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filterPrivacy="1" codeName="ThisWorkbook"/>
  <xr:revisionPtr revIDLastSave="0" documentId="13_ncr:1_{E6C43DC1-67BA-4A74-9111-3D71CAF69400}" xr6:coauthVersionLast="47" xr6:coauthVersionMax="47" xr10:uidLastSave="{00000000-0000-0000-0000-000000000000}"/>
  <bookViews>
    <workbookView xWindow="6945" yWindow="1125" windowWidth="21600" windowHeight="11385" xr2:uid="{00000000-000D-0000-FFFF-FFFF00000000}"/>
  </bookViews>
  <sheets>
    <sheet name="Capital p4 - DOHFH" sheetId="119" r:id="rId1"/>
    <sheet name="Distr. OH Feeder Hardening" sheetId="109" r:id="rId2"/>
    <sheet name="2021 Depreciation Rates" sheetId="126" state="hidden" r:id="rId3"/>
    <sheet name="2022-2023 Depreciation Rates" sheetId="125" r:id="rId4"/>
    <sheet name="WACC Jan-June 2020" sheetId="55" state="hidden" r:id="rId5"/>
    <sheet name="WACC July-Dec 2020" sheetId="121" state="hidden" r:id="rId6"/>
    <sheet name="WACC 2021" sheetId="122" state="hidden" r:id="rId7"/>
    <sheet name="WACC 2022" sheetId="123" r:id="rId8"/>
  </sheets>
  <definedNames>
    <definedName name="_1" localSheetId="2" hidden="1">#REF!</definedName>
    <definedName name="_1" localSheetId="0" hidden="1">#REF!</definedName>
    <definedName name="_1" localSheetId="1" hidden="1">#REF!</definedName>
    <definedName name="_1" localSheetId="6" hidden="1">#REF!</definedName>
    <definedName name="_1" localSheetId="7" hidden="1">#REF!</definedName>
    <definedName name="_1" localSheetId="5" hidden="1">#REF!</definedName>
    <definedName name="_1" hidden="1">#REF!</definedName>
    <definedName name="_xlnm._FilterDatabase" localSheetId="1" hidden="1">'Distr. OH Feeder Hardening'!$B$197:$F$389</definedName>
    <definedName name="_Key1" localSheetId="2" hidden="1">#REF!</definedName>
    <definedName name="_Key1" localSheetId="0" hidden="1">#REF!</definedName>
    <definedName name="_Key1" localSheetId="1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z" localSheetId="2" hidden="1">#REF!</definedName>
    <definedName name="_z" localSheetId="0" hidden="1">#REF!</definedName>
    <definedName name="_z" localSheetId="6" hidden="1">#REF!</definedName>
    <definedName name="_z" localSheetId="7" hidden="1">#REF!</definedName>
    <definedName name="_z" localSheetId="5" hidden="1">#REF!</definedName>
    <definedName name="_z" hidden="1">#REF!</definedName>
    <definedName name="_xlnm.Print_Area" localSheetId="2">'2021 Depreciation Rates'!$A$1:$N$31</definedName>
    <definedName name="_xlnm.Print_Area" localSheetId="0">'Capital p4 - DOHFH'!$A$1:$CR$50</definedName>
    <definedName name="_xlnm.Print_Area" localSheetId="1">'Distr. OH Feeder Hardening'!$A$1:$EM$1044,'Distr. OH Feeder Hardening'!$A$1046:$AU$2441</definedName>
    <definedName name="_xlnm.Print_Area" localSheetId="6">'WACC 2021'!$A$1:$J$70</definedName>
    <definedName name="_xlnm.Print_Area" localSheetId="7">'WACC 2022'!$A$1:$J$70</definedName>
    <definedName name="_xlnm.Print_Area" localSheetId="4">'WACC Jan-June 2020'!$A$1:$J$70</definedName>
    <definedName name="_xlnm.Print_Area" localSheetId="5">'WACC July-Dec 2020'!$A$1:$J$70</definedName>
    <definedName name="_xlnm.Print_Titles" localSheetId="1">'Distr. OH Feeder Hardening'!$E:$G</definedName>
    <definedName name="Transmission_Infrastructure_Inspections" localSheetId="2">#REF!</definedName>
    <definedName name="Transmission_Infrastructure_Inspections" localSheetId="6">#REF!</definedName>
    <definedName name="Transmission_Infrastructure_Inspections" localSheetId="7">#REF!</definedName>
    <definedName name="Transmission_Infrastructure_Inspections" localSheetId="5">#REF!</definedName>
    <definedName name="Transmission_Infrastructure_Inspection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275" i="109" l="1"/>
  <c r="AJ246" i="109"/>
  <c r="AK203" i="109"/>
  <c r="AK234" i="109"/>
  <c r="AK253" i="109"/>
  <c r="AL253" i="109"/>
  <c r="AM253" i="109"/>
  <c r="AN253" i="109"/>
  <c r="AK254" i="109"/>
  <c r="AL254" i="109"/>
  <c r="AM254" i="109"/>
  <c r="AN254" i="109"/>
  <c r="AK258" i="109"/>
  <c r="AL258" i="109"/>
  <c r="AM258" i="109"/>
  <c r="AN258" i="109"/>
  <c r="AO258" i="109"/>
  <c r="AK273" i="109"/>
  <c r="AK282" i="109"/>
  <c r="AL282" i="109"/>
  <c r="AM282" i="109"/>
  <c r="AK285" i="109"/>
  <c r="AL285" i="109"/>
  <c r="AJ203" i="109"/>
  <c r="AJ210" i="109"/>
  <c r="AJ222" i="109"/>
  <c r="AJ223" i="109"/>
  <c r="AJ234" i="109"/>
  <c r="AJ236" i="109"/>
  <c r="AJ238" i="109"/>
  <c r="AJ240" i="109"/>
  <c r="AJ241" i="109"/>
  <c r="AJ253" i="109"/>
  <c r="AJ254" i="109"/>
  <c r="AJ258" i="109"/>
  <c r="AJ273" i="109"/>
  <c r="AJ277" i="109"/>
  <c r="AJ278" i="109"/>
  <c r="AJ282" i="109"/>
  <c r="AJ285" i="109"/>
  <c r="AQ258" i="109"/>
  <c r="AR258" i="109"/>
  <c r="AS258" i="109"/>
  <c r="AT258" i="109"/>
  <c r="AU258" i="109"/>
  <c r="AP253" i="109"/>
  <c r="AQ253" i="109"/>
  <c r="AR253" i="109"/>
  <c r="AS253" i="109"/>
  <c r="AT253" i="109"/>
  <c r="AU253" i="109"/>
  <c r="AP254" i="109"/>
  <c r="AQ254" i="109"/>
  <c r="AR254" i="109"/>
  <c r="AS254" i="109"/>
  <c r="AT254" i="109"/>
  <c r="AU254" i="109"/>
  <c r="AW254" i="109"/>
  <c r="AX254" i="109"/>
  <c r="AY254" i="109"/>
  <c r="AZ254" i="109"/>
  <c r="BA254" i="109"/>
  <c r="BB254" i="109"/>
  <c r="BC254" i="109"/>
  <c r="BD254" i="109"/>
  <c r="BE254" i="109"/>
  <c r="BF254" i="109"/>
  <c r="BG254" i="109"/>
  <c r="BH254" i="109"/>
  <c r="AK275" i="109" l="1"/>
  <c r="AJ237" i="109"/>
  <c r="AJ271" i="109"/>
  <c r="AJ227" i="109"/>
  <c r="AK210" i="109"/>
  <c r="BI60" i="109"/>
  <c r="AV60" i="109"/>
  <c r="W498" i="109" l="1"/>
  <c r="X498" i="109" s="1"/>
  <c r="Y498" i="109" s="1"/>
  <c r="Z498" i="109" s="1"/>
  <c r="AA498" i="109" s="1"/>
  <c r="AB498" i="109" s="1"/>
  <c r="AC498" i="109" s="1"/>
  <c r="AD498" i="109" s="1"/>
  <c r="AE498" i="109" s="1"/>
  <c r="AF498" i="109" s="1"/>
  <c r="AG498" i="109" s="1"/>
  <c r="AH498" i="109" s="1"/>
  <c r="A1690" i="109"/>
  <c r="A1897" i="109" s="1"/>
  <c r="B1690" i="109"/>
  <c r="B1897" i="109" s="1"/>
  <c r="C1690" i="109"/>
  <c r="C1897" i="109" s="1"/>
  <c r="D1690" i="109"/>
  <c r="D1897" i="109" s="1"/>
  <c r="E1690" i="109"/>
  <c r="E1897" i="109" s="1"/>
  <c r="F1690" i="109"/>
  <c r="H1690" i="109" s="1"/>
  <c r="G1690" i="109"/>
  <c r="J1690" i="109" s="1"/>
  <c r="J1897" i="109" s="1"/>
  <c r="J1483" i="109"/>
  <c r="K1483" i="109" s="1"/>
  <c r="L1483" i="109" s="1"/>
  <c r="M1483" i="109" s="1"/>
  <c r="N1483" i="109" s="1"/>
  <c r="O1483" i="109" s="1"/>
  <c r="P1483" i="109" s="1"/>
  <c r="Q1483" i="109" s="1"/>
  <c r="R1483" i="109" s="1"/>
  <c r="S1483" i="109" s="1"/>
  <c r="T1483" i="109" s="1"/>
  <c r="U1483" i="109" s="1"/>
  <c r="W1483" i="109" s="1"/>
  <c r="X1483" i="109" s="1"/>
  <c r="Y1483" i="109" s="1"/>
  <c r="Z1483" i="109" s="1"/>
  <c r="AA1483" i="109" s="1"/>
  <c r="AB1483" i="109" s="1"/>
  <c r="AC1483" i="109" s="1"/>
  <c r="AD1483" i="109" s="1"/>
  <c r="AE1483" i="109" s="1"/>
  <c r="AF1483" i="109" s="1"/>
  <c r="AG1483" i="109" s="1"/>
  <c r="AH1483" i="109" s="1"/>
  <c r="J1482" i="109"/>
  <c r="K1482" i="109" s="1"/>
  <c r="L1482" i="109" s="1"/>
  <c r="M1482" i="109" s="1"/>
  <c r="N1482" i="109" s="1"/>
  <c r="O1482" i="109" s="1"/>
  <c r="P1482" i="109" s="1"/>
  <c r="Q1482" i="109" s="1"/>
  <c r="R1482" i="109" s="1"/>
  <c r="S1482" i="109" s="1"/>
  <c r="T1482" i="109" s="1"/>
  <c r="U1482" i="109" s="1"/>
  <c r="A661" i="109"/>
  <c r="A879" i="109" s="1"/>
  <c r="B661" i="109"/>
  <c r="B879" i="109" s="1"/>
  <c r="C661" i="109"/>
  <c r="C879" i="109" s="1"/>
  <c r="D661" i="109"/>
  <c r="D879" i="109" s="1"/>
  <c r="E661" i="109"/>
  <c r="E879" i="109" s="1"/>
  <c r="F661" i="109"/>
  <c r="G661" i="109" s="1"/>
  <c r="W443" i="109"/>
  <c r="X443" i="109" s="1"/>
  <c r="Y443" i="109" s="1"/>
  <c r="Z443" i="109" s="1"/>
  <c r="AA443" i="109" s="1"/>
  <c r="AB443" i="109" s="1"/>
  <c r="AC443" i="109" s="1"/>
  <c r="AD443" i="109" s="1"/>
  <c r="AE443" i="109" s="1"/>
  <c r="AF443" i="109" s="1"/>
  <c r="AG443" i="109" s="1"/>
  <c r="AH443" i="109" s="1"/>
  <c r="A651" i="109"/>
  <c r="A869" i="109" s="1"/>
  <c r="B651" i="109"/>
  <c r="B869" i="109" s="1"/>
  <c r="C651" i="109"/>
  <c r="C869" i="109" s="1"/>
  <c r="D651" i="109"/>
  <c r="D869" i="109" s="1"/>
  <c r="E651" i="109"/>
  <c r="E869" i="109" s="1"/>
  <c r="F651" i="109"/>
  <c r="G651" i="109" s="1"/>
  <c r="W433" i="109"/>
  <c r="X433" i="109" s="1"/>
  <c r="Y433" i="109" s="1"/>
  <c r="Z433" i="109" s="1"/>
  <c r="AA433" i="109" s="1"/>
  <c r="AB433" i="109" s="1"/>
  <c r="AC433" i="109" s="1"/>
  <c r="AD433" i="109" s="1"/>
  <c r="AE433" i="109" s="1"/>
  <c r="AF433" i="109" s="1"/>
  <c r="AG433" i="109" s="1"/>
  <c r="A716" i="109"/>
  <c r="A934" i="109" s="1"/>
  <c r="B716" i="109"/>
  <c r="B934" i="109" s="1"/>
  <c r="C716" i="109"/>
  <c r="C934" i="109" s="1"/>
  <c r="D716" i="109"/>
  <c r="D934" i="109" s="1"/>
  <c r="E716" i="109"/>
  <c r="E934" i="109" s="1"/>
  <c r="F716" i="109"/>
  <c r="G716" i="109" s="1"/>
  <c r="J716" i="109" s="1"/>
  <c r="J934" i="109" s="1"/>
  <c r="A665" i="109"/>
  <c r="A883" i="109" s="1"/>
  <c r="B665" i="109"/>
  <c r="B883" i="109" s="1"/>
  <c r="C665" i="109"/>
  <c r="C883" i="109" s="1"/>
  <c r="D665" i="109"/>
  <c r="D883" i="109" s="1"/>
  <c r="E665" i="109"/>
  <c r="E883" i="109" s="1"/>
  <c r="F665" i="109"/>
  <c r="G665" i="109" s="1"/>
  <c r="J665" i="109" s="1"/>
  <c r="J883" i="109" s="1"/>
  <c r="A666" i="109"/>
  <c r="A884" i="109" s="1"/>
  <c r="B666" i="109"/>
  <c r="B884" i="109" s="1"/>
  <c r="C666" i="109"/>
  <c r="C884" i="109" s="1"/>
  <c r="D666" i="109"/>
  <c r="D884" i="109" s="1"/>
  <c r="E666" i="109"/>
  <c r="E884" i="109" s="1"/>
  <c r="F666" i="109"/>
  <c r="G666" i="109" s="1"/>
  <c r="J666" i="109" s="1"/>
  <c r="J884" i="109" s="1"/>
  <c r="W448" i="109"/>
  <c r="X448" i="109" s="1"/>
  <c r="Y448" i="109" s="1"/>
  <c r="Z448" i="109" s="1"/>
  <c r="AA448" i="109" s="1"/>
  <c r="AB448" i="109" s="1"/>
  <c r="AC448" i="109" s="1"/>
  <c r="AD448" i="109" s="1"/>
  <c r="AE448" i="109" s="1"/>
  <c r="AF448" i="109" s="1"/>
  <c r="AG448" i="109" s="1"/>
  <c r="AH448" i="109" s="1"/>
  <c r="AJ1690" i="109" l="1"/>
  <c r="AJ443" i="109"/>
  <c r="AG1690" i="109"/>
  <c r="AC1690" i="109"/>
  <c r="Y1690" i="109"/>
  <c r="U1690" i="109"/>
  <c r="AF1690" i="109"/>
  <c r="X1690" i="109"/>
  <c r="L1690" i="109"/>
  <c r="AE1690" i="109"/>
  <c r="AA1690" i="109"/>
  <c r="W1690" i="109"/>
  <c r="S1690" i="109"/>
  <c r="O1690" i="109"/>
  <c r="K1690" i="109"/>
  <c r="K1897" i="109" s="1"/>
  <c r="Q1690" i="109"/>
  <c r="M1690" i="109"/>
  <c r="AB1690" i="109"/>
  <c r="T1690" i="109"/>
  <c r="P1690" i="109"/>
  <c r="AH1690" i="109"/>
  <c r="AD1690" i="109"/>
  <c r="Z1690" i="109"/>
  <c r="R1690" i="109"/>
  <c r="N1690" i="109"/>
  <c r="AJ1483" i="109"/>
  <c r="J661" i="109"/>
  <c r="J879" i="109" s="1"/>
  <c r="Q661" i="109"/>
  <c r="Y661" i="109"/>
  <c r="H661" i="109"/>
  <c r="AJ661" i="109" s="1"/>
  <c r="AG661" i="109"/>
  <c r="AC661" i="109"/>
  <c r="U661" i="109"/>
  <c r="M661" i="109"/>
  <c r="AF661" i="109"/>
  <c r="X661" i="109"/>
  <c r="P661" i="109"/>
  <c r="AB661" i="109"/>
  <c r="T661" i="109"/>
  <c r="L661" i="109"/>
  <c r="AE661" i="109"/>
  <c r="AA661" i="109"/>
  <c r="W661" i="109"/>
  <c r="S661" i="109"/>
  <c r="O661" i="109"/>
  <c r="K661" i="109"/>
  <c r="AH661" i="109"/>
  <c r="AD661" i="109"/>
  <c r="Z661" i="109"/>
  <c r="R661" i="109"/>
  <c r="N661" i="109"/>
  <c r="J651" i="109"/>
  <c r="J869" i="109" s="1"/>
  <c r="P651" i="109"/>
  <c r="Q651" i="109"/>
  <c r="H651" i="109"/>
  <c r="Y651" i="109"/>
  <c r="AG651" i="109"/>
  <c r="X651" i="109"/>
  <c r="AF651" i="109"/>
  <c r="AC651" i="109"/>
  <c r="U651" i="109"/>
  <c r="M651" i="109"/>
  <c r="AB651" i="109"/>
  <c r="T651" i="109"/>
  <c r="L651" i="109"/>
  <c r="AE651" i="109"/>
  <c r="AA651" i="109"/>
  <c r="W651" i="109"/>
  <c r="S651" i="109"/>
  <c r="O651" i="109"/>
  <c r="K651" i="109"/>
  <c r="AH651" i="109"/>
  <c r="AD651" i="109"/>
  <c r="Z651" i="109"/>
  <c r="R651" i="109"/>
  <c r="N651" i="109"/>
  <c r="AH433" i="109"/>
  <c r="H716" i="109"/>
  <c r="AJ716" i="109" s="1"/>
  <c r="AC716" i="109"/>
  <c r="Y716" i="109"/>
  <c r="U716" i="109"/>
  <c r="Q716" i="109"/>
  <c r="M716" i="109"/>
  <c r="AA716" i="109"/>
  <c r="W716" i="109"/>
  <c r="S716" i="109"/>
  <c r="O716" i="109"/>
  <c r="K716" i="109"/>
  <c r="K934" i="109" s="1"/>
  <c r="AF716" i="109"/>
  <c r="AB716" i="109"/>
  <c r="X716" i="109"/>
  <c r="T716" i="109"/>
  <c r="P716" i="109"/>
  <c r="L716" i="109"/>
  <c r="AH716" i="109"/>
  <c r="AD716" i="109"/>
  <c r="Z716" i="109"/>
  <c r="R716" i="109"/>
  <c r="N716" i="109"/>
  <c r="H666" i="109"/>
  <c r="AJ666" i="109" s="1"/>
  <c r="H665" i="109"/>
  <c r="AF666" i="109"/>
  <c r="T666" i="109"/>
  <c r="AB666" i="109"/>
  <c r="Q666" i="109"/>
  <c r="Y666" i="109"/>
  <c r="M666" i="109"/>
  <c r="AG666" i="109"/>
  <c r="X666" i="109"/>
  <c r="U665" i="109"/>
  <c r="AC666" i="109"/>
  <c r="U666" i="109"/>
  <c r="Q665" i="109"/>
  <c r="M665" i="109"/>
  <c r="T665" i="109"/>
  <c r="P665" i="109"/>
  <c r="L665" i="109"/>
  <c r="P666" i="109"/>
  <c r="L666" i="109"/>
  <c r="AE666" i="109"/>
  <c r="AA666" i="109"/>
  <c r="W666" i="109"/>
  <c r="S666" i="109"/>
  <c r="O666" i="109"/>
  <c r="K666" i="109"/>
  <c r="K884" i="109" s="1"/>
  <c r="W665" i="109"/>
  <c r="S665" i="109"/>
  <c r="O665" i="109"/>
  <c r="K665" i="109"/>
  <c r="K883" i="109" s="1"/>
  <c r="AH666" i="109"/>
  <c r="AD666" i="109"/>
  <c r="Z666" i="109"/>
  <c r="R666" i="109"/>
  <c r="N666" i="109"/>
  <c r="R665" i="109"/>
  <c r="N665" i="109"/>
  <c r="AJ448" i="109"/>
  <c r="AK1483" i="109" l="1"/>
  <c r="AK1690" i="109"/>
  <c r="L1897" i="109"/>
  <c r="M1897" i="109" s="1"/>
  <c r="N1897" i="109" s="1"/>
  <c r="O1897" i="109" s="1"/>
  <c r="P1897" i="109" s="1"/>
  <c r="Q1897" i="109" s="1"/>
  <c r="R1897" i="109" s="1"/>
  <c r="S1897" i="109" s="1"/>
  <c r="T1897" i="109" s="1"/>
  <c r="U1897" i="109" s="1"/>
  <c r="W1897" i="109" s="1"/>
  <c r="X1897" i="109" s="1"/>
  <c r="Y1897" i="109" s="1"/>
  <c r="Z1897" i="109" s="1"/>
  <c r="AA1897" i="109" s="1"/>
  <c r="AB1897" i="109" s="1"/>
  <c r="AC1897" i="109" s="1"/>
  <c r="AD1897" i="109" s="1"/>
  <c r="AE1897" i="109" s="1"/>
  <c r="AF1897" i="109" s="1"/>
  <c r="AG1897" i="109" s="1"/>
  <c r="AH1897" i="109" s="1"/>
  <c r="AJ1897" i="109" s="1"/>
  <c r="AK448" i="109"/>
  <c r="AK666" i="109"/>
  <c r="AK443" i="109"/>
  <c r="AK661" i="109"/>
  <c r="AJ433" i="109"/>
  <c r="AK651" i="109" s="1"/>
  <c r="AJ651" i="109"/>
  <c r="V1690" i="109"/>
  <c r="AI1690" i="109"/>
  <c r="K879" i="109"/>
  <c r="L879" i="109" s="1"/>
  <c r="M879" i="109" s="1"/>
  <c r="N879" i="109" s="1"/>
  <c r="O879" i="109" s="1"/>
  <c r="P879" i="109" s="1"/>
  <c r="Q879" i="109" s="1"/>
  <c r="R879" i="109" s="1"/>
  <c r="S879" i="109" s="1"/>
  <c r="T879" i="109" s="1"/>
  <c r="U879" i="109" s="1"/>
  <c r="W879" i="109" s="1"/>
  <c r="X879" i="109" s="1"/>
  <c r="Y879" i="109" s="1"/>
  <c r="Z879" i="109" s="1"/>
  <c r="AA879" i="109" s="1"/>
  <c r="AB879" i="109" s="1"/>
  <c r="AC879" i="109" s="1"/>
  <c r="AD879" i="109" s="1"/>
  <c r="AE879" i="109" s="1"/>
  <c r="AF879" i="109" s="1"/>
  <c r="AG879" i="109" s="1"/>
  <c r="AH879" i="109" s="1"/>
  <c r="V661" i="109"/>
  <c r="AI661" i="109"/>
  <c r="AE716" i="109"/>
  <c r="V651" i="109"/>
  <c r="K869" i="109"/>
  <c r="L869" i="109" s="1"/>
  <c r="M869" i="109" s="1"/>
  <c r="N869" i="109" s="1"/>
  <c r="O869" i="109" s="1"/>
  <c r="P869" i="109" s="1"/>
  <c r="Q869" i="109" s="1"/>
  <c r="R869" i="109" s="1"/>
  <c r="S869" i="109" s="1"/>
  <c r="T869" i="109" s="1"/>
  <c r="U869" i="109" s="1"/>
  <c r="W869" i="109" s="1"/>
  <c r="X869" i="109" s="1"/>
  <c r="Y869" i="109" s="1"/>
  <c r="Z869" i="109" s="1"/>
  <c r="AA869" i="109" s="1"/>
  <c r="AB869" i="109" s="1"/>
  <c r="AC869" i="109" s="1"/>
  <c r="AD869" i="109" s="1"/>
  <c r="AE869" i="109" s="1"/>
  <c r="AF869" i="109" s="1"/>
  <c r="AG869" i="109" s="1"/>
  <c r="AH869" i="109" s="1"/>
  <c r="L934" i="109"/>
  <c r="M934" i="109" s="1"/>
  <c r="N934" i="109" s="1"/>
  <c r="O934" i="109" s="1"/>
  <c r="P934" i="109" s="1"/>
  <c r="Q934" i="109" s="1"/>
  <c r="R934" i="109" s="1"/>
  <c r="S934" i="109" s="1"/>
  <c r="T934" i="109" s="1"/>
  <c r="U934" i="109" s="1"/>
  <c r="W934" i="109" s="1"/>
  <c r="X934" i="109" s="1"/>
  <c r="Y934" i="109" s="1"/>
  <c r="Z934" i="109" s="1"/>
  <c r="AA934" i="109" s="1"/>
  <c r="AB934" i="109" s="1"/>
  <c r="AC934" i="109" s="1"/>
  <c r="AD934" i="109" s="1"/>
  <c r="AI651" i="109"/>
  <c r="V716" i="109"/>
  <c r="L883" i="109"/>
  <c r="M883" i="109" s="1"/>
  <c r="N883" i="109" s="1"/>
  <c r="O883" i="109" s="1"/>
  <c r="P883" i="109" s="1"/>
  <c r="Q883" i="109" s="1"/>
  <c r="R883" i="109" s="1"/>
  <c r="S883" i="109" s="1"/>
  <c r="T883" i="109" s="1"/>
  <c r="U883" i="109" s="1"/>
  <c r="W883" i="109" s="1"/>
  <c r="L884" i="109"/>
  <c r="M884" i="109" s="1"/>
  <c r="N884" i="109" s="1"/>
  <c r="O884" i="109" s="1"/>
  <c r="P884" i="109" s="1"/>
  <c r="Q884" i="109" s="1"/>
  <c r="R884" i="109" s="1"/>
  <c r="S884" i="109" s="1"/>
  <c r="T884" i="109" s="1"/>
  <c r="U884" i="109" s="1"/>
  <c r="W884" i="109" s="1"/>
  <c r="X884" i="109" s="1"/>
  <c r="Y884" i="109" s="1"/>
  <c r="Z884" i="109" s="1"/>
  <c r="AA884" i="109" s="1"/>
  <c r="AB884" i="109" s="1"/>
  <c r="AC884" i="109" s="1"/>
  <c r="AD884" i="109" s="1"/>
  <c r="AE884" i="109" s="1"/>
  <c r="AF884" i="109" s="1"/>
  <c r="AG884" i="109" s="1"/>
  <c r="AH884" i="109" s="1"/>
  <c r="AJ884" i="109" s="1"/>
  <c r="AG716" i="109"/>
  <c r="V666" i="109"/>
  <c r="V665" i="109"/>
  <c r="AI666" i="109"/>
  <c r="AK433" i="109" l="1"/>
  <c r="AL651" i="109" s="1"/>
  <c r="AL1483" i="109"/>
  <c r="AL1690" i="109"/>
  <c r="AL443" i="109"/>
  <c r="AL661" i="109"/>
  <c r="AL448" i="109"/>
  <c r="AL666" i="109"/>
  <c r="AK1897" i="109"/>
  <c r="AL1897" i="109" s="1"/>
  <c r="AI716" i="109"/>
  <c r="AJ879" i="109"/>
  <c r="AK879" i="109" s="1"/>
  <c r="AJ869" i="109"/>
  <c r="AK869" i="109" s="1"/>
  <c r="AE934" i="109"/>
  <c r="AF934" i="109" s="1"/>
  <c r="AG934" i="109" s="1"/>
  <c r="AH934" i="109" s="1"/>
  <c r="AL433" i="109"/>
  <c r="AM651" i="109" s="1"/>
  <c r="AJ498" i="109"/>
  <c r="AK884" i="109"/>
  <c r="AM1483" i="109" l="1"/>
  <c r="AM1690" i="109"/>
  <c r="AK498" i="109"/>
  <c r="AL716" i="109" s="1"/>
  <c r="AK716" i="109"/>
  <c r="AM448" i="109"/>
  <c r="AM666" i="109"/>
  <c r="AL884" i="109"/>
  <c r="AL879" i="109"/>
  <c r="AM443" i="109"/>
  <c r="AM661" i="109"/>
  <c r="AL498" i="109"/>
  <c r="AL869" i="109"/>
  <c r="AJ934" i="109"/>
  <c r="AM433" i="109"/>
  <c r="AN651" i="109" s="1"/>
  <c r="AN1483" i="109" l="1"/>
  <c r="AN1690" i="109"/>
  <c r="AK934" i="109"/>
  <c r="AL934" i="109" s="1"/>
  <c r="AM1897" i="109"/>
  <c r="AN1897" i="109" s="1"/>
  <c r="AN448" i="109"/>
  <c r="AN666" i="109"/>
  <c r="AN443" i="109"/>
  <c r="AN661" i="109"/>
  <c r="AM879" i="109"/>
  <c r="AM498" i="109"/>
  <c r="AN716" i="109" s="1"/>
  <c r="AM716" i="109"/>
  <c r="AM934" i="109" s="1"/>
  <c r="AM884" i="109"/>
  <c r="AM869" i="109"/>
  <c r="AN869" i="109" s="1"/>
  <c r="AN498" i="109"/>
  <c r="AN433" i="109"/>
  <c r="AO651" i="109" s="1"/>
  <c r="AN879" i="109" l="1"/>
  <c r="AO1483" i="109"/>
  <c r="AO1690" i="109"/>
  <c r="AO498" i="109"/>
  <c r="AP716" i="109" s="1"/>
  <c r="AO716" i="109"/>
  <c r="AO443" i="109"/>
  <c r="AO661" i="109"/>
  <c r="AN884" i="109"/>
  <c r="AO666" i="109"/>
  <c r="AO448" i="109"/>
  <c r="AN934" i="109"/>
  <c r="AO433" i="109"/>
  <c r="AP651" i="109" s="1"/>
  <c r="AO869" i="109"/>
  <c r="AP1483" i="109" l="1"/>
  <c r="AP1690" i="109"/>
  <c r="AP498" i="109"/>
  <c r="AQ498" i="109" s="1"/>
  <c r="AO1897" i="109"/>
  <c r="AP1897" i="109" s="1"/>
  <c r="AP443" i="109"/>
  <c r="AP661" i="109"/>
  <c r="AO884" i="109"/>
  <c r="AP666" i="109"/>
  <c r="AP448" i="109"/>
  <c r="AO879" i="109"/>
  <c r="AO934" i="109"/>
  <c r="AP934" i="109" s="1"/>
  <c r="AP433" i="109"/>
  <c r="AQ651" i="109" s="1"/>
  <c r="AP869" i="109"/>
  <c r="AR716" i="109" l="1"/>
  <c r="AR498" i="109"/>
  <c r="AQ716" i="109"/>
  <c r="AQ934" i="109" s="1"/>
  <c r="AR934" i="109" s="1"/>
  <c r="AQ1483" i="109"/>
  <c r="AQ1690" i="109"/>
  <c r="AQ1897" i="109" s="1"/>
  <c r="AP884" i="109"/>
  <c r="AS498" i="109"/>
  <c r="AT716" i="109" s="1"/>
  <c r="AS716" i="109"/>
  <c r="AP879" i="109"/>
  <c r="AQ666" i="109"/>
  <c r="AQ448" i="109"/>
  <c r="AQ443" i="109"/>
  <c r="AQ661" i="109"/>
  <c r="AT498" i="109"/>
  <c r="AQ433" i="109"/>
  <c r="AR651" i="109" s="1"/>
  <c r="AQ869" i="109"/>
  <c r="AQ884" i="109" l="1"/>
  <c r="AR1483" i="109"/>
  <c r="AR1690" i="109"/>
  <c r="AR1897" i="109" s="1"/>
  <c r="AS934" i="109"/>
  <c r="AQ879" i="109"/>
  <c r="AR443" i="109"/>
  <c r="AR661" i="109"/>
  <c r="AU498" i="109"/>
  <c r="AW716" i="109" s="1"/>
  <c r="AU716" i="109"/>
  <c r="AR666" i="109"/>
  <c r="AR448" i="109"/>
  <c r="AT934" i="109"/>
  <c r="AW498" i="109"/>
  <c r="AX716" i="109" s="1"/>
  <c r="AR433" i="109"/>
  <c r="AS651" i="109" s="1"/>
  <c r="AR869" i="109"/>
  <c r="AR879" i="109" l="1"/>
  <c r="AS1483" i="109"/>
  <c r="AS1690" i="109"/>
  <c r="AS1897" i="109" s="1"/>
  <c r="AU934" i="109"/>
  <c r="AR884" i="109"/>
  <c r="AS443" i="109"/>
  <c r="AS661" i="109"/>
  <c r="AS879" i="109" s="1"/>
  <c r="AS666" i="109"/>
  <c r="AS448" i="109"/>
  <c r="AV716" i="109"/>
  <c r="AW934" i="109"/>
  <c r="AX934" i="109" s="1"/>
  <c r="AX498" i="109"/>
  <c r="AY716" i="109" s="1"/>
  <c r="AS433" i="109"/>
  <c r="AT651" i="109" s="1"/>
  <c r="AS869" i="109"/>
  <c r="AT1483" i="109" l="1"/>
  <c r="AT1690" i="109"/>
  <c r="AT1897" i="109" s="1"/>
  <c r="AS884" i="109"/>
  <c r="AT443" i="109"/>
  <c r="AT661" i="109"/>
  <c r="AT879" i="109" s="1"/>
  <c r="AT666" i="109"/>
  <c r="AT884" i="109" s="1"/>
  <c r="AT448" i="109"/>
  <c r="AY498" i="109"/>
  <c r="AZ716" i="109" s="1"/>
  <c r="AY934" i="109"/>
  <c r="AT433" i="109"/>
  <c r="AU651" i="109" s="1"/>
  <c r="AT869" i="109"/>
  <c r="AU1483" i="109" l="1"/>
  <c r="AU1690" i="109"/>
  <c r="AV1690" i="109" s="1"/>
  <c r="AU443" i="109"/>
  <c r="AU661" i="109"/>
  <c r="AV661" i="109" s="1"/>
  <c r="AU666" i="109"/>
  <c r="AU884" i="109" s="1"/>
  <c r="AU448" i="109"/>
  <c r="AZ498" i="109"/>
  <c r="BA716" i="109" s="1"/>
  <c r="AU433" i="109"/>
  <c r="AW651" i="109" s="1"/>
  <c r="AV651" i="109"/>
  <c r="AV666" i="109" l="1"/>
  <c r="AW1483" i="109"/>
  <c r="AW1690" i="109"/>
  <c r="AU1897" i="109"/>
  <c r="AW1897" i="109" s="1"/>
  <c r="AW443" i="109"/>
  <c r="AW661" i="109"/>
  <c r="AW666" i="109"/>
  <c r="AW884" i="109" s="1"/>
  <c r="AW448" i="109"/>
  <c r="AU879" i="109"/>
  <c r="BA498" i="109"/>
  <c r="BB716" i="109" s="1"/>
  <c r="AZ934" i="109"/>
  <c r="AU869" i="109"/>
  <c r="AW433" i="109"/>
  <c r="AX651" i="109" s="1"/>
  <c r="AX1483" i="109" l="1"/>
  <c r="AX1690" i="109"/>
  <c r="AX1897" i="109" s="1"/>
  <c r="AX666" i="109"/>
  <c r="AX884" i="109" s="1"/>
  <c r="AX448" i="109"/>
  <c r="AW879" i="109"/>
  <c r="AX879" i="109" s="1"/>
  <c r="AX443" i="109"/>
  <c r="AX661" i="109"/>
  <c r="BA934" i="109"/>
  <c r="BB934" i="109" s="1"/>
  <c r="BB498" i="109"/>
  <c r="BC716" i="109" s="1"/>
  <c r="AW869" i="109"/>
  <c r="AX433" i="109"/>
  <c r="AY651" i="109" s="1"/>
  <c r="AY1483" i="109" l="1"/>
  <c r="AY1690" i="109"/>
  <c r="AY1897" i="109" s="1"/>
  <c r="AY666" i="109"/>
  <c r="AY884" i="109" s="1"/>
  <c r="AY448" i="109"/>
  <c r="AY443" i="109"/>
  <c r="AY661" i="109"/>
  <c r="BC498" i="109"/>
  <c r="BD716" i="109" s="1"/>
  <c r="BC934" i="109"/>
  <c r="AX869" i="109"/>
  <c r="AY433" i="109"/>
  <c r="AZ651" i="109" s="1"/>
  <c r="AZ1483" i="109" l="1"/>
  <c r="AZ1690" i="109"/>
  <c r="AZ666" i="109"/>
  <c r="AZ884" i="109" s="1"/>
  <c r="AZ448" i="109"/>
  <c r="AZ443" i="109"/>
  <c r="AZ661" i="109"/>
  <c r="AY879" i="109"/>
  <c r="BD498" i="109"/>
  <c r="BE716" i="109" s="1"/>
  <c r="BD934" i="109"/>
  <c r="AY869" i="109"/>
  <c r="AZ433" i="109"/>
  <c r="BA651" i="109" s="1"/>
  <c r="BA1483" i="109" l="1"/>
  <c r="BA1690" i="109"/>
  <c r="AZ1897" i="109"/>
  <c r="BA1897" i="109" s="1"/>
  <c r="BA443" i="109"/>
  <c r="BA661" i="109"/>
  <c r="AZ879" i="109"/>
  <c r="BA879" i="109" s="1"/>
  <c r="BA666" i="109"/>
  <c r="BA884" i="109" s="1"/>
  <c r="BA448" i="109"/>
  <c r="BE498" i="109"/>
  <c r="BF716" i="109" s="1"/>
  <c r="BE934" i="109"/>
  <c r="AZ869" i="109"/>
  <c r="BA433" i="109"/>
  <c r="BB651" i="109" s="1"/>
  <c r="BB1483" i="109" l="1"/>
  <c r="BB1690" i="109"/>
  <c r="BB1897" i="109" s="1"/>
  <c r="BB443" i="109"/>
  <c r="BB661" i="109"/>
  <c r="BB879" i="109" s="1"/>
  <c r="BB666" i="109"/>
  <c r="BB884" i="109" s="1"/>
  <c r="BB448" i="109"/>
  <c r="BF498" i="109"/>
  <c r="BG716" i="109" s="1"/>
  <c r="BF934" i="109"/>
  <c r="BA869" i="109"/>
  <c r="BB433" i="109"/>
  <c r="BC651" i="109" s="1"/>
  <c r="BC1483" i="109" l="1"/>
  <c r="BC1690" i="109"/>
  <c r="BC1897" i="109" s="1"/>
  <c r="BC443" i="109"/>
  <c r="BC661" i="109"/>
  <c r="BC879" i="109" s="1"/>
  <c r="BC666" i="109"/>
  <c r="BC884" i="109" s="1"/>
  <c r="BC448" i="109"/>
  <c r="BG498" i="109"/>
  <c r="BH716" i="109" s="1"/>
  <c r="BG934" i="109"/>
  <c r="BB869" i="109"/>
  <c r="BC433" i="109"/>
  <c r="BD651" i="109" s="1"/>
  <c r="BD1483" i="109" l="1"/>
  <c r="BD1690" i="109"/>
  <c r="BD1897" i="109" s="1"/>
  <c r="BD443" i="109"/>
  <c r="BD661" i="109"/>
  <c r="BD879" i="109" s="1"/>
  <c r="BD666" i="109"/>
  <c r="BD884" i="109" s="1"/>
  <c r="BD448" i="109"/>
  <c r="BH498" i="109"/>
  <c r="BI716" i="109"/>
  <c r="BC869" i="109"/>
  <c r="BD433" i="109"/>
  <c r="BE651" i="109" s="1"/>
  <c r="BE1483" i="109" l="1"/>
  <c r="BE1690" i="109"/>
  <c r="BE1897" i="109" s="1"/>
  <c r="BE443" i="109"/>
  <c r="BE661" i="109"/>
  <c r="BE879" i="109" s="1"/>
  <c r="BE666" i="109"/>
  <c r="BE448" i="109"/>
  <c r="BH934" i="109"/>
  <c r="BD869" i="109"/>
  <c r="BE433" i="109"/>
  <c r="BF651" i="109" s="1"/>
  <c r="BF1483" i="109" l="1"/>
  <c r="BF1690" i="109"/>
  <c r="BF1897" i="109" s="1"/>
  <c r="BE884" i="109"/>
  <c r="BF443" i="109"/>
  <c r="BF661" i="109"/>
  <c r="BF879" i="109" s="1"/>
  <c r="BF666" i="109"/>
  <c r="BF448" i="109"/>
  <c r="BE869" i="109"/>
  <c r="BF433" i="109"/>
  <c r="BG651" i="109" s="1"/>
  <c r="BG1483" i="109" l="1"/>
  <c r="BG1690" i="109"/>
  <c r="BG1897" i="109" s="1"/>
  <c r="BF884" i="109"/>
  <c r="BG443" i="109"/>
  <c r="BG661" i="109"/>
  <c r="BG879" i="109" s="1"/>
  <c r="BG666" i="109"/>
  <c r="BG448" i="109"/>
  <c r="BF869" i="109"/>
  <c r="BG433" i="109"/>
  <c r="BH651" i="109" s="1"/>
  <c r="BH1483" i="109" l="1"/>
  <c r="BH1690" i="109"/>
  <c r="BI1690" i="109" s="1"/>
  <c r="BH443" i="109"/>
  <c r="BH661" i="109"/>
  <c r="BI661" i="109" s="1"/>
  <c r="BG884" i="109"/>
  <c r="BH666" i="109"/>
  <c r="BH448" i="109"/>
  <c r="BG869" i="109"/>
  <c r="BH433" i="109"/>
  <c r="BI651" i="109"/>
  <c r="BH1897" i="109" l="1"/>
  <c r="BH884" i="109"/>
  <c r="BI666" i="109"/>
  <c r="BH879" i="109"/>
  <c r="BH869" i="109"/>
  <c r="AH241" i="109" l="1"/>
  <c r="A2111" i="109" l="1"/>
  <c r="B2111" i="109"/>
  <c r="B2304" i="109" s="1"/>
  <c r="C2111" i="109"/>
  <c r="C2304" i="109" s="1"/>
  <c r="D2111" i="109"/>
  <c r="D2304" i="109" s="1"/>
  <c r="E2111" i="109"/>
  <c r="E2304" i="109" s="1"/>
  <c r="F1710" i="109"/>
  <c r="H1710" i="109" s="1"/>
  <c r="J1503" i="109"/>
  <c r="K1503" i="109" s="1"/>
  <c r="L1503" i="109" s="1"/>
  <c r="M1503" i="109" s="1"/>
  <c r="N1503" i="109" s="1"/>
  <c r="O1503" i="109" s="1"/>
  <c r="P1503" i="109" s="1"/>
  <c r="Q1503" i="109" s="1"/>
  <c r="R1503" i="109" s="1"/>
  <c r="S1503" i="109" s="1"/>
  <c r="T1503" i="109" s="1"/>
  <c r="U1503" i="109" s="1"/>
  <c r="W1503" i="109" s="1"/>
  <c r="X1503" i="109" s="1"/>
  <c r="Y1503" i="109" s="1"/>
  <c r="Z1503" i="109" s="1"/>
  <c r="AA1503" i="109" s="1"/>
  <c r="AB1503" i="109" s="1"/>
  <c r="AC1503" i="109" s="1"/>
  <c r="AD1503" i="109" s="1"/>
  <c r="AE1503" i="109" s="1"/>
  <c r="AF1503" i="109" s="1"/>
  <c r="AG1503" i="109" s="1"/>
  <c r="V1296" i="109"/>
  <c r="J1102" i="109"/>
  <c r="K1102" i="109" s="1"/>
  <c r="L1102" i="109" s="1"/>
  <c r="M1102" i="109" s="1"/>
  <c r="N1102" i="109" s="1"/>
  <c r="O1102" i="109" s="1"/>
  <c r="P1102" i="109" s="1"/>
  <c r="Q1102" i="109" s="1"/>
  <c r="R1102" i="109" s="1"/>
  <c r="S1102" i="109" s="1"/>
  <c r="T1102" i="109" s="1"/>
  <c r="U1102" i="109" s="1"/>
  <c r="F689" i="109"/>
  <c r="G689" i="109" s="1"/>
  <c r="J689" i="109" s="1"/>
  <c r="J907" i="109" s="1"/>
  <c r="W285" i="109"/>
  <c r="X285" i="109"/>
  <c r="Y285" i="109"/>
  <c r="Z285" i="109"/>
  <c r="AA285" i="109"/>
  <c r="AB285" i="109"/>
  <c r="AC285" i="109"/>
  <c r="AD285" i="109"/>
  <c r="AE285" i="109"/>
  <c r="AF285" i="109"/>
  <c r="AG285" i="109"/>
  <c r="AH285" i="109"/>
  <c r="J471" i="109"/>
  <c r="K471" i="109" s="1"/>
  <c r="L471" i="109" s="1"/>
  <c r="M471" i="109" s="1"/>
  <c r="N471" i="109" s="1"/>
  <c r="O471" i="109" s="1"/>
  <c r="P471" i="109" s="1"/>
  <c r="Q471" i="109" s="1"/>
  <c r="R471" i="109" s="1"/>
  <c r="S471" i="109" s="1"/>
  <c r="T471" i="109" s="1"/>
  <c r="U471" i="109" s="1"/>
  <c r="F471" i="109"/>
  <c r="W254" i="109"/>
  <c r="X254" i="109"/>
  <c r="Y254" i="109"/>
  <c r="Z254" i="109"/>
  <c r="AA254" i="109"/>
  <c r="AB254" i="109"/>
  <c r="AC254" i="109"/>
  <c r="AD254" i="109"/>
  <c r="AE254" i="109"/>
  <c r="AF254" i="109"/>
  <c r="AG254" i="109"/>
  <c r="AH254" i="109"/>
  <c r="AI1296" i="109" s="1"/>
  <c r="AJ1296" i="109"/>
  <c r="AK1296" i="109"/>
  <c r="AL1296" i="109"/>
  <c r="AM1296" i="109"/>
  <c r="AN1296" i="109"/>
  <c r="AP1296" i="109"/>
  <c r="AQ1296" i="109"/>
  <c r="AR1296" i="109"/>
  <c r="AS1296" i="109"/>
  <c r="AT1296" i="109"/>
  <c r="AU1296" i="109"/>
  <c r="AW1296" i="109"/>
  <c r="AX1296" i="109"/>
  <c r="AY1296" i="109"/>
  <c r="AZ1296" i="109"/>
  <c r="BA1296" i="109"/>
  <c r="BB1296" i="109"/>
  <c r="BC1296" i="109"/>
  <c r="BD1296" i="109"/>
  <c r="BE1296" i="109"/>
  <c r="BF1296" i="109"/>
  <c r="BG1296" i="109"/>
  <c r="BH1296" i="109"/>
  <c r="A254" i="109"/>
  <c r="A471" i="109" s="1"/>
  <c r="A689" i="109" s="1"/>
  <c r="A907" i="109" s="1"/>
  <c r="A1102" i="109" s="1"/>
  <c r="A1296" i="109" s="1"/>
  <c r="A1503" i="109" s="1"/>
  <c r="A1710" i="109" s="1"/>
  <c r="A1917" i="109" s="1"/>
  <c r="B254" i="109"/>
  <c r="B471" i="109" s="1"/>
  <c r="B689" i="109" s="1"/>
  <c r="B907" i="109" s="1"/>
  <c r="B1102" i="109" s="1"/>
  <c r="B1296" i="109" s="1"/>
  <c r="B1503" i="109" s="1"/>
  <c r="B1710" i="109" s="1"/>
  <c r="B1917" i="109" s="1"/>
  <c r="C254" i="109"/>
  <c r="C471" i="109" s="1"/>
  <c r="C689" i="109" s="1"/>
  <c r="C907" i="109" s="1"/>
  <c r="C1102" i="109" s="1"/>
  <c r="C1296" i="109" s="1"/>
  <c r="C1503" i="109" s="1"/>
  <c r="C1710" i="109" s="1"/>
  <c r="C1917" i="109" s="1"/>
  <c r="D254" i="109"/>
  <c r="D471" i="109" s="1"/>
  <c r="D689" i="109" s="1"/>
  <c r="D907" i="109" s="1"/>
  <c r="D1102" i="109" s="1"/>
  <c r="D1296" i="109" s="1"/>
  <c r="D1503" i="109" s="1"/>
  <c r="D1710" i="109" s="1"/>
  <c r="D1917" i="109" s="1"/>
  <c r="E254" i="109"/>
  <c r="E471" i="109" s="1"/>
  <c r="E689" i="109" s="1"/>
  <c r="E907" i="109" s="1"/>
  <c r="E1102" i="109" s="1"/>
  <c r="E1296" i="109" s="1"/>
  <c r="E1503" i="109" s="1"/>
  <c r="E1710" i="109" s="1"/>
  <c r="E1917" i="109" s="1"/>
  <c r="AI60" i="109"/>
  <c r="AO254" i="109" l="1"/>
  <c r="AO1296" i="109" s="1"/>
  <c r="AV1296" i="109" s="1"/>
  <c r="A2304" i="109"/>
  <c r="G1710" i="109"/>
  <c r="J1710" i="109" s="1"/>
  <c r="J1917" i="109" s="1"/>
  <c r="AH1503" i="109"/>
  <c r="BI1296" i="109"/>
  <c r="W1102" i="109"/>
  <c r="X1102" i="109" s="1"/>
  <c r="Y1102" i="109" s="1"/>
  <c r="Z1102" i="109" s="1"/>
  <c r="AA1102" i="109" s="1"/>
  <c r="AB1102" i="109" s="1"/>
  <c r="AC1102" i="109" s="1"/>
  <c r="AD1102" i="109" s="1"/>
  <c r="AE1102" i="109" s="1"/>
  <c r="AF1102" i="109" s="1"/>
  <c r="AG1102" i="109" s="1"/>
  <c r="AH1102" i="109" s="1"/>
  <c r="AJ1102" i="109" s="1"/>
  <c r="AK1102" i="109" s="1"/>
  <c r="AL1102" i="109" s="1"/>
  <c r="AM1102" i="109" s="1"/>
  <c r="AN1102" i="109" s="1"/>
  <c r="AO1102" i="109" s="1"/>
  <c r="AP1102" i="109" s="1"/>
  <c r="AQ1102" i="109" s="1"/>
  <c r="AR1102" i="109" s="1"/>
  <c r="AS1102" i="109" s="1"/>
  <c r="AT1102" i="109" s="1"/>
  <c r="AU1102" i="109" s="1"/>
  <c r="AW1102" i="109" s="1"/>
  <c r="AX1102" i="109" s="1"/>
  <c r="AY1102" i="109" s="1"/>
  <c r="AZ1102" i="109" s="1"/>
  <c r="BA1102" i="109" s="1"/>
  <c r="BB1102" i="109" s="1"/>
  <c r="BC1102" i="109" s="1"/>
  <c r="BD1102" i="109" s="1"/>
  <c r="BE1102" i="109" s="1"/>
  <c r="BF1102" i="109" s="1"/>
  <c r="BG1102" i="109" s="1"/>
  <c r="BH1102" i="109" s="1"/>
  <c r="H689" i="109"/>
  <c r="W471" i="109"/>
  <c r="X689" i="109" s="1"/>
  <c r="Q689" i="109"/>
  <c r="P689" i="109"/>
  <c r="U689" i="109"/>
  <c r="M689" i="109"/>
  <c r="T689" i="109"/>
  <c r="L689" i="109"/>
  <c r="W689" i="109"/>
  <c r="S689" i="109"/>
  <c r="O689" i="109"/>
  <c r="K689" i="109"/>
  <c r="K907" i="109" s="1"/>
  <c r="R689" i="109"/>
  <c r="N689" i="109"/>
  <c r="AI285" i="109"/>
  <c r="AI254" i="109"/>
  <c r="BI254" i="109"/>
  <c r="AV254" i="109"/>
  <c r="L907" i="109" l="1"/>
  <c r="AJ1503" i="109"/>
  <c r="AJ1710" i="109"/>
  <c r="Q1710" i="109"/>
  <c r="AD1710" i="109"/>
  <c r="T1710" i="109"/>
  <c r="S1710" i="109"/>
  <c r="AC1710" i="109"/>
  <c r="Z1710" i="109"/>
  <c r="O1710" i="109"/>
  <c r="AE1710" i="109"/>
  <c r="U1710" i="109"/>
  <c r="AF1710" i="109"/>
  <c r="L1710" i="109"/>
  <c r="N1710" i="109"/>
  <c r="AH1710" i="109"/>
  <c r="W1710" i="109"/>
  <c r="AB1710" i="109"/>
  <c r="P1710" i="109"/>
  <c r="Y1710" i="109"/>
  <c r="R1710" i="109"/>
  <c r="K1710" i="109"/>
  <c r="K1917" i="109" s="1"/>
  <c r="L1917" i="109" s="1"/>
  <c r="AA1710" i="109"/>
  <c r="M1710" i="109"/>
  <c r="X1710" i="109"/>
  <c r="AG1710" i="109"/>
  <c r="M907" i="109"/>
  <c r="N907" i="109" s="1"/>
  <c r="O907" i="109" s="1"/>
  <c r="P907" i="109" s="1"/>
  <c r="Q907" i="109" s="1"/>
  <c r="R907" i="109" s="1"/>
  <c r="S907" i="109" s="1"/>
  <c r="T907" i="109" s="1"/>
  <c r="U907" i="109" s="1"/>
  <c r="W907" i="109" s="1"/>
  <c r="X907" i="109" s="1"/>
  <c r="X471" i="109"/>
  <c r="Y471" i="109" s="1"/>
  <c r="V689" i="109"/>
  <c r="AK1503" i="109" l="1"/>
  <c r="AK1710" i="109"/>
  <c r="AI1710" i="109"/>
  <c r="V1710" i="109"/>
  <c r="M1917" i="109"/>
  <c r="N1917" i="109" s="1"/>
  <c r="O1917" i="109" s="1"/>
  <c r="P1917" i="109" s="1"/>
  <c r="Q1917" i="109" s="1"/>
  <c r="R1917" i="109" s="1"/>
  <c r="S1917" i="109" s="1"/>
  <c r="T1917" i="109" s="1"/>
  <c r="U1917" i="109" s="1"/>
  <c r="W1917" i="109" s="1"/>
  <c r="X1917" i="109" s="1"/>
  <c r="Y1917" i="109" s="1"/>
  <c r="Z1917" i="109" s="1"/>
  <c r="AA1917" i="109" s="1"/>
  <c r="AB1917" i="109" s="1"/>
  <c r="AC1917" i="109" s="1"/>
  <c r="AD1917" i="109" s="1"/>
  <c r="AE1917" i="109" s="1"/>
  <c r="AF1917" i="109" s="1"/>
  <c r="AG1917" i="109" s="1"/>
  <c r="AH1917" i="109" s="1"/>
  <c r="AJ1917" i="109" s="1"/>
  <c r="Y689" i="109"/>
  <c r="Y907" i="109" s="1"/>
  <c r="Z471" i="109"/>
  <c r="Z689" i="109"/>
  <c r="AK1917" i="109" l="1"/>
  <c r="AL1503" i="109"/>
  <c r="AL1710" i="109"/>
  <c r="Z907" i="109"/>
  <c r="AA471" i="109"/>
  <c r="AA689" i="109"/>
  <c r="AM1503" i="109" l="1"/>
  <c r="AM1710" i="109"/>
  <c r="AL1917" i="109"/>
  <c r="AA907" i="109"/>
  <c r="AB471" i="109"/>
  <c r="AB689" i="109"/>
  <c r="AM1917" i="109" l="1"/>
  <c r="AN1503" i="109"/>
  <c r="AN1710" i="109"/>
  <c r="AB907" i="109"/>
  <c r="AC471" i="109"/>
  <c r="AC689" i="109"/>
  <c r="AO1503" i="109" l="1"/>
  <c r="AO1710" i="109"/>
  <c r="AN1917" i="109"/>
  <c r="AO1917" i="109" s="1"/>
  <c r="AC907" i="109"/>
  <c r="AD471" i="109"/>
  <c r="AD689" i="109"/>
  <c r="AD907" i="109" l="1"/>
  <c r="AP1503" i="109"/>
  <c r="AP1710" i="109"/>
  <c r="AP1917" i="109" s="1"/>
  <c r="AE471" i="109"/>
  <c r="AE689" i="109"/>
  <c r="AE907" i="109" s="1"/>
  <c r="AQ1503" i="109" l="1"/>
  <c r="AQ1710" i="109"/>
  <c r="AQ1917" i="109" s="1"/>
  <c r="AF471" i="109"/>
  <c r="AF689" i="109"/>
  <c r="AF907" i="109" s="1"/>
  <c r="AR1503" i="109" l="1"/>
  <c r="AR1710" i="109"/>
  <c r="AR1917" i="109" s="1"/>
  <c r="AG471" i="109"/>
  <c r="AG689" i="109"/>
  <c r="AG907" i="109" s="1"/>
  <c r="AS1503" i="109" l="1"/>
  <c r="AS1710" i="109"/>
  <c r="AS1917" i="109" s="1"/>
  <c r="AH471" i="109"/>
  <c r="AJ689" i="109" s="1"/>
  <c r="AH689" i="109"/>
  <c r="AI689" i="109" s="1"/>
  <c r="AT1503" i="109" l="1"/>
  <c r="AT1710" i="109"/>
  <c r="AT1917" i="109" s="1"/>
  <c r="AH907" i="109"/>
  <c r="AJ471" i="109"/>
  <c r="AK689" i="109" s="1"/>
  <c r="AU1503" i="109" l="1"/>
  <c r="AU1710" i="109"/>
  <c r="AV1710" i="109" s="1"/>
  <c r="AJ907" i="109"/>
  <c r="AK471" i="109"/>
  <c r="AL689" i="109" s="1"/>
  <c r="AW1503" i="109" l="1"/>
  <c r="AW1710" i="109"/>
  <c r="AU1917" i="109"/>
  <c r="AW1917" i="109" s="1"/>
  <c r="AK907" i="109"/>
  <c r="AL471" i="109"/>
  <c r="AM689" i="109" s="1"/>
  <c r="AX1503" i="109" l="1"/>
  <c r="AX1710" i="109"/>
  <c r="AX1917" i="109" s="1"/>
  <c r="AL907" i="109"/>
  <c r="AM471" i="109"/>
  <c r="AN689" i="109" s="1"/>
  <c r="AY1503" i="109" l="1"/>
  <c r="AY1710" i="109"/>
  <c r="AY1917" i="109" s="1"/>
  <c r="AM907" i="109"/>
  <c r="AN471" i="109"/>
  <c r="AO689" i="109" s="1"/>
  <c r="AZ1503" i="109" l="1"/>
  <c r="AZ1710" i="109"/>
  <c r="AN907" i="109"/>
  <c r="AO471" i="109"/>
  <c r="AP689" i="109" s="1"/>
  <c r="BA1503" i="109" l="1"/>
  <c r="BA1710" i="109"/>
  <c r="AZ1917" i="109"/>
  <c r="AO907" i="109"/>
  <c r="AP471" i="109"/>
  <c r="AQ689" i="109" s="1"/>
  <c r="BA1917" i="109" l="1"/>
  <c r="BB1503" i="109"/>
  <c r="BB1710" i="109"/>
  <c r="BB1917" i="109" s="1"/>
  <c r="AP907" i="109"/>
  <c r="AQ471" i="109"/>
  <c r="AR689" i="109" s="1"/>
  <c r="BC1503" i="109" l="1"/>
  <c r="BC1710" i="109"/>
  <c r="BC1917" i="109" s="1"/>
  <c r="AQ907" i="109"/>
  <c r="AR471" i="109"/>
  <c r="AS689" i="109" s="1"/>
  <c r="BD1503" i="109" l="1"/>
  <c r="BD1710" i="109"/>
  <c r="BD1917" i="109" s="1"/>
  <c r="AR907" i="109"/>
  <c r="AS471" i="109"/>
  <c r="AT689" i="109" s="1"/>
  <c r="BE1503" i="109" l="1"/>
  <c r="BE1710" i="109"/>
  <c r="BE1917" i="109" s="1"/>
  <c r="AS907" i="109"/>
  <c r="AT471" i="109"/>
  <c r="AU689" i="109" s="1"/>
  <c r="BF1503" i="109" l="1"/>
  <c r="BF1710" i="109"/>
  <c r="BF1917" i="109" s="1"/>
  <c r="AT907" i="109"/>
  <c r="AU471" i="109"/>
  <c r="AW689" i="109" s="1"/>
  <c r="AV689" i="109"/>
  <c r="BG1503" i="109" l="1"/>
  <c r="BG1710" i="109"/>
  <c r="BG1917" i="109" s="1"/>
  <c r="AU907" i="109"/>
  <c r="AW471" i="109"/>
  <c r="AX689" i="109" s="1"/>
  <c r="BH1503" i="109" l="1"/>
  <c r="BH1710" i="109"/>
  <c r="BI1710" i="109" s="1"/>
  <c r="AW907" i="109"/>
  <c r="AX471" i="109"/>
  <c r="AY689" i="109" s="1"/>
  <c r="BH1917" i="109" l="1"/>
  <c r="AX907" i="109"/>
  <c r="AY471" i="109"/>
  <c r="AZ689" i="109" s="1"/>
  <c r="AY907" i="109" l="1"/>
  <c r="AZ471" i="109"/>
  <c r="BA689" i="109" s="1"/>
  <c r="AZ907" i="109" l="1"/>
  <c r="BA471" i="109"/>
  <c r="BB689" i="109" s="1"/>
  <c r="BA907" i="109" l="1"/>
  <c r="BB471" i="109"/>
  <c r="BC689" i="109" s="1"/>
  <c r="BB907" i="109" l="1"/>
  <c r="BC471" i="109"/>
  <c r="BD689" i="109" s="1"/>
  <c r="BC907" i="109" l="1"/>
  <c r="BD471" i="109"/>
  <c r="BE689" i="109" s="1"/>
  <c r="BD907" i="109" l="1"/>
  <c r="BE471" i="109"/>
  <c r="BF689" i="109" s="1"/>
  <c r="BE907" i="109" l="1"/>
  <c r="BF471" i="109"/>
  <c r="BG689" i="109" s="1"/>
  <c r="BF907" i="109" l="1"/>
  <c r="BG471" i="109"/>
  <c r="BH689" i="109" s="1"/>
  <c r="BG907" i="109" l="1"/>
  <c r="BH471" i="109"/>
  <c r="BI689" i="109"/>
  <c r="BH907" i="109" l="1"/>
  <c r="D2073" i="109" l="1"/>
  <c r="D2074" i="109"/>
  <c r="D2075" i="109"/>
  <c r="D2076" i="109"/>
  <c r="D2077" i="109"/>
  <c r="D2078" i="109"/>
  <c r="D2079" i="109"/>
  <c r="D2080" i="109"/>
  <c r="D2081" i="109"/>
  <c r="D2082" i="109"/>
  <c r="D2083" i="109"/>
  <c r="D2084" i="109"/>
  <c r="D2085" i="109"/>
  <c r="D2086" i="109"/>
  <c r="D2087" i="109"/>
  <c r="D2088" i="109"/>
  <c r="D2089" i="109"/>
  <c r="D2090" i="109"/>
  <c r="D2091" i="109"/>
  <c r="D2092" i="109"/>
  <c r="D2093" i="109"/>
  <c r="D2094" i="109"/>
  <c r="D2095" i="109"/>
  <c r="D2096" i="109"/>
  <c r="D2097" i="109"/>
  <c r="D2098" i="109"/>
  <c r="D2099" i="109"/>
  <c r="D2100" i="109"/>
  <c r="D2101" i="109"/>
  <c r="D2102" i="109"/>
  <c r="D2103" i="109"/>
  <c r="D2104" i="109"/>
  <c r="D2105" i="109"/>
  <c r="D2106" i="109"/>
  <c r="D2107" i="109"/>
  <c r="D2108" i="109"/>
  <c r="D2109" i="109"/>
  <c r="D2110" i="109"/>
  <c r="D2112" i="109"/>
  <c r="D2113" i="109"/>
  <c r="D2114" i="109"/>
  <c r="D2115" i="109"/>
  <c r="D2116" i="109"/>
  <c r="D2117" i="109"/>
  <c r="D2118" i="109"/>
  <c r="D2119" i="109"/>
  <c r="D2120" i="109"/>
  <c r="D2121" i="109"/>
  <c r="D2122" i="109"/>
  <c r="D2123" i="109"/>
  <c r="D2124" i="109"/>
  <c r="D2125" i="109"/>
  <c r="D2126" i="109"/>
  <c r="D2127" i="109"/>
  <c r="D2128" i="109"/>
  <c r="D2129" i="109"/>
  <c r="D2130" i="109"/>
  <c r="D2131" i="109"/>
  <c r="D2132" i="109"/>
  <c r="D2133" i="109"/>
  <c r="D2134" i="109"/>
  <c r="D2135" i="109"/>
  <c r="D2136" i="109"/>
  <c r="D2137" i="109"/>
  <c r="D2138" i="109"/>
  <c r="D2139" i="109"/>
  <c r="D2140" i="109"/>
  <c r="D2141" i="109"/>
  <c r="D2142" i="109"/>
  <c r="D2143" i="109"/>
  <c r="D2144" i="109"/>
  <c r="D2145" i="109"/>
  <c r="D2146" i="109"/>
  <c r="D2147" i="109"/>
  <c r="D2148" i="109"/>
  <c r="D2149" i="109"/>
  <c r="D2150" i="109"/>
  <c r="D2151" i="109"/>
  <c r="D2152" i="109"/>
  <c r="D2153" i="109"/>
  <c r="D2154" i="109"/>
  <c r="D2155" i="109"/>
  <c r="D2156" i="109"/>
  <c r="D2157" i="109"/>
  <c r="D2158" i="109"/>
  <c r="D2159" i="109"/>
  <c r="D2160" i="109"/>
  <c r="D2161" i="109"/>
  <c r="D2162" i="109"/>
  <c r="D2163" i="109"/>
  <c r="D2164" i="109"/>
  <c r="D2165" i="109"/>
  <c r="D2166" i="109"/>
  <c r="D2167" i="109"/>
  <c r="D2168" i="109"/>
  <c r="D2169" i="109"/>
  <c r="D2170" i="109"/>
  <c r="D2171" i="109"/>
  <c r="D2172" i="109"/>
  <c r="D2173" i="109"/>
  <c r="D2174" i="109"/>
  <c r="D2175" i="109"/>
  <c r="D2176" i="109"/>
  <c r="D2177" i="109"/>
  <c r="D2178" i="109"/>
  <c r="D2179" i="109"/>
  <c r="D2180" i="109"/>
  <c r="D2181" i="109"/>
  <c r="D2182" i="109"/>
  <c r="D2183" i="109"/>
  <c r="D2184" i="109"/>
  <c r="D2185" i="109"/>
  <c r="D2186" i="109"/>
  <c r="D2187" i="109"/>
  <c r="D2188" i="109"/>
  <c r="D2189" i="109"/>
  <c r="D2190" i="109"/>
  <c r="D2191" i="109"/>
  <c r="D2192" i="109"/>
  <c r="D2193" i="109"/>
  <c r="D2194" i="109"/>
  <c r="D2195" i="109"/>
  <c r="D2196" i="109"/>
  <c r="D2197" i="109"/>
  <c r="D2198" i="109"/>
  <c r="D2199" i="109"/>
  <c r="D2200" i="109"/>
  <c r="D2201" i="109"/>
  <c r="D2202" i="109"/>
  <c r="D2203" i="109"/>
  <c r="D2204" i="109"/>
  <c r="D2205" i="109"/>
  <c r="D2206" i="109"/>
  <c r="D2207" i="109"/>
  <c r="D2208" i="109"/>
  <c r="D2209" i="109"/>
  <c r="D2210" i="109"/>
  <c r="D2211" i="109"/>
  <c r="D2212" i="109"/>
  <c r="D2213" i="109"/>
  <c r="D2214" i="109"/>
  <c r="D2215" i="109"/>
  <c r="D2216" i="109"/>
  <c r="D2217" i="109"/>
  <c r="D2218" i="109"/>
  <c r="D2219" i="109"/>
  <c r="D2220" i="109"/>
  <c r="D2221" i="109"/>
  <c r="D2222" i="109"/>
  <c r="D2223" i="109"/>
  <c r="D2224" i="109"/>
  <c r="D2225" i="109"/>
  <c r="D2226" i="109"/>
  <c r="D2227" i="109"/>
  <c r="D2228" i="109"/>
  <c r="D2229" i="109"/>
  <c r="D2230" i="109"/>
  <c r="D2231" i="109"/>
  <c r="D2232" i="109"/>
  <c r="D2233" i="109"/>
  <c r="D2234" i="109"/>
  <c r="D2235" i="109"/>
  <c r="D2236" i="109"/>
  <c r="D2237" i="109"/>
  <c r="D2238" i="109"/>
  <c r="D2239" i="109"/>
  <c r="D2240" i="109"/>
  <c r="D2241" i="109"/>
  <c r="D2242" i="109"/>
  <c r="D2243" i="109"/>
  <c r="D2244" i="109"/>
  <c r="D2245" i="109"/>
  <c r="CM38" i="119" l="1"/>
  <c r="CM36" i="119"/>
  <c r="CM35" i="119"/>
  <c r="CM18" i="119"/>
  <c r="CM17" i="119"/>
  <c r="AK1324" i="109"/>
  <c r="AL1324" i="109"/>
  <c r="AM1324" i="109"/>
  <c r="AK1327" i="109"/>
  <c r="AL1327" i="109"/>
  <c r="AJ1283" i="109"/>
  <c r="AJ1324" i="109"/>
  <c r="AJ1327" i="109"/>
  <c r="AW253" i="109"/>
  <c r="AX253" i="109"/>
  <c r="AY253" i="109"/>
  <c r="AZ253" i="109"/>
  <c r="BA253" i="109"/>
  <c r="BB253" i="109"/>
  <c r="BC253" i="109"/>
  <c r="BD253" i="109"/>
  <c r="BE253" i="109"/>
  <c r="BF253" i="109"/>
  <c r="BG253" i="109"/>
  <c r="BH253" i="109"/>
  <c r="AW258" i="109"/>
  <c r="AX258" i="109"/>
  <c r="AY258" i="109"/>
  <c r="AZ258" i="109"/>
  <c r="BA258" i="109"/>
  <c r="BB258" i="109"/>
  <c r="BC258" i="109"/>
  <c r="BD258" i="109"/>
  <c r="BE258" i="109"/>
  <c r="BF258" i="109"/>
  <c r="BG258" i="109"/>
  <c r="BH258" i="109"/>
  <c r="AW285" i="109"/>
  <c r="AX285" i="109"/>
  <c r="AY285" i="109"/>
  <c r="AZ285" i="109"/>
  <c r="BA285" i="109"/>
  <c r="BB285" i="109"/>
  <c r="BC285" i="109"/>
  <c r="BD285" i="109"/>
  <c r="BE285" i="109"/>
  <c r="BF285" i="109"/>
  <c r="BG285" i="109"/>
  <c r="BH285" i="109"/>
  <c r="BH1434" i="109"/>
  <c r="BG1434" i="109"/>
  <c r="BF1434" i="109"/>
  <c r="BE1434" i="109"/>
  <c r="BD1434" i="109"/>
  <c r="BC1434" i="109"/>
  <c r="BB1434" i="109"/>
  <c r="BA1434" i="109"/>
  <c r="AZ1434" i="109"/>
  <c r="AY1434" i="109"/>
  <c r="AX1434" i="109"/>
  <c r="AW1434" i="109"/>
  <c r="BH1240" i="109"/>
  <c r="BG1240" i="109"/>
  <c r="BF1240" i="109"/>
  <c r="BE1240" i="109"/>
  <c r="BD1240" i="109"/>
  <c r="BC1240" i="109"/>
  <c r="BB1240" i="109"/>
  <c r="BA1240" i="109"/>
  <c r="AZ1240" i="109"/>
  <c r="AY1240" i="109"/>
  <c r="AX1240" i="109"/>
  <c r="AW1240" i="109"/>
  <c r="AY387" i="109" l="1"/>
  <c r="AY1429" i="109" s="1"/>
  <c r="AY282" i="109"/>
  <c r="AY1324" i="109" s="1"/>
  <c r="AY280" i="109"/>
  <c r="AY1322" i="109" s="1"/>
  <c r="AY278" i="109"/>
  <c r="AY1320" i="109" s="1"/>
  <c r="AY277" i="109"/>
  <c r="AY1319" i="109" s="1"/>
  <c r="AY275" i="109"/>
  <c r="AY1317" i="109" s="1"/>
  <c r="AY273" i="109"/>
  <c r="AY1315" i="109" s="1"/>
  <c r="AY271" i="109"/>
  <c r="AY1313" i="109" s="1"/>
  <c r="AY269" i="109"/>
  <c r="AY1311" i="109" s="1"/>
  <c r="AY267" i="109"/>
  <c r="AY1309" i="109" s="1"/>
  <c r="BC251" i="109"/>
  <c r="BC1293" i="109" s="1"/>
  <c r="BG250" i="109"/>
  <c r="BG1292" i="109" s="1"/>
  <c r="BG249" i="109"/>
  <c r="BG1291" i="109" s="1"/>
  <c r="BG248" i="109"/>
  <c r="BG1290" i="109" s="1"/>
  <c r="BG247" i="109"/>
  <c r="BG1289" i="109" s="1"/>
  <c r="BG246" i="109"/>
  <c r="BG1288" i="109" s="1"/>
  <c r="BC245" i="109"/>
  <c r="BC1287" i="109" s="1"/>
  <c r="BC244" i="109"/>
  <c r="BC1286" i="109" s="1"/>
  <c r="BC243" i="109"/>
  <c r="BC1285" i="109" s="1"/>
  <c r="BC241" i="109"/>
  <c r="BC1283" i="109" s="1"/>
  <c r="BC240" i="109"/>
  <c r="BC1282" i="109" s="1"/>
  <c r="BC239" i="109"/>
  <c r="BC1281" i="109" s="1"/>
  <c r="BC238" i="109"/>
  <c r="BC1280" i="109" s="1"/>
  <c r="BC237" i="109"/>
  <c r="BC1279" i="109" s="1"/>
  <c r="BC236" i="109"/>
  <c r="BC1278" i="109" s="1"/>
  <c r="BC235" i="109"/>
  <c r="BC1277" i="109" s="1"/>
  <c r="BC234" i="109"/>
  <c r="BC1276" i="109" s="1"/>
  <c r="BC233" i="109"/>
  <c r="BC1275" i="109" s="1"/>
  <c r="BC232" i="109"/>
  <c r="BC1274" i="109" s="1"/>
  <c r="BC231" i="109"/>
  <c r="BC1273" i="109" s="1"/>
  <c r="BC230" i="109"/>
  <c r="BC1272" i="109" s="1"/>
  <c r="BC229" i="109"/>
  <c r="BC1271" i="109" s="1"/>
  <c r="BC228" i="109"/>
  <c r="BC1270" i="109" s="1"/>
  <c r="BC227" i="109"/>
  <c r="BC1269" i="109" s="1"/>
  <c r="BC226" i="109"/>
  <c r="BC1268" i="109" s="1"/>
  <c r="BC225" i="109"/>
  <c r="BC1267" i="109" s="1"/>
  <c r="BC224" i="109"/>
  <c r="BC1266" i="109" s="1"/>
  <c r="BC223" i="109"/>
  <c r="BC1265" i="109" s="1"/>
  <c r="BC222" i="109"/>
  <c r="BC1264" i="109" s="1"/>
  <c r="BC221" i="109"/>
  <c r="BC1263" i="109" s="1"/>
  <c r="AY220" i="109"/>
  <c r="AY1262" i="109" s="1"/>
  <c r="AY219" i="109"/>
  <c r="AY1261" i="109" s="1"/>
  <c r="AY218" i="109"/>
  <c r="AY1260" i="109" s="1"/>
  <c r="AY217" i="109"/>
  <c r="AY1259" i="109" s="1"/>
  <c r="BC216" i="109"/>
  <c r="BC1258" i="109" s="1"/>
  <c r="BC215" i="109"/>
  <c r="BC1257" i="109" s="1"/>
  <c r="AY214" i="109"/>
  <c r="AY1256" i="109" s="1"/>
  <c r="BC213" i="109"/>
  <c r="BC1255" i="109" s="1"/>
  <c r="AY212" i="109"/>
  <c r="AY1254" i="109" s="1"/>
  <c r="AY211" i="109"/>
  <c r="AY1253" i="109" s="1"/>
  <c r="AY210" i="109"/>
  <c r="AY1252" i="109" s="1"/>
  <c r="AY209" i="109"/>
  <c r="AY1251" i="109" s="1"/>
  <c r="AY208" i="109"/>
  <c r="AY1250" i="109" s="1"/>
  <c r="BC207" i="109"/>
  <c r="BC1249" i="109" s="1"/>
  <c r="BC206" i="109"/>
  <c r="BC1248" i="109" s="1"/>
  <c r="AY205" i="109"/>
  <c r="AY1247" i="109" s="1"/>
  <c r="BC204" i="109"/>
  <c r="BC1246" i="109" s="1"/>
  <c r="BC203" i="109"/>
  <c r="BC1245" i="109" s="1"/>
  <c r="BG202" i="109"/>
  <c r="BG1244" i="109" s="1"/>
  <c r="BG201" i="109"/>
  <c r="BG1243" i="109" s="1"/>
  <c r="BC200" i="109"/>
  <c r="BC1242" i="109" s="1"/>
  <c r="AX387" i="109"/>
  <c r="AX1429" i="109" s="1"/>
  <c r="AX282" i="109"/>
  <c r="AX1324" i="109" s="1"/>
  <c r="AX280" i="109"/>
  <c r="AX1322" i="109" s="1"/>
  <c r="AX278" i="109"/>
  <c r="AX1320" i="109" s="1"/>
  <c r="AX277" i="109"/>
  <c r="AX1319" i="109" s="1"/>
  <c r="AX275" i="109"/>
  <c r="AX1317" i="109" s="1"/>
  <c r="AX273" i="109"/>
  <c r="AX1315" i="109" s="1"/>
  <c r="AX271" i="109"/>
  <c r="AX1313" i="109" s="1"/>
  <c r="AX269" i="109"/>
  <c r="AX1311" i="109" s="1"/>
  <c r="AX267" i="109"/>
  <c r="AX1309" i="109" s="1"/>
  <c r="BB251" i="109"/>
  <c r="BB1293" i="109" s="1"/>
  <c r="AX250" i="109"/>
  <c r="AX1292" i="109" s="1"/>
  <c r="BF249" i="109"/>
  <c r="BF1291" i="109" s="1"/>
  <c r="BF248" i="109"/>
  <c r="BF1290" i="109" s="1"/>
  <c r="BF247" i="109"/>
  <c r="BF1289" i="109" s="1"/>
  <c r="BF246" i="109"/>
  <c r="BF1288" i="109" s="1"/>
  <c r="BF245" i="109"/>
  <c r="BF1287" i="109" s="1"/>
  <c r="BF244" i="109"/>
  <c r="BF1286" i="109" s="1"/>
  <c r="BF243" i="109"/>
  <c r="BF1285" i="109" s="1"/>
  <c r="AX241" i="109"/>
  <c r="AX1283" i="109" s="1"/>
  <c r="BB240" i="109"/>
  <c r="BB1282" i="109" s="1"/>
  <c r="AX239" i="109"/>
  <c r="AX1281" i="109" s="1"/>
  <c r="BB238" i="109"/>
  <c r="BB1280" i="109" s="1"/>
  <c r="BB237" i="109"/>
  <c r="BB1279" i="109" s="1"/>
  <c r="BB236" i="109"/>
  <c r="BB1278" i="109" s="1"/>
  <c r="BB235" i="109"/>
  <c r="BB1277" i="109" s="1"/>
  <c r="BB234" i="109"/>
  <c r="BB1276" i="109" s="1"/>
  <c r="BB233" i="109"/>
  <c r="BB1275" i="109" s="1"/>
  <c r="BB232" i="109"/>
  <c r="BB1274" i="109" s="1"/>
  <c r="BB231" i="109"/>
  <c r="BB1273" i="109" s="1"/>
  <c r="BB230" i="109"/>
  <c r="BB1272" i="109" s="1"/>
  <c r="BB229" i="109"/>
  <c r="BB1271" i="109" s="1"/>
  <c r="BB228" i="109"/>
  <c r="BB1270" i="109" s="1"/>
  <c r="BB227" i="109"/>
  <c r="BB1269" i="109" s="1"/>
  <c r="BB226" i="109"/>
  <c r="BB1268" i="109" s="1"/>
  <c r="BB225" i="109"/>
  <c r="BB1267" i="109" s="1"/>
  <c r="BB224" i="109"/>
  <c r="BB1266" i="109" s="1"/>
  <c r="BB223" i="109"/>
  <c r="BB1265" i="109" s="1"/>
  <c r="BB222" i="109"/>
  <c r="BB1264" i="109" s="1"/>
  <c r="BF221" i="109"/>
  <c r="BF1263" i="109" s="1"/>
  <c r="BF220" i="109"/>
  <c r="BF1262" i="109" s="1"/>
  <c r="BB220" i="109"/>
  <c r="BB1262" i="109" s="1"/>
  <c r="AX220" i="109"/>
  <c r="AX1262" i="109" s="1"/>
  <c r="BF219" i="109"/>
  <c r="BF1261" i="109" s="1"/>
  <c r="BF218" i="109"/>
  <c r="BF1260" i="109" s="1"/>
  <c r="BB218" i="109"/>
  <c r="BB1260" i="109" s="1"/>
  <c r="AX218" i="109"/>
  <c r="AX1260" i="109" s="1"/>
  <c r="BF217" i="109"/>
  <c r="BF1259" i="109" s="1"/>
  <c r="BB217" i="109"/>
  <c r="BB1259" i="109" s="1"/>
  <c r="AX217" i="109"/>
  <c r="AX1259" i="109" s="1"/>
  <c r="BF216" i="109"/>
  <c r="BF1258" i="109" s="1"/>
  <c r="BB216" i="109"/>
  <c r="BB1258" i="109" s="1"/>
  <c r="AX216" i="109"/>
  <c r="AX1258" i="109" s="1"/>
  <c r="BF215" i="109"/>
  <c r="BF1257" i="109" s="1"/>
  <c r="BB215" i="109"/>
  <c r="BB1257" i="109" s="1"/>
  <c r="AX215" i="109"/>
  <c r="AX1257" i="109" s="1"/>
  <c r="BF214" i="109"/>
  <c r="BF1256" i="109" s="1"/>
  <c r="BB214" i="109"/>
  <c r="BB1256" i="109" s="1"/>
  <c r="AX214" i="109"/>
  <c r="AX1256" i="109" s="1"/>
  <c r="BF213" i="109"/>
  <c r="BF1255" i="109" s="1"/>
  <c r="BB213" i="109"/>
  <c r="BB1255" i="109" s="1"/>
  <c r="AX213" i="109"/>
  <c r="AX1255" i="109" s="1"/>
  <c r="BF212" i="109"/>
  <c r="BF1254" i="109" s="1"/>
  <c r="BB212" i="109"/>
  <c r="BB1254" i="109" s="1"/>
  <c r="AX212" i="109"/>
  <c r="AX1254" i="109" s="1"/>
  <c r="BF211" i="109"/>
  <c r="BF1253" i="109" s="1"/>
  <c r="BB211" i="109"/>
  <c r="BB1253" i="109" s="1"/>
  <c r="AX211" i="109"/>
  <c r="AX1253" i="109" s="1"/>
  <c r="BF210" i="109"/>
  <c r="BF1252" i="109" s="1"/>
  <c r="BB210" i="109"/>
  <c r="BB1252" i="109" s="1"/>
  <c r="AX210" i="109"/>
  <c r="AX1252" i="109" s="1"/>
  <c r="BF209" i="109"/>
  <c r="BF1251" i="109" s="1"/>
  <c r="BB209" i="109"/>
  <c r="BB1251" i="109" s="1"/>
  <c r="AX209" i="109"/>
  <c r="AX1251" i="109" s="1"/>
  <c r="BF208" i="109"/>
  <c r="BF1250" i="109" s="1"/>
  <c r="BB208" i="109"/>
  <c r="BB1250" i="109" s="1"/>
  <c r="AX208" i="109"/>
  <c r="AX1250" i="109" s="1"/>
  <c r="BF207" i="109"/>
  <c r="BF1249" i="109" s="1"/>
  <c r="BB207" i="109"/>
  <c r="BB1249" i="109" s="1"/>
  <c r="AX207" i="109"/>
  <c r="AX1249" i="109" s="1"/>
  <c r="BF206" i="109"/>
  <c r="BF1248" i="109" s="1"/>
  <c r="BB206" i="109"/>
  <c r="BB1248" i="109" s="1"/>
  <c r="AX206" i="109"/>
  <c r="AX1248" i="109" s="1"/>
  <c r="BF205" i="109"/>
  <c r="BF1247" i="109" s="1"/>
  <c r="BB205" i="109"/>
  <c r="BB1247" i="109" s="1"/>
  <c r="AX205" i="109"/>
  <c r="AX1247" i="109" s="1"/>
  <c r="BF204" i="109"/>
  <c r="BF1246" i="109" s="1"/>
  <c r="BB204" i="109"/>
  <c r="BB1246" i="109" s="1"/>
  <c r="AX204" i="109"/>
  <c r="AX1246" i="109" s="1"/>
  <c r="BF203" i="109"/>
  <c r="BF1245" i="109" s="1"/>
  <c r="BB203" i="109"/>
  <c r="BB1245" i="109" s="1"/>
  <c r="AX203" i="109"/>
  <c r="AX1245" i="109" s="1"/>
  <c r="BF202" i="109"/>
  <c r="BF1244" i="109" s="1"/>
  <c r="BB202" i="109"/>
  <c r="BB1244" i="109" s="1"/>
  <c r="AX202" i="109"/>
  <c r="AX1244" i="109" s="1"/>
  <c r="BF201" i="109"/>
  <c r="BF1243" i="109" s="1"/>
  <c r="BB201" i="109"/>
  <c r="BB1243" i="109" s="1"/>
  <c r="AX201" i="109"/>
  <c r="AX1243" i="109" s="1"/>
  <c r="BF200" i="109"/>
  <c r="BF1242" i="109" s="1"/>
  <c r="BB200" i="109"/>
  <c r="BB1242" i="109" s="1"/>
  <c r="AX200" i="109"/>
  <c r="AX1242" i="109" s="1"/>
  <c r="BC387" i="109"/>
  <c r="BC1429" i="109" s="1"/>
  <c r="BC282" i="109"/>
  <c r="BC1324" i="109" s="1"/>
  <c r="BC280" i="109"/>
  <c r="BC1322" i="109" s="1"/>
  <c r="BC278" i="109"/>
  <c r="BC1320" i="109" s="1"/>
  <c r="BC277" i="109"/>
  <c r="BC1319" i="109" s="1"/>
  <c r="BG275" i="109"/>
  <c r="BG1317" i="109" s="1"/>
  <c r="BG273" i="109"/>
  <c r="BG1315" i="109" s="1"/>
  <c r="BG271" i="109"/>
  <c r="BG1313" i="109" s="1"/>
  <c r="BG269" i="109"/>
  <c r="BG1311" i="109" s="1"/>
  <c r="BG267" i="109"/>
  <c r="BG1309" i="109" s="1"/>
  <c r="BG251" i="109"/>
  <c r="BG1293" i="109" s="1"/>
  <c r="BC250" i="109"/>
  <c r="BC1292" i="109" s="1"/>
  <c r="BC249" i="109"/>
  <c r="BC1291" i="109" s="1"/>
  <c r="BC248" i="109"/>
  <c r="BC1290" i="109" s="1"/>
  <c r="BC247" i="109"/>
  <c r="BC1289" i="109" s="1"/>
  <c r="BC246" i="109"/>
  <c r="BC1288" i="109" s="1"/>
  <c r="BG245" i="109"/>
  <c r="BG1287" i="109" s="1"/>
  <c r="BG244" i="109"/>
  <c r="BG1286" i="109" s="1"/>
  <c r="BG243" i="109"/>
  <c r="BG1285" i="109" s="1"/>
  <c r="BG241" i="109"/>
  <c r="BG1283" i="109" s="1"/>
  <c r="AY241" i="109"/>
  <c r="AY1283" i="109" s="1"/>
  <c r="AY240" i="109"/>
  <c r="AY1282" i="109" s="1"/>
  <c r="AY239" i="109"/>
  <c r="AY1281" i="109" s="1"/>
  <c r="AY238" i="109"/>
  <c r="AY1280" i="109" s="1"/>
  <c r="AY237" i="109"/>
  <c r="AY1279" i="109" s="1"/>
  <c r="AY236" i="109"/>
  <c r="AY1278" i="109" s="1"/>
  <c r="AY235" i="109"/>
  <c r="AY1277" i="109" s="1"/>
  <c r="AY234" i="109"/>
  <c r="AY1276" i="109" s="1"/>
  <c r="AY233" i="109"/>
  <c r="AY1275" i="109" s="1"/>
  <c r="AY232" i="109"/>
  <c r="AY1274" i="109" s="1"/>
  <c r="AY231" i="109"/>
  <c r="AY1273" i="109" s="1"/>
  <c r="AY230" i="109"/>
  <c r="AY1272" i="109" s="1"/>
  <c r="AY229" i="109"/>
  <c r="AY1271" i="109" s="1"/>
  <c r="AY228" i="109"/>
  <c r="AY1270" i="109" s="1"/>
  <c r="AY227" i="109"/>
  <c r="AY1269" i="109" s="1"/>
  <c r="AY226" i="109"/>
  <c r="AY1268" i="109" s="1"/>
  <c r="AY225" i="109"/>
  <c r="AY1267" i="109" s="1"/>
  <c r="AY224" i="109"/>
  <c r="AY1266" i="109" s="1"/>
  <c r="AY223" i="109"/>
  <c r="AY1265" i="109" s="1"/>
  <c r="AY222" i="109"/>
  <c r="AY1264" i="109" s="1"/>
  <c r="AY221" i="109"/>
  <c r="AY1263" i="109" s="1"/>
  <c r="BC220" i="109"/>
  <c r="BC1262" i="109" s="1"/>
  <c r="BC219" i="109"/>
  <c r="BC1261" i="109" s="1"/>
  <c r="BC218" i="109"/>
  <c r="BC1260" i="109" s="1"/>
  <c r="BC217" i="109"/>
  <c r="BC1259" i="109" s="1"/>
  <c r="AY216" i="109"/>
  <c r="AY1258" i="109" s="1"/>
  <c r="AY215" i="109"/>
  <c r="AY1257" i="109" s="1"/>
  <c r="BC214" i="109"/>
  <c r="BC1256" i="109" s="1"/>
  <c r="AY213" i="109"/>
  <c r="AY1255" i="109" s="1"/>
  <c r="BC212" i="109"/>
  <c r="BC1254" i="109" s="1"/>
  <c r="BC211" i="109"/>
  <c r="BC1253" i="109" s="1"/>
  <c r="BC210" i="109"/>
  <c r="BC1252" i="109" s="1"/>
  <c r="BC209" i="109"/>
  <c r="BC1251" i="109" s="1"/>
  <c r="BC208" i="109"/>
  <c r="BC1250" i="109" s="1"/>
  <c r="AY207" i="109"/>
  <c r="AY1249" i="109" s="1"/>
  <c r="AY206" i="109"/>
  <c r="AY1248" i="109" s="1"/>
  <c r="BC205" i="109"/>
  <c r="BC1247" i="109" s="1"/>
  <c r="AY204" i="109"/>
  <c r="AY1246" i="109" s="1"/>
  <c r="AY203" i="109"/>
  <c r="AY1245" i="109" s="1"/>
  <c r="BC202" i="109"/>
  <c r="BC1244" i="109" s="1"/>
  <c r="BC201" i="109"/>
  <c r="BC1243" i="109" s="1"/>
  <c r="BG200" i="109"/>
  <c r="BG1242" i="109" s="1"/>
  <c r="BF387" i="109"/>
  <c r="BF1429" i="109" s="1"/>
  <c r="BB282" i="109"/>
  <c r="BB1324" i="109" s="1"/>
  <c r="BF280" i="109"/>
  <c r="BF1322" i="109" s="1"/>
  <c r="BF278" i="109"/>
  <c r="BF1320" i="109" s="1"/>
  <c r="BF277" i="109"/>
  <c r="BF1319" i="109" s="1"/>
  <c r="BF275" i="109"/>
  <c r="BF1317" i="109" s="1"/>
  <c r="BF273" i="109"/>
  <c r="BF1315" i="109" s="1"/>
  <c r="BF271" i="109"/>
  <c r="BF1313" i="109" s="1"/>
  <c r="BF269" i="109"/>
  <c r="BF1311" i="109" s="1"/>
  <c r="BF267" i="109"/>
  <c r="BF1309" i="109" s="1"/>
  <c r="AX251" i="109"/>
  <c r="AX1293" i="109" s="1"/>
  <c r="BB250" i="109"/>
  <c r="BB1292" i="109" s="1"/>
  <c r="BB249" i="109"/>
  <c r="BB1291" i="109" s="1"/>
  <c r="AX248" i="109"/>
  <c r="AX1290" i="109" s="1"/>
  <c r="AX247" i="109"/>
  <c r="AX1289" i="109" s="1"/>
  <c r="AX246" i="109"/>
  <c r="AX1288" i="109" s="1"/>
  <c r="AX245" i="109"/>
  <c r="AX1287" i="109" s="1"/>
  <c r="AX244" i="109"/>
  <c r="AX1286" i="109" s="1"/>
  <c r="AX243" i="109"/>
  <c r="AX1285" i="109" s="1"/>
  <c r="BF241" i="109"/>
  <c r="BF1283" i="109" s="1"/>
  <c r="BF240" i="109"/>
  <c r="BF1282" i="109" s="1"/>
  <c r="BF239" i="109"/>
  <c r="BF1281" i="109" s="1"/>
  <c r="BF238" i="109"/>
  <c r="BF1280" i="109" s="1"/>
  <c r="BF237" i="109"/>
  <c r="BF1279" i="109" s="1"/>
  <c r="BF236" i="109"/>
  <c r="BF1278" i="109" s="1"/>
  <c r="BF235" i="109"/>
  <c r="BF1277" i="109" s="1"/>
  <c r="BF234" i="109"/>
  <c r="BF1276" i="109" s="1"/>
  <c r="BF233" i="109"/>
  <c r="BF1275" i="109" s="1"/>
  <c r="AX233" i="109"/>
  <c r="AX1275" i="109" s="1"/>
  <c r="AX232" i="109"/>
  <c r="AX1274" i="109" s="1"/>
  <c r="AX231" i="109"/>
  <c r="AX1273" i="109" s="1"/>
  <c r="AX230" i="109"/>
  <c r="AX1272" i="109" s="1"/>
  <c r="AX229" i="109"/>
  <c r="AX1271" i="109" s="1"/>
  <c r="AX228" i="109"/>
  <c r="AX1270" i="109" s="1"/>
  <c r="AX227" i="109"/>
  <c r="AX1269" i="109" s="1"/>
  <c r="AX226" i="109"/>
  <c r="AX1268" i="109" s="1"/>
  <c r="AX225" i="109"/>
  <c r="AX1267" i="109" s="1"/>
  <c r="AX224" i="109"/>
  <c r="AX1266" i="109" s="1"/>
  <c r="AX223" i="109"/>
  <c r="AX1265" i="109" s="1"/>
  <c r="AX222" i="109"/>
  <c r="AX1264" i="109" s="1"/>
  <c r="AX221" i="109"/>
  <c r="AX1263" i="109" s="1"/>
  <c r="AX219" i="109"/>
  <c r="AX1261" i="109" s="1"/>
  <c r="BE387" i="109"/>
  <c r="BE1429" i="109" s="1"/>
  <c r="AW387" i="109"/>
  <c r="AW1429" i="109" s="1"/>
  <c r="BE282" i="109"/>
  <c r="BE1324" i="109" s="1"/>
  <c r="BA282" i="109"/>
  <c r="BA1324" i="109" s="1"/>
  <c r="AW282" i="109"/>
  <c r="AW1324" i="109" s="1"/>
  <c r="BE280" i="109"/>
  <c r="BE1322" i="109" s="1"/>
  <c r="BA280" i="109"/>
  <c r="BA1322" i="109" s="1"/>
  <c r="AW280" i="109"/>
  <c r="AW1322" i="109" s="1"/>
  <c r="BE278" i="109"/>
  <c r="BE1320" i="109" s="1"/>
  <c r="BA278" i="109"/>
  <c r="BA1320" i="109" s="1"/>
  <c r="AW278" i="109"/>
  <c r="AW1320" i="109" s="1"/>
  <c r="BE277" i="109"/>
  <c r="BE1319" i="109" s="1"/>
  <c r="BA277" i="109"/>
  <c r="BA1319" i="109" s="1"/>
  <c r="AW277" i="109"/>
  <c r="AW1319" i="109" s="1"/>
  <c r="BE275" i="109"/>
  <c r="BE1317" i="109" s="1"/>
  <c r="BA275" i="109"/>
  <c r="BA1317" i="109" s="1"/>
  <c r="AW275" i="109"/>
  <c r="AW1317" i="109" s="1"/>
  <c r="BE273" i="109"/>
  <c r="BE1315" i="109" s="1"/>
  <c r="BA273" i="109"/>
  <c r="BA1315" i="109" s="1"/>
  <c r="AW273" i="109"/>
  <c r="AW1315" i="109" s="1"/>
  <c r="BE271" i="109"/>
  <c r="BE1313" i="109" s="1"/>
  <c r="BA271" i="109"/>
  <c r="BA1313" i="109" s="1"/>
  <c r="AW271" i="109"/>
  <c r="AW1313" i="109" s="1"/>
  <c r="BE269" i="109"/>
  <c r="BE1311" i="109" s="1"/>
  <c r="BA269" i="109"/>
  <c r="BA1311" i="109" s="1"/>
  <c r="AW269" i="109"/>
  <c r="AW1311" i="109" s="1"/>
  <c r="BE267" i="109"/>
  <c r="BE1309" i="109" s="1"/>
  <c r="BA267" i="109"/>
  <c r="BA1309" i="109" s="1"/>
  <c r="AW267" i="109"/>
  <c r="AW1309" i="109" s="1"/>
  <c r="BE251" i="109"/>
  <c r="BE1293" i="109" s="1"/>
  <c r="BA251" i="109"/>
  <c r="BA1293" i="109" s="1"/>
  <c r="AW251" i="109"/>
  <c r="AW1293" i="109" s="1"/>
  <c r="BE250" i="109"/>
  <c r="BE1292" i="109" s="1"/>
  <c r="BA250" i="109"/>
  <c r="BA1292" i="109" s="1"/>
  <c r="AW250" i="109"/>
  <c r="AW1292" i="109" s="1"/>
  <c r="BE249" i="109"/>
  <c r="BE1291" i="109" s="1"/>
  <c r="BA249" i="109"/>
  <c r="BA1291" i="109" s="1"/>
  <c r="AW249" i="109"/>
  <c r="AW1291" i="109" s="1"/>
  <c r="BE248" i="109"/>
  <c r="BE1290" i="109" s="1"/>
  <c r="BA248" i="109"/>
  <c r="BA1290" i="109" s="1"/>
  <c r="AW248" i="109"/>
  <c r="AW1290" i="109" s="1"/>
  <c r="BE247" i="109"/>
  <c r="BE1289" i="109" s="1"/>
  <c r="BA247" i="109"/>
  <c r="BA1289" i="109" s="1"/>
  <c r="AW247" i="109"/>
  <c r="AW1289" i="109" s="1"/>
  <c r="BE246" i="109"/>
  <c r="BE1288" i="109" s="1"/>
  <c r="BA246" i="109"/>
  <c r="BA1288" i="109" s="1"/>
  <c r="AW246" i="109"/>
  <c r="AW1288" i="109" s="1"/>
  <c r="BE245" i="109"/>
  <c r="BE1287" i="109" s="1"/>
  <c r="BA245" i="109"/>
  <c r="BA1287" i="109" s="1"/>
  <c r="AW245" i="109"/>
  <c r="AW1287" i="109" s="1"/>
  <c r="BE244" i="109"/>
  <c r="BE1286" i="109" s="1"/>
  <c r="BA244" i="109"/>
  <c r="BA1286" i="109" s="1"/>
  <c r="AW244" i="109"/>
  <c r="AW1286" i="109" s="1"/>
  <c r="BE243" i="109"/>
  <c r="BE1285" i="109" s="1"/>
  <c r="BA243" i="109"/>
  <c r="BA1285" i="109" s="1"/>
  <c r="AW243" i="109"/>
  <c r="AW1285" i="109" s="1"/>
  <c r="BE241" i="109"/>
  <c r="BE1283" i="109" s="1"/>
  <c r="BA241" i="109"/>
  <c r="BA1283" i="109" s="1"/>
  <c r="AW241" i="109"/>
  <c r="BE240" i="109"/>
  <c r="BE1282" i="109" s="1"/>
  <c r="BA240" i="109"/>
  <c r="BA1282" i="109" s="1"/>
  <c r="AW240" i="109"/>
  <c r="AW1282" i="109" s="1"/>
  <c r="BE239" i="109"/>
  <c r="BE1281" i="109" s="1"/>
  <c r="BA239" i="109"/>
  <c r="BA1281" i="109" s="1"/>
  <c r="AW239" i="109"/>
  <c r="AW1281" i="109" s="1"/>
  <c r="BE238" i="109"/>
  <c r="BE1280" i="109" s="1"/>
  <c r="BA238" i="109"/>
  <c r="BA1280" i="109" s="1"/>
  <c r="AW238" i="109"/>
  <c r="AW1280" i="109" s="1"/>
  <c r="BE237" i="109"/>
  <c r="BE1279" i="109" s="1"/>
  <c r="BA237" i="109"/>
  <c r="BA1279" i="109" s="1"/>
  <c r="AW237" i="109"/>
  <c r="AW1279" i="109" s="1"/>
  <c r="BE236" i="109"/>
  <c r="BE1278" i="109" s="1"/>
  <c r="BA236" i="109"/>
  <c r="BA1278" i="109" s="1"/>
  <c r="AW236" i="109"/>
  <c r="AW1278" i="109" s="1"/>
  <c r="BE235" i="109"/>
  <c r="BE1277" i="109" s="1"/>
  <c r="BA235" i="109"/>
  <c r="BA1277" i="109" s="1"/>
  <c r="AW235" i="109"/>
  <c r="AW1277" i="109" s="1"/>
  <c r="BE234" i="109"/>
  <c r="BE1276" i="109" s="1"/>
  <c r="BA234" i="109"/>
  <c r="BA1276" i="109" s="1"/>
  <c r="AW234" i="109"/>
  <c r="AW1276" i="109" s="1"/>
  <c r="BE233" i="109"/>
  <c r="BE1275" i="109" s="1"/>
  <c r="BA233" i="109"/>
  <c r="BA1275" i="109" s="1"/>
  <c r="AW233" i="109"/>
  <c r="AW1275" i="109" s="1"/>
  <c r="BE232" i="109"/>
  <c r="BE1274" i="109" s="1"/>
  <c r="BA232" i="109"/>
  <c r="BA1274" i="109" s="1"/>
  <c r="AW232" i="109"/>
  <c r="AW1274" i="109" s="1"/>
  <c r="BE231" i="109"/>
  <c r="BE1273" i="109" s="1"/>
  <c r="BA231" i="109"/>
  <c r="BA1273" i="109" s="1"/>
  <c r="AW231" i="109"/>
  <c r="AW1273" i="109" s="1"/>
  <c r="BE230" i="109"/>
  <c r="BE1272" i="109" s="1"/>
  <c r="BA230" i="109"/>
  <c r="BA1272" i="109" s="1"/>
  <c r="AW230" i="109"/>
  <c r="AW1272" i="109" s="1"/>
  <c r="BE229" i="109"/>
  <c r="BE1271" i="109" s="1"/>
  <c r="BA229" i="109"/>
  <c r="BA1271" i="109" s="1"/>
  <c r="AW229" i="109"/>
  <c r="AW1271" i="109" s="1"/>
  <c r="BE228" i="109"/>
  <c r="BE1270" i="109" s="1"/>
  <c r="BA228" i="109"/>
  <c r="BA1270" i="109" s="1"/>
  <c r="AW228" i="109"/>
  <c r="AW1270" i="109" s="1"/>
  <c r="BE227" i="109"/>
  <c r="BE1269" i="109" s="1"/>
  <c r="BA227" i="109"/>
  <c r="BA1269" i="109" s="1"/>
  <c r="AW227" i="109"/>
  <c r="AW1269" i="109" s="1"/>
  <c r="BE226" i="109"/>
  <c r="BE1268" i="109" s="1"/>
  <c r="BA226" i="109"/>
  <c r="BA1268" i="109" s="1"/>
  <c r="AW226" i="109"/>
  <c r="AW1268" i="109" s="1"/>
  <c r="BE225" i="109"/>
  <c r="BE1267" i="109" s="1"/>
  <c r="BA225" i="109"/>
  <c r="BA1267" i="109" s="1"/>
  <c r="AW225" i="109"/>
  <c r="AW1267" i="109" s="1"/>
  <c r="BE224" i="109"/>
  <c r="BE1266" i="109" s="1"/>
  <c r="BA224" i="109"/>
  <c r="BA1266" i="109" s="1"/>
  <c r="AW224" i="109"/>
  <c r="AW1266" i="109" s="1"/>
  <c r="BE223" i="109"/>
  <c r="BE1265" i="109" s="1"/>
  <c r="BA223" i="109"/>
  <c r="BA1265" i="109" s="1"/>
  <c r="AW223" i="109"/>
  <c r="AW1265" i="109" s="1"/>
  <c r="BE222" i="109"/>
  <c r="BE1264" i="109" s="1"/>
  <c r="BA222" i="109"/>
  <c r="BA1264" i="109" s="1"/>
  <c r="AW222" i="109"/>
  <c r="AW1264" i="109" s="1"/>
  <c r="BE221" i="109"/>
  <c r="BE1263" i="109" s="1"/>
  <c r="BA221" i="109"/>
  <c r="BA1263" i="109" s="1"/>
  <c r="AW221" i="109"/>
  <c r="AW1263" i="109" s="1"/>
  <c r="BE220" i="109"/>
  <c r="BE1262" i="109" s="1"/>
  <c r="BA220" i="109"/>
  <c r="BA1262" i="109" s="1"/>
  <c r="AW220" i="109"/>
  <c r="AW1262" i="109" s="1"/>
  <c r="BE219" i="109"/>
  <c r="BE1261" i="109" s="1"/>
  <c r="BA219" i="109"/>
  <c r="BA1261" i="109" s="1"/>
  <c r="AW219" i="109"/>
  <c r="AW1261" i="109" s="1"/>
  <c r="BE218" i="109"/>
  <c r="BE1260" i="109" s="1"/>
  <c r="BA218" i="109"/>
  <c r="BA1260" i="109" s="1"/>
  <c r="AW218" i="109"/>
  <c r="AW1260" i="109" s="1"/>
  <c r="BE217" i="109"/>
  <c r="BE1259" i="109" s="1"/>
  <c r="BA217" i="109"/>
  <c r="BA1259" i="109" s="1"/>
  <c r="AW217" i="109"/>
  <c r="AW1259" i="109" s="1"/>
  <c r="BE216" i="109"/>
  <c r="BE1258" i="109" s="1"/>
  <c r="BA216" i="109"/>
  <c r="BA1258" i="109" s="1"/>
  <c r="AW216" i="109"/>
  <c r="AW1258" i="109" s="1"/>
  <c r="BE215" i="109"/>
  <c r="BE1257" i="109" s="1"/>
  <c r="BA215" i="109"/>
  <c r="BA1257" i="109" s="1"/>
  <c r="AW215" i="109"/>
  <c r="AW1257" i="109" s="1"/>
  <c r="BE214" i="109"/>
  <c r="BE1256" i="109" s="1"/>
  <c r="BA214" i="109"/>
  <c r="BA1256" i="109" s="1"/>
  <c r="AW214" i="109"/>
  <c r="AW1256" i="109" s="1"/>
  <c r="BE213" i="109"/>
  <c r="BE1255" i="109" s="1"/>
  <c r="BA213" i="109"/>
  <c r="BA1255" i="109" s="1"/>
  <c r="AW213" i="109"/>
  <c r="AW1255" i="109" s="1"/>
  <c r="BE212" i="109"/>
  <c r="BE1254" i="109" s="1"/>
  <c r="BA212" i="109"/>
  <c r="BA1254" i="109" s="1"/>
  <c r="AW212" i="109"/>
  <c r="AW1254" i="109" s="1"/>
  <c r="BE211" i="109"/>
  <c r="BE1253" i="109" s="1"/>
  <c r="BA211" i="109"/>
  <c r="BA1253" i="109" s="1"/>
  <c r="AW211" i="109"/>
  <c r="AW1253" i="109" s="1"/>
  <c r="BE210" i="109"/>
  <c r="BE1252" i="109" s="1"/>
  <c r="BA210" i="109"/>
  <c r="BA1252" i="109" s="1"/>
  <c r="AW210" i="109"/>
  <c r="AW1252" i="109" s="1"/>
  <c r="BE209" i="109"/>
  <c r="BE1251" i="109" s="1"/>
  <c r="BA209" i="109"/>
  <c r="BA1251" i="109" s="1"/>
  <c r="AW209" i="109"/>
  <c r="AW1251" i="109" s="1"/>
  <c r="BE208" i="109"/>
  <c r="BE1250" i="109" s="1"/>
  <c r="BA208" i="109"/>
  <c r="BA1250" i="109" s="1"/>
  <c r="AW208" i="109"/>
  <c r="AW1250" i="109" s="1"/>
  <c r="BE207" i="109"/>
  <c r="BE1249" i="109" s="1"/>
  <c r="BA207" i="109"/>
  <c r="BA1249" i="109" s="1"/>
  <c r="AW207" i="109"/>
  <c r="AW1249" i="109" s="1"/>
  <c r="BE206" i="109"/>
  <c r="BE1248" i="109" s="1"/>
  <c r="BA206" i="109"/>
  <c r="BA1248" i="109" s="1"/>
  <c r="AW206" i="109"/>
  <c r="AW1248" i="109" s="1"/>
  <c r="BE205" i="109"/>
  <c r="BE1247" i="109" s="1"/>
  <c r="BA205" i="109"/>
  <c r="BA1247" i="109" s="1"/>
  <c r="AW205" i="109"/>
  <c r="AW1247" i="109" s="1"/>
  <c r="BE204" i="109"/>
  <c r="BE1246" i="109" s="1"/>
  <c r="BA204" i="109"/>
  <c r="BA1246" i="109" s="1"/>
  <c r="AW204" i="109"/>
  <c r="AW1246" i="109" s="1"/>
  <c r="BE203" i="109"/>
  <c r="BE1245" i="109" s="1"/>
  <c r="BA203" i="109"/>
  <c r="BA1245" i="109" s="1"/>
  <c r="AW203" i="109"/>
  <c r="AW1245" i="109" s="1"/>
  <c r="BE202" i="109"/>
  <c r="BE1244" i="109" s="1"/>
  <c r="BA202" i="109"/>
  <c r="BA1244" i="109" s="1"/>
  <c r="AW202" i="109"/>
  <c r="AW1244" i="109" s="1"/>
  <c r="BE201" i="109"/>
  <c r="BE1243" i="109" s="1"/>
  <c r="BA201" i="109"/>
  <c r="BA1243" i="109" s="1"/>
  <c r="AW201" i="109"/>
  <c r="AW1243" i="109" s="1"/>
  <c r="BE200" i="109"/>
  <c r="BE1242" i="109" s="1"/>
  <c r="BA200" i="109"/>
  <c r="BA1242" i="109" s="1"/>
  <c r="AW200" i="109"/>
  <c r="AW1242" i="109" s="1"/>
  <c r="BG387" i="109"/>
  <c r="BG1429" i="109" s="1"/>
  <c r="BG282" i="109"/>
  <c r="BG1324" i="109" s="1"/>
  <c r="BG280" i="109"/>
  <c r="BG1322" i="109" s="1"/>
  <c r="BG278" i="109"/>
  <c r="BG1320" i="109" s="1"/>
  <c r="BG277" i="109"/>
  <c r="BG1319" i="109" s="1"/>
  <c r="BC275" i="109"/>
  <c r="BC1317" i="109" s="1"/>
  <c r="BC273" i="109"/>
  <c r="BC1315" i="109" s="1"/>
  <c r="BC271" i="109"/>
  <c r="BC1313" i="109" s="1"/>
  <c r="BC269" i="109"/>
  <c r="BC1311" i="109" s="1"/>
  <c r="BC267" i="109"/>
  <c r="BC1309" i="109" s="1"/>
  <c r="AY251" i="109"/>
  <c r="AY1293" i="109" s="1"/>
  <c r="AY250" i="109"/>
  <c r="AY1292" i="109" s="1"/>
  <c r="AY249" i="109"/>
  <c r="AY1291" i="109" s="1"/>
  <c r="AY248" i="109"/>
  <c r="AY1290" i="109" s="1"/>
  <c r="AY247" i="109"/>
  <c r="AY1289" i="109" s="1"/>
  <c r="AY246" i="109"/>
  <c r="AY1288" i="109" s="1"/>
  <c r="AY245" i="109"/>
  <c r="AY1287" i="109" s="1"/>
  <c r="AY244" i="109"/>
  <c r="AY1286" i="109" s="1"/>
  <c r="AY243" i="109"/>
  <c r="AY1285" i="109" s="1"/>
  <c r="BG240" i="109"/>
  <c r="BG1282" i="109" s="1"/>
  <c r="BG239" i="109"/>
  <c r="BG1281" i="109" s="1"/>
  <c r="BG238" i="109"/>
  <c r="BG1280" i="109" s="1"/>
  <c r="BG237" i="109"/>
  <c r="BG1279" i="109" s="1"/>
  <c r="BG236" i="109"/>
  <c r="BG1278" i="109" s="1"/>
  <c r="BG235" i="109"/>
  <c r="BG1277" i="109" s="1"/>
  <c r="BG234" i="109"/>
  <c r="BG1276" i="109" s="1"/>
  <c r="BG233" i="109"/>
  <c r="BG1275" i="109" s="1"/>
  <c r="BG232" i="109"/>
  <c r="BG1274" i="109" s="1"/>
  <c r="BG231" i="109"/>
  <c r="BG1273" i="109" s="1"/>
  <c r="BG230" i="109"/>
  <c r="BG1272" i="109" s="1"/>
  <c r="BG229" i="109"/>
  <c r="BG1271" i="109" s="1"/>
  <c r="BG228" i="109"/>
  <c r="BG1270" i="109" s="1"/>
  <c r="BG227" i="109"/>
  <c r="BG1269" i="109" s="1"/>
  <c r="BG226" i="109"/>
  <c r="BG1268" i="109" s="1"/>
  <c r="BG225" i="109"/>
  <c r="BG1267" i="109" s="1"/>
  <c r="BG224" i="109"/>
  <c r="BG1266" i="109" s="1"/>
  <c r="BG223" i="109"/>
  <c r="BG1265" i="109" s="1"/>
  <c r="BG222" i="109"/>
  <c r="BG1264" i="109" s="1"/>
  <c r="BG221" i="109"/>
  <c r="BG1263" i="109" s="1"/>
  <c r="BG220" i="109"/>
  <c r="BG1262" i="109" s="1"/>
  <c r="BG219" i="109"/>
  <c r="BG1261" i="109" s="1"/>
  <c r="BG218" i="109"/>
  <c r="BG1260" i="109" s="1"/>
  <c r="BG217" i="109"/>
  <c r="BG1259" i="109" s="1"/>
  <c r="BG216" i="109"/>
  <c r="BG1258" i="109" s="1"/>
  <c r="BG215" i="109"/>
  <c r="BG1257" i="109" s="1"/>
  <c r="BG214" i="109"/>
  <c r="BG1256" i="109" s="1"/>
  <c r="BG213" i="109"/>
  <c r="BG1255" i="109" s="1"/>
  <c r="BG212" i="109"/>
  <c r="BG1254" i="109" s="1"/>
  <c r="BG211" i="109"/>
  <c r="BG1253" i="109" s="1"/>
  <c r="BG210" i="109"/>
  <c r="BG1252" i="109" s="1"/>
  <c r="BG209" i="109"/>
  <c r="BG1251" i="109" s="1"/>
  <c r="BG208" i="109"/>
  <c r="BG1250" i="109" s="1"/>
  <c r="BG207" i="109"/>
  <c r="BG1249" i="109" s="1"/>
  <c r="BG206" i="109"/>
  <c r="BG1248" i="109" s="1"/>
  <c r="BG205" i="109"/>
  <c r="BG1247" i="109" s="1"/>
  <c r="BG204" i="109"/>
  <c r="BG1246" i="109" s="1"/>
  <c r="BG203" i="109"/>
  <c r="BG1245" i="109" s="1"/>
  <c r="AY202" i="109"/>
  <c r="AY1244" i="109" s="1"/>
  <c r="AY201" i="109"/>
  <c r="AY1243" i="109" s="1"/>
  <c r="AY200" i="109"/>
  <c r="AY1242" i="109" s="1"/>
  <c r="BB387" i="109"/>
  <c r="BB1429" i="109" s="1"/>
  <c r="BF282" i="109"/>
  <c r="BF1324" i="109" s="1"/>
  <c r="BB280" i="109"/>
  <c r="BB1322" i="109" s="1"/>
  <c r="BB278" i="109"/>
  <c r="BB1320" i="109" s="1"/>
  <c r="BB277" i="109"/>
  <c r="BB1319" i="109" s="1"/>
  <c r="BB275" i="109"/>
  <c r="BB1317" i="109" s="1"/>
  <c r="BB273" i="109"/>
  <c r="BB1315" i="109" s="1"/>
  <c r="BB271" i="109"/>
  <c r="BB1313" i="109" s="1"/>
  <c r="BB269" i="109"/>
  <c r="BB1311" i="109" s="1"/>
  <c r="BB267" i="109"/>
  <c r="BB1309" i="109" s="1"/>
  <c r="BF251" i="109"/>
  <c r="BF1293" i="109" s="1"/>
  <c r="BF250" i="109"/>
  <c r="BF1292" i="109" s="1"/>
  <c r="AX249" i="109"/>
  <c r="AX1291" i="109" s="1"/>
  <c r="BB248" i="109"/>
  <c r="BB1290" i="109" s="1"/>
  <c r="BB247" i="109"/>
  <c r="BB1289" i="109" s="1"/>
  <c r="BB246" i="109"/>
  <c r="BB1288" i="109" s="1"/>
  <c r="BB245" i="109"/>
  <c r="BB1287" i="109" s="1"/>
  <c r="BB244" i="109"/>
  <c r="BB1286" i="109" s="1"/>
  <c r="BB243" i="109"/>
  <c r="BB1285" i="109" s="1"/>
  <c r="BB241" i="109"/>
  <c r="BB1283" i="109" s="1"/>
  <c r="AX240" i="109"/>
  <c r="AX1282" i="109" s="1"/>
  <c r="BB239" i="109"/>
  <c r="BB1281" i="109" s="1"/>
  <c r="AX238" i="109"/>
  <c r="AX1280" i="109" s="1"/>
  <c r="AX237" i="109"/>
  <c r="AX1279" i="109" s="1"/>
  <c r="AX236" i="109"/>
  <c r="AX1278" i="109" s="1"/>
  <c r="AX235" i="109"/>
  <c r="AX1277" i="109" s="1"/>
  <c r="AX234" i="109"/>
  <c r="AX1276" i="109" s="1"/>
  <c r="BF232" i="109"/>
  <c r="BF1274" i="109" s="1"/>
  <c r="BF231" i="109"/>
  <c r="BF1273" i="109" s="1"/>
  <c r="BF230" i="109"/>
  <c r="BF1272" i="109" s="1"/>
  <c r="BF229" i="109"/>
  <c r="BF1271" i="109" s="1"/>
  <c r="BF228" i="109"/>
  <c r="BF1270" i="109" s="1"/>
  <c r="BF227" i="109"/>
  <c r="BF1269" i="109" s="1"/>
  <c r="BF226" i="109"/>
  <c r="BF1268" i="109" s="1"/>
  <c r="BF225" i="109"/>
  <c r="BF1267" i="109" s="1"/>
  <c r="BF224" i="109"/>
  <c r="BF1266" i="109" s="1"/>
  <c r="BF223" i="109"/>
  <c r="BF1265" i="109" s="1"/>
  <c r="BF222" i="109"/>
  <c r="BF1264" i="109" s="1"/>
  <c r="BB221" i="109"/>
  <c r="BB1263" i="109" s="1"/>
  <c r="BB219" i="109"/>
  <c r="BB1261" i="109" s="1"/>
  <c r="BA387" i="109"/>
  <c r="BA1429" i="109" s="1"/>
  <c r="BH387" i="109"/>
  <c r="BH1429" i="109" s="1"/>
  <c r="BD387" i="109"/>
  <c r="BD1429" i="109" s="1"/>
  <c r="AZ387" i="109"/>
  <c r="AZ1429" i="109" s="1"/>
  <c r="BH282" i="109"/>
  <c r="BH1324" i="109" s="1"/>
  <c r="BD282" i="109"/>
  <c r="BD1324" i="109" s="1"/>
  <c r="AZ282" i="109"/>
  <c r="AZ1324" i="109" s="1"/>
  <c r="BH280" i="109"/>
  <c r="BH1322" i="109" s="1"/>
  <c r="BD280" i="109"/>
  <c r="BD1322" i="109" s="1"/>
  <c r="AZ280" i="109"/>
  <c r="AZ1322" i="109" s="1"/>
  <c r="BH278" i="109"/>
  <c r="BH1320" i="109" s="1"/>
  <c r="BD278" i="109"/>
  <c r="BD1320" i="109" s="1"/>
  <c r="AZ278" i="109"/>
  <c r="AZ1320" i="109" s="1"/>
  <c r="BH277" i="109"/>
  <c r="BH1319" i="109" s="1"/>
  <c r="BD277" i="109"/>
  <c r="BD1319" i="109" s="1"/>
  <c r="AZ277" i="109"/>
  <c r="AZ1319" i="109" s="1"/>
  <c r="BH275" i="109"/>
  <c r="BH1317" i="109" s="1"/>
  <c r="BD275" i="109"/>
  <c r="BD1317" i="109" s="1"/>
  <c r="AZ275" i="109"/>
  <c r="AZ1317" i="109" s="1"/>
  <c r="BH273" i="109"/>
  <c r="BH1315" i="109" s="1"/>
  <c r="BD273" i="109"/>
  <c r="BD1315" i="109" s="1"/>
  <c r="AZ273" i="109"/>
  <c r="AZ1315" i="109" s="1"/>
  <c r="BH271" i="109"/>
  <c r="BH1313" i="109" s="1"/>
  <c r="BD271" i="109"/>
  <c r="BD1313" i="109" s="1"/>
  <c r="AZ271" i="109"/>
  <c r="AZ1313" i="109" s="1"/>
  <c r="BH269" i="109"/>
  <c r="BH1311" i="109" s="1"/>
  <c r="BD269" i="109"/>
  <c r="BD1311" i="109" s="1"/>
  <c r="AZ269" i="109"/>
  <c r="AZ1311" i="109" s="1"/>
  <c r="BH267" i="109"/>
  <c r="BH1309" i="109" s="1"/>
  <c r="BD267" i="109"/>
  <c r="BD1309" i="109" s="1"/>
  <c r="AZ267" i="109"/>
  <c r="AZ1309" i="109" s="1"/>
  <c r="BH251" i="109"/>
  <c r="BH1293" i="109" s="1"/>
  <c r="BD251" i="109"/>
  <c r="BD1293" i="109" s="1"/>
  <c r="AZ251" i="109"/>
  <c r="AZ1293" i="109" s="1"/>
  <c r="BH250" i="109"/>
  <c r="BH1292" i="109" s="1"/>
  <c r="BD250" i="109"/>
  <c r="BD1292" i="109" s="1"/>
  <c r="AZ250" i="109"/>
  <c r="AZ1292" i="109" s="1"/>
  <c r="BH249" i="109"/>
  <c r="BH1291" i="109" s="1"/>
  <c r="BD249" i="109"/>
  <c r="BD1291" i="109" s="1"/>
  <c r="AZ249" i="109"/>
  <c r="AZ1291" i="109" s="1"/>
  <c r="BH248" i="109"/>
  <c r="BH1290" i="109" s="1"/>
  <c r="BD248" i="109"/>
  <c r="BD1290" i="109" s="1"/>
  <c r="AZ248" i="109"/>
  <c r="AZ1290" i="109" s="1"/>
  <c r="BH247" i="109"/>
  <c r="BH1289" i="109" s="1"/>
  <c r="BD247" i="109"/>
  <c r="BD1289" i="109" s="1"/>
  <c r="AZ247" i="109"/>
  <c r="AZ1289" i="109" s="1"/>
  <c r="BH246" i="109"/>
  <c r="BH1288" i="109" s="1"/>
  <c r="BD246" i="109"/>
  <c r="BD1288" i="109" s="1"/>
  <c r="AZ246" i="109"/>
  <c r="AZ1288" i="109" s="1"/>
  <c r="BH245" i="109"/>
  <c r="BH1287" i="109" s="1"/>
  <c r="BD245" i="109"/>
  <c r="BD1287" i="109" s="1"/>
  <c r="AZ245" i="109"/>
  <c r="AZ1287" i="109" s="1"/>
  <c r="BH244" i="109"/>
  <c r="BH1286" i="109" s="1"/>
  <c r="BD244" i="109"/>
  <c r="BD1286" i="109" s="1"/>
  <c r="AZ244" i="109"/>
  <c r="AZ1286" i="109" s="1"/>
  <c r="BH243" i="109"/>
  <c r="BH1285" i="109" s="1"/>
  <c r="BD243" i="109"/>
  <c r="BD1285" i="109" s="1"/>
  <c r="AZ243" i="109"/>
  <c r="AZ1285" i="109" s="1"/>
  <c r="BH241" i="109"/>
  <c r="BH1283" i="109" s="1"/>
  <c r="BD241" i="109"/>
  <c r="BD1283" i="109" s="1"/>
  <c r="AZ241" i="109"/>
  <c r="AZ1283" i="109" s="1"/>
  <c r="BH240" i="109"/>
  <c r="BH1282" i="109" s="1"/>
  <c r="BD240" i="109"/>
  <c r="BD1282" i="109" s="1"/>
  <c r="AZ240" i="109"/>
  <c r="AZ1282" i="109" s="1"/>
  <c r="BH239" i="109"/>
  <c r="BH1281" i="109" s="1"/>
  <c r="BD239" i="109"/>
  <c r="BD1281" i="109" s="1"/>
  <c r="AZ239" i="109"/>
  <c r="AZ1281" i="109" s="1"/>
  <c r="BH238" i="109"/>
  <c r="BH1280" i="109" s="1"/>
  <c r="BD238" i="109"/>
  <c r="BD1280" i="109" s="1"/>
  <c r="AZ238" i="109"/>
  <c r="AZ1280" i="109" s="1"/>
  <c r="BH237" i="109"/>
  <c r="BH1279" i="109" s="1"/>
  <c r="BD237" i="109"/>
  <c r="BD1279" i="109" s="1"/>
  <c r="AZ237" i="109"/>
  <c r="AZ1279" i="109" s="1"/>
  <c r="BH236" i="109"/>
  <c r="BH1278" i="109" s="1"/>
  <c r="BD236" i="109"/>
  <c r="BD1278" i="109" s="1"/>
  <c r="AZ236" i="109"/>
  <c r="AZ1278" i="109" s="1"/>
  <c r="BH235" i="109"/>
  <c r="BH1277" i="109" s="1"/>
  <c r="BD235" i="109"/>
  <c r="BD1277" i="109" s="1"/>
  <c r="AZ235" i="109"/>
  <c r="AZ1277" i="109" s="1"/>
  <c r="BH234" i="109"/>
  <c r="BH1276" i="109" s="1"/>
  <c r="BD234" i="109"/>
  <c r="BD1276" i="109" s="1"/>
  <c r="AZ234" i="109"/>
  <c r="AZ1276" i="109" s="1"/>
  <c r="BH233" i="109"/>
  <c r="BH1275" i="109" s="1"/>
  <c r="BD233" i="109"/>
  <c r="BD1275" i="109" s="1"/>
  <c r="AZ233" i="109"/>
  <c r="AZ1275" i="109" s="1"/>
  <c r="BH232" i="109"/>
  <c r="BH1274" i="109" s="1"/>
  <c r="BD232" i="109"/>
  <c r="BD1274" i="109" s="1"/>
  <c r="AZ232" i="109"/>
  <c r="AZ1274" i="109" s="1"/>
  <c r="BH231" i="109"/>
  <c r="BH1273" i="109" s="1"/>
  <c r="BD231" i="109"/>
  <c r="BD1273" i="109" s="1"/>
  <c r="AZ231" i="109"/>
  <c r="AZ1273" i="109" s="1"/>
  <c r="BH230" i="109"/>
  <c r="BH1272" i="109" s="1"/>
  <c r="BD230" i="109"/>
  <c r="BD1272" i="109" s="1"/>
  <c r="AZ230" i="109"/>
  <c r="AZ1272" i="109" s="1"/>
  <c r="BH229" i="109"/>
  <c r="BH1271" i="109" s="1"/>
  <c r="BD229" i="109"/>
  <c r="BD1271" i="109" s="1"/>
  <c r="AZ229" i="109"/>
  <c r="AZ1271" i="109" s="1"/>
  <c r="BH228" i="109"/>
  <c r="BH1270" i="109" s="1"/>
  <c r="BD228" i="109"/>
  <c r="BD1270" i="109" s="1"/>
  <c r="AZ228" i="109"/>
  <c r="AZ1270" i="109" s="1"/>
  <c r="BH227" i="109"/>
  <c r="BH1269" i="109" s="1"/>
  <c r="BD227" i="109"/>
  <c r="BD1269" i="109" s="1"/>
  <c r="AZ227" i="109"/>
  <c r="AZ1269" i="109" s="1"/>
  <c r="BH226" i="109"/>
  <c r="BH1268" i="109" s="1"/>
  <c r="BD226" i="109"/>
  <c r="BD1268" i="109" s="1"/>
  <c r="AZ226" i="109"/>
  <c r="AZ1268" i="109" s="1"/>
  <c r="BH225" i="109"/>
  <c r="BH1267" i="109" s="1"/>
  <c r="BD225" i="109"/>
  <c r="BD1267" i="109" s="1"/>
  <c r="AZ225" i="109"/>
  <c r="AZ1267" i="109" s="1"/>
  <c r="BH224" i="109"/>
  <c r="BH1266" i="109" s="1"/>
  <c r="BD224" i="109"/>
  <c r="BD1266" i="109" s="1"/>
  <c r="AZ224" i="109"/>
  <c r="AZ1266" i="109" s="1"/>
  <c r="BH223" i="109"/>
  <c r="BH1265" i="109" s="1"/>
  <c r="BD223" i="109"/>
  <c r="BD1265" i="109" s="1"/>
  <c r="AZ223" i="109"/>
  <c r="AZ1265" i="109" s="1"/>
  <c r="BH222" i="109"/>
  <c r="BH1264" i="109" s="1"/>
  <c r="BD222" i="109"/>
  <c r="BD1264" i="109" s="1"/>
  <c r="AZ222" i="109"/>
  <c r="AZ1264" i="109" s="1"/>
  <c r="BH221" i="109"/>
  <c r="BH1263" i="109" s="1"/>
  <c r="BD221" i="109"/>
  <c r="BD1263" i="109" s="1"/>
  <c r="AZ221" i="109"/>
  <c r="AZ1263" i="109" s="1"/>
  <c r="BH220" i="109"/>
  <c r="BH1262" i="109" s="1"/>
  <c r="BD220" i="109"/>
  <c r="BD1262" i="109" s="1"/>
  <c r="AZ220" i="109"/>
  <c r="AZ1262" i="109" s="1"/>
  <c r="BH219" i="109"/>
  <c r="BH1261" i="109" s="1"/>
  <c r="BD219" i="109"/>
  <c r="BD1261" i="109" s="1"/>
  <c r="AZ219" i="109"/>
  <c r="AZ1261" i="109" s="1"/>
  <c r="BH218" i="109"/>
  <c r="BH1260" i="109" s="1"/>
  <c r="BD218" i="109"/>
  <c r="BD1260" i="109" s="1"/>
  <c r="AZ218" i="109"/>
  <c r="AZ1260" i="109" s="1"/>
  <c r="BH217" i="109"/>
  <c r="BH1259" i="109" s="1"/>
  <c r="BD217" i="109"/>
  <c r="BD1259" i="109" s="1"/>
  <c r="AZ217" i="109"/>
  <c r="AZ1259" i="109" s="1"/>
  <c r="BH216" i="109"/>
  <c r="BH1258" i="109" s="1"/>
  <c r="BD216" i="109"/>
  <c r="BD1258" i="109" s="1"/>
  <c r="AZ216" i="109"/>
  <c r="AZ1258" i="109" s="1"/>
  <c r="BH215" i="109"/>
  <c r="BH1257" i="109" s="1"/>
  <c r="BD215" i="109"/>
  <c r="BD1257" i="109" s="1"/>
  <c r="AZ215" i="109"/>
  <c r="AZ1257" i="109" s="1"/>
  <c r="BH214" i="109"/>
  <c r="BH1256" i="109" s="1"/>
  <c r="BD214" i="109"/>
  <c r="BD1256" i="109" s="1"/>
  <c r="AZ214" i="109"/>
  <c r="AZ1256" i="109" s="1"/>
  <c r="BH213" i="109"/>
  <c r="BH1255" i="109" s="1"/>
  <c r="BD213" i="109"/>
  <c r="BD1255" i="109" s="1"/>
  <c r="AZ213" i="109"/>
  <c r="AZ1255" i="109" s="1"/>
  <c r="BH212" i="109"/>
  <c r="BH1254" i="109" s="1"/>
  <c r="BD212" i="109"/>
  <c r="BD1254" i="109" s="1"/>
  <c r="AZ212" i="109"/>
  <c r="AZ1254" i="109" s="1"/>
  <c r="BH1253" i="109"/>
  <c r="BH211" i="109"/>
  <c r="BD211" i="109"/>
  <c r="BD1253" i="109" s="1"/>
  <c r="AZ211" i="109"/>
  <c r="AZ1253" i="109" s="1"/>
  <c r="BH210" i="109"/>
  <c r="BH1252" i="109" s="1"/>
  <c r="BD210" i="109"/>
  <c r="BD1252" i="109" s="1"/>
  <c r="AZ210" i="109"/>
  <c r="AZ1252" i="109" s="1"/>
  <c r="BH209" i="109"/>
  <c r="BH1251" i="109" s="1"/>
  <c r="BD209" i="109"/>
  <c r="BD1251" i="109" s="1"/>
  <c r="AZ209" i="109"/>
  <c r="AZ1251" i="109" s="1"/>
  <c r="BH208" i="109"/>
  <c r="BH1250" i="109" s="1"/>
  <c r="BD208" i="109"/>
  <c r="BD1250" i="109" s="1"/>
  <c r="AZ208" i="109"/>
  <c r="AZ1250" i="109" s="1"/>
  <c r="BH207" i="109"/>
  <c r="BH1249" i="109" s="1"/>
  <c r="BD207" i="109"/>
  <c r="BD1249" i="109" s="1"/>
  <c r="AZ207" i="109"/>
  <c r="AZ1249" i="109" s="1"/>
  <c r="BH206" i="109"/>
  <c r="BH1248" i="109" s="1"/>
  <c r="BD206" i="109"/>
  <c r="BD1248" i="109" s="1"/>
  <c r="AZ206" i="109"/>
  <c r="AZ1248" i="109" s="1"/>
  <c r="BH205" i="109"/>
  <c r="BH1247" i="109" s="1"/>
  <c r="BD205" i="109"/>
  <c r="BD1247" i="109" s="1"/>
  <c r="AZ205" i="109"/>
  <c r="AZ1247" i="109" s="1"/>
  <c r="BH204" i="109"/>
  <c r="BH1246" i="109" s="1"/>
  <c r="BD204" i="109"/>
  <c r="BD1246" i="109" s="1"/>
  <c r="AZ204" i="109"/>
  <c r="AZ1246" i="109" s="1"/>
  <c r="BH203" i="109"/>
  <c r="BH1245" i="109" s="1"/>
  <c r="BD203" i="109"/>
  <c r="BD1245" i="109" s="1"/>
  <c r="AZ203" i="109"/>
  <c r="AZ1245" i="109" s="1"/>
  <c r="BH202" i="109"/>
  <c r="BH1244" i="109" s="1"/>
  <c r="BD202" i="109"/>
  <c r="BD1244" i="109" s="1"/>
  <c r="AZ202" i="109"/>
  <c r="AZ1244" i="109" s="1"/>
  <c r="BH201" i="109"/>
  <c r="BH1243" i="109" s="1"/>
  <c r="BD201" i="109"/>
  <c r="BD1243" i="109" s="1"/>
  <c r="AZ201" i="109"/>
  <c r="AZ1243" i="109" s="1"/>
  <c r="BH200" i="109"/>
  <c r="BH1242" i="109" s="1"/>
  <c r="BD200" i="109"/>
  <c r="BD1242" i="109" s="1"/>
  <c r="AZ200" i="109"/>
  <c r="AZ1242" i="109" s="1"/>
  <c r="BE386" i="109"/>
  <c r="BE1428" i="109" s="1"/>
  <c r="BA385" i="109"/>
  <c r="BA1427" i="109" s="1"/>
  <c r="BA384" i="109"/>
  <c r="BA1426" i="109" s="1"/>
  <c r="BA383" i="109"/>
  <c r="BA1425" i="109" s="1"/>
  <c r="AW382" i="109"/>
  <c r="AW1424" i="109" s="1"/>
  <c r="BA381" i="109"/>
  <c r="BA1423" i="109" s="1"/>
  <c r="BE380" i="109"/>
  <c r="BE1422" i="109" s="1"/>
  <c r="AW380" i="109"/>
  <c r="AW1422" i="109" s="1"/>
  <c r="BH386" i="109"/>
  <c r="BH1428" i="109" s="1"/>
  <c r="BD386" i="109"/>
  <c r="BD1428" i="109" s="1"/>
  <c r="AZ386" i="109"/>
  <c r="AZ1428" i="109" s="1"/>
  <c r="BH385" i="109"/>
  <c r="BH1427" i="109" s="1"/>
  <c r="BD385" i="109"/>
  <c r="BD1427" i="109" s="1"/>
  <c r="AZ385" i="109"/>
  <c r="AZ1427" i="109" s="1"/>
  <c r="BH384" i="109"/>
  <c r="BH1426" i="109" s="1"/>
  <c r="BD384" i="109"/>
  <c r="BD1426" i="109" s="1"/>
  <c r="AZ384" i="109"/>
  <c r="AZ1426" i="109" s="1"/>
  <c r="BH383" i="109"/>
  <c r="BH1425" i="109" s="1"/>
  <c r="BD383" i="109"/>
  <c r="BD1425" i="109" s="1"/>
  <c r="AZ383" i="109"/>
  <c r="AZ1425" i="109" s="1"/>
  <c r="BH382" i="109"/>
  <c r="BH1424" i="109" s="1"/>
  <c r="BD382" i="109"/>
  <c r="BD1424" i="109" s="1"/>
  <c r="AZ382" i="109"/>
  <c r="AZ1424" i="109" s="1"/>
  <c r="BH381" i="109"/>
  <c r="BH1423" i="109" s="1"/>
  <c r="BD381" i="109"/>
  <c r="BD1423" i="109" s="1"/>
  <c r="AZ381" i="109"/>
  <c r="AZ1423" i="109" s="1"/>
  <c r="BH380" i="109"/>
  <c r="BH1422" i="109" s="1"/>
  <c r="BD380" i="109"/>
  <c r="BD1422" i="109" s="1"/>
  <c r="AZ380" i="109"/>
  <c r="AZ1422" i="109" s="1"/>
  <c r="BH379" i="109"/>
  <c r="BH1421" i="109" s="1"/>
  <c r="BD379" i="109"/>
  <c r="BD1421" i="109" s="1"/>
  <c r="AZ379" i="109"/>
  <c r="AZ1421" i="109" s="1"/>
  <c r="BH378" i="109"/>
  <c r="BH1420" i="109" s="1"/>
  <c r="BD378" i="109"/>
  <c r="BD1420" i="109" s="1"/>
  <c r="AZ378" i="109"/>
  <c r="AZ1420" i="109" s="1"/>
  <c r="BH377" i="109"/>
  <c r="BH1419" i="109" s="1"/>
  <c r="BD377" i="109"/>
  <c r="BD1419" i="109" s="1"/>
  <c r="AZ377" i="109"/>
  <c r="AZ1419" i="109" s="1"/>
  <c r="BH376" i="109"/>
  <c r="BH1418" i="109" s="1"/>
  <c r="BD376" i="109"/>
  <c r="BD1418" i="109" s="1"/>
  <c r="AZ376" i="109"/>
  <c r="AZ1418" i="109" s="1"/>
  <c r="BH375" i="109"/>
  <c r="BH1417" i="109" s="1"/>
  <c r="BD375" i="109"/>
  <c r="BD1417" i="109" s="1"/>
  <c r="AZ375" i="109"/>
  <c r="AZ1417" i="109" s="1"/>
  <c r="BH374" i="109"/>
  <c r="BH1416" i="109" s="1"/>
  <c r="BD374" i="109"/>
  <c r="BD1416" i="109" s="1"/>
  <c r="AZ374" i="109"/>
  <c r="AZ1416" i="109" s="1"/>
  <c r="BH373" i="109"/>
  <c r="BH1415" i="109" s="1"/>
  <c r="BD373" i="109"/>
  <c r="BD1415" i="109" s="1"/>
  <c r="AZ373" i="109"/>
  <c r="AZ1415" i="109" s="1"/>
  <c r="BH372" i="109"/>
  <c r="BH1414" i="109" s="1"/>
  <c r="BD372" i="109"/>
  <c r="BD1414" i="109" s="1"/>
  <c r="AZ372" i="109"/>
  <c r="AZ1414" i="109" s="1"/>
  <c r="BH371" i="109"/>
  <c r="BH1413" i="109" s="1"/>
  <c r="BD371" i="109"/>
  <c r="BD1413" i="109" s="1"/>
  <c r="AZ371" i="109"/>
  <c r="AZ1413" i="109" s="1"/>
  <c r="BH370" i="109"/>
  <c r="BH1412" i="109" s="1"/>
  <c r="BD370" i="109"/>
  <c r="BD1412" i="109" s="1"/>
  <c r="AZ370" i="109"/>
  <c r="AZ1412" i="109" s="1"/>
  <c r="BH369" i="109"/>
  <c r="BH1411" i="109" s="1"/>
  <c r="BD369" i="109"/>
  <c r="BD1411" i="109" s="1"/>
  <c r="AZ369" i="109"/>
  <c r="AZ1411" i="109" s="1"/>
  <c r="BH368" i="109"/>
  <c r="BH1410" i="109" s="1"/>
  <c r="BD368" i="109"/>
  <c r="BD1410" i="109" s="1"/>
  <c r="AZ368" i="109"/>
  <c r="AZ1410" i="109" s="1"/>
  <c r="BH367" i="109"/>
  <c r="BH1409" i="109" s="1"/>
  <c r="BD367" i="109"/>
  <c r="BD1409" i="109" s="1"/>
  <c r="AZ367" i="109"/>
  <c r="AZ1409" i="109" s="1"/>
  <c r="BH366" i="109"/>
  <c r="BH1408" i="109" s="1"/>
  <c r="BD366" i="109"/>
  <c r="BD1408" i="109" s="1"/>
  <c r="AZ366" i="109"/>
  <c r="AZ1408" i="109" s="1"/>
  <c r="BH365" i="109"/>
  <c r="BH1407" i="109" s="1"/>
  <c r="BD365" i="109"/>
  <c r="BD1407" i="109" s="1"/>
  <c r="AZ365" i="109"/>
  <c r="AZ1407" i="109" s="1"/>
  <c r="BH364" i="109"/>
  <c r="BH1406" i="109" s="1"/>
  <c r="BD364" i="109"/>
  <c r="BD1406" i="109" s="1"/>
  <c r="AZ364" i="109"/>
  <c r="AZ1406" i="109" s="1"/>
  <c r="BH363" i="109"/>
  <c r="BH1405" i="109" s="1"/>
  <c r="BD363" i="109"/>
  <c r="BD1405" i="109" s="1"/>
  <c r="AZ363" i="109"/>
  <c r="AZ1405" i="109" s="1"/>
  <c r="BH362" i="109"/>
  <c r="BH1404" i="109" s="1"/>
  <c r="BD362" i="109"/>
  <c r="BD1404" i="109" s="1"/>
  <c r="AZ362" i="109"/>
  <c r="AZ1404" i="109" s="1"/>
  <c r="BH361" i="109"/>
  <c r="BH1403" i="109" s="1"/>
  <c r="BD361" i="109"/>
  <c r="BD1403" i="109" s="1"/>
  <c r="AZ361" i="109"/>
  <c r="AZ1403" i="109" s="1"/>
  <c r="BH360" i="109"/>
  <c r="BH1402" i="109" s="1"/>
  <c r="BD360" i="109"/>
  <c r="BD1402" i="109" s="1"/>
  <c r="AZ360" i="109"/>
  <c r="AZ1402" i="109" s="1"/>
  <c r="BH359" i="109"/>
  <c r="BH1401" i="109" s="1"/>
  <c r="BD359" i="109"/>
  <c r="BD1401" i="109" s="1"/>
  <c r="AZ359" i="109"/>
  <c r="AZ1401" i="109" s="1"/>
  <c r="BH358" i="109"/>
  <c r="BH1400" i="109" s="1"/>
  <c r="BD358" i="109"/>
  <c r="BD1400" i="109" s="1"/>
  <c r="AZ358" i="109"/>
  <c r="AZ1400" i="109" s="1"/>
  <c r="BH357" i="109"/>
  <c r="BH1399" i="109" s="1"/>
  <c r="BD357" i="109"/>
  <c r="BD1399" i="109" s="1"/>
  <c r="AZ357" i="109"/>
  <c r="AZ1399" i="109" s="1"/>
  <c r="BH356" i="109"/>
  <c r="BH1398" i="109" s="1"/>
  <c r="BD356" i="109"/>
  <c r="BD1398" i="109" s="1"/>
  <c r="AZ356" i="109"/>
  <c r="AZ1398" i="109" s="1"/>
  <c r="BH355" i="109"/>
  <c r="BH1397" i="109" s="1"/>
  <c r="BD355" i="109"/>
  <c r="BD1397" i="109" s="1"/>
  <c r="AZ355" i="109"/>
  <c r="AZ1397" i="109" s="1"/>
  <c r="BH354" i="109"/>
  <c r="BH1396" i="109" s="1"/>
  <c r="BD354" i="109"/>
  <c r="BD1396" i="109" s="1"/>
  <c r="AZ354" i="109"/>
  <c r="AZ1396" i="109" s="1"/>
  <c r="BH353" i="109"/>
  <c r="BH1395" i="109" s="1"/>
  <c r="BD353" i="109"/>
  <c r="BD1395" i="109" s="1"/>
  <c r="AZ353" i="109"/>
  <c r="AZ1395" i="109" s="1"/>
  <c r="BH352" i="109"/>
  <c r="BH1394" i="109" s="1"/>
  <c r="BD352" i="109"/>
  <c r="BD1394" i="109" s="1"/>
  <c r="AZ352" i="109"/>
  <c r="AZ1394" i="109" s="1"/>
  <c r="BH351" i="109"/>
  <c r="BH1393" i="109" s="1"/>
  <c r="BD351" i="109"/>
  <c r="BD1393" i="109" s="1"/>
  <c r="AZ351" i="109"/>
  <c r="AZ1393" i="109" s="1"/>
  <c r="BH350" i="109"/>
  <c r="BH1392" i="109" s="1"/>
  <c r="BD350" i="109"/>
  <c r="BD1392" i="109" s="1"/>
  <c r="AZ350" i="109"/>
  <c r="AZ1392" i="109" s="1"/>
  <c r="BH349" i="109"/>
  <c r="BH1391" i="109" s="1"/>
  <c r="BD349" i="109"/>
  <c r="BD1391" i="109" s="1"/>
  <c r="AZ349" i="109"/>
  <c r="AZ1391" i="109" s="1"/>
  <c r="BH348" i="109"/>
  <c r="BH1390" i="109" s="1"/>
  <c r="BD348" i="109"/>
  <c r="BD1390" i="109" s="1"/>
  <c r="AZ348" i="109"/>
  <c r="AZ1390" i="109" s="1"/>
  <c r="BH347" i="109"/>
  <c r="BH1389" i="109" s="1"/>
  <c r="BD347" i="109"/>
  <c r="BD1389" i="109" s="1"/>
  <c r="AZ347" i="109"/>
  <c r="AZ1389" i="109" s="1"/>
  <c r="BH346" i="109"/>
  <c r="BH1388" i="109" s="1"/>
  <c r="BD346" i="109"/>
  <c r="BD1388" i="109" s="1"/>
  <c r="AZ346" i="109"/>
  <c r="AZ1388" i="109" s="1"/>
  <c r="BH345" i="109"/>
  <c r="BH1387" i="109" s="1"/>
  <c r="BD345" i="109"/>
  <c r="BD1387" i="109" s="1"/>
  <c r="AZ345" i="109"/>
  <c r="AZ1387" i="109" s="1"/>
  <c r="BH344" i="109"/>
  <c r="BH1386" i="109" s="1"/>
  <c r="BD344" i="109"/>
  <c r="BD1386" i="109" s="1"/>
  <c r="AZ344" i="109"/>
  <c r="AZ1386" i="109" s="1"/>
  <c r="BH343" i="109"/>
  <c r="BH1385" i="109" s="1"/>
  <c r="BD343" i="109"/>
  <c r="BD1385" i="109" s="1"/>
  <c r="AZ343" i="109"/>
  <c r="AZ1385" i="109" s="1"/>
  <c r="BH342" i="109"/>
  <c r="BH1384" i="109" s="1"/>
  <c r="BD342" i="109"/>
  <c r="BD1384" i="109" s="1"/>
  <c r="AZ342" i="109"/>
  <c r="AZ1384" i="109" s="1"/>
  <c r="BH341" i="109"/>
  <c r="BH1383" i="109" s="1"/>
  <c r="BD341" i="109"/>
  <c r="BD1383" i="109" s="1"/>
  <c r="AZ341" i="109"/>
  <c r="AZ1383" i="109" s="1"/>
  <c r="BH340" i="109"/>
  <c r="BH1382" i="109" s="1"/>
  <c r="BD340" i="109"/>
  <c r="BD1382" i="109" s="1"/>
  <c r="AZ340" i="109"/>
  <c r="AZ1382" i="109" s="1"/>
  <c r="BH339" i="109"/>
  <c r="BH1381" i="109" s="1"/>
  <c r="BD339" i="109"/>
  <c r="BD1381" i="109" s="1"/>
  <c r="AZ339" i="109"/>
  <c r="AZ1381" i="109" s="1"/>
  <c r="BH338" i="109"/>
  <c r="BH1380" i="109" s="1"/>
  <c r="BD338" i="109"/>
  <c r="BD1380" i="109" s="1"/>
  <c r="AZ338" i="109"/>
  <c r="AZ1380" i="109" s="1"/>
  <c r="BH337" i="109"/>
  <c r="BH1379" i="109" s="1"/>
  <c r="BD337" i="109"/>
  <c r="BD1379" i="109" s="1"/>
  <c r="AZ337" i="109"/>
  <c r="AZ1379" i="109" s="1"/>
  <c r="BH336" i="109"/>
  <c r="BH1378" i="109" s="1"/>
  <c r="BD336" i="109"/>
  <c r="BD1378" i="109" s="1"/>
  <c r="AZ336" i="109"/>
  <c r="AZ1378" i="109" s="1"/>
  <c r="BH335" i="109"/>
  <c r="BH1377" i="109" s="1"/>
  <c r="BD335" i="109"/>
  <c r="BD1377" i="109" s="1"/>
  <c r="AZ335" i="109"/>
  <c r="AZ1377" i="109" s="1"/>
  <c r="BH334" i="109"/>
  <c r="BH1376" i="109" s="1"/>
  <c r="BD334" i="109"/>
  <c r="BD1376" i="109" s="1"/>
  <c r="AZ334" i="109"/>
  <c r="AZ1376" i="109" s="1"/>
  <c r="BH333" i="109"/>
  <c r="BH1375" i="109" s="1"/>
  <c r="BD333" i="109"/>
  <c r="BD1375" i="109" s="1"/>
  <c r="AZ333" i="109"/>
  <c r="AZ1375" i="109" s="1"/>
  <c r="BH332" i="109"/>
  <c r="BH1374" i="109" s="1"/>
  <c r="BD332" i="109"/>
  <c r="BD1374" i="109" s="1"/>
  <c r="AZ332" i="109"/>
  <c r="AZ1374" i="109" s="1"/>
  <c r="BH331" i="109"/>
  <c r="BH1373" i="109" s="1"/>
  <c r="BD331" i="109"/>
  <c r="BD1373" i="109" s="1"/>
  <c r="AZ331" i="109"/>
  <c r="AZ1373" i="109" s="1"/>
  <c r="BH330" i="109"/>
  <c r="BH1372" i="109" s="1"/>
  <c r="BD330" i="109"/>
  <c r="BD1372" i="109" s="1"/>
  <c r="AZ330" i="109"/>
  <c r="AZ1372" i="109" s="1"/>
  <c r="BH329" i="109"/>
  <c r="BH1371" i="109" s="1"/>
  <c r="BD329" i="109"/>
  <c r="BD1371" i="109" s="1"/>
  <c r="AZ329" i="109"/>
  <c r="AZ1371" i="109" s="1"/>
  <c r="BH328" i="109"/>
  <c r="BH1370" i="109" s="1"/>
  <c r="BD328" i="109"/>
  <c r="BD1370" i="109" s="1"/>
  <c r="AZ328" i="109"/>
  <c r="AZ1370" i="109" s="1"/>
  <c r="BH327" i="109"/>
  <c r="BH1369" i="109" s="1"/>
  <c r="BD327" i="109"/>
  <c r="BD1369" i="109" s="1"/>
  <c r="AZ327" i="109"/>
  <c r="AZ1369" i="109" s="1"/>
  <c r="BH326" i="109"/>
  <c r="BH1368" i="109" s="1"/>
  <c r="BD326" i="109"/>
  <c r="BD1368" i="109" s="1"/>
  <c r="AZ326" i="109"/>
  <c r="AZ1368" i="109" s="1"/>
  <c r="BH325" i="109"/>
  <c r="BH1367" i="109" s="1"/>
  <c r="BD325" i="109"/>
  <c r="BD1367" i="109" s="1"/>
  <c r="AZ325" i="109"/>
  <c r="AZ1367" i="109" s="1"/>
  <c r="BH324" i="109"/>
  <c r="BH1366" i="109" s="1"/>
  <c r="BD324" i="109"/>
  <c r="BD1366" i="109" s="1"/>
  <c r="AZ324" i="109"/>
  <c r="AZ1366" i="109" s="1"/>
  <c r="BH323" i="109"/>
  <c r="BH1365" i="109" s="1"/>
  <c r="BD323" i="109"/>
  <c r="BD1365" i="109" s="1"/>
  <c r="AZ323" i="109"/>
  <c r="AZ1365" i="109" s="1"/>
  <c r="BH322" i="109"/>
  <c r="BH1364" i="109" s="1"/>
  <c r="BD322" i="109"/>
  <c r="BD1364" i="109" s="1"/>
  <c r="AZ322" i="109"/>
  <c r="AZ1364" i="109" s="1"/>
  <c r="BH321" i="109"/>
  <c r="BH1363" i="109" s="1"/>
  <c r="BD321" i="109"/>
  <c r="BD1363" i="109" s="1"/>
  <c r="AZ321" i="109"/>
  <c r="AZ1363" i="109" s="1"/>
  <c r="BH320" i="109"/>
  <c r="BH1362" i="109" s="1"/>
  <c r="BD320" i="109"/>
  <c r="BD1362" i="109" s="1"/>
  <c r="AZ320" i="109"/>
  <c r="AZ1362" i="109" s="1"/>
  <c r="BH319" i="109"/>
  <c r="BH1361" i="109" s="1"/>
  <c r="BD319" i="109"/>
  <c r="BD1361" i="109" s="1"/>
  <c r="AZ319" i="109"/>
  <c r="AZ1361" i="109" s="1"/>
  <c r="BH318" i="109"/>
  <c r="BH1360" i="109" s="1"/>
  <c r="BD318" i="109"/>
  <c r="BD1360" i="109" s="1"/>
  <c r="AZ318" i="109"/>
  <c r="AZ1360" i="109" s="1"/>
  <c r="BE385" i="109"/>
  <c r="BE1427" i="109" s="1"/>
  <c r="AW384" i="109"/>
  <c r="AW1426" i="109" s="1"/>
  <c r="AW383" i="109"/>
  <c r="AW1425" i="109" s="1"/>
  <c r="BG386" i="109"/>
  <c r="BG1428" i="109" s="1"/>
  <c r="BC386" i="109"/>
  <c r="BC1428" i="109" s="1"/>
  <c r="AY386" i="109"/>
  <c r="AY1428" i="109" s="1"/>
  <c r="BG385" i="109"/>
  <c r="BG1427" i="109" s="1"/>
  <c r="BC385" i="109"/>
  <c r="BC1427" i="109" s="1"/>
  <c r="AY385" i="109"/>
  <c r="AY1427" i="109" s="1"/>
  <c r="BG384" i="109"/>
  <c r="BG1426" i="109" s="1"/>
  <c r="BC384" i="109"/>
  <c r="BC1426" i="109" s="1"/>
  <c r="AY384" i="109"/>
  <c r="AY1426" i="109" s="1"/>
  <c r="BG383" i="109"/>
  <c r="BG1425" i="109" s="1"/>
  <c r="BC383" i="109"/>
  <c r="BC1425" i="109" s="1"/>
  <c r="AY383" i="109"/>
  <c r="AY1425" i="109" s="1"/>
  <c r="BG382" i="109"/>
  <c r="BG1424" i="109" s="1"/>
  <c r="BC382" i="109"/>
  <c r="BC1424" i="109" s="1"/>
  <c r="AY382" i="109"/>
  <c r="AY1424" i="109" s="1"/>
  <c r="BG381" i="109"/>
  <c r="BG1423" i="109" s="1"/>
  <c r="BC381" i="109"/>
  <c r="BC1423" i="109" s="1"/>
  <c r="AY381" i="109"/>
  <c r="AY1423" i="109" s="1"/>
  <c r="BG380" i="109"/>
  <c r="BG1422" i="109" s="1"/>
  <c r="BC380" i="109"/>
  <c r="BC1422" i="109" s="1"/>
  <c r="AY380" i="109"/>
  <c r="AY1422" i="109" s="1"/>
  <c r="BG379" i="109"/>
  <c r="BG1421" i="109" s="1"/>
  <c r="BC379" i="109"/>
  <c r="BC1421" i="109" s="1"/>
  <c r="AY379" i="109"/>
  <c r="AY1421" i="109" s="1"/>
  <c r="BG378" i="109"/>
  <c r="BG1420" i="109" s="1"/>
  <c r="BC378" i="109"/>
  <c r="BC1420" i="109" s="1"/>
  <c r="AY378" i="109"/>
  <c r="AY1420" i="109" s="1"/>
  <c r="BG377" i="109"/>
  <c r="BG1419" i="109" s="1"/>
  <c r="BC377" i="109"/>
  <c r="BC1419" i="109" s="1"/>
  <c r="AY377" i="109"/>
  <c r="AY1419" i="109" s="1"/>
  <c r="BG376" i="109"/>
  <c r="BG1418" i="109" s="1"/>
  <c r="BC376" i="109"/>
  <c r="BC1418" i="109" s="1"/>
  <c r="AY376" i="109"/>
  <c r="AY1418" i="109" s="1"/>
  <c r="BG375" i="109"/>
  <c r="BG1417" i="109" s="1"/>
  <c r="BC375" i="109"/>
  <c r="BC1417" i="109" s="1"/>
  <c r="AY375" i="109"/>
  <c r="AY1417" i="109" s="1"/>
  <c r="BG374" i="109"/>
  <c r="BG1416" i="109" s="1"/>
  <c r="BC374" i="109"/>
  <c r="BC1416" i="109" s="1"/>
  <c r="AY374" i="109"/>
  <c r="AY1416" i="109" s="1"/>
  <c r="BG373" i="109"/>
  <c r="BG1415" i="109" s="1"/>
  <c r="BC373" i="109"/>
  <c r="BC1415" i="109" s="1"/>
  <c r="AY373" i="109"/>
  <c r="AY1415" i="109" s="1"/>
  <c r="BG372" i="109"/>
  <c r="BG1414" i="109" s="1"/>
  <c r="BC372" i="109"/>
  <c r="BC1414" i="109" s="1"/>
  <c r="AY372" i="109"/>
  <c r="AY1414" i="109" s="1"/>
  <c r="BG371" i="109"/>
  <c r="BG1413" i="109" s="1"/>
  <c r="BC371" i="109"/>
  <c r="BC1413" i="109" s="1"/>
  <c r="AY371" i="109"/>
  <c r="AY1413" i="109" s="1"/>
  <c r="BG370" i="109"/>
  <c r="BG1412" i="109" s="1"/>
  <c r="BC370" i="109"/>
  <c r="BC1412" i="109" s="1"/>
  <c r="AY370" i="109"/>
  <c r="AY1412" i="109" s="1"/>
  <c r="BG369" i="109"/>
  <c r="BG1411" i="109" s="1"/>
  <c r="BC369" i="109"/>
  <c r="BC1411" i="109" s="1"/>
  <c r="AY369" i="109"/>
  <c r="AY1411" i="109" s="1"/>
  <c r="BG368" i="109"/>
  <c r="BG1410" i="109" s="1"/>
  <c r="BC368" i="109"/>
  <c r="BC1410" i="109" s="1"/>
  <c r="AY368" i="109"/>
  <c r="AY1410" i="109" s="1"/>
  <c r="BG367" i="109"/>
  <c r="BG1409" i="109" s="1"/>
  <c r="BC367" i="109"/>
  <c r="BC1409" i="109" s="1"/>
  <c r="AY367" i="109"/>
  <c r="AY1409" i="109" s="1"/>
  <c r="BG366" i="109"/>
  <c r="BG1408" i="109" s="1"/>
  <c r="BC366" i="109"/>
  <c r="BC1408" i="109" s="1"/>
  <c r="AY366" i="109"/>
  <c r="AY1408" i="109" s="1"/>
  <c r="BG365" i="109"/>
  <c r="BG1407" i="109" s="1"/>
  <c r="BC365" i="109"/>
  <c r="BC1407" i="109" s="1"/>
  <c r="AY365" i="109"/>
  <c r="AY1407" i="109" s="1"/>
  <c r="BG364" i="109"/>
  <c r="BG1406" i="109" s="1"/>
  <c r="BC364" i="109"/>
  <c r="BC1406" i="109" s="1"/>
  <c r="AY364" i="109"/>
  <c r="AY1406" i="109" s="1"/>
  <c r="BG363" i="109"/>
  <c r="BG1405" i="109" s="1"/>
  <c r="BC363" i="109"/>
  <c r="BC1405" i="109" s="1"/>
  <c r="AY363" i="109"/>
  <c r="AY1405" i="109" s="1"/>
  <c r="BG362" i="109"/>
  <c r="BG1404" i="109" s="1"/>
  <c r="BC362" i="109"/>
  <c r="BC1404" i="109" s="1"/>
  <c r="AY362" i="109"/>
  <c r="AY1404" i="109" s="1"/>
  <c r="BG361" i="109"/>
  <c r="BG1403" i="109" s="1"/>
  <c r="BC361" i="109"/>
  <c r="BC1403" i="109" s="1"/>
  <c r="AY361" i="109"/>
  <c r="AY1403" i="109" s="1"/>
  <c r="BG360" i="109"/>
  <c r="BG1402" i="109" s="1"/>
  <c r="BC360" i="109"/>
  <c r="BC1402" i="109" s="1"/>
  <c r="AY360" i="109"/>
  <c r="AY1402" i="109" s="1"/>
  <c r="BG359" i="109"/>
  <c r="BG1401" i="109" s="1"/>
  <c r="BC359" i="109"/>
  <c r="BC1401" i="109" s="1"/>
  <c r="AY359" i="109"/>
  <c r="AY1401" i="109" s="1"/>
  <c r="BG358" i="109"/>
  <c r="BG1400" i="109" s="1"/>
  <c r="BC358" i="109"/>
  <c r="BC1400" i="109" s="1"/>
  <c r="AY358" i="109"/>
  <c r="AY1400" i="109" s="1"/>
  <c r="BG357" i="109"/>
  <c r="BG1399" i="109" s="1"/>
  <c r="BC357" i="109"/>
  <c r="BC1399" i="109" s="1"/>
  <c r="AY357" i="109"/>
  <c r="AY1399" i="109" s="1"/>
  <c r="BG356" i="109"/>
  <c r="BG1398" i="109" s="1"/>
  <c r="BC356" i="109"/>
  <c r="BC1398" i="109" s="1"/>
  <c r="AY356" i="109"/>
  <c r="AY1398" i="109" s="1"/>
  <c r="BG355" i="109"/>
  <c r="BG1397" i="109" s="1"/>
  <c r="BC355" i="109"/>
  <c r="BC1397" i="109" s="1"/>
  <c r="AY355" i="109"/>
  <c r="AY1397" i="109" s="1"/>
  <c r="BG354" i="109"/>
  <c r="BG1396" i="109" s="1"/>
  <c r="BC354" i="109"/>
  <c r="BC1396" i="109" s="1"/>
  <c r="AY354" i="109"/>
  <c r="AY1396" i="109" s="1"/>
  <c r="BG353" i="109"/>
  <c r="BG1395" i="109" s="1"/>
  <c r="BC353" i="109"/>
  <c r="BC1395" i="109" s="1"/>
  <c r="AY353" i="109"/>
  <c r="AY1395" i="109" s="1"/>
  <c r="BG352" i="109"/>
  <c r="BG1394" i="109" s="1"/>
  <c r="BC352" i="109"/>
  <c r="BC1394" i="109" s="1"/>
  <c r="AY352" i="109"/>
  <c r="AY1394" i="109" s="1"/>
  <c r="BG351" i="109"/>
  <c r="BG1393" i="109" s="1"/>
  <c r="BC351" i="109"/>
  <c r="BC1393" i="109" s="1"/>
  <c r="AY351" i="109"/>
  <c r="AY1393" i="109" s="1"/>
  <c r="BG350" i="109"/>
  <c r="BG1392" i="109" s="1"/>
  <c r="BC350" i="109"/>
  <c r="BC1392" i="109" s="1"/>
  <c r="AY350" i="109"/>
  <c r="AY1392" i="109" s="1"/>
  <c r="BG349" i="109"/>
  <c r="BG1391" i="109" s="1"/>
  <c r="BC349" i="109"/>
  <c r="BC1391" i="109" s="1"/>
  <c r="AY349" i="109"/>
  <c r="AY1391" i="109" s="1"/>
  <c r="BG348" i="109"/>
  <c r="BG1390" i="109" s="1"/>
  <c r="BC348" i="109"/>
  <c r="BC1390" i="109" s="1"/>
  <c r="AY348" i="109"/>
  <c r="AY1390" i="109" s="1"/>
  <c r="BG347" i="109"/>
  <c r="BG1389" i="109" s="1"/>
  <c r="BC347" i="109"/>
  <c r="BC1389" i="109" s="1"/>
  <c r="AY347" i="109"/>
  <c r="AY1389" i="109" s="1"/>
  <c r="BG346" i="109"/>
  <c r="BG1388" i="109" s="1"/>
  <c r="BC346" i="109"/>
  <c r="BC1388" i="109" s="1"/>
  <c r="AY346" i="109"/>
  <c r="AY1388" i="109" s="1"/>
  <c r="BG345" i="109"/>
  <c r="BG1387" i="109" s="1"/>
  <c r="BC345" i="109"/>
  <c r="BC1387" i="109" s="1"/>
  <c r="AY345" i="109"/>
  <c r="AY1387" i="109" s="1"/>
  <c r="BG344" i="109"/>
  <c r="BG1386" i="109" s="1"/>
  <c r="BC344" i="109"/>
  <c r="BC1386" i="109" s="1"/>
  <c r="AY344" i="109"/>
  <c r="AY1386" i="109" s="1"/>
  <c r="BG343" i="109"/>
  <c r="BG1385" i="109" s="1"/>
  <c r="BC343" i="109"/>
  <c r="BC1385" i="109" s="1"/>
  <c r="AY343" i="109"/>
  <c r="AY1385" i="109" s="1"/>
  <c r="BG342" i="109"/>
  <c r="BG1384" i="109" s="1"/>
  <c r="BC342" i="109"/>
  <c r="BC1384" i="109" s="1"/>
  <c r="AY342" i="109"/>
  <c r="AY1384" i="109" s="1"/>
  <c r="BG341" i="109"/>
  <c r="BG1383" i="109" s="1"/>
  <c r="BC341" i="109"/>
  <c r="BC1383" i="109" s="1"/>
  <c r="AY341" i="109"/>
  <c r="AY1383" i="109" s="1"/>
  <c r="BG340" i="109"/>
  <c r="BG1382" i="109" s="1"/>
  <c r="BC340" i="109"/>
  <c r="BC1382" i="109" s="1"/>
  <c r="AY340" i="109"/>
  <c r="AY1382" i="109" s="1"/>
  <c r="BG339" i="109"/>
  <c r="BG1381" i="109" s="1"/>
  <c r="BC339" i="109"/>
  <c r="BC1381" i="109" s="1"/>
  <c r="AY339" i="109"/>
  <c r="AY1381" i="109" s="1"/>
  <c r="BG338" i="109"/>
  <c r="BG1380" i="109" s="1"/>
  <c r="BC338" i="109"/>
  <c r="BC1380" i="109" s="1"/>
  <c r="AY338" i="109"/>
  <c r="AY1380" i="109" s="1"/>
  <c r="BG337" i="109"/>
  <c r="BG1379" i="109" s="1"/>
  <c r="BC337" i="109"/>
  <c r="BC1379" i="109" s="1"/>
  <c r="AY337" i="109"/>
  <c r="AY1379" i="109" s="1"/>
  <c r="BG336" i="109"/>
  <c r="BG1378" i="109" s="1"/>
  <c r="BC336" i="109"/>
  <c r="BC1378" i="109" s="1"/>
  <c r="AY336" i="109"/>
  <c r="AY1378" i="109" s="1"/>
  <c r="BG335" i="109"/>
  <c r="BG1377" i="109" s="1"/>
  <c r="BC335" i="109"/>
  <c r="BC1377" i="109" s="1"/>
  <c r="AY335" i="109"/>
  <c r="AY1377" i="109" s="1"/>
  <c r="BG334" i="109"/>
  <c r="BG1376" i="109" s="1"/>
  <c r="BC334" i="109"/>
  <c r="BC1376" i="109" s="1"/>
  <c r="AY334" i="109"/>
  <c r="AY1376" i="109" s="1"/>
  <c r="BG333" i="109"/>
  <c r="BG1375" i="109" s="1"/>
  <c r="BC333" i="109"/>
  <c r="BC1375" i="109" s="1"/>
  <c r="AY333" i="109"/>
  <c r="AY1375" i="109" s="1"/>
  <c r="BG332" i="109"/>
  <c r="BG1374" i="109" s="1"/>
  <c r="BC332" i="109"/>
  <c r="BC1374" i="109" s="1"/>
  <c r="AY332" i="109"/>
  <c r="AY1374" i="109" s="1"/>
  <c r="BG331" i="109"/>
  <c r="BG1373" i="109" s="1"/>
  <c r="BC331" i="109"/>
  <c r="BC1373" i="109" s="1"/>
  <c r="AY331" i="109"/>
  <c r="AY1373" i="109" s="1"/>
  <c r="BG330" i="109"/>
  <c r="BG1372" i="109" s="1"/>
  <c r="BC330" i="109"/>
  <c r="BC1372" i="109" s="1"/>
  <c r="AY330" i="109"/>
  <c r="AY1372" i="109" s="1"/>
  <c r="BG329" i="109"/>
  <c r="BG1371" i="109" s="1"/>
  <c r="BC329" i="109"/>
  <c r="BC1371" i="109" s="1"/>
  <c r="AY329" i="109"/>
  <c r="AY1371" i="109" s="1"/>
  <c r="BG328" i="109"/>
  <c r="BG1370" i="109" s="1"/>
  <c r="BC328" i="109"/>
  <c r="BC1370" i="109" s="1"/>
  <c r="AY328" i="109"/>
  <c r="AY1370" i="109" s="1"/>
  <c r="BG327" i="109"/>
  <c r="BG1369" i="109" s="1"/>
  <c r="BC327" i="109"/>
  <c r="BC1369" i="109" s="1"/>
  <c r="AY327" i="109"/>
  <c r="AY1369" i="109" s="1"/>
  <c r="BG326" i="109"/>
  <c r="BG1368" i="109" s="1"/>
  <c r="BC326" i="109"/>
  <c r="BC1368" i="109" s="1"/>
  <c r="AY326" i="109"/>
  <c r="AY1368" i="109" s="1"/>
  <c r="BG325" i="109"/>
  <c r="BG1367" i="109" s="1"/>
  <c r="BC325" i="109"/>
  <c r="BC1367" i="109" s="1"/>
  <c r="AY325" i="109"/>
  <c r="AY1367" i="109" s="1"/>
  <c r="BG324" i="109"/>
  <c r="BG1366" i="109" s="1"/>
  <c r="BC324" i="109"/>
  <c r="BC1366" i="109" s="1"/>
  <c r="AY324" i="109"/>
  <c r="AY1366" i="109" s="1"/>
  <c r="BG323" i="109"/>
  <c r="BG1365" i="109" s="1"/>
  <c r="BC323" i="109"/>
  <c r="BC1365" i="109" s="1"/>
  <c r="AY323" i="109"/>
  <c r="AY1365" i="109" s="1"/>
  <c r="BG322" i="109"/>
  <c r="BG1364" i="109" s="1"/>
  <c r="BC322" i="109"/>
  <c r="BC1364" i="109" s="1"/>
  <c r="AY322" i="109"/>
  <c r="AY1364" i="109" s="1"/>
  <c r="BG321" i="109"/>
  <c r="BG1363" i="109" s="1"/>
  <c r="BC321" i="109"/>
  <c r="BC1363" i="109" s="1"/>
  <c r="AY321" i="109"/>
  <c r="AY1363" i="109" s="1"/>
  <c r="BG320" i="109"/>
  <c r="BG1362" i="109" s="1"/>
  <c r="BC320" i="109"/>
  <c r="BC1362" i="109" s="1"/>
  <c r="AY320" i="109"/>
  <c r="AY1362" i="109" s="1"/>
  <c r="BG319" i="109"/>
  <c r="BG1361" i="109" s="1"/>
  <c r="BC319" i="109"/>
  <c r="BC1361" i="109" s="1"/>
  <c r="AY319" i="109"/>
  <c r="AY1361" i="109" s="1"/>
  <c r="BG318" i="109"/>
  <c r="BG1360" i="109" s="1"/>
  <c r="BC318" i="109"/>
  <c r="BC1360" i="109" s="1"/>
  <c r="AY318" i="109"/>
  <c r="AY1360" i="109" s="1"/>
  <c r="AW386" i="109"/>
  <c r="AW1428" i="109" s="1"/>
  <c r="BE384" i="109"/>
  <c r="BE1426" i="109" s="1"/>
  <c r="BE382" i="109"/>
  <c r="BE1424" i="109" s="1"/>
  <c r="BF386" i="109"/>
  <c r="BF1428" i="109" s="1"/>
  <c r="BB386" i="109"/>
  <c r="BB1428" i="109" s="1"/>
  <c r="AX386" i="109"/>
  <c r="AX1428" i="109" s="1"/>
  <c r="BF385" i="109"/>
  <c r="BF1427" i="109" s="1"/>
  <c r="BB385" i="109"/>
  <c r="BB1427" i="109" s="1"/>
  <c r="AX385" i="109"/>
  <c r="AX1427" i="109" s="1"/>
  <c r="BF384" i="109"/>
  <c r="BF1426" i="109" s="1"/>
  <c r="BB384" i="109"/>
  <c r="BB1426" i="109" s="1"/>
  <c r="AX384" i="109"/>
  <c r="AX1426" i="109" s="1"/>
  <c r="BF383" i="109"/>
  <c r="BF1425" i="109" s="1"/>
  <c r="BB383" i="109"/>
  <c r="BB1425" i="109" s="1"/>
  <c r="AX383" i="109"/>
  <c r="AX1425" i="109" s="1"/>
  <c r="BF382" i="109"/>
  <c r="BF1424" i="109" s="1"/>
  <c r="BB382" i="109"/>
  <c r="BB1424" i="109" s="1"/>
  <c r="AX382" i="109"/>
  <c r="AX1424" i="109" s="1"/>
  <c r="BF381" i="109"/>
  <c r="BF1423" i="109" s="1"/>
  <c r="BB381" i="109"/>
  <c r="BB1423" i="109" s="1"/>
  <c r="AX381" i="109"/>
  <c r="AX1423" i="109" s="1"/>
  <c r="BF380" i="109"/>
  <c r="BF1422" i="109" s="1"/>
  <c r="BB380" i="109"/>
  <c r="BB1422" i="109" s="1"/>
  <c r="AX380" i="109"/>
  <c r="AX1422" i="109" s="1"/>
  <c r="BF379" i="109"/>
  <c r="BF1421" i="109" s="1"/>
  <c r="BB379" i="109"/>
  <c r="BB1421" i="109" s="1"/>
  <c r="AX379" i="109"/>
  <c r="AX1421" i="109" s="1"/>
  <c r="BF378" i="109"/>
  <c r="BF1420" i="109" s="1"/>
  <c r="BB378" i="109"/>
  <c r="BB1420" i="109" s="1"/>
  <c r="AX378" i="109"/>
  <c r="AX1420" i="109" s="1"/>
  <c r="BF377" i="109"/>
  <c r="BF1419" i="109" s="1"/>
  <c r="BB377" i="109"/>
  <c r="BB1419" i="109" s="1"/>
  <c r="AX377" i="109"/>
  <c r="AX1419" i="109" s="1"/>
  <c r="BF376" i="109"/>
  <c r="BF1418" i="109" s="1"/>
  <c r="BB376" i="109"/>
  <c r="BB1418" i="109" s="1"/>
  <c r="AX376" i="109"/>
  <c r="AX1418" i="109" s="1"/>
  <c r="BF375" i="109"/>
  <c r="BF1417" i="109" s="1"/>
  <c r="BB375" i="109"/>
  <c r="BB1417" i="109" s="1"/>
  <c r="AX375" i="109"/>
  <c r="AX1417" i="109" s="1"/>
  <c r="BF374" i="109"/>
  <c r="BF1416" i="109" s="1"/>
  <c r="BB374" i="109"/>
  <c r="BB1416" i="109" s="1"/>
  <c r="AX374" i="109"/>
  <c r="AX1416" i="109" s="1"/>
  <c r="BF373" i="109"/>
  <c r="BF1415" i="109" s="1"/>
  <c r="BB373" i="109"/>
  <c r="BB1415" i="109" s="1"/>
  <c r="AX373" i="109"/>
  <c r="AX1415" i="109" s="1"/>
  <c r="BF372" i="109"/>
  <c r="BF1414" i="109" s="1"/>
  <c r="BB372" i="109"/>
  <c r="BB1414" i="109" s="1"/>
  <c r="AX372" i="109"/>
  <c r="AX1414" i="109" s="1"/>
  <c r="BF371" i="109"/>
  <c r="BF1413" i="109" s="1"/>
  <c r="BB371" i="109"/>
  <c r="BB1413" i="109" s="1"/>
  <c r="AX371" i="109"/>
  <c r="AX1413" i="109" s="1"/>
  <c r="BF370" i="109"/>
  <c r="BF1412" i="109" s="1"/>
  <c r="BB370" i="109"/>
  <c r="BB1412" i="109" s="1"/>
  <c r="AX370" i="109"/>
  <c r="AX1412" i="109" s="1"/>
  <c r="BF369" i="109"/>
  <c r="BF1411" i="109" s="1"/>
  <c r="BB369" i="109"/>
  <c r="BB1411" i="109" s="1"/>
  <c r="AX369" i="109"/>
  <c r="AX1411" i="109" s="1"/>
  <c r="BF368" i="109"/>
  <c r="BF1410" i="109" s="1"/>
  <c r="BB368" i="109"/>
  <c r="BB1410" i="109" s="1"/>
  <c r="AX368" i="109"/>
  <c r="AX1410" i="109" s="1"/>
  <c r="BF367" i="109"/>
  <c r="BF1409" i="109" s="1"/>
  <c r="BB367" i="109"/>
  <c r="BB1409" i="109" s="1"/>
  <c r="AX367" i="109"/>
  <c r="AX1409" i="109" s="1"/>
  <c r="BF366" i="109"/>
  <c r="BF1408" i="109" s="1"/>
  <c r="BB366" i="109"/>
  <c r="BB1408" i="109" s="1"/>
  <c r="AX366" i="109"/>
  <c r="AX1408" i="109" s="1"/>
  <c r="BF365" i="109"/>
  <c r="BF1407" i="109" s="1"/>
  <c r="BB365" i="109"/>
  <c r="BB1407" i="109" s="1"/>
  <c r="AX365" i="109"/>
  <c r="AX1407" i="109" s="1"/>
  <c r="BF364" i="109"/>
  <c r="BF1406" i="109" s="1"/>
  <c r="BB364" i="109"/>
  <c r="BB1406" i="109" s="1"/>
  <c r="AX364" i="109"/>
  <c r="AX1406" i="109" s="1"/>
  <c r="BF363" i="109"/>
  <c r="BF1405" i="109" s="1"/>
  <c r="BB363" i="109"/>
  <c r="BB1405" i="109" s="1"/>
  <c r="AX363" i="109"/>
  <c r="AX1405" i="109" s="1"/>
  <c r="BF362" i="109"/>
  <c r="BF1404" i="109" s="1"/>
  <c r="BB362" i="109"/>
  <c r="BB1404" i="109" s="1"/>
  <c r="AX362" i="109"/>
  <c r="AX1404" i="109" s="1"/>
  <c r="BF361" i="109"/>
  <c r="BF1403" i="109" s="1"/>
  <c r="BB361" i="109"/>
  <c r="BB1403" i="109" s="1"/>
  <c r="AX361" i="109"/>
  <c r="AX1403" i="109" s="1"/>
  <c r="BF360" i="109"/>
  <c r="BF1402" i="109" s="1"/>
  <c r="BB360" i="109"/>
  <c r="BB1402" i="109" s="1"/>
  <c r="AX360" i="109"/>
  <c r="AX1402" i="109" s="1"/>
  <c r="BF359" i="109"/>
  <c r="BF1401" i="109" s="1"/>
  <c r="BB359" i="109"/>
  <c r="BB1401" i="109" s="1"/>
  <c r="AX359" i="109"/>
  <c r="AX1401" i="109" s="1"/>
  <c r="BF358" i="109"/>
  <c r="BF1400" i="109" s="1"/>
  <c r="BB358" i="109"/>
  <c r="BB1400" i="109" s="1"/>
  <c r="AX358" i="109"/>
  <c r="AX1400" i="109" s="1"/>
  <c r="BF357" i="109"/>
  <c r="BF1399" i="109" s="1"/>
  <c r="BB357" i="109"/>
  <c r="BB1399" i="109" s="1"/>
  <c r="AX357" i="109"/>
  <c r="AX1399" i="109" s="1"/>
  <c r="BF356" i="109"/>
  <c r="BF1398" i="109" s="1"/>
  <c r="BB356" i="109"/>
  <c r="BB1398" i="109" s="1"/>
  <c r="AX356" i="109"/>
  <c r="AX1398" i="109" s="1"/>
  <c r="BF355" i="109"/>
  <c r="BF1397" i="109" s="1"/>
  <c r="BB355" i="109"/>
  <c r="BB1397" i="109" s="1"/>
  <c r="AX355" i="109"/>
  <c r="AX1397" i="109" s="1"/>
  <c r="BF354" i="109"/>
  <c r="BF1396" i="109" s="1"/>
  <c r="BB354" i="109"/>
  <c r="BB1396" i="109" s="1"/>
  <c r="AX354" i="109"/>
  <c r="AX1396" i="109" s="1"/>
  <c r="BF353" i="109"/>
  <c r="BF1395" i="109" s="1"/>
  <c r="BB353" i="109"/>
  <c r="BB1395" i="109" s="1"/>
  <c r="AX353" i="109"/>
  <c r="AX1395" i="109" s="1"/>
  <c r="BF352" i="109"/>
  <c r="BF1394" i="109" s="1"/>
  <c r="BB352" i="109"/>
  <c r="BB1394" i="109" s="1"/>
  <c r="AX352" i="109"/>
  <c r="AX1394" i="109" s="1"/>
  <c r="BF351" i="109"/>
  <c r="BF1393" i="109" s="1"/>
  <c r="BB351" i="109"/>
  <c r="BB1393" i="109" s="1"/>
  <c r="AX351" i="109"/>
  <c r="AX1393" i="109" s="1"/>
  <c r="BF350" i="109"/>
  <c r="BF1392" i="109" s="1"/>
  <c r="BB350" i="109"/>
  <c r="BB1392" i="109" s="1"/>
  <c r="AX350" i="109"/>
  <c r="AX1392" i="109" s="1"/>
  <c r="BF349" i="109"/>
  <c r="BF1391" i="109" s="1"/>
  <c r="BB349" i="109"/>
  <c r="BB1391" i="109" s="1"/>
  <c r="AX349" i="109"/>
  <c r="AX1391" i="109" s="1"/>
  <c r="BF348" i="109"/>
  <c r="BF1390" i="109" s="1"/>
  <c r="BB348" i="109"/>
  <c r="BB1390" i="109" s="1"/>
  <c r="AX348" i="109"/>
  <c r="AX1390" i="109" s="1"/>
  <c r="BF347" i="109"/>
  <c r="BF1389" i="109" s="1"/>
  <c r="BB347" i="109"/>
  <c r="BB1389" i="109" s="1"/>
  <c r="AX347" i="109"/>
  <c r="AX1389" i="109" s="1"/>
  <c r="BF346" i="109"/>
  <c r="BF1388" i="109" s="1"/>
  <c r="BB346" i="109"/>
  <c r="BB1388" i="109" s="1"/>
  <c r="AX346" i="109"/>
  <c r="AX1388" i="109" s="1"/>
  <c r="BF345" i="109"/>
  <c r="BF1387" i="109" s="1"/>
  <c r="BB345" i="109"/>
  <c r="BB1387" i="109" s="1"/>
  <c r="AX345" i="109"/>
  <c r="AX1387" i="109" s="1"/>
  <c r="BF344" i="109"/>
  <c r="BF1386" i="109" s="1"/>
  <c r="BB344" i="109"/>
  <c r="BB1386" i="109" s="1"/>
  <c r="AX344" i="109"/>
  <c r="AX1386" i="109" s="1"/>
  <c r="BF343" i="109"/>
  <c r="BF1385" i="109" s="1"/>
  <c r="BB343" i="109"/>
  <c r="BB1385" i="109" s="1"/>
  <c r="AX343" i="109"/>
  <c r="AX1385" i="109" s="1"/>
  <c r="BF342" i="109"/>
  <c r="BF1384" i="109" s="1"/>
  <c r="BB342" i="109"/>
  <c r="BB1384" i="109" s="1"/>
  <c r="AX342" i="109"/>
  <c r="AX1384" i="109" s="1"/>
  <c r="BF341" i="109"/>
  <c r="BF1383" i="109" s="1"/>
  <c r="BB341" i="109"/>
  <c r="BB1383" i="109" s="1"/>
  <c r="AX341" i="109"/>
  <c r="AX1383" i="109" s="1"/>
  <c r="BF340" i="109"/>
  <c r="BF1382" i="109" s="1"/>
  <c r="BB340" i="109"/>
  <c r="BB1382" i="109" s="1"/>
  <c r="AX340" i="109"/>
  <c r="AX1382" i="109" s="1"/>
  <c r="BF339" i="109"/>
  <c r="BF1381" i="109" s="1"/>
  <c r="BB339" i="109"/>
  <c r="BB1381" i="109" s="1"/>
  <c r="AX339" i="109"/>
  <c r="AX1381" i="109" s="1"/>
  <c r="BF338" i="109"/>
  <c r="BF1380" i="109" s="1"/>
  <c r="BB338" i="109"/>
  <c r="BB1380" i="109" s="1"/>
  <c r="AX338" i="109"/>
  <c r="AX1380" i="109" s="1"/>
  <c r="BF337" i="109"/>
  <c r="BF1379" i="109" s="1"/>
  <c r="BB337" i="109"/>
  <c r="BB1379" i="109" s="1"/>
  <c r="AX337" i="109"/>
  <c r="AX1379" i="109" s="1"/>
  <c r="BF336" i="109"/>
  <c r="BF1378" i="109" s="1"/>
  <c r="BB336" i="109"/>
  <c r="BB1378" i="109" s="1"/>
  <c r="AX336" i="109"/>
  <c r="AX1378" i="109" s="1"/>
  <c r="BF335" i="109"/>
  <c r="BF1377" i="109" s="1"/>
  <c r="BB335" i="109"/>
  <c r="BB1377" i="109" s="1"/>
  <c r="AX335" i="109"/>
  <c r="AX1377" i="109" s="1"/>
  <c r="BF334" i="109"/>
  <c r="BF1376" i="109" s="1"/>
  <c r="BB334" i="109"/>
  <c r="BB1376" i="109" s="1"/>
  <c r="AX334" i="109"/>
  <c r="AX1376" i="109" s="1"/>
  <c r="BF333" i="109"/>
  <c r="BF1375" i="109" s="1"/>
  <c r="BB333" i="109"/>
  <c r="BB1375" i="109" s="1"/>
  <c r="AX333" i="109"/>
  <c r="AX1375" i="109" s="1"/>
  <c r="BF332" i="109"/>
  <c r="BF1374" i="109" s="1"/>
  <c r="BB332" i="109"/>
  <c r="BB1374" i="109" s="1"/>
  <c r="AX332" i="109"/>
  <c r="AX1374" i="109" s="1"/>
  <c r="BF331" i="109"/>
  <c r="BF1373" i="109" s="1"/>
  <c r="BB331" i="109"/>
  <c r="BB1373" i="109" s="1"/>
  <c r="AX331" i="109"/>
  <c r="AX1373" i="109" s="1"/>
  <c r="BF330" i="109"/>
  <c r="BF1372" i="109" s="1"/>
  <c r="BB330" i="109"/>
  <c r="BB1372" i="109" s="1"/>
  <c r="AX330" i="109"/>
  <c r="AX1372" i="109" s="1"/>
  <c r="BF329" i="109"/>
  <c r="BF1371" i="109" s="1"/>
  <c r="BB329" i="109"/>
  <c r="BB1371" i="109" s="1"/>
  <c r="AX329" i="109"/>
  <c r="AX1371" i="109" s="1"/>
  <c r="BF328" i="109"/>
  <c r="BF1370" i="109" s="1"/>
  <c r="BB328" i="109"/>
  <c r="BB1370" i="109" s="1"/>
  <c r="AX328" i="109"/>
  <c r="AX1370" i="109" s="1"/>
  <c r="BF327" i="109"/>
  <c r="BF1369" i="109" s="1"/>
  <c r="BB327" i="109"/>
  <c r="BB1369" i="109" s="1"/>
  <c r="AX327" i="109"/>
  <c r="AX1369" i="109" s="1"/>
  <c r="BF326" i="109"/>
  <c r="BF1368" i="109" s="1"/>
  <c r="BB326" i="109"/>
  <c r="BB1368" i="109" s="1"/>
  <c r="AX326" i="109"/>
  <c r="AX1368" i="109" s="1"/>
  <c r="BF325" i="109"/>
  <c r="BF1367" i="109" s="1"/>
  <c r="BB325" i="109"/>
  <c r="BB1367" i="109" s="1"/>
  <c r="AX325" i="109"/>
  <c r="AX1367" i="109" s="1"/>
  <c r="BF324" i="109"/>
  <c r="BF1366" i="109" s="1"/>
  <c r="BB324" i="109"/>
  <c r="BB1366" i="109" s="1"/>
  <c r="AX324" i="109"/>
  <c r="AX1366" i="109" s="1"/>
  <c r="BF323" i="109"/>
  <c r="BF1365" i="109" s="1"/>
  <c r="BB323" i="109"/>
  <c r="BB1365" i="109" s="1"/>
  <c r="AX323" i="109"/>
  <c r="AX1365" i="109" s="1"/>
  <c r="BF322" i="109"/>
  <c r="BF1364" i="109" s="1"/>
  <c r="BB322" i="109"/>
  <c r="BB1364" i="109" s="1"/>
  <c r="AX322" i="109"/>
  <c r="AX1364" i="109" s="1"/>
  <c r="BF321" i="109"/>
  <c r="BF1363" i="109" s="1"/>
  <c r="BB321" i="109"/>
  <c r="BB1363" i="109" s="1"/>
  <c r="AX321" i="109"/>
  <c r="AX1363" i="109" s="1"/>
  <c r="BF320" i="109"/>
  <c r="BF1362" i="109" s="1"/>
  <c r="BB320" i="109"/>
  <c r="BB1362" i="109" s="1"/>
  <c r="AX320" i="109"/>
  <c r="AX1362" i="109" s="1"/>
  <c r="BF319" i="109"/>
  <c r="BF1361" i="109" s="1"/>
  <c r="BB319" i="109"/>
  <c r="BB1361" i="109" s="1"/>
  <c r="AX319" i="109"/>
  <c r="AX1361" i="109" s="1"/>
  <c r="BF318" i="109"/>
  <c r="BF1360" i="109" s="1"/>
  <c r="BB318" i="109"/>
  <c r="BB1360" i="109" s="1"/>
  <c r="AX318" i="109"/>
  <c r="AX1360" i="109" s="1"/>
  <c r="BA386" i="109"/>
  <c r="BA1428" i="109" s="1"/>
  <c r="AW385" i="109"/>
  <c r="AW1427" i="109" s="1"/>
  <c r="BE383" i="109"/>
  <c r="BE1425" i="109" s="1"/>
  <c r="BA382" i="109"/>
  <c r="BA1424" i="109" s="1"/>
  <c r="BE381" i="109"/>
  <c r="BE1423" i="109" s="1"/>
  <c r="AW381" i="109"/>
  <c r="AW1423" i="109" s="1"/>
  <c r="BA380" i="109"/>
  <c r="BA1422" i="109" s="1"/>
  <c r="BE379" i="109"/>
  <c r="BE1421" i="109" s="1"/>
  <c r="BA379" i="109"/>
  <c r="BA1421" i="109" s="1"/>
  <c r="AW379" i="109"/>
  <c r="AW1421" i="109" s="1"/>
  <c r="BE378" i="109"/>
  <c r="BE1420" i="109" s="1"/>
  <c r="BA378" i="109"/>
  <c r="BA1420" i="109" s="1"/>
  <c r="AW378" i="109"/>
  <c r="AW1420" i="109" s="1"/>
  <c r="BE377" i="109"/>
  <c r="BE1419" i="109" s="1"/>
  <c r="BA377" i="109"/>
  <c r="BA1419" i="109" s="1"/>
  <c r="AW377" i="109"/>
  <c r="AW1419" i="109" s="1"/>
  <c r="BE376" i="109"/>
  <c r="BE1418" i="109" s="1"/>
  <c r="BA376" i="109"/>
  <c r="BA1418" i="109" s="1"/>
  <c r="AW376" i="109"/>
  <c r="AW1418" i="109" s="1"/>
  <c r="BE375" i="109"/>
  <c r="BE1417" i="109" s="1"/>
  <c r="BA375" i="109"/>
  <c r="BA1417" i="109" s="1"/>
  <c r="AW375" i="109"/>
  <c r="AW1417" i="109" s="1"/>
  <c r="BE374" i="109"/>
  <c r="BE1416" i="109" s="1"/>
  <c r="BA374" i="109"/>
  <c r="BA1416" i="109" s="1"/>
  <c r="AW374" i="109"/>
  <c r="AW1416" i="109" s="1"/>
  <c r="BE373" i="109"/>
  <c r="BE1415" i="109" s="1"/>
  <c r="BA373" i="109"/>
  <c r="BA1415" i="109" s="1"/>
  <c r="AW373" i="109"/>
  <c r="AW1415" i="109" s="1"/>
  <c r="BE372" i="109"/>
  <c r="BE1414" i="109" s="1"/>
  <c r="BA372" i="109"/>
  <c r="BA1414" i="109" s="1"/>
  <c r="AW372" i="109"/>
  <c r="AW1414" i="109" s="1"/>
  <c r="BE371" i="109"/>
  <c r="BE1413" i="109" s="1"/>
  <c r="BA371" i="109"/>
  <c r="BA1413" i="109" s="1"/>
  <c r="AW371" i="109"/>
  <c r="AW1413" i="109" s="1"/>
  <c r="BE370" i="109"/>
  <c r="BE1412" i="109" s="1"/>
  <c r="BA370" i="109"/>
  <c r="BA1412" i="109" s="1"/>
  <c r="AW370" i="109"/>
  <c r="AW1412" i="109" s="1"/>
  <c r="BE369" i="109"/>
  <c r="BE1411" i="109" s="1"/>
  <c r="BA369" i="109"/>
  <c r="BA1411" i="109" s="1"/>
  <c r="AW369" i="109"/>
  <c r="AW1411" i="109" s="1"/>
  <c r="BE368" i="109"/>
  <c r="BE1410" i="109" s="1"/>
  <c r="BA368" i="109"/>
  <c r="BA1410" i="109" s="1"/>
  <c r="AW368" i="109"/>
  <c r="AW1410" i="109" s="1"/>
  <c r="BE367" i="109"/>
  <c r="BE1409" i="109" s="1"/>
  <c r="BA367" i="109"/>
  <c r="BA1409" i="109" s="1"/>
  <c r="AW367" i="109"/>
  <c r="AW1409" i="109" s="1"/>
  <c r="BE366" i="109"/>
  <c r="BE1408" i="109" s="1"/>
  <c r="BA366" i="109"/>
  <c r="BA1408" i="109" s="1"/>
  <c r="AW366" i="109"/>
  <c r="AW1408" i="109" s="1"/>
  <c r="BE365" i="109"/>
  <c r="BE1407" i="109" s="1"/>
  <c r="BA365" i="109"/>
  <c r="BA1407" i="109" s="1"/>
  <c r="AW365" i="109"/>
  <c r="AW1407" i="109" s="1"/>
  <c r="BE364" i="109"/>
  <c r="BE1406" i="109" s="1"/>
  <c r="BA364" i="109"/>
  <c r="BA1406" i="109" s="1"/>
  <c r="AW364" i="109"/>
  <c r="AW1406" i="109" s="1"/>
  <c r="BE363" i="109"/>
  <c r="BE1405" i="109" s="1"/>
  <c r="BA363" i="109"/>
  <c r="BA1405" i="109" s="1"/>
  <c r="AW363" i="109"/>
  <c r="AW1405" i="109" s="1"/>
  <c r="BE362" i="109"/>
  <c r="BE1404" i="109" s="1"/>
  <c r="BA362" i="109"/>
  <c r="BA1404" i="109" s="1"/>
  <c r="AW362" i="109"/>
  <c r="AW1404" i="109" s="1"/>
  <c r="BE361" i="109"/>
  <c r="BE1403" i="109" s="1"/>
  <c r="BA361" i="109"/>
  <c r="BA1403" i="109" s="1"/>
  <c r="AW361" i="109"/>
  <c r="AW1403" i="109" s="1"/>
  <c r="BE360" i="109"/>
  <c r="BE1402" i="109" s="1"/>
  <c r="BA360" i="109"/>
  <c r="BA1402" i="109" s="1"/>
  <c r="AW360" i="109"/>
  <c r="AW1402" i="109" s="1"/>
  <c r="BE359" i="109"/>
  <c r="BE1401" i="109" s="1"/>
  <c r="BA359" i="109"/>
  <c r="BA1401" i="109" s="1"/>
  <c r="AW359" i="109"/>
  <c r="AW1401" i="109" s="1"/>
  <c r="BE358" i="109"/>
  <c r="BE1400" i="109" s="1"/>
  <c r="BA358" i="109"/>
  <c r="BA1400" i="109" s="1"/>
  <c r="AW358" i="109"/>
  <c r="AW1400" i="109" s="1"/>
  <c r="BE357" i="109"/>
  <c r="BE1399" i="109" s="1"/>
  <c r="BA357" i="109"/>
  <c r="BA1399" i="109" s="1"/>
  <c r="AW357" i="109"/>
  <c r="AW1399" i="109" s="1"/>
  <c r="BE356" i="109"/>
  <c r="BE1398" i="109" s="1"/>
  <c r="BA356" i="109"/>
  <c r="BA1398" i="109" s="1"/>
  <c r="AW356" i="109"/>
  <c r="AW1398" i="109" s="1"/>
  <c r="BE355" i="109"/>
  <c r="BE1397" i="109" s="1"/>
  <c r="BA355" i="109"/>
  <c r="BA1397" i="109" s="1"/>
  <c r="AW355" i="109"/>
  <c r="AW1397" i="109" s="1"/>
  <c r="BE354" i="109"/>
  <c r="BE1396" i="109" s="1"/>
  <c r="BA354" i="109"/>
  <c r="BA1396" i="109" s="1"/>
  <c r="AW354" i="109"/>
  <c r="AW1396" i="109" s="1"/>
  <c r="BE353" i="109"/>
  <c r="BE1395" i="109" s="1"/>
  <c r="BA353" i="109"/>
  <c r="BA1395" i="109" s="1"/>
  <c r="AW353" i="109"/>
  <c r="AW1395" i="109" s="1"/>
  <c r="BE1394" i="109"/>
  <c r="BE352" i="109"/>
  <c r="BA352" i="109"/>
  <c r="BA1394" i="109" s="1"/>
  <c r="AW352" i="109"/>
  <c r="AW1394" i="109" s="1"/>
  <c r="BE351" i="109"/>
  <c r="BE1393" i="109" s="1"/>
  <c r="BA351" i="109"/>
  <c r="BA1393" i="109" s="1"/>
  <c r="AW351" i="109"/>
  <c r="AW1393" i="109" s="1"/>
  <c r="BE350" i="109"/>
  <c r="BE1392" i="109" s="1"/>
  <c r="BA350" i="109"/>
  <c r="BA1392" i="109" s="1"/>
  <c r="AW350" i="109"/>
  <c r="AW1392" i="109" s="1"/>
  <c r="BE349" i="109"/>
  <c r="BE1391" i="109" s="1"/>
  <c r="BA349" i="109"/>
  <c r="BA1391" i="109" s="1"/>
  <c r="AW349" i="109"/>
  <c r="AW1391" i="109" s="1"/>
  <c r="BE348" i="109"/>
  <c r="BE1390" i="109" s="1"/>
  <c r="BA348" i="109"/>
  <c r="BA1390" i="109" s="1"/>
  <c r="AW348" i="109"/>
  <c r="AW1390" i="109" s="1"/>
  <c r="BE347" i="109"/>
  <c r="BE1389" i="109" s="1"/>
  <c r="BA347" i="109"/>
  <c r="BA1389" i="109" s="1"/>
  <c r="AW347" i="109"/>
  <c r="AW1389" i="109" s="1"/>
  <c r="BE346" i="109"/>
  <c r="BE1388" i="109" s="1"/>
  <c r="BA346" i="109"/>
  <c r="BA1388" i="109" s="1"/>
  <c r="AW346" i="109"/>
  <c r="AW1388" i="109" s="1"/>
  <c r="BE345" i="109"/>
  <c r="BE1387" i="109" s="1"/>
  <c r="BA345" i="109"/>
  <c r="BA1387" i="109" s="1"/>
  <c r="AW345" i="109"/>
  <c r="AW1387" i="109" s="1"/>
  <c r="BE344" i="109"/>
  <c r="BE1386" i="109" s="1"/>
  <c r="BA344" i="109"/>
  <c r="BA1386" i="109" s="1"/>
  <c r="AW344" i="109"/>
  <c r="AW1386" i="109" s="1"/>
  <c r="BE343" i="109"/>
  <c r="BE1385" i="109" s="1"/>
  <c r="BA343" i="109"/>
  <c r="BA1385" i="109" s="1"/>
  <c r="AW343" i="109"/>
  <c r="AW1385" i="109" s="1"/>
  <c r="BE342" i="109"/>
  <c r="BE1384" i="109" s="1"/>
  <c r="BA342" i="109"/>
  <c r="BA1384" i="109" s="1"/>
  <c r="AW342" i="109"/>
  <c r="AW1384" i="109" s="1"/>
  <c r="BE341" i="109"/>
  <c r="BE1383" i="109" s="1"/>
  <c r="BA341" i="109"/>
  <c r="BA1383" i="109" s="1"/>
  <c r="AW341" i="109"/>
  <c r="AW1383" i="109" s="1"/>
  <c r="BE340" i="109"/>
  <c r="BE1382" i="109" s="1"/>
  <c r="BA340" i="109"/>
  <c r="BA1382" i="109" s="1"/>
  <c r="AW340" i="109"/>
  <c r="AW1382" i="109" s="1"/>
  <c r="BE339" i="109"/>
  <c r="BE1381" i="109" s="1"/>
  <c r="BA339" i="109"/>
  <c r="BA1381" i="109" s="1"/>
  <c r="AW339" i="109"/>
  <c r="AW1381" i="109" s="1"/>
  <c r="BE338" i="109"/>
  <c r="BE1380" i="109" s="1"/>
  <c r="BA338" i="109"/>
  <c r="BA1380" i="109" s="1"/>
  <c r="AW338" i="109"/>
  <c r="AW1380" i="109" s="1"/>
  <c r="BE337" i="109"/>
  <c r="BE1379" i="109" s="1"/>
  <c r="BA337" i="109"/>
  <c r="BA1379" i="109" s="1"/>
  <c r="AW337" i="109"/>
  <c r="AW1379" i="109" s="1"/>
  <c r="BE336" i="109"/>
  <c r="BE1378" i="109" s="1"/>
  <c r="BA336" i="109"/>
  <c r="BA1378" i="109" s="1"/>
  <c r="AW336" i="109"/>
  <c r="AW1378" i="109" s="1"/>
  <c r="BE335" i="109"/>
  <c r="BE1377" i="109" s="1"/>
  <c r="BA335" i="109"/>
  <c r="BA1377" i="109" s="1"/>
  <c r="AW335" i="109"/>
  <c r="AW1377" i="109" s="1"/>
  <c r="BE334" i="109"/>
  <c r="BE1376" i="109" s="1"/>
  <c r="BA334" i="109"/>
  <c r="BA1376" i="109" s="1"/>
  <c r="AW334" i="109"/>
  <c r="AW1376" i="109" s="1"/>
  <c r="BE333" i="109"/>
  <c r="BE1375" i="109" s="1"/>
  <c r="BA333" i="109"/>
  <c r="BA1375" i="109" s="1"/>
  <c r="AW333" i="109"/>
  <c r="AW1375" i="109" s="1"/>
  <c r="BE332" i="109"/>
  <c r="BE1374" i="109" s="1"/>
  <c r="BA332" i="109"/>
  <c r="BA1374" i="109" s="1"/>
  <c r="AW332" i="109"/>
  <c r="AW1374" i="109" s="1"/>
  <c r="BE331" i="109"/>
  <c r="BE1373" i="109" s="1"/>
  <c r="BA331" i="109"/>
  <c r="BA1373" i="109" s="1"/>
  <c r="AW331" i="109"/>
  <c r="AW1373" i="109" s="1"/>
  <c r="BE330" i="109"/>
  <c r="BE1372" i="109" s="1"/>
  <c r="BA330" i="109"/>
  <c r="BA1372" i="109" s="1"/>
  <c r="AW330" i="109"/>
  <c r="AW1372" i="109" s="1"/>
  <c r="BE329" i="109"/>
  <c r="BE1371" i="109" s="1"/>
  <c r="BA329" i="109"/>
  <c r="BA1371" i="109" s="1"/>
  <c r="AW329" i="109"/>
  <c r="AW1371" i="109" s="1"/>
  <c r="BE328" i="109"/>
  <c r="BE1370" i="109" s="1"/>
  <c r="BA328" i="109"/>
  <c r="BA1370" i="109" s="1"/>
  <c r="AW328" i="109"/>
  <c r="AW1370" i="109" s="1"/>
  <c r="BE327" i="109"/>
  <c r="BE1369" i="109" s="1"/>
  <c r="BA327" i="109"/>
  <c r="BA1369" i="109" s="1"/>
  <c r="AW327" i="109"/>
  <c r="AW1369" i="109" s="1"/>
  <c r="BE326" i="109"/>
  <c r="BE1368" i="109" s="1"/>
  <c r="BA326" i="109"/>
  <c r="BA1368" i="109" s="1"/>
  <c r="AW326" i="109"/>
  <c r="AW1368" i="109" s="1"/>
  <c r="BE325" i="109"/>
  <c r="BE1367" i="109" s="1"/>
  <c r="BA325" i="109"/>
  <c r="BA1367" i="109" s="1"/>
  <c r="AW325" i="109"/>
  <c r="AW1367" i="109" s="1"/>
  <c r="BE324" i="109"/>
  <c r="BE1366" i="109" s="1"/>
  <c r="BA324" i="109"/>
  <c r="BA1366" i="109" s="1"/>
  <c r="AW324" i="109"/>
  <c r="AW1366" i="109" s="1"/>
  <c r="BE323" i="109"/>
  <c r="BE1365" i="109" s="1"/>
  <c r="BA323" i="109"/>
  <c r="BA1365" i="109" s="1"/>
  <c r="AW323" i="109"/>
  <c r="AW1365" i="109" s="1"/>
  <c r="BE322" i="109"/>
  <c r="BE1364" i="109" s="1"/>
  <c r="BA322" i="109"/>
  <c r="BA1364" i="109" s="1"/>
  <c r="AW322" i="109"/>
  <c r="AW1364" i="109" s="1"/>
  <c r="BE321" i="109"/>
  <c r="BE1363" i="109" s="1"/>
  <c r="BA321" i="109"/>
  <c r="BA1363" i="109" s="1"/>
  <c r="AW321" i="109"/>
  <c r="AW1363" i="109" s="1"/>
  <c r="BE320" i="109"/>
  <c r="BE1362" i="109" s="1"/>
  <c r="BA320" i="109"/>
  <c r="BA1362" i="109" s="1"/>
  <c r="AW320" i="109"/>
  <c r="AW1362" i="109" s="1"/>
  <c r="BE319" i="109"/>
  <c r="BE1361" i="109" s="1"/>
  <c r="BA319" i="109"/>
  <c r="BA1361" i="109" s="1"/>
  <c r="AW319" i="109"/>
  <c r="AW1361" i="109" s="1"/>
  <c r="BE318" i="109"/>
  <c r="BE1360" i="109" s="1"/>
  <c r="BA318" i="109"/>
  <c r="BA1360" i="109" s="1"/>
  <c r="AW318" i="109"/>
  <c r="AW1360" i="109" s="1"/>
  <c r="BF1327" i="109"/>
  <c r="BB1327" i="109"/>
  <c r="BE1327" i="109"/>
  <c r="BA1327" i="109"/>
  <c r="AW1327" i="109"/>
  <c r="BH1327" i="109"/>
  <c r="BD1327" i="109"/>
  <c r="AZ1327" i="109"/>
  <c r="BG1327" i="109"/>
  <c r="BC1327" i="109"/>
  <c r="AY1327" i="109"/>
  <c r="BI28" i="109"/>
  <c r="BI32" i="109"/>
  <c r="BI36" i="109"/>
  <c r="BI40" i="109"/>
  <c r="BI44" i="109"/>
  <c r="BI49" i="109"/>
  <c r="BI53" i="109"/>
  <c r="BI57" i="109"/>
  <c r="BI62" i="109"/>
  <c r="BI66" i="109"/>
  <c r="BI70" i="109"/>
  <c r="BI74" i="109"/>
  <c r="BI78" i="109"/>
  <c r="BI82" i="109"/>
  <c r="BI87" i="109"/>
  <c r="BI93" i="109"/>
  <c r="BI97" i="109"/>
  <c r="BI101" i="109"/>
  <c r="BI105" i="109"/>
  <c r="BI109" i="109"/>
  <c r="BI113" i="109"/>
  <c r="BI117" i="109"/>
  <c r="BI121" i="109"/>
  <c r="BI125" i="109"/>
  <c r="BI129" i="109"/>
  <c r="BI133" i="109"/>
  <c r="BI137" i="109"/>
  <c r="BI141" i="109"/>
  <c r="BI145" i="109"/>
  <c r="BI149" i="109"/>
  <c r="BI153" i="109"/>
  <c r="BI157" i="109"/>
  <c r="BI161" i="109"/>
  <c r="BI165" i="109"/>
  <c r="BI169" i="109"/>
  <c r="BI173" i="109"/>
  <c r="BI178" i="109"/>
  <c r="BI185" i="109"/>
  <c r="BI193" i="109"/>
  <c r="BI58" i="109"/>
  <c r="BI63" i="109"/>
  <c r="BI67" i="109"/>
  <c r="BI71" i="109"/>
  <c r="BI75" i="109"/>
  <c r="BI79" i="109"/>
  <c r="BI83" i="109"/>
  <c r="BI89" i="109"/>
  <c r="BI94" i="109"/>
  <c r="BI98" i="109"/>
  <c r="BI102" i="109"/>
  <c r="BI106" i="109"/>
  <c r="BI110" i="109"/>
  <c r="BI114" i="109"/>
  <c r="BI118" i="109"/>
  <c r="BI122" i="109"/>
  <c r="BI126" i="109"/>
  <c r="BI130" i="109"/>
  <c r="BI134" i="109"/>
  <c r="BI138" i="109"/>
  <c r="BI142" i="109"/>
  <c r="BI146" i="109"/>
  <c r="BI150" i="109"/>
  <c r="BI154" i="109"/>
  <c r="BI158" i="109"/>
  <c r="BI162" i="109"/>
  <c r="BI166" i="109"/>
  <c r="BI170" i="109"/>
  <c r="BI174" i="109"/>
  <c r="BI180" i="109"/>
  <c r="BI186" i="109"/>
  <c r="BI76" i="109"/>
  <c r="BI80" i="109"/>
  <c r="BI85" i="109"/>
  <c r="BI90" i="109"/>
  <c r="BI95" i="109"/>
  <c r="BI99" i="109"/>
  <c r="BI103" i="109"/>
  <c r="BI107" i="109"/>
  <c r="BI111" i="109"/>
  <c r="BI115" i="109"/>
  <c r="BI119" i="109"/>
  <c r="BI123" i="109"/>
  <c r="BI127" i="109"/>
  <c r="BI131" i="109"/>
  <c r="BI135" i="109"/>
  <c r="BI139" i="109"/>
  <c r="BI143" i="109"/>
  <c r="BI147" i="109"/>
  <c r="BI151" i="109"/>
  <c r="BI155" i="109"/>
  <c r="BI159" i="109"/>
  <c r="BI163" i="109"/>
  <c r="BI167" i="109"/>
  <c r="BI171" i="109"/>
  <c r="BI176" i="109"/>
  <c r="BI181" i="109"/>
  <c r="BI188" i="109"/>
  <c r="BI8" i="109"/>
  <c r="BI12" i="109"/>
  <c r="BI16" i="109"/>
  <c r="BI20" i="109"/>
  <c r="BI24" i="109"/>
  <c r="BI5" i="109"/>
  <c r="BI9" i="109"/>
  <c r="BI13" i="109"/>
  <c r="BI17" i="109"/>
  <c r="BI21" i="109"/>
  <c r="BI25" i="109"/>
  <c r="BI29" i="109"/>
  <c r="BI33" i="109"/>
  <c r="BI37" i="109"/>
  <c r="BI41" i="109"/>
  <c r="BI45" i="109"/>
  <c r="BI50" i="109"/>
  <c r="BI54" i="109"/>
  <c r="BI6" i="109"/>
  <c r="BI10" i="109"/>
  <c r="BI14" i="109"/>
  <c r="BI18" i="109"/>
  <c r="BI22" i="109"/>
  <c r="BI26" i="109"/>
  <c r="BI30" i="109"/>
  <c r="BI34" i="109"/>
  <c r="BI38" i="109"/>
  <c r="BI42" i="109"/>
  <c r="BI46" i="109"/>
  <c r="BI51" i="109"/>
  <c r="BI55" i="109"/>
  <c r="BI59" i="109"/>
  <c r="BI64" i="109"/>
  <c r="BI68" i="109"/>
  <c r="BI72" i="109"/>
  <c r="BI7" i="109"/>
  <c r="BI11" i="109"/>
  <c r="BI15" i="109"/>
  <c r="BI19" i="109"/>
  <c r="BI23" i="109"/>
  <c r="BI27" i="109"/>
  <c r="BI31" i="109"/>
  <c r="BI35" i="109"/>
  <c r="BI39" i="109"/>
  <c r="BI43" i="109"/>
  <c r="BI48" i="109"/>
  <c r="BI52" i="109"/>
  <c r="BI56" i="109"/>
  <c r="BI61" i="109"/>
  <c r="BI65" i="109"/>
  <c r="BI69" i="109"/>
  <c r="BI73" i="109"/>
  <c r="BI77" i="109"/>
  <c r="BI81" i="109"/>
  <c r="BI86" i="109"/>
  <c r="BI92" i="109"/>
  <c r="BI96" i="109"/>
  <c r="BI100" i="109"/>
  <c r="BI104" i="109"/>
  <c r="BI108" i="109"/>
  <c r="BI112" i="109"/>
  <c r="BI116" i="109"/>
  <c r="BI120" i="109"/>
  <c r="BI124" i="109"/>
  <c r="BI128" i="109"/>
  <c r="BI132" i="109"/>
  <c r="BI136" i="109"/>
  <c r="BI140" i="109"/>
  <c r="BI144" i="109"/>
  <c r="BI148" i="109"/>
  <c r="BI152" i="109"/>
  <c r="BI156" i="109"/>
  <c r="BI160" i="109"/>
  <c r="BI164" i="109"/>
  <c r="BI168" i="109"/>
  <c r="BI172" i="109"/>
  <c r="BI177" i="109"/>
  <c r="BI182" i="109"/>
  <c r="BI192" i="109"/>
  <c r="BI184" i="109"/>
  <c r="BI189" i="109"/>
  <c r="BI190" i="109"/>
  <c r="BI175" i="109"/>
  <c r="BI179" i="109"/>
  <c r="BI183" i="109"/>
  <c r="BI187" i="109"/>
  <c r="BI191" i="109"/>
  <c r="AW1283" i="109" l="1"/>
  <c r="BI1283" i="109" s="1"/>
  <c r="BI285" i="109"/>
  <c r="AX1327" i="109"/>
  <c r="BI224" i="109"/>
  <c r="BI278" i="109"/>
  <c r="BI208" i="109"/>
  <c r="BI240" i="109"/>
  <c r="BI215" i="109"/>
  <c r="BI381" i="109"/>
  <c r="BI369" i="109"/>
  <c r="BI384" i="109"/>
  <c r="BI376" i="109"/>
  <c r="BI373" i="109"/>
  <c r="BI378" i="109"/>
  <c r="BI248" i="109"/>
  <c r="BI228" i="109"/>
  <c r="BI210" i="109"/>
  <c r="BI383" i="109"/>
  <c r="BI206" i="109"/>
  <c r="BI385" i="109"/>
  <c r="BI377" i="109"/>
  <c r="BI362" i="109"/>
  <c r="BI212" i="109"/>
  <c r="BI371" i="109"/>
  <c r="BI346" i="109"/>
  <c r="BI330" i="109"/>
  <c r="BI267" i="109"/>
  <c r="BI246" i="109"/>
  <c r="BI237" i="109"/>
  <c r="BI221" i="109"/>
  <c r="BI205" i="109"/>
  <c r="BI375" i="109"/>
  <c r="BI357" i="109"/>
  <c r="BI341" i="109"/>
  <c r="BI325" i="109"/>
  <c r="BI226" i="109"/>
  <c r="BI380" i="109"/>
  <c r="BI356" i="109"/>
  <c r="BI340" i="109"/>
  <c r="BI324" i="109"/>
  <c r="BI273" i="109"/>
  <c r="BI387" i="109"/>
  <c r="BI367" i="109"/>
  <c r="BI351" i="109"/>
  <c r="BI335" i="109"/>
  <c r="BI319" i="109"/>
  <c r="BI358" i="109"/>
  <c r="BI342" i="109"/>
  <c r="BI326" i="109"/>
  <c r="BI271" i="109"/>
  <c r="BI233" i="109"/>
  <c r="BI217" i="109"/>
  <c r="BI201" i="109"/>
  <c r="BI249" i="109"/>
  <c r="BI245" i="109"/>
  <c r="BI239" i="109"/>
  <c r="BI227" i="109"/>
  <c r="BI223" i="109"/>
  <c r="BI211" i="109"/>
  <c r="BI207" i="109"/>
  <c r="BI382" i="109"/>
  <c r="BI353" i="109"/>
  <c r="BI337" i="109"/>
  <c r="BI321" i="109"/>
  <c r="BI374" i="109"/>
  <c r="BI368" i="109"/>
  <c r="BI352" i="109"/>
  <c r="BI336" i="109"/>
  <c r="BI320" i="109"/>
  <c r="BI372" i="109"/>
  <c r="BI363" i="109"/>
  <c r="BI347" i="109"/>
  <c r="BI331" i="109"/>
  <c r="BI247" i="109"/>
  <c r="BI243" i="109"/>
  <c r="BI219" i="109"/>
  <c r="BI386" i="109"/>
  <c r="BI354" i="109"/>
  <c r="BI338" i="109"/>
  <c r="BI322" i="109"/>
  <c r="BI280" i="109"/>
  <c r="BI275" i="109"/>
  <c r="BI229" i="109"/>
  <c r="BI213" i="109"/>
  <c r="BI218" i="109"/>
  <c r="BI214" i="109"/>
  <c r="BI202" i="109"/>
  <c r="BI222" i="109"/>
  <c r="BI365" i="109"/>
  <c r="BI349" i="109"/>
  <c r="BI333" i="109"/>
  <c r="BI364" i="109"/>
  <c r="BI348" i="109"/>
  <c r="BI332" i="109"/>
  <c r="BI277" i="109"/>
  <c r="BI269" i="109"/>
  <c r="BI238" i="109"/>
  <c r="BI359" i="109"/>
  <c r="BI343" i="109"/>
  <c r="BI327" i="109"/>
  <c r="BI251" i="109"/>
  <c r="BI234" i="109"/>
  <c r="BI230" i="109"/>
  <c r="BI244" i="109"/>
  <c r="BI235" i="109"/>
  <c r="BI366" i="109"/>
  <c r="BI350" i="109"/>
  <c r="BI334" i="109"/>
  <c r="BI318" i="109"/>
  <c r="BI250" i="109"/>
  <c r="BI225" i="109"/>
  <c r="BI209" i="109"/>
  <c r="BI236" i="109"/>
  <c r="BI232" i="109"/>
  <c r="BI220" i="109"/>
  <c r="BI216" i="109"/>
  <c r="BI204" i="109"/>
  <c r="BI200" i="109"/>
  <c r="BI370" i="109"/>
  <c r="BI361" i="109"/>
  <c r="BI345" i="109"/>
  <c r="BI329" i="109"/>
  <c r="BI360" i="109"/>
  <c r="BI344" i="109"/>
  <c r="BI328" i="109"/>
  <c r="BI379" i="109"/>
  <c r="BI355" i="109"/>
  <c r="BI339" i="109"/>
  <c r="BI323" i="109"/>
  <c r="BI231" i="109"/>
  <c r="BI203" i="109"/>
  <c r="BI1282" i="109" l="1"/>
  <c r="BI1248" i="109"/>
  <c r="BI1397" i="109"/>
  <c r="BI1386" i="109"/>
  <c r="BI1369" i="109"/>
  <c r="BI1428" i="109"/>
  <c r="BI1291" i="109"/>
  <c r="BI1402" i="109"/>
  <c r="BI1246" i="109"/>
  <c r="BI1376" i="109"/>
  <c r="BI1266" i="109"/>
  <c r="BI1272" i="109"/>
  <c r="BI1276" i="109"/>
  <c r="BI1385" i="109"/>
  <c r="BI1401" i="109"/>
  <c r="BI1390" i="109"/>
  <c r="BI1244" i="109"/>
  <c r="BI1260" i="109"/>
  <c r="BI1255" i="109"/>
  <c r="BI1271" i="109"/>
  <c r="BI1380" i="109"/>
  <c r="BI1261" i="109"/>
  <c r="BI1245" i="109"/>
  <c r="BI1273" i="109"/>
  <c r="BI1405" i="109"/>
  <c r="BI1394" i="109"/>
  <c r="BI1287" i="109"/>
  <c r="BI1243" i="109"/>
  <c r="BI1409" i="109"/>
  <c r="BI1366" i="109"/>
  <c r="BI1367" i="109"/>
  <c r="BI1417" i="109"/>
  <c r="BI1288" i="109"/>
  <c r="BI1418" i="109"/>
  <c r="BI1274" i="109"/>
  <c r="BI1251" i="109"/>
  <c r="BI1360" i="109"/>
  <c r="BI1254" i="109"/>
  <c r="BI1311" i="109"/>
  <c r="BI1374" i="109"/>
  <c r="BI1317" i="109"/>
  <c r="BI1364" i="109"/>
  <c r="BI1363" i="109"/>
  <c r="BI1379" i="109"/>
  <c r="BI1395" i="109"/>
  <c r="BI1249" i="109"/>
  <c r="BI1265" i="109"/>
  <c r="BI1281" i="109"/>
  <c r="BI1277" i="109"/>
  <c r="BI1393" i="109"/>
  <c r="BI1419" i="109"/>
  <c r="BI1427" i="109"/>
  <c r="BI1250" i="109"/>
  <c r="BI1365" i="109"/>
  <c r="BI1421" i="109"/>
  <c r="BI1387" i="109"/>
  <c r="BI1258" i="109"/>
  <c r="BI1262" i="109"/>
  <c r="BI1267" i="109"/>
  <c r="BI1292" i="109"/>
  <c r="BI1392" i="109"/>
  <c r="BI1280" i="109"/>
  <c r="BI1406" i="109"/>
  <c r="BI1256" i="109"/>
  <c r="BI1396" i="109"/>
  <c r="BI1289" i="109"/>
  <c r="BI1414" i="109"/>
  <c r="BI1378" i="109"/>
  <c r="BI1259" i="109"/>
  <c r="BI1313" i="109"/>
  <c r="BI1368" i="109"/>
  <c r="BI1400" i="109"/>
  <c r="BI1286" i="109"/>
  <c r="BI1361" i="109"/>
  <c r="BI1382" i="109"/>
  <c r="BI1422" i="109"/>
  <c r="BI1268" i="109"/>
  <c r="BI1383" i="109"/>
  <c r="BI1263" i="109"/>
  <c r="BI1309" i="109"/>
  <c r="BI1372" i="109"/>
  <c r="BI1404" i="109"/>
  <c r="BI1252" i="109"/>
  <c r="BI1270" i="109"/>
  <c r="BI1290" i="109"/>
  <c r="BI1420" i="109"/>
  <c r="BI1293" i="109"/>
  <c r="BI1425" i="109"/>
  <c r="BI1319" i="109"/>
  <c r="BI1257" i="109"/>
  <c r="BI1389" i="109"/>
  <c r="BI1429" i="109"/>
  <c r="BI1315" i="109"/>
  <c r="BI1247" i="109"/>
  <c r="BI1415" i="109"/>
  <c r="BI1423" i="109"/>
  <c r="BI1381" i="109"/>
  <c r="BI1370" i="109"/>
  <c r="BI1371" i="109"/>
  <c r="BI1403" i="109"/>
  <c r="BI1412" i="109"/>
  <c r="BI1242" i="109"/>
  <c r="BI1278" i="109"/>
  <c r="BI1408" i="109"/>
  <c r="BI1375" i="109"/>
  <c r="BI1391" i="109"/>
  <c r="BI1407" i="109"/>
  <c r="BI1264" i="109"/>
  <c r="BI1322" i="109"/>
  <c r="BI1285" i="109"/>
  <c r="BI1373" i="109"/>
  <c r="BI1362" i="109"/>
  <c r="BI1410" i="109"/>
  <c r="BI1416" i="109"/>
  <c r="BI1320" i="109"/>
  <c r="BI1424" i="109"/>
  <c r="BI1253" i="109"/>
  <c r="BI1269" i="109"/>
  <c r="BI1275" i="109"/>
  <c r="BI1384" i="109"/>
  <c r="BI1377" i="109"/>
  <c r="BI1398" i="109"/>
  <c r="BI1399" i="109"/>
  <c r="BI1279" i="109"/>
  <c r="BI1388" i="109"/>
  <c r="BI1413" i="109"/>
  <c r="BI1426" i="109"/>
  <c r="BI1411" i="109"/>
  <c r="E2118" i="109" l="1"/>
  <c r="E2311" i="109" s="1"/>
  <c r="D2311" i="109"/>
  <c r="C2118" i="109"/>
  <c r="C2311" i="109" s="1"/>
  <c r="B2118" i="109"/>
  <c r="B2311" i="109" s="1"/>
  <c r="A2118" i="109"/>
  <c r="E2116" i="109"/>
  <c r="E2309" i="109" s="1"/>
  <c r="D2309" i="109"/>
  <c r="C2116" i="109"/>
  <c r="C2309" i="109" s="1"/>
  <c r="B2116" i="109"/>
  <c r="B2309" i="109" s="1"/>
  <c r="A2116" i="109"/>
  <c r="E2114" i="109"/>
  <c r="E2307" i="109" s="1"/>
  <c r="D2307" i="109"/>
  <c r="C2114" i="109"/>
  <c r="C2307" i="109" s="1"/>
  <c r="B2114" i="109"/>
  <c r="B2307" i="109" s="1"/>
  <c r="A2114" i="109"/>
  <c r="E2112" i="109"/>
  <c r="E2305" i="109" s="1"/>
  <c r="D2305" i="109"/>
  <c r="C2112" i="109"/>
  <c r="C2305" i="109" s="1"/>
  <c r="B2112" i="109"/>
  <c r="B2305" i="109" s="1"/>
  <c r="A2112" i="109"/>
  <c r="F1717" i="109"/>
  <c r="G1717" i="109" s="1"/>
  <c r="F1715" i="109"/>
  <c r="G1715" i="109" s="1"/>
  <c r="F1713" i="109"/>
  <c r="G1713" i="109" s="1"/>
  <c r="F1711" i="109"/>
  <c r="G1711" i="109" s="1"/>
  <c r="J1510" i="109"/>
  <c r="K1510" i="109" s="1"/>
  <c r="L1510" i="109" s="1"/>
  <c r="M1510" i="109" s="1"/>
  <c r="N1510" i="109" s="1"/>
  <c r="O1510" i="109" s="1"/>
  <c r="P1510" i="109" s="1"/>
  <c r="Q1510" i="109" s="1"/>
  <c r="R1510" i="109" s="1"/>
  <c r="S1510" i="109" s="1"/>
  <c r="T1510" i="109" s="1"/>
  <c r="U1510" i="109" s="1"/>
  <c r="W1510" i="109" s="1"/>
  <c r="X1510" i="109" s="1"/>
  <c r="Y1510" i="109" s="1"/>
  <c r="Z1510" i="109" s="1"/>
  <c r="AA1510" i="109" s="1"/>
  <c r="AB1510" i="109" s="1"/>
  <c r="AC1510" i="109" s="1"/>
  <c r="AD1510" i="109" s="1"/>
  <c r="AE1510" i="109" s="1"/>
  <c r="AF1510" i="109" s="1"/>
  <c r="J1508" i="109"/>
  <c r="K1508" i="109" s="1"/>
  <c r="L1508" i="109" s="1"/>
  <c r="M1508" i="109" s="1"/>
  <c r="N1508" i="109" s="1"/>
  <c r="O1508" i="109" s="1"/>
  <c r="P1508" i="109" s="1"/>
  <c r="Q1508" i="109" s="1"/>
  <c r="R1508" i="109" s="1"/>
  <c r="S1508" i="109" s="1"/>
  <c r="T1508" i="109" s="1"/>
  <c r="U1508" i="109" s="1"/>
  <c r="W1508" i="109" s="1"/>
  <c r="X1508" i="109" s="1"/>
  <c r="Y1508" i="109" s="1"/>
  <c r="Z1508" i="109" s="1"/>
  <c r="AA1508" i="109" s="1"/>
  <c r="AB1508" i="109" s="1"/>
  <c r="AC1508" i="109" s="1"/>
  <c r="AD1508" i="109" s="1"/>
  <c r="AE1508" i="109" s="1"/>
  <c r="AF1508" i="109" s="1"/>
  <c r="J1506" i="109"/>
  <c r="K1506" i="109" s="1"/>
  <c r="L1506" i="109" s="1"/>
  <c r="M1506" i="109" s="1"/>
  <c r="N1506" i="109" s="1"/>
  <c r="O1506" i="109" s="1"/>
  <c r="P1506" i="109" s="1"/>
  <c r="Q1506" i="109" s="1"/>
  <c r="R1506" i="109" s="1"/>
  <c r="S1506" i="109" s="1"/>
  <c r="T1506" i="109" s="1"/>
  <c r="U1506" i="109" s="1"/>
  <c r="W1506" i="109" s="1"/>
  <c r="X1506" i="109" s="1"/>
  <c r="Y1506" i="109" s="1"/>
  <c r="Z1506" i="109" s="1"/>
  <c r="AA1506" i="109" s="1"/>
  <c r="AB1506" i="109" s="1"/>
  <c r="AC1506" i="109" s="1"/>
  <c r="AD1506" i="109" s="1"/>
  <c r="AE1506" i="109" s="1"/>
  <c r="AF1506" i="109" s="1"/>
  <c r="J1504" i="109"/>
  <c r="K1504" i="109" s="1"/>
  <c r="L1504" i="109" s="1"/>
  <c r="M1504" i="109" s="1"/>
  <c r="N1504" i="109" s="1"/>
  <c r="O1504" i="109" s="1"/>
  <c r="P1504" i="109" s="1"/>
  <c r="Q1504" i="109" s="1"/>
  <c r="R1504" i="109" s="1"/>
  <c r="S1504" i="109" s="1"/>
  <c r="T1504" i="109" s="1"/>
  <c r="U1504" i="109" s="1"/>
  <c r="W1504" i="109" s="1"/>
  <c r="X1504" i="109" s="1"/>
  <c r="Y1504" i="109" s="1"/>
  <c r="Z1504" i="109" s="1"/>
  <c r="AA1504" i="109" s="1"/>
  <c r="AB1504" i="109" s="1"/>
  <c r="AC1504" i="109" s="1"/>
  <c r="AD1504" i="109" s="1"/>
  <c r="AE1504" i="109" s="1"/>
  <c r="AF1504" i="109" s="1"/>
  <c r="V1303" i="109"/>
  <c r="V1301" i="109"/>
  <c r="V1299" i="109"/>
  <c r="V1297" i="109"/>
  <c r="F696" i="109"/>
  <c r="G696" i="109" s="1"/>
  <c r="J696" i="109" s="1"/>
  <c r="J914" i="109" s="1"/>
  <c r="F694" i="109"/>
  <c r="G694" i="109" s="1"/>
  <c r="J694" i="109" s="1"/>
  <c r="J912" i="109" s="1"/>
  <c r="F692" i="109"/>
  <c r="G692" i="109" s="1"/>
  <c r="J692" i="109" s="1"/>
  <c r="J910" i="109" s="1"/>
  <c r="F690" i="109"/>
  <c r="G690" i="109" s="1"/>
  <c r="J690" i="109" s="1"/>
  <c r="J908" i="109" s="1"/>
  <c r="J478" i="109"/>
  <c r="E261" i="109"/>
  <c r="E478" i="109" s="1"/>
  <c r="E696" i="109" s="1"/>
  <c r="E914" i="109" s="1"/>
  <c r="E1109" i="109" s="1"/>
  <c r="E1303" i="109" s="1"/>
  <c r="E1510" i="109" s="1"/>
  <c r="E1717" i="109" s="1"/>
  <c r="E1924" i="109" s="1"/>
  <c r="D261" i="109"/>
  <c r="D478" i="109" s="1"/>
  <c r="D696" i="109" s="1"/>
  <c r="D914" i="109" s="1"/>
  <c r="D1109" i="109" s="1"/>
  <c r="D1303" i="109" s="1"/>
  <c r="D1510" i="109" s="1"/>
  <c r="D1717" i="109" s="1"/>
  <c r="D1924" i="109" s="1"/>
  <c r="C261" i="109"/>
  <c r="C478" i="109" s="1"/>
  <c r="C696" i="109" s="1"/>
  <c r="C914" i="109" s="1"/>
  <c r="C1109" i="109" s="1"/>
  <c r="C1303" i="109" s="1"/>
  <c r="C1510" i="109" s="1"/>
  <c r="C1717" i="109" s="1"/>
  <c r="C1924" i="109" s="1"/>
  <c r="B261" i="109"/>
  <c r="B478" i="109" s="1"/>
  <c r="B696" i="109" s="1"/>
  <c r="B914" i="109" s="1"/>
  <c r="B1109" i="109" s="1"/>
  <c r="B1303" i="109" s="1"/>
  <c r="B1510" i="109" s="1"/>
  <c r="B1717" i="109" s="1"/>
  <c r="B1924" i="109" s="1"/>
  <c r="A261" i="109"/>
  <c r="A478" i="109" s="1"/>
  <c r="A696" i="109" s="1"/>
  <c r="A914" i="109" s="1"/>
  <c r="A1109" i="109" s="1"/>
  <c r="A1303" i="109" s="1"/>
  <c r="A1510" i="109" s="1"/>
  <c r="A1717" i="109" s="1"/>
  <c r="A1924" i="109" s="1"/>
  <c r="J476" i="109"/>
  <c r="E259" i="109"/>
  <c r="E476" i="109" s="1"/>
  <c r="E694" i="109" s="1"/>
  <c r="E912" i="109" s="1"/>
  <c r="E1107" i="109" s="1"/>
  <c r="E1301" i="109" s="1"/>
  <c r="E1508" i="109" s="1"/>
  <c r="E1715" i="109" s="1"/>
  <c r="E1922" i="109" s="1"/>
  <c r="D259" i="109"/>
  <c r="D476" i="109" s="1"/>
  <c r="C259" i="109"/>
  <c r="C476" i="109" s="1"/>
  <c r="C694" i="109" s="1"/>
  <c r="C912" i="109" s="1"/>
  <c r="C1107" i="109" s="1"/>
  <c r="C1301" i="109" s="1"/>
  <c r="C1508" i="109" s="1"/>
  <c r="C1715" i="109" s="1"/>
  <c r="C1922" i="109" s="1"/>
  <c r="B259" i="109"/>
  <c r="B476" i="109" s="1"/>
  <c r="B694" i="109" s="1"/>
  <c r="B912" i="109" s="1"/>
  <c r="B1107" i="109" s="1"/>
  <c r="B1301" i="109" s="1"/>
  <c r="B1508" i="109" s="1"/>
  <c r="B1715" i="109" s="1"/>
  <c r="B1922" i="109" s="1"/>
  <c r="A259" i="109"/>
  <c r="A476" i="109" s="1"/>
  <c r="A694" i="109" s="1"/>
  <c r="A912" i="109" s="1"/>
  <c r="A1107" i="109" s="1"/>
  <c r="A1301" i="109" s="1"/>
  <c r="A1508" i="109" s="1"/>
  <c r="A1715" i="109" s="1"/>
  <c r="A1922" i="109" s="1"/>
  <c r="J474" i="109"/>
  <c r="E257" i="109"/>
  <c r="E474" i="109" s="1"/>
  <c r="E692" i="109" s="1"/>
  <c r="E910" i="109" s="1"/>
  <c r="E1105" i="109" s="1"/>
  <c r="E1299" i="109" s="1"/>
  <c r="E1506" i="109" s="1"/>
  <c r="E1713" i="109" s="1"/>
  <c r="E1920" i="109" s="1"/>
  <c r="D257" i="109"/>
  <c r="D474" i="109" s="1"/>
  <c r="D692" i="109" s="1"/>
  <c r="D910" i="109" s="1"/>
  <c r="D1105" i="109" s="1"/>
  <c r="D1299" i="109" s="1"/>
  <c r="D1506" i="109" s="1"/>
  <c r="D1713" i="109" s="1"/>
  <c r="D1920" i="109" s="1"/>
  <c r="C257" i="109"/>
  <c r="C474" i="109" s="1"/>
  <c r="C692" i="109" s="1"/>
  <c r="C910" i="109" s="1"/>
  <c r="C1105" i="109" s="1"/>
  <c r="C1299" i="109" s="1"/>
  <c r="C1506" i="109" s="1"/>
  <c r="C1713" i="109" s="1"/>
  <c r="C1920" i="109" s="1"/>
  <c r="B257" i="109"/>
  <c r="B474" i="109" s="1"/>
  <c r="B692" i="109" s="1"/>
  <c r="B910" i="109" s="1"/>
  <c r="B1105" i="109" s="1"/>
  <c r="B1299" i="109" s="1"/>
  <c r="B1506" i="109" s="1"/>
  <c r="B1713" i="109" s="1"/>
  <c r="B1920" i="109" s="1"/>
  <c r="A257" i="109"/>
  <c r="A474" i="109" s="1"/>
  <c r="A692" i="109" s="1"/>
  <c r="A910" i="109" s="1"/>
  <c r="A1105" i="109" s="1"/>
  <c r="A1299" i="109" s="1"/>
  <c r="A1506" i="109" s="1"/>
  <c r="A1713" i="109" s="1"/>
  <c r="A1920" i="109" s="1"/>
  <c r="J472" i="109"/>
  <c r="E255" i="109"/>
  <c r="E472" i="109" s="1"/>
  <c r="E690" i="109" s="1"/>
  <c r="E908" i="109" s="1"/>
  <c r="E1103" i="109" s="1"/>
  <c r="E1297" i="109" s="1"/>
  <c r="E1504" i="109" s="1"/>
  <c r="E1711" i="109" s="1"/>
  <c r="E1918" i="109" s="1"/>
  <c r="D255" i="109"/>
  <c r="D472" i="109" s="1"/>
  <c r="D690" i="109" s="1"/>
  <c r="D908" i="109" s="1"/>
  <c r="D1103" i="109" s="1"/>
  <c r="D1297" i="109" s="1"/>
  <c r="D1504" i="109" s="1"/>
  <c r="D1711" i="109" s="1"/>
  <c r="D1918" i="109" s="1"/>
  <c r="C255" i="109"/>
  <c r="C472" i="109" s="1"/>
  <c r="C690" i="109" s="1"/>
  <c r="C908" i="109" s="1"/>
  <c r="C1103" i="109" s="1"/>
  <c r="C1297" i="109" s="1"/>
  <c r="C1504" i="109" s="1"/>
  <c r="C1711" i="109" s="1"/>
  <c r="C1918" i="109" s="1"/>
  <c r="B255" i="109"/>
  <c r="B472" i="109" s="1"/>
  <c r="B690" i="109" s="1"/>
  <c r="B908" i="109" s="1"/>
  <c r="B1103" i="109" s="1"/>
  <c r="B1297" i="109" s="1"/>
  <c r="B1504" i="109" s="1"/>
  <c r="B1711" i="109" s="1"/>
  <c r="B1918" i="109" s="1"/>
  <c r="A255" i="109"/>
  <c r="A472" i="109" s="1"/>
  <c r="A690" i="109" s="1"/>
  <c r="A908" i="109" s="1"/>
  <c r="A1103" i="109" s="1"/>
  <c r="A1297" i="109" s="1"/>
  <c r="A1504" i="109" s="1"/>
  <c r="A1711" i="109" s="1"/>
  <c r="A1918" i="109" s="1"/>
  <c r="AI67" i="109"/>
  <c r="V67" i="109"/>
  <c r="EK67" i="109" s="1"/>
  <c r="AI65" i="109"/>
  <c r="AI63" i="109"/>
  <c r="AI61" i="109"/>
  <c r="AJ200" i="109"/>
  <c r="AK200" i="109"/>
  <c r="AL200" i="109"/>
  <c r="AM200" i="109"/>
  <c r="AN200" i="109"/>
  <c r="AO200" i="109"/>
  <c r="AP200" i="109"/>
  <c r="AQ200" i="109"/>
  <c r="AR200" i="109"/>
  <c r="AS200" i="109"/>
  <c r="AT200" i="109"/>
  <c r="AU200" i="109"/>
  <c r="AJ201" i="109"/>
  <c r="AK201" i="109"/>
  <c r="AL201" i="109"/>
  <c r="AM201" i="109"/>
  <c r="AN201" i="109"/>
  <c r="AO201" i="109"/>
  <c r="AP201" i="109"/>
  <c r="AQ201" i="109"/>
  <c r="AR201" i="109"/>
  <c r="AS201" i="109"/>
  <c r="AT201" i="109"/>
  <c r="AU201" i="109"/>
  <c r="AJ202" i="109"/>
  <c r="AK202" i="109"/>
  <c r="AL202" i="109"/>
  <c r="AM202" i="109"/>
  <c r="AN202" i="109"/>
  <c r="AO202" i="109"/>
  <c r="AP202" i="109"/>
  <c r="AQ202" i="109"/>
  <c r="AR202" i="109"/>
  <c r="AS202" i="109"/>
  <c r="AT202" i="109"/>
  <c r="AU202" i="109"/>
  <c r="AM203" i="109"/>
  <c r="AN203" i="109"/>
  <c r="AO203" i="109"/>
  <c r="AP203" i="109"/>
  <c r="AQ203" i="109"/>
  <c r="AR203" i="109"/>
  <c r="AS203" i="109"/>
  <c r="AT203" i="109"/>
  <c r="AU203" i="109"/>
  <c r="AJ204" i="109"/>
  <c r="AK204" i="109"/>
  <c r="AL204" i="109"/>
  <c r="AM204" i="109"/>
  <c r="AN204" i="109"/>
  <c r="AO204" i="109"/>
  <c r="AP204" i="109"/>
  <c r="AQ204" i="109"/>
  <c r="AR204" i="109"/>
  <c r="AS204" i="109"/>
  <c r="AT204" i="109"/>
  <c r="AU204" i="109"/>
  <c r="AJ205" i="109"/>
  <c r="AK205" i="109"/>
  <c r="AL205" i="109"/>
  <c r="AM205" i="109"/>
  <c r="AN205" i="109"/>
  <c r="AO205" i="109"/>
  <c r="AP205" i="109"/>
  <c r="AQ205" i="109"/>
  <c r="AR205" i="109"/>
  <c r="AS205" i="109"/>
  <c r="AT205" i="109"/>
  <c r="AU205" i="109"/>
  <c r="AJ206" i="109"/>
  <c r="AK206" i="109"/>
  <c r="AL206" i="109"/>
  <c r="AM206" i="109"/>
  <c r="AN206" i="109"/>
  <c r="AO206" i="109"/>
  <c r="AP206" i="109"/>
  <c r="AQ206" i="109"/>
  <c r="AR206" i="109"/>
  <c r="AS206" i="109"/>
  <c r="AT206" i="109"/>
  <c r="AU206" i="109"/>
  <c r="AJ207" i="109"/>
  <c r="AK207" i="109"/>
  <c r="AL207" i="109"/>
  <c r="AM207" i="109"/>
  <c r="AN207" i="109"/>
  <c r="AO207" i="109"/>
  <c r="AP207" i="109"/>
  <c r="AQ207" i="109"/>
  <c r="AR207" i="109"/>
  <c r="AS207" i="109"/>
  <c r="AT207" i="109"/>
  <c r="AU207" i="109"/>
  <c r="AJ208" i="109"/>
  <c r="AK208" i="109"/>
  <c r="AL208" i="109"/>
  <c r="AM208" i="109"/>
  <c r="AN208" i="109"/>
  <c r="AO208" i="109"/>
  <c r="AP208" i="109"/>
  <c r="AQ208" i="109"/>
  <c r="AR208" i="109"/>
  <c r="AS208" i="109"/>
  <c r="AT208" i="109"/>
  <c r="AU208" i="109"/>
  <c r="AJ209" i="109"/>
  <c r="AK209" i="109"/>
  <c r="AL209" i="109"/>
  <c r="AM209" i="109"/>
  <c r="AN209" i="109"/>
  <c r="AO209" i="109"/>
  <c r="AP209" i="109"/>
  <c r="AQ209" i="109"/>
  <c r="AR209" i="109"/>
  <c r="AS209" i="109"/>
  <c r="AT209" i="109"/>
  <c r="AU209" i="109"/>
  <c r="AM210" i="109"/>
  <c r="AN210" i="109"/>
  <c r="AO210" i="109"/>
  <c r="AP210" i="109"/>
  <c r="AQ210" i="109"/>
  <c r="AR210" i="109"/>
  <c r="AS210" i="109"/>
  <c r="AT210" i="109"/>
  <c r="AU210" i="109"/>
  <c r="AJ211" i="109"/>
  <c r="AK211" i="109"/>
  <c r="AL211" i="109"/>
  <c r="AM211" i="109"/>
  <c r="AN211" i="109"/>
  <c r="AO211" i="109"/>
  <c r="AP211" i="109"/>
  <c r="AQ211" i="109"/>
  <c r="AR211" i="109"/>
  <c r="AS211" i="109"/>
  <c r="AT211" i="109"/>
  <c r="AU211" i="109"/>
  <c r="AJ212" i="109"/>
  <c r="AK212" i="109"/>
  <c r="AL212" i="109"/>
  <c r="AM212" i="109"/>
  <c r="AN212" i="109"/>
  <c r="AO212" i="109"/>
  <c r="AP212" i="109"/>
  <c r="AQ212" i="109"/>
  <c r="AR212" i="109"/>
  <c r="AS212" i="109"/>
  <c r="AT212" i="109"/>
  <c r="AU212" i="109"/>
  <c r="AJ213" i="109"/>
  <c r="AK213" i="109"/>
  <c r="AL213" i="109"/>
  <c r="AM213" i="109"/>
  <c r="AN213" i="109"/>
  <c r="AO213" i="109"/>
  <c r="AP213" i="109"/>
  <c r="AQ213" i="109"/>
  <c r="AR213" i="109"/>
  <c r="AS213" i="109"/>
  <c r="AT213" i="109"/>
  <c r="AU213" i="109"/>
  <c r="AJ214" i="109"/>
  <c r="AK214" i="109"/>
  <c r="AL214" i="109"/>
  <c r="AM214" i="109"/>
  <c r="AN214" i="109"/>
  <c r="AO214" i="109"/>
  <c r="AP214" i="109"/>
  <c r="AQ214" i="109"/>
  <c r="AR214" i="109"/>
  <c r="AS214" i="109"/>
  <c r="AT214" i="109"/>
  <c r="AU214" i="109"/>
  <c r="AJ215" i="109"/>
  <c r="AK215" i="109"/>
  <c r="AL215" i="109"/>
  <c r="AM215" i="109"/>
  <c r="AN215" i="109"/>
  <c r="AO215" i="109"/>
  <c r="AP215" i="109"/>
  <c r="AQ215" i="109"/>
  <c r="AR215" i="109"/>
  <c r="AS215" i="109"/>
  <c r="AT215" i="109"/>
  <c r="AU215" i="109"/>
  <c r="AJ216" i="109"/>
  <c r="AK216" i="109"/>
  <c r="AL216" i="109"/>
  <c r="AM216" i="109"/>
  <c r="AN216" i="109"/>
  <c r="AO216" i="109"/>
  <c r="AP216" i="109"/>
  <c r="AQ216" i="109"/>
  <c r="AR216" i="109"/>
  <c r="AS216" i="109"/>
  <c r="AT216" i="109"/>
  <c r="AU216" i="109"/>
  <c r="AJ217" i="109"/>
  <c r="AK217" i="109"/>
  <c r="AL217" i="109"/>
  <c r="AM217" i="109"/>
  <c r="AN217" i="109"/>
  <c r="AO217" i="109"/>
  <c r="AP217" i="109"/>
  <c r="AQ217" i="109"/>
  <c r="AR217" i="109"/>
  <c r="AS217" i="109"/>
  <c r="AT217" i="109"/>
  <c r="AU217" i="109"/>
  <c r="AJ218" i="109"/>
  <c r="AK218" i="109"/>
  <c r="AL218" i="109"/>
  <c r="AM218" i="109"/>
  <c r="AN218" i="109"/>
  <c r="AO218" i="109"/>
  <c r="AP218" i="109"/>
  <c r="AQ218" i="109"/>
  <c r="AR218" i="109"/>
  <c r="AS218" i="109"/>
  <c r="AT218" i="109"/>
  <c r="AU218" i="109"/>
  <c r="AJ219" i="109"/>
  <c r="AK219" i="109"/>
  <c r="AL219" i="109"/>
  <c r="AM219" i="109"/>
  <c r="AN219" i="109"/>
  <c r="AO219" i="109"/>
  <c r="AP219" i="109"/>
  <c r="AQ219" i="109"/>
  <c r="AR219" i="109"/>
  <c r="AS219" i="109"/>
  <c r="AT219" i="109"/>
  <c r="AU219" i="109"/>
  <c r="AJ220" i="109"/>
  <c r="AK220" i="109"/>
  <c r="AL220" i="109"/>
  <c r="AM220" i="109"/>
  <c r="AN220" i="109"/>
  <c r="AO220" i="109"/>
  <c r="AP220" i="109"/>
  <c r="AQ220" i="109"/>
  <c r="AR220" i="109"/>
  <c r="AS220" i="109"/>
  <c r="AT220" i="109"/>
  <c r="AU220" i="109"/>
  <c r="AJ221" i="109"/>
  <c r="AK221" i="109"/>
  <c r="AL221" i="109"/>
  <c r="AM221" i="109"/>
  <c r="AN221" i="109"/>
  <c r="AO221" i="109"/>
  <c r="AP221" i="109"/>
  <c r="AQ221" i="109"/>
  <c r="AR221" i="109"/>
  <c r="AS221" i="109"/>
  <c r="AT221" i="109"/>
  <c r="AU221" i="109"/>
  <c r="AL222" i="109"/>
  <c r="AM222" i="109"/>
  <c r="AN222" i="109"/>
  <c r="AO222" i="109"/>
  <c r="AP222" i="109"/>
  <c r="AQ222" i="109"/>
  <c r="AR222" i="109"/>
  <c r="AS222" i="109"/>
  <c r="AT222" i="109"/>
  <c r="AU222" i="109"/>
  <c r="AL223" i="109"/>
  <c r="AM223" i="109"/>
  <c r="AN223" i="109"/>
  <c r="AO223" i="109"/>
  <c r="AP223" i="109"/>
  <c r="AQ223" i="109"/>
  <c r="AR223" i="109"/>
  <c r="AS223" i="109"/>
  <c r="AT223" i="109"/>
  <c r="AU223" i="109"/>
  <c r="AK224" i="109"/>
  <c r="AL224" i="109"/>
  <c r="AM224" i="109"/>
  <c r="AN224" i="109"/>
  <c r="AO224" i="109"/>
  <c r="AP224" i="109"/>
  <c r="AQ224" i="109"/>
  <c r="AR224" i="109"/>
  <c r="AS224" i="109"/>
  <c r="AT224" i="109"/>
  <c r="AU224" i="109"/>
  <c r="AJ225" i="109"/>
  <c r="AK225" i="109"/>
  <c r="AL225" i="109"/>
  <c r="AM225" i="109"/>
  <c r="AN225" i="109"/>
  <c r="AO225" i="109"/>
  <c r="AP225" i="109"/>
  <c r="AQ225" i="109"/>
  <c r="AR225" i="109"/>
  <c r="AS225" i="109"/>
  <c r="AT225" i="109"/>
  <c r="AU225" i="109"/>
  <c r="AJ226" i="109"/>
  <c r="AK226" i="109"/>
  <c r="AL226" i="109"/>
  <c r="AM226" i="109"/>
  <c r="AN226" i="109"/>
  <c r="AO226" i="109"/>
  <c r="AP226" i="109"/>
  <c r="AQ226" i="109"/>
  <c r="AR226" i="109"/>
  <c r="AS226" i="109"/>
  <c r="AT226" i="109"/>
  <c r="AU226" i="109"/>
  <c r="AL227" i="109"/>
  <c r="AM227" i="109"/>
  <c r="AN227" i="109"/>
  <c r="AO227" i="109"/>
  <c r="AP227" i="109"/>
  <c r="AQ227" i="109"/>
  <c r="AR227" i="109"/>
  <c r="AS227" i="109"/>
  <c r="AT227" i="109"/>
  <c r="AU227" i="109"/>
  <c r="AJ228" i="109"/>
  <c r="AK228" i="109"/>
  <c r="AL228" i="109"/>
  <c r="AM228" i="109"/>
  <c r="AN228" i="109"/>
  <c r="AO228" i="109"/>
  <c r="AP228" i="109"/>
  <c r="AQ228" i="109"/>
  <c r="AR228" i="109"/>
  <c r="AS228" i="109"/>
  <c r="AT228" i="109"/>
  <c r="AU228" i="109"/>
  <c r="AJ229" i="109"/>
  <c r="AK229" i="109"/>
  <c r="AL229" i="109"/>
  <c r="AM229" i="109"/>
  <c r="AN229" i="109"/>
  <c r="AO229" i="109"/>
  <c r="AP229" i="109"/>
  <c r="AQ229" i="109"/>
  <c r="AR229" i="109"/>
  <c r="AS229" i="109"/>
  <c r="AT229" i="109"/>
  <c r="AU229" i="109"/>
  <c r="AJ230" i="109"/>
  <c r="AK230" i="109"/>
  <c r="AL230" i="109"/>
  <c r="AM230" i="109"/>
  <c r="AN230" i="109"/>
  <c r="AO230" i="109"/>
  <c r="AP230" i="109"/>
  <c r="AQ230" i="109"/>
  <c r="AR230" i="109"/>
  <c r="AS230" i="109"/>
  <c r="AT230" i="109"/>
  <c r="AU230" i="109"/>
  <c r="AJ231" i="109"/>
  <c r="AK231" i="109"/>
  <c r="AL231" i="109"/>
  <c r="AM231" i="109"/>
  <c r="AN231" i="109"/>
  <c r="AO231" i="109"/>
  <c r="AP231" i="109"/>
  <c r="AQ231" i="109"/>
  <c r="AR231" i="109"/>
  <c r="AS231" i="109"/>
  <c r="AT231" i="109"/>
  <c r="AU231" i="109"/>
  <c r="AK232" i="109"/>
  <c r="AL232" i="109"/>
  <c r="AM232" i="109"/>
  <c r="AN232" i="109"/>
  <c r="AO232" i="109"/>
  <c r="AP232" i="109"/>
  <c r="AQ232" i="109"/>
  <c r="AR232" i="109"/>
  <c r="AS232" i="109"/>
  <c r="AT232" i="109"/>
  <c r="AU232" i="109"/>
  <c r="AJ233" i="109"/>
  <c r="AK233" i="109"/>
  <c r="AL233" i="109"/>
  <c r="AM233" i="109"/>
  <c r="AN233" i="109"/>
  <c r="AO233" i="109"/>
  <c r="AP233" i="109"/>
  <c r="AQ233" i="109"/>
  <c r="AR233" i="109"/>
  <c r="AS233" i="109"/>
  <c r="AT233" i="109"/>
  <c r="AU233" i="109"/>
  <c r="AM234" i="109"/>
  <c r="AN234" i="109"/>
  <c r="AO234" i="109"/>
  <c r="AP234" i="109"/>
  <c r="AQ234" i="109"/>
  <c r="AR234" i="109"/>
  <c r="AS234" i="109"/>
  <c r="AT234" i="109"/>
  <c r="AU234" i="109"/>
  <c r="AJ235" i="109"/>
  <c r="AK235" i="109"/>
  <c r="AL235" i="109"/>
  <c r="AM235" i="109"/>
  <c r="AN235" i="109"/>
  <c r="AO235" i="109"/>
  <c r="AP235" i="109"/>
  <c r="AQ235" i="109"/>
  <c r="AR235" i="109"/>
  <c r="AS235" i="109"/>
  <c r="AT235" i="109"/>
  <c r="AU235" i="109"/>
  <c r="AL236" i="109"/>
  <c r="AM236" i="109"/>
  <c r="AN236" i="109"/>
  <c r="AO236" i="109"/>
  <c r="AP236" i="109"/>
  <c r="AQ236" i="109"/>
  <c r="AR236" i="109"/>
  <c r="AS236" i="109"/>
  <c r="AT236" i="109"/>
  <c r="AU236" i="109"/>
  <c r="AL237" i="109"/>
  <c r="AM237" i="109"/>
  <c r="AN237" i="109"/>
  <c r="AO237" i="109"/>
  <c r="AP237" i="109"/>
  <c r="AQ237" i="109"/>
  <c r="AR237" i="109"/>
  <c r="AS237" i="109"/>
  <c r="AT237" i="109"/>
  <c r="AU237" i="109"/>
  <c r="AL238" i="109"/>
  <c r="AM238" i="109"/>
  <c r="AN238" i="109"/>
  <c r="AO238" i="109"/>
  <c r="AP238" i="109"/>
  <c r="AQ238" i="109"/>
  <c r="AR238" i="109"/>
  <c r="AS238" i="109"/>
  <c r="AT238" i="109"/>
  <c r="AU238" i="109"/>
  <c r="AJ239" i="109"/>
  <c r="AK239" i="109"/>
  <c r="AL239" i="109"/>
  <c r="AM239" i="109"/>
  <c r="AN239" i="109"/>
  <c r="AO239" i="109"/>
  <c r="AP239" i="109"/>
  <c r="AQ239" i="109"/>
  <c r="AR239" i="109"/>
  <c r="AS239" i="109"/>
  <c r="AT239" i="109"/>
  <c r="AU239" i="109"/>
  <c r="AL240" i="109"/>
  <c r="AM240" i="109"/>
  <c r="AN240" i="109"/>
  <c r="AO240" i="109"/>
  <c r="AP240" i="109"/>
  <c r="AQ240" i="109"/>
  <c r="AR240" i="109"/>
  <c r="AS240" i="109"/>
  <c r="AT240" i="109"/>
  <c r="AU240" i="109"/>
  <c r="AL241" i="109"/>
  <c r="AM241" i="109"/>
  <c r="AN241" i="109"/>
  <c r="AO241" i="109"/>
  <c r="AP241" i="109"/>
  <c r="AP1283" i="109" s="1"/>
  <c r="AQ241" i="109"/>
  <c r="AQ1283" i="109" s="1"/>
  <c r="AR241" i="109"/>
  <c r="AR1283" i="109" s="1"/>
  <c r="AS241" i="109"/>
  <c r="AS1283" i="109" s="1"/>
  <c r="AT241" i="109"/>
  <c r="AT1283" i="109" s="1"/>
  <c r="AU241" i="109"/>
  <c r="AU1283" i="109" s="1"/>
  <c r="AJ243" i="109"/>
  <c r="AK243" i="109"/>
  <c r="AL243" i="109"/>
  <c r="AM243" i="109"/>
  <c r="AN243" i="109"/>
  <c r="AO243" i="109"/>
  <c r="AP243" i="109"/>
  <c r="AQ243" i="109"/>
  <c r="AR243" i="109"/>
  <c r="AS243" i="109"/>
  <c r="AT243" i="109"/>
  <c r="AU243" i="109"/>
  <c r="AJ244" i="109"/>
  <c r="AK244" i="109"/>
  <c r="AL244" i="109"/>
  <c r="AM244" i="109"/>
  <c r="AN244" i="109"/>
  <c r="AO244" i="109"/>
  <c r="AP244" i="109"/>
  <c r="AQ244" i="109"/>
  <c r="AR244" i="109"/>
  <c r="AS244" i="109"/>
  <c r="AT244" i="109"/>
  <c r="AU244" i="109"/>
  <c r="AK245" i="109"/>
  <c r="AL245" i="109"/>
  <c r="AM245" i="109"/>
  <c r="AN245" i="109"/>
  <c r="AO245" i="109"/>
  <c r="AP245" i="109"/>
  <c r="AQ245" i="109"/>
  <c r="AR245" i="109"/>
  <c r="AS245" i="109"/>
  <c r="AT245" i="109"/>
  <c r="AU245" i="109"/>
  <c r="AL246" i="109"/>
  <c r="AM246" i="109"/>
  <c r="AN246" i="109"/>
  <c r="AO246" i="109"/>
  <c r="AP246" i="109"/>
  <c r="AQ246" i="109"/>
  <c r="AR246" i="109"/>
  <c r="AS246" i="109"/>
  <c r="AT246" i="109"/>
  <c r="AU246" i="109"/>
  <c r="AJ247" i="109"/>
  <c r="AK247" i="109"/>
  <c r="AL247" i="109"/>
  <c r="AM247" i="109"/>
  <c r="AN247" i="109"/>
  <c r="AO247" i="109"/>
  <c r="AP247" i="109"/>
  <c r="AQ247" i="109"/>
  <c r="AR247" i="109"/>
  <c r="AS247" i="109"/>
  <c r="AT247" i="109"/>
  <c r="AU247" i="109"/>
  <c r="AJ248" i="109"/>
  <c r="AK248" i="109"/>
  <c r="AL248" i="109"/>
  <c r="AM248" i="109"/>
  <c r="AN248" i="109"/>
  <c r="AO248" i="109"/>
  <c r="AP248" i="109"/>
  <c r="AQ248" i="109"/>
  <c r="AR248" i="109"/>
  <c r="AS248" i="109"/>
  <c r="AT248" i="109"/>
  <c r="AU248" i="109"/>
  <c r="AJ249" i="109"/>
  <c r="AK249" i="109"/>
  <c r="AL249" i="109"/>
  <c r="AM249" i="109"/>
  <c r="AN249" i="109"/>
  <c r="AO249" i="109"/>
  <c r="AP249" i="109"/>
  <c r="AQ249" i="109"/>
  <c r="AR249" i="109"/>
  <c r="AS249" i="109"/>
  <c r="AT249" i="109"/>
  <c r="AU249" i="109"/>
  <c r="AJ250" i="109"/>
  <c r="AK250" i="109"/>
  <c r="AL250" i="109"/>
  <c r="AM250" i="109"/>
  <c r="AN250" i="109"/>
  <c r="AO250" i="109"/>
  <c r="AP250" i="109"/>
  <c r="AQ250" i="109"/>
  <c r="AR250" i="109"/>
  <c r="AS250" i="109"/>
  <c r="AT250" i="109"/>
  <c r="AU250" i="109"/>
  <c r="AJ251" i="109"/>
  <c r="AK251" i="109"/>
  <c r="AL251" i="109"/>
  <c r="AM251" i="109"/>
  <c r="AN251" i="109"/>
  <c r="AO251" i="109"/>
  <c r="AP251" i="109"/>
  <c r="AQ251" i="109"/>
  <c r="AR251" i="109"/>
  <c r="AS251" i="109"/>
  <c r="AT251" i="109"/>
  <c r="AU251" i="109"/>
  <c r="AK267" i="109"/>
  <c r="AL267" i="109"/>
  <c r="AM267" i="109"/>
  <c r="AN267" i="109"/>
  <c r="AO267" i="109"/>
  <c r="AP267" i="109"/>
  <c r="AQ267" i="109"/>
  <c r="AR267" i="109"/>
  <c r="AS267" i="109"/>
  <c r="AT267" i="109"/>
  <c r="AU267" i="109"/>
  <c r="AK269" i="109"/>
  <c r="AL269" i="109"/>
  <c r="AM269" i="109"/>
  <c r="AN269" i="109"/>
  <c r="AO269" i="109"/>
  <c r="AP269" i="109"/>
  <c r="AQ269" i="109"/>
  <c r="AR269" i="109"/>
  <c r="AS269" i="109"/>
  <c r="AT269" i="109"/>
  <c r="AU269" i="109"/>
  <c r="AL271" i="109"/>
  <c r="AM271" i="109"/>
  <c r="AN271" i="109"/>
  <c r="AO271" i="109"/>
  <c r="AP271" i="109"/>
  <c r="AQ271" i="109"/>
  <c r="AR271" i="109"/>
  <c r="AS271" i="109"/>
  <c r="AT271" i="109"/>
  <c r="AU271" i="109"/>
  <c r="AM273" i="109"/>
  <c r="AN273" i="109"/>
  <c r="AO273" i="109"/>
  <c r="AP273" i="109"/>
  <c r="AQ273" i="109"/>
  <c r="AR273" i="109"/>
  <c r="AS273" i="109"/>
  <c r="AT273" i="109"/>
  <c r="AU273" i="109"/>
  <c r="AM275" i="109"/>
  <c r="AN275" i="109"/>
  <c r="AO275" i="109"/>
  <c r="AP275" i="109"/>
  <c r="AQ275" i="109"/>
  <c r="AR275" i="109"/>
  <c r="AS275" i="109"/>
  <c r="AT275" i="109"/>
  <c r="AU275" i="109"/>
  <c r="AL277" i="109"/>
  <c r="AM277" i="109"/>
  <c r="AN277" i="109"/>
  <c r="AO277" i="109"/>
  <c r="AP277" i="109"/>
  <c r="AQ277" i="109"/>
  <c r="AR277" i="109"/>
  <c r="AS277" i="109"/>
  <c r="AT277" i="109"/>
  <c r="AU277" i="109"/>
  <c r="AL278" i="109"/>
  <c r="AM278" i="109"/>
  <c r="AN278" i="109"/>
  <c r="AO278" i="109"/>
  <c r="AP278" i="109"/>
  <c r="AQ278" i="109"/>
  <c r="AR278" i="109"/>
  <c r="AS278" i="109"/>
  <c r="AT278" i="109"/>
  <c r="AU278" i="109"/>
  <c r="AJ280" i="109"/>
  <c r="AK280" i="109"/>
  <c r="AL280" i="109"/>
  <c r="AM280" i="109"/>
  <c r="AN280" i="109"/>
  <c r="AO280" i="109"/>
  <c r="AP280" i="109"/>
  <c r="AQ280" i="109"/>
  <c r="AR280" i="109"/>
  <c r="AS280" i="109"/>
  <c r="AT280" i="109"/>
  <c r="AU280" i="109"/>
  <c r="AO282" i="109"/>
  <c r="AO1324" i="109" s="1"/>
  <c r="AP282" i="109"/>
  <c r="AP1324" i="109" s="1"/>
  <c r="AQ282" i="109"/>
  <c r="AQ1324" i="109" s="1"/>
  <c r="AR282" i="109"/>
  <c r="AR1324" i="109" s="1"/>
  <c r="AS282" i="109"/>
  <c r="AS1324" i="109" s="1"/>
  <c r="AT282" i="109"/>
  <c r="AT1324" i="109" s="1"/>
  <c r="AU282" i="109"/>
  <c r="AU1324" i="109" s="1"/>
  <c r="AJ318" i="109"/>
  <c r="AK318" i="109"/>
  <c r="AL318" i="109"/>
  <c r="AM318" i="109"/>
  <c r="AN318" i="109"/>
  <c r="AO318" i="109"/>
  <c r="AP318" i="109"/>
  <c r="AQ318" i="109"/>
  <c r="AR318" i="109"/>
  <c r="AS318" i="109"/>
  <c r="AT318" i="109"/>
  <c r="AU318" i="109"/>
  <c r="AJ319" i="109"/>
  <c r="AK319" i="109"/>
  <c r="AL319" i="109"/>
  <c r="AM319" i="109"/>
  <c r="AN319" i="109"/>
  <c r="AO319" i="109"/>
  <c r="AP319" i="109"/>
  <c r="AQ319" i="109"/>
  <c r="AR319" i="109"/>
  <c r="AS319" i="109"/>
  <c r="AT319" i="109"/>
  <c r="AU319" i="109"/>
  <c r="AJ320" i="109"/>
  <c r="AK320" i="109"/>
  <c r="AL320" i="109"/>
  <c r="AM320" i="109"/>
  <c r="AN320" i="109"/>
  <c r="AO320" i="109"/>
  <c r="AP320" i="109"/>
  <c r="AQ320" i="109"/>
  <c r="AR320" i="109"/>
  <c r="AS320" i="109"/>
  <c r="AT320" i="109"/>
  <c r="AU320" i="109"/>
  <c r="AJ321" i="109"/>
  <c r="AK321" i="109"/>
  <c r="AL321" i="109"/>
  <c r="AM321" i="109"/>
  <c r="AN321" i="109"/>
  <c r="AO321" i="109"/>
  <c r="AP321" i="109"/>
  <c r="AQ321" i="109"/>
  <c r="AR321" i="109"/>
  <c r="AS321" i="109"/>
  <c r="AT321" i="109"/>
  <c r="AU321" i="109"/>
  <c r="AJ322" i="109"/>
  <c r="AK322" i="109"/>
  <c r="AL322" i="109"/>
  <c r="AM322" i="109"/>
  <c r="AN322" i="109"/>
  <c r="AO322" i="109"/>
  <c r="AP322" i="109"/>
  <c r="AQ322" i="109"/>
  <c r="AR322" i="109"/>
  <c r="AS322" i="109"/>
  <c r="AT322" i="109"/>
  <c r="AU322" i="109"/>
  <c r="AJ323" i="109"/>
  <c r="AK323" i="109"/>
  <c r="AL323" i="109"/>
  <c r="AM323" i="109"/>
  <c r="AN323" i="109"/>
  <c r="AO323" i="109"/>
  <c r="AP323" i="109"/>
  <c r="AQ323" i="109"/>
  <c r="AR323" i="109"/>
  <c r="AS323" i="109"/>
  <c r="AT323" i="109"/>
  <c r="AU323" i="109"/>
  <c r="AJ324" i="109"/>
  <c r="AK324" i="109"/>
  <c r="AL324" i="109"/>
  <c r="AM324" i="109"/>
  <c r="AN324" i="109"/>
  <c r="AO324" i="109"/>
  <c r="AP324" i="109"/>
  <c r="AQ324" i="109"/>
  <c r="AR324" i="109"/>
  <c r="AS324" i="109"/>
  <c r="AT324" i="109"/>
  <c r="AU324" i="109"/>
  <c r="AJ325" i="109"/>
  <c r="AK325" i="109"/>
  <c r="AL325" i="109"/>
  <c r="AM325" i="109"/>
  <c r="AN325" i="109"/>
  <c r="AO325" i="109"/>
  <c r="AP325" i="109"/>
  <c r="AQ325" i="109"/>
  <c r="AR325" i="109"/>
  <c r="AS325" i="109"/>
  <c r="AT325" i="109"/>
  <c r="AU325" i="109"/>
  <c r="AJ326" i="109"/>
  <c r="AK326" i="109"/>
  <c r="AL326" i="109"/>
  <c r="AM326" i="109"/>
  <c r="AN326" i="109"/>
  <c r="AO326" i="109"/>
  <c r="AP326" i="109"/>
  <c r="AQ326" i="109"/>
  <c r="AR326" i="109"/>
  <c r="AS326" i="109"/>
  <c r="AT326" i="109"/>
  <c r="AU326" i="109"/>
  <c r="AJ327" i="109"/>
  <c r="AK327" i="109"/>
  <c r="AL327" i="109"/>
  <c r="AM327" i="109"/>
  <c r="AN327" i="109"/>
  <c r="AO327" i="109"/>
  <c r="AP327" i="109"/>
  <c r="AQ327" i="109"/>
  <c r="AR327" i="109"/>
  <c r="AS327" i="109"/>
  <c r="AT327" i="109"/>
  <c r="AU327" i="109"/>
  <c r="AJ328" i="109"/>
  <c r="AK328" i="109"/>
  <c r="AL328" i="109"/>
  <c r="AM328" i="109"/>
  <c r="AN328" i="109"/>
  <c r="AO328" i="109"/>
  <c r="AP328" i="109"/>
  <c r="AQ328" i="109"/>
  <c r="AR328" i="109"/>
  <c r="AS328" i="109"/>
  <c r="AT328" i="109"/>
  <c r="AU328" i="109"/>
  <c r="AJ329" i="109"/>
  <c r="AK329" i="109"/>
  <c r="AL329" i="109"/>
  <c r="AM329" i="109"/>
  <c r="AN329" i="109"/>
  <c r="AO329" i="109"/>
  <c r="AP329" i="109"/>
  <c r="AQ329" i="109"/>
  <c r="AR329" i="109"/>
  <c r="AS329" i="109"/>
  <c r="AT329" i="109"/>
  <c r="AU329" i="109"/>
  <c r="AJ330" i="109"/>
  <c r="AK330" i="109"/>
  <c r="AL330" i="109"/>
  <c r="AM330" i="109"/>
  <c r="AN330" i="109"/>
  <c r="AO330" i="109"/>
  <c r="AP330" i="109"/>
  <c r="AQ330" i="109"/>
  <c r="AR330" i="109"/>
  <c r="AS330" i="109"/>
  <c r="AT330" i="109"/>
  <c r="AU330" i="109"/>
  <c r="AJ331" i="109"/>
  <c r="AK331" i="109"/>
  <c r="AL331" i="109"/>
  <c r="AM331" i="109"/>
  <c r="AN331" i="109"/>
  <c r="AO331" i="109"/>
  <c r="AP331" i="109"/>
  <c r="AQ331" i="109"/>
  <c r="AR331" i="109"/>
  <c r="AS331" i="109"/>
  <c r="AT331" i="109"/>
  <c r="AU331" i="109"/>
  <c r="AJ332" i="109"/>
  <c r="AK332" i="109"/>
  <c r="AL332" i="109"/>
  <c r="AM332" i="109"/>
  <c r="AN332" i="109"/>
  <c r="AO332" i="109"/>
  <c r="AP332" i="109"/>
  <c r="AQ332" i="109"/>
  <c r="AR332" i="109"/>
  <c r="AS332" i="109"/>
  <c r="AT332" i="109"/>
  <c r="AU332" i="109"/>
  <c r="AJ333" i="109"/>
  <c r="AK333" i="109"/>
  <c r="AL333" i="109"/>
  <c r="AM333" i="109"/>
  <c r="AN333" i="109"/>
  <c r="AO333" i="109"/>
  <c r="AP333" i="109"/>
  <c r="AQ333" i="109"/>
  <c r="AR333" i="109"/>
  <c r="AS333" i="109"/>
  <c r="AT333" i="109"/>
  <c r="AU333" i="109"/>
  <c r="AJ334" i="109"/>
  <c r="AK334" i="109"/>
  <c r="AL334" i="109"/>
  <c r="AM334" i="109"/>
  <c r="AN334" i="109"/>
  <c r="AO334" i="109"/>
  <c r="AP334" i="109"/>
  <c r="AQ334" i="109"/>
  <c r="AR334" i="109"/>
  <c r="AS334" i="109"/>
  <c r="AT334" i="109"/>
  <c r="AU334" i="109"/>
  <c r="AJ335" i="109"/>
  <c r="AK335" i="109"/>
  <c r="AL335" i="109"/>
  <c r="AM335" i="109"/>
  <c r="AN335" i="109"/>
  <c r="AO335" i="109"/>
  <c r="AP335" i="109"/>
  <c r="AQ335" i="109"/>
  <c r="AR335" i="109"/>
  <c r="AS335" i="109"/>
  <c r="AT335" i="109"/>
  <c r="AU335" i="109"/>
  <c r="AJ336" i="109"/>
  <c r="AK336" i="109"/>
  <c r="AL336" i="109"/>
  <c r="AM336" i="109"/>
  <c r="AN336" i="109"/>
  <c r="AO336" i="109"/>
  <c r="AP336" i="109"/>
  <c r="AQ336" i="109"/>
  <c r="AR336" i="109"/>
  <c r="AS336" i="109"/>
  <c r="AT336" i="109"/>
  <c r="AU336" i="109"/>
  <c r="AJ337" i="109"/>
  <c r="AK337" i="109"/>
  <c r="AL337" i="109"/>
  <c r="AM337" i="109"/>
  <c r="AN337" i="109"/>
  <c r="AO337" i="109"/>
  <c r="AP337" i="109"/>
  <c r="AQ337" i="109"/>
  <c r="AR337" i="109"/>
  <c r="AS337" i="109"/>
  <c r="AT337" i="109"/>
  <c r="AU337" i="109"/>
  <c r="AJ338" i="109"/>
  <c r="AK338" i="109"/>
  <c r="AL338" i="109"/>
  <c r="AM338" i="109"/>
  <c r="AN338" i="109"/>
  <c r="AO338" i="109"/>
  <c r="AP338" i="109"/>
  <c r="AQ338" i="109"/>
  <c r="AR338" i="109"/>
  <c r="AS338" i="109"/>
  <c r="AT338" i="109"/>
  <c r="AU338" i="109"/>
  <c r="AJ339" i="109"/>
  <c r="AK339" i="109"/>
  <c r="AL339" i="109"/>
  <c r="AM339" i="109"/>
  <c r="AN339" i="109"/>
  <c r="AO339" i="109"/>
  <c r="AP339" i="109"/>
  <c r="AQ339" i="109"/>
  <c r="AR339" i="109"/>
  <c r="AS339" i="109"/>
  <c r="AT339" i="109"/>
  <c r="AU339" i="109"/>
  <c r="AJ340" i="109"/>
  <c r="AK340" i="109"/>
  <c r="AL340" i="109"/>
  <c r="AM340" i="109"/>
  <c r="AN340" i="109"/>
  <c r="AO340" i="109"/>
  <c r="AP340" i="109"/>
  <c r="AQ340" i="109"/>
  <c r="AR340" i="109"/>
  <c r="AS340" i="109"/>
  <c r="AT340" i="109"/>
  <c r="AU340" i="109"/>
  <c r="AJ341" i="109"/>
  <c r="AK341" i="109"/>
  <c r="AL341" i="109"/>
  <c r="AM341" i="109"/>
  <c r="AN341" i="109"/>
  <c r="AO341" i="109"/>
  <c r="AP341" i="109"/>
  <c r="AQ341" i="109"/>
  <c r="AR341" i="109"/>
  <c r="AS341" i="109"/>
  <c r="AT341" i="109"/>
  <c r="AU341" i="109"/>
  <c r="AJ342" i="109"/>
  <c r="AK342" i="109"/>
  <c r="AL342" i="109"/>
  <c r="AM342" i="109"/>
  <c r="AN342" i="109"/>
  <c r="AO342" i="109"/>
  <c r="AP342" i="109"/>
  <c r="AQ342" i="109"/>
  <c r="AR342" i="109"/>
  <c r="AS342" i="109"/>
  <c r="AT342" i="109"/>
  <c r="AU342" i="109"/>
  <c r="AJ343" i="109"/>
  <c r="AK343" i="109"/>
  <c r="AL343" i="109"/>
  <c r="AM343" i="109"/>
  <c r="AN343" i="109"/>
  <c r="AO343" i="109"/>
  <c r="AP343" i="109"/>
  <c r="AQ343" i="109"/>
  <c r="AR343" i="109"/>
  <c r="AS343" i="109"/>
  <c r="AT343" i="109"/>
  <c r="AU343" i="109"/>
  <c r="AJ344" i="109"/>
  <c r="AK344" i="109"/>
  <c r="AL344" i="109"/>
  <c r="AM344" i="109"/>
  <c r="AN344" i="109"/>
  <c r="AO344" i="109"/>
  <c r="AP344" i="109"/>
  <c r="AQ344" i="109"/>
  <c r="AR344" i="109"/>
  <c r="AS344" i="109"/>
  <c r="AT344" i="109"/>
  <c r="AU344" i="109"/>
  <c r="AJ345" i="109"/>
  <c r="AK345" i="109"/>
  <c r="AL345" i="109"/>
  <c r="AM345" i="109"/>
  <c r="AN345" i="109"/>
  <c r="AO345" i="109"/>
  <c r="AP345" i="109"/>
  <c r="AQ345" i="109"/>
  <c r="AR345" i="109"/>
  <c r="AS345" i="109"/>
  <c r="AT345" i="109"/>
  <c r="AU345" i="109"/>
  <c r="AJ346" i="109"/>
  <c r="AK346" i="109"/>
  <c r="AL346" i="109"/>
  <c r="AM346" i="109"/>
  <c r="AN346" i="109"/>
  <c r="AO346" i="109"/>
  <c r="AP346" i="109"/>
  <c r="AQ346" i="109"/>
  <c r="AR346" i="109"/>
  <c r="AS346" i="109"/>
  <c r="AT346" i="109"/>
  <c r="AU346" i="109"/>
  <c r="AJ347" i="109"/>
  <c r="AK347" i="109"/>
  <c r="AL347" i="109"/>
  <c r="AM347" i="109"/>
  <c r="AN347" i="109"/>
  <c r="AO347" i="109"/>
  <c r="AP347" i="109"/>
  <c r="AQ347" i="109"/>
  <c r="AR347" i="109"/>
  <c r="AS347" i="109"/>
  <c r="AT347" i="109"/>
  <c r="AU347" i="109"/>
  <c r="AJ348" i="109"/>
  <c r="AK348" i="109"/>
  <c r="AL348" i="109"/>
  <c r="AM348" i="109"/>
  <c r="AN348" i="109"/>
  <c r="AO348" i="109"/>
  <c r="AP348" i="109"/>
  <c r="AQ348" i="109"/>
  <c r="AR348" i="109"/>
  <c r="AS348" i="109"/>
  <c r="AT348" i="109"/>
  <c r="AU348" i="109"/>
  <c r="AJ349" i="109"/>
  <c r="AK349" i="109"/>
  <c r="AL349" i="109"/>
  <c r="AM349" i="109"/>
  <c r="AN349" i="109"/>
  <c r="AO349" i="109"/>
  <c r="AP349" i="109"/>
  <c r="AQ349" i="109"/>
  <c r="AR349" i="109"/>
  <c r="AS349" i="109"/>
  <c r="AT349" i="109"/>
  <c r="AU349" i="109"/>
  <c r="AJ350" i="109"/>
  <c r="AK350" i="109"/>
  <c r="AL350" i="109"/>
  <c r="AM350" i="109"/>
  <c r="AN350" i="109"/>
  <c r="AO350" i="109"/>
  <c r="AP350" i="109"/>
  <c r="AQ350" i="109"/>
  <c r="AR350" i="109"/>
  <c r="AS350" i="109"/>
  <c r="AT350" i="109"/>
  <c r="AU350" i="109"/>
  <c r="AJ351" i="109"/>
  <c r="AK351" i="109"/>
  <c r="AL351" i="109"/>
  <c r="AM351" i="109"/>
  <c r="AN351" i="109"/>
  <c r="AO351" i="109"/>
  <c r="AP351" i="109"/>
  <c r="AQ351" i="109"/>
  <c r="AR351" i="109"/>
  <c r="AS351" i="109"/>
  <c r="AT351" i="109"/>
  <c r="AU351" i="109"/>
  <c r="AJ352" i="109"/>
  <c r="AK352" i="109"/>
  <c r="AL352" i="109"/>
  <c r="AM352" i="109"/>
  <c r="AN352" i="109"/>
  <c r="AO352" i="109"/>
  <c r="AP352" i="109"/>
  <c r="AQ352" i="109"/>
  <c r="AR352" i="109"/>
  <c r="AS352" i="109"/>
  <c r="AT352" i="109"/>
  <c r="AU352" i="109"/>
  <c r="AJ353" i="109"/>
  <c r="AK353" i="109"/>
  <c r="AL353" i="109"/>
  <c r="AM353" i="109"/>
  <c r="AN353" i="109"/>
  <c r="AO353" i="109"/>
  <c r="AP353" i="109"/>
  <c r="AQ353" i="109"/>
  <c r="AR353" i="109"/>
  <c r="AS353" i="109"/>
  <c r="AT353" i="109"/>
  <c r="AU353" i="109"/>
  <c r="AJ354" i="109"/>
  <c r="AK354" i="109"/>
  <c r="AL354" i="109"/>
  <c r="AM354" i="109"/>
  <c r="AN354" i="109"/>
  <c r="AO354" i="109"/>
  <c r="AP354" i="109"/>
  <c r="AQ354" i="109"/>
  <c r="AR354" i="109"/>
  <c r="AS354" i="109"/>
  <c r="AT354" i="109"/>
  <c r="AU354" i="109"/>
  <c r="AJ355" i="109"/>
  <c r="AK355" i="109"/>
  <c r="AL355" i="109"/>
  <c r="AM355" i="109"/>
  <c r="AN355" i="109"/>
  <c r="AO355" i="109"/>
  <c r="AP355" i="109"/>
  <c r="AQ355" i="109"/>
  <c r="AR355" i="109"/>
  <c r="AS355" i="109"/>
  <c r="AT355" i="109"/>
  <c r="AU355" i="109"/>
  <c r="AJ356" i="109"/>
  <c r="AK356" i="109"/>
  <c r="AL356" i="109"/>
  <c r="AM356" i="109"/>
  <c r="AN356" i="109"/>
  <c r="AO356" i="109"/>
  <c r="AP356" i="109"/>
  <c r="AQ356" i="109"/>
  <c r="AR356" i="109"/>
  <c r="AS356" i="109"/>
  <c r="AT356" i="109"/>
  <c r="AU356" i="109"/>
  <c r="AJ357" i="109"/>
  <c r="AK357" i="109"/>
  <c r="AL357" i="109"/>
  <c r="AM357" i="109"/>
  <c r="AN357" i="109"/>
  <c r="AO357" i="109"/>
  <c r="AP357" i="109"/>
  <c r="AQ357" i="109"/>
  <c r="AR357" i="109"/>
  <c r="AS357" i="109"/>
  <c r="AT357" i="109"/>
  <c r="AU357" i="109"/>
  <c r="AJ358" i="109"/>
  <c r="AK358" i="109"/>
  <c r="AL358" i="109"/>
  <c r="AM358" i="109"/>
  <c r="AN358" i="109"/>
  <c r="AO358" i="109"/>
  <c r="AP358" i="109"/>
  <c r="AQ358" i="109"/>
  <c r="AR358" i="109"/>
  <c r="AS358" i="109"/>
  <c r="AT358" i="109"/>
  <c r="AU358" i="109"/>
  <c r="AJ359" i="109"/>
  <c r="AK359" i="109"/>
  <c r="AL359" i="109"/>
  <c r="AM359" i="109"/>
  <c r="AN359" i="109"/>
  <c r="AO359" i="109"/>
  <c r="AP359" i="109"/>
  <c r="AQ359" i="109"/>
  <c r="AR359" i="109"/>
  <c r="AS359" i="109"/>
  <c r="AT359" i="109"/>
  <c r="AU359" i="109"/>
  <c r="AJ360" i="109"/>
  <c r="AK360" i="109"/>
  <c r="AL360" i="109"/>
  <c r="AM360" i="109"/>
  <c r="AN360" i="109"/>
  <c r="AO360" i="109"/>
  <c r="AP360" i="109"/>
  <c r="AQ360" i="109"/>
  <c r="AR360" i="109"/>
  <c r="AS360" i="109"/>
  <c r="AT360" i="109"/>
  <c r="AU360" i="109"/>
  <c r="AJ361" i="109"/>
  <c r="AK361" i="109"/>
  <c r="AL361" i="109"/>
  <c r="AM361" i="109"/>
  <c r="AN361" i="109"/>
  <c r="AO361" i="109"/>
  <c r="AP361" i="109"/>
  <c r="AQ361" i="109"/>
  <c r="AR361" i="109"/>
  <c r="AS361" i="109"/>
  <c r="AT361" i="109"/>
  <c r="AU361" i="109"/>
  <c r="AJ362" i="109"/>
  <c r="AK362" i="109"/>
  <c r="AL362" i="109"/>
  <c r="AM362" i="109"/>
  <c r="AN362" i="109"/>
  <c r="AO362" i="109"/>
  <c r="AP362" i="109"/>
  <c r="AQ362" i="109"/>
  <c r="AR362" i="109"/>
  <c r="AS362" i="109"/>
  <c r="AT362" i="109"/>
  <c r="AU362" i="109"/>
  <c r="AJ363" i="109"/>
  <c r="AK363" i="109"/>
  <c r="AL363" i="109"/>
  <c r="AM363" i="109"/>
  <c r="AN363" i="109"/>
  <c r="AO363" i="109"/>
  <c r="AP363" i="109"/>
  <c r="AQ363" i="109"/>
  <c r="AR363" i="109"/>
  <c r="AS363" i="109"/>
  <c r="AT363" i="109"/>
  <c r="AU363" i="109"/>
  <c r="AJ364" i="109"/>
  <c r="AK364" i="109"/>
  <c r="AL364" i="109"/>
  <c r="AM364" i="109"/>
  <c r="AN364" i="109"/>
  <c r="AO364" i="109"/>
  <c r="AP364" i="109"/>
  <c r="AQ364" i="109"/>
  <c r="AR364" i="109"/>
  <c r="AS364" i="109"/>
  <c r="AT364" i="109"/>
  <c r="AU364" i="109"/>
  <c r="AJ365" i="109"/>
  <c r="AK365" i="109"/>
  <c r="AL365" i="109"/>
  <c r="AM365" i="109"/>
  <c r="AN365" i="109"/>
  <c r="AO365" i="109"/>
  <c r="AP365" i="109"/>
  <c r="AQ365" i="109"/>
  <c r="AR365" i="109"/>
  <c r="AS365" i="109"/>
  <c r="AT365" i="109"/>
  <c r="AU365" i="109"/>
  <c r="AJ366" i="109"/>
  <c r="AK366" i="109"/>
  <c r="AL366" i="109"/>
  <c r="AM366" i="109"/>
  <c r="AN366" i="109"/>
  <c r="AO366" i="109"/>
  <c r="AP366" i="109"/>
  <c r="AQ366" i="109"/>
  <c r="AR366" i="109"/>
  <c r="AS366" i="109"/>
  <c r="AT366" i="109"/>
  <c r="AU366" i="109"/>
  <c r="AJ367" i="109"/>
  <c r="AK367" i="109"/>
  <c r="AL367" i="109"/>
  <c r="AM367" i="109"/>
  <c r="AN367" i="109"/>
  <c r="AO367" i="109"/>
  <c r="AP367" i="109"/>
  <c r="AQ367" i="109"/>
  <c r="AR367" i="109"/>
  <c r="AS367" i="109"/>
  <c r="AT367" i="109"/>
  <c r="AU367" i="109"/>
  <c r="AJ368" i="109"/>
  <c r="AK368" i="109"/>
  <c r="AL368" i="109"/>
  <c r="AM368" i="109"/>
  <c r="AN368" i="109"/>
  <c r="AO368" i="109"/>
  <c r="AP368" i="109"/>
  <c r="AQ368" i="109"/>
  <c r="AR368" i="109"/>
  <c r="AS368" i="109"/>
  <c r="AT368" i="109"/>
  <c r="AU368" i="109"/>
  <c r="AJ369" i="109"/>
  <c r="AK369" i="109"/>
  <c r="AL369" i="109"/>
  <c r="AM369" i="109"/>
  <c r="AN369" i="109"/>
  <c r="AO369" i="109"/>
  <c r="AP369" i="109"/>
  <c r="AQ369" i="109"/>
  <c r="AR369" i="109"/>
  <c r="AS369" i="109"/>
  <c r="AT369" i="109"/>
  <c r="AU369" i="109"/>
  <c r="AJ370" i="109"/>
  <c r="AK370" i="109"/>
  <c r="AL370" i="109"/>
  <c r="AM370" i="109"/>
  <c r="AN370" i="109"/>
  <c r="AO370" i="109"/>
  <c r="AP370" i="109"/>
  <c r="AQ370" i="109"/>
  <c r="AR370" i="109"/>
  <c r="AS370" i="109"/>
  <c r="AT370" i="109"/>
  <c r="AU370" i="109"/>
  <c r="AJ371" i="109"/>
  <c r="AK371" i="109"/>
  <c r="AL371" i="109"/>
  <c r="AM371" i="109"/>
  <c r="AN371" i="109"/>
  <c r="AO371" i="109"/>
  <c r="AP371" i="109"/>
  <c r="AQ371" i="109"/>
  <c r="AR371" i="109"/>
  <c r="AS371" i="109"/>
  <c r="AT371" i="109"/>
  <c r="AU371" i="109"/>
  <c r="AJ372" i="109"/>
  <c r="AK372" i="109"/>
  <c r="AL372" i="109"/>
  <c r="AM372" i="109"/>
  <c r="AN372" i="109"/>
  <c r="AO372" i="109"/>
  <c r="AP372" i="109"/>
  <c r="AQ372" i="109"/>
  <c r="AR372" i="109"/>
  <c r="AS372" i="109"/>
  <c r="AT372" i="109"/>
  <c r="AU372" i="109"/>
  <c r="AJ373" i="109"/>
  <c r="AK373" i="109"/>
  <c r="AL373" i="109"/>
  <c r="AM373" i="109"/>
  <c r="AN373" i="109"/>
  <c r="AO373" i="109"/>
  <c r="AP373" i="109"/>
  <c r="AQ373" i="109"/>
  <c r="AR373" i="109"/>
  <c r="AS373" i="109"/>
  <c r="AT373" i="109"/>
  <c r="AU373" i="109"/>
  <c r="AJ374" i="109"/>
  <c r="AK374" i="109"/>
  <c r="AL374" i="109"/>
  <c r="AM374" i="109"/>
  <c r="AN374" i="109"/>
  <c r="AO374" i="109"/>
  <c r="AP374" i="109"/>
  <c r="AQ374" i="109"/>
  <c r="AR374" i="109"/>
  <c r="AS374" i="109"/>
  <c r="AT374" i="109"/>
  <c r="AU374" i="109"/>
  <c r="AJ375" i="109"/>
  <c r="AK375" i="109"/>
  <c r="AL375" i="109"/>
  <c r="AM375" i="109"/>
  <c r="AN375" i="109"/>
  <c r="AO375" i="109"/>
  <c r="AP375" i="109"/>
  <c r="AQ375" i="109"/>
  <c r="AR375" i="109"/>
  <c r="AS375" i="109"/>
  <c r="AT375" i="109"/>
  <c r="AU375" i="109"/>
  <c r="AJ376" i="109"/>
  <c r="AK376" i="109"/>
  <c r="AL376" i="109"/>
  <c r="AM376" i="109"/>
  <c r="AN376" i="109"/>
  <c r="AO376" i="109"/>
  <c r="AP376" i="109"/>
  <c r="AQ376" i="109"/>
  <c r="AR376" i="109"/>
  <c r="AS376" i="109"/>
  <c r="AT376" i="109"/>
  <c r="AU376" i="109"/>
  <c r="AJ377" i="109"/>
  <c r="AK377" i="109"/>
  <c r="AL377" i="109"/>
  <c r="AM377" i="109"/>
  <c r="AN377" i="109"/>
  <c r="AO377" i="109"/>
  <c r="AP377" i="109"/>
  <c r="AQ377" i="109"/>
  <c r="AR377" i="109"/>
  <c r="AS377" i="109"/>
  <c r="AT377" i="109"/>
  <c r="AU377" i="109"/>
  <c r="AJ378" i="109"/>
  <c r="AK378" i="109"/>
  <c r="AL378" i="109"/>
  <c r="AM378" i="109"/>
  <c r="AN378" i="109"/>
  <c r="AO378" i="109"/>
  <c r="AP378" i="109"/>
  <c r="AQ378" i="109"/>
  <c r="AR378" i="109"/>
  <c r="AS378" i="109"/>
  <c r="AT378" i="109"/>
  <c r="AU378" i="109"/>
  <c r="AJ379" i="109"/>
  <c r="AK379" i="109"/>
  <c r="AL379" i="109"/>
  <c r="AM379" i="109"/>
  <c r="AN379" i="109"/>
  <c r="AO379" i="109"/>
  <c r="AP379" i="109"/>
  <c r="AQ379" i="109"/>
  <c r="AR379" i="109"/>
  <c r="AS379" i="109"/>
  <c r="AT379" i="109"/>
  <c r="AU379" i="109"/>
  <c r="AJ380" i="109"/>
  <c r="AK380" i="109"/>
  <c r="AL380" i="109"/>
  <c r="AM380" i="109"/>
  <c r="AN380" i="109"/>
  <c r="AO380" i="109"/>
  <c r="AP380" i="109"/>
  <c r="AQ380" i="109"/>
  <c r="AR380" i="109"/>
  <c r="AS380" i="109"/>
  <c r="AT380" i="109"/>
  <c r="AU380" i="109"/>
  <c r="AJ381" i="109"/>
  <c r="AK381" i="109"/>
  <c r="AL381" i="109"/>
  <c r="AM381" i="109"/>
  <c r="AN381" i="109"/>
  <c r="AO381" i="109"/>
  <c r="AP381" i="109"/>
  <c r="AQ381" i="109"/>
  <c r="AR381" i="109"/>
  <c r="AS381" i="109"/>
  <c r="AT381" i="109"/>
  <c r="AU381" i="109"/>
  <c r="AJ382" i="109"/>
  <c r="AK382" i="109"/>
  <c r="AL382" i="109"/>
  <c r="AM382" i="109"/>
  <c r="AN382" i="109"/>
  <c r="AO382" i="109"/>
  <c r="AP382" i="109"/>
  <c r="AQ382" i="109"/>
  <c r="AR382" i="109"/>
  <c r="AS382" i="109"/>
  <c r="AT382" i="109"/>
  <c r="AU382" i="109"/>
  <c r="AJ383" i="109"/>
  <c r="AK383" i="109"/>
  <c r="AL383" i="109"/>
  <c r="AM383" i="109"/>
  <c r="AN383" i="109"/>
  <c r="AO383" i="109"/>
  <c r="AP383" i="109"/>
  <c r="AQ383" i="109"/>
  <c r="AR383" i="109"/>
  <c r="AS383" i="109"/>
  <c r="AT383" i="109"/>
  <c r="AU383" i="109"/>
  <c r="AJ384" i="109"/>
  <c r="AK384" i="109"/>
  <c r="AL384" i="109"/>
  <c r="AM384" i="109"/>
  <c r="AN384" i="109"/>
  <c r="AO384" i="109"/>
  <c r="AP384" i="109"/>
  <c r="AQ384" i="109"/>
  <c r="AR384" i="109"/>
  <c r="AS384" i="109"/>
  <c r="AT384" i="109"/>
  <c r="AU384" i="109"/>
  <c r="AJ385" i="109"/>
  <c r="AK385" i="109"/>
  <c r="AL385" i="109"/>
  <c r="AM385" i="109"/>
  <c r="AN385" i="109"/>
  <c r="AO385" i="109"/>
  <c r="AP385" i="109"/>
  <c r="AQ385" i="109"/>
  <c r="AR385" i="109"/>
  <c r="AS385" i="109"/>
  <c r="AT385" i="109"/>
  <c r="AU385" i="109"/>
  <c r="AJ386" i="109"/>
  <c r="AK386" i="109"/>
  <c r="AL386" i="109"/>
  <c r="AM386" i="109"/>
  <c r="AN386" i="109"/>
  <c r="AO386" i="109"/>
  <c r="AP386" i="109"/>
  <c r="AQ386" i="109"/>
  <c r="AR386" i="109"/>
  <c r="AS386" i="109"/>
  <c r="AT386" i="109"/>
  <c r="AU386" i="109"/>
  <c r="AK387" i="109"/>
  <c r="AL387" i="109"/>
  <c r="AM387" i="109"/>
  <c r="AN387" i="109"/>
  <c r="AO387" i="109"/>
  <c r="AP387" i="109"/>
  <c r="AQ387" i="109"/>
  <c r="AR387" i="109"/>
  <c r="AS387" i="109"/>
  <c r="AT387" i="109"/>
  <c r="AU387" i="109"/>
  <c r="AT285" i="109" l="1"/>
  <c r="AT1327" i="109" s="1"/>
  <c r="AP285" i="109"/>
  <c r="AP1327" i="109" s="1"/>
  <c r="AL1283" i="109"/>
  <c r="AS285" i="109"/>
  <c r="AS1327" i="109" s="1"/>
  <c r="AO285" i="109"/>
  <c r="AO1327" i="109" s="1"/>
  <c r="AO1283" i="109"/>
  <c r="AR285" i="109"/>
  <c r="AR1327" i="109" s="1"/>
  <c r="AN285" i="109"/>
  <c r="AN1327" i="109" s="1"/>
  <c r="AN1283" i="109"/>
  <c r="AU285" i="109"/>
  <c r="AU1327" i="109" s="1"/>
  <c r="AQ285" i="109"/>
  <c r="AQ1327" i="109" s="1"/>
  <c r="AM1283" i="109"/>
  <c r="A2307" i="109"/>
  <c r="A2309" i="109"/>
  <c r="A2305" i="109"/>
  <c r="A2311" i="109"/>
  <c r="D694" i="109"/>
  <c r="D912" i="109" s="1"/>
  <c r="D1107" i="109" s="1"/>
  <c r="D1301" i="109" s="1"/>
  <c r="D1508" i="109" s="1"/>
  <c r="D1715" i="109" s="1"/>
  <c r="D1922" i="109" s="1"/>
  <c r="H1715" i="109"/>
  <c r="H1717" i="109"/>
  <c r="AC1717" i="109"/>
  <c r="U1717" i="109"/>
  <c r="M1717" i="109"/>
  <c r="AD1717" i="109"/>
  <c r="Z1717" i="109"/>
  <c r="R1717" i="109"/>
  <c r="N1717" i="109"/>
  <c r="J1717" i="109"/>
  <c r="J1924" i="109" s="1"/>
  <c r="AG1717" i="109"/>
  <c r="Y1717" i="109"/>
  <c r="Q1717" i="109"/>
  <c r="H1713" i="109"/>
  <c r="K1717" i="109"/>
  <c r="O1717" i="109"/>
  <c r="S1717" i="109"/>
  <c r="W1717" i="109"/>
  <c r="AA1717" i="109"/>
  <c r="AE1717" i="109"/>
  <c r="L1717" i="109"/>
  <c r="P1717" i="109"/>
  <c r="T1717" i="109"/>
  <c r="X1717" i="109"/>
  <c r="AB1717" i="109"/>
  <c r="AF1717" i="109"/>
  <c r="AC1715" i="109"/>
  <c r="Y1715" i="109"/>
  <c r="Q1715" i="109"/>
  <c r="M1715" i="109"/>
  <c r="J1715" i="109"/>
  <c r="J1922" i="109" s="1"/>
  <c r="AG1715" i="109"/>
  <c r="U1715" i="109"/>
  <c r="H1711" i="109"/>
  <c r="N1715" i="109"/>
  <c r="R1715" i="109"/>
  <c r="Z1715" i="109"/>
  <c r="AD1715" i="109"/>
  <c r="K1715" i="109"/>
  <c r="K1922" i="109" s="1"/>
  <c r="O1715" i="109"/>
  <c r="S1715" i="109"/>
  <c r="W1715" i="109"/>
  <c r="AA1715" i="109"/>
  <c r="AE1715" i="109"/>
  <c r="L1715" i="109"/>
  <c r="P1715" i="109"/>
  <c r="T1715" i="109"/>
  <c r="X1715" i="109"/>
  <c r="AB1715" i="109"/>
  <c r="AF1715" i="109"/>
  <c r="AG1713" i="109"/>
  <c r="AC1713" i="109"/>
  <c r="Q1713" i="109"/>
  <c r="U1713" i="109"/>
  <c r="J1713" i="109"/>
  <c r="J1920" i="109" s="1"/>
  <c r="Y1713" i="109"/>
  <c r="M1713" i="109"/>
  <c r="N1713" i="109"/>
  <c r="R1713" i="109"/>
  <c r="Z1713" i="109"/>
  <c r="AD1713" i="109"/>
  <c r="K1713" i="109"/>
  <c r="O1713" i="109"/>
  <c r="S1713" i="109"/>
  <c r="W1713" i="109"/>
  <c r="AA1713" i="109"/>
  <c r="AE1713" i="109"/>
  <c r="L1713" i="109"/>
  <c r="P1713" i="109"/>
  <c r="T1713" i="109"/>
  <c r="X1713" i="109"/>
  <c r="AB1713" i="109"/>
  <c r="AF1713" i="109"/>
  <c r="AG1711" i="109"/>
  <c r="Y1711" i="109"/>
  <c r="Q1711" i="109"/>
  <c r="M1711" i="109"/>
  <c r="AC1711" i="109"/>
  <c r="U1711" i="109"/>
  <c r="J1711" i="109"/>
  <c r="J1918" i="109" s="1"/>
  <c r="N1711" i="109"/>
  <c r="R1711" i="109"/>
  <c r="Z1711" i="109"/>
  <c r="AD1711" i="109"/>
  <c r="K1711" i="109"/>
  <c r="O1711" i="109"/>
  <c r="S1711" i="109"/>
  <c r="W1711" i="109"/>
  <c r="AA1711" i="109"/>
  <c r="AE1711" i="109"/>
  <c r="L1711" i="109"/>
  <c r="P1711" i="109"/>
  <c r="T1711" i="109"/>
  <c r="X1711" i="109"/>
  <c r="AB1711" i="109"/>
  <c r="AF1711" i="109"/>
  <c r="J1109" i="109"/>
  <c r="K1109" i="109" s="1"/>
  <c r="L1109" i="109" s="1"/>
  <c r="M1109" i="109" s="1"/>
  <c r="N1109" i="109" s="1"/>
  <c r="O1109" i="109" s="1"/>
  <c r="P1109" i="109" s="1"/>
  <c r="J1107" i="109"/>
  <c r="K1107" i="109" s="1"/>
  <c r="L1107" i="109" s="1"/>
  <c r="M1107" i="109" s="1"/>
  <c r="N1107" i="109" s="1"/>
  <c r="O1107" i="109" s="1"/>
  <c r="P1107" i="109" s="1"/>
  <c r="J1105" i="109"/>
  <c r="K1105" i="109" s="1"/>
  <c r="L1105" i="109" s="1"/>
  <c r="M1105" i="109" s="1"/>
  <c r="N1105" i="109" s="1"/>
  <c r="O1105" i="109" s="1"/>
  <c r="P1105" i="109" s="1"/>
  <c r="J1103" i="109"/>
  <c r="K1103" i="109" s="1"/>
  <c r="L1103" i="109" s="1"/>
  <c r="M1103" i="109" s="1"/>
  <c r="N1103" i="109" s="1"/>
  <c r="O1103" i="109" s="1"/>
  <c r="P1103" i="109" s="1"/>
  <c r="K696" i="109"/>
  <c r="K914" i="109" s="1"/>
  <c r="H694" i="109"/>
  <c r="H696" i="109"/>
  <c r="H692" i="109"/>
  <c r="K692" i="109"/>
  <c r="K910" i="109" s="1"/>
  <c r="K694" i="109"/>
  <c r="K912" i="109" s="1"/>
  <c r="K690" i="109"/>
  <c r="K908" i="109" s="1"/>
  <c r="H690" i="109"/>
  <c r="K478" i="109"/>
  <c r="K472" i="109"/>
  <c r="K476" i="109"/>
  <c r="K474" i="109"/>
  <c r="AV67" i="109"/>
  <c r="V65" i="109"/>
  <c r="AV65" i="109"/>
  <c r="AV63" i="109"/>
  <c r="V63" i="109"/>
  <c r="V61" i="109"/>
  <c r="AV61" i="109"/>
  <c r="EK88" i="109"/>
  <c r="EK91" i="109"/>
  <c r="EK84" i="109"/>
  <c r="AI6" i="109"/>
  <c r="AI17" i="109"/>
  <c r="AI18" i="109"/>
  <c r="AI19" i="109"/>
  <c r="AI20" i="109"/>
  <c r="AI21" i="109"/>
  <c r="AI29" i="109"/>
  <c r="AI32" i="109"/>
  <c r="AI34" i="109"/>
  <c r="AI35" i="109"/>
  <c r="AI36" i="109"/>
  <c r="AI37" i="109"/>
  <c r="AI39" i="109"/>
  <c r="AI40" i="109"/>
  <c r="AI41" i="109"/>
  <c r="AI43" i="109"/>
  <c r="AI44" i="109"/>
  <c r="AI45" i="109"/>
  <c r="AI46" i="109"/>
  <c r="AI47" i="109"/>
  <c r="AI52" i="109"/>
  <c r="AI53" i="109"/>
  <c r="AI73" i="109"/>
  <c r="AI75" i="109"/>
  <c r="AI77" i="109"/>
  <c r="AI79" i="109"/>
  <c r="AI81" i="109"/>
  <c r="AI83" i="109"/>
  <c r="AI84" i="109"/>
  <c r="AI86" i="109"/>
  <c r="AI88" i="109"/>
  <c r="AN282" i="109" s="1"/>
  <c r="AI91" i="109"/>
  <c r="AM285" i="109" s="1"/>
  <c r="AI96" i="109"/>
  <c r="AI97" i="109"/>
  <c r="AI98" i="109"/>
  <c r="AI99" i="109"/>
  <c r="AI100" i="109"/>
  <c r="AI101" i="109"/>
  <c r="AI102" i="109"/>
  <c r="AI103" i="109"/>
  <c r="AI104" i="109"/>
  <c r="AI105" i="109"/>
  <c r="AI106" i="109"/>
  <c r="AI107" i="109"/>
  <c r="AI108" i="109"/>
  <c r="AI109" i="109"/>
  <c r="AI110" i="109"/>
  <c r="AI111" i="109"/>
  <c r="AI112" i="109"/>
  <c r="AI113" i="109"/>
  <c r="AI114" i="109"/>
  <c r="AI115" i="109"/>
  <c r="AI116" i="109"/>
  <c r="AI117" i="109"/>
  <c r="AI118" i="109"/>
  <c r="AI119" i="109"/>
  <c r="AI120" i="109"/>
  <c r="AI121" i="109"/>
  <c r="AI122" i="109"/>
  <c r="AI123" i="109"/>
  <c r="AI124" i="109"/>
  <c r="AI125" i="109"/>
  <c r="AI126" i="109"/>
  <c r="AI127" i="109"/>
  <c r="AI128" i="109"/>
  <c r="AI129" i="109"/>
  <c r="AI130" i="109"/>
  <c r="AI131" i="109"/>
  <c r="AI132" i="109"/>
  <c r="AI133" i="109"/>
  <c r="AI134" i="109"/>
  <c r="AI135" i="109"/>
  <c r="AI136" i="109"/>
  <c r="AI137" i="109"/>
  <c r="AI138" i="109"/>
  <c r="AI139" i="109"/>
  <c r="AI140" i="109"/>
  <c r="AI141" i="109"/>
  <c r="AI142" i="109"/>
  <c r="AI143" i="109"/>
  <c r="AI144" i="109"/>
  <c r="AI145" i="109"/>
  <c r="AI146" i="109"/>
  <c r="AI147" i="109"/>
  <c r="AI148" i="109"/>
  <c r="AI149" i="109"/>
  <c r="AI150" i="109"/>
  <c r="AI151" i="109"/>
  <c r="AI152" i="109"/>
  <c r="AI153" i="109"/>
  <c r="AI154" i="109"/>
  <c r="AI155" i="109"/>
  <c r="AI156" i="109"/>
  <c r="AI157" i="109"/>
  <c r="AI158" i="109"/>
  <c r="AI159" i="109"/>
  <c r="AI160" i="109"/>
  <c r="AI161" i="109"/>
  <c r="AI162" i="109"/>
  <c r="AI163" i="109"/>
  <c r="AI164" i="109"/>
  <c r="AI165" i="109"/>
  <c r="AI166" i="109"/>
  <c r="AI167" i="109"/>
  <c r="AI168" i="109"/>
  <c r="AI169" i="109"/>
  <c r="AI170" i="109"/>
  <c r="AI171" i="109"/>
  <c r="AI172" i="109"/>
  <c r="AI173" i="109"/>
  <c r="AI174" i="109"/>
  <c r="AI175" i="109"/>
  <c r="AI176" i="109"/>
  <c r="AI177" i="109"/>
  <c r="AI178" i="109"/>
  <c r="AI179" i="109"/>
  <c r="AI180" i="109"/>
  <c r="AI181" i="109"/>
  <c r="AI182" i="109"/>
  <c r="AI183" i="109"/>
  <c r="AI184" i="109"/>
  <c r="AI185" i="109"/>
  <c r="AI186" i="109"/>
  <c r="AI187" i="109"/>
  <c r="AI188" i="109"/>
  <c r="AI189" i="109"/>
  <c r="AI190" i="109"/>
  <c r="AI191" i="109"/>
  <c r="AI192" i="109"/>
  <c r="A2098" i="109"/>
  <c r="B2098" i="109"/>
  <c r="B2291" i="109" s="1"/>
  <c r="C2098" i="109"/>
  <c r="C2291" i="109" s="1"/>
  <c r="D2291" i="109"/>
  <c r="E2098" i="109"/>
  <c r="E2291" i="109" s="1"/>
  <c r="F1692" i="109"/>
  <c r="G1692" i="109" s="1"/>
  <c r="J1692" i="109" s="1"/>
  <c r="J1899" i="109" s="1"/>
  <c r="J1485" i="109"/>
  <c r="K1485" i="109" s="1"/>
  <c r="L1485" i="109" s="1"/>
  <c r="V1283" i="109"/>
  <c r="F669" i="109"/>
  <c r="G669" i="109" s="1"/>
  <c r="J669" i="109" s="1"/>
  <c r="J887" i="109" s="1"/>
  <c r="F451" i="109"/>
  <c r="A241" i="109"/>
  <c r="A451" i="109" s="1"/>
  <c r="A669" i="109" s="1"/>
  <c r="A887" i="109" s="1"/>
  <c r="A1089" i="109" s="1"/>
  <c r="A1283" i="109" s="1"/>
  <c r="A1485" i="109" s="1"/>
  <c r="A1692" i="109" s="1"/>
  <c r="A1899" i="109" s="1"/>
  <c r="B241" i="109"/>
  <c r="B451" i="109" s="1"/>
  <c r="B669" i="109" s="1"/>
  <c r="B887" i="109" s="1"/>
  <c r="B1089" i="109" s="1"/>
  <c r="B1283" i="109" s="1"/>
  <c r="B1485" i="109" s="1"/>
  <c r="B1692" i="109" s="1"/>
  <c r="B1899" i="109" s="1"/>
  <c r="C241" i="109"/>
  <c r="C451" i="109" s="1"/>
  <c r="C669" i="109" s="1"/>
  <c r="C887" i="109" s="1"/>
  <c r="C1089" i="109" s="1"/>
  <c r="C1283" i="109" s="1"/>
  <c r="C1485" i="109" s="1"/>
  <c r="C1692" i="109" s="1"/>
  <c r="C1899" i="109" s="1"/>
  <c r="D241" i="109"/>
  <c r="D451" i="109" s="1"/>
  <c r="D669" i="109" s="1"/>
  <c r="D887" i="109" s="1"/>
  <c r="D1089" i="109" s="1"/>
  <c r="D1283" i="109" s="1"/>
  <c r="D1485" i="109" s="1"/>
  <c r="D1692" i="109" s="1"/>
  <c r="D1899" i="109" s="1"/>
  <c r="E241" i="109"/>
  <c r="E451" i="109" s="1"/>
  <c r="E669" i="109" s="1"/>
  <c r="E887" i="109" s="1"/>
  <c r="E1089" i="109" s="1"/>
  <c r="E1283" i="109" s="1"/>
  <c r="E1485" i="109" s="1"/>
  <c r="E1692" i="109" s="1"/>
  <c r="E1899" i="109" s="1"/>
  <c r="J451" i="109"/>
  <c r="Q241" i="109"/>
  <c r="R241" i="109"/>
  <c r="S241" i="109"/>
  <c r="T241" i="109"/>
  <c r="U241" i="109"/>
  <c r="W241" i="109"/>
  <c r="X241" i="109"/>
  <c r="Y241" i="109"/>
  <c r="Z241" i="109"/>
  <c r="AA241" i="109"/>
  <c r="AB241" i="109"/>
  <c r="AC241" i="109"/>
  <c r="AD241" i="109"/>
  <c r="AE241" i="109"/>
  <c r="AF241" i="109"/>
  <c r="AG241" i="109"/>
  <c r="V47" i="109"/>
  <c r="EK47" i="109" s="1"/>
  <c r="A2135" i="109"/>
  <c r="B2135" i="109"/>
  <c r="B2328" i="109" s="1"/>
  <c r="C2135" i="109"/>
  <c r="C2328" i="109" s="1"/>
  <c r="D2328" i="109"/>
  <c r="E2135" i="109"/>
  <c r="E2328" i="109" s="1"/>
  <c r="F1734" i="109"/>
  <c r="G1734" i="109" s="1"/>
  <c r="J1734" i="109" s="1"/>
  <c r="J1941" i="109" s="1"/>
  <c r="J1527" i="109"/>
  <c r="K1527" i="109" s="1"/>
  <c r="L1527" i="109" s="1"/>
  <c r="M1527" i="109" s="1"/>
  <c r="N1527" i="109" s="1"/>
  <c r="O1527" i="109" s="1"/>
  <c r="P1527" i="109" s="1"/>
  <c r="Q1527" i="109" s="1"/>
  <c r="R1527" i="109" s="1"/>
  <c r="S1527" i="109" s="1"/>
  <c r="T1527" i="109" s="1"/>
  <c r="U1527" i="109" s="1"/>
  <c r="W1527" i="109" s="1"/>
  <c r="X1527" i="109" s="1"/>
  <c r="Y1527" i="109" s="1"/>
  <c r="Z1527" i="109" s="1"/>
  <c r="AA1527" i="109" s="1"/>
  <c r="AB1527" i="109" s="1"/>
  <c r="AC1527" i="109" s="1"/>
  <c r="AD1527" i="109" s="1"/>
  <c r="AE1527" i="109" s="1"/>
  <c r="AF1527" i="109" s="1"/>
  <c r="V1320" i="109"/>
  <c r="G713" i="109"/>
  <c r="J713" i="109" s="1"/>
  <c r="J931" i="109" s="1"/>
  <c r="H713" i="109"/>
  <c r="F495" i="109"/>
  <c r="A278" i="109"/>
  <c r="A495" i="109" s="1"/>
  <c r="A713" i="109" s="1"/>
  <c r="A931" i="109" s="1"/>
  <c r="A1126" i="109" s="1"/>
  <c r="A1320" i="109" s="1"/>
  <c r="A1527" i="109" s="1"/>
  <c r="A1734" i="109" s="1"/>
  <c r="A1941" i="109" s="1"/>
  <c r="B278" i="109"/>
  <c r="B495" i="109" s="1"/>
  <c r="B713" i="109" s="1"/>
  <c r="B931" i="109" s="1"/>
  <c r="B1126" i="109" s="1"/>
  <c r="B1320" i="109" s="1"/>
  <c r="B1527" i="109" s="1"/>
  <c r="B1734" i="109" s="1"/>
  <c r="B1941" i="109" s="1"/>
  <c r="C278" i="109"/>
  <c r="C495" i="109" s="1"/>
  <c r="C713" i="109" s="1"/>
  <c r="C931" i="109" s="1"/>
  <c r="C1126" i="109" s="1"/>
  <c r="C1320" i="109" s="1"/>
  <c r="C1527" i="109" s="1"/>
  <c r="C1734" i="109" s="1"/>
  <c r="C1941" i="109" s="1"/>
  <c r="D278" i="109"/>
  <c r="D495" i="109" s="1"/>
  <c r="D713" i="109" s="1"/>
  <c r="D931" i="109" s="1"/>
  <c r="D1126" i="109" s="1"/>
  <c r="D1320" i="109" s="1"/>
  <c r="D1527" i="109" s="1"/>
  <c r="D1734" i="109" s="1"/>
  <c r="D1941" i="109" s="1"/>
  <c r="E278" i="109"/>
  <c r="E495" i="109" s="1"/>
  <c r="E713" i="109" s="1"/>
  <c r="E931" i="109" s="1"/>
  <c r="E1126" i="109" s="1"/>
  <c r="E1320" i="109" s="1"/>
  <c r="E1527" i="109" s="1"/>
  <c r="E1734" i="109" s="1"/>
  <c r="E1941" i="109" s="1"/>
  <c r="J495" i="109"/>
  <c r="Q278" i="109"/>
  <c r="R278" i="109"/>
  <c r="S278" i="109"/>
  <c r="T278" i="109"/>
  <c r="U278" i="109"/>
  <c r="W278" i="109"/>
  <c r="X278" i="109"/>
  <c r="Y278" i="109"/>
  <c r="Z278" i="109"/>
  <c r="AA278" i="109"/>
  <c r="AB278" i="109"/>
  <c r="AC278" i="109"/>
  <c r="AD278" i="109"/>
  <c r="AE278" i="109"/>
  <c r="AF278" i="109"/>
  <c r="AG278" i="109"/>
  <c r="AH278" i="109"/>
  <c r="AJ1320" i="109"/>
  <c r="AL1320" i="109"/>
  <c r="AM1320" i="109"/>
  <c r="AN1320" i="109"/>
  <c r="AO1320" i="109"/>
  <c r="AP1320" i="109"/>
  <c r="AQ1320" i="109"/>
  <c r="AR1320" i="109"/>
  <c r="AS1320" i="109"/>
  <c r="AT1320" i="109"/>
  <c r="AU1320" i="109"/>
  <c r="A2139" i="109"/>
  <c r="B2139" i="109"/>
  <c r="B2332" i="109" s="1"/>
  <c r="C2139" i="109"/>
  <c r="C2332" i="109" s="1"/>
  <c r="D2332" i="109"/>
  <c r="E2139" i="109"/>
  <c r="E2332" i="109" s="1"/>
  <c r="A1738" i="109"/>
  <c r="A1945" i="109" s="1"/>
  <c r="F1738" i="109"/>
  <c r="G1738" i="109" s="1"/>
  <c r="J1738" i="109" s="1"/>
  <c r="J1945" i="109" s="1"/>
  <c r="J1531" i="109"/>
  <c r="K1531" i="109" s="1"/>
  <c r="L1531" i="109" s="1"/>
  <c r="V1324" i="109"/>
  <c r="F718" i="109"/>
  <c r="G718" i="109" s="1"/>
  <c r="F500" i="109"/>
  <c r="B282" i="109"/>
  <c r="B500" i="109" s="1"/>
  <c r="B718" i="109" s="1"/>
  <c r="B936" i="109" s="1"/>
  <c r="B1130" i="109" s="1"/>
  <c r="B1324" i="109" s="1"/>
  <c r="B1531" i="109" s="1"/>
  <c r="B1738" i="109" s="1"/>
  <c r="B1945" i="109" s="1"/>
  <c r="C282" i="109"/>
  <c r="C500" i="109" s="1"/>
  <c r="C718" i="109" s="1"/>
  <c r="C936" i="109" s="1"/>
  <c r="C1130" i="109" s="1"/>
  <c r="C1324" i="109" s="1"/>
  <c r="C1531" i="109" s="1"/>
  <c r="C1738" i="109" s="1"/>
  <c r="C1945" i="109" s="1"/>
  <c r="D282" i="109"/>
  <c r="D500" i="109" s="1"/>
  <c r="D718" i="109" s="1"/>
  <c r="D936" i="109" s="1"/>
  <c r="D1130" i="109" s="1"/>
  <c r="D1324" i="109" s="1"/>
  <c r="D1531" i="109" s="1"/>
  <c r="D1738" i="109" s="1"/>
  <c r="D1945" i="109" s="1"/>
  <c r="E282" i="109"/>
  <c r="E500" i="109" s="1"/>
  <c r="E718" i="109" s="1"/>
  <c r="E936" i="109" s="1"/>
  <c r="E1130" i="109" s="1"/>
  <c r="E1324" i="109" s="1"/>
  <c r="E1531" i="109" s="1"/>
  <c r="E1738" i="109" s="1"/>
  <c r="E1945" i="109" s="1"/>
  <c r="J500" i="109"/>
  <c r="B2142" i="109"/>
  <c r="B2335" i="109" s="1"/>
  <c r="C2142" i="109"/>
  <c r="C2335" i="109" s="1"/>
  <c r="D2335" i="109"/>
  <c r="E2142" i="109"/>
  <c r="E2335" i="109" s="1"/>
  <c r="F1741" i="109"/>
  <c r="G1741" i="109" s="1"/>
  <c r="J1534" i="109"/>
  <c r="K1534" i="109" s="1"/>
  <c r="L1534" i="109" s="1"/>
  <c r="M1534" i="109" s="1"/>
  <c r="N1534" i="109" s="1"/>
  <c r="O1534" i="109" s="1"/>
  <c r="P1534" i="109" s="1"/>
  <c r="Q1534" i="109" s="1"/>
  <c r="R1534" i="109" s="1"/>
  <c r="S1534" i="109" s="1"/>
  <c r="T1534" i="109" s="1"/>
  <c r="U1534" i="109" s="1"/>
  <c r="W1534" i="109" s="1"/>
  <c r="X1534" i="109" s="1"/>
  <c r="Y1534" i="109" s="1"/>
  <c r="Z1534" i="109" s="1"/>
  <c r="AA1534" i="109" s="1"/>
  <c r="AB1534" i="109" s="1"/>
  <c r="AC1534" i="109" s="1"/>
  <c r="AD1534" i="109" s="1"/>
  <c r="AE1534" i="109" s="1"/>
  <c r="AF1534" i="109" s="1"/>
  <c r="V1327" i="109"/>
  <c r="J1133" i="109"/>
  <c r="K1133" i="109" s="1"/>
  <c r="L1133" i="109" s="1"/>
  <c r="M1133" i="109" s="1"/>
  <c r="N1133" i="109" s="1"/>
  <c r="O1133" i="109" s="1"/>
  <c r="P1133" i="109" s="1"/>
  <c r="Q1133" i="109" s="1"/>
  <c r="R1133" i="109" s="1"/>
  <c r="S1133" i="109" s="1"/>
  <c r="T1133" i="109" s="1"/>
  <c r="U1133" i="109" s="1"/>
  <c r="W1133" i="109" s="1"/>
  <c r="X1133" i="109" s="1"/>
  <c r="Y1133" i="109" s="1"/>
  <c r="Z1133" i="109" s="1"/>
  <c r="AA1133" i="109" s="1"/>
  <c r="AB1133" i="109" s="1"/>
  <c r="AC1133" i="109" s="1"/>
  <c r="AD1133" i="109" s="1"/>
  <c r="AE1133" i="109" s="1"/>
  <c r="AF1133" i="109" s="1"/>
  <c r="AG1133" i="109" s="1"/>
  <c r="AH1133" i="109" s="1"/>
  <c r="AJ1133" i="109" s="1"/>
  <c r="AK1133" i="109" s="1"/>
  <c r="AL1133" i="109" s="1"/>
  <c r="F721" i="109"/>
  <c r="G721" i="109" s="1"/>
  <c r="F503" i="109"/>
  <c r="J503" i="109"/>
  <c r="K503" i="109" s="1"/>
  <c r="L503" i="109" s="1"/>
  <c r="M503" i="109" s="1"/>
  <c r="N503" i="109" s="1"/>
  <c r="O503" i="109" s="1"/>
  <c r="P503" i="109" s="1"/>
  <c r="Q503" i="109" s="1"/>
  <c r="R503" i="109" s="1"/>
  <c r="S503" i="109" s="1"/>
  <c r="T503" i="109" s="1"/>
  <c r="U503" i="109" s="1"/>
  <c r="W503" i="109" s="1"/>
  <c r="X503" i="109" s="1"/>
  <c r="Y503" i="109" s="1"/>
  <c r="Z503" i="109" s="1"/>
  <c r="AA503" i="109" s="1"/>
  <c r="AB503" i="109" s="1"/>
  <c r="AC503" i="109" s="1"/>
  <c r="AD503" i="109" s="1"/>
  <c r="AE503" i="109" s="1"/>
  <c r="AF503" i="109" s="1"/>
  <c r="A285" i="109"/>
  <c r="B285" i="109"/>
  <c r="B503" i="109" s="1"/>
  <c r="B721" i="109" s="1"/>
  <c r="B939" i="109" s="1"/>
  <c r="B1133" i="109" s="1"/>
  <c r="B1327" i="109" s="1"/>
  <c r="B1534" i="109" s="1"/>
  <c r="B1741" i="109" s="1"/>
  <c r="B1948" i="109" s="1"/>
  <c r="C285" i="109"/>
  <c r="C503" i="109" s="1"/>
  <c r="C721" i="109" s="1"/>
  <c r="C939" i="109" s="1"/>
  <c r="C1133" i="109" s="1"/>
  <c r="C1327" i="109" s="1"/>
  <c r="C1534" i="109" s="1"/>
  <c r="C1741" i="109" s="1"/>
  <c r="C1948" i="109" s="1"/>
  <c r="D285" i="109"/>
  <c r="D503" i="109" s="1"/>
  <c r="D721" i="109" s="1"/>
  <c r="D939" i="109" s="1"/>
  <c r="D1133" i="109" s="1"/>
  <c r="D1327" i="109" s="1"/>
  <c r="D1534" i="109" s="1"/>
  <c r="D1741" i="109" s="1"/>
  <c r="D1948" i="109" s="1"/>
  <c r="E285" i="109"/>
  <c r="E503" i="109" s="1"/>
  <c r="E721" i="109" s="1"/>
  <c r="E939" i="109" s="1"/>
  <c r="E1133" i="109" s="1"/>
  <c r="E1327" i="109" s="1"/>
  <c r="E1534" i="109" s="1"/>
  <c r="E1741" i="109" s="1"/>
  <c r="E1948" i="109" s="1"/>
  <c r="AM1133" i="109" l="1"/>
  <c r="AN1133" i="109" s="1"/>
  <c r="AO1133" i="109" s="1"/>
  <c r="AP1133" i="109" s="1"/>
  <c r="AQ1133" i="109" s="1"/>
  <c r="AR1133" i="109" s="1"/>
  <c r="AS1133" i="109" s="1"/>
  <c r="AT1133" i="109" s="1"/>
  <c r="AU1133" i="109" s="1"/>
  <c r="AW1133" i="109" s="1"/>
  <c r="AX1133" i="109" s="1"/>
  <c r="AY1133" i="109" s="1"/>
  <c r="AZ1133" i="109" s="1"/>
  <c r="BA1133" i="109" s="1"/>
  <c r="BB1133" i="109" s="1"/>
  <c r="BC1133" i="109" s="1"/>
  <c r="BD1133" i="109" s="1"/>
  <c r="BE1133" i="109" s="1"/>
  <c r="BF1133" i="109" s="1"/>
  <c r="BG1133" i="109" s="1"/>
  <c r="BH1133" i="109" s="1"/>
  <c r="AK278" i="109"/>
  <c r="AK1320" i="109" s="1"/>
  <c r="AV1320" i="109" s="1"/>
  <c r="AK241" i="109"/>
  <c r="AY255" i="109"/>
  <c r="BC255" i="109"/>
  <c r="BG255" i="109"/>
  <c r="AZ255" i="109"/>
  <c r="AZ1297" i="109" s="1"/>
  <c r="BE255" i="109"/>
  <c r="BA255" i="109"/>
  <c r="BF255" i="109"/>
  <c r="BB255" i="109"/>
  <c r="BH255" i="109"/>
  <c r="AW255" i="109"/>
  <c r="AX255" i="109"/>
  <c r="BD255" i="109"/>
  <c r="BD1297" i="109" s="1"/>
  <c r="AL255" i="109"/>
  <c r="AP255" i="109"/>
  <c r="AT255" i="109"/>
  <c r="AM255" i="109"/>
  <c r="AM1297" i="109" s="1"/>
  <c r="AQ255" i="109"/>
  <c r="AU255" i="109"/>
  <c r="AN255" i="109"/>
  <c r="AR255" i="109"/>
  <c r="AR1297" i="109" s="1"/>
  <c r="AK255" i="109"/>
  <c r="AJ255" i="109"/>
  <c r="AJ1297" i="109" s="1"/>
  <c r="AO255" i="109"/>
  <c r="AS255" i="109"/>
  <c r="AZ261" i="109"/>
  <c r="BD261" i="109"/>
  <c r="BH261" i="109"/>
  <c r="BA261" i="109"/>
  <c r="BA1303" i="109" s="1"/>
  <c r="BE261" i="109"/>
  <c r="AX261" i="109"/>
  <c r="BB261" i="109"/>
  <c r="BF261" i="109"/>
  <c r="BF1303" i="109" s="1"/>
  <c r="BG261" i="109"/>
  <c r="AY261" i="109"/>
  <c r="AW261" i="109"/>
  <c r="BC261" i="109"/>
  <c r="BC1303" i="109" s="1"/>
  <c r="AN261" i="109"/>
  <c r="AR261" i="109"/>
  <c r="AK261" i="109"/>
  <c r="AO261" i="109"/>
  <c r="AS261" i="109"/>
  <c r="AL261" i="109"/>
  <c r="AP261" i="109"/>
  <c r="AT261" i="109"/>
  <c r="AM261" i="109"/>
  <c r="AQ261" i="109"/>
  <c r="AJ261" i="109"/>
  <c r="AU261" i="109"/>
  <c r="AU1303" i="109" s="1"/>
  <c r="AV241" i="109"/>
  <c r="AK1283" i="109"/>
  <c r="AZ257" i="109"/>
  <c r="BD257" i="109"/>
  <c r="BD1299" i="109" s="1"/>
  <c r="BH257" i="109"/>
  <c r="BA257" i="109"/>
  <c r="BE257" i="109"/>
  <c r="AX257" i="109"/>
  <c r="AX1299" i="109" s="1"/>
  <c r="BB257" i="109"/>
  <c r="BF257" i="109"/>
  <c r="BC257" i="109"/>
  <c r="BG257" i="109"/>
  <c r="BG1299" i="109" s="1"/>
  <c r="AW257" i="109"/>
  <c r="AN257" i="109"/>
  <c r="AR257" i="109"/>
  <c r="AY257" i="109"/>
  <c r="AY1299" i="109" s="1"/>
  <c r="AK257" i="109"/>
  <c r="AO257" i="109"/>
  <c r="AS257" i="109"/>
  <c r="AL257" i="109"/>
  <c r="AL1299" i="109" s="1"/>
  <c r="AP257" i="109"/>
  <c r="AT257" i="109"/>
  <c r="AU257" i="109"/>
  <c r="AM257" i="109"/>
  <c r="AM1299" i="109" s="1"/>
  <c r="AJ257" i="109"/>
  <c r="AQ257" i="109"/>
  <c r="AV282" i="109"/>
  <c r="AN1324" i="109"/>
  <c r="AX259" i="109"/>
  <c r="BB259" i="109"/>
  <c r="BF259" i="109"/>
  <c r="AY259" i="109"/>
  <c r="AY1301" i="109" s="1"/>
  <c r="BC259" i="109"/>
  <c r="BG259" i="109"/>
  <c r="AZ259" i="109"/>
  <c r="BD259" i="109"/>
  <c r="BD1301" i="109" s="1"/>
  <c r="BH259" i="109"/>
  <c r="AW259" i="109"/>
  <c r="AW1301" i="109" s="1"/>
  <c r="BA259" i="109"/>
  <c r="BE259" i="109"/>
  <c r="BE1301" i="109" s="1"/>
  <c r="AL259" i="109"/>
  <c r="AP259" i="109"/>
  <c r="AT259" i="109"/>
  <c r="AT1301" i="109" s="1"/>
  <c r="AM259" i="109"/>
  <c r="AM1301" i="109" s="1"/>
  <c r="AQ259" i="109"/>
  <c r="AU259" i="109"/>
  <c r="AU1301" i="109" s="1"/>
  <c r="AN259" i="109"/>
  <c r="AR259" i="109"/>
  <c r="AR1301" i="109" s="1"/>
  <c r="AO259" i="109"/>
  <c r="AJ259" i="109"/>
  <c r="AS259" i="109"/>
  <c r="AK259" i="109"/>
  <c r="AK1301" i="109" s="1"/>
  <c r="AI241" i="109"/>
  <c r="AP1297" i="109"/>
  <c r="AV285" i="109"/>
  <c r="AM1327" i="109"/>
  <c r="A2328" i="109"/>
  <c r="A2291" i="109"/>
  <c r="A2332" i="109"/>
  <c r="AA257" i="109"/>
  <c r="BB1299" i="109"/>
  <c r="BF1299" i="109"/>
  <c r="AW1299" i="109"/>
  <c r="BC1299" i="109"/>
  <c r="AZ1299" i="109"/>
  <c r="BH1299" i="109"/>
  <c r="BA1299" i="109"/>
  <c r="BE1299" i="109"/>
  <c r="AZ1301" i="109"/>
  <c r="BH1301" i="109"/>
  <c r="BA1301" i="109"/>
  <c r="AX1301" i="109"/>
  <c r="BB1301" i="109"/>
  <c r="BF1301" i="109"/>
  <c r="BG1301" i="109"/>
  <c r="BC1301" i="109"/>
  <c r="AF255" i="109"/>
  <c r="BH1297" i="109"/>
  <c r="BA1297" i="109"/>
  <c r="BE1297" i="109"/>
  <c r="AX1297" i="109"/>
  <c r="BB1297" i="109"/>
  <c r="BF1297" i="109"/>
  <c r="AW1297" i="109"/>
  <c r="BC1297" i="109"/>
  <c r="BG1297" i="109"/>
  <c r="AY1297" i="109"/>
  <c r="AX1303" i="109"/>
  <c r="BB1303" i="109"/>
  <c r="AW1303" i="109"/>
  <c r="AY1303" i="109"/>
  <c r="BG1303" i="109"/>
  <c r="AZ1303" i="109"/>
  <c r="BD1303" i="109"/>
  <c r="BH1303" i="109"/>
  <c r="BE1303" i="109"/>
  <c r="W259" i="109"/>
  <c r="R255" i="109"/>
  <c r="X259" i="109"/>
  <c r="W255" i="109"/>
  <c r="AG255" i="109"/>
  <c r="AU1297" i="109"/>
  <c r="AN1297" i="109"/>
  <c r="AG259" i="109"/>
  <c r="AG1508" i="109" s="1"/>
  <c r="AD255" i="109"/>
  <c r="U255" i="109"/>
  <c r="U259" i="109"/>
  <c r="S259" i="109"/>
  <c r="Q259" i="109"/>
  <c r="Q1107" i="109" s="1"/>
  <c r="F476" i="109"/>
  <c r="AC255" i="109"/>
  <c r="F472" i="109"/>
  <c r="Q255" i="109"/>
  <c r="AB259" i="109"/>
  <c r="S255" i="109"/>
  <c r="AN1301" i="109"/>
  <c r="AA255" i="109"/>
  <c r="AC259" i="109"/>
  <c r="T255" i="109"/>
  <c r="AH259" i="109"/>
  <c r="AH255" i="109"/>
  <c r="X255" i="109"/>
  <c r="U261" i="109"/>
  <c r="AD257" i="109"/>
  <c r="AT1297" i="109"/>
  <c r="K1920" i="109"/>
  <c r="L1920" i="109" s="1"/>
  <c r="M1920" i="109" s="1"/>
  <c r="N1920" i="109" s="1"/>
  <c r="O1920" i="109" s="1"/>
  <c r="P1920" i="109" s="1"/>
  <c r="Q1920" i="109" s="1"/>
  <c r="R1920" i="109" s="1"/>
  <c r="S1920" i="109" s="1"/>
  <c r="T1920" i="109" s="1"/>
  <c r="U1920" i="109" s="1"/>
  <c r="W1920" i="109" s="1"/>
  <c r="X1920" i="109" s="1"/>
  <c r="Y1920" i="109" s="1"/>
  <c r="Z1920" i="109" s="1"/>
  <c r="AA1920" i="109" s="1"/>
  <c r="AB1920" i="109" s="1"/>
  <c r="AC1920" i="109" s="1"/>
  <c r="AD1920" i="109" s="1"/>
  <c r="AE1920" i="109" s="1"/>
  <c r="AF1920" i="109" s="1"/>
  <c r="AG1920" i="109" s="1"/>
  <c r="AA259" i="109"/>
  <c r="AE255" i="109"/>
  <c r="AL1297" i="109"/>
  <c r="AO1301" i="109"/>
  <c r="AQ1297" i="109"/>
  <c r="Z255" i="109"/>
  <c r="Y255" i="109"/>
  <c r="AO1297" i="109"/>
  <c r="AK1297" i="109"/>
  <c r="AT1303" i="109"/>
  <c r="X261" i="109"/>
  <c r="AE261" i="109"/>
  <c r="Q261" i="109"/>
  <c r="Q1109" i="109" s="1"/>
  <c r="AI1301" i="109"/>
  <c r="AB261" i="109"/>
  <c r="AJ1303" i="109"/>
  <c r="AD261" i="109"/>
  <c r="AS1303" i="109"/>
  <c r="AB257" i="109"/>
  <c r="R261" i="109"/>
  <c r="AT1299" i="109"/>
  <c r="AQ1299" i="109"/>
  <c r="AJ1301" i="109"/>
  <c r="R259" i="109"/>
  <c r="AP1301" i="109"/>
  <c r="Y259" i="109"/>
  <c r="AD259" i="109"/>
  <c r="F478" i="109"/>
  <c r="AR1299" i="109"/>
  <c r="AH261" i="109"/>
  <c r="Z257" i="109"/>
  <c r="AE259" i="109"/>
  <c r="AL1301" i="109"/>
  <c r="T259" i="109"/>
  <c r="AF259" i="109"/>
  <c r="AQ1301" i="109"/>
  <c r="Z259" i="109"/>
  <c r="AB255" i="109"/>
  <c r="AK1303" i="109"/>
  <c r="S261" i="109"/>
  <c r="X257" i="109"/>
  <c r="AR1303" i="109"/>
  <c r="AA261" i="109"/>
  <c r="AN1299" i="109"/>
  <c r="W257" i="109"/>
  <c r="AQ1303" i="109"/>
  <c r="Z261" i="109"/>
  <c r="U257" i="109"/>
  <c r="AF261" i="109"/>
  <c r="AK1299" i="109"/>
  <c r="S257" i="109"/>
  <c r="AN1303" i="109"/>
  <c r="W261" i="109"/>
  <c r="AJ1299" i="109"/>
  <c r="R257" i="109"/>
  <c r="AM1303" i="109"/>
  <c r="AH257" i="109"/>
  <c r="Q257" i="109"/>
  <c r="Q1105" i="109" s="1"/>
  <c r="AF257" i="109"/>
  <c r="AU1299" i="109"/>
  <c r="AE257" i="109"/>
  <c r="AO1299" i="109"/>
  <c r="AG257" i="109"/>
  <c r="AC257" i="109"/>
  <c r="AP1299" i="109"/>
  <c r="Y257" i="109"/>
  <c r="F474" i="109"/>
  <c r="T257" i="109"/>
  <c r="AO1303" i="109"/>
  <c r="AP1303" i="109"/>
  <c r="Y261" i="109"/>
  <c r="AL1303" i="109"/>
  <c r="T261" i="109"/>
  <c r="AG261" i="109"/>
  <c r="AC261" i="109"/>
  <c r="AG1504" i="109"/>
  <c r="AH1711" i="109" s="1"/>
  <c r="L692" i="109"/>
  <c r="L910" i="109" s="1"/>
  <c r="L690" i="109"/>
  <c r="L908" i="109" s="1"/>
  <c r="K1924" i="109"/>
  <c r="L1924" i="109" s="1"/>
  <c r="M1924" i="109" s="1"/>
  <c r="N1924" i="109" s="1"/>
  <c r="O1924" i="109" s="1"/>
  <c r="P1924" i="109" s="1"/>
  <c r="Q1924" i="109" s="1"/>
  <c r="R1924" i="109" s="1"/>
  <c r="S1924" i="109" s="1"/>
  <c r="T1924" i="109" s="1"/>
  <c r="U1924" i="109" s="1"/>
  <c r="W1924" i="109" s="1"/>
  <c r="X1924" i="109" s="1"/>
  <c r="Y1924" i="109" s="1"/>
  <c r="Z1924" i="109" s="1"/>
  <c r="AA1924" i="109" s="1"/>
  <c r="AB1924" i="109" s="1"/>
  <c r="AC1924" i="109" s="1"/>
  <c r="AD1924" i="109" s="1"/>
  <c r="AE1924" i="109" s="1"/>
  <c r="AF1924" i="109" s="1"/>
  <c r="AG1924" i="109" s="1"/>
  <c r="L1922" i="109"/>
  <c r="M1922" i="109" s="1"/>
  <c r="N1922" i="109" s="1"/>
  <c r="O1922" i="109" s="1"/>
  <c r="P1922" i="109" s="1"/>
  <c r="Q1922" i="109" s="1"/>
  <c r="R1922" i="109" s="1"/>
  <c r="S1922" i="109" s="1"/>
  <c r="T1922" i="109" s="1"/>
  <c r="U1922" i="109" s="1"/>
  <c r="W1922" i="109" s="1"/>
  <c r="X1922" i="109" s="1"/>
  <c r="Y1922" i="109" s="1"/>
  <c r="Z1922" i="109" s="1"/>
  <c r="AA1922" i="109" s="1"/>
  <c r="AB1922" i="109" s="1"/>
  <c r="AC1922" i="109" s="1"/>
  <c r="AD1922" i="109" s="1"/>
  <c r="AE1922" i="109" s="1"/>
  <c r="AF1922" i="109" s="1"/>
  <c r="AG1922" i="109" s="1"/>
  <c r="K1918" i="109"/>
  <c r="L1918" i="109" s="1"/>
  <c r="M1918" i="109" s="1"/>
  <c r="N1918" i="109" s="1"/>
  <c r="O1918" i="109" s="1"/>
  <c r="P1918" i="109" s="1"/>
  <c r="Q1918" i="109" s="1"/>
  <c r="R1918" i="109" s="1"/>
  <c r="S1918" i="109" s="1"/>
  <c r="T1918" i="109" s="1"/>
  <c r="U1918" i="109" s="1"/>
  <c r="W1918" i="109" s="1"/>
  <c r="X1918" i="109" s="1"/>
  <c r="Y1918" i="109" s="1"/>
  <c r="Z1918" i="109" s="1"/>
  <c r="AA1918" i="109" s="1"/>
  <c r="AB1918" i="109" s="1"/>
  <c r="AC1918" i="109" s="1"/>
  <c r="AD1918" i="109" s="1"/>
  <c r="AE1918" i="109" s="1"/>
  <c r="AF1918" i="109" s="1"/>
  <c r="AG1918" i="109" s="1"/>
  <c r="V1717" i="109"/>
  <c r="V1715" i="109"/>
  <c r="V1713" i="109"/>
  <c r="V1711" i="109"/>
  <c r="L478" i="109"/>
  <c r="L696" i="109"/>
  <c r="L914" i="109" s="1"/>
  <c r="L472" i="109"/>
  <c r="M472" i="109" s="1"/>
  <c r="L474" i="109"/>
  <c r="L476" i="109"/>
  <c r="L694" i="109"/>
  <c r="L912" i="109" s="1"/>
  <c r="EK65" i="109"/>
  <c r="AS1301" i="109"/>
  <c r="EK63" i="109"/>
  <c r="AS1299" i="109"/>
  <c r="EK61" i="109"/>
  <c r="AS1297" i="109"/>
  <c r="H1692" i="109"/>
  <c r="M1485" i="109"/>
  <c r="N1485" i="109" s="1"/>
  <c r="O1485" i="109" s="1"/>
  <c r="P1485" i="109" s="1"/>
  <c r="M1692" i="109"/>
  <c r="AI1283" i="109"/>
  <c r="L1692" i="109"/>
  <c r="K1692" i="109"/>
  <c r="K1899" i="109" s="1"/>
  <c r="AV1283" i="109"/>
  <c r="J1089" i="109"/>
  <c r="K1089" i="109" s="1"/>
  <c r="L1089" i="109" s="1"/>
  <c r="M1089" i="109" s="1"/>
  <c r="N1089" i="109" s="1"/>
  <c r="O1089" i="109" s="1"/>
  <c r="P1089" i="109" s="1"/>
  <c r="Q1089" i="109" s="1"/>
  <c r="R1089" i="109" s="1"/>
  <c r="S1089" i="109" s="1"/>
  <c r="T1089" i="109" s="1"/>
  <c r="U1089" i="109" s="1"/>
  <c r="W1089" i="109" s="1"/>
  <c r="X1089" i="109" s="1"/>
  <c r="Y1089" i="109" s="1"/>
  <c r="Z1089" i="109" s="1"/>
  <c r="AA1089" i="109" s="1"/>
  <c r="AB1089" i="109" s="1"/>
  <c r="AC1089" i="109" s="1"/>
  <c r="AD1089" i="109" s="1"/>
  <c r="AE1089" i="109" s="1"/>
  <c r="AF1089" i="109" s="1"/>
  <c r="AG1089" i="109" s="1"/>
  <c r="H669" i="109"/>
  <c r="K451" i="109"/>
  <c r="K669" i="109"/>
  <c r="K887" i="109" s="1"/>
  <c r="V241" i="109"/>
  <c r="H1734" i="109"/>
  <c r="AG1527" i="109"/>
  <c r="AH1527" i="109" s="1"/>
  <c r="AI1320" i="109"/>
  <c r="AG1734" i="109"/>
  <c r="AC1734" i="109"/>
  <c r="Y1734" i="109"/>
  <c r="M1734" i="109"/>
  <c r="Q1734" i="109"/>
  <c r="U1734" i="109"/>
  <c r="AF1734" i="109"/>
  <c r="AB1734" i="109"/>
  <c r="X1734" i="109"/>
  <c r="T1734" i="109"/>
  <c r="P1734" i="109"/>
  <c r="L1734" i="109"/>
  <c r="AE1734" i="109"/>
  <c r="AA1734" i="109"/>
  <c r="W1734" i="109"/>
  <c r="S1734" i="109"/>
  <c r="O1734" i="109"/>
  <c r="K1734" i="109"/>
  <c r="K1941" i="109" s="1"/>
  <c r="AD1734" i="109"/>
  <c r="Z1734" i="109"/>
  <c r="R1734" i="109"/>
  <c r="N1734" i="109"/>
  <c r="J1126" i="109"/>
  <c r="K1126" i="109" s="1"/>
  <c r="L1126" i="109" s="1"/>
  <c r="M1126" i="109" s="1"/>
  <c r="N1126" i="109" s="1"/>
  <c r="O1126" i="109" s="1"/>
  <c r="P1126" i="109" s="1"/>
  <c r="Q1126" i="109" s="1"/>
  <c r="R1126" i="109" s="1"/>
  <c r="S1126" i="109" s="1"/>
  <c r="T1126" i="109" s="1"/>
  <c r="U1126" i="109" s="1"/>
  <c r="W1126" i="109" s="1"/>
  <c r="X1126" i="109" s="1"/>
  <c r="Y1126" i="109" s="1"/>
  <c r="Z1126" i="109" s="1"/>
  <c r="AA1126" i="109" s="1"/>
  <c r="AB1126" i="109" s="1"/>
  <c r="AC1126" i="109" s="1"/>
  <c r="AD1126" i="109" s="1"/>
  <c r="AE1126" i="109" s="1"/>
  <c r="AF1126" i="109" s="1"/>
  <c r="AG1126" i="109" s="1"/>
  <c r="K495" i="109"/>
  <c r="K713" i="109"/>
  <c r="K931" i="109" s="1"/>
  <c r="AV278" i="109"/>
  <c r="AI278" i="109"/>
  <c r="V278" i="109"/>
  <c r="M1738" i="109"/>
  <c r="H1738" i="109"/>
  <c r="M1531" i="109"/>
  <c r="N1531" i="109" s="1"/>
  <c r="O1531" i="109" s="1"/>
  <c r="P1531" i="109" s="1"/>
  <c r="Q1531" i="109" s="1"/>
  <c r="R1531" i="109" s="1"/>
  <c r="S1531" i="109" s="1"/>
  <c r="T1531" i="109" s="1"/>
  <c r="U1531" i="109" s="1"/>
  <c r="W1531" i="109" s="1"/>
  <c r="X1531" i="109" s="1"/>
  <c r="Y1531" i="109" s="1"/>
  <c r="Z1531" i="109" s="1"/>
  <c r="AA1531" i="109" s="1"/>
  <c r="AB1531" i="109" s="1"/>
  <c r="AC1531" i="109" s="1"/>
  <c r="AD1531" i="109" s="1"/>
  <c r="AE1531" i="109" s="1"/>
  <c r="AF1531" i="109" s="1"/>
  <c r="AG1738" i="109" s="1"/>
  <c r="L1738" i="109"/>
  <c r="K1738" i="109"/>
  <c r="K1945" i="109" s="1"/>
  <c r="H718" i="109"/>
  <c r="J1130" i="109"/>
  <c r="K1130" i="109" s="1"/>
  <c r="L1130" i="109" s="1"/>
  <c r="M1130" i="109" s="1"/>
  <c r="N1130" i="109" s="1"/>
  <c r="O1130" i="109" s="1"/>
  <c r="P1130" i="109" s="1"/>
  <c r="K500" i="109"/>
  <c r="K718" i="109"/>
  <c r="J718" i="109"/>
  <c r="J936" i="109" s="1"/>
  <c r="Q282" i="109"/>
  <c r="U282" i="109"/>
  <c r="Y282" i="109"/>
  <c r="AC282" i="109"/>
  <c r="AG282" i="109"/>
  <c r="S282" i="109"/>
  <c r="W282" i="109"/>
  <c r="AA282" i="109"/>
  <c r="AE282" i="109"/>
  <c r="X282" i="109"/>
  <c r="AB282" i="109"/>
  <c r="R282" i="109"/>
  <c r="Z282" i="109"/>
  <c r="AD282" i="109"/>
  <c r="T282" i="109"/>
  <c r="AF282" i="109"/>
  <c r="AG1534" i="109"/>
  <c r="H1741" i="109"/>
  <c r="K1741" i="109"/>
  <c r="O1741" i="109"/>
  <c r="S1741" i="109"/>
  <c r="W1741" i="109"/>
  <c r="AA1741" i="109"/>
  <c r="AE1741" i="109"/>
  <c r="L1741" i="109"/>
  <c r="P1741" i="109"/>
  <c r="T1741" i="109"/>
  <c r="X1741" i="109"/>
  <c r="AB1741" i="109"/>
  <c r="AF1741" i="109"/>
  <c r="M1741" i="109"/>
  <c r="Q1741" i="109"/>
  <c r="U1741" i="109"/>
  <c r="Y1741" i="109"/>
  <c r="AC1741" i="109"/>
  <c r="AG1741" i="109"/>
  <c r="J1741" i="109"/>
  <c r="J1948" i="109" s="1"/>
  <c r="N1741" i="109"/>
  <c r="R1741" i="109"/>
  <c r="Z1741" i="109"/>
  <c r="AD1741" i="109"/>
  <c r="K721" i="109"/>
  <c r="J721" i="109"/>
  <c r="J939" i="109" s="1"/>
  <c r="U721" i="109"/>
  <c r="P721" i="109"/>
  <c r="AB721" i="109"/>
  <c r="AF721" i="109"/>
  <c r="Z721" i="109"/>
  <c r="T721" i="109"/>
  <c r="N721" i="109"/>
  <c r="H721" i="109"/>
  <c r="AD721" i="109"/>
  <c r="Y721" i="109"/>
  <c r="R721" i="109"/>
  <c r="M721" i="109"/>
  <c r="AC721" i="109"/>
  <c r="X721" i="109"/>
  <c r="Q721" i="109"/>
  <c r="L721" i="109"/>
  <c r="AE721" i="109"/>
  <c r="AA721" i="109"/>
  <c r="W721" i="109"/>
  <c r="S721" i="109"/>
  <c r="O721" i="109"/>
  <c r="AG503" i="109"/>
  <c r="EK503" i="109" s="1"/>
  <c r="BH1741" i="109" l="1"/>
  <c r="AZ1741" i="109"/>
  <c r="AL1741" i="109"/>
  <c r="AT1741" i="109"/>
  <c r="BG1741" i="109"/>
  <c r="AY1741" i="109"/>
  <c r="AM1741" i="109"/>
  <c r="AU1741" i="109"/>
  <c r="AK1741" i="109"/>
  <c r="BF1741" i="109"/>
  <c r="AX1741" i="109"/>
  <c r="AN1741" i="109"/>
  <c r="BE1741" i="109"/>
  <c r="AW1741" i="109"/>
  <c r="AO1741" i="109"/>
  <c r="AS1741" i="109"/>
  <c r="BD1741" i="109"/>
  <c r="AP1741" i="109"/>
  <c r="BC1741" i="109"/>
  <c r="AQ1741" i="109"/>
  <c r="BB1741" i="109"/>
  <c r="AR1741" i="109"/>
  <c r="AJ1741" i="109"/>
  <c r="BA1741" i="109"/>
  <c r="BD1738" i="109"/>
  <c r="AN1738" i="109"/>
  <c r="AW1738" i="109"/>
  <c r="AU1738" i="109"/>
  <c r="BC1738" i="109"/>
  <c r="AO1738" i="109"/>
  <c r="BB1738" i="109"/>
  <c r="AP1738" i="109"/>
  <c r="AM1738" i="109"/>
  <c r="BA1738" i="109"/>
  <c r="AQ1738" i="109"/>
  <c r="BH1738" i="109"/>
  <c r="AZ1738" i="109"/>
  <c r="AR1738" i="109"/>
  <c r="AJ1738" i="109"/>
  <c r="BG1738" i="109"/>
  <c r="AY1738" i="109"/>
  <c r="AS1738" i="109"/>
  <c r="AK1738" i="109"/>
  <c r="BE1738" i="109"/>
  <c r="BF1738" i="109"/>
  <c r="AX1738" i="109"/>
  <c r="AL1738" i="109"/>
  <c r="AT1738" i="109"/>
  <c r="AJ1527" i="109"/>
  <c r="AJ1734" i="109"/>
  <c r="AH1508" i="109"/>
  <c r="AJ1715" i="109" s="1"/>
  <c r="AH1715" i="109"/>
  <c r="AH1922" i="109" s="1"/>
  <c r="R1109" i="109"/>
  <c r="S1109" i="109" s="1"/>
  <c r="T1109" i="109" s="1"/>
  <c r="U1109" i="109" s="1"/>
  <c r="W1109" i="109" s="1"/>
  <c r="X1109" i="109" s="1"/>
  <c r="Y1109" i="109" s="1"/>
  <c r="Z1109" i="109" s="1"/>
  <c r="AA1109" i="109" s="1"/>
  <c r="AB1109" i="109" s="1"/>
  <c r="AC1109" i="109" s="1"/>
  <c r="AD1109" i="109" s="1"/>
  <c r="AE1109" i="109" s="1"/>
  <c r="AF1109" i="109" s="1"/>
  <c r="AG1109" i="109" s="1"/>
  <c r="AH1109" i="109" s="1"/>
  <c r="AJ1109" i="109" s="1"/>
  <c r="AK1109" i="109" s="1"/>
  <c r="AL1109" i="109" s="1"/>
  <c r="AM1109" i="109" s="1"/>
  <c r="AN1109" i="109" s="1"/>
  <c r="AO1109" i="109" s="1"/>
  <c r="AP1109" i="109" s="1"/>
  <c r="AQ1109" i="109" s="1"/>
  <c r="AR1109" i="109" s="1"/>
  <c r="AS1109" i="109" s="1"/>
  <c r="AT1109" i="109" s="1"/>
  <c r="AU1109" i="109" s="1"/>
  <c r="AW1109" i="109" s="1"/>
  <c r="AX1109" i="109" s="1"/>
  <c r="AY1109" i="109" s="1"/>
  <c r="AZ1109" i="109" s="1"/>
  <c r="BA1109" i="109" s="1"/>
  <c r="BB1109" i="109" s="1"/>
  <c r="BC1109" i="109" s="1"/>
  <c r="BD1109" i="109" s="1"/>
  <c r="BE1109" i="109" s="1"/>
  <c r="BF1109" i="109" s="1"/>
  <c r="BG1109" i="109" s="1"/>
  <c r="BH1109" i="109" s="1"/>
  <c r="AH1504" i="109"/>
  <c r="AI255" i="109"/>
  <c r="V255" i="109"/>
  <c r="AI1297" i="109"/>
  <c r="Q1103" i="109"/>
  <c r="R1103" i="109" s="1"/>
  <c r="S1103" i="109" s="1"/>
  <c r="T1103" i="109" s="1"/>
  <c r="U1103" i="109" s="1"/>
  <c r="W1103" i="109" s="1"/>
  <c r="X1103" i="109" s="1"/>
  <c r="Y1103" i="109" s="1"/>
  <c r="Z1103" i="109" s="1"/>
  <c r="AA1103" i="109" s="1"/>
  <c r="AB1103" i="109" s="1"/>
  <c r="AC1103" i="109" s="1"/>
  <c r="AD1103" i="109" s="1"/>
  <c r="AE1103" i="109" s="1"/>
  <c r="AF1103" i="109" s="1"/>
  <c r="AG1103" i="109" s="1"/>
  <c r="AH1103" i="109" s="1"/>
  <c r="AJ1103" i="109" s="1"/>
  <c r="AK1103" i="109" s="1"/>
  <c r="AL1103" i="109" s="1"/>
  <c r="AM1103" i="109" s="1"/>
  <c r="AN1103" i="109" s="1"/>
  <c r="AO1103" i="109" s="1"/>
  <c r="AP1103" i="109" s="1"/>
  <c r="AQ1103" i="109" s="1"/>
  <c r="AR1103" i="109" s="1"/>
  <c r="AS1103" i="109" s="1"/>
  <c r="AT1103" i="109" s="1"/>
  <c r="AU1103" i="109" s="1"/>
  <c r="AW1103" i="109" s="1"/>
  <c r="AX1103" i="109" s="1"/>
  <c r="AY1103" i="109" s="1"/>
  <c r="AZ1103" i="109" s="1"/>
  <c r="BA1103" i="109" s="1"/>
  <c r="BB1103" i="109" s="1"/>
  <c r="BC1103" i="109" s="1"/>
  <c r="BD1103" i="109" s="1"/>
  <c r="BE1103" i="109" s="1"/>
  <c r="BF1103" i="109" s="1"/>
  <c r="BG1103" i="109" s="1"/>
  <c r="BH1103" i="109" s="1"/>
  <c r="BI257" i="109"/>
  <c r="BI255" i="109"/>
  <c r="V259" i="109"/>
  <c r="BI259" i="109"/>
  <c r="BI261" i="109"/>
  <c r="V261" i="109"/>
  <c r="R1107" i="109"/>
  <c r="S1107" i="109" s="1"/>
  <c r="T1107" i="109" s="1"/>
  <c r="U1107" i="109" s="1"/>
  <c r="W1107" i="109" s="1"/>
  <c r="X1107" i="109" s="1"/>
  <c r="Y1107" i="109" s="1"/>
  <c r="Z1107" i="109" s="1"/>
  <c r="AA1107" i="109" s="1"/>
  <c r="AB1107" i="109" s="1"/>
  <c r="AC1107" i="109" s="1"/>
  <c r="AD1107" i="109" s="1"/>
  <c r="AE1107" i="109" s="1"/>
  <c r="AF1107" i="109" s="1"/>
  <c r="AG1107" i="109" s="1"/>
  <c r="AH1107" i="109" s="1"/>
  <c r="AJ1107" i="109" s="1"/>
  <c r="AK1107" i="109" s="1"/>
  <c r="AL1107" i="109" s="1"/>
  <c r="AM1107" i="109" s="1"/>
  <c r="AN1107" i="109" s="1"/>
  <c r="AO1107" i="109" s="1"/>
  <c r="AP1107" i="109" s="1"/>
  <c r="AQ1107" i="109" s="1"/>
  <c r="AR1107" i="109" s="1"/>
  <c r="AS1107" i="109" s="1"/>
  <c r="AT1107" i="109" s="1"/>
  <c r="AU1107" i="109" s="1"/>
  <c r="AW1107" i="109" s="1"/>
  <c r="AX1107" i="109" s="1"/>
  <c r="AY1107" i="109" s="1"/>
  <c r="AZ1107" i="109" s="1"/>
  <c r="BA1107" i="109" s="1"/>
  <c r="BB1107" i="109" s="1"/>
  <c r="BC1107" i="109" s="1"/>
  <c r="BD1107" i="109" s="1"/>
  <c r="BE1107" i="109" s="1"/>
  <c r="BF1107" i="109" s="1"/>
  <c r="BG1107" i="109" s="1"/>
  <c r="BH1107" i="109" s="1"/>
  <c r="AI259" i="109"/>
  <c r="AV1303" i="109"/>
  <c r="AI257" i="109"/>
  <c r="V257" i="109"/>
  <c r="R1105" i="109"/>
  <c r="S1105" i="109" s="1"/>
  <c r="T1105" i="109" s="1"/>
  <c r="U1105" i="109" s="1"/>
  <c r="W1105" i="109" s="1"/>
  <c r="X1105" i="109" s="1"/>
  <c r="Y1105" i="109" s="1"/>
  <c r="Z1105" i="109" s="1"/>
  <c r="AA1105" i="109" s="1"/>
  <c r="AB1105" i="109" s="1"/>
  <c r="AC1105" i="109" s="1"/>
  <c r="AD1105" i="109" s="1"/>
  <c r="AE1105" i="109" s="1"/>
  <c r="AF1105" i="109" s="1"/>
  <c r="AG1105" i="109" s="1"/>
  <c r="AH1105" i="109" s="1"/>
  <c r="AJ1105" i="109" s="1"/>
  <c r="AK1105" i="109" s="1"/>
  <c r="AL1105" i="109" s="1"/>
  <c r="AM1105" i="109" s="1"/>
  <c r="AN1105" i="109" s="1"/>
  <c r="AO1105" i="109" s="1"/>
  <c r="AP1105" i="109" s="1"/>
  <c r="AQ1105" i="109" s="1"/>
  <c r="AR1105" i="109" s="1"/>
  <c r="AS1105" i="109" s="1"/>
  <c r="AT1105" i="109" s="1"/>
  <c r="AU1105" i="109" s="1"/>
  <c r="AW1105" i="109" s="1"/>
  <c r="AX1105" i="109" s="1"/>
  <c r="AY1105" i="109" s="1"/>
  <c r="AZ1105" i="109" s="1"/>
  <c r="BA1105" i="109" s="1"/>
  <c r="BB1105" i="109" s="1"/>
  <c r="BC1105" i="109" s="1"/>
  <c r="BD1105" i="109" s="1"/>
  <c r="BE1105" i="109" s="1"/>
  <c r="BF1105" i="109" s="1"/>
  <c r="BG1105" i="109" s="1"/>
  <c r="BH1105" i="109" s="1"/>
  <c r="AV261" i="109"/>
  <c r="AI261" i="109"/>
  <c r="AG1510" i="109"/>
  <c r="AI1303" i="109"/>
  <c r="AI1299" i="109"/>
  <c r="AG1506" i="109"/>
  <c r="M474" i="109"/>
  <c r="N474" i="109" s="1"/>
  <c r="M690" i="109"/>
  <c r="M908" i="109" s="1"/>
  <c r="AI1711" i="109"/>
  <c r="AH1918" i="109"/>
  <c r="AJ1508" i="109"/>
  <c r="AK1715" i="109" s="1"/>
  <c r="M692" i="109"/>
  <c r="M910" i="109" s="1"/>
  <c r="M478" i="109"/>
  <c r="M696" i="109"/>
  <c r="M914" i="109" s="1"/>
  <c r="M476" i="109"/>
  <c r="M694" i="109"/>
  <c r="M912" i="109" s="1"/>
  <c r="N472" i="109"/>
  <c r="N690" i="109"/>
  <c r="AV259" i="109"/>
  <c r="AV257" i="109"/>
  <c r="AV255" i="109"/>
  <c r="O1692" i="109"/>
  <c r="N1692" i="109"/>
  <c r="P1692" i="109"/>
  <c r="L1899" i="109"/>
  <c r="M1899" i="109" s="1"/>
  <c r="AI721" i="109"/>
  <c r="AH1089" i="109"/>
  <c r="AH1126" i="109"/>
  <c r="AJ1126" i="109" s="1"/>
  <c r="AK1126" i="109" s="1"/>
  <c r="AL1126" i="109" s="1"/>
  <c r="AM1126" i="109" s="1"/>
  <c r="AN1126" i="109" s="1"/>
  <c r="AO1126" i="109" s="1"/>
  <c r="AP1126" i="109" s="1"/>
  <c r="AQ1126" i="109" s="1"/>
  <c r="AR1126" i="109" s="1"/>
  <c r="AS1126" i="109" s="1"/>
  <c r="AT1126" i="109" s="1"/>
  <c r="AU1126" i="109" s="1"/>
  <c r="AW1126" i="109" s="1"/>
  <c r="AX1126" i="109" s="1"/>
  <c r="AY1126" i="109" s="1"/>
  <c r="AZ1126" i="109" s="1"/>
  <c r="BA1126" i="109" s="1"/>
  <c r="BB1126" i="109" s="1"/>
  <c r="BC1126" i="109" s="1"/>
  <c r="BD1126" i="109" s="1"/>
  <c r="BE1126" i="109" s="1"/>
  <c r="BF1126" i="109" s="1"/>
  <c r="BG1126" i="109" s="1"/>
  <c r="BH1126" i="109" s="1"/>
  <c r="Q1485" i="109"/>
  <c r="Q1692" i="109"/>
  <c r="L451" i="109"/>
  <c r="L669" i="109"/>
  <c r="L887" i="109" s="1"/>
  <c r="L713" i="109"/>
  <c r="L931" i="109" s="1"/>
  <c r="L1941" i="109"/>
  <c r="M1941" i="109" s="1"/>
  <c r="N1941" i="109" s="1"/>
  <c r="O1941" i="109" s="1"/>
  <c r="P1941" i="109" s="1"/>
  <c r="Q1941" i="109" s="1"/>
  <c r="R1941" i="109" s="1"/>
  <c r="S1941" i="109" s="1"/>
  <c r="T1941" i="109" s="1"/>
  <c r="U1941" i="109" s="1"/>
  <c r="W1941" i="109" s="1"/>
  <c r="X1941" i="109" s="1"/>
  <c r="Y1941" i="109" s="1"/>
  <c r="Z1941" i="109" s="1"/>
  <c r="AA1941" i="109" s="1"/>
  <c r="AB1941" i="109" s="1"/>
  <c r="AC1941" i="109" s="1"/>
  <c r="AD1941" i="109" s="1"/>
  <c r="AE1941" i="109" s="1"/>
  <c r="AF1941" i="109" s="1"/>
  <c r="AG1941" i="109" s="1"/>
  <c r="AH1941" i="109" s="1"/>
  <c r="V1734" i="109"/>
  <c r="L495" i="109"/>
  <c r="N1738" i="109"/>
  <c r="AA1738" i="109"/>
  <c r="T1738" i="109"/>
  <c r="AC1738" i="109"/>
  <c r="AG1531" i="109"/>
  <c r="L500" i="109"/>
  <c r="M718" i="109" s="1"/>
  <c r="R1738" i="109"/>
  <c r="O1738" i="109"/>
  <c r="AE1738" i="109"/>
  <c r="X1738" i="109"/>
  <c r="Y1738" i="109"/>
  <c r="L718" i="109"/>
  <c r="Z1738" i="109"/>
  <c r="S1738" i="109"/>
  <c r="L1945" i="109"/>
  <c r="M1945" i="109" s="1"/>
  <c r="AB1738" i="109"/>
  <c r="Q1738" i="109"/>
  <c r="AD1738" i="109"/>
  <c r="W1738" i="109"/>
  <c r="P1738" i="109"/>
  <c r="AF1738" i="109"/>
  <c r="U1738" i="109"/>
  <c r="Q1130" i="109"/>
  <c r="R1130" i="109" s="1"/>
  <c r="S1130" i="109" s="1"/>
  <c r="T1130" i="109" s="1"/>
  <c r="U1130" i="109" s="1"/>
  <c r="W1130" i="109" s="1"/>
  <c r="X1130" i="109" s="1"/>
  <c r="Y1130" i="109" s="1"/>
  <c r="Z1130" i="109" s="1"/>
  <c r="AA1130" i="109" s="1"/>
  <c r="AB1130" i="109" s="1"/>
  <c r="AC1130" i="109" s="1"/>
  <c r="AD1130" i="109" s="1"/>
  <c r="AE1130" i="109" s="1"/>
  <c r="AF1130" i="109" s="1"/>
  <c r="AG1130" i="109" s="1"/>
  <c r="AH1130" i="109" s="1"/>
  <c r="AJ1130" i="109" s="1"/>
  <c r="AK1130" i="109" s="1"/>
  <c r="AL1130" i="109" s="1"/>
  <c r="AM1130" i="109" s="1"/>
  <c r="AN1130" i="109" s="1"/>
  <c r="AO1130" i="109" s="1"/>
  <c r="AP1130" i="109" s="1"/>
  <c r="AQ1130" i="109" s="1"/>
  <c r="AR1130" i="109" s="1"/>
  <c r="AS1130" i="109" s="1"/>
  <c r="AT1130" i="109" s="1"/>
  <c r="AU1130" i="109" s="1"/>
  <c r="AW1130" i="109" s="1"/>
  <c r="AX1130" i="109" s="1"/>
  <c r="AY1130" i="109" s="1"/>
  <c r="AZ1130" i="109" s="1"/>
  <c r="BA1130" i="109" s="1"/>
  <c r="BB1130" i="109" s="1"/>
  <c r="BC1130" i="109" s="1"/>
  <c r="BD1130" i="109" s="1"/>
  <c r="BE1130" i="109" s="1"/>
  <c r="BF1130" i="109" s="1"/>
  <c r="BG1130" i="109" s="1"/>
  <c r="BH1130" i="109" s="1"/>
  <c r="K936" i="109"/>
  <c r="V282" i="109"/>
  <c r="AH503" i="109"/>
  <c r="K1948" i="109"/>
  <c r="L1948" i="109" s="1"/>
  <c r="M1948" i="109" s="1"/>
  <c r="N1948" i="109" s="1"/>
  <c r="O1948" i="109" s="1"/>
  <c r="P1948" i="109" s="1"/>
  <c r="Q1948" i="109" s="1"/>
  <c r="R1948" i="109" s="1"/>
  <c r="S1948" i="109" s="1"/>
  <c r="T1948" i="109" s="1"/>
  <c r="U1948" i="109" s="1"/>
  <c r="W1948" i="109" s="1"/>
  <c r="X1948" i="109" s="1"/>
  <c r="Y1948" i="109" s="1"/>
  <c r="Z1948" i="109" s="1"/>
  <c r="AA1948" i="109" s="1"/>
  <c r="AB1948" i="109" s="1"/>
  <c r="AC1948" i="109" s="1"/>
  <c r="AD1948" i="109" s="1"/>
  <c r="AE1948" i="109" s="1"/>
  <c r="AF1948" i="109" s="1"/>
  <c r="AG1948" i="109" s="1"/>
  <c r="AH1948" i="109" s="1"/>
  <c r="V1741" i="109"/>
  <c r="K939" i="109"/>
  <c r="V721" i="109"/>
  <c r="AV1738" i="109" l="1"/>
  <c r="AJ1948" i="109"/>
  <c r="AV1741" i="109"/>
  <c r="BI1741" i="109"/>
  <c r="BI1738" i="109"/>
  <c r="AJ1941" i="109"/>
  <c r="AK1948" i="109"/>
  <c r="AL1948" i="109" s="1"/>
  <c r="AM1948" i="109" s="1"/>
  <c r="AN1948" i="109" s="1"/>
  <c r="AO1948" i="109" s="1"/>
  <c r="AP1948" i="109" s="1"/>
  <c r="AQ1948" i="109" s="1"/>
  <c r="AR1948" i="109" s="1"/>
  <c r="AS1948" i="109" s="1"/>
  <c r="AT1948" i="109" s="1"/>
  <c r="AU1948" i="109" s="1"/>
  <c r="AW1948" i="109" s="1"/>
  <c r="AX1948" i="109" s="1"/>
  <c r="AY1948" i="109" s="1"/>
  <c r="AZ1948" i="109" s="1"/>
  <c r="BA1948" i="109" s="1"/>
  <c r="BB1948" i="109" s="1"/>
  <c r="BC1948" i="109" s="1"/>
  <c r="BD1948" i="109" s="1"/>
  <c r="BE1948" i="109" s="1"/>
  <c r="BF1948" i="109" s="1"/>
  <c r="BG1948" i="109" s="1"/>
  <c r="BH1948" i="109" s="1"/>
  <c r="AJ1504" i="109"/>
  <c r="AK1711" i="109" s="1"/>
  <c r="AJ1711" i="109"/>
  <c r="AJ1918" i="109" s="1"/>
  <c r="AK1527" i="109"/>
  <c r="AK1734" i="109"/>
  <c r="AI1715" i="109"/>
  <c r="AJ503" i="109"/>
  <c r="AJ721" i="109"/>
  <c r="AJ1089" i="109"/>
  <c r="AK1089" i="109" s="1"/>
  <c r="BI1297" i="109"/>
  <c r="BI1299" i="109"/>
  <c r="BI1301" i="109"/>
  <c r="BI1303" i="109"/>
  <c r="AH1717" i="109"/>
  <c r="AH1510" i="109"/>
  <c r="AJ1717" i="109" s="1"/>
  <c r="AH1713" i="109"/>
  <c r="AH1506" i="109"/>
  <c r="AJ1713" i="109" s="1"/>
  <c r="N692" i="109"/>
  <c r="N910" i="109" s="1"/>
  <c r="AJ1922" i="109"/>
  <c r="AK1508" i="109"/>
  <c r="AL1715" i="109" s="1"/>
  <c r="N908" i="109"/>
  <c r="AK1504" i="109"/>
  <c r="AL1711" i="109" s="1"/>
  <c r="AV1301" i="109"/>
  <c r="AV1299" i="109"/>
  <c r="AV1297" i="109"/>
  <c r="N478" i="109"/>
  <c r="N696" i="109"/>
  <c r="N914" i="109" s="1"/>
  <c r="N476" i="109"/>
  <c r="N694" i="109"/>
  <c r="N912" i="109" s="1"/>
  <c r="O474" i="109"/>
  <c r="O692" i="109"/>
  <c r="O472" i="109"/>
  <c r="O690" i="109"/>
  <c r="N1899" i="109"/>
  <c r="O1899" i="109" s="1"/>
  <c r="P1899" i="109" s="1"/>
  <c r="Q1899" i="109" s="1"/>
  <c r="R1485" i="109"/>
  <c r="R1692" i="109"/>
  <c r="M451" i="109"/>
  <c r="M669" i="109"/>
  <c r="M887" i="109" s="1"/>
  <c r="M495" i="109"/>
  <c r="N713" i="109" s="1"/>
  <c r="M713" i="109"/>
  <c r="M931" i="109" s="1"/>
  <c r="N1945" i="109"/>
  <c r="O1945" i="109" s="1"/>
  <c r="P1945" i="109" s="1"/>
  <c r="Q1945" i="109" s="1"/>
  <c r="R1945" i="109" s="1"/>
  <c r="S1945" i="109" s="1"/>
  <c r="T1945" i="109" s="1"/>
  <c r="U1945" i="109" s="1"/>
  <c r="W1945" i="109" s="1"/>
  <c r="X1945" i="109" s="1"/>
  <c r="Y1945" i="109" s="1"/>
  <c r="Z1945" i="109" s="1"/>
  <c r="AA1945" i="109" s="1"/>
  <c r="AB1945" i="109" s="1"/>
  <c r="AC1945" i="109" s="1"/>
  <c r="AD1945" i="109" s="1"/>
  <c r="AE1945" i="109" s="1"/>
  <c r="AF1945" i="109" s="1"/>
  <c r="AG1945" i="109" s="1"/>
  <c r="AH1945" i="109" s="1"/>
  <c r="AJ1945" i="109" s="1"/>
  <c r="AK1945" i="109" s="1"/>
  <c r="AL1945" i="109" s="1"/>
  <c r="AM1945" i="109" s="1"/>
  <c r="AN1945" i="109" s="1"/>
  <c r="AO1945" i="109" s="1"/>
  <c r="AP1945" i="109" s="1"/>
  <c r="AQ1945" i="109" s="1"/>
  <c r="AR1945" i="109" s="1"/>
  <c r="AS1945" i="109" s="1"/>
  <c r="AT1945" i="109" s="1"/>
  <c r="AU1945" i="109" s="1"/>
  <c r="AW1945" i="109" s="1"/>
  <c r="AX1945" i="109" s="1"/>
  <c r="AY1945" i="109" s="1"/>
  <c r="AZ1945" i="109" s="1"/>
  <c r="BA1945" i="109" s="1"/>
  <c r="BB1945" i="109" s="1"/>
  <c r="BC1945" i="109" s="1"/>
  <c r="BD1945" i="109" s="1"/>
  <c r="BE1945" i="109" s="1"/>
  <c r="BF1945" i="109" s="1"/>
  <c r="BG1945" i="109" s="1"/>
  <c r="BH1945" i="109" s="1"/>
  <c r="L936" i="109"/>
  <c r="M936" i="109" s="1"/>
  <c r="V1738" i="109"/>
  <c r="M500" i="109"/>
  <c r="L939" i="109"/>
  <c r="AK1941" i="109" l="1"/>
  <c r="AL1527" i="109"/>
  <c r="AL1734" i="109"/>
  <c r="AL1941" i="109" s="1"/>
  <c r="AK503" i="109"/>
  <c r="AK721" i="109"/>
  <c r="AL1089" i="109"/>
  <c r="AJ1506" i="109"/>
  <c r="AK1713" i="109" s="1"/>
  <c r="AI1713" i="109"/>
  <c r="AH1920" i="109"/>
  <c r="AJ1510" i="109"/>
  <c r="AK1717" i="109" s="1"/>
  <c r="AI1717" i="109"/>
  <c r="AH1924" i="109"/>
  <c r="AK1922" i="109"/>
  <c r="AK1918" i="109"/>
  <c r="AL1508" i="109"/>
  <c r="AM1715" i="109" s="1"/>
  <c r="O908" i="109"/>
  <c r="AL1504" i="109"/>
  <c r="AM1711" i="109" s="1"/>
  <c r="O910" i="109"/>
  <c r="O478" i="109"/>
  <c r="O696" i="109"/>
  <c r="O914" i="109" s="1"/>
  <c r="O476" i="109"/>
  <c r="O694" i="109"/>
  <c r="O912" i="109" s="1"/>
  <c r="P474" i="109"/>
  <c r="P692" i="109"/>
  <c r="R1899" i="109"/>
  <c r="P472" i="109"/>
  <c r="P690" i="109"/>
  <c r="S1485" i="109"/>
  <c r="S1692" i="109"/>
  <c r="N451" i="109"/>
  <c r="N669" i="109"/>
  <c r="N887" i="109" s="1"/>
  <c r="N931" i="109"/>
  <c r="N495" i="109"/>
  <c r="N500" i="109"/>
  <c r="N718" i="109"/>
  <c r="N936" i="109" s="1"/>
  <c r="M939" i="109"/>
  <c r="AM1527" i="109" l="1"/>
  <c r="AM1734" i="109"/>
  <c r="AM1941" i="109" s="1"/>
  <c r="AL503" i="109"/>
  <c r="AL721" i="109"/>
  <c r="AM1089" i="109"/>
  <c r="AK1510" i="109"/>
  <c r="AL1717" i="109" s="1"/>
  <c r="AJ1920" i="109"/>
  <c r="AJ1924" i="109"/>
  <c r="AK1506" i="109"/>
  <c r="AL1713" i="109" s="1"/>
  <c r="AL1922" i="109"/>
  <c r="AL1918" i="109"/>
  <c r="P908" i="109"/>
  <c r="AM1508" i="109"/>
  <c r="AN1715" i="109" s="1"/>
  <c r="P910" i="109"/>
  <c r="AM1504" i="109"/>
  <c r="AN1711" i="109" s="1"/>
  <c r="S1899" i="109"/>
  <c r="P478" i="109"/>
  <c r="P696" i="109"/>
  <c r="P914" i="109" s="1"/>
  <c r="P476" i="109"/>
  <c r="P694" i="109"/>
  <c r="P912" i="109" s="1"/>
  <c r="Q474" i="109"/>
  <c r="Q692" i="109"/>
  <c r="Q472" i="109"/>
  <c r="Q690" i="109"/>
  <c r="T1485" i="109"/>
  <c r="T1692" i="109"/>
  <c r="O451" i="109"/>
  <c r="O669" i="109"/>
  <c r="O887" i="109" s="1"/>
  <c r="O495" i="109"/>
  <c r="O713" i="109"/>
  <c r="O931" i="109" s="1"/>
  <c r="O500" i="109"/>
  <c r="O718" i="109"/>
  <c r="O936" i="109" s="1"/>
  <c r="N939" i="109"/>
  <c r="AN1527" i="109" l="1"/>
  <c r="AN1734" i="109"/>
  <c r="AM503" i="109"/>
  <c r="AM721" i="109"/>
  <c r="Q908" i="109"/>
  <c r="AN1089" i="109"/>
  <c r="T1899" i="109"/>
  <c r="AL1506" i="109"/>
  <c r="AM1713" i="109" s="1"/>
  <c r="AL1510" i="109"/>
  <c r="AM1717" i="109" s="1"/>
  <c r="AK1920" i="109"/>
  <c r="AK1924" i="109"/>
  <c r="AM1918" i="109"/>
  <c r="AM1922" i="109"/>
  <c r="Q910" i="109"/>
  <c r="AN1508" i="109"/>
  <c r="AO1715" i="109" s="1"/>
  <c r="AN1504" i="109"/>
  <c r="AO1711" i="109" s="1"/>
  <c r="Q478" i="109"/>
  <c r="Q696" i="109"/>
  <c r="Q914" i="109" s="1"/>
  <c r="Q476" i="109"/>
  <c r="Q694" i="109"/>
  <c r="Q912" i="109" s="1"/>
  <c r="R474" i="109"/>
  <c r="R692" i="109"/>
  <c r="R472" i="109"/>
  <c r="R690" i="109"/>
  <c r="U1485" i="109"/>
  <c r="U1692" i="109"/>
  <c r="V1692" i="109" s="1"/>
  <c r="P451" i="109"/>
  <c r="P669" i="109"/>
  <c r="P887" i="109" s="1"/>
  <c r="P495" i="109"/>
  <c r="P713" i="109"/>
  <c r="P931" i="109" s="1"/>
  <c r="P500" i="109"/>
  <c r="P718" i="109"/>
  <c r="P936" i="109" s="1"/>
  <c r="O939" i="109"/>
  <c r="AN1941" i="109" l="1"/>
  <c r="R908" i="109"/>
  <c r="AO1527" i="109"/>
  <c r="AO1734" i="109"/>
  <c r="AN503" i="109"/>
  <c r="AN721" i="109"/>
  <c r="AO1089" i="109"/>
  <c r="AL1924" i="109"/>
  <c r="AL1920" i="109"/>
  <c r="AM1510" i="109"/>
  <c r="AN1717" i="109" s="1"/>
  <c r="AM1506" i="109"/>
  <c r="AN1713" i="109" s="1"/>
  <c r="AN1918" i="109"/>
  <c r="AN1922" i="109"/>
  <c r="R910" i="109"/>
  <c r="AO1508" i="109"/>
  <c r="AP1715" i="109" s="1"/>
  <c r="AO1504" i="109"/>
  <c r="AP1711" i="109" s="1"/>
  <c r="R478" i="109"/>
  <c r="R696" i="109"/>
  <c r="R914" i="109" s="1"/>
  <c r="R476" i="109"/>
  <c r="R694" i="109"/>
  <c r="R912" i="109" s="1"/>
  <c r="S474" i="109"/>
  <c r="S692" i="109"/>
  <c r="S472" i="109"/>
  <c r="S690" i="109"/>
  <c r="S908" i="109" s="1"/>
  <c r="U1899" i="109"/>
  <c r="W1485" i="109"/>
  <c r="W1692" i="109"/>
  <c r="Q451" i="109"/>
  <c r="Q669" i="109"/>
  <c r="Q887" i="109" s="1"/>
  <c r="Q495" i="109"/>
  <c r="Q713" i="109"/>
  <c r="Q931" i="109" s="1"/>
  <c r="Q718" i="109"/>
  <c r="Q936" i="109" s="1"/>
  <c r="Q500" i="109"/>
  <c r="P939" i="109"/>
  <c r="AO1941" i="109" l="1"/>
  <c r="AP1527" i="109"/>
  <c r="AP1734" i="109"/>
  <c r="AO503" i="109"/>
  <c r="AO721" i="109"/>
  <c r="AP1089" i="109"/>
  <c r="AM1924" i="109"/>
  <c r="AM1920" i="109"/>
  <c r="AN1506" i="109"/>
  <c r="AO1713" i="109" s="1"/>
  <c r="AN1510" i="109"/>
  <c r="AO1717" i="109" s="1"/>
  <c r="AO1918" i="109"/>
  <c r="AO1922" i="109"/>
  <c r="S910" i="109"/>
  <c r="AP1508" i="109"/>
  <c r="AQ1715" i="109" s="1"/>
  <c r="AP1504" i="109"/>
  <c r="AQ1711" i="109" s="1"/>
  <c r="S478" i="109"/>
  <c r="S696" i="109"/>
  <c r="S914" i="109" s="1"/>
  <c r="S476" i="109"/>
  <c r="S694" i="109"/>
  <c r="S912" i="109" s="1"/>
  <c r="T474" i="109"/>
  <c r="T692" i="109"/>
  <c r="T472" i="109"/>
  <c r="T690" i="109"/>
  <c r="T908" i="109" s="1"/>
  <c r="W1899" i="109"/>
  <c r="X1485" i="109"/>
  <c r="X1692" i="109"/>
  <c r="R451" i="109"/>
  <c r="R669" i="109"/>
  <c r="R887" i="109" s="1"/>
  <c r="R495" i="109"/>
  <c r="R713" i="109"/>
  <c r="R718" i="109"/>
  <c r="R936" i="109" s="1"/>
  <c r="R500" i="109"/>
  <c r="Q939" i="109"/>
  <c r="AP1941" i="109" l="1"/>
  <c r="AQ1527" i="109"/>
  <c r="AQ1734" i="109"/>
  <c r="AQ1941" i="109" s="1"/>
  <c r="AP503" i="109"/>
  <c r="AP721" i="109"/>
  <c r="AN1924" i="109"/>
  <c r="AO1924" i="109" s="1"/>
  <c r="AQ1089" i="109"/>
  <c r="AN1920" i="109"/>
  <c r="AP1918" i="109"/>
  <c r="AO1510" i="109"/>
  <c r="AP1717" i="109" s="1"/>
  <c r="AO1506" i="109"/>
  <c r="AP1713" i="109" s="1"/>
  <c r="AP1922" i="109"/>
  <c r="T910" i="109"/>
  <c r="AQ1508" i="109"/>
  <c r="AR1715" i="109" s="1"/>
  <c r="AQ1504" i="109"/>
  <c r="AR1711" i="109" s="1"/>
  <c r="T478" i="109"/>
  <c r="T696" i="109"/>
  <c r="T914" i="109" s="1"/>
  <c r="T476" i="109"/>
  <c r="T694" i="109"/>
  <c r="T912" i="109" s="1"/>
  <c r="U474" i="109"/>
  <c r="U692" i="109"/>
  <c r="U472" i="109"/>
  <c r="U690" i="109"/>
  <c r="X1899" i="109"/>
  <c r="Y1485" i="109"/>
  <c r="Y1692" i="109"/>
  <c r="S451" i="109"/>
  <c r="S669" i="109"/>
  <c r="S887" i="109" s="1"/>
  <c r="R931" i="109"/>
  <c r="S495" i="109"/>
  <c r="S713" i="109"/>
  <c r="S718" i="109"/>
  <c r="S936" i="109" s="1"/>
  <c r="S500" i="109"/>
  <c r="R939" i="109"/>
  <c r="AR1527" i="109" l="1"/>
  <c r="AR1734" i="109"/>
  <c r="AR1941" i="109" s="1"/>
  <c r="AQ503" i="109"/>
  <c r="AQ721" i="109"/>
  <c r="AQ1918" i="109"/>
  <c r="AO1920" i="109"/>
  <c r="AR1089" i="109"/>
  <c r="AQ1922" i="109"/>
  <c r="AP1506" i="109"/>
  <c r="AQ1713" i="109" s="1"/>
  <c r="AP1510" i="109"/>
  <c r="AQ1717" i="109" s="1"/>
  <c r="AP1924" i="109"/>
  <c r="AR1508" i="109"/>
  <c r="AS1715" i="109" s="1"/>
  <c r="AR1504" i="109"/>
  <c r="AS1711" i="109" s="1"/>
  <c r="V692" i="109"/>
  <c r="U910" i="109"/>
  <c r="V690" i="109"/>
  <c r="U908" i="109"/>
  <c r="U478" i="109"/>
  <c r="U696" i="109"/>
  <c r="U476" i="109"/>
  <c r="U694" i="109"/>
  <c r="W474" i="109"/>
  <c r="W692" i="109"/>
  <c r="W910" i="109" s="1"/>
  <c r="W472" i="109"/>
  <c r="W690" i="109"/>
  <c r="W908" i="109" s="1"/>
  <c r="Y1899" i="109"/>
  <c r="Z1485" i="109"/>
  <c r="Z1692" i="109"/>
  <c r="T451" i="109"/>
  <c r="T669" i="109"/>
  <c r="T887" i="109" s="1"/>
  <c r="S931" i="109"/>
  <c r="T495" i="109"/>
  <c r="T713" i="109"/>
  <c r="T500" i="109"/>
  <c r="T718" i="109"/>
  <c r="T936" i="109" s="1"/>
  <c r="S939" i="109"/>
  <c r="AS1527" i="109" l="1"/>
  <c r="AS1734" i="109"/>
  <c r="AS1941" i="109" s="1"/>
  <c r="AR1918" i="109"/>
  <c r="AS1918" i="109" s="1"/>
  <c r="AR503" i="109"/>
  <c r="AR721" i="109"/>
  <c r="AP1920" i="109"/>
  <c r="AR1922" i="109"/>
  <c r="AS1089" i="109"/>
  <c r="AQ1510" i="109"/>
  <c r="AR1717" i="109" s="1"/>
  <c r="AQ1924" i="109"/>
  <c r="AQ1506" i="109"/>
  <c r="AR1713" i="109" s="1"/>
  <c r="AS1508" i="109"/>
  <c r="AT1715" i="109" s="1"/>
  <c r="AS1504" i="109"/>
  <c r="AT1711" i="109" s="1"/>
  <c r="V696" i="109"/>
  <c r="U914" i="109"/>
  <c r="V694" i="109"/>
  <c r="U912" i="109"/>
  <c r="W478" i="109"/>
  <c r="W696" i="109"/>
  <c r="W476" i="109"/>
  <c r="W694" i="109"/>
  <c r="X474" i="109"/>
  <c r="X692" i="109"/>
  <c r="X910" i="109" s="1"/>
  <c r="X472" i="109"/>
  <c r="X690" i="109"/>
  <c r="X908" i="109" s="1"/>
  <c r="Z1899" i="109"/>
  <c r="AA1485" i="109"/>
  <c r="AA1692" i="109"/>
  <c r="U451" i="109"/>
  <c r="U669" i="109"/>
  <c r="V669" i="109" s="1"/>
  <c r="U713" i="109"/>
  <c r="V713" i="109" s="1"/>
  <c r="U495" i="109"/>
  <c r="T931" i="109"/>
  <c r="U500" i="109"/>
  <c r="U718" i="109"/>
  <c r="T939" i="109"/>
  <c r="AT1527" i="109" l="1"/>
  <c r="AT1734" i="109"/>
  <c r="AT1941" i="109" s="1"/>
  <c r="AS503" i="109"/>
  <c r="AS721" i="109"/>
  <c r="AQ1920" i="109"/>
  <c r="W914" i="109"/>
  <c r="W912" i="109"/>
  <c r="AS1922" i="109"/>
  <c r="AT1089" i="109"/>
  <c r="AR1506" i="109"/>
  <c r="AS1713" i="109" s="1"/>
  <c r="AR1510" i="109"/>
  <c r="AS1717" i="109" s="1"/>
  <c r="AR1924" i="109"/>
  <c r="AT1508" i="109"/>
  <c r="AU1715" i="109" s="1"/>
  <c r="AT1504" i="109"/>
  <c r="AU1711" i="109" s="1"/>
  <c r="AT1918" i="109"/>
  <c r="X478" i="109"/>
  <c r="X696" i="109"/>
  <c r="X476" i="109"/>
  <c r="X694" i="109"/>
  <c r="Y474" i="109"/>
  <c r="Y692" i="109"/>
  <c r="Y910" i="109" s="1"/>
  <c r="Y472" i="109"/>
  <c r="Y690" i="109"/>
  <c r="Y908" i="109" s="1"/>
  <c r="AA1899" i="109"/>
  <c r="AB1485" i="109"/>
  <c r="AB1692" i="109"/>
  <c r="U887" i="109"/>
  <c r="W451" i="109"/>
  <c r="W669" i="109"/>
  <c r="W495" i="109"/>
  <c r="W713" i="109"/>
  <c r="U931" i="109"/>
  <c r="V718" i="109"/>
  <c r="U936" i="109"/>
  <c r="W500" i="109"/>
  <c r="W718" i="109"/>
  <c r="U939" i="109"/>
  <c r="AU1527" i="109" l="1"/>
  <c r="AU1734" i="109"/>
  <c r="AV1734" i="109" s="1"/>
  <c r="AR1920" i="109"/>
  <c r="AS1920" i="109" s="1"/>
  <c r="X914" i="109"/>
  <c r="AT503" i="109"/>
  <c r="AT721" i="109"/>
  <c r="X912" i="109"/>
  <c r="AT1922" i="109"/>
  <c r="AU1089" i="109"/>
  <c r="AS1924" i="109"/>
  <c r="AS1510" i="109"/>
  <c r="AT1717" i="109" s="1"/>
  <c r="AS1506" i="109"/>
  <c r="AT1713" i="109" s="1"/>
  <c r="AU1508" i="109"/>
  <c r="AW1715" i="109" s="1"/>
  <c r="AU1504" i="109"/>
  <c r="AW1711" i="109" s="1"/>
  <c r="Y478" i="109"/>
  <c r="Y696" i="109"/>
  <c r="Y914" i="109" s="1"/>
  <c r="Y476" i="109"/>
  <c r="Y694" i="109"/>
  <c r="Z474" i="109"/>
  <c r="Z692" i="109"/>
  <c r="Z910" i="109" s="1"/>
  <c r="Z472" i="109"/>
  <c r="Z690" i="109"/>
  <c r="Z908" i="109" s="1"/>
  <c r="AB1899" i="109"/>
  <c r="AC1485" i="109"/>
  <c r="AC1692" i="109"/>
  <c r="W887" i="109"/>
  <c r="X451" i="109"/>
  <c r="X669" i="109"/>
  <c r="W931" i="109"/>
  <c r="X495" i="109"/>
  <c r="X713" i="109"/>
  <c r="W936" i="109"/>
  <c r="X500" i="109"/>
  <c r="X718" i="109"/>
  <c r="W939" i="109"/>
  <c r="AU1941" i="109" l="1"/>
  <c r="Y912" i="109"/>
  <c r="AW1527" i="109"/>
  <c r="AW1734" i="109"/>
  <c r="AU503" i="109"/>
  <c r="AU721" i="109"/>
  <c r="AV721" i="109" s="1"/>
  <c r="AW1089" i="109"/>
  <c r="AW1504" i="109"/>
  <c r="AX1711" i="109" s="1"/>
  <c r="AW1508" i="109"/>
  <c r="AX1715" i="109" s="1"/>
  <c r="AT1506" i="109"/>
  <c r="AU1713" i="109" s="1"/>
  <c r="AT1510" i="109"/>
  <c r="AU1717" i="109" s="1"/>
  <c r="AV1715" i="109"/>
  <c r="AU1922" i="109"/>
  <c r="AV1711" i="109"/>
  <c r="AU1918" i="109"/>
  <c r="Z478" i="109"/>
  <c r="Z696" i="109"/>
  <c r="Z914" i="109" s="1"/>
  <c r="Z476" i="109"/>
  <c r="Z694" i="109"/>
  <c r="Z912" i="109" s="1"/>
  <c r="AA474" i="109"/>
  <c r="AA692" i="109"/>
  <c r="AA910" i="109" s="1"/>
  <c r="AA472" i="109"/>
  <c r="AA690" i="109"/>
  <c r="AA908" i="109" s="1"/>
  <c r="AC1899" i="109"/>
  <c r="AD1485" i="109"/>
  <c r="AD1692" i="109"/>
  <c r="X887" i="109"/>
  <c r="Y451" i="109"/>
  <c r="Y669" i="109"/>
  <c r="X931" i="109"/>
  <c r="Y495" i="109"/>
  <c r="Y713" i="109"/>
  <c r="X936" i="109"/>
  <c r="Y500" i="109"/>
  <c r="Y718" i="109"/>
  <c r="X939" i="109"/>
  <c r="AW1941" i="109" l="1"/>
  <c r="AX1527" i="109"/>
  <c r="AX1734" i="109"/>
  <c r="AW503" i="109"/>
  <c r="AW721" i="109"/>
  <c r="AX1089" i="109"/>
  <c r="AX1508" i="109"/>
  <c r="AY1715" i="109" s="1"/>
  <c r="AX1504" i="109"/>
  <c r="AY1711" i="109" s="1"/>
  <c r="AW1922" i="109"/>
  <c r="AW1918" i="109"/>
  <c r="AT1924" i="109"/>
  <c r="AU1510" i="109"/>
  <c r="AW1717" i="109" s="1"/>
  <c r="AT1920" i="109"/>
  <c r="AU1506" i="109"/>
  <c r="AW1713" i="109" s="1"/>
  <c r="AA478" i="109"/>
  <c r="AA696" i="109"/>
  <c r="AA914" i="109" s="1"/>
  <c r="AA476" i="109"/>
  <c r="AA694" i="109"/>
  <c r="AA912" i="109" s="1"/>
  <c r="AB474" i="109"/>
  <c r="AB692" i="109"/>
  <c r="AB910" i="109" s="1"/>
  <c r="AB472" i="109"/>
  <c r="AB690" i="109"/>
  <c r="AB908" i="109" s="1"/>
  <c r="AD1899" i="109"/>
  <c r="AE1485" i="109"/>
  <c r="AE1692" i="109"/>
  <c r="Y887" i="109"/>
  <c r="Z451" i="109"/>
  <c r="Z669" i="109"/>
  <c r="Y931" i="109"/>
  <c r="Z495" i="109"/>
  <c r="Z713" i="109"/>
  <c r="Y936" i="109"/>
  <c r="Z500" i="109"/>
  <c r="Z718" i="109"/>
  <c r="Y939" i="109"/>
  <c r="AX1941" i="109" l="1"/>
  <c r="AY1527" i="109"/>
  <c r="AY1734" i="109"/>
  <c r="AX721" i="109"/>
  <c r="AX503" i="109"/>
  <c r="AY1089" i="109"/>
  <c r="AU1924" i="109"/>
  <c r="AX1918" i="109"/>
  <c r="AY1504" i="109"/>
  <c r="AZ1711" i="109" s="1"/>
  <c r="AW1510" i="109"/>
  <c r="AX1717" i="109" s="1"/>
  <c r="AY1508" i="109"/>
  <c r="AZ1715" i="109" s="1"/>
  <c r="AW1506" i="109"/>
  <c r="AX1713" i="109" s="1"/>
  <c r="AX1922" i="109"/>
  <c r="AU1920" i="109"/>
  <c r="AV1713" i="109"/>
  <c r="AV1717" i="109"/>
  <c r="AB478" i="109"/>
  <c r="AB696" i="109"/>
  <c r="AB914" i="109" s="1"/>
  <c r="AB476" i="109"/>
  <c r="AB694" i="109"/>
  <c r="AB912" i="109" s="1"/>
  <c r="AC474" i="109"/>
  <c r="AC692" i="109"/>
  <c r="AC910" i="109" s="1"/>
  <c r="AC472" i="109"/>
  <c r="AC690" i="109"/>
  <c r="AC908" i="109" s="1"/>
  <c r="AE1899" i="109"/>
  <c r="AF1485" i="109"/>
  <c r="AF1692" i="109"/>
  <c r="Z931" i="109"/>
  <c r="Z887" i="109"/>
  <c r="AA451" i="109"/>
  <c r="AA669" i="109"/>
  <c r="Z936" i="109"/>
  <c r="AA495" i="109"/>
  <c r="AA713" i="109"/>
  <c r="AA500" i="109"/>
  <c r="AA718" i="109"/>
  <c r="Z939" i="109"/>
  <c r="AY1941" i="109" l="1"/>
  <c r="AZ1527" i="109"/>
  <c r="AZ1734" i="109"/>
  <c r="AY721" i="109"/>
  <c r="AY503" i="109"/>
  <c r="AZ1089" i="109"/>
  <c r="AX1510" i="109"/>
  <c r="AY1717" i="109" s="1"/>
  <c r="AY1918" i="109"/>
  <c r="AX1506" i="109"/>
  <c r="AY1713" i="109" s="1"/>
  <c r="AW1920" i="109"/>
  <c r="AW1924" i="109"/>
  <c r="AY1922" i="109"/>
  <c r="AZ1508" i="109"/>
  <c r="BA1715" i="109" s="1"/>
  <c r="AZ1504" i="109"/>
  <c r="BA1711" i="109" s="1"/>
  <c r="AC478" i="109"/>
  <c r="AC696" i="109"/>
  <c r="AC914" i="109" s="1"/>
  <c r="AC476" i="109"/>
  <c r="AC694" i="109"/>
  <c r="AC912" i="109" s="1"/>
  <c r="AD474" i="109"/>
  <c r="AD692" i="109"/>
  <c r="AD910" i="109" s="1"/>
  <c r="AD472" i="109"/>
  <c r="AD690" i="109"/>
  <c r="AD908" i="109" s="1"/>
  <c r="AA931" i="109"/>
  <c r="AF1899" i="109"/>
  <c r="AG1485" i="109"/>
  <c r="AG1692" i="109"/>
  <c r="AA887" i="109"/>
  <c r="AB451" i="109"/>
  <c r="AB669" i="109"/>
  <c r="AA936" i="109"/>
  <c r="AB495" i="109"/>
  <c r="AB713" i="109"/>
  <c r="AB500" i="109"/>
  <c r="AB718" i="109"/>
  <c r="AA939" i="109"/>
  <c r="AZ1941" i="109" l="1"/>
  <c r="BA1527" i="109"/>
  <c r="BA1734" i="109"/>
  <c r="AZ721" i="109"/>
  <c r="AZ503" i="109"/>
  <c r="BA1089" i="109"/>
  <c r="AZ1922" i="109"/>
  <c r="BA1508" i="109"/>
  <c r="BB1715" i="109" s="1"/>
  <c r="AY1506" i="109"/>
  <c r="AZ1713" i="109" s="1"/>
  <c r="AY1510" i="109"/>
  <c r="AZ1717" i="109" s="1"/>
  <c r="AX1920" i="109"/>
  <c r="AX1924" i="109"/>
  <c r="BA1504" i="109"/>
  <c r="BB1711" i="109" s="1"/>
  <c r="AZ1918" i="109"/>
  <c r="AD478" i="109"/>
  <c r="AD696" i="109"/>
  <c r="AD914" i="109" s="1"/>
  <c r="AB931" i="109"/>
  <c r="AD476" i="109"/>
  <c r="AD694" i="109"/>
  <c r="AD912" i="109" s="1"/>
  <c r="AE474" i="109"/>
  <c r="AE692" i="109"/>
  <c r="AE910" i="109" s="1"/>
  <c r="AE472" i="109"/>
  <c r="AE690" i="109"/>
  <c r="AE908" i="109" s="1"/>
  <c r="AG1899" i="109"/>
  <c r="AH1485" i="109"/>
  <c r="AJ1692" i="109" s="1"/>
  <c r="AH1692" i="109"/>
  <c r="AI1692" i="109" s="1"/>
  <c r="AB936" i="109"/>
  <c r="AB887" i="109"/>
  <c r="AC451" i="109"/>
  <c r="AC669" i="109"/>
  <c r="AC713" i="109"/>
  <c r="AC495" i="109"/>
  <c r="AC500" i="109"/>
  <c r="AC718" i="109"/>
  <c r="AB939" i="109"/>
  <c r="BA1941" i="109" l="1"/>
  <c r="BB1527" i="109"/>
  <c r="BB1734" i="109"/>
  <c r="BB1941" i="109" s="1"/>
  <c r="BA721" i="109"/>
  <c r="BA503" i="109"/>
  <c r="BB1089" i="109"/>
  <c r="BA1922" i="109"/>
  <c r="BA1918" i="109"/>
  <c r="AZ1506" i="109"/>
  <c r="BA1713" i="109" s="1"/>
  <c r="AZ1510" i="109"/>
  <c r="BA1717" i="109" s="1"/>
  <c r="BB1504" i="109"/>
  <c r="BC1711" i="109" s="1"/>
  <c r="AY1924" i="109"/>
  <c r="BB1508" i="109"/>
  <c r="BC1715" i="109" s="1"/>
  <c r="AY1920" i="109"/>
  <c r="AC931" i="109"/>
  <c r="AE478" i="109"/>
  <c r="AE696" i="109"/>
  <c r="AE914" i="109" s="1"/>
  <c r="AE476" i="109"/>
  <c r="AE694" i="109"/>
  <c r="AE912" i="109" s="1"/>
  <c r="AF474" i="109"/>
  <c r="AF692" i="109"/>
  <c r="AF910" i="109" s="1"/>
  <c r="AF472" i="109"/>
  <c r="AF690" i="109"/>
  <c r="AF908" i="109" s="1"/>
  <c r="AH1899" i="109"/>
  <c r="AC936" i="109"/>
  <c r="AJ1485" i="109"/>
  <c r="AK1692" i="109" s="1"/>
  <c r="AC887" i="109"/>
  <c r="AD451" i="109"/>
  <c r="AD669" i="109"/>
  <c r="AD495" i="109"/>
  <c r="AD713" i="109"/>
  <c r="AD500" i="109"/>
  <c r="AD718" i="109"/>
  <c r="AC939" i="109"/>
  <c r="BC1527" i="109" l="1"/>
  <c r="BC1734" i="109"/>
  <c r="BC1941" i="109" s="1"/>
  <c r="BB721" i="109"/>
  <c r="BB503" i="109"/>
  <c r="BC1089" i="109"/>
  <c r="AZ1924" i="109"/>
  <c r="BC1508" i="109"/>
  <c r="BD1715" i="109" s="1"/>
  <c r="BB1918" i="109"/>
  <c r="AZ1920" i="109"/>
  <c r="BA1510" i="109"/>
  <c r="BB1717" i="109" s="1"/>
  <c r="BB1922" i="109"/>
  <c r="BC1504" i="109"/>
  <c r="BD1711" i="109" s="1"/>
  <c r="BA1506" i="109"/>
  <c r="BB1713" i="109" s="1"/>
  <c r="AD931" i="109"/>
  <c r="AF478" i="109"/>
  <c r="AF696" i="109"/>
  <c r="AF914" i="109" s="1"/>
  <c r="AF476" i="109"/>
  <c r="AF694" i="109"/>
  <c r="AF912" i="109" s="1"/>
  <c r="AG474" i="109"/>
  <c r="AG692" i="109"/>
  <c r="AG910" i="109" s="1"/>
  <c r="AG472" i="109"/>
  <c r="AG690" i="109"/>
  <c r="AG908" i="109" s="1"/>
  <c r="AD936" i="109"/>
  <c r="AJ1899" i="109"/>
  <c r="AK1485" i="109"/>
  <c r="AL1692" i="109" s="1"/>
  <c r="AD887" i="109"/>
  <c r="AE451" i="109"/>
  <c r="AE669" i="109"/>
  <c r="AE713" i="109"/>
  <c r="AE495" i="109"/>
  <c r="AE500" i="109"/>
  <c r="AE718" i="109"/>
  <c r="AD939" i="109"/>
  <c r="BD1527" i="109" l="1"/>
  <c r="BD1734" i="109"/>
  <c r="BD1941" i="109" s="1"/>
  <c r="BC721" i="109"/>
  <c r="BC503" i="109"/>
  <c r="BD1089" i="109"/>
  <c r="BC1918" i="109"/>
  <c r="BC1922" i="109"/>
  <c r="BD1508" i="109"/>
  <c r="BE1715" i="109" s="1"/>
  <c r="BA1920" i="109"/>
  <c r="BB1510" i="109"/>
  <c r="BC1717" i="109" s="1"/>
  <c r="BD1504" i="109"/>
  <c r="BE1711" i="109" s="1"/>
  <c r="BB1506" i="109"/>
  <c r="BC1713" i="109" s="1"/>
  <c r="BA1924" i="109"/>
  <c r="AE931" i="109"/>
  <c r="AG478" i="109"/>
  <c r="AG696" i="109"/>
  <c r="AG914" i="109" s="1"/>
  <c r="AG476" i="109"/>
  <c r="AG694" i="109"/>
  <c r="AG912" i="109" s="1"/>
  <c r="AH692" i="109"/>
  <c r="AH474" i="109"/>
  <c r="AJ692" i="109" s="1"/>
  <c r="EK474" i="109"/>
  <c r="AE936" i="109"/>
  <c r="AH690" i="109"/>
  <c r="AH472" i="109"/>
  <c r="AJ690" i="109" s="1"/>
  <c r="EK472" i="109"/>
  <c r="AE887" i="109"/>
  <c r="AK1899" i="109"/>
  <c r="AL1485" i="109"/>
  <c r="AM1692" i="109" s="1"/>
  <c r="AF451" i="109"/>
  <c r="AF669" i="109"/>
  <c r="AF713" i="109"/>
  <c r="AF495" i="109"/>
  <c r="AF500" i="109"/>
  <c r="AF718" i="109"/>
  <c r="AE939" i="109"/>
  <c r="BE1527" i="109" l="1"/>
  <c r="BE1734" i="109"/>
  <c r="BE1941" i="109" s="1"/>
  <c r="BD721" i="109"/>
  <c r="BD503" i="109"/>
  <c r="BD1918" i="109"/>
  <c r="BE1089" i="109"/>
  <c r="BD1922" i="109"/>
  <c r="BB1924" i="109"/>
  <c r="BB1920" i="109"/>
  <c r="BE1508" i="109"/>
  <c r="BF1715" i="109" s="1"/>
  <c r="BC1506" i="109"/>
  <c r="BD1713" i="109" s="1"/>
  <c r="BE1504" i="109"/>
  <c r="BF1711" i="109" s="1"/>
  <c r="BC1510" i="109"/>
  <c r="BD1717" i="109" s="1"/>
  <c r="AF931" i="109"/>
  <c r="AI692" i="109"/>
  <c r="AH910" i="109"/>
  <c r="AF887" i="109"/>
  <c r="AI690" i="109"/>
  <c r="AH908" i="109"/>
  <c r="AH696" i="109"/>
  <c r="EK478" i="109"/>
  <c r="AH478" i="109"/>
  <c r="AJ696" i="109" s="1"/>
  <c r="AH694" i="109"/>
  <c r="EK476" i="109"/>
  <c r="AH476" i="109"/>
  <c r="AJ694" i="109" s="1"/>
  <c r="AF936" i="109"/>
  <c r="AJ474" i="109"/>
  <c r="AK692" i="109" s="1"/>
  <c r="AJ472" i="109"/>
  <c r="AK690" i="109" s="1"/>
  <c r="AL1899" i="109"/>
  <c r="AM1485" i="109"/>
  <c r="AN1692" i="109" s="1"/>
  <c r="AG451" i="109"/>
  <c r="AH451" i="109" s="1"/>
  <c r="AG669" i="109"/>
  <c r="AG713" i="109"/>
  <c r="AG495" i="109"/>
  <c r="EK495" i="109" s="1"/>
  <c r="AG718" i="109"/>
  <c r="AG500" i="109"/>
  <c r="EK500" i="109" s="1"/>
  <c r="AF939" i="109"/>
  <c r="AJ669" i="109" l="1"/>
  <c r="AJ451" i="109"/>
  <c r="BF1527" i="109"/>
  <c r="BF1734" i="109"/>
  <c r="BF1941" i="109" s="1"/>
  <c r="BE721" i="109"/>
  <c r="BE503" i="109"/>
  <c r="AJ910" i="109"/>
  <c r="AK910" i="109" s="1"/>
  <c r="BE1918" i="109"/>
  <c r="BE1922" i="109"/>
  <c r="BF1089" i="109"/>
  <c r="BC1920" i="109"/>
  <c r="BD1510" i="109"/>
  <c r="BE1717" i="109" s="1"/>
  <c r="BD1506" i="109"/>
  <c r="BE1713" i="109" s="1"/>
  <c r="BC1924" i="109"/>
  <c r="BF1504" i="109"/>
  <c r="BG1711" i="109" s="1"/>
  <c r="BF1508" i="109"/>
  <c r="BG1715" i="109" s="1"/>
  <c r="AG931" i="109"/>
  <c r="AI696" i="109"/>
  <c r="AH914" i="109"/>
  <c r="AG887" i="109"/>
  <c r="AI694" i="109"/>
  <c r="AH912" i="109"/>
  <c r="AJ908" i="109"/>
  <c r="AJ478" i="109"/>
  <c r="AK696" i="109" s="1"/>
  <c r="AJ476" i="109"/>
  <c r="AK694" i="109" s="1"/>
  <c r="AK474" i="109"/>
  <c r="AL692" i="109" s="1"/>
  <c r="AK472" i="109"/>
  <c r="AL690" i="109" s="1"/>
  <c r="AG936" i="109"/>
  <c r="AH936" i="109" s="1"/>
  <c r="AI718" i="109"/>
  <c r="AH669" i="109"/>
  <c r="AM1899" i="109"/>
  <c r="AN1485" i="109"/>
  <c r="AO1692" i="109" s="1"/>
  <c r="AH495" i="109"/>
  <c r="AJ713" i="109" s="1"/>
  <c r="AH713" i="109"/>
  <c r="AI713" i="109" s="1"/>
  <c r="AH500" i="109"/>
  <c r="AG939" i="109"/>
  <c r="AK451" i="109" l="1"/>
  <c r="AK669" i="109"/>
  <c r="BG1527" i="109"/>
  <c r="BG1734" i="109"/>
  <c r="BG1941" i="109" s="1"/>
  <c r="AJ500" i="109"/>
  <c r="AJ718" i="109"/>
  <c r="AJ936" i="109" s="1"/>
  <c r="BF721" i="109"/>
  <c r="BF503" i="109"/>
  <c r="AK908" i="109"/>
  <c r="BF1918" i="109"/>
  <c r="BF1922" i="109"/>
  <c r="BG1089" i="109"/>
  <c r="BD1924" i="109"/>
  <c r="BE1506" i="109"/>
  <c r="BF1713" i="109" s="1"/>
  <c r="BG1504" i="109"/>
  <c r="BH1711" i="109" s="1"/>
  <c r="BD1920" i="109"/>
  <c r="BG1508" i="109"/>
  <c r="BH1715" i="109" s="1"/>
  <c r="BE1510" i="109"/>
  <c r="BF1717" i="109" s="1"/>
  <c r="AJ912" i="109"/>
  <c r="AJ914" i="109"/>
  <c r="AK478" i="109"/>
  <c r="AL696" i="109" s="1"/>
  <c r="AK476" i="109"/>
  <c r="AL694" i="109" s="1"/>
  <c r="AL474" i="109"/>
  <c r="AM692" i="109" s="1"/>
  <c r="AL910" i="109"/>
  <c r="AL472" i="109"/>
  <c r="AM690" i="109" s="1"/>
  <c r="AL908" i="109"/>
  <c r="AH887" i="109"/>
  <c r="AJ887" i="109" s="1"/>
  <c r="AI669" i="109"/>
  <c r="AN1899" i="109"/>
  <c r="AO1485" i="109"/>
  <c r="AP1692" i="109" s="1"/>
  <c r="AJ495" i="109"/>
  <c r="AK713" i="109" s="1"/>
  <c r="AH931" i="109"/>
  <c r="AH939" i="109"/>
  <c r="AJ939" i="109" s="1"/>
  <c r="AK939" i="109" s="1"/>
  <c r="AL939" i="109" s="1"/>
  <c r="AM939" i="109" s="1"/>
  <c r="AN939" i="109" s="1"/>
  <c r="AO939" i="109" s="1"/>
  <c r="AP939" i="109" s="1"/>
  <c r="AQ939" i="109" s="1"/>
  <c r="AR939" i="109" s="1"/>
  <c r="AS939" i="109" s="1"/>
  <c r="AT939" i="109" s="1"/>
  <c r="AU939" i="109" s="1"/>
  <c r="AW939" i="109" s="1"/>
  <c r="AX939" i="109" s="1"/>
  <c r="AY939" i="109" s="1"/>
  <c r="AZ939" i="109" s="1"/>
  <c r="BA939" i="109" s="1"/>
  <c r="BB939" i="109" s="1"/>
  <c r="BC939" i="109" s="1"/>
  <c r="BD939" i="109" s="1"/>
  <c r="BE939" i="109" s="1"/>
  <c r="BF939" i="109" s="1"/>
  <c r="AL451" i="109" l="1"/>
  <c r="AL669" i="109"/>
  <c r="BH1527" i="109"/>
  <c r="BH1734" i="109"/>
  <c r="BI1734" i="109" s="1"/>
  <c r="BG721" i="109"/>
  <c r="BG939" i="109" s="1"/>
  <c r="BG503" i="109"/>
  <c r="AK500" i="109"/>
  <c r="AK718" i="109"/>
  <c r="BG1922" i="109"/>
  <c r="BG1918" i="109"/>
  <c r="BH1089" i="109"/>
  <c r="AK912" i="109"/>
  <c r="BE1920" i="109"/>
  <c r="BF1920" i="109" s="1"/>
  <c r="BH1504" i="109"/>
  <c r="BF1510" i="109"/>
  <c r="BG1717" i="109" s="1"/>
  <c r="BH1508" i="109"/>
  <c r="BE1924" i="109"/>
  <c r="BF1506" i="109"/>
  <c r="BG1713" i="109" s="1"/>
  <c r="AK914" i="109"/>
  <c r="AL478" i="109"/>
  <c r="AM696" i="109" s="1"/>
  <c r="AL476" i="109"/>
  <c r="AM694" i="109" s="1"/>
  <c r="AM474" i="109"/>
  <c r="AN692" i="109" s="1"/>
  <c r="AM910" i="109"/>
  <c r="AM472" i="109"/>
  <c r="AN690" i="109" s="1"/>
  <c r="AM908" i="109"/>
  <c r="AK887" i="109"/>
  <c r="AO1899" i="109"/>
  <c r="AP1485" i="109"/>
  <c r="AQ1692" i="109" s="1"/>
  <c r="AK495" i="109"/>
  <c r="AL713" i="109" s="1"/>
  <c r="AJ931" i="109"/>
  <c r="AK936" i="109" l="1"/>
  <c r="AM451" i="109"/>
  <c r="AM669" i="109"/>
  <c r="BH1941" i="109"/>
  <c r="BH721" i="109"/>
  <c r="BH503" i="109"/>
  <c r="AL500" i="109"/>
  <c r="AL718" i="109"/>
  <c r="AL936" i="109" s="1"/>
  <c r="AL912" i="109"/>
  <c r="BF1924" i="109"/>
  <c r="BH1922" i="109"/>
  <c r="BI1715" i="109"/>
  <c r="BH1918" i="109"/>
  <c r="BI1711" i="109"/>
  <c r="BG1510" i="109"/>
  <c r="BH1717" i="109" s="1"/>
  <c r="BG1506" i="109"/>
  <c r="BH1713" i="109" s="1"/>
  <c r="BG1920" i="109"/>
  <c r="AL914" i="109"/>
  <c r="AM478" i="109"/>
  <c r="AN696" i="109" s="1"/>
  <c r="AM476" i="109"/>
  <c r="AN694" i="109" s="1"/>
  <c r="AN474" i="109"/>
  <c r="AO692" i="109" s="1"/>
  <c r="AN910" i="109"/>
  <c r="AN472" i="109"/>
  <c r="AO690" i="109" s="1"/>
  <c r="AN908" i="109"/>
  <c r="AL887" i="109"/>
  <c r="AP1899" i="109"/>
  <c r="AQ1485" i="109"/>
  <c r="AR1692" i="109" s="1"/>
  <c r="AK931" i="109"/>
  <c r="AL495" i="109"/>
  <c r="AM713" i="109" s="1"/>
  <c r="AN451" i="109" l="1"/>
  <c r="AN669" i="109"/>
  <c r="BH939" i="109"/>
  <c r="BI721" i="109"/>
  <c r="AM500" i="109"/>
  <c r="AM718" i="109"/>
  <c r="AM936" i="109" s="1"/>
  <c r="AM912" i="109"/>
  <c r="BH1506" i="109"/>
  <c r="BH1510" i="109"/>
  <c r="BG1924" i="109"/>
  <c r="AM914" i="109"/>
  <c r="AN478" i="109"/>
  <c r="AO696" i="109" s="1"/>
  <c r="AN476" i="109"/>
  <c r="AO694" i="109" s="1"/>
  <c r="AO474" i="109"/>
  <c r="AP692" i="109" s="1"/>
  <c r="AO910" i="109"/>
  <c r="AO472" i="109"/>
  <c r="AP690" i="109" s="1"/>
  <c r="AO908" i="109"/>
  <c r="AM887" i="109"/>
  <c r="AQ1899" i="109"/>
  <c r="AL931" i="109"/>
  <c r="AR1485" i="109"/>
  <c r="AS1692" i="109" s="1"/>
  <c r="AM495" i="109"/>
  <c r="AN713" i="109" s="1"/>
  <c r="AO451" i="109" l="1"/>
  <c r="AO669" i="109"/>
  <c r="AN500" i="109"/>
  <c r="AN718" i="109"/>
  <c r="AN936" i="109" s="1"/>
  <c r="AN912" i="109"/>
  <c r="BH1924" i="109"/>
  <c r="BI1717" i="109"/>
  <c r="BH1920" i="109"/>
  <c r="BI1713" i="109"/>
  <c r="AN914" i="109"/>
  <c r="AO478" i="109"/>
  <c r="AP696" i="109" s="1"/>
  <c r="AO476" i="109"/>
  <c r="AP694" i="109" s="1"/>
  <c r="AP474" i="109"/>
  <c r="AQ692" i="109" s="1"/>
  <c r="AP910" i="109"/>
  <c r="AP472" i="109"/>
  <c r="AQ690" i="109" s="1"/>
  <c r="AP908" i="109"/>
  <c r="AM931" i="109"/>
  <c r="AN887" i="109"/>
  <c r="AR1899" i="109"/>
  <c r="AS1485" i="109"/>
  <c r="AT1692" i="109" s="1"/>
  <c r="AN495" i="109"/>
  <c r="AO713" i="109" s="1"/>
  <c r="AP451" i="109" l="1"/>
  <c r="AP669" i="109"/>
  <c r="AO500" i="109"/>
  <c r="AO718" i="109"/>
  <c r="AO936" i="109" s="1"/>
  <c r="AO912" i="109"/>
  <c r="AO914" i="109"/>
  <c r="AN931" i="109"/>
  <c r="AP478" i="109"/>
  <c r="AQ696" i="109" s="1"/>
  <c r="AP476" i="109"/>
  <c r="AQ694" i="109" s="1"/>
  <c r="AQ474" i="109"/>
  <c r="AR692" i="109" s="1"/>
  <c r="AQ910" i="109"/>
  <c r="AQ472" i="109"/>
  <c r="AR690" i="109" s="1"/>
  <c r="AQ908" i="109"/>
  <c r="AO887" i="109"/>
  <c r="AS1899" i="109"/>
  <c r="AT1485" i="109"/>
  <c r="AU1692" i="109" s="1"/>
  <c r="AO495" i="109"/>
  <c r="AP713" i="109" s="1"/>
  <c r="AQ451" i="109" l="1"/>
  <c r="AQ669" i="109"/>
  <c r="AP500" i="109"/>
  <c r="AP718" i="109"/>
  <c r="AP914" i="109"/>
  <c r="AP912" i="109"/>
  <c r="AO931" i="109"/>
  <c r="AQ478" i="109"/>
  <c r="AR696" i="109" s="1"/>
  <c r="AQ476" i="109"/>
  <c r="AR694" i="109" s="1"/>
  <c r="AR474" i="109"/>
  <c r="AS692" i="109" s="1"/>
  <c r="AR910" i="109"/>
  <c r="AR472" i="109"/>
  <c r="AS690" i="109" s="1"/>
  <c r="AR908" i="109"/>
  <c r="AP887" i="109"/>
  <c r="AT1899" i="109"/>
  <c r="AU1485" i="109"/>
  <c r="AW1692" i="109" s="1"/>
  <c r="AV1692" i="109"/>
  <c r="AP495" i="109"/>
  <c r="AQ713" i="109" s="1"/>
  <c r="AP936" i="109" l="1"/>
  <c r="AR451" i="109"/>
  <c r="AR669" i="109"/>
  <c r="AQ500" i="109"/>
  <c r="AQ718" i="109"/>
  <c r="AQ936" i="109" s="1"/>
  <c r="AQ914" i="109"/>
  <c r="AR914" i="109" s="1"/>
  <c r="AQ912" i="109"/>
  <c r="AR912" i="109" s="1"/>
  <c r="AP931" i="109"/>
  <c r="AW1485" i="109"/>
  <c r="AX1692" i="109" s="1"/>
  <c r="AR478" i="109"/>
  <c r="AS696" i="109" s="1"/>
  <c r="AR476" i="109"/>
  <c r="AS694" i="109" s="1"/>
  <c r="AS910" i="109"/>
  <c r="AS474" i="109"/>
  <c r="AT692" i="109" s="1"/>
  <c r="AS908" i="109"/>
  <c r="AS472" i="109"/>
  <c r="AT690" i="109" s="1"/>
  <c r="AQ887" i="109"/>
  <c r="AU1899" i="109"/>
  <c r="AQ495" i="109"/>
  <c r="AR713" i="109" s="1"/>
  <c r="AS451" i="109" l="1"/>
  <c r="AS669" i="109"/>
  <c r="AR500" i="109"/>
  <c r="AR718" i="109"/>
  <c r="AR936" i="109" s="1"/>
  <c r="AQ931" i="109"/>
  <c r="AR931" i="109" s="1"/>
  <c r="AX1485" i="109"/>
  <c r="AY1692" i="109" s="1"/>
  <c r="AW1899" i="109"/>
  <c r="AS478" i="109"/>
  <c r="AT696" i="109" s="1"/>
  <c r="AS914" i="109"/>
  <c r="AS912" i="109"/>
  <c r="AS476" i="109"/>
  <c r="AT694" i="109" s="1"/>
  <c r="AT474" i="109"/>
  <c r="AU692" i="109" s="1"/>
  <c r="AT910" i="109"/>
  <c r="AT472" i="109"/>
  <c r="AU690" i="109" s="1"/>
  <c r="AT908" i="109"/>
  <c r="AR887" i="109"/>
  <c r="AR495" i="109"/>
  <c r="AS713" i="109" s="1"/>
  <c r="AT451" i="109" l="1"/>
  <c r="AT669" i="109"/>
  <c r="AS500" i="109"/>
  <c r="AS718" i="109"/>
  <c r="AS936" i="109" s="1"/>
  <c r="AY1485" i="109"/>
  <c r="AZ1692" i="109" s="1"/>
  <c r="AX1899" i="109"/>
  <c r="AT478" i="109"/>
  <c r="AU696" i="109" s="1"/>
  <c r="AT914" i="109"/>
  <c r="AT476" i="109"/>
  <c r="AU694" i="109" s="1"/>
  <c r="AT912" i="109"/>
  <c r="AU474" i="109"/>
  <c r="AW692" i="109" s="1"/>
  <c r="AU472" i="109"/>
  <c r="AW690" i="109" s="1"/>
  <c r="AS887" i="109"/>
  <c r="AS495" i="109"/>
  <c r="AT713" i="109" s="1"/>
  <c r="AS931" i="109"/>
  <c r="AU451" i="109" l="1"/>
  <c r="AU669" i="109"/>
  <c r="AV669" i="109" s="1"/>
  <c r="AT500" i="109"/>
  <c r="AT718" i="109"/>
  <c r="AT936" i="109" s="1"/>
  <c r="AW474" i="109"/>
  <c r="AX692" i="109" s="1"/>
  <c r="AW472" i="109"/>
  <c r="AX690" i="109" s="1"/>
  <c r="AZ1485" i="109"/>
  <c r="BA1692" i="109" s="1"/>
  <c r="AY1899" i="109"/>
  <c r="AV692" i="109"/>
  <c r="AU910" i="109"/>
  <c r="AV690" i="109"/>
  <c r="AU908" i="109"/>
  <c r="AU478" i="109"/>
  <c r="AW696" i="109" s="1"/>
  <c r="AU476" i="109"/>
  <c r="AW694" i="109" s="1"/>
  <c r="AT887" i="109"/>
  <c r="AT495" i="109"/>
  <c r="AU713" i="109" s="1"/>
  <c r="AT931" i="109"/>
  <c r="AW451" i="109" l="1"/>
  <c r="AW669" i="109"/>
  <c r="AU500" i="109"/>
  <c r="AU718" i="109"/>
  <c r="AZ1899" i="109"/>
  <c r="AX472" i="109"/>
  <c r="AY690" i="109" s="1"/>
  <c r="AW478" i="109"/>
  <c r="AX696" i="109" s="1"/>
  <c r="AW908" i="109"/>
  <c r="AX474" i="109"/>
  <c r="AY692" i="109" s="1"/>
  <c r="AW476" i="109"/>
  <c r="AX694" i="109" s="1"/>
  <c r="AW910" i="109"/>
  <c r="BA1485" i="109"/>
  <c r="BB1692" i="109" s="1"/>
  <c r="AV696" i="109"/>
  <c r="AU914" i="109"/>
  <c r="AV694" i="109"/>
  <c r="AU912" i="109"/>
  <c r="AU887" i="109"/>
  <c r="AU495" i="109"/>
  <c r="AW713" i="109" s="1"/>
  <c r="AU936" i="109" l="1"/>
  <c r="AV718" i="109"/>
  <c r="AX451" i="109"/>
  <c r="AX669" i="109"/>
  <c r="AW500" i="109"/>
  <c r="AW718" i="109"/>
  <c r="AW887" i="109"/>
  <c r="AX476" i="109"/>
  <c r="AY694" i="109" s="1"/>
  <c r="AY474" i="109"/>
  <c r="AZ692" i="109" s="1"/>
  <c r="AW914" i="109"/>
  <c r="AW495" i="109"/>
  <c r="AX713" i="109" s="1"/>
  <c r="AW912" i="109"/>
  <c r="AY472" i="109"/>
  <c r="AZ690" i="109" s="1"/>
  <c r="AX910" i="109"/>
  <c r="AX478" i="109"/>
  <c r="AY696" i="109" s="1"/>
  <c r="AX908" i="109"/>
  <c r="BA1899" i="109"/>
  <c r="BB1485" i="109"/>
  <c r="BC1692" i="109" s="1"/>
  <c r="AV713" i="109"/>
  <c r="AU931" i="109"/>
  <c r="AY451" i="109" l="1"/>
  <c r="AY669" i="109"/>
  <c r="AW936" i="109"/>
  <c r="AX718" i="109"/>
  <c r="AX500" i="109"/>
  <c r="AX914" i="109"/>
  <c r="AY914" i="109" s="1"/>
  <c r="AX887" i="109"/>
  <c r="AX912" i="109"/>
  <c r="AZ472" i="109"/>
  <c r="BA690" i="109" s="1"/>
  <c r="AY476" i="109"/>
  <c r="AZ694" i="109" s="1"/>
  <c r="AY478" i="109"/>
  <c r="AZ696" i="109" s="1"/>
  <c r="AW931" i="109"/>
  <c r="AY910" i="109"/>
  <c r="AX495" i="109"/>
  <c r="AY713" i="109" s="1"/>
  <c r="AZ474" i="109"/>
  <c r="BA692" i="109" s="1"/>
  <c r="AY908" i="109"/>
  <c r="BB1899" i="109"/>
  <c r="BC1485" i="109"/>
  <c r="BD1692" i="109" s="1"/>
  <c r="F1704" i="109"/>
  <c r="G1704" i="109" s="1"/>
  <c r="E1704" i="109"/>
  <c r="E1911" i="109" s="1"/>
  <c r="D1704" i="109"/>
  <c r="D1911" i="109" s="1"/>
  <c r="C1704" i="109"/>
  <c r="C1911" i="109" s="1"/>
  <c r="B1704" i="109"/>
  <c r="B1911" i="109" s="1"/>
  <c r="A1704" i="109"/>
  <c r="A1911" i="109" s="1"/>
  <c r="F1703" i="109"/>
  <c r="G1703" i="109" s="1"/>
  <c r="E1703" i="109"/>
  <c r="E1910" i="109" s="1"/>
  <c r="D1703" i="109"/>
  <c r="D1910" i="109" s="1"/>
  <c r="C1703" i="109"/>
  <c r="C1910" i="109" s="1"/>
  <c r="B1703" i="109"/>
  <c r="B1910" i="109" s="1"/>
  <c r="A1703" i="109"/>
  <c r="A1910" i="109" s="1"/>
  <c r="F1702" i="109"/>
  <c r="H1702" i="109" s="1"/>
  <c r="E1702" i="109"/>
  <c r="E1909" i="109" s="1"/>
  <c r="D1702" i="109"/>
  <c r="D1909" i="109" s="1"/>
  <c r="C1702" i="109"/>
  <c r="C1909" i="109" s="1"/>
  <c r="B1702" i="109"/>
  <c r="B1909" i="109" s="1"/>
  <c r="A1702" i="109"/>
  <c r="A1909" i="109" s="1"/>
  <c r="F1701" i="109"/>
  <c r="G1701" i="109" s="1"/>
  <c r="E1701" i="109"/>
  <c r="E1908" i="109" s="1"/>
  <c r="D1701" i="109"/>
  <c r="D1908" i="109" s="1"/>
  <c r="C1701" i="109"/>
  <c r="C1908" i="109" s="1"/>
  <c r="B1701" i="109"/>
  <c r="B1908" i="109" s="1"/>
  <c r="A1701" i="109"/>
  <c r="A1908" i="109" s="1"/>
  <c r="F1700" i="109"/>
  <c r="G1700" i="109" s="1"/>
  <c r="E1700" i="109"/>
  <c r="E1907" i="109" s="1"/>
  <c r="D1700" i="109"/>
  <c r="D1907" i="109" s="1"/>
  <c r="C1700" i="109"/>
  <c r="C1907" i="109" s="1"/>
  <c r="B1700" i="109"/>
  <c r="B1907" i="109" s="1"/>
  <c r="A1700" i="109"/>
  <c r="A1907" i="109" s="1"/>
  <c r="F1666" i="109"/>
  <c r="G1666" i="109" s="1"/>
  <c r="E1666" i="109"/>
  <c r="E1873" i="109" s="1"/>
  <c r="D1666" i="109"/>
  <c r="D1873" i="109" s="1"/>
  <c r="C1666" i="109"/>
  <c r="C1873" i="109" s="1"/>
  <c r="B1666" i="109"/>
  <c r="B1873" i="109" s="1"/>
  <c r="A1666" i="109"/>
  <c r="A1873" i="109" s="1"/>
  <c r="F1665" i="109"/>
  <c r="H1665" i="109" s="1"/>
  <c r="E1665" i="109"/>
  <c r="E1872" i="109" s="1"/>
  <c r="D1665" i="109"/>
  <c r="D1872" i="109" s="1"/>
  <c r="C1665" i="109"/>
  <c r="C1872" i="109" s="1"/>
  <c r="B1665" i="109"/>
  <c r="B1872" i="109" s="1"/>
  <c r="A1665" i="109"/>
  <c r="A1872" i="109" s="1"/>
  <c r="F1664" i="109"/>
  <c r="G1664" i="109" s="1"/>
  <c r="E1664" i="109"/>
  <c r="E1871" i="109" s="1"/>
  <c r="D1664" i="109"/>
  <c r="D1871" i="109" s="1"/>
  <c r="C1664" i="109"/>
  <c r="C1871" i="109" s="1"/>
  <c r="B1664" i="109"/>
  <c r="B1871" i="109" s="1"/>
  <c r="A1664" i="109"/>
  <c r="A1871" i="109" s="1"/>
  <c r="F1663" i="109"/>
  <c r="G1663" i="109" s="1"/>
  <c r="E1663" i="109"/>
  <c r="E1870" i="109" s="1"/>
  <c r="D1663" i="109"/>
  <c r="D1870" i="109" s="1"/>
  <c r="C1663" i="109"/>
  <c r="C1870" i="109" s="1"/>
  <c r="B1663" i="109"/>
  <c r="B1870" i="109" s="1"/>
  <c r="A1663" i="109"/>
  <c r="A1870" i="109" s="1"/>
  <c r="F1647" i="109"/>
  <c r="G1647" i="109" s="1"/>
  <c r="E1647" i="109"/>
  <c r="E1854" i="109" s="1"/>
  <c r="D1647" i="109"/>
  <c r="D1854" i="109" s="1"/>
  <c r="C1647" i="109"/>
  <c r="C1854" i="109" s="1"/>
  <c r="B1647" i="109"/>
  <c r="B1854" i="109" s="1"/>
  <c r="A1647" i="109"/>
  <c r="A1854" i="109" s="1"/>
  <c r="F1646" i="109"/>
  <c r="G1646" i="109" s="1"/>
  <c r="E1646" i="109"/>
  <c r="E1853" i="109" s="1"/>
  <c r="D1646" i="109"/>
  <c r="D1853" i="109" s="1"/>
  <c r="C1646" i="109"/>
  <c r="C1853" i="109" s="1"/>
  <c r="B1646" i="109"/>
  <c r="B1853" i="109" s="1"/>
  <c r="A1646" i="109"/>
  <c r="A1853" i="109" s="1"/>
  <c r="F1645" i="109"/>
  <c r="G1645" i="109" s="1"/>
  <c r="E1645" i="109"/>
  <c r="E1852" i="109" s="1"/>
  <c r="D1645" i="109"/>
  <c r="D1852" i="109" s="1"/>
  <c r="C1645" i="109"/>
  <c r="C1852" i="109" s="1"/>
  <c r="B1645" i="109"/>
  <c r="B1852" i="109" s="1"/>
  <c r="A1645" i="109"/>
  <c r="A1852" i="109" s="1"/>
  <c r="W1497" i="109"/>
  <c r="X1497" i="109" s="1"/>
  <c r="Y1497" i="109" s="1"/>
  <c r="Z1497" i="109" s="1"/>
  <c r="AA1497" i="109" s="1"/>
  <c r="AB1497" i="109" s="1"/>
  <c r="AC1497" i="109" s="1"/>
  <c r="AD1497" i="109" s="1"/>
  <c r="AE1497" i="109" s="1"/>
  <c r="W1496" i="109"/>
  <c r="X1496" i="109" s="1"/>
  <c r="Y1496" i="109" s="1"/>
  <c r="Z1496" i="109" s="1"/>
  <c r="AA1496" i="109" s="1"/>
  <c r="AB1496" i="109" s="1"/>
  <c r="AC1496" i="109" s="1"/>
  <c r="AD1496" i="109" s="1"/>
  <c r="AE1496" i="109" s="1"/>
  <c r="W1495" i="109"/>
  <c r="X1495" i="109" s="1"/>
  <c r="Y1495" i="109" s="1"/>
  <c r="Z1495" i="109" s="1"/>
  <c r="AA1495" i="109" s="1"/>
  <c r="AB1495" i="109" s="1"/>
  <c r="AC1495" i="109" s="1"/>
  <c r="AD1495" i="109" s="1"/>
  <c r="AE1495" i="109" s="1"/>
  <c r="W1494" i="109"/>
  <c r="X1494" i="109" s="1"/>
  <c r="Y1494" i="109" s="1"/>
  <c r="Z1494" i="109" s="1"/>
  <c r="AA1494" i="109" s="1"/>
  <c r="AB1494" i="109" s="1"/>
  <c r="AC1494" i="109" s="1"/>
  <c r="AD1494" i="109" s="1"/>
  <c r="AE1494" i="109" s="1"/>
  <c r="W1493" i="109"/>
  <c r="X1493" i="109" s="1"/>
  <c r="Y1493" i="109" s="1"/>
  <c r="Z1493" i="109" s="1"/>
  <c r="AA1493" i="109" s="1"/>
  <c r="AB1493" i="109" s="1"/>
  <c r="AC1493" i="109" s="1"/>
  <c r="AD1493" i="109" s="1"/>
  <c r="AE1493" i="109" s="1"/>
  <c r="W1457" i="109"/>
  <c r="X1457" i="109" s="1"/>
  <c r="Y1457" i="109" s="1"/>
  <c r="Z1457" i="109" s="1"/>
  <c r="AA1457" i="109" s="1"/>
  <c r="AB1457" i="109" s="1"/>
  <c r="AC1457" i="109" s="1"/>
  <c r="AD1457" i="109" s="1"/>
  <c r="AE1457" i="109" s="1"/>
  <c r="W1458" i="109"/>
  <c r="X1458" i="109" s="1"/>
  <c r="Y1458" i="109" s="1"/>
  <c r="Z1458" i="109" s="1"/>
  <c r="AA1458" i="109" s="1"/>
  <c r="AB1458" i="109" s="1"/>
  <c r="AC1458" i="109" s="1"/>
  <c r="AD1458" i="109" s="1"/>
  <c r="AE1458" i="109" s="1"/>
  <c r="W1459" i="109"/>
  <c r="X1459" i="109" s="1"/>
  <c r="Y1459" i="109" s="1"/>
  <c r="Z1459" i="109" s="1"/>
  <c r="AA1459" i="109" s="1"/>
  <c r="AB1459" i="109" s="1"/>
  <c r="AC1459" i="109" s="1"/>
  <c r="AD1459" i="109" s="1"/>
  <c r="AE1459" i="109" s="1"/>
  <c r="W1456" i="109"/>
  <c r="X1456" i="109" s="1"/>
  <c r="Y1456" i="109" s="1"/>
  <c r="Z1456" i="109" s="1"/>
  <c r="AA1456" i="109" s="1"/>
  <c r="AB1456" i="109" s="1"/>
  <c r="AC1456" i="109" s="1"/>
  <c r="AD1456" i="109" s="1"/>
  <c r="AE1456" i="109" s="1"/>
  <c r="W1439" i="109"/>
  <c r="X1439" i="109" s="1"/>
  <c r="Y1439" i="109" s="1"/>
  <c r="Z1439" i="109" s="1"/>
  <c r="AA1439" i="109" s="1"/>
  <c r="AB1439" i="109" s="1"/>
  <c r="AC1439" i="109" s="1"/>
  <c r="AD1439" i="109" s="1"/>
  <c r="AE1439" i="109" s="1"/>
  <c r="W1440" i="109"/>
  <c r="X1440" i="109" s="1"/>
  <c r="Y1440" i="109" s="1"/>
  <c r="Z1440" i="109" s="1"/>
  <c r="AA1440" i="109" s="1"/>
  <c r="AB1440" i="109" s="1"/>
  <c r="AC1440" i="109" s="1"/>
  <c r="AD1440" i="109" s="1"/>
  <c r="AE1440" i="109" s="1"/>
  <c r="W1438" i="109"/>
  <c r="X1438" i="109" s="1"/>
  <c r="Y1438" i="109" s="1"/>
  <c r="AX936" i="109" l="1"/>
  <c r="AZ451" i="109"/>
  <c r="AZ669" i="109"/>
  <c r="AY718" i="109"/>
  <c r="AY936" i="109" s="1"/>
  <c r="AY500" i="109"/>
  <c r="AZ908" i="109"/>
  <c r="AX931" i="109"/>
  <c r="AY912" i="109"/>
  <c r="AY887" i="109"/>
  <c r="AZ476" i="109"/>
  <c r="BA694" i="109" s="1"/>
  <c r="BA472" i="109"/>
  <c r="BB690" i="109" s="1"/>
  <c r="AZ910" i="109"/>
  <c r="AY495" i="109"/>
  <c r="AZ713" i="109" s="1"/>
  <c r="AZ478" i="109"/>
  <c r="BA696" i="109" s="1"/>
  <c r="BA474" i="109"/>
  <c r="BB692" i="109" s="1"/>
  <c r="BD1485" i="109"/>
  <c r="BE1692" i="109" s="1"/>
  <c r="BC1899" i="109"/>
  <c r="AF1493" i="109"/>
  <c r="AG1493" i="109" s="1"/>
  <c r="AF1459" i="109"/>
  <c r="AG1459" i="109" s="1"/>
  <c r="AF1494" i="109"/>
  <c r="AG1494" i="109" s="1"/>
  <c r="AF1456" i="109"/>
  <c r="AG1456" i="109" s="1"/>
  <c r="AF1458" i="109"/>
  <c r="AG1458" i="109" s="1"/>
  <c r="AH1458" i="109" s="1"/>
  <c r="AJ1665" i="109" s="1"/>
  <c r="AF1440" i="109"/>
  <c r="AG1440" i="109" s="1"/>
  <c r="AF1495" i="109"/>
  <c r="AG1495" i="109" s="1"/>
  <c r="AH1495" i="109" s="1"/>
  <c r="AJ1702" i="109" s="1"/>
  <c r="AF1439" i="109"/>
  <c r="AG1439" i="109" s="1"/>
  <c r="AF1457" i="109"/>
  <c r="AG1457" i="109" s="1"/>
  <c r="AF1496" i="109"/>
  <c r="AG1496" i="109" s="1"/>
  <c r="AF1497" i="109"/>
  <c r="AG1497" i="109" s="1"/>
  <c r="H1700" i="109"/>
  <c r="H1704" i="109"/>
  <c r="H1703" i="109"/>
  <c r="T1704" i="109"/>
  <c r="P1704" i="109"/>
  <c r="L1704" i="109"/>
  <c r="W1704" i="109"/>
  <c r="S1704" i="109"/>
  <c r="O1704" i="109"/>
  <c r="K1704" i="109"/>
  <c r="AD1704" i="109"/>
  <c r="Z1704" i="109"/>
  <c r="R1704" i="109"/>
  <c r="N1704" i="109"/>
  <c r="J1704" i="109"/>
  <c r="J1911" i="109" s="1"/>
  <c r="AG1704" i="109"/>
  <c r="AC1704" i="109"/>
  <c r="Y1704" i="109"/>
  <c r="U1704" i="109"/>
  <c r="Q1704" i="109"/>
  <c r="M1704" i="109"/>
  <c r="G1702" i="109"/>
  <c r="W1702" i="109" s="1"/>
  <c r="AA1704" i="109"/>
  <c r="AE1704" i="109"/>
  <c r="X1704" i="109"/>
  <c r="AB1704" i="109"/>
  <c r="AF1704" i="109"/>
  <c r="T1703" i="109"/>
  <c r="P1703" i="109"/>
  <c r="L1703" i="109"/>
  <c r="W1703" i="109"/>
  <c r="S1703" i="109"/>
  <c r="O1703" i="109"/>
  <c r="K1703" i="109"/>
  <c r="U1703" i="109"/>
  <c r="M1703" i="109"/>
  <c r="R1703" i="109"/>
  <c r="N1703" i="109"/>
  <c r="J1703" i="109"/>
  <c r="J1910" i="109" s="1"/>
  <c r="Q1703" i="109"/>
  <c r="H1701" i="109"/>
  <c r="Z1703" i="109"/>
  <c r="AD1703" i="109"/>
  <c r="Y1703" i="109"/>
  <c r="AC1703" i="109"/>
  <c r="AA1703" i="109"/>
  <c r="AE1703" i="109"/>
  <c r="X1703" i="109"/>
  <c r="AB1703" i="109"/>
  <c r="AF1703" i="109"/>
  <c r="T1701" i="109"/>
  <c r="P1701" i="109"/>
  <c r="L1701" i="109"/>
  <c r="W1701" i="109"/>
  <c r="S1701" i="109"/>
  <c r="O1701" i="109"/>
  <c r="K1701" i="109"/>
  <c r="R1701" i="109"/>
  <c r="N1701" i="109"/>
  <c r="J1701" i="109"/>
  <c r="J1908" i="109" s="1"/>
  <c r="AC1701" i="109"/>
  <c r="Y1701" i="109"/>
  <c r="U1701" i="109"/>
  <c r="Q1701" i="109"/>
  <c r="M1701" i="109"/>
  <c r="H1666" i="109"/>
  <c r="Z1701" i="109"/>
  <c r="AD1701" i="109"/>
  <c r="AA1701" i="109"/>
  <c r="AE1701" i="109"/>
  <c r="X1701" i="109"/>
  <c r="AB1701" i="109"/>
  <c r="AF1701" i="109"/>
  <c r="T1700" i="109"/>
  <c r="P1700" i="109"/>
  <c r="L1700" i="109"/>
  <c r="Q1700" i="109"/>
  <c r="W1700" i="109"/>
  <c r="S1700" i="109"/>
  <c r="O1700" i="109"/>
  <c r="K1700" i="109"/>
  <c r="R1700" i="109"/>
  <c r="N1700" i="109"/>
  <c r="J1700" i="109"/>
  <c r="J1907" i="109" s="1"/>
  <c r="U1700" i="109"/>
  <c r="M1700" i="109"/>
  <c r="Y1700" i="109"/>
  <c r="AA1700" i="109"/>
  <c r="AE1700" i="109"/>
  <c r="AC1700" i="109"/>
  <c r="G1665" i="109"/>
  <c r="W1665" i="109" s="1"/>
  <c r="Z1700" i="109"/>
  <c r="AD1700" i="109"/>
  <c r="X1700" i="109"/>
  <c r="AB1700" i="109"/>
  <c r="AF1700" i="109"/>
  <c r="T1666" i="109"/>
  <c r="P1666" i="109"/>
  <c r="L1666" i="109"/>
  <c r="Q1666" i="109"/>
  <c r="W1666" i="109"/>
  <c r="S1666" i="109"/>
  <c r="O1666" i="109"/>
  <c r="K1666" i="109"/>
  <c r="U1666" i="109"/>
  <c r="M1666" i="109"/>
  <c r="R1666" i="109"/>
  <c r="N1666" i="109"/>
  <c r="J1666" i="109"/>
  <c r="J1873" i="109" s="1"/>
  <c r="Z1666" i="109"/>
  <c r="AD1666" i="109"/>
  <c r="Y1666" i="109"/>
  <c r="AC1666" i="109"/>
  <c r="AA1666" i="109"/>
  <c r="AE1666" i="109"/>
  <c r="X1666" i="109"/>
  <c r="AB1666" i="109"/>
  <c r="AF1666" i="109"/>
  <c r="H1663" i="109"/>
  <c r="H1664" i="109"/>
  <c r="T1664" i="109"/>
  <c r="P1664" i="109"/>
  <c r="L1664" i="109"/>
  <c r="W1664" i="109"/>
  <c r="S1664" i="109"/>
  <c r="O1664" i="109"/>
  <c r="K1664" i="109"/>
  <c r="R1664" i="109"/>
  <c r="N1664" i="109"/>
  <c r="J1664" i="109"/>
  <c r="J1871" i="109" s="1"/>
  <c r="AC1664" i="109"/>
  <c r="Y1664" i="109"/>
  <c r="U1664" i="109"/>
  <c r="Q1664" i="109"/>
  <c r="M1664" i="109"/>
  <c r="H1647" i="109"/>
  <c r="Z1664" i="109"/>
  <c r="AD1664" i="109"/>
  <c r="AA1664" i="109"/>
  <c r="AE1664" i="109"/>
  <c r="X1664" i="109"/>
  <c r="AB1664" i="109"/>
  <c r="AF1664" i="109"/>
  <c r="T1663" i="109"/>
  <c r="P1663" i="109"/>
  <c r="L1663" i="109"/>
  <c r="R1663" i="109"/>
  <c r="N1663" i="109"/>
  <c r="J1663" i="109"/>
  <c r="J1870" i="109" s="1"/>
  <c r="W1663" i="109"/>
  <c r="S1663" i="109"/>
  <c r="O1663" i="109"/>
  <c r="K1663" i="109"/>
  <c r="U1663" i="109"/>
  <c r="Q1663" i="109"/>
  <c r="M1663" i="109"/>
  <c r="Y1663" i="109"/>
  <c r="AC1663" i="109"/>
  <c r="AD1663" i="109"/>
  <c r="AA1663" i="109"/>
  <c r="AE1663" i="109"/>
  <c r="H1646" i="109"/>
  <c r="Z1663" i="109"/>
  <c r="X1663" i="109"/>
  <c r="AB1663" i="109"/>
  <c r="AF1663" i="109"/>
  <c r="T1647" i="109"/>
  <c r="P1647" i="109"/>
  <c r="L1647" i="109"/>
  <c r="U1647" i="109"/>
  <c r="Q1647" i="109"/>
  <c r="M1647" i="109"/>
  <c r="W1647" i="109"/>
  <c r="S1647" i="109"/>
  <c r="O1647" i="109"/>
  <c r="K1647" i="109"/>
  <c r="R1647" i="109"/>
  <c r="N1647" i="109"/>
  <c r="J1647" i="109"/>
  <c r="J1854" i="109" s="1"/>
  <c r="H1645" i="109"/>
  <c r="Z1647" i="109"/>
  <c r="AD1647" i="109"/>
  <c r="AA1647" i="109"/>
  <c r="AE1647" i="109"/>
  <c r="Y1647" i="109"/>
  <c r="AC1647" i="109"/>
  <c r="X1647" i="109"/>
  <c r="AB1647" i="109"/>
  <c r="AF1647" i="109"/>
  <c r="T1646" i="109"/>
  <c r="P1646" i="109"/>
  <c r="L1646" i="109"/>
  <c r="W1646" i="109"/>
  <c r="S1646" i="109"/>
  <c r="O1646" i="109"/>
  <c r="K1646" i="109"/>
  <c r="R1646" i="109"/>
  <c r="N1646" i="109"/>
  <c r="J1646" i="109"/>
  <c r="J1853" i="109" s="1"/>
  <c r="AC1646" i="109"/>
  <c r="Y1646" i="109"/>
  <c r="U1646" i="109"/>
  <c r="Q1646" i="109"/>
  <c r="M1646" i="109"/>
  <c r="Z1646" i="109"/>
  <c r="AD1646" i="109"/>
  <c r="AA1646" i="109"/>
  <c r="AE1646" i="109"/>
  <c r="X1646" i="109"/>
  <c r="AB1646" i="109"/>
  <c r="AF1646" i="109"/>
  <c r="T1645" i="109"/>
  <c r="P1645" i="109"/>
  <c r="L1645" i="109"/>
  <c r="Q1645" i="109"/>
  <c r="W1645" i="109"/>
  <c r="S1645" i="109"/>
  <c r="O1645" i="109"/>
  <c r="K1645" i="109"/>
  <c r="M1645" i="109"/>
  <c r="R1645" i="109"/>
  <c r="N1645" i="109"/>
  <c r="J1645" i="109"/>
  <c r="J1852" i="109" s="1"/>
  <c r="U1645" i="109"/>
  <c r="Z1438" i="109"/>
  <c r="Z1645" i="109"/>
  <c r="X1645" i="109"/>
  <c r="Y1645" i="109"/>
  <c r="F683" i="109"/>
  <c r="G683" i="109" s="1"/>
  <c r="E683" i="109"/>
  <c r="E901" i="109" s="1"/>
  <c r="D683" i="109"/>
  <c r="D901" i="109" s="1"/>
  <c r="C683" i="109"/>
  <c r="C901" i="109" s="1"/>
  <c r="B683" i="109"/>
  <c r="B901" i="109" s="1"/>
  <c r="A683" i="109"/>
  <c r="A901" i="109" s="1"/>
  <c r="F682" i="109"/>
  <c r="G682" i="109" s="1"/>
  <c r="E682" i="109"/>
  <c r="E900" i="109" s="1"/>
  <c r="D682" i="109"/>
  <c r="D900" i="109" s="1"/>
  <c r="C682" i="109"/>
  <c r="C900" i="109" s="1"/>
  <c r="B682" i="109"/>
  <c r="B900" i="109" s="1"/>
  <c r="A682" i="109"/>
  <c r="A900" i="109" s="1"/>
  <c r="F681" i="109"/>
  <c r="H681" i="109" s="1"/>
  <c r="E681" i="109"/>
  <c r="E899" i="109" s="1"/>
  <c r="D681" i="109"/>
  <c r="D899" i="109" s="1"/>
  <c r="C681" i="109"/>
  <c r="C899" i="109" s="1"/>
  <c r="B681" i="109"/>
  <c r="B899" i="109" s="1"/>
  <c r="A681" i="109"/>
  <c r="A899" i="109" s="1"/>
  <c r="F680" i="109"/>
  <c r="G680" i="109" s="1"/>
  <c r="E680" i="109"/>
  <c r="E898" i="109" s="1"/>
  <c r="D680" i="109"/>
  <c r="D898" i="109" s="1"/>
  <c r="C680" i="109"/>
  <c r="C898" i="109" s="1"/>
  <c r="B680" i="109"/>
  <c r="B898" i="109" s="1"/>
  <c r="A680" i="109"/>
  <c r="A898" i="109" s="1"/>
  <c r="F679" i="109"/>
  <c r="H679" i="109" s="1"/>
  <c r="E679" i="109"/>
  <c r="E897" i="109" s="1"/>
  <c r="D679" i="109"/>
  <c r="D897" i="109" s="1"/>
  <c r="C679" i="109"/>
  <c r="C897" i="109" s="1"/>
  <c r="B679" i="109"/>
  <c r="B897" i="109" s="1"/>
  <c r="A679" i="109"/>
  <c r="A897" i="109" s="1"/>
  <c r="F678" i="109"/>
  <c r="G678" i="109" s="1"/>
  <c r="E678" i="109"/>
  <c r="E896" i="109" s="1"/>
  <c r="D678" i="109"/>
  <c r="D896" i="109" s="1"/>
  <c r="C678" i="109"/>
  <c r="C896" i="109" s="1"/>
  <c r="B678" i="109"/>
  <c r="B896" i="109" s="1"/>
  <c r="A678" i="109"/>
  <c r="A896" i="109" s="1"/>
  <c r="F677" i="109"/>
  <c r="G677" i="109" s="1"/>
  <c r="E677" i="109"/>
  <c r="E895" i="109" s="1"/>
  <c r="D677" i="109"/>
  <c r="D895" i="109" s="1"/>
  <c r="C677" i="109"/>
  <c r="C895" i="109" s="1"/>
  <c r="B677" i="109"/>
  <c r="B895" i="109" s="1"/>
  <c r="A677" i="109"/>
  <c r="A895" i="109" s="1"/>
  <c r="F640" i="109"/>
  <c r="G640" i="109" s="1"/>
  <c r="E640" i="109"/>
  <c r="E858" i="109" s="1"/>
  <c r="D640" i="109"/>
  <c r="D858" i="109" s="1"/>
  <c r="C640" i="109"/>
  <c r="C858" i="109" s="1"/>
  <c r="B640" i="109"/>
  <c r="B858" i="109" s="1"/>
  <c r="A640" i="109"/>
  <c r="A858" i="109" s="1"/>
  <c r="F639" i="109"/>
  <c r="H639" i="109" s="1"/>
  <c r="E639" i="109"/>
  <c r="E857" i="109" s="1"/>
  <c r="D639" i="109"/>
  <c r="D857" i="109" s="1"/>
  <c r="C639" i="109"/>
  <c r="C857" i="109" s="1"/>
  <c r="B639" i="109"/>
  <c r="B857" i="109" s="1"/>
  <c r="A639" i="109"/>
  <c r="A857" i="109" s="1"/>
  <c r="F638" i="109"/>
  <c r="G638" i="109" s="1"/>
  <c r="E638" i="109"/>
  <c r="E856" i="109" s="1"/>
  <c r="D638" i="109"/>
  <c r="D856" i="109" s="1"/>
  <c r="C638" i="109"/>
  <c r="C856" i="109" s="1"/>
  <c r="B638" i="109"/>
  <c r="B856" i="109" s="1"/>
  <c r="A638" i="109"/>
  <c r="A856" i="109" s="1"/>
  <c r="F637" i="109"/>
  <c r="H637" i="109" s="1"/>
  <c r="E637" i="109"/>
  <c r="E855" i="109" s="1"/>
  <c r="D637" i="109"/>
  <c r="D855" i="109" s="1"/>
  <c r="C637" i="109"/>
  <c r="C855" i="109" s="1"/>
  <c r="B637" i="109"/>
  <c r="B855" i="109" s="1"/>
  <c r="A637" i="109"/>
  <c r="A855" i="109" s="1"/>
  <c r="F636" i="109"/>
  <c r="G636" i="109" s="1"/>
  <c r="E636" i="109"/>
  <c r="E854" i="109" s="1"/>
  <c r="D636" i="109"/>
  <c r="D854" i="109" s="1"/>
  <c r="C636" i="109"/>
  <c r="C854" i="109" s="1"/>
  <c r="B636" i="109"/>
  <c r="B854" i="109" s="1"/>
  <c r="A636" i="109"/>
  <c r="A854" i="109" s="1"/>
  <c r="F635" i="109"/>
  <c r="G635" i="109" s="1"/>
  <c r="E635" i="109"/>
  <c r="E853" i="109" s="1"/>
  <c r="D635" i="109"/>
  <c r="D853" i="109" s="1"/>
  <c r="C635" i="109"/>
  <c r="C853" i="109" s="1"/>
  <c r="B635" i="109"/>
  <c r="B853" i="109" s="1"/>
  <c r="A635" i="109"/>
  <c r="A853" i="109" s="1"/>
  <c r="BA451" i="109" l="1"/>
  <c r="BA669" i="109"/>
  <c r="AZ718" i="109"/>
  <c r="AZ936" i="109" s="1"/>
  <c r="AZ500" i="109"/>
  <c r="AY931" i="109"/>
  <c r="AG1664" i="109"/>
  <c r="AG1700" i="109"/>
  <c r="AB1702" i="109"/>
  <c r="AZ887" i="109"/>
  <c r="BA910" i="109"/>
  <c r="BA478" i="109"/>
  <c r="BB696" i="109" s="1"/>
  <c r="BA908" i="109"/>
  <c r="AZ495" i="109"/>
  <c r="BA713" i="109" s="1"/>
  <c r="BB474" i="109"/>
  <c r="BC692" i="109" s="1"/>
  <c r="AZ914" i="109"/>
  <c r="BA476" i="109"/>
  <c r="BB694" i="109" s="1"/>
  <c r="BB472" i="109"/>
  <c r="BC690" i="109" s="1"/>
  <c r="AZ912" i="109"/>
  <c r="BE1485" i="109"/>
  <c r="BF1692" i="109" s="1"/>
  <c r="BD1899" i="109"/>
  <c r="AG1647" i="109"/>
  <c r="Q1702" i="109"/>
  <c r="AG1701" i="109"/>
  <c r="Z1702" i="109"/>
  <c r="AG1666" i="109"/>
  <c r="AG1703" i="109"/>
  <c r="AG1663" i="109"/>
  <c r="AG1646" i="109"/>
  <c r="AE1702" i="109"/>
  <c r="K1871" i="109"/>
  <c r="L1871" i="109" s="1"/>
  <c r="M1871" i="109" s="1"/>
  <c r="N1871" i="109" s="1"/>
  <c r="O1871" i="109" s="1"/>
  <c r="P1871" i="109" s="1"/>
  <c r="Q1871" i="109" s="1"/>
  <c r="R1871" i="109" s="1"/>
  <c r="S1871" i="109" s="1"/>
  <c r="T1871" i="109" s="1"/>
  <c r="U1871" i="109" s="1"/>
  <c r="W1871" i="109" s="1"/>
  <c r="X1871" i="109" s="1"/>
  <c r="Y1871" i="109" s="1"/>
  <c r="Z1871" i="109" s="1"/>
  <c r="AA1871" i="109" s="1"/>
  <c r="AB1871" i="109" s="1"/>
  <c r="AC1871" i="109" s="1"/>
  <c r="AD1871" i="109" s="1"/>
  <c r="AE1871" i="109" s="1"/>
  <c r="AF1871" i="109" s="1"/>
  <c r="K1702" i="109"/>
  <c r="K1908" i="109"/>
  <c r="L1908" i="109" s="1"/>
  <c r="M1908" i="109" s="1"/>
  <c r="N1908" i="109" s="1"/>
  <c r="O1908" i="109" s="1"/>
  <c r="P1908" i="109" s="1"/>
  <c r="Q1908" i="109" s="1"/>
  <c r="R1908" i="109" s="1"/>
  <c r="S1908" i="109" s="1"/>
  <c r="T1908" i="109" s="1"/>
  <c r="U1908" i="109" s="1"/>
  <c r="W1908" i="109" s="1"/>
  <c r="X1908" i="109" s="1"/>
  <c r="Y1908" i="109" s="1"/>
  <c r="Z1908" i="109" s="1"/>
  <c r="AA1908" i="109" s="1"/>
  <c r="AB1908" i="109" s="1"/>
  <c r="AC1908" i="109" s="1"/>
  <c r="AD1908" i="109" s="1"/>
  <c r="AE1908" i="109" s="1"/>
  <c r="AF1908" i="109" s="1"/>
  <c r="AG1702" i="109"/>
  <c r="AH1439" i="109"/>
  <c r="AH1646" i="109"/>
  <c r="AH1456" i="109"/>
  <c r="AH1663" i="109"/>
  <c r="AH1497" i="109"/>
  <c r="AH1704" i="109"/>
  <c r="AJ1495" i="109"/>
  <c r="AK1702" i="109" s="1"/>
  <c r="AH1494" i="109"/>
  <c r="AH1701" i="109"/>
  <c r="AH1496" i="109"/>
  <c r="AH1703" i="109"/>
  <c r="AH1440" i="109"/>
  <c r="AH1647" i="109"/>
  <c r="AH1459" i="109"/>
  <c r="AH1666" i="109"/>
  <c r="AH1457" i="109"/>
  <c r="AH1664" i="109"/>
  <c r="AJ1458" i="109"/>
  <c r="AK1665" i="109" s="1"/>
  <c r="AH1493" i="109"/>
  <c r="AJ1700" i="109" s="1"/>
  <c r="AH1700" i="109"/>
  <c r="O1702" i="109"/>
  <c r="R1702" i="109"/>
  <c r="AF1702" i="109"/>
  <c r="U1702" i="109"/>
  <c r="K1911" i="109"/>
  <c r="L1911" i="109" s="1"/>
  <c r="M1911" i="109" s="1"/>
  <c r="N1911" i="109" s="1"/>
  <c r="O1911" i="109" s="1"/>
  <c r="P1911" i="109" s="1"/>
  <c r="Q1911" i="109" s="1"/>
  <c r="R1911" i="109" s="1"/>
  <c r="S1911" i="109" s="1"/>
  <c r="T1911" i="109" s="1"/>
  <c r="U1911" i="109" s="1"/>
  <c r="W1911" i="109" s="1"/>
  <c r="X1911" i="109" s="1"/>
  <c r="Y1911" i="109" s="1"/>
  <c r="Z1911" i="109" s="1"/>
  <c r="AA1911" i="109" s="1"/>
  <c r="AB1911" i="109" s="1"/>
  <c r="AC1911" i="109" s="1"/>
  <c r="AD1911" i="109" s="1"/>
  <c r="AE1911" i="109" s="1"/>
  <c r="AF1911" i="109" s="1"/>
  <c r="AG1911" i="109" s="1"/>
  <c r="K1853" i="109"/>
  <c r="L1853" i="109" s="1"/>
  <c r="M1853" i="109" s="1"/>
  <c r="N1853" i="109" s="1"/>
  <c r="O1853" i="109" s="1"/>
  <c r="P1853" i="109" s="1"/>
  <c r="Q1853" i="109" s="1"/>
  <c r="R1853" i="109" s="1"/>
  <c r="S1853" i="109" s="1"/>
  <c r="T1853" i="109" s="1"/>
  <c r="U1853" i="109" s="1"/>
  <c r="W1853" i="109" s="1"/>
  <c r="X1853" i="109" s="1"/>
  <c r="Y1853" i="109" s="1"/>
  <c r="Z1853" i="109" s="1"/>
  <c r="AA1853" i="109" s="1"/>
  <c r="AB1853" i="109" s="1"/>
  <c r="AC1853" i="109" s="1"/>
  <c r="AD1853" i="109" s="1"/>
  <c r="AE1853" i="109" s="1"/>
  <c r="AF1853" i="109" s="1"/>
  <c r="K1910" i="109"/>
  <c r="L1910" i="109" s="1"/>
  <c r="M1910" i="109" s="1"/>
  <c r="N1910" i="109" s="1"/>
  <c r="O1910" i="109" s="1"/>
  <c r="P1910" i="109" s="1"/>
  <c r="Q1910" i="109" s="1"/>
  <c r="R1910" i="109" s="1"/>
  <c r="S1910" i="109" s="1"/>
  <c r="T1910" i="109" s="1"/>
  <c r="U1910" i="109" s="1"/>
  <c r="W1910" i="109" s="1"/>
  <c r="X1910" i="109" s="1"/>
  <c r="Y1910" i="109" s="1"/>
  <c r="Z1910" i="109" s="1"/>
  <c r="AA1910" i="109" s="1"/>
  <c r="AB1910" i="109" s="1"/>
  <c r="AC1910" i="109" s="1"/>
  <c r="AD1910" i="109" s="1"/>
  <c r="AE1910" i="109" s="1"/>
  <c r="AF1910" i="109" s="1"/>
  <c r="K1870" i="109"/>
  <c r="L1870" i="109" s="1"/>
  <c r="M1870" i="109" s="1"/>
  <c r="N1870" i="109" s="1"/>
  <c r="O1870" i="109" s="1"/>
  <c r="P1870" i="109" s="1"/>
  <c r="Q1870" i="109" s="1"/>
  <c r="R1870" i="109" s="1"/>
  <c r="S1870" i="109" s="1"/>
  <c r="T1870" i="109" s="1"/>
  <c r="U1870" i="109" s="1"/>
  <c r="W1870" i="109" s="1"/>
  <c r="X1870" i="109" s="1"/>
  <c r="Y1870" i="109" s="1"/>
  <c r="Z1870" i="109" s="1"/>
  <c r="AA1870" i="109" s="1"/>
  <c r="AB1870" i="109" s="1"/>
  <c r="AC1870" i="109" s="1"/>
  <c r="AD1870" i="109" s="1"/>
  <c r="AE1870" i="109" s="1"/>
  <c r="AF1870" i="109" s="1"/>
  <c r="K1907" i="109"/>
  <c r="L1907" i="109" s="1"/>
  <c r="M1907" i="109" s="1"/>
  <c r="N1907" i="109" s="1"/>
  <c r="O1907" i="109" s="1"/>
  <c r="P1907" i="109" s="1"/>
  <c r="Q1907" i="109" s="1"/>
  <c r="R1907" i="109" s="1"/>
  <c r="S1907" i="109" s="1"/>
  <c r="T1907" i="109" s="1"/>
  <c r="U1907" i="109" s="1"/>
  <c r="W1907" i="109" s="1"/>
  <c r="X1907" i="109" s="1"/>
  <c r="Y1907" i="109" s="1"/>
  <c r="Z1907" i="109" s="1"/>
  <c r="AA1907" i="109" s="1"/>
  <c r="AB1907" i="109" s="1"/>
  <c r="AC1907" i="109" s="1"/>
  <c r="AD1907" i="109" s="1"/>
  <c r="AE1907" i="109" s="1"/>
  <c r="AF1907" i="109" s="1"/>
  <c r="AG1907" i="109" s="1"/>
  <c r="K1873" i="109"/>
  <c r="L1873" i="109" s="1"/>
  <c r="M1873" i="109" s="1"/>
  <c r="N1873" i="109" s="1"/>
  <c r="O1873" i="109" s="1"/>
  <c r="P1873" i="109" s="1"/>
  <c r="Q1873" i="109" s="1"/>
  <c r="R1873" i="109" s="1"/>
  <c r="S1873" i="109" s="1"/>
  <c r="T1873" i="109" s="1"/>
  <c r="U1873" i="109" s="1"/>
  <c r="W1873" i="109" s="1"/>
  <c r="X1873" i="109" s="1"/>
  <c r="Y1873" i="109" s="1"/>
  <c r="Z1873" i="109" s="1"/>
  <c r="AA1873" i="109" s="1"/>
  <c r="AB1873" i="109" s="1"/>
  <c r="AC1873" i="109" s="1"/>
  <c r="AD1873" i="109" s="1"/>
  <c r="AE1873" i="109" s="1"/>
  <c r="AF1873" i="109" s="1"/>
  <c r="K1854" i="109"/>
  <c r="L1854" i="109" s="1"/>
  <c r="M1854" i="109" s="1"/>
  <c r="N1854" i="109" s="1"/>
  <c r="O1854" i="109" s="1"/>
  <c r="P1854" i="109" s="1"/>
  <c r="Q1854" i="109" s="1"/>
  <c r="R1854" i="109" s="1"/>
  <c r="S1854" i="109" s="1"/>
  <c r="T1854" i="109" s="1"/>
  <c r="U1854" i="109" s="1"/>
  <c r="W1854" i="109" s="1"/>
  <c r="X1854" i="109" s="1"/>
  <c r="Y1854" i="109" s="1"/>
  <c r="Z1854" i="109" s="1"/>
  <c r="AA1854" i="109" s="1"/>
  <c r="AB1854" i="109" s="1"/>
  <c r="AC1854" i="109" s="1"/>
  <c r="AD1854" i="109" s="1"/>
  <c r="AE1854" i="109" s="1"/>
  <c r="AF1854" i="109" s="1"/>
  <c r="V1703" i="109"/>
  <c r="K1852" i="109"/>
  <c r="L1852" i="109" s="1"/>
  <c r="M1852" i="109" s="1"/>
  <c r="N1852" i="109" s="1"/>
  <c r="O1852" i="109" s="1"/>
  <c r="P1852" i="109" s="1"/>
  <c r="Q1852" i="109" s="1"/>
  <c r="R1852" i="109" s="1"/>
  <c r="S1852" i="109" s="1"/>
  <c r="T1852" i="109" s="1"/>
  <c r="U1852" i="109" s="1"/>
  <c r="W1852" i="109" s="1"/>
  <c r="X1852" i="109" s="1"/>
  <c r="Y1852" i="109" s="1"/>
  <c r="Z1852" i="109" s="1"/>
  <c r="T1665" i="109"/>
  <c r="Y1665" i="109"/>
  <c r="AA1702" i="109"/>
  <c r="AH1702" i="109"/>
  <c r="N1702" i="109"/>
  <c r="X1702" i="109"/>
  <c r="AC1702" i="109"/>
  <c r="M1702" i="109"/>
  <c r="T1702" i="109"/>
  <c r="S1702" i="109"/>
  <c r="AD1702" i="109"/>
  <c r="J1702" i="109"/>
  <c r="J1909" i="109" s="1"/>
  <c r="P1702" i="109"/>
  <c r="Y1702" i="109"/>
  <c r="L1702" i="109"/>
  <c r="V1704" i="109"/>
  <c r="L1665" i="109"/>
  <c r="M1665" i="109"/>
  <c r="AE1665" i="109"/>
  <c r="O1665" i="109"/>
  <c r="Z1665" i="109"/>
  <c r="X1665" i="109"/>
  <c r="V1701" i="109"/>
  <c r="K1665" i="109"/>
  <c r="R1665" i="109"/>
  <c r="AC1665" i="109"/>
  <c r="V1700" i="109"/>
  <c r="AA1665" i="109"/>
  <c r="AF1665" i="109"/>
  <c r="AH1665" i="109"/>
  <c r="N1665" i="109"/>
  <c r="U1665" i="109"/>
  <c r="P1665" i="109"/>
  <c r="V1666" i="109"/>
  <c r="S1665" i="109"/>
  <c r="AB1665" i="109"/>
  <c r="AD1665" i="109"/>
  <c r="J1665" i="109"/>
  <c r="J1872" i="109" s="1"/>
  <c r="AG1665" i="109"/>
  <c r="Q1665" i="109"/>
  <c r="V1664" i="109"/>
  <c r="V1663" i="109"/>
  <c r="V1647" i="109"/>
  <c r="V1645" i="109"/>
  <c r="V1646" i="109"/>
  <c r="AA1438" i="109"/>
  <c r="AA1645" i="109"/>
  <c r="H683" i="109"/>
  <c r="H682" i="109"/>
  <c r="T683" i="109"/>
  <c r="P683" i="109"/>
  <c r="L683" i="109"/>
  <c r="Q683" i="109"/>
  <c r="W683" i="109"/>
  <c r="S683" i="109"/>
  <c r="O683" i="109"/>
  <c r="K683" i="109"/>
  <c r="R683" i="109"/>
  <c r="N683" i="109"/>
  <c r="J683" i="109"/>
  <c r="J901" i="109" s="1"/>
  <c r="U683" i="109"/>
  <c r="M683" i="109"/>
  <c r="G681" i="109"/>
  <c r="W681" i="109" s="1"/>
  <c r="T682" i="109"/>
  <c r="P682" i="109"/>
  <c r="L682" i="109"/>
  <c r="W682" i="109"/>
  <c r="S682" i="109"/>
  <c r="O682" i="109"/>
  <c r="K682" i="109"/>
  <c r="R682" i="109"/>
  <c r="N682" i="109"/>
  <c r="J682" i="109"/>
  <c r="J900" i="109" s="1"/>
  <c r="U682" i="109"/>
  <c r="Q682" i="109"/>
  <c r="M682" i="109"/>
  <c r="G679" i="109"/>
  <c r="W679" i="109" s="1"/>
  <c r="H680" i="109"/>
  <c r="T680" i="109"/>
  <c r="P680" i="109"/>
  <c r="L680" i="109"/>
  <c r="N680" i="109"/>
  <c r="J680" i="109"/>
  <c r="J898" i="109" s="1"/>
  <c r="U680" i="109"/>
  <c r="M680" i="109"/>
  <c r="W680" i="109"/>
  <c r="S680" i="109"/>
  <c r="O680" i="109"/>
  <c r="K680" i="109"/>
  <c r="R680" i="109"/>
  <c r="Q680" i="109"/>
  <c r="H678" i="109"/>
  <c r="H677" i="109"/>
  <c r="G637" i="109"/>
  <c r="W637" i="109" s="1"/>
  <c r="T678" i="109"/>
  <c r="P678" i="109"/>
  <c r="L678" i="109"/>
  <c r="Q678" i="109"/>
  <c r="W678" i="109"/>
  <c r="S678" i="109"/>
  <c r="O678" i="109"/>
  <c r="K678" i="109"/>
  <c r="M678" i="109"/>
  <c r="R678" i="109"/>
  <c r="N678" i="109"/>
  <c r="J678" i="109"/>
  <c r="J896" i="109" s="1"/>
  <c r="U678" i="109"/>
  <c r="H640" i="109"/>
  <c r="T677" i="109"/>
  <c r="P677" i="109"/>
  <c r="L677" i="109"/>
  <c r="Q677" i="109"/>
  <c r="M677" i="109"/>
  <c r="W677" i="109"/>
  <c r="S677" i="109"/>
  <c r="O677" i="109"/>
  <c r="K677" i="109"/>
  <c r="R677" i="109"/>
  <c r="N677" i="109"/>
  <c r="J677" i="109"/>
  <c r="J895" i="109" s="1"/>
  <c r="U677" i="109"/>
  <c r="G639" i="109"/>
  <c r="W639" i="109" s="1"/>
  <c r="T640" i="109"/>
  <c r="P640" i="109"/>
  <c r="L640" i="109"/>
  <c r="U640" i="109"/>
  <c r="W640" i="109"/>
  <c r="S640" i="109"/>
  <c r="O640" i="109"/>
  <c r="K640" i="109"/>
  <c r="Q640" i="109"/>
  <c r="R640" i="109"/>
  <c r="N640" i="109"/>
  <c r="J640" i="109"/>
  <c r="J858" i="109" s="1"/>
  <c r="M640" i="109"/>
  <c r="H635" i="109"/>
  <c r="H638" i="109"/>
  <c r="T638" i="109"/>
  <c r="P638" i="109"/>
  <c r="L638" i="109"/>
  <c r="W638" i="109"/>
  <c r="S638" i="109"/>
  <c r="O638" i="109"/>
  <c r="K638" i="109"/>
  <c r="R638" i="109"/>
  <c r="N638" i="109"/>
  <c r="J638" i="109"/>
  <c r="J856" i="109" s="1"/>
  <c r="U638" i="109"/>
  <c r="Q638" i="109"/>
  <c r="M638" i="109"/>
  <c r="H636" i="109"/>
  <c r="T636" i="109"/>
  <c r="P636" i="109"/>
  <c r="L636" i="109"/>
  <c r="M636" i="109"/>
  <c r="W636" i="109"/>
  <c r="S636" i="109"/>
  <c r="O636" i="109"/>
  <c r="K636" i="109"/>
  <c r="Q636" i="109"/>
  <c r="R636" i="109"/>
  <c r="N636" i="109"/>
  <c r="J636" i="109"/>
  <c r="J854" i="109" s="1"/>
  <c r="U636" i="109"/>
  <c r="T635" i="109"/>
  <c r="P635" i="109"/>
  <c r="L635" i="109"/>
  <c r="W635" i="109"/>
  <c r="S635" i="109"/>
  <c r="O635" i="109"/>
  <c r="K635" i="109"/>
  <c r="Q635" i="109"/>
  <c r="R635" i="109"/>
  <c r="N635" i="109"/>
  <c r="J635" i="109"/>
  <c r="J853" i="109" s="1"/>
  <c r="U635" i="109"/>
  <c r="M635" i="109"/>
  <c r="AJ1459" i="109" l="1"/>
  <c r="AJ1666" i="109"/>
  <c r="AJ1497" i="109"/>
  <c r="AJ1704" i="109"/>
  <c r="AJ1440" i="109"/>
  <c r="AJ1647" i="109"/>
  <c r="AJ1456" i="109"/>
  <c r="AJ1663" i="109"/>
  <c r="AJ1496" i="109"/>
  <c r="AJ1703" i="109"/>
  <c r="AJ1439" i="109"/>
  <c r="AJ1646" i="109"/>
  <c r="AJ1457" i="109"/>
  <c r="AJ1664" i="109"/>
  <c r="AJ1494" i="109"/>
  <c r="AJ1701" i="109"/>
  <c r="BB451" i="109"/>
  <c r="BB669" i="109"/>
  <c r="AG1871" i="109"/>
  <c r="AH1871" i="109" s="1"/>
  <c r="BA718" i="109"/>
  <c r="BA936" i="109" s="1"/>
  <c r="BA500" i="109"/>
  <c r="AI1664" i="109"/>
  <c r="AG1908" i="109"/>
  <c r="AH1908" i="109" s="1"/>
  <c r="AZ931" i="109"/>
  <c r="BA914" i="109"/>
  <c r="AG1854" i="109"/>
  <c r="AH1854" i="109" s="1"/>
  <c r="AI1647" i="109"/>
  <c r="BA887" i="109"/>
  <c r="BB910" i="109"/>
  <c r="BB476" i="109"/>
  <c r="BC694" i="109" s="1"/>
  <c r="BA495" i="109"/>
  <c r="BB713" i="109" s="1"/>
  <c r="BA912" i="109"/>
  <c r="BC474" i="109"/>
  <c r="BD692" i="109" s="1"/>
  <c r="BB478" i="109"/>
  <c r="BC696" i="109" s="1"/>
  <c r="BC472" i="109"/>
  <c r="BD690" i="109" s="1"/>
  <c r="BB908" i="109"/>
  <c r="BE1899" i="109"/>
  <c r="BF1485" i="109"/>
  <c r="BG1692" i="109" s="1"/>
  <c r="AI1700" i="109"/>
  <c r="AH1907" i="109"/>
  <c r="AI1701" i="109"/>
  <c r="AI1704" i="109"/>
  <c r="AH1911" i="109"/>
  <c r="AG1873" i="109"/>
  <c r="AH1873" i="109" s="1"/>
  <c r="AI1703" i="109"/>
  <c r="AI1666" i="109"/>
  <c r="AG1910" i="109"/>
  <c r="AH1910" i="109" s="1"/>
  <c r="K1909" i="109"/>
  <c r="L1909" i="109" s="1"/>
  <c r="M1909" i="109" s="1"/>
  <c r="N1909" i="109" s="1"/>
  <c r="O1909" i="109" s="1"/>
  <c r="P1909" i="109" s="1"/>
  <c r="Q1909" i="109" s="1"/>
  <c r="R1909" i="109" s="1"/>
  <c r="S1909" i="109" s="1"/>
  <c r="T1909" i="109" s="1"/>
  <c r="U1909" i="109" s="1"/>
  <c r="W1909" i="109" s="1"/>
  <c r="X1909" i="109" s="1"/>
  <c r="Y1909" i="109" s="1"/>
  <c r="Z1909" i="109" s="1"/>
  <c r="AA1909" i="109" s="1"/>
  <c r="AB1909" i="109" s="1"/>
  <c r="AC1909" i="109" s="1"/>
  <c r="AD1909" i="109" s="1"/>
  <c r="AE1909" i="109" s="1"/>
  <c r="AF1909" i="109" s="1"/>
  <c r="AG1909" i="109" s="1"/>
  <c r="AG1870" i="109"/>
  <c r="AH1870" i="109" s="1"/>
  <c r="AI1663" i="109"/>
  <c r="AI1646" i="109"/>
  <c r="AG1853" i="109"/>
  <c r="AH1853" i="109" s="1"/>
  <c r="AK1458" i="109"/>
  <c r="AL1665" i="109" s="1"/>
  <c r="AK1495" i="109"/>
  <c r="AL1702" i="109" s="1"/>
  <c r="AJ1493" i="109"/>
  <c r="AK1700" i="109" s="1"/>
  <c r="K1872" i="109"/>
  <c r="L1872" i="109" s="1"/>
  <c r="M1872" i="109" s="1"/>
  <c r="N1872" i="109" s="1"/>
  <c r="O1872" i="109" s="1"/>
  <c r="P1872" i="109" s="1"/>
  <c r="Q1872" i="109" s="1"/>
  <c r="R1872" i="109" s="1"/>
  <c r="S1872" i="109" s="1"/>
  <c r="T1872" i="109" s="1"/>
  <c r="U1872" i="109" s="1"/>
  <c r="W1872" i="109" s="1"/>
  <c r="X1872" i="109" s="1"/>
  <c r="Y1872" i="109" s="1"/>
  <c r="Z1872" i="109" s="1"/>
  <c r="AA1872" i="109" s="1"/>
  <c r="AB1872" i="109" s="1"/>
  <c r="AC1872" i="109" s="1"/>
  <c r="AD1872" i="109" s="1"/>
  <c r="AE1872" i="109" s="1"/>
  <c r="AF1872" i="109" s="1"/>
  <c r="AG1872" i="109" s="1"/>
  <c r="AH1872" i="109" s="1"/>
  <c r="AJ1872" i="109" s="1"/>
  <c r="V1702" i="109"/>
  <c r="AI1702" i="109"/>
  <c r="AA1852" i="109"/>
  <c r="AI1665" i="109"/>
  <c r="V1665" i="109"/>
  <c r="R679" i="109"/>
  <c r="K856" i="109"/>
  <c r="L856" i="109" s="1"/>
  <c r="M856" i="109" s="1"/>
  <c r="N856" i="109" s="1"/>
  <c r="O856" i="109" s="1"/>
  <c r="P856" i="109" s="1"/>
  <c r="Q856" i="109" s="1"/>
  <c r="R856" i="109" s="1"/>
  <c r="S856" i="109" s="1"/>
  <c r="T856" i="109" s="1"/>
  <c r="U856" i="109" s="1"/>
  <c r="W856" i="109" s="1"/>
  <c r="AB1438" i="109"/>
  <c r="AB1645" i="109"/>
  <c r="K895" i="109"/>
  <c r="L895" i="109" s="1"/>
  <c r="M895" i="109" s="1"/>
  <c r="N895" i="109" s="1"/>
  <c r="O895" i="109" s="1"/>
  <c r="P895" i="109" s="1"/>
  <c r="Q895" i="109" s="1"/>
  <c r="R895" i="109" s="1"/>
  <c r="S895" i="109" s="1"/>
  <c r="T895" i="109" s="1"/>
  <c r="U895" i="109" s="1"/>
  <c r="W895" i="109" s="1"/>
  <c r="K900" i="109"/>
  <c r="L900" i="109" s="1"/>
  <c r="M900" i="109" s="1"/>
  <c r="N900" i="109" s="1"/>
  <c r="O900" i="109" s="1"/>
  <c r="P900" i="109" s="1"/>
  <c r="Q900" i="109" s="1"/>
  <c r="R900" i="109" s="1"/>
  <c r="S900" i="109" s="1"/>
  <c r="T900" i="109" s="1"/>
  <c r="U900" i="109" s="1"/>
  <c r="W900" i="109" s="1"/>
  <c r="K901" i="109"/>
  <c r="L901" i="109" s="1"/>
  <c r="M901" i="109" s="1"/>
  <c r="N901" i="109" s="1"/>
  <c r="O901" i="109" s="1"/>
  <c r="P901" i="109" s="1"/>
  <c r="Q901" i="109" s="1"/>
  <c r="R901" i="109" s="1"/>
  <c r="S901" i="109" s="1"/>
  <c r="T901" i="109" s="1"/>
  <c r="U901" i="109" s="1"/>
  <c r="W901" i="109" s="1"/>
  <c r="K898" i="109"/>
  <c r="L898" i="109" s="1"/>
  <c r="M898" i="109" s="1"/>
  <c r="N898" i="109" s="1"/>
  <c r="O898" i="109" s="1"/>
  <c r="P898" i="109" s="1"/>
  <c r="Q898" i="109" s="1"/>
  <c r="R898" i="109" s="1"/>
  <c r="S898" i="109" s="1"/>
  <c r="T898" i="109" s="1"/>
  <c r="U898" i="109" s="1"/>
  <c r="W898" i="109" s="1"/>
  <c r="K896" i="109"/>
  <c r="L896" i="109" s="1"/>
  <c r="M896" i="109" s="1"/>
  <c r="N896" i="109" s="1"/>
  <c r="O896" i="109" s="1"/>
  <c r="P896" i="109" s="1"/>
  <c r="Q896" i="109" s="1"/>
  <c r="R896" i="109" s="1"/>
  <c r="S896" i="109" s="1"/>
  <c r="T896" i="109" s="1"/>
  <c r="U896" i="109" s="1"/>
  <c r="W896" i="109" s="1"/>
  <c r="K858" i="109"/>
  <c r="L858" i="109" s="1"/>
  <c r="M858" i="109" s="1"/>
  <c r="N858" i="109" s="1"/>
  <c r="O858" i="109" s="1"/>
  <c r="P858" i="109" s="1"/>
  <c r="Q858" i="109" s="1"/>
  <c r="R858" i="109" s="1"/>
  <c r="S858" i="109" s="1"/>
  <c r="T858" i="109" s="1"/>
  <c r="U858" i="109" s="1"/>
  <c r="W858" i="109" s="1"/>
  <c r="S637" i="109"/>
  <c r="K854" i="109"/>
  <c r="L854" i="109" s="1"/>
  <c r="M854" i="109" s="1"/>
  <c r="N854" i="109" s="1"/>
  <c r="O854" i="109" s="1"/>
  <c r="P854" i="109" s="1"/>
  <c r="Q854" i="109" s="1"/>
  <c r="R854" i="109" s="1"/>
  <c r="S854" i="109" s="1"/>
  <c r="T854" i="109" s="1"/>
  <c r="U854" i="109" s="1"/>
  <c r="W854" i="109" s="1"/>
  <c r="U637" i="109"/>
  <c r="P637" i="109"/>
  <c r="L681" i="109"/>
  <c r="K853" i="109"/>
  <c r="L853" i="109" s="1"/>
  <c r="M853" i="109" s="1"/>
  <c r="N853" i="109" s="1"/>
  <c r="O853" i="109" s="1"/>
  <c r="P853" i="109" s="1"/>
  <c r="Q853" i="109" s="1"/>
  <c r="R853" i="109" s="1"/>
  <c r="S853" i="109" s="1"/>
  <c r="T853" i="109" s="1"/>
  <c r="U853" i="109" s="1"/>
  <c r="W853" i="109" s="1"/>
  <c r="T681" i="109"/>
  <c r="S679" i="109"/>
  <c r="Q681" i="109"/>
  <c r="S681" i="109"/>
  <c r="R681" i="109"/>
  <c r="U681" i="109"/>
  <c r="M639" i="109"/>
  <c r="U679" i="109"/>
  <c r="O681" i="109"/>
  <c r="N681" i="109"/>
  <c r="P681" i="109"/>
  <c r="K681" i="109"/>
  <c r="J681" i="109"/>
  <c r="J899" i="109" s="1"/>
  <c r="M681" i="109"/>
  <c r="V683" i="109"/>
  <c r="R637" i="109"/>
  <c r="L637" i="109"/>
  <c r="T637" i="109"/>
  <c r="O637" i="109"/>
  <c r="N637" i="109"/>
  <c r="Q637" i="109"/>
  <c r="O679" i="109"/>
  <c r="T679" i="109"/>
  <c r="N679" i="109"/>
  <c r="M679" i="109"/>
  <c r="K637" i="109"/>
  <c r="J637" i="109"/>
  <c r="J855" i="109" s="1"/>
  <c r="M637" i="109"/>
  <c r="R639" i="109"/>
  <c r="K679" i="109"/>
  <c r="P679" i="109"/>
  <c r="J679" i="109"/>
  <c r="J897" i="109" s="1"/>
  <c r="V682" i="109"/>
  <c r="J639" i="109"/>
  <c r="J857" i="109" s="1"/>
  <c r="Q679" i="109"/>
  <c r="L679" i="109"/>
  <c r="V678" i="109"/>
  <c r="V680" i="109"/>
  <c r="O639" i="109"/>
  <c r="P639" i="109"/>
  <c r="K639" i="109"/>
  <c r="U639" i="109"/>
  <c r="L639" i="109"/>
  <c r="V677" i="109"/>
  <c r="V640" i="109"/>
  <c r="S639" i="109"/>
  <c r="N639" i="109"/>
  <c r="Q639" i="109"/>
  <c r="T639" i="109"/>
  <c r="V636" i="109"/>
  <c r="V638" i="109"/>
  <c r="V635" i="109"/>
  <c r="AK1494" i="109" l="1"/>
  <c r="AK1701" i="109"/>
  <c r="AK1456" i="109"/>
  <c r="AK1663" i="109"/>
  <c r="AK1457" i="109"/>
  <c r="AK1664" i="109"/>
  <c r="AK1440" i="109"/>
  <c r="AK1647" i="109"/>
  <c r="AK1439" i="109"/>
  <c r="AK1646" i="109"/>
  <c r="AK1497" i="109"/>
  <c r="AK1704" i="109"/>
  <c r="AK1496" i="109"/>
  <c r="AK1703" i="109"/>
  <c r="AK1459" i="109"/>
  <c r="AK1666" i="109"/>
  <c r="BC451" i="109"/>
  <c r="BC669" i="109"/>
  <c r="BB718" i="109"/>
  <c r="BB936" i="109" s="1"/>
  <c r="BB500" i="109"/>
  <c r="BB887" i="109"/>
  <c r="BF1899" i="109"/>
  <c r="BA931" i="109"/>
  <c r="BC476" i="109"/>
  <c r="BD694" i="109" s="1"/>
  <c r="BB912" i="109"/>
  <c r="BD472" i="109"/>
  <c r="BE690" i="109" s="1"/>
  <c r="BC478" i="109"/>
  <c r="BD696" i="109" s="1"/>
  <c r="BD474" i="109"/>
  <c r="BE692" i="109" s="1"/>
  <c r="BC908" i="109"/>
  <c r="BB914" i="109"/>
  <c r="BC910" i="109"/>
  <c r="BB495" i="109"/>
  <c r="BC713" i="109" s="1"/>
  <c r="BG1485" i="109"/>
  <c r="BH1692" i="109" s="1"/>
  <c r="AJ1910" i="109"/>
  <c r="AH1909" i="109"/>
  <c r="AJ1909" i="109" s="1"/>
  <c r="AK1909" i="109" s="1"/>
  <c r="AJ1908" i="109"/>
  <c r="AK1908" i="109" s="1"/>
  <c r="AJ1907" i="109"/>
  <c r="AJ1870" i="109"/>
  <c r="AK1870" i="109" s="1"/>
  <c r="AJ1853" i="109"/>
  <c r="AK1853" i="109" s="1"/>
  <c r="AJ1911" i="109"/>
  <c r="AK1911" i="109" s="1"/>
  <c r="AJ1871" i="109"/>
  <c r="AJ1854" i="109"/>
  <c r="AJ1873" i="109"/>
  <c r="AK1872" i="109"/>
  <c r="AL1458" i="109"/>
  <c r="AM1665" i="109" s="1"/>
  <c r="AL1495" i="109"/>
  <c r="AM1702" i="109" s="1"/>
  <c r="AK1493" i="109"/>
  <c r="AL1700" i="109" s="1"/>
  <c r="AB1852" i="109"/>
  <c r="AC1438" i="109"/>
  <c r="AC1645" i="109"/>
  <c r="K899" i="109"/>
  <c r="L899" i="109" s="1"/>
  <c r="M899" i="109" s="1"/>
  <c r="N899" i="109" s="1"/>
  <c r="O899" i="109" s="1"/>
  <c r="P899" i="109" s="1"/>
  <c r="Q899" i="109" s="1"/>
  <c r="R899" i="109" s="1"/>
  <c r="S899" i="109" s="1"/>
  <c r="T899" i="109" s="1"/>
  <c r="U899" i="109" s="1"/>
  <c r="W899" i="109" s="1"/>
  <c r="K897" i="109"/>
  <c r="L897" i="109" s="1"/>
  <c r="M897" i="109" s="1"/>
  <c r="N897" i="109" s="1"/>
  <c r="O897" i="109" s="1"/>
  <c r="P897" i="109" s="1"/>
  <c r="Q897" i="109" s="1"/>
  <c r="R897" i="109" s="1"/>
  <c r="S897" i="109" s="1"/>
  <c r="T897" i="109" s="1"/>
  <c r="U897" i="109" s="1"/>
  <c r="W897" i="109" s="1"/>
  <c r="K857" i="109"/>
  <c r="L857" i="109" s="1"/>
  <c r="M857" i="109" s="1"/>
  <c r="N857" i="109" s="1"/>
  <c r="O857" i="109" s="1"/>
  <c r="P857" i="109" s="1"/>
  <c r="Q857" i="109" s="1"/>
  <c r="R857" i="109" s="1"/>
  <c r="S857" i="109" s="1"/>
  <c r="T857" i="109" s="1"/>
  <c r="U857" i="109" s="1"/>
  <c r="W857" i="109" s="1"/>
  <c r="K855" i="109"/>
  <c r="L855" i="109" s="1"/>
  <c r="M855" i="109" s="1"/>
  <c r="N855" i="109" s="1"/>
  <c r="O855" i="109" s="1"/>
  <c r="P855" i="109" s="1"/>
  <c r="Q855" i="109" s="1"/>
  <c r="R855" i="109" s="1"/>
  <c r="S855" i="109" s="1"/>
  <c r="T855" i="109" s="1"/>
  <c r="U855" i="109" s="1"/>
  <c r="W855" i="109" s="1"/>
  <c r="V681" i="109"/>
  <c r="V637" i="109"/>
  <c r="V679" i="109"/>
  <c r="V639" i="109"/>
  <c r="AL1459" i="109" l="1"/>
  <c r="AL1666" i="109"/>
  <c r="AL1440" i="109"/>
  <c r="AL1647" i="109"/>
  <c r="AL1870" i="109"/>
  <c r="AL1496" i="109"/>
  <c r="AL1703" i="109"/>
  <c r="AL1457" i="109"/>
  <c r="AL1664" i="109"/>
  <c r="AL1908" i="109"/>
  <c r="AL1497" i="109"/>
  <c r="AL1704" i="109"/>
  <c r="AL1456" i="109"/>
  <c r="AL1663" i="109"/>
  <c r="AK1854" i="109"/>
  <c r="AK1910" i="109"/>
  <c r="AL1910" i="109" s="1"/>
  <c r="AK1873" i="109"/>
  <c r="AL1873" i="109" s="1"/>
  <c r="AK1871" i="109"/>
  <c r="AL1871" i="109" s="1"/>
  <c r="AL1439" i="109"/>
  <c r="AL1646" i="109"/>
  <c r="AL1494" i="109"/>
  <c r="AL1701" i="109"/>
  <c r="BD451" i="109"/>
  <c r="BD669" i="109"/>
  <c r="BC718" i="109"/>
  <c r="BC936" i="109" s="1"/>
  <c r="BC500" i="109"/>
  <c r="BG1899" i="109"/>
  <c r="BD910" i="109"/>
  <c r="BC887" i="109"/>
  <c r="BB931" i="109"/>
  <c r="BC914" i="109"/>
  <c r="BD476" i="109"/>
  <c r="BE694" i="109" s="1"/>
  <c r="BC912" i="109"/>
  <c r="BC495" i="109"/>
  <c r="BD713" i="109" s="1"/>
  <c r="BE474" i="109"/>
  <c r="BF692" i="109" s="1"/>
  <c r="BE472" i="109"/>
  <c r="BF690" i="109" s="1"/>
  <c r="BD478" i="109"/>
  <c r="BE696" i="109" s="1"/>
  <c r="BD908" i="109"/>
  <c r="BH1485" i="109"/>
  <c r="AK1907" i="109"/>
  <c r="AL1909" i="109"/>
  <c r="AL1872" i="109"/>
  <c r="AC1852" i="109"/>
  <c r="AM1495" i="109"/>
  <c r="AN1702" i="109" s="1"/>
  <c r="AM1458" i="109"/>
  <c r="AN1665" i="109" s="1"/>
  <c r="AL1493" i="109"/>
  <c r="AM1700" i="109" s="1"/>
  <c r="AD1438" i="109"/>
  <c r="AD1645" i="109"/>
  <c r="F619" i="109"/>
  <c r="G619" i="109" s="1"/>
  <c r="E619" i="109"/>
  <c r="E837" i="109" s="1"/>
  <c r="D619" i="109"/>
  <c r="D837" i="109" s="1"/>
  <c r="C619" i="109"/>
  <c r="C837" i="109" s="1"/>
  <c r="B619" i="109"/>
  <c r="B837" i="109" s="1"/>
  <c r="A619" i="109"/>
  <c r="A837" i="109" s="1"/>
  <c r="F618" i="109"/>
  <c r="H618" i="109" s="1"/>
  <c r="E618" i="109"/>
  <c r="E836" i="109" s="1"/>
  <c r="D618" i="109"/>
  <c r="D836" i="109" s="1"/>
  <c r="C618" i="109"/>
  <c r="C836" i="109" s="1"/>
  <c r="B618" i="109"/>
  <c r="B836" i="109" s="1"/>
  <c r="A618" i="109"/>
  <c r="A836" i="109" s="1"/>
  <c r="F617" i="109"/>
  <c r="G617" i="109" s="1"/>
  <c r="E617" i="109"/>
  <c r="E835" i="109" s="1"/>
  <c r="D617" i="109"/>
  <c r="D835" i="109" s="1"/>
  <c r="C617" i="109"/>
  <c r="C835" i="109" s="1"/>
  <c r="B617" i="109"/>
  <c r="B835" i="109" s="1"/>
  <c r="A617" i="109"/>
  <c r="A835" i="109" s="1"/>
  <c r="F616" i="109"/>
  <c r="H616" i="109" s="1"/>
  <c r="E616" i="109"/>
  <c r="E834" i="109" s="1"/>
  <c r="D616" i="109"/>
  <c r="D834" i="109" s="1"/>
  <c r="C616" i="109"/>
  <c r="C834" i="109" s="1"/>
  <c r="B616" i="109"/>
  <c r="B834" i="109" s="1"/>
  <c r="A616" i="109"/>
  <c r="A834" i="109" s="1"/>
  <c r="F615" i="109"/>
  <c r="G615" i="109" s="1"/>
  <c r="E615" i="109"/>
  <c r="E833" i="109" s="1"/>
  <c r="D615" i="109"/>
  <c r="D833" i="109" s="1"/>
  <c r="C615" i="109"/>
  <c r="C833" i="109" s="1"/>
  <c r="B615" i="109"/>
  <c r="B833" i="109" s="1"/>
  <c r="A615" i="109"/>
  <c r="A833" i="109" s="1"/>
  <c r="F614" i="109"/>
  <c r="G614" i="109" s="1"/>
  <c r="E614" i="109"/>
  <c r="E832" i="109" s="1"/>
  <c r="D614" i="109"/>
  <c r="D832" i="109" s="1"/>
  <c r="C614" i="109"/>
  <c r="C832" i="109" s="1"/>
  <c r="B614" i="109"/>
  <c r="B832" i="109" s="1"/>
  <c r="A614" i="109"/>
  <c r="A832" i="109" s="1"/>
  <c r="W465" i="109"/>
  <c r="W464" i="109"/>
  <c r="W463" i="109"/>
  <c r="W462" i="109"/>
  <c r="W461" i="109"/>
  <c r="W460" i="109"/>
  <c r="W459" i="109"/>
  <c r="W422" i="109"/>
  <c r="W421" i="109"/>
  <c r="W420" i="109"/>
  <c r="W419" i="109"/>
  <c r="W418" i="109"/>
  <c r="W417" i="109"/>
  <c r="W401" i="109"/>
  <c r="W400" i="109"/>
  <c r="X400" i="109" s="1"/>
  <c r="Y400" i="109" s="1"/>
  <c r="Z400" i="109" s="1"/>
  <c r="AA400" i="109" s="1"/>
  <c r="AB400" i="109" s="1"/>
  <c r="AC400" i="109" s="1"/>
  <c r="AD400" i="109" s="1"/>
  <c r="AE400" i="109" s="1"/>
  <c r="W399" i="109"/>
  <c r="X399" i="109" s="1"/>
  <c r="Y399" i="109" s="1"/>
  <c r="Z399" i="109" s="1"/>
  <c r="AA399" i="109" s="1"/>
  <c r="AB399" i="109" s="1"/>
  <c r="AC399" i="109" s="1"/>
  <c r="AD399" i="109" s="1"/>
  <c r="AE399" i="109" s="1"/>
  <c r="W398" i="109"/>
  <c r="X398" i="109" s="1"/>
  <c r="Y398" i="109" s="1"/>
  <c r="Z398" i="109" s="1"/>
  <c r="AA398" i="109" s="1"/>
  <c r="AB398" i="109" s="1"/>
  <c r="AC398" i="109" s="1"/>
  <c r="AD398" i="109" s="1"/>
  <c r="AE398" i="109" s="1"/>
  <c r="W397" i="109"/>
  <c r="W396" i="109"/>
  <c r="E2130" i="109"/>
  <c r="E2323" i="109" s="1"/>
  <c r="D2323" i="109"/>
  <c r="C2130" i="109"/>
  <c r="C2323" i="109" s="1"/>
  <c r="B2130" i="109"/>
  <c r="B2323" i="109" s="1"/>
  <c r="A2130" i="109"/>
  <c r="E2134" i="109"/>
  <c r="E2327" i="109" s="1"/>
  <c r="D2327" i="109"/>
  <c r="C2134" i="109"/>
  <c r="C2327" i="109" s="1"/>
  <c r="B2134" i="109"/>
  <c r="B2327" i="109" s="1"/>
  <c r="A2134" i="109"/>
  <c r="E2132" i="109"/>
  <c r="E2325" i="109" s="1"/>
  <c r="D2325" i="109"/>
  <c r="C2132" i="109"/>
  <c r="C2325" i="109" s="1"/>
  <c r="B2132" i="109"/>
  <c r="B2325" i="109" s="1"/>
  <c r="A2132" i="109"/>
  <c r="E2128" i="109"/>
  <c r="E2321" i="109" s="1"/>
  <c r="D2321" i="109"/>
  <c r="C2128" i="109"/>
  <c r="C2321" i="109" s="1"/>
  <c r="B2128" i="109"/>
  <c r="B2321" i="109" s="1"/>
  <c r="A2128" i="109"/>
  <c r="E2126" i="109"/>
  <c r="E2319" i="109" s="1"/>
  <c r="D2319" i="109"/>
  <c r="C2126" i="109"/>
  <c r="C2319" i="109" s="1"/>
  <c r="B2126" i="109"/>
  <c r="B2319" i="109" s="1"/>
  <c r="A2126" i="109"/>
  <c r="E2101" i="109"/>
  <c r="E2294" i="109" s="1"/>
  <c r="D2294" i="109"/>
  <c r="C2101" i="109"/>
  <c r="C2294" i="109" s="1"/>
  <c r="B2101" i="109"/>
  <c r="B2294" i="109" s="1"/>
  <c r="A2101" i="109"/>
  <c r="E2124" i="109"/>
  <c r="E2317" i="109" s="1"/>
  <c r="D2317" i="109"/>
  <c r="C2124" i="109"/>
  <c r="C2317" i="109" s="1"/>
  <c r="B2124" i="109"/>
  <c r="B2317" i="109" s="1"/>
  <c r="A2124" i="109"/>
  <c r="F1729" i="109"/>
  <c r="G1729" i="109" s="1"/>
  <c r="F1733" i="109"/>
  <c r="G1733" i="109" s="1"/>
  <c r="F1731" i="109"/>
  <c r="G1731" i="109" s="1"/>
  <c r="F1727" i="109"/>
  <c r="G1727" i="109" s="1"/>
  <c r="F1725" i="109"/>
  <c r="G1725" i="109" s="1"/>
  <c r="F1695" i="109"/>
  <c r="G1695" i="109" s="1"/>
  <c r="F1723" i="109"/>
  <c r="G1723" i="109" s="1"/>
  <c r="J1522" i="109"/>
  <c r="K1522" i="109" s="1"/>
  <c r="L1522" i="109" s="1"/>
  <c r="M1522" i="109" s="1"/>
  <c r="N1522" i="109" s="1"/>
  <c r="O1522" i="109" s="1"/>
  <c r="P1522" i="109" s="1"/>
  <c r="Q1522" i="109" s="1"/>
  <c r="R1522" i="109" s="1"/>
  <c r="S1522" i="109" s="1"/>
  <c r="T1522" i="109" s="1"/>
  <c r="U1522" i="109" s="1"/>
  <c r="W1522" i="109" s="1"/>
  <c r="X1522" i="109" s="1"/>
  <c r="Y1522" i="109" s="1"/>
  <c r="Z1522" i="109" s="1"/>
  <c r="AA1522" i="109" s="1"/>
  <c r="AB1522" i="109" s="1"/>
  <c r="AC1522" i="109" s="1"/>
  <c r="AD1522" i="109" s="1"/>
  <c r="AE1522" i="109" s="1"/>
  <c r="J1526" i="109"/>
  <c r="K1526" i="109" s="1"/>
  <c r="L1526" i="109" s="1"/>
  <c r="M1526" i="109" s="1"/>
  <c r="N1526" i="109" s="1"/>
  <c r="O1526" i="109" s="1"/>
  <c r="P1526" i="109" s="1"/>
  <c r="Q1526" i="109" s="1"/>
  <c r="R1526" i="109" s="1"/>
  <c r="S1526" i="109" s="1"/>
  <c r="T1526" i="109" s="1"/>
  <c r="U1526" i="109" s="1"/>
  <c r="W1526" i="109" s="1"/>
  <c r="X1526" i="109" s="1"/>
  <c r="Y1526" i="109" s="1"/>
  <c r="Z1526" i="109" s="1"/>
  <c r="AA1526" i="109" s="1"/>
  <c r="AB1526" i="109" s="1"/>
  <c r="AC1526" i="109" s="1"/>
  <c r="AD1526" i="109" s="1"/>
  <c r="AE1526" i="109" s="1"/>
  <c r="J1524" i="109"/>
  <c r="K1524" i="109" s="1"/>
  <c r="L1524" i="109" s="1"/>
  <c r="M1524" i="109" s="1"/>
  <c r="N1524" i="109" s="1"/>
  <c r="O1524" i="109" s="1"/>
  <c r="P1524" i="109" s="1"/>
  <c r="Q1524" i="109" s="1"/>
  <c r="R1524" i="109" s="1"/>
  <c r="S1524" i="109" s="1"/>
  <c r="T1524" i="109" s="1"/>
  <c r="U1524" i="109" s="1"/>
  <c r="W1524" i="109" s="1"/>
  <c r="X1524" i="109" s="1"/>
  <c r="Y1524" i="109" s="1"/>
  <c r="Z1524" i="109" s="1"/>
  <c r="AA1524" i="109" s="1"/>
  <c r="AB1524" i="109" s="1"/>
  <c r="AC1524" i="109" s="1"/>
  <c r="AD1524" i="109" s="1"/>
  <c r="AE1524" i="109" s="1"/>
  <c r="J1520" i="109"/>
  <c r="K1520" i="109" s="1"/>
  <c r="L1520" i="109" s="1"/>
  <c r="M1520" i="109" s="1"/>
  <c r="N1520" i="109" s="1"/>
  <c r="O1520" i="109" s="1"/>
  <c r="P1520" i="109" s="1"/>
  <c r="Q1520" i="109" s="1"/>
  <c r="R1520" i="109" s="1"/>
  <c r="S1520" i="109" s="1"/>
  <c r="T1520" i="109" s="1"/>
  <c r="U1520" i="109" s="1"/>
  <c r="W1520" i="109" s="1"/>
  <c r="X1520" i="109" s="1"/>
  <c r="Y1520" i="109" s="1"/>
  <c r="Z1520" i="109" s="1"/>
  <c r="AA1520" i="109" s="1"/>
  <c r="AB1520" i="109" s="1"/>
  <c r="AC1520" i="109" s="1"/>
  <c r="AD1520" i="109" s="1"/>
  <c r="AE1520" i="109" s="1"/>
  <c r="J1518" i="109"/>
  <c r="K1518" i="109" s="1"/>
  <c r="L1518" i="109" s="1"/>
  <c r="M1518" i="109" s="1"/>
  <c r="N1518" i="109" s="1"/>
  <c r="O1518" i="109" s="1"/>
  <c r="P1518" i="109" s="1"/>
  <c r="Q1518" i="109" s="1"/>
  <c r="R1518" i="109" s="1"/>
  <c r="S1518" i="109" s="1"/>
  <c r="T1518" i="109" s="1"/>
  <c r="U1518" i="109" s="1"/>
  <c r="W1518" i="109" s="1"/>
  <c r="X1518" i="109" s="1"/>
  <c r="Y1518" i="109" s="1"/>
  <c r="Z1518" i="109" s="1"/>
  <c r="AA1518" i="109" s="1"/>
  <c r="AB1518" i="109" s="1"/>
  <c r="AC1518" i="109" s="1"/>
  <c r="AD1518" i="109" s="1"/>
  <c r="AE1518" i="109" s="1"/>
  <c r="J1488" i="109"/>
  <c r="K1488" i="109" s="1"/>
  <c r="L1488" i="109" s="1"/>
  <c r="M1488" i="109" s="1"/>
  <c r="N1488" i="109" s="1"/>
  <c r="O1488" i="109" s="1"/>
  <c r="P1488" i="109" s="1"/>
  <c r="Q1488" i="109" s="1"/>
  <c r="R1488" i="109" s="1"/>
  <c r="S1488" i="109" s="1"/>
  <c r="T1488" i="109" s="1"/>
  <c r="U1488" i="109" s="1"/>
  <c r="W1488" i="109" s="1"/>
  <c r="X1488" i="109" s="1"/>
  <c r="Y1488" i="109" s="1"/>
  <c r="Z1488" i="109" s="1"/>
  <c r="AA1488" i="109" s="1"/>
  <c r="AB1488" i="109" s="1"/>
  <c r="AC1488" i="109" s="1"/>
  <c r="AD1488" i="109" s="1"/>
  <c r="AE1488" i="109" s="1"/>
  <c r="J1516" i="109"/>
  <c r="K1516" i="109" s="1"/>
  <c r="L1516" i="109" s="1"/>
  <c r="M1516" i="109" s="1"/>
  <c r="N1516" i="109" s="1"/>
  <c r="O1516" i="109" s="1"/>
  <c r="P1516" i="109" s="1"/>
  <c r="Q1516" i="109" s="1"/>
  <c r="R1516" i="109" s="1"/>
  <c r="S1516" i="109" s="1"/>
  <c r="T1516" i="109" s="1"/>
  <c r="U1516" i="109" s="1"/>
  <c r="W1516" i="109" s="1"/>
  <c r="X1516" i="109" s="1"/>
  <c r="Y1516" i="109" s="1"/>
  <c r="Z1516" i="109" s="1"/>
  <c r="AA1516" i="109" s="1"/>
  <c r="AB1516" i="109" s="1"/>
  <c r="AC1516" i="109" s="1"/>
  <c r="AD1516" i="109" s="1"/>
  <c r="AE1516" i="109" s="1"/>
  <c r="V1315" i="109"/>
  <c r="V1319" i="109"/>
  <c r="V1317" i="109"/>
  <c r="V1313" i="109"/>
  <c r="V1311" i="109"/>
  <c r="V1286" i="109"/>
  <c r="V1309" i="109"/>
  <c r="F708" i="109"/>
  <c r="G708" i="109" s="1"/>
  <c r="J708" i="109" s="1"/>
  <c r="J926" i="109" s="1"/>
  <c r="F712" i="109"/>
  <c r="G712" i="109" s="1"/>
  <c r="J712" i="109" s="1"/>
  <c r="J930" i="109" s="1"/>
  <c r="F710" i="109"/>
  <c r="G710" i="109" s="1"/>
  <c r="J710" i="109" s="1"/>
  <c r="J928" i="109" s="1"/>
  <c r="F706" i="109"/>
  <c r="G706" i="109" s="1"/>
  <c r="J706" i="109" s="1"/>
  <c r="J924" i="109" s="1"/>
  <c r="F704" i="109"/>
  <c r="G704" i="109" s="1"/>
  <c r="J704" i="109" s="1"/>
  <c r="J922" i="109" s="1"/>
  <c r="F672" i="109"/>
  <c r="G672" i="109" s="1"/>
  <c r="J672" i="109" s="1"/>
  <c r="J890" i="109" s="1"/>
  <c r="F702" i="109"/>
  <c r="G702" i="109" s="1"/>
  <c r="J702" i="109" s="1"/>
  <c r="J920" i="109" s="1"/>
  <c r="F454" i="109"/>
  <c r="J490" i="109"/>
  <c r="E273" i="109"/>
  <c r="E490" i="109" s="1"/>
  <c r="E708" i="109" s="1"/>
  <c r="E926" i="109" s="1"/>
  <c r="E1121" i="109" s="1"/>
  <c r="E1315" i="109" s="1"/>
  <c r="E1522" i="109" s="1"/>
  <c r="E1729" i="109" s="1"/>
  <c r="E1936" i="109" s="1"/>
  <c r="D273" i="109"/>
  <c r="C273" i="109"/>
  <c r="C490" i="109" s="1"/>
  <c r="C708" i="109" s="1"/>
  <c r="C926" i="109" s="1"/>
  <c r="C1121" i="109" s="1"/>
  <c r="C1315" i="109" s="1"/>
  <c r="C1522" i="109" s="1"/>
  <c r="C1729" i="109" s="1"/>
  <c r="C1936" i="109" s="1"/>
  <c r="B273" i="109"/>
  <c r="B490" i="109" s="1"/>
  <c r="B708" i="109" s="1"/>
  <c r="B926" i="109" s="1"/>
  <c r="B1121" i="109" s="1"/>
  <c r="B1315" i="109" s="1"/>
  <c r="B1522" i="109" s="1"/>
  <c r="B1729" i="109" s="1"/>
  <c r="B1936" i="109" s="1"/>
  <c r="A273" i="109"/>
  <c r="A490" i="109" s="1"/>
  <c r="A708" i="109" s="1"/>
  <c r="A926" i="109" s="1"/>
  <c r="A1121" i="109" s="1"/>
  <c r="A1315" i="109" s="1"/>
  <c r="A1522" i="109" s="1"/>
  <c r="A1729" i="109" s="1"/>
  <c r="A1936" i="109" s="1"/>
  <c r="J494" i="109"/>
  <c r="E277" i="109"/>
  <c r="E494" i="109" s="1"/>
  <c r="E712" i="109" s="1"/>
  <c r="E930" i="109" s="1"/>
  <c r="E1125" i="109" s="1"/>
  <c r="E1319" i="109" s="1"/>
  <c r="E1526" i="109" s="1"/>
  <c r="E1733" i="109" s="1"/>
  <c r="E1940" i="109" s="1"/>
  <c r="D277" i="109"/>
  <c r="AR1319" i="109" s="1"/>
  <c r="C277" i="109"/>
  <c r="C494" i="109" s="1"/>
  <c r="C712" i="109" s="1"/>
  <c r="C930" i="109" s="1"/>
  <c r="C1125" i="109" s="1"/>
  <c r="C1319" i="109" s="1"/>
  <c r="C1526" i="109" s="1"/>
  <c r="C1733" i="109" s="1"/>
  <c r="C1940" i="109" s="1"/>
  <c r="B277" i="109"/>
  <c r="B494" i="109" s="1"/>
  <c r="B712" i="109" s="1"/>
  <c r="B930" i="109" s="1"/>
  <c r="B1125" i="109" s="1"/>
  <c r="B1319" i="109" s="1"/>
  <c r="B1526" i="109" s="1"/>
  <c r="B1733" i="109" s="1"/>
  <c r="B1940" i="109" s="1"/>
  <c r="A277" i="109"/>
  <c r="A494" i="109" s="1"/>
  <c r="A712" i="109" s="1"/>
  <c r="A930" i="109" s="1"/>
  <c r="A1125" i="109" s="1"/>
  <c r="A1319" i="109" s="1"/>
  <c r="A1526" i="109" s="1"/>
  <c r="A1733" i="109" s="1"/>
  <c r="A1940" i="109" s="1"/>
  <c r="J492" i="109"/>
  <c r="E275" i="109"/>
  <c r="E492" i="109" s="1"/>
  <c r="E710" i="109" s="1"/>
  <c r="E928" i="109" s="1"/>
  <c r="E1123" i="109" s="1"/>
  <c r="E1317" i="109" s="1"/>
  <c r="E1524" i="109" s="1"/>
  <c r="E1731" i="109" s="1"/>
  <c r="E1938" i="109" s="1"/>
  <c r="D275" i="109"/>
  <c r="C275" i="109"/>
  <c r="C492" i="109" s="1"/>
  <c r="C710" i="109" s="1"/>
  <c r="C928" i="109" s="1"/>
  <c r="C1123" i="109" s="1"/>
  <c r="C1317" i="109" s="1"/>
  <c r="C1524" i="109" s="1"/>
  <c r="C1731" i="109" s="1"/>
  <c r="C1938" i="109" s="1"/>
  <c r="B275" i="109"/>
  <c r="B492" i="109" s="1"/>
  <c r="B710" i="109" s="1"/>
  <c r="B928" i="109" s="1"/>
  <c r="B1123" i="109" s="1"/>
  <c r="B1317" i="109" s="1"/>
  <c r="B1524" i="109" s="1"/>
  <c r="B1731" i="109" s="1"/>
  <c r="B1938" i="109" s="1"/>
  <c r="A275" i="109"/>
  <c r="A492" i="109" s="1"/>
  <c r="A710" i="109" s="1"/>
  <c r="A928" i="109" s="1"/>
  <c r="A1123" i="109" s="1"/>
  <c r="A1317" i="109" s="1"/>
  <c r="A1524" i="109" s="1"/>
  <c r="A1731" i="109" s="1"/>
  <c r="A1938" i="109" s="1"/>
  <c r="J488" i="109"/>
  <c r="E271" i="109"/>
  <c r="E488" i="109" s="1"/>
  <c r="E706" i="109" s="1"/>
  <c r="E924" i="109" s="1"/>
  <c r="E1119" i="109" s="1"/>
  <c r="E1313" i="109" s="1"/>
  <c r="E1520" i="109" s="1"/>
  <c r="E1727" i="109" s="1"/>
  <c r="E1934" i="109" s="1"/>
  <c r="D271" i="109"/>
  <c r="C271" i="109"/>
  <c r="C488" i="109" s="1"/>
  <c r="C706" i="109" s="1"/>
  <c r="C924" i="109" s="1"/>
  <c r="C1119" i="109" s="1"/>
  <c r="C1313" i="109" s="1"/>
  <c r="C1520" i="109" s="1"/>
  <c r="C1727" i="109" s="1"/>
  <c r="C1934" i="109" s="1"/>
  <c r="B271" i="109"/>
  <c r="B488" i="109" s="1"/>
  <c r="B706" i="109" s="1"/>
  <c r="B924" i="109" s="1"/>
  <c r="B1119" i="109" s="1"/>
  <c r="B1313" i="109" s="1"/>
  <c r="B1520" i="109" s="1"/>
  <c r="B1727" i="109" s="1"/>
  <c r="B1934" i="109" s="1"/>
  <c r="A271" i="109"/>
  <c r="A488" i="109" s="1"/>
  <c r="A706" i="109" s="1"/>
  <c r="A924" i="109" s="1"/>
  <c r="A1119" i="109" s="1"/>
  <c r="A1313" i="109" s="1"/>
  <c r="A1520" i="109" s="1"/>
  <c r="A1727" i="109" s="1"/>
  <c r="A1934" i="109" s="1"/>
  <c r="J486" i="109"/>
  <c r="E269" i="109"/>
  <c r="E486" i="109" s="1"/>
  <c r="E704" i="109" s="1"/>
  <c r="E922" i="109" s="1"/>
  <c r="E1117" i="109" s="1"/>
  <c r="E1311" i="109" s="1"/>
  <c r="E1518" i="109" s="1"/>
  <c r="E1725" i="109" s="1"/>
  <c r="E1932" i="109" s="1"/>
  <c r="D269" i="109"/>
  <c r="C269" i="109"/>
  <c r="C486" i="109" s="1"/>
  <c r="C704" i="109" s="1"/>
  <c r="C922" i="109" s="1"/>
  <c r="C1117" i="109" s="1"/>
  <c r="C1311" i="109" s="1"/>
  <c r="C1518" i="109" s="1"/>
  <c r="C1725" i="109" s="1"/>
  <c r="C1932" i="109" s="1"/>
  <c r="B269" i="109"/>
  <c r="B486" i="109" s="1"/>
  <c r="B704" i="109" s="1"/>
  <c r="B922" i="109" s="1"/>
  <c r="B1117" i="109" s="1"/>
  <c r="B1311" i="109" s="1"/>
  <c r="B1518" i="109" s="1"/>
  <c r="B1725" i="109" s="1"/>
  <c r="B1932" i="109" s="1"/>
  <c r="A269" i="109"/>
  <c r="A486" i="109" s="1"/>
  <c r="A704" i="109" s="1"/>
  <c r="A922" i="109" s="1"/>
  <c r="A1117" i="109" s="1"/>
  <c r="A1311" i="109" s="1"/>
  <c r="A1518" i="109" s="1"/>
  <c r="A1725" i="109" s="1"/>
  <c r="A1932" i="109" s="1"/>
  <c r="AE244" i="109"/>
  <c r="AD244" i="109"/>
  <c r="AC244" i="109"/>
  <c r="AB244" i="109"/>
  <c r="AA244" i="109"/>
  <c r="Z244" i="109"/>
  <c r="Y244" i="109"/>
  <c r="X244" i="109"/>
  <c r="W244" i="109"/>
  <c r="U244" i="109"/>
  <c r="T244" i="109"/>
  <c r="S244" i="109"/>
  <c r="R244" i="109"/>
  <c r="Q244" i="109"/>
  <c r="J454" i="109"/>
  <c r="E244" i="109"/>
  <c r="E454" i="109" s="1"/>
  <c r="E672" i="109" s="1"/>
  <c r="E890" i="109" s="1"/>
  <c r="E1092" i="109" s="1"/>
  <c r="E1286" i="109" s="1"/>
  <c r="E1488" i="109" s="1"/>
  <c r="E1695" i="109" s="1"/>
  <c r="E1902" i="109" s="1"/>
  <c r="D244" i="109"/>
  <c r="D454" i="109" s="1"/>
  <c r="D672" i="109" s="1"/>
  <c r="D890" i="109" s="1"/>
  <c r="D1092" i="109" s="1"/>
  <c r="D1286" i="109" s="1"/>
  <c r="D1488" i="109" s="1"/>
  <c r="D1695" i="109" s="1"/>
  <c r="D1902" i="109" s="1"/>
  <c r="C244" i="109"/>
  <c r="C454" i="109" s="1"/>
  <c r="C672" i="109" s="1"/>
  <c r="C890" i="109" s="1"/>
  <c r="C1092" i="109" s="1"/>
  <c r="C1286" i="109" s="1"/>
  <c r="C1488" i="109" s="1"/>
  <c r="C1695" i="109" s="1"/>
  <c r="C1902" i="109" s="1"/>
  <c r="B244" i="109"/>
  <c r="B454" i="109" s="1"/>
  <c r="B672" i="109" s="1"/>
  <c r="B890" i="109" s="1"/>
  <c r="B1092" i="109" s="1"/>
  <c r="B1286" i="109" s="1"/>
  <c r="B1488" i="109" s="1"/>
  <c r="B1695" i="109" s="1"/>
  <c r="B1902" i="109" s="1"/>
  <c r="A244" i="109"/>
  <c r="A454" i="109" s="1"/>
  <c r="A672" i="109" s="1"/>
  <c r="A890" i="109" s="1"/>
  <c r="A1092" i="109" s="1"/>
  <c r="A1286" i="109" s="1"/>
  <c r="A1488" i="109" s="1"/>
  <c r="A1695" i="109" s="1"/>
  <c r="A1902" i="109" s="1"/>
  <c r="J484" i="109"/>
  <c r="E267" i="109"/>
  <c r="E484" i="109" s="1"/>
  <c r="E702" i="109" s="1"/>
  <c r="E920" i="109" s="1"/>
  <c r="E1115" i="109" s="1"/>
  <c r="E1309" i="109" s="1"/>
  <c r="E1516" i="109" s="1"/>
  <c r="E1723" i="109" s="1"/>
  <c r="E1930" i="109" s="1"/>
  <c r="D267" i="109"/>
  <c r="C267" i="109"/>
  <c r="C484" i="109" s="1"/>
  <c r="C702" i="109" s="1"/>
  <c r="C920" i="109" s="1"/>
  <c r="C1115" i="109" s="1"/>
  <c r="C1309" i="109" s="1"/>
  <c r="C1516" i="109" s="1"/>
  <c r="C1723" i="109" s="1"/>
  <c r="C1930" i="109" s="1"/>
  <c r="B267" i="109"/>
  <c r="B484" i="109" s="1"/>
  <c r="B702" i="109" s="1"/>
  <c r="B920" i="109" s="1"/>
  <c r="B1115" i="109" s="1"/>
  <c r="B1309" i="109" s="1"/>
  <c r="B1516" i="109" s="1"/>
  <c r="B1723" i="109" s="1"/>
  <c r="B1930" i="109" s="1"/>
  <c r="A267" i="109"/>
  <c r="A484" i="109" s="1"/>
  <c r="A702" i="109" s="1"/>
  <c r="A920" i="109" s="1"/>
  <c r="A1115" i="109" s="1"/>
  <c r="A1309" i="109" s="1"/>
  <c r="A1516" i="109" s="1"/>
  <c r="A1723" i="109" s="1"/>
  <c r="A1930" i="109" s="1"/>
  <c r="V79" i="109"/>
  <c r="AL273" i="109" s="1"/>
  <c r="AU1286" i="109"/>
  <c r="AT1286" i="109"/>
  <c r="AS1286" i="109"/>
  <c r="AR1286" i="109"/>
  <c r="AQ1286" i="109"/>
  <c r="AP1286" i="109"/>
  <c r="AO1286" i="109"/>
  <c r="AN1286" i="109"/>
  <c r="AM1286" i="109"/>
  <c r="AL1286" i="109"/>
  <c r="AK1286" i="109"/>
  <c r="AJ1286" i="109"/>
  <c r="AF244" i="109"/>
  <c r="V50" i="109"/>
  <c r="EK50" i="109" s="1"/>
  <c r="AM1494" i="109" l="1"/>
  <c r="AM1701" i="109"/>
  <c r="AM1456" i="109"/>
  <c r="AM1663" i="109"/>
  <c r="AM1870" i="109" s="1"/>
  <c r="AL1911" i="109"/>
  <c r="AM1439" i="109"/>
  <c r="AM1646" i="109"/>
  <c r="AM1497" i="109"/>
  <c r="AM1704" i="109"/>
  <c r="AM1908" i="109"/>
  <c r="AM1440" i="109"/>
  <c r="AM1647" i="109"/>
  <c r="AM1873" i="109"/>
  <c r="AM1457" i="109"/>
  <c r="AM1664" i="109"/>
  <c r="AM1459" i="109"/>
  <c r="AM1666" i="109"/>
  <c r="AL1854" i="109"/>
  <c r="AM1854" i="109" s="1"/>
  <c r="AL1853" i="109"/>
  <c r="AM1853" i="109" s="1"/>
  <c r="AM1496" i="109"/>
  <c r="AM1703" i="109"/>
  <c r="BE451" i="109"/>
  <c r="BE669" i="109"/>
  <c r="BD718" i="109"/>
  <c r="BD936" i="109" s="1"/>
  <c r="BD500" i="109"/>
  <c r="A2319" i="109"/>
  <c r="A2323" i="109"/>
  <c r="A2321" i="109"/>
  <c r="A2317" i="109"/>
  <c r="A2325" i="109"/>
  <c r="A2294" i="109"/>
  <c r="A2327" i="109"/>
  <c r="BC931" i="109"/>
  <c r="BD887" i="109"/>
  <c r="BE910" i="109"/>
  <c r="BE478" i="109"/>
  <c r="BF696" i="109" s="1"/>
  <c r="BF472" i="109"/>
  <c r="BG690" i="109" s="1"/>
  <c r="BF474" i="109"/>
  <c r="BG692" i="109" s="1"/>
  <c r="BD914" i="109"/>
  <c r="BE908" i="109"/>
  <c r="BD495" i="109"/>
  <c r="BE713" i="109" s="1"/>
  <c r="BE476" i="109"/>
  <c r="BF694" i="109" s="1"/>
  <c r="BD912" i="109"/>
  <c r="BH1899" i="109"/>
  <c r="BI1692" i="109"/>
  <c r="AL1907" i="109"/>
  <c r="AD1852" i="109"/>
  <c r="AH244" i="109"/>
  <c r="AI50" i="109"/>
  <c r="AM1493" i="109"/>
  <c r="AN1700" i="109" s="1"/>
  <c r="AN1495" i="109"/>
  <c r="AO1702" i="109" s="1"/>
  <c r="AM1909" i="109"/>
  <c r="AN1458" i="109"/>
  <c r="AO1665" i="109" s="1"/>
  <c r="AM1872" i="109"/>
  <c r="AF1733" i="109"/>
  <c r="AE1438" i="109"/>
  <c r="AF1438" i="109" s="1"/>
  <c r="AE1645" i="109"/>
  <c r="X465" i="109"/>
  <c r="X683" i="109"/>
  <c r="X464" i="109"/>
  <c r="X682" i="109"/>
  <c r="X463" i="109"/>
  <c r="X681" i="109"/>
  <c r="X461" i="109"/>
  <c r="X679" i="109"/>
  <c r="X462" i="109"/>
  <c r="X680" i="109"/>
  <c r="X460" i="109"/>
  <c r="X678" i="109"/>
  <c r="X459" i="109"/>
  <c r="X677" i="109"/>
  <c r="AF1695" i="109"/>
  <c r="X619" i="109"/>
  <c r="X421" i="109"/>
  <c r="X639" i="109"/>
  <c r="X857" i="109" s="1"/>
  <c r="X422" i="109"/>
  <c r="X640" i="109"/>
  <c r="X858" i="109" s="1"/>
  <c r="X419" i="109"/>
  <c r="X637" i="109"/>
  <c r="X855" i="109" s="1"/>
  <c r="X420" i="109"/>
  <c r="X638" i="109"/>
  <c r="X856" i="109" s="1"/>
  <c r="X418" i="109"/>
  <c r="X636" i="109"/>
  <c r="X854" i="109" s="1"/>
  <c r="X401" i="109"/>
  <c r="Y401" i="109" s="1"/>
  <c r="Z401" i="109" s="1"/>
  <c r="AA401" i="109" s="1"/>
  <c r="AB401" i="109" s="1"/>
  <c r="AC401" i="109" s="1"/>
  <c r="AD401" i="109" s="1"/>
  <c r="AE401" i="109" s="1"/>
  <c r="AF619" i="109" s="1"/>
  <c r="H619" i="109"/>
  <c r="X417" i="109"/>
  <c r="X635" i="109"/>
  <c r="X853" i="109" s="1"/>
  <c r="G618" i="109"/>
  <c r="W618" i="109" s="1"/>
  <c r="T619" i="109"/>
  <c r="P619" i="109"/>
  <c r="L619" i="109"/>
  <c r="M619" i="109"/>
  <c r="W619" i="109"/>
  <c r="S619" i="109"/>
  <c r="O619" i="109"/>
  <c r="K619" i="109"/>
  <c r="Q619" i="109"/>
  <c r="R619" i="109"/>
  <c r="N619" i="109"/>
  <c r="J619" i="109"/>
  <c r="J837" i="109" s="1"/>
  <c r="U619" i="109"/>
  <c r="G616" i="109"/>
  <c r="W616" i="109" s="1"/>
  <c r="H617" i="109"/>
  <c r="AD619" i="109"/>
  <c r="T617" i="109"/>
  <c r="P617" i="109"/>
  <c r="L617" i="109"/>
  <c r="J617" i="109"/>
  <c r="J835" i="109" s="1"/>
  <c r="W617" i="109"/>
  <c r="S617" i="109"/>
  <c r="O617" i="109"/>
  <c r="K617" i="109"/>
  <c r="R617" i="109"/>
  <c r="N617" i="109"/>
  <c r="U617" i="109"/>
  <c r="Q617" i="109"/>
  <c r="M617" i="109"/>
  <c r="AF617" i="109"/>
  <c r="AC617" i="109"/>
  <c r="H615" i="109"/>
  <c r="Z617" i="109"/>
  <c r="X615" i="109"/>
  <c r="H614" i="109"/>
  <c r="AA617" i="109"/>
  <c r="AE617" i="109"/>
  <c r="Y617" i="109"/>
  <c r="AD617" i="109"/>
  <c r="X397" i="109"/>
  <c r="Y397" i="109" s="1"/>
  <c r="Z397" i="109" s="1"/>
  <c r="AA397" i="109" s="1"/>
  <c r="AB397" i="109" s="1"/>
  <c r="AC397" i="109" s="1"/>
  <c r="AD397" i="109" s="1"/>
  <c r="AE397" i="109" s="1"/>
  <c r="AF615" i="109" s="1"/>
  <c r="X617" i="109"/>
  <c r="AB617" i="109"/>
  <c r="T615" i="109"/>
  <c r="P615" i="109"/>
  <c r="L615" i="109"/>
  <c r="R615" i="109"/>
  <c r="N615" i="109"/>
  <c r="J615" i="109"/>
  <c r="J833" i="109" s="1"/>
  <c r="U615" i="109"/>
  <c r="Q615" i="109"/>
  <c r="M615" i="109"/>
  <c r="W615" i="109"/>
  <c r="S615" i="109"/>
  <c r="O615" i="109"/>
  <c r="K615" i="109"/>
  <c r="X614" i="109"/>
  <c r="T614" i="109"/>
  <c r="P614" i="109"/>
  <c r="L614" i="109"/>
  <c r="U614" i="109"/>
  <c r="M614" i="109"/>
  <c r="W614" i="109"/>
  <c r="S614" i="109"/>
  <c r="O614" i="109"/>
  <c r="K614" i="109"/>
  <c r="Q614" i="109"/>
  <c r="R614" i="109"/>
  <c r="N614" i="109"/>
  <c r="J614" i="109"/>
  <c r="J832" i="109" s="1"/>
  <c r="AF399" i="109"/>
  <c r="AG399" i="109" s="1"/>
  <c r="AF400" i="109"/>
  <c r="AG400" i="109" s="1"/>
  <c r="AF398" i="109"/>
  <c r="AG398" i="109" s="1"/>
  <c r="X396" i="109"/>
  <c r="AG244" i="109"/>
  <c r="AR1311" i="109"/>
  <c r="AR1313" i="109"/>
  <c r="AR1317" i="109"/>
  <c r="AR1315" i="109"/>
  <c r="EK79" i="109"/>
  <c r="W1727" i="109"/>
  <c r="AF1729" i="109"/>
  <c r="H1733" i="109"/>
  <c r="AF1725" i="109"/>
  <c r="W1731" i="109"/>
  <c r="H1695" i="109"/>
  <c r="H1731" i="109"/>
  <c r="H1729" i="109"/>
  <c r="J1729" i="109"/>
  <c r="J1936" i="109" s="1"/>
  <c r="AC1729" i="109"/>
  <c r="Y1729" i="109"/>
  <c r="U1729" i="109"/>
  <c r="Q1729" i="109"/>
  <c r="M1729" i="109"/>
  <c r="W1729" i="109"/>
  <c r="N1729" i="109"/>
  <c r="R1729" i="109"/>
  <c r="Z1729" i="109"/>
  <c r="AD1729" i="109"/>
  <c r="K1729" i="109"/>
  <c r="O1729" i="109"/>
  <c r="S1729" i="109"/>
  <c r="AA1729" i="109"/>
  <c r="AE1729" i="109"/>
  <c r="L1729" i="109"/>
  <c r="P1729" i="109"/>
  <c r="T1729" i="109"/>
  <c r="X1729" i="109"/>
  <c r="AB1729" i="109"/>
  <c r="AD1733" i="109"/>
  <c r="Z1733" i="109"/>
  <c r="J1733" i="109"/>
  <c r="J1940" i="109" s="1"/>
  <c r="AC1733" i="109"/>
  <c r="Y1733" i="109"/>
  <c r="U1733" i="109"/>
  <c r="Q1733" i="109"/>
  <c r="M1733" i="109"/>
  <c r="W1733" i="109"/>
  <c r="N1733" i="109"/>
  <c r="R1733" i="109"/>
  <c r="AF1727" i="109"/>
  <c r="H1727" i="109"/>
  <c r="K1733" i="109"/>
  <c r="O1733" i="109"/>
  <c r="S1733" i="109"/>
  <c r="AA1733" i="109"/>
  <c r="AE1733" i="109"/>
  <c r="L1733" i="109"/>
  <c r="P1733" i="109"/>
  <c r="T1733" i="109"/>
  <c r="X1733" i="109"/>
  <c r="AB1733" i="109"/>
  <c r="J1731" i="109"/>
  <c r="J1938" i="109" s="1"/>
  <c r="AC1731" i="109"/>
  <c r="Y1731" i="109"/>
  <c r="AF1731" i="109"/>
  <c r="M1731" i="109"/>
  <c r="Q1731" i="109"/>
  <c r="U1731" i="109"/>
  <c r="N1731" i="109"/>
  <c r="R1731" i="109"/>
  <c r="Z1731" i="109"/>
  <c r="AD1731" i="109"/>
  <c r="H1725" i="109"/>
  <c r="K1731" i="109"/>
  <c r="O1731" i="109"/>
  <c r="S1731" i="109"/>
  <c r="AA1731" i="109"/>
  <c r="AE1731" i="109"/>
  <c r="L1731" i="109"/>
  <c r="P1731" i="109"/>
  <c r="T1731" i="109"/>
  <c r="X1731" i="109"/>
  <c r="AB1731" i="109"/>
  <c r="AD1727" i="109"/>
  <c r="Z1727" i="109"/>
  <c r="R1727" i="109"/>
  <c r="N1727" i="109"/>
  <c r="J1727" i="109"/>
  <c r="J1934" i="109" s="1"/>
  <c r="AC1727" i="109"/>
  <c r="U1727" i="109"/>
  <c r="M1727" i="109"/>
  <c r="Y1727" i="109"/>
  <c r="Q1727" i="109"/>
  <c r="K1727" i="109"/>
  <c r="O1727" i="109"/>
  <c r="S1727" i="109"/>
  <c r="AA1727" i="109"/>
  <c r="AE1727" i="109"/>
  <c r="L1727" i="109"/>
  <c r="P1727" i="109"/>
  <c r="T1727" i="109"/>
  <c r="X1727" i="109"/>
  <c r="AB1727" i="109"/>
  <c r="Z1725" i="109"/>
  <c r="J1725" i="109"/>
  <c r="J1932" i="109" s="1"/>
  <c r="AD1725" i="109"/>
  <c r="R1725" i="109"/>
  <c r="N1725" i="109"/>
  <c r="AC1725" i="109"/>
  <c r="Y1725" i="109"/>
  <c r="U1725" i="109"/>
  <c r="Q1725" i="109"/>
  <c r="M1725" i="109"/>
  <c r="W1725" i="109"/>
  <c r="K1725" i="109"/>
  <c r="O1725" i="109"/>
  <c r="S1725" i="109"/>
  <c r="AA1725" i="109"/>
  <c r="AE1725" i="109"/>
  <c r="H1723" i="109"/>
  <c r="L1725" i="109"/>
  <c r="P1725" i="109"/>
  <c r="T1725" i="109"/>
  <c r="X1725" i="109"/>
  <c r="AB1725" i="109"/>
  <c r="J1695" i="109"/>
  <c r="J1902" i="109" s="1"/>
  <c r="AC1695" i="109"/>
  <c r="Y1695" i="109"/>
  <c r="U1695" i="109"/>
  <c r="Q1695" i="109"/>
  <c r="M1695" i="109"/>
  <c r="W1695" i="109"/>
  <c r="N1695" i="109"/>
  <c r="R1695" i="109"/>
  <c r="Z1695" i="109"/>
  <c r="AD1695" i="109"/>
  <c r="K1695" i="109"/>
  <c r="O1695" i="109"/>
  <c r="S1695" i="109"/>
  <c r="AA1695" i="109"/>
  <c r="AE1695" i="109"/>
  <c r="L1695" i="109"/>
  <c r="P1695" i="109"/>
  <c r="T1695" i="109"/>
  <c r="X1695" i="109"/>
  <c r="AB1695" i="109"/>
  <c r="R1723" i="109"/>
  <c r="N1723" i="109"/>
  <c r="J1723" i="109"/>
  <c r="J1930" i="109" s="1"/>
  <c r="U1723" i="109"/>
  <c r="Q1723" i="109"/>
  <c r="M1723" i="109"/>
  <c r="W1723" i="109"/>
  <c r="AF1723" i="109"/>
  <c r="Y1723" i="109"/>
  <c r="AC1723" i="109"/>
  <c r="Z1723" i="109"/>
  <c r="AD1723" i="109"/>
  <c r="K1723" i="109"/>
  <c r="O1723" i="109"/>
  <c r="S1723" i="109"/>
  <c r="AA1723" i="109"/>
  <c r="AE1723" i="109"/>
  <c r="L1723" i="109"/>
  <c r="P1723" i="109"/>
  <c r="T1723" i="109"/>
  <c r="X1723" i="109"/>
  <c r="AB1723" i="109"/>
  <c r="AF1488" i="109"/>
  <c r="AG1695" i="109" s="1"/>
  <c r="AV1286" i="109"/>
  <c r="J1121" i="109"/>
  <c r="K1121" i="109" s="1"/>
  <c r="L1121" i="109" s="1"/>
  <c r="M1121" i="109" s="1"/>
  <c r="N1121" i="109" s="1"/>
  <c r="O1121" i="109" s="1"/>
  <c r="P1121" i="109" s="1"/>
  <c r="J1125" i="109"/>
  <c r="K1125" i="109" s="1"/>
  <c r="L1125" i="109" s="1"/>
  <c r="M1125" i="109" s="1"/>
  <c r="N1125" i="109" s="1"/>
  <c r="O1125" i="109" s="1"/>
  <c r="P1125" i="109" s="1"/>
  <c r="J1123" i="109"/>
  <c r="K1123" i="109" s="1"/>
  <c r="L1123" i="109" s="1"/>
  <c r="M1123" i="109" s="1"/>
  <c r="N1123" i="109" s="1"/>
  <c r="O1123" i="109" s="1"/>
  <c r="P1123" i="109" s="1"/>
  <c r="J1119" i="109"/>
  <c r="K1119" i="109" s="1"/>
  <c r="L1119" i="109" s="1"/>
  <c r="M1119" i="109" s="1"/>
  <c r="N1119" i="109" s="1"/>
  <c r="O1119" i="109" s="1"/>
  <c r="P1119" i="109" s="1"/>
  <c r="J1117" i="109"/>
  <c r="K1117" i="109" s="1"/>
  <c r="L1117" i="109" s="1"/>
  <c r="M1117" i="109" s="1"/>
  <c r="N1117" i="109" s="1"/>
  <c r="O1117" i="109" s="1"/>
  <c r="P1117" i="109" s="1"/>
  <c r="J1092" i="109"/>
  <c r="K1092" i="109" s="1"/>
  <c r="L1092" i="109" s="1"/>
  <c r="M1092" i="109" s="1"/>
  <c r="N1092" i="109" s="1"/>
  <c r="O1092" i="109" s="1"/>
  <c r="P1092" i="109" s="1"/>
  <c r="Q1092" i="109" s="1"/>
  <c r="R1092" i="109" s="1"/>
  <c r="S1092" i="109" s="1"/>
  <c r="T1092" i="109" s="1"/>
  <c r="U1092" i="109" s="1"/>
  <c r="W1092" i="109" s="1"/>
  <c r="X1092" i="109" s="1"/>
  <c r="Y1092" i="109" s="1"/>
  <c r="Z1092" i="109" s="1"/>
  <c r="AA1092" i="109" s="1"/>
  <c r="AB1092" i="109" s="1"/>
  <c r="AC1092" i="109" s="1"/>
  <c r="AD1092" i="109" s="1"/>
  <c r="AE1092" i="109" s="1"/>
  <c r="AF1092" i="109" s="1"/>
  <c r="AG1092" i="109" s="1"/>
  <c r="J1115" i="109"/>
  <c r="K1115" i="109" s="1"/>
  <c r="L1115" i="109" s="1"/>
  <c r="M1115" i="109" s="1"/>
  <c r="N1115" i="109" s="1"/>
  <c r="O1115" i="109" s="1"/>
  <c r="P1115" i="109" s="1"/>
  <c r="K704" i="109"/>
  <c r="K922" i="109" s="1"/>
  <c r="K706" i="109"/>
  <c r="K924" i="109" s="1"/>
  <c r="K490" i="109"/>
  <c r="H704" i="109"/>
  <c r="H712" i="109"/>
  <c r="H710" i="109"/>
  <c r="H708" i="109"/>
  <c r="K708" i="109"/>
  <c r="K926" i="109" s="1"/>
  <c r="K712" i="109"/>
  <c r="K930" i="109" s="1"/>
  <c r="H672" i="109"/>
  <c r="H706" i="109"/>
  <c r="K710" i="109"/>
  <c r="K928" i="109" s="1"/>
  <c r="H702" i="109"/>
  <c r="K672" i="109"/>
  <c r="K890" i="109" s="1"/>
  <c r="K702" i="109"/>
  <c r="K920" i="109" s="1"/>
  <c r="D490" i="109"/>
  <c r="D708" i="109" s="1"/>
  <c r="D926" i="109" s="1"/>
  <c r="D1121" i="109" s="1"/>
  <c r="D1315" i="109" s="1"/>
  <c r="D1522" i="109" s="1"/>
  <c r="D1729" i="109" s="1"/>
  <c r="D1936" i="109" s="1"/>
  <c r="D494" i="109"/>
  <c r="D712" i="109" s="1"/>
  <c r="D930" i="109" s="1"/>
  <c r="D1125" i="109" s="1"/>
  <c r="D1319" i="109" s="1"/>
  <c r="D1526" i="109" s="1"/>
  <c r="D1733" i="109" s="1"/>
  <c r="D1940" i="109" s="1"/>
  <c r="K494" i="109"/>
  <c r="F490" i="109"/>
  <c r="F494" i="109"/>
  <c r="K486" i="109"/>
  <c r="K488" i="109"/>
  <c r="K492" i="109"/>
  <c r="D492" i="109"/>
  <c r="D710" i="109" s="1"/>
  <c r="D928" i="109" s="1"/>
  <c r="D1123" i="109" s="1"/>
  <c r="D1317" i="109" s="1"/>
  <c r="D1524" i="109" s="1"/>
  <c r="D1731" i="109" s="1"/>
  <c r="D1938" i="109" s="1"/>
  <c r="F492" i="109"/>
  <c r="D488" i="109"/>
  <c r="D706" i="109" s="1"/>
  <c r="D924" i="109" s="1"/>
  <c r="D1119" i="109" s="1"/>
  <c r="D1313" i="109" s="1"/>
  <c r="D1520" i="109" s="1"/>
  <c r="D1727" i="109" s="1"/>
  <c r="D1934" i="109" s="1"/>
  <c r="F488" i="109"/>
  <c r="D484" i="109"/>
  <c r="D702" i="109" s="1"/>
  <c r="D920" i="109" s="1"/>
  <c r="D1115" i="109" s="1"/>
  <c r="D1309" i="109" s="1"/>
  <c r="D1516" i="109" s="1"/>
  <c r="D1723" i="109" s="1"/>
  <c r="D1930" i="109" s="1"/>
  <c r="D486" i="109"/>
  <c r="D704" i="109" s="1"/>
  <c r="D922" i="109" s="1"/>
  <c r="D1117" i="109" s="1"/>
  <c r="D1311" i="109" s="1"/>
  <c r="D1518" i="109" s="1"/>
  <c r="D1725" i="109" s="1"/>
  <c r="D1932" i="109" s="1"/>
  <c r="F486" i="109"/>
  <c r="K454" i="109"/>
  <c r="K484" i="109"/>
  <c r="F484" i="109"/>
  <c r="R273" i="109"/>
  <c r="Z273" i="109"/>
  <c r="AD273" i="109"/>
  <c r="AH273" i="109"/>
  <c r="AL1315" i="109"/>
  <c r="AP1315" i="109"/>
  <c r="AT1315" i="109"/>
  <c r="S273" i="109"/>
  <c r="W273" i="109"/>
  <c r="AA273" i="109"/>
  <c r="AE273" i="109"/>
  <c r="AM1315" i="109"/>
  <c r="AQ1315" i="109"/>
  <c r="AU1315" i="109"/>
  <c r="Q273" i="109"/>
  <c r="U273" i="109"/>
  <c r="Y273" i="109"/>
  <c r="AC273" i="109"/>
  <c r="AG273" i="109"/>
  <c r="AK1315" i="109"/>
  <c r="AO1315" i="109"/>
  <c r="AS1315" i="109"/>
  <c r="T273" i="109"/>
  <c r="X273" i="109"/>
  <c r="AB273" i="109"/>
  <c r="AF273" i="109"/>
  <c r="AJ1315" i="109"/>
  <c r="AN1315" i="109"/>
  <c r="R277" i="109"/>
  <c r="Z277" i="109"/>
  <c r="AD277" i="109"/>
  <c r="AH277" i="109"/>
  <c r="AL1319" i="109"/>
  <c r="AP1319" i="109"/>
  <c r="AT1319" i="109"/>
  <c r="Q277" i="109"/>
  <c r="U277" i="109"/>
  <c r="Y277" i="109"/>
  <c r="AC277" i="109"/>
  <c r="AG277" i="109"/>
  <c r="AO1319" i="109"/>
  <c r="AS1319" i="109"/>
  <c r="S277" i="109"/>
  <c r="W277" i="109"/>
  <c r="AA277" i="109"/>
  <c r="AE277" i="109"/>
  <c r="AM1319" i="109"/>
  <c r="AQ1319" i="109"/>
  <c r="AU1319" i="109"/>
  <c r="T277" i="109"/>
  <c r="X277" i="109"/>
  <c r="AB277" i="109"/>
  <c r="AF277" i="109"/>
  <c r="AJ1319" i="109"/>
  <c r="AN1319" i="109"/>
  <c r="Q275" i="109"/>
  <c r="R275" i="109"/>
  <c r="Z275" i="109"/>
  <c r="AD275" i="109"/>
  <c r="AP1317" i="109"/>
  <c r="AT1317" i="109"/>
  <c r="U275" i="109"/>
  <c r="Y275" i="109"/>
  <c r="AC275" i="109"/>
  <c r="AG275" i="109"/>
  <c r="AK1317" i="109"/>
  <c r="AO1317" i="109"/>
  <c r="AS1317" i="109"/>
  <c r="S275" i="109"/>
  <c r="W275" i="109"/>
  <c r="AA275" i="109"/>
  <c r="AE275" i="109"/>
  <c r="AM1317" i="109"/>
  <c r="AQ1317" i="109"/>
  <c r="AU1317" i="109"/>
  <c r="T275" i="109"/>
  <c r="X275" i="109"/>
  <c r="AB275" i="109"/>
  <c r="AF275" i="109"/>
  <c r="AN1317" i="109"/>
  <c r="Q271" i="109"/>
  <c r="U271" i="109"/>
  <c r="Y271" i="109"/>
  <c r="AC271" i="109"/>
  <c r="AO1313" i="109"/>
  <c r="AS1313" i="109"/>
  <c r="R271" i="109"/>
  <c r="Z271" i="109"/>
  <c r="AD271" i="109"/>
  <c r="AL1313" i="109"/>
  <c r="AP1313" i="109"/>
  <c r="AT1313" i="109"/>
  <c r="S271" i="109"/>
  <c r="W271" i="109"/>
  <c r="AA271" i="109"/>
  <c r="AE271" i="109"/>
  <c r="AM1313" i="109"/>
  <c r="AQ1313" i="109"/>
  <c r="AU1313" i="109"/>
  <c r="T271" i="109"/>
  <c r="X271" i="109"/>
  <c r="AB271" i="109"/>
  <c r="AF271" i="109"/>
  <c r="AN1313" i="109"/>
  <c r="Q269" i="109"/>
  <c r="U269" i="109"/>
  <c r="Y269" i="109"/>
  <c r="AC269" i="109"/>
  <c r="AG269" i="109"/>
  <c r="AK1311" i="109"/>
  <c r="AO1311" i="109"/>
  <c r="AS1311" i="109"/>
  <c r="R269" i="109"/>
  <c r="Z269" i="109"/>
  <c r="AD269" i="109"/>
  <c r="AH269" i="109"/>
  <c r="AL1311" i="109"/>
  <c r="AP1311" i="109"/>
  <c r="AT1311" i="109"/>
  <c r="AV244" i="109"/>
  <c r="S269" i="109"/>
  <c r="W269" i="109"/>
  <c r="AA269" i="109"/>
  <c r="AE269" i="109"/>
  <c r="AM1311" i="109"/>
  <c r="AQ1311" i="109"/>
  <c r="AU1311" i="109"/>
  <c r="T269" i="109"/>
  <c r="X269" i="109"/>
  <c r="AB269" i="109"/>
  <c r="AF269" i="109"/>
  <c r="AN1311" i="109"/>
  <c r="V244" i="109"/>
  <c r="Q267" i="109"/>
  <c r="U267" i="109"/>
  <c r="Y267" i="109"/>
  <c r="AC267" i="109"/>
  <c r="AG267" i="109"/>
  <c r="R267" i="109"/>
  <c r="Z267" i="109"/>
  <c r="AH267" i="109"/>
  <c r="S267" i="109"/>
  <c r="W267" i="109"/>
  <c r="AA267" i="109"/>
  <c r="AE267" i="109"/>
  <c r="AD267" i="109"/>
  <c r="AV79" i="109"/>
  <c r="T267" i="109"/>
  <c r="X267" i="109"/>
  <c r="AB267" i="109"/>
  <c r="AF267" i="109"/>
  <c r="V83" i="109"/>
  <c r="AV83" i="109"/>
  <c r="V81" i="109"/>
  <c r="AV81" i="109"/>
  <c r="V77" i="109"/>
  <c r="AV77" i="109"/>
  <c r="V75" i="109"/>
  <c r="AV75" i="109"/>
  <c r="AV50" i="109"/>
  <c r="AU1309" i="109"/>
  <c r="AT1309" i="109"/>
  <c r="AS1309" i="109"/>
  <c r="AR1309" i="109"/>
  <c r="AQ1309" i="109"/>
  <c r="AP1309" i="109"/>
  <c r="AO1309" i="109"/>
  <c r="AN1309" i="109"/>
  <c r="AM1309" i="109"/>
  <c r="AL1309" i="109"/>
  <c r="AK1309" i="109"/>
  <c r="V73" i="109"/>
  <c r="AN1459" i="109" l="1"/>
  <c r="AN1666" i="109"/>
  <c r="EK73" i="109"/>
  <c r="AJ267" i="109"/>
  <c r="AN1496" i="109"/>
  <c r="AN1703" i="109"/>
  <c r="AM1871" i="109"/>
  <c r="AN1457" i="109"/>
  <c r="AN1664" i="109"/>
  <c r="EK77" i="109"/>
  <c r="AK271" i="109"/>
  <c r="AK1313" i="109" s="1"/>
  <c r="EK81" i="109"/>
  <c r="AL275" i="109"/>
  <c r="AL1317" i="109" s="1"/>
  <c r="EK83" i="109"/>
  <c r="AK277" i="109"/>
  <c r="AM1910" i="109"/>
  <c r="AN1910" i="109" s="1"/>
  <c r="AN1497" i="109"/>
  <c r="AN1704" i="109"/>
  <c r="AN1456" i="109"/>
  <c r="AN1663" i="109"/>
  <c r="AN1870" i="109" s="1"/>
  <c r="EK75" i="109"/>
  <c r="AJ269" i="109"/>
  <c r="AN1873" i="109"/>
  <c r="AN1439" i="109"/>
  <c r="AN1646" i="109"/>
  <c r="AN1494" i="109"/>
  <c r="AN1701" i="109"/>
  <c r="AN1908" i="109" s="1"/>
  <c r="AN1440" i="109"/>
  <c r="AN1647" i="109"/>
  <c r="AN1854" i="109" s="1"/>
  <c r="AM1911" i="109"/>
  <c r="BF451" i="109"/>
  <c r="BF669" i="109"/>
  <c r="BE718" i="109"/>
  <c r="BE936" i="109" s="1"/>
  <c r="BE500" i="109"/>
  <c r="AJ1317" i="109"/>
  <c r="AV1317" i="109" s="1"/>
  <c r="AJ1313" i="109"/>
  <c r="BD931" i="109"/>
  <c r="AE1852" i="109"/>
  <c r="AM1907" i="109"/>
  <c r="BF910" i="109"/>
  <c r="BE887" i="109"/>
  <c r="BF476" i="109"/>
  <c r="BG694" i="109" s="1"/>
  <c r="BG474" i="109"/>
  <c r="BH692" i="109" s="1"/>
  <c r="BF908" i="109"/>
  <c r="BE912" i="109"/>
  <c r="BE495" i="109"/>
  <c r="BF713" i="109" s="1"/>
  <c r="BF478" i="109"/>
  <c r="BG696" i="109" s="1"/>
  <c r="BG472" i="109"/>
  <c r="BH690" i="109" s="1"/>
  <c r="BE914" i="109"/>
  <c r="AC619" i="109"/>
  <c r="AH271" i="109"/>
  <c r="AI1286" i="109"/>
  <c r="AI1311" i="109"/>
  <c r="AI1319" i="109"/>
  <c r="AI1315" i="109"/>
  <c r="X896" i="109"/>
  <c r="X897" i="109"/>
  <c r="X900" i="109"/>
  <c r="AI1309" i="109"/>
  <c r="X895" i="109"/>
  <c r="X898" i="109"/>
  <c r="X899" i="109"/>
  <c r="X901" i="109"/>
  <c r="AH1092" i="109"/>
  <c r="AJ1092" i="109" s="1"/>
  <c r="AK1092" i="109" s="1"/>
  <c r="AL1092" i="109" s="1"/>
  <c r="AM1092" i="109" s="1"/>
  <c r="AN1092" i="109" s="1"/>
  <c r="AO1092" i="109" s="1"/>
  <c r="AP1092" i="109" s="1"/>
  <c r="AQ1092" i="109" s="1"/>
  <c r="AR1092" i="109" s="1"/>
  <c r="AS1092" i="109" s="1"/>
  <c r="AT1092" i="109" s="1"/>
  <c r="AU1092" i="109" s="1"/>
  <c r="AW1092" i="109" s="1"/>
  <c r="AX1092" i="109" s="1"/>
  <c r="AY1092" i="109" s="1"/>
  <c r="AZ1092" i="109" s="1"/>
  <c r="BA1092" i="109" s="1"/>
  <c r="BB1092" i="109" s="1"/>
  <c r="BC1092" i="109" s="1"/>
  <c r="BD1092" i="109" s="1"/>
  <c r="BE1092" i="109" s="1"/>
  <c r="BF1092" i="109" s="1"/>
  <c r="BG1092" i="109" s="1"/>
  <c r="BH1092" i="109" s="1"/>
  <c r="AN1872" i="109"/>
  <c r="AN1909" i="109"/>
  <c r="AO1495" i="109"/>
  <c r="AP1702" i="109" s="1"/>
  <c r="AN1493" i="109"/>
  <c r="AO1700" i="109" s="1"/>
  <c r="AO1458" i="109"/>
  <c r="AP1665" i="109" s="1"/>
  <c r="K1938" i="109"/>
  <c r="L1938" i="109" s="1"/>
  <c r="M1938" i="109" s="1"/>
  <c r="N1938" i="109" s="1"/>
  <c r="O1938" i="109" s="1"/>
  <c r="P1938" i="109" s="1"/>
  <c r="Q1938" i="109" s="1"/>
  <c r="R1938" i="109" s="1"/>
  <c r="S1938" i="109" s="1"/>
  <c r="T1938" i="109" s="1"/>
  <c r="U1938" i="109" s="1"/>
  <c r="W1938" i="109" s="1"/>
  <c r="X1938" i="109" s="1"/>
  <c r="Y1938" i="109" s="1"/>
  <c r="Z1938" i="109" s="1"/>
  <c r="AA1938" i="109" s="1"/>
  <c r="AB1938" i="109" s="1"/>
  <c r="AC1938" i="109" s="1"/>
  <c r="AD1938" i="109" s="1"/>
  <c r="AE1938" i="109" s="1"/>
  <c r="AF1938" i="109" s="1"/>
  <c r="AF1645" i="109"/>
  <c r="AF1852" i="109" s="1"/>
  <c r="K833" i="109"/>
  <c r="L833" i="109" s="1"/>
  <c r="M833" i="109" s="1"/>
  <c r="N833" i="109" s="1"/>
  <c r="O833" i="109" s="1"/>
  <c r="P833" i="109" s="1"/>
  <c r="Q833" i="109" s="1"/>
  <c r="R833" i="109" s="1"/>
  <c r="S833" i="109" s="1"/>
  <c r="T833" i="109" s="1"/>
  <c r="U833" i="109" s="1"/>
  <c r="W833" i="109" s="1"/>
  <c r="X833" i="109" s="1"/>
  <c r="P616" i="109"/>
  <c r="K835" i="109"/>
  <c r="L835" i="109" s="1"/>
  <c r="M835" i="109" s="1"/>
  <c r="N835" i="109" s="1"/>
  <c r="O835" i="109" s="1"/>
  <c r="P835" i="109" s="1"/>
  <c r="Q835" i="109" s="1"/>
  <c r="R835" i="109" s="1"/>
  <c r="S835" i="109" s="1"/>
  <c r="T835" i="109" s="1"/>
  <c r="U835" i="109" s="1"/>
  <c r="W835" i="109" s="1"/>
  <c r="X835" i="109" s="1"/>
  <c r="Y835" i="109" s="1"/>
  <c r="Z835" i="109" s="1"/>
  <c r="AA835" i="109" s="1"/>
  <c r="AB835" i="109" s="1"/>
  <c r="AC835" i="109" s="1"/>
  <c r="AD835" i="109" s="1"/>
  <c r="AE835" i="109" s="1"/>
  <c r="AF835" i="109" s="1"/>
  <c r="K837" i="109"/>
  <c r="L837" i="109" s="1"/>
  <c r="M837" i="109" s="1"/>
  <c r="N837" i="109" s="1"/>
  <c r="O837" i="109" s="1"/>
  <c r="P837" i="109" s="1"/>
  <c r="Q837" i="109" s="1"/>
  <c r="R837" i="109" s="1"/>
  <c r="S837" i="109" s="1"/>
  <c r="T837" i="109" s="1"/>
  <c r="U837" i="109" s="1"/>
  <c r="W837" i="109" s="1"/>
  <c r="X837" i="109" s="1"/>
  <c r="AF401" i="109"/>
  <c r="K832" i="109"/>
  <c r="L832" i="109" s="1"/>
  <c r="M832" i="109" s="1"/>
  <c r="N832" i="109" s="1"/>
  <c r="O832" i="109" s="1"/>
  <c r="P832" i="109" s="1"/>
  <c r="Q832" i="109" s="1"/>
  <c r="R832" i="109" s="1"/>
  <c r="S832" i="109" s="1"/>
  <c r="T832" i="109" s="1"/>
  <c r="U832" i="109" s="1"/>
  <c r="W832" i="109" s="1"/>
  <c r="X832" i="109" s="1"/>
  <c r="Y465" i="109"/>
  <c r="Y683" i="109"/>
  <c r="Y463" i="109"/>
  <c r="Y681" i="109"/>
  <c r="Y464" i="109"/>
  <c r="Y682" i="109"/>
  <c r="Y900" i="109" s="1"/>
  <c r="Y462" i="109"/>
  <c r="Y680" i="109"/>
  <c r="Y461" i="109"/>
  <c r="Y679" i="109"/>
  <c r="Y460" i="109"/>
  <c r="Y678" i="109"/>
  <c r="Y896" i="109" s="1"/>
  <c r="Y459" i="109"/>
  <c r="Y677" i="109"/>
  <c r="K618" i="109"/>
  <c r="U618" i="109"/>
  <c r="Z618" i="109"/>
  <c r="J618" i="109"/>
  <c r="J836" i="109" s="1"/>
  <c r="AE618" i="109"/>
  <c r="T618" i="109"/>
  <c r="AA618" i="109"/>
  <c r="AD618" i="109"/>
  <c r="Y618" i="109"/>
  <c r="Y422" i="109"/>
  <c r="Y640" i="109"/>
  <c r="Y858" i="109" s="1"/>
  <c r="L618" i="109"/>
  <c r="Y421" i="109"/>
  <c r="Y639" i="109"/>
  <c r="Y857" i="109" s="1"/>
  <c r="Y420" i="109"/>
  <c r="Y638" i="109"/>
  <c r="Y856" i="109" s="1"/>
  <c r="S618" i="109"/>
  <c r="Y619" i="109"/>
  <c r="AE619" i="109"/>
  <c r="R618" i="109"/>
  <c r="Z619" i="109"/>
  <c r="Q618" i="109"/>
  <c r="AF618" i="109"/>
  <c r="AB619" i="109"/>
  <c r="O618" i="109"/>
  <c r="AB618" i="109"/>
  <c r="AA619" i="109"/>
  <c r="N618" i="109"/>
  <c r="AC618" i="109"/>
  <c r="M618" i="109"/>
  <c r="X618" i="109"/>
  <c r="Y419" i="109"/>
  <c r="Y637" i="109"/>
  <c r="Y855" i="109" s="1"/>
  <c r="P618" i="109"/>
  <c r="Y418" i="109"/>
  <c r="Y636" i="109"/>
  <c r="Y854" i="109" s="1"/>
  <c r="Y417" i="109"/>
  <c r="Y635" i="109"/>
  <c r="Y853" i="109" s="1"/>
  <c r="V615" i="109"/>
  <c r="O616" i="109"/>
  <c r="AB616" i="109"/>
  <c r="N616" i="109"/>
  <c r="V617" i="109"/>
  <c r="V619" i="109"/>
  <c r="AA616" i="109"/>
  <c r="AD616" i="109"/>
  <c r="AF616" i="109"/>
  <c r="L616" i="109"/>
  <c r="Z616" i="109"/>
  <c r="S616" i="109"/>
  <c r="AC616" i="109"/>
  <c r="T616" i="109"/>
  <c r="J616" i="109"/>
  <c r="J834" i="109" s="1"/>
  <c r="Y616" i="109"/>
  <c r="U616" i="109"/>
  <c r="AG618" i="109"/>
  <c r="AB615" i="109"/>
  <c r="AF397" i="109"/>
  <c r="AE615" i="109"/>
  <c r="AE616" i="109"/>
  <c r="K616" i="109"/>
  <c r="Q616" i="109"/>
  <c r="X616" i="109"/>
  <c r="R616" i="109"/>
  <c r="M616" i="109"/>
  <c r="AD615" i="109"/>
  <c r="AA615" i="109"/>
  <c r="Z615" i="109"/>
  <c r="AG616" i="109"/>
  <c r="AG617" i="109"/>
  <c r="AC615" i="109"/>
  <c r="Y615" i="109"/>
  <c r="AI244" i="109"/>
  <c r="V614" i="109"/>
  <c r="Y614" i="109"/>
  <c r="Y396" i="109"/>
  <c r="AH275" i="109"/>
  <c r="AG271" i="109"/>
  <c r="L708" i="109"/>
  <c r="L926" i="109" s="1"/>
  <c r="K1936" i="109"/>
  <c r="L1936" i="109" s="1"/>
  <c r="M1936" i="109" s="1"/>
  <c r="N1936" i="109" s="1"/>
  <c r="O1936" i="109" s="1"/>
  <c r="P1936" i="109" s="1"/>
  <c r="Q1936" i="109" s="1"/>
  <c r="R1936" i="109" s="1"/>
  <c r="S1936" i="109" s="1"/>
  <c r="T1936" i="109" s="1"/>
  <c r="U1936" i="109" s="1"/>
  <c r="W1936" i="109" s="1"/>
  <c r="X1936" i="109" s="1"/>
  <c r="Y1936" i="109" s="1"/>
  <c r="Z1936" i="109" s="1"/>
  <c r="AA1936" i="109" s="1"/>
  <c r="AB1936" i="109" s="1"/>
  <c r="AC1936" i="109" s="1"/>
  <c r="AD1936" i="109" s="1"/>
  <c r="AE1936" i="109" s="1"/>
  <c r="AF1936" i="109" s="1"/>
  <c r="K1940" i="109"/>
  <c r="L1940" i="109" s="1"/>
  <c r="M1940" i="109" s="1"/>
  <c r="N1940" i="109" s="1"/>
  <c r="O1940" i="109" s="1"/>
  <c r="P1940" i="109" s="1"/>
  <c r="Q1940" i="109" s="1"/>
  <c r="R1940" i="109" s="1"/>
  <c r="S1940" i="109" s="1"/>
  <c r="T1940" i="109" s="1"/>
  <c r="U1940" i="109" s="1"/>
  <c r="W1940" i="109" s="1"/>
  <c r="X1940" i="109" s="1"/>
  <c r="Y1940" i="109" s="1"/>
  <c r="Z1940" i="109" s="1"/>
  <c r="AA1940" i="109" s="1"/>
  <c r="AB1940" i="109" s="1"/>
  <c r="AC1940" i="109" s="1"/>
  <c r="AD1940" i="109" s="1"/>
  <c r="AE1940" i="109" s="1"/>
  <c r="AF1940" i="109" s="1"/>
  <c r="K1934" i="109"/>
  <c r="L1934" i="109" s="1"/>
  <c r="M1934" i="109" s="1"/>
  <c r="N1934" i="109" s="1"/>
  <c r="O1934" i="109" s="1"/>
  <c r="P1934" i="109" s="1"/>
  <c r="Q1934" i="109" s="1"/>
  <c r="R1934" i="109" s="1"/>
  <c r="S1934" i="109" s="1"/>
  <c r="T1934" i="109" s="1"/>
  <c r="U1934" i="109" s="1"/>
  <c r="W1934" i="109" s="1"/>
  <c r="X1934" i="109" s="1"/>
  <c r="Y1934" i="109" s="1"/>
  <c r="Z1934" i="109" s="1"/>
  <c r="AA1934" i="109" s="1"/>
  <c r="AB1934" i="109" s="1"/>
  <c r="AC1934" i="109" s="1"/>
  <c r="AD1934" i="109" s="1"/>
  <c r="AE1934" i="109" s="1"/>
  <c r="AF1934" i="109" s="1"/>
  <c r="K1932" i="109"/>
  <c r="L1932" i="109" s="1"/>
  <c r="M1932" i="109" s="1"/>
  <c r="N1932" i="109" s="1"/>
  <c r="O1932" i="109" s="1"/>
  <c r="P1932" i="109" s="1"/>
  <c r="Q1932" i="109" s="1"/>
  <c r="R1932" i="109" s="1"/>
  <c r="S1932" i="109" s="1"/>
  <c r="T1932" i="109" s="1"/>
  <c r="U1932" i="109" s="1"/>
  <c r="W1932" i="109" s="1"/>
  <c r="X1932" i="109" s="1"/>
  <c r="Y1932" i="109" s="1"/>
  <c r="Z1932" i="109" s="1"/>
  <c r="AA1932" i="109" s="1"/>
  <c r="AB1932" i="109" s="1"/>
  <c r="AC1932" i="109" s="1"/>
  <c r="AD1932" i="109" s="1"/>
  <c r="AE1932" i="109" s="1"/>
  <c r="AF1932" i="109" s="1"/>
  <c r="K1902" i="109"/>
  <c r="L1902" i="109" s="1"/>
  <c r="M1902" i="109" s="1"/>
  <c r="N1902" i="109" s="1"/>
  <c r="O1902" i="109" s="1"/>
  <c r="P1902" i="109" s="1"/>
  <c r="Q1902" i="109" s="1"/>
  <c r="R1902" i="109" s="1"/>
  <c r="S1902" i="109" s="1"/>
  <c r="T1902" i="109" s="1"/>
  <c r="U1902" i="109" s="1"/>
  <c r="W1902" i="109" s="1"/>
  <c r="X1902" i="109" s="1"/>
  <c r="Y1902" i="109" s="1"/>
  <c r="Z1902" i="109" s="1"/>
  <c r="AA1902" i="109" s="1"/>
  <c r="AB1902" i="109" s="1"/>
  <c r="AC1902" i="109" s="1"/>
  <c r="AD1902" i="109" s="1"/>
  <c r="AE1902" i="109" s="1"/>
  <c r="AF1902" i="109" s="1"/>
  <c r="AG1902" i="109" s="1"/>
  <c r="K1930" i="109"/>
  <c r="L1930" i="109" s="1"/>
  <c r="M1930" i="109" s="1"/>
  <c r="N1930" i="109" s="1"/>
  <c r="O1930" i="109" s="1"/>
  <c r="P1930" i="109" s="1"/>
  <c r="Q1930" i="109" s="1"/>
  <c r="R1930" i="109" s="1"/>
  <c r="S1930" i="109" s="1"/>
  <c r="T1930" i="109" s="1"/>
  <c r="U1930" i="109" s="1"/>
  <c r="W1930" i="109" s="1"/>
  <c r="X1930" i="109" s="1"/>
  <c r="Y1930" i="109" s="1"/>
  <c r="Z1930" i="109" s="1"/>
  <c r="AA1930" i="109" s="1"/>
  <c r="AB1930" i="109" s="1"/>
  <c r="AC1930" i="109" s="1"/>
  <c r="AD1930" i="109" s="1"/>
  <c r="AE1930" i="109" s="1"/>
  <c r="AF1930" i="109" s="1"/>
  <c r="V1729" i="109"/>
  <c r="V1733" i="109"/>
  <c r="V1731" i="109"/>
  <c r="V1727" i="109"/>
  <c r="V1725" i="109"/>
  <c r="AG1488" i="109"/>
  <c r="V1695" i="109"/>
  <c r="V1723" i="109"/>
  <c r="AV1315" i="109"/>
  <c r="AF1522" i="109"/>
  <c r="AF1526" i="109"/>
  <c r="AF1524" i="109"/>
  <c r="AG1731" i="109" s="1"/>
  <c r="AF1520" i="109"/>
  <c r="AF1518" i="109"/>
  <c r="L490" i="109"/>
  <c r="AF1516" i="109"/>
  <c r="Q1121" i="109"/>
  <c r="R1121" i="109" s="1"/>
  <c r="S1121" i="109" s="1"/>
  <c r="T1121" i="109" s="1"/>
  <c r="U1121" i="109" s="1"/>
  <c r="W1121" i="109" s="1"/>
  <c r="X1121" i="109" s="1"/>
  <c r="Y1121" i="109" s="1"/>
  <c r="Z1121" i="109" s="1"/>
  <c r="AA1121" i="109" s="1"/>
  <c r="AB1121" i="109" s="1"/>
  <c r="AC1121" i="109" s="1"/>
  <c r="AD1121" i="109" s="1"/>
  <c r="AE1121" i="109" s="1"/>
  <c r="AF1121" i="109" s="1"/>
  <c r="AG1121" i="109" s="1"/>
  <c r="Q1125" i="109"/>
  <c r="R1125" i="109" s="1"/>
  <c r="S1125" i="109" s="1"/>
  <c r="T1125" i="109" s="1"/>
  <c r="U1125" i="109" s="1"/>
  <c r="W1125" i="109" s="1"/>
  <c r="X1125" i="109" s="1"/>
  <c r="Y1125" i="109" s="1"/>
  <c r="Z1125" i="109" s="1"/>
  <c r="AA1125" i="109" s="1"/>
  <c r="AB1125" i="109" s="1"/>
  <c r="AC1125" i="109" s="1"/>
  <c r="AD1125" i="109" s="1"/>
  <c r="AE1125" i="109" s="1"/>
  <c r="AF1125" i="109" s="1"/>
  <c r="AG1125" i="109" s="1"/>
  <c r="AH1125" i="109" s="1"/>
  <c r="Q1123" i="109"/>
  <c r="R1123" i="109" s="1"/>
  <c r="S1123" i="109" s="1"/>
  <c r="T1123" i="109" s="1"/>
  <c r="U1123" i="109" s="1"/>
  <c r="W1123" i="109" s="1"/>
  <c r="X1123" i="109" s="1"/>
  <c r="Y1123" i="109" s="1"/>
  <c r="Z1123" i="109" s="1"/>
  <c r="AA1123" i="109" s="1"/>
  <c r="AB1123" i="109" s="1"/>
  <c r="AC1123" i="109" s="1"/>
  <c r="AD1123" i="109" s="1"/>
  <c r="AE1123" i="109" s="1"/>
  <c r="AF1123" i="109" s="1"/>
  <c r="AG1123" i="109" s="1"/>
  <c r="Q1119" i="109"/>
  <c r="R1119" i="109" s="1"/>
  <c r="S1119" i="109" s="1"/>
  <c r="T1119" i="109" s="1"/>
  <c r="U1119" i="109" s="1"/>
  <c r="W1119" i="109" s="1"/>
  <c r="X1119" i="109" s="1"/>
  <c r="Y1119" i="109" s="1"/>
  <c r="Z1119" i="109" s="1"/>
  <c r="AA1119" i="109" s="1"/>
  <c r="AB1119" i="109" s="1"/>
  <c r="AC1119" i="109" s="1"/>
  <c r="AD1119" i="109" s="1"/>
  <c r="AE1119" i="109" s="1"/>
  <c r="AF1119" i="109" s="1"/>
  <c r="Q1117" i="109"/>
  <c r="R1117" i="109" s="1"/>
  <c r="S1117" i="109" s="1"/>
  <c r="T1117" i="109" s="1"/>
  <c r="U1117" i="109" s="1"/>
  <c r="W1117" i="109" s="1"/>
  <c r="X1117" i="109" s="1"/>
  <c r="Y1117" i="109" s="1"/>
  <c r="Z1117" i="109" s="1"/>
  <c r="AA1117" i="109" s="1"/>
  <c r="AB1117" i="109" s="1"/>
  <c r="AC1117" i="109" s="1"/>
  <c r="AD1117" i="109" s="1"/>
  <c r="AE1117" i="109" s="1"/>
  <c r="AF1117" i="109" s="1"/>
  <c r="AG1117" i="109" s="1"/>
  <c r="AH1117" i="109" s="1"/>
  <c r="Q1115" i="109"/>
  <c r="R1115" i="109" s="1"/>
  <c r="S1115" i="109" s="1"/>
  <c r="T1115" i="109" s="1"/>
  <c r="U1115" i="109" s="1"/>
  <c r="W1115" i="109" s="1"/>
  <c r="X1115" i="109" s="1"/>
  <c r="Y1115" i="109" s="1"/>
  <c r="Z1115" i="109" s="1"/>
  <c r="AA1115" i="109" s="1"/>
  <c r="AB1115" i="109" s="1"/>
  <c r="AC1115" i="109" s="1"/>
  <c r="AD1115" i="109" s="1"/>
  <c r="AE1115" i="109" s="1"/>
  <c r="AF1115" i="109" s="1"/>
  <c r="AG1115" i="109" s="1"/>
  <c r="AH1115" i="109" s="1"/>
  <c r="L494" i="109"/>
  <c r="L712" i="109"/>
  <c r="L930" i="109" s="1"/>
  <c r="L492" i="109"/>
  <c r="L710" i="109"/>
  <c r="L928" i="109" s="1"/>
  <c r="L488" i="109"/>
  <c r="L706" i="109"/>
  <c r="L924" i="109" s="1"/>
  <c r="L486" i="109"/>
  <c r="L704" i="109"/>
  <c r="L922" i="109" s="1"/>
  <c r="L454" i="109"/>
  <c r="L672" i="109"/>
  <c r="L890" i="109" s="1"/>
  <c r="L484" i="109"/>
  <c r="L702" i="109"/>
  <c r="L920" i="109" s="1"/>
  <c r="AI273" i="109"/>
  <c r="AV273" i="109"/>
  <c r="V273" i="109"/>
  <c r="V277" i="109"/>
  <c r="AI277" i="109"/>
  <c r="V275" i="109"/>
  <c r="AV275" i="109"/>
  <c r="V271" i="109"/>
  <c r="V269" i="109"/>
  <c r="AI269" i="109"/>
  <c r="AI267" i="109"/>
  <c r="V267" i="109"/>
  <c r="AV73" i="109"/>
  <c r="AO1439" i="109" l="1"/>
  <c r="AO1646" i="109"/>
  <c r="AO1497" i="109"/>
  <c r="AO1704" i="109"/>
  <c r="AN1853" i="109"/>
  <c r="AO1853" i="109" s="1"/>
  <c r="AN1911" i="109"/>
  <c r="AO1911" i="109" s="1"/>
  <c r="AO1873" i="109"/>
  <c r="AO1910" i="109"/>
  <c r="AO1457" i="109"/>
  <c r="AO1664" i="109"/>
  <c r="AO1459" i="109"/>
  <c r="AO1666" i="109"/>
  <c r="AV1313" i="109"/>
  <c r="AN1871" i="109"/>
  <c r="AO1871" i="109" s="1"/>
  <c r="AO1440" i="109"/>
  <c r="AO1647" i="109"/>
  <c r="AO1854" i="109" s="1"/>
  <c r="AO1496" i="109"/>
  <c r="AO1703" i="109"/>
  <c r="AO1494" i="109"/>
  <c r="AO1701" i="109"/>
  <c r="AO1456" i="109"/>
  <c r="AO1663" i="109"/>
  <c r="BG451" i="109"/>
  <c r="BG669" i="109"/>
  <c r="BF718" i="109"/>
  <c r="BF936" i="109" s="1"/>
  <c r="BF500" i="109"/>
  <c r="AV271" i="109"/>
  <c r="BE931" i="109"/>
  <c r="BG910" i="109"/>
  <c r="AJ1309" i="109"/>
  <c r="AV1309" i="109" s="1"/>
  <c r="AK1319" i="109"/>
  <c r="AV1319" i="109" s="1"/>
  <c r="AJ1311" i="109"/>
  <c r="AV1311" i="109" s="1"/>
  <c r="Y899" i="109"/>
  <c r="BF887" i="109"/>
  <c r="AG619" i="109"/>
  <c r="AG401" i="109"/>
  <c r="AH401" i="109" s="1"/>
  <c r="AJ619" i="109" s="1"/>
  <c r="AG615" i="109"/>
  <c r="AG397" i="109"/>
  <c r="AH615" i="109" s="1"/>
  <c r="BG908" i="109"/>
  <c r="BF495" i="109"/>
  <c r="BG713" i="109" s="1"/>
  <c r="BF931" i="109"/>
  <c r="BG476" i="109"/>
  <c r="BH694" i="109" s="1"/>
  <c r="BH474" i="109"/>
  <c r="BF912" i="109"/>
  <c r="BH472" i="109"/>
  <c r="BG478" i="109"/>
  <c r="BH696" i="109" s="1"/>
  <c r="BF914" i="109"/>
  <c r="AI1313" i="109"/>
  <c r="Y901" i="109"/>
  <c r="Y898" i="109"/>
  <c r="AO1872" i="109"/>
  <c r="Y897" i="109"/>
  <c r="Y895" i="109"/>
  <c r="AI1317" i="109"/>
  <c r="AH1123" i="109"/>
  <c r="AJ1123" i="109" s="1"/>
  <c r="AK1123" i="109" s="1"/>
  <c r="AL1123" i="109" s="1"/>
  <c r="AM1123" i="109" s="1"/>
  <c r="AN1123" i="109" s="1"/>
  <c r="AO1123" i="109" s="1"/>
  <c r="AP1123" i="109" s="1"/>
  <c r="AQ1123" i="109" s="1"/>
  <c r="AR1123" i="109" s="1"/>
  <c r="AS1123" i="109" s="1"/>
  <c r="AT1123" i="109" s="1"/>
  <c r="AU1123" i="109" s="1"/>
  <c r="AW1123" i="109" s="1"/>
  <c r="AX1123" i="109" s="1"/>
  <c r="AY1123" i="109" s="1"/>
  <c r="AZ1123" i="109" s="1"/>
  <c r="BA1123" i="109" s="1"/>
  <c r="BB1123" i="109" s="1"/>
  <c r="BC1123" i="109" s="1"/>
  <c r="BD1123" i="109" s="1"/>
  <c r="BE1123" i="109" s="1"/>
  <c r="BF1123" i="109" s="1"/>
  <c r="BG1123" i="109" s="1"/>
  <c r="BH1123" i="109" s="1"/>
  <c r="AH1121" i="109"/>
  <c r="AJ1121" i="109" s="1"/>
  <c r="AK1121" i="109" s="1"/>
  <c r="AL1121" i="109" s="1"/>
  <c r="AM1121" i="109" s="1"/>
  <c r="AN1121" i="109" s="1"/>
  <c r="AO1121" i="109" s="1"/>
  <c r="AP1121" i="109" s="1"/>
  <c r="AQ1121" i="109" s="1"/>
  <c r="AR1121" i="109" s="1"/>
  <c r="AS1121" i="109" s="1"/>
  <c r="AT1121" i="109" s="1"/>
  <c r="AU1121" i="109" s="1"/>
  <c r="AW1121" i="109" s="1"/>
  <c r="AX1121" i="109" s="1"/>
  <c r="AY1121" i="109" s="1"/>
  <c r="AZ1121" i="109" s="1"/>
  <c r="BA1121" i="109" s="1"/>
  <c r="BB1121" i="109" s="1"/>
  <c r="BC1121" i="109" s="1"/>
  <c r="BD1121" i="109" s="1"/>
  <c r="BE1121" i="109" s="1"/>
  <c r="BF1121" i="109" s="1"/>
  <c r="BG1121" i="109" s="1"/>
  <c r="BH1121" i="109" s="1"/>
  <c r="AJ1125" i="109"/>
  <c r="AK1125" i="109" s="1"/>
  <c r="AL1125" i="109" s="1"/>
  <c r="AM1125" i="109" s="1"/>
  <c r="AN1125" i="109" s="1"/>
  <c r="AO1125" i="109" s="1"/>
  <c r="AP1125" i="109" s="1"/>
  <c r="AQ1125" i="109" s="1"/>
  <c r="AR1125" i="109" s="1"/>
  <c r="AS1125" i="109" s="1"/>
  <c r="AT1125" i="109" s="1"/>
  <c r="AU1125" i="109" s="1"/>
  <c r="AW1125" i="109" s="1"/>
  <c r="AX1125" i="109" s="1"/>
  <c r="AY1125" i="109" s="1"/>
  <c r="AZ1125" i="109" s="1"/>
  <c r="BA1125" i="109" s="1"/>
  <c r="BB1125" i="109" s="1"/>
  <c r="BC1125" i="109" s="1"/>
  <c r="BD1125" i="109" s="1"/>
  <c r="BE1125" i="109" s="1"/>
  <c r="BF1125" i="109" s="1"/>
  <c r="BG1125" i="109" s="1"/>
  <c r="BH1125" i="109" s="1"/>
  <c r="AO1909" i="109"/>
  <c r="AO1493" i="109"/>
  <c r="AP1700" i="109" s="1"/>
  <c r="AP1458" i="109"/>
  <c r="AQ1665" i="109" s="1"/>
  <c r="AP1495" i="109"/>
  <c r="AQ1702" i="109" s="1"/>
  <c r="AN1907" i="109"/>
  <c r="AG1438" i="109"/>
  <c r="AG1645" i="109"/>
  <c r="AG1852" i="109" s="1"/>
  <c r="K836" i="109"/>
  <c r="L836" i="109" s="1"/>
  <c r="M836" i="109" s="1"/>
  <c r="N836" i="109" s="1"/>
  <c r="O836" i="109" s="1"/>
  <c r="P836" i="109" s="1"/>
  <c r="Q836" i="109" s="1"/>
  <c r="R836" i="109" s="1"/>
  <c r="S836" i="109" s="1"/>
  <c r="T836" i="109" s="1"/>
  <c r="U836" i="109" s="1"/>
  <c r="W836" i="109" s="1"/>
  <c r="X836" i="109" s="1"/>
  <c r="Y836" i="109" s="1"/>
  <c r="Z836" i="109" s="1"/>
  <c r="AA836" i="109" s="1"/>
  <c r="AB836" i="109" s="1"/>
  <c r="AC836" i="109" s="1"/>
  <c r="AD836" i="109" s="1"/>
  <c r="AE836" i="109" s="1"/>
  <c r="AF836" i="109" s="1"/>
  <c r="AG836" i="109" s="1"/>
  <c r="Y837" i="109"/>
  <c r="Z837" i="109" s="1"/>
  <c r="AA837" i="109" s="1"/>
  <c r="AB837" i="109" s="1"/>
  <c r="AC837" i="109" s="1"/>
  <c r="AD837" i="109" s="1"/>
  <c r="AE837" i="109" s="1"/>
  <c r="AF837" i="109" s="1"/>
  <c r="K834" i="109"/>
  <c r="L834" i="109" s="1"/>
  <c r="M834" i="109" s="1"/>
  <c r="N834" i="109" s="1"/>
  <c r="O834" i="109" s="1"/>
  <c r="P834" i="109" s="1"/>
  <c r="Q834" i="109" s="1"/>
  <c r="R834" i="109" s="1"/>
  <c r="S834" i="109" s="1"/>
  <c r="T834" i="109" s="1"/>
  <c r="U834" i="109" s="1"/>
  <c r="W834" i="109" s="1"/>
  <c r="X834" i="109" s="1"/>
  <c r="Y834" i="109" s="1"/>
  <c r="Z834" i="109" s="1"/>
  <c r="AA834" i="109" s="1"/>
  <c r="AB834" i="109" s="1"/>
  <c r="AC834" i="109" s="1"/>
  <c r="AD834" i="109" s="1"/>
  <c r="AE834" i="109" s="1"/>
  <c r="AF834" i="109" s="1"/>
  <c r="AG834" i="109" s="1"/>
  <c r="AG835" i="109"/>
  <c r="Y833" i="109"/>
  <c r="Z833" i="109" s="1"/>
  <c r="AA833" i="109" s="1"/>
  <c r="AB833" i="109" s="1"/>
  <c r="AC833" i="109" s="1"/>
  <c r="AD833" i="109" s="1"/>
  <c r="AE833" i="109" s="1"/>
  <c r="AF833" i="109" s="1"/>
  <c r="Y832" i="109"/>
  <c r="Z465" i="109"/>
  <c r="Z683" i="109"/>
  <c r="Z463" i="109"/>
  <c r="Z681" i="109"/>
  <c r="Z464" i="109"/>
  <c r="Z682" i="109"/>
  <c r="Z900" i="109" s="1"/>
  <c r="Z462" i="109"/>
  <c r="Z680" i="109"/>
  <c r="Z461" i="109"/>
  <c r="Z679" i="109"/>
  <c r="Z460" i="109"/>
  <c r="Z678" i="109"/>
  <c r="Z896" i="109" s="1"/>
  <c r="Z459" i="109"/>
  <c r="Z677" i="109"/>
  <c r="V618" i="109"/>
  <c r="Z421" i="109"/>
  <c r="Z639" i="109"/>
  <c r="Z857" i="109" s="1"/>
  <c r="Z422" i="109"/>
  <c r="Z640" i="109"/>
  <c r="Z858" i="109" s="1"/>
  <c r="Z419" i="109"/>
  <c r="Z637" i="109"/>
  <c r="Z855" i="109" s="1"/>
  <c r="Z420" i="109"/>
  <c r="Z638" i="109"/>
  <c r="Z856" i="109" s="1"/>
  <c r="Z418" i="109"/>
  <c r="Z636" i="109"/>
  <c r="Z854" i="109" s="1"/>
  <c r="Z417" i="109"/>
  <c r="Z635" i="109"/>
  <c r="Z853" i="109" s="1"/>
  <c r="V616" i="109"/>
  <c r="AI275" i="109"/>
  <c r="AH400" i="109"/>
  <c r="AJ618" i="109" s="1"/>
  <c r="AH618" i="109"/>
  <c r="AH399" i="109"/>
  <c r="AJ617" i="109" s="1"/>
  <c r="AH617" i="109"/>
  <c r="AH398" i="109"/>
  <c r="AJ616" i="109" s="1"/>
  <c r="AH616" i="109"/>
  <c r="Z396" i="109"/>
  <c r="Z614" i="109"/>
  <c r="AV277" i="109"/>
  <c r="AI271" i="109"/>
  <c r="AG1119" i="109"/>
  <c r="AJ1117" i="109"/>
  <c r="AK1117" i="109" s="1"/>
  <c r="AL1117" i="109" s="1"/>
  <c r="AM1117" i="109" s="1"/>
  <c r="AN1117" i="109" s="1"/>
  <c r="AO1117" i="109" s="1"/>
  <c r="AP1117" i="109" s="1"/>
  <c r="AQ1117" i="109" s="1"/>
  <c r="AR1117" i="109" s="1"/>
  <c r="AS1117" i="109" s="1"/>
  <c r="AT1117" i="109" s="1"/>
  <c r="AU1117" i="109" s="1"/>
  <c r="AW1117" i="109" s="1"/>
  <c r="AX1117" i="109" s="1"/>
  <c r="AY1117" i="109" s="1"/>
  <c r="AZ1117" i="109" s="1"/>
  <c r="BA1117" i="109" s="1"/>
  <c r="BB1117" i="109" s="1"/>
  <c r="BC1117" i="109" s="1"/>
  <c r="BD1117" i="109" s="1"/>
  <c r="BE1117" i="109" s="1"/>
  <c r="BF1117" i="109" s="1"/>
  <c r="BG1117" i="109" s="1"/>
  <c r="BH1117" i="109" s="1"/>
  <c r="AV269" i="109"/>
  <c r="AV267" i="109"/>
  <c r="AJ1115" i="109"/>
  <c r="AK1115" i="109" s="1"/>
  <c r="AL1115" i="109" s="1"/>
  <c r="AM1115" i="109" s="1"/>
  <c r="AN1115" i="109" s="1"/>
  <c r="AO1115" i="109" s="1"/>
  <c r="AP1115" i="109" s="1"/>
  <c r="AQ1115" i="109" s="1"/>
  <c r="AR1115" i="109" s="1"/>
  <c r="AS1115" i="109" s="1"/>
  <c r="AT1115" i="109" s="1"/>
  <c r="AU1115" i="109" s="1"/>
  <c r="AW1115" i="109" s="1"/>
  <c r="AX1115" i="109" s="1"/>
  <c r="AY1115" i="109" s="1"/>
  <c r="AZ1115" i="109" s="1"/>
  <c r="BA1115" i="109" s="1"/>
  <c r="BB1115" i="109" s="1"/>
  <c r="BC1115" i="109" s="1"/>
  <c r="BD1115" i="109" s="1"/>
  <c r="BE1115" i="109" s="1"/>
  <c r="BF1115" i="109" s="1"/>
  <c r="BG1115" i="109" s="1"/>
  <c r="BH1115" i="109" s="1"/>
  <c r="M490" i="109"/>
  <c r="N708" i="109" s="1"/>
  <c r="AG1938" i="109"/>
  <c r="AG1522" i="109"/>
  <c r="AG1729" i="109"/>
  <c r="AG1526" i="109"/>
  <c r="AG1733" i="109"/>
  <c r="AG1524" i="109"/>
  <c r="AH1731" i="109" s="1"/>
  <c r="AG1520" i="109"/>
  <c r="AG1727" i="109"/>
  <c r="AG1518" i="109"/>
  <c r="AG1725" i="109"/>
  <c r="AH1488" i="109"/>
  <c r="AJ1695" i="109" s="1"/>
  <c r="AH1695" i="109"/>
  <c r="AG1516" i="109"/>
  <c r="AG1723" i="109"/>
  <c r="M708" i="109"/>
  <c r="M926" i="109" s="1"/>
  <c r="M494" i="109"/>
  <c r="M712" i="109"/>
  <c r="M930" i="109" s="1"/>
  <c r="M492" i="109"/>
  <c r="M710" i="109"/>
  <c r="M928" i="109" s="1"/>
  <c r="M488" i="109"/>
  <c r="M706" i="109"/>
  <c r="M924" i="109" s="1"/>
  <c r="M486" i="109"/>
  <c r="M704" i="109"/>
  <c r="M922" i="109" s="1"/>
  <c r="M454" i="109"/>
  <c r="M672" i="109"/>
  <c r="M890" i="109" s="1"/>
  <c r="M484" i="109"/>
  <c r="M702" i="109"/>
  <c r="M920" i="109" s="1"/>
  <c r="AP1457" i="109" l="1"/>
  <c r="AP1664" i="109"/>
  <c r="AP1439" i="109"/>
  <c r="AP1646" i="109"/>
  <c r="AP1456" i="109"/>
  <c r="AP1663" i="109"/>
  <c r="AP1440" i="109"/>
  <c r="AP1647" i="109"/>
  <c r="AP1854" i="109" s="1"/>
  <c r="AP1871" i="109"/>
  <c r="AP1873" i="109"/>
  <c r="AP1494" i="109"/>
  <c r="AP1701" i="109"/>
  <c r="AO1908" i="109"/>
  <c r="AP1496" i="109"/>
  <c r="AP1703" i="109"/>
  <c r="AP1910" i="109" s="1"/>
  <c r="AO1870" i="109"/>
  <c r="AP1870" i="109" s="1"/>
  <c r="AP1459" i="109"/>
  <c r="AP1666" i="109"/>
  <c r="AP1497" i="109"/>
  <c r="AP1704" i="109"/>
  <c r="BH451" i="109"/>
  <c r="BH669" i="109"/>
  <c r="BI669" i="109" s="1"/>
  <c r="BG718" i="109"/>
  <c r="BG936" i="109" s="1"/>
  <c r="BG500" i="109"/>
  <c r="AG837" i="109"/>
  <c r="Z899" i="109"/>
  <c r="AG833" i="109"/>
  <c r="AH833" i="109" s="1"/>
  <c r="BG887" i="109"/>
  <c r="BG912" i="109"/>
  <c r="BH476" i="109"/>
  <c r="BH478" i="109"/>
  <c r="BH908" i="109"/>
  <c r="BI690" i="109"/>
  <c r="BH910" i="109"/>
  <c r="BI692" i="109"/>
  <c r="BG914" i="109"/>
  <c r="BG931" i="109"/>
  <c r="BG495" i="109"/>
  <c r="BH713" i="109" s="1"/>
  <c r="Z901" i="109"/>
  <c r="Z898" i="109"/>
  <c r="AP1872" i="109"/>
  <c r="Z897" i="109"/>
  <c r="AP1909" i="109"/>
  <c r="Z895" i="109"/>
  <c r="AH1119" i="109"/>
  <c r="AJ1119" i="109" s="1"/>
  <c r="AK1119" i="109" s="1"/>
  <c r="AL1119" i="109" s="1"/>
  <c r="AM1119" i="109" s="1"/>
  <c r="AN1119" i="109" s="1"/>
  <c r="AO1119" i="109" s="1"/>
  <c r="AP1119" i="109" s="1"/>
  <c r="AQ1119" i="109" s="1"/>
  <c r="AR1119" i="109" s="1"/>
  <c r="AS1119" i="109" s="1"/>
  <c r="AT1119" i="109" s="1"/>
  <c r="AU1119" i="109" s="1"/>
  <c r="AW1119" i="109" s="1"/>
  <c r="AX1119" i="109" s="1"/>
  <c r="AY1119" i="109" s="1"/>
  <c r="AZ1119" i="109" s="1"/>
  <c r="BA1119" i="109" s="1"/>
  <c r="BB1119" i="109" s="1"/>
  <c r="BC1119" i="109" s="1"/>
  <c r="BD1119" i="109" s="1"/>
  <c r="BE1119" i="109" s="1"/>
  <c r="BF1119" i="109" s="1"/>
  <c r="BG1119" i="109" s="1"/>
  <c r="BH1119" i="109" s="1"/>
  <c r="AI1731" i="109"/>
  <c r="AH1938" i="109"/>
  <c r="AH619" i="109"/>
  <c r="AI619" i="109" s="1"/>
  <c r="AO1907" i="109"/>
  <c r="AQ1458" i="109"/>
  <c r="AR1665" i="109" s="1"/>
  <c r="AP1493" i="109"/>
  <c r="AQ1700" i="109" s="1"/>
  <c r="AQ1495" i="109"/>
  <c r="AR1702" i="109" s="1"/>
  <c r="AQ1909" i="109"/>
  <c r="AH397" i="109"/>
  <c r="AJ615" i="109" s="1"/>
  <c r="AH1438" i="109"/>
  <c r="AJ1645" i="109" s="1"/>
  <c r="AH1645" i="109"/>
  <c r="AI618" i="109"/>
  <c r="AH836" i="109"/>
  <c r="Z832" i="109"/>
  <c r="AI616" i="109"/>
  <c r="AH834" i="109"/>
  <c r="AI617" i="109"/>
  <c r="AH835" i="109"/>
  <c r="AI615" i="109"/>
  <c r="AA465" i="109"/>
  <c r="AA683" i="109"/>
  <c r="AA464" i="109"/>
  <c r="AA682" i="109"/>
  <c r="AA900" i="109" s="1"/>
  <c r="AA463" i="109"/>
  <c r="AA681" i="109"/>
  <c r="AA462" i="109"/>
  <c r="AA680" i="109"/>
  <c r="AA461" i="109"/>
  <c r="AA679" i="109"/>
  <c r="AA460" i="109"/>
  <c r="AA678" i="109"/>
  <c r="AA896" i="109" s="1"/>
  <c r="AA459" i="109"/>
  <c r="AA677" i="109"/>
  <c r="AA422" i="109"/>
  <c r="AA640" i="109"/>
  <c r="AA858" i="109" s="1"/>
  <c r="AA421" i="109"/>
  <c r="AA639" i="109"/>
  <c r="AA857" i="109" s="1"/>
  <c r="AA420" i="109"/>
  <c r="AA638" i="109"/>
  <c r="AA856" i="109" s="1"/>
  <c r="AA419" i="109"/>
  <c r="AA637" i="109"/>
  <c r="AA855" i="109" s="1"/>
  <c r="AA418" i="109"/>
  <c r="AA636" i="109"/>
  <c r="AA854" i="109" s="1"/>
  <c r="AA417" i="109"/>
  <c r="AA635" i="109"/>
  <c r="AA853" i="109" s="1"/>
  <c r="AJ400" i="109"/>
  <c r="AK618" i="109" s="1"/>
  <c r="AJ401" i="109"/>
  <c r="AK619" i="109" s="1"/>
  <c r="AJ398" i="109"/>
  <c r="AK616" i="109" s="1"/>
  <c r="AJ399" i="109"/>
  <c r="AK617" i="109" s="1"/>
  <c r="AA396" i="109"/>
  <c r="AA614" i="109"/>
  <c r="N490" i="109"/>
  <c r="O708" i="109" s="1"/>
  <c r="AH1524" i="109"/>
  <c r="AJ1731" i="109" s="1"/>
  <c r="AG1936" i="109"/>
  <c r="AG1940" i="109"/>
  <c r="AG1934" i="109"/>
  <c r="AG1932" i="109"/>
  <c r="AI1695" i="109"/>
  <c r="AH1902" i="109"/>
  <c r="AG1930" i="109"/>
  <c r="AH1522" i="109"/>
  <c r="AJ1729" i="109" s="1"/>
  <c r="AH1729" i="109"/>
  <c r="AH1526" i="109"/>
  <c r="AJ1733" i="109" s="1"/>
  <c r="AH1733" i="109"/>
  <c r="AH1520" i="109"/>
  <c r="AJ1727" i="109" s="1"/>
  <c r="AH1727" i="109"/>
  <c r="AH1518" i="109"/>
  <c r="AJ1725" i="109" s="1"/>
  <c r="AH1725" i="109"/>
  <c r="AJ1488" i="109"/>
  <c r="AK1695" i="109" s="1"/>
  <c r="AH1516" i="109"/>
  <c r="AJ1723" i="109" s="1"/>
  <c r="AH1723" i="109"/>
  <c r="N926" i="109"/>
  <c r="N494" i="109"/>
  <c r="N712" i="109"/>
  <c r="N930" i="109" s="1"/>
  <c r="N492" i="109"/>
  <c r="N710" i="109"/>
  <c r="N928" i="109" s="1"/>
  <c r="N488" i="109"/>
  <c r="N706" i="109"/>
  <c r="N924" i="109" s="1"/>
  <c r="N486" i="109"/>
  <c r="N704" i="109"/>
  <c r="N922" i="109" s="1"/>
  <c r="N454" i="109"/>
  <c r="N672" i="109"/>
  <c r="N890" i="109" s="1"/>
  <c r="N484" i="109"/>
  <c r="N702" i="109"/>
  <c r="N920" i="109" s="1"/>
  <c r="AQ1459" i="109" l="1"/>
  <c r="AQ1666" i="109"/>
  <c r="AQ1456" i="109"/>
  <c r="AQ1663" i="109"/>
  <c r="AQ1870" i="109"/>
  <c r="AQ1494" i="109"/>
  <c r="AQ1701" i="109"/>
  <c r="AQ1873" i="109"/>
  <c r="AQ1439" i="109"/>
  <c r="AQ1646" i="109"/>
  <c r="AQ1496" i="109"/>
  <c r="AQ1703" i="109"/>
  <c r="AQ1910" i="109" s="1"/>
  <c r="AQ1871" i="109"/>
  <c r="AP1908" i="109"/>
  <c r="AQ1908" i="109" s="1"/>
  <c r="AQ1457" i="109"/>
  <c r="AQ1664" i="109"/>
  <c r="AP1853" i="109"/>
  <c r="AQ1853" i="109" s="1"/>
  <c r="AQ1497" i="109"/>
  <c r="AQ1704" i="109"/>
  <c r="AP1911" i="109"/>
  <c r="AQ1911" i="109" s="1"/>
  <c r="AQ1440" i="109"/>
  <c r="AQ1647" i="109"/>
  <c r="AQ1854" i="109" s="1"/>
  <c r="BH718" i="109"/>
  <c r="BH500" i="109"/>
  <c r="AA899" i="109"/>
  <c r="AJ834" i="109"/>
  <c r="AJ835" i="109"/>
  <c r="AK835" i="109" s="1"/>
  <c r="AA901" i="109"/>
  <c r="AP1907" i="109"/>
  <c r="BH887" i="109"/>
  <c r="BH914" i="109"/>
  <c r="BI696" i="109"/>
  <c r="BH912" i="109"/>
  <c r="BI694" i="109"/>
  <c r="BH495" i="109"/>
  <c r="AQ1872" i="109"/>
  <c r="AA898" i="109"/>
  <c r="AA895" i="109"/>
  <c r="AA897" i="109"/>
  <c r="AH1940" i="109"/>
  <c r="O490" i="109"/>
  <c r="P490" i="109" s="1"/>
  <c r="AI1723" i="109"/>
  <c r="AH1930" i="109"/>
  <c r="AI1729" i="109"/>
  <c r="AH1936" i="109"/>
  <c r="AI1727" i="109"/>
  <c r="AH1934" i="109"/>
  <c r="AI1725" i="109"/>
  <c r="AH1932" i="109"/>
  <c r="AJ397" i="109"/>
  <c r="AK615" i="109" s="1"/>
  <c r="AH837" i="109"/>
  <c r="AJ837" i="109" s="1"/>
  <c r="AJ833" i="109"/>
  <c r="AA832" i="109"/>
  <c r="AR1495" i="109"/>
  <c r="AS1702" i="109" s="1"/>
  <c r="AR1909" i="109"/>
  <c r="AR1458" i="109"/>
  <c r="AS1665" i="109" s="1"/>
  <c r="AQ1493" i="109"/>
  <c r="AR1700" i="109" s="1"/>
  <c r="AI1645" i="109"/>
  <c r="AH1852" i="109"/>
  <c r="AJ836" i="109"/>
  <c r="AJ1438" i="109"/>
  <c r="AK1645" i="109" s="1"/>
  <c r="AB465" i="109"/>
  <c r="AB683" i="109"/>
  <c r="AB463" i="109"/>
  <c r="AB681" i="109"/>
  <c r="AB899" i="109" s="1"/>
  <c r="AB464" i="109"/>
  <c r="AB682" i="109"/>
  <c r="AB900" i="109" s="1"/>
  <c r="AB461" i="109"/>
  <c r="AB679" i="109"/>
  <c r="AB462" i="109"/>
  <c r="AB680" i="109"/>
  <c r="AB460" i="109"/>
  <c r="AB678" i="109"/>
  <c r="AB896" i="109" s="1"/>
  <c r="AB459" i="109"/>
  <c r="AB677" i="109"/>
  <c r="AB422" i="109"/>
  <c r="AB640" i="109"/>
  <c r="AB858" i="109" s="1"/>
  <c r="AB421" i="109"/>
  <c r="AB639" i="109"/>
  <c r="AB857" i="109" s="1"/>
  <c r="AB420" i="109"/>
  <c r="AB638" i="109"/>
  <c r="AB856" i="109" s="1"/>
  <c r="AB419" i="109"/>
  <c r="AB637" i="109"/>
  <c r="AB855" i="109" s="1"/>
  <c r="AB418" i="109"/>
  <c r="AB636" i="109"/>
  <c r="AB854" i="109" s="1"/>
  <c r="AB417" i="109"/>
  <c r="AB635" i="109"/>
  <c r="AB853" i="109" s="1"/>
  <c r="AK401" i="109"/>
  <c r="AL619" i="109" s="1"/>
  <c r="AK400" i="109"/>
  <c r="AL618" i="109" s="1"/>
  <c r="AK399" i="109"/>
  <c r="AL617" i="109" s="1"/>
  <c r="AK398" i="109"/>
  <c r="AL616" i="109" s="1"/>
  <c r="AK834" i="109"/>
  <c r="AB396" i="109"/>
  <c r="AB614" i="109"/>
  <c r="AI1733" i="109"/>
  <c r="AJ1524" i="109"/>
  <c r="AK1731" i="109" s="1"/>
  <c r="AJ1938" i="109"/>
  <c r="AJ1902" i="109"/>
  <c r="AJ1522" i="109"/>
  <c r="AK1729" i="109" s="1"/>
  <c r="AJ1526" i="109"/>
  <c r="AK1733" i="109" s="1"/>
  <c r="AJ1520" i="109"/>
  <c r="AK1727" i="109" s="1"/>
  <c r="AJ1518" i="109"/>
  <c r="AK1725" i="109" s="1"/>
  <c r="AK1488" i="109"/>
  <c r="AL1695" i="109" s="1"/>
  <c r="AJ1516" i="109"/>
  <c r="AK1723" i="109" s="1"/>
  <c r="O926" i="109"/>
  <c r="O494" i="109"/>
  <c r="O712" i="109"/>
  <c r="O930" i="109" s="1"/>
  <c r="O492" i="109"/>
  <c r="O710" i="109"/>
  <c r="O928" i="109" s="1"/>
  <c r="O488" i="109"/>
  <c r="O706" i="109"/>
  <c r="O924" i="109" s="1"/>
  <c r="O486" i="109"/>
  <c r="O704" i="109"/>
  <c r="O922" i="109" s="1"/>
  <c r="O454" i="109"/>
  <c r="O672" i="109"/>
  <c r="O890" i="109" s="1"/>
  <c r="O484" i="109"/>
  <c r="O702" i="109"/>
  <c r="O920" i="109" s="1"/>
  <c r="AR1911" i="109" l="1"/>
  <c r="AR1494" i="109"/>
  <c r="AR1701" i="109"/>
  <c r="AR1497" i="109"/>
  <c r="AR1704" i="109"/>
  <c r="AR1496" i="109"/>
  <c r="AR1703" i="109"/>
  <c r="AR1910" i="109" s="1"/>
  <c r="AR1456" i="109"/>
  <c r="AR1663" i="109"/>
  <c r="AR1870" i="109" s="1"/>
  <c r="AR1439" i="109"/>
  <c r="AR1646" i="109"/>
  <c r="AR1853" i="109" s="1"/>
  <c r="AR1459" i="109"/>
  <c r="AR1666" i="109"/>
  <c r="AR1873" i="109" s="1"/>
  <c r="AR1457" i="109"/>
  <c r="AR1664" i="109"/>
  <c r="AR1871" i="109" s="1"/>
  <c r="AR1440" i="109"/>
  <c r="AR1647" i="109"/>
  <c r="AR1854" i="109" s="1"/>
  <c r="AR1908" i="109"/>
  <c r="BH936" i="109"/>
  <c r="BI718" i="109"/>
  <c r="AR1872" i="109"/>
  <c r="AB901" i="109"/>
  <c r="AQ1907" i="109"/>
  <c r="BH931" i="109"/>
  <c r="BI713" i="109"/>
  <c r="AB898" i="109"/>
  <c r="AB895" i="109"/>
  <c r="AK397" i="109"/>
  <c r="P708" i="109"/>
  <c r="P926" i="109" s="1"/>
  <c r="AB897" i="109"/>
  <c r="AB832" i="109"/>
  <c r="AK837" i="109"/>
  <c r="AK833" i="109"/>
  <c r="AK836" i="109"/>
  <c r="AJ1852" i="109"/>
  <c r="AS1495" i="109"/>
  <c r="AT1702" i="109" s="1"/>
  <c r="AS1909" i="109"/>
  <c r="AR1493" i="109"/>
  <c r="AS1700" i="109" s="1"/>
  <c r="AS1458" i="109"/>
  <c r="AT1665" i="109" s="1"/>
  <c r="AS1872" i="109"/>
  <c r="AK1438" i="109"/>
  <c r="AL1645" i="109" s="1"/>
  <c r="AC465" i="109"/>
  <c r="AC683" i="109"/>
  <c r="AC464" i="109"/>
  <c r="AC682" i="109"/>
  <c r="AC900" i="109" s="1"/>
  <c r="AC463" i="109"/>
  <c r="AC681" i="109"/>
  <c r="AC899" i="109" s="1"/>
  <c r="AC462" i="109"/>
  <c r="AC680" i="109"/>
  <c r="AC461" i="109"/>
  <c r="AC679" i="109"/>
  <c r="AC460" i="109"/>
  <c r="AC678" i="109"/>
  <c r="AC896" i="109" s="1"/>
  <c r="AC459" i="109"/>
  <c r="AC677" i="109"/>
  <c r="AC421" i="109"/>
  <c r="AC639" i="109"/>
  <c r="AC857" i="109" s="1"/>
  <c r="AC422" i="109"/>
  <c r="AC640" i="109"/>
  <c r="AC858" i="109" s="1"/>
  <c r="AC419" i="109"/>
  <c r="AC637" i="109"/>
  <c r="AC855" i="109" s="1"/>
  <c r="AC420" i="109"/>
  <c r="AC638" i="109"/>
  <c r="AC856" i="109" s="1"/>
  <c r="AC418" i="109"/>
  <c r="AC636" i="109"/>
  <c r="AC854" i="109" s="1"/>
  <c r="AC417" i="109"/>
  <c r="AC635" i="109"/>
  <c r="AC853" i="109" s="1"/>
  <c r="AL400" i="109"/>
  <c r="AM618" i="109" s="1"/>
  <c r="AL401" i="109"/>
  <c r="AM619" i="109" s="1"/>
  <c r="AL398" i="109"/>
  <c r="AM616" i="109" s="1"/>
  <c r="AL834" i="109"/>
  <c r="AL399" i="109"/>
  <c r="AM617" i="109" s="1"/>
  <c r="AL835" i="109"/>
  <c r="AC396" i="109"/>
  <c r="AC614" i="109"/>
  <c r="AK1524" i="109"/>
  <c r="AK1938" i="109"/>
  <c r="AJ1936" i="109"/>
  <c r="AJ1940" i="109"/>
  <c r="AK1902" i="109"/>
  <c r="AJ1934" i="109"/>
  <c r="AJ1932" i="109"/>
  <c r="AJ1930" i="109"/>
  <c r="AK1522" i="109"/>
  <c r="AL1729" i="109" s="1"/>
  <c r="AK1526" i="109"/>
  <c r="AL1733" i="109" s="1"/>
  <c r="AK1520" i="109"/>
  <c r="AL1727" i="109" s="1"/>
  <c r="AK1518" i="109"/>
  <c r="AL1725" i="109" s="1"/>
  <c r="AL1488" i="109"/>
  <c r="AM1695" i="109" s="1"/>
  <c r="AK1516" i="109"/>
  <c r="AL1723" i="109" s="1"/>
  <c r="Q708" i="109"/>
  <c r="Q490" i="109"/>
  <c r="P494" i="109"/>
  <c r="P712" i="109"/>
  <c r="P930" i="109" s="1"/>
  <c r="P492" i="109"/>
  <c r="P710" i="109"/>
  <c r="P928" i="109" s="1"/>
  <c r="P488" i="109"/>
  <c r="P706" i="109"/>
  <c r="P924" i="109" s="1"/>
  <c r="P486" i="109"/>
  <c r="P704" i="109"/>
  <c r="P922" i="109" s="1"/>
  <c r="P454" i="109"/>
  <c r="P672" i="109"/>
  <c r="P890" i="109" s="1"/>
  <c r="P484" i="109"/>
  <c r="P702" i="109"/>
  <c r="P920" i="109" s="1"/>
  <c r="AS1908" i="109" l="1"/>
  <c r="AS1497" i="109"/>
  <c r="AS1704" i="109"/>
  <c r="AS1439" i="109"/>
  <c r="AS1646" i="109"/>
  <c r="AS1853" i="109" s="1"/>
  <c r="AS1440" i="109"/>
  <c r="AS1647" i="109"/>
  <c r="AS1854" i="109" s="1"/>
  <c r="AS1456" i="109"/>
  <c r="AS1663" i="109"/>
  <c r="AS1870" i="109" s="1"/>
  <c r="AS1494" i="109"/>
  <c r="AS1701" i="109"/>
  <c r="AS1457" i="109"/>
  <c r="AS1664" i="109"/>
  <c r="AS1871" i="109" s="1"/>
  <c r="AS1911" i="109"/>
  <c r="AS1459" i="109"/>
  <c r="AS1666" i="109"/>
  <c r="AS1873" i="109" s="1"/>
  <c r="AS1496" i="109"/>
  <c r="AS1703" i="109"/>
  <c r="AS1910" i="109" s="1"/>
  <c r="AL1524" i="109"/>
  <c r="AM1731" i="109" s="1"/>
  <c r="AL1731" i="109"/>
  <c r="AL397" i="109"/>
  <c r="AM615" i="109" s="1"/>
  <c r="AL615" i="109"/>
  <c r="AL833" i="109" s="1"/>
  <c r="AC901" i="109"/>
  <c r="AR1907" i="109"/>
  <c r="AC895" i="109"/>
  <c r="AK1852" i="109"/>
  <c r="AC897" i="109"/>
  <c r="AC898" i="109"/>
  <c r="AL837" i="109"/>
  <c r="AC832" i="109"/>
  <c r="AL836" i="109"/>
  <c r="AT1458" i="109"/>
  <c r="AU1665" i="109" s="1"/>
  <c r="AT1872" i="109"/>
  <c r="AT1495" i="109"/>
  <c r="AU1702" i="109" s="1"/>
  <c r="AT1909" i="109"/>
  <c r="AS1493" i="109"/>
  <c r="AT1700" i="109" s="1"/>
  <c r="AL1438" i="109"/>
  <c r="AM1645" i="109" s="1"/>
  <c r="AD465" i="109"/>
  <c r="AD683" i="109"/>
  <c r="AD901" i="109" s="1"/>
  <c r="AD463" i="109"/>
  <c r="AD681" i="109"/>
  <c r="AD899" i="109" s="1"/>
  <c r="AD464" i="109"/>
  <c r="AD682" i="109"/>
  <c r="AD900" i="109" s="1"/>
  <c r="AD461" i="109"/>
  <c r="AD679" i="109"/>
  <c r="AD462" i="109"/>
  <c r="AD680" i="109"/>
  <c r="AD460" i="109"/>
  <c r="AD678" i="109"/>
  <c r="AD896" i="109" s="1"/>
  <c r="AD459" i="109"/>
  <c r="AD677" i="109"/>
  <c r="AD422" i="109"/>
  <c r="AD640" i="109"/>
  <c r="AD858" i="109" s="1"/>
  <c r="AD421" i="109"/>
  <c r="AD639" i="109"/>
  <c r="AD857" i="109" s="1"/>
  <c r="AD420" i="109"/>
  <c r="AD638" i="109"/>
  <c r="AD856" i="109" s="1"/>
  <c r="AD419" i="109"/>
  <c r="AD637" i="109"/>
  <c r="AD855" i="109" s="1"/>
  <c r="AD418" i="109"/>
  <c r="AD636" i="109"/>
  <c r="AD854" i="109" s="1"/>
  <c r="AD417" i="109"/>
  <c r="AD635" i="109"/>
  <c r="AD853" i="109" s="1"/>
  <c r="AM401" i="109"/>
  <c r="AN619" i="109" s="1"/>
  <c r="AM400" i="109"/>
  <c r="AN618" i="109" s="1"/>
  <c r="AM399" i="109"/>
  <c r="AN617" i="109" s="1"/>
  <c r="AM835" i="109"/>
  <c r="AM398" i="109"/>
  <c r="AN616" i="109" s="1"/>
  <c r="AM834" i="109"/>
  <c r="AM397" i="109"/>
  <c r="AN615" i="109" s="1"/>
  <c r="AD396" i="109"/>
  <c r="AD614" i="109"/>
  <c r="AL1938" i="109"/>
  <c r="AK1934" i="109"/>
  <c r="AK1932" i="109"/>
  <c r="AK1936" i="109"/>
  <c r="AL1902" i="109"/>
  <c r="AK1940" i="109"/>
  <c r="AK1930" i="109"/>
  <c r="AL1522" i="109"/>
  <c r="AM1729" i="109" s="1"/>
  <c r="AL1526" i="109"/>
  <c r="AM1733" i="109" s="1"/>
  <c r="AM1524" i="109"/>
  <c r="AN1731" i="109" s="1"/>
  <c r="AL1520" i="109"/>
  <c r="AM1727" i="109" s="1"/>
  <c r="AL1518" i="109"/>
  <c r="AM1725" i="109" s="1"/>
  <c r="AM1488" i="109"/>
  <c r="AN1695" i="109" s="1"/>
  <c r="AL1516" i="109"/>
  <c r="AM1723" i="109" s="1"/>
  <c r="Q926" i="109"/>
  <c r="R490" i="109"/>
  <c r="R708" i="109"/>
  <c r="Q712" i="109"/>
  <c r="Q930" i="109" s="1"/>
  <c r="Q494" i="109"/>
  <c r="Q710" i="109"/>
  <c r="Q928" i="109" s="1"/>
  <c r="Q492" i="109"/>
  <c r="Q706" i="109"/>
  <c r="Q924" i="109" s="1"/>
  <c r="Q488" i="109"/>
  <c r="Q704" i="109"/>
  <c r="Q922" i="109" s="1"/>
  <c r="Q486" i="109"/>
  <c r="Q454" i="109"/>
  <c r="Q672" i="109"/>
  <c r="Q890" i="109" s="1"/>
  <c r="Q702" i="109"/>
  <c r="Q920" i="109" s="1"/>
  <c r="Q484" i="109"/>
  <c r="AT1910" i="109" l="1"/>
  <c r="AT1494" i="109"/>
  <c r="AT1701" i="109"/>
  <c r="AT1908" i="109" s="1"/>
  <c r="AT1497" i="109"/>
  <c r="AT1704" i="109"/>
  <c r="AT1496" i="109"/>
  <c r="AT1703" i="109"/>
  <c r="AT1456" i="109"/>
  <c r="AT1663" i="109"/>
  <c r="AT1870" i="109" s="1"/>
  <c r="AT1459" i="109"/>
  <c r="AT1666" i="109"/>
  <c r="AT1873" i="109" s="1"/>
  <c r="AT1911" i="109"/>
  <c r="AT1440" i="109"/>
  <c r="AT1647" i="109"/>
  <c r="AT1854" i="109" s="1"/>
  <c r="AT1457" i="109"/>
  <c r="AT1664" i="109"/>
  <c r="AT1871" i="109" s="1"/>
  <c r="AT1439" i="109"/>
  <c r="AT1646" i="109"/>
  <c r="AT1853" i="109" s="1"/>
  <c r="AD895" i="109"/>
  <c r="AS1907" i="109"/>
  <c r="AL1852" i="109"/>
  <c r="AD832" i="109"/>
  <c r="AD897" i="109"/>
  <c r="AD898" i="109"/>
  <c r="AM837" i="109"/>
  <c r="AM833" i="109"/>
  <c r="AM836" i="109"/>
  <c r="AU1458" i="109"/>
  <c r="AW1665" i="109" s="1"/>
  <c r="AV1665" i="109"/>
  <c r="AT1493" i="109"/>
  <c r="AU1700" i="109" s="1"/>
  <c r="AT1907" i="109"/>
  <c r="AU1495" i="109"/>
  <c r="AW1702" i="109" s="1"/>
  <c r="AV1702" i="109"/>
  <c r="AM1438" i="109"/>
  <c r="AN1645" i="109" s="1"/>
  <c r="AE465" i="109"/>
  <c r="AE683" i="109"/>
  <c r="AE901" i="109" s="1"/>
  <c r="AE464" i="109"/>
  <c r="AE682" i="109"/>
  <c r="AE900" i="109" s="1"/>
  <c r="AE463" i="109"/>
  <c r="AE681" i="109"/>
  <c r="AE899" i="109" s="1"/>
  <c r="AE462" i="109"/>
  <c r="AE680" i="109"/>
  <c r="AE898" i="109" s="1"/>
  <c r="AE461" i="109"/>
  <c r="AE679" i="109"/>
  <c r="AE460" i="109"/>
  <c r="AE678" i="109"/>
  <c r="AE896" i="109" s="1"/>
  <c r="AE459" i="109"/>
  <c r="AE677" i="109"/>
  <c r="AE895" i="109" s="1"/>
  <c r="AE421" i="109"/>
  <c r="AE639" i="109"/>
  <c r="AE857" i="109" s="1"/>
  <c r="AE422" i="109"/>
  <c r="AE640" i="109"/>
  <c r="AE858" i="109" s="1"/>
  <c r="AE419" i="109"/>
  <c r="AE637" i="109"/>
  <c r="AE855" i="109" s="1"/>
  <c r="AE420" i="109"/>
  <c r="AE638" i="109"/>
  <c r="AE856" i="109" s="1"/>
  <c r="AE418" i="109"/>
  <c r="AE636" i="109"/>
  <c r="AE854" i="109" s="1"/>
  <c r="AE417" i="109"/>
  <c r="AE635" i="109"/>
  <c r="AE853" i="109" s="1"/>
  <c r="AN400" i="109"/>
  <c r="AO618" i="109" s="1"/>
  <c r="AN401" i="109"/>
  <c r="AO619" i="109" s="1"/>
  <c r="AN398" i="109"/>
  <c r="AO616" i="109" s="1"/>
  <c r="AN834" i="109"/>
  <c r="AN399" i="109"/>
  <c r="AO617" i="109" s="1"/>
  <c r="AN835" i="109"/>
  <c r="AN397" i="109"/>
  <c r="AO615" i="109" s="1"/>
  <c r="AL1932" i="109"/>
  <c r="AE396" i="109"/>
  <c r="AE614" i="109"/>
  <c r="AL1934" i="109"/>
  <c r="AL1936" i="109"/>
  <c r="AM1938" i="109"/>
  <c r="AM1902" i="109"/>
  <c r="AL1940" i="109"/>
  <c r="AL1930" i="109"/>
  <c r="AM1522" i="109"/>
  <c r="AN1729" i="109" s="1"/>
  <c r="AM1526" i="109"/>
  <c r="AN1733" i="109" s="1"/>
  <c r="AN1524" i="109"/>
  <c r="AO1731" i="109" s="1"/>
  <c r="AM1520" i="109"/>
  <c r="AN1727" i="109" s="1"/>
  <c r="AM1518" i="109"/>
  <c r="AN1725" i="109" s="1"/>
  <c r="AN1488" i="109"/>
  <c r="AO1695" i="109" s="1"/>
  <c r="AM1516" i="109"/>
  <c r="AN1723" i="109" s="1"/>
  <c r="R926" i="109"/>
  <c r="S490" i="109"/>
  <c r="S708" i="109"/>
  <c r="R494" i="109"/>
  <c r="R712" i="109"/>
  <c r="R930" i="109" s="1"/>
  <c r="R492" i="109"/>
  <c r="R710" i="109"/>
  <c r="R928" i="109" s="1"/>
  <c r="R488" i="109"/>
  <c r="R706" i="109"/>
  <c r="R924" i="109" s="1"/>
  <c r="R486" i="109"/>
  <c r="R704" i="109"/>
  <c r="R922" i="109" s="1"/>
  <c r="R454" i="109"/>
  <c r="R672" i="109"/>
  <c r="R890" i="109" s="1"/>
  <c r="R484" i="109"/>
  <c r="R702" i="109"/>
  <c r="R920" i="109" s="1"/>
  <c r="AU1853" i="109" l="1"/>
  <c r="AU1854" i="109"/>
  <c r="AU1459" i="109"/>
  <c r="AU1666" i="109"/>
  <c r="AV1666" i="109" s="1"/>
  <c r="AU1439" i="109"/>
  <c r="AU1646" i="109"/>
  <c r="AV1646" i="109" s="1"/>
  <c r="AU1494" i="109"/>
  <c r="AU1701" i="109"/>
  <c r="AV1701" i="109" s="1"/>
  <c r="AU1456" i="109"/>
  <c r="AU1663" i="109"/>
  <c r="AV1663" i="109" s="1"/>
  <c r="AU1457" i="109"/>
  <c r="AU1664" i="109"/>
  <c r="AV1664" i="109" s="1"/>
  <c r="AU1440" i="109"/>
  <c r="AU1647" i="109"/>
  <c r="AV1647" i="109" s="1"/>
  <c r="AU1496" i="109"/>
  <c r="AU1703" i="109"/>
  <c r="AV1703" i="109" s="1"/>
  <c r="AU1497" i="109"/>
  <c r="AU1704" i="109"/>
  <c r="AV1704" i="109" s="1"/>
  <c r="AE832" i="109"/>
  <c r="AM1852" i="109"/>
  <c r="AE897" i="109"/>
  <c r="AN833" i="109"/>
  <c r="AN837" i="109"/>
  <c r="AW1495" i="109"/>
  <c r="AX1702" i="109" s="1"/>
  <c r="AW1458" i="109"/>
  <c r="AX1665" i="109" s="1"/>
  <c r="AN836" i="109"/>
  <c r="AN1938" i="109"/>
  <c r="AU1909" i="109"/>
  <c r="AU1493" i="109"/>
  <c r="AW1700" i="109" s="1"/>
  <c r="AV1700" i="109"/>
  <c r="AU1872" i="109"/>
  <c r="AN1438" i="109"/>
  <c r="AO1645" i="109" s="1"/>
  <c r="AF465" i="109"/>
  <c r="AG465" i="109" s="1"/>
  <c r="AH465" i="109" s="1"/>
  <c r="AJ683" i="109" s="1"/>
  <c r="AF683" i="109"/>
  <c r="AF901" i="109" s="1"/>
  <c r="AF681" i="109"/>
  <c r="AF899" i="109" s="1"/>
  <c r="AF463" i="109"/>
  <c r="AG463" i="109" s="1"/>
  <c r="AH463" i="109" s="1"/>
  <c r="AJ681" i="109" s="1"/>
  <c r="AF682" i="109"/>
  <c r="AF900" i="109" s="1"/>
  <c r="AF464" i="109"/>
  <c r="AG464" i="109" s="1"/>
  <c r="AH464" i="109" s="1"/>
  <c r="AJ682" i="109" s="1"/>
  <c r="AF679" i="109"/>
  <c r="AF461" i="109"/>
  <c r="AG461" i="109" s="1"/>
  <c r="AH461" i="109" s="1"/>
  <c r="AJ679" i="109" s="1"/>
  <c r="AF680" i="109"/>
  <c r="AF898" i="109" s="1"/>
  <c r="AF462" i="109"/>
  <c r="AG462" i="109" s="1"/>
  <c r="AH462" i="109" s="1"/>
  <c r="AJ680" i="109" s="1"/>
  <c r="AF678" i="109"/>
  <c r="AF896" i="109" s="1"/>
  <c r="AF460" i="109"/>
  <c r="AG460" i="109" s="1"/>
  <c r="AH460" i="109" s="1"/>
  <c r="AJ678" i="109" s="1"/>
  <c r="AF677" i="109"/>
  <c r="AF895" i="109" s="1"/>
  <c r="AF459" i="109"/>
  <c r="AG459" i="109" s="1"/>
  <c r="AH459" i="109" s="1"/>
  <c r="AJ677" i="109" s="1"/>
  <c r="AF640" i="109"/>
  <c r="AF858" i="109" s="1"/>
  <c r="AF422" i="109"/>
  <c r="AF639" i="109"/>
  <c r="AF857" i="109" s="1"/>
  <c r="AF421" i="109"/>
  <c r="AF638" i="109"/>
  <c r="AF856" i="109" s="1"/>
  <c r="AF420" i="109"/>
  <c r="AF637" i="109"/>
  <c r="AF855" i="109" s="1"/>
  <c r="AF419" i="109"/>
  <c r="AF636" i="109"/>
  <c r="AF854" i="109" s="1"/>
  <c r="AF418" i="109"/>
  <c r="AF635" i="109"/>
  <c r="AF853" i="109" s="1"/>
  <c r="AF417" i="109"/>
  <c r="AM1932" i="109"/>
  <c r="AO401" i="109"/>
  <c r="AP619" i="109" s="1"/>
  <c r="AO400" i="109"/>
  <c r="AP618" i="109" s="1"/>
  <c r="AO399" i="109"/>
  <c r="AP617" i="109" s="1"/>
  <c r="AO835" i="109"/>
  <c r="AO398" i="109"/>
  <c r="AP616" i="109" s="1"/>
  <c r="AO834" i="109"/>
  <c r="AO397" i="109"/>
  <c r="AP615" i="109" s="1"/>
  <c r="AF614" i="109"/>
  <c r="AF396" i="109"/>
  <c r="AM1934" i="109"/>
  <c r="AM1936" i="109"/>
  <c r="AM1940" i="109"/>
  <c r="AN1902" i="109"/>
  <c r="AM1930" i="109"/>
  <c r="AN1522" i="109"/>
  <c r="AO1729" i="109" s="1"/>
  <c r="AN1526" i="109"/>
  <c r="AO1733" i="109" s="1"/>
  <c r="AO1524" i="109"/>
  <c r="AP1731" i="109" s="1"/>
  <c r="AN1520" i="109"/>
  <c r="AO1727" i="109" s="1"/>
  <c r="AN1518" i="109"/>
  <c r="AO1725" i="109" s="1"/>
  <c r="AO1488" i="109"/>
  <c r="AP1695" i="109" s="1"/>
  <c r="AN1516" i="109"/>
  <c r="AO1723" i="109" s="1"/>
  <c r="S926" i="109"/>
  <c r="T490" i="109"/>
  <c r="T708" i="109"/>
  <c r="S494" i="109"/>
  <c r="S712" i="109"/>
  <c r="S930" i="109" s="1"/>
  <c r="S492" i="109"/>
  <c r="S710" i="109"/>
  <c r="S928" i="109" s="1"/>
  <c r="S488" i="109"/>
  <c r="S706" i="109"/>
  <c r="S924" i="109" s="1"/>
  <c r="S486" i="109"/>
  <c r="S704" i="109"/>
  <c r="S922" i="109" s="1"/>
  <c r="S454" i="109"/>
  <c r="S672" i="109"/>
  <c r="S890" i="109" s="1"/>
  <c r="S484" i="109"/>
  <c r="S702" i="109"/>
  <c r="S920" i="109" s="1"/>
  <c r="AW1704" i="109" l="1"/>
  <c r="AW1497" i="109"/>
  <c r="AW1664" i="109"/>
  <c r="AW1457" i="109"/>
  <c r="AW1666" i="109"/>
  <c r="AW1459" i="109"/>
  <c r="AU1911" i="109"/>
  <c r="AW1911" i="109" s="1"/>
  <c r="AU1870" i="109"/>
  <c r="AW1870" i="109" s="1"/>
  <c r="AW1663" i="109"/>
  <c r="AW1456" i="109"/>
  <c r="AW1854" i="109"/>
  <c r="AW1703" i="109"/>
  <c r="AW1496" i="109"/>
  <c r="AW1701" i="109"/>
  <c r="AW1494" i="109"/>
  <c r="AU1908" i="109"/>
  <c r="AW1647" i="109"/>
  <c r="AW1440" i="109"/>
  <c r="AU1873" i="109"/>
  <c r="AU1910" i="109"/>
  <c r="AW1910" i="109" s="1"/>
  <c r="AW1646" i="109"/>
  <c r="AW1439" i="109"/>
  <c r="AU1871" i="109"/>
  <c r="AW1871" i="109" s="1"/>
  <c r="AF897" i="109"/>
  <c r="AO833" i="109"/>
  <c r="AN1852" i="109"/>
  <c r="AO1852" i="109" s="1"/>
  <c r="AF832" i="109"/>
  <c r="AO836" i="109"/>
  <c r="AN1932" i="109"/>
  <c r="AX1495" i="109"/>
  <c r="AY1702" i="109" s="1"/>
  <c r="AX1458" i="109"/>
  <c r="AY1665" i="109" s="1"/>
  <c r="AW1493" i="109"/>
  <c r="AX1700" i="109" s="1"/>
  <c r="AG614" i="109"/>
  <c r="AG832" i="109" s="1"/>
  <c r="AG396" i="109"/>
  <c r="AW1909" i="109"/>
  <c r="AO837" i="109"/>
  <c r="AW1872" i="109"/>
  <c r="AO1938" i="109"/>
  <c r="AU1907" i="109"/>
  <c r="AO1438" i="109"/>
  <c r="AP1645" i="109" s="1"/>
  <c r="AG683" i="109"/>
  <c r="AG901" i="109" s="1"/>
  <c r="AG681" i="109"/>
  <c r="AG899" i="109" s="1"/>
  <c r="AG682" i="109"/>
  <c r="AG900" i="109" s="1"/>
  <c r="AG679" i="109"/>
  <c r="AG897" i="109" s="1"/>
  <c r="AG680" i="109"/>
  <c r="AG898" i="109" s="1"/>
  <c r="AG678" i="109"/>
  <c r="AG896" i="109" s="1"/>
  <c r="AG677" i="109"/>
  <c r="AG895" i="109" s="1"/>
  <c r="AG421" i="109"/>
  <c r="AG639" i="109"/>
  <c r="AG857" i="109" s="1"/>
  <c r="AG422" i="109"/>
  <c r="AG640" i="109"/>
  <c r="AG858" i="109" s="1"/>
  <c r="AG419" i="109"/>
  <c r="AG637" i="109"/>
  <c r="AG855" i="109" s="1"/>
  <c r="AG420" i="109"/>
  <c r="AG638" i="109"/>
  <c r="AG856" i="109" s="1"/>
  <c r="AG418" i="109"/>
  <c r="AG636" i="109"/>
  <c r="AG854" i="109" s="1"/>
  <c r="AG417" i="109"/>
  <c r="AG635" i="109"/>
  <c r="AG853" i="109" s="1"/>
  <c r="AP400" i="109"/>
  <c r="AQ618" i="109" s="1"/>
  <c r="AP401" i="109"/>
  <c r="AQ619" i="109" s="1"/>
  <c r="AP399" i="109"/>
  <c r="AQ617" i="109" s="1"/>
  <c r="AP835" i="109"/>
  <c r="AP398" i="109"/>
  <c r="AQ616" i="109" s="1"/>
  <c r="AP834" i="109"/>
  <c r="AP397" i="109"/>
  <c r="AQ615" i="109" s="1"/>
  <c r="AP833" i="109"/>
  <c r="AN1934" i="109"/>
  <c r="AN1936" i="109"/>
  <c r="AN1940" i="109"/>
  <c r="AO1902" i="109"/>
  <c r="AN1930" i="109"/>
  <c r="AO1522" i="109"/>
  <c r="AP1729" i="109" s="1"/>
  <c r="AO1526" i="109"/>
  <c r="AP1733" i="109" s="1"/>
  <c r="AP1524" i="109"/>
  <c r="AQ1731" i="109" s="1"/>
  <c r="AO1520" i="109"/>
  <c r="AP1727" i="109" s="1"/>
  <c r="AO1518" i="109"/>
  <c r="AP1725" i="109" s="1"/>
  <c r="AP1488" i="109"/>
  <c r="AQ1695" i="109" s="1"/>
  <c r="T926" i="109"/>
  <c r="AO1516" i="109"/>
  <c r="AP1723" i="109" s="1"/>
  <c r="U490" i="109"/>
  <c r="U708" i="109"/>
  <c r="T494" i="109"/>
  <c r="T712" i="109"/>
  <c r="T930" i="109" s="1"/>
  <c r="T492" i="109"/>
  <c r="T710" i="109"/>
  <c r="T928" i="109" s="1"/>
  <c r="T488" i="109"/>
  <c r="T706" i="109"/>
  <c r="T924" i="109" s="1"/>
  <c r="T486" i="109"/>
  <c r="T704" i="109"/>
  <c r="T922" i="109" s="1"/>
  <c r="T454" i="109"/>
  <c r="T672" i="109"/>
  <c r="T890" i="109" s="1"/>
  <c r="T484" i="109"/>
  <c r="T702" i="109"/>
  <c r="T920" i="109" s="1"/>
  <c r="AX1701" i="109" l="1"/>
  <c r="AX1494" i="109"/>
  <c r="AX1646" i="109"/>
  <c r="AX1439" i="109"/>
  <c r="AW1853" i="109"/>
  <c r="AX1666" i="109"/>
  <c r="AX1459" i="109"/>
  <c r="AX1703" i="109"/>
  <c r="AX1496" i="109"/>
  <c r="AW1873" i="109"/>
  <c r="AX1664" i="109"/>
  <c r="AX1457" i="109"/>
  <c r="AX1647" i="109"/>
  <c r="AX1440" i="109"/>
  <c r="AX1663" i="109"/>
  <c r="AX1456" i="109"/>
  <c r="AX1704" i="109"/>
  <c r="AX1497" i="109"/>
  <c r="AW1908" i="109"/>
  <c r="AP836" i="109"/>
  <c r="AP837" i="109"/>
  <c r="AO1932" i="109"/>
  <c r="AP1938" i="109"/>
  <c r="AX1493" i="109"/>
  <c r="AY1700" i="109" s="1"/>
  <c r="AY1458" i="109"/>
  <c r="AZ1665" i="109" s="1"/>
  <c r="AY1495" i="109"/>
  <c r="AZ1702" i="109" s="1"/>
  <c r="AW1907" i="109"/>
  <c r="AX1872" i="109"/>
  <c r="AX1909" i="109"/>
  <c r="AP1902" i="109"/>
  <c r="AO1930" i="109"/>
  <c r="AP1438" i="109"/>
  <c r="AQ1645" i="109" s="1"/>
  <c r="AP1852" i="109"/>
  <c r="AH683" i="109"/>
  <c r="AI683" i="109" s="1"/>
  <c r="AH682" i="109"/>
  <c r="AI682" i="109" s="1"/>
  <c r="AH681" i="109"/>
  <c r="AI681" i="109" s="1"/>
  <c r="AH680" i="109"/>
  <c r="AI680" i="109" s="1"/>
  <c r="AH679" i="109"/>
  <c r="AI679" i="109" s="1"/>
  <c r="AH678" i="109"/>
  <c r="AI678" i="109" s="1"/>
  <c r="AH677" i="109"/>
  <c r="AI677" i="109" s="1"/>
  <c r="AH422" i="109"/>
  <c r="AJ640" i="109" s="1"/>
  <c r="AH640" i="109"/>
  <c r="AH421" i="109"/>
  <c r="AJ639" i="109" s="1"/>
  <c r="AH639" i="109"/>
  <c r="AH420" i="109"/>
  <c r="AJ638" i="109" s="1"/>
  <c r="AH638" i="109"/>
  <c r="AH419" i="109"/>
  <c r="AJ637" i="109" s="1"/>
  <c r="AH637" i="109"/>
  <c r="AH418" i="109"/>
  <c r="AJ636" i="109" s="1"/>
  <c r="AH636" i="109"/>
  <c r="AH417" i="109"/>
  <c r="AJ635" i="109" s="1"/>
  <c r="AH635" i="109"/>
  <c r="AQ401" i="109"/>
  <c r="AR619" i="109" s="1"/>
  <c r="AQ837" i="109"/>
  <c r="AQ400" i="109"/>
  <c r="AR618" i="109" s="1"/>
  <c r="AQ836" i="109"/>
  <c r="AQ398" i="109"/>
  <c r="AR616" i="109" s="1"/>
  <c r="AQ834" i="109"/>
  <c r="AO1934" i="109"/>
  <c r="AQ399" i="109"/>
  <c r="AR617" i="109" s="1"/>
  <c r="AQ835" i="109"/>
  <c r="AQ397" i="109"/>
  <c r="AR615" i="109" s="1"/>
  <c r="AQ833" i="109"/>
  <c r="AH396" i="109"/>
  <c r="AJ614" i="109" s="1"/>
  <c r="AH614" i="109"/>
  <c r="AO1936" i="109"/>
  <c r="AO1940" i="109"/>
  <c r="AP1522" i="109"/>
  <c r="AQ1729" i="109" s="1"/>
  <c r="AP1526" i="109"/>
  <c r="AQ1733" i="109" s="1"/>
  <c r="AQ1524" i="109"/>
  <c r="AR1731" i="109" s="1"/>
  <c r="AP1520" i="109"/>
  <c r="AQ1727" i="109" s="1"/>
  <c r="AP1518" i="109"/>
  <c r="AQ1725" i="109" s="1"/>
  <c r="AQ1488" i="109"/>
  <c r="AR1695" i="109" s="1"/>
  <c r="AP1516" i="109"/>
  <c r="AQ1723" i="109" s="1"/>
  <c r="V708" i="109"/>
  <c r="U926" i="109"/>
  <c r="W490" i="109"/>
  <c r="W708" i="109"/>
  <c r="U494" i="109"/>
  <c r="U712" i="109"/>
  <c r="U492" i="109"/>
  <c r="U710" i="109"/>
  <c r="U488" i="109"/>
  <c r="U706" i="109"/>
  <c r="U486" i="109"/>
  <c r="U704" i="109"/>
  <c r="U454" i="109"/>
  <c r="U672" i="109"/>
  <c r="U484" i="109"/>
  <c r="U702" i="109"/>
  <c r="AX1870" i="109" l="1"/>
  <c r="AY1666" i="109"/>
  <c r="AY1459" i="109"/>
  <c r="AY1647" i="109"/>
  <c r="AY1854" i="109" s="1"/>
  <c r="AY1440" i="109"/>
  <c r="AX1873" i="109"/>
  <c r="AX1854" i="109"/>
  <c r="AY1664" i="109"/>
  <c r="AY1457" i="109"/>
  <c r="AY1646" i="109"/>
  <c r="AY1853" i="109" s="1"/>
  <c r="AY1439" i="109"/>
  <c r="AX1871" i="109"/>
  <c r="AX1853" i="109"/>
  <c r="AY1704" i="109"/>
  <c r="AY1497" i="109"/>
  <c r="AY1701" i="109"/>
  <c r="AY1908" i="109" s="1"/>
  <c r="AY1494" i="109"/>
  <c r="AX1911" i="109"/>
  <c r="AY1703" i="109"/>
  <c r="AY1910" i="109" s="1"/>
  <c r="AY1496" i="109"/>
  <c r="AX1908" i="109"/>
  <c r="AY1663" i="109"/>
  <c r="AY1870" i="109" s="1"/>
  <c r="AY1456" i="109"/>
  <c r="AX1910" i="109"/>
  <c r="AQ1938" i="109"/>
  <c r="AP1932" i="109"/>
  <c r="AZ1458" i="109"/>
  <c r="BA1665" i="109" s="1"/>
  <c r="AZ1495" i="109"/>
  <c r="BA1702" i="109" s="1"/>
  <c r="AY1493" i="109"/>
  <c r="AZ1700" i="109" s="1"/>
  <c r="AY1872" i="109"/>
  <c r="AY1909" i="109"/>
  <c r="AX1907" i="109"/>
  <c r="AY1907" i="109" s="1"/>
  <c r="AQ1902" i="109"/>
  <c r="AP1936" i="109"/>
  <c r="AP1930" i="109"/>
  <c r="AP1934" i="109"/>
  <c r="AQ1438" i="109"/>
  <c r="AR1645" i="109" s="1"/>
  <c r="AQ1852" i="109"/>
  <c r="AH901" i="109"/>
  <c r="AH900" i="109"/>
  <c r="AH899" i="109"/>
  <c r="AH898" i="109"/>
  <c r="AH897" i="109"/>
  <c r="AH896" i="109"/>
  <c r="AH895" i="109"/>
  <c r="AJ895" i="109" s="1"/>
  <c r="AI640" i="109"/>
  <c r="AH858" i="109"/>
  <c r="AI639" i="109"/>
  <c r="AH857" i="109"/>
  <c r="AI638" i="109"/>
  <c r="AH856" i="109"/>
  <c r="AI637" i="109"/>
  <c r="AH855" i="109"/>
  <c r="AI636" i="109"/>
  <c r="AH854" i="109"/>
  <c r="AJ854" i="109" s="1"/>
  <c r="AI635" i="109"/>
  <c r="AH853" i="109"/>
  <c r="AI614" i="109"/>
  <c r="AH832" i="109"/>
  <c r="AJ465" i="109"/>
  <c r="AK683" i="109" s="1"/>
  <c r="AJ463" i="109"/>
  <c r="AK681" i="109" s="1"/>
  <c r="AJ464" i="109"/>
  <c r="AK682" i="109" s="1"/>
  <c r="AJ461" i="109"/>
  <c r="AK679" i="109" s="1"/>
  <c r="AJ462" i="109"/>
  <c r="AK680" i="109" s="1"/>
  <c r="AJ460" i="109"/>
  <c r="AK678" i="109" s="1"/>
  <c r="AJ459" i="109"/>
  <c r="AK677" i="109" s="1"/>
  <c r="AJ421" i="109"/>
  <c r="AK639" i="109" s="1"/>
  <c r="AJ422" i="109"/>
  <c r="AK640" i="109" s="1"/>
  <c r="AJ419" i="109"/>
  <c r="AK637" i="109" s="1"/>
  <c r="AJ420" i="109"/>
  <c r="AK638" i="109" s="1"/>
  <c r="AJ418" i="109"/>
  <c r="AK636" i="109" s="1"/>
  <c r="AJ417" i="109"/>
  <c r="AK635" i="109" s="1"/>
  <c r="AJ853" i="109"/>
  <c r="AR400" i="109"/>
  <c r="AS618" i="109" s="1"/>
  <c r="AR836" i="109"/>
  <c r="AR401" i="109"/>
  <c r="AS619" i="109" s="1"/>
  <c r="AR837" i="109"/>
  <c r="AR399" i="109"/>
  <c r="AS617" i="109" s="1"/>
  <c r="AR835" i="109"/>
  <c r="AR398" i="109"/>
  <c r="AS616" i="109" s="1"/>
  <c r="AR834" i="109"/>
  <c r="AR397" i="109"/>
  <c r="AS615" i="109" s="1"/>
  <c r="AR833" i="109"/>
  <c r="AJ396" i="109"/>
  <c r="AK614" i="109" s="1"/>
  <c r="AP1940" i="109"/>
  <c r="AQ1522" i="109"/>
  <c r="AR1729" i="109" s="1"/>
  <c r="AQ1526" i="109"/>
  <c r="AR1733" i="109" s="1"/>
  <c r="AR1524" i="109"/>
  <c r="AS1731" i="109" s="1"/>
  <c r="AR1938" i="109"/>
  <c r="AQ1520" i="109"/>
  <c r="AR1727" i="109" s="1"/>
  <c r="AQ1518" i="109"/>
  <c r="AR1725" i="109" s="1"/>
  <c r="AR1488" i="109"/>
  <c r="AS1695" i="109" s="1"/>
  <c r="AQ1516" i="109"/>
  <c r="AR1723" i="109" s="1"/>
  <c r="W926" i="109"/>
  <c r="V712" i="109"/>
  <c r="U930" i="109"/>
  <c r="V710" i="109"/>
  <c r="U928" i="109"/>
  <c r="V706" i="109"/>
  <c r="U924" i="109"/>
  <c r="V704" i="109"/>
  <c r="U922" i="109"/>
  <c r="V672" i="109"/>
  <c r="U890" i="109"/>
  <c r="V702" i="109"/>
  <c r="U920" i="109"/>
  <c r="X490" i="109"/>
  <c r="X708" i="109"/>
  <c r="W494" i="109"/>
  <c r="W712" i="109"/>
  <c r="W492" i="109"/>
  <c r="W710" i="109"/>
  <c r="W488" i="109"/>
  <c r="W706" i="109"/>
  <c r="W486" i="109"/>
  <c r="W704" i="109"/>
  <c r="W454" i="109"/>
  <c r="W672" i="109"/>
  <c r="W484" i="109"/>
  <c r="W702" i="109"/>
  <c r="AZ1646" i="109" l="1"/>
  <c r="AZ1439" i="109"/>
  <c r="AZ1647" i="109"/>
  <c r="AZ1854" i="109" s="1"/>
  <c r="AZ1440" i="109"/>
  <c r="AZ1663" i="109"/>
  <c r="AZ1870" i="109" s="1"/>
  <c r="AZ1456" i="109"/>
  <c r="AZ1701" i="109"/>
  <c r="AZ1494" i="109"/>
  <c r="AZ1664" i="109"/>
  <c r="AZ1457" i="109"/>
  <c r="AZ1666" i="109"/>
  <c r="AZ1459" i="109"/>
  <c r="AZ1704" i="109"/>
  <c r="AZ1497" i="109"/>
  <c r="AY1871" i="109"/>
  <c r="AY1873" i="109"/>
  <c r="AY1911" i="109"/>
  <c r="AZ1703" i="109"/>
  <c r="AZ1910" i="109" s="1"/>
  <c r="AZ1496" i="109"/>
  <c r="AQ1932" i="109"/>
  <c r="AZ1909" i="109"/>
  <c r="AZ1493" i="109"/>
  <c r="BA1700" i="109" s="1"/>
  <c r="AZ1907" i="109"/>
  <c r="BA1458" i="109"/>
  <c r="BB1665" i="109" s="1"/>
  <c r="BA1495" i="109"/>
  <c r="BB1702" i="109" s="1"/>
  <c r="AZ1872" i="109"/>
  <c r="AQ1936" i="109"/>
  <c r="AR1902" i="109"/>
  <c r="AJ896" i="109"/>
  <c r="AQ1934" i="109"/>
  <c r="AQ1930" i="109"/>
  <c r="AJ901" i="109"/>
  <c r="AR1438" i="109"/>
  <c r="AS1645" i="109" s="1"/>
  <c r="AR1852" i="109"/>
  <c r="AJ898" i="109"/>
  <c r="AK898" i="109" s="1"/>
  <c r="AJ900" i="109"/>
  <c r="AJ899" i="109"/>
  <c r="AK899" i="109" s="1"/>
  <c r="AJ897" i="109"/>
  <c r="AJ856" i="109"/>
  <c r="AK856" i="109" s="1"/>
  <c r="AJ858" i="109"/>
  <c r="AJ857" i="109"/>
  <c r="AK857" i="109" s="1"/>
  <c r="AJ855" i="109"/>
  <c r="AJ832" i="109"/>
  <c r="AK465" i="109"/>
  <c r="AL683" i="109" s="1"/>
  <c r="AK464" i="109"/>
  <c r="AL682" i="109" s="1"/>
  <c r="AK463" i="109"/>
  <c r="AL681" i="109" s="1"/>
  <c r="AK462" i="109"/>
  <c r="AL680" i="109" s="1"/>
  <c r="AK461" i="109"/>
  <c r="AL679" i="109" s="1"/>
  <c r="AK460" i="109"/>
  <c r="AL678" i="109" s="1"/>
  <c r="AK459" i="109"/>
  <c r="AL677" i="109" s="1"/>
  <c r="AK895" i="109"/>
  <c r="AK422" i="109"/>
  <c r="AL640" i="109" s="1"/>
  <c r="AK421" i="109"/>
  <c r="AL639" i="109" s="1"/>
  <c r="AK420" i="109"/>
  <c r="AL638" i="109" s="1"/>
  <c r="AK419" i="109"/>
  <c r="AL637" i="109" s="1"/>
  <c r="AK418" i="109"/>
  <c r="AL636" i="109" s="1"/>
  <c r="AK854" i="109"/>
  <c r="AK417" i="109"/>
  <c r="AL635" i="109" s="1"/>
  <c r="AK853" i="109"/>
  <c r="AS401" i="109"/>
  <c r="AT619" i="109" s="1"/>
  <c r="AS837" i="109"/>
  <c r="AS400" i="109"/>
  <c r="AT618" i="109" s="1"/>
  <c r="AS836" i="109"/>
  <c r="AS398" i="109"/>
  <c r="AT616" i="109" s="1"/>
  <c r="AS834" i="109"/>
  <c r="AS399" i="109"/>
  <c r="AT617" i="109" s="1"/>
  <c r="AS835" i="109"/>
  <c r="AS397" i="109"/>
  <c r="AT615" i="109" s="1"/>
  <c r="AS833" i="109"/>
  <c r="AK396" i="109"/>
  <c r="AL614" i="109" s="1"/>
  <c r="AQ1940" i="109"/>
  <c r="AR1522" i="109"/>
  <c r="AS1729" i="109" s="1"/>
  <c r="AR1526" i="109"/>
  <c r="AS1733" i="109" s="1"/>
  <c r="AS1524" i="109"/>
  <c r="AT1731" i="109" s="1"/>
  <c r="AS1938" i="109"/>
  <c r="AR1520" i="109"/>
  <c r="AS1727" i="109" s="1"/>
  <c r="AR1518" i="109"/>
  <c r="AS1725" i="109" s="1"/>
  <c r="AR1932" i="109"/>
  <c r="AS1488" i="109"/>
  <c r="AT1695" i="109" s="1"/>
  <c r="X926" i="109"/>
  <c r="AR1516" i="109"/>
  <c r="AS1723" i="109" s="1"/>
  <c r="W930" i="109"/>
  <c r="W928" i="109"/>
  <c r="W924" i="109"/>
  <c r="W922" i="109"/>
  <c r="W890" i="109"/>
  <c r="W920" i="109"/>
  <c r="Y490" i="109"/>
  <c r="Y708" i="109"/>
  <c r="X494" i="109"/>
  <c r="X712" i="109"/>
  <c r="X492" i="109"/>
  <c r="X710" i="109"/>
  <c r="X488" i="109"/>
  <c r="X706" i="109"/>
  <c r="X486" i="109"/>
  <c r="X704" i="109"/>
  <c r="X454" i="109"/>
  <c r="X672" i="109"/>
  <c r="X484" i="109"/>
  <c r="X702" i="109"/>
  <c r="AZ1908" i="109" l="1"/>
  <c r="BA1704" i="109"/>
  <c r="BA1911" i="109" s="1"/>
  <c r="BA1497" i="109"/>
  <c r="BA1663" i="109"/>
  <c r="BA1870" i="109" s="1"/>
  <c r="BA1456" i="109"/>
  <c r="BA1703" i="109"/>
  <c r="BA1910" i="109" s="1"/>
  <c r="BA1496" i="109"/>
  <c r="AZ1911" i="109"/>
  <c r="BA1666" i="109"/>
  <c r="BA1459" i="109"/>
  <c r="BA1647" i="109"/>
  <c r="BA1440" i="109"/>
  <c r="AZ1873" i="109"/>
  <c r="BA1664" i="109"/>
  <c r="BA1457" i="109"/>
  <c r="BA1646" i="109"/>
  <c r="BA1439" i="109"/>
  <c r="AZ1871" i="109"/>
  <c r="AZ1853" i="109"/>
  <c r="BA1701" i="109"/>
  <c r="BA1908" i="109" s="1"/>
  <c r="BA1494" i="109"/>
  <c r="BA1909" i="109"/>
  <c r="AR1936" i="109"/>
  <c r="AS1902" i="109"/>
  <c r="BB1909" i="109"/>
  <c r="BB1495" i="109"/>
  <c r="BC1702" i="109" s="1"/>
  <c r="BA1493" i="109"/>
  <c r="BB1700" i="109" s="1"/>
  <c r="BA1872" i="109"/>
  <c r="BB1458" i="109"/>
  <c r="BC1665" i="109" s="1"/>
  <c r="AK896" i="109"/>
  <c r="AR1930" i="109"/>
  <c r="AR1934" i="109"/>
  <c r="AK901" i="109"/>
  <c r="AS1438" i="109"/>
  <c r="AT1645" i="109" s="1"/>
  <c r="AS1852" i="109"/>
  <c r="AK900" i="109"/>
  <c r="AK897" i="109"/>
  <c r="AK858" i="109"/>
  <c r="AK832" i="109"/>
  <c r="AK855" i="109"/>
  <c r="AL465" i="109"/>
  <c r="AM683" i="109" s="1"/>
  <c r="AL464" i="109"/>
  <c r="AM682" i="109" s="1"/>
  <c r="AL463" i="109"/>
  <c r="AM681" i="109" s="1"/>
  <c r="AL899" i="109"/>
  <c r="AL462" i="109"/>
  <c r="AM680" i="109" s="1"/>
  <c r="AL898" i="109"/>
  <c r="AL461" i="109"/>
  <c r="AM679" i="109" s="1"/>
  <c r="AL460" i="109"/>
  <c r="AM678" i="109" s="1"/>
  <c r="AL459" i="109"/>
  <c r="AM677" i="109" s="1"/>
  <c r="AL895" i="109"/>
  <c r="AL422" i="109"/>
  <c r="AM640" i="109" s="1"/>
  <c r="AL421" i="109"/>
  <c r="AM639" i="109" s="1"/>
  <c r="AL857" i="109"/>
  <c r="AL420" i="109"/>
  <c r="AM638" i="109" s="1"/>
  <c r="AL856" i="109"/>
  <c r="AL419" i="109"/>
  <c r="AM637" i="109" s="1"/>
  <c r="AL418" i="109"/>
  <c r="AM636" i="109" s="1"/>
  <c r="AL854" i="109"/>
  <c r="AL417" i="109"/>
  <c r="AM635" i="109" s="1"/>
  <c r="AL853" i="109"/>
  <c r="AT400" i="109"/>
  <c r="AU618" i="109" s="1"/>
  <c r="AT836" i="109"/>
  <c r="AT401" i="109"/>
  <c r="AU619" i="109" s="1"/>
  <c r="AT837" i="109"/>
  <c r="AT399" i="109"/>
  <c r="AU617" i="109" s="1"/>
  <c r="AT835" i="109"/>
  <c r="AT398" i="109"/>
  <c r="AU616" i="109" s="1"/>
  <c r="AT834" i="109"/>
  <c r="AT397" i="109"/>
  <c r="AU615" i="109" s="1"/>
  <c r="AT833" i="109"/>
  <c r="AL396" i="109"/>
  <c r="AM614" i="109" s="1"/>
  <c r="X930" i="109"/>
  <c r="AR1940" i="109"/>
  <c r="AS1522" i="109"/>
  <c r="AT1729" i="109" s="1"/>
  <c r="AS1936" i="109"/>
  <c r="AS1526" i="109"/>
  <c r="AT1733" i="109" s="1"/>
  <c r="AT1524" i="109"/>
  <c r="AU1731" i="109" s="1"/>
  <c r="AT1938" i="109"/>
  <c r="Y926" i="109"/>
  <c r="AS1520" i="109"/>
  <c r="AT1727" i="109" s="1"/>
  <c r="AS1518" i="109"/>
  <c r="AT1725" i="109" s="1"/>
  <c r="AS1932" i="109"/>
  <c r="AT1488" i="109"/>
  <c r="AU1695" i="109" s="1"/>
  <c r="AS1516" i="109"/>
  <c r="AT1723" i="109" s="1"/>
  <c r="X928" i="109"/>
  <c r="X924" i="109"/>
  <c r="X920" i="109"/>
  <c r="X922" i="109"/>
  <c r="X890" i="109"/>
  <c r="Z490" i="109"/>
  <c r="Z708" i="109"/>
  <c r="Y494" i="109"/>
  <c r="Y712" i="109"/>
  <c r="Y492" i="109"/>
  <c r="Y710" i="109"/>
  <c r="Y488" i="109"/>
  <c r="Y706" i="109"/>
  <c r="Y486" i="109"/>
  <c r="Y704" i="109"/>
  <c r="Y454" i="109"/>
  <c r="Y672" i="109"/>
  <c r="Y484" i="109"/>
  <c r="Y702" i="109"/>
  <c r="BB1703" i="109" l="1"/>
  <c r="BB1910" i="109" s="1"/>
  <c r="BB1496" i="109"/>
  <c r="BB1647" i="109"/>
  <c r="BB1854" i="109" s="1"/>
  <c r="BB1440" i="109"/>
  <c r="BB1663" i="109"/>
  <c r="BB1456" i="109"/>
  <c r="BB1646" i="109"/>
  <c r="BB1853" i="109" s="1"/>
  <c r="BB1439" i="109"/>
  <c r="BA1854" i="109"/>
  <c r="BA1853" i="109"/>
  <c r="BB1666" i="109"/>
  <c r="BB1459" i="109"/>
  <c r="BB1704" i="109"/>
  <c r="BB1911" i="109" s="1"/>
  <c r="BB1497" i="109"/>
  <c r="BB1701" i="109"/>
  <c r="BB1908" i="109" s="1"/>
  <c r="BB1494" i="109"/>
  <c r="BB1664" i="109"/>
  <c r="BB1457" i="109"/>
  <c r="BA1873" i="109"/>
  <c r="BA1871" i="109"/>
  <c r="AS1930" i="109"/>
  <c r="AL900" i="109"/>
  <c r="AM900" i="109" s="1"/>
  <c r="AT1902" i="109"/>
  <c r="BB1872" i="109"/>
  <c r="AL896" i="109"/>
  <c r="AM896" i="109" s="1"/>
  <c r="BA1907" i="109"/>
  <c r="BB1493" i="109"/>
  <c r="BC1700" i="109" s="1"/>
  <c r="BC1495" i="109"/>
  <c r="BD1702" i="109" s="1"/>
  <c r="BC1458" i="109"/>
  <c r="BD1665" i="109" s="1"/>
  <c r="Y890" i="109"/>
  <c r="AS1934" i="109"/>
  <c r="AL901" i="109"/>
  <c r="AL897" i="109"/>
  <c r="AT1438" i="109"/>
  <c r="AU1645" i="109" s="1"/>
  <c r="AT1852" i="109"/>
  <c r="AL832" i="109"/>
  <c r="AL858" i="109"/>
  <c r="AL855" i="109"/>
  <c r="AM855" i="109" s="1"/>
  <c r="AM465" i="109"/>
  <c r="AN683" i="109" s="1"/>
  <c r="AM463" i="109"/>
  <c r="AN681" i="109" s="1"/>
  <c r="AM899" i="109"/>
  <c r="AM464" i="109"/>
  <c r="AN682" i="109" s="1"/>
  <c r="AM461" i="109"/>
  <c r="AN679" i="109" s="1"/>
  <c r="AM462" i="109"/>
  <c r="AN680" i="109" s="1"/>
  <c r="AM898" i="109"/>
  <c r="AM460" i="109"/>
  <c r="AN678" i="109" s="1"/>
  <c r="AM459" i="109"/>
  <c r="AN677" i="109" s="1"/>
  <c r="AM895" i="109"/>
  <c r="AM421" i="109"/>
  <c r="AN639" i="109" s="1"/>
  <c r="AM857" i="109"/>
  <c r="AM422" i="109"/>
  <c r="AN640" i="109" s="1"/>
  <c r="AM419" i="109"/>
  <c r="AN637" i="109" s="1"/>
  <c r="AM420" i="109"/>
  <c r="AN638" i="109" s="1"/>
  <c r="AM856" i="109"/>
  <c r="AM418" i="109"/>
  <c r="AN636" i="109" s="1"/>
  <c r="AM854" i="109"/>
  <c r="AM417" i="109"/>
  <c r="AN635" i="109" s="1"/>
  <c r="AM853" i="109"/>
  <c r="AU401" i="109"/>
  <c r="AW619" i="109" s="1"/>
  <c r="AU400" i="109"/>
  <c r="AW618" i="109" s="1"/>
  <c r="AU398" i="109"/>
  <c r="AW616" i="109" s="1"/>
  <c r="AU399" i="109"/>
  <c r="AW617" i="109" s="1"/>
  <c r="AU397" i="109"/>
  <c r="AW615" i="109" s="1"/>
  <c r="AM396" i="109"/>
  <c r="AN614" i="109" s="1"/>
  <c r="AM832" i="109"/>
  <c r="AS1940" i="109"/>
  <c r="Y930" i="109"/>
  <c r="Y920" i="109"/>
  <c r="AT1522" i="109"/>
  <c r="AU1729" i="109" s="1"/>
  <c r="AT1936" i="109"/>
  <c r="AT1526" i="109"/>
  <c r="AU1733" i="109" s="1"/>
  <c r="Z926" i="109"/>
  <c r="AU1524" i="109"/>
  <c r="AW1731" i="109" s="1"/>
  <c r="AT1520" i="109"/>
  <c r="AU1727" i="109" s="1"/>
  <c r="AT1518" i="109"/>
  <c r="AU1725" i="109" s="1"/>
  <c r="AT1932" i="109"/>
  <c r="AU1488" i="109"/>
  <c r="AW1695" i="109" s="1"/>
  <c r="AT1516" i="109"/>
  <c r="AU1723" i="109" s="1"/>
  <c r="AT1930" i="109"/>
  <c r="Y928" i="109"/>
  <c r="Y924" i="109"/>
  <c r="Y922" i="109"/>
  <c r="AA490" i="109"/>
  <c r="AA708" i="109"/>
  <c r="Z494" i="109"/>
  <c r="Z712" i="109"/>
  <c r="Z492" i="109"/>
  <c r="Z710" i="109"/>
  <c r="Z488" i="109"/>
  <c r="Z706" i="109"/>
  <c r="Z486" i="109"/>
  <c r="Z704" i="109"/>
  <c r="Z454" i="109"/>
  <c r="Z672" i="109"/>
  <c r="Z484" i="109"/>
  <c r="Z702" i="109"/>
  <c r="Z920" i="109" s="1"/>
  <c r="BC1704" i="109" l="1"/>
  <c r="BC1497" i="109"/>
  <c r="BC1646" i="109"/>
  <c r="BC1853" i="109" s="1"/>
  <c r="BC1439" i="109"/>
  <c r="BC1666" i="109"/>
  <c r="BC1873" i="109" s="1"/>
  <c r="BC1459" i="109"/>
  <c r="BC1663" i="109"/>
  <c r="BC1870" i="109" s="1"/>
  <c r="BC1456" i="109"/>
  <c r="BB1873" i="109"/>
  <c r="BB1870" i="109"/>
  <c r="BC1664" i="109"/>
  <c r="BC1457" i="109"/>
  <c r="BC1647" i="109"/>
  <c r="BC1440" i="109"/>
  <c r="BB1871" i="109"/>
  <c r="BC1701" i="109"/>
  <c r="BC1494" i="109"/>
  <c r="BC1703" i="109"/>
  <c r="BC1496" i="109"/>
  <c r="Z890" i="109"/>
  <c r="BC1872" i="109"/>
  <c r="BB1907" i="109"/>
  <c r="BC1493" i="109"/>
  <c r="BD1700" i="109" s="1"/>
  <c r="BC1909" i="109"/>
  <c r="BD1495" i="109"/>
  <c r="BE1702" i="109" s="1"/>
  <c r="BD1458" i="109"/>
  <c r="BE1665" i="109" s="1"/>
  <c r="AT1934" i="109"/>
  <c r="AW1488" i="109"/>
  <c r="AX1695" i="109" s="1"/>
  <c r="AW1524" i="109"/>
  <c r="AX1731" i="109" s="1"/>
  <c r="AM901" i="109"/>
  <c r="AW401" i="109"/>
  <c r="AX619" i="109" s="1"/>
  <c r="AW400" i="109"/>
  <c r="AX618" i="109" s="1"/>
  <c r="AW399" i="109"/>
  <c r="AX617" i="109" s="1"/>
  <c r="AW398" i="109"/>
  <c r="AX616" i="109" s="1"/>
  <c r="AW397" i="109"/>
  <c r="AX615" i="109" s="1"/>
  <c r="AM897" i="109"/>
  <c r="AU1438" i="109"/>
  <c r="AW1645" i="109" s="1"/>
  <c r="AM858" i="109"/>
  <c r="AV618" i="109"/>
  <c r="AU836" i="109"/>
  <c r="AV619" i="109"/>
  <c r="AU837" i="109"/>
  <c r="AV616" i="109"/>
  <c r="AU834" i="109"/>
  <c r="AV617" i="109"/>
  <c r="AU835" i="109"/>
  <c r="AV615" i="109"/>
  <c r="AU833" i="109"/>
  <c r="AN465" i="109"/>
  <c r="AO683" i="109" s="1"/>
  <c r="AN464" i="109"/>
  <c r="AO682" i="109" s="1"/>
  <c r="AN900" i="109"/>
  <c r="AN463" i="109"/>
  <c r="AO681" i="109" s="1"/>
  <c r="AN899" i="109"/>
  <c r="AN461" i="109"/>
  <c r="AO679" i="109" s="1"/>
  <c r="AN462" i="109"/>
  <c r="AO680" i="109" s="1"/>
  <c r="AN898" i="109"/>
  <c r="AN460" i="109"/>
  <c r="AO678" i="109" s="1"/>
  <c r="AN896" i="109"/>
  <c r="AN459" i="109"/>
  <c r="AO677" i="109" s="1"/>
  <c r="AN895" i="109"/>
  <c r="AN422" i="109"/>
  <c r="AO640" i="109" s="1"/>
  <c r="AN421" i="109"/>
  <c r="AO639" i="109" s="1"/>
  <c r="AN857" i="109"/>
  <c r="AN420" i="109"/>
  <c r="AO638" i="109" s="1"/>
  <c r="AN856" i="109"/>
  <c r="Z930" i="109"/>
  <c r="AN419" i="109"/>
  <c r="AO637" i="109" s="1"/>
  <c r="AN855" i="109"/>
  <c r="AN418" i="109"/>
  <c r="AO636" i="109" s="1"/>
  <c r="AN854" i="109"/>
  <c r="AN417" i="109"/>
  <c r="AO635" i="109" s="1"/>
  <c r="AN853" i="109"/>
  <c r="AT1940" i="109"/>
  <c r="AN396" i="109"/>
  <c r="AO614" i="109" s="1"/>
  <c r="AN832" i="109"/>
  <c r="Z928" i="109"/>
  <c r="AU1938" i="109"/>
  <c r="AV1731" i="109"/>
  <c r="AV1695" i="109"/>
  <c r="AU1902" i="109"/>
  <c r="AU1522" i="109"/>
  <c r="AW1729" i="109" s="1"/>
  <c r="AA926" i="109"/>
  <c r="AU1526" i="109"/>
  <c r="AW1733" i="109" s="1"/>
  <c r="AU1520" i="109"/>
  <c r="AW1727" i="109" s="1"/>
  <c r="AU1518" i="109"/>
  <c r="AW1725" i="109" s="1"/>
  <c r="AU1516" i="109"/>
  <c r="AW1723" i="109" s="1"/>
  <c r="Z922" i="109"/>
  <c r="Z924" i="109"/>
  <c r="AB490" i="109"/>
  <c r="AB708" i="109"/>
  <c r="AA494" i="109"/>
  <c r="AA712" i="109"/>
  <c r="AA492" i="109"/>
  <c r="AA710" i="109"/>
  <c r="AA488" i="109"/>
  <c r="AA706" i="109"/>
  <c r="AA486" i="109"/>
  <c r="AA704" i="109"/>
  <c r="AA454" i="109"/>
  <c r="AA672" i="109"/>
  <c r="AA484" i="109"/>
  <c r="AA702" i="109"/>
  <c r="AA920" i="109" s="1"/>
  <c r="BD1663" i="109" l="1"/>
  <c r="BD1870" i="109" s="1"/>
  <c r="BD1456" i="109"/>
  <c r="BD1647" i="109"/>
  <c r="BD1440" i="109"/>
  <c r="BD1703" i="109"/>
  <c r="BD1910" i="109" s="1"/>
  <c r="BD1496" i="109"/>
  <c r="BC1854" i="109"/>
  <c r="BD1666" i="109"/>
  <c r="BD1873" i="109" s="1"/>
  <c r="BD1459" i="109"/>
  <c r="BC1910" i="109"/>
  <c r="BD1664" i="109"/>
  <c r="BD1871" i="109" s="1"/>
  <c r="BD1457" i="109"/>
  <c r="BD1701" i="109"/>
  <c r="BD1908" i="109" s="1"/>
  <c r="BD1494" i="109"/>
  <c r="BC1871" i="109"/>
  <c r="BD1646" i="109"/>
  <c r="BD1853" i="109" s="1"/>
  <c r="BD1439" i="109"/>
  <c r="BC1908" i="109"/>
  <c r="BD1704" i="109"/>
  <c r="BD1911" i="109" s="1"/>
  <c r="BD1497" i="109"/>
  <c r="BC1911" i="109"/>
  <c r="BC1907" i="109"/>
  <c r="AA890" i="109"/>
  <c r="AB926" i="109"/>
  <c r="BD1872" i="109"/>
  <c r="AN897" i="109"/>
  <c r="AW1438" i="109"/>
  <c r="AX1645" i="109" s="1"/>
  <c r="BE1495" i="109"/>
  <c r="BF1702" i="109" s="1"/>
  <c r="AN901" i="109"/>
  <c r="BD1909" i="109"/>
  <c r="BD1493" i="109"/>
  <c r="BE1700" i="109" s="1"/>
  <c r="BD1907" i="109"/>
  <c r="BE1458" i="109"/>
  <c r="BF1665" i="109" s="1"/>
  <c r="AX1524" i="109"/>
  <c r="AY1731" i="109" s="1"/>
  <c r="AW1938" i="109"/>
  <c r="AW1518" i="109"/>
  <c r="AX1725" i="109" s="1"/>
  <c r="AX1488" i="109"/>
  <c r="AY1695" i="109" s="1"/>
  <c r="AW1526" i="109"/>
  <c r="AX1733" i="109" s="1"/>
  <c r="AW1516" i="109"/>
  <c r="AX1723" i="109" s="1"/>
  <c r="AW1520" i="109"/>
  <c r="AX1727" i="109" s="1"/>
  <c r="AW1522" i="109"/>
  <c r="AX1729" i="109" s="1"/>
  <c r="AW1902" i="109"/>
  <c r="AX401" i="109"/>
  <c r="AY619" i="109" s="1"/>
  <c r="AW837" i="109"/>
  <c r="AW836" i="109"/>
  <c r="AX400" i="109"/>
  <c r="AY618" i="109" s="1"/>
  <c r="AX399" i="109"/>
  <c r="AY617" i="109" s="1"/>
  <c r="AW835" i="109"/>
  <c r="AW834" i="109"/>
  <c r="AX398" i="109"/>
  <c r="AY616" i="109" s="1"/>
  <c r="AW833" i="109"/>
  <c r="AX397" i="109"/>
  <c r="AY615" i="109" s="1"/>
  <c r="AA924" i="109"/>
  <c r="AV1645" i="109"/>
  <c r="AU1852" i="109"/>
  <c r="AN858" i="109"/>
  <c r="AO465" i="109"/>
  <c r="AP683" i="109" s="1"/>
  <c r="AO464" i="109"/>
  <c r="AP682" i="109" s="1"/>
  <c r="AO900" i="109"/>
  <c r="AO463" i="109"/>
  <c r="AP681" i="109" s="1"/>
  <c r="AO899" i="109"/>
  <c r="AO462" i="109"/>
  <c r="AP680" i="109" s="1"/>
  <c r="AO898" i="109"/>
  <c r="AO461" i="109"/>
  <c r="AP679" i="109" s="1"/>
  <c r="AO460" i="109"/>
  <c r="AP678" i="109" s="1"/>
  <c r="AO896" i="109"/>
  <c r="AO459" i="109"/>
  <c r="AP677" i="109" s="1"/>
  <c r="AO895" i="109"/>
  <c r="AO421" i="109"/>
  <c r="AP639" i="109" s="1"/>
  <c r="AO857" i="109"/>
  <c r="AA930" i="109"/>
  <c r="AO422" i="109"/>
  <c r="AP640" i="109" s="1"/>
  <c r="AO420" i="109"/>
  <c r="AP638" i="109" s="1"/>
  <c r="AO856" i="109"/>
  <c r="AO419" i="109"/>
  <c r="AP637" i="109" s="1"/>
  <c r="AO855" i="109"/>
  <c r="AO418" i="109"/>
  <c r="AP636" i="109" s="1"/>
  <c r="AO854" i="109"/>
  <c r="AO417" i="109"/>
  <c r="AP635" i="109" s="1"/>
  <c r="AO853" i="109"/>
  <c r="AO396" i="109"/>
  <c r="AP614" i="109" s="1"/>
  <c r="AO832" i="109"/>
  <c r="AA928" i="109"/>
  <c r="AU1940" i="109"/>
  <c r="AV1733" i="109"/>
  <c r="AU1936" i="109"/>
  <c r="AV1729" i="109"/>
  <c r="AU1934" i="109"/>
  <c r="AV1727" i="109"/>
  <c r="AU1932" i="109"/>
  <c r="AV1725" i="109"/>
  <c r="AU1930" i="109"/>
  <c r="AV1723" i="109"/>
  <c r="AA922" i="109"/>
  <c r="AC490" i="109"/>
  <c r="AC708" i="109"/>
  <c r="AB494" i="109"/>
  <c r="AB712" i="109"/>
  <c r="AB492" i="109"/>
  <c r="AB710" i="109"/>
  <c r="AB488" i="109"/>
  <c r="AB706" i="109"/>
  <c r="AB486" i="109"/>
  <c r="AB704" i="109"/>
  <c r="AB454" i="109"/>
  <c r="AB672" i="109"/>
  <c r="AB890" i="109" s="1"/>
  <c r="AB484" i="109"/>
  <c r="AB702" i="109"/>
  <c r="AB920" i="109" s="1"/>
  <c r="BE1701" i="109" l="1"/>
  <c r="BE1908" i="109" s="1"/>
  <c r="BE1494" i="109"/>
  <c r="BE1664" i="109"/>
  <c r="BE1871" i="109" s="1"/>
  <c r="BE1457" i="109"/>
  <c r="BE1703" i="109"/>
  <c r="BE1910" i="109" s="1"/>
  <c r="BE1496" i="109"/>
  <c r="BE1647" i="109"/>
  <c r="BE1440" i="109"/>
  <c r="BE1646" i="109"/>
  <c r="BE1853" i="109" s="1"/>
  <c r="BE1439" i="109"/>
  <c r="BD1854" i="109"/>
  <c r="BE1666" i="109"/>
  <c r="BE1873" i="109" s="1"/>
  <c r="BE1459" i="109"/>
  <c r="BE1663" i="109"/>
  <c r="BE1870" i="109" s="1"/>
  <c r="BE1456" i="109"/>
  <c r="BE1704" i="109"/>
  <c r="BE1911" i="109" s="1"/>
  <c r="BE1497" i="109"/>
  <c r="AC926" i="109"/>
  <c r="BE1872" i="109"/>
  <c r="BF1872" i="109" s="1"/>
  <c r="AO897" i="109"/>
  <c r="AP897" i="109" s="1"/>
  <c r="AO901" i="109"/>
  <c r="AX836" i="109"/>
  <c r="BE1909" i="109"/>
  <c r="AB924" i="109"/>
  <c r="AX833" i="109"/>
  <c r="BE1907" i="109"/>
  <c r="BE1493" i="109"/>
  <c r="BF1700" i="109" s="1"/>
  <c r="AW1852" i="109"/>
  <c r="BF1495" i="109"/>
  <c r="BG1702" i="109" s="1"/>
  <c r="AX834" i="109"/>
  <c r="BF1458" i="109"/>
  <c r="BG1665" i="109" s="1"/>
  <c r="AX1438" i="109"/>
  <c r="AY1645" i="109" s="1"/>
  <c r="AX1902" i="109"/>
  <c r="AY1488" i="109"/>
  <c r="AZ1695" i="109" s="1"/>
  <c r="AW1936" i="109"/>
  <c r="AW1930" i="109"/>
  <c r="AX1516" i="109"/>
  <c r="AY1723" i="109" s="1"/>
  <c r="AX1520" i="109"/>
  <c r="AY1727" i="109" s="1"/>
  <c r="AX1526" i="109"/>
  <c r="AY1733" i="109" s="1"/>
  <c r="AX1518" i="109"/>
  <c r="AY1725" i="109" s="1"/>
  <c r="AY1524" i="109"/>
  <c r="AZ1731" i="109" s="1"/>
  <c r="AX1522" i="109"/>
  <c r="AY1729" i="109" s="1"/>
  <c r="AW1934" i="109"/>
  <c r="AW1940" i="109"/>
  <c r="AW1932" i="109"/>
  <c r="AX1938" i="109"/>
  <c r="AY401" i="109"/>
  <c r="AZ619" i="109" s="1"/>
  <c r="AX837" i="109"/>
  <c r="AY400" i="109"/>
  <c r="AZ618" i="109" s="1"/>
  <c r="AY399" i="109"/>
  <c r="AZ617" i="109" s="1"/>
  <c r="AX835" i="109"/>
  <c r="AY398" i="109"/>
  <c r="AZ616" i="109" s="1"/>
  <c r="AY397" i="109"/>
  <c r="AZ615" i="109" s="1"/>
  <c r="AO858" i="109"/>
  <c r="AP465" i="109"/>
  <c r="AQ683" i="109" s="1"/>
  <c r="AP463" i="109"/>
  <c r="AQ681" i="109" s="1"/>
  <c r="AP899" i="109"/>
  <c r="AP464" i="109"/>
  <c r="AQ682" i="109" s="1"/>
  <c r="AP900" i="109"/>
  <c r="AP461" i="109"/>
  <c r="AQ679" i="109" s="1"/>
  <c r="AP462" i="109"/>
  <c r="AQ680" i="109" s="1"/>
  <c r="AP898" i="109"/>
  <c r="AP460" i="109"/>
  <c r="AQ678" i="109" s="1"/>
  <c r="AP896" i="109"/>
  <c r="AP459" i="109"/>
  <c r="AQ677" i="109" s="1"/>
  <c r="AP895" i="109"/>
  <c r="AB928" i="109"/>
  <c r="AP422" i="109"/>
  <c r="AQ640" i="109" s="1"/>
  <c r="AP421" i="109"/>
  <c r="AQ639" i="109" s="1"/>
  <c r="AP857" i="109"/>
  <c r="AP419" i="109"/>
  <c r="AQ637" i="109" s="1"/>
  <c r="AP855" i="109"/>
  <c r="AP420" i="109"/>
  <c r="AQ638" i="109" s="1"/>
  <c r="AP856" i="109"/>
  <c r="AP418" i="109"/>
  <c r="AQ636" i="109" s="1"/>
  <c r="AP854" i="109"/>
  <c r="AP417" i="109"/>
  <c r="AQ635" i="109" s="1"/>
  <c r="AP853" i="109"/>
  <c r="AP396" i="109"/>
  <c r="AQ614" i="109" s="1"/>
  <c r="AP832" i="109"/>
  <c r="AB930" i="109"/>
  <c r="AB922" i="109"/>
  <c r="AD490" i="109"/>
  <c r="AD708" i="109"/>
  <c r="AD926" i="109" s="1"/>
  <c r="AC494" i="109"/>
  <c r="AC712" i="109"/>
  <c r="AC492" i="109"/>
  <c r="AC710" i="109"/>
  <c r="AC488" i="109"/>
  <c r="AC706" i="109"/>
  <c r="AC924" i="109" s="1"/>
  <c r="AC486" i="109"/>
  <c r="AC704" i="109"/>
  <c r="AC454" i="109"/>
  <c r="AC672" i="109"/>
  <c r="AC890" i="109" s="1"/>
  <c r="AC484" i="109"/>
  <c r="AC702" i="109"/>
  <c r="AC920" i="109" s="1"/>
  <c r="BF1666" i="109" l="1"/>
  <c r="BF1873" i="109" s="1"/>
  <c r="BF1459" i="109"/>
  <c r="BF1703" i="109"/>
  <c r="BF1910" i="109" s="1"/>
  <c r="BF1496" i="109"/>
  <c r="BF1704" i="109"/>
  <c r="BF1911" i="109" s="1"/>
  <c r="BF1497" i="109"/>
  <c r="BF1646" i="109"/>
  <c r="BF1853" i="109" s="1"/>
  <c r="BF1439" i="109"/>
  <c r="BF1664" i="109"/>
  <c r="BF1871" i="109" s="1"/>
  <c r="BF1457" i="109"/>
  <c r="BF1663" i="109"/>
  <c r="BF1870" i="109" s="1"/>
  <c r="BF1456" i="109"/>
  <c r="BF1647" i="109"/>
  <c r="BF1854" i="109" s="1"/>
  <c r="BF1440" i="109"/>
  <c r="BF1701" i="109"/>
  <c r="BF1908" i="109" s="1"/>
  <c r="BF1494" i="109"/>
  <c r="BE1854" i="109"/>
  <c r="AP901" i="109"/>
  <c r="AY833" i="109"/>
  <c r="BF1909" i="109"/>
  <c r="BG1909" i="109" s="1"/>
  <c r="AY836" i="109"/>
  <c r="AX1852" i="109"/>
  <c r="AY834" i="109"/>
  <c r="AY1438" i="109"/>
  <c r="AZ1645" i="109" s="1"/>
  <c r="BF1907" i="109"/>
  <c r="BF1493" i="109"/>
  <c r="BG1700" i="109" s="1"/>
  <c r="AY1902" i="109"/>
  <c r="BG1872" i="109"/>
  <c r="BG1458" i="109"/>
  <c r="BH1665" i="109" s="1"/>
  <c r="BG1495" i="109"/>
  <c r="BH1702" i="109" s="1"/>
  <c r="AX1940" i="109"/>
  <c r="AX1930" i="109"/>
  <c r="AX1936" i="109"/>
  <c r="AY1938" i="109"/>
  <c r="AY1516" i="109"/>
  <c r="AZ1723" i="109" s="1"/>
  <c r="AZ1524" i="109"/>
  <c r="BA1731" i="109" s="1"/>
  <c r="AY1522" i="109"/>
  <c r="AZ1729" i="109" s="1"/>
  <c r="AY1518" i="109"/>
  <c r="AZ1725" i="109" s="1"/>
  <c r="AY1520" i="109"/>
  <c r="AZ1727" i="109" s="1"/>
  <c r="AZ1488" i="109"/>
  <c r="BA1695" i="109" s="1"/>
  <c r="AY1526" i="109"/>
  <c r="AZ1733" i="109" s="1"/>
  <c r="AX1932" i="109"/>
  <c r="AX1934" i="109"/>
  <c r="AZ401" i="109"/>
  <c r="BA619" i="109" s="1"/>
  <c r="AY837" i="109"/>
  <c r="AZ400" i="109"/>
  <c r="BA618" i="109" s="1"/>
  <c r="AY835" i="109"/>
  <c r="AZ399" i="109"/>
  <c r="BA617" i="109" s="1"/>
  <c r="AZ398" i="109"/>
  <c r="BA616" i="109" s="1"/>
  <c r="AZ397" i="109"/>
  <c r="BA615" i="109" s="1"/>
  <c r="AP858" i="109"/>
  <c r="AQ465" i="109"/>
  <c r="AR683" i="109" s="1"/>
  <c r="AQ901" i="109"/>
  <c r="AQ464" i="109"/>
  <c r="AR682" i="109" s="1"/>
  <c r="AQ900" i="109"/>
  <c r="AQ463" i="109"/>
  <c r="AR681" i="109" s="1"/>
  <c r="AQ899" i="109"/>
  <c r="AQ462" i="109"/>
  <c r="AR680" i="109" s="1"/>
  <c r="AQ898" i="109"/>
  <c r="AQ461" i="109"/>
  <c r="AR679" i="109" s="1"/>
  <c r="AQ897" i="109"/>
  <c r="AQ460" i="109"/>
  <c r="AR678" i="109" s="1"/>
  <c r="AQ896" i="109"/>
  <c r="AQ459" i="109"/>
  <c r="AR677" i="109" s="1"/>
  <c r="AQ895" i="109"/>
  <c r="AC930" i="109"/>
  <c r="AC928" i="109"/>
  <c r="AQ421" i="109"/>
  <c r="AR639" i="109" s="1"/>
  <c r="AQ857" i="109"/>
  <c r="AQ422" i="109"/>
  <c r="AR640" i="109" s="1"/>
  <c r="AQ858" i="109"/>
  <c r="AQ420" i="109"/>
  <c r="AR638" i="109" s="1"/>
  <c r="AQ856" i="109"/>
  <c r="AQ419" i="109"/>
  <c r="AR637" i="109" s="1"/>
  <c r="AQ855" i="109"/>
  <c r="AQ418" i="109"/>
  <c r="AR636" i="109" s="1"/>
  <c r="AQ854" i="109"/>
  <c r="AQ417" i="109"/>
  <c r="AR635" i="109" s="1"/>
  <c r="AQ853" i="109"/>
  <c r="AQ396" i="109"/>
  <c r="AR614" i="109" s="1"/>
  <c r="AQ832" i="109"/>
  <c r="AC922" i="109"/>
  <c r="AE490" i="109"/>
  <c r="AE708" i="109"/>
  <c r="AE926" i="109" s="1"/>
  <c r="AD494" i="109"/>
  <c r="AD712" i="109"/>
  <c r="AD492" i="109"/>
  <c r="AD710" i="109"/>
  <c r="AD488" i="109"/>
  <c r="AD706" i="109"/>
  <c r="AD924" i="109" s="1"/>
  <c r="AD486" i="109"/>
  <c r="AD704" i="109"/>
  <c r="AD454" i="109"/>
  <c r="AD672" i="109"/>
  <c r="AD890" i="109" s="1"/>
  <c r="AD484" i="109"/>
  <c r="AD702" i="109"/>
  <c r="AD920" i="109" s="1"/>
  <c r="BG1701" i="109" l="1"/>
  <c r="BG1908" i="109" s="1"/>
  <c r="BG1494" i="109"/>
  <c r="BG1646" i="109"/>
  <c r="BG1853" i="109" s="1"/>
  <c r="BG1439" i="109"/>
  <c r="BG1647" i="109"/>
  <c r="BG1854" i="109" s="1"/>
  <c r="BG1440" i="109"/>
  <c r="BG1704" i="109"/>
  <c r="BG1911" i="109" s="1"/>
  <c r="BG1497" i="109"/>
  <c r="BG1663" i="109"/>
  <c r="BG1870" i="109" s="1"/>
  <c r="BG1456" i="109"/>
  <c r="BG1703" i="109"/>
  <c r="BG1910" i="109" s="1"/>
  <c r="BG1496" i="109"/>
  <c r="BG1664" i="109"/>
  <c r="BG1871" i="109" s="1"/>
  <c r="BG1457" i="109"/>
  <c r="BG1666" i="109"/>
  <c r="BG1873" i="109" s="1"/>
  <c r="BG1459" i="109"/>
  <c r="AZ835" i="109"/>
  <c r="BH1495" i="109"/>
  <c r="BG1907" i="109"/>
  <c r="BG1493" i="109"/>
  <c r="BH1700" i="109" s="1"/>
  <c r="AZ837" i="109"/>
  <c r="BH1458" i="109"/>
  <c r="AY1852" i="109"/>
  <c r="AZ1438" i="109"/>
  <c r="BA1645" i="109" s="1"/>
  <c r="AY1930" i="109"/>
  <c r="AZ1516" i="109"/>
  <c r="BA1723" i="109" s="1"/>
  <c r="AY1936" i="109"/>
  <c r="AZ1520" i="109"/>
  <c r="BA1727" i="109" s="1"/>
  <c r="AZ1522" i="109"/>
  <c r="BA1729" i="109" s="1"/>
  <c r="BA1488" i="109"/>
  <c r="BB1695" i="109" s="1"/>
  <c r="AZ1902" i="109"/>
  <c r="AZ1518" i="109"/>
  <c r="BA1725" i="109" s="1"/>
  <c r="BA1524" i="109"/>
  <c r="BB1731" i="109" s="1"/>
  <c r="AY1934" i="109"/>
  <c r="AZ1526" i="109"/>
  <c r="BA1733" i="109" s="1"/>
  <c r="AY1932" i="109"/>
  <c r="AZ1938" i="109"/>
  <c r="AY1940" i="109"/>
  <c r="BA401" i="109"/>
  <c r="BB619" i="109" s="1"/>
  <c r="AZ836" i="109"/>
  <c r="BA400" i="109"/>
  <c r="BB618" i="109" s="1"/>
  <c r="BA835" i="109"/>
  <c r="BA399" i="109"/>
  <c r="BB617" i="109" s="1"/>
  <c r="BA398" i="109"/>
  <c r="BB616" i="109" s="1"/>
  <c r="AZ834" i="109"/>
  <c r="BA397" i="109"/>
  <c r="BB615" i="109" s="1"/>
  <c r="AZ833" i="109"/>
  <c r="AD928" i="109"/>
  <c r="AD930" i="109"/>
  <c r="AR465" i="109"/>
  <c r="AS683" i="109" s="1"/>
  <c r="AR901" i="109"/>
  <c r="AR463" i="109"/>
  <c r="AS681" i="109" s="1"/>
  <c r="AR899" i="109"/>
  <c r="AR464" i="109"/>
  <c r="AS682" i="109" s="1"/>
  <c r="AR900" i="109"/>
  <c r="AR461" i="109"/>
  <c r="AS679" i="109" s="1"/>
  <c r="AR897" i="109"/>
  <c r="AR462" i="109"/>
  <c r="AS680" i="109" s="1"/>
  <c r="AR898" i="109"/>
  <c r="AR460" i="109"/>
  <c r="AS678" i="109" s="1"/>
  <c r="AR896" i="109"/>
  <c r="AR459" i="109"/>
  <c r="AS677" i="109" s="1"/>
  <c r="AR895" i="109"/>
  <c r="AR422" i="109"/>
  <c r="AS640" i="109" s="1"/>
  <c r="AR858" i="109"/>
  <c r="AR421" i="109"/>
  <c r="AS639" i="109" s="1"/>
  <c r="AR857" i="109"/>
  <c r="AR419" i="109"/>
  <c r="AS637" i="109" s="1"/>
  <c r="AR855" i="109"/>
  <c r="AR420" i="109"/>
  <c r="AS638" i="109" s="1"/>
  <c r="AR856" i="109"/>
  <c r="AR418" i="109"/>
  <c r="AS636" i="109" s="1"/>
  <c r="AR854" i="109"/>
  <c r="AR417" i="109"/>
  <c r="AS635" i="109" s="1"/>
  <c r="AR853" i="109"/>
  <c r="AR396" i="109"/>
  <c r="AS614" i="109" s="1"/>
  <c r="AR832" i="109"/>
  <c r="AD922" i="109"/>
  <c r="AF490" i="109"/>
  <c r="AF708" i="109"/>
  <c r="AF926" i="109" s="1"/>
  <c r="AE494" i="109"/>
  <c r="AE712" i="109"/>
  <c r="AE930" i="109" s="1"/>
  <c r="AE492" i="109"/>
  <c r="AE710" i="109"/>
  <c r="AE928" i="109" s="1"/>
  <c r="AE488" i="109"/>
  <c r="AE706" i="109"/>
  <c r="AE924" i="109" s="1"/>
  <c r="AE486" i="109"/>
  <c r="AE704" i="109"/>
  <c r="AE454" i="109"/>
  <c r="AE672" i="109"/>
  <c r="AE890" i="109" s="1"/>
  <c r="AE484" i="109"/>
  <c r="AE702" i="109"/>
  <c r="AE920" i="109" s="1"/>
  <c r="BH1666" i="109" l="1"/>
  <c r="BH1459" i="109"/>
  <c r="BH1704" i="109"/>
  <c r="BH1497" i="109"/>
  <c r="BH1664" i="109"/>
  <c r="BH1457" i="109"/>
  <c r="BH1647" i="109"/>
  <c r="BH1440" i="109"/>
  <c r="BH1703" i="109"/>
  <c r="BH1496" i="109"/>
  <c r="BH1646" i="109"/>
  <c r="BH1439" i="109"/>
  <c r="BH1663" i="109"/>
  <c r="BH1456" i="109"/>
  <c r="BH1701" i="109"/>
  <c r="BH1494" i="109"/>
  <c r="BA836" i="109"/>
  <c r="AZ1852" i="109"/>
  <c r="BA1852" i="109" s="1"/>
  <c r="BH1493" i="109"/>
  <c r="BA1438" i="109"/>
  <c r="BB1645" i="109" s="1"/>
  <c r="BH1872" i="109"/>
  <c r="BI1665" i="109"/>
  <c r="AZ1930" i="109"/>
  <c r="BH1909" i="109"/>
  <c r="BI1702" i="109"/>
  <c r="AZ1932" i="109"/>
  <c r="BA1902" i="109"/>
  <c r="AZ1936" i="109"/>
  <c r="BB1488" i="109"/>
  <c r="BC1695" i="109" s="1"/>
  <c r="BA1518" i="109"/>
  <c r="BB1725" i="109" s="1"/>
  <c r="AZ1934" i="109"/>
  <c r="BA1516" i="109"/>
  <c r="BB1723" i="109" s="1"/>
  <c r="BA1526" i="109"/>
  <c r="BB1733" i="109" s="1"/>
  <c r="BA1938" i="109"/>
  <c r="BA1520" i="109"/>
  <c r="BB1727" i="109" s="1"/>
  <c r="AZ1940" i="109"/>
  <c r="BB1524" i="109"/>
  <c r="BC1731" i="109" s="1"/>
  <c r="BA1522" i="109"/>
  <c r="BB1729" i="109" s="1"/>
  <c r="BB401" i="109"/>
  <c r="BC619" i="109" s="1"/>
  <c r="BA837" i="109"/>
  <c r="BB836" i="109"/>
  <c r="BB400" i="109"/>
  <c r="BC618" i="109" s="1"/>
  <c r="BB399" i="109"/>
  <c r="BC617" i="109" s="1"/>
  <c r="BA834" i="109"/>
  <c r="BB398" i="109"/>
  <c r="BC616" i="109" s="1"/>
  <c r="BB397" i="109"/>
  <c r="BC615" i="109" s="1"/>
  <c r="BA833" i="109"/>
  <c r="AS465" i="109"/>
  <c r="AT683" i="109" s="1"/>
  <c r="AS901" i="109"/>
  <c r="AS464" i="109"/>
  <c r="AT682" i="109" s="1"/>
  <c r="AS900" i="109"/>
  <c r="AS463" i="109"/>
  <c r="AT681" i="109" s="1"/>
  <c r="AS899" i="109"/>
  <c r="AS462" i="109"/>
  <c r="AT680" i="109" s="1"/>
  <c r="AS898" i="109"/>
  <c r="AS461" i="109"/>
  <c r="AT679" i="109" s="1"/>
  <c r="AS897" i="109"/>
  <c r="AS460" i="109"/>
  <c r="AT678" i="109" s="1"/>
  <c r="AS896" i="109"/>
  <c r="AS459" i="109"/>
  <c r="AT677" i="109" s="1"/>
  <c r="AS895" i="109"/>
  <c r="AS421" i="109"/>
  <c r="AT639" i="109" s="1"/>
  <c r="AS857" i="109"/>
  <c r="AS422" i="109"/>
  <c r="AT640" i="109" s="1"/>
  <c r="AS858" i="109"/>
  <c r="AS420" i="109"/>
  <c r="AT638" i="109" s="1"/>
  <c r="AS856" i="109"/>
  <c r="AS419" i="109"/>
  <c r="AT637" i="109" s="1"/>
  <c r="AS855" i="109"/>
  <c r="AS418" i="109"/>
  <c r="AT636" i="109" s="1"/>
  <c r="AS854" i="109"/>
  <c r="AS417" i="109"/>
  <c r="AT635" i="109" s="1"/>
  <c r="AS853" i="109"/>
  <c r="AS396" i="109"/>
  <c r="AT614" i="109" s="1"/>
  <c r="AS832" i="109"/>
  <c r="AE922" i="109"/>
  <c r="AG708" i="109"/>
  <c r="AG926" i="109" s="1"/>
  <c r="AG490" i="109"/>
  <c r="EK490" i="109"/>
  <c r="AF494" i="109"/>
  <c r="AF712" i="109"/>
  <c r="AF930" i="109" s="1"/>
  <c r="AF492" i="109"/>
  <c r="AF710" i="109"/>
  <c r="AF928" i="109" s="1"/>
  <c r="AF488" i="109"/>
  <c r="AF706" i="109"/>
  <c r="AF924" i="109" s="1"/>
  <c r="AF486" i="109"/>
  <c r="AF704" i="109"/>
  <c r="AF454" i="109"/>
  <c r="AF672" i="109"/>
  <c r="AF890" i="109" s="1"/>
  <c r="AF484" i="109"/>
  <c r="AF702" i="109"/>
  <c r="AF920" i="109" s="1"/>
  <c r="BH1908" i="109" l="1"/>
  <c r="BI1701" i="109"/>
  <c r="BH1854" i="109"/>
  <c r="BI1647" i="109"/>
  <c r="BH1870" i="109"/>
  <c r="BI1663" i="109"/>
  <c r="BH1871" i="109"/>
  <c r="BI1664" i="109"/>
  <c r="BH1853" i="109"/>
  <c r="BI1646" i="109"/>
  <c r="BH1911" i="109"/>
  <c r="BI1704" i="109"/>
  <c r="BH1910" i="109"/>
  <c r="BI1703" i="109"/>
  <c r="BH1873" i="109"/>
  <c r="BI1666" i="109"/>
  <c r="BB1938" i="109"/>
  <c r="BB1902" i="109"/>
  <c r="BB1438" i="109"/>
  <c r="BC1645" i="109" s="1"/>
  <c r="BH1907" i="109"/>
  <c r="BI1700" i="109"/>
  <c r="BA1936" i="109"/>
  <c r="BA1932" i="109"/>
  <c r="BB1516" i="109"/>
  <c r="BC1723" i="109" s="1"/>
  <c r="BC1524" i="109"/>
  <c r="BD1731" i="109" s="1"/>
  <c r="BB1522" i="109"/>
  <c r="BC1729" i="109" s="1"/>
  <c r="BA1934" i="109"/>
  <c r="BB1518" i="109"/>
  <c r="BC1725" i="109" s="1"/>
  <c r="BC1488" i="109"/>
  <c r="BD1695" i="109" s="1"/>
  <c r="BB1526" i="109"/>
  <c r="BC1733" i="109" s="1"/>
  <c r="BA1940" i="109"/>
  <c r="BB1520" i="109"/>
  <c r="BC1727" i="109" s="1"/>
  <c r="BA1930" i="109"/>
  <c r="BC401" i="109"/>
  <c r="BD619" i="109" s="1"/>
  <c r="BB837" i="109"/>
  <c r="BC400" i="109"/>
  <c r="BD618" i="109" s="1"/>
  <c r="BC399" i="109"/>
  <c r="BD617" i="109" s="1"/>
  <c r="BB835" i="109"/>
  <c r="BB834" i="109"/>
  <c r="BC398" i="109"/>
  <c r="BD616" i="109" s="1"/>
  <c r="BC397" i="109"/>
  <c r="BD615" i="109" s="1"/>
  <c r="BB833" i="109"/>
  <c r="AT465" i="109"/>
  <c r="AU683" i="109" s="1"/>
  <c r="AT901" i="109"/>
  <c r="AT463" i="109"/>
  <c r="AU681" i="109" s="1"/>
  <c r="AT899" i="109"/>
  <c r="AT464" i="109"/>
  <c r="AU682" i="109" s="1"/>
  <c r="AT900" i="109"/>
  <c r="AT461" i="109"/>
  <c r="AU679" i="109" s="1"/>
  <c r="AT897" i="109"/>
  <c r="AT462" i="109"/>
  <c r="AU680" i="109" s="1"/>
  <c r="AT898" i="109"/>
  <c r="AT460" i="109"/>
  <c r="AU678" i="109" s="1"/>
  <c r="AT896" i="109"/>
  <c r="AT459" i="109"/>
  <c r="AU677" i="109" s="1"/>
  <c r="AT895" i="109"/>
  <c r="AT422" i="109"/>
  <c r="AU640" i="109" s="1"/>
  <c r="AT858" i="109"/>
  <c r="AT421" i="109"/>
  <c r="AU639" i="109" s="1"/>
  <c r="AT857" i="109"/>
  <c r="AT419" i="109"/>
  <c r="AU637" i="109" s="1"/>
  <c r="AT855" i="109"/>
  <c r="AT420" i="109"/>
  <c r="AU638" i="109" s="1"/>
  <c r="AT856" i="109"/>
  <c r="AT418" i="109"/>
  <c r="AU636" i="109" s="1"/>
  <c r="AT854" i="109"/>
  <c r="AT417" i="109"/>
  <c r="AU635" i="109" s="1"/>
  <c r="AT853" i="109"/>
  <c r="AT396" i="109"/>
  <c r="AU614" i="109" s="1"/>
  <c r="AT832" i="109"/>
  <c r="AF922" i="109"/>
  <c r="AH490" i="109"/>
  <c r="AJ708" i="109" s="1"/>
  <c r="AH708" i="109"/>
  <c r="AI708" i="109" s="1"/>
  <c r="AG712" i="109"/>
  <c r="AG930" i="109" s="1"/>
  <c r="AG494" i="109"/>
  <c r="EK494" i="109" s="1"/>
  <c r="AG710" i="109"/>
  <c r="AG928" i="109" s="1"/>
  <c r="AG492" i="109"/>
  <c r="EK492" i="109" s="1"/>
  <c r="AG706" i="109"/>
  <c r="AG924" i="109" s="1"/>
  <c r="AG488" i="109"/>
  <c r="EK488" i="109" s="1"/>
  <c r="AG704" i="109"/>
  <c r="AG486" i="109"/>
  <c r="EK486" i="109" s="1"/>
  <c r="AG672" i="109"/>
  <c r="AG890" i="109" s="1"/>
  <c r="AG454" i="109"/>
  <c r="EK454" i="109" s="1"/>
  <c r="AG702" i="109"/>
  <c r="AG920" i="109" s="1"/>
  <c r="AG484" i="109"/>
  <c r="EK484" i="109" s="1"/>
  <c r="BC1938" i="109" l="1"/>
  <c r="BB1934" i="109"/>
  <c r="BC833" i="109"/>
  <c r="BC1438" i="109"/>
  <c r="BD1645" i="109" s="1"/>
  <c r="BB1852" i="109"/>
  <c r="BB1936" i="109"/>
  <c r="BC1520" i="109"/>
  <c r="BD1727" i="109" s="1"/>
  <c r="BD1488" i="109"/>
  <c r="BE1695" i="109" s="1"/>
  <c r="BC1522" i="109"/>
  <c r="BD1729" i="109" s="1"/>
  <c r="BB1940" i="109"/>
  <c r="BC1902" i="109"/>
  <c r="BB1930" i="109"/>
  <c r="BC1518" i="109"/>
  <c r="BD1725" i="109" s="1"/>
  <c r="BC1526" i="109"/>
  <c r="BD1733" i="109" s="1"/>
  <c r="BB1932" i="109"/>
  <c r="BD1524" i="109"/>
  <c r="BE1731" i="109" s="1"/>
  <c r="BC1516" i="109"/>
  <c r="BD1723" i="109" s="1"/>
  <c r="BC837" i="109"/>
  <c r="BD401" i="109"/>
  <c r="BE619" i="109" s="1"/>
  <c r="BD400" i="109"/>
  <c r="BE618" i="109" s="1"/>
  <c r="BC836" i="109"/>
  <c r="BD399" i="109"/>
  <c r="BE617" i="109" s="1"/>
  <c r="BC835" i="109"/>
  <c r="BD398" i="109"/>
  <c r="BE616" i="109" s="1"/>
  <c r="BC834" i="109"/>
  <c r="BD397" i="109"/>
  <c r="BE615" i="109" s="1"/>
  <c r="AU465" i="109"/>
  <c r="AW683" i="109" s="1"/>
  <c r="AU464" i="109"/>
  <c r="AW682" i="109" s="1"/>
  <c r="AU463" i="109"/>
  <c r="AW681" i="109" s="1"/>
  <c r="AU462" i="109"/>
  <c r="AW680" i="109" s="1"/>
  <c r="AU461" i="109"/>
  <c r="AW679" i="109" s="1"/>
  <c r="AU460" i="109"/>
  <c r="AW678" i="109" s="1"/>
  <c r="AU459" i="109"/>
  <c r="AW677" i="109" s="1"/>
  <c r="AU421" i="109"/>
  <c r="AW639" i="109" s="1"/>
  <c r="AU422" i="109"/>
  <c r="AW640" i="109" s="1"/>
  <c r="AU420" i="109"/>
  <c r="AW638" i="109" s="1"/>
  <c r="AU419" i="109"/>
  <c r="AW637" i="109" s="1"/>
  <c r="AU418" i="109"/>
  <c r="AW636" i="109" s="1"/>
  <c r="AU417" i="109"/>
  <c r="AW635" i="109" s="1"/>
  <c r="AU396" i="109"/>
  <c r="AW614" i="109" s="1"/>
  <c r="AH926" i="109"/>
  <c r="AG922" i="109"/>
  <c r="AJ490" i="109"/>
  <c r="AK708" i="109" s="1"/>
  <c r="AH494" i="109"/>
  <c r="AJ712" i="109" s="1"/>
  <c r="AH712" i="109"/>
  <c r="AI712" i="109" s="1"/>
  <c r="AH492" i="109"/>
  <c r="AJ710" i="109" s="1"/>
  <c r="AH710" i="109"/>
  <c r="AI710" i="109" s="1"/>
  <c r="AH488" i="109"/>
  <c r="AJ706" i="109" s="1"/>
  <c r="AH706" i="109"/>
  <c r="AI706" i="109" s="1"/>
  <c r="AH486" i="109"/>
  <c r="AJ704" i="109" s="1"/>
  <c r="AH704" i="109"/>
  <c r="AI704" i="109" s="1"/>
  <c r="AH454" i="109"/>
  <c r="AJ672" i="109" s="1"/>
  <c r="AH672" i="109"/>
  <c r="AI672" i="109" s="1"/>
  <c r="AH484" i="109"/>
  <c r="AJ702" i="109" s="1"/>
  <c r="AH702" i="109"/>
  <c r="AI702" i="109" s="1"/>
  <c r="BD1938" i="109" l="1"/>
  <c r="BC1934" i="109"/>
  <c r="AW420" i="109"/>
  <c r="AX638" i="109" s="1"/>
  <c r="AW418" i="109"/>
  <c r="AX636" i="109" s="1"/>
  <c r="AW417" i="109"/>
  <c r="AX635" i="109" s="1"/>
  <c r="AW419" i="109"/>
  <c r="AX637" i="109" s="1"/>
  <c r="AW422" i="109"/>
  <c r="AX640" i="109" s="1"/>
  <c r="BD837" i="109"/>
  <c r="BD1438" i="109"/>
  <c r="BE1645" i="109" s="1"/>
  <c r="AW421" i="109"/>
  <c r="AX639" i="109" s="1"/>
  <c r="BC1852" i="109"/>
  <c r="BC1940" i="109"/>
  <c r="BD1902" i="109"/>
  <c r="BE1938" i="109"/>
  <c r="BE1524" i="109"/>
  <c r="BF1731" i="109" s="1"/>
  <c r="BD1518" i="109"/>
  <c r="BE1725" i="109" s="1"/>
  <c r="BE1488" i="109"/>
  <c r="BF1695" i="109" s="1"/>
  <c r="BC1930" i="109"/>
  <c r="BC1932" i="109"/>
  <c r="BC1936" i="109"/>
  <c r="BD1526" i="109"/>
  <c r="BE1733" i="109" s="1"/>
  <c r="BD1516" i="109"/>
  <c r="BE1723" i="109" s="1"/>
  <c r="BD1522" i="109"/>
  <c r="BE1729" i="109" s="1"/>
  <c r="BD1934" i="109"/>
  <c r="BD1520" i="109"/>
  <c r="BE1727" i="109" s="1"/>
  <c r="AW465" i="109"/>
  <c r="AX683" i="109" s="1"/>
  <c r="AW464" i="109"/>
  <c r="AX682" i="109" s="1"/>
  <c r="AW463" i="109"/>
  <c r="AX681" i="109" s="1"/>
  <c r="AW462" i="109"/>
  <c r="AX680" i="109" s="1"/>
  <c r="AW461" i="109"/>
  <c r="AX679" i="109" s="1"/>
  <c r="AW460" i="109"/>
  <c r="AX678" i="109" s="1"/>
  <c r="AW459" i="109"/>
  <c r="AX677" i="109" s="1"/>
  <c r="BE401" i="109"/>
  <c r="BF619" i="109" s="1"/>
  <c r="BE400" i="109"/>
  <c r="BF618" i="109" s="1"/>
  <c r="BD836" i="109"/>
  <c r="BE399" i="109"/>
  <c r="BF617" i="109" s="1"/>
  <c r="BD835" i="109"/>
  <c r="BE398" i="109"/>
  <c r="BF616" i="109" s="1"/>
  <c r="BD834" i="109"/>
  <c r="BD833" i="109"/>
  <c r="BE397" i="109"/>
  <c r="BF615" i="109" s="1"/>
  <c r="AW396" i="109"/>
  <c r="AX614" i="109" s="1"/>
  <c r="AV683" i="109"/>
  <c r="AU901" i="109"/>
  <c r="AV682" i="109"/>
  <c r="AU900" i="109"/>
  <c r="AV681" i="109"/>
  <c r="AU899" i="109"/>
  <c r="AV679" i="109"/>
  <c r="AU897" i="109"/>
  <c r="AV680" i="109"/>
  <c r="AU898" i="109"/>
  <c r="AV678" i="109"/>
  <c r="AU896" i="109"/>
  <c r="AV677" i="109"/>
  <c r="AU895" i="109"/>
  <c r="AV640" i="109"/>
  <c r="AU858" i="109"/>
  <c r="AV639" i="109"/>
  <c r="AU857" i="109"/>
  <c r="AV638" i="109"/>
  <c r="AU856" i="109"/>
  <c r="AV637" i="109"/>
  <c r="AU855" i="109"/>
  <c r="AV636" i="109"/>
  <c r="AU854" i="109"/>
  <c r="AV635" i="109"/>
  <c r="AU853" i="109"/>
  <c r="AV614" i="109"/>
  <c r="AU832" i="109"/>
  <c r="AH930" i="109"/>
  <c r="AH928" i="109"/>
  <c r="AH924" i="109"/>
  <c r="AH922" i="109"/>
  <c r="AH920" i="109"/>
  <c r="AJ926" i="109"/>
  <c r="AH890" i="109"/>
  <c r="AK490" i="109"/>
  <c r="AL708" i="109" s="1"/>
  <c r="AJ494" i="109"/>
  <c r="AK712" i="109" s="1"/>
  <c r="AJ492" i="109"/>
  <c r="AK710" i="109" s="1"/>
  <c r="AJ488" i="109"/>
  <c r="AK706" i="109" s="1"/>
  <c r="AJ486" i="109"/>
  <c r="AK704" i="109" s="1"/>
  <c r="AJ454" i="109"/>
  <c r="AK672" i="109" s="1"/>
  <c r="AJ484" i="109"/>
  <c r="AK702" i="109" s="1"/>
  <c r="AJ890" i="109" l="1"/>
  <c r="BE833" i="109"/>
  <c r="BE837" i="109"/>
  <c r="BD1940" i="109"/>
  <c r="BE1902" i="109"/>
  <c r="AW854" i="109"/>
  <c r="AX854" i="109" s="1"/>
  <c r="AX421" i="109"/>
  <c r="AY639" i="109" s="1"/>
  <c r="AW855" i="109"/>
  <c r="AX418" i="109"/>
  <c r="AY636" i="109" s="1"/>
  <c r="BD1852" i="109"/>
  <c r="AX419" i="109"/>
  <c r="AY637" i="109" s="1"/>
  <c r="AW857" i="109"/>
  <c r="AX422" i="109"/>
  <c r="AY640" i="109" s="1"/>
  <c r="AW853" i="109"/>
  <c r="AX420" i="109"/>
  <c r="AY638" i="109" s="1"/>
  <c r="BE1438" i="109"/>
  <c r="BF1645" i="109" s="1"/>
  <c r="AW858" i="109"/>
  <c r="AX417" i="109"/>
  <c r="AY635" i="109" s="1"/>
  <c r="AW856" i="109"/>
  <c r="BD1932" i="109"/>
  <c r="BE1932" i="109" s="1"/>
  <c r="BE1934" i="109"/>
  <c r="BE1520" i="109"/>
  <c r="BF1727" i="109" s="1"/>
  <c r="BE1526" i="109"/>
  <c r="BF1733" i="109" s="1"/>
  <c r="BF1938" i="109"/>
  <c r="BF1524" i="109"/>
  <c r="BG1731" i="109" s="1"/>
  <c r="BE1518" i="109"/>
  <c r="BF1725" i="109" s="1"/>
  <c r="BE1522" i="109"/>
  <c r="BF1729" i="109" s="1"/>
  <c r="BE1516" i="109"/>
  <c r="BF1723" i="109" s="1"/>
  <c r="BD1936" i="109"/>
  <c r="BD1930" i="109"/>
  <c r="BF1488" i="109"/>
  <c r="BG1695" i="109" s="1"/>
  <c r="AW901" i="109"/>
  <c r="AX465" i="109"/>
  <c r="AY683" i="109" s="1"/>
  <c r="AX464" i="109"/>
  <c r="AY682" i="109" s="1"/>
  <c r="AW900" i="109"/>
  <c r="AW899" i="109"/>
  <c r="AX463" i="109"/>
  <c r="AY681" i="109" s="1"/>
  <c r="AX462" i="109"/>
  <c r="AY680" i="109" s="1"/>
  <c r="AW898" i="109"/>
  <c r="AX461" i="109"/>
  <c r="AY679" i="109" s="1"/>
  <c r="AW897" i="109"/>
  <c r="AX460" i="109"/>
  <c r="AY678" i="109" s="1"/>
  <c r="AW896" i="109"/>
  <c r="AX459" i="109"/>
  <c r="AY677" i="109" s="1"/>
  <c r="AW895" i="109"/>
  <c r="BF401" i="109"/>
  <c r="BG619" i="109" s="1"/>
  <c r="BE836" i="109"/>
  <c r="BF400" i="109"/>
  <c r="BG618" i="109" s="1"/>
  <c r="BF399" i="109"/>
  <c r="BG617" i="109" s="1"/>
  <c r="BE835" i="109"/>
  <c r="BE834" i="109"/>
  <c r="BF398" i="109"/>
  <c r="BG616" i="109" s="1"/>
  <c r="BF833" i="109"/>
  <c r="BF397" i="109"/>
  <c r="BG615" i="109" s="1"/>
  <c r="AX396" i="109"/>
  <c r="AY614" i="109" s="1"/>
  <c r="AW832" i="109"/>
  <c r="AK926" i="109"/>
  <c r="AJ930" i="109"/>
  <c r="AJ928" i="109"/>
  <c r="AJ924" i="109"/>
  <c r="AJ922" i="109"/>
  <c r="AJ920" i="109"/>
  <c r="AL490" i="109"/>
  <c r="AM708" i="109" s="1"/>
  <c r="AK494" i="109"/>
  <c r="AL712" i="109" s="1"/>
  <c r="AK492" i="109"/>
  <c r="AL710" i="109" s="1"/>
  <c r="AK488" i="109"/>
  <c r="AL706" i="109" s="1"/>
  <c r="AK486" i="109"/>
  <c r="AL704" i="109" s="1"/>
  <c r="AK454" i="109"/>
  <c r="AL672" i="109" s="1"/>
  <c r="AK890" i="109"/>
  <c r="AK484" i="109"/>
  <c r="AL702" i="109" s="1"/>
  <c r="AX855" i="109" l="1"/>
  <c r="BE1940" i="109"/>
  <c r="BF837" i="109"/>
  <c r="BF836" i="109"/>
  <c r="AX853" i="109"/>
  <c r="BF1902" i="109"/>
  <c r="AX901" i="109"/>
  <c r="BE1852" i="109"/>
  <c r="AX857" i="109"/>
  <c r="BF834" i="109"/>
  <c r="AX856" i="109"/>
  <c r="AY422" i="109"/>
  <c r="AZ640" i="109" s="1"/>
  <c r="AY854" i="109"/>
  <c r="AY418" i="109"/>
  <c r="AZ636" i="109" s="1"/>
  <c r="AX858" i="109"/>
  <c r="AY419" i="109"/>
  <c r="AZ637" i="109" s="1"/>
  <c r="AX832" i="109"/>
  <c r="AY417" i="109"/>
  <c r="AZ635" i="109" s="1"/>
  <c r="BF1438" i="109"/>
  <c r="BG1645" i="109" s="1"/>
  <c r="AY420" i="109"/>
  <c r="AZ638" i="109" s="1"/>
  <c r="AY421" i="109"/>
  <c r="AZ639" i="109" s="1"/>
  <c r="AX899" i="109"/>
  <c r="BE1930" i="109"/>
  <c r="BF1930" i="109" s="1"/>
  <c r="BG1488" i="109"/>
  <c r="BH1695" i="109" s="1"/>
  <c r="BF1516" i="109"/>
  <c r="BG1723" i="109" s="1"/>
  <c r="BF1518" i="109"/>
  <c r="BG1725" i="109" s="1"/>
  <c r="BF1932" i="109"/>
  <c r="BG1524" i="109"/>
  <c r="BH1731" i="109" s="1"/>
  <c r="BG1938" i="109"/>
  <c r="BF1526" i="109"/>
  <c r="BG1733" i="109" s="1"/>
  <c r="BF1522" i="109"/>
  <c r="BG1729" i="109" s="1"/>
  <c r="BF1520" i="109"/>
  <c r="BG1727" i="109" s="1"/>
  <c r="BF1934" i="109"/>
  <c r="BE1936" i="109"/>
  <c r="AY465" i="109"/>
  <c r="AZ683" i="109" s="1"/>
  <c r="AY464" i="109"/>
  <c r="AZ682" i="109" s="1"/>
  <c r="AX900" i="109"/>
  <c r="AY463" i="109"/>
  <c r="AZ681" i="109" s="1"/>
  <c r="AY462" i="109"/>
  <c r="AZ680" i="109" s="1"/>
  <c r="AX898" i="109"/>
  <c r="AY461" i="109"/>
  <c r="AZ679" i="109" s="1"/>
  <c r="AX897" i="109"/>
  <c r="AY460" i="109"/>
  <c r="AZ678" i="109" s="1"/>
  <c r="AX896" i="109"/>
  <c r="AY459" i="109"/>
  <c r="AZ677" i="109" s="1"/>
  <c r="AX895" i="109"/>
  <c r="BG401" i="109"/>
  <c r="BH619" i="109" s="1"/>
  <c r="BG400" i="109"/>
  <c r="BH618" i="109" s="1"/>
  <c r="BG399" i="109"/>
  <c r="BH617" i="109" s="1"/>
  <c r="BF835" i="109"/>
  <c r="BG398" i="109"/>
  <c r="BH616" i="109" s="1"/>
  <c r="BG397" i="109"/>
  <c r="BH615" i="109" s="1"/>
  <c r="BG833" i="109"/>
  <c r="AY396" i="109"/>
  <c r="AZ614" i="109" s="1"/>
  <c r="AK928" i="109"/>
  <c r="AL926" i="109"/>
  <c r="AK924" i="109"/>
  <c r="AK922" i="109"/>
  <c r="AK930" i="109"/>
  <c r="AK920" i="109"/>
  <c r="AM490" i="109"/>
  <c r="AN708" i="109" s="1"/>
  <c r="AL494" i="109"/>
  <c r="AM712" i="109" s="1"/>
  <c r="AL492" i="109"/>
  <c r="AM710" i="109" s="1"/>
  <c r="AL488" i="109"/>
  <c r="AM706" i="109" s="1"/>
  <c r="AL486" i="109"/>
  <c r="AM704" i="109" s="1"/>
  <c r="AL454" i="109"/>
  <c r="AM672" i="109" s="1"/>
  <c r="AL890" i="109"/>
  <c r="AL484" i="109"/>
  <c r="AM702" i="109" s="1"/>
  <c r="BF1940" i="109" l="1"/>
  <c r="BG1902" i="109"/>
  <c r="AY855" i="109"/>
  <c r="BG837" i="109"/>
  <c r="BG836" i="109"/>
  <c r="BF1852" i="109"/>
  <c r="BG834" i="109"/>
  <c r="AY901" i="109"/>
  <c r="AY857" i="109"/>
  <c r="BG1438" i="109"/>
  <c r="BH1645" i="109" s="1"/>
  <c r="AY899" i="109"/>
  <c r="AZ418" i="109"/>
  <c r="BA636" i="109" s="1"/>
  <c r="AZ421" i="109"/>
  <c r="BA639" i="109" s="1"/>
  <c r="AY853" i="109"/>
  <c r="AZ419" i="109"/>
  <c r="BA637" i="109" s="1"/>
  <c r="AZ855" i="109"/>
  <c r="AY858" i="109"/>
  <c r="AY856" i="109"/>
  <c r="BG835" i="109"/>
  <c r="AZ420" i="109"/>
  <c r="BA638" i="109" s="1"/>
  <c r="AZ417" i="109"/>
  <c r="BA635" i="109" s="1"/>
  <c r="AZ422" i="109"/>
  <c r="BA640" i="109" s="1"/>
  <c r="BG1932" i="109"/>
  <c r="BG1518" i="109"/>
  <c r="BH1725" i="109" s="1"/>
  <c r="BG1522" i="109"/>
  <c r="BH1729" i="109" s="1"/>
  <c r="BG1934" i="109"/>
  <c r="BG1520" i="109"/>
  <c r="BH1727" i="109" s="1"/>
  <c r="BF1936" i="109"/>
  <c r="BH1524" i="109"/>
  <c r="BG1516" i="109"/>
  <c r="BH1723" i="109" s="1"/>
  <c r="BG1930" i="109"/>
  <c r="BG1526" i="109"/>
  <c r="BH1733" i="109" s="1"/>
  <c r="BG1940" i="109"/>
  <c r="BH1488" i="109"/>
  <c r="AZ465" i="109"/>
  <c r="BA683" i="109" s="1"/>
  <c r="AZ464" i="109"/>
  <c r="BA682" i="109" s="1"/>
  <c r="AY900" i="109"/>
  <c r="AZ463" i="109"/>
  <c r="BA681" i="109" s="1"/>
  <c r="AY898" i="109"/>
  <c r="AZ462" i="109"/>
  <c r="BA680" i="109" s="1"/>
  <c r="AY897" i="109"/>
  <c r="AZ461" i="109"/>
  <c r="BA679" i="109" s="1"/>
  <c r="AY896" i="109"/>
  <c r="AZ460" i="109"/>
  <c r="BA678" i="109" s="1"/>
  <c r="AY895" i="109"/>
  <c r="AZ459" i="109"/>
  <c r="BA677" i="109" s="1"/>
  <c r="BH401" i="109"/>
  <c r="BH400" i="109"/>
  <c r="BH399" i="109"/>
  <c r="BH398" i="109"/>
  <c r="BH397" i="109"/>
  <c r="AZ396" i="109"/>
  <c r="BA614" i="109" s="1"/>
  <c r="AY832" i="109"/>
  <c r="AL922" i="109"/>
  <c r="AM926" i="109"/>
  <c r="AL928" i="109"/>
  <c r="AL924" i="109"/>
  <c r="AL930" i="109"/>
  <c r="AL920" i="109"/>
  <c r="AN490" i="109"/>
  <c r="AO708" i="109" s="1"/>
  <c r="AM494" i="109"/>
  <c r="AN712" i="109" s="1"/>
  <c r="AM492" i="109"/>
  <c r="AN710" i="109" s="1"/>
  <c r="AM488" i="109"/>
  <c r="AN706" i="109" s="1"/>
  <c r="AM486" i="109"/>
  <c r="AN704" i="109" s="1"/>
  <c r="AM454" i="109"/>
  <c r="AN672" i="109" s="1"/>
  <c r="AM890" i="109"/>
  <c r="AM484" i="109"/>
  <c r="AN702" i="109" s="1"/>
  <c r="BG1852" i="109" l="1"/>
  <c r="AZ897" i="109"/>
  <c r="AZ857" i="109"/>
  <c r="AZ853" i="109"/>
  <c r="AZ898" i="109"/>
  <c r="AZ858" i="109"/>
  <c r="AZ896" i="109"/>
  <c r="AZ854" i="109"/>
  <c r="AZ900" i="109"/>
  <c r="BA420" i="109"/>
  <c r="BB638" i="109" s="1"/>
  <c r="BA855" i="109"/>
  <c r="BA419" i="109"/>
  <c r="BB637" i="109" s="1"/>
  <c r="BA421" i="109"/>
  <c r="BB639" i="109" s="1"/>
  <c r="BA422" i="109"/>
  <c r="BB640" i="109" s="1"/>
  <c r="BA417" i="109"/>
  <c r="BB635" i="109" s="1"/>
  <c r="AZ856" i="109"/>
  <c r="BH1438" i="109"/>
  <c r="AZ895" i="109"/>
  <c r="BA895" i="109" s="1"/>
  <c r="BA418" i="109"/>
  <c r="BB636" i="109" s="1"/>
  <c r="BH1902" i="109"/>
  <c r="BI1695" i="109"/>
  <c r="BH1516" i="109"/>
  <c r="BH1520" i="109"/>
  <c r="BH1522" i="109"/>
  <c r="BH1518" i="109"/>
  <c r="BH1526" i="109"/>
  <c r="BH1938" i="109"/>
  <c r="BI1731" i="109"/>
  <c r="BG1936" i="109"/>
  <c r="BA465" i="109"/>
  <c r="BB683" i="109" s="1"/>
  <c r="AZ901" i="109"/>
  <c r="BA464" i="109"/>
  <c r="BB682" i="109" s="1"/>
  <c r="BA463" i="109"/>
  <c r="BB681" i="109" s="1"/>
  <c r="AZ899" i="109"/>
  <c r="BA462" i="109"/>
  <c r="BB680" i="109" s="1"/>
  <c r="BA897" i="109"/>
  <c r="BA461" i="109"/>
  <c r="BB679" i="109" s="1"/>
  <c r="BA460" i="109"/>
  <c r="BB678" i="109" s="1"/>
  <c r="BA459" i="109"/>
  <c r="BB677" i="109" s="1"/>
  <c r="BH837" i="109"/>
  <c r="BI619" i="109"/>
  <c r="BH836" i="109"/>
  <c r="BI618" i="109"/>
  <c r="BH835" i="109"/>
  <c r="BI617" i="109"/>
  <c r="BH834" i="109"/>
  <c r="BI616" i="109"/>
  <c r="BH833" i="109"/>
  <c r="BI615" i="109"/>
  <c r="AZ832" i="109"/>
  <c r="BA396" i="109"/>
  <c r="BB614" i="109" s="1"/>
  <c r="AM930" i="109"/>
  <c r="AM922" i="109"/>
  <c r="AN926" i="109"/>
  <c r="AM928" i="109"/>
  <c r="AM924" i="109"/>
  <c r="AM920" i="109"/>
  <c r="AO490" i="109"/>
  <c r="AP708" i="109" s="1"/>
  <c r="AN494" i="109"/>
  <c r="AO712" i="109" s="1"/>
  <c r="AN492" i="109"/>
  <c r="AO710" i="109" s="1"/>
  <c r="AN488" i="109"/>
  <c r="AO706" i="109" s="1"/>
  <c r="AN486" i="109"/>
  <c r="AO704" i="109" s="1"/>
  <c r="AN454" i="109"/>
  <c r="AO672" i="109" s="1"/>
  <c r="AN890" i="109"/>
  <c r="AN484" i="109"/>
  <c r="AO702" i="109" s="1"/>
  <c r="BA898" i="109" l="1"/>
  <c r="BA853" i="109"/>
  <c r="BA896" i="109"/>
  <c r="BA858" i="109"/>
  <c r="BA854" i="109"/>
  <c r="BA899" i="109"/>
  <c r="BA857" i="109"/>
  <c r="BB420" i="109"/>
  <c r="BC638" i="109" s="1"/>
  <c r="BB422" i="109"/>
  <c r="BC640" i="109" s="1"/>
  <c r="BB419" i="109"/>
  <c r="BC637" i="109" s="1"/>
  <c r="BH1852" i="109"/>
  <c r="BI1645" i="109"/>
  <c r="BB417" i="109"/>
  <c r="BC635" i="109" s="1"/>
  <c r="BB418" i="109"/>
  <c r="BC636" i="109" s="1"/>
  <c r="BB421" i="109"/>
  <c r="BC639" i="109" s="1"/>
  <c r="BA856" i="109"/>
  <c r="BH1940" i="109"/>
  <c r="BI1733" i="109"/>
  <c r="BH1936" i="109"/>
  <c r="BI1729" i="109"/>
  <c r="BH1930" i="109"/>
  <c r="BI1723" i="109"/>
  <c r="BH1932" i="109"/>
  <c r="BI1725" i="109"/>
  <c r="BH1934" i="109"/>
  <c r="BI1727" i="109"/>
  <c r="BB465" i="109"/>
  <c r="BC683" i="109" s="1"/>
  <c r="BA901" i="109"/>
  <c r="BA900" i="109"/>
  <c r="BB464" i="109"/>
  <c r="BC682" i="109" s="1"/>
  <c r="BB463" i="109"/>
  <c r="BC681" i="109" s="1"/>
  <c r="BB462" i="109"/>
  <c r="BC680" i="109" s="1"/>
  <c r="BB461" i="109"/>
  <c r="BC679" i="109" s="1"/>
  <c r="BB460" i="109"/>
  <c r="BC678" i="109" s="1"/>
  <c r="BB459" i="109"/>
  <c r="BC677" i="109" s="1"/>
  <c r="BA832" i="109"/>
  <c r="BB396" i="109"/>
  <c r="BC614" i="109" s="1"/>
  <c r="AN922" i="109"/>
  <c r="AN930" i="109"/>
  <c r="AO926" i="109"/>
  <c r="AN928" i="109"/>
  <c r="AN924" i="109"/>
  <c r="AN920" i="109"/>
  <c r="AP490" i="109"/>
  <c r="AQ708" i="109" s="1"/>
  <c r="AO494" i="109"/>
  <c r="AP712" i="109" s="1"/>
  <c r="AO492" i="109"/>
  <c r="AP710" i="109" s="1"/>
  <c r="AO488" i="109"/>
  <c r="AP706" i="109" s="1"/>
  <c r="AO486" i="109"/>
  <c r="AP704" i="109" s="1"/>
  <c r="AO454" i="109"/>
  <c r="AP672" i="109" s="1"/>
  <c r="AO890" i="109"/>
  <c r="AO484" i="109"/>
  <c r="AP702" i="109" s="1"/>
  <c r="AO922" i="109" l="1"/>
  <c r="BB857" i="109"/>
  <c r="BB854" i="109"/>
  <c r="BB900" i="109"/>
  <c r="BB856" i="109"/>
  <c r="BB832" i="109"/>
  <c r="BC419" i="109"/>
  <c r="BD637" i="109" s="1"/>
  <c r="BB853" i="109"/>
  <c r="BB855" i="109"/>
  <c r="BC420" i="109"/>
  <c r="BD638" i="109" s="1"/>
  <c r="BC421" i="109"/>
  <c r="BD639" i="109" s="1"/>
  <c r="BC857" i="109"/>
  <c r="BC417" i="109"/>
  <c r="BD635" i="109" s="1"/>
  <c r="BC418" i="109"/>
  <c r="BD636" i="109" s="1"/>
  <c r="BB858" i="109"/>
  <c r="BC422" i="109"/>
  <c r="BD640" i="109" s="1"/>
  <c r="BC465" i="109"/>
  <c r="BD683" i="109" s="1"/>
  <c r="BB901" i="109"/>
  <c r="BC464" i="109"/>
  <c r="BD682" i="109" s="1"/>
  <c r="BC463" i="109"/>
  <c r="BD681" i="109" s="1"/>
  <c r="BB899" i="109"/>
  <c r="BC462" i="109"/>
  <c r="BD680" i="109" s="1"/>
  <c r="BB898" i="109"/>
  <c r="BB897" i="109"/>
  <c r="BC461" i="109"/>
  <c r="BD679" i="109" s="1"/>
  <c r="BC460" i="109"/>
  <c r="BD678" i="109" s="1"/>
  <c r="BB896" i="109"/>
  <c r="BB895" i="109"/>
  <c r="BC459" i="109"/>
  <c r="BD677" i="109" s="1"/>
  <c r="BC832" i="109"/>
  <c r="BC396" i="109"/>
  <c r="BD614" i="109" s="1"/>
  <c r="AP926" i="109"/>
  <c r="AO924" i="109"/>
  <c r="AO930" i="109"/>
  <c r="AO928" i="109"/>
  <c r="AO920" i="109"/>
  <c r="AQ490" i="109"/>
  <c r="AR708" i="109" s="1"/>
  <c r="AP494" i="109"/>
  <c r="AQ712" i="109" s="1"/>
  <c r="AP492" i="109"/>
  <c r="AQ710" i="109" s="1"/>
  <c r="AP488" i="109"/>
  <c r="AQ706" i="109" s="1"/>
  <c r="AP486" i="109"/>
  <c r="AQ704" i="109" s="1"/>
  <c r="AP922" i="109"/>
  <c r="AP454" i="109"/>
  <c r="AQ672" i="109" s="1"/>
  <c r="AP890" i="109"/>
  <c r="AP484" i="109"/>
  <c r="AQ702" i="109" s="1"/>
  <c r="BC854" i="109" l="1"/>
  <c r="BC900" i="109"/>
  <c r="BC853" i="109"/>
  <c r="BC856" i="109"/>
  <c r="BC895" i="109"/>
  <c r="BC858" i="109"/>
  <c r="AP930" i="109"/>
  <c r="BD417" i="109"/>
  <c r="BE635" i="109" s="1"/>
  <c r="BD422" i="109"/>
  <c r="BE640" i="109" s="1"/>
  <c r="BD420" i="109"/>
  <c r="BE638" i="109" s="1"/>
  <c r="BD419" i="109"/>
  <c r="BE637" i="109" s="1"/>
  <c r="BC899" i="109"/>
  <c r="AQ926" i="109"/>
  <c r="BC897" i="109"/>
  <c r="BD854" i="109"/>
  <c r="BD418" i="109"/>
  <c r="BE636" i="109" s="1"/>
  <c r="BD421" i="109"/>
  <c r="BE639" i="109" s="1"/>
  <c r="BD857" i="109"/>
  <c r="BC855" i="109"/>
  <c r="BC901" i="109"/>
  <c r="BD465" i="109"/>
  <c r="BE683" i="109" s="1"/>
  <c r="BD464" i="109"/>
  <c r="BE682" i="109" s="1"/>
  <c r="BD463" i="109"/>
  <c r="BE681" i="109" s="1"/>
  <c r="BC898" i="109"/>
  <c r="BD462" i="109"/>
  <c r="BE680" i="109" s="1"/>
  <c r="BD461" i="109"/>
  <c r="BE679" i="109" s="1"/>
  <c r="BD460" i="109"/>
  <c r="BE678" i="109" s="1"/>
  <c r="BC896" i="109"/>
  <c r="BD459" i="109"/>
  <c r="BE677" i="109" s="1"/>
  <c r="BD396" i="109"/>
  <c r="BE614" i="109" s="1"/>
  <c r="AP928" i="109"/>
  <c r="AP924" i="109"/>
  <c r="AP920" i="109"/>
  <c r="AR490" i="109"/>
  <c r="AS708" i="109" s="1"/>
  <c r="AQ494" i="109"/>
  <c r="AR712" i="109" s="1"/>
  <c r="AQ492" i="109"/>
  <c r="AR710" i="109" s="1"/>
  <c r="AQ488" i="109"/>
  <c r="AR706" i="109" s="1"/>
  <c r="AQ486" i="109"/>
  <c r="AR704" i="109" s="1"/>
  <c r="AQ922" i="109"/>
  <c r="AQ454" i="109"/>
  <c r="AR672" i="109" s="1"/>
  <c r="AQ890" i="109"/>
  <c r="AQ484" i="109"/>
  <c r="AR702" i="109" s="1"/>
  <c r="BD897" i="109" l="1"/>
  <c r="AQ930" i="109"/>
  <c r="BD856" i="109"/>
  <c r="AR926" i="109"/>
  <c r="BD853" i="109"/>
  <c r="BD895" i="109"/>
  <c r="BE420" i="109"/>
  <c r="BF638" i="109" s="1"/>
  <c r="BE419" i="109"/>
  <c r="BF637" i="109" s="1"/>
  <c r="BE422" i="109"/>
  <c r="BF640" i="109" s="1"/>
  <c r="BE857" i="109"/>
  <c r="BE421" i="109"/>
  <c r="BF639" i="109" s="1"/>
  <c r="BE418" i="109"/>
  <c r="BF636" i="109" s="1"/>
  <c r="BE854" i="109"/>
  <c r="BE417" i="109"/>
  <c r="BF635" i="109" s="1"/>
  <c r="BD855" i="109"/>
  <c r="BD858" i="109"/>
  <c r="AQ928" i="109"/>
  <c r="BE465" i="109"/>
  <c r="BF683" i="109" s="1"/>
  <c r="BD901" i="109"/>
  <c r="BD900" i="109"/>
  <c r="BE464" i="109"/>
  <c r="BF682" i="109" s="1"/>
  <c r="BD899" i="109"/>
  <c r="BE463" i="109"/>
  <c r="BF681" i="109" s="1"/>
  <c r="BE462" i="109"/>
  <c r="BF680" i="109" s="1"/>
  <c r="BD898" i="109"/>
  <c r="BE897" i="109"/>
  <c r="BE461" i="109"/>
  <c r="BF679" i="109" s="1"/>
  <c r="BD896" i="109"/>
  <c r="BE460" i="109"/>
  <c r="BF678" i="109" s="1"/>
  <c r="BE895" i="109"/>
  <c r="BE459" i="109"/>
  <c r="BF677" i="109" s="1"/>
  <c r="BD832" i="109"/>
  <c r="BE396" i="109"/>
  <c r="BF614" i="109" s="1"/>
  <c r="AQ924" i="109"/>
  <c r="AQ920" i="109"/>
  <c r="AS490" i="109"/>
  <c r="AT708" i="109" s="1"/>
  <c r="AR494" i="109"/>
  <c r="AS712" i="109" s="1"/>
  <c r="AR492" i="109"/>
  <c r="AS710" i="109" s="1"/>
  <c r="AR488" i="109"/>
  <c r="AS706" i="109" s="1"/>
  <c r="AR486" i="109"/>
  <c r="AS704" i="109" s="1"/>
  <c r="AR922" i="109"/>
  <c r="AR454" i="109"/>
  <c r="AS672" i="109" s="1"/>
  <c r="AR890" i="109"/>
  <c r="AR484" i="109"/>
  <c r="AS702" i="109" s="1"/>
  <c r="BE856" i="109" l="1"/>
  <c r="AR930" i="109"/>
  <c r="AS926" i="109"/>
  <c r="BE853" i="109"/>
  <c r="BE896" i="109"/>
  <c r="BE899" i="109"/>
  <c r="BE900" i="109"/>
  <c r="BE832" i="109"/>
  <c r="BF832" i="109" s="1"/>
  <c r="BE858" i="109"/>
  <c r="BF421" i="109"/>
  <c r="BG639" i="109" s="1"/>
  <c r="BF857" i="109"/>
  <c r="BE898" i="109"/>
  <c r="BF417" i="109"/>
  <c r="BG635" i="109" s="1"/>
  <c r="BE855" i="109"/>
  <c r="BF419" i="109"/>
  <c r="BG637" i="109" s="1"/>
  <c r="AR928" i="109"/>
  <c r="BF422" i="109"/>
  <c r="BG640" i="109" s="1"/>
  <c r="BF856" i="109"/>
  <c r="BF420" i="109"/>
  <c r="BG638" i="109" s="1"/>
  <c r="BF854" i="109"/>
  <c r="BF418" i="109"/>
  <c r="BG636" i="109" s="1"/>
  <c r="BF465" i="109"/>
  <c r="BG683" i="109" s="1"/>
  <c r="BE901" i="109"/>
  <c r="BF464" i="109"/>
  <c r="BG682" i="109" s="1"/>
  <c r="BF463" i="109"/>
  <c r="BG681" i="109" s="1"/>
  <c r="BF462" i="109"/>
  <c r="BG680" i="109" s="1"/>
  <c r="BF897" i="109"/>
  <c r="BF461" i="109"/>
  <c r="BG679" i="109" s="1"/>
  <c r="BF460" i="109"/>
  <c r="BG678" i="109" s="1"/>
  <c r="BF896" i="109"/>
  <c r="BF895" i="109"/>
  <c r="BF459" i="109"/>
  <c r="BG677" i="109" s="1"/>
  <c r="BF396" i="109"/>
  <c r="BG614" i="109" s="1"/>
  <c r="AR920" i="109"/>
  <c r="AR924" i="109"/>
  <c r="AT490" i="109"/>
  <c r="AU708" i="109" s="1"/>
  <c r="AS494" i="109"/>
  <c r="AT712" i="109" s="1"/>
  <c r="AS930" i="109"/>
  <c r="AS492" i="109"/>
  <c r="AT710" i="109" s="1"/>
  <c r="AS488" i="109"/>
  <c r="AT706" i="109" s="1"/>
  <c r="AS486" i="109"/>
  <c r="AT704" i="109" s="1"/>
  <c r="AS922" i="109"/>
  <c r="AS454" i="109"/>
  <c r="AT672" i="109" s="1"/>
  <c r="AS890" i="109"/>
  <c r="AS484" i="109"/>
  <c r="AT702" i="109" s="1"/>
  <c r="BF900" i="109" l="1"/>
  <c r="BF853" i="109"/>
  <c r="BG853" i="109" s="1"/>
  <c r="AT926" i="109"/>
  <c r="BF899" i="109"/>
  <c r="BG899" i="109" s="1"/>
  <c r="AS928" i="109"/>
  <c r="BF858" i="109"/>
  <c r="BG858" i="109" s="1"/>
  <c r="BF898" i="109"/>
  <c r="BF855" i="109"/>
  <c r="BG418" i="109"/>
  <c r="BH636" i="109" s="1"/>
  <c r="BG854" i="109"/>
  <c r="BG419" i="109"/>
  <c r="BH637" i="109" s="1"/>
  <c r="BG422" i="109"/>
  <c r="BH640" i="109" s="1"/>
  <c r="BG420" i="109"/>
  <c r="BH638" i="109" s="1"/>
  <c r="BG856" i="109"/>
  <c r="BG417" i="109"/>
  <c r="BH635" i="109" s="1"/>
  <c r="BG857" i="109"/>
  <c r="BG421" i="109"/>
  <c r="BH639" i="109" s="1"/>
  <c r="AS920" i="109"/>
  <c r="BG465" i="109"/>
  <c r="BH683" i="109" s="1"/>
  <c r="BF901" i="109"/>
  <c r="BG464" i="109"/>
  <c r="BH682" i="109" s="1"/>
  <c r="BG900" i="109"/>
  <c r="BG463" i="109"/>
  <c r="BH681" i="109" s="1"/>
  <c r="BG462" i="109"/>
  <c r="BH680" i="109" s="1"/>
  <c r="BG897" i="109"/>
  <c r="BG461" i="109"/>
  <c r="BH679" i="109" s="1"/>
  <c r="BG896" i="109"/>
  <c r="BG460" i="109"/>
  <c r="BH678" i="109" s="1"/>
  <c r="BG895" i="109"/>
  <c r="BG459" i="109"/>
  <c r="BH677" i="109" s="1"/>
  <c r="BG832" i="109"/>
  <c r="BG396" i="109"/>
  <c r="BH614" i="109" s="1"/>
  <c r="AS924" i="109"/>
  <c r="AU490" i="109"/>
  <c r="AW708" i="109" s="1"/>
  <c r="AT494" i="109"/>
  <c r="AU712" i="109" s="1"/>
  <c r="AT930" i="109"/>
  <c r="AT492" i="109"/>
  <c r="AU710" i="109" s="1"/>
  <c r="AT488" i="109"/>
  <c r="AU706" i="109" s="1"/>
  <c r="AT486" i="109"/>
  <c r="AU704" i="109" s="1"/>
  <c r="AT922" i="109"/>
  <c r="AT454" i="109"/>
  <c r="AU672" i="109" s="1"/>
  <c r="AT890" i="109"/>
  <c r="AT484" i="109"/>
  <c r="AU702" i="109" s="1"/>
  <c r="BG855" i="109" l="1"/>
  <c r="AT928" i="109"/>
  <c r="AT920" i="109"/>
  <c r="BG898" i="109"/>
  <c r="BH421" i="109"/>
  <c r="BH420" i="109"/>
  <c r="BH419" i="109"/>
  <c r="BH417" i="109"/>
  <c r="BH422" i="109"/>
  <c r="BH418" i="109"/>
  <c r="AW490" i="109"/>
  <c r="AX708" i="109" s="1"/>
  <c r="AT924" i="109"/>
  <c r="BG901" i="109"/>
  <c r="BH465" i="109"/>
  <c r="BH464" i="109"/>
  <c r="BH463" i="109"/>
  <c r="BH462" i="109"/>
  <c r="BH461" i="109"/>
  <c r="BH460" i="109"/>
  <c r="BH459" i="109"/>
  <c r="BH396" i="109"/>
  <c r="AU926" i="109"/>
  <c r="AV708" i="109"/>
  <c r="AU494" i="109"/>
  <c r="AW712" i="109" s="1"/>
  <c r="AU492" i="109"/>
  <c r="AW710" i="109" s="1"/>
  <c r="AU488" i="109"/>
  <c r="AW706" i="109" s="1"/>
  <c r="AU486" i="109"/>
  <c r="AW704" i="109" s="1"/>
  <c r="AU454" i="109"/>
  <c r="AW672" i="109" s="1"/>
  <c r="AU484" i="109"/>
  <c r="AW702" i="109" s="1"/>
  <c r="BH853" i="109" l="1"/>
  <c r="BI635" i="109"/>
  <c r="BH856" i="109"/>
  <c r="BI638" i="109"/>
  <c r="BH854" i="109"/>
  <c r="BI636" i="109"/>
  <c r="BH857" i="109"/>
  <c r="BI639" i="109"/>
  <c r="BH858" i="109"/>
  <c r="BI640" i="109"/>
  <c r="BH855" i="109"/>
  <c r="BI637" i="109"/>
  <c r="AW454" i="109"/>
  <c r="AX672" i="109" s="1"/>
  <c r="AW488" i="109"/>
  <c r="AX706" i="109" s="1"/>
  <c r="AW494" i="109"/>
  <c r="AX712" i="109" s="1"/>
  <c r="AW484" i="109"/>
  <c r="AX702" i="109" s="1"/>
  <c r="AW486" i="109"/>
  <c r="AX704" i="109" s="1"/>
  <c r="AW492" i="109"/>
  <c r="AX710" i="109" s="1"/>
  <c r="AX490" i="109"/>
  <c r="AY708" i="109" s="1"/>
  <c r="AW926" i="109"/>
  <c r="BH901" i="109"/>
  <c r="BI683" i="109"/>
  <c r="BH900" i="109"/>
  <c r="BI682" i="109"/>
  <c r="BH899" i="109"/>
  <c r="BI681" i="109"/>
  <c r="BH898" i="109"/>
  <c r="BI680" i="109"/>
  <c r="BH897" i="109"/>
  <c r="BI679" i="109"/>
  <c r="BH896" i="109"/>
  <c r="BI678" i="109"/>
  <c r="BH895" i="109"/>
  <c r="BI677" i="109"/>
  <c r="BH832" i="109"/>
  <c r="BI614" i="109"/>
  <c r="AU930" i="109"/>
  <c r="AV712" i="109"/>
  <c r="AU928" i="109"/>
  <c r="AV710" i="109"/>
  <c r="AU924" i="109"/>
  <c r="AV706" i="109"/>
  <c r="AU922" i="109"/>
  <c r="AV704" i="109"/>
  <c r="AU920" i="109"/>
  <c r="AV702" i="109"/>
  <c r="AV672" i="109"/>
  <c r="AU890" i="109"/>
  <c r="AX492" i="109" l="1"/>
  <c r="AY710" i="109" s="1"/>
  <c r="AX484" i="109"/>
  <c r="AY702" i="109" s="1"/>
  <c r="AX488" i="109"/>
  <c r="AY706" i="109" s="1"/>
  <c r="AW928" i="109"/>
  <c r="AW920" i="109"/>
  <c r="AW924" i="109"/>
  <c r="AX926" i="109"/>
  <c r="AX486" i="109"/>
  <c r="AY704" i="109" s="1"/>
  <c r="AX494" i="109"/>
  <c r="AY712" i="109" s="1"/>
  <c r="AX454" i="109"/>
  <c r="AY672" i="109" s="1"/>
  <c r="AY490" i="109"/>
  <c r="AZ708" i="109" s="1"/>
  <c r="AW922" i="109"/>
  <c r="AW930" i="109"/>
  <c r="AW890" i="109"/>
  <c r="E2097" i="109"/>
  <c r="E2290" i="109" s="1"/>
  <c r="D2290" i="109"/>
  <c r="C2097" i="109"/>
  <c r="C2290" i="109" s="1"/>
  <c r="B2097" i="109"/>
  <c r="B2290" i="109" s="1"/>
  <c r="A2097" i="109"/>
  <c r="F1691" i="109"/>
  <c r="G1691" i="109" s="1"/>
  <c r="J1484" i="109"/>
  <c r="K1484" i="109" s="1"/>
  <c r="L1484" i="109" s="1"/>
  <c r="M1484" i="109" s="1"/>
  <c r="N1484" i="109" s="1"/>
  <c r="O1484" i="109" s="1"/>
  <c r="P1484" i="109" s="1"/>
  <c r="Q1484" i="109" s="1"/>
  <c r="R1484" i="109" s="1"/>
  <c r="S1484" i="109" s="1"/>
  <c r="T1484" i="109" s="1"/>
  <c r="U1484" i="109" s="1"/>
  <c r="W1484" i="109" s="1"/>
  <c r="X1484" i="109" s="1"/>
  <c r="Y1484" i="109" s="1"/>
  <c r="Z1484" i="109" s="1"/>
  <c r="AA1484" i="109" s="1"/>
  <c r="AB1484" i="109" s="1"/>
  <c r="AC1484" i="109" s="1"/>
  <c r="AD1484" i="109" s="1"/>
  <c r="AE1484" i="109" s="1"/>
  <c r="V1282" i="109"/>
  <c r="F668" i="109"/>
  <c r="G668" i="109" s="1"/>
  <c r="J668" i="109" s="1"/>
  <c r="J886" i="109" s="1"/>
  <c r="F450" i="109"/>
  <c r="J450" i="109"/>
  <c r="E240" i="109"/>
  <c r="E450" i="109" s="1"/>
  <c r="E668" i="109" s="1"/>
  <c r="E886" i="109" s="1"/>
  <c r="E1088" i="109" s="1"/>
  <c r="E1282" i="109" s="1"/>
  <c r="E1484" i="109" s="1"/>
  <c r="E1691" i="109" s="1"/>
  <c r="E1898" i="109" s="1"/>
  <c r="D240" i="109"/>
  <c r="D450" i="109" s="1"/>
  <c r="D668" i="109" s="1"/>
  <c r="D886" i="109" s="1"/>
  <c r="D1088" i="109" s="1"/>
  <c r="D1282" i="109" s="1"/>
  <c r="D1484" i="109" s="1"/>
  <c r="D1691" i="109" s="1"/>
  <c r="D1898" i="109" s="1"/>
  <c r="C240" i="109"/>
  <c r="C450" i="109" s="1"/>
  <c r="C668" i="109" s="1"/>
  <c r="C886" i="109" s="1"/>
  <c r="C1088" i="109" s="1"/>
  <c r="C1282" i="109" s="1"/>
  <c r="C1484" i="109" s="1"/>
  <c r="C1691" i="109" s="1"/>
  <c r="C1898" i="109" s="1"/>
  <c r="B240" i="109"/>
  <c r="B450" i="109" s="1"/>
  <c r="B668" i="109" s="1"/>
  <c r="B886" i="109" s="1"/>
  <c r="B1088" i="109" s="1"/>
  <c r="B1282" i="109" s="1"/>
  <c r="B1484" i="109" s="1"/>
  <c r="B1691" i="109" s="1"/>
  <c r="B1898" i="109" s="1"/>
  <c r="A240" i="109"/>
  <c r="A450" i="109" s="1"/>
  <c r="A668" i="109" s="1"/>
  <c r="A886" i="109" s="1"/>
  <c r="A1088" i="109" s="1"/>
  <c r="A1282" i="109" s="1"/>
  <c r="A1484" i="109" s="1"/>
  <c r="A1691" i="109" s="1"/>
  <c r="A1898" i="109" s="1"/>
  <c r="AR1282" i="109"/>
  <c r="V46" i="109"/>
  <c r="E2137" i="109"/>
  <c r="E2330" i="109" s="1"/>
  <c r="D2330" i="109"/>
  <c r="C2137" i="109"/>
  <c r="C2330" i="109" s="1"/>
  <c r="B2137" i="109"/>
  <c r="B2330" i="109" s="1"/>
  <c r="A2137" i="109"/>
  <c r="E2083" i="109"/>
  <c r="E2276" i="109" s="1"/>
  <c r="D2276" i="109"/>
  <c r="C2083" i="109"/>
  <c r="C2276" i="109" s="1"/>
  <c r="B2083" i="109"/>
  <c r="B2276" i="109" s="1"/>
  <c r="A2083" i="109"/>
  <c r="E2104" i="109"/>
  <c r="E2297" i="109" s="1"/>
  <c r="D2297" i="109"/>
  <c r="C2104" i="109"/>
  <c r="C2297" i="109" s="1"/>
  <c r="B2104" i="109"/>
  <c r="B2297" i="109" s="1"/>
  <c r="A2104" i="109"/>
  <c r="E2080" i="109"/>
  <c r="E2273" i="109" s="1"/>
  <c r="D2273" i="109"/>
  <c r="C2080" i="109"/>
  <c r="C2273" i="109" s="1"/>
  <c r="B2080" i="109"/>
  <c r="B2273" i="109" s="1"/>
  <c r="A2080" i="109"/>
  <c r="E2088" i="109"/>
  <c r="E2281" i="109" s="1"/>
  <c r="D2281" i="109"/>
  <c r="C2088" i="109"/>
  <c r="C2281" i="109" s="1"/>
  <c r="B2088" i="109"/>
  <c r="B2281" i="109" s="1"/>
  <c r="A2088" i="109"/>
  <c r="E2087" i="109"/>
  <c r="E2280" i="109" s="1"/>
  <c r="D2280" i="109"/>
  <c r="C2087" i="109"/>
  <c r="C2280" i="109" s="1"/>
  <c r="B2087" i="109"/>
  <c r="B2280" i="109" s="1"/>
  <c r="A2087" i="109"/>
  <c r="F1736" i="109"/>
  <c r="G1736" i="109" s="1"/>
  <c r="F1676" i="109"/>
  <c r="G1676" i="109" s="1"/>
  <c r="F1698" i="109"/>
  <c r="G1698" i="109" s="1"/>
  <c r="F1673" i="109"/>
  <c r="G1673" i="109" s="1"/>
  <c r="F1681" i="109"/>
  <c r="G1681" i="109" s="1"/>
  <c r="F1680" i="109"/>
  <c r="H1680" i="109" s="1"/>
  <c r="J1529" i="109"/>
  <c r="K1529" i="109" s="1"/>
  <c r="L1529" i="109" s="1"/>
  <c r="M1529" i="109" s="1"/>
  <c r="N1529" i="109" s="1"/>
  <c r="O1529" i="109" s="1"/>
  <c r="P1529" i="109" s="1"/>
  <c r="Q1529" i="109" s="1"/>
  <c r="R1529" i="109" s="1"/>
  <c r="S1529" i="109" s="1"/>
  <c r="T1529" i="109" s="1"/>
  <c r="U1529" i="109" s="1"/>
  <c r="W1529" i="109" s="1"/>
  <c r="X1529" i="109" s="1"/>
  <c r="Y1529" i="109" s="1"/>
  <c r="Z1529" i="109" s="1"/>
  <c r="AA1529" i="109" s="1"/>
  <c r="AB1529" i="109" s="1"/>
  <c r="AC1529" i="109" s="1"/>
  <c r="J1469" i="109"/>
  <c r="K1469" i="109" s="1"/>
  <c r="L1469" i="109" s="1"/>
  <c r="M1469" i="109" s="1"/>
  <c r="N1469" i="109" s="1"/>
  <c r="O1469" i="109" s="1"/>
  <c r="P1469" i="109" s="1"/>
  <c r="Q1469" i="109" s="1"/>
  <c r="R1469" i="109" s="1"/>
  <c r="S1469" i="109" s="1"/>
  <c r="T1469" i="109" s="1"/>
  <c r="U1469" i="109" s="1"/>
  <c r="W1469" i="109" s="1"/>
  <c r="X1469" i="109" s="1"/>
  <c r="Y1469" i="109" s="1"/>
  <c r="Z1469" i="109" s="1"/>
  <c r="AA1469" i="109" s="1"/>
  <c r="AB1469" i="109" s="1"/>
  <c r="AC1469" i="109" s="1"/>
  <c r="J1491" i="109"/>
  <c r="K1491" i="109" s="1"/>
  <c r="L1491" i="109" s="1"/>
  <c r="M1491" i="109" s="1"/>
  <c r="N1491" i="109" s="1"/>
  <c r="O1491" i="109" s="1"/>
  <c r="P1491" i="109" s="1"/>
  <c r="Q1491" i="109" s="1"/>
  <c r="R1491" i="109" s="1"/>
  <c r="S1491" i="109" s="1"/>
  <c r="T1491" i="109" s="1"/>
  <c r="U1491" i="109" s="1"/>
  <c r="W1491" i="109" s="1"/>
  <c r="X1491" i="109" s="1"/>
  <c r="Y1491" i="109" s="1"/>
  <c r="Z1491" i="109" s="1"/>
  <c r="AA1491" i="109" s="1"/>
  <c r="AB1491" i="109" s="1"/>
  <c r="AC1491" i="109" s="1"/>
  <c r="J1466" i="109"/>
  <c r="K1466" i="109" s="1"/>
  <c r="L1466" i="109" s="1"/>
  <c r="M1466" i="109" s="1"/>
  <c r="N1466" i="109" s="1"/>
  <c r="O1466" i="109" s="1"/>
  <c r="P1466" i="109" s="1"/>
  <c r="Q1466" i="109" s="1"/>
  <c r="R1466" i="109" s="1"/>
  <c r="S1466" i="109" s="1"/>
  <c r="T1466" i="109" s="1"/>
  <c r="U1466" i="109" s="1"/>
  <c r="W1466" i="109" s="1"/>
  <c r="X1466" i="109" s="1"/>
  <c r="Y1466" i="109" s="1"/>
  <c r="Z1466" i="109" s="1"/>
  <c r="AA1466" i="109" s="1"/>
  <c r="AB1466" i="109" s="1"/>
  <c r="AC1466" i="109" s="1"/>
  <c r="J1474" i="109"/>
  <c r="K1474" i="109" s="1"/>
  <c r="L1474" i="109" s="1"/>
  <c r="M1474" i="109" s="1"/>
  <c r="N1474" i="109" s="1"/>
  <c r="O1474" i="109" s="1"/>
  <c r="P1474" i="109" s="1"/>
  <c r="Q1474" i="109" s="1"/>
  <c r="R1474" i="109" s="1"/>
  <c r="S1474" i="109" s="1"/>
  <c r="T1474" i="109" s="1"/>
  <c r="U1474" i="109" s="1"/>
  <c r="W1474" i="109" s="1"/>
  <c r="X1474" i="109" s="1"/>
  <c r="Y1474" i="109" s="1"/>
  <c r="Z1474" i="109" s="1"/>
  <c r="AA1474" i="109" s="1"/>
  <c r="AB1474" i="109" s="1"/>
  <c r="AC1474" i="109" s="1"/>
  <c r="J1473" i="109"/>
  <c r="K1473" i="109" s="1"/>
  <c r="L1473" i="109" s="1"/>
  <c r="M1473" i="109" s="1"/>
  <c r="N1473" i="109" s="1"/>
  <c r="O1473" i="109" s="1"/>
  <c r="P1473" i="109" s="1"/>
  <c r="Q1473" i="109" s="1"/>
  <c r="R1473" i="109" s="1"/>
  <c r="S1473" i="109" s="1"/>
  <c r="T1473" i="109" s="1"/>
  <c r="U1473" i="109" s="1"/>
  <c r="W1473" i="109" s="1"/>
  <c r="X1473" i="109" s="1"/>
  <c r="V1322" i="109"/>
  <c r="V1268" i="109"/>
  <c r="V1289" i="109"/>
  <c r="V1265" i="109"/>
  <c r="V1273" i="109"/>
  <c r="V1272" i="109"/>
  <c r="F715" i="109"/>
  <c r="G715" i="109" s="1"/>
  <c r="J715" i="109" s="1"/>
  <c r="J933" i="109" s="1"/>
  <c r="F650" i="109"/>
  <c r="G650" i="109" s="1"/>
  <c r="J650" i="109" s="1"/>
  <c r="J868" i="109" s="1"/>
  <c r="F675" i="109"/>
  <c r="G675" i="109" s="1"/>
  <c r="J675" i="109" s="1"/>
  <c r="J893" i="109" s="1"/>
  <c r="F647" i="109"/>
  <c r="G647" i="109" s="1"/>
  <c r="J647" i="109" s="1"/>
  <c r="J865" i="109" s="1"/>
  <c r="F656" i="109"/>
  <c r="G656" i="109" s="1"/>
  <c r="J656" i="109" s="1"/>
  <c r="J874" i="109" s="1"/>
  <c r="F655" i="109"/>
  <c r="H655" i="109" s="1"/>
  <c r="F497" i="109"/>
  <c r="F432" i="109"/>
  <c r="F457" i="109"/>
  <c r="F429" i="109"/>
  <c r="F438" i="109"/>
  <c r="F437" i="109"/>
  <c r="J497" i="109"/>
  <c r="AR1322" i="109"/>
  <c r="E280" i="109"/>
  <c r="E497" i="109" s="1"/>
  <c r="E715" i="109" s="1"/>
  <c r="E933" i="109" s="1"/>
  <c r="E1128" i="109" s="1"/>
  <c r="E1322" i="109" s="1"/>
  <c r="E1529" i="109" s="1"/>
  <c r="E1736" i="109" s="1"/>
  <c r="E1943" i="109" s="1"/>
  <c r="D280" i="109"/>
  <c r="D497" i="109" s="1"/>
  <c r="D715" i="109" s="1"/>
  <c r="D933" i="109" s="1"/>
  <c r="D1128" i="109" s="1"/>
  <c r="D1322" i="109" s="1"/>
  <c r="D1529" i="109" s="1"/>
  <c r="D1736" i="109" s="1"/>
  <c r="D1943" i="109" s="1"/>
  <c r="C280" i="109"/>
  <c r="C497" i="109" s="1"/>
  <c r="C715" i="109" s="1"/>
  <c r="C933" i="109" s="1"/>
  <c r="C1128" i="109" s="1"/>
  <c r="C1322" i="109" s="1"/>
  <c r="C1529" i="109" s="1"/>
  <c r="C1736" i="109" s="1"/>
  <c r="C1943" i="109" s="1"/>
  <c r="B280" i="109"/>
  <c r="B497" i="109" s="1"/>
  <c r="B715" i="109" s="1"/>
  <c r="B933" i="109" s="1"/>
  <c r="B1128" i="109" s="1"/>
  <c r="B1322" i="109" s="1"/>
  <c r="B1529" i="109" s="1"/>
  <c r="B1736" i="109" s="1"/>
  <c r="B1943" i="109" s="1"/>
  <c r="A280" i="109"/>
  <c r="A497" i="109" s="1"/>
  <c r="A715" i="109" s="1"/>
  <c r="A933" i="109" s="1"/>
  <c r="A1128" i="109" s="1"/>
  <c r="A1322" i="109" s="1"/>
  <c r="A1529" i="109" s="1"/>
  <c r="A1736" i="109" s="1"/>
  <c r="A1943" i="109" s="1"/>
  <c r="AU1268" i="109"/>
  <c r="AT1268" i="109"/>
  <c r="AS1268" i="109"/>
  <c r="AR1268" i="109"/>
  <c r="AQ1268" i="109"/>
  <c r="AP1268" i="109"/>
  <c r="AO1268" i="109"/>
  <c r="AN1268" i="109"/>
  <c r="AM1268" i="109"/>
  <c r="AL1268" i="109"/>
  <c r="AK1268" i="109"/>
  <c r="AJ1268" i="109"/>
  <c r="AD226" i="109"/>
  <c r="AB226" i="109"/>
  <c r="AA226" i="109"/>
  <c r="Z226" i="109"/>
  <c r="Y226" i="109"/>
  <c r="X226" i="109"/>
  <c r="W226" i="109"/>
  <c r="U226" i="109"/>
  <c r="T226" i="109"/>
  <c r="S226" i="109"/>
  <c r="R226" i="109"/>
  <c r="Q226" i="109"/>
  <c r="J432" i="109"/>
  <c r="E226" i="109"/>
  <c r="E432" i="109" s="1"/>
  <c r="E650" i="109" s="1"/>
  <c r="E868" i="109" s="1"/>
  <c r="E1074" i="109" s="1"/>
  <c r="E1268" i="109" s="1"/>
  <c r="E1469" i="109" s="1"/>
  <c r="E1676" i="109" s="1"/>
  <c r="E1883" i="109" s="1"/>
  <c r="D226" i="109"/>
  <c r="D432" i="109" s="1"/>
  <c r="D650" i="109" s="1"/>
  <c r="D868" i="109" s="1"/>
  <c r="D1074" i="109" s="1"/>
  <c r="D1268" i="109" s="1"/>
  <c r="D1469" i="109" s="1"/>
  <c r="D1676" i="109" s="1"/>
  <c r="D1883" i="109" s="1"/>
  <c r="C226" i="109"/>
  <c r="C432" i="109" s="1"/>
  <c r="C650" i="109" s="1"/>
  <c r="C868" i="109" s="1"/>
  <c r="C1074" i="109" s="1"/>
  <c r="C1268" i="109" s="1"/>
  <c r="C1469" i="109" s="1"/>
  <c r="C1676" i="109" s="1"/>
  <c r="C1883" i="109" s="1"/>
  <c r="B226" i="109"/>
  <c r="B432" i="109" s="1"/>
  <c r="B650" i="109" s="1"/>
  <c r="B868" i="109" s="1"/>
  <c r="B1074" i="109" s="1"/>
  <c r="B1268" i="109" s="1"/>
  <c r="B1469" i="109" s="1"/>
  <c r="B1676" i="109" s="1"/>
  <c r="B1883" i="109" s="1"/>
  <c r="A226" i="109"/>
  <c r="A432" i="109" s="1"/>
  <c r="A650" i="109" s="1"/>
  <c r="A868" i="109" s="1"/>
  <c r="A1074" i="109" s="1"/>
  <c r="A1268" i="109" s="1"/>
  <c r="A1469" i="109" s="1"/>
  <c r="A1676" i="109" s="1"/>
  <c r="A1883" i="109" s="1"/>
  <c r="J457" i="109"/>
  <c r="AR1289" i="109"/>
  <c r="E247" i="109"/>
  <c r="E457" i="109" s="1"/>
  <c r="E675" i="109" s="1"/>
  <c r="E893" i="109" s="1"/>
  <c r="E1095" i="109" s="1"/>
  <c r="E1289" i="109" s="1"/>
  <c r="E1491" i="109" s="1"/>
  <c r="E1698" i="109" s="1"/>
  <c r="E1905" i="109" s="1"/>
  <c r="D247" i="109"/>
  <c r="D457" i="109" s="1"/>
  <c r="D675" i="109" s="1"/>
  <c r="D893" i="109" s="1"/>
  <c r="D1095" i="109" s="1"/>
  <c r="D1289" i="109" s="1"/>
  <c r="D1491" i="109" s="1"/>
  <c r="D1698" i="109" s="1"/>
  <c r="D1905" i="109" s="1"/>
  <c r="C247" i="109"/>
  <c r="C457" i="109" s="1"/>
  <c r="C675" i="109" s="1"/>
  <c r="C893" i="109" s="1"/>
  <c r="C1095" i="109" s="1"/>
  <c r="C1289" i="109" s="1"/>
  <c r="C1491" i="109" s="1"/>
  <c r="C1698" i="109" s="1"/>
  <c r="C1905" i="109" s="1"/>
  <c r="B247" i="109"/>
  <c r="B457" i="109" s="1"/>
  <c r="B675" i="109" s="1"/>
  <c r="B893" i="109" s="1"/>
  <c r="B1095" i="109" s="1"/>
  <c r="B1289" i="109" s="1"/>
  <c r="B1491" i="109" s="1"/>
  <c r="B1698" i="109" s="1"/>
  <c r="B1905" i="109" s="1"/>
  <c r="A247" i="109"/>
  <c r="A457" i="109" s="1"/>
  <c r="A675" i="109" s="1"/>
  <c r="A893" i="109" s="1"/>
  <c r="A1095" i="109" s="1"/>
  <c r="A1289" i="109" s="1"/>
  <c r="A1491" i="109" s="1"/>
  <c r="A1698" i="109" s="1"/>
  <c r="A1905" i="109" s="1"/>
  <c r="J429" i="109"/>
  <c r="AR1265" i="109"/>
  <c r="E223" i="109"/>
  <c r="E429" i="109" s="1"/>
  <c r="E647" i="109" s="1"/>
  <c r="E865" i="109" s="1"/>
  <c r="E1071" i="109" s="1"/>
  <c r="E1265" i="109" s="1"/>
  <c r="E1466" i="109" s="1"/>
  <c r="E1673" i="109" s="1"/>
  <c r="E1880" i="109" s="1"/>
  <c r="D223" i="109"/>
  <c r="D429" i="109" s="1"/>
  <c r="D647" i="109" s="1"/>
  <c r="D865" i="109" s="1"/>
  <c r="D1071" i="109" s="1"/>
  <c r="D1265" i="109" s="1"/>
  <c r="D1466" i="109" s="1"/>
  <c r="D1673" i="109" s="1"/>
  <c r="D1880" i="109" s="1"/>
  <c r="C223" i="109"/>
  <c r="C429" i="109" s="1"/>
  <c r="C647" i="109" s="1"/>
  <c r="C865" i="109" s="1"/>
  <c r="C1071" i="109" s="1"/>
  <c r="C1265" i="109" s="1"/>
  <c r="C1466" i="109" s="1"/>
  <c r="C1673" i="109" s="1"/>
  <c r="C1880" i="109" s="1"/>
  <c r="B223" i="109"/>
  <c r="B429" i="109" s="1"/>
  <c r="B647" i="109" s="1"/>
  <c r="B865" i="109" s="1"/>
  <c r="B1071" i="109" s="1"/>
  <c r="B1265" i="109" s="1"/>
  <c r="B1466" i="109" s="1"/>
  <c r="B1673" i="109" s="1"/>
  <c r="B1880" i="109" s="1"/>
  <c r="A223" i="109"/>
  <c r="A429" i="109" s="1"/>
  <c r="A647" i="109" s="1"/>
  <c r="A865" i="109" s="1"/>
  <c r="A1071" i="109" s="1"/>
  <c r="A1265" i="109" s="1"/>
  <c r="A1466" i="109" s="1"/>
  <c r="A1673" i="109" s="1"/>
  <c r="A1880" i="109" s="1"/>
  <c r="J438" i="109"/>
  <c r="AR1273" i="109"/>
  <c r="E231" i="109"/>
  <c r="E438" i="109" s="1"/>
  <c r="E656" i="109" s="1"/>
  <c r="E874" i="109" s="1"/>
  <c r="E1079" i="109" s="1"/>
  <c r="E1273" i="109" s="1"/>
  <c r="E1474" i="109" s="1"/>
  <c r="E1681" i="109" s="1"/>
  <c r="E1888" i="109" s="1"/>
  <c r="D231" i="109"/>
  <c r="D438" i="109" s="1"/>
  <c r="D656" i="109" s="1"/>
  <c r="D874" i="109" s="1"/>
  <c r="D1079" i="109" s="1"/>
  <c r="D1273" i="109" s="1"/>
  <c r="D1474" i="109" s="1"/>
  <c r="D1681" i="109" s="1"/>
  <c r="D1888" i="109" s="1"/>
  <c r="C231" i="109"/>
  <c r="C438" i="109" s="1"/>
  <c r="C656" i="109" s="1"/>
  <c r="C874" i="109" s="1"/>
  <c r="C1079" i="109" s="1"/>
  <c r="C1273" i="109" s="1"/>
  <c r="C1474" i="109" s="1"/>
  <c r="C1681" i="109" s="1"/>
  <c r="C1888" i="109" s="1"/>
  <c r="B231" i="109"/>
  <c r="B438" i="109" s="1"/>
  <c r="B656" i="109" s="1"/>
  <c r="B874" i="109" s="1"/>
  <c r="B1079" i="109" s="1"/>
  <c r="B1273" i="109" s="1"/>
  <c r="B1474" i="109" s="1"/>
  <c r="B1681" i="109" s="1"/>
  <c r="B1888" i="109" s="1"/>
  <c r="A231" i="109"/>
  <c r="A438" i="109" s="1"/>
  <c r="A656" i="109" s="1"/>
  <c r="A874" i="109" s="1"/>
  <c r="A1079" i="109" s="1"/>
  <c r="A1273" i="109" s="1"/>
  <c r="A1474" i="109" s="1"/>
  <c r="A1681" i="109" s="1"/>
  <c r="A1888" i="109" s="1"/>
  <c r="J437" i="109"/>
  <c r="E230" i="109"/>
  <c r="E437" i="109" s="1"/>
  <c r="E655" i="109" s="1"/>
  <c r="E873" i="109" s="1"/>
  <c r="E1078" i="109" s="1"/>
  <c r="E1272" i="109" s="1"/>
  <c r="E1473" i="109" s="1"/>
  <c r="E1680" i="109" s="1"/>
  <c r="E1887" i="109" s="1"/>
  <c r="D230" i="109"/>
  <c r="AR1272" i="109" s="1"/>
  <c r="C230" i="109"/>
  <c r="C437" i="109" s="1"/>
  <c r="C655" i="109" s="1"/>
  <c r="C873" i="109" s="1"/>
  <c r="C1078" i="109" s="1"/>
  <c r="C1272" i="109" s="1"/>
  <c r="C1473" i="109" s="1"/>
  <c r="C1680" i="109" s="1"/>
  <c r="C1887" i="109" s="1"/>
  <c r="B230" i="109"/>
  <c r="B437" i="109" s="1"/>
  <c r="B655" i="109" s="1"/>
  <c r="B873" i="109" s="1"/>
  <c r="B1078" i="109" s="1"/>
  <c r="B1272" i="109" s="1"/>
  <c r="B1473" i="109" s="1"/>
  <c r="B1680" i="109" s="1"/>
  <c r="B1887" i="109" s="1"/>
  <c r="A230" i="109"/>
  <c r="A437" i="109" s="1"/>
  <c r="A655" i="109" s="1"/>
  <c r="A873" i="109" s="1"/>
  <c r="A1078" i="109" s="1"/>
  <c r="A1272" i="109" s="1"/>
  <c r="A1473" i="109" s="1"/>
  <c r="A1680" i="109" s="1"/>
  <c r="A1887" i="109" s="1"/>
  <c r="V86" i="109"/>
  <c r="EK86" i="109" s="1"/>
  <c r="AV86" i="109"/>
  <c r="V32" i="109"/>
  <c r="EK32" i="109" s="1"/>
  <c r="V37" i="109"/>
  <c r="EK37" i="109" s="1"/>
  <c r="V53" i="109"/>
  <c r="EK53" i="109" s="1"/>
  <c r="V36" i="109"/>
  <c r="EK36" i="109" s="1"/>
  <c r="EK46" i="109" l="1"/>
  <c r="AK240" i="109"/>
  <c r="A2276" i="109"/>
  <c r="A2281" i="109"/>
  <c r="A2330" i="109"/>
  <c r="A2290" i="109"/>
  <c r="A2280" i="109"/>
  <c r="A2273" i="109"/>
  <c r="A2297" i="109"/>
  <c r="AY926" i="109"/>
  <c r="AX920" i="109"/>
  <c r="AZ490" i="109"/>
  <c r="BA708" i="109" s="1"/>
  <c r="AY454" i="109"/>
  <c r="AZ672" i="109" s="1"/>
  <c r="AY488" i="109"/>
  <c r="AZ706" i="109" s="1"/>
  <c r="AX922" i="109"/>
  <c r="AX928" i="109"/>
  <c r="AY494" i="109"/>
  <c r="AZ712" i="109" s="1"/>
  <c r="AY486" i="109"/>
  <c r="AZ704" i="109" s="1"/>
  <c r="AY492" i="109"/>
  <c r="AZ710" i="109" s="1"/>
  <c r="AX890" i="109"/>
  <c r="AX930" i="109"/>
  <c r="AX924" i="109"/>
  <c r="AY484" i="109"/>
  <c r="AZ702" i="109" s="1"/>
  <c r="AH226" i="109"/>
  <c r="AG226" i="109"/>
  <c r="K656" i="109"/>
  <c r="K874" i="109" s="1"/>
  <c r="AF226" i="109"/>
  <c r="H1691" i="109"/>
  <c r="W1691" i="109"/>
  <c r="S1691" i="109"/>
  <c r="O1691" i="109"/>
  <c r="K1691" i="109"/>
  <c r="R1691" i="109"/>
  <c r="N1691" i="109"/>
  <c r="J1691" i="109"/>
  <c r="J1898" i="109" s="1"/>
  <c r="U1691" i="109"/>
  <c r="Q1691" i="109"/>
  <c r="M1691" i="109"/>
  <c r="AF1691" i="109"/>
  <c r="Y1691" i="109"/>
  <c r="AC1691" i="109"/>
  <c r="Z1691" i="109"/>
  <c r="AD1691" i="109"/>
  <c r="AA1691" i="109"/>
  <c r="AE1691" i="109"/>
  <c r="L1691" i="109"/>
  <c r="P1691" i="109"/>
  <c r="T1691" i="109"/>
  <c r="X1691" i="109"/>
  <c r="AB1691" i="109"/>
  <c r="J1088" i="109"/>
  <c r="K1088" i="109" s="1"/>
  <c r="L1088" i="109" s="1"/>
  <c r="M1088" i="109" s="1"/>
  <c r="N1088" i="109" s="1"/>
  <c r="O1088" i="109" s="1"/>
  <c r="P1088" i="109" s="1"/>
  <c r="H668" i="109"/>
  <c r="K450" i="109"/>
  <c r="K668" i="109"/>
  <c r="K886" i="109" s="1"/>
  <c r="Q240" i="109"/>
  <c r="U240" i="109"/>
  <c r="Y240" i="109"/>
  <c r="AC240" i="109"/>
  <c r="AG240" i="109"/>
  <c r="AK1282" i="109"/>
  <c r="AO1282" i="109"/>
  <c r="AS1282" i="109"/>
  <c r="R240" i="109"/>
  <c r="Z240" i="109"/>
  <c r="AD240" i="109"/>
  <c r="AH240" i="109"/>
  <c r="AL1282" i="109"/>
  <c r="AP1282" i="109"/>
  <c r="AT1282" i="109"/>
  <c r="S240" i="109"/>
  <c r="W240" i="109"/>
  <c r="AA240" i="109"/>
  <c r="AE240" i="109"/>
  <c r="AM1282" i="109"/>
  <c r="AQ1282" i="109"/>
  <c r="AU1282" i="109"/>
  <c r="AV46" i="109"/>
  <c r="T240" i="109"/>
  <c r="X240" i="109"/>
  <c r="AB240" i="109"/>
  <c r="AF240" i="109"/>
  <c r="AF1484" i="109" s="1"/>
  <c r="AG1691" i="109" s="1"/>
  <c r="AJ1282" i="109"/>
  <c r="AN1282" i="109"/>
  <c r="K647" i="109"/>
  <c r="K865" i="109" s="1"/>
  <c r="K675" i="109"/>
  <c r="K893" i="109" s="1"/>
  <c r="W1676" i="109"/>
  <c r="AD1676" i="109"/>
  <c r="AD1736" i="109"/>
  <c r="H1736" i="109"/>
  <c r="H1676" i="109"/>
  <c r="W1736" i="109"/>
  <c r="U1736" i="109"/>
  <c r="M1736" i="109"/>
  <c r="J1736" i="109"/>
  <c r="J1943" i="109" s="1"/>
  <c r="Q1736" i="109"/>
  <c r="Y1736" i="109"/>
  <c r="H1698" i="109"/>
  <c r="N1736" i="109"/>
  <c r="R1736" i="109"/>
  <c r="Z1736" i="109"/>
  <c r="AC1736" i="109"/>
  <c r="K1736" i="109"/>
  <c r="O1736" i="109"/>
  <c r="S1736" i="109"/>
  <c r="AA1736" i="109"/>
  <c r="L1736" i="109"/>
  <c r="P1736" i="109"/>
  <c r="T1736" i="109"/>
  <c r="X1736" i="109"/>
  <c r="AB1736" i="109"/>
  <c r="J1676" i="109"/>
  <c r="J1883" i="109" s="1"/>
  <c r="AC1676" i="109"/>
  <c r="Y1676" i="109"/>
  <c r="U1676" i="109"/>
  <c r="Q1676" i="109"/>
  <c r="M1676" i="109"/>
  <c r="AD1698" i="109"/>
  <c r="H1673" i="109"/>
  <c r="N1676" i="109"/>
  <c r="R1676" i="109"/>
  <c r="Z1676" i="109"/>
  <c r="W1673" i="109"/>
  <c r="K1676" i="109"/>
  <c r="O1676" i="109"/>
  <c r="S1676" i="109"/>
  <c r="AA1676" i="109"/>
  <c r="L1676" i="109"/>
  <c r="P1676" i="109"/>
  <c r="T1676" i="109"/>
  <c r="X1676" i="109"/>
  <c r="AB1676" i="109"/>
  <c r="J1698" i="109"/>
  <c r="J1905" i="109" s="1"/>
  <c r="AC1698" i="109"/>
  <c r="Y1698" i="109"/>
  <c r="U1698" i="109"/>
  <c r="Q1698" i="109"/>
  <c r="M1698" i="109"/>
  <c r="W1698" i="109"/>
  <c r="H1681" i="109"/>
  <c r="N1698" i="109"/>
  <c r="R1698" i="109"/>
  <c r="Z1698" i="109"/>
  <c r="K1698" i="109"/>
  <c r="O1698" i="109"/>
  <c r="S1698" i="109"/>
  <c r="AA1698" i="109"/>
  <c r="L1698" i="109"/>
  <c r="P1698" i="109"/>
  <c r="T1698" i="109"/>
  <c r="X1698" i="109"/>
  <c r="AB1698" i="109"/>
  <c r="Q1673" i="109"/>
  <c r="U1673" i="109"/>
  <c r="M1673" i="109"/>
  <c r="J1673" i="109"/>
  <c r="J1880" i="109" s="1"/>
  <c r="AD1673" i="109"/>
  <c r="W1681" i="109"/>
  <c r="G1680" i="109"/>
  <c r="X1680" i="109" s="1"/>
  <c r="N1673" i="109"/>
  <c r="R1673" i="109"/>
  <c r="Z1673" i="109"/>
  <c r="AC1673" i="109"/>
  <c r="AD1681" i="109"/>
  <c r="K1673" i="109"/>
  <c r="O1673" i="109"/>
  <c r="S1673" i="109"/>
  <c r="AA1673" i="109"/>
  <c r="Y1673" i="109"/>
  <c r="L1673" i="109"/>
  <c r="P1673" i="109"/>
  <c r="T1673" i="109"/>
  <c r="X1673" i="109"/>
  <c r="AB1673" i="109"/>
  <c r="Q1681" i="109"/>
  <c r="J1681" i="109"/>
  <c r="J1888" i="109" s="1"/>
  <c r="U1681" i="109"/>
  <c r="M1681" i="109"/>
  <c r="Y1473" i="109"/>
  <c r="AC1681" i="109"/>
  <c r="N1681" i="109"/>
  <c r="R1681" i="109"/>
  <c r="Z1681" i="109"/>
  <c r="Y1681" i="109"/>
  <c r="K1681" i="109"/>
  <c r="O1681" i="109"/>
  <c r="S1681" i="109"/>
  <c r="AA1681" i="109"/>
  <c r="L1681" i="109"/>
  <c r="P1681" i="109"/>
  <c r="T1681" i="109"/>
  <c r="X1681" i="109"/>
  <c r="AB1681" i="109"/>
  <c r="AD1469" i="109"/>
  <c r="AE1676" i="109" s="1"/>
  <c r="AV1268" i="109"/>
  <c r="J1128" i="109"/>
  <c r="K1128" i="109" s="1"/>
  <c r="L1128" i="109" s="1"/>
  <c r="M1128" i="109" s="1"/>
  <c r="N1128" i="109" s="1"/>
  <c r="O1128" i="109" s="1"/>
  <c r="P1128" i="109" s="1"/>
  <c r="J1074" i="109"/>
  <c r="K1074" i="109" s="1"/>
  <c r="L1074" i="109" s="1"/>
  <c r="M1074" i="109" s="1"/>
  <c r="N1074" i="109" s="1"/>
  <c r="O1074" i="109" s="1"/>
  <c r="P1074" i="109" s="1"/>
  <c r="Q1074" i="109" s="1"/>
  <c r="R1074" i="109" s="1"/>
  <c r="S1074" i="109" s="1"/>
  <c r="T1074" i="109" s="1"/>
  <c r="U1074" i="109" s="1"/>
  <c r="W1074" i="109" s="1"/>
  <c r="X1074" i="109" s="1"/>
  <c r="Y1074" i="109" s="1"/>
  <c r="Z1074" i="109" s="1"/>
  <c r="AA1074" i="109" s="1"/>
  <c r="AB1074" i="109" s="1"/>
  <c r="J1095" i="109"/>
  <c r="K1095" i="109" s="1"/>
  <c r="L1095" i="109" s="1"/>
  <c r="M1095" i="109" s="1"/>
  <c r="N1095" i="109" s="1"/>
  <c r="O1095" i="109" s="1"/>
  <c r="P1095" i="109" s="1"/>
  <c r="J1071" i="109"/>
  <c r="K1071" i="109" s="1"/>
  <c r="L1071" i="109" s="1"/>
  <c r="M1071" i="109" s="1"/>
  <c r="N1071" i="109" s="1"/>
  <c r="O1071" i="109" s="1"/>
  <c r="P1071" i="109" s="1"/>
  <c r="J1079" i="109"/>
  <c r="K1079" i="109" s="1"/>
  <c r="L1079" i="109" s="1"/>
  <c r="M1079" i="109" s="1"/>
  <c r="N1079" i="109" s="1"/>
  <c r="O1079" i="109" s="1"/>
  <c r="P1079" i="109" s="1"/>
  <c r="J1078" i="109"/>
  <c r="K1078" i="109" s="1"/>
  <c r="L1078" i="109" s="1"/>
  <c r="M1078" i="109" s="1"/>
  <c r="N1078" i="109" s="1"/>
  <c r="O1078" i="109" s="1"/>
  <c r="P1078" i="109" s="1"/>
  <c r="H650" i="109"/>
  <c r="K715" i="109"/>
  <c r="K933" i="109" s="1"/>
  <c r="H715" i="109"/>
  <c r="H675" i="109"/>
  <c r="K650" i="109"/>
  <c r="K868" i="109" s="1"/>
  <c r="H647" i="109"/>
  <c r="H656" i="109"/>
  <c r="G655" i="109"/>
  <c r="J655" i="109" s="1"/>
  <c r="J873" i="109" s="1"/>
  <c r="K432" i="109"/>
  <c r="K497" i="109"/>
  <c r="K457" i="109"/>
  <c r="K429" i="109"/>
  <c r="K438" i="109"/>
  <c r="K437" i="109"/>
  <c r="D437" i="109"/>
  <c r="D655" i="109" s="1"/>
  <c r="D873" i="109" s="1"/>
  <c r="D1078" i="109" s="1"/>
  <c r="D1272" i="109" s="1"/>
  <c r="D1473" i="109" s="1"/>
  <c r="D1680" i="109" s="1"/>
  <c r="D1887" i="109" s="1"/>
  <c r="U280" i="109"/>
  <c r="AC280" i="109"/>
  <c r="AG280" i="109"/>
  <c r="AS1322" i="109"/>
  <c r="R280" i="109"/>
  <c r="Z280" i="109"/>
  <c r="AD280" i="109"/>
  <c r="AD1529" i="109" s="1"/>
  <c r="AE1736" i="109" s="1"/>
  <c r="AH280" i="109"/>
  <c r="AL1322" i="109"/>
  <c r="AP1322" i="109"/>
  <c r="AT1322" i="109"/>
  <c r="Q280" i="109"/>
  <c r="Y280" i="109"/>
  <c r="AK1322" i="109"/>
  <c r="AO1322" i="109"/>
  <c r="S280" i="109"/>
  <c r="W280" i="109"/>
  <c r="AA280" i="109"/>
  <c r="AE280" i="109"/>
  <c r="AM1322" i="109"/>
  <c r="AQ1322" i="109"/>
  <c r="AU1322" i="109"/>
  <c r="AE226" i="109"/>
  <c r="AV226" i="109"/>
  <c r="T280" i="109"/>
  <c r="X280" i="109"/>
  <c r="AB280" i="109"/>
  <c r="AF280" i="109"/>
  <c r="AJ1322" i="109"/>
  <c r="AN1322" i="109"/>
  <c r="V226" i="109"/>
  <c r="AC226" i="109"/>
  <c r="Q247" i="109"/>
  <c r="U247" i="109"/>
  <c r="Y247" i="109"/>
  <c r="AC247" i="109"/>
  <c r="AG247" i="109"/>
  <c r="AS1289" i="109"/>
  <c r="R247" i="109"/>
  <c r="Z247" i="109"/>
  <c r="AD247" i="109"/>
  <c r="AD1491" i="109" s="1"/>
  <c r="AE1698" i="109" s="1"/>
  <c r="AH247" i="109"/>
  <c r="AL1289" i="109"/>
  <c r="AP1289" i="109"/>
  <c r="AT1289" i="109"/>
  <c r="AK1289" i="109"/>
  <c r="S247" i="109"/>
  <c r="W247" i="109"/>
  <c r="AA247" i="109"/>
  <c r="AE247" i="109"/>
  <c r="AM1289" i="109"/>
  <c r="AQ1289" i="109"/>
  <c r="AU1289" i="109"/>
  <c r="AO1289" i="109"/>
  <c r="T247" i="109"/>
  <c r="X247" i="109"/>
  <c r="AB247" i="109"/>
  <c r="AF247" i="109"/>
  <c r="AJ1289" i="109"/>
  <c r="AN1289" i="109"/>
  <c r="Q223" i="109"/>
  <c r="U223" i="109"/>
  <c r="Y223" i="109"/>
  <c r="AC223" i="109"/>
  <c r="AS1265" i="109"/>
  <c r="R223" i="109"/>
  <c r="Z223" i="109"/>
  <c r="AD223" i="109"/>
  <c r="AL1265" i="109"/>
  <c r="AP1265" i="109"/>
  <c r="AT1265" i="109"/>
  <c r="AO1265" i="109"/>
  <c r="S223" i="109"/>
  <c r="W223" i="109"/>
  <c r="AA223" i="109"/>
  <c r="AM1265" i="109"/>
  <c r="AU1265" i="109"/>
  <c r="T223" i="109"/>
  <c r="X223" i="109"/>
  <c r="AB223" i="109"/>
  <c r="AN1265" i="109"/>
  <c r="U231" i="109"/>
  <c r="AC231" i="109"/>
  <c r="AO1273" i="109"/>
  <c r="R231" i="109"/>
  <c r="Z231" i="109"/>
  <c r="AD231" i="109"/>
  <c r="AD1474" i="109" s="1"/>
  <c r="AE1681" i="109" s="1"/>
  <c r="AH231" i="109"/>
  <c r="AL1273" i="109"/>
  <c r="AP1273" i="109"/>
  <c r="AT1273" i="109"/>
  <c r="Q231" i="109"/>
  <c r="AS1273" i="109"/>
  <c r="S231" i="109"/>
  <c r="W231" i="109"/>
  <c r="AA231" i="109"/>
  <c r="AE231" i="109"/>
  <c r="AM1273" i="109"/>
  <c r="AQ1273" i="109"/>
  <c r="AU1273" i="109"/>
  <c r="Y231" i="109"/>
  <c r="AG231" i="109"/>
  <c r="AK1273" i="109"/>
  <c r="T231" i="109"/>
  <c r="X231" i="109"/>
  <c r="AB231" i="109"/>
  <c r="AF231" i="109"/>
  <c r="AJ1273" i="109"/>
  <c r="AN1273" i="109"/>
  <c r="Q230" i="109"/>
  <c r="U230" i="109"/>
  <c r="Y230" i="109"/>
  <c r="AC230" i="109"/>
  <c r="AG230" i="109"/>
  <c r="AS1272" i="109"/>
  <c r="R230" i="109"/>
  <c r="Z230" i="109"/>
  <c r="AD230" i="109"/>
  <c r="AH230" i="109"/>
  <c r="AL1272" i="109"/>
  <c r="AP1272" i="109"/>
  <c r="AT1272" i="109"/>
  <c r="AK1272" i="109"/>
  <c r="S230" i="109"/>
  <c r="W230" i="109"/>
  <c r="AA230" i="109"/>
  <c r="AE230" i="109"/>
  <c r="AM1272" i="109"/>
  <c r="AQ1272" i="109"/>
  <c r="AU1272" i="109"/>
  <c r="AO1272" i="109"/>
  <c r="T230" i="109"/>
  <c r="X230" i="109"/>
  <c r="AB230" i="109"/>
  <c r="AF230" i="109"/>
  <c r="AJ1272" i="109"/>
  <c r="AN1272" i="109"/>
  <c r="AV32" i="109"/>
  <c r="AV53" i="109"/>
  <c r="AV37" i="109"/>
  <c r="AV29" i="109"/>
  <c r="V29" i="109"/>
  <c r="AV36" i="109"/>
  <c r="EK29" i="109" l="1"/>
  <c r="AK223" i="109"/>
  <c r="AK1265" i="109" s="1"/>
  <c r="AJ1265" i="109"/>
  <c r="AY922" i="109"/>
  <c r="AZ488" i="109"/>
  <c r="BA706" i="109" s="1"/>
  <c r="AY890" i="109"/>
  <c r="AY924" i="109"/>
  <c r="AZ454" i="109"/>
  <c r="BA672" i="109" s="1"/>
  <c r="AZ492" i="109"/>
  <c r="BA710" i="109" s="1"/>
  <c r="AZ484" i="109"/>
  <c r="BA702" i="109" s="1"/>
  <c r="AY930" i="109"/>
  <c r="AZ926" i="109"/>
  <c r="AY920" i="109"/>
  <c r="AZ486" i="109"/>
  <c r="BA704" i="109" s="1"/>
  <c r="AZ494" i="109"/>
  <c r="BA712" i="109" s="1"/>
  <c r="AY928" i="109"/>
  <c r="BA490" i="109"/>
  <c r="BB708" i="109" s="1"/>
  <c r="AH223" i="109"/>
  <c r="AI1282" i="109"/>
  <c r="AG223" i="109"/>
  <c r="AF223" i="109"/>
  <c r="L668" i="109"/>
  <c r="L886" i="109" s="1"/>
  <c r="K1898" i="109"/>
  <c r="L1898" i="109" s="1"/>
  <c r="M1898" i="109" s="1"/>
  <c r="N1898" i="109" s="1"/>
  <c r="O1898" i="109" s="1"/>
  <c r="P1898" i="109" s="1"/>
  <c r="Q1898" i="109" s="1"/>
  <c r="R1898" i="109" s="1"/>
  <c r="S1898" i="109" s="1"/>
  <c r="T1898" i="109" s="1"/>
  <c r="U1898" i="109" s="1"/>
  <c r="W1898" i="109" s="1"/>
  <c r="X1898" i="109" s="1"/>
  <c r="Y1898" i="109" s="1"/>
  <c r="Z1898" i="109" s="1"/>
  <c r="AA1898" i="109" s="1"/>
  <c r="AB1898" i="109" s="1"/>
  <c r="AC1898" i="109" s="1"/>
  <c r="AD1898" i="109" s="1"/>
  <c r="AE1898" i="109" s="1"/>
  <c r="AF1898" i="109" s="1"/>
  <c r="AG1898" i="109" s="1"/>
  <c r="V1691" i="109"/>
  <c r="AG1484" i="109"/>
  <c r="AV1282" i="109"/>
  <c r="L450" i="109"/>
  <c r="Q1088" i="109"/>
  <c r="R1088" i="109" s="1"/>
  <c r="S1088" i="109" s="1"/>
  <c r="T1088" i="109" s="1"/>
  <c r="U1088" i="109" s="1"/>
  <c r="W1088" i="109" s="1"/>
  <c r="X1088" i="109" s="1"/>
  <c r="Y1088" i="109" s="1"/>
  <c r="Z1088" i="109" s="1"/>
  <c r="AA1088" i="109" s="1"/>
  <c r="AB1088" i="109" s="1"/>
  <c r="AC1088" i="109" s="1"/>
  <c r="AD1088" i="109" s="1"/>
  <c r="AE1088" i="109" s="1"/>
  <c r="AF1088" i="109" s="1"/>
  <c r="AG1088" i="109" s="1"/>
  <c r="AH1088" i="109" s="1"/>
  <c r="AV240" i="109"/>
  <c r="AI240" i="109"/>
  <c r="V240" i="109"/>
  <c r="K1883" i="109"/>
  <c r="L1883" i="109" s="1"/>
  <c r="M1883" i="109" s="1"/>
  <c r="N1883" i="109" s="1"/>
  <c r="O1883" i="109" s="1"/>
  <c r="P1883" i="109" s="1"/>
  <c r="Q1883" i="109" s="1"/>
  <c r="R1883" i="109" s="1"/>
  <c r="S1883" i="109" s="1"/>
  <c r="T1883" i="109" s="1"/>
  <c r="U1883" i="109" s="1"/>
  <c r="W1883" i="109" s="1"/>
  <c r="X1883" i="109" s="1"/>
  <c r="Y1883" i="109" s="1"/>
  <c r="Z1883" i="109" s="1"/>
  <c r="AA1883" i="109" s="1"/>
  <c r="AB1883" i="109" s="1"/>
  <c r="AC1883" i="109" s="1"/>
  <c r="AD1883" i="109" s="1"/>
  <c r="AE1883" i="109" s="1"/>
  <c r="L647" i="109"/>
  <c r="L865" i="109" s="1"/>
  <c r="K1943" i="109"/>
  <c r="L1943" i="109" s="1"/>
  <c r="M1943" i="109" s="1"/>
  <c r="N1943" i="109" s="1"/>
  <c r="O1943" i="109" s="1"/>
  <c r="P1943" i="109" s="1"/>
  <c r="Q1943" i="109" s="1"/>
  <c r="R1943" i="109" s="1"/>
  <c r="S1943" i="109" s="1"/>
  <c r="T1943" i="109" s="1"/>
  <c r="U1943" i="109" s="1"/>
  <c r="W1943" i="109" s="1"/>
  <c r="X1943" i="109" s="1"/>
  <c r="Y1943" i="109" s="1"/>
  <c r="Z1943" i="109" s="1"/>
  <c r="AA1943" i="109" s="1"/>
  <c r="AB1943" i="109" s="1"/>
  <c r="AC1943" i="109" s="1"/>
  <c r="AD1943" i="109" s="1"/>
  <c r="AE1943" i="109" s="1"/>
  <c r="K1905" i="109"/>
  <c r="L1905" i="109" s="1"/>
  <c r="M1905" i="109" s="1"/>
  <c r="N1905" i="109" s="1"/>
  <c r="O1905" i="109" s="1"/>
  <c r="P1905" i="109" s="1"/>
  <c r="Q1905" i="109" s="1"/>
  <c r="R1905" i="109" s="1"/>
  <c r="S1905" i="109" s="1"/>
  <c r="T1905" i="109" s="1"/>
  <c r="U1905" i="109" s="1"/>
  <c r="W1905" i="109" s="1"/>
  <c r="X1905" i="109" s="1"/>
  <c r="Y1905" i="109" s="1"/>
  <c r="Z1905" i="109" s="1"/>
  <c r="AA1905" i="109" s="1"/>
  <c r="AB1905" i="109" s="1"/>
  <c r="AC1905" i="109" s="1"/>
  <c r="AD1905" i="109" s="1"/>
  <c r="AE1905" i="109" s="1"/>
  <c r="K1888" i="109"/>
  <c r="L1888" i="109" s="1"/>
  <c r="M1888" i="109" s="1"/>
  <c r="N1888" i="109" s="1"/>
  <c r="O1888" i="109" s="1"/>
  <c r="P1888" i="109" s="1"/>
  <c r="Q1888" i="109" s="1"/>
  <c r="R1888" i="109" s="1"/>
  <c r="S1888" i="109" s="1"/>
  <c r="T1888" i="109" s="1"/>
  <c r="U1888" i="109" s="1"/>
  <c r="W1888" i="109" s="1"/>
  <c r="X1888" i="109" s="1"/>
  <c r="Y1888" i="109" s="1"/>
  <c r="Z1888" i="109" s="1"/>
  <c r="AA1888" i="109" s="1"/>
  <c r="AB1888" i="109" s="1"/>
  <c r="AC1888" i="109" s="1"/>
  <c r="AD1888" i="109" s="1"/>
  <c r="AE1888" i="109" s="1"/>
  <c r="K1880" i="109"/>
  <c r="L1880" i="109" s="1"/>
  <c r="M1880" i="109" s="1"/>
  <c r="N1880" i="109" s="1"/>
  <c r="O1880" i="109" s="1"/>
  <c r="P1880" i="109" s="1"/>
  <c r="Q1880" i="109" s="1"/>
  <c r="R1880" i="109" s="1"/>
  <c r="S1880" i="109" s="1"/>
  <c r="T1880" i="109" s="1"/>
  <c r="U1880" i="109" s="1"/>
  <c r="W1880" i="109" s="1"/>
  <c r="X1880" i="109" s="1"/>
  <c r="Y1880" i="109" s="1"/>
  <c r="Z1880" i="109" s="1"/>
  <c r="AA1880" i="109" s="1"/>
  <c r="AB1880" i="109" s="1"/>
  <c r="AC1880" i="109" s="1"/>
  <c r="AD1880" i="109" s="1"/>
  <c r="V1736" i="109"/>
  <c r="V1676" i="109"/>
  <c r="L1680" i="109"/>
  <c r="U1680" i="109"/>
  <c r="V1698" i="109"/>
  <c r="T1680" i="109"/>
  <c r="R1680" i="109"/>
  <c r="P1680" i="109"/>
  <c r="O1680" i="109"/>
  <c r="N1680" i="109"/>
  <c r="M1680" i="109"/>
  <c r="Y1680" i="109"/>
  <c r="S1680" i="109"/>
  <c r="Q1680" i="109"/>
  <c r="W1680" i="109"/>
  <c r="K1680" i="109"/>
  <c r="J1680" i="109"/>
  <c r="J1887" i="109" s="1"/>
  <c r="V1673" i="109"/>
  <c r="V1681" i="109"/>
  <c r="Z1473" i="109"/>
  <c r="Z1680" i="109"/>
  <c r="AE1469" i="109"/>
  <c r="AE1529" i="109"/>
  <c r="AE1491" i="109"/>
  <c r="AE1474" i="109"/>
  <c r="AI1268" i="109"/>
  <c r="AD1466" i="109"/>
  <c r="AE1673" i="109" s="1"/>
  <c r="AV1322" i="109"/>
  <c r="AV1289" i="109"/>
  <c r="AV1272" i="109"/>
  <c r="AV1273" i="109"/>
  <c r="Q1128" i="109"/>
  <c r="R1128" i="109" s="1"/>
  <c r="S1128" i="109" s="1"/>
  <c r="T1128" i="109" s="1"/>
  <c r="U1128" i="109" s="1"/>
  <c r="W1128" i="109" s="1"/>
  <c r="X1128" i="109" s="1"/>
  <c r="Y1128" i="109" s="1"/>
  <c r="Z1128" i="109" s="1"/>
  <c r="AA1128" i="109" s="1"/>
  <c r="AB1128" i="109" s="1"/>
  <c r="AC1128" i="109" s="1"/>
  <c r="AD1128" i="109" s="1"/>
  <c r="AE1128" i="109" s="1"/>
  <c r="AF1128" i="109" s="1"/>
  <c r="AG1128" i="109" s="1"/>
  <c r="AH1128" i="109" s="1"/>
  <c r="AC1074" i="109"/>
  <c r="AD1074" i="109" s="1"/>
  <c r="AE1074" i="109" s="1"/>
  <c r="AF1074" i="109" s="1"/>
  <c r="AG1074" i="109" s="1"/>
  <c r="Q1095" i="109"/>
  <c r="R1095" i="109" s="1"/>
  <c r="S1095" i="109" s="1"/>
  <c r="T1095" i="109" s="1"/>
  <c r="U1095" i="109" s="1"/>
  <c r="W1095" i="109" s="1"/>
  <c r="X1095" i="109" s="1"/>
  <c r="Y1095" i="109" s="1"/>
  <c r="Z1095" i="109" s="1"/>
  <c r="AA1095" i="109" s="1"/>
  <c r="AB1095" i="109" s="1"/>
  <c r="AC1095" i="109" s="1"/>
  <c r="AD1095" i="109" s="1"/>
  <c r="AE1095" i="109" s="1"/>
  <c r="AF1095" i="109" s="1"/>
  <c r="AG1095" i="109" s="1"/>
  <c r="Q1071" i="109"/>
  <c r="R1071" i="109" s="1"/>
  <c r="S1071" i="109" s="1"/>
  <c r="T1071" i="109" s="1"/>
  <c r="U1071" i="109" s="1"/>
  <c r="W1071" i="109" s="1"/>
  <c r="X1071" i="109" s="1"/>
  <c r="Y1071" i="109" s="1"/>
  <c r="Z1071" i="109" s="1"/>
  <c r="AA1071" i="109" s="1"/>
  <c r="AB1071" i="109" s="1"/>
  <c r="AC1071" i="109" s="1"/>
  <c r="AD1071" i="109" s="1"/>
  <c r="Q1079" i="109"/>
  <c r="R1079" i="109" s="1"/>
  <c r="S1079" i="109" s="1"/>
  <c r="T1079" i="109" s="1"/>
  <c r="U1079" i="109" s="1"/>
  <c r="W1079" i="109" s="1"/>
  <c r="X1079" i="109" s="1"/>
  <c r="Y1079" i="109" s="1"/>
  <c r="Z1079" i="109" s="1"/>
  <c r="AA1079" i="109" s="1"/>
  <c r="AB1079" i="109" s="1"/>
  <c r="AC1079" i="109" s="1"/>
  <c r="AD1079" i="109" s="1"/>
  <c r="AE1079" i="109" s="1"/>
  <c r="AF1079" i="109" s="1"/>
  <c r="AG1079" i="109" s="1"/>
  <c r="Q1078" i="109"/>
  <c r="R1078" i="109" s="1"/>
  <c r="S1078" i="109" s="1"/>
  <c r="T1078" i="109" s="1"/>
  <c r="U1078" i="109" s="1"/>
  <c r="W1078" i="109" s="1"/>
  <c r="X1078" i="109" s="1"/>
  <c r="Y1078" i="109" s="1"/>
  <c r="Z1078" i="109" s="1"/>
  <c r="AA1078" i="109" s="1"/>
  <c r="AB1078" i="109" s="1"/>
  <c r="AC1078" i="109" s="1"/>
  <c r="AD1078" i="109" s="1"/>
  <c r="AE1078" i="109" s="1"/>
  <c r="AF1078" i="109" s="1"/>
  <c r="AG1078" i="109" s="1"/>
  <c r="K655" i="109"/>
  <c r="K873" i="109" s="1"/>
  <c r="L497" i="109"/>
  <c r="L715" i="109"/>
  <c r="L933" i="109" s="1"/>
  <c r="L432" i="109"/>
  <c r="L650" i="109"/>
  <c r="L868" i="109" s="1"/>
  <c r="L429" i="109"/>
  <c r="L457" i="109"/>
  <c r="L675" i="109"/>
  <c r="L893" i="109" s="1"/>
  <c r="L437" i="109"/>
  <c r="L655" i="109"/>
  <c r="L438" i="109"/>
  <c r="L656" i="109"/>
  <c r="L874" i="109" s="1"/>
  <c r="V280" i="109"/>
  <c r="AV280" i="109"/>
  <c r="AI280" i="109"/>
  <c r="AI226" i="109"/>
  <c r="AE223" i="109"/>
  <c r="AV247" i="109"/>
  <c r="V247" i="109"/>
  <c r="AI247" i="109"/>
  <c r="V223" i="109"/>
  <c r="AQ1265" i="109"/>
  <c r="AV230" i="109"/>
  <c r="AV231" i="109"/>
  <c r="V231" i="109"/>
  <c r="AI231" i="109"/>
  <c r="V230" i="109"/>
  <c r="AI230" i="109"/>
  <c r="BA926" i="109" l="1"/>
  <c r="AZ890" i="109"/>
  <c r="AZ928" i="109"/>
  <c r="BA928" i="109" s="1"/>
  <c r="AZ930" i="109"/>
  <c r="BA488" i="109"/>
  <c r="BB706" i="109" s="1"/>
  <c r="AZ924" i="109"/>
  <c r="BA484" i="109"/>
  <c r="BB702" i="109" s="1"/>
  <c r="BA486" i="109"/>
  <c r="BB704" i="109" s="1"/>
  <c r="BA454" i="109"/>
  <c r="BB672" i="109" s="1"/>
  <c r="BB490" i="109"/>
  <c r="BC708" i="109" s="1"/>
  <c r="BA494" i="109"/>
  <c r="BB712" i="109" s="1"/>
  <c r="AZ920" i="109"/>
  <c r="BA492" i="109"/>
  <c r="BB710" i="109" s="1"/>
  <c r="AZ922" i="109"/>
  <c r="AH1079" i="109"/>
  <c r="AJ1079" i="109" s="1"/>
  <c r="AK1079" i="109" s="1"/>
  <c r="AL1079" i="109" s="1"/>
  <c r="AM1079" i="109" s="1"/>
  <c r="AN1079" i="109" s="1"/>
  <c r="AO1079" i="109" s="1"/>
  <c r="AP1079" i="109" s="1"/>
  <c r="AQ1079" i="109" s="1"/>
  <c r="AR1079" i="109" s="1"/>
  <c r="AS1079" i="109" s="1"/>
  <c r="AT1079" i="109" s="1"/>
  <c r="AU1079" i="109" s="1"/>
  <c r="AW1079" i="109" s="1"/>
  <c r="AX1079" i="109" s="1"/>
  <c r="AY1079" i="109" s="1"/>
  <c r="AZ1079" i="109" s="1"/>
  <c r="BA1079" i="109" s="1"/>
  <c r="BB1079" i="109" s="1"/>
  <c r="BC1079" i="109" s="1"/>
  <c r="BD1079" i="109" s="1"/>
  <c r="BE1079" i="109" s="1"/>
  <c r="BF1079" i="109" s="1"/>
  <c r="BG1079" i="109" s="1"/>
  <c r="BH1079" i="109" s="1"/>
  <c r="AJ1088" i="109"/>
  <c r="AK1088" i="109" s="1"/>
  <c r="AL1088" i="109" s="1"/>
  <c r="AM1088" i="109" s="1"/>
  <c r="AN1088" i="109" s="1"/>
  <c r="AO1088" i="109" s="1"/>
  <c r="AP1088" i="109" s="1"/>
  <c r="AQ1088" i="109" s="1"/>
  <c r="AR1088" i="109" s="1"/>
  <c r="AS1088" i="109" s="1"/>
  <c r="AT1088" i="109" s="1"/>
  <c r="AU1088" i="109" s="1"/>
  <c r="AW1088" i="109" s="1"/>
  <c r="AX1088" i="109" s="1"/>
  <c r="AY1088" i="109" s="1"/>
  <c r="AZ1088" i="109" s="1"/>
  <c r="BA1088" i="109" s="1"/>
  <c r="BB1088" i="109" s="1"/>
  <c r="BC1088" i="109" s="1"/>
  <c r="BD1088" i="109" s="1"/>
  <c r="BE1088" i="109" s="1"/>
  <c r="BF1088" i="109" s="1"/>
  <c r="BG1088" i="109" s="1"/>
  <c r="BH1088" i="109" s="1"/>
  <c r="AH1074" i="109"/>
  <c r="AJ1074" i="109" s="1"/>
  <c r="AK1074" i="109" s="1"/>
  <c r="AL1074" i="109" s="1"/>
  <c r="AM1074" i="109" s="1"/>
  <c r="AN1074" i="109" s="1"/>
  <c r="AO1074" i="109" s="1"/>
  <c r="AP1074" i="109" s="1"/>
  <c r="AQ1074" i="109" s="1"/>
  <c r="AR1074" i="109" s="1"/>
  <c r="AS1074" i="109" s="1"/>
  <c r="AT1074" i="109" s="1"/>
  <c r="AU1074" i="109" s="1"/>
  <c r="AW1074" i="109" s="1"/>
  <c r="AX1074" i="109" s="1"/>
  <c r="AY1074" i="109" s="1"/>
  <c r="AZ1074" i="109" s="1"/>
  <c r="BA1074" i="109" s="1"/>
  <c r="BB1074" i="109" s="1"/>
  <c r="BC1074" i="109" s="1"/>
  <c r="BD1074" i="109" s="1"/>
  <c r="BE1074" i="109" s="1"/>
  <c r="BF1074" i="109" s="1"/>
  <c r="BG1074" i="109" s="1"/>
  <c r="BH1074" i="109" s="1"/>
  <c r="AH1095" i="109"/>
  <c r="AJ1095" i="109" s="1"/>
  <c r="AK1095" i="109" s="1"/>
  <c r="AL1095" i="109" s="1"/>
  <c r="AM1095" i="109" s="1"/>
  <c r="AN1095" i="109" s="1"/>
  <c r="AO1095" i="109" s="1"/>
  <c r="AP1095" i="109" s="1"/>
  <c r="AQ1095" i="109" s="1"/>
  <c r="AR1095" i="109" s="1"/>
  <c r="AS1095" i="109" s="1"/>
  <c r="AT1095" i="109" s="1"/>
  <c r="AU1095" i="109" s="1"/>
  <c r="AW1095" i="109" s="1"/>
  <c r="AX1095" i="109" s="1"/>
  <c r="AY1095" i="109" s="1"/>
  <c r="AZ1095" i="109" s="1"/>
  <c r="BA1095" i="109" s="1"/>
  <c r="BB1095" i="109" s="1"/>
  <c r="BC1095" i="109" s="1"/>
  <c r="BD1095" i="109" s="1"/>
  <c r="BE1095" i="109" s="1"/>
  <c r="BF1095" i="109" s="1"/>
  <c r="BG1095" i="109" s="1"/>
  <c r="BH1095" i="109" s="1"/>
  <c r="AH1078" i="109"/>
  <c r="AJ1078" i="109" s="1"/>
  <c r="AK1078" i="109" s="1"/>
  <c r="AL1078" i="109" s="1"/>
  <c r="AM1078" i="109" s="1"/>
  <c r="AN1078" i="109" s="1"/>
  <c r="AO1078" i="109" s="1"/>
  <c r="AP1078" i="109" s="1"/>
  <c r="AQ1078" i="109" s="1"/>
  <c r="AR1078" i="109" s="1"/>
  <c r="AS1078" i="109" s="1"/>
  <c r="AT1078" i="109" s="1"/>
  <c r="AU1078" i="109" s="1"/>
  <c r="AW1078" i="109" s="1"/>
  <c r="AX1078" i="109" s="1"/>
  <c r="AY1078" i="109" s="1"/>
  <c r="AZ1078" i="109" s="1"/>
  <c r="BA1078" i="109" s="1"/>
  <c r="BB1078" i="109" s="1"/>
  <c r="BC1078" i="109" s="1"/>
  <c r="BD1078" i="109" s="1"/>
  <c r="BE1078" i="109" s="1"/>
  <c r="BF1078" i="109" s="1"/>
  <c r="BG1078" i="109" s="1"/>
  <c r="BH1078" i="109" s="1"/>
  <c r="AJ1128" i="109"/>
  <c r="AK1128" i="109" s="1"/>
  <c r="AL1128" i="109" s="1"/>
  <c r="AM1128" i="109" s="1"/>
  <c r="AN1128" i="109" s="1"/>
  <c r="AO1128" i="109" s="1"/>
  <c r="AP1128" i="109" s="1"/>
  <c r="AQ1128" i="109" s="1"/>
  <c r="AR1128" i="109" s="1"/>
  <c r="AS1128" i="109" s="1"/>
  <c r="AT1128" i="109" s="1"/>
  <c r="AU1128" i="109" s="1"/>
  <c r="AW1128" i="109" s="1"/>
  <c r="AX1128" i="109" s="1"/>
  <c r="AY1128" i="109" s="1"/>
  <c r="AZ1128" i="109" s="1"/>
  <c r="BA1128" i="109" s="1"/>
  <c r="BB1128" i="109" s="1"/>
  <c r="BC1128" i="109" s="1"/>
  <c r="BD1128" i="109" s="1"/>
  <c r="BE1128" i="109" s="1"/>
  <c r="BF1128" i="109" s="1"/>
  <c r="BG1128" i="109" s="1"/>
  <c r="BH1128" i="109" s="1"/>
  <c r="M668" i="109"/>
  <c r="M886" i="109" s="1"/>
  <c r="AH1484" i="109"/>
  <c r="AJ1691" i="109" s="1"/>
  <c r="AH1691" i="109"/>
  <c r="M450" i="109"/>
  <c r="M429" i="109"/>
  <c r="N647" i="109" s="1"/>
  <c r="AE1880" i="109"/>
  <c r="K1887" i="109"/>
  <c r="L1887" i="109" s="1"/>
  <c r="M1887" i="109" s="1"/>
  <c r="N1887" i="109" s="1"/>
  <c r="O1887" i="109" s="1"/>
  <c r="P1887" i="109" s="1"/>
  <c r="Q1887" i="109" s="1"/>
  <c r="R1887" i="109" s="1"/>
  <c r="S1887" i="109" s="1"/>
  <c r="T1887" i="109" s="1"/>
  <c r="U1887" i="109" s="1"/>
  <c r="W1887" i="109" s="1"/>
  <c r="X1887" i="109" s="1"/>
  <c r="Y1887" i="109" s="1"/>
  <c r="Z1887" i="109" s="1"/>
  <c r="AF1529" i="109"/>
  <c r="AF1736" i="109"/>
  <c r="AF1943" i="109" s="1"/>
  <c r="AF1469" i="109"/>
  <c r="AF1676" i="109"/>
  <c r="AF1883" i="109" s="1"/>
  <c r="AF1491" i="109"/>
  <c r="AF1698" i="109"/>
  <c r="AF1905" i="109" s="1"/>
  <c r="V1680" i="109"/>
  <c r="AF1474" i="109"/>
  <c r="AF1681" i="109"/>
  <c r="AF1888" i="109" s="1"/>
  <c r="AA1473" i="109"/>
  <c r="AA1680" i="109"/>
  <c r="AE1466" i="109"/>
  <c r="AE1071" i="109"/>
  <c r="AF1071" i="109" s="1"/>
  <c r="AG1071" i="109" s="1"/>
  <c r="L873" i="109"/>
  <c r="M647" i="109"/>
  <c r="M865" i="109" s="1"/>
  <c r="M497" i="109"/>
  <c r="M715" i="109"/>
  <c r="M933" i="109" s="1"/>
  <c r="M432" i="109"/>
  <c r="M650" i="109"/>
  <c r="M868" i="109" s="1"/>
  <c r="M457" i="109"/>
  <c r="M675" i="109"/>
  <c r="M893" i="109" s="1"/>
  <c r="M438" i="109"/>
  <c r="M656" i="109"/>
  <c r="M874" i="109" s="1"/>
  <c r="M437" i="109"/>
  <c r="M655" i="109"/>
  <c r="AV223" i="109"/>
  <c r="AI223" i="109"/>
  <c r="BB926" i="109" l="1"/>
  <c r="N429" i="109"/>
  <c r="O429" i="109" s="1"/>
  <c r="BA930" i="109"/>
  <c r="BB486" i="109"/>
  <c r="BC704" i="109" s="1"/>
  <c r="BA924" i="109"/>
  <c r="BB928" i="109"/>
  <c r="BB492" i="109"/>
  <c r="BC710" i="109" s="1"/>
  <c r="BB454" i="109"/>
  <c r="BC672" i="109" s="1"/>
  <c r="BA922" i="109"/>
  <c r="BB494" i="109"/>
  <c r="BC712" i="109" s="1"/>
  <c r="BC490" i="109"/>
  <c r="BD708" i="109" s="1"/>
  <c r="BA890" i="109"/>
  <c r="BB484" i="109"/>
  <c r="BC702" i="109" s="1"/>
  <c r="BA920" i="109"/>
  <c r="BB488" i="109"/>
  <c r="BC706" i="109" s="1"/>
  <c r="AH1071" i="109"/>
  <c r="AJ1071" i="109" s="1"/>
  <c r="AK1071" i="109" s="1"/>
  <c r="AL1071" i="109" s="1"/>
  <c r="AM1071" i="109" s="1"/>
  <c r="AN1071" i="109" s="1"/>
  <c r="AO1071" i="109" s="1"/>
  <c r="AP1071" i="109" s="1"/>
  <c r="AQ1071" i="109" s="1"/>
  <c r="AR1071" i="109" s="1"/>
  <c r="AS1071" i="109" s="1"/>
  <c r="AT1071" i="109" s="1"/>
  <c r="AU1071" i="109" s="1"/>
  <c r="AW1071" i="109" s="1"/>
  <c r="AX1071" i="109" s="1"/>
  <c r="AY1071" i="109" s="1"/>
  <c r="AZ1071" i="109" s="1"/>
  <c r="BA1071" i="109" s="1"/>
  <c r="BB1071" i="109" s="1"/>
  <c r="BC1071" i="109" s="1"/>
  <c r="BD1071" i="109" s="1"/>
  <c r="BE1071" i="109" s="1"/>
  <c r="BF1071" i="109" s="1"/>
  <c r="BG1071" i="109" s="1"/>
  <c r="BH1071" i="109" s="1"/>
  <c r="AI1691" i="109"/>
  <c r="AH1898" i="109"/>
  <c r="AJ1484" i="109"/>
  <c r="AK1691" i="109" s="1"/>
  <c r="N668" i="109"/>
  <c r="N886" i="109" s="1"/>
  <c r="N450" i="109"/>
  <c r="N865" i="109"/>
  <c r="AA1887" i="109"/>
  <c r="AG1529" i="109"/>
  <c r="AG1736" i="109"/>
  <c r="AG1943" i="109" s="1"/>
  <c r="AG1469" i="109"/>
  <c r="AG1676" i="109"/>
  <c r="AG1883" i="109" s="1"/>
  <c r="AG1491" i="109"/>
  <c r="AG1698" i="109"/>
  <c r="AG1905" i="109" s="1"/>
  <c r="AF1466" i="109"/>
  <c r="AF1673" i="109"/>
  <c r="AF1880" i="109" s="1"/>
  <c r="AG1474" i="109"/>
  <c r="AG1681" i="109"/>
  <c r="AG1888" i="109" s="1"/>
  <c r="AB1473" i="109"/>
  <c r="AB1680" i="109"/>
  <c r="AV1265" i="109"/>
  <c r="M873" i="109"/>
  <c r="N497" i="109"/>
  <c r="N715" i="109"/>
  <c r="N933" i="109" s="1"/>
  <c r="N432" i="109"/>
  <c r="N650" i="109"/>
  <c r="N868" i="109" s="1"/>
  <c r="N457" i="109"/>
  <c r="N675" i="109"/>
  <c r="N893" i="109" s="1"/>
  <c r="N437" i="109"/>
  <c r="N655" i="109"/>
  <c r="N438" i="109"/>
  <c r="N656" i="109"/>
  <c r="N874" i="109" s="1"/>
  <c r="AB1887" i="109" l="1"/>
  <c r="O647" i="109"/>
  <c r="BB924" i="109"/>
  <c r="BB930" i="109"/>
  <c r="BB890" i="109"/>
  <c r="BC926" i="109"/>
  <c r="BC454" i="109"/>
  <c r="BD672" i="109" s="1"/>
  <c r="BC928" i="109"/>
  <c r="BC492" i="109"/>
  <c r="BD710" i="109" s="1"/>
  <c r="BB922" i="109"/>
  <c r="BD490" i="109"/>
  <c r="BE708" i="109" s="1"/>
  <c r="BC488" i="109"/>
  <c r="BD706" i="109" s="1"/>
  <c r="BC484" i="109"/>
  <c r="BD702" i="109" s="1"/>
  <c r="BB920" i="109"/>
  <c r="BC494" i="109"/>
  <c r="BD712" i="109" s="1"/>
  <c r="BC486" i="109"/>
  <c r="BD704" i="109" s="1"/>
  <c r="AJ1898" i="109"/>
  <c r="AK1484" i="109"/>
  <c r="AL1691" i="109" s="1"/>
  <c r="O450" i="109"/>
  <c r="O668" i="109"/>
  <c r="O886" i="109" s="1"/>
  <c r="O865" i="109"/>
  <c r="AH1529" i="109"/>
  <c r="AJ1736" i="109" s="1"/>
  <c r="AH1736" i="109"/>
  <c r="AH1943" i="109" s="1"/>
  <c r="AH1469" i="109"/>
  <c r="AJ1676" i="109" s="1"/>
  <c r="AH1676" i="109"/>
  <c r="AH1491" i="109"/>
  <c r="AJ1698" i="109" s="1"/>
  <c r="AH1698" i="109"/>
  <c r="AG1466" i="109"/>
  <c r="AG1673" i="109"/>
  <c r="AG1880" i="109" s="1"/>
  <c r="AH1474" i="109"/>
  <c r="AJ1681" i="109" s="1"/>
  <c r="AH1681" i="109"/>
  <c r="AC1473" i="109"/>
  <c r="AC1680" i="109"/>
  <c r="AC1887" i="109" s="1"/>
  <c r="N873" i="109"/>
  <c r="O497" i="109"/>
  <c r="O715" i="109"/>
  <c r="O933" i="109" s="1"/>
  <c r="O432" i="109"/>
  <c r="O650" i="109"/>
  <c r="O868" i="109" s="1"/>
  <c r="O457" i="109"/>
  <c r="O675" i="109"/>
  <c r="O893" i="109" s="1"/>
  <c r="P429" i="109"/>
  <c r="P647" i="109"/>
  <c r="O438" i="109"/>
  <c r="O656" i="109"/>
  <c r="O874" i="109" s="1"/>
  <c r="O437" i="109"/>
  <c r="O655" i="109"/>
  <c r="O873" i="109" l="1"/>
  <c r="BC924" i="109"/>
  <c r="BD926" i="109"/>
  <c r="BC922" i="109"/>
  <c r="BD486" i="109"/>
  <c r="BE704" i="109" s="1"/>
  <c r="BD484" i="109"/>
  <c r="BE702" i="109" s="1"/>
  <c r="BD494" i="109"/>
  <c r="BE712" i="109" s="1"/>
  <c r="BC920" i="109"/>
  <c r="BC930" i="109"/>
  <c r="BE490" i="109"/>
  <c r="BF708" i="109" s="1"/>
  <c r="BD454" i="109"/>
  <c r="BE672" i="109" s="1"/>
  <c r="BD488" i="109"/>
  <c r="BE706" i="109" s="1"/>
  <c r="BD928" i="109"/>
  <c r="BD492" i="109"/>
  <c r="BE710" i="109" s="1"/>
  <c r="BC890" i="109"/>
  <c r="P865" i="109"/>
  <c r="AK1898" i="109"/>
  <c r="AL1484" i="109"/>
  <c r="AM1691" i="109" s="1"/>
  <c r="P668" i="109"/>
  <c r="P886" i="109" s="1"/>
  <c r="P450" i="109"/>
  <c r="AI1736" i="109"/>
  <c r="AI1676" i="109"/>
  <c r="AH1883" i="109"/>
  <c r="AI1698" i="109"/>
  <c r="AH1905" i="109"/>
  <c r="AI1681" i="109"/>
  <c r="AH1888" i="109"/>
  <c r="AJ1529" i="109"/>
  <c r="AK1736" i="109" s="1"/>
  <c r="AJ1469" i="109"/>
  <c r="AK1676" i="109" s="1"/>
  <c r="AJ1491" i="109"/>
  <c r="AK1698" i="109" s="1"/>
  <c r="AH1466" i="109"/>
  <c r="AJ1673" i="109" s="1"/>
  <c r="AH1673" i="109"/>
  <c r="AD1680" i="109"/>
  <c r="AD1887" i="109" s="1"/>
  <c r="AD1473" i="109"/>
  <c r="AJ1474" i="109"/>
  <c r="AK1681" i="109" s="1"/>
  <c r="P497" i="109"/>
  <c r="P715" i="109"/>
  <c r="P933" i="109" s="1"/>
  <c r="P432" i="109"/>
  <c r="P650" i="109"/>
  <c r="P868" i="109" s="1"/>
  <c r="P457" i="109"/>
  <c r="P675" i="109"/>
  <c r="P893" i="109" s="1"/>
  <c r="Q647" i="109"/>
  <c r="Q429" i="109"/>
  <c r="P437" i="109"/>
  <c r="P655" i="109"/>
  <c r="P873" i="109" s="1"/>
  <c r="P438" i="109"/>
  <c r="P656" i="109"/>
  <c r="P874" i="109" s="1"/>
  <c r="BD924" i="109" l="1"/>
  <c r="BE926" i="109"/>
  <c r="BF926" i="109" s="1"/>
  <c r="BD922" i="109"/>
  <c r="BD920" i="109"/>
  <c r="BD890" i="109"/>
  <c r="BD930" i="109"/>
  <c r="BE494" i="109"/>
  <c r="BF712" i="109" s="1"/>
  <c r="BE454" i="109"/>
  <c r="BF672" i="109" s="1"/>
  <c r="BF490" i="109"/>
  <c r="BG708" i="109" s="1"/>
  <c r="BE924" i="109"/>
  <c r="BE488" i="109"/>
  <c r="BF706" i="109" s="1"/>
  <c r="BE928" i="109"/>
  <c r="BE492" i="109"/>
  <c r="BF710" i="109" s="1"/>
  <c r="BE484" i="109"/>
  <c r="BF702" i="109" s="1"/>
  <c r="BE486" i="109"/>
  <c r="BF704" i="109" s="1"/>
  <c r="AJ1883" i="109"/>
  <c r="Q865" i="109"/>
  <c r="AL1898" i="109"/>
  <c r="AJ1888" i="109"/>
  <c r="AM1484" i="109"/>
  <c r="AN1691" i="109" s="1"/>
  <c r="Q450" i="109"/>
  <c r="Q668" i="109"/>
  <c r="Q886" i="109" s="1"/>
  <c r="AJ1905" i="109"/>
  <c r="AJ1943" i="109"/>
  <c r="AI1673" i="109"/>
  <c r="AH1880" i="109"/>
  <c r="AK1529" i="109"/>
  <c r="AL1736" i="109" s="1"/>
  <c r="AK1469" i="109"/>
  <c r="AL1676" i="109" s="1"/>
  <c r="AK1491" i="109"/>
  <c r="AL1698" i="109" s="1"/>
  <c r="AJ1466" i="109"/>
  <c r="AK1673" i="109" s="1"/>
  <c r="AE1680" i="109"/>
  <c r="AE1887" i="109" s="1"/>
  <c r="AE1473" i="109"/>
  <c r="AK1474" i="109"/>
  <c r="AL1681" i="109" s="1"/>
  <c r="Q715" i="109"/>
  <c r="Q933" i="109" s="1"/>
  <c r="Q497" i="109"/>
  <c r="Q432" i="109"/>
  <c r="Q650" i="109"/>
  <c r="Q868" i="109" s="1"/>
  <c r="Q675" i="109"/>
  <c r="Q893" i="109" s="1"/>
  <c r="Q457" i="109"/>
  <c r="R429" i="109"/>
  <c r="R647" i="109"/>
  <c r="Q656" i="109"/>
  <c r="Q874" i="109" s="1"/>
  <c r="Q438" i="109"/>
  <c r="Q655" i="109"/>
  <c r="Q873" i="109" s="1"/>
  <c r="Q437" i="109"/>
  <c r="R865" i="109" l="1"/>
  <c r="BE922" i="109"/>
  <c r="BE930" i="109"/>
  <c r="BF486" i="109"/>
  <c r="BG704" i="109" s="1"/>
  <c r="BF454" i="109"/>
  <c r="BG672" i="109" s="1"/>
  <c r="BF494" i="109"/>
  <c r="BG712" i="109" s="1"/>
  <c r="BE920" i="109"/>
  <c r="BF924" i="109"/>
  <c r="BF488" i="109"/>
  <c r="BG706" i="109" s="1"/>
  <c r="BG490" i="109"/>
  <c r="BH708" i="109" s="1"/>
  <c r="BG926" i="109"/>
  <c r="BE890" i="109"/>
  <c r="BF484" i="109"/>
  <c r="BG702" i="109" s="1"/>
  <c r="BF492" i="109"/>
  <c r="BG710" i="109" s="1"/>
  <c r="BF928" i="109"/>
  <c r="AM1898" i="109"/>
  <c r="AK1883" i="109"/>
  <c r="AK1888" i="109"/>
  <c r="AJ1880" i="109"/>
  <c r="AN1484" i="109"/>
  <c r="AO1691" i="109" s="1"/>
  <c r="AK1905" i="109"/>
  <c r="R450" i="109"/>
  <c r="R668" i="109"/>
  <c r="R886" i="109" s="1"/>
  <c r="AK1943" i="109"/>
  <c r="AL1529" i="109"/>
  <c r="AM1736" i="109" s="1"/>
  <c r="AL1469" i="109"/>
  <c r="AM1676" i="109" s="1"/>
  <c r="AL1491" i="109"/>
  <c r="AM1698" i="109" s="1"/>
  <c r="AK1466" i="109"/>
  <c r="AL1673" i="109" s="1"/>
  <c r="AL1474" i="109"/>
  <c r="AM1681" i="109" s="1"/>
  <c r="AF1473" i="109"/>
  <c r="AF1680" i="109"/>
  <c r="AF1887" i="109" s="1"/>
  <c r="R497" i="109"/>
  <c r="R715" i="109"/>
  <c r="R933" i="109" s="1"/>
  <c r="R432" i="109"/>
  <c r="R650" i="109"/>
  <c r="R868" i="109" s="1"/>
  <c r="R675" i="109"/>
  <c r="R893" i="109" s="1"/>
  <c r="R457" i="109"/>
  <c r="S429" i="109"/>
  <c r="S647" i="109"/>
  <c r="S865" i="109" s="1"/>
  <c r="R437" i="109"/>
  <c r="R655" i="109"/>
  <c r="R873" i="109" s="1"/>
  <c r="R438" i="109"/>
  <c r="R656" i="109"/>
  <c r="R874" i="109" s="1"/>
  <c r="BF922" i="109" l="1"/>
  <c r="BF930" i="109"/>
  <c r="BG928" i="109"/>
  <c r="BG492" i="109"/>
  <c r="BH710" i="109" s="1"/>
  <c r="BH490" i="109"/>
  <c r="BG494" i="109"/>
  <c r="BH712" i="109" s="1"/>
  <c r="BF890" i="109"/>
  <c r="BF920" i="109"/>
  <c r="BG924" i="109"/>
  <c r="BG488" i="109"/>
  <c r="BH706" i="109" s="1"/>
  <c r="BG922" i="109"/>
  <c r="BG486" i="109"/>
  <c r="BH704" i="109" s="1"/>
  <c r="BG484" i="109"/>
  <c r="BH702" i="109" s="1"/>
  <c r="BG454" i="109"/>
  <c r="BH672" i="109" s="1"/>
  <c r="AL1888" i="109"/>
  <c r="AL1943" i="109"/>
  <c r="AN1898" i="109"/>
  <c r="AL1883" i="109"/>
  <c r="AK1880" i="109"/>
  <c r="AL1905" i="109"/>
  <c r="AO1484" i="109"/>
  <c r="AP1691" i="109" s="1"/>
  <c r="S668" i="109"/>
  <c r="S886" i="109" s="1"/>
  <c r="S450" i="109"/>
  <c r="AM1529" i="109"/>
  <c r="AN1736" i="109" s="1"/>
  <c r="AM1469" i="109"/>
  <c r="AN1676" i="109" s="1"/>
  <c r="AM1491" i="109"/>
  <c r="AN1698" i="109" s="1"/>
  <c r="AL1466" i="109"/>
  <c r="AM1673" i="109" s="1"/>
  <c r="AG1473" i="109"/>
  <c r="AG1680" i="109"/>
  <c r="AG1887" i="109" s="1"/>
  <c r="AM1474" i="109"/>
  <c r="AN1681" i="109" s="1"/>
  <c r="S497" i="109"/>
  <c r="S715" i="109"/>
  <c r="S933" i="109" s="1"/>
  <c r="S432" i="109"/>
  <c r="S650" i="109"/>
  <c r="S868" i="109" s="1"/>
  <c r="S457" i="109"/>
  <c r="S675" i="109"/>
  <c r="S893" i="109" s="1"/>
  <c r="T429" i="109"/>
  <c r="T647" i="109"/>
  <c r="T865" i="109" s="1"/>
  <c r="S438" i="109"/>
  <c r="S656" i="109"/>
  <c r="S874" i="109" s="1"/>
  <c r="S437" i="109"/>
  <c r="S655" i="109"/>
  <c r="S873" i="109" s="1"/>
  <c r="BG920" i="109" l="1"/>
  <c r="BG930" i="109"/>
  <c r="BG890" i="109"/>
  <c r="AM1888" i="109"/>
  <c r="BH454" i="109"/>
  <c r="BH494" i="109"/>
  <c r="BH486" i="109"/>
  <c r="BH488" i="109"/>
  <c r="BH492" i="109"/>
  <c r="BH484" i="109"/>
  <c r="BH926" i="109"/>
  <c r="BI708" i="109"/>
  <c r="AM1943" i="109"/>
  <c r="AO1898" i="109"/>
  <c r="AM1883" i="109"/>
  <c r="AL1880" i="109"/>
  <c r="AM1905" i="109"/>
  <c r="AP1484" i="109"/>
  <c r="AQ1691" i="109" s="1"/>
  <c r="T668" i="109"/>
  <c r="T886" i="109" s="1"/>
  <c r="T450" i="109"/>
  <c r="AN1529" i="109"/>
  <c r="AO1736" i="109" s="1"/>
  <c r="AN1469" i="109"/>
  <c r="AO1676" i="109" s="1"/>
  <c r="AN1491" i="109"/>
  <c r="AO1698" i="109" s="1"/>
  <c r="AM1466" i="109"/>
  <c r="AN1673" i="109" s="1"/>
  <c r="AN1474" i="109"/>
  <c r="AO1681" i="109" s="1"/>
  <c r="AH1473" i="109"/>
  <c r="AJ1680" i="109" s="1"/>
  <c r="AH1680" i="109"/>
  <c r="T497" i="109"/>
  <c r="T715" i="109"/>
  <c r="T933" i="109" s="1"/>
  <c r="T432" i="109"/>
  <c r="T650" i="109"/>
  <c r="T868" i="109" s="1"/>
  <c r="T457" i="109"/>
  <c r="T675" i="109"/>
  <c r="T893" i="109" s="1"/>
  <c r="U429" i="109"/>
  <c r="U647" i="109"/>
  <c r="T437" i="109"/>
  <c r="T655" i="109"/>
  <c r="T873" i="109" s="1"/>
  <c r="T438" i="109"/>
  <c r="T656" i="109"/>
  <c r="T874" i="109" s="1"/>
  <c r="AN1888" i="109" l="1"/>
  <c r="BH922" i="109"/>
  <c r="BI704" i="109"/>
  <c r="BH924" i="109"/>
  <c r="BI706" i="109"/>
  <c r="BH928" i="109"/>
  <c r="BI710" i="109"/>
  <c r="AP1898" i="109"/>
  <c r="BH920" i="109"/>
  <c r="BI702" i="109"/>
  <c r="BH930" i="109"/>
  <c r="BI712" i="109"/>
  <c r="BH890" i="109"/>
  <c r="BI672" i="109"/>
  <c r="AN1943" i="109"/>
  <c r="AN1883" i="109"/>
  <c r="AM1880" i="109"/>
  <c r="AN1905" i="109"/>
  <c r="AQ1484" i="109"/>
  <c r="AR1691" i="109" s="1"/>
  <c r="U668" i="109"/>
  <c r="U450" i="109"/>
  <c r="AI1680" i="109"/>
  <c r="AH1887" i="109"/>
  <c r="AO1529" i="109"/>
  <c r="AP1736" i="109" s="1"/>
  <c r="AO1469" i="109"/>
  <c r="AP1676" i="109" s="1"/>
  <c r="AO1491" i="109"/>
  <c r="AP1698" i="109" s="1"/>
  <c r="AN1466" i="109"/>
  <c r="AO1673" i="109" s="1"/>
  <c r="AJ1473" i="109"/>
  <c r="AK1680" i="109" s="1"/>
  <c r="AO1474" i="109"/>
  <c r="AP1681" i="109" s="1"/>
  <c r="V647" i="109"/>
  <c r="U865" i="109"/>
  <c r="U497" i="109"/>
  <c r="U715" i="109"/>
  <c r="U432" i="109"/>
  <c r="W432" i="109" s="1"/>
  <c r="X432" i="109" s="1"/>
  <c r="Y432" i="109" s="1"/>
  <c r="Z432" i="109" s="1"/>
  <c r="AA432" i="109" s="1"/>
  <c r="AB432" i="109" s="1"/>
  <c r="AC432" i="109" s="1"/>
  <c r="AD432" i="109" s="1"/>
  <c r="AE432" i="109" s="1"/>
  <c r="AF432" i="109" s="1"/>
  <c r="AG432" i="109" s="1"/>
  <c r="U650" i="109"/>
  <c r="U457" i="109"/>
  <c r="U675" i="109"/>
  <c r="W429" i="109"/>
  <c r="W647" i="109"/>
  <c r="U438" i="109"/>
  <c r="U656" i="109"/>
  <c r="U437" i="109"/>
  <c r="U655" i="109"/>
  <c r="AH432" i="109" l="1"/>
  <c r="AO1888" i="109"/>
  <c r="AO1943" i="109"/>
  <c r="AQ1898" i="109"/>
  <c r="AO1883" i="109"/>
  <c r="AN1880" i="109"/>
  <c r="AO1905" i="109"/>
  <c r="W865" i="109"/>
  <c r="AR1484" i="109"/>
  <c r="AS1691" i="109" s="1"/>
  <c r="W450" i="109"/>
  <c r="W668" i="109"/>
  <c r="U886" i="109"/>
  <c r="V668" i="109"/>
  <c r="AJ1887" i="109"/>
  <c r="AP1529" i="109"/>
  <c r="AQ1736" i="109" s="1"/>
  <c r="AP1469" i="109"/>
  <c r="AQ1676" i="109" s="1"/>
  <c r="AP1491" i="109"/>
  <c r="AQ1698" i="109" s="1"/>
  <c r="AO1466" i="109"/>
  <c r="AP1673" i="109" s="1"/>
  <c r="AK1473" i="109"/>
  <c r="AL1680" i="109" s="1"/>
  <c r="AP1474" i="109"/>
  <c r="AQ1681" i="109" s="1"/>
  <c r="V715" i="109"/>
  <c r="U933" i="109"/>
  <c r="V650" i="109"/>
  <c r="U868" i="109"/>
  <c r="V675" i="109"/>
  <c r="U893" i="109"/>
  <c r="V655" i="109"/>
  <c r="U873" i="109"/>
  <c r="V656" i="109"/>
  <c r="U874" i="109"/>
  <c r="W497" i="109"/>
  <c r="W715" i="109"/>
  <c r="W650" i="109"/>
  <c r="W457" i="109"/>
  <c r="W675" i="109"/>
  <c r="X429" i="109"/>
  <c r="X647" i="109"/>
  <c r="W437" i="109"/>
  <c r="W655" i="109"/>
  <c r="W438" i="109"/>
  <c r="W656" i="109"/>
  <c r="AJ432" i="109" l="1"/>
  <c r="AK650" i="109" s="1"/>
  <c r="AJ650" i="109"/>
  <c r="AK432" i="109"/>
  <c r="AL650" i="109" s="1"/>
  <c r="W873" i="109"/>
  <c r="AP1943" i="109"/>
  <c r="W874" i="109"/>
  <c r="AP1888" i="109"/>
  <c r="AR1898" i="109"/>
  <c r="AP1883" i="109"/>
  <c r="AO1880" i="109"/>
  <c r="AP1905" i="109"/>
  <c r="X865" i="109"/>
  <c r="AS1484" i="109"/>
  <c r="AT1691" i="109" s="1"/>
  <c r="W886" i="109"/>
  <c r="X450" i="109"/>
  <c r="X668" i="109"/>
  <c r="AK1887" i="109"/>
  <c r="AQ1529" i="109"/>
  <c r="AR1736" i="109" s="1"/>
  <c r="AQ1469" i="109"/>
  <c r="AR1676" i="109" s="1"/>
  <c r="AQ1491" i="109"/>
  <c r="AR1698" i="109" s="1"/>
  <c r="AP1466" i="109"/>
  <c r="AQ1673" i="109" s="1"/>
  <c r="AQ1474" i="109"/>
  <c r="AR1681" i="109" s="1"/>
  <c r="AL1473" i="109"/>
  <c r="AM1680" i="109" s="1"/>
  <c r="W933" i="109"/>
  <c r="W868" i="109"/>
  <c r="W893" i="109"/>
  <c r="X497" i="109"/>
  <c r="X715" i="109"/>
  <c r="X650" i="109"/>
  <c r="X457" i="109"/>
  <c r="X675" i="109"/>
  <c r="Y429" i="109"/>
  <c r="Y647" i="109"/>
  <c r="X438" i="109"/>
  <c r="X656" i="109"/>
  <c r="X437" i="109"/>
  <c r="X655" i="109"/>
  <c r="X874" i="109" l="1"/>
  <c r="X873" i="109"/>
  <c r="AL432" i="109"/>
  <c r="AM650" i="109" s="1"/>
  <c r="AQ1888" i="109"/>
  <c r="AR1888" i="109" s="1"/>
  <c r="AQ1943" i="109"/>
  <c r="AL1887" i="109"/>
  <c r="AM1887" i="109" s="1"/>
  <c r="AP1880" i="109"/>
  <c r="AQ1883" i="109"/>
  <c r="AS1898" i="109"/>
  <c r="AQ1905" i="109"/>
  <c r="X933" i="109"/>
  <c r="Y865" i="109"/>
  <c r="X886" i="109"/>
  <c r="AT1484" i="109"/>
  <c r="AU1691" i="109" s="1"/>
  <c r="Y450" i="109"/>
  <c r="Y668" i="109"/>
  <c r="AR1529" i="109"/>
  <c r="AS1736" i="109" s="1"/>
  <c r="AR1469" i="109"/>
  <c r="AS1676" i="109" s="1"/>
  <c r="AR1491" i="109"/>
  <c r="AS1698" i="109" s="1"/>
  <c r="X868" i="109"/>
  <c r="AQ1466" i="109"/>
  <c r="AR1673" i="109" s="1"/>
  <c r="AR1474" i="109"/>
  <c r="AS1681" i="109" s="1"/>
  <c r="AM1473" i="109"/>
  <c r="AN1680" i="109" s="1"/>
  <c r="X893" i="109"/>
  <c r="Y497" i="109"/>
  <c r="Y715" i="109"/>
  <c r="Y650" i="109"/>
  <c r="Y457" i="109"/>
  <c r="Y675" i="109"/>
  <c r="Z429" i="109"/>
  <c r="Z647" i="109"/>
  <c r="Y438" i="109"/>
  <c r="Y656" i="109"/>
  <c r="Y874" i="109" s="1"/>
  <c r="Y437" i="109"/>
  <c r="Y655" i="109"/>
  <c r="Y873" i="109" s="1"/>
  <c r="AR1943" i="109" l="1"/>
  <c r="AM432" i="109"/>
  <c r="AN650" i="109" s="1"/>
  <c r="AQ1880" i="109"/>
  <c r="AR1883" i="109"/>
  <c r="AT1898" i="109"/>
  <c r="AR1905" i="109"/>
  <c r="Y933" i="109"/>
  <c r="Z865" i="109"/>
  <c r="Y886" i="109"/>
  <c r="AU1484" i="109"/>
  <c r="AW1691" i="109" s="1"/>
  <c r="Z668" i="109"/>
  <c r="Z450" i="109"/>
  <c r="AS1529" i="109"/>
  <c r="AT1736" i="109" s="1"/>
  <c r="AS1943" i="109"/>
  <c r="AS1469" i="109"/>
  <c r="AT1676" i="109" s="1"/>
  <c r="Y868" i="109"/>
  <c r="AS1491" i="109"/>
  <c r="AT1698" i="109" s="1"/>
  <c r="AR1466" i="109"/>
  <c r="AS1673" i="109" s="1"/>
  <c r="Y893" i="109"/>
  <c r="AN1473" i="109"/>
  <c r="AO1680" i="109" s="1"/>
  <c r="AN1887" i="109"/>
  <c r="AS1474" i="109"/>
  <c r="AT1681" i="109" s="1"/>
  <c r="AS1888" i="109"/>
  <c r="Z497" i="109"/>
  <c r="Z715" i="109"/>
  <c r="Z650" i="109"/>
  <c r="Z457" i="109"/>
  <c r="Z675" i="109"/>
  <c r="AA429" i="109"/>
  <c r="AA647" i="109"/>
  <c r="Z438" i="109"/>
  <c r="Z656" i="109"/>
  <c r="Z874" i="109" s="1"/>
  <c r="Z437" i="109"/>
  <c r="Z655" i="109"/>
  <c r="Z873" i="109" s="1"/>
  <c r="AS1883" i="109" l="1"/>
  <c r="AR1880" i="109"/>
  <c r="AS1880" i="109" s="1"/>
  <c r="AN432" i="109"/>
  <c r="AO650" i="109" s="1"/>
  <c r="Z886" i="109"/>
  <c r="AA865" i="109"/>
  <c r="AS1905" i="109"/>
  <c r="Z933" i="109"/>
  <c r="AW1484" i="109"/>
  <c r="AX1691" i="109" s="1"/>
  <c r="AV1691" i="109"/>
  <c r="AU1898" i="109"/>
  <c r="AA450" i="109"/>
  <c r="AA668" i="109"/>
  <c r="Z868" i="109"/>
  <c r="AT1529" i="109"/>
  <c r="AU1736" i="109" s="1"/>
  <c r="AT1943" i="109"/>
  <c r="AT1469" i="109"/>
  <c r="AU1676" i="109" s="1"/>
  <c r="AT1883" i="109"/>
  <c r="AT1491" i="109"/>
  <c r="AU1698" i="109" s="1"/>
  <c r="Z893" i="109"/>
  <c r="AS1466" i="109"/>
  <c r="AT1673" i="109" s="1"/>
  <c r="AT1474" i="109"/>
  <c r="AU1681" i="109" s="1"/>
  <c r="AT1888" i="109"/>
  <c r="AO1473" i="109"/>
  <c r="AP1680" i="109" s="1"/>
  <c r="AO1887" i="109"/>
  <c r="AA497" i="109"/>
  <c r="AA715" i="109"/>
  <c r="AA650" i="109"/>
  <c r="AA457" i="109"/>
  <c r="AA675" i="109"/>
  <c r="AB429" i="109"/>
  <c r="AB647" i="109"/>
  <c r="AB865" i="109" s="1"/>
  <c r="AA438" i="109"/>
  <c r="AA656" i="109"/>
  <c r="AA874" i="109" s="1"/>
  <c r="AA437" i="109"/>
  <c r="AA655" i="109"/>
  <c r="AA873" i="109" s="1"/>
  <c r="AA886" i="109" l="1"/>
  <c r="AO432" i="109"/>
  <c r="AP650" i="109" s="1"/>
  <c r="AT1905" i="109"/>
  <c r="AA933" i="109"/>
  <c r="AX1484" i="109"/>
  <c r="AY1691" i="109" s="1"/>
  <c r="AW1898" i="109"/>
  <c r="AB668" i="109"/>
  <c r="AB886" i="109" s="1"/>
  <c r="AB450" i="109"/>
  <c r="AA893" i="109"/>
  <c r="AA868" i="109"/>
  <c r="AU1529" i="109"/>
  <c r="AW1736" i="109" s="1"/>
  <c r="AU1469" i="109"/>
  <c r="AW1676" i="109" s="1"/>
  <c r="AU1491" i="109"/>
  <c r="AW1698" i="109" s="1"/>
  <c r="AT1466" i="109"/>
  <c r="AU1673" i="109" s="1"/>
  <c r="AT1880" i="109"/>
  <c r="AP1473" i="109"/>
  <c r="AQ1680" i="109" s="1"/>
  <c r="AP1887" i="109"/>
  <c r="AU1474" i="109"/>
  <c r="AW1681" i="109" s="1"/>
  <c r="AB497" i="109"/>
  <c r="AB715" i="109"/>
  <c r="AB650" i="109"/>
  <c r="AB457" i="109"/>
  <c r="AB675" i="109"/>
  <c r="AC429" i="109"/>
  <c r="AC647" i="109"/>
  <c r="AC865" i="109" s="1"/>
  <c r="AB437" i="109"/>
  <c r="AB655" i="109"/>
  <c r="AB873" i="109" s="1"/>
  <c r="AB438" i="109"/>
  <c r="AB656" i="109"/>
  <c r="AB874" i="109" s="1"/>
  <c r="AP432" i="109" l="1"/>
  <c r="AQ650" i="109" s="1"/>
  <c r="AB933" i="109"/>
  <c r="AW1469" i="109"/>
  <c r="AX1676" i="109" s="1"/>
  <c r="AW1474" i="109"/>
  <c r="AX1681" i="109" s="1"/>
  <c r="AW1491" i="109"/>
  <c r="AX1698" i="109" s="1"/>
  <c r="AW1529" i="109"/>
  <c r="AX1736" i="109" s="1"/>
  <c r="AY1484" i="109"/>
  <c r="AZ1691" i="109" s="1"/>
  <c r="AX1898" i="109"/>
  <c r="AB893" i="109"/>
  <c r="AC450" i="109"/>
  <c r="AC668" i="109"/>
  <c r="AC886" i="109" s="1"/>
  <c r="AB868" i="109"/>
  <c r="AV1736" i="109"/>
  <c r="AU1943" i="109"/>
  <c r="AV1676" i="109"/>
  <c r="AU1883" i="109"/>
  <c r="AV1698" i="109"/>
  <c r="AU1905" i="109"/>
  <c r="AV1681" i="109"/>
  <c r="AU1888" i="109"/>
  <c r="AU1466" i="109"/>
  <c r="AW1673" i="109" s="1"/>
  <c r="AQ1473" i="109"/>
  <c r="AR1680" i="109" s="1"/>
  <c r="AQ1887" i="109"/>
  <c r="AC497" i="109"/>
  <c r="AC715" i="109"/>
  <c r="AC933" i="109" s="1"/>
  <c r="AC650" i="109"/>
  <c r="AC457" i="109"/>
  <c r="AC675" i="109"/>
  <c r="AD647" i="109"/>
  <c r="AD865" i="109" s="1"/>
  <c r="AD429" i="109"/>
  <c r="AC438" i="109"/>
  <c r="AC656" i="109"/>
  <c r="AC874" i="109" s="1"/>
  <c r="AC437" i="109"/>
  <c r="AC655" i="109"/>
  <c r="AC873" i="109" s="1"/>
  <c r="AQ432" i="109" l="1"/>
  <c r="AR650" i="109" s="1"/>
  <c r="AW1943" i="109"/>
  <c r="AX1474" i="109"/>
  <c r="AY1681" i="109" s="1"/>
  <c r="AZ1484" i="109"/>
  <c r="BA1691" i="109" s="1"/>
  <c r="AX1491" i="109"/>
  <c r="AY1698" i="109" s="1"/>
  <c r="AW1888" i="109"/>
  <c r="AW1905" i="109"/>
  <c r="AX1469" i="109"/>
  <c r="AY1676" i="109" s="1"/>
  <c r="AW1466" i="109"/>
  <c r="AX1673" i="109" s="1"/>
  <c r="AY1898" i="109"/>
  <c r="AX1529" i="109"/>
  <c r="AY1736" i="109" s="1"/>
  <c r="AW1883" i="109"/>
  <c r="AC893" i="109"/>
  <c r="AD668" i="109"/>
  <c r="AD886" i="109" s="1"/>
  <c r="AD450" i="109"/>
  <c r="AC868" i="109"/>
  <c r="AV1673" i="109"/>
  <c r="AU1880" i="109"/>
  <c r="AR1473" i="109"/>
  <c r="AS1680" i="109" s="1"/>
  <c r="AR1887" i="109"/>
  <c r="AD715" i="109"/>
  <c r="AD933" i="109" s="1"/>
  <c r="AD497" i="109"/>
  <c r="AD650" i="109"/>
  <c r="AD675" i="109"/>
  <c r="AD457" i="109"/>
  <c r="AE429" i="109"/>
  <c r="AE647" i="109"/>
  <c r="AE865" i="109" s="1"/>
  <c r="AD655" i="109"/>
  <c r="AD873" i="109" s="1"/>
  <c r="AD437" i="109"/>
  <c r="AD656" i="109"/>
  <c r="AD874" i="109" s="1"/>
  <c r="AD438" i="109"/>
  <c r="AR432" i="109" l="1"/>
  <c r="AS650" i="109" s="1"/>
  <c r="AX1943" i="109"/>
  <c r="AX1888" i="109"/>
  <c r="AW1880" i="109"/>
  <c r="AX1905" i="109"/>
  <c r="AY1943" i="109"/>
  <c r="AY1529" i="109"/>
  <c r="AZ1736" i="109" s="1"/>
  <c r="AX1466" i="109"/>
  <c r="AY1673" i="109" s="1"/>
  <c r="AY1491" i="109"/>
  <c r="AZ1698" i="109" s="1"/>
  <c r="AY1474" i="109"/>
  <c r="AZ1681" i="109" s="1"/>
  <c r="AY1469" i="109"/>
  <c r="AZ1676" i="109" s="1"/>
  <c r="BA1484" i="109"/>
  <c r="BB1691" i="109" s="1"/>
  <c r="AX1883" i="109"/>
  <c r="AZ1898" i="109"/>
  <c r="AD893" i="109"/>
  <c r="AE450" i="109"/>
  <c r="AE668" i="109"/>
  <c r="AE886" i="109" s="1"/>
  <c r="AD868" i="109"/>
  <c r="AS1473" i="109"/>
  <c r="AT1680" i="109" s="1"/>
  <c r="AS1887" i="109"/>
  <c r="AE497" i="109"/>
  <c r="AE715" i="109"/>
  <c r="AE933" i="109" s="1"/>
  <c r="AE650" i="109"/>
  <c r="AE457" i="109"/>
  <c r="AE675" i="109"/>
  <c r="AF429" i="109"/>
  <c r="AF647" i="109"/>
  <c r="AF865" i="109" s="1"/>
  <c r="AE438" i="109"/>
  <c r="AE656" i="109"/>
  <c r="AE874" i="109" s="1"/>
  <c r="AE437" i="109"/>
  <c r="AE655" i="109"/>
  <c r="AE873" i="109" s="1"/>
  <c r="AS432" i="109" l="1"/>
  <c r="AT650" i="109" s="1"/>
  <c r="AX1880" i="109"/>
  <c r="BB1484" i="109"/>
  <c r="BC1691" i="109" s="1"/>
  <c r="AZ1469" i="109"/>
  <c r="BA1676" i="109" s="1"/>
  <c r="AZ1529" i="109"/>
  <c r="BA1736" i="109" s="1"/>
  <c r="AZ1491" i="109"/>
  <c r="BA1698" i="109" s="1"/>
  <c r="AY1883" i="109"/>
  <c r="AY1905" i="109"/>
  <c r="BA1898" i="109"/>
  <c r="AZ1474" i="109"/>
  <c r="BA1681" i="109" s="1"/>
  <c r="AY1466" i="109"/>
  <c r="AZ1673" i="109" s="1"/>
  <c r="AY1888" i="109"/>
  <c r="AE868" i="109"/>
  <c r="AE893" i="109"/>
  <c r="AF668" i="109"/>
  <c r="AF886" i="109" s="1"/>
  <c r="AF450" i="109"/>
  <c r="AT1473" i="109"/>
  <c r="AU1680" i="109" s="1"/>
  <c r="AT1887" i="109"/>
  <c r="AF497" i="109"/>
  <c r="AF715" i="109"/>
  <c r="AF933" i="109" s="1"/>
  <c r="AF650" i="109"/>
  <c r="AF457" i="109"/>
  <c r="AG457" i="109" s="1"/>
  <c r="AF675" i="109"/>
  <c r="AG429" i="109"/>
  <c r="EK429" i="109" s="1"/>
  <c r="AG647" i="109"/>
  <c r="AG865" i="109" s="1"/>
  <c r="AF437" i="109"/>
  <c r="AG437" i="109" s="1"/>
  <c r="AF655" i="109"/>
  <c r="AF873" i="109" s="1"/>
  <c r="AF438" i="109"/>
  <c r="AG438" i="109" s="1"/>
  <c r="AF656" i="109"/>
  <c r="AF874" i="109" s="1"/>
  <c r="AT432" i="109" l="1"/>
  <c r="AU650" i="109" s="1"/>
  <c r="AY1880" i="109"/>
  <c r="BA1529" i="109"/>
  <c r="BB1736" i="109" s="1"/>
  <c r="BC1484" i="109"/>
  <c r="BD1691" i="109" s="1"/>
  <c r="BA1474" i="109"/>
  <c r="BB1681" i="109" s="1"/>
  <c r="BA1491" i="109"/>
  <c r="BB1698" i="109" s="1"/>
  <c r="AZ1943" i="109"/>
  <c r="BB1898" i="109"/>
  <c r="BA1469" i="109"/>
  <c r="BB1676" i="109" s="1"/>
  <c r="AZ1466" i="109"/>
  <c r="BA1673" i="109" s="1"/>
  <c r="AZ1888" i="109"/>
  <c r="AZ1905" i="109"/>
  <c r="AZ1883" i="109"/>
  <c r="AF868" i="109"/>
  <c r="AF893" i="109"/>
  <c r="AG668" i="109"/>
  <c r="AG886" i="109" s="1"/>
  <c r="AG450" i="109"/>
  <c r="EK450" i="109" s="1"/>
  <c r="AU1473" i="109"/>
  <c r="AW1680" i="109" s="1"/>
  <c r="AG497" i="109"/>
  <c r="AG715" i="109"/>
  <c r="AG933" i="109" s="1"/>
  <c r="EK432" i="109"/>
  <c r="AG650" i="109"/>
  <c r="EK457" i="109"/>
  <c r="AG675" i="109"/>
  <c r="AH429" i="109"/>
  <c r="AJ647" i="109" s="1"/>
  <c r="AH647" i="109"/>
  <c r="EK438" i="109"/>
  <c r="AG656" i="109"/>
  <c r="AG874" i="109" s="1"/>
  <c r="EK437" i="109"/>
  <c r="AG655" i="109"/>
  <c r="AG873" i="109" s="1"/>
  <c r="AZ1880" i="109" l="1"/>
  <c r="AU432" i="109"/>
  <c r="AW650" i="109" s="1"/>
  <c r="EK497" i="109"/>
  <c r="AH497" i="109"/>
  <c r="AG868" i="109"/>
  <c r="BA1883" i="109"/>
  <c r="AW1473" i="109"/>
  <c r="AX1680" i="109" s="1"/>
  <c r="BA1466" i="109"/>
  <c r="BB1673" i="109" s="1"/>
  <c r="BB1491" i="109"/>
  <c r="BC1698" i="109" s="1"/>
  <c r="BA1943" i="109"/>
  <c r="BA1905" i="109"/>
  <c r="BB1529" i="109"/>
  <c r="BC1736" i="109" s="1"/>
  <c r="BA1888" i="109"/>
  <c r="BC1898" i="109"/>
  <c r="BB1469" i="109"/>
  <c r="BC1676" i="109" s="1"/>
  <c r="BB1474" i="109"/>
  <c r="BC1681" i="109" s="1"/>
  <c r="BD1484" i="109"/>
  <c r="BE1691" i="109" s="1"/>
  <c r="AG893" i="109"/>
  <c r="AH450" i="109"/>
  <c r="AJ668" i="109" s="1"/>
  <c r="AH668" i="109"/>
  <c r="AI668" i="109" s="1"/>
  <c r="AV1680" i="109"/>
  <c r="AU1887" i="109"/>
  <c r="AI647" i="109"/>
  <c r="AH865" i="109"/>
  <c r="AH715" i="109"/>
  <c r="AI715" i="109" s="1"/>
  <c r="AH650" i="109"/>
  <c r="AH457" i="109"/>
  <c r="AJ675" i="109" s="1"/>
  <c r="AH675" i="109"/>
  <c r="AI675" i="109" s="1"/>
  <c r="AJ429" i="109"/>
  <c r="AK647" i="109" s="1"/>
  <c r="AH437" i="109"/>
  <c r="AJ655" i="109" s="1"/>
  <c r="AH655" i="109"/>
  <c r="AH438" i="109"/>
  <c r="AJ656" i="109" s="1"/>
  <c r="AH656" i="109"/>
  <c r="AJ497" i="109" l="1"/>
  <c r="AJ715" i="109"/>
  <c r="AW432" i="109"/>
  <c r="BB1883" i="109"/>
  <c r="BC1474" i="109"/>
  <c r="BD1681" i="109" s="1"/>
  <c r="BD1898" i="109"/>
  <c r="BB1905" i="109"/>
  <c r="AW1887" i="109"/>
  <c r="BE1484" i="109"/>
  <c r="BF1691" i="109" s="1"/>
  <c r="BC1469" i="109"/>
  <c r="BD1676" i="109" s="1"/>
  <c r="BC1529" i="109"/>
  <c r="BD1736" i="109" s="1"/>
  <c r="BB1466" i="109"/>
  <c r="BC1673" i="109" s="1"/>
  <c r="BB1888" i="109"/>
  <c r="BB1943" i="109"/>
  <c r="BA1880" i="109"/>
  <c r="BC1491" i="109"/>
  <c r="BD1698" i="109" s="1"/>
  <c r="AX1473" i="109"/>
  <c r="AY1680" i="109" s="1"/>
  <c r="AH886" i="109"/>
  <c r="AJ450" i="109"/>
  <c r="AK668" i="109" s="1"/>
  <c r="AJ865" i="109"/>
  <c r="AK865" i="109" s="1"/>
  <c r="AH933" i="109"/>
  <c r="AI650" i="109"/>
  <c r="AH868" i="109"/>
  <c r="AH893" i="109"/>
  <c r="AI656" i="109"/>
  <c r="AH874" i="109"/>
  <c r="AI655" i="109"/>
  <c r="AH873" i="109"/>
  <c r="AJ873" i="109" s="1"/>
  <c r="AJ457" i="109"/>
  <c r="AK675" i="109" s="1"/>
  <c r="AK429" i="109"/>
  <c r="AL647" i="109" s="1"/>
  <c r="AJ438" i="109"/>
  <c r="AK656" i="109" s="1"/>
  <c r="AJ437" i="109"/>
  <c r="AK655" i="109" s="1"/>
  <c r="AX432" i="109" l="1"/>
  <c r="AX650" i="109"/>
  <c r="AK497" i="109"/>
  <c r="AK715" i="109"/>
  <c r="AJ874" i="109"/>
  <c r="AK874" i="109" s="1"/>
  <c r="AX1887" i="109"/>
  <c r="BC1883" i="109"/>
  <c r="BE1898" i="109"/>
  <c r="BD1529" i="109"/>
  <c r="BE1736" i="109" s="1"/>
  <c r="AY1473" i="109"/>
  <c r="AZ1680" i="109" s="1"/>
  <c r="BC1466" i="109"/>
  <c r="BD1673" i="109" s="1"/>
  <c r="BB1880" i="109"/>
  <c r="BD1469" i="109"/>
  <c r="BE1676" i="109" s="1"/>
  <c r="BD1474" i="109"/>
  <c r="BE1681" i="109" s="1"/>
  <c r="BC1905" i="109"/>
  <c r="BD1491" i="109"/>
  <c r="BE1698" i="109" s="1"/>
  <c r="BC1943" i="109"/>
  <c r="BF1484" i="109"/>
  <c r="BG1691" i="109" s="1"/>
  <c r="BC1888" i="109"/>
  <c r="AJ886" i="109"/>
  <c r="AK450" i="109"/>
  <c r="AL668" i="109" s="1"/>
  <c r="AJ933" i="109"/>
  <c r="AJ868" i="109"/>
  <c r="AJ893" i="109"/>
  <c r="AK457" i="109"/>
  <c r="AL675" i="109" s="1"/>
  <c r="AL429" i="109"/>
  <c r="AM647" i="109" s="1"/>
  <c r="AL865" i="109"/>
  <c r="AK437" i="109"/>
  <c r="AL655" i="109" s="1"/>
  <c r="AK873" i="109"/>
  <c r="AK438" i="109"/>
  <c r="AL656" i="109" s="1"/>
  <c r="AL497" i="109" l="1"/>
  <c r="AL715" i="109"/>
  <c r="AY432" i="109"/>
  <c r="AY650" i="109"/>
  <c r="BF1898" i="109"/>
  <c r="AY1887" i="109"/>
  <c r="BG1898" i="109"/>
  <c r="BG1484" i="109"/>
  <c r="BH1691" i="109" s="1"/>
  <c r="BE1469" i="109"/>
  <c r="BF1676" i="109" s="1"/>
  <c r="BE1474" i="109"/>
  <c r="BF1681" i="109" s="1"/>
  <c r="BE1491" i="109"/>
  <c r="BF1698" i="109" s="1"/>
  <c r="BD1888" i="109"/>
  <c r="BC1880" i="109"/>
  <c r="AZ1473" i="109"/>
  <c r="BA1680" i="109" s="1"/>
  <c r="BE1529" i="109"/>
  <c r="BF1736" i="109" s="1"/>
  <c r="BD1905" i="109"/>
  <c r="BD1883" i="109"/>
  <c r="BD1466" i="109"/>
  <c r="BE1673" i="109" s="1"/>
  <c r="BD1943" i="109"/>
  <c r="AK886" i="109"/>
  <c r="AL450" i="109"/>
  <c r="AM668" i="109" s="1"/>
  <c r="AK893" i="109"/>
  <c r="AK933" i="109"/>
  <c r="AK868" i="109"/>
  <c r="AL457" i="109"/>
  <c r="AM675" i="109" s="1"/>
  <c r="AM429" i="109"/>
  <c r="AN647" i="109" s="1"/>
  <c r="AM865" i="109"/>
  <c r="AL437" i="109"/>
  <c r="AM655" i="109" s="1"/>
  <c r="AL873" i="109"/>
  <c r="AL438" i="109"/>
  <c r="AM656" i="109" s="1"/>
  <c r="AL874" i="109"/>
  <c r="AZ432" i="109" l="1"/>
  <c r="AZ650" i="109"/>
  <c r="AM497" i="109"/>
  <c r="AM715" i="109"/>
  <c r="BE1883" i="109"/>
  <c r="BF1529" i="109"/>
  <c r="BG1736" i="109" s="1"/>
  <c r="BF1491" i="109"/>
  <c r="BG1698" i="109" s="1"/>
  <c r="BF1469" i="109"/>
  <c r="BG1676" i="109" s="1"/>
  <c r="BA1473" i="109"/>
  <c r="BB1680" i="109" s="1"/>
  <c r="BE1943" i="109"/>
  <c r="BF1474" i="109"/>
  <c r="BG1681" i="109" s="1"/>
  <c r="BH1484" i="109"/>
  <c r="BE1905" i="109"/>
  <c r="BE1466" i="109"/>
  <c r="BF1673" i="109" s="1"/>
  <c r="BD1880" i="109"/>
  <c r="AZ1887" i="109"/>
  <c r="BE1888" i="109"/>
  <c r="AL886" i="109"/>
  <c r="AM450" i="109"/>
  <c r="AN668" i="109" s="1"/>
  <c r="AL868" i="109"/>
  <c r="AL893" i="109"/>
  <c r="AL933" i="109"/>
  <c r="AM457" i="109"/>
  <c r="AN675" i="109" s="1"/>
  <c r="AN429" i="109"/>
  <c r="AO647" i="109" s="1"/>
  <c r="AN865" i="109"/>
  <c r="AM437" i="109"/>
  <c r="AN655" i="109" s="1"/>
  <c r="AM873" i="109"/>
  <c r="AM438" i="109"/>
  <c r="AN656" i="109" s="1"/>
  <c r="AM874" i="109"/>
  <c r="AN497" i="109" l="1"/>
  <c r="AN715" i="109"/>
  <c r="BA432" i="109"/>
  <c r="BA650" i="109"/>
  <c r="BF1883" i="109"/>
  <c r="BG1883" i="109" s="1"/>
  <c r="BF1888" i="109"/>
  <c r="AM886" i="109"/>
  <c r="BE1880" i="109"/>
  <c r="BG1474" i="109"/>
  <c r="BH1681" i="109" s="1"/>
  <c r="BA1887" i="109"/>
  <c r="BG1491" i="109"/>
  <c r="BH1698" i="109" s="1"/>
  <c r="BB1473" i="109"/>
  <c r="BC1680" i="109" s="1"/>
  <c r="BF1905" i="109"/>
  <c r="BF1466" i="109"/>
  <c r="BG1673" i="109" s="1"/>
  <c r="BH1898" i="109"/>
  <c r="BI1691" i="109"/>
  <c r="BG1469" i="109"/>
  <c r="BH1676" i="109" s="1"/>
  <c r="BF1943" i="109"/>
  <c r="BG1529" i="109"/>
  <c r="BH1736" i="109" s="1"/>
  <c r="AN450" i="109"/>
  <c r="AO668" i="109" s="1"/>
  <c r="AM868" i="109"/>
  <c r="AM893" i="109"/>
  <c r="AM933" i="109"/>
  <c r="AN457" i="109"/>
  <c r="AO675" i="109" s="1"/>
  <c r="AO429" i="109"/>
  <c r="AP647" i="109" s="1"/>
  <c r="AO865" i="109"/>
  <c r="AN437" i="109"/>
  <c r="AO655" i="109" s="1"/>
  <c r="AN873" i="109"/>
  <c r="AN438" i="109"/>
  <c r="AO656" i="109" s="1"/>
  <c r="AN874" i="109"/>
  <c r="BB432" i="109" l="1"/>
  <c r="BB650" i="109"/>
  <c r="AO497" i="109"/>
  <c r="AO715" i="109"/>
  <c r="AN886" i="109"/>
  <c r="BF1880" i="109"/>
  <c r="BG1888" i="109"/>
  <c r="BH1491" i="109"/>
  <c r="BC1473" i="109"/>
  <c r="BD1680" i="109" s="1"/>
  <c r="BG1943" i="109"/>
  <c r="BH1469" i="109"/>
  <c r="BG1466" i="109"/>
  <c r="BH1673" i="109" s="1"/>
  <c r="BB1887" i="109"/>
  <c r="BH1474" i="109"/>
  <c r="BH1529" i="109"/>
  <c r="BG1905" i="109"/>
  <c r="AN868" i="109"/>
  <c r="AO450" i="109"/>
  <c r="AP668" i="109" s="1"/>
  <c r="AN893" i="109"/>
  <c r="AN933" i="109"/>
  <c r="AO457" i="109"/>
  <c r="AP675" i="109" s="1"/>
  <c r="AP429" i="109"/>
  <c r="AQ647" i="109" s="1"/>
  <c r="AP865" i="109"/>
  <c r="AO438" i="109"/>
  <c r="AP656" i="109" s="1"/>
  <c r="AO874" i="109"/>
  <c r="AO437" i="109"/>
  <c r="AP655" i="109" s="1"/>
  <c r="AO873" i="109"/>
  <c r="AP497" i="109" l="1"/>
  <c r="AP715" i="109"/>
  <c r="BC432" i="109"/>
  <c r="BC650" i="109"/>
  <c r="AO886" i="109"/>
  <c r="BG1880" i="109"/>
  <c r="BC1887" i="109"/>
  <c r="BH1883" i="109"/>
  <c r="BI1676" i="109"/>
  <c r="BH1943" i="109"/>
  <c r="BI1736" i="109"/>
  <c r="BH1466" i="109"/>
  <c r="BH1888" i="109"/>
  <c r="BI1681" i="109"/>
  <c r="BD1473" i="109"/>
  <c r="BE1680" i="109" s="1"/>
  <c r="BH1905" i="109"/>
  <c r="BI1698" i="109"/>
  <c r="AO868" i="109"/>
  <c r="AP450" i="109"/>
  <c r="AQ668" i="109" s="1"/>
  <c r="AO893" i="109"/>
  <c r="AO933" i="109"/>
  <c r="AP457" i="109"/>
  <c r="AQ675" i="109" s="1"/>
  <c r="AQ429" i="109"/>
  <c r="AR647" i="109" s="1"/>
  <c r="AQ865" i="109"/>
  <c r="AP437" i="109"/>
  <c r="AQ655" i="109" s="1"/>
  <c r="AP873" i="109"/>
  <c r="AP438" i="109"/>
  <c r="AQ656" i="109" s="1"/>
  <c r="AP874" i="109"/>
  <c r="BD432" i="109" l="1"/>
  <c r="BD650" i="109"/>
  <c r="AQ497" i="109"/>
  <c r="AQ715" i="109"/>
  <c r="AP886" i="109"/>
  <c r="BE1473" i="109"/>
  <c r="BF1680" i="109" s="1"/>
  <c r="BH1880" i="109"/>
  <c r="BI1673" i="109"/>
  <c r="BD1887" i="109"/>
  <c r="AP868" i="109"/>
  <c r="AQ450" i="109"/>
  <c r="AR668" i="109" s="1"/>
  <c r="AP893" i="109"/>
  <c r="AP933" i="109"/>
  <c r="AQ457" i="109"/>
  <c r="AR675" i="109" s="1"/>
  <c r="AR429" i="109"/>
  <c r="AS647" i="109" s="1"/>
  <c r="AR865" i="109"/>
  <c r="AQ438" i="109"/>
  <c r="AR656" i="109" s="1"/>
  <c r="AQ874" i="109"/>
  <c r="AQ437" i="109"/>
  <c r="AR655" i="109" s="1"/>
  <c r="AQ873" i="109"/>
  <c r="AR497" i="109" l="1"/>
  <c r="AR715" i="109"/>
  <c r="BE432" i="109"/>
  <c r="BE650" i="109"/>
  <c r="AQ886" i="109"/>
  <c r="AQ868" i="109"/>
  <c r="BF1473" i="109"/>
  <c r="BG1680" i="109" s="1"/>
  <c r="BE1887" i="109"/>
  <c r="AR450" i="109"/>
  <c r="AS668" i="109" s="1"/>
  <c r="AQ893" i="109"/>
  <c r="AQ933" i="109"/>
  <c r="AR457" i="109"/>
  <c r="AS675" i="109" s="1"/>
  <c r="AS429" i="109"/>
  <c r="AT647" i="109" s="1"/>
  <c r="AS865" i="109"/>
  <c r="AR437" i="109"/>
  <c r="AS655" i="109" s="1"/>
  <c r="AR873" i="109"/>
  <c r="AR438" i="109"/>
  <c r="AS656" i="109" s="1"/>
  <c r="AR874" i="109"/>
  <c r="BF432" i="109" l="1"/>
  <c r="BF650" i="109"/>
  <c r="AS497" i="109"/>
  <c r="AS715" i="109"/>
  <c r="AR886" i="109"/>
  <c r="AR868" i="109"/>
  <c r="BF1887" i="109"/>
  <c r="BG1473" i="109"/>
  <c r="BH1680" i="109" s="1"/>
  <c r="AS450" i="109"/>
  <c r="AT668" i="109" s="1"/>
  <c r="AR893" i="109"/>
  <c r="AR933" i="109"/>
  <c r="AS457" i="109"/>
  <c r="AT675" i="109" s="1"/>
  <c r="AT429" i="109"/>
  <c r="AU647" i="109" s="1"/>
  <c r="AT865" i="109"/>
  <c r="AS438" i="109"/>
  <c r="AT656" i="109" s="1"/>
  <c r="AS874" i="109"/>
  <c r="AS437" i="109"/>
  <c r="AT655" i="109" s="1"/>
  <c r="AS873" i="109"/>
  <c r="AT497" i="109" l="1"/>
  <c r="AT715" i="109"/>
  <c r="BG432" i="109"/>
  <c r="BG650" i="109"/>
  <c r="AS868" i="109"/>
  <c r="AT868" i="109" s="1"/>
  <c r="AS886" i="109"/>
  <c r="AT886" i="109" s="1"/>
  <c r="BG1887" i="109"/>
  <c r="BH1473" i="109"/>
  <c r="AT450" i="109"/>
  <c r="AU668" i="109" s="1"/>
  <c r="AS893" i="109"/>
  <c r="AS933" i="109"/>
  <c r="AT457" i="109"/>
  <c r="AU675" i="109" s="1"/>
  <c r="AU429" i="109"/>
  <c r="AW647" i="109" s="1"/>
  <c r="AT437" i="109"/>
  <c r="AU655" i="109" s="1"/>
  <c r="AT873" i="109"/>
  <c r="AT438" i="109"/>
  <c r="AU656" i="109" s="1"/>
  <c r="AT874" i="109"/>
  <c r="BH432" i="109" l="1"/>
  <c r="BH650" i="109"/>
  <c r="AU497" i="109"/>
  <c r="AU715" i="109"/>
  <c r="AW429" i="109"/>
  <c r="AX647" i="109" s="1"/>
  <c r="BH1887" i="109"/>
  <c r="BI1680" i="109"/>
  <c r="AU450" i="109"/>
  <c r="AW668" i="109" s="1"/>
  <c r="AT893" i="109"/>
  <c r="AT933" i="109"/>
  <c r="AV647" i="109"/>
  <c r="AU865" i="109"/>
  <c r="AU457" i="109"/>
  <c r="AW675" i="109" s="1"/>
  <c r="AU438" i="109"/>
  <c r="AW656" i="109" s="1"/>
  <c r="AU437" i="109"/>
  <c r="AW655" i="109" s="1"/>
  <c r="AW497" i="109" l="1"/>
  <c r="AW715" i="109"/>
  <c r="AW450" i="109"/>
  <c r="AX668" i="109" s="1"/>
  <c r="AX429" i="109"/>
  <c r="AY647" i="109" s="1"/>
  <c r="AW865" i="109"/>
  <c r="AW457" i="109"/>
  <c r="AX675" i="109" s="1"/>
  <c r="AW438" i="109"/>
  <c r="AX656" i="109" s="1"/>
  <c r="AW437" i="109"/>
  <c r="AX655" i="109" s="1"/>
  <c r="AV668" i="109"/>
  <c r="AU886" i="109"/>
  <c r="AV715" i="109"/>
  <c r="AU933" i="109"/>
  <c r="AV650" i="109"/>
  <c r="AU868" i="109"/>
  <c r="AV675" i="109"/>
  <c r="AU893" i="109"/>
  <c r="AV656" i="109"/>
  <c r="AU874" i="109"/>
  <c r="AV655" i="109"/>
  <c r="AU873" i="109"/>
  <c r="AX497" i="109" l="1"/>
  <c r="AX715" i="109"/>
  <c r="AX865" i="109"/>
  <c r="AX450" i="109"/>
  <c r="AY668" i="109" s="1"/>
  <c r="AY429" i="109"/>
  <c r="AZ647" i="109" s="1"/>
  <c r="AW886" i="109"/>
  <c r="AW868" i="109"/>
  <c r="AW933" i="109"/>
  <c r="AX457" i="109"/>
  <c r="AY675" i="109" s="1"/>
  <c r="AW893" i="109"/>
  <c r="AX438" i="109"/>
  <c r="AY656" i="109" s="1"/>
  <c r="AW874" i="109"/>
  <c r="AX437" i="109"/>
  <c r="AY655" i="109" s="1"/>
  <c r="AW873" i="109"/>
  <c r="AY497" i="109" l="1"/>
  <c r="AY715" i="109"/>
  <c r="AY865" i="109"/>
  <c r="AX873" i="109"/>
  <c r="AX893" i="109"/>
  <c r="AX874" i="109"/>
  <c r="AX933" i="109"/>
  <c r="AX868" i="109"/>
  <c r="AZ429" i="109"/>
  <c r="BA647" i="109" s="1"/>
  <c r="AX886" i="109"/>
  <c r="AY450" i="109"/>
  <c r="AZ668" i="109" s="1"/>
  <c r="AY457" i="109"/>
  <c r="AZ675" i="109" s="1"/>
  <c r="AY438" i="109"/>
  <c r="AZ656" i="109" s="1"/>
  <c r="AY437" i="109"/>
  <c r="AZ655" i="109" s="1"/>
  <c r="AK1360" i="109"/>
  <c r="AL1360" i="109"/>
  <c r="AM1360" i="109"/>
  <c r="AN1360" i="109"/>
  <c r="AO1360" i="109"/>
  <c r="AP1360" i="109"/>
  <c r="AQ1360" i="109"/>
  <c r="AR1360" i="109"/>
  <c r="AS1360" i="109"/>
  <c r="AT1360" i="109"/>
  <c r="AU1360" i="109"/>
  <c r="AK1361" i="109"/>
  <c r="AL1361" i="109"/>
  <c r="AM1361" i="109"/>
  <c r="AN1361" i="109"/>
  <c r="AO1361" i="109"/>
  <c r="AP1361" i="109"/>
  <c r="AQ1361" i="109"/>
  <c r="AR1361" i="109"/>
  <c r="AS1361" i="109"/>
  <c r="AT1361" i="109"/>
  <c r="AU1361" i="109"/>
  <c r="AK1362" i="109"/>
  <c r="AL1362" i="109"/>
  <c r="AM1362" i="109"/>
  <c r="AN1362" i="109"/>
  <c r="AO1362" i="109"/>
  <c r="AP1362" i="109"/>
  <c r="AQ1362" i="109"/>
  <c r="AR1362" i="109"/>
  <c r="AS1362" i="109"/>
  <c r="AT1362" i="109"/>
  <c r="AU1362" i="109"/>
  <c r="AK1363" i="109"/>
  <c r="AL1363" i="109"/>
  <c r="AM1363" i="109"/>
  <c r="AN1363" i="109"/>
  <c r="AO1363" i="109"/>
  <c r="AP1363" i="109"/>
  <c r="AQ1363" i="109"/>
  <c r="AR1363" i="109"/>
  <c r="AS1363" i="109"/>
  <c r="AT1363" i="109"/>
  <c r="AU1363" i="109"/>
  <c r="AK1364" i="109"/>
  <c r="AL1364" i="109"/>
  <c r="AM1364" i="109"/>
  <c r="AN1364" i="109"/>
  <c r="AO1364" i="109"/>
  <c r="AP1364" i="109"/>
  <c r="AQ1364" i="109"/>
  <c r="AR1364" i="109"/>
  <c r="AS1364" i="109"/>
  <c r="AT1364" i="109"/>
  <c r="AU1364" i="109"/>
  <c r="AK1365" i="109"/>
  <c r="AL1365" i="109"/>
  <c r="AM1365" i="109"/>
  <c r="AN1365" i="109"/>
  <c r="AO1365" i="109"/>
  <c r="AP1365" i="109"/>
  <c r="AQ1365" i="109"/>
  <c r="AR1365" i="109"/>
  <c r="AS1365" i="109"/>
  <c r="AT1365" i="109"/>
  <c r="AU1365" i="109"/>
  <c r="AK1366" i="109"/>
  <c r="AL1366" i="109"/>
  <c r="AM1366" i="109"/>
  <c r="AN1366" i="109"/>
  <c r="AO1366" i="109"/>
  <c r="AP1366" i="109"/>
  <c r="AQ1366" i="109"/>
  <c r="AR1366" i="109"/>
  <c r="AS1366" i="109"/>
  <c r="AT1366" i="109"/>
  <c r="AU1366" i="109"/>
  <c r="AK1367" i="109"/>
  <c r="AL1367" i="109"/>
  <c r="AM1367" i="109"/>
  <c r="AN1367" i="109"/>
  <c r="AO1367" i="109"/>
  <c r="AP1367" i="109"/>
  <c r="AQ1367" i="109"/>
  <c r="AR1367" i="109"/>
  <c r="AS1367" i="109"/>
  <c r="AT1367" i="109"/>
  <c r="AU1367" i="109"/>
  <c r="AK1368" i="109"/>
  <c r="AL1368" i="109"/>
  <c r="AM1368" i="109"/>
  <c r="AN1368" i="109"/>
  <c r="AO1368" i="109"/>
  <c r="AP1368" i="109"/>
  <c r="AQ1368" i="109"/>
  <c r="AR1368" i="109"/>
  <c r="AS1368" i="109"/>
  <c r="AT1368" i="109"/>
  <c r="AU1368" i="109"/>
  <c r="AK1369" i="109"/>
  <c r="AL1369" i="109"/>
  <c r="AM1369" i="109"/>
  <c r="AN1369" i="109"/>
  <c r="AO1369" i="109"/>
  <c r="AP1369" i="109"/>
  <c r="AQ1369" i="109"/>
  <c r="AR1369" i="109"/>
  <c r="AS1369" i="109"/>
  <c r="AT1369" i="109"/>
  <c r="AU1369" i="109"/>
  <c r="AK1370" i="109"/>
  <c r="AL1370" i="109"/>
  <c r="AM1370" i="109"/>
  <c r="AN1370" i="109"/>
  <c r="AO1370" i="109"/>
  <c r="AP1370" i="109"/>
  <c r="AQ1370" i="109"/>
  <c r="AR1370" i="109"/>
  <c r="AS1370" i="109"/>
  <c r="AT1370" i="109"/>
  <c r="AU1370" i="109"/>
  <c r="AK1371" i="109"/>
  <c r="AL1371" i="109"/>
  <c r="AM1371" i="109"/>
  <c r="AN1371" i="109"/>
  <c r="AO1371" i="109"/>
  <c r="AP1371" i="109"/>
  <c r="AQ1371" i="109"/>
  <c r="AR1371" i="109"/>
  <c r="AS1371" i="109"/>
  <c r="AT1371" i="109"/>
  <c r="AU1371" i="109"/>
  <c r="AK1372" i="109"/>
  <c r="AL1372" i="109"/>
  <c r="AM1372" i="109"/>
  <c r="AN1372" i="109"/>
  <c r="AO1372" i="109"/>
  <c r="AP1372" i="109"/>
  <c r="AQ1372" i="109"/>
  <c r="AR1372" i="109"/>
  <c r="AS1372" i="109"/>
  <c r="AT1372" i="109"/>
  <c r="AU1372" i="109"/>
  <c r="AK1373" i="109"/>
  <c r="AL1373" i="109"/>
  <c r="AM1373" i="109"/>
  <c r="AN1373" i="109"/>
  <c r="AO1373" i="109"/>
  <c r="AP1373" i="109"/>
  <c r="AQ1373" i="109"/>
  <c r="AR1373" i="109"/>
  <c r="AS1373" i="109"/>
  <c r="AT1373" i="109"/>
  <c r="AU1373" i="109"/>
  <c r="AK1374" i="109"/>
  <c r="AL1374" i="109"/>
  <c r="AM1374" i="109"/>
  <c r="AN1374" i="109"/>
  <c r="AO1374" i="109"/>
  <c r="AP1374" i="109"/>
  <c r="AQ1374" i="109"/>
  <c r="AR1374" i="109"/>
  <c r="AS1374" i="109"/>
  <c r="AT1374" i="109"/>
  <c r="AU1374" i="109"/>
  <c r="AK1375" i="109"/>
  <c r="AL1375" i="109"/>
  <c r="AM1375" i="109"/>
  <c r="AN1375" i="109"/>
  <c r="AO1375" i="109"/>
  <c r="AP1375" i="109"/>
  <c r="AQ1375" i="109"/>
  <c r="AR1375" i="109"/>
  <c r="AS1375" i="109"/>
  <c r="AT1375" i="109"/>
  <c r="AU1375" i="109"/>
  <c r="AK1376" i="109"/>
  <c r="AL1376" i="109"/>
  <c r="AM1376" i="109"/>
  <c r="AN1376" i="109"/>
  <c r="AO1376" i="109"/>
  <c r="AP1376" i="109"/>
  <c r="AQ1376" i="109"/>
  <c r="AR1376" i="109"/>
  <c r="AS1376" i="109"/>
  <c r="AT1376" i="109"/>
  <c r="AU1376" i="109"/>
  <c r="AK1377" i="109"/>
  <c r="AL1377" i="109"/>
  <c r="AM1377" i="109"/>
  <c r="AN1377" i="109"/>
  <c r="AO1377" i="109"/>
  <c r="AP1377" i="109"/>
  <c r="AQ1377" i="109"/>
  <c r="AR1377" i="109"/>
  <c r="AS1377" i="109"/>
  <c r="AT1377" i="109"/>
  <c r="AU1377" i="109"/>
  <c r="AK1378" i="109"/>
  <c r="AL1378" i="109"/>
  <c r="AM1378" i="109"/>
  <c r="AN1378" i="109"/>
  <c r="AO1378" i="109"/>
  <c r="AP1378" i="109"/>
  <c r="AQ1378" i="109"/>
  <c r="AR1378" i="109"/>
  <c r="AS1378" i="109"/>
  <c r="AT1378" i="109"/>
  <c r="AU1378" i="109"/>
  <c r="AK1379" i="109"/>
  <c r="AL1379" i="109"/>
  <c r="AM1379" i="109"/>
  <c r="AN1379" i="109"/>
  <c r="AO1379" i="109"/>
  <c r="AP1379" i="109"/>
  <c r="AQ1379" i="109"/>
  <c r="AR1379" i="109"/>
  <c r="AS1379" i="109"/>
  <c r="AT1379" i="109"/>
  <c r="AU1379" i="109"/>
  <c r="AK1380" i="109"/>
  <c r="AL1380" i="109"/>
  <c r="AM1380" i="109"/>
  <c r="AN1380" i="109"/>
  <c r="AO1380" i="109"/>
  <c r="AP1380" i="109"/>
  <c r="AQ1380" i="109"/>
  <c r="AR1380" i="109"/>
  <c r="AS1380" i="109"/>
  <c r="AT1380" i="109"/>
  <c r="AU1380" i="109"/>
  <c r="AK1381" i="109"/>
  <c r="AL1381" i="109"/>
  <c r="AM1381" i="109"/>
  <c r="AN1381" i="109"/>
  <c r="AO1381" i="109"/>
  <c r="AP1381" i="109"/>
  <c r="AQ1381" i="109"/>
  <c r="AR1381" i="109"/>
  <c r="AS1381" i="109"/>
  <c r="AT1381" i="109"/>
  <c r="AU1381" i="109"/>
  <c r="AK1382" i="109"/>
  <c r="AL1382" i="109"/>
  <c r="AM1382" i="109"/>
  <c r="AN1382" i="109"/>
  <c r="AO1382" i="109"/>
  <c r="AP1382" i="109"/>
  <c r="AQ1382" i="109"/>
  <c r="AR1382" i="109"/>
  <c r="AS1382" i="109"/>
  <c r="AT1382" i="109"/>
  <c r="AU1382" i="109"/>
  <c r="AK1383" i="109"/>
  <c r="AL1383" i="109"/>
  <c r="AM1383" i="109"/>
  <c r="AN1383" i="109"/>
  <c r="AO1383" i="109"/>
  <c r="AP1383" i="109"/>
  <c r="AQ1383" i="109"/>
  <c r="AR1383" i="109"/>
  <c r="AS1383" i="109"/>
  <c r="AT1383" i="109"/>
  <c r="AU1383" i="109"/>
  <c r="AK1384" i="109"/>
  <c r="AL1384" i="109"/>
  <c r="AM1384" i="109"/>
  <c r="AN1384" i="109"/>
  <c r="AO1384" i="109"/>
  <c r="AP1384" i="109"/>
  <c r="AQ1384" i="109"/>
  <c r="AR1384" i="109"/>
  <c r="AS1384" i="109"/>
  <c r="AT1384" i="109"/>
  <c r="AU1384" i="109"/>
  <c r="AK1385" i="109"/>
  <c r="AL1385" i="109"/>
  <c r="AM1385" i="109"/>
  <c r="AN1385" i="109"/>
  <c r="AO1385" i="109"/>
  <c r="AP1385" i="109"/>
  <c r="AQ1385" i="109"/>
  <c r="AR1385" i="109"/>
  <c r="AS1385" i="109"/>
  <c r="AT1385" i="109"/>
  <c r="AU1385" i="109"/>
  <c r="AK1386" i="109"/>
  <c r="AL1386" i="109"/>
  <c r="AM1386" i="109"/>
  <c r="AN1386" i="109"/>
  <c r="AO1386" i="109"/>
  <c r="AP1386" i="109"/>
  <c r="AQ1386" i="109"/>
  <c r="AR1386" i="109"/>
  <c r="AS1386" i="109"/>
  <c r="AT1386" i="109"/>
  <c r="AU1386" i="109"/>
  <c r="AK1387" i="109"/>
  <c r="AL1387" i="109"/>
  <c r="AM1387" i="109"/>
  <c r="AN1387" i="109"/>
  <c r="AO1387" i="109"/>
  <c r="AP1387" i="109"/>
  <c r="AQ1387" i="109"/>
  <c r="AR1387" i="109"/>
  <c r="AS1387" i="109"/>
  <c r="AT1387" i="109"/>
  <c r="AU1387" i="109"/>
  <c r="AK1388" i="109"/>
  <c r="AL1388" i="109"/>
  <c r="AM1388" i="109"/>
  <c r="AN1388" i="109"/>
  <c r="AO1388" i="109"/>
  <c r="AP1388" i="109"/>
  <c r="AQ1388" i="109"/>
  <c r="AR1388" i="109"/>
  <c r="AS1388" i="109"/>
  <c r="AT1388" i="109"/>
  <c r="AU1388" i="109"/>
  <c r="AK1389" i="109"/>
  <c r="AL1389" i="109"/>
  <c r="AM1389" i="109"/>
  <c r="AN1389" i="109"/>
  <c r="AO1389" i="109"/>
  <c r="AP1389" i="109"/>
  <c r="AQ1389" i="109"/>
  <c r="AR1389" i="109"/>
  <c r="AS1389" i="109"/>
  <c r="AT1389" i="109"/>
  <c r="AU1389" i="109"/>
  <c r="AK1390" i="109"/>
  <c r="AL1390" i="109"/>
  <c r="AM1390" i="109"/>
  <c r="AN1390" i="109"/>
  <c r="AO1390" i="109"/>
  <c r="AP1390" i="109"/>
  <c r="AQ1390" i="109"/>
  <c r="AR1390" i="109"/>
  <c r="AS1390" i="109"/>
  <c r="AT1390" i="109"/>
  <c r="AU1390" i="109"/>
  <c r="AK1391" i="109"/>
  <c r="AL1391" i="109"/>
  <c r="AM1391" i="109"/>
  <c r="AN1391" i="109"/>
  <c r="AO1391" i="109"/>
  <c r="AP1391" i="109"/>
  <c r="AQ1391" i="109"/>
  <c r="AR1391" i="109"/>
  <c r="AS1391" i="109"/>
  <c r="AT1391" i="109"/>
  <c r="AU1391" i="109"/>
  <c r="AK1392" i="109"/>
  <c r="AL1392" i="109"/>
  <c r="AM1392" i="109"/>
  <c r="AN1392" i="109"/>
  <c r="AO1392" i="109"/>
  <c r="AP1392" i="109"/>
  <c r="AQ1392" i="109"/>
  <c r="AR1392" i="109"/>
  <c r="AS1392" i="109"/>
  <c r="AT1392" i="109"/>
  <c r="AU1392" i="109"/>
  <c r="AK1393" i="109"/>
  <c r="AL1393" i="109"/>
  <c r="AM1393" i="109"/>
  <c r="AN1393" i="109"/>
  <c r="AO1393" i="109"/>
  <c r="AP1393" i="109"/>
  <c r="AQ1393" i="109"/>
  <c r="AR1393" i="109"/>
  <c r="AS1393" i="109"/>
  <c r="AT1393" i="109"/>
  <c r="AU1393" i="109"/>
  <c r="AK1394" i="109"/>
  <c r="AL1394" i="109"/>
  <c r="AM1394" i="109"/>
  <c r="AN1394" i="109"/>
  <c r="AO1394" i="109"/>
  <c r="AP1394" i="109"/>
  <c r="AQ1394" i="109"/>
  <c r="AR1394" i="109"/>
  <c r="AS1394" i="109"/>
  <c r="AT1394" i="109"/>
  <c r="AU1394" i="109"/>
  <c r="AK1395" i="109"/>
  <c r="AL1395" i="109"/>
  <c r="AM1395" i="109"/>
  <c r="AN1395" i="109"/>
  <c r="AO1395" i="109"/>
  <c r="AP1395" i="109"/>
  <c r="AQ1395" i="109"/>
  <c r="AR1395" i="109"/>
  <c r="AS1395" i="109"/>
  <c r="AT1395" i="109"/>
  <c r="AU1395" i="109"/>
  <c r="AK1396" i="109"/>
  <c r="AL1396" i="109"/>
  <c r="AM1396" i="109"/>
  <c r="AN1396" i="109"/>
  <c r="AO1396" i="109"/>
  <c r="AP1396" i="109"/>
  <c r="AQ1396" i="109"/>
  <c r="AR1396" i="109"/>
  <c r="AS1396" i="109"/>
  <c r="AT1396" i="109"/>
  <c r="AU1396" i="109"/>
  <c r="AK1397" i="109"/>
  <c r="AL1397" i="109"/>
  <c r="AM1397" i="109"/>
  <c r="AN1397" i="109"/>
  <c r="AO1397" i="109"/>
  <c r="AP1397" i="109"/>
  <c r="AQ1397" i="109"/>
  <c r="AR1397" i="109"/>
  <c r="AS1397" i="109"/>
  <c r="AT1397" i="109"/>
  <c r="AU1397" i="109"/>
  <c r="AK1398" i="109"/>
  <c r="AL1398" i="109"/>
  <c r="AM1398" i="109"/>
  <c r="AN1398" i="109"/>
  <c r="AO1398" i="109"/>
  <c r="AP1398" i="109"/>
  <c r="AQ1398" i="109"/>
  <c r="AR1398" i="109"/>
  <c r="AS1398" i="109"/>
  <c r="AT1398" i="109"/>
  <c r="AU1398" i="109"/>
  <c r="AK1399" i="109"/>
  <c r="AL1399" i="109"/>
  <c r="AM1399" i="109"/>
  <c r="AN1399" i="109"/>
  <c r="AO1399" i="109"/>
  <c r="AP1399" i="109"/>
  <c r="AQ1399" i="109"/>
  <c r="AR1399" i="109"/>
  <c r="AS1399" i="109"/>
  <c r="AT1399" i="109"/>
  <c r="AU1399" i="109"/>
  <c r="AK1400" i="109"/>
  <c r="AL1400" i="109"/>
  <c r="AM1400" i="109"/>
  <c r="AN1400" i="109"/>
  <c r="AO1400" i="109"/>
  <c r="AP1400" i="109"/>
  <c r="AQ1400" i="109"/>
  <c r="AR1400" i="109"/>
  <c r="AS1400" i="109"/>
  <c r="AT1400" i="109"/>
  <c r="AU1400" i="109"/>
  <c r="AK1401" i="109"/>
  <c r="AL1401" i="109"/>
  <c r="AM1401" i="109"/>
  <c r="AN1401" i="109"/>
  <c r="AO1401" i="109"/>
  <c r="AP1401" i="109"/>
  <c r="AQ1401" i="109"/>
  <c r="AR1401" i="109"/>
  <c r="AS1401" i="109"/>
  <c r="AT1401" i="109"/>
  <c r="AU1401" i="109"/>
  <c r="AK1402" i="109"/>
  <c r="AL1402" i="109"/>
  <c r="AM1402" i="109"/>
  <c r="AN1402" i="109"/>
  <c r="AO1402" i="109"/>
  <c r="AP1402" i="109"/>
  <c r="AQ1402" i="109"/>
  <c r="AR1402" i="109"/>
  <c r="AS1402" i="109"/>
  <c r="AT1402" i="109"/>
  <c r="AU1402" i="109"/>
  <c r="AK1403" i="109"/>
  <c r="AL1403" i="109"/>
  <c r="AM1403" i="109"/>
  <c r="AN1403" i="109"/>
  <c r="AO1403" i="109"/>
  <c r="AP1403" i="109"/>
  <c r="AQ1403" i="109"/>
  <c r="AR1403" i="109"/>
  <c r="AS1403" i="109"/>
  <c r="AT1403" i="109"/>
  <c r="AU1403" i="109"/>
  <c r="AK1404" i="109"/>
  <c r="AL1404" i="109"/>
  <c r="AM1404" i="109"/>
  <c r="AN1404" i="109"/>
  <c r="AO1404" i="109"/>
  <c r="AP1404" i="109"/>
  <c r="AQ1404" i="109"/>
  <c r="AR1404" i="109"/>
  <c r="AS1404" i="109"/>
  <c r="AT1404" i="109"/>
  <c r="AU1404" i="109"/>
  <c r="AK1405" i="109"/>
  <c r="AL1405" i="109"/>
  <c r="AM1405" i="109"/>
  <c r="AN1405" i="109"/>
  <c r="AO1405" i="109"/>
  <c r="AP1405" i="109"/>
  <c r="AQ1405" i="109"/>
  <c r="AR1405" i="109"/>
  <c r="AS1405" i="109"/>
  <c r="AT1405" i="109"/>
  <c r="AU1405" i="109"/>
  <c r="AK1406" i="109"/>
  <c r="AL1406" i="109"/>
  <c r="AM1406" i="109"/>
  <c r="AN1406" i="109"/>
  <c r="AO1406" i="109"/>
  <c r="AP1406" i="109"/>
  <c r="AQ1406" i="109"/>
  <c r="AR1406" i="109"/>
  <c r="AS1406" i="109"/>
  <c r="AT1406" i="109"/>
  <c r="AU1406" i="109"/>
  <c r="AK1407" i="109"/>
  <c r="AL1407" i="109"/>
  <c r="AM1407" i="109"/>
  <c r="AN1407" i="109"/>
  <c r="AO1407" i="109"/>
  <c r="AP1407" i="109"/>
  <c r="AQ1407" i="109"/>
  <c r="AR1407" i="109"/>
  <c r="AS1407" i="109"/>
  <c r="AT1407" i="109"/>
  <c r="AU1407" i="109"/>
  <c r="AK1408" i="109"/>
  <c r="AL1408" i="109"/>
  <c r="AM1408" i="109"/>
  <c r="AN1408" i="109"/>
  <c r="AO1408" i="109"/>
  <c r="AP1408" i="109"/>
  <c r="AQ1408" i="109"/>
  <c r="AR1408" i="109"/>
  <c r="AS1408" i="109"/>
  <c r="AT1408" i="109"/>
  <c r="AU1408" i="109"/>
  <c r="AK1409" i="109"/>
  <c r="AL1409" i="109"/>
  <c r="AM1409" i="109"/>
  <c r="AN1409" i="109"/>
  <c r="AO1409" i="109"/>
  <c r="AP1409" i="109"/>
  <c r="AQ1409" i="109"/>
  <c r="AR1409" i="109"/>
  <c r="AS1409" i="109"/>
  <c r="AT1409" i="109"/>
  <c r="AU1409" i="109"/>
  <c r="AK1410" i="109"/>
  <c r="AL1410" i="109"/>
  <c r="AM1410" i="109"/>
  <c r="AN1410" i="109"/>
  <c r="AO1410" i="109"/>
  <c r="AP1410" i="109"/>
  <c r="AQ1410" i="109"/>
  <c r="AR1410" i="109"/>
  <c r="AS1410" i="109"/>
  <c r="AT1410" i="109"/>
  <c r="AU1410" i="109"/>
  <c r="AK1411" i="109"/>
  <c r="AL1411" i="109"/>
  <c r="AM1411" i="109"/>
  <c r="AN1411" i="109"/>
  <c r="AO1411" i="109"/>
  <c r="AP1411" i="109"/>
  <c r="AQ1411" i="109"/>
  <c r="AR1411" i="109"/>
  <c r="AS1411" i="109"/>
  <c r="AT1411" i="109"/>
  <c r="AU1411" i="109"/>
  <c r="AK1412" i="109"/>
  <c r="AL1412" i="109"/>
  <c r="AM1412" i="109"/>
  <c r="AN1412" i="109"/>
  <c r="AO1412" i="109"/>
  <c r="AP1412" i="109"/>
  <c r="AQ1412" i="109"/>
  <c r="AR1412" i="109"/>
  <c r="AS1412" i="109"/>
  <c r="AT1412" i="109"/>
  <c r="AU1412" i="109"/>
  <c r="AK1413" i="109"/>
  <c r="AL1413" i="109"/>
  <c r="AM1413" i="109"/>
  <c r="AN1413" i="109"/>
  <c r="AO1413" i="109"/>
  <c r="AP1413" i="109"/>
  <c r="AQ1413" i="109"/>
  <c r="AR1413" i="109"/>
  <c r="AS1413" i="109"/>
  <c r="AT1413" i="109"/>
  <c r="AU1413" i="109"/>
  <c r="AK1414" i="109"/>
  <c r="AL1414" i="109"/>
  <c r="AM1414" i="109"/>
  <c r="AN1414" i="109"/>
  <c r="AO1414" i="109"/>
  <c r="AP1414" i="109"/>
  <c r="AQ1414" i="109"/>
  <c r="AR1414" i="109"/>
  <c r="AS1414" i="109"/>
  <c r="AT1414" i="109"/>
  <c r="AU1414" i="109"/>
  <c r="AK1415" i="109"/>
  <c r="AL1415" i="109"/>
  <c r="AM1415" i="109"/>
  <c r="AN1415" i="109"/>
  <c r="AO1415" i="109"/>
  <c r="AP1415" i="109"/>
  <c r="AQ1415" i="109"/>
  <c r="AR1415" i="109"/>
  <c r="AS1415" i="109"/>
  <c r="AT1415" i="109"/>
  <c r="AU1415" i="109"/>
  <c r="AK1416" i="109"/>
  <c r="AL1416" i="109"/>
  <c r="AM1416" i="109"/>
  <c r="AN1416" i="109"/>
  <c r="AO1416" i="109"/>
  <c r="AP1416" i="109"/>
  <c r="AQ1416" i="109"/>
  <c r="AR1416" i="109"/>
  <c r="AS1416" i="109"/>
  <c r="AT1416" i="109"/>
  <c r="AU1416" i="109"/>
  <c r="AK1417" i="109"/>
  <c r="AL1417" i="109"/>
  <c r="AM1417" i="109"/>
  <c r="AN1417" i="109"/>
  <c r="AO1417" i="109"/>
  <c r="AP1417" i="109"/>
  <c r="AQ1417" i="109"/>
  <c r="AR1417" i="109"/>
  <c r="AS1417" i="109"/>
  <c r="AT1417" i="109"/>
  <c r="AU1417" i="109"/>
  <c r="AK1418" i="109"/>
  <c r="AL1418" i="109"/>
  <c r="AM1418" i="109"/>
  <c r="AN1418" i="109"/>
  <c r="AO1418" i="109"/>
  <c r="AP1418" i="109"/>
  <c r="AQ1418" i="109"/>
  <c r="AR1418" i="109"/>
  <c r="AS1418" i="109"/>
  <c r="AT1418" i="109"/>
  <c r="AU1418" i="109"/>
  <c r="AK1419" i="109"/>
  <c r="AL1419" i="109"/>
  <c r="AM1419" i="109"/>
  <c r="AN1419" i="109"/>
  <c r="AO1419" i="109"/>
  <c r="AP1419" i="109"/>
  <c r="AQ1419" i="109"/>
  <c r="AR1419" i="109"/>
  <c r="AS1419" i="109"/>
  <c r="AT1419" i="109"/>
  <c r="AU1419" i="109"/>
  <c r="AK1420" i="109"/>
  <c r="AL1420" i="109"/>
  <c r="AM1420" i="109"/>
  <c r="AN1420" i="109"/>
  <c r="AO1420" i="109"/>
  <c r="AP1420" i="109"/>
  <c r="AQ1420" i="109"/>
  <c r="AR1420" i="109"/>
  <c r="AS1420" i="109"/>
  <c r="AT1420" i="109"/>
  <c r="AU1420" i="109"/>
  <c r="AK1421" i="109"/>
  <c r="AL1421" i="109"/>
  <c r="AM1421" i="109"/>
  <c r="AN1421" i="109"/>
  <c r="AO1421" i="109"/>
  <c r="AP1421" i="109"/>
  <c r="AQ1421" i="109"/>
  <c r="AR1421" i="109"/>
  <c r="AS1421" i="109"/>
  <c r="AT1421" i="109"/>
  <c r="AU1421" i="109"/>
  <c r="AK1422" i="109"/>
  <c r="AL1422" i="109"/>
  <c r="AM1422" i="109"/>
  <c r="AN1422" i="109"/>
  <c r="AO1422" i="109"/>
  <c r="AP1422" i="109"/>
  <c r="AQ1422" i="109"/>
  <c r="AR1422" i="109"/>
  <c r="AS1422" i="109"/>
  <c r="AT1422" i="109"/>
  <c r="AU1422" i="109"/>
  <c r="AK1423" i="109"/>
  <c r="AL1423" i="109"/>
  <c r="AM1423" i="109"/>
  <c r="AN1423" i="109"/>
  <c r="AO1423" i="109"/>
  <c r="AP1423" i="109"/>
  <c r="AQ1423" i="109"/>
  <c r="AR1423" i="109"/>
  <c r="AS1423" i="109"/>
  <c r="AT1423" i="109"/>
  <c r="AU1423" i="109"/>
  <c r="AK1424" i="109"/>
  <c r="AL1424" i="109"/>
  <c r="AM1424" i="109"/>
  <c r="AN1424" i="109"/>
  <c r="AO1424" i="109"/>
  <c r="AP1424" i="109"/>
  <c r="AQ1424" i="109"/>
  <c r="AR1424" i="109"/>
  <c r="AS1424" i="109"/>
  <c r="AT1424" i="109"/>
  <c r="AU1424" i="109"/>
  <c r="AK1425" i="109"/>
  <c r="AL1425" i="109"/>
  <c r="AM1425" i="109"/>
  <c r="AN1425" i="109"/>
  <c r="AO1425" i="109"/>
  <c r="AP1425" i="109"/>
  <c r="AQ1425" i="109"/>
  <c r="AR1425" i="109"/>
  <c r="AS1425" i="109"/>
  <c r="AT1425" i="109"/>
  <c r="AU1425" i="109"/>
  <c r="AK1426" i="109"/>
  <c r="AL1426" i="109"/>
  <c r="AM1426" i="109"/>
  <c r="AN1426" i="109"/>
  <c r="AO1426" i="109"/>
  <c r="AP1426" i="109"/>
  <c r="AQ1426" i="109"/>
  <c r="AR1426" i="109"/>
  <c r="AS1426" i="109"/>
  <c r="AT1426" i="109"/>
  <c r="AU1426" i="109"/>
  <c r="AK1427" i="109"/>
  <c r="AL1427" i="109"/>
  <c r="AM1427" i="109"/>
  <c r="AN1427" i="109"/>
  <c r="AO1427" i="109"/>
  <c r="AP1427" i="109"/>
  <c r="AQ1427" i="109"/>
  <c r="AR1427" i="109"/>
  <c r="AS1427" i="109"/>
  <c r="AT1427" i="109"/>
  <c r="AU1427" i="109"/>
  <c r="AK1428" i="109"/>
  <c r="AL1428" i="109"/>
  <c r="AM1428" i="109"/>
  <c r="AN1428" i="109"/>
  <c r="AO1428" i="109"/>
  <c r="AP1428" i="109"/>
  <c r="AQ1428" i="109"/>
  <c r="AR1428" i="109"/>
  <c r="AS1428" i="109"/>
  <c r="AT1428" i="109"/>
  <c r="AU1428" i="109"/>
  <c r="AK1429" i="109"/>
  <c r="AL1429" i="109"/>
  <c r="AM1429" i="109"/>
  <c r="AN1429" i="109"/>
  <c r="AO1429" i="109"/>
  <c r="AP1429" i="109"/>
  <c r="AQ1429" i="109"/>
  <c r="AR1429" i="109"/>
  <c r="AS1429" i="109"/>
  <c r="AT1429" i="109"/>
  <c r="AU1429" i="109"/>
  <c r="AJ1360" i="109"/>
  <c r="AJ1361" i="109"/>
  <c r="AJ1362" i="109"/>
  <c r="AJ1363" i="109"/>
  <c r="AJ1364" i="109"/>
  <c r="AJ1365" i="109"/>
  <c r="AJ1366" i="109"/>
  <c r="AJ1367" i="109"/>
  <c r="AJ1368" i="109"/>
  <c r="AJ1369" i="109"/>
  <c r="AJ1370" i="109"/>
  <c r="AJ1371" i="109"/>
  <c r="AJ1372" i="109"/>
  <c r="AJ1373" i="109"/>
  <c r="AJ1374" i="109"/>
  <c r="AJ1375" i="109"/>
  <c r="AJ1376" i="109"/>
  <c r="AJ1377" i="109"/>
  <c r="AJ1378" i="109"/>
  <c r="AJ1379" i="109"/>
  <c r="AJ1380" i="109"/>
  <c r="AJ1381" i="109"/>
  <c r="AJ1382" i="109"/>
  <c r="AJ1383" i="109"/>
  <c r="AJ1384" i="109"/>
  <c r="AJ1385" i="109"/>
  <c r="AJ1386" i="109"/>
  <c r="AJ1387" i="109"/>
  <c r="AJ1388" i="109"/>
  <c r="AJ1389" i="109"/>
  <c r="AJ1390" i="109"/>
  <c r="AJ1391" i="109"/>
  <c r="AJ1392" i="109"/>
  <c r="AJ1393" i="109"/>
  <c r="AJ1394" i="109"/>
  <c r="AJ1395" i="109"/>
  <c r="AJ1396" i="109"/>
  <c r="AJ1397" i="109"/>
  <c r="AJ1398" i="109"/>
  <c r="AJ1399" i="109"/>
  <c r="AJ1400" i="109"/>
  <c r="AJ1401" i="109"/>
  <c r="AJ1402" i="109"/>
  <c r="AJ1403" i="109"/>
  <c r="AJ1404" i="109"/>
  <c r="AJ1405" i="109"/>
  <c r="AJ1406" i="109"/>
  <c r="AJ1407" i="109"/>
  <c r="AJ1408" i="109"/>
  <c r="AJ1409" i="109"/>
  <c r="AJ1410" i="109"/>
  <c r="AJ1411" i="109"/>
  <c r="AJ1412" i="109"/>
  <c r="AJ1413" i="109"/>
  <c r="AJ1414" i="109"/>
  <c r="AJ1415" i="109"/>
  <c r="AJ1416" i="109"/>
  <c r="AJ1417" i="109"/>
  <c r="AJ1418" i="109"/>
  <c r="AJ1419" i="109"/>
  <c r="AJ1420" i="109"/>
  <c r="AJ1421" i="109"/>
  <c r="AJ1422" i="109"/>
  <c r="AJ1423" i="109"/>
  <c r="AJ1424" i="109"/>
  <c r="AJ1425" i="109"/>
  <c r="AJ1426" i="109"/>
  <c r="AJ1427" i="109"/>
  <c r="AJ1428" i="109"/>
  <c r="AZ497" i="109" l="1"/>
  <c r="AZ715" i="109"/>
  <c r="AY893" i="109"/>
  <c r="AZ893" i="109" s="1"/>
  <c r="AY874" i="109"/>
  <c r="AY868" i="109"/>
  <c r="AZ450" i="109"/>
  <c r="BA668" i="109" s="1"/>
  <c r="AZ865" i="109"/>
  <c r="AY886" i="109"/>
  <c r="BA429" i="109"/>
  <c r="BB647" i="109" s="1"/>
  <c r="AY933" i="109"/>
  <c r="AZ457" i="109"/>
  <c r="BA675" i="109" s="1"/>
  <c r="AZ438" i="109"/>
  <c r="BA656" i="109" s="1"/>
  <c r="AY873" i="109"/>
  <c r="AZ437" i="109"/>
  <c r="BA655" i="109" s="1"/>
  <c r="F1643" i="109"/>
  <c r="G1643" i="109" s="1"/>
  <c r="F1644" i="109"/>
  <c r="G1644" i="109" s="1"/>
  <c r="F1648" i="109"/>
  <c r="G1648" i="109" s="1"/>
  <c r="F1649" i="109"/>
  <c r="G1649" i="109" s="1"/>
  <c r="F1650" i="109"/>
  <c r="G1650" i="109" s="1"/>
  <c r="F1651" i="109"/>
  <c r="G1651" i="109" s="1"/>
  <c r="F1652" i="109"/>
  <c r="G1652" i="109" s="1"/>
  <c r="F1653" i="109"/>
  <c r="G1653" i="109" s="1"/>
  <c r="F1654" i="109"/>
  <c r="G1654" i="109" s="1"/>
  <c r="F1655" i="109"/>
  <c r="G1655" i="109" s="1"/>
  <c r="F1656" i="109"/>
  <c r="G1656" i="109" s="1"/>
  <c r="F1657" i="109"/>
  <c r="G1657" i="109" s="1"/>
  <c r="F1658" i="109"/>
  <c r="G1658" i="109" s="1"/>
  <c r="F1659" i="109"/>
  <c r="G1659" i="109" s="1"/>
  <c r="F1660" i="109"/>
  <c r="G1660" i="109" s="1"/>
  <c r="F1661" i="109"/>
  <c r="G1661" i="109" s="1"/>
  <c r="F1662" i="109"/>
  <c r="G1662" i="109" s="1"/>
  <c r="F1667" i="109"/>
  <c r="F1668" i="109"/>
  <c r="G1668" i="109" s="1"/>
  <c r="F1669" i="109"/>
  <c r="G1669" i="109" s="1"/>
  <c r="F1670" i="109"/>
  <c r="G1670" i="109" s="1"/>
  <c r="F1671" i="109"/>
  <c r="G1671" i="109" s="1"/>
  <c r="F1672" i="109"/>
  <c r="G1672" i="109" s="1"/>
  <c r="F1674" i="109"/>
  <c r="G1674" i="109" s="1"/>
  <c r="F1675" i="109"/>
  <c r="G1675" i="109" s="1"/>
  <c r="F1677" i="109"/>
  <c r="G1677" i="109" s="1"/>
  <c r="F1678" i="109"/>
  <c r="G1678" i="109" s="1"/>
  <c r="F1679" i="109"/>
  <c r="G1679" i="109" s="1"/>
  <c r="F1682" i="109"/>
  <c r="G1682" i="109" s="1"/>
  <c r="F1683" i="109"/>
  <c r="G1683" i="109" s="1"/>
  <c r="F1684" i="109"/>
  <c r="G1684" i="109" s="1"/>
  <c r="F1685" i="109"/>
  <c r="G1685" i="109" s="1"/>
  <c r="F1686" i="109"/>
  <c r="G1686" i="109" s="1"/>
  <c r="F1687" i="109"/>
  <c r="G1687" i="109" s="1"/>
  <c r="F1688" i="109"/>
  <c r="G1688" i="109" s="1"/>
  <c r="F1689" i="109"/>
  <c r="G1689" i="109" s="1"/>
  <c r="F1693" i="109"/>
  <c r="G1693" i="109" s="1"/>
  <c r="F1694" i="109"/>
  <c r="G1694" i="109" s="1"/>
  <c r="F1696" i="109"/>
  <c r="G1696" i="109" s="1"/>
  <c r="F1697" i="109"/>
  <c r="G1697" i="109" s="1"/>
  <c r="F1699" i="109"/>
  <c r="G1699" i="109" s="1"/>
  <c r="F1705" i="109"/>
  <c r="F1706" i="109"/>
  <c r="G1706" i="109" s="1"/>
  <c r="F1707" i="109"/>
  <c r="G1707" i="109" s="1"/>
  <c r="F1708" i="109"/>
  <c r="G1708" i="109" s="1"/>
  <c r="F1709" i="109"/>
  <c r="G1709" i="109" s="1"/>
  <c r="F1712" i="109"/>
  <c r="G1712" i="109" s="1"/>
  <c r="F1714" i="109"/>
  <c r="G1714" i="109" s="1"/>
  <c r="F1716" i="109"/>
  <c r="G1716" i="109" s="1"/>
  <c r="F1718" i="109"/>
  <c r="G1718" i="109" s="1"/>
  <c r="F1719" i="109"/>
  <c r="G1719" i="109" s="1"/>
  <c r="F1720" i="109"/>
  <c r="G1720" i="109" s="1"/>
  <c r="F1721" i="109"/>
  <c r="G1721" i="109" s="1"/>
  <c r="F1722" i="109"/>
  <c r="G1722" i="109" s="1"/>
  <c r="F1724" i="109"/>
  <c r="G1724" i="109" s="1"/>
  <c r="F1726" i="109"/>
  <c r="G1726" i="109" s="1"/>
  <c r="F1728" i="109"/>
  <c r="G1728" i="109" s="1"/>
  <c r="F1730" i="109"/>
  <c r="G1730" i="109" s="1"/>
  <c r="F1732" i="109"/>
  <c r="G1732" i="109" s="1"/>
  <c r="F1735" i="109"/>
  <c r="G1735" i="109" s="1"/>
  <c r="F1737" i="109"/>
  <c r="G1737" i="109" s="1"/>
  <c r="F1739" i="109"/>
  <c r="G1739" i="109" s="1"/>
  <c r="F1740" i="109"/>
  <c r="G1740" i="109" s="1"/>
  <c r="F1742" i="109"/>
  <c r="G1742" i="109" s="1"/>
  <c r="F1743" i="109"/>
  <c r="G1743" i="109" s="1"/>
  <c r="F1744" i="109"/>
  <c r="G1744" i="109" s="1"/>
  <c r="F1745" i="109"/>
  <c r="G1745" i="109" s="1"/>
  <c r="F1746" i="109"/>
  <c r="F1747" i="109"/>
  <c r="F1748" i="109"/>
  <c r="F1749" i="109"/>
  <c r="F1750" i="109"/>
  <c r="F1751" i="109"/>
  <c r="F1752" i="109"/>
  <c r="F1753" i="109"/>
  <c r="F1754" i="109"/>
  <c r="F1755" i="109"/>
  <c r="F1756" i="109"/>
  <c r="F1757" i="109"/>
  <c r="F1758" i="109"/>
  <c r="F1759" i="109"/>
  <c r="F1760" i="109"/>
  <c r="F1761" i="109"/>
  <c r="F1762" i="109"/>
  <c r="F1763" i="109"/>
  <c r="F1764" i="109"/>
  <c r="F1765" i="109"/>
  <c r="F1766" i="109"/>
  <c r="F1767" i="109"/>
  <c r="F1768" i="109"/>
  <c r="F1769" i="109"/>
  <c r="F1770" i="109"/>
  <c r="F1771" i="109"/>
  <c r="F1772" i="109"/>
  <c r="F1773" i="109"/>
  <c r="F1774" i="109"/>
  <c r="F1775" i="109"/>
  <c r="F1776" i="109"/>
  <c r="F1777" i="109"/>
  <c r="F1778" i="109"/>
  <c r="F1779" i="109"/>
  <c r="F1780" i="109"/>
  <c r="F1781" i="109"/>
  <c r="F1782" i="109"/>
  <c r="F1783" i="109"/>
  <c r="F1784" i="109"/>
  <c r="F1785" i="109"/>
  <c r="F1786" i="109"/>
  <c r="F1787" i="109"/>
  <c r="F1788" i="109"/>
  <c r="F1789" i="109"/>
  <c r="F1790" i="109"/>
  <c r="F1791" i="109"/>
  <c r="F1792" i="109"/>
  <c r="F1793" i="109"/>
  <c r="F1794" i="109"/>
  <c r="F1795" i="109"/>
  <c r="F1796" i="109"/>
  <c r="F1797" i="109"/>
  <c r="F1798" i="109"/>
  <c r="F1799" i="109"/>
  <c r="F1800" i="109"/>
  <c r="F1801" i="109"/>
  <c r="F1802" i="109"/>
  <c r="F1803" i="109"/>
  <c r="F1804" i="109"/>
  <c r="F1805" i="109"/>
  <c r="F1806" i="109"/>
  <c r="F1807" i="109"/>
  <c r="F1808" i="109"/>
  <c r="F1809" i="109"/>
  <c r="F1810" i="109"/>
  <c r="F1811" i="109"/>
  <c r="F1812" i="109"/>
  <c r="F1813" i="109"/>
  <c r="F1814" i="109"/>
  <c r="F1815" i="109"/>
  <c r="F1816" i="109"/>
  <c r="F1817" i="109"/>
  <c r="F1818" i="109"/>
  <c r="F1819" i="109"/>
  <c r="F1820" i="109"/>
  <c r="F1821" i="109"/>
  <c r="F1822" i="109"/>
  <c r="F1823" i="109"/>
  <c r="F1824" i="109"/>
  <c r="F1825" i="109"/>
  <c r="F1826" i="109"/>
  <c r="F1827" i="109"/>
  <c r="F1828" i="109"/>
  <c r="F1829" i="109"/>
  <c r="F1830" i="109"/>
  <c r="F1831" i="109"/>
  <c r="F1832" i="109"/>
  <c r="F1833" i="109"/>
  <c r="F1834" i="109"/>
  <c r="F1835" i="109"/>
  <c r="F1836" i="109"/>
  <c r="F1837" i="109"/>
  <c r="F1838" i="109"/>
  <c r="F1839" i="109"/>
  <c r="F1840" i="109"/>
  <c r="F1841" i="109"/>
  <c r="F1842" i="109"/>
  <c r="F1843" i="109"/>
  <c r="G1843" i="109" s="1"/>
  <c r="F1844" i="109"/>
  <c r="G1844" i="109" s="1"/>
  <c r="F1642" i="109"/>
  <c r="G1642" i="109" s="1"/>
  <c r="F612" i="109"/>
  <c r="F613" i="109"/>
  <c r="F620" i="109"/>
  <c r="F621" i="109"/>
  <c r="F622" i="109"/>
  <c r="F623" i="109"/>
  <c r="F624" i="109"/>
  <c r="F625" i="109"/>
  <c r="F626" i="109"/>
  <c r="F627" i="109"/>
  <c r="F628" i="109"/>
  <c r="F629" i="109"/>
  <c r="F630" i="109"/>
  <c r="F631" i="109"/>
  <c r="F632" i="109"/>
  <c r="F633" i="109"/>
  <c r="F634" i="109"/>
  <c r="F641" i="109"/>
  <c r="F642" i="109"/>
  <c r="F643" i="109"/>
  <c r="F644" i="109"/>
  <c r="F645" i="109"/>
  <c r="F646" i="109"/>
  <c r="F648" i="109"/>
  <c r="F649" i="109"/>
  <c r="F652" i="109"/>
  <c r="F653" i="109"/>
  <c r="F654" i="109"/>
  <c r="F657" i="109"/>
  <c r="F658" i="109"/>
  <c r="F659" i="109"/>
  <c r="F660" i="109"/>
  <c r="F662" i="109"/>
  <c r="F663" i="109"/>
  <c r="F664" i="109"/>
  <c r="F667" i="109"/>
  <c r="F670" i="109"/>
  <c r="F671" i="109"/>
  <c r="F673" i="109"/>
  <c r="F674" i="109"/>
  <c r="F676" i="109"/>
  <c r="F684" i="109"/>
  <c r="F685" i="109"/>
  <c r="F686" i="109"/>
  <c r="F687" i="109"/>
  <c r="F688" i="109"/>
  <c r="F691" i="109"/>
  <c r="F693" i="109"/>
  <c r="F695" i="109"/>
  <c r="F697" i="109"/>
  <c r="F698" i="109"/>
  <c r="F699" i="109"/>
  <c r="F700" i="109"/>
  <c r="F701" i="109"/>
  <c r="F703" i="109"/>
  <c r="F705" i="109"/>
  <c r="F707" i="109"/>
  <c r="F709" i="109"/>
  <c r="F711" i="109"/>
  <c r="F714" i="109"/>
  <c r="F717" i="109"/>
  <c r="F719" i="109"/>
  <c r="F720" i="109"/>
  <c r="F722" i="109"/>
  <c r="F723" i="109"/>
  <c r="F724" i="109"/>
  <c r="F725" i="109"/>
  <c r="G725" i="109" s="1"/>
  <c r="F726" i="109"/>
  <c r="F727" i="109"/>
  <c r="F728" i="109"/>
  <c r="F729" i="109"/>
  <c r="F730" i="109"/>
  <c r="F731" i="109"/>
  <c r="F732" i="109"/>
  <c r="F733" i="109"/>
  <c r="F734" i="109"/>
  <c r="F735" i="109"/>
  <c r="F736" i="109"/>
  <c r="F737" i="109"/>
  <c r="F738" i="109"/>
  <c r="F739" i="109"/>
  <c r="F740" i="109"/>
  <c r="F741" i="109"/>
  <c r="F742" i="109"/>
  <c r="F743" i="109"/>
  <c r="F744" i="109"/>
  <c r="F745" i="109"/>
  <c r="F746" i="109"/>
  <c r="F747" i="109"/>
  <c r="F748" i="109"/>
  <c r="F749" i="109"/>
  <c r="F750" i="109"/>
  <c r="F751" i="109"/>
  <c r="F752" i="109"/>
  <c r="F753" i="109"/>
  <c r="F754" i="109"/>
  <c r="F755" i="109"/>
  <c r="F756" i="109"/>
  <c r="F757" i="109"/>
  <c r="F758" i="109"/>
  <c r="F759" i="109"/>
  <c r="F760" i="109"/>
  <c r="F761" i="109"/>
  <c r="F762" i="109"/>
  <c r="F763" i="109"/>
  <c r="F764" i="109"/>
  <c r="F765" i="109"/>
  <c r="F766" i="109"/>
  <c r="F767" i="109"/>
  <c r="F768" i="109"/>
  <c r="F769" i="109"/>
  <c r="F770" i="109"/>
  <c r="F771" i="109"/>
  <c r="F772" i="109"/>
  <c r="F773" i="109"/>
  <c r="F774" i="109"/>
  <c r="F775" i="109"/>
  <c r="F776" i="109"/>
  <c r="F777" i="109"/>
  <c r="F778" i="109"/>
  <c r="F779" i="109"/>
  <c r="F780" i="109"/>
  <c r="F781" i="109"/>
  <c r="F782" i="109"/>
  <c r="F783" i="109"/>
  <c r="F784" i="109"/>
  <c r="F785" i="109"/>
  <c r="F786" i="109"/>
  <c r="F787" i="109"/>
  <c r="F788" i="109"/>
  <c r="F789" i="109"/>
  <c r="F790" i="109"/>
  <c r="F791" i="109"/>
  <c r="F792" i="109"/>
  <c r="F793" i="109"/>
  <c r="F794" i="109"/>
  <c r="F795" i="109"/>
  <c r="F796" i="109"/>
  <c r="F797" i="109"/>
  <c r="F798" i="109"/>
  <c r="F799" i="109"/>
  <c r="F800" i="109"/>
  <c r="F801" i="109"/>
  <c r="F802" i="109"/>
  <c r="F803" i="109"/>
  <c r="F804" i="109"/>
  <c r="F805" i="109"/>
  <c r="F806" i="109"/>
  <c r="F807" i="109"/>
  <c r="F808" i="109"/>
  <c r="F809" i="109"/>
  <c r="F810" i="109"/>
  <c r="F811" i="109"/>
  <c r="F812" i="109"/>
  <c r="F813" i="109"/>
  <c r="F814" i="109"/>
  <c r="F815" i="109"/>
  <c r="F816" i="109"/>
  <c r="F817" i="109"/>
  <c r="F818" i="109"/>
  <c r="F819" i="109"/>
  <c r="F820" i="109"/>
  <c r="F821" i="109"/>
  <c r="F822" i="109"/>
  <c r="F823" i="109"/>
  <c r="G823" i="109" s="1"/>
  <c r="F824" i="109"/>
  <c r="G824" i="109" s="1"/>
  <c r="F611" i="109"/>
  <c r="G611" i="109" s="1"/>
  <c r="BA497" i="109" l="1"/>
  <c r="BA715" i="109"/>
  <c r="BA865" i="109"/>
  <c r="AZ874" i="109"/>
  <c r="AZ868" i="109"/>
  <c r="H753" i="109"/>
  <c r="G753" i="109"/>
  <c r="H749" i="109"/>
  <c r="G749" i="109"/>
  <c r="H745" i="109"/>
  <c r="G745" i="109"/>
  <c r="H741" i="109"/>
  <c r="G741" i="109"/>
  <c r="H737" i="109"/>
  <c r="G737" i="109"/>
  <c r="H1772" i="109"/>
  <c r="G1772" i="109"/>
  <c r="H1768" i="109"/>
  <c r="G1768" i="109"/>
  <c r="H1764" i="109"/>
  <c r="G1764" i="109"/>
  <c r="H1760" i="109"/>
  <c r="G1760" i="109"/>
  <c r="G752" i="109"/>
  <c r="H752" i="109"/>
  <c r="G748" i="109"/>
  <c r="H748" i="109"/>
  <c r="G744" i="109"/>
  <c r="H744" i="109"/>
  <c r="G740" i="109"/>
  <c r="H740" i="109"/>
  <c r="G1771" i="109"/>
  <c r="H1771" i="109"/>
  <c r="G1767" i="109"/>
  <c r="H1767" i="109"/>
  <c r="G1763" i="109"/>
  <c r="H1763" i="109"/>
  <c r="G1759" i="109"/>
  <c r="H1759" i="109"/>
  <c r="H751" i="109"/>
  <c r="G751" i="109"/>
  <c r="H747" i="109"/>
  <c r="G747" i="109"/>
  <c r="H743" i="109"/>
  <c r="G743" i="109"/>
  <c r="H739" i="109"/>
  <c r="G739" i="109"/>
  <c r="H1770" i="109"/>
  <c r="G1770" i="109"/>
  <c r="H1766" i="109"/>
  <c r="G1766" i="109"/>
  <c r="H1762" i="109"/>
  <c r="G1762" i="109"/>
  <c r="H1758" i="109"/>
  <c r="G1758" i="109"/>
  <c r="G750" i="109"/>
  <c r="H750" i="109"/>
  <c r="G746" i="109"/>
  <c r="H746" i="109"/>
  <c r="G742" i="109"/>
  <c r="H742" i="109"/>
  <c r="G738" i="109"/>
  <c r="H738" i="109"/>
  <c r="G1773" i="109"/>
  <c r="H1773" i="109"/>
  <c r="G1769" i="109"/>
  <c r="H1769" i="109"/>
  <c r="G1765" i="109"/>
  <c r="H1765" i="109"/>
  <c r="G1761" i="109"/>
  <c r="H1761" i="109"/>
  <c r="G1757" i="109"/>
  <c r="H1757" i="109"/>
  <c r="AZ933" i="109"/>
  <c r="BB865" i="109"/>
  <c r="BB429" i="109"/>
  <c r="BC647" i="109" s="1"/>
  <c r="AZ886" i="109"/>
  <c r="AZ873" i="109"/>
  <c r="BA450" i="109"/>
  <c r="BB668" i="109" s="1"/>
  <c r="BA457" i="109"/>
  <c r="BB675" i="109" s="1"/>
  <c r="BA438" i="109"/>
  <c r="BB656" i="109" s="1"/>
  <c r="BA437" i="109"/>
  <c r="BB655" i="109" s="1"/>
  <c r="G735" i="109"/>
  <c r="H735" i="109"/>
  <c r="G731" i="109"/>
  <c r="H731" i="109"/>
  <c r="G727" i="109"/>
  <c r="H727" i="109"/>
  <c r="G1754" i="109"/>
  <c r="H1754" i="109"/>
  <c r="G1750" i="109"/>
  <c r="H1750" i="109"/>
  <c r="G1746" i="109"/>
  <c r="H1746" i="109"/>
  <c r="G734" i="109"/>
  <c r="H734" i="109"/>
  <c r="G730" i="109"/>
  <c r="H730" i="109"/>
  <c r="G726" i="109"/>
  <c r="H726" i="109"/>
  <c r="G1753" i="109"/>
  <c r="H1753" i="109"/>
  <c r="G1749" i="109"/>
  <c r="H1749" i="109"/>
  <c r="G733" i="109"/>
  <c r="H733" i="109"/>
  <c r="G729" i="109"/>
  <c r="H729" i="109"/>
  <c r="G1756" i="109"/>
  <c r="H1756" i="109"/>
  <c r="G1752" i="109"/>
  <c r="H1752" i="109"/>
  <c r="G1748" i="109"/>
  <c r="H1748" i="109"/>
  <c r="G736" i="109"/>
  <c r="H736" i="109"/>
  <c r="G732" i="109"/>
  <c r="H732" i="109"/>
  <c r="G728" i="109"/>
  <c r="H728" i="109"/>
  <c r="G1755" i="109"/>
  <c r="H1755" i="109"/>
  <c r="G1751" i="109"/>
  <c r="H1751" i="109"/>
  <c r="G1747" i="109"/>
  <c r="H1747" i="109"/>
  <c r="G613" i="109"/>
  <c r="G621" i="109"/>
  <c r="G623" i="109"/>
  <c r="G625" i="109"/>
  <c r="G626" i="109"/>
  <c r="G628" i="109"/>
  <c r="G631" i="109"/>
  <c r="G632" i="109"/>
  <c r="G633" i="109"/>
  <c r="G634" i="109"/>
  <c r="G645" i="109"/>
  <c r="G646" i="109"/>
  <c r="G648" i="109"/>
  <c r="G652" i="109"/>
  <c r="G653" i="109"/>
  <c r="G654" i="109"/>
  <c r="G657" i="109"/>
  <c r="G658" i="109"/>
  <c r="G659" i="109"/>
  <c r="G660" i="109"/>
  <c r="G662" i="109"/>
  <c r="G663" i="109"/>
  <c r="G664" i="109"/>
  <c r="G667" i="109"/>
  <c r="G670" i="109"/>
  <c r="G673" i="109"/>
  <c r="G674" i="109"/>
  <c r="G676" i="109"/>
  <c r="G687" i="109"/>
  <c r="G688" i="109"/>
  <c r="G691" i="109"/>
  <c r="G693" i="109"/>
  <c r="G695" i="109"/>
  <c r="G697" i="109"/>
  <c r="G698" i="109"/>
  <c r="G699" i="109"/>
  <c r="G700" i="109"/>
  <c r="G701" i="109"/>
  <c r="G703" i="109"/>
  <c r="G705" i="109"/>
  <c r="G707" i="109"/>
  <c r="G709" i="109"/>
  <c r="G711" i="109"/>
  <c r="G714" i="109"/>
  <c r="G717" i="109"/>
  <c r="G719" i="109"/>
  <c r="G720" i="109"/>
  <c r="G722" i="109"/>
  <c r="G723" i="109"/>
  <c r="G724" i="109"/>
  <c r="G1705" i="109"/>
  <c r="BB497" i="109" l="1"/>
  <c r="BB715" i="109"/>
  <c r="BA874" i="109"/>
  <c r="BA873" i="109"/>
  <c r="BB450" i="109"/>
  <c r="BC668" i="109" s="1"/>
  <c r="BA933" i="109"/>
  <c r="BA868" i="109"/>
  <c r="BB868" i="109" s="1"/>
  <c r="BC429" i="109"/>
  <c r="BD647" i="109" s="1"/>
  <c r="BA886" i="109"/>
  <c r="BB457" i="109"/>
  <c r="BC675" i="109" s="1"/>
  <c r="BA893" i="109"/>
  <c r="BB438" i="109"/>
  <c r="BC656" i="109" s="1"/>
  <c r="BB437" i="109"/>
  <c r="BC655" i="109" s="1"/>
  <c r="G1667" i="109"/>
  <c r="H1643" i="109"/>
  <c r="H1644" i="109"/>
  <c r="H1648" i="109"/>
  <c r="H1649" i="109"/>
  <c r="H1650" i="109"/>
  <c r="H1651" i="109"/>
  <c r="H1652" i="109"/>
  <c r="H1653" i="109"/>
  <c r="H1654" i="109"/>
  <c r="H1655" i="109"/>
  <c r="H1656" i="109"/>
  <c r="H1657" i="109"/>
  <c r="H1658" i="109"/>
  <c r="H1659" i="109"/>
  <c r="H1660" i="109"/>
  <c r="H1661" i="109"/>
  <c r="H1662" i="109"/>
  <c r="H1668" i="109"/>
  <c r="H1669" i="109"/>
  <c r="H1670" i="109"/>
  <c r="H1671" i="109"/>
  <c r="H1672" i="109"/>
  <c r="H1674" i="109"/>
  <c r="H1675" i="109"/>
  <c r="H1677" i="109"/>
  <c r="H1678" i="109"/>
  <c r="H1679" i="109"/>
  <c r="H1682" i="109"/>
  <c r="H1683" i="109"/>
  <c r="H1684" i="109"/>
  <c r="H1685" i="109"/>
  <c r="H1686" i="109"/>
  <c r="H1687" i="109"/>
  <c r="H1688" i="109"/>
  <c r="H1689" i="109"/>
  <c r="H1693" i="109"/>
  <c r="H1694" i="109"/>
  <c r="H1696" i="109"/>
  <c r="H1697" i="109"/>
  <c r="H1699" i="109"/>
  <c r="H1705" i="109"/>
  <c r="H1706" i="109"/>
  <c r="H1707" i="109"/>
  <c r="H1708" i="109"/>
  <c r="H1709" i="109"/>
  <c r="H1712" i="109"/>
  <c r="H1714" i="109"/>
  <c r="H1716" i="109"/>
  <c r="H1718" i="109"/>
  <c r="H1719" i="109"/>
  <c r="H1720" i="109"/>
  <c r="H1721" i="109"/>
  <c r="H1722" i="109"/>
  <c r="H1724" i="109"/>
  <c r="H1726" i="109"/>
  <c r="H1728" i="109"/>
  <c r="H1730" i="109"/>
  <c r="H1732" i="109"/>
  <c r="H1735" i="109"/>
  <c r="H1737" i="109"/>
  <c r="H1739" i="109"/>
  <c r="H1740" i="109"/>
  <c r="H1742" i="109"/>
  <c r="H1743" i="109"/>
  <c r="H1744" i="109"/>
  <c r="H1745" i="109"/>
  <c r="H1843" i="109"/>
  <c r="H1844" i="109"/>
  <c r="H1642" i="109"/>
  <c r="H823" i="109"/>
  <c r="H613" i="109"/>
  <c r="H621" i="109"/>
  <c r="H623" i="109"/>
  <c r="H625" i="109"/>
  <c r="H626" i="109"/>
  <c r="H628" i="109"/>
  <c r="H631" i="109"/>
  <c r="H632" i="109"/>
  <c r="H633" i="109"/>
  <c r="H634" i="109"/>
  <c r="H645" i="109"/>
  <c r="H646" i="109"/>
  <c r="H648" i="109"/>
  <c r="H652" i="109"/>
  <c r="H653" i="109"/>
  <c r="H654" i="109"/>
  <c r="H657" i="109"/>
  <c r="H658" i="109"/>
  <c r="H659" i="109"/>
  <c r="H660" i="109"/>
  <c r="H662" i="109"/>
  <c r="H663" i="109"/>
  <c r="H664" i="109"/>
  <c r="H667" i="109"/>
  <c r="H670" i="109"/>
  <c r="H673" i="109"/>
  <c r="H674" i="109"/>
  <c r="H676" i="109"/>
  <c r="H687" i="109"/>
  <c r="H688" i="109"/>
  <c r="H691" i="109"/>
  <c r="H693" i="109"/>
  <c r="H695" i="109"/>
  <c r="H697" i="109"/>
  <c r="H698" i="109"/>
  <c r="H699" i="109"/>
  <c r="H700" i="109"/>
  <c r="H701" i="109"/>
  <c r="H703" i="109"/>
  <c r="H705" i="109"/>
  <c r="H707" i="109"/>
  <c r="H709" i="109"/>
  <c r="H711" i="109"/>
  <c r="H714" i="109"/>
  <c r="H717" i="109"/>
  <c r="H719" i="109"/>
  <c r="H720" i="109"/>
  <c r="H722" i="109"/>
  <c r="H723" i="109"/>
  <c r="H724" i="109"/>
  <c r="H725" i="109"/>
  <c r="H824" i="109"/>
  <c r="H611" i="109"/>
  <c r="BC497" i="109" l="1"/>
  <c r="BC715" i="109"/>
  <c r="BB886" i="109"/>
  <c r="BB933" i="109"/>
  <c r="BC865" i="109"/>
  <c r="BC450" i="109"/>
  <c r="BD668" i="109" s="1"/>
  <c r="BC868" i="109"/>
  <c r="BD429" i="109"/>
  <c r="BE647" i="109" s="1"/>
  <c r="BB893" i="109"/>
  <c r="BC457" i="109"/>
  <c r="BD675" i="109" s="1"/>
  <c r="BC438" i="109"/>
  <c r="BD656" i="109" s="1"/>
  <c r="BB874" i="109"/>
  <c r="BB873" i="109"/>
  <c r="BC437" i="109"/>
  <c r="BD655" i="109" s="1"/>
  <c r="H1667" i="109"/>
  <c r="BD497" i="109" l="1"/>
  <c r="BD715" i="109"/>
  <c r="BC933" i="109"/>
  <c r="BC873" i="109"/>
  <c r="BC874" i="109"/>
  <c r="BE429" i="109"/>
  <c r="BF647" i="109" s="1"/>
  <c r="BD865" i="109"/>
  <c r="BD450" i="109"/>
  <c r="BE668" i="109" s="1"/>
  <c r="BC886" i="109"/>
  <c r="BD868" i="109"/>
  <c r="BD457" i="109"/>
  <c r="BE675" i="109" s="1"/>
  <c r="BC893" i="109"/>
  <c r="BD438" i="109"/>
  <c r="BE656" i="109" s="1"/>
  <c r="BD437" i="109"/>
  <c r="BE655" i="109" s="1"/>
  <c r="AJ1242" i="109"/>
  <c r="AK1242" i="109"/>
  <c r="AL1242" i="109"/>
  <c r="AM1242" i="109"/>
  <c r="AN1242" i="109"/>
  <c r="AO1242" i="109"/>
  <c r="AP1242" i="109"/>
  <c r="AQ1242" i="109"/>
  <c r="AR1242" i="109"/>
  <c r="AS1242" i="109"/>
  <c r="AT1242" i="109"/>
  <c r="AU1242" i="109"/>
  <c r="AJ1244" i="109"/>
  <c r="AK1244" i="109"/>
  <c r="AL1244" i="109"/>
  <c r="AM1244" i="109"/>
  <c r="AN1244" i="109"/>
  <c r="AO1244" i="109"/>
  <c r="AP1244" i="109"/>
  <c r="AQ1244" i="109"/>
  <c r="AR1244" i="109"/>
  <c r="AS1244" i="109"/>
  <c r="AT1244" i="109"/>
  <c r="AU1244" i="109"/>
  <c r="AJ1246" i="109"/>
  <c r="AK1246" i="109"/>
  <c r="AL1246" i="109"/>
  <c r="AM1246" i="109"/>
  <c r="AN1246" i="109"/>
  <c r="AO1246" i="109"/>
  <c r="AP1246" i="109"/>
  <c r="AQ1246" i="109"/>
  <c r="AR1246" i="109"/>
  <c r="AS1246" i="109"/>
  <c r="AT1246" i="109"/>
  <c r="AU1246" i="109"/>
  <c r="AJ1248" i="109"/>
  <c r="AK1248" i="109"/>
  <c r="AL1248" i="109"/>
  <c r="AM1248" i="109"/>
  <c r="AN1248" i="109"/>
  <c r="AO1248" i="109"/>
  <c r="AP1248" i="109"/>
  <c r="AQ1248" i="109"/>
  <c r="AR1248" i="109"/>
  <c r="AS1248" i="109"/>
  <c r="AT1248" i="109"/>
  <c r="AU1248" i="109"/>
  <c r="AJ1251" i="109"/>
  <c r="AK1251" i="109"/>
  <c r="AL1251" i="109"/>
  <c r="AM1251" i="109"/>
  <c r="AN1251" i="109"/>
  <c r="AO1251" i="109"/>
  <c r="AP1251" i="109"/>
  <c r="AQ1251" i="109"/>
  <c r="AR1251" i="109"/>
  <c r="AS1251" i="109"/>
  <c r="AT1251" i="109"/>
  <c r="AU1251" i="109"/>
  <c r="AJ1253" i="109"/>
  <c r="AK1253" i="109"/>
  <c r="AL1253" i="109"/>
  <c r="AM1253" i="109"/>
  <c r="AN1253" i="109"/>
  <c r="AO1253" i="109"/>
  <c r="AP1253" i="109"/>
  <c r="AQ1253" i="109"/>
  <c r="AR1253" i="109"/>
  <c r="AS1253" i="109"/>
  <c r="AT1253" i="109"/>
  <c r="AU1253" i="109"/>
  <c r="AJ1254" i="109"/>
  <c r="AK1254" i="109"/>
  <c r="AL1254" i="109"/>
  <c r="AM1254" i="109"/>
  <c r="AN1254" i="109"/>
  <c r="AO1254" i="109"/>
  <c r="AP1254" i="109"/>
  <c r="AQ1254" i="109"/>
  <c r="AR1254" i="109"/>
  <c r="AS1254" i="109"/>
  <c r="AT1254" i="109"/>
  <c r="AU1254" i="109"/>
  <c r="AJ1259" i="109"/>
  <c r="AK1259" i="109"/>
  <c r="AL1259" i="109"/>
  <c r="AM1259" i="109"/>
  <c r="AN1259" i="109"/>
  <c r="AO1259" i="109"/>
  <c r="AP1259" i="109"/>
  <c r="AQ1259" i="109"/>
  <c r="AR1259" i="109"/>
  <c r="AS1259" i="109"/>
  <c r="AT1259" i="109"/>
  <c r="AU1259" i="109"/>
  <c r="AJ1260" i="109"/>
  <c r="AK1260" i="109"/>
  <c r="AL1260" i="109"/>
  <c r="AM1260" i="109"/>
  <c r="AN1260" i="109"/>
  <c r="AO1260" i="109"/>
  <c r="AP1260" i="109"/>
  <c r="AQ1260" i="109"/>
  <c r="AR1260" i="109"/>
  <c r="AS1260" i="109"/>
  <c r="AT1260" i="109"/>
  <c r="AU1260" i="109"/>
  <c r="AJ1261" i="109"/>
  <c r="AK1261" i="109"/>
  <c r="AL1261" i="109"/>
  <c r="AM1261" i="109"/>
  <c r="AN1261" i="109"/>
  <c r="AO1261" i="109"/>
  <c r="AP1261" i="109"/>
  <c r="AQ1261" i="109"/>
  <c r="AR1261" i="109"/>
  <c r="AS1261" i="109"/>
  <c r="AT1261" i="109"/>
  <c r="AU1261" i="109"/>
  <c r="AJ1262" i="109"/>
  <c r="AK1262" i="109"/>
  <c r="AL1262" i="109"/>
  <c r="AM1262" i="109"/>
  <c r="AN1262" i="109"/>
  <c r="AO1262" i="109"/>
  <c r="AP1262" i="109"/>
  <c r="AQ1262" i="109"/>
  <c r="AR1262" i="109"/>
  <c r="AS1262" i="109"/>
  <c r="AT1262" i="109"/>
  <c r="AU1262" i="109"/>
  <c r="AJ1267" i="109"/>
  <c r="AK1267" i="109"/>
  <c r="AL1267" i="109"/>
  <c r="AM1267" i="109"/>
  <c r="AN1267" i="109"/>
  <c r="AO1267" i="109"/>
  <c r="AP1267" i="109"/>
  <c r="AQ1267" i="109"/>
  <c r="AR1267" i="109"/>
  <c r="AS1267" i="109"/>
  <c r="AT1267" i="109"/>
  <c r="AU1267" i="109"/>
  <c r="AJ1285" i="109"/>
  <c r="AK1285" i="109"/>
  <c r="AL1285" i="109"/>
  <c r="AM1285" i="109"/>
  <c r="AN1285" i="109"/>
  <c r="AO1285" i="109"/>
  <c r="AP1285" i="109"/>
  <c r="AQ1285" i="109"/>
  <c r="AR1285" i="109"/>
  <c r="AS1285" i="109"/>
  <c r="AT1285" i="109"/>
  <c r="AU1285" i="109"/>
  <c r="AJ1291" i="109"/>
  <c r="AK1291" i="109"/>
  <c r="AL1291" i="109"/>
  <c r="AM1291" i="109"/>
  <c r="AN1291" i="109"/>
  <c r="AO1291" i="109"/>
  <c r="AP1291" i="109"/>
  <c r="AQ1291" i="109"/>
  <c r="AR1291" i="109"/>
  <c r="AS1291" i="109"/>
  <c r="AT1291" i="109"/>
  <c r="AU1291" i="109"/>
  <c r="AJ1292" i="109"/>
  <c r="AK1292" i="109"/>
  <c r="AL1292" i="109"/>
  <c r="AM1292" i="109"/>
  <c r="AN1292" i="109"/>
  <c r="AO1292" i="109"/>
  <c r="AP1292" i="109"/>
  <c r="AQ1292" i="109"/>
  <c r="AR1292" i="109"/>
  <c r="AS1292" i="109"/>
  <c r="AT1292" i="109"/>
  <c r="AU1292" i="109"/>
  <c r="AJ1293" i="109"/>
  <c r="AK1293" i="109"/>
  <c r="AL1293" i="109"/>
  <c r="AM1293" i="109"/>
  <c r="AN1293" i="109"/>
  <c r="AO1293" i="109"/>
  <c r="AP1293" i="109"/>
  <c r="AQ1293" i="109"/>
  <c r="AR1293" i="109"/>
  <c r="AS1293" i="109"/>
  <c r="AT1293" i="109"/>
  <c r="AU1293" i="109"/>
  <c r="BE497" i="109" l="1"/>
  <c r="BE715" i="109"/>
  <c r="BD933" i="109"/>
  <c r="BD874" i="109"/>
  <c r="BD886" i="109"/>
  <c r="BE868" i="109"/>
  <c r="BE450" i="109"/>
  <c r="BF668" i="109" s="1"/>
  <c r="BE933" i="109"/>
  <c r="BF429" i="109"/>
  <c r="BG647" i="109" s="1"/>
  <c r="BE865" i="109"/>
  <c r="BE457" i="109"/>
  <c r="BF675" i="109" s="1"/>
  <c r="BD893" i="109"/>
  <c r="BE438" i="109"/>
  <c r="BF656" i="109" s="1"/>
  <c r="BE437" i="109"/>
  <c r="BF655" i="109" s="1"/>
  <c r="BD873" i="109"/>
  <c r="AI7" i="109"/>
  <c r="AI8" i="109"/>
  <c r="AI9" i="109"/>
  <c r="AI10" i="109"/>
  <c r="AI11" i="109"/>
  <c r="AI12" i="109"/>
  <c r="AI13" i="109"/>
  <c r="AI14" i="109"/>
  <c r="AI15" i="109"/>
  <c r="AI16" i="109"/>
  <c r="AI22" i="109"/>
  <c r="AI23" i="109"/>
  <c r="AI24" i="109"/>
  <c r="AI25" i="109"/>
  <c r="BF497" i="109" l="1"/>
  <c r="BF715" i="109"/>
  <c r="BE874" i="109"/>
  <c r="BE886" i="109"/>
  <c r="BF450" i="109"/>
  <c r="BG668" i="109" s="1"/>
  <c r="BG429" i="109"/>
  <c r="BH647" i="109" s="1"/>
  <c r="BF933" i="109"/>
  <c r="BF865" i="109"/>
  <c r="BF868" i="109"/>
  <c r="BF457" i="109"/>
  <c r="BG675" i="109" s="1"/>
  <c r="BE893" i="109"/>
  <c r="BF438" i="109"/>
  <c r="BG656" i="109" s="1"/>
  <c r="BF437" i="109"/>
  <c r="BG655" i="109" s="1"/>
  <c r="BE873" i="109"/>
  <c r="AI92" i="109"/>
  <c r="AI85" i="109"/>
  <c r="AI76" i="109"/>
  <c r="AI70" i="109"/>
  <c r="AI64" i="109"/>
  <c r="AI57" i="109"/>
  <c r="AI51" i="109"/>
  <c r="AI38" i="109"/>
  <c r="AI28" i="109"/>
  <c r="AI95" i="109"/>
  <c r="AI90" i="109"/>
  <c r="AI82" i="109"/>
  <c r="AI74" i="109"/>
  <c r="AI69" i="109"/>
  <c r="AI62" i="109"/>
  <c r="AI56" i="109"/>
  <c r="AI49" i="109"/>
  <c r="AI33" i="109"/>
  <c r="AI27" i="109"/>
  <c r="AI94" i="109"/>
  <c r="AI89" i="109"/>
  <c r="AI80" i="109"/>
  <c r="AI72" i="109"/>
  <c r="AI68" i="109"/>
  <c r="AI59" i="109"/>
  <c r="AI55" i="109"/>
  <c r="AI48" i="109"/>
  <c r="AI31" i="109"/>
  <c r="AI26" i="109"/>
  <c r="AI93" i="109"/>
  <c r="AI87" i="109"/>
  <c r="AI78" i="109"/>
  <c r="AI71" i="109"/>
  <c r="AI66" i="109"/>
  <c r="AI58" i="109"/>
  <c r="AI54" i="109"/>
  <c r="AI42" i="109"/>
  <c r="AI30" i="109"/>
  <c r="H624" i="109"/>
  <c r="G624" i="109"/>
  <c r="H643" i="109"/>
  <c r="G643" i="109"/>
  <c r="H620" i="109"/>
  <c r="G620" i="109"/>
  <c r="H686" i="109"/>
  <c r="G686" i="109"/>
  <c r="H629" i="109"/>
  <c r="G629" i="109"/>
  <c r="H612" i="109"/>
  <c r="G612" i="109"/>
  <c r="H649" i="109"/>
  <c r="G649" i="109"/>
  <c r="H644" i="109"/>
  <c r="G644" i="109"/>
  <c r="H671" i="109"/>
  <c r="G671" i="109"/>
  <c r="H622" i="109"/>
  <c r="G622" i="109"/>
  <c r="H630" i="109"/>
  <c r="G630" i="109"/>
  <c r="H627" i="109"/>
  <c r="G627" i="109"/>
  <c r="H684" i="109"/>
  <c r="G684" i="109"/>
  <c r="BG497" i="109" l="1"/>
  <c r="BG715" i="109"/>
  <c r="BF874" i="109"/>
  <c r="BG874" i="109" s="1"/>
  <c r="BF886" i="109"/>
  <c r="BF893" i="109"/>
  <c r="BG868" i="109"/>
  <c r="BH429" i="109"/>
  <c r="BG933" i="109"/>
  <c r="BG865" i="109"/>
  <c r="BG450" i="109"/>
  <c r="BH668" i="109" s="1"/>
  <c r="BG457" i="109"/>
  <c r="BH675" i="109" s="1"/>
  <c r="BG438" i="109"/>
  <c r="BH656" i="109" s="1"/>
  <c r="BG437" i="109"/>
  <c r="BH655" i="109" s="1"/>
  <c r="BF873" i="109"/>
  <c r="E2078" i="109"/>
  <c r="E2271" i="109" s="1"/>
  <c r="C2078" i="109"/>
  <c r="C2271" i="109" s="1"/>
  <c r="B2078" i="109"/>
  <c r="B2271" i="109" s="1"/>
  <c r="A2078" i="109"/>
  <c r="E2077" i="109"/>
  <c r="E2270" i="109" s="1"/>
  <c r="C2077" i="109"/>
  <c r="C2270" i="109" s="1"/>
  <c r="B2077" i="109"/>
  <c r="B2270" i="109" s="1"/>
  <c r="A2077" i="109"/>
  <c r="J1671" i="109"/>
  <c r="J1878" i="109" s="1"/>
  <c r="J1670" i="109"/>
  <c r="J1877" i="109" s="1"/>
  <c r="J1464" i="109"/>
  <c r="K1464" i="109" s="1"/>
  <c r="L1464" i="109" s="1"/>
  <c r="M1464" i="109" s="1"/>
  <c r="N1464" i="109" s="1"/>
  <c r="O1464" i="109" s="1"/>
  <c r="P1464" i="109" s="1"/>
  <c r="Q1464" i="109" s="1"/>
  <c r="R1464" i="109" s="1"/>
  <c r="S1464" i="109" s="1"/>
  <c r="T1464" i="109" s="1"/>
  <c r="U1464" i="109" s="1"/>
  <c r="J1463" i="109"/>
  <c r="K1463" i="109" s="1"/>
  <c r="L1463" i="109" s="1"/>
  <c r="M1463" i="109" s="1"/>
  <c r="N1463" i="109" s="1"/>
  <c r="O1463" i="109" s="1"/>
  <c r="P1463" i="109" s="1"/>
  <c r="Q1463" i="109" s="1"/>
  <c r="R1463" i="109" s="1"/>
  <c r="S1463" i="109" s="1"/>
  <c r="T1463" i="109" s="1"/>
  <c r="U1463" i="109" s="1"/>
  <c r="V1263" i="109"/>
  <c r="V1262" i="109"/>
  <c r="J1707" i="109"/>
  <c r="J1914" i="109" s="1"/>
  <c r="J1706" i="109"/>
  <c r="J1913" i="109" s="1"/>
  <c r="J1705" i="109"/>
  <c r="J1912" i="109" s="1"/>
  <c r="J1697" i="109"/>
  <c r="J1904" i="109" s="1"/>
  <c r="J1694" i="109"/>
  <c r="J1901" i="109" s="1"/>
  <c r="J1689" i="109"/>
  <c r="J1896" i="109" s="1"/>
  <c r="J1688" i="109"/>
  <c r="J1895" i="109" s="1"/>
  <c r="J1687" i="109"/>
  <c r="J1894" i="109" s="1"/>
  <c r="J1685" i="109"/>
  <c r="J1892" i="109" s="1"/>
  <c r="J1684" i="109"/>
  <c r="J1891" i="109" s="1"/>
  <c r="J1683" i="109"/>
  <c r="J1890" i="109" s="1"/>
  <c r="J1686" i="109"/>
  <c r="J1893" i="109" s="1"/>
  <c r="J1679" i="109"/>
  <c r="J1886" i="109" s="1"/>
  <c r="J1678" i="109"/>
  <c r="J1885" i="109" s="1"/>
  <c r="J1675" i="109"/>
  <c r="J1882" i="109" s="1"/>
  <c r="J1668" i="109"/>
  <c r="J1875" i="109" s="1"/>
  <c r="J1661" i="109"/>
  <c r="J1868" i="109" s="1"/>
  <c r="J1660" i="109"/>
  <c r="J1867" i="109" s="1"/>
  <c r="J1659" i="109"/>
  <c r="J1866" i="109" s="1"/>
  <c r="J1658" i="109"/>
  <c r="J1865" i="109" s="1"/>
  <c r="J1657" i="109"/>
  <c r="J1864" i="109" s="1"/>
  <c r="J1655" i="109"/>
  <c r="J1862" i="109" s="1"/>
  <c r="J1654" i="109"/>
  <c r="J1861" i="109" s="1"/>
  <c r="J1653" i="109"/>
  <c r="J1860" i="109" s="1"/>
  <c r="J1652" i="109"/>
  <c r="J1859" i="109" s="1"/>
  <c r="J1651" i="109"/>
  <c r="J1858" i="109" s="1"/>
  <c r="J1650" i="109"/>
  <c r="J1857" i="109" s="1"/>
  <c r="J1648" i="109"/>
  <c r="J1855" i="109" s="1"/>
  <c r="J1643" i="109"/>
  <c r="J1850" i="109" s="1"/>
  <c r="J1436" i="109"/>
  <c r="K1643" i="109" s="1"/>
  <c r="J1437" i="109"/>
  <c r="K1437" i="109" s="1"/>
  <c r="L1437" i="109" s="1"/>
  <c r="M1437" i="109" s="1"/>
  <c r="N1437" i="109" s="1"/>
  <c r="O1437" i="109" s="1"/>
  <c r="P1437" i="109" s="1"/>
  <c r="Q1437" i="109" s="1"/>
  <c r="R1437" i="109" s="1"/>
  <c r="S1437" i="109" s="1"/>
  <c r="T1437" i="109" s="1"/>
  <c r="U1437" i="109" s="1"/>
  <c r="W1437" i="109" s="1"/>
  <c r="X1437" i="109" s="1"/>
  <c r="Y1437" i="109" s="1"/>
  <c r="Z1437" i="109" s="1"/>
  <c r="AA1437" i="109" s="1"/>
  <c r="AB1437" i="109" s="1"/>
  <c r="J1441" i="109"/>
  <c r="K1441" i="109" s="1"/>
  <c r="L1441" i="109" s="1"/>
  <c r="M1441" i="109" s="1"/>
  <c r="N1441" i="109" s="1"/>
  <c r="O1441" i="109" s="1"/>
  <c r="P1441" i="109" s="1"/>
  <c r="Q1441" i="109" s="1"/>
  <c r="R1441" i="109" s="1"/>
  <c r="S1441" i="109" s="1"/>
  <c r="T1441" i="109" s="1"/>
  <c r="U1441" i="109" s="1"/>
  <c r="J1442" i="109"/>
  <c r="K1442" i="109" s="1"/>
  <c r="L1442" i="109" s="1"/>
  <c r="M1442" i="109" s="1"/>
  <c r="N1442" i="109" s="1"/>
  <c r="O1442" i="109" s="1"/>
  <c r="P1442" i="109" s="1"/>
  <c r="Q1442" i="109" s="1"/>
  <c r="R1442" i="109" s="1"/>
  <c r="S1442" i="109" s="1"/>
  <c r="T1442" i="109" s="1"/>
  <c r="U1442" i="109" s="1"/>
  <c r="W1442" i="109" s="1"/>
  <c r="X1442" i="109" s="1"/>
  <c r="Y1442" i="109" s="1"/>
  <c r="Z1442" i="109" s="1"/>
  <c r="AA1442" i="109" s="1"/>
  <c r="AB1442" i="109" s="1"/>
  <c r="J1443" i="109"/>
  <c r="K1443" i="109" s="1"/>
  <c r="L1443" i="109" s="1"/>
  <c r="M1443" i="109" s="1"/>
  <c r="N1443" i="109" s="1"/>
  <c r="O1443" i="109" s="1"/>
  <c r="P1443" i="109" s="1"/>
  <c r="Q1443" i="109" s="1"/>
  <c r="R1443" i="109" s="1"/>
  <c r="S1443" i="109" s="1"/>
  <c r="T1443" i="109" s="1"/>
  <c r="U1443" i="109" s="1"/>
  <c r="J1444" i="109"/>
  <c r="K1444" i="109" s="1"/>
  <c r="L1444" i="109" s="1"/>
  <c r="M1444" i="109" s="1"/>
  <c r="N1444" i="109" s="1"/>
  <c r="O1444" i="109" s="1"/>
  <c r="P1444" i="109" s="1"/>
  <c r="Q1444" i="109" s="1"/>
  <c r="R1444" i="109" s="1"/>
  <c r="S1444" i="109" s="1"/>
  <c r="T1444" i="109" s="1"/>
  <c r="U1444" i="109" s="1"/>
  <c r="J1445" i="109"/>
  <c r="K1445" i="109" s="1"/>
  <c r="L1445" i="109" s="1"/>
  <c r="M1445" i="109" s="1"/>
  <c r="N1445" i="109" s="1"/>
  <c r="O1445" i="109" s="1"/>
  <c r="P1445" i="109" s="1"/>
  <c r="Q1445" i="109" s="1"/>
  <c r="R1445" i="109" s="1"/>
  <c r="S1445" i="109" s="1"/>
  <c r="T1445" i="109" s="1"/>
  <c r="U1445" i="109" s="1"/>
  <c r="J1446" i="109"/>
  <c r="K1446" i="109" s="1"/>
  <c r="L1446" i="109" s="1"/>
  <c r="M1446" i="109" s="1"/>
  <c r="N1446" i="109" s="1"/>
  <c r="O1446" i="109" s="1"/>
  <c r="P1446" i="109" s="1"/>
  <c r="Q1446" i="109" s="1"/>
  <c r="R1446" i="109" s="1"/>
  <c r="S1446" i="109" s="1"/>
  <c r="T1446" i="109" s="1"/>
  <c r="U1446" i="109" s="1"/>
  <c r="J1447" i="109"/>
  <c r="K1447" i="109" s="1"/>
  <c r="L1447" i="109" s="1"/>
  <c r="M1447" i="109" s="1"/>
  <c r="N1447" i="109" s="1"/>
  <c r="O1447" i="109" s="1"/>
  <c r="P1447" i="109" s="1"/>
  <c r="Q1447" i="109" s="1"/>
  <c r="R1447" i="109" s="1"/>
  <c r="S1447" i="109" s="1"/>
  <c r="T1447" i="109" s="1"/>
  <c r="U1447" i="109" s="1"/>
  <c r="J1448" i="109"/>
  <c r="K1448" i="109" s="1"/>
  <c r="L1448" i="109" s="1"/>
  <c r="M1448" i="109" s="1"/>
  <c r="N1448" i="109" s="1"/>
  <c r="O1448" i="109" s="1"/>
  <c r="P1448" i="109" s="1"/>
  <c r="Q1448" i="109" s="1"/>
  <c r="R1448" i="109" s="1"/>
  <c r="S1448" i="109" s="1"/>
  <c r="T1448" i="109" s="1"/>
  <c r="U1448" i="109" s="1"/>
  <c r="J1449" i="109"/>
  <c r="K1449" i="109" s="1"/>
  <c r="L1449" i="109" s="1"/>
  <c r="M1449" i="109" s="1"/>
  <c r="N1449" i="109" s="1"/>
  <c r="O1449" i="109" s="1"/>
  <c r="P1449" i="109" s="1"/>
  <c r="Q1449" i="109" s="1"/>
  <c r="R1449" i="109" s="1"/>
  <c r="S1449" i="109" s="1"/>
  <c r="T1449" i="109" s="1"/>
  <c r="U1449" i="109" s="1"/>
  <c r="W1449" i="109" s="1"/>
  <c r="X1449" i="109" s="1"/>
  <c r="Y1449" i="109" s="1"/>
  <c r="Z1449" i="109" s="1"/>
  <c r="AA1449" i="109" s="1"/>
  <c r="AB1449" i="109" s="1"/>
  <c r="J1450" i="109"/>
  <c r="K1450" i="109" s="1"/>
  <c r="L1450" i="109" s="1"/>
  <c r="M1450" i="109" s="1"/>
  <c r="N1450" i="109" s="1"/>
  <c r="O1450" i="109" s="1"/>
  <c r="P1450" i="109" s="1"/>
  <c r="Q1450" i="109" s="1"/>
  <c r="R1450" i="109" s="1"/>
  <c r="S1450" i="109" s="1"/>
  <c r="T1450" i="109" s="1"/>
  <c r="U1450" i="109" s="1"/>
  <c r="J1451" i="109"/>
  <c r="K1451" i="109" s="1"/>
  <c r="L1451" i="109" s="1"/>
  <c r="M1451" i="109" s="1"/>
  <c r="N1451" i="109" s="1"/>
  <c r="O1451" i="109" s="1"/>
  <c r="P1451" i="109" s="1"/>
  <c r="Q1451" i="109" s="1"/>
  <c r="R1451" i="109" s="1"/>
  <c r="S1451" i="109" s="1"/>
  <c r="T1451" i="109" s="1"/>
  <c r="U1451" i="109" s="1"/>
  <c r="J1452" i="109"/>
  <c r="K1452" i="109" s="1"/>
  <c r="L1452" i="109" s="1"/>
  <c r="M1452" i="109" s="1"/>
  <c r="N1452" i="109" s="1"/>
  <c r="O1452" i="109" s="1"/>
  <c r="P1452" i="109" s="1"/>
  <c r="Q1452" i="109" s="1"/>
  <c r="R1452" i="109" s="1"/>
  <c r="S1452" i="109" s="1"/>
  <c r="T1452" i="109" s="1"/>
  <c r="U1452" i="109" s="1"/>
  <c r="J1453" i="109"/>
  <c r="K1453" i="109" s="1"/>
  <c r="L1453" i="109" s="1"/>
  <c r="M1453" i="109" s="1"/>
  <c r="N1453" i="109" s="1"/>
  <c r="O1453" i="109" s="1"/>
  <c r="P1453" i="109" s="1"/>
  <c r="Q1453" i="109" s="1"/>
  <c r="R1453" i="109" s="1"/>
  <c r="S1453" i="109" s="1"/>
  <c r="T1453" i="109" s="1"/>
  <c r="U1453" i="109" s="1"/>
  <c r="J1454" i="109"/>
  <c r="K1454" i="109" s="1"/>
  <c r="L1454" i="109" s="1"/>
  <c r="M1454" i="109" s="1"/>
  <c r="N1454" i="109" s="1"/>
  <c r="O1454" i="109" s="1"/>
  <c r="P1454" i="109" s="1"/>
  <c r="Q1454" i="109" s="1"/>
  <c r="R1454" i="109" s="1"/>
  <c r="S1454" i="109" s="1"/>
  <c r="T1454" i="109" s="1"/>
  <c r="U1454" i="109" s="1"/>
  <c r="J1455" i="109"/>
  <c r="K1455" i="109" s="1"/>
  <c r="L1455" i="109" s="1"/>
  <c r="M1455" i="109" s="1"/>
  <c r="N1455" i="109" s="1"/>
  <c r="O1455" i="109" s="1"/>
  <c r="P1455" i="109" s="1"/>
  <c r="Q1455" i="109" s="1"/>
  <c r="R1455" i="109" s="1"/>
  <c r="S1455" i="109" s="1"/>
  <c r="T1455" i="109" s="1"/>
  <c r="U1455" i="109" s="1"/>
  <c r="W1455" i="109" s="1"/>
  <c r="X1455" i="109" s="1"/>
  <c r="Y1455" i="109" s="1"/>
  <c r="Z1455" i="109" s="1"/>
  <c r="AA1455" i="109" s="1"/>
  <c r="AB1455" i="109" s="1"/>
  <c r="J1460" i="109"/>
  <c r="J1461" i="109"/>
  <c r="K1461" i="109" s="1"/>
  <c r="L1461" i="109" s="1"/>
  <c r="M1461" i="109" s="1"/>
  <c r="N1461" i="109" s="1"/>
  <c r="O1461" i="109" s="1"/>
  <c r="P1461" i="109" s="1"/>
  <c r="Q1461" i="109" s="1"/>
  <c r="R1461" i="109" s="1"/>
  <c r="S1461" i="109" s="1"/>
  <c r="T1461" i="109" s="1"/>
  <c r="U1461" i="109" s="1"/>
  <c r="W1461" i="109" s="1"/>
  <c r="X1461" i="109" s="1"/>
  <c r="Y1461" i="109" s="1"/>
  <c r="Z1461" i="109" s="1"/>
  <c r="AA1461" i="109" s="1"/>
  <c r="AB1461" i="109" s="1"/>
  <c r="J1462" i="109"/>
  <c r="K1462" i="109" s="1"/>
  <c r="L1462" i="109" s="1"/>
  <c r="M1462" i="109" s="1"/>
  <c r="N1462" i="109" s="1"/>
  <c r="O1462" i="109" s="1"/>
  <c r="P1462" i="109" s="1"/>
  <c r="Q1462" i="109" s="1"/>
  <c r="R1462" i="109" s="1"/>
  <c r="S1462" i="109" s="1"/>
  <c r="T1462" i="109" s="1"/>
  <c r="U1462" i="109" s="1"/>
  <c r="W1462" i="109" s="1"/>
  <c r="X1462" i="109" s="1"/>
  <c r="Y1462" i="109" s="1"/>
  <c r="Z1462" i="109" s="1"/>
  <c r="AA1462" i="109" s="1"/>
  <c r="AB1462" i="109" s="1"/>
  <c r="J1465" i="109"/>
  <c r="K1465" i="109" s="1"/>
  <c r="L1465" i="109" s="1"/>
  <c r="M1465" i="109" s="1"/>
  <c r="N1465" i="109" s="1"/>
  <c r="O1465" i="109" s="1"/>
  <c r="P1465" i="109" s="1"/>
  <c r="Q1465" i="109" s="1"/>
  <c r="R1465" i="109" s="1"/>
  <c r="S1465" i="109" s="1"/>
  <c r="T1465" i="109" s="1"/>
  <c r="U1465" i="109" s="1"/>
  <c r="W1465" i="109" s="1"/>
  <c r="X1465" i="109" s="1"/>
  <c r="Y1465" i="109" s="1"/>
  <c r="Z1465" i="109" s="1"/>
  <c r="AA1465" i="109" s="1"/>
  <c r="AB1465" i="109" s="1"/>
  <c r="J1467" i="109"/>
  <c r="K1467" i="109" s="1"/>
  <c r="L1467" i="109" s="1"/>
  <c r="M1467" i="109" s="1"/>
  <c r="N1467" i="109" s="1"/>
  <c r="O1467" i="109" s="1"/>
  <c r="P1467" i="109" s="1"/>
  <c r="Q1467" i="109" s="1"/>
  <c r="R1467" i="109" s="1"/>
  <c r="S1467" i="109" s="1"/>
  <c r="T1467" i="109" s="1"/>
  <c r="U1467" i="109" s="1"/>
  <c r="W1467" i="109" s="1"/>
  <c r="X1467" i="109" s="1"/>
  <c r="Y1467" i="109" s="1"/>
  <c r="Z1467" i="109" s="1"/>
  <c r="AA1467" i="109" s="1"/>
  <c r="AB1467" i="109" s="1"/>
  <c r="J1468" i="109"/>
  <c r="K1468" i="109" s="1"/>
  <c r="L1468" i="109" s="1"/>
  <c r="M1468" i="109" s="1"/>
  <c r="N1468" i="109" s="1"/>
  <c r="O1468" i="109" s="1"/>
  <c r="P1468" i="109" s="1"/>
  <c r="Q1468" i="109" s="1"/>
  <c r="R1468" i="109" s="1"/>
  <c r="S1468" i="109" s="1"/>
  <c r="T1468" i="109" s="1"/>
  <c r="U1468" i="109" s="1"/>
  <c r="J1470" i="109"/>
  <c r="K1470" i="109" s="1"/>
  <c r="L1470" i="109" s="1"/>
  <c r="M1470" i="109" s="1"/>
  <c r="N1470" i="109" s="1"/>
  <c r="O1470" i="109" s="1"/>
  <c r="P1470" i="109" s="1"/>
  <c r="Q1470" i="109" s="1"/>
  <c r="R1470" i="109" s="1"/>
  <c r="S1470" i="109" s="1"/>
  <c r="T1470" i="109" s="1"/>
  <c r="U1470" i="109" s="1"/>
  <c r="W1470" i="109" s="1"/>
  <c r="X1470" i="109" s="1"/>
  <c r="Y1470" i="109" s="1"/>
  <c r="Z1470" i="109" s="1"/>
  <c r="AA1470" i="109" s="1"/>
  <c r="AB1470" i="109" s="1"/>
  <c r="J1471" i="109"/>
  <c r="K1471" i="109" s="1"/>
  <c r="L1471" i="109" s="1"/>
  <c r="M1471" i="109" s="1"/>
  <c r="N1471" i="109" s="1"/>
  <c r="O1471" i="109" s="1"/>
  <c r="P1471" i="109" s="1"/>
  <c r="Q1471" i="109" s="1"/>
  <c r="R1471" i="109" s="1"/>
  <c r="S1471" i="109" s="1"/>
  <c r="T1471" i="109" s="1"/>
  <c r="U1471" i="109" s="1"/>
  <c r="J1472" i="109"/>
  <c r="K1472" i="109" s="1"/>
  <c r="L1472" i="109" s="1"/>
  <c r="M1472" i="109" s="1"/>
  <c r="N1472" i="109" s="1"/>
  <c r="O1472" i="109" s="1"/>
  <c r="P1472" i="109" s="1"/>
  <c r="Q1472" i="109" s="1"/>
  <c r="R1472" i="109" s="1"/>
  <c r="S1472" i="109" s="1"/>
  <c r="T1472" i="109" s="1"/>
  <c r="U1472" i="109" s="1"/>
  <c r="J1475" i="109"/>
  <c r="K1475" i="109" s="1"/>
  <c r="L1475" i="109" s="1"/>
  <c r="M1475" i="109" s="1"/>
  <c r="N1475" i="109" s="1"/>
  <c r="O1475" i="109" s="1"/>
  <c r="P1475" i="109" s="1"/>
  <c r="Q1475" i="109" s="1"/>
  <c r="R1475" i="109" s="1"/>
  <c r="S1475" i="109" s="1"/>
  <c r="T1475" i="109" s="1"/>
  <c r="U1475" i="109" s="1"/>
  <c r="W1475" i="109" s="1"/>
  <c r="X1475" i="109" s="1"/>
  <c r="Y1475" i="109" s="1"/>
  <c r="Z1475" i="109" s="1"/>
  <c r="AA1475" i="109" s="1"/>
  <c r="AB1475" i="109" s="1"/>
  <c r="J1476" i="109"/>
  <c r="K1476" i="109" s="1"/>
  <c r="L1476" i="109" s="1"/>
  <c r="M1476" i="109" s="1"/>
  <c r="N1476" i="109" s="1"/>
  <c r="O1476" i="109" s="1"/>
  <c r="P1476" i="109" s="1"/>
  <c r="Q1476" i="109" s="1"/>
  <c r="R1476" i="109" s="1"/>
  <c r="S1476" i="109" s="1"/>
  <c r="T1476" i="109" s="1"/>
  <c r="U1476" i="109" s="1"/>
  <c r="J1477" i="109"/>
  <c r="K1477" i="109" s="1"/>
  <c r="L1477" i="109" s="1"/>
  <c r="M1477" i="109" s="1"/>
  <c r="N1477" i="109" s="1"/>
  <c r="O1477" i="109" s="1"/>
  <c r="P1477" i="109" s="1"/>
  <c r="Q1477" i="109" s="1"/>
  <c r="R1477" i="109" s="1"/>
  <c r="S1477" i="109" s="1"/>
  <c r="T1477" i="109" s="1"/>
  <c r="U1477" i="109" s="1"/>
  <c r="J1478" i="109"/>
  <c r="K1478" i="109" s="1"/>
  <c r="L1478" i="109" s="1"/>
  <c r="M1478" i="109" s="1"/>
  <c r="N1478" i="109" s="1"/>
  <c r="O1478" i="109" s="1"/>
  <c r="P1478" i="109" s="1"/>
  <c r="Q1478" i="109" s="1"/>
  <c r="R1478" i="109" s="1"/>
  <c r="S1478" i="109" s="1"/>
  <c r="T1478" i="109" s="1"/>
  <c r="U1478" i="109" s="1"/>
  <c r="J1479" i="109"/>
  <c r="K1479" i="109" s="1"/>
  <c r="L1479" i="109" s="1"/>
  <c r="M1479" i="109" s="1"/>
  <c r="N1479" i="109" s="1"/>
  <c r="O1479" i="109" s="1"/>
  <c r="P1479" i="109" s="1"/>
  <c r="Q1479" i="109" s="1"/>
  <c r="R1479" i="109" s="1"/>
  <c r="S1479" i="109" s="1"/>
  <c r="T1479" i="109" s="1"/>
  <c r="U1479" i="109" s="1"/>
  <c r="J1480" i="109"/>
  <c r="K1480" i="109" s="1"/>
  <c r="L1480" i="109" s="1"/>
  <c r="M1480" i="109" s="1"/>
  <c r="N1480" i="109" s="1"/>
  <c r="O1480" i="109" s="1"/>
  <c r="P1480" i="109" s="1"/>
  <c r="Q1480" i="109" s="1"/>
  <c r="R1480" i="109" s="1"/>
  <c r="S1480" i="109" s="1"/>
  <c r="T1480" i="109" s="1"/>
  <c r="U1480" i="109" s="1"/>
  <c r="J1481" i="109"/>
  <c r="K1481" i="109" s="1"/>
  <c r="L1481" i="109" s="1"/>
  <c r="M1481" i="109" s="1"/>
  <c r="N1481" i="109" s="1"/>
  <c r="O1481" i="109" s="1"/>
  <c r="P1481" i="109" s="1"/>
  <c r="Q1481" i="109" s="1"/>
  <c r="R1481" i="109" s="1"/>
  <c r="S1481" i="109" s="1"/>
  <c r="T1481" i="109" s="1"/>
  <c r="U1481" i="109" s="1"/>
  <c r="J1486" i="109"/>
  <c r="K1486" i="109" s="1"/>
  <c r="L1486" i="109" s="1"/>
  <c r="M1486" i="109" s="1"/>
  <c r="N1486" i="109" s="1"/>
  <c r="O1486" i="109" s="1"/>
  <c r="P1486" i="109" s="1"/>
  <c r="Q1486" i="109" s="1"/>
  <c r="R1486" i="109" s="1"/>
  <c r="S1486" i="109" s="1"/>
  <c r="T1486" i="109" s="1"/>
  <c r="U1486" i="109" s="1"/>
  <c r="W1486" i="109" s="1"/>
  <c r="X1486" i="109" s="1"/>
  <c r="Y1486" i="109" s="1"/>
  <c r="Z1486" i="109" s="1"/>
  <c r="AA1486" i="109" s="1"/>
  <c r="AB1486" i="109" s="1"/>
  <c r="J1487" i="109"/>
  <c r="K1487" i="109" s="1"/>
  <c r="L1487" i="109" s="1"/>
  <c r="M1487" i="109" s="1"/>
  <c r="N1487" i="109" s="1"/>
  <c r="O1487" i="109" s="1"/>
  <c r="P1487" i="109" s="1"/>
  <c r="Q1487" i="109" s="1"/>
  <c r="R1487" i="109" s="1"/>
  <c r="S1487" i="109" s="1"/>
  <c r="T1487" i="109" s="1"/>
  <c r="U1487" i="109" s="1"/>
  <c r="J1489" i="109"/>
  <c r="K1489" i="109" s="1"/>
  <c r="L1489" i="109" s="1"/>
  <c r="M1489" i="109" s="1"/>
  <c r="N1489" i="109" s="1"/>
  <c r="O1489" i="109" s="1"/>
  <c r="P1489" i="109" s="1"/>
  <c r="Q1489" i="109" s="1"/>
  <c r="R1489" i="109" s="1"/>
  <c r="S1489" i="109" s="1"/>
  <c r="T1489" i="109" s="1"/>
  <c r="U1489" i="109" s="1"/>
  <c r="W1489" i="109" s="1"/>
  <c r="X1489" i="109" s="1"/>
  <c r="Y1489" i="109" s="1"/>
  <c r="Z1489" i="109" s="1"/>
  <c r="AA1489" i="109" s="1"/>
  <c r="AB1489" i="109" s="1"/>
  <c r="J1490" i="109"/>
  <c r="K1490" i="109" s="1"/>
  <c r="L1490" i="109" s="1"/>
  <c r="M1490" i="109" s="1"/>
  <c r="N1490" i="109" s="1"/>
  <c r="O1490" i="109" s="1"/>
  <c r="P1490" i="109" s="1"/>
  <c r="Q1490" i="109" s="1"/>
  <c r="R1490" i="109" s="1"/>
  <c r="S1490" i="109" s="1"/>
  <c r="T1490" i="109" s="1"/>
  <c r="U1490" i="109" s="1"/>
  <c r="J1492" i="109"/>
  <c r="K1492" i="109" s="1"/>
  <c r="L1492" i="109" s="1"/>
  <c r="M1492" i="109" s="1"/>
  <c r="N1492" i="109" s="1"/>
  <c r="O1492" i="109" s="1"/>
  <c r="P1492" i="109" s="1"/>
  <c r="Q1492" i="109" s="1"/>
  <c r="R1492" i="109" s="1"/>
  <c r="S1492" i="109" s="1"/>
  <c r="T1492" i="109" s="1"/>
  <c r="U1492" i="109" s="1"/>
  <c r="W1492" i="109" s="1"/>
  <c r="X1492" i="109" s="1"/>
  <c r="Y1492" i="109" s="1"/>
  <c r="Z1492" i="109" s="1"/>
  <c r="AA1492" i="109" s="1"/>
  <c r="AB1492" i="109" s="1"/>
  <c r="J1498" i="109"/>
  <c r="K1498" i="109" s="1"/>
  <c r="L1498" i="109" s="1"/>
  <c r="M1498" i="109" s="1"/>
  <c r="N1498" i="109" s="1"/>
  <c r="O1498" i="109" s="1"/>
  <c r="P1498" i="109" s="1"/>
  <c r="Q1498" i="109" s="1"/>
  <c r="R1498" i="109" s="1"/>
  <c r="S1498" i="109" s="1"/>
  <c r="T1498" i="109" s="1"/>
  <c r="U1498" i="109" s="1"/>
  <c r="J1499" i="109"/>
  <c r="K1499" i="109" s="1"/>
  <c r="L1499" i="109" s="1"/>
  <c r="M1499" i="109" s="1"/>
  <c r="N1499" i="109" s="1"/>
  <c r="O1499" i="109" s="1"/>
  <c r="P1499" i="109" s="1"/>
  <c r="Q1499" i="109" s="1"/>
  <c r="R1499" i="109" s="1"/>
  <c r="S1499" i="109" s="1"/>
  <c r="T1499" i="109" s="1"/>
  <c r="U1499" i="109" s="1"/>
  <c r="J1500" i="109"/>
  <c r="K1500" i="109" s="1"/>
  <c r="L1500" i="109" s="1"/>
  <c r="M1500" i="109" s="1"/>
  <c r="N1500" i="109" s="1"/>
  <c r="O1500" i="109" s="1"/>
  <c r="P1500" i="109" s="1"/>
  <c r="Q1500" i="109" s="1"/>
  <c r="R1500" i="109" s="1"/>
  <c r="S1500" i="109" s="1"/>
  <c r="T1500" i="109" s="1"/>
  <c r="U1500" i="109" s="1"/>
  <c r="J1501" i="109"/>
  <c r="K1501" i="109" s="1"/>
  <c r="L1501" i="109" s="1"/>
  <c r="M1501" i="109" s="1"/>
  <c r="N1501" i="109" s="1"/>
  <c r="O1501" i="109" s="1"/>
  <c r="P1501" i="109" s="1"/>
  <c r="Q1501" i="109" s="1"/>
  <c r="R1501" i="109" s="1"/>
  <c r="S1501" i="109" s="1"/>
  <c r="T1501" i="109" s="1"/>
  <c r="U1501" i="109" s="1"/>
  <c r="W1501" i="109" s="1"/>
  <c r="X1501" i="109" s="1"/>
  <c r="Y1501" i="109" s="1"/>
  <c r="Z1501" i="109" s="1"/>
  <c r="AA1501" i="109" s="1"/>
  <c r="AB1501" i="109" s="1"/>
  <c r="J1502" i="109"/>
  <c r="K1502" i="109" s="1"/>
  <c r="L1502" i="109" s="1"/>
  <c r="M1502" i="109" s="1"/>
  <c r="N1502" i="109" s="1"/>
  <c r="O1502" i="109" s="1"/>
  <c r="P1502" i="109" s="1"/>
  <c r="Q1502" i="109" s="1"/>
  <c r="R1502" i="109" s="1"/>
  <c r="S1502" i="109" s="1"/>
  <c r="T1502" i="109" s="1"/>
  <c r="U1502" i="109" s="1"/>
  <c r="W1502" i="109" s="1"/>
  <c r="X1502" i="109" s="1"/>
  <c r="Y1502" i="109" s="1"/>
  <c r="Z1502" i="109" s="1"/>
  <c r="AA1502" i="109" s="1"/>
  <c r="AB1502" i="109" s="1"/>
  <c r="J1505" i="109"/>
  <c r="K1505" i="109" s="1"/>
  <c r="L1505" i="109" s="1"/>
  <c r="M1505" i="109" s="1"/>
  <c r="N1505" i="109" s="1"/>
  <c r="O1505" i="109" s="1"/>
  <c r="P1505" i="109" s="1"/>
  <c r="Q1505" i="109" s="1"/>
  <c r="R1505" i="109" s="1"/>
  <c r="S1505" i="109" s="1"/>
  <c r="T1505" i="109" s="1"/>
  <c r="U1505" i="109" s="1"/>
  <c r="W1505" i="109" s="1"/>
  <c r="X1505" i="109" s="1"/>
  <c r="Y1505" i="109" s="1"/>
  <c r="Z1505" i="109" s="1"/>
  <c r="AA1505" i="109" s="1"/>
  <c r="AB1505" i="109" s="1"/>
  <c r="J1507" i="109"/>
  <c r="K1507" i="109" s="1"/>
  <c r="L1507" i="109" s="1"/>
  <c r="M1507" i="109" s="1"/>
  <c r="N1507" i="109" s="1"/>
  <c r="O1507" i="109" s="1"/>
  <c r="P1507" i="109" s="1"/>
  <c r="Q1507" i="109" s="1"/>
  <c r="R1507" i="109" s="1"/>
  <c r="S1507" i="109" s="1"/>
  <c r="T1507" i="109" s="1"/>
  <c r="U1507" i="109" s="1"/>
  <c r="W1507" i="109" s="1"/>
  <c r="X1507" i="109" s="1"/>
  <c r="Y1507" i="109" s="1"/>
  <c r="Z1507" i="109" s="1"/>
  <c r="AA1507" i="109" s="1"/>
  <c r="AB1507" i="109" s="1"/>
  <c r="J1509" i="109"/>
  <c r="K1509" i="109" s="1"/>
  <c r="L1509" i="109" s="1"/>
  <c r="M1509" i="109" s="1"/>
  <c r="N1509" i="109" s="1"/>
  <c r="O1509" i="109" s="1"/>
  <c r="P1509" i="109" s="1"/>
  <c r="Q1509" i="109" s="1"/>
  <c r="R1509" i="109" s="1"/>
  <c r="S1509" i="109" s="1"/>
  <c r="T1509" i="109" s="1"/>
  <c r="U1509" i="109" s="1"/>
  <c r="W1509" i="109" s="1"/>
  <c r="X1509" i="109" s="1"/>
  <c r="Y1509" i="109" s="1"/>
  <c r="Z1509" i="109" s="1"/>
  <c r="AA1509" i="109" s="1"/>
  <c r="AB1509" i="109" s="1"/>
  <c r="J1511" i="109"/>
  <c r="K1511" i="109" s="1"/>
  <c r="L1511" i="109" s="1"/>
  <c r="M1511" i="109" s="1"/>
  <c r="N1511" i="109" s="1"/>
  <c r="O1511" i="109" s="1"/>
  <c r="P1511" i="109" s="1"/>
  <c r="Q1511" i="109" s="1"/>
  <c r="R1511" i="109" s="1"/>
  <c r="S1511" i="109" s="1"/>
  <c r="T1511" i="109" s="1"/>
  <c r="U1511" i="109" s="1"/>
  <c r="W1511" i="109" s="1"/>
  <c r="X1511" i="109" s="1"/>
  <c r="Y1511" i="109" s="1"/>
  <c r="Z1511" i="109" s="1"/>
  <c r="AA1511" i="109" s="1"/>
  <c r="AB1511" i="109" s="1"/>
  <c r="J1512" i="109"/>
  <c r="K1512" i="109" s="1"/>
  <c r="L1512" i="109" s="1"/>
  <c r="M1512" i="109" s="1"/>
  <c r="N1512" i="109" s="1"/>
  <c r="O1512" i="109" s="1"/>
  <c r="P1512" i="109" s="1"/>
  <c r="Q1512" i="109" s="1"/>
  <c r="R1512" i="109" s="1"/>
  <c r="S1512" i="109" s="1"/>
  <c r="T1512" i="109" s="1"/>
  <c r="U1512" i="109" s="1"/>
  <c r="W1512" i="109" s="1"/>
  <c r="X1512" i="109" s="1"/>
  <c r="Y1512" i="109" s="1"/>
  <c r="Z1512" i="109" s="1"/>
  <c r="AA1512" i="109" s="1"/>
  <c r="AB1512" i="109" s="1"/>
  <c r="J1513" i="109"/>
  <c r="K1513" i="109" s="1"/>
  <c r="L1513" i="109" s="1"/>
  <c r="M1513" i="109" s="1"/>
  <c r="N1513" i="109" s="1"/>
  <c r="O1513" i="109" s="1"/>
  <c r="P1513" i="109" s="1"/>
  <c r="Q1513" i="109" s="1"/>
  <c r="R1513" i="109" s="1"/>
  <c r="S1513" i="109" s="1"/>
  <c r="T1513" i="109" s="1"/>
  <c r="U1513" i="109" s="1"/>
  <c r="W1513" i="109" s="1"/>
  <c r="X1513" i="109" s="1"/>
  <c r="Y1513" i="109" s="1"/>
  <c r="Z1513" i="109" s="1"/>
  <c r="AA1513" i="109" s="1"/>
  <c r="AB1513" i="109" s="1"/>
  <c r="J1514" i="109"/>
  <c r="K1514" i="109" s="1"/>
  <c r="L1514" i="109" s="1"/>
  <c r="M1514" i="109" s="1"/>
  <c r="N1514" i="109" s="1"/>
  <c r="O1514" i="109" s="1"/>
  <c r="P1514" i="109" s="1"/>
  <c r="Q1514" i="109" s="1"/>
  <c r="R1514" i="109" s="1"/>
  <c r="S1514" i="109" s="1"/>
  <c r="T1514" i="109" s="1"/>
  <c r="U1514" i="109" s="1"/>
  <c r="W1514" i="109" s="1"/>
  <c r="X1514" i="109" s="1"/>
  <c r="Y1514" i="109" s="1"/>
  <c r="Z1514" i="109" s="1"/>
  <c r="AA1514" i="109" s="1"/>
  <c r="AB1514" i="109" s="1"/>
  <c r="J1515" i="109"/>
  <c r="K1515" i="109" s="1"/>
  <c r="L1515" i="109" s="1"/>
  <c r="M1515" i="109" s="1"/>
  <c r="N1515" i="109" s="1"/>
  <c r="O1515" i="109" s="1"/>
  <c r="P1515" i="109" s="1"/>
  <c r="Q1515" i="109" s="1"/>
  <c r="R1515" i="109" s="1"/>
  <c r="S1515" i="109" s="1"/>
  <c r="T1515" i="109" s="1"/>
  <c r="U1515" i="109" s="1"/>
  <c r="W1515" i="109" s="1"/>
  <c r="X1515" i="109" s="1"/>
  <c r="Y1515" i="109" s="1"/>
  <c r="Z1515" i="109" s="1"/>
  <c r="AA1515" i="109" s="1"/>
  <c r="AB1515" i="109" s="1"/>
  <c r="J1517" i="109"/>
  <c r="K1517" i="109" s="1"/>
  <c r="L1517" i="109" s="1"/>
  <c r="M1517" i="109" s="1"/>
  <c r="N1517" i="109" s="1"/>
  <c r="O1517" i="109" s="1"/>
  <c r="P1517" i="109" s="1"/>
  <c r="Q1517" i="109" s="1"/>
  <c r="R1517" i="109" s="1"/>
  <c r="S1517" i="109" s="1"/>
  <c r="T1517" i="109" s="1"/>
  <c r="U1517" i="109" s="1"/>
  <c r="W1517" i="109" s="1"/>
  <c r="X1517" i="109" s="1"/>
  <c r="Y1517" i="109" s="1"/>
  <c r="Z1517" i="109" s="1"/>
  <c r="AA1517" i="109" s="1"/>
  <c r="AB1517" i="109" s="1"/>
  <c r="J1519" i="109"/>
  <c r="K1519" i="109" s="1"/>
  <c r="L1519" i="109" s="1"/>
  <c r="M1519" i="109" s="1"/>
  <c r="N1519" i="109" s="1"/>
  <c r="O1519" i="109" s="1"/>
  <c r="P1519" i="109" s="1"/>
  <c r="Q1519" i="109" s="1"/>
  <c r="R1519" i="109" s="1"/>
  <c r="S1519" i="109" s="1"/>
  <c r="T1519" i="109" s="1"/>
  <c r="U1519" i="109" s="1"/>
  <c r="W1519" i="109" s="1"/>
  <c r="X1519" i="109" s="1"/>
  <c r="Y1519" i="109" s="1"/>
  <c r="Z1519" i="109" s="1"/>
  <c r="AA1519" i="109" s="1"/>
  <c r="AB1519" i="109" s="1"/>
  <c r="J1521" i="109"/>
  <c r="K1521" i="109" s="1"/>
  <c r="L1521" i="109" s="1"/>
  <c r="M1521" i="109" s="1"/>
  <c r="N1521" i="109" s="1"/>
  <c r="O1521" i="109" s="1"/>
  <c r="P1521" i="109" s="1"/>
  <c r="Q1521" i="109" s="1"/>
  <c r="R1521" i="109" s="1"/>
  <c r="S1521" i="109" s="1"/>
  <c r="T1521" i="109" s="1"/>
  <c r="U1521" i="109" s="1"/>
  <c r="W1521" i="109" s="1"/>
  <c r="X1521" i="109" s="1"/>
  <c r="Y1521" i="109" s="1"/>
  <c r="Z1521" i="109" s="1"/>
  <c r="AA1521" i="109" s="1"/>
  <c r="AB1521" i="109" s="1"/>
  <c r="J1523" i="109"/>
  <c r="K1523" i="109" s="1"/>
  <c r="L1523" i="109" s="1"/>
  <c r="M1523" i="109" s="1"/>
  <c r="N1523" i="109" s="1"/>
  <c r="O1523" i="109" s="1"/>
  <c r="P1523" i="109" s="1"/>
  <c r="Q1523" i="109" s="1"/>
  <c r="R1523" i="109" s="1"/>
  <c r="S1523" i="109" s="1"/>
  <c r="T1523" i="109" s="1"/>
  <c r="U1523" i="109" s="1"/>
  <c r="W1523" i="109" s="1"/>
  <c r="X1523" i="109" s="1"/>
  <c r="Y1523" i="109" s="1"/>
  <c r="Z1523" i="109" s="1"/>
  <c r="AA1523" i="109" s="1"/>
  <c r="AB1523" i="109" s="1"/>
  <c r="J1525" i="109"/>
  <c r="K1525" i="109" s="1"/>
  <c r="L1525" i="109" s="1"/>
  <c r="M1525" i="109" s="1"/>
  <c r="N1525" i="109" s="1"/>
  <c r="O1525" i="109" s="1"/>
  <c r="P1525" i="109" s="1"/>
  <c r="Q1525" i="109" s="1"/>
  <c r="R1525" i="109" s="1"/>
  <c r="S1525" i="109" s="1"/>
  <c r="T1525" i="109" s="1"/>
  <c r="U1525" i="109" s="1"/>
  <c r="W1525" i="109" s="1"/>
  <c r="X1525" i="109" s="1"/>
  <c r="Y1525" i="109" s="1"/>
  <c r="Z1525" i="109" s="1"/>
  <c r="AA1525" i="109" s="1"/>
  <c r="AB1525" i="109" s="1"/>
  <c r="J1528" i="109"/>
  <c r="K1528" i="109" s="1"/>
  <c r="L1528" i="109" s="1"/>
  <c r="M1528" i="109" s="1"/>
  <c r="N1528" i="109" s="1"/>
  <c r="O1528" i="109" s="1"/>
  <c r="P1528" i="109" s="1"/>
  <c r="Q1528" i="109" s="1"/>
  <c r="R1528" i="109" s="1"/>
  <c r="S1528" i="109" s="1"/>
  <c r="T1528" i="109" s="1"/>
  <c r="U1528" i="109" s="1"/>
  <c r="W1528" i="109" s="1"/>
  <c r="X1528" i="109" s="1"/>
  <c r="Y1528" i="109" s="1"/>
  <c r="Z1528" i="109" s="1"/>
  <c r="AA1528" i="109" s="1"/>
  <c r="AB1528" i="109" s="1"/>
  <c r="J1530" i="109"/>
  <c r="K1530" i="109" s="1"/>
  <c r="L1530" i="109" s="1"/>
  <c r="M1530" i="109" s="1"/>
  <c r="N1530" i="109" s="1"/>
  <c r="O1530" i="109" s="1"/>
  <c r="P1530" i="109" s="1"/>
  <c r="Q1530" i="109" s="1"/>
  <c r="R1530" i="109" s="1"/>
  <c r="S1530" i="109" s="1"/>
  <c r="T1530" i="109" s="1"/>
  <c r="U1530" i="109" s="1"/>
  <c r="W1530" i="109" s="1"/>
  <c r="X1530" i="109" s="1"/>
  <c r="Y1530" i="109" s="1"/>
  <c r="Z1530" i="109" s="1"/>
  <c r="AA1530" i="109" s="1"/>
  <c r="AB1530" i="109" s="1"/>
  <c r="J1532" i="109"/>
  <c r="K1532" i="109" s="1"/>
  <c r="L1532" i="109" s="1"/>
  <c r="M1532" i="109" s="1"/>
  <c r="N1532" i="109" s="1"/>
  <c r="O1532" i="109" s="1"/>
  <c r="P1532" i="109" s="1"/>
  <c r="Q1532" i="109" s="1"/>
  <c r="R1532" i="109" s="1"/>
  <c r="S1532" i="109" s="1"/>
  <c r="T1532" i="109" s="1"/>
  <c r="U1532" i="109" s="1"/>
  <c r="W1532" i="109" s="1"/>
  <c r="X1532" i="109" s="1"/>
  <c r="Y1532" i="109" s="1"/>
  <c r="Z1532" i="109" s="1"/>
  <c r="AA1532" i="109" s="1"/>
  <c r="AB1532" i="109" s="1"/>
  <c r="J1533" i="109"/>
  <c r="K1533" i="109" s="1"/>
  <c r="L1533" i="109" s="1"/>
  <c r="M1533" i="109" s="1"/>
  <c r="N1533" i="109" s="1"/>
  <c r="O1533" i="109" s="1"/>
  <c r="P1533" i="109" s="1"/>
  <c r="Q1533" i="109" s="1"/>
  <c r="R1533" i="109" s="1"/>
  <c r="S1533" i="109" s="1"/>
  <c r="T1533" i="109" s="1"/>
  <c r="U1533" i="109" s="1"/>
  <c r="W1533" i="109" s="1"/>
  <c r="X1533" i="109" s="1"/>
  <c r="Y1533" i="109" s="1"/>
  <c r="Z1533" i="109" s="1"/>
  <c r="AA1533" i="109" s="1"/>
  <c r="AB1533" i="109" s="1"/>
  <c r="J1535" i="109"/>
  <c r="K1535" i="109" s="1"/>
  <c r="L1535" i="109" s="1"/>
  <c r="M1535" i="109" s="1"/>
  <c r="N1535" i="109" s="1"/>
  <c r="O1535" i="109" s="1"/>
  <c r="P1535" i="109" s="1"/>
  <c r="Q1535" i="109" s="1"/>
  <c r="R1535" i="109" s="1"/>
  <c r="S1535" i="109" s="1"/>
  <c r="T1535" i="109" s="1"/>
  <c r="U1535" i="109" s="1"/>
  <c r="W1535" i="109" s="1"/>
  <c r="X1535" i="109" s="1"/>
  <c r="Y1535" i="109" s="1"/>
  <c r="Z1535" i="109" s="1"/>
  <c r="AA1535" i="109" s="1"/>
  <c r="AB1535" i="109" s="1"/>
  <c r="J1536" i="109"/>
  <c r="K1536" i="109" s="1"/>
  <c r="L1536" i="109" s="1"/>
  <c r="M1536" i="109" s="1"/>
  <c r="N1536" i="109" s="1"/>
  <c r="O1536" i="109" s="1"/>
  <c r="P1536" i="109" s="1"/>
  <c r="Q1536" i="109" s="1"/>
  <c r="R1536" i="109" s="1"/>
  <c r="S1536" i="109" s="1"/>
  <c r="T1536" i="109" s="1"/>
  <c r="U1536" i="109" s="1"/>
  <c r="W1536" i="109" s="1"/>
  <c r="X1536" i="109" s="1"/>
  <c r="Y1536" i="109" s="1"/>
  <c r="Z1536" i="109" s="1"/>
  <c r="AA1536" i="109" s="1"/>
  <c r="AB1536" i="109" s="1"/>
  <c r="J1537" i="109"/>
  <c r="K1537" i="109" s="1"/>
  <c r="L1537" i="109" s="1"/>
  <c r="M1537" i="109" s="1"/>
  <c r="N1537" i="109" s="1"/>
  <c r="O1537" i="109" s="1"/>
  <c r="P1537" i="109" s="1"/>
  <c r="Q1537" i="109" s="1"/>
  <c r="R1537" i="109" s="1"/>
  <c r="S1537" i="109" s="1"/>
  <c r="T1537" i="109" s="1"/>
  <c r="U1537" i="109" s="1"/>
  <c r="W1537" i="109" s="1"/>
  <c r="X1537" i="109" s="1"/>
  <c r="Y1537" i="109" s="1"/>
  <c r="Z1537" i="109" s="1"/>
  <c r="AA1537" i="109" s="1"/>
  <c r="AB1537" i="109" s="1"/>
  <c r="J1538" i="109"/>
  <c r="K1538" i="109" s="1"/>
  <c r="L1538" i="109" s="1"/>
  <c r="M1538" i="109" s="1"/>
  <c r="N1538" i="109" s="1"/>
  <c r="O1538" i="109" s="1"/>
  <c r="P1538" i="109" s="1"/>
  <c r="Q1538" i="109" s="1"/>
  <c r="R1538" i="109" s="1"/>
  <c r="S1538" i="109" s="1"/>
  <c r="T1538" i="109" s="1"/>
  <c r="U1538" i="109" s="1"/>
  <c r="W1538" i="109" s="1"/>
  <c r="X1538" i="109" s="1"/>
  <c r="Y1538" i="109" s="1"/>
  <c r="Z1538" i="109" s="1"/>
  <c r="AA1538" i="109" s="1"/>
  <c r="AB1538" i="109" s="1"/>
  <c r="J1539" i="109"/>
  <c r="K1539" i="109" s="1"/>
  <c r="L1539" i="109" s="1"/>
  <c r="M1539" i="109" s="1"/>
  <c r="N1539" i="109" s="1"/>
  <c r="O1539" i="109" s="1"/>
  <c r="P1539" i="109" s="1"/>
  <c r="Q1539" i="109" s="1"/>
  <c r="R1539" i="109" s="1"/>
  <c r="S1539" i="109" s="1"/>
  <c r="T1539" i="109" s="1"/>
  <c r="U1539" i="109" s="1"/>
  <c r="W1539" i="109" s="1"/>
  <c r="X1539" i="109" s="1"/>
  <c r="Y1539" i="109" s="1"/>
  <c r="Z1539" i="109" s="1"/>
  <c r="AA1539" i="109" s="1"/>
  <c r="AB1539" i="109" s="1"/>
  <c r="J1540" i="109"/>
  <c r="K1540" i="109" s="1"/>
  <c r="L1540" i="109" s="1"/>
  <c r="M1540" i="109" s="1"/>
  <c r="N1540" i="109" s="1"/>
  <c r="O1540" i="109" s="1"/>
  <c r="P1540" i="109" s="1"/>
  <c r="Q1540" i="109" s="1"/>
  <c r="R1540" i="109" s="1"/>
  <c r="S1540" i="109" s="1"/>
  <c r="T1540" i="109" s="1"/>
  <c r="U1540" i="109" s="1"/>
  <c r="W1540" i="109" s="1"/>
  <c r="X1540" i="109" s="1"/>
  <c r="Y1540" i="109" s="1"/>
  <c r="Z1540" i="109" s="1"/>
  <c r="AA1540" i="109" s="1"/>
  <c r="AB1540" i="109" s="1"/>
  <c r="J1541" i="109"/>
  <c r="K1541" i="109" s="1"/>
  <c r="L1541" i="109" s="1"/>
  <c r="M1541" i="109" s="1"/>
  <c r="N1541" i="109" s="1"/>
  <c r="O1541" i="109" s="1"/>
  <c r="P1541" i="109" s="1"/>
  <c r="Q1541" i="109" s="1"/>
  <c r="R1541" i="109" s="1"/>
  <c r="S1541" i="109" s="1"/>
  <c r="T1541" i="109" s="1"/>
  <c r="U1541" i="109" s="1"/>
  <c r="W1541" i="109" s="1"/>
  <c r="X1541" i="109" s="1"/>
  <c r="Y1541" i="109" s="1"/>
  <c r="Z1541" i="109" s="1"/>
  <c r="AA1541" i="109" s="1"/>
  <c r="AB1541" i="109" s="1"/>
  <c r="J1542" i="109"/>
  <c r="K1542" i="109" s="1"/>
  <c r="L1542" i="109" s="1"/>
  <c r="M1542" i="109" s="1"/>
  <c r="N1542" i="109" s="1"/>
  <c r="O1542" i="109" s="1"/>
  <c r="P1542" i="109" s="1"/>
  <c r="Q1542" i="109" s="1"/>
  <c r="R1542" i="109" s="1"/>
  <c r="S1542" i="109" s="1"/>
  <c r="T1542" i="109" s="1"/>
  <c r="U1542" i="109" s="1"/>
  <c r="W1542" i="109" s="1"/>
  <c r="X1542" i="109" s="1"/>
  <c r="Y1542" i="109" s="1"/>
  <c r="Z1542" i="109" s="1"/>
  <c r="AA1542" i="109" s="1"/>
  <c r="AB1542" i="109" s="1"/>
  <c r="J1543" i="109"/>
  <c r="K1543" i="109" s="1"/>
  <c r="L1543" i="109" s="1"/>
  <c r="M1543" i="109" s="1"/>
  <c r="N1543" i="109" s="1"/>
  <c r="O1543" i="109" s="1"/>
  <c r="P1543" i="109" s="1"/>
  <c r="Q1543" i="109" s="1"/>
  <c r="R1543" i="109" s="1"/>
  <c r="S1543" i="109" s="1"/>
  <c r="T1543" i="109" s="1"/>
  <c r="U1543" i="109" s="1"/>
  <c r="W1543" i="109" s="1"/>
  <c r="X1543" i="109" s="1"/>
  <c r="Y1543" i="109" s="1"/>
  <c r="Z1543" i="109" s="1"/>
  <c r="AA1543" i="109" s="1"/>
  <c r="AB1543" i="109" s="1"/>
  <c r="J1544" i="109"/>
  <c r="K1544" i="109" s="1"/>
  <c r="L1544" i="109" s="1"/>
  <c r="M1544" i="109" s="1"/>
  <c r="N1544" i="109" s="1"/>
  <c r="O1544" i="109" s="1"/>
  <c r="P1544" i="109" s="1"/>
  <c r="Q1544" i="109" s="1"/>
  <c r="R1544" i="109" s="1"/>
  <c r="S1544" i="109" s="1"/>
  <c r="T1544" i="109" s="1"/>
  <c r="U1544" i="109" s="1"/>
  <c r="W1544" i="109" s="1"/>
  <c r="X1544" i="109" s="1"/>
  <c r="Y1544" i="109" s="1"/>
  <c r="Z1544" i="109" s="1"/>
  <c r="AA1544" i="109" s="1"/>
  <c r="AB1544" i="109" s="1"/>
  <c r="J1545" i="109"/>
  <c r="K1545" i="109" s="1"/>
  <c r="L1545" i="109" s="1"/>
  <c r="M1545" i="109" s="1"/>
  <c r="N1545" i="109" s="1"/>
  <c r="O1545" i="109" s="1"/>
  <c r="P1545" i="109" s="1"/>
  <c r="Q1545" i="109" s="1"/>
  <c r="R1545" i="109" s="1"/>
  <c r="S1545" i="109" s="1"/>
  <c r="T1545" i="109" s="1"/>
  <c r="U1545" i="109" s="1"/>
  <c r="W1545" i="109" s="1"/>
  <c r="X1545" i="109" s="1"/>
  <c r="Y1545" i="109" s="1"/>
  <c r="Z1545" i="109" s="1"/>
  <c r="AA1545" i="109" s="1"/>
  <c r="AB1545" i="109" s="1"/>
  <c r="J1546" i="109"/>
  <c r="K1546" i="109" s="1"/>
  <c r="L1546" i="109" s="1"/>
  <c r="M1546" i="109" s="1"/>
  <c r="N1546" i="109" s="1"/>
  <c r="O1546" i="109" s="1"/>
  <c r="P1546" i="109" s="1"/>
  <c r="Q1546" i="109" s="1"/>
  <c r="R1546" i="109" s="1"/>
  <c r="S1546" i="109" s="1"/>
  <c r="T1546" i="109" s="1"/>
  <c r="U1546" i="109" s="1"/>
  <c r="W1546" i="109" s="1"/>
  <c r="X1546" i="109" s="1"/>
  <c r="Y1546" i="109" s="1"/>
  <c r="Z1546" i="109" s="1"/>
  <c r="AA1546" i="109" s="1"/>
  <c r="AB1546" i="109" s="1"/>
  <c r="J1547" i="109"/>
  <c r="K1547" i="109" s="1"/>
  <c r="L1547" i="109" s="1"/>
  <c r="M1547" i="109" s="1"/>
  <c r="N1547" i="109" s="1"/>
  <c r="O1547" i="109" s="1"/>
  <c r="P1547" i="109" s="1"/>
  <c r="Q1547" i="109" s="1"/>
  <c r="R1547" i="109" s="1"/>
  <c r="S1547" i="109" s="1"/>
  <c r="T1547" i="109" s="1"/>
  <c r="U1547" i="109" s="1"/>
  <c r="W1547" i="109" s="1"/>
  <c r="X1547" i="109" s="1"/>
  <c r="Y1547" i="109" s="1"/>
  <c r="Z1547" i="109" s="1"/>
  <c r="AA1547" i="109" s="1"/>
  <c r="AB1547" i="109" s="1"/>
  <c r="J1548" i="109"/>
  <c r="K1548" i="109" s="1"/>
  <c r="L1548" i="109" s="1"/>
  <c r="M1548" i="109" s="1"/>
  <c r="N1548" i="109" s="1"/>
  <c r="O1548" i="109" s="1"/>
  <c r="P1548" i="109" s="1"/>
  <c r="Q1548" i="109" s="1"/>
  <c r="R1548" i="109" s="1"/>
  <c r="S1548" i="109" s="1"/>
  <c r="T1548" i="109" s="1"/>
  <c r="U1548" i="109" s="1"/>
  <c r="W1548" i="109" s="1"/>
  <c r="X1548" i="109" s="1"/>
  <c r="Y1548" i="109" s="1"/>
  <c r="Z1548" i="109" s="1"/>
  <c r="AA1548" i="109" s="1"/>
  <c r="AB1548" i="109" s="1"/>
  <c r="J1549" i="109"/>
  <c r="K1549" i="109" s="1"/>
  <c r="L1549" i="109" s="1"/>
  <c r="M1549" i="109" s="1"/>
  <c r="N1549" i="109" s="1"/>
  <c r="O1549" i="109" s="1"/>
  <c r="P1549" i="109" s="1"/>
  <c r="Q1549" i="109" s="1"/>
  <c r="R1549" i="109" s="1"/>
  <c r="S1549" i="109" s="1"/>
  <c r="T1549" i="109" s="1"/>
  <c r="U1549" i="109" s="1"/>
  <c r="W1549" i="109" s="1"/>
  <c r="X1549" i="109" s="1"/>
  <c r="Y1549" i="109" s="1"/>
  <c r="Z1549" i="109" s="1"/>
  <c r="AA1549" i="109" s="1"/>
  <c r="AB1549" i="109" s="1"/>
  <c r="J1550" i="109"/>
  <c r="K1550" i="109" s="1"/>
  <c r="L1550" i="109" s="1"/>
  <c r="M1550" i="109" s="1"/>
  <c r="N1550" i="109" s="1"/>
  <c r="O1550" i="109" s="1"/>
  <c r="P1550" i="109" s="1"/>
  <c r="Q1550" i="109" s="1"/>
  <c r="R1550" i="109" s="1"/>
  <c r="S1550" i="109" s="1"/>
  <c r="T1550" i="109" s="1"/>
  <c r="U1550" i="109" s="1"/>
  <c r="W1550" i="109" s="1"/>
  <c r="X1550" i="109" s="1"/>
  <c r="Y1550" i="109" s="1"/>
  <c r="Z1550" i="109" s="1"/>
  <c r="AA1550" i="109" s="1"/>
  <c r="AB1550" i="109" s="1"/>
  <c r="J1551" i="109"/>
  <c r="K1551" i="109" s="1"/>
  <c r="L1551" i="109" s="1"/>
  <c r="M1551" i="109" s="1"/>
  <c r="N1551" i="109" s="1"/>
  <c r="O1551" i="109" s="1"/>
  <c r="P1551" i="109" s="1"/>
  <c r="Q1551" i="109" s="1"/>
  <c r="R1551" i="109" s="1"/>
  <c r="S1551" i="109" s="1"/>
  <c r="T1551" i="109" s="1"/>
  <c r="U1551" i="109" s="1"/>
  <c r="W1551" i="109" s="1"/>
  <c r="X1551" i="109" s="1"/>
  <c r="Y1551" i="109" s="1"/>
  <c r="Z1551" i="109" s="1"/>
  <c r="AA1551" i="109" s="1"/>
  <c r="AB1551" i="109" s="1"/>
  <c r="J1552" i="109"/>
  <c r="K1552" i="109" s="1"/>
  <c r="L1552" i="109" s="1"/>
  <c r="M1552" i="109" s="1"/>
  <c r="N1552" i="109" s="1"/>
  <c r="O1552" i="109" s="1"/>
  <c r="P1552" i="109" s="1"/>
  <c r="Q1552" i="109" s="1"/>
  <c r="R1552" i="109" s="1"/>
  <c r="S1552" i="109" s="1"/>
  <c r="T1552" i="109" s="1"/>
  <c r="U1552" i="109" s="1"/>
  <c r="W1552" i="109" s="1"/>
  <c r="X1552" i="109" s="1"/>
  <c r="Y1552" i="109" s="1"/>
  <c r="Z1552" i="109" s="1"/>
  <c r="AA1552" i="109" s="1"/>
  <c r="AB1552" i="109" s="1"/>
  <c r="J1553" i="109"/>
  <c r="K1553" i="109" s="1"/>
  <c r="L1553" i="109" s="1"/>
  <c r="M1553" i="109" s="1"/>
  <c r="N1553" i="109" s="1"/>
  <c r="O1553" i="109" s="1"/>
  <c r="P1553" i="109" s="1"/>
  <c r="Q1553" i="109" s="1"/>
  <c r="R1553" i="109" s="1"/>
  <c r="S1553" i="109" s="1"/>
  <c r="T1553" i="109" s="1"/>
  <c r="U1553" i="109" s="1"/>
  <c r="W1553" i="109" s="1"/>
  <c r="X1553" i="109" s="1"/>
  <c r="Y1553" i="109" s="1"/>
  <c r="Z1553" i="109" s="1"/>
  <c r="AA1553" i="109" s="1"/>
  <c r="AB1553" i="109" s="1"/>
  <c r="J1554" i="109"/>
  <c r="K1554" i="109" s="1"/>
  <c r="L1554" i="109" s="1"/>
  <c r="M1554" i="109" s="1"/>
  <c r="N1554" i="109" s="1"/>
  <c r="O1554" i="109" s="1"/>
  <c r="P1554" i="109" s="1"/>
  <c r="Q1554" i="109" s="1"/>
  <c r="R1554" i="109" s="1"/>
  <c r="S1554" i="109" s="1"/>
  <c r="T1554" i="109" s="1"/>
  <c r="U1554" i="109" s="1"/>
  <c r="W1554" i="109" s="1"/>
  <c r="X1554" i="109" s="1"/>
  <c r="Y1554" i="109" s="1"/>
  <c r="Z1554" i="109" s="1"/>
  <c r="AA1554" i="109" s="1"/>
  <c r="AB1554" i="109" s="1"/>
  <c r="J1555" i="109"/>
  <c r="K1555" i="109" s="1"/>
  <c r="L1555" i="109" s="1"/>
  <c r="M1555" i="109" s="1"/>
  <c r="N1555" i="109" s="1"/>
  <c r="O1555" i="109" s="1"/>
  <c r="P1555" i="109" s="1"/>
  <c r="Q1555" i="109" s="1"/>
  <c r="R1555" i="109" s="1"/>
  <c r="S1555" i="109" s="1"/>
  <c r="T1555" i="109" s="1"/>
  <c r="U1555" i="109" s="1"/>
  <c r="W1555" i="109" s="1"/>
  <c r="X1555" i="109" s="1"/>
  <c r="Y1555" i="109" s="1"/>
  <c r="Z1555" i="109" s="1"/>
  <c r="AA1555" i="109" s="1"/>
  <c r="AB1555" i="109" s="1"/>
  <c r="J1556" i="109"/>
  <c r="K1556" i="109" s="1"/>
  <c r="L1556" i="109" s="1"/>
  <c r="M1556" i="109" s="1"/>
  <c r="N1556" i="109" s="1"/>
  <c r="O1556" i="109" s="1"/>
  <c r="P1556" i="109" s="1"/>
  <c r="Q1556" i="109" s="1"/>
  <c r="R1556" i="109" s="1"/>
  <c r="S1556" i="109" s="1"/>
  <c r="T1556" i="109" s="1"/>
  <c r="U1556" i="109" s="1"/>
  <c r="W1556" i="109" s="1"/>
  <c r="X1556" i="109" s="1"/>
  <c r="Y1556" i="109" s="1"/>
  <c r="Z1556" i="109" s="1"/>
  <c r="AA1556" i="109" s="1"/>
  <c r="AB1556" i="109" s="1"/>
  <c r="J1557" i="109"/>
  <c r="K1557" i="109" s="1"/>
  <c r="L1557" i="109" s="1"/>
  <c r="M1557" i="109" s="1"/>
  <c r="N1557" i="109" s="1"/>
  <c r="O1557" i="109" s="1"/>
  <c r="P1557" i="109" s="1"/>
  <c r="Q1557" i="109" s="1"/>
  <c r="R1557" i="109" s="1"/>
  <c r="S1557" i="109" s="1"/>
  <c r="T1557" i="109" s="1"/>
  <c r="U1557" i="109" s="1"/>
  <c r="W1557" i="109" s="1"/>
  <c r="X1557" i="109" s="1"/>
  <c r="Y1557" i="109" s="1"/>
  <c r="Z1557" i="109" s="1"/>
  <c r="AA1557" i="109" s="1"/>
  <c r="AB1557" i="109" s="1"/>
  <c r="J1558" i="109"/>
  <c r="K1558" i="109" s="1"/>
  <c r="L1558" i="109" s="1"/>
  <c r="M1558" i="109" s="1"/>
  <c r="N1558" i="109" s="1"/>
  <c r="O1558" i="109" s="1"/>
  <c r="P1558" i="109" s="1"/>
  <c r="Q1558" i="109" s="1"/>
  <c r="R1558" i="109" s="1"/>
  <c r="S1558" i="109" s="1"/>
  <c r="T1558" i="109" s="1"/>
  <c r="U1558" i="109" s="1"/>
  <c r="W1558" i="109" s="1"/>
  <c r="X1558" i="109" s="1"/>
  <c r="Y1558" i="109" s="1"/>
  <c r="Z1558" i="109" s="1"/>
  <c r="AA1558" i="109" s="1"/>
  <c r="AB1558" i="109" s="1"/>
  <c r="J1559" i="109"/>
  <c r="K1559" i="109" s="1"/>
  <c r="L1559" i="109" s="1"/>
  <c r="M1559" i="109" s="1"/>
  <c r="N1559" i="109" s="1"/>
  <c r="O1559" i="109" s="1"/>
  <c r="P1559" i="109" s="1"/>
  <c r="Q1559" i="109" s="1"/>
  <c r="R1559" i="109" s="1"/>
  <c r="S1559" i="109" s="1"/>
  <c r="T1559" i="109" s="1"/>
  <c r="U1559" i="109" s="1"/>
  <c r="W1559" i="109" s="1"/>
  <c r="X1559" i="109" s="1"/>
  <c r="Y1559" i="109" s="1"/>
  <c r="Z1559" i="109" s="1"/>
  <c r="AA1559" i="109" s="1"/>
  <c r="AB1559" i="109" s="1"/>
  <c r="J1560" i="109"/>
  <c r="K1560" i="109" s="1"/>
  <c r="L1560" i="109" s="1"/>
  <c r="M1560" i="109" s="1"/>
  <c r="N1560" i="109" s="1"/>
  <c r="O1560" i="109" s="1"/>
  <c r="P1560" i="109" s="1"/>
  <c r="Q1560" i="109" s="1"/>
  <c r="R1560" i="109" s="1"/>
  <c r="S1560" i="109" s="1"/>
  <c r="T1560" i="109" s="1"/>
  <c r="U1560" i="109" s="1"/>
  <c r="W1560" i="109" s="1"/>
  <c r="X1560" i="109" s="1"/>
  <c r="Y1560" i="109" s="1"/>
  <c r="Z1560" i="109" s="1"/>
  <c r="AA1560" i="109" s="1"/>
  <c r="AB1560" i="109" s="1"/>
  <c r="J1561" i="109"/>
  <c r="K1561" i="109" s="1"/>
  <c r="L1561" i="109" s="1"/>
  <c r="M1561" i="109" s="1"/>
  <c r="N1561" i="109" s="1"/>
  <c r="O1561" i="109" s="1"/>
  <c r="P1561" i="109" s="1"/>
  <c r="Q1561" i="109" s="1"/>
  <c r="R1561" i="109" s="1"/>
  <c r="S1561" i="109" s="1"/>
  <c r="T1561" i="109" s="1"/>
  <c r="U1561" i="109" s="1"/>
  <c r="W1561" i="109" s="1"/>
  <c r="X1561" i="109" s="1"/>
  <c r="Y1561" i="109" s="1"/>
  <c r="Z1561" i="109" s="1"/>
  <c r="AA1561" i="109" s="1"/>
  <c r="AB1561" i="109" s="1"/>
  <c r="J1562" i="109"/>
  <c r="K1562" i="109" s="1"/>
  <c r="L1562" i="109" s="1"/>
  <c r="M1562" i="109" s="1"/>
  <c r="N1562" i="109" s="1"/>
  <c r="O1562" i="109" s="1"/>
  <c r="P1562" i="109" s="1"/>
  <c r="Q1562" i="109" s="1"/>
  <c r="R1562" i="109" s="1"/>
  <c r="S1562" i="109" s="1"/>
  <c r="T1562" i="109" s="1"/>
  <c r="U1562" i="109" s="1"/>
  <c r="W1562" i="109" s="1"/>
  <c r="X1562" i="109" s="1"/>
  <c r="Y1562" i="109" s="1"/>
  <c r="Z1562" i="109" s="1"/>
  <c r="AA1562" i="109" s="1"/>
  <c r="AB1562" i="109" s="1"/>
  <c r="J1563" i="109"/>
  <c r="K1563" i="109" s="1"/>
  <c r="L1563" i="109" s="1"/>
  <c r="M1563" i="109" s="1"/>
  <c r="N1563" i="109" s="1"/>
  <c r="O1563" i="109" s="1"/>
  <c r="P1563" i="109" s="1"/>
  <c r="Q1563" i="109" s="1"/>
  <c r="R1563" i="109" s="1"/>
  <c r="S1563" i="109" s="1"/>
  <c r="T1563" i="109" s="1"/>
  <c r="U1563" i="109" s="1"/>
  <c r="W1563" i="109" s="1"/>
  <c r="X1563" i="109" s="1"/>
  <c r="Y1563" i="109" s="1"/>
  <c r="Z1563" i="109" s="1"/>
  <c r="AA1563" i="109" s="1"/>
  <c r="AB1563" i="109" s="1"/>
  <c r="J1564" i="109"/>
  <c r="K1564" i="109" s="1"/>
  <c r="L1564" i="109" s="1"/>
  <c r="M1564" i="109" s="1"/>
  <c r="N1564" i="109" s="1"/>
  <c r="O1564" i="109" s="1"/>
  <c r="P1564" i="109" s="1"/>
  <c r="Q1564" i="109" s="1"/>
  <c r="R1564" i="109" s="1"/>
  <c r="S1564" i="109" s="1"/>
  <c r="T1564" i="109" s="1"/>
  <c r="U1564" i="109" s="1"/>
  <c r="W1564" i="109" s="1"/>
  <c r="X1564" i="109" s="1"/>
  <c r="Y1564" i="109" s="1"/>
  <c r="Z1564" i="109" s="1"/>
  <c r="AA1564" i="109" s="1"/>
  <c r="AB1564" i="109" s="1"/>
  <c r="J1565" i="109"/>
  <c r="K1565" i="109" s="1"/>
  <c r="L1565" i="109" s="1"/>
  <c r="M1565" i="109" s="1"/>
  <c r="N1565" i="109" s="1"/>
  <c r="O1565" i="109" s="1"/>
  <c r="P1565" i="109" s="1"/>
  <c r="Q1565" i="109" s="1"/>
  <c r="R1565" i="109" s="1"/>
  <c r="S1565" i="109" s="1"/>
  <c r="T1565" i="109" s="1"/>
  <c r="U1565" i="109" s="1"/>
  <c r="W1565" i="109" s="1"/>
  <c r="X1565" i="109" s="1"/>
  <c r="Y1565" i="109" s="1"/>
  <c r="Z1565" i="109" s="1"/>
  <c r="AA1565" i="109" s="1"/>
  <c r="AB1565" i="109" s="1"/>
  <c r="J1566" i="109"/>
  <c r="K1566" i="109" s="1"/>
  <c r="L1566" i="109" s="1"/>
  <c r="M1566" i="109" s="1"/>
  <c r="N1566" i="109" s="1"/>
  <c r="O1566" i="109" s="1"/>
  <c r="P1566" i="109" s="1"/>
  <c r="Q1566" i="109" s="1"/>
  <c r="R1566" i="109" s="1"/>
  <c r="S1566" i="109" s="1"/>
  <c r="T1566" i="109" s="1"/>
  <c r="U1566" i="109" s="1"/>
  <c r="W1566" i="109" s="1"/>
  <c r="X1566" i="109" s="1"/>
  <c r="Y1566" i="109" s="1"/>
  <c r="Z1566" i="109" s="1"/>
  <c r="AA1566" i="109" s="1"/>
  <c r="AB1566" i="109" s="1"/>
  <c r="J1567" i="109"/>
  <c r="K1567" i="109" s="1"/>
  <c r="L1567" i="109" s="1"/>
  <c r="M1567" i="109" s="1"/>
  <c r="N1567" i="109" s="1"/>
  <c r="O1567" i="109" s="1"/>
  <c r="P1567" i="109" s="1"/>
  <c r="Q1567" i="109" s="1"/>
  <c r="R1567" i="109" s="1"/>
  <c r="S1567" i="109" s="1"/>
  <c r="T1567" i="109" s="1"/>
  <c r="U1567" i="109" s="1"/>
  <c r="W1567" i="109" s="1"/>
  <c r="X1567" i="109" s="1"/>
  <c r="Y1567" i="109" s="1"/>
  <c r="Z1567" i="109" s="1"/>
  <c r="AA1567" i="109" s="1"/>
  <c r="AB1567" i="109" s="1"/>
  <c r="J1568" i="109"/>
  <c r="K1568" i="109" s="1"/>
  <c r="L1568" i="109" s="1"/>
  <c r="M1568" i="109" s="1"/>
  <c r="N1568" i="109" s="1"/>
  <c r="O1568" i="109" s="1"/>
  <c r="P1568" i="109" s="1"/>
  <c r="Q1568" i="109" s="1"/>
  <c r="R1568" i="109" s="1"/>
  <c r="S1568" i="109" s="1"/>
  <c r="T1568" i="109" s="1"/>
  <c r="U1568" i="109" s="1"/>
  <c r="W1568" i="109" s="1"/>
  <c r="X1568" i="109" s="1"/>
  <c r="Y1568" i="109" s="1"/>
  <c r="Z1568" i="109" s="1"/>
  <c r="AA1568" i="109" s="1"/>
  <c r="AB1568" i="109" s="1"/>
  <c r="J1569" i="109"/>
  <c r="K1569" i="109" s="1"/>
  <c r="L1569" i="109" s="1"/>
  <c r="M1569" i="109" s="1"/>
  <c r="N1569" i="109" s="1"/>
  <c r="O1569" i="109" s="1"/>
  <c r="P1569" i="109" s="1"/>
  <c r="Q1569" i="109" s="1"/>
  <c r="R1569" i="109" s="1"/>
  <c r="S1569" i="109" s="1"/>
  <c r="T1569" i="109" s="1"/>
  <c r="U1569" i="109" s="1"/>
  <c r="W1569" i="109" s="1"/>
  <c r="X1569" i="109" s="1"/>
  <c r="Y1569" i="109" s="1"/>
  <c r="Z1569" i="109" s="1"/>
  <c r="AA1569" i="109" s="1"/>
  <c r="AB1569" i="109" s="1"/>
  <c r="J1570" i="109"/>
  <c r="K1570" i="109" s="1"/>
  <c r="L1570" i="109" s="1"/>
  <c r="M1570" i="109" s="1"/>
  <c r="N1570" i="109" s="1"/>
  <c r="O1570" i="109" s="1"/>
  <c r="P1570" i="109" s="1"/>
  <c r="Q1570" i="109" s="1"/>
  <c r="R1570" i="109" s="1"/>
  <c r="S1570" i="109" s="1"/>
  <c r="T1570" i="109" s="1"/>
  <c r="U1570" i="109" s="1"/>
  <c r="W1570" i="109" s="1"/>
  <c r="X1570" i="109" s="1"/>
  <c r="Y1570" i="109" s="1"/>
  <c r="Z1570" i="109" s="1"/>
  <c r="AA1570" i="109" s="1"/>
  <c r="AB1570" i="109" s="1"/>
  <c r="J1571" i="109"/>
  <c r="K1571" i="109" s="1"/>
  <c r="L1571" i="109" s="1"/>
  <c r="M1571" i="109" s="1"/>
  <c r="N1571" i="109" s="1"/>
  <c r="O1571" i="109" s="1"/>
  <c r="P1571" i="109" s="1"/>
  <c r="Q1571" i="109" s="1"/>
  <c r="R1571" i="109" s="1"/>
  <c r="S1571" i="109" s="1"/>
  <c r="T1571" i="109" s="1"/>
  <c r="U1571" i="109" s="1"/>
  <c r="W1571" i="109" s="1"/>
  <c r="X1571" i="109" s="1"/>
  <c r="Y1571" i="109" s="1"/>
  <c r="Z1571" i="109" s="1"/>
  <c r="AA1571" i="109" s="1"/>
  <c r="AB1571" i="109" s="1"/>
  <c r="J1572" i="109"/>
  <c r="K1572" i="109" s="1"/>
  <c r="L1572" i="109" s="1"/>
  <c r="M1572" i="109" s="1"/>
  <c r="N1572" i="109" s="1"/>
  <c r="O1572" i="109" s="1"/>
  <c r="P1572" i="109" s="1"/>
  <c r="Q1572" i="109" s="1"/>
  <c r="R1572" i="109" s="1"/>
  <c r="S1572" i="109" s="1"/>
  <c r="T1572" i="109" s="1"/>
  <c r="U1572" i="109" s="1"/>
  <c r="W1572" i="109" s="1"/>
  <c r="X1572" i="109" s="1"/>
  <c r="Y1572" i="109" s="1"/>
  <c r="Z1572" i="109" s="1"/>
  <c r="AA1572" i="109" s="1"/>
  <c r="AB1572" i="109" s="1"/>
  <c r="J1573" i="109"/>
  <c r="K1573" i="109" s="1"/>
  <c r="L1573" i="109" s="1"/>
  <c r="M1573" i="109" s="1"/>
  <c r="N1573" i="109" s="1"/>
  <c r="O1573" i="109" s="1"/>
  <c r="P1573" i="109" s="1"/>
  <c r="Q1573" i="109" s="1"/>
  <c r="R1573" i="109" s="1"/>
  <c r="S1573" i="109" s="1"/>
  <c r="T1573" i="109" s="1"/>
  <c r="U1573" i="109" s="1"/>
  <c r="W1573" i="109" s="1"/>
  <c r="X1573" i="109" s="1"/>
  <c r="Y1573" i="109" s="1"/>
  <c r="Z1573" i="109" s="1"/>
  <c r="AA1573" i="109" s="1"/>
  <c r="AB1573" i="109" s="1"/>
  <c r="J1574" i="109"/>
  <c r="K1574" i="109" s="1"/>
  <c r="L1574" i="109" s="1"/>
  <c r="M1574" i="109" s="1"/>
  <c r="N1574" i="109" s="1"/>
  <c r="O1574" i="109" s="1"/>
  <c r="P1574" i="109" s="1"/>
  <c r="Q1574" i="109" s="1"/>
  <c r="R1574" i="109" s="1"/>
  <c r="S1574" i="109" s="1"/>
  <c r="T1574" i="109" s="1"/>
  <c r="U1574" i="109" s="1"/>
  <c r="W1574" i="109" s="1"/>
  <c r="X1574" i="109" s="1"/>
  <c r="Y1574" i="109" s="1"/>
  <c r="Z1574" i="109" s="1"/>
  <c r="AA1574" i="109" s="1"/>
  <c r="AB1574" i="109" s="1"/>
  <c r="J1575" i="109"/>
  <c r="K1575" i="109" s="1"/>
  <c r="L1575" i="109" s="1"/>
  <c r="M1575" i="109" s="1"/>
  <c r="N1575" i="109" s="1"/>
  <c r="O1575" i="109" s="1"/>
  <c r="P1575" i="109" s="1"/>
  <c r="Q1575" i="109" s="1"/>
  <c r="R1575" i="109" s="1"/>
  <c r="S1575" i="109" s="1"/>
  <c r="T1575" i="109" s="1"/>
  <c r="U1575" i="109" s="1"/>
  <c r="W1575" i="109" s="1"/>
  <c r="X1575" i="109" s="1"/>
  <c r="Y1575" i="109" s="1"/>
  <c r="Z1575" i="109" s="1"/>
  <c r="AA1575" i="109" s="1"/>
  <c r="AB1575" i="109" s="1"/>
  <c r="J1576" i="109"/>
  <c r="K1576" i="109" s="1"/>
  <c r="L1576" i="109" s="1"/>
  <c r="M1576" i="109" s="1"/>
  <c r="N1576" i="109" s="1"/>
  <c r="O1576" i="109" s="1"/>
  <c r="P1576" i="109" s="1"/>
  <c r="Q1576" i="109" s="1"/>
  <c r="R1576" i="109" s="1"/>
  <c r="S1576" i="109" s="1"/>
  <c r="T1576" i="109" s="1"/>
  <c r="U1576" i="109" s="1"/>
  <c r="W1576" i="109" s="1"/>
  <c r="X1576" i="109" s="1"/>
  <c r="Y1576" i="109" s="1"/>
  <c r="Z1576" i="109" s="1"/>
  <c r="AA1576" i="109" s="1"/>
  <c r="AB1576" i="109" s="1"/>
  <c r="J1577" i="109"/>
  <c r="K1577" i="109" s="1"/>
  <c r="L1577" i="109" s="1"/>
  <c r="M1577" i="109" s="1"/>
  <c r="N1577" i="109" s="1"/>
  <c r="O1577" i="109" s="1"/>
  <c r="P1577" i="109" s="1"/>
  <c r="Q1577" i="109" s="1"/>
  <c r="R1577" i="109" s="1"/>
  <c r="S1577" i="109" s="1"/>
  <c r="T1577" i="109" s="1"/>
  <c r="U1577" i="109" s="1"/>
  <c r="W1577" i="109" s="1"/>
  <c r="X1577" i="109" s="1"/>
  <c r="Y1577" i="109" s="1"/>
  <c r="Z1577" i="109" s="1"/>
  <c r="AA1577" i="109" s="1"/>
  <c r="AB1577" i="109" s="1"/>
  <c r="J1578" i="109"/>
  <c r="K1578" i="109" s="1"/>
  <c r="L1578" i="109" s="1"/>
  <c r="M1578" i="109" s="1"/>
  <c r="N1578" i="109" s="1"/>
  <c r="O1578" i="109" s="1"/>
  <c r="P1578" i="109" s="1"/>
  <c r="Q1578" i="109" s="1"/>
  <c r="R1578" i="109" s="1"/>
  <c r="S1578" i="109" s="1"/>
  <c r="T1578" i="109" s="1"/>
  <c r="U1578" i="109" s="1"/>
  <c r="W1578" i="109" s="1"/>
  <c r="X1578" i="109" s="1"/>
  <c r="Y1578" i="109" s="1"/>
  <c r="Z1578" i="109" s="1"/>
  <c r="AA1578" i="109" s="1"/>
  <c r="AB1578" i="109" s="1"/>
  <c r="J1579" i="109"/>
  <c r="K1579" i="109" s="1"/>
  <c r="L1579" i="109" s="1"/>
  <c r="M1579" i="109" s="1"/>
  <c r="N1579" i="109" s="1"/>
  <c r="O1579" i="109" s="1"/>
  <c r="P1579" i="109" s="1"/>
  <c r="Q1579" i="109" s="1"/>
  <c r="R1579" i="109" s="1"/>
  <c r="S1579" i="109" s="1"/>
  <c r="T1579" i="109" s="1"/>
  <c r="U1579" i="109" s="1"/>
  <c r="W1579" i="109" s="1"/>
  <c r="X1579" i="109" s="1"/>
  <c r="Y1579" i="109" s="1"/>
  <c r="Z1579" i="109" s="1"/>
  <c r="AA1579" i="109" s="1"/>
  <c r="AB1579" i="109" s="1"/>
  <c r="J1580" i="109"/>
  <c r="K1580" i="109" s="1"/>
  <c r="L1580" i="109" s="1"/>
  <c r="M1580" i="109" s="1"/>
  <c r="N1580" i="109" s="1"/>
  <c r="O1580" i="109" s="1"/>
  <c r="P1580" i="109" s="1"/>
  <c r="Q1580" i="109" s="1"/>
  <c r="R1580" i="109" s="1"/>
  <c r="S1580" i="109" s="1"/>
  <c r="T1580" i="109" s="1"/>
  <c r="U1580" i="109" s="1"/>
  <c r="W1580" i="109" s="1"/>
  <c r="X1580" i="109" s="1"/>
  <c r="Y1580" i="109" s="1"/>
  <c r="Z1580" i="109" s="1"/>
  <c r="AA1580" i="109" s="1"/>
  <c r="AB1580" i="109" s="1"/>
  <c r="J1581" i="109"/>
  <c r="K1581" i="109" s="1"/>
  <c r="L1581" i="109" s="1"/>
  <c r="M1581" i="109" s="1"/>
  <c r="N1581" i="109" s="1"/>
  <c r="O1581" i="109" s="1"/>
  <c r="P1581" i="109" s="1"/>
  <c r="Q1581" i="109" s="1"/>
  <c r="R1581" i="109" s="1"/>
  <c r="S1581" i="109" s="1"/>
  <c r="T1581" i="109" s="1"/>
  <c r="U1581" i="109" s="1"/>
  <c r="W1581" i="109" s="1"/>
  <c r="X1581" i="109" s="1"/>
  <c r="Y1581" i="109" s="1"/>
  <c r="Z1581" i="109" s="1"/>
  <c r="AA1581" i="109" s="1"/>
  <c r="AB1581" i="109" s="1"/>
  <c r="J1582" i="109"/>
  <c r="K1582" i="109" s="1"/>
  <c r="L1582" i="109" s="1"/>
  <c r="M1582" i="109" s="1"/>
  <c r="N1582" i="109" s="1"/>
  <c r="O1582" i="109" s="1"/>
  <c r="P1582" i="109" s="1"/>
  <c r="Q1582" i="109" s="1"/>
  <c r="R1582" i="109" s="1"/>
  <c r="S1582" i="109" s="1"/>
  <c r="T1582" i="109" s="1"/>
  <c r="U1582" i="109" s="1"/>
  <c r="W1582" i="109" s="1"/>
  <c r="X1582" i="109" s="1"/>
  <c r="Y1582" i="109" s="1"/>
  <c r="Z1582" i="109" s="1"/>
  <c r="AA1582" i="109" s="1"/>
  <c r="AB1582" i="109" s="1"/>
  <c r="J1583" i="109"/>
  <c r="K1583" i="109" s="1"/>
  <c r="L1583" i="109" s="1"/>
  <c r="M1583" i="109" s="1"/>
  <c r="N1583" i="109" s="1"/>
  <c r="O1583" i="109" s="1"/>
  <c r="P1583" i="109" s="1"/>
  <c r="Q1583" i="109" s="1"/>
  <c r="R1583" i="109" s="1"/>
  <c r="S1583" i="109" s="1"/>
  <c r="T1583" i="109" s="1"/>
  <c r="U1583" i="109" s="1"/>
  <c r="W1583" i="109" s="1"/>
  <c r="X1583" i="109" s="1"/>
  <c r="Y1583" i="109" s="1"/>
  <c r="Z1583" i="109" s="1"/>
  <c r="AA1583" i="109" s="1"/>
  <c r="AB1583" i="109" s="1"/>
  <c r="J1584" i="109"/>
  <c r="K1584" i="109" s="1"/>
  <c r="L1584" i="109" s="1"/>
  <c r="M1584" i="109" s="1"/>
  <c r="N1584" i="109" s="1"/>
  <c r="O1584" i="109" s="1"/>
  <c r="P1584" i="109" s="1"/>
  <c r="Q1584" i="109" s="1"/>
  <c r="R1584" i="109" s="1"/>
  <c r="S1584" i="109" s="1"/>
  <c r="T1584" i="109" s="1"/>
  <c r="U1584" i="109" s="1"/>
  <c r="W1584" i="109" s="1"/>
  <c r="X1584" i="109" s="1"/>
  <c r="Y1584" i="109" s="1"/>
  <c r="Z1584" i="109" s="1"/>
  <c r="AA1584" i="109" s="1"/>
  <c r="AB1584" i="109" s="1"/>
  <c r="J1585" i="109"/>
  <c r="K1585" i="109" s="1"/>
  <c r="L1585" i="109" s="1"/>
  <c r="M1585" i="109" s="1"/>
  <c r="N1585" i="109" s="1"/>
  <c r="O1585" i="109" s="1"/>
  <c r="P1585" i="109" s="1"/>
  <c r="Q1585" i="109" s="1"/>
  <c r="R1585" i="109" s="1"/>
  <c r="S1585" i="109" s="1"/>
  <c r="T1585" i="109" s="1"/>
  <c r="U1585" i="109" s="1"/>
  <c r="W1585" i="109" s="1"/>
  <c r="X1585" i="109" s="1"/>
  <c r="Y1585" i="109" s="1"/>
  <c r="Z1585" i="109" s="1"/>
  <c r="AA1585" i="109" s="1"/>
  <c r="AB1585" i="109" s="1"/>
  <c r="J1586" i="109"/>
  <c r="K1586" i="109" s="1"/>
  <c r="L1586" i="109" s="1"/>
  <c r="M1586" i="109" s="1"/>
  <c r="N1586" i="109" s="1"/>
  <c r="O1586" i="109" s="1"/>
  <c r="P1586" i="109" s="1"/>
  <c r="Q1586" i="109" s="1"/>
  <c r="R1586" i="109" s="1"/>
  <c r="S1586" i="109" s="1"/>
  <c r="T1586" i="109" s="1"/>
  <c r="U1586" i="109" s="1"/>
  <c r="W1586" i="109" s="1"/>
  <c r="X1586" i="109" s="1"/>
  <c r="Y1586" i="109" s="1"/>
  <c r="Z1586" i="109" s="1"/>
  <c r="AA1586" i="109" s="1"/>
  <c r="AB1586" i="109" s="1"/>
  <c r="J1587" i="109"/>
  <c r="K1587" i="109" s="1"/>
  <c r="L1587" i="109" s="1"/>
  <c r="M1587" i="109" s="1"/>
  <c r="N1587" i="109" s="1"/>
  <c r="O1587" i="109" s="1"/>
  <c r="P1587" i="109" s="1"/>
  <c r="Q1587" i="109" s="1"/>
  <c r="R1587" i="109" s="1"/>
  <c r="S1587" i="109" s="1"/>
  <c r="T1587" i="109" s="1"/>
  <c r="U1587" i="109" s="1"/>
  <c r="W1587" i="109" s="1"/>
  <c r="X1587" i="109" s="1"/>
  <c r="Y1587" i="109" s="1"/>
  <c r="Z1587" i="109" s="1"/>
  <c r="AA1587" i="109" s="1"/>
  <c r="AB1587" i="109" s="1"/>
  <c r="J1588" i="109"/>
  <c r="K1588" i="109" s="1"/>
  <c r="L1588" i="109" s="1"/>
  <c r="M1588" i="109" s="1"/>
  <c r="N1588" i="109" s="1"/>
  <c r="O1588" i="109" s="1"/>
  <c r="P1588" i="109" s="1"/>
  <c r="Q1588" i="109" s="1"/>
  <c r="R1588" i="109" s="1"/>
  <c r="S1588" i="109" s="1"/>
  <c r="T1588" i="109" s="1"/>
  <c r="U1588" i="109" s="1"/>
  <c r="W1588" i="109" s="1"/>
  <c r="X1588" i="109" s="1"/>
  <c r="Y1588" i="109" s="1"/>
  <c r="Z1588" i="109" s="1"/>
  <c r="AA1588" i="109" s="1"/>
  <c r="AB1588" i="109" s="1"/>
  <c r="J1589" i="109"/>
  <c r="K1589" i="109" s="1"/>
  <c r="L1589" i="109" s="1"/>
  <c r="M1589" i="109" s="1"/>
  <c r="N1589" i="109" s="1"/>
  <c r="O1589" i="109" s="1"/>
  <c r="P1589" i="109" s="1"/>
  <c r="Q1589" i="109" s="1"/>
  <c r="R1589" i="109" s="1"/>
  <c r="S1589" i="109" s="1"/>
  <c r="T1589" i="109" s="1"/>
  <c r="U1589" i="109" s="1"/>
  <c r="W1589" i="109" s="1"/>
  <c r="X1589" i="109" s="1"/>
  <c r="Y1589" i="109" s="1"/>
  <c r="Z1589" i="109" s="1"/>
  <c r="AA1589" i="109" s="1"/>
  <c r="AB1589" i="109" s="1"/>
  <c r="J1590" i="109"/>
  <c r="K1590" i="109" s="1"/>
  <c r="L1590" i="109" s="1"/>
  <c r="M1590" i="109" s="1"/>
  <c r="N1590" i="109" s="1"/>
  <c r="O1590" i="109" s="1"/>
  <c r="P1590" i="109" s="1"/>
  <c r="Q1590" i="109" s="1"/>
  <c r="R1590" i="109" s="1"/>
  <c r="S1590" i="109" s="1"/>
  <c r="T1590" i="109" s="1"/>
  <c r="U1590" i="109" s="1"/>
  <c r="W1590" i="109" s="1"/>
  <c r="X1590" i="109" s="1"/>
  <c r="Y1590" i="109" s="1"/>
  <c r="Z1590" i="109" s="1"/>
  <c r="AA1590" i="109" s="1"/>
  <c r="AB1590" i="109" s="1"/>
  <c r="J1591" i="109"/>
  <c r="K1591" i="109" s="1"/>
  <c r="L1591" i="109" s="1"/>
  <c r="M1591" i="109" s="1"/>
  <c r="N1591" i="109" s="1"/>
  <c r="O1591" i="109" s="1"/>
  <c r="P1591" i="109" s="1"/>
  <c r="Q1591" i="109" s="1"/>
  <c r="R1591" i="109" s="1"/>
  <c r="S1591" i="109" s="1"/>
  <c r="T1591" i="109" s="1"/>
  <c r="U1591" i="109" s="1"/>
  <c r="W1591" i="109" s="1"/>
  <c r="X1591" i="109" s="1"/>
  <c r="Y1591" i="109" s="1"/>
  <c r="Z1591" i="109" s="1"/>
  <c r="AA1591" i="109" s="1"/>
  <c r="AB1591" i="109" s="1"/>
  <c r="J1592" i="109"/>
  <c r="K1592" i="109" s="1"/>
  <c r="L1592" i="109" s="1"/>
  <c r="M1592" i="109" s="1"/>
  <c r="N1592" i="109" s="1"/>
  <c r="O1592" i="109" s="1"/>
  <c r="P1592" i="109" s="1"/>
  <c r="Q1592" i="109" s="1"/>
  <c r="R1592" i="109" s="1"/>
  <c r="S1592" i="109" s="1"/>
  <c r="T1592" i="109" s="1"/>
  <c r="U1592" i="109" s="1"/>
  <c r="W1592" i="109" s="1"/>
  <c r="X1592" i="109" s="1"/>
  <c r="Y1592" i="109" s="1"/>
  <c r="Z1592" i="109" s="1"/>
  <c r="AA1592" i="109" s="1"/>
  <c r="AB1592" i="109" s="1"/>
  <c r="J1593" i="109"/>
  <c r="K1593" i="109" s="1"/>
  <c r="L1593" i="109" s="1"/>
  <c r="M1593" i="109" s="1"/>
  <c r="N1593" i="109" s="1"/>
  <c r="O1593" i="109" s="1"/>
  <c r="P1593" i="109" s="1"/>
  <c r="Q1593" i="109" s="1"/>
  <c r="R1593" i="109" s="1"/>
  <c r="S1593" i="109" s="1"/>
  <c r="T1593" i="109" s="1"/>
  <c r="U1593" i="109" s="1"/>
  <c r="W1593" i="109" s="1"/>
  <c r="X1593" i="109" s="1"/>
  <c r="Y1593" i="109" s="1"/>
  <c r="Z1593" i="109" s="1"/>
  <c r="AA1593" i="109" s="1"/>
  <c r="AB1593" i="109" s="1"/>
  <c r="J1594" i="109"/>
  <c r="K1594" i="109" s="1"/>
  <c r="L1594" i="109" s="1"/>
  <c r="M1594" i="109" s="1"/>
  <c r="N1594" i="109" s="1"/>
  <c r="O1594" i="109" s="1"/>
  <c r="P1594" i="109" s="1"/>
  <c r="Q1594" i="109" s="1"/>
  <c r="R1594" i="109" s="1"/>
  <c r="S1594" i="109" s="1"/>
  <c r="T1594" i="109" s="1"/>
  <c r="U1594" i="109" s="1"/>
  <c r="W1594" i="109" s="1"/>
  <c r="X1594" i="109" s="1"/>
  <c r="Y1594" i="109" s="1"/>
  <c r="Z1594" i="109" s="1"/>
  <c r="AA1594" i="109" s="1"/>
  <c r="AB1594" i="109" s="1"/>
  <c r="J1595" i="109"/>
  <c r="K1595" i="109" s="1"/>
  <c r="L1595" i="109" s="1"/>
  <c r="M1595" i="109" s="1"/>
  <c r="N1595" i="109" s="1"/>
  <c r="O1595" i="109" s="1"/>
  <c r="P1595" i="109" s="1"/>
  <c r="Q1595" i="109" s="1"/>
  <c r="R1595" i="109" s="1"/>
  <c r="S1595" i="109" s="1"/>
  <c r="T1595" i="109" s="1"/>
  <c r="U1595" i="109" s="1"/>
  <c r="W1595" i="109" s="1"/>
  <c r="X1595" i="109" s="1"/>
  <c r="Y1595" i="109" s="1"/>
  <c r="Z1595" i="109" s="1"/>
  <c r="AA1595" i="109" s="1"/>
  <c r="AB1595" i="109" s="1"/>
  <c r="J1596" i="109"/>
  <c r="K1596" i="109" s="1"/>
  <c r="L1596" i="109" s="1"/>
  <c r="M1596" i="109" s="1"/>
  <c r="N1596" i="109" s="1"/>
  <c r="O1596" i="109" s="1"/>
  <c r="P1596" i="109" s="1"/>
  <c r="Q1596" i="109" s="1"/>
  <c r="R1596" i="109" s="1"/>
  <c r="S1596" i="109" s="1"/>
  <c r="T1596" i="109" s="1"/>
  <c r="U1596" i="109" s="1"/>
  <c r="W1596" i="109" s="1"/>
  <c r="X1596" i="109" s="1"/>
  <c r="Y1596" i="109" s="1"/>
  <c r="Z1596" i="109" s="1"/>
  <c r="AA1596" i="109" s="1"/>
  <c r="AB1596" i="109" s="1"/>
  <c r="J1597" i="109"/>
  <c r="K1597" i="109" s="1"/>
  <c r="L1597" i="109" s="1"/>
  <c r="M1597" i="109" s="1"/>
  <c r="N1597" i="109" s="1"/>
  <c r="O1597" i="109" s="1"/>
  <c r="P1597" i="109" s="1"/>
  <c r="Q1597" i="109" s="1"/>
  <c r="R1597" i="109" s="1"/>
  <c r="S1597" i="109" s="1"/>
  <c r="T1597" i="109" s="1"/>
  <c r="U1597" i="109" s="1"/>
  <c r="W1597" i="109" s="1"/>
  <c r="X1597" i="109" s="1"/>
  <c r="Y1597" i="109" s="1"/>
  <c r="Z1597" i="109" s="1"/>
  <c r="AA1597" i="109" s="1"/>
  <c r="AB1597" i="109" s="1"/>
  <c r="J1598" i="109"/>
  <c r="K1598" i="109" s="1"/>
  <c r="L1598" i="109" s="1"/>
  <c r="M1598" i="109" s="1"/>
  <c r="N1598" i="109" s="1"/>
  <c r="O1598" i="109" s="1"/>
  <c r="P1598" i="109" s="1"/>
  <c r="Q1598" i="109" s="1"/>
  <c r="R1598" i="109" s="1"/>
  <c r="S1598" i="109" s="1"/>
  <c r="T1598" i="109" s="1"/>
  <c r="U1598" i="109" s="1"/>
  <c r="W1598" i="109" s="1"/>
  <c r="X1598" i="109" s="1"/>
  <c r="Y1598" i="109" s="1"/>
  <c r="Z1598" i="109" s="1"/>
  <c r="AA1598" i="109" s="1"/>
  <c r="AB1598" i="109" s="1"/>
  <c r="J1599" i="109"/>
  <c r="K1599" i="109" s="1"/>
  <c r="L1599" i="109" s="1"/>
  <c r="M1599" i="109" s="1"/>
  <c r="N1599" i="109" s="1"/>
  <c r="O1599" i="109" s="1"/>
  <c r="P1599" i="109" s="1"/>
  <c r="Q1599" i="109" s="1"/>
  <c r="R1599" i="109" s="1"/>
  <c r="S1599" i="109" s="1"/>
  <c r="T1599" i="109" s="1"/>
  <c r="U1599" i="109" s="1"/>
  <c r="W1599" i="109" s="1"/>
  <c r="X1599" i="109" s="1"/>
  <c r="Y1599" i="109" s="1"/>
  <c r="Z1599" i="109" s="1"/>
  <c r="AA1599" i="109" s="1"/>
  <c r="AB1599" i="109" s="1"/>
  <c r="J1600" i="109"/>
  <c r="K1600" i="109" s="1"/>
  <c r="L1600" i="109" s="1"/>
  <c r="M1600" i="109" s="1"/>
  <c r="N1600" i="109" s="1"/>
  <c r="O1600" i="109" s="1"/>
  <c r="P1600" i="109" s="1"/>
  <c r="Q1600" i="109" s="1"/>
  <c r="R1600" i="109" s="1"/>
  <c r="S1600" i="109" s="1"/>
  <c r="T1600" i="109" s="1"/>
  <c r="U1600" i="109" s="1"/>
  <c r="W1600" i="109" s="1"/>
  <c r="X1600" i="109" s="1"/>
  <c r="Y1600" i="109" s="1"/>
  <c r="Z1600" i="109" s="1"/>
  <c r="AA1600" i="109" s="1"/>
  <c r="AB1600" i="109" s="1"/>
  <c r="J1601" i="109"/>
  <c r="K1601" i="109" s="1"/>
  <c r="L1601" i="109" s="1"/>
  <c r="M1601" i="109" s="1"/>
  <c r="N1601" i="109" s="1"/>
  <c r="O1601" i="109" s="1"/>
  <c r="P1601" i="109" s="1"/>
  <c r="Q1601" i="109" s="1"/>
  <c r="R1601" i="109" s="1"/>
  <c r="S1601" i="109" s="1"/>
  <c r="T1601" i="109" s="1"/>
  <c r="U1601" i="109" s="1"/>
  <c r="W1601" i="109" s="1"/>
  <c r="X1601" i="109" s="1"/>
  <c r="Y1601" i="109" s="1"/>
  <c r="Z1601" i="109" s="1"/>
  <c r="AA1601" i="109" s="1"/>
  <c r="AB1601" i="109" s="1"/>
  <c r="J1602" i="109"/>
  <c r="K1602" i="109" s="1"/>
  <c r="L1602" i="109" s="1"/>
  <c r="M1602" i="109" s="1"/>
  <c r="N1602" i="109" s="1"/>
  <c r="O1602" i="109" s="1"/>
  <c r="P1602" i="109" s="1"/>
  <c r="Q1602" i="109" s="1"/>
  <c r="R1602" i="109" s="1"/>
  <c r="S1602" i="109" s="1"/>
  <c r="T1602" i="109" s="1"/>
  <c r="U1602" i="109" s="1"/>
  <c r="W1602" i="109" s="1"/>
  <c r="X1602" i="109" s="1"/>
  <c r="Y1602" i="109" s="1"/>
  <c r="Z1602" i="109" s="1"/>
  <c r="AA1602" i="109" s="1"/>
  <c r="AB1602" i="109" s="1"/>
  <c r="J1603" i="109"/>
  <c r="K1603" i="109" s="1"/>
  <c r="L1603" i="109" s="1"/>
  <c r="M1603" i="109" s="1"/>
  <c r="N1603" i="109" s="1"/>
  <c r="O1603" i="109" s="1"/>
  <c r="P1603" i="109" s="1"/>
  <c r="Q1603" i="109" s="1"/>
  <c r="R1603" i="109" s="1"/>
  <c r="S1603" i="109" s="1"/>
  <c r="T1603" i="109" s="1"/>
  <c r="U1603" i="109" s="1"/>
  <c r="W1603" i="109" s="1"/>
  <c r="X1603" i="109" s="1"/>
  <c r="Y1603" i="109" s="1"/>
  <c r="Z1603" i="109" s="1"/>
  <c r="AA1603" i="109" s="1"/>
  <c r="AB1603" i="109" s="1"/>
  <c r="J1604" i="109"/>
  <c r="K1604" i="109" s="1"/>
  <c r="L1604" i="109" s="1"/>
  <c r="M1604" i="109" s="1"/>
  <c r="N1604" i="109" s="1"/>
  <c r="O1604" i="109" s="1"/>
  <c r="P1604" i="109" s="1"/>
  <c r="Q1604" i="109" s="1"/>
  <c r="R1604" i="109" s="1"/>
  <c r="S1604" i="109" s="1"/>
  <c r="T1604" i="109" s="1"/>
  <c r="U1604" i="109" s="1"/>
  <c r="W1604" i="109" s="1"/>
  <c r="X1604" i="109" s="1"/>
  <c r="Y1604" i="109" s="1"/>
  <c r="Z1604" i="109" s="1"/>
  <c r="AA1604" i="109" s="1"/>
  <c r="AB1604" i="109" s="1"/>
  <c r="J1605" i="109"/>
  <c r="K1605" i="109" s="1"/>
  <c r="L1605" i="109" s="1"/>
  <c r="M1605" i="109" s="1"/>
  <c r="N1605" i="109" s="1"/>
  <c r="O1605" i="109" s="1"/>
  <c r="P1605" i="109" s="1"/>
  <c r="Q1605" i="109" s="1"/>
  <c r="R1605" i="109" s="1"/>
  <c r="S1605" i="109" s="1"/>
  <c r="T1605" i="109" s="1"/>
  <c r="U1605" i="109" s="1"/>
  <c r="W1605" i="109" s="1"/>
  <c r="X1605" i="109" s="1"/>
  <c r="Y1605" i="109" s="1"/>
  <c r="Z1605" i="109" s="1"/>
  <c r="AA1605" i="109" s="1"/>
  <c r="AB1605" i="109" s="1"/>
  <c r="J1606" i="109"/>
  <c r="K1606" i="109" s="1"/>
  <c r="L1606" i="109" s="1"/>
  <c r="M1606" i="109" s="1"/>
  <c r="N1606" i="109" s="1"/>
  <c r="O1606" i="109" s="1"/>
  <c r="P1606" i="109" s="1"/>
  <c r="Q1606" i="109" s="1"/>
  <c r="R1606" i="109" s="1"/>
  <c r="S1606" i="109" s="1"/>
  <c r="T1606" i="109" s="1"/>
  <c r="U1606" i="109" s="1"/>
  <c r="W1606" i="109" s="1"/>
  <c r="X1606" i="109" s="1"/>
  <c r="Y1606" i="109" s="1"/>
  <c r="Z1606" i="109" s="1"/>
  <c r="AA1606" i="109" s="1"/>
  <c r="AB1606" i="109" s="1"/>
  <c r="J1607" i="109"/>
  <c r="K1607" i="109" s="1"/>
  <c r="L1607" i="109" s="1"/>
  <c r="M1607" i="109" s="1"/>
  <c r="N1607" i="109" s="1"/>
  <c r="O1607" i="109" s="1"/>
  <c r="P1607" i="109" s="1"/>
  <c r="Q1607" i="109" s="1"/>
  <c r="R1607" i="109" s="1"/>
  <c r="S1607" i="109" s="1"/>
  <c r="T1607" i="109" s="1"/>
  <c r="U1607" i="109" s="1"/>
  <c r="W1607" i="109" s="1"/>
  <c r="X1607" i="109" s="1"/>
  <c r="Y1607" i="109" s="1"/>
  <c r="Z1607" i="109" s="1"/>
  <c r="AA1607" i="109" s="1"/>
  <c r="AB1607" i="109" s="1"/>
  <c r="J1608" i="109"/>
  <c r="K1608" i="109" s="1"/>
  <c r="L1608" i="109" s="1"/>
  <c r="M1608" i="109" s="1"/>
  <c r="N1608" i="109" s="1"/>
  <c r="O1608" i="109" s="1"/>
  <c r="P1608" i="109" s="1"/>
  <c r="Q1608" i="109" s="1"/>
  <c r="R1608" i="109" s="1"/>
  <c r="S1608" i="109" s="1"/>
  <c r="T1608" i="109" s="1"/>
  <c r="U1608" i="109" s="1"/>
  <c r="W1608" i="109" s="1"/>
  <c r="X1608" i="109" s="1"/>
  <c r="Y1608" i="109" s="1"/>
  <c r="Z1608" i="109" s="1"/>
  <c r="AA1608" i="109" s="1"/>
  <c r="AB1608" i="109" s="1"/>
  <c r="J1609" i="109"/>
  <c r="K1609" i="109" s="1"/>
  <c r="L1609" i="109" s="1"/>
  <c r="M1609" i="109" s="1"/>
  <c r="N1609" i="109" s="1"/>
  <c r="O1609" i="109" s="1"/>
  <c r="P1609" i="109" s="1"/>
  <c r="Q1609" i="109" s="1"/>
  <c r="R1609" i="109" s="1"/>
  <c r="S1609" i="109" s="1"/>
  <c r="T1609" i="109" s="1"/>
  <c r="U1609" i="109" s="1"/>
  <c r="W1609" i="109" s="1"/>
  <c r="X1609" i="109" s="1"/>
  <c r="Y1609" i="109" s="1"/>
  <c r="Z1609" i="109" s="1"/>
  <c r="AA1609" i="109" s="1"/>
  <c r="AB1609" i="109" s="1"/>
  <c r="J1610" i="109"/>
  <c r="K1610" i="109" s="1"/>
  <c r="L1610" i="109" s="1"/>
  <c r="M1610" i="109" s="1"/>
  <c r="N1610" i="109" s="1"/>
  <c r="O1610" i="109" s="1"/>
  <c r="P1610" i="109" s="1"/>
  <c r="Q1610" i="109" s="1"/>
  <c r="R1610" i="109" s="1"/>
  <c r="S1610" i="109" s="1"/>
  <c r="T1610" i="109" s="1"/>
  <c r="U1610" i="109" s="1"/>
  <c r="W1610" i="109" s="1"/>
  <c r="X1610" i="109" s="1"/>
  <c r="Y1610" i="109" s="1"/>
  <c r="Z1610" i="109" s="1"/>
  <c r="AA1610" i="109" s="1"/>
  <c r="AB1610" i="109" s="1"/>
  <c r="J1611" i="109"/>
  <c r="K1611" i="109" s="1"/>
  <c r="L1611" i="109" s="1"/>
  <c r="M1611" i="109" s="1"/>
  <c r="N1611" i="109" s="1"/>
  <c r="O1611" i="109" s="1"/>
  <c r="P1611" i="109" s="1"/>
  <c r="Q1611" i="109" s="1"/>
  <c r="R1611" i="109" s="1"/>
  <c r="S1611" i="109" s="1"/>
  <c r="T1611" i="109" s="1"/>
  <c r="U1611" i="109" s="1"/>
  <c r="W1611" i="109" s="1"/>
  <c r="X1611" i="109" s="1"/>
  <c r="Y1611" i="109" s="1"/>
  <c r="Z1611" i="109" s="1"/>
  <c r="AA1611" i="109" s="1"/>
  <c r="AB1611" i="109" s="1"/>
  <c r="J1612" i="109"/>
  <c r="K1612" i="109" s="1"/>
  <c r="L1612" i="109" s="1"/>
  <c r="M1612" i="109" s="1"/>
  <c r="N1612" i="109" s="1"/>
  <c r="O1612" i="109" s="1"/>
  <c r="P1612" i="109" s="1"/>
  <c r="Q1612" i="109" s="1"/>
  <c r="R1612" i="109" s="1"/>
  <c r="S1612" i="109" s="1"/>
  <c r="T1612" i="109" s="1"/>
  <c r="U1612" i="109" s="1"/>
  <c r="W1612" i="109" s="1"/>
  <c r="X1612" i="109" s="1"/>
  <c r="Y1612" i="109" s="1"/>
  <c r="Z1612" i="109" s="1"/>
  <c r="AA1612" i="109" s="1"/>
  <c r="AB1612" i="109" s="1"/>
  <c r="J1613" i="109"/>
  <c r="K1613" i="109" s="1"/>
  <c r="L1613" i="109" s="1"/>
  <c r="M1613" i="109" s="1"/>
  <c r="N1613" i="109" s="1"/>
  <c r="O1613" i="109" s="1"/>
  <c r="P1613" i="109" s="1"/>
  <c r="Q1613" i="109" s="1"/>
  <c r="R1613" i="109" s="1"/>
  <c r="S1613" i="109" s="1"/>
  <c r="T1613" i="109" s="1"/>
  <c r="U1613" i="109" s="1"/>
  <c r="W1613" i="109" s="1"/>
  <c r="X1613" i="109" s="1"/>
  <c r="Y1613" i="109" s="1"/>
  <c r="Z1613" i="109" s="1"/>
  <c r="AA1613" i="109" s="1"/>
  <c r="AB1613" i="109" s="1"/>
  <c r="J1614" i="109"/>
  <c r="K1614" i="109" s="1"/>
  <c r="L1614" i="109" s="1"/>
  <c r="M1614" i="109" s="1"/>
  <c r="N1614" i="109" s="1"/>
  <c r="O1614" i="109" s="1"/>
  <c r="P1614" i="109" s="1"/>
  <c r="Q1614" i="109" s="1"/>
  <c r="R1614" i="109" s="1"/>
  <c r="S1614" i="109" s="1"/>
  <c r="T1614" i="109" s="1"/>
  <c r="U1614" i="109" s="1"/>
  <c r="W1614" i="109" s="1"/>
  <c r="X1614" i="109" s="1"/>
  <c r="Y1614" i="109" s="1"/>
  <c r="Z1614" i="109" s="1"/>
  <c r="AA1614" i="109" s="1"/>
  <c r="AB1614" i="109" s="1"/>
  <c r="J1615" i="109"/>
  <c r="K1615" i="109" s="1"/>
  <c r="L1615" i="109" s="1"/>
  <c r="M1615" i="109" s="1"/>
  <c r="N1615" i="109" s="1"/>
  <c r="O1615" i="109" s="1"/>
  <c r="P1615" i="109" s="1"/>
  <c r="Q1615" i="109" s="1"/>
  <c r="R1615" i="109" s="1"/>
  <c r="S1615" i="109" s="1"/>
  <c r="T1615" i="109" s="1"/>
  <c r="U1615" i="109" s="1"/>
  <c r="W1615" i="109" s="1"/>
  <c r="X1615" i="109" s="1"/>
  <c r="Y1615" i="109" s="1"/>
  <c r="Z1615" i="109" s="1"/>
  <c r="AA1615" i="109" s="1"/>
  <c r="AB1615" i="109" s="1"/>
  <c r="J1616" i="109"/>
  <c r="K1616" i="109" s="1"/>
  <c r="L1616" i="109" s="1"/>
  <c r="M1616" i="109" s="1"/>
  <c r="N1616" i="109" s="1"/>
  <c r="O1616" i="109" s="1"/>
  <c r="P1616" i="109" s="1"/>
  <c r="Q1616" i="109" s="1"/>
  <c r="R1616" i="109" s="1"/>
  <c r="S1616" i="109" s="1"/>
  <c r="T1616" i="109" s="1"/>
  <c r="U1616" i="109" s="1"/>
  <c r="W1616" i="109" s="1"/>
  <c r="X1616" i="109" s="1"/>
  <c r="Y1616" i="109" s="1"/>
  <c r="Z1616" i="109" s="1"/>
  <c r="AA1616" i="109" s="1"/>
  <c r="AB1616" i="109" s="1"/>
  <c r="J1617" i="109"/>
  <c r="K1617" i="109" s="1"/>
  <c r="L1617" i="109" s="1"/>
  <c r="M1617" i="109" s="1"/>
  <c r="N1617" i="109" s="1"/>
  <c r="O1617" i="109" s="1"/>
  <c r="P1617" i="109" s="1"/>
  <c r="Q1617" i="109" s="1"/>
  <c r="R1617" i="109" s="1"/>
  <c r="S1617" i="109" s="1"/>
  <c r="T1617" i="109" s="1"/>
  <c r="U1617" i="109" s="1"/>
  <c r="W1617" i="109" s="1"/>
  <c r="X1617" i="109" s="1"/>
  <c r="Y1617" i="109" s="1"/>
  <c r="Z1617" i="109" s="1"/>
  <c r="AA1617" i="109" s="1"/>
  <c r="AB1617" i="109" s="1"/>
  <c r="J1618" i="109"/>
  <c r="K1618" i="109" s="1"/>
  <c r="L1618" i="109" s="1"/>
  <c r="M1618" i="109" s="1"/>
  <c r="N1618" i="109" s="1"/>
  <c r="O1618" i="109" s="1"/>
  <c r="P1618" i="109" s="1"/>
  <c r="Q1618" i="109" s="1"/>
  <c r="R1618" i="109" s="1"/>
  <c r="S1618" i="109" s="1"/>
  <c r="T1618" i="109" s="1"/>
  <c r="U1618" i="109" s="1"/>
  <c r="W1618" i="109" s="1"/>
  <c r="X1618" i="109" s="1"/>
  <c r="Y1618" i="109" s="1"/>
  <c r="Z1618" i="109" s="1"/>
  <c r="AA1618" i="109" s="1"/>
  <c r="AB1618" i="109" s="1"/>
  <c r="J1619" i="109"/>
  <c r="K1619" i="109" s="1"/>
  <c r="L1619" i="109" s="1"/>
  <c r="M1619" i="109" s="1"/>
  <c r="N1619" i="109" s="1"/>
  <c r="O1619" i="109" s="1"/>
  <c r="P1619" i="109" s="1"/>
  <c r="Q1619" i="109" s="1"/>
  <c r="R1619" i="109" s="1"/>
  <c r="S1619" i="109" s="1"/>
  <c r="T1619" i="109" s="1"/>
  <c r="U1619" i="109" s="1"/>
  <c r="W1619" i="109" s="1"/>
  <c r="X1619" i="109" s="1"/>
  <c r="Y1619" i="109" s="1"/>
  <c r="Z1619" i="109" s="1"/>
  <c r="AA1619" i="109" s="1"/>
  <c r="AB1619" i="109" s="1"/>
  <c r="J1620" i="109"/>
  <c r="K1620" i="109" s="1"/>
  <c r="L1620" i="109" s="1"/>
  <c r="M1620" i="109" s="1"/>
  <c r="N1620" i="109" s="1"/>
  <c r="O1620" i="109" s="1"/>
  <c r="P1620" i="109" s="1"/>
  <c r="Q1620" i="109" s="1"/>
  <c r="R1620" i="109" s="1"/>
  <c r="S1620" i="109" s="1"/>
  <c r="T1620" i="109" s="1"/>
  <c r="U1620" i="109" s="1"/>
  <c r="W1620" i="109" s="1"/>
  <c r="X1620" i="109" s="1"/>
  <c r="Y1620" i="109" s="1"/>
  <c r="Z1620" i="109" s="1"/>
  <c r="AA1620" i="109" s="1"/>
  <c r="AB1620" i="109" s="1"/>
  <c r="J1621" i="109"/>
  <c r="K1621" i="109" s="1"/>
  <c r="L1621" i="109" s="1"/>
  <c r="M1621" i="109" s="1"/>
  <c r="N1621" i="109" s="1"/>
  <c r="O1621" i="109" s="1"/>
  <c r="P1621" i="109" s="1"/>
  <c r="Q1621" i="109" s="1"/>
  <c r="R1621" i="109" s="1"/>
  <c r="S1621" i="109" s="1"/>
  <c r="T1621" i="109" s="1"/>
  <c r="U1621" i="109" s="1"/>
  <c r="W1621" i="109" s="1"/>
  <c r="X1621" i="109" s="1"/>
  <c r="Y1621" i="109" s="1"/>
  <c r="Z1621" i="109" s="1"/>
  <c r="AA1621" i="109" s="1"/>
  <c r="AB1621" i="109" s="1"/>
  <c r="J1622" i="109"/>
  <c r="K1622" i="109" s="1"/>
  <c r="L1622" i="109" s="1"/>
  <c r="M1622" i="109" s="1"/>
  <c r="N1622" i="109" s="1"/>
  <c r="O1622" i="109" s="1"/>
  <c r="P1622" i="109" s="1"/>
  <c r="Q1622" i="109" s="1"/>
  <c r="R1622" i="109" s="1"/>
  <c r="S1622" i="109" s="1"/>
  <c r="T1622" i="109" s="1"/>
  <c r="U1622" i="109" s="1"/>
  <c r="W1622" i="109" s="1"/>
  <c r="X1622" i="109" s="1"/>
  <c r="Y1622" i="109" s="1"/>
  <c r="Z1622" i="109" s="1"/>
  <c r="AA1622" i="109" s="1"/>
  <c r="AB1622" i="109" s="1"/>
  <c r="J1623" i="109"/>
  <c r="K1623" i="109" s="1"/>
  <c r="L1623" i="109" s="1"/>
  <c r="M1623" i="109" s="1"/>
  <c r="N1623" i="109" s="1"/>
  <c r="O1623" i="109" s="1"/>
  <c r="P1623" i="109" s="1"/>
  <c r="Q1623" i="109" s="1"/>
  <c r="R1623" i="109" s="1"/>
  <c r="S1623" i="109" s="1"/>
  <c r="T1623" i="109" s="1"/>
  <c r="U1623" i="109" s="1"/>
  <c r="W1623" i="109" s="1"/>
  <c r="X1623" i="109" s="1"/>
  <c r="Y1623" i="109" s="1"/>
  <c r="Z1623" i="109" s="1"/>
  <c r="AA1623" i="109" s="1"/>
  <c r="AB1623" i="109" s="1"/>
  <c r="J1624" i="109"/>
  <c r="K1624" i="109" s="1"/>
  <c r="L1624" i="109" s="1"/>
  <c r="M1624" i="109" s="1"/>
  <c r="N1624" i="109" s="1"/>
  <c r="O1624" i="109" s="1"/>
  <c r="P1624" i="109" s="1"/>
  <c r="Q1624" i="109" s="1"/>
  <c r="R1624" i="109" s="1"/>
  <c r="S1624" i="109" s="1"/>
  <c r="T1624" i="109" s="1"/>
  <c r="U1624" i="109" s="1"/>
  <c r="W1624" i="109" s="1"/>
  <c r="X1624" i="109" s="1"/>
  <c r="Y1624" i="109" s="1"/>
  <c r="Z1624" i="109" s="1"/>
  <c r="AA1624" i="109" s="1"/>
  <c r="AB1624" i="109" s="1"/>
  <c r="J1625" i="109"/>
  <c r="K1625" i="109" s="1"/>
  <c r="L1625" i="109" s="1"/>
  <c r="M1625" i="109" s="1"/>
  <c r="N1625" i="109" s="1"/>
  <c r="O1625" i="109" s="1"/>
  <c r="P1625" i="109" s="1"/>
  <c r="Q1625" i="109" s="1"/>
  <c r="R1625" i="109" s="1"/>
  <c r="S1625" i="109" s="1"/>
  <c r="T1625" i="109" s="1"/>
  <c r="U1625" i="109" s="1"/>
  <c r="W1625" i="109" s="1"/>
  <c r="X1625" i="109" s="1"/>
  <c r="Y1625" i="109" s="1"/>
  <c r="Z1625" i="109" s="1"/>
  <c r="AA1625" i="109" s="1"/>
  <c r="AB1625" i="109" s="1"/>
  <c r="J1626" i="109"/>
  <c r="K1626" i="109" s="1"/>
  <c r="L1626" i="109" s="1"/>
  <c r="M1626" i="109" s="1"/>
  <c r="N1626" i="109" s="1"/>
  <c r="O1626" i="109" s="1"/>
  <c r="P1626" i="109" s="1"/>
  <c r="Q1626" i="109" s="1"/>
  <c r="R1626" i="109" s="1"/>
  <c r="S1626" i="109" s="1"/>
  <c r="T1626" i="109" s="1"/>
  <c r="U1626" i="109" s="1"/>
  <c r="W1626" i="109" s="1"/>
  <c r="X1626" i="109" s="1"/>
  <c r="Y1626" i="109" s="1"/>
  <c r="Z1626" i="109" s="1"/>
  <c r="AA1626" i="109" s="1"/>
  <c r="AB1626" i="109" s="1"/>
  <c r="J1627" i="109"/>
  <c r="K1627" i="109" s="1"/>
  <c r="L1627" i="109" s="1"/>
  <c r="M1627" i="109" s="1"/>
  <c r="N1627" i="109" s="1"/>
  <c r="O1627" i="109" s="1"/>
  <c r="P1627" i="109" s="1"/>
  <c r="Q1627" i="109" s="1"/>
  <c r="R1627" i="109" s="1"/>
  <c r="S1627" i="109" s="1"/>
  <c r="T1627" i="109" s="1"/>
  <c r="U1627" i="109" s="1"/>
  <c r="W1627" i="109" s="1"/>
  <c r="X1627" i="109" s="1"/>
  <c r="Y1627" i="109" s="1"/>
  <c r="Z1627" i="109" s="1"/>
  <c r="AA1627" i="109" s="1"/>
  <c r="AB1627" i="109" s="1"/>
  <c r="J1628" i="109"/>
  <c r="K1628" i="109" s="1"/>
  <c r="L1628" i="109" s="1"/>
  <c r="M1628" i="109" s="1"/>
  <c r="N1628" i="109" s="1"/>
  <c r="O1628" i="109" s="1"/>
  <c r="P1628" i="109" s="1"/>
  <c r="Q1628" i="109" s="1"/>
  <c r="R1628" i="109" s="1"/>
  <c r="S1628" i="109" s="1"/>
  <c r="T1628" i="109" s="1"/>
  <c r="U1628" i="109" s="1"/>
  <c r="W1628" i="109" s="1"/>
  <c r="X1628" i="109" s="1"/>
  <c r="Y1628" i="109" s="1"/>
  <c r="Z1628" i="109" s="1"/>
  <c r="AA1628" i="109" s="1"/>
  <c r="AB1628" i="109" s="1"/>
  <c r="J1629" i="109"/>
  <c r="K1629" i="109" s="1"/>
  <c r="L1629" i="109" s="1"/>
  <c r="M1629" i="109" s="1"/>
  <c r="N1629" i="109" s="1"/>
  <c r="O1629" i="109" s="1"/>
  <c r="P1629" i="109" s="1"/>
  <c r="Q1629" i="109" s="1"/>
  <c r="R1629" i="109" s="1"/>
  <c r="S1629" i="109" s="1"/>
  <c r="T1629" i="109" s="1"/>
  <c r="U1629" i="109" s="1"/>
  <c r="W1629" i="109" s="1"/>
  <c r="X1629" i="109" s="1"/>
  <c r="Y1629" i="109" s="1"/>
  <c r="Z1629" i="109" s="1"/>
  <c r="AA1629" i="109" s="1"/>
  <c r="AB1629" i="109" s="1"/>
  <c r="J1630" i="109"/>
  <c r="K1630" i="109" s="1"/>
  <c r="L1630" i="109" s="1"/>
  <c r="M1630" i="109" s="1"/>
  <c r="N1630" i="109" s="1"/>
  <c r="O1630" i="109" s="1"/>
  <c r="P1630" i="109" s="1"/>
  <c r="Q1630" i="109" s="1"/>
  <c r="R1630" i="109" s="1"/>
  <c r="S1630" i="109" s="1"/>
  <c r="T1630" i="109" s="1"/>
  <c r="U1630" i="109" s="1"/>
  <c r="W1630" i="109" s="1"/>
  <c r="X1630" i="109" s="1"/>
  <c r="Y1630" i="109" s="1"/>
  <c r="Z1630" i="109" s="1"/>
  <c r="AA1630" i="109" s="1"/>
  <c r="AB1630" i="109" s="1"/>
  <c r="J1631" i="109"/>
  <c r="K1631" i="109" s="1"/>
  <c r="L1631" i="109" s="1"/>
  <c r="M1631" i="109" s="1"/>
  <c r="N1631" i="109" s="1"/>
  <c r="O1631" i="109" s="1"/>
  <c r="P1631" i="109" s="1"/>
  <c r="Q1631" i="109" s="1"/>
  <c r="R1631" i="109" s="1"/>
  <c r="S1631" i="109" s="1"/>
  <c r="T1631" i="109" s="1"/>
  <c r="U1631" i="109" s="1"/>
  <c r="W1631" i="109" s="1"/>
  <c r="X1631" i="109" s="1"/>
  <c r="Y1631" i="109" s="1"/>
  <c r="Z1631" i="109" s="1"/>
  <c r="AA1631" i="109" s="1"/>
  <c r="AB1631" i="109" s="1"/>
  <c r="J1632" i="109"/>
  <c r="K1632" i="109" s="1"/>
  <c r="L1632" i="109" s="1"/>
  <c r="M1632" i="109" s="1"/>
  <c r="N1632" i="109" s="1"/>
  <c r="O1632" i="109" s="1"/>
  <c r="P1632" i="109" s="1"/>
  <c r="Q1632" i="109" s="1"/>
  <c r="R1632" i="109" s="1"/>
  <c r="S1632" i="109" s="1"/>
  <c r="T1632" i="109" s="1"/>
  <c r="U1632" i="109" s="1"/>
  <c r="W1632" i="109" s="1"/>
  <c r="X1632" i="109" s="1"/>
  <c r="Y1632" i="109" s="1"/>
  <c r="Z1632" i="109" s="1"/>
  <c r="AA1632" i="109" s="1"/>
  <c r="AB1632" i="109" s="1"/>
  <c r="J1633" i="109"/>
  <c r="K1633" i="109" s="1"/>
  <c r="L1633" i="109" s="1"/>
  <c r="M1633" i="109" s="1"/>
  <c r="N1633" i="109" s="1"/>
  <c r="O1633" i="109" s="1"/>
  <c r="P1633" i="109" s="1"/>
  <c r="Q1633" i="109" s="1"/>
  <c r="R1633" i="109" s="1"/>
  <c r="S1633" i="109" s="1"/>
  <c r="T1633" i="109" s="1"/>
  <c r="U1633" i="109" s="1"/>
  <c r="W1633" i="109" s="1"/>
  <c r="X1633" i="109" s="1"/>
  <c r="Y1633" i="109" s="1"/>
  <c r="Z1633" i="109" s="1"/>
  <c r="AA1633" i="109" s="1"/>
  <c r="AB1633" i="109" s="1"/>
  <c r="J1634" i="109"/>
  <c r="K1634" i="109" s="1"/>
  <c r="L1634" i="109" s="1"/>
  <c r="M1634" i="109" s="1"/>
  <c r="N1634" i="109" s="1"/>
  <c r="O1634" i="109" s="1"/>
  <c r="P1634" i="109" s="1"/>
  <c r="Q1634" i="109" s="1"/>
  <c r="R1634" i="109" s="1"/>
  <c r="S1634" i="109" s="1"/>
  <c r="T1634" i="109" s="1"/>
  <c r="U1634" i="109" s="1"/>
  <c r="W1634" i="109" s="1"/>
  <c r="X1634" i="109" s="1"/>
  <c r="Y1634" i="109" s="1"/>
  <c r="Z1634" i="109" s="1"/>
  <c r="AA1634" i="109" s="1"/>
  <c r="AB1634" i="109" s="1"/>
  <c r="J1635" i="109"/>
  <c r="K1635" i="109" s="1"/>
  <c r="L1635" i="109" s="1"/>
  <c r="M1635" i="109" s="1"/>
  <c r="N1635" i="109" s="1"/>
  <c r="O1635" i="109" s="1"/>
  <c r="P1635" i="109" s="1"/>
  <c r="Q1635" i="109" s="1"/>
  <c r="R1635" i="109" s="1"/>
  <c r="S1635" i="109" s="1"/>
  <c r="T1635" i="109" s="1"/>
  <c r="U1635" i="109" s="1"/>
  <c r="W1635" i="109" s="1"/>
  <c r="X1635" i="109" s="1"/>
  <c r="Y1635" i="109" s="1"/>
  <c r="Z1635" i="109" s="1"/>
  <c r="AA1635" i="109" s="1"/>
  <c r="AB1635" i="109" s="1"/>
  <c r="J1636" i="109"/>
  <c r="K1636" i="109" s="1"/>
  <c r="L1636" i="109" s="1"/>
  <c r="M1636" i="109" s="1"/>
  <c r="N1636" i="109" s="1"/>
  <c r="O1636" i="109" s="1"/>
  <c r="P1636" i="109" s="1"/>
  <c r="Q1636" i="109" s="1"/>
  <c r="R1636" i="109" s="1"/>
  <c r="S1636" i="109" s="1"/>
  <c r="T1636" i="109" s="1"/>
  <c r="U1636" i="109" s="1"/>
  <c r="W1636" i="109" s="1"/>
  <c r="X1636" i="109" s="1"/>
  <c r="Y1636" i="109" s="1"/>
  <c r="Z1636" i="109" s="1"/>
  <c r="AA1636" i="109" s="1"/>
  <c r="AB1636" i="109" s="1"/>
  <c r="J1637" i="109"/>
  <c r="K1637" i="109" s="1"/>
  <c r="L1637" i="109" s="1"/>
  <c r="M1637" i="109" s="1"/>
  <c r="N1637" i="109" s="1"/>
  <c r="O1637" i="109" s="1"/>
  <c r="P1637" i="109" s="1"/>
  <c r="Q1637" i="109" s="1"/>
  <c r="R1637" i="109" s="1"/>
  <c r="S1637" i="109" s="1"/>
  <c r="T1637" i="109" s="1"/>
  <c r="U1637" i="109" s="1"/>
  <c r="W1637" i="109" s="1"/>
  <c r="X1637" i="109" s="1"/>
  <c r="Y1637" i="109" s="1"/>
  <c r="Z1637" i="109" s="1"/>
  <c r="AA1637" i="109" s="1"/>
  <c r="AB1637" i="109" s="1"/>
  <c r="J1435" i="109"/>
  <c r="K1435" i="109" s="1"/>
  <c r="L1435" i="109" s="1"/>
  <c r="M1435" i="109" s="1"/>
  <c r="N1435" i="109" s="1"/>
  <c r="O1435" i="109" s="1"/>
  <c r="P1435" i="109" s="1"/>
  <c r="Q1435" i="109" s="1"/>
  <c r="R1435" i="109" s="1"/>
  <c r="S1435" i="109" s="1"/>
  <c r="T1435" i="109" s="1"/>
  <c r="U1435" i="109" s="1"/>
  <c r="W1435" i="109" s="1"/>
  <c r="X1435" i="109" s="1"/>
  <c r="Y1435" i="109" s="1"/>
  <c r="Z1435" i="109" s="1"/>
  <c r="AA1435" i="109" s="1"/>
  <c r="AB1435" i="109" s="1"/>
  <c r="V1293" i="109"/>
  <c r="V1292" i="109"/>
  <c r="V1288" i="109"/>
  <c r="W1259" i="109"/>
  <c r="BH497" i="109" l="1"/>
  <c r="BH715" i="109"/>
  <c r="A2270" i="109"/>
  <c r="A2271" i="109"/>
  <c r="BG886" i="109"/>
  <c r="BG893" i="109"/>
  <c r="BH865" i="109"/>
  <c r="BI647" i="109"/>
  <c r="BG873" i="109"/>
  <c r="BH450" i="109"/>
  <c r="BH457" i="109"/>
  <c r="BH438" i="109"/>
  <c r="BH437" i="109"/>
  <c r="K1460" i="109"/>
  <c r="L1667" i="109" s="1"/>
  <c r="W1705" i="109"/>
  <c r="W1498" i="109"/>
  <c r="X1498" i="109" s="1"/>
  <c r="Y1498" i="109" s="1"/>
  <c r="Z1498" i="109" s="1"/>
  <c r="AA1498" i="109" s="1"/>
  <c r="AB1498" i="109" s="1"/>
  <c r="AC1705" i="109" s="1"/>
  <c r="W1694" i="109"/>
  <c r="W1487" i="109"/>
  <c r="X1487" i="109" s="1"/>
  <c r="Y1487" i="109" s="1"/>
  <c r="Z1487" i="109" s="1"/>
  <c r="AA1487" i="109" s="1"/>
  <c r="AB1487" i="109" s="1"/>
  <c r="AC1694" i="109" s="1"/>
  <c r="W1687" i="109"/>
  <c r="W1480" i="109"/>
  <c r="X1480" i="109" s="1"/>
  <c r="Y1480" i="109" s="1"/>
  <c r="Z1480" i="109" s="1"/>
  <c r="AA1480" i="109" s="1"/>
  <c r="AB1480" i="109" s="1"/>
  <c r="AC1687" i="109" s="1"/>
  <c r="W1683" i="109"/>
  <c r="W1476" i="109"/>
  <c r="X1476" i="109" s="1"/>
  <c r="Y1476" i="109" s="1"/>
  <c r="Z1476" i="109" s="1"/>
  <c r="AA1476" i="109" s="1"/>
  <c r="AB1476" i="109" s="1"/>
  <c r="AC1683" i="109" s="1"/>
  <c r="W1661" i="109"/>
  <c r="W1454" i="109"/>
  <c r="X1454" i="109" s="1"/>
  <c r="Y1454" i="109" s="1"/>
  <c r="Z1454" i="109" s="1"/>
  <c r="AA1454" i="109" s="1"/>
  <c r="AB1454" i="109" s="1"/>
  <c r="AC1661" i="109" s="1"/>
  <c r="W1657" i="109"/>
  <c r="W1450" i="109"/>
  <c r="X1450" i="109" s="1"/>
  <c r="Y1450" i="109" s="1"/>
  <c r="Z1450" i="109" s="1"/>
  <c r="AA1450" i="109" s="1"/>
  <c r="AB1450" i="109" s="1"/>
  <c r="AC1657" i="109" s="1"/>
  <c r="W1653" i="109"/>
  <c r="W1446" i="109"/>
  <c r="X1446" i="109" s="1"/>
  <c r="Y1446" i="109" s="1"/>
  <c r="Z1446" i="109" s="1"/>
  <c r="AA1446" i="109" s="1"/>
  <c r="AB1446" i="109" s="1"/>
  <c r="AC1653" i="109" s="1"/>
  <c r="W1670" i="109"/>
  <c r="W1463" i="109"/>
  <c r="X1463" i="109" s="1"/>
  <c r="Y1463" i="109" s="1"/>
  <c r="Z1463" i="109" s="1"/>
  <c r="AA1463" i="109" s="1"/>
  <c r="AB1463" i="109" s="1"/>
  <c r="AC1670" i="109" s="1"/>
  <c r="W1686" i="109"/>
  <c r="W1479" i="109"/>
  <c r="X1479" i="109" s="1"/>
  <c r="Y1479" i="109" s="1"/>
  <c r="Z1479" i="109" s="1"/>
  <c r="AA1479" i="109" s="1"/>
  <c r="AB1479" i="109" s="1"/>
  <c r="AC1686" i="109" s="1"/>
  <c r="W1675" i="109"/>
  <c r="W1468" i="109"/>
  <c r="X1468" i="109" s="1"/>
  <c r="Y1468" i="109" s="1"/>
  <c r="Z1468" i="109" s="1"/>
  <c r="AA1468" i="109" s="1"/>
  <c r="AB1468" i="109" s="1"/>
  <c r="AC1675" i="109" s="1"/>
  <c r="W1660" i="109"/>
  <c r="W1453" i="109"/>
  <c r="X1453" i="109" s="1"/>
  <c r="Y1453" i="109" s="1"/>
  <c r="Z1453" i="109" s="1"/>
  <c r="AA1453" i="109" s="1"/>
  <c r="AB1453" i="109" s="1"/>
  <c r="AC1660" i="109" s="1"/>
  <c r="W1652" i="109"/>
  <c r="W1445" i="109"/>
  <c r="X1445" i="109" s="1"/>
  <c r="Y1445" i="109" s="1"/>
  <c r="Z1445" i="109" s="1"/>
  <c r="AA1445" i="109" s="1"/>
  <c r="AB1445" i="109" s="1"/>
  <c r="AC1652" i="109" s="1"/>
  <c r="W1648" i="109"/>
  <c r="W1441" i="109"/>
  <c r="X1441" i="109" s="1"/>
  <c r="Y1441" i="109" s="1"/>
  <c r="Z1441" i="109" s="1"/>
  <c r="AA1441" i="109" s="1"/>
  <c r="AB1441" i="109" s="1"/>
  <c r="AC1648" i="109" s="1"/>
  <c r="W1707" i="109"/>
  <c r="W1500" i="109"/>
  <c r="X1500" i="109" s="1"/>
  <c r="Y1500" i="109" s="1"/>
  <c r="Z1500" i="109" s="1"/>
  <c r="AA1500" i="109" s="1"/>
  <c r="AB1500" i="109" s="1"/>
  <c r="AC1707" i="109" s="1"/>
  <c r="W1697" i="109"/>
  <c r="W1490" i="109"/>
  <c r="X1490" i="109" s="1"/>
  <c r="Y1490" i="109" s="1"/>
  <c r="Z1490" i="109" s="1"/>
  <c r="AA1490" i="109" s="1"/>
  <c r="AB1490" i="109" s="1"/>
  <c r="AC1697" i="109" s="1"/>
  <c r="W1689" i="109"/>
  <c r="W1482" i="109"/>
  <c r="X1482" i="109" s="1"/>
  <c r="Y1482" i="109" s="1"/>
  <c r="Z1482" i="109" s="1"/>
  <c r="AA1482" i="109" s="1"/>
  <c r="AB1482" i="109" s="1"/>
  <c r="AC1689" i="109" s="1"/>
  <c r="W1685" i="109"/>
  <c r="W1478" i="109"/>
  <c r="X1478" i="109" s="1"/>
  <c r="Y1478" i="109" s="1"/>
  <c r="Z1478" i="109" s="1"/>
  <c r="AA1478" i="109" s="1"/>
  <c r="AB1478" i="109" s="1"/>
  <c r="AC1685" i="109" s="1"/>
  <c r="W1679" i="109"/>
  <c r="W1472" i="109"/>
  <c r="X1472" i="109" s="1"/>
  <c r="Y1472" i="109" s="1"/>
  <c r="Z1472" i="109" s="1"/>
  <c r="AA1472" i="109" s="1"/>
  <c r="AB1472" i="109" s="1"/>
  <c r="AC1679" i="109" s="1"/>
  <c r="W1659" i="109"/>
  <c r="W1452" i="109"/>
  <c r="X1452" i="109" s="1"/>
  <c r="Y1452" i="109" s="1"/>
  <c r="Z1452" i="109" s="1"/>
  <c r="AA1452" i="109" s="1"/>
  <c r="AB1452" i="109" s="1"/>
  <c r="AC1659" i="109" s="1"/>
  <c r="W1655" i="109"/>
  <c r="W1448" i="109"/>
  <c r="X1448" i="109" s="1"/>
  <c r="Y1448" i="109" s="1"/>
  <c r="Z1448" i="109" s="1"/>
  <c r="AA1448" i="109" s="1"/>
  <c r="AB1448" i="109" s="1"/>
  <c r="AC1655" i="109" s="1"/>
  <c r="W1651" i="109"/>
  <c r="W1444" i="109"/>
  <c r="X1444" i="109" s="1"/>
  <c r="Y1444" i="109" s="1"/>
  <c r="Z1444" i="109" s="1"/>
  <c r="AA1444" i="109" s="1"/>
  <c r="AB1444" i="109" s="1"/>
  <c r="AC1651" i="109" s="1"/>
  <c r="W1671" i="109"/>
  <c r="W1464" i="109"/>
  <c r="X1464" i="109" s="1"/>
  <c r="Y1464" i="109" s="1"/>
  <c r="Z1464" i="109" s="1"/>
  <c r="AA1464" i="109" s="1"/>
  <c r="AB1464" i="109" s="1"/>
  <c r="AC1671" i="109" s="1"/>
  <c r="W1706" i="109"/>
  <c r="W1499" i="109"/>
  <c r="X1499" i="109" s="1"/>
  <c r="Y1499" i="109" s="1"/>
  <c r="Z1499" i="109" s="1"/>
  <c r="AA1499" i="109" s="1"/>
  <c r="AB1499" i="109" s="1"/>
  <c r="AC1706" i="109" s="1"/>
  <c r="W1688" i="109"/>
  <c r="W1481" i="109"/>
  <c r="X1481" i="109" s="1"/>
  <c r="Y1481" i="109" s="1"/>
  <c r="Z1481" i="109" s="1"/>
  <c r="AA1481" i="109" s="1"/>
  <c r="AB1481" i="109" s="1"/>
  <c r="AC1688" i="109" s="1"/>
  <c r="W1684" i="109"/>
  <c r="W1477" i="109"/>
  <c r="X1477" i="109" s="1"/>
  <c r="Y1477" i="109" s="1"/>
  <c r="Z1477" i="109" s="1"/>
  <c r="AA1477" i="109" s="1"/>
  <c r="AB1477" i="109" s="1"/>
  <c r="AC1684" i="109" s="1"/>
  <c r="W1678" i="109"/>
  <c r="W1471" i="109"/>
  <c r="X1471" i="109" s="1"/>
  <c r="Y1471" i="109" s="1"/>
  <c r="Z1471" i="109" s="1"/>
  <c r="AA1471" i="109" s="1"/>
  <c r="AB1471" i="109" s="1"/>
  <c r="AC1678" i="109" s="1"/>
  <c r="W1658" i="109"/>
  <c r="W1451" i="109"/>
  <c r="X1451" i="109" s="1"/>
  <c r="Y1451" i="109" s="1"/>
  <c r="Z1451" i="109" s="1"/>
  <c r="AA1451" i="109" s="1"/>
  <c r="AB1451" i="109" s="1"/>
  <c r="AC1658" i="109" s="1"/>
  <c r="W1654" i="109"/>
  <c r="W1447" i="109"/>
  <c r="X1447" i="109" s="1"/>
  <c r="Y1447" i="109" s="1"/>
  <c r="Z1447" i="109" s="1"/>
  <c r="AA1447" i="109" s="1"/>
  <c r="AB1447" i="109" s="1"/>
  <c r="AC1654" i="109" s="1"/>
  <c r="W1650" i="109"/>
  <c r="W1443" i="109"/>
  <c r="X1443" i="109" s="1"/>
  <c r="Y1443" i="109" s="1"/>
  <c r="Z1443" i="109" s="1"/>
  <c r="AA1443" i="109" s="1"/>
  <c r="AB1443" i="109" s="1"/>
  <c r="AC1650" i="109" s="1"/>
  <c r="U1671" i="109"/>
  <c r="M1671" i="109"/>
  <c r="Q1671" i="109"/>
  <c r="N1671" i="109"/>
  <c r="R1671" i="109"/>
  <c r="K1671" i="109"/>
  <c r="K1878" i="109" s="1"/>
  <c r="O1671" i="109"/>
  <c r="S1671" i="109"/>
  <c r="L1671" i="109"/>
  <c r="P1671" i="109"/>
  <c r="T1671" i="109"/>
  <c r="N1670" i="109"/>
  <c r="R1670" i="109"/>
  <c r="Q1670" i="109"/>
  <c r="K1670" i="109"/>
  <c r="K1877" i="109" s="1"/>
  <c r="O1670" i="109"/>
  <c r="S1670" i="109"/>
  <c r="M1670" i="109"/>
  <c r="U1670" i="109"/>
  <c r="L1670" i="109"/>
  <c r="P1670" i="109"/>
  <c r="T1670" i="109"/>
  <c r="K1850" i="109"/>
  <c r="Q1705" i="109"/>
  <c r="M1707" i="109"/>
  <c r="U1706" i="109"/>
  <c r="Q1707" i="109"/>
  <c r="M1706" i="109"/>
  <c r="U1707" i="109"/>
  <c r="Q1706" i="109"/>
  <c r="U1705" i="109"/>
  <c r="N1706" i="109"/>
  <c r="R1706" i="109"/>
  <c r="N1707" i="109"/>
  <c r="R1707" i="109"/>
  <c r="K1706" i="109"/>
  <c r="K1913" i="109" s="1"/>
  <c r="O1706" i="109"/>
  <c r="S1706" i="109"/>
  <c r="K1707" i="109"/>
  <c r="K1914" i="109" s="1"/>
  <c r="O1707" i="109"/>
  <c r="S1707" i="109"/>
  <c r="M1705" i="109"/>
  <c r="L1706" i="109"/>
  <c r="P1706" i="109"/>
  <c r="T1706" i="109"/>
  <c r="L1707" i="109"/>
  <c r="P1707" i="109"/>
  <c r="T1707" i="109"/>
  <c r="M1697" i="109"/>
  <c r="N1705" i="109"/>
  <c r="R1705" i="109"/>
  <c r="Q1697" i="109"/>
  <c r="K1705" i="109"/>
  <c r="K1912" i="109" s="1"/>
  <c r="O1705" i="109"/>
  <c r="S1705" i="109"/>
  <c r="U1697" i="109"/>
  <c r="L1705" i="109"/>
  <c r="P1705" i="109"/>
  <c r="T1705" i="109"/>
  <c r="M1694" i="109"/>
  <c r="N1697" i="109"/>
  <c r="R1697" i="109"/>
  <c r="Q1694" i="109"/>
  <c r="K1697" i="109"/>
  <c r="K1904" i="109" s="1"/>
  <c r="O1697" i="109"/>
  <c r="S1697" i="109"/>
  <c r="U1694" i="109"/>
  <c r="L1697" i="109"/>
  <c r="P1697" i="109"/>
  <c r="T1697" i="109"/>
  <c r="Q1687" i="109"/>
  <c r="U1688" i="109"/>
  <c r="M1689" i="109"/>
  <c r="N1694" i="109"/>
  <c r="R1694" i="109"/>
  <c r="Q1684" i="109"/>
  <c r="Q1689" i="109"/>
  <c r="K1694" i="109"/>
  <c r="K1901" i="109" s="1"/>
  <c r="O1694" i="109"/>
  <c r="S1694" i="109"/>
  <c r="Q1688" i="109"/>
  <c r="M1688" i="109"/>
  <c r="U1689" i="109"/>
  <c r="L1694" i="109"/>
  <c r="P1694" i="109"/>
  <c r="T1694" i="109"/>
  <c r="U1687" i="109"/>
  <c r="N1688" i="109"/>
  <c r="R1688" i="109"/>
  <c r="N1689" i="109"/>
  <c r="R1689" i="109"/>
  <c r="K1688" i="109"/>
  <c r="K1895" i="109" s="1"/>
  <c r="O1688" i="109"/>
  <c r="S1688" i="109"/>
  <c r="K1689" i="109"/>
  <c r="K1896" i="109" s="1"/>
  <c r="O1689" i="109"/>
  <c r="S1689" i="109"/>
  <c r="M1687" i="109"/>
  <c r="L1688" i="109"/>
  <c r="P1688" i="109"/>
  <c r="T1688" i="109"/>
  <c r="L1689" i="109"/>
  <c r="P1689" i="109"/>
  <c r="T1689" i="109"/>
  <c r="U1684" i="109"/>
  <c r="U1685" i="109"/>
  <c r="N1687" i="109"/>
  <c r="R1687" i="109"/>
  <c r="Q1685" i="109"/>
  <c r="K1687" i="109"/>
  <c r="K1894" i="109" s="1"/>
  <c r="O1687" i="109"/>
  <c r="S1687" i="109"/>
  <c r="M1684" i="109"/>
  <c r="M1685" i="109"/>
  <c r="L1687" i="109"/>
  <c r="P1687" i="109"/>
  <c r="T1687" i="109"/>
  <c r="N1684" i="109"/>
  <c r="R1684" i="109"/>
  <c r="N1685" i="109"/>
  <c r="R1685" i="109"/>
  <c r="K1684" i="109"/>
  <c r="K1891" i="109" s="1"/>
  <c r="O1684" i="109"/>
  <c r="S1684" i="109"/>
  <c r="K1685" i="109"/>
  <c r="K1892" i="109" s="1"/>
  <c r="O1685" i="109"/>
  <c r="S1685" i="109"/>
  <c r="L1684" i="109"/>
  <c r="P1684" i="109"/>
  <c r="T1684" i="109"/>
  <c r="L1685" i="109"/>
  <c r="P1685" i="109"/>
  <c r="T1685" i="109"/>
  <c r="M1683" i="109"/>
  <c r="Q1683" i="109"/>
  <c r="U1683" i="109"/>
  <c r="N1683" i="109"/>
  <c r="R1683" i="109"/>
  <c r="K1683" i="109"/>
  <c r="K1890" i="109" s="1"/>
  <c r="O1683" i="109"/>
  <c r="S1683" i="109"/>
  <c r="L1683" i="109"/>
  <c r="P1683" i="109"/>
  <c r="T1683" i="109"/>
  <c r="Q1678" i="109"/>
  <c r="P1686" i="109"/>
  <c r="S1686" i="109"/>
  <c r="O1686" i="109"/>
  <c r="K1686" i="109"/>
  <c r="K1893" i="109" s="1"/>
  <c r="L1686" i="109"/>
  <c r="R1686" i="109"/>
  <c r="N1686" i="109"/>
  <c r="T1686" i="109"/>
  <c r="U1686" i="109"/>
  <c r="Q1686" i="109"/>
  <c r="M1686" i="109"/>
  <c r="U1678" i="109"/>
  <c r="N1679" i="109"/>
  <c r="R1679" i="109"/>
  <c r="M1679" i="109"/>
  <c r="U1679" i="109"/>
  <c r="W1669" i="109"/>
  <c r="K1679" i="109"/>
  <c r="K1886" i="109" s="1"/>
  <c r="O1679" i="109"/>
  <c r="S1679" i="109"/>
  <c r="Q1679" i="109"/>
  <c r="M1678" i="109"/>
  <c r="L1679" i="109"/>
  <c r="P1679" i="109"/>
  <c r="T1679" i="109"/>
  <c r="U1675" i="109"/>
  <c r="N1678" i="109"/>
  <c r="R1678" i="109"/>
  <c r="K1678" i="109"/>
  <c r="K1885" i="109" s="1"/>
  <c r="O1678" i="109"/>
  <c r="S1678" i="109"/>
  <c r="Q1675" i="109"/>
  <c r="M1675" i="109"/>
  <c r="L1678" i="109"/>
  <c r="P1678" i="109"/>
  <c r="T1678" i="109"/>
  <c r="K1668" i="109"/>
  <c r="K1875" i="109" s="1"/>
  <c r="AA1668" i="109"/>
  <c r="N1675" i="109"/>
  <c r="R1675" i="109"/>
  <c r="W1668" i="109"/>
  <c r="AC1668" i="109"/>
  <c r="O1668" i="109"/>
  <c r="K1675" i="109"/>
  <c r="K1882" i="109" s="1"/>
  <c r="O1675" i="109"/>
  <c r="S1675" i="109"/>
  <c r="S1668" i="109"/>
  <c r="Y1669" i="109"/>
  <c r="L1675" i="109"/>
  <c r="P1675" i="109"/>
  <c r="T1675" i="109"/>
  <c r="L1668" i="109"/>
  <c r="P1668" i="109"/>
  <c r="T1668" i="109"/>
  <c r="X1668" i="109"/>
  <c r="AB1668" i="109"/>
  <c r="J1669" i="109"/>
  <c r="J1876" i="109" s="1"/>
  <c r="N1669" i="109"/>
  <c r="R1669" i="109"/>
  <c r="Z1669" i="109"/>
  <c r="Q1669" i="109"/>
  <c r="AC1669" i="109"/>
  <c r="M1668" i="109"/>
  <c r="Q1668" i="109"/>
  <c r="U1668" i="109"/>
  <c r="Y1668" i="109"/>
  <c r="K1669" i="109"/>
  <c r="O1669" i="109"/>
  <c r="S1669" i="109"/>
  <c r="AA1669" i="109"/>
  <c r="M1669" i="109"/>
  <c r="U1669" i="109"/>
  <c r="N1668" i="109"/>
  <c r="R1668" i="109"/>
  <c r="Z1668" i="109"/>
  <c r="L1669" i="109"/>
  <c r="P1669" i="109"/>
  <c r="T1669" i="109"/>
  <c r="X1669" i="109"/>
  <c r="AB1669" i="109"/>
  <c r="M1660" i="109"/>
  <c r="M1661" i="109"/>
  <c r="J1667" i="109"/>
  <c r="J1874" i="109" s="1"/>
  <c r="Q1660" i="109"/>
  <c r="Q1661" i="109"/>
  <c r="K1667" i="109"/>
  <c r="Q1659" i="109"/>
  <c r="U1660" i="109"/>
  <c r="U1661" i="109"/>
  <c r="U1659" i="109"/>
  <c r="N1660" i="109"/>
  <c r="R1660" i="109"/>
  <c r="N1661" i="109"/>
  <c r="R1661" i="109"/>
  <c r="Q1657" i="109"/>
  <c r="K1660" i="109"/>
  <c r="K1867" i="109" s="1"/>
  <c r="O1660" i="109"/>
  <c r="S1660" i="109"/>
  <c r="K1661" i="109"/>
  <c r="K1868" i="109" s="1"/>
  <c r="O1661" i="109"/>
  <c r="S1661" i="109"/>
  <c r="M1659" i="109"/>
  <c r="L1660" i="109"/>
  <c r="P1660" i="109"/>
  <c r="T1660" i="109"/>
  <c r="L1661" i="109"/>
  <c r="P1661" i="109"/>
  <c r="T1661" i="109"/>
  <c r="M1653" i="109"/>
  <c r="U1657" i="109"/>
  <c r="N1658" i="109"/>
  <c r="R1658" i="109"/>
  <c r="N1659" i="109"/>
  <c r="R1659" i="109"/>
  <c r="M1658" i="109"/>
  <c r="U1658" i="109"/>
  <c r="K1658" i="109"/>
  <c r="K1865" i="109" s="1"/>
  <c r="O1658" i="109"/>
  <c r="S1658" i="109"/>
  <c r="K1659" i="109"/>
  <c r="K1866" i="109" s="1"/>
  <c r="O1659" i="109"/>
  <c r="S1659" i="109"/>
  <c r="U1654" i="109"/>
  <c r="Q1658" i="109"/>
  <c r="M1657" i="109"/>
  <c r="L1658" i="109"/>
  <c r="P1658" i="109"/>
  <c r="T1658" i="109"/>
  <c r="L1659" i="109"/>
  <c r="P1659" i="109"/>
  <c r="T1659" i="109"/>
  <c r="Q1653" i="109"/>
  <c r="N1657" i="109"/>
  <c r="R1657" i="109"/>
  <c r="Q1652" i="109"/>
  <c r="U1653" i="109"/>
  <c r="M1654" i="109"/>
  <c r="K1657" i="109"/>
  <c r="K1864" i="109" s="1"/>
  <c r="O1657" i="109"/>
  <c r="S1657" i="109"/>
  <c r="Q1654" i="109"/>
  <c r="L1657" i="109"/>
  <c r="P1657" i="109"/>
  <c r="T1657" i="109"/>
  <c r="M1651" i="109"/>
  <c r="U1652" i="109"/>
  <c r="N1653" i="109"/>
  <c r="R1653" i="109"/>
  <c r="N1654" i="109"/>
  <c r="R1654" i="109"/>
  <c r="N1655" i="109"/>
  <c r="R1655" i="109"/>
  <c r="M1655" i="109"/>
  <c r="Q1655" i="109"/>
  <c r="Q1648" i="109"/>
  <c r="Q1651" i="109"/>
  <c r="K1653" i="109"/>
  <c r="K1860" i="109" s="1"/>
  <c r="O1653" i="109"/>
  <c r="S1653" i="109"/>
  <c r="K1654" i="109"/>
  <c r="K1861" i="109" s="1"/>
  <c r="O1654" i="109"/>
  <c r="S1654" i="109"/>
  <c r="K1655" i="109"/>
  <c r="K1862" i="109" s="1"/>
  <c r="O1655" i="109"/>
  <c r="S1655" i="109"/>
  <c r="U1655" i="109"/>
  <c r="U1651" i="109"/>
  <c r="M1652" i="109"/>
  <c r="L1653" i="109"/>
  <c r="P1653" i="109"/>
  <c r="T1653" i="109"/>
  <c r="L1654" i="109"/>
  <c r="P1654" i="109"/>
  <c r="T1654" i="109"/>
  <c r="L1655" i="109"/>
  <c r="P1655" i="109"/>
  <c r="T1655" i="109"/>
  <c r="N1651" i="109"/>
  <c r="R1651" i="109"/>
  <c r="N1652" i="109"/>
  <c r="R1652" i="109"/>
  <c r="K1651" i="109"/>
  <c r="K1858" i="109" s="1"/>
  <c r="O1651" i="109"/>
  <c r="S1651" i="109"/>
  <c r="K1652" i="109"/>
  <c r="K1859" i="109" s="1"/>
  <c r="O1652" i="109"/>
  <c r="S1652" i="109"/>
  <c r="L1651" i="109"/>
  <c r="P1651" i="109"/>
  <c r="T1651" i="109"/>
  <c r="L1652" i="109"/>
  <c r="P1652" i="109"/>
  <c r="T1652" i="109"/>
  <c r="U1648" i="109"/>
  <c r="N1650" i="109"/>
  <c r="R1650" i="109"/>
  <c r="M1650" i="109"/>
  <c r="U1650" i="109"/>
  <c r="K1650" i="109"/>
  <c r="K1857" i="109" s="1"/>
  <c r="O1650" i="109"/>
  <c r="S1650" i="109"/>
  <c r="Q1650" i="109"/>
  <c r="M1648" i="109"/>
  <c r="L1650" i="109"/>
  <c r="P1650" i="109"/>
  <c r="T1650" i="109"/>
  <c r="K1436" i="109"/>
  <c r="L1436" i="109" s="1"/>
  <c r="N1648" i="109"/>
  <c r="R1648" i="109"/>
  <c r="K1648" i="109"/>
  <c r="K1855" i="109" s="1"/>
  <c r="O1648" i="109"/>
  <c r="S1648" i="109"/>
  <c r="L1648" i="109"/>
  <c r="P1648" i="109"/>
  <c r="T1648" i="109"/>
  <c r="V1291" i="109"/>
  <c r="V1285" i="109"/>
  <c r="V1281" i="109"/>
  <c r="V1280" i="109"/>
  <c r="V1277" i="109"/>
  <c r="V1279" i="109"/>
  <c r="V1276" i="109"/>
  <c r="V1275" i="109"/>
  <c r="V1271" i="109"/>
  <c r="V1270" i="109"/>
  <c r="V1267" i="109"/>
  <c r="V1256" i="109"/>
  <c r="V1261" i="109"/>
  <c r="V1260" i="109"/>
  <c r="V1259" i="109"/>
  <c r="V1254" i="109"/>
  <c r="V1257" i="109"/>
  <c r="V1251" i="109"/>
  <c r="V1255" i="109"/>
  <c r="V1253" i="109"/>
  <c r="V1247" i="109"/>
  <c r="V1250" i="109"/>
  <c r="V1249" i="109"/>
  <c r="V1244" i="109"/>
  <c r="V1248" i="109"/>
  <c r="V1246" i="109"/>
  <c r="V1242" i="109"/>
  <c r="E2108" i="109"/>
  <c r="E2301" i="109" s="1"/>
  <c r="D2301" i="109"/>
  <c r="C2108" i="109"/>
  <c r="C2301" i="109" s="1"/>
  <c r="B2108" i="109"/>
  <c r="B2301" i="109" s="1"/>
  <c r="A2108" i="109"/>
  <c r="E2107" i="109"/>
  <c r="E2300" i="109" s="1"/>
  <c r="D2300" i="109"/>
  <c r="C2107" i="109"/>
  <c r="C2300" i="109" s="1"/>
  <c r="B2107" i="109"/>
  <c r="B2300" i="109" s="1"/>
  <c r="A2107" i="109"/>
  <c r="E2106" i="109"/>
  <c r="E2299" i="109" s="1"/>
  <c r="D2299" i="109"/>
  <c r="C2106" i="109"/>
  <c r="C2299" i="109" s="1"/>
  <c r="B2106" i="109"/>
  <c r="B2299" i="109" s="1"/>
  <c r="A2106" i="109"/>
  <c r="E2103" i="109"/>
  <c r="E2296" i="109" s="1"/>
  <c r="D2296" i="109"/>
  <c r="C2103" i="109"/>
  <c r="C2296" i="109" s="1"/>
  <c r="B2103" i="109"/>
  <c r="B2296" i="109" s="1"/>
  <c r="A2103" i="109"/>
  <c r="E2100" i="109"/>
  <c r="E2293" i="109" s="1"/>
  <c r="D2293" i="109"/>
  <c r="C2100" i="109"/>
  <c r="C2293" i="109" s="1"/>
  <c r="B2100" i="109"/>
  <c r="B2293" i="109" s="1"/>
  <c r="A2100" i="109"/>
  <c r="A2102" i="109"/>
  <c r="B2102" i="109"/>
  <c r="C2102" i="109"/>
  <c r="E2102" i="109"/>
  <c r="E2096" i="109"/>
  <c r="E2289" i="109" s="1"/>
  <c r="D2289" i="109"/>
  <c r="C2096" i="109"/>
  <c r="C2289" i="109" s="1"/>
  <c r="B2096" i="109"/>
  <c r="B2289" i="109" s="1"/>
  <c r="A2096" i="109"/>
  <c r="E2095" i="109"/>
  <c r="E2288" i="109" s="1"/>
  <c r="D2288" i="109"/>
  <c r="C2095" i="109"/>
  <c r="C2288" i="109" s="1"/>
  <c r="B2095" i="109"/>
  <c r="B2288" i="109" s="1"/>
  <c r="A2095" i="109"/>
  <c r="E2094" i="109"/>
  <c r="E2287" i="109" s="1"/>
  <c r="D2287" i="109"/>
  <c r="C2094" i="109"/>
  <c r="C2287" i="109" s="1"/>
  <c r="B2094" i="109"/>
  <c r="B2287" i="109" s="1"/>
  <c r="A2094" i="109"/>
  <c r="E2092" i="109"/>
  <c r="E2285" i="109" s="1"/>
  <c r="D2285" i="109"/>
  <c r="C2092" i="109"/>
  <c r="C2285" i="109" s="1"/>
  <c r="B2092" i="109"/>
  <c r="B2285" i="109" s="1"/>
  <c r="A2092" i="109"/>
  <c r="E2091" i="109"/>
  <c r="E2284" i="109" s="1"/>
  <c r="D2284" i="109"/>
  <c r="C2091" i="109"/>
  <c r="C2284" i="109" s="1"/>
  <c r="B2091" i="109"/>
  <c r="B2284" i="109" s="1"/>
  <c r="A2091" i="109"/>
  <c r="E2090" i="109"/>
  <c r="E2283" i="109" s="1"/>
  <c r="D2283" i="109"/>
  <c r="C2090" i="109"/>
  <c r="C2283" i="109" s="1"/>
  <c r="B2090" i="109"/>
  <c r="B2283" i="109" s="1"/>
  <c r="A2090" i="109"/>
  <c r="E2086" i="109"/>
  <c r="E2279" i="109" s="1"/>
  <c r="D2279" i="109"/>
  <c r="C2086" i="109"/>
  <c r="C2279" i="109" s="1"/>
  <c r="B2086" i="109"/>
  <c r="B2279" i="109" s="1"/>
  <c r="A2086" i="109"/>
  <c r="E2085" i="109"/>
  <c r="E2278" i="109" s="1"/>
  <c r="D2278" i="109"/>
  <c r="C2085" i="109"/>
  <c r="C2278" i="109" s="1"/>
  <c r="B2085" i="109"/>
  <c r="B2278" i="109" s="1"/>
  <c r="A2085" i="109"/>
  <c r="E2082" i="109"/>
  <c r="E2275" i="109" s="1"/>
  <c r="D2275" i="109"/>
  <c r="C2082" i="109"/>
  <c r="C2275" i="109" s="1"/>
  <c r="B2082" i="109"/>
  <c r="B2275" i="109" s="1"/>
  <c r="A2082" i="109"/>
  <c r="E2076" i="109"/>
  <c r="E2269" i="109" s="1"/>
  <c r="C2076" i="109"/>
  <c r="C2269" i="109" s="1"/>
  <c r="B2076" i="109"/>
  <c r="B2269" i="109" s="1"/>
  <c r="A2076" i="109"/>
  <c r="E2075" i="109"/>
  <c r="E2268" i="109" s="1"/>
  <c r="C2075" i="109"/>
  <c r="C2268" i="109" s="1"/>
  <c r="B2075" i="109"/>
  <c r="B2268" i="109" s="1"/>
  <c r="A2075" i="109"/>
  <c r="E2074" i="109"/>
  <c r="E2267" i="109" s="1"/>
  <c r="C2074" i="109"/>
  <c r="C2267" i="109" s="1"/>
  <c r="B2074" i="109"/>
  <c r="B2267" i="109" s="1"/>
  <c r="A2074" i="109"/>
  <c r="E2072" i="109"/>
  <c r="E2265" i="109" s="1"/>
  <c r="D2072" i="109"/>
  <c r="D2265" i="109" s="1"/>
  <c r="C2072" i="109"/>
  <c r="C2265" i="109" s="1"/>
  <c r="B2072" i="109"/>
  <c r="B2265" i="109" s="1"/>
  <c r="A2072" i="109"/>
  <c r="E2071" i="109"/>
  <c r="E2264" i="109" s="1"/>
  <c r="D2071" i="109"/>
  <c r="D2264" i="109" s="1"/>
  <c r="C2071" i="109"/>
  <c r="C2264" i="109" s="1"/>
  <c r="B2071" i="109"/>
  <c r="B2264" i="109" s="1"/>
  <c r="A2071" i="109"/>
  <c r="E2070" i="109"/>
  <c r="E2263" i="109" s="1"/>
  <c r="D2070" i="109"/>
  <c r="D2263" i="109" s="1"/>
  <c r="C2070" i="109"/>
  <c r="C2263" i="109" s="1"/>
  <c r="B2070" i="109"/>
  <c r="B2263" i="109" s="1"/>
  <c r="A2070" i="109"/>
  <c r="E2069" i="109"/>
  <c r="E2262" i="109" s="1"/>
  <c r="D2069" i="109"/>
  <c r="D2262" i="109" s="1"/>
  <c r="C2069" i="109"/>
  <c r="C2262" i="109" s="1"/>
  <c r="B2069" i="109"/>
  <c r="B2262" i="109" s="1"/>
  <c r="A2069" i="109"/>
  <c r="E2068" i="109"/>
  <c r="E2261" i="109" s="1"/>
  <c r="D2068" i="109"/>
  <c r="D2261" i="109" s="1"/>
  <c r="C2068" i="109"/>
  <c r="C2261" i="109" s="1"/>
  <c r="B2068" i="109"/>
  <c r="B2261" i="109" s="1"/>
  <c r="A2068" i="109"/>
  <c r="E2066" i="109"/>
  <c r="E2259" i="109" s="1"/>
  <c r="D2066" i="109"/>
  <c r="D2259" i="109" s="1"/>
  <c r="C2066" i="109"/>
  <c r="C2259" i="109" s="1"/>
  <c r="B2066" i="109"/>
  <c r="B2259" i="109" s="1"/>
  <c r="A2066" i="109"/>
  <c r="E2065" i="109"/>
  <c r="E2258" i="109" s="1"/>
  <c r="D2065" i="109"/>
  <c r="D2258" i="109" s="1"/>
  <c r="C2065" i="109"/>
  <c r="C2258" i="109" s="1"/>
  <c r="B2065" i="109"/>
  <c r="B2258" i="109" s="1"/>
  <c r="A2065" i="109"/>
  <c r="E2064" i="109"/>
  <c r="E2257" i="109" s="1"/>
  <c r="D2064" i="109"/>
  <c r="D2257" i="109" s="1"/>
  <c r="C2064" i="109"/>
  <c r="C2257" i="109" s="1"/>
  <c r="B2064" i="109"/>
  <c r="B2257" i="109" s="1"/>
  <c r="A2064" i="109"/>
  <c r="E2063" i="109"/>
  <c r="E2256" i="109" s="1"/>
  <c r="D2063" i="109"/>
  <c r="D2256" i="109" s="1"/>
  <c r="C2063" i="109"/>
  <c r="C2256" i="109" s="1"/>
  <c r="B2063" i="109"/>
  <c r="B2256" i="109" s="1"/>
  <c r="A2063" i="109"/>
  <c r="E2062" i="109"/>
  <c r="E2255" i="109" s="1"/>
  <c r="D2062" i="109"/>
  <c r="D2255" i="109" s="1"/>
  <c r="C2062" i="109"/>
  <c r="C2255" i="109" s="1"/>
  <c r="B2062" i="109"/>
  <c r="B2255" i="109" s="1"/>
  <c r="A2062" i="109"/>
  <c r="E2061" i="109"/>
  <c r="E2254" i="109" s="1"/>
  <c r="D2061" i="109"/>
  <c r="D2254" i="109" s="1"/>
  <c r="C2061" i="109"/>
  <c r="C2254" i="109" s="1"/>
  <c r="B2061" i="109"/>
  <c r="B2254" i="109" s="1"/>
  <c r="A2061" i="109"/>
  <c r="E2059" i="109"/>
  <c r="E2252" i="109" s="1"/>
  <c r="D2059" i="109"/>
  <c r="D2252" i="109" s="1"/>
  <c r="C2059" i="109"/>
  <c r="C2252" i="109" s="1"/>
  <c r="B2059" i="109"/>
  <c r="B2252" i="109" s="1"/>
  <c r="A2059" i="109"/>
  <c r="E2057" i="109"/>
  <c r="E2250" i="109" s="1"/>
  <c r="D2057" i="109"/>
  <c r="D2250" i="109" s="1"/>
  <c r="C2057" i="109"/>
  <c r="C2250" i="109" s="1"/>
  <c r="B2057" i="109"/>
  <c r="B2250" i="109" s="1"/>
  <c r="A2057" i="109"/>
  <c r="AB249" i="109"/>
  <c r="AB251" i="109"/>
  <c r="Y1705" i="109" l="1"/>
  <c r="AB1705" i="109"/>
  <c r="A2254" i="109"/>
  <c r="A2250" i="109"/>
  <c r="A2256" i="109"/>
  <c r="A2261" i="109"/>
  <c r="A2265" i="109"/>
  <c r="A2283" i="109"/>
  <c r="A2288" i="109"/>
  <c r="A2299" i="109"/>
  <c r="A2252" i="109"/>
  <c r="A2257" i="109"/>
  <c r="A2262" i="109"/>
  <c r="A2267" i="109"/>
  <c r="A2268" i="109"/>
  <c r="A2269" i="109"/>
  <c r="A2275" i="109"/>
  <c r="A2284" i="109"/>
  <c r="A2289" i="109"/>
  <c r="A2300" i="109"/>
  <c r="A2258" i="109"/>
  <c r="A2263" i="109"/>
  <c r="A2278" i="109"/>
  <c r="A2285" i="109"/>
  <c r="A2293" i="109"/>
  <c r="A2301" i="109"/>
  <c r="A2255" i="109"/>
  <c r="A2259" i="109"/>
  <c r="A2264" i="109"/>
  <c r="A2279" i="109"/>
  <c r="A2287" i="109"/>
  <c r="A2296" i="109"/>
  <c r="AB1651" i="109"/>
  <c r="BH886" i="109"/>
  <c r="BI668" i="109"/>
  <c r="BH933" i="109"/>
  <c r="BI715" i="109"/>
  <c r="BH868" i="109"/>
  <c r="BI650" i="109"/>
  <c r="BH893" i="109"/>
  <c r="BI675" i="109"/>
  <c r="BH874" i="109"/>
  <c r="BI656" i="109"/>
  <c r="BH873" i="109"/>
  <c r="BI655" i="109"/>
  <c r="Y1697" i="109"/>
  <c r="Z1661" i="109"/>
  <c r="X1658" i="109"/>
  <c r="X1650" i="109"/>
  <c r="AA1651" i="109"/>
  <c r="Y1650" i="109"/>
  <c r="AB1653" i="109"/>
  <c r="Y1653" i="109"/>
  <c r="Y1658" i="109"/>
  <c r="AA1686" i="109"/>
  <c r="X1685" i="109"/>
  <c r="AA1687" i="109"/>
  <c r="Y1685" i="109"/>
  <c r="Z1705" i="109"/>
  <c r="Z1658" i="109"/>
  <c r="X1660" i="109"/>
  <c r="Z1685" i="109"/>
  <c r="X1705" i="109"/>
  <c r="X1648" i="109"/>
  <c r="AA1648" i="109"/>
  <c r="Z1648" i="109"/>
  <c r="AB1650" i="109"/>
  <c r="Z1651" i="109"/>
  <c r="AA1661" i="109"/>
  <c r="AA1660" i="109"/>
  <c r="Y1659" i="109"/>
  <c r="AB1686" i="109"/>
  <c r="AB1685" i="109"/>
  <c r="AA1685" i="109"/>
  <c r="Y1687" i="109"/>
  <c r="AA1705" i="109"/>
  <c r="X1697" i="109"/>
  <c r="X1684" i="109"/>
  <c r="X1706" i="109"/>
  <c r="Z1650" i="109"/>
  <c r="X1651" i="109"/>
  <c r="X1653" i="109"/>
  <c r="AB1659" i="109"/>
  <c r="Z1659" i="109"/>
  <c r="AB1661" i="109"/>
  <c r="AB1687" i="109"/>
  <c r="AA1697" i="109"/>
  <c r="AB1648" i="109"/>
  <c r="AA1650" i="109"/>
  <c r="Y1648" i="109"/>
  <c r="AA1653" i="109"/>
  <c r="Z1653" i="109"/>
  <c r="X1659" i="109"/>
  <c r="AB1658" i="109"/>
  <c r="AA1659" i="109"/>
  <c r="AA1658" i="109"/>
  <c r="Y1651" i="109"/>
  <c r="X1661" i="109"/>
  <c r="AB1660" i="109"/>
  <c r="Y1660" i="109"/>
  <c r="Z1660" i="109"/>
  <c r="Y1661" i="109"/>
  <c r="Y1686" i="109"/>
  <c r="Z1686" i="109"/>
  <c r="X1686" i="109"/>
  <c r="Z1684" i="109"/>
  <c r="X1687" i="109"/>
  <c r="Z1687" i="109"/>
  <c r="AB1697" i="109"/>
  <c r="Z1697" i="109"/>
  <c r="AA1657" i="109"/>
  <c r="Y1655" i="109"/>
  <c r="Z1657" i="109"/>
  <c r="Z1675" i="109"/>
  <c r="Y1684" i="109"/>
  <c r="Y1671" i="109"/>
  <c r="L1460" i="109"/>
  <c r="AB1684" i="109"/>
  <c r="AA1684" i="109"/>
  <c r="Z1670" i="109"/>
  <c r="Z1652" i="109"/>
  <c r="AA1678" i="109"/>
  <c r="Y1675" i="109"/>
  <c r="Y1689" i="109"/>
  <c r="Y1694" i="109"/>
  <c r="X1654" i="109"/>
  <c r="L1860" i="109"/>
  <c r="M1860" i="109" s="1"/>
  <c r="Y1654" i="109"/>
  <c r="AA1679" i="109"/>
  <c r="Y1678" i="109"/>
  <c r="Z1679" i="109"/>
  <c r="Y1679" i="109"/>
  <c r="AB1670" i="109"/>
  <c r="AB1706" i="109"/>
  <c r="AB1652" i="109"/>
  <c r="AA1655" i="109"/>
  <c r="AA1654" i="109"/>
  <c r="Y1652" i="109"/>
  <c r="Z1654" i="109"/>
  <c r="AB1657" i="109"/>
  <c r="Y1657" i="109"/>
  <c r="AA1675" i="109"/>
  <c r="AB1678" i="109"/>
  <c r="Z1678" i="109"/>
  <c r="AB1679" i="109"/>
  <c r="AB1689" i="109"/>
  <c r="AA1689" i="109"/>
  <c r="AA1688" i="109"/>
  <c r="Z1688" i="109"/>
  <c r="AB1694" i="109"/>
  <c r="AA1694" i="109"/>
  <c r="Z1694" i="109"/>
  <c r="Y1707" i="109"/>
  <c r="X1670" i="109"/>
  <c r="Y1670" i="109"/>
  <c r="X1652" i="109"/>
  <c r="AB1655" i="109"/>
  <c r="Z1655" i="109"/>
  <c r="X1657" i="109"/>
  <c r="AB1675" i="109"/>
  <c r="X1678" i="109"/>
  <c r="X1679" i="109"/>
  <c r="AB1683" i="109"/>
  <c r="Y1683" i="109"/>
  <c r="X1689" i="109"/>
  <c r="AB1688" i="109"/>
  <c r="Z1689" i="109"/>
  <c r="X1694" i="109"/>
  <c r="Y1688" i="109"/>
  <c r="AB1707" i="109"/>
  <c r="AA1707" i="109"/>
  <c r="Z1707" i="109"/>
  <c r="AA1652" i="109"/>
  <c r="X1655" i="109"/>
  <c r="AB1654" i="109"/>
  <c r="X1675" i="109"/>
  <c r="X1683" i="109"/>
  <c r="AA1683" i="109"/>
  <c r="Z1683" i="109"/>
  <c r="X1688" i="109"/>
  <c r="X1707" i="109"/>
  <c r="AA1670" i="109"/>
  <c r="X1671" i="109"/>
  <c r="AA1671" i="109"/>
  <c r="Z1671" i="109"/>
  <c r="AA1706" i="109"/>
  <c r="Z1706" i="109"/>
  <c r="Y1706" i="109"/>
  <c r="AB1671" i="109"/>
  <c r="L1858" i="109"/>
  <c r="M1858" i="109" s="1"/>
  <c r="L1875" i="109"/>
  <c r="M1875" i="109" s="1"/>
  <c r="L1878" i="109"/>
  <c r="M1878" i="109" s="1"/>
  <c r="H685" i="109"/>
  <c r="G685" i="109"/>
  <c r="J685" i="109" s="1"/>
  <c r="J903" i="109" s="1"/>
  <c r="V1671" i="109"/>
  <c r="L1885" i="109"/>
  <c r="L1894" i="109"/>
  <c r="L1877" i="109"/>
  <c r="L1855" i="109"/>
  <c r="V1670" i="109"/>
  <c r="L1904" i="109"/>
  <c r="L1896" i="109"/>
  <c r="L1901" i="109"/>
  <c r="K1874" i="109"/>
  <c r="L1862" i="109"/>
  <c r="L1882" i="109"/>
  <c r="L1892" i="109"/>
  <c r="L1914" i="109"/>
  <c r="L1861" i="109"/>
  <c r="L1866" i="109"/>
  <c r="L1865" i="109"/>
  <c r="L1891" i="109"/>
  <c r="L1895" i="109"/>
  <c r="L1912" i="109"/>
  <c r="L1857" i="109"/>
  <c r="L1859" i="109"/>
  <c r="L1864" i="109"/>
  <c r="L1868" i="109"/>
  <c r="K1876" i="109"/>
  <c r="L1886" i="109"/>
  <c r="L1893" i="109"/>
  <c r="L1913" i="109"/>
  <c r="L1867" i="109"/>
  <c r="L1890" i="109"/>
  <c r="V1707" i="109"/>
  <c r="V1706" i="109"/>
  <c r="V1705" i="109"/>
  <c r="V1689" i="109"/>
  <c r="V1697" i="109"/>
  <c r="V1694" i="109"/>
  <c r="V1688" i="109"/>
  <c r="V1687" i="109"/>
  <c r="V1685" i="109"/>
  <c r="V1684" i="109"/>
  <c r="V1683" i="109"/>
  <c r="V1686" i="109"/>
  <c r="V1679" i="109"/>
  <c r="V1678" i="109"/>
  <c r="V1675" i="109"/>
  <c r="V1668" i="109"/>
  <c r="V1669" i="109"/>
  <c r="V1661" i="109"/>
  <c r="V1660" i="109"/>
  <c r="V1659" i="109"/>
  <c r="V1658" i="109"/>
  <c r="V1657" i="109"/>
  <c r="V1654" i="109"/>
  <c r="V1655" i="109"/>
  <c r="V1653" i="109"/>
  <c r="V1652" i="109"/>
  <c r="V1651" i="109"/>
  <c r="L1643" i="109"/>
  <c r="L1850" i="109" s="1"/>
  <c r="V1650" i="109"/>
  <c r="V1648" i="109"/>
  <c r="M1436" i="109"/>
  <c r="M1643" i="109"/>
  <c r="J686" i="109"/>
  <c r="J904" i="109" s="1"/>
  <c r="J684" i="109"/>
  <c r="J902" i="109" s="1"/>
  <c r="J674" i="109"/>
  <c r="J892" i="109" s="1"/>
  <c r="J671" i="109"/>
  <c r="J889" i="109" s="1"/>
  <c r="J667" i="109"/>
  <c r="J885" i="109" s="1"/>
  <c r="J664" i="109"/>
  <c r="J882" i="109" s="1"/>
  <c r="J663" i="109"/>
  <c r="J881" i="109" s="1"/>
  <c r="J660" i="109"/>
  <c r="J878" i="109" s="1"/>
  <c r="J659" i="109"/>
  <c r="J877" i="109" s="1"/>
  <c r="J658" i="109"/>
  <c r="J876" i="109" s="1"/>
  <c r="J654" i="109"/>
  <c r="J872" i="109" s="1"/>
  <c r="J653" i="109"/>
  <c r="J871" i="109" s="1"/>
  <c r="J649" i="109"/>
  <c r="J867" i="109" s="1"/>
  <c r="J645" i="109"/>
  <c r="J863" i="109" s="1"/>
  <c r="J644" i="109"/>
  <c r="J862" i="109" s="1"/>
  <c r="J643" i="109"/>
  <c r="J861" i="109" s="1"/>
  <c r="J633" i="109"/>
  <c r="J851" i="109" s="1"/>
  <c r="J632" i="109"/>
  <c r="J850" i="109" s="1"/>
  <c r="J631" i="109"/>
  <c r="J849" i="109" s="1"/>
  <c r="J630" i="109"/>
  <c r="J848" i="109" s="1"/>
  <c r="J629" i="109"/>
  <c r="J847" i="109" s="1"/>
  <c r="J627" i="109"/>
  <c r="J845" i="109" s="1"/>
  <c r="J626" i="109"/>
  <c r="J844" i="109" s="1"/>
  <c r="J625" i="109"/>
  <c r="J843" i="109" s="1"/>
  <c r="J624" i="109"/>
  <c r="J842" i="109" s="1"/>
  <c r="J623" i="109"/>
  <c r="J841" i="109" s="1"/>
  <c r="J622" i="109"/>
  <c r="J840" i="109" s="1"/>
  <c r="J620" i="109"/>
  <c r="J838" i="109" s="1"/>
  <c r="F468" i="109"/>
  <c r="F467" i="109"/>
  <c r="F466" i="109"/>
  <c r="F453" i="109"/>
  <c r="F426" i="109"/>
  <c r="F425" i="109"/>
  <c r="F412" i="109"/>
  <c r="F411" i="109"/>
  <c r="F409" i="109"/>
  <c r="F406" i="109"/>
  <c r="F404" i="109"/>
  <c r="F402" i="109"/>
  <c r="AA251" i="109"/>
  <c r="Z251" i="109"/>
  <c r="Y251" i="109"/>
  <c r="X251" i="109"/>
  <c r="W251" i="109"/>
  <c r="U251" i="109"/>
  <c r="T251" i="109"/>
  <c r="S251" i="109"/>
  <c r="R251" i="109"/>
  <c r="Q251" i="109"/>
  <c r="E251" i="109"/>
  <c r="D251" i="109"/>
  <c r="C251" i="109"/>
  <c r="B251" i="109"/>
  <c r="A251" i="109"/>
  <c r="AA250" i="109"/>
  <c r="Z250" i="109"/>
  <c r="Y250" i="109"/>
  <c r="X250" i="109"/>
  <c r="W250" i="109"/>
  <c r="U250" i="109"/>
  <c r="T250" i="109"/>
  <c r="S250" i="109"/>
  <c r="R250" i="109"/>
  <c r="Q250" i="109"/>
  <c r="E250" i="109"/>
  <c r="D250" i="109"/>
  <c r="C250" i="109"/>
  <c r="B250" i="109"/>
  <c r="A250" i="109"/>
  <c r="AA249" i="109"/>
  <c r="Z249" i="109"/>
  <c r="Y249" i="109"/>
  <c r="X249" i="109"/>
  <c r="W249" i="109"/>
  <c r="U249" i="109"/>
  <c r="T249" i="109"/>
  <c r="S249" i="109"/>
  <c r="R249" i="109"/>
  <c r="Q249" i="109"/>
  <c r="E249" i="109"/>
  <c r="D249" i="109"/>
  <c r="C249" i="109"/>
  <c r="B249" i="109"/>
  <c r="A249" i="109"/>
  <c r="J1094" i="109"/>
  <c r="E246" i="109"/>
  <c r="E456" i="109" s="1"/>
  <c r="E674" i="109" s="1"/>
  <c r="E892" i="109" s="1"/>
  <c r="E1094" i="109" s="1"/>
  <c r="E1288" i="109" s="1"/>
  <c r="E1490" i="109" s="1"/>
  <c r="E1697" i="109" s="1"/>
  <c r="E1904" i="109" s="1"/>
  <c r="D246" i="109"/>
  <c r="C246" i="109"/>
  <c r="C456" i="109" s="1"/>
  <c r="C674" i="109" s="1"/>
  <c r="C892" i="109" s="1"/>
  <c r="C1094" i="109" s="1"/>
  <c r="C1288" i="109" s="1"/>
  <c r="C1490" i="109" s="1"/>
  <c r="C1697" i="109" s="1"/>
  <c r="C1904" i="109" s="1"/>
  <c r="B246" i="109"/>
  <c r="A246" i="109"/>
  <c r="A456" i="109" s="1"/>
  <c r="A674" i="109" s="1"/>
  <c r="A892" i="109" s="1"/>
  <c r="A1094" i="109" s="1"/>
  <c r="A1288" i="109" s="1"/>
  <c r="A1490" i="109" s="1"/>
  <c r="A1697" i="109" s="1"/>
  <c r="A1904" i="109" s="1"/>
  <c r="AB243" i="109"/>
  <c r="AA243" i="109"/>
  <c r="Z243" i="109"/>
  <c r="Y243" i="109"/>
  <c r="X243" i="109"/>
  <c r="W243" i="109"/>
  <c r="U243" i="109"/>
  <c r="T243" i="109"/>
  <c r="S243" i="109"/>
  <c r="R243" i="109"/>
  <c r="Q243" i="109"/>
  <c r="J1091" i="109"/>
  <c r="E243" i="109"/>
  <c r="E453" i="109" s="1"/>
  <c r="E671" i="109" s="1"/>
  <c r="E889" i="109" s="1"/>
  <c r="E1091" i="109" s="1"/>
  <c r="E1285" i="109" s="1"/>
  <c r="E1487" i="109" s="1"/>
  <c r="E1694" i="109" s="1"/>
  <c r="E1901" i="109" s="1"/>
  <c r="D243" i="109"/>
  <c r="D453" i="109" s="1"/>
  <c r="D671" i="109" s="1"/>
  <c r="D889" i="109" s="1"/>
  <c r="D1091" i="109" s="1"/>
  <c r="D1285" i="109" s="1"/>
  <c r="D1487" i="109" s="1"/>
  <c r="D1694" i="109" s="1"/>
  <c r="D1901" i="109" s="1"/>
  <c r="C243" i="109"/>
  <c r="C453" i="109" s="1"/>
  <c r="C671" i="109" s="1"/>
  <c r="C889" i="109" s="1"/>
  <c r="C1091" i="109" s="1"/>
  <c r="C1285" i="109" s="1"/>
  <c r="C1487" i="109" s="1"/>
  <c r="C1694" i="109" s="1"/>
  <c r="C1901" i="109" s="1"/>
  <c r="B243" i="109"/>
  <c r="B453" i="109" s="1"/>
  <c r="B671" i="109" s="1"/>
  <c r="B889" i="109" s="1"/>
  <c r="B1091" i="109" s="1"/>
  <c r="B1285" i="109" s="1"/>
  <c r="B1487" i="109" s="1"/>
  <c r="B1694" i="109" s="1"/>
  <c r="B1901" i="109" s="1"/>
  <c r="A243" i="109"/>
  <c r="A453" i="109" s="1"/>
  <c r="A671" i="109" s="1"/>
  <c r="A889" i="109" s="1"/>
  <c r="A1091" i="109" s="1"/>
  <c r="A1285" i="109" s="1"/>
  <c r="A1487" i="109" s="1"/>
  <c r="A1694" i="109" s="1"/>
  <c r="A1901" i="109" s="1"/>
  <c r="J1087" i="109"/>
  <c r="E239" i="109"/>
  <c r="E449" i="109" s="1"/>
  <c r="E667" i="109" s="1"/>
  <c r="E885" i="109" s="1"/>
  <c r="E1087" i="109" s="1"/>
  <c r="E1281" i="109" s="1"/>
  <c r="E1482" i="109" s="1"/>
  <c r="E1689" i="109" s="1"/>
  <c r="E1896" i="109" s="1"/>
  <c r="D239" i="109"/>
  <c r="C239" i="109"/>
  <c r="C449" i="109" s="1"/>
  <c r="C667" i="109" s="1"/>
  <c r="C885" i="109" s="1"/>
  <c r="C1087" i="109" s="1"/>
  <c r="C1281" i="109" s="1"/>
  <c r="C1482" i="109" s="1"/>
  <c r="C1689" i="109" s="1"/>
  <c r="C1896" i="109" s="1"/>
  <c r="B239" i="109"/>
  <c r="A239" i="109"/>
  <c r="A449" i="109" s="1"/>
  <c r="A667" i="109" s="1"/>
  <c r="A885" i="109" s="1"/>
  <c r="A1087" i="109" s="1"/>
  <c r="A1281" i="109" s="1"/>
  <c r="A1482" i="109" s="1"/>
  <c r="A1689" i="109" s="1"/>
  <c r="A1896" i="109" s="1"/>
  <c r="J1086" i="109"/>
  <c r="E238" i="109"/>
  <c r="E446" i="109" s="1"/>
  <c r="E664" i="109" s="1"/>
  <c r="E882" i="109" s="1"/>
  <c r="E1086" i="109" s="1"/>
  <c r="E1280" i="109" s="1"/>
  <c r="E1481" i="109" s="1"/>
  <c r="E1688" i="109" s="1"/>
  <c r="E1895" i="109" s="1"/>
  <c r="D238" i="109"/>
  <c r="C238" i="109"/>
  <c r="C446" i="109" s="1"/>
  <c r="C664" i="109" s="1"/>
  <c r="C882" i="109" s="1"/>
  <c r="C1086" i="109" s="1"/>
  <c r="C1280" i="109" s="1"/>
  <c r="C1481" i="109" s="1"/>
  <c r="C1688" i="109" s="1"/>
  <c r="C1895" i="109" s="1"/>
  <c r="B238" i="109"/>
  <c r="A238" i="109"/>
  <c r="A446" i="109" s="1"/>
  <c r="A664" i="109" s="1"/>
  <c r="A882" i="109" s="1"/>
  <c r="A1086" i="109" s="1"/>
  <c r="A1280" i="109" s="1"/>
  <c r="A1481" i="109" s="1"/>
  <c r="A1688" i="109" s="1"/>
  <c r="A1895" i="109" s="1"/>
  <c r="J1085" i="109"/>
  <c r="E237" i="109"/>
  <c r="E445" i="109" s="1"/>
  <c r="E663" i="109" s="1"/>
  <c r="E881" i="109" s="1"/>
  <c r="E1085" i="109" s="1"/>
  <c r="E1279" i="109" s="1"/>
  <c r="E1480" i="109" s="1"/>
  <c r="E1687" i="109" s="1"/>
  <c r="E1894" i="109" s="1"/>
  <c r="D237" i="109"/>
  <c r="C237" i="109"/>
  <c r="C445" i="109" s="1"/>
  <c r="C663" i="109" s="1"/>
  <c r="C881" i="109" s="1"/>
  <c r="C1085" i="109" s="1"/>
  <c r="C1279" i="109" s="1"/>
  <c r="C1480" i="109" s="1"/>
  <c r="C1687" i="109" s="1"/>
  <c r="C1894" i="109" s="1"/>
  <c r="B237" i="109"/>
  <c r="A237" i="109"/>
  <c r="A445" i="109" s="1"/>
  <c r="A663" i="109" s="1"/>
  <c r="A881" i="109" s="1"/>
  <c r="A1085" i="109" s="1"/>
  <c r="A1279" i="109" s="1"/>
  <c r="A1480" i="109" s="1"/>
  <c r="A1687" i="109" s="1"/>
  <c r="A1894" i="109" s="1"/>
  <c r="J1083" i="109"/>
  <c r="E235" i="109"/>
  <c r="E442" i="109" s="1"/>
  <c r="E660" i="109" s="1"/>
  <c r="E878" i="109" s="1"/>
  <c r="E1083" i="109" s="1"/>
  <c r="E1277" i="109" s="1"/>
  <c r="E1478" i="109" s="1"/>
  <c r="E1685" i="109" s="1"/>
  <c r="E1892" i="109" s="1"/>
  <c r="D235" i="109"/>
  <c r="C235" i="109"/>
  <c r="C442" i="109" s="1"/>
  <c r="C660" i="109" s="1"/>
  <c r="C878" i="109" s="1"/>
  <c r="C1083" i="109" s="1"/>
  <c r="C1277" i="109" s="1"/>
  <c r="C1478" i="109" s="1"/>
  <c r="C1685" i="109" s="1"/>
  <c r="C1892" i="109" s="1"/>
  <c r="B235" i="109"/>
  <c r="A235" i="109"/>
  <c r="A442" i="109" s="1"/>
  <c r="A660" i="109" s="1"/>
  <c r="A878" i="109" s="1"/>
  <c r="A1083" i="109" s="1"/>
  <c r="A1277" i="109" s="1"/>
  <c r="A1478" i="109" s="1"/>
  <c r="A1685" i="109" s="1"/>
  <c r="A1892" i="109" s="1"/>
  <c r="J1082" i="109"/>
  <c r="E234" i="109"/>
  <c r="E441" i="109" s="1"/>
  <c r="E659" i="109" s="1"/>
  <c r="E877" i="109" s="1"/>
  <c r="E1082" i="109" s="1"/>
  <c r="E1276" i="109" s="1"/>
  <c r="E1477" i="109" s="1"/>
  <c r="E1684" i="109" s="1"/>
  <c r="E1891" i="109" s="1"/>
  <c r="D234" i="109"/>
  <c r="C234" i="109"/>
  <c r="C441" i="109" s="1"/>
  <c r="C659" i="109" s="1"/>
  <c r="C877" i="109" s="1"/>
  <c r="C1082" i="109" s="1"/>
  <c r="C1276" i="109" s="1"/>
  <c r="C1477" i="109" s="1"/>
  <c r="C1684" i="109" s="1"/>
  <c r="C1891" i="109" s="1"/>
  <c r="B234" i="109"/>
  <c r="A234" i="109"/>
  <c r="A441" i="109" s="1"/>
  <c r="A659" i="109" s="1"/>
  <c r="A877" i="109" s="1"/>
  <c r="A1082" i="109" s="1"/>
  <c r="A1276" i="109" s="1"/>
  <c r="A1477" i="109" s="1"/>
  <c r="A1684" i="109" s="1"/>
  <c r="A1891" i="109" s="1"/>
  <c r="J1081" i="109"/>
  <c r="E233" i="109"/>
  <c r="E440" i="109" s="1"/>
  <c r="E658" i="109" s="1"/>
  <c r="E876" i="109" s="1"/>
  <c r="E1081" i="109" s="1"/>
  <c r="E1275" i="109" s="1"/>
  <c r="E1476" i="109" s="1"/>
  <c r="E1683" i="109" s="1"/>
  <c r="E1890" i="109" s="1"/>
  <c r="D233" i="109"/>
  <c r="C233" i="109"/>
  <c r="C440" i="109" s="1"/>
  <c r="C658" i="109" s="1"/>
  <c r="C876" i="109" s="1"/>
  <c r="C1081" i="109" s="1"/>
  <c r="C1275" i="109" s="1"/>
  <c r="C1476" i="109" s="1"/>
  <c r="C1683" i="109" s="1"/>
  <c r="C1890" i="109" s="1"/>
  <c r="B233" i="109"/>
  <c r="A233" i="109"/>
  <c r="A440" i="109" s="1"/>
  <c r="A658" i="109" s="1"/>
  <c r="A876" i="109" s="1"/>
  <c r="A1081" i="109" s="1"/>
  <c r="A1275" i="109" s="1"/>
  <c r="A1476" i="109" s="1"/>
  <c r="A1683" i="109" s="1"/>
  <c r="A1890" i="109" s="1"/>
  <c r="J1077" i="109"/>
  <c r="E229" i="109"/>
  <c r="E436" i="109" s="1"/>
  <c r="E654" i="109" s="1"/>
  <c r="E872" i="109" s="1"/>
  <c r="E1077" i="109" s="1"/>
  <c r="E1271" i="109" s="1"/>
  <c r="E1472" i="109" s="1"/>
  <c r="E1679" i="109" s="1"/>
  <c r="E1886" i="109" s="1"/>
  <c r="D229" i="109"/>
  <c r="C229" i="109"/>
  <c r="C436" i="109" s="1"/>
  <c r="C654" i="109" s="1"/>
  <c r="C872" i="109" s="1"/>
  <c r="C1077" i="109" s="1"/>
  <c r="C1271" i="109" s="1"/>
  <c r="C1472" i="109" s="1"/>
  <c r="C1679" i="109" s="1"/>
  <c r="C1886" i="109" s="1"/>
  <c r="B229" i="109"/>
  <c r="A229" i="109"/>
  <c r="A436" i="109" s="1"/>
  <c r="A654" i="109" s="1"/>
  <c r="A872" i="109" s="1"/>
  <c r="A1077" i="109" s="1"/>
  <c r="A1271" i="109" s="1"/>
  <c r="A1472" i="109" s="1"/>
  <c r="A1679" i="109" s="1"/>
  <c r="A1886" i="109" s="1"/>
  <c r="J1076" i="109"/>
  <c r="E228" i="109"/>
  <c r="E435" i="109" s="1"/>
  <c r="E653" i="109" s="1"/>
  <c r="E871" i="109" s="1"/>
  <c r="E1076" i="109" s="1"/>
  <c r="E1270" i="109" s="1"/>
  <c r="E1471" i="109" s="1"/>
  <c r="E1678" i="109" s="1"/>
  <c r="E1885" i="109" s="1"/>
  <c r="D228" i="109"/>
  <c r="C228" i="109"/>
  <c r="C435" i="109" s="1"/>
  <c r="C653" i="109" s="1"/>
  <c r="C871" i="109" s="1"/>
  <c r="C1076" i="109" s="1"/>
  <c r="C1270" i="109" s="1"/>
  <c r="C1471" i="109" s="1"/>
  <c r="C1678" i="109" s="1"/>
  <c r="C1885" i="109" s="1"/>
  <c r="B228" i="109"/>
  <c r="A228" i="109"/>
  <c r="A435" i="109" s="1"/>
  <c r="A653" i="109" s="1"/>
  <c r="A871" i="109" s="1"/>
  <c r="A1076" i="109" s="1"/>
  <c r="A1270" i="109" s="1"/>
  <c r="A1471" i="109" s="1"/>
  <c r="A1678" i="109" s="1"/>
  <c r="A1885" i="109" s="1"/>
  <c r="J1073" i="109"/>
  <c r="E225" i="109"/>
  <c r="E431" i="109" s="1"/>
  <c r="E649" i="109" s="1"/>
  <c r="E867" i="109" s="1"/>
  <c r="E1073" i="109" s="1"/>
  <c r="E1267" i="109" s="1"/>
  <c r="E1468" i="109" s="1"/>
  <c r="E1675" i="109" s="1"/>
  <c r="E1882" i="109" s="1"/>
  <c r="D225" i="109"/>
  <c r="D431" i="109" s="1"/>
  <c r="D649" i="109" s="1"/>
  <c r="D867" i="109" s="1"/>
  <c r="D1073" i="109" s="1"/>
  <c r="D1267" i="109" s="1"/>
  <c r="D1468" i="109" s="1"/>
  <c r="D1675" i="109" s="1"/>
  <c r="D1882" i="109" s="1"/>
  <c r="C225" i="109"/>
  <c r="C431" i="109" s="1"/>
  <c r="C649" i="109" s="1"/>
  <c r="C867" i="109" s="1"/>
  <c r="C1073" i="109" s="1"/>
  <c r="C1267" i="109" s="1"/>
  <c r="C1468" i="109" s="1"/>
  <c r="C1675" i="109" s="1"/>
  <c r="C1882" i="109" s="1"/>
  <c r="B225" i="109"/>
  <c r="F431" i="109" s="1"/>
  <c r="A225" i="109"/>
  <c r="A431" i="109" s="1"/>
  <c r="A649" i="109" s="1"/>
  <c r="A867" i="109" s="1"/>
  <c r="A1073" i="109" s="1"/>
  <c r="A1267" i="109" s="1"/>
  <c r="A1468" i="109" s="1"/>
  <c r="A1675" i="109" s="1"/>
  <c r="A1882" i="109" s="1"/>
  <c r="E221" i="109"/>
  <c r="D221" i="109"/>
  <c r="C221" i="109"/>
  <c r="B221" i="109"/>
  <c r="A221" i="109"/>
  <c r="AB220" i="109"/>
  <c r="AA220" i="109"/>
  <c r="Z220" i="109"/>
  <c r="Y220" i="109"/>
  <c r="X220" i="109"/>
  <c r="U220" i="109"/>
  <c r="T220" i="109"/>
  <c r="S220" i="109"/>
  <c r="R220" i="109"/>
  <c r="Q220" i="109"/>
  <c r="E220" i="109"/>
  <c r="D220" i="109"/>
  <c r="C220" i="109"/>
  <c r="B220" i="109"/>
  <c r="A220" i="109"/>
  <c r="AB219" i="109"/>
  <c r="AA219" i="109"/>
  <c r="Z219" i="109"/>
  <c r="Y219" i="109"/>
  <c r="X219" i="109"/>
  <c r="W219" i="109"/>
  <c r="U219" i="109"/>
  <c r="T219" i="109"/>
  <c r="S219" i="109"/>
  <c r="R219" i="109"/>
  <c r="Q219" i="109"/>
  <c r="E219" i="109"/>
  <c r="D219" i="109"/>
  <c r="C219" i="109"/>
  <c r="B219" i="109"/>
  <c r="A219" i="109"/>
  <c r="J1063" i="109"/>
  <c r="E215" i="109"/>
  <c r="E415" i="109" s="1"/>
  <c r="E633" i="109" s="1"/>
  <c r="E851" i="109" s="1"/>
  <c r="E1063" i="109" s="1"/>
  <c r="E1257" i="109" s="1"/>
  <c r="E1454" i="109" s="1"/>
  <c r="E1661" i="109" s="1"/>
  <c r="E1868" i="109" s="1"/>
  <c r="D215" i="109"/>
  <c r="C215" i="109"/>
  <c r="C415" i="109" s="1"/>
  <c r="C633" i="109" s="1"/>
  <c r="C851" i="109" s="1"/>
  <c r="C1063" i="109" s="1"/>
  <c r="C1257" i="109" s="1"/>
  <c r="C1454" i="109" s="1"/>
  <c r="C1661" i="109" s="1"/>
  <c r="C1868" i="109" s="1"/>
  <c r="B215" i="109"/>
  <c r="B415" i="109" s="1"/>
  <c r="B633" i="109" s="1"/>
  <c r="B851" i="109" s="1"/>
  <c r="B1063" i="109" s="1"/>
  <c r="B1257" i="109" s="1"/>
  <c r="B1454" i="109" s="1"/>
  <c r="B1661" i="109" s="1"/>
  <c r="B1868" i="109" s="1"/>
  <c r="A215" i="109"/>
  <c r="A415" i="109" s="1"/>
  <c r="A633" i="109" s="1"/>
  <c r="A851" i="109" s="1"/>
  <c r="A1063" i="109" s="1"/>
  <c r="A1257" i="109" s="1"/>
  <c r="A1454" i="109" s="1"/>
  <c r="A1661" i="109" s="1"/>
  <c r="A1868" i="109" s="1"/>
  <c r="J1062" i="109"/>
  <c r="E214" i="109"/>
  <c r="E414" i="109" s="1"/>
  <c r="E632" i="109" s="1"/>
  <c r="E850" i="109" s="1"/>
  <c r="E1062" i="109" s="1"/>
  <c r="E1256" i="109" s="1"/>
  <c r="E1453" i="109" s="1"/>
  <c r="E1660" i="109" s="1"/>
  <c r="E1867" i="109" s="1"/>
  <c r="D214" i="109"/>
  <c r="C214" i="109"/>
  <c r="C414" i="109" s="1"/>
  <c r="C632" i="109" s="1"/>
  <c r="C850" i="109" s="1"/>
  <c r="C1062" i="109" s="1"/>
  <c r="C1256" i="109" s="1"/>
  <c r="C1453" i="109" s="1"/>
  <c r="C1660" i="109" s="1"/>
  <c r="C1867" i="109" s="1"/>
  <c r="B214" i="109"/>
  <c r="B414" i="109" s="1"/>
  <c r="B632" i="109" s="1"/>
  <c r="B850" i="109" s="1"/>
  <c r="B1062" i="109" s="1"/>
  <c r="B1256" i="109" s="1"/>
  <c r="B1453" i="109" s="1"/>
  <c r="B1660" i="109" s="1"/>
  <c r="B1867" i="109" s="1"/>
  <c r="A214" i="109"/>
  <c r="A414" i="109" s="1"/>
  <c r="A632" i="109" s="1"/>
  <c r="A850" i="109" s="1"/>
  <c r="A1062" i="109" s="1"/>
  <c r="A1256" i="109" s="1"/>
  <c r="A1453" i="109" s="1"/>
  <c r="A1660" i="109" s="1"/>
  <c r="A1867" i="109" s="1"/>
  <c r="J1061" i="109"/>
  <c r="E213" i="109"/>
  <c r="E413" i="109" s="1"/>
  <c r="E631" i="109" s="1"/>
  <c r="E849" i="109" s="1"/>
  <c r="E1061" i="109" s="1"/>
  <c r="E1255" i="109" s="1"/>
  <c r="E1452" i="109" s="1"/>
  <c r="E1659" i="109" s="1"/>
  <c r="E1866" i="109" s="1"/>
  <c r="D213" i="109"/>
  <c r="C213" i="109"/>
  <c r="C413" i="109" s="1"/>
  <c r="C631" i="109" s="1"/>
  <c r="C849" i="109" s="1"/>
  <c r="C1061" i="109" s="1"/>
  <c r="C1255" i="109" s="1"/>
  <c r="C1452" i="109" s="1"/>
  <c r="C1659" i="109" s="1"/>
  <c r="C1866" i="109" s="1"/>
  <c r="B213" i="109"/>
  <c r="B413" i="109" s="1"/>
  <c r="B631" i="109" s="1"/>
  <c r="B849" i="109" s="1"/>
  <c r="B1061" i="109" s="1"/>
  <c r="B1255" i="109" s="1"/>
  <c r="B1452" i="109" s="1"/>
  <c r="B1659" i="109" s="1"/>
  <c r="B1866" i="109" s="1"/>
  <c r="A213" i="109"/>
  <c r="A413" i="109" s="1"/>
  <c r="A631" i="109" s="1"/>
  <c r="A849" i="109" s="1"/>
  <c r="A1061" i="109" s="1"/>
  <c r="A1255" i="109" s="1"/>
  <c r="A1452" i="109" s="1"/>
  <c r="A1659" i="109" s="1"/>
  <c r="A1866" i="109" s="1"/>
  <c r="AB212" i="109"/>
  <c r="AA212" i="109"/>
  <c r="Z212" i="109"/>
  <c r="Y212" i="109"/>
  <c r="X212" i="109"/>
  <c r="W212" i="109"/>
  <c r="U212" i="109"/>
  <c r="T212" i="109"/>
  <c r="S212" i="109"/>
  <c r="R212" i="109"/>
  <c r="Q212" i="109"/>
  <c r="J1060" i="109"/>
  <c r="E212" i="109"/>
  <c r="E412" i="109" s="1"/>
  <c r="E630" i="109" s="1"/>
  <c r="E848" i="109" s="1"/>
  <c r="E1060" i="109" s="1"/>
  <c r="E1254" i="109" s="1"/>
  <c r="E1451" i="109" s="1"/>
  <c r="E1658" i="109" s="1"/>
  <c r="E1865" i="109" s="1"/>
  <c r="D212" i="109"/>
  <c r="D412" i="109" s="1"/>
  <c r="D630" i="109" s="1"/>
  <c r="D848" i="109" s="1"/>
  <c r="D1060" i="109" s="1"/>
  <c r="D1254" i="109" s="1"/>
  <c r="D1451" i="109" s="1"/>
  <c r="D1658" i="109" s="1"/>
  <c r="D1865" i="109" s="1"/>
  <c r="C212" i="109"/>
  <c r="C412" i="109" s="1"/>
  <c r="C630" i="109" s="1"/>
  <c r="C848" i="109" s="1"/>
  <c r="C1060" i="109" s="1"/>
  <c r="C1254" i="109" s="1"/>
  <c r="C1451" i="109" s="1"/>
  <c r="C1658" i="109" s="1"/>
  <c r="C1865" i="109" s="1"/>
  <c r="B212" i="109"/>
  <c r="B412" i="109" s="1"/>
  <c r="B630" i="109" s="1"/>
  <c r="B848" i="109" s="1"/>
  <c r="B1060" i="109" s="1"/>
  <c r="B1254" i="109" s="1"/>
  <c r="B1451" i="109" s="1"/>
  <c r="B1658" i="109" s="1"/>
  <c r="B1865" i="109" s="1"/>
  <c r="A212" i="109"/>
  <c r="A412" i="109" s="1"/>
  <c r="A630" i="109" s="1"/>
  <c r="A848" i="109" s="1"/>
  <c r="A1060" i="109" s="1"/>
  <c r="A1254" i="109" s="1"/>
  <c r="A1451" i="109" s="1"/>
  <c r="A1658" i="109" s="1"/>
  <c r="A1865" i="109" s="1"/>
  <c r="AB211" i="109"/>
  <c r="AA211" i="109"/>
  <c r="Z211" i="109"/>
  <c r="Y211" i="109"/>
  <c r="X211" i="109"/>
  <c r="W211" i="109"/>
  <c r="U211" i="109"/>
  <c r="T211" i="109"/>
  <c r="S211" i="109"/>
  <c r="R211" i="109"/>
  <c r="Q211" i="109"/>
  <c r="J1059" i="109"/>
  <c r="E211" i="109"/>
  <c r="E411" i="109" s="1"/>
  <c r="E629" i="109" s="1"/>
  <c r="E847" i="109" s="1"/>
  <c r="E1059" i="109" s="1"/>
  <c r="E1253" i="109" s="1"/>
  <c r="E1450" i="109" s="1"/>
  <c r="E1657" i="109" s="1"/>
  <c r="E1864" i="109" s="1"/>
  <c r="D211" i="109"/>
  <c r="D411" i="109" s="1"/>
  <c r="D629" i="109" s="1"/>
  <c r="D847" i="109" s="1"/>
  <c r="D1059" i="109" s="1"/>
  <c r="D1253" i="109" s="1"/>
  <c r="D1450" i="109" s="1"/>
  <c r="D1657" i="109" s="1"/>
  <c r="D1864" i="109" s="1"/>
  <c r="C211" i="109"/>
  <c r="C411" i="109" s="1"/>
  <c r="C629" i="109" s="1"/>
  <c r="C847" i="109" s="1"/>
  <c r="C1059" i="109" s="1"/>
  <c r="C1253" i="109" s="1"/>
  <c r="C1450" i="109" s="1"/>
  <c r="C1657" i="109" s="1"/>
  <c r="C1864" i="109" s="1"/>
  <c r="B211" i="109"/>
  <c r="B411" i="109" s="1"/>
  <c r="B629" i="109" s="1"/>
  <c r="B847" i="109" s="1"/>
  <c r="B1059" i="109" s="1"/>
  <c r="B1253" i="109" s="1"/>
  <c r="B1450" i="109" s="1"/>
  <c r="B1657" i="109" s="1"/>
  <c r="B1864" i="109" s="1"/>
  <c r="A211" i="109"/>
  <c r="A411" i="109" s="1"/>
  <c r="A629" i="109" s="1"/>
  <c r="A847" i="109" s="1"/>
  <c r="A1059" i="109" s="1"/>
  <c r="A1253" i="109" s="1"/>
  <c r="A1450" i="109" s="1"/>
  <c r="A1657" i="109" s="1"/>
  <c r="A1864" i="109" s="1"/>
  <c r="AB209" i="109"/>
  <c r="AA209" i="109"/>
  <c r="Z209" i="109"/>
  <c r="Y209" i="109"/>
  <c r="X209" i="109"/>
  <c r="W209" i="109"/>
  <c r="U209" i="109"/>
  <c r="T209" i="109"/>
  <c r="S209" i="109"/>
  <c r="R209" i="109"/>
  <c r="Q209" i="109"/>
  <c r="J1057" i="109"/>
  <c r="E209" i="109"/>
  <c r="E409" i="109" s="1"/>
  <c r="E627" i="109" s="1"/>
  <c r="E845" i="109" s="1"/>
  <c r="E1057" i="109" s="1"/>
  <c r="E1251" i="109" s="1"/>
  <c r="E1448" i="109" s="1"/>
  <c r="E1655" i="109" s="1"/>
  <c r="E1862" i="109" s="1"/>
  <c r="D209" i="109"/>
  <c r="D409" i="109" s="1"/>
  <c r="D627" i="109" s="1"/>
  <c r="D845" i="109" s="1"/>
  <c r="D1057" i="109" s="1"/>
  <c r="D1251" i="109" s="1"/>
  <c r="D1448" i="109" s="1"/>
  <c r="D1655" i="109" s="1"/>
  <c r="D1862" i="109" s="1"/>
  <c r="C209" i="109"/>
  <c r="C409" i="109" s="1"/>
  <c r="C627" i="109" s="1"/>
  <c r="C845" i="109" s="1"/>
  <c r="C1057" i="109" s="1"/>
  <c r="C1251" i="109" s="1"/>
  <c r="C1448" i="109" s="1"/>
  <c r="C1655" i="109" s="1"/>
  <c r="C1862" i="109" s="1"/>
  <c r="B209" i="109"/>
  <c r="B409" i="109" s="1"/>
  <c r="B627" i="109" s="1"/>
  <c r="B845" i="109" s="1"/>
  <c r="B1057" i="109" s="1"/>
  <c r="B1251" i="109" s="1"/>
  <c r="B1448" i="109" s="1"/>
  <c r="B1655" i="109" s="1"/>
  <c r="B1862" i="109" s="1"/>
  <c r="A209" i="109"/>
  <c r="A409" i="109" s="1"/>
  <c r="A627" i="109" s="1"/>
  <c r="A845" i="109" s="1"/>
  <c r="A1057" i="109" s="1"/>
  <c r="A1251" i="109" s="1"/>
  <c r="A1448" i="109" s="1"/>
  <c r="A1655" i="109" s="1"/>
  <c r="A1862" i="109" s="1"/>
  <c r="J1056" i="109"/>
  <c r="E208" i="109"/>
  <c r="E408" i="109" s="1"/>
  <c r="E626" i="109" s="1"/>
  <c r="E844" i="109" s="1"/>
  <c r="E1056" i="109" s="1"/>
  <c r="E1250" i="109" s="1"/>
  <c r="E1447" i="109" s="1"/>
  <c r="E1654" i="109" s="1"/>
  <c r="E1861" i="109" s="1"/>
  <c r="D208" i="109"/>
  <c r="C208" i="109"/>
  <c r="C408" i="109" s="1"/>
  <c r="C626" i="109" s="1"/>
  <c r="C844" i="109" s="1"/>
  <c r="C1056" i="109" s="1"/>
  <c r="C1250" i="109" s="1"/>
  <c r="C1447" i="109" s="1"/>
  <c r="C1654" i="109" s="1"/>
  <c r="C1861" i="109" s="1"/>
  <c r="B208" i="109"/>
  <c r="B408" i="109" s="1"/>
  <c r="B626" i="109" s="1"/>
  <c r="B844" i="109" s="1"/>
  <c r="B1056" i="109" s="1"/>
  <c r="B1250" i="109" s="1"/>
  <c r="B1447" i="109" s="1"/>
  <c r="B1654" i="109" s="1"/>
  <c r="B1861" i="109" s="1"/>
  <c r="A208" i="109"/>
  <c r="A408" i="109" s="1"/>
  <c r="A626" i="109" s="1"/>
  <c r="A844" i="109" s="1"/>
  <c r="A1056" i="109" s="1"/>
  <c r="A1250" i="109" s="1"/>
  <c r="A1447" i="109" s="1"/>
  <c r="A1654" i="109" s="1"/>
  <c r="A1861" i="109" s="1"/>
  <c r="E207" i="109"/>
  <c r="D207" i="109"/>
  <c r="C207" i="109"/>
  <c r="B207" i="109"/>
  <c r="A207" i="109"/>
  <c r="AB206" i="109"/>
  <c r="AA206" i="109"/>
  <c r="Z206" i="109"/>
  <c r="Y206" i="109"/>
  <c r="X206" i="109"/>
  <c r="W206" i="109"/>
  <c r="U206" i="109"/>
  <c r="T206" i="109"/>
  <c r="S206" i="109"/>
  <c r="R206" i="109"/>
  <c r="Q206" i="109"/>
  <c r="E206" i="109"/>
  <c r="D206" i="109"/>
  <c r="C206" i="109"/>
  <c r="B206" i="109"/>
  <c r="A206" i="109"/>
  <c r="E205" i="109"/>
  <c r="D205" i="109"/>
  <c r="C205" i="109"/>
  <c r="B205" i="109"/>
  <c r="A205" i="109"/>
  <c r="AB204" i="109"/>
  <c r="AA204" i="109"/>
  <c r="Z204" i="109"/>
  <c r="Y204" i="109"/>
  <c r="X204" i="109"/>
  <c r="W204" i="109"/>
  <c r="U204" i="109"/>
  <c r="T204" i="109"/>
  <c r="S204" i="109"/>
  <c r="R204" i="109"/>
  <c r="Q204" i="109"/>
  <c r="E204" i="109"/>
  <c r="D204" i="109"/>
  <c r="C204" i="109"/>
  <c r="B204" i="109"/>
  <c r="A204" i="109"/>
  <c r="AB202" i="109"/>
  <c r="AA202" i="109"/>
  <c r="Z202" i="109"/>
  <c r="Y202" i="109"/>
  <c r="X202" i="109"/>
  <c r="W202" i="109"/>
  <c r="U202" i="109"/>
  <c r="T202" i="109"/>
  <c r="S202" i="109"/>
  <c r="R202" i="109"/>
  <c r="Q202" i="109"/>
  <c r="E202" i="109"/>
  <c r="D202" i="109"/>
  <c r="C202" i="109"/>
  <c r="B202" i="109"/>
  <c r="A202" i="109"/>
  <c r="J612" i="109"/>
  <c r="J830" i="109" s="1"/>
  <c r="F394" i="109"/>
  <c r="AB200" i="109"/>
  <c r="AA200" i="109"/>
  <c r="Z200" i="109"/>
  <c r="Y200" i="109"/>
  <c r="X200" i="109"/>
  <c r="W200" i="109"/>
  <c r="U200" i="109"/>
  <c r="T200" i="109"/>
  <c r="S200" i="109"/>
  <c r="R200" i="109"/>
  <c r="Q200" i="109"/>
  <c r="J1048" i="109"/>
  <c r="E200" i="109"/>
  <c r="E394" i="109" s="1"/>
  <c r="E612" i="109" s="1"/>
  <c r="E830" i="109" s="1"/>
  <c r="E1048" i="109" s="1"/>
  <c r="E1242" i="109" s="1"/>
  <c r="E1436" i="109" s="1"/>
  <c r="E1643" i="109" s="1"/>
  <c r="E1850" i="109" s="1"/>
  <c r="D200" i="109"/>
  <c r="D394" i="109" s="1"/>
  <c r="D612" i="109" s="1"/>
  <c r="D830" i="109" s="1"/>
  <c r="D1048" i="109" s="1"/>
  <c r="D1242" i="109" s="1"/>
  <c r="D1436" i="109" s="1"/>
  <c r="D1643" i="109" s="1"/>
  <c r="D1850" i="109" s="1"/>
  <c r="C200" i="109"/>
  <c r="C394" i="109" s="1"/>
  <c r="C612" i="109" s="1"/>
  <c r="C830" i="109" s="1"/>
  <c r="C1048" i="109" s="1"/>
  <c r="C1242" i="109" s="1"/>
  <c r="C1436" i="109" s="1"/>
  <c r="C1643" i="109" s="1"/>
  <c r="C1850" i="109" s="1"/>
  <c r="B200" i="109"/>
  <c r="B394" i="109" s="1"/>
  <c r="B612" i="109" s="1"/>
  <c r="B830" i="109" s="1"/>
  <c r="B1048" i="109" s="1"/>
  <c r="B1242" i="109" s="1"/>
  <c r="B1436" i="109" s="1"/>
  <c r="B1643" i="109" s="1"/>
  <c r="B1850" i="109" s="1"/>
  <c r="A200" i="109"/>
  <c r="A394" i="109" s="1"/>
  <c r="A612" i="109" s="1"/>
  <c r="A830" i="109" s="1"/>
  <c r="A1048" i="109" s="1"/>
  <c r="A1242" i="109" s="1"/>
  <c r="A1436" i="109" s="1"/>
  <c r="A1643" i="109" s="1"/>
  <c r="A1850" i="109" s="1"/>
  <c r="AV57" i="109"/>
  <c r="V57" i="109"/>
  <c r="EK57" i="109" s="1"/>
  <c r="AV56" i="109"/>
  <c r="AC250" i="109"/>
  <c r="V56" i="109"/>
  <c r="AV55" i="109"/>
  <c r="AV52" i="109"/>
  <c r="AV49" i="109"/>
  <c r="AV45" i="109"/>
  <c r="V45" i="109"/>
  <c r="EK45" i="109" s="1"/>
  <c r="AV44" i="109"/>
  <c r="V44" i="109"/>
  <c r="AV43" i="109"/>
  <c r="AV41" i="109"/>
  <c r="V41" i="109"/>
  <c r="EK41" i="109" s="1"/>
  <c r="AV40" i="109"/>
  <c r="V40" i="109"/>
  <c r="AV39" i="109"/>
  <c r="AV35" i="109"/>
  <c r="V35" i="109"/>
  <c r="EK35" i="109" s="1"/>
  <c r="AV34" i="109"/>
  <c r="V34" i="109"/>
  <c r="EK34" i="109" s="1"/>
  <c r="AV31" i="109"/>
  <c r="V31" i="109"/>
  <c r="EK31" i="109" s="1"/>
  <c r="EK40" i="109" l="1"/>
  <c r="AL234" i="109"/>
  <c r="EK44" i="109"/>
  <c r="AK238" i="109"/>
  <c r="M1460" i="109"/>
  <c r="M1667" i="109"/>
  <c r="C468" i="109"/>
  <c r="C686" i="109" s="1"/>
  <c r="C904" i="109" s="1"/>
  <c r="C1099" i="109" s="1"/>
  <c r="C1293" i="109" s="1"/>
  <c r="D468" i="109"/>
  <c r="D686" i="109" s="1"/>
  <c r="D904" i="109" s="1"/>
  <c r="D1099" i="109" s="1"/>
  <c r="D1293" i="109" s="1"/>
  <c r="A468" i="109"/>
  <c r="A686" i="109" s="1"/>
  <c r="A904" i="109" s="1"/>
  <c r="A1099" i="109" s="1"/>
  <c r="A1293" i="109" s="1"/>
  <c r="E468" i="109"/>
  <c r="E686" i="109" s="1"/>
  <c r="E904" i="109" s="1"/>
  <c r="E1099" i="109" s="1"/>
  <c r="E1293" i="109" s="1"/>
  <c r="B468" i="109"/>
  <c r="B686" i="109" s="1"/>
  <c r="B904" i="109" s="1"/>
  <c r="B1099" i="109" s="1"/>
  <c r="B1293" i="109" s="1"/>
  <c r="J1099" i="109"/>
  <c r="K1099" i="109" s="1"/>
  <c r="AC1501" i="109"/>
  <c r="A467" i="109"/>
  <c r="A685" i="109" s="1"/>
  <c r="A903" i="109" s="1"/>
  <c r="A1098" i="109" s="1"/>
  <c r="A1292" i="109" s="1"/>
  <c r="E467" i="109"/>
  <c r="E685" i="109" s="1"/>
  <c r="E903" i="109" s="1"/>
  <c r="E1098" i="109" s="1"/>
  <c r="E1292" i="109" s="1"/>
  <c r="B467" i="109"/>
  <c r="B685" i="109" s="1"/>
  <c r="B903" i="109" s="1"/>
  <c r="B1098" i="109" s="1"/>
  <c r="B1292" i="109" s="1"/>
  <c r="J1098" i="109"/>
  <c r="K1098" i="109" s="1"/>
  <c r="L1098" i="109" s="1"/>
  <c r="M1098" i="109" s="1"/>
  <c r="N1098" i="109" s="1"/>
  <c r="O1098" i="109" s="1"/>
  <c r="P1098" i="109" s="1"/>
  <c r="Q1098" i="109" s="1"/>
  <c r="R1098" i="109" s="1"/>
  <c r="S1098" i="109" s="1"/>
  <c r="T1098" i="109" s="1"/>
  <c r="U1098" i="109" s="1"/>
  <c r="W1098" i="109" s="1"/>
  <c r="X1098" i="109" s="1"/>
  <c r="Y1098" i="109" s="1"/>
  <c r="Z1098" i="109" s="1"/>
  <c r="AA1098" i="109" s="1"/>
  <c r="D467" i="109"/>
  <c r="D685" i="109" s="1"/>
  <c r="D903" i="109" s="1"/>
  <c r="D1098" i="109" s="1"/>
  <c r="D1292" i="109" s="1"/>
  <c r="C467" i="109"/>
  <c r="C685" i="109" s="1"/>
  <c r="C903" i="109" s="1"/>
  <c r="C1098" i="109" s="1"/>
  <c r="C1292" i="109" s="1"/>
  <c r="C466" i="109"/>
  <c r="C684" i="109" s="1"/>
  <c r="C902" i="109" s="1"/>
  <c r="C1097" i="109" s="1"/>
  <c r="C1291" i="109" s="1"/>
  <c r="D466" i="109"/>
  <c r="D684" i="109" s="1"/>
  <c r="D902" i="109" s="1"/>
  <c r="D1097" i="109" s="1"/>
  <c r="D1291" i="109" s="1"/>
  <c r="A466" i="109"/>
  <c r="A684" i="109" s="1"/>
  <c r="A902" i="109" s="1"/>
  <c r="A1097" i="109" s="1"/>
  <c r="A1291" i="109" s="1"/>
  <c r="E466" i="109"/>
  <c r="E684" i="109" s="1"/>
  <c r="E902" i="109" s="1"/>
  <c r="E1097" i="109" s="1"/>
  <c r="E1291" i="109" s="1"/>
  <c r="B466" i="109"/>
  <c r="B684" i="109" s="1"/>
  <c r="B902" i="109" s="1"/>
  <c r="B1097" i="109" s="1"/>
  <c r="B1291" i="109" s="1"/>
  <c r="J1097" i="109"/>
  <c r="K1097" i="109" s="1"/>
  <c r="L1097" i="109" s="1"/>
  <c r="M1097" i="109" s="1"/>
  <c r="N1097" i="109" s="1"/>
  <c r="O1097" i="109" s="1"/>
  <c r="P1097" i="109" s="1"/>
  <c r="Q1097" i="109" s="1"/>
  <c r="R1097" i="109" s="1"/>
  <c r="S1097" i="109" s="1"/>
  <c r="T1097" i="109" s="1"/>
  <c r="U1097" i="109" s="1"/>
  <c r="W1097" i="109" s="1"/>
  <c r="X1097" i="109" s="1"/>
  <c r="Y1097" i="109" s="1"/>
  <c r="Z1097" i="109" s="1"/>
  <c r="AA1097" i="109" s="1"/>
  <c r="AB1097" i="109" s="1"/>
  <c r="A427" i="109"/>
  <c r="A645" i="109" s="1"/>
  <c r="A863" i="109" s="1"/>
  <c r="A1069" i="109" s="1"/>
  <c r="A1263" i="109" s="1"/>
  <c r="A1464" i="109" s="1"/>
  <c r="A1671" i="109" s="1"/>
  <c r="A1878" i="109" s="1"/>
  <c r="E427" i="109"/>
  <c r="E645" i="109" s="1"/>
  <c r="E863" i="109" s="1"/>
  <c r="E1069" i="109" s="1"/>
  <c r="E1263" i="109" s="1"/>
  <c r="E1464" i="109" s="1"/>
  <c r="E1671" i="109" s="1"/>
  <c r="E1878" i="109" s="1"/>
  <c r="B427" i="109"/>
  <c r="B645" i="109" s="1"/>
  <c r="B863" i="109" s="1"/>
  <c r="B1069" i="109" s="1"/>
  <c r="B1263" i="109" s="1"/>
  <c r="B1464" i="109" s="1"/>
  <c r="B1671" i="109" s="1"/>
  <c r="B1878" i="109" s="1"/>
  <c r="J1069" i="109"/>
  <c r="K1069" i="109" s="1"/>
  <c r="L1069" i="109" s="1"/>
  <c r="M1069" i="109" s="1"/>
  <c r="N1069" i="109" s="1"/>
  <c r="O1069" i="109" s="1"/>
  <c r="P1069" i="109" s="1"/>
  <c r="C427" i="109"/>
  <c r="C645" i="109" s="1"/>
  <c r="C863" i="109" s="1"/>
  <c r="C1069" i="109" s="1"/>
  <c r="C1263" i="109" s="1"/>
  <c r="C1464" i="109" s="1"/>
  <c r="C1671" i="109" s="1"/>
  <c r="C1878" i="109" s="1"/>
  <c r="J1067" i="109"/>
  <c r="C425" i="109"/>
  <c r="C643" i="109" s="1"/>
  <c r="C861" i="109" s="1"/>
  <c r="C1067" i="109" s="1"/>
  <c r="C1261" i="109" s="1"/>
  <c r="D426" i="109"/>
  <c r="D644" i="109" s="1"/>
  <c r="D862" i="109" s="1"/>
  <c r="D1068" i="109" s="1"/>
  <c r="D1262" i="109" s="1"/>
  <c r="C426" i="109"/>
  <c r="C644" i="109" s="1"/>
  <c r="C862" i="109" s="1"/>
  <c r="C1068" i="109" s="1"/>
  <c r="C1262" i="109" s="1"/>
  <c r="D425" i="109"/>
  <c r="D643" i="109" s="1"/>
  <c r="D861" i="109" s="1"/>
  <c r="D1067" i="109" s="1"/>
  <c r="D1261" i="109" s="1"/>
  <c r="A426" i="109"/>
  <c r="A644" i="109" s="1"/>
  <c r="A862" i="109" s="1"/>
  <c r="A1068" i="109" s="1"/>
  <c r="A1262" i="109" s="1"/>
  <c r="E426" i="109"/>
  <c r="E644" i="109" s="1"/>
  <c r="E862" i="109" s="1"/>
  <c r="E1068" i="109" s="1"/>
  <c r="E1262" i="109" s="1"/>
  <c r="B425" i="109"/>
  <c r="B643" i="109" s="1"/>
  <c r="B861" i="109" s="1"/>
  <c r="B1067" i="109" s="1"/>
  <c r="B1261" i="109" s="1"/>
  <c r="A425" i="109"/>
  <c r="A643" i="109" s="1"/>
  <c r="A861" i="109" s="1"/>
  <c r="A1067" i="109" s="1"/>
  <c r="A1261" i="109" s="1"/>
  <c r="E425" i="109"/>
  <c r="E643" i="109" s="1"/>
  <c r="E861" i="109" s="1"/>
  <c r="E1067" i="109" s="1"/>
  <c r="E1261" i="109" s="1"/>
  <c r="B426" i="109"/>
  <c r="B644" i="109" s="1"/>
  <c r="B862" i="109" s="1"/>
  <c r="B1068" i="109" s="1"/>
  <c r="B1262" i="109" s="1"/>
  <c r="J1068" i="109"/>
  <c r="K1068" i="109" s="1"/>
  <c r="L1068" i="109" s="1"/>
  <c r="M1068" i="109" s="1"/>
  <c r="N1068" i="109" s="1"/>
  <c r="O1068" i="109" s="1"/>
  <c r="P1068" i="109" s="1"/>
  <c r="Q1068" i="109" s="1"/>
  <c r="R1068" i="109" s="1"/>
  <c r="S1068" i="109" s="1"/>
  <c r="T1068" i="109" s="1"/>
  <c r="U1068" i="109" s="1"/>
  <c r="B406" i="109"/>
  <c r="B624" i="109" s="1"/>
  <c r="B842" i="109" s="1"/>
  <c r="B1054" i="109" s="1"/>
  <c r="B1248" i="109" s="1"/>
  <c r="B1445" i="109" s="1"/>
  <c r="B1652" i="109" s="1"/>
  <c r="B1859" i="109" s="1"/>
  <c r="J1054" i="109"/>
  <c r="K1054" i="109" s="1"/>
  <c r="L1054" i="109" s="1"/>
  <c r="M1054" i="109" s="1"/>
  <c r="N1054" i="109" s="1"/>
  <c r="O1054" i="109" s="1"/>
  <c r="P1054" i="109" s="1"/>
  <c r="Q1054" i="109" s="1"/>
  <c r="R1054" i="109" s="1"/>
  <c r="S1054" i="109" s="1"/>
  <c r="T1054" i="109" s="1"/>
  <c r="U1054" i="109" s="1"/>
  <c r="W1054" i="109" s="1"/>
  <c r="X1054" i="109" s="1"/>
  <c r="Y1054" i="109" s="1"/>
  <c r="Z1054" i="109" s="1"/>
  <c r="AA1054" i="109" s="1"/>
  <c r="AB1054" i="109" s="1"/>
  <c r="C407" i="109"/>
  <c r="C625" i="109" s="1"/>
  <c r="C843" i="109" s="1"/>
  <c r="C1055" i="109" s="1"/>
  <c r="C1249" i="109" s="1"/>
  <c r="C1446" i="109" s="1"/>
  <c r="C1653" i="109" s="1"/>
  <c r="C1860" i="109" s="1"/>
  <c r="C406" i="109"/>
  <c r="C624" i="109" s="1"/>
  <c r="C842" i="109" s="1"/>
  <c r="C1054" i="109" s="1"/>
  <c r="C1248" i="109" s="1"/>
  <c r="C1445" i="109" s="1"/>
  <c r="C1652" i="109" s="1"/>
  <c r="C1859" i="109" s="1"/>
  <c r="D406" i="109"/>
  <c r="D624" i="109" s="1"/>
  <c r="D842" i="109" s="1"/>
  <c r="D1054" i="109" s="1"/>
  <c r="D1248" i="109" s="1"/>
  <c r="D1445" i="109" s="1"/>
  <c r="D1652" i="109" s="1"/>
  <c r="D1859" i="109" s="1"/>
  <c r="A407" i="109"/>
  <c r="A625" i="109" s="1"/>
  <c r="A843" i="109" s="1"/>
  <c r="A1055" i="109" s="1"/>
  <c r="A1249" i="109" s="1"/>
  <c r="A1446" i="109" s="1"/>
  <c r="A1653" i="109" s="1"/>
  <c r="A1860" i="109" s="1"/>
  <c r="E407" i="109"/>
  <c r="E625" i="109" s="1"/>
  <c r="E843" i="109" s="1"/>
  <c r="E1055" i="109" s="1"/>
  <c r="E1249" i="109" s="1"/>
  <c r="E1446" i="109" s="1"/>
  <c r="E1653" i="109" s="1"/>
  <c r="E1860" i="109" s="1"/>
  <c r="A406" i="109"/>
  <c r="A624" i="109" s="1"/>
  <c r="A842" i="109" s="1"/>
  <c r="A1054" i="109" s="1"/>
  <c r="A1248" i="109" s="1"/>
  <c r="A1445" i="109" s="1"/>
  <c r="A1652" i="109" s="1"/>
  <c r="A1859" i="109" s="1"/>
  <c r="E406" i="109"/>
  <c r="E624" i="109" s="1"/>
  <c r="E842" i="109" s="1"/>
  <c r="E1054" i="109" s="1"/>
  <c r="E1248" i="109" s="1"/>
  <c r="E1445" i="109" s="1"/>
  <c r="E1652" i="109" s="1"/>
  <c r="E1859" i="109" s="1"/>
  <c r="B407" i="109"/>
  <c r="B625" i="109" s="1"/>
  <c r="B843" i="109" s="1"/>
  <c r="B1055" i="109" s="1"/>
  <c r="B1249" i="109" s="1"/>
  <c r="B1446" i="109" s="1"/>
  <c r="B1653" i="109" s="1"/>
  <c r="B1860" i="109" s="1"/>
  <c r="J407" i="109"/>
  <c r="K625" i="109" s="1"/>
  <c r="K843" i="109" s="1"/>
  <c r="A404" i="109"/>
  <c r="A622" i="109" s="1"/>
  <c r="A840" i="109" s="1"/>
  <c r="A1052" i="109" s="1"/>
  <c r="A1246" i="109" s="1"/>
  <c r="B404" i="109"/>
  <c r="B622" i="109" s="1"/>
  <c r="B840" i="109" s="1"/>
  <c r="B1052" i="109" s="1"/>
  <c r="B1246" i="109" s="1"/>
  <c r="J404" i="109"/>
  <c r="K622" i="109" s="1"/>
  <c r="K840" i="109" s="1"/>
  <c r="C405" i="109"/>
  <c r="C623" i="109" s="1"/>
  <c r="C841" i="109" s="1"/>
  <c r="C1053" i="109" s="1"/>
  <c r="C1247" i="109" s="1"/>
  <c r="C1444" i="109" s="1"/>
  <c r="C1651" i="109" s="1"/>
  <c r="C1858" i="109" s="1"/>
  <c r="E404" i="109"/>
  <c r="E622" i="109" s="1"/>
  <c r="E840" i="109" s="1"/>
  <c r="E1052" i="109" s="1"/>
  <c r="E1246" i="109" s="1"/>
  <c r="B405" i="109"/>
  <c r="B623" i="109" s="1"/>
  <c r="B841" i="109" s="1"/>
  <c r="B1053" i="109" s="1"/>
  <c r="B1247" i="109" s="1"/>
  <c r="B1444" i="109" s="1"/>
  <c r="B1651" i="109" s="1"/>
  <c r="B1858" i="109" s="1"/>
  <c r="J1053" i="109"/>
  <c r="K1053" i="109" s="1"/>
  <c r="L1053" i="109" s="1"/>
  <c r="M1053" i="109" s="1"/>
  <c r="N1053" i="109" s="1"/>
  <c r="O1053" i="109" s="1"/>
  <c r="P1053" i="109" s="1"/>
  <c r="C404" i="109"/>
  <c r="C622" i="109" s="1"/>
  <c r="C840" i="109" s="1"/>
  <c r="C1052" i="109" s="1"/>
  <c r="C1246" i="109" s="1"/>
  <c r="D404" i="109"/>
  <c r="D622" i="109" s="1"/>
  <c r="D840" i="109" s="1"/>
  <c r="D1052" i="109" s="1"/>
  <c r="D1246" i="109" s="1"/>
  <c r="A405" i="109"/>
  <c r="A623" i="109" s="1"/>
  <c r="A841" i="109" s="1"/>
  <c r="A1053" i="109" s="1"/>
  <c r="A1247" i="109" s="1"/>
  <c r="A1444" i="109" s="1"/>
  <c r="A1651" i="109" s="1"/>
  <c r="A1858" i="109" s="1"/>
  <c r="E405" i="109"/>
  <c r="E623" i="109" s="1"/>
  <c r="E841" i="109" s="1"/>
  <c r="E1053" i="109" s="1"/>
  <c r="E1247" i="109" s="1"/>
  <c r="E1444" i="109" s="1"/>
  <c r="E1651" i="109" s="1"/>
  <c r="E1858" i="109" s="1"/>
  <c r="D402" i="109"/>
  <c r="D620" i="109" s="1"/>
  <c r="D838" i="109" s="1"/>
  <c r="D1050" i="109" s="1"/>
  <c r="D1244" i="109" s="1"/>
  <c r="A402" i="109"/>
  <c r="A620" i="109" s="1"/>
  <c r="A838" i="109" s="1"/>
  <c r="A1050" i="109" s="1"/>
  <c r="A1244" i="109" s="1"/>
  <c r="E402" i="109"/>
  <c r="E620" i="109" s="1"/>
  <c r="E838" i="109" s="1"/>
  <c r="E1050" i="109" s="1"/>
  <c r="E1244" i="109" s="1"/>
  <c r="B402" i="109"/>
  <c r="B620" i="109" s="1"/>
  <c r="B838" i="109" s="1"/>
  <c r="B1050" i="109" s="1"/>
  <c r="B1244" i="109" s="1"/>
  <c r="J1050" i="109"/>
  <c r="K1050" i="109" s="1"/>
  <c r="L1050" i="109" s="1"/>
  <c r="M1050" i="109" s="1"/>
  <c r="N1050" i="109" s="1"/>
  <c r="O1050" i="109" s="1"/>
  <c r="P1050" i="109" s="1"/>
  <c r="Q1050" i="109" s="1"/>
  <c r="R1050" i="109" s="1"/>
  <c r="S1050" i="109" s="1"/>
  <c r="T1050" i="109" s="1"/>
  <c r="U1050" i="109" s="1"/>
  <c r="W1050" i="109" s="1"/>
  <c r="X1050" i="109" s="1"/>
  <c r="Y1050" i="109" s="1"/>
  <c r="Z1050" i="109" s="1"/>
  <c r="AA1050" i="109" s="1"/>
  <c r="AB1050" i="109" s="1"/>
  <c r="C402" i="109"/>
  <c r="C620" i="109" s="1"/>
  <c r="C838" i="109" s="1"/>
  <c r="C1050" i="109" s="1"/>
  <c r="C1244" i="109" s="1"/>
  <c r="D405" i="109"/>
  <c r="D623" i="109" s="1"/>
  <c r="D841" i="109" s="1"/>
  <c r="D1053" i="109" s="1"/>
  <c r="D1247" i="109" s="1"/>
  <c r="D1444" i="109" s="1"/>
  <c r="D1651" i="109" s="1"/>
  <c r="D1858" i="109" s="1"/>
  <c r="D414" i="109"/>
  <c r="D632" i="109" s="1"/>
  <c r="D850" i="109" s="1"/>
  <c r="D1062" i="109" s="1"/>
  <c r="D1256" i="109" s="1"/>
  <c r="D1453" i="109" s="1"/>
  <c r="D1660" i="109" s="1"/>
  <c r="D1867" i="109" s="1"/>
  <c r="D456" i="109"/>
  <c r="D674" i="109" s="1"/>
  <c r="D892" i="109" s="1"/>
  <c r="D1094" i="109" s="1"/>
  <c r="D1288" i="109" s="1"/>
  <c r="D1490" i="109" s="1"/>
  <c r="D1697" i="109" s="1"/>
  <c r="D1904" i="109" s="1"/>
  <c r="D408" i="109"/>
  <c r="D626" i="109" s="1"/>
  <c r="D844" i="109" s="1"/>
  <c r="D1056" i="109" s="1"/>
  <c r="D1250" i="109" s="1"/>
  <c r="D1447" i="109" s="1"/>
  <c r="D1654" i="109" s="1"/>
  <c r="D1861" i="109" s="1"/>
  <c r="D413" i="109"/>
  <c r="D631" i="109" s="1"/>
  <c r="D849" i="109" s="1"/>
  <c r="D1061" i="109" s="1"/>
  <c r="D1255" i="109" s="1"/>
  <c r="D1452" i="109" s="1"/>
  <c r="D1659" i="109" s="1"/>
  <c r="D1866" i="109" s="1"/>
  <c r="D435" i="109"/>
  <c r="D653" i="109" s="1"/>
  <c r="D871" i="109" s="1"/>
  <c r="D1076" i="109" s="1"/>
  <c r="D1270" i="109" s="1"/>
  <c r="D1471" i="109" s="1"/>
  <c r="D1678" i="109" s="1"/>
  <c r="D1885" i="109" s="1"/>
  <c r="D2270" i="109" s="1"/>
  <c r="D436" i="109"/>
  <c r="D654" i="109" s="1"/>
  <c r="D872" i="109" s="1"/>
  <c r="D1077" i="109" s="1"/>
  <c r="D1271" i="109" s="1"/>
  <c r="D1472" i="109" s="1"/>
  <c r="D1679" i="109" s="1"/>
  <c r="D1886" i="109" s="1"/>
  <c r="D2271" i="109" s="1"/>
  <c r="D440" i="109"/>
  <c r="D658" i="109" s="1"/>
  <c r="D876" i="109" s="1"/>
  <c r="D1081" i="109" s="1"/>
  <c r="D1275" i="109" s="1"/>
  <c r="D1476" i="109" s="1"/>
  <c r="D1683" i="109" s="1"/>
  <c r="D1890" i="109" s="1"/>
  <c r="D441" i="109"/>
  <c r="D659" i="109" s="1"/>
  <c r="D877" i="109" s="1"/>
  <c r="D1082" i="109" s="1"/>
  <c r="D1276" i="109" s="1"/>
  <c r="D1477" i="109" s="1"/>
  <c r="D1684" i="109" s="1"/>
  <c r="D1891" i="109" s="1"/>
  <c r="D442" i="109"/>
  <c r="D660" i="109" s="1"/>
  <c r="D878" i="109" s="1"/>
  <c r="D1083" i="109" s="1"/>
  <c r="D1277" i="109" s="1"/>
  <c r="D1478" i="109" s="1"/>
  <c r="D1685" i="109" s="1"/>
  <c r="D1892" i="109" s="1"/>
  <c r="D445" i="109"/>
  <c r="D663" i="109" s="1"/>
  <c r="D881" i="109" s="1"/>
  <c r="D1085" i="109" s="1"/>
  <c r="D1279" i="109" s="1"/>
  <c r="D1480" i="109" s="1"/>
  <c r="D1687" i="109" s="1"/>
  <c r="D1894" i="109" s="1"/>
  <c r="D446" i="109"/>
  <c r="D664" i="109" s="1"/>
  <c r="D882" i="109" s="1"/>
  <c r="D1086" i="109" s="1"/>
  <c r="D1280" i="109" s="1"/>
  <c r="D1481" i="109" s="1"/>
  <c r="D1688" i="109" s="1"/>
  <c r="D1895" i="109" s="1"/>
  <c r="D449" i="109"/>
  <c r="D667" i="109" s="1"/>
  <c r="D885" i="109" s="1"/>
  <c r="D1087" i="109" s="1"/>
  <c r="D1281" i="109" s="1"/>
  <c r="D1482" i="109" s="1"/>
  <c r="D1689" i="109" s="1"/>
  <c r="D1896" i="109" s="1"/>
  <c r="D407" i="109"/>
  <c r="D625" i="109" s="1"/>
  <c r="D843" i="109" s="1"/>
  <c r="D1055" i="109" s="1"/>
  <c r="D1249" i="109" s="1"/>
  <c r="D1446" i="109" s="1"/>
  <c r="D1653" i="109" s="1"/>
  <c r="D1860" i="109" s="1"/>
  <c r="D415" i="109"/>
  <c r="D633" i="109" s="1"/>
  <c r="D851" i="109" s="1"/>
  <c r="D1063" i="109" s="1"/>
  <c r="D1257" i="109" s="1"/>
  <c r="D1454" i="109" s="1"/>
  <c r="D1661" i="109" s="1"/>
  <c r="D1868" i="109" s="1"/>
  <c r="D427" i="109"/>
  <c r="D645" i="109" s="1"/>
  <c r="D863" i="109" s="1"/>
  <c r="D1069" i="109" s="1"/>
  <c r="D1263" i="109" s="1"/>
  <c r="D1464" i="109" s="1"/>
  <c r="D1671" i="109" s="1"/>
  <c r="D1878" i="109" s="1"/>
  <c r="AB250" i="109"/>
  <c r="EK56" i="109"/>
  <c r="N1878" i="109"/>
  <c r="O1878" i="109" s="1"/>
  <c r="M1857" i="109"/>
  <c r="M1862" i="109"/>
  <c r="M1867" i="109"/>
  <c r="M1861" i="109"/>
  <c r="M1913" i="109"/>
  <c r="M1868" i="109"/>
  <c r="N1860" i="109"/>
  <c r="M1914" i="109"/>
  <c r="N1858" i="109"/>
  <c r="M1904" i="109"/>
  <c r="M1894" i="109"/>
  <c r="M1893" i="109"/>
  <c r="M1864" i="109"/>
  <c r="M1895" i="109"/>
  <c r="M1865" i="109"/>
  <c r="M1892" i="109"/>
  <c r="L1874" i="109"/>
  <c r="M1885" i="109"/>
  <c r="L1876" i="109"/>
  <c r="N1875" i="109"/>
  <c r="M1896" i="109"/>
  <c r="M1877" i="109"/>
  <c r="M1912" i="109"/>
  <c r="M1890" i="109"/>
  <c r="M1886" i="109"/>
  <c r="M1859" i="109"/>
  <c r="M1891" i="109"/>
  <c r="M1866" i="109"/>
  <c r="M1882" i="109"/>
  <c r="M1901" i="109"/>
  <c r="M1855" i="109"/>
  <c r="M1850" i="109"/>
  <c r="K1057" i="109"/>
  <c r="L1057" i="109" s="1"/>
  <c r="M1057" i="109" s="1"/>
  <c r="N1057" i="109" s="1"/>
  <c r="O1057" i="109" s="1"/>
  <c r="P1057" i="109" s="1"/>
  <c r="Q1057" i="109" s="1"/>
  <c r="R1057" i="109" s="1"/>
  <c r="S1057" i="109" s="1"/>
  <c r="T1057" i="109" s="1"/>
  <c r="U1057" i="109" s="1"/>
  <c r="W1057" i="109" s="1"/>
  <c r="X1057" i="109" s="1"/>
  <c r="Y1057" i="109" s="1"/>
  <c r="Z1057" i="109" s="1"/>
  <c r="AA1057" i="109" s="1"/>
  <c r="AB1057" i="109" s="1"/>
  <c r="K1062" i="109"/>
  <c r="L1062" i="109" s="1"/>
  <c r="M1062" i="109" s="1"/>
  <c r="N1062" i="109" s="1"/>
  <c r="O1062" i="109" s="1"/>
  <c r="P1062" i="109" s="1"/>
  <c r="N1643" i="109"/>
  <c r="N1436" i="109"/>
  <c r="AV1293" i="109"/>
  <c r="AV1253" i="109"/>
  <c r="AV1248" i="109"/>
  <c r="AV1254" i="109"/>
  <c r="AV1251" i="109"/>
  <c r="AV1246" i="109"/>
  <c r="AV1244" i="109"/>
  <c r="AV1242" i="109"/>
  <c r="K1048" i="109"/>
  <c r="L1048" i="109" s="1"/>
  <c r="M1048" i="109" s="1"/>
  <c r="N1048" i="109" s="1"/>
  <c r="O1048" i="109" s="1"/>
  <c r="P1048" i="109" s="1"/>
  <c r="Q1048" i="109" s="1"/>
  <c r="R1048" i="109" s="1"/>
  <c r="S1048" i="109" s="1"/>
  <c r="T1048" i="109" s="1"/>
  <c r="U1048" i="109" s="1"/>
  <c r="W1048" i="109" s="1"/>
  <c r="X1048" i="109" s="1"/>
  <c r="Y1048" i="109" s="1"/>
  <c r="Z1048" i="109" s="1"/>
  <c r="AA1048" i="109" s="1"/>
  <c r="AB1048" i="109" s="1"/>
  <c r="K1056" i="109"/>
  <c r="L1056" i="109" s="1"/>
  <c r="M1056" i="109" s="1"/>
  <c r="N1056" i="109" s="1"/>
  <c r="O1056" i="109" s="1"/>
  <c r="P1056" i="109" s="1"/>
  <c r="K1061" i="109"/>
  <c r="L1061" i="109" s="1"/>
  <c r="M1061" i="109" s="1"/>
  <c r="N1061" i="109" s="1"/>
  <c r="O1061" i="109" s="1"/>
  <c r="P1061" i="109" s="1"/>
  <c r="K1073" i="109"/>
  <c r="L1073" i="109" s="1"/>
  <c r="M1073" i="109" s="1"/>
  <c r="N1073" i="109" s="1"/>
  <c r="O1073" i="109" s="1"/>
  <c r="P1073" i="109" s="1"/>
  <c r="K1077" i="109"/>
  <c r="L1077" i="109" s="1"/>
  <c r="M1077" i="109" s="1"/>
  <c r="N1077" i="109" s="1"/>
  <c r="O1077" i="109" s="1"/>
  <c r="P1077" i="109" s="1"/>
  <c r="K1082" i="109"/>
  <c r="L1082" i="109" s="1"/>
  <c r="M1082" i="109" s="1"/>
  <c r="N1082" i="109" s="1"/>
  <c r="O1082" i="109" s="1"/>
  <c r="P1082" i="109" s="1"/>
  <c r="K1083" i="109"/>
  <c r="L1083" i="109" s="1"/>
  <c r="M1083" i="109" s="1"/>
  <c r="N1083" i="109" s="1"/>
  <c r="O1083" i="109" s="1"/>
  <c r="P1083" i="109" s="1"/>
  <c r="K1085" i="109"/>
  <c r="L1085" i="109" s="1"/>
  <c r="M1085" i="109" s="1"/>
  <c r="N1085" i="109" s="1"/>
  <c r="O1085" i="109" s="1"/>
  <c r="P1085" i="109" s="1"/>
  <c r="K1086" i="109"/>
  <c r="L1086" i="109" s="1"/>
  <c r="M1086" i="109" s="1"/>
  <c r="N1086" i="109" s="1"/>
  <c r="O1086" i="109" s="1"/>
  <c r="P1086" i="109" s="1"/>
  <c r="K1076" i="109"/>
  <c r="L1076" i="109" s="1"/>
  <c r="M1076" i="109" s="1"/>
  <c r="N1076" i="109" s="1"/>
  <c r="O1076" i="109" s="1"/>
  <c r="P1076" i="109" s="1"/>
  <c r="K1081" i="109"/>
  <c r="L1081" i="109" s="1"/>
  <c r="M1081" i="109" s="1"/>
  <c r="N1081" i="109" s="1"/>
  <c r="O1081" i="109" s="1"/>
  <c r="P1081" i="109" s="1"/>
  <c r="K1087" i="109"/>
  <c r="L1087" i="109" s="1"/>
  <c r="M1087" i="109" s="1"/>
  <c r="N1087" i="109" s="1"/>
  <c r="O1087" i="109" s="1"/>
  <c r="P1087" i="109" s="1"/>
  <c r="K1091" i="109"/>
  <c r="L1091" i="109" s="1"/>
  <c r="M1091" i="109" s="1"/>
  <c r="N1091" i="109" s="1"/>
  <c r="O1091" i="109" s="1"/>
  <c r="P1091" i="109" s="1"/>
  <c r="Q1091" i="109" s="1"/>
  <c r="R1091" i="109" s="1"/>
  <c r="S1091" i="109" s="1"/>
  <c r="T1091" i="109" s="1"/>
  <c r="U1091" i="109" s="1"/>
  <c r="W1091" i="109" s="1"/>
  <c r="X1091" i="109" s="1"/>
  <c r="Y1091" i="109" s="1"/>
  <c r="Z1091" i="109" s="1"/>
  <c r="AA1091" i="109" s="1"/>
  <c r="AB1091" i="109" s="1"/>
  <c r="AC251" i="109"/>
  <c r="K1059" i="109"/>
  <c r="L1059" i="109" s="1"/>
  <c r="M1059" i="109" s="1"/>
  <c r="N1059" i="109" s="1"/>
  <c r="O1059" i="109" s="1"/>
  <c r="P1059" i="109" s="1"/>
  <c r="Q1059" i="109" s="1"/>
  <c r="R1059" i="109" s="1"/>
  <c r="S1059" i="109" s="1"/>
  <c r="T1059" i="109" s="1"/>
  <c r="U1059" i="109" s="1"/>
  <c r="W1059" i="109" s="1"/>
  <c r="X1059" i="109" s="1"/>
  <c r="Y1059" i="109" s="1"/>
  <c r="Z1059" i="109" s="1"/>
  <c r="AA1059" i="109" s="1"/>
  <c r="AB1059" i="109" s="1"/>
  <c r="K1063" i="109"/>
  <c r="L1063" i="109" s="1"/>
  <c r="M1063" i="109" s="1"/>
  <c r="N1063" i="109" s="1"/>
  <c r="O1063" i="109" s="1"/>
  <c r="P1063" i="109" s="1"/>
  <c r="K1060" i="109"/>
  <c r="L1060" i="109" s="1"/>
  <c r="M1060" i="109" s="1"/>
  <c r="N1060" i="109" s="1"/>
  <c r="O1060" i="109" s="1"/>
  <c r="P1060" i="109" s="1"/>
  <c r="Q1060" i="109" s="1"/>
  <c r="R1060" i="109" s="1"/>
  <c r="S1060" i="109" s="1"/>
  <c r="T1060" i="109" s="1"/>
  <c r="U1060" i="109" s="1"/>
  <c r="W1060" i="109" s="1"/>
  <c r="X1060" i="109" s="1"/>
  <c r="Y1060" i="109" s="1"/>
  <c r="Z1060" i="109" s="1"/>
  <c r="AA1060" i="109" s="1"/>
  <c r="AB1060" i="109" s="1"/>
  <c r="K1067" i="109"/>
  <c r="L1067" i="109" s="1"/>
  <c r="M1067" i="109" s="1"/>
  <c r="N1067" i="109" s="1"/>
  <c r="O1067" i="109" s="1"/>
  <c r="P1067" i="109" s="1"/>
  <c r="Q1067" i="109" s="1"/>
  <c r="R1067" i="109" s="1"/>
  <c r="S1067" i="109" s="1"/>
  <c r="T1067" i="109" s="1"/>
  <c r="U1067" i="109" s="1"/>
  <c r="W1067" i="109" s="1"/>
  <c r="X1067" i="109" s="1"/>
  <c r="Y1067" i="109" s="1"/>
  <c r="Z1067" i="109" s="1"/>
  <c r="AA1067" i="109" s="1"/>
  <c r="AB1067" i="109" s="1"/>
  <c r="K1094" i="109"/>
  <c r="L1094" i="109" s="1"/>
  <c r="M1094" i="109" s="1"/>
  <c r="N1094" i="109" s="1"/>
  <c r="O1094" i="109" s="1"/>
  <c r="P1094" i="109" s="1"/>
  <c r="J426" i="109"/>
  <c r="J427" i="109"/>
  <c r="AG251" i="109"/>
  <c r="AD250" i="109"/>
  <c r="AH250" i="109"/>
  <c r="AD251" i="109"/>
  <c r="AH251" i="109"/>
  <c r="J467" i="109"/>
  <c r="AG250" i="109"/>
  <c r="AE250" i="109"/>
  <c r="AE251" i="109"/>
  <c r="AF250" i="109"/>
  <c r="AF251" i="109"/>
  <c r="J468" i="109"/>
  <c r="AD249" i="109"/>
  <c r="AH249" i="109"/>
  <c r="AG249" i="109"/>
  <c r="AE249" i="109"/>
  <c r="AF249" i="109"/>
  <c r="J466" i="109"/>
  <c r="J456" i="109"/>
  <c r="J453" i="109"/>
  <c r="AD243" i="109"/>
  <c r="AE243" i="109"/>
  <c r="AG243" i="109"/>
  <c r="AH243" i="109"/>
  <c r="AF243" i="109"/>
  <c r="J446" i="109"/>
  <c r="J449" i="109"/>
  <c r="J445" i="109"/>
  <c r="J442" i="109"/>
  <c r="J441" i="109"/>
  <c r="J440" i="109"/>
  <c r="J436" i="109"/>
  <c r="J435" i="109"/>
  <c r="J431" i="109"/>
  <c r="J425" i="109"/>
  <c r="J415" i="109"/>
  <c r="J414" i="109"/>
  <c r="J413" i="109"/>
  <c r="J412" i="109"/>
  <c r="J411" i="109"/>
  <c r="J408" i="109"/>
  <c r="J409" i="109"/>
  <c r="J406" i="109"/>
  <c r="J405" i="109"/>
  <c r="J402" i="109"/>
  <c r="B456" i="109"/>
  <c r="B674" i="109" s="1"/>
  <c r="B892" i="109" s="1"/>
  <c r="B1094" i="109" s="1"/>
  <c r="B1288" i="109" s="1"/>
  <c r="B1490" i="109" s="1"/>
  <c r="B1697" i="109" s="1"/>
  <c r="B1904" i="109" s="1"/>
  <c r="B446" i="109"/>
  <c r="B664" i="109" s="1"/>
  <c r="B882" i="109" s="1"/>
  <c r="B1086" i="109" s="1"/>
  <c r="B1280" i="109" s="1"/>
  <c r="B1481" i="109" s="1"/>
  <c r="B1688" i="109" s="1"/>
  <c r="B1895" i="109" s="1"/>
  <c r="B449" i="109"/>
  <c r="B667" i="109" s="1"/>
  <c r="B885" i="109" s="1"/>
  <c r="B1087" i="109" s="1"/>
  <c r="B1281" i="109" s="1"/>
  <c r="B1482" i="109" s="1"/>
  <c r="B1689" i="109" s="1"/>
  <c r="B1896" i="109" s="1"/>
  <c r="B441" i="109"/>
  <c r="B659" i="109" s="1"/>
  <c r="B877" i="109" s="1"/>
  <c r="B1082" i="109" s="1"/>
  <c r="B1276" i="109" s="1"/>
  <c r="B1477" i="109" s="1"/>
  <c r="B1684" i="109" s="1"/>
  <c r="B1891" i="109" s="1"/>
  <c r="B445" i="109"/>
  <c r="B663" i="109" s="1"/>
  <c r="B881" i="109" s="1"/>
  <c r="B1085" i="109" s="1"/>
  <c r="B1279" i="109" s="1"/>
  <c r="B1480" i="109" s="1"/>
  <c r="B1687" i="109" s="1"/>
  <c r="B1894" i="109" s="1"/>
  <c r="B442" i="109"/>
  <c r="B660" i="109" s="1"/>
  <c r="B878" i="109" s="1"/>
  <c r="B1083" i="109" s="1"/>
  <c r="B1277" i="109" s="1"/>
  <c r="B1478" i="109" s="1"/>
  <c r="B1685" i="109" s="1"/>
  <c r="B1892" i="109" s="1"/>
  <c r="B440" i="109"/>
  <c r="B658" i="109" s="1"/>
  <c r="B876" i="109" s="1"/>
  <c r="B1081" i="109" s="1"/>
  <c r="B1275" i="109" s="1"/>
  <c r="B1476" i="109" s="1"/>
  <c r="B1683" i="109" s="1"/>
  <c r="B1890" i="109" s="1"/>
  <c r="B436" i="109"/>
  <c r="B654" i="109" s="1"/>
  <c r="B872" i="109" s="1"/>
  <c r="B1077" i="109" s="1"/>
  <c r="B1271" i="109" s="1"/>
  <c r="B1472" i="109" s="1"/>
  <c r="B1679" i="109" s="1"/>
  <c r="B1886" i="109" s="1"/>
  <c r="B435" i="109"/>
  <c r="B653" i="109" s="1"/>
  <c r="B871" i="109" s="1"/>
  <c r="B1076" i="109" s="1"/>
  <c r="B1270" i="109" s="1"/>
  <c r="B1471" i="109" s="1"/>
  <c r="B1678" i="109" s="1"/>
  <c r="B1885" i="109" s="1"/>
  <c r="B431" i="109"/>
  <c r="B649" i="109" s="1"/>
  <c r="B867" i="109" s="1"/>
  <c r="B1073" i="109" s="1"/>
  <c r="B1267" i="109" s="1"/>
  <c r="B1468" i="109" s="1"/>
  <c r="B1675" i="109" s="1"/>
  <c r="B1882" i="109" s="1"/>
  <c r="AV250" i="109"/>
  <c r="V251" i="109"/>
  <c r="AV251" i="109"/>
  <c r="V250" i="109"/>
  <c r="V249" i="109"/>
  <c r="AV249" i="109"/>
  <c r="V243" i="109"/>
  <c r="AV243" i="109"/>
  <c r="V220" i="109"/>
  <c r="AF225" i="109"/>
  <c r="AB225" i="109"/>
  <c r="X225" i="109"/>
  <c r="T225" i="109"/>
  <c r="AH225" i="109"/>
  <c r="AD225" i="109"/>
  <c r="Z225" i="109"/>
  <c r="AE225" i="109"/>
  <c r="AA225" i="109"/>
  <c r="W225" i="109"/>
  <c r="S225" i="109"/>
  <c r="R225" i="109"/>
  <c r="AG225" i="109"/>
  <c r="AC225" i="109"/>
  <c r="AC1471" i="109" s="1"/>
  <c r="AD1678" i="109" s="1"/>
  <c r="Y225" i="109"/>
  <c r="U225" i="109"/>
  <c r="Q225" i="109"/>
  <c r="V219" i="109"/>
  <c r="AV220" i="109"/>
  <c r="AV219" i="109"/>
  <c r="AV211" i="109"/>
  <c r="AV212" i="109"/>
  <c r="V212" i="109"/>
  <c r="V211" i="109"/>
  <c r="AV209" i="109"/>
  <c r="V209" i="109"/>
  <c r="AV206" i="109"/>
  <c r="V206" i="109"/>
  <c r="AV204" i="109"/>
  <c r="AV202" i="109"/>
  <c r="V204" i="109"/>
  <c r="V202" i="109"/>
  <c r="V200" i="109"/>
  <c r="J394" i="109"/>
  <c r="AV200" i="109"/>
  <c r="V55" i="109"/>
  <c r="V52" i="109"/>
  <c r="V49" i="109"/>
  <c r="EK49" i="109" s="1"/>
  <c r="V43" i="109"/>
  <c r="AK237" i="109" s="1"/>
  <c r="V39" i="109"/>
  <c r="EK52" i="109" l="1"/>
  <c r="AK246" i="109"/>
  <c r="K407" i="109"/>
  <c r="L407" i="109" s="1"/>
  <c r="N1460" i="109"/>
  <c r="N1667" i="109"/>
  <c r="E1500" i="109"/>
  <c r="E1707" i="109" s="1"/>
  <c r="E1914" i="109" s="1"/>
  <c r="A1500" i="109"/>
  <c r="A1707" i="109" s="1"/>
  <c r="A1914" i="109" s="1"/>
  <c r="D1500" i="109"/>
  <c r="D1707" i="109" s="1"/>
  <c r="D1914" i="109" s="1"/>
  <c r="B1500" i="109"/>
  <c r="B1707" i="109" s="1"/>
  <c r="B1914" i="109" s="1"/>
  <c r="C1500" i="109"/>
  <c r="C1707" i="109" s="1"/>
  <c r="C1914" i="109" s="1"/>
  <c r="D1499" i="109"/>
  <c r="D1706" i="109" s="1"/>
  <c r="D1913" i="109" s="1"/>
  <c r="A1499" i="109"/>
  <c r="A1706" i="109" s="1"/>
  <c r="A1913" i="109" s="1"/>
  <c r="B1499" i="109"/>
  <c r="B1706" i="109" s="1"/>
  <c r="B1913" i="109" s="1"/>
  <c r="C1499" i="109"/>
  <c r="C1706" i="109" s="1"/>
  <c r="C1913" i="109" s="1"/>
  <c r="E1499" i="109"/>
  <c r="E1706" i="109" s="1"/>
  <c r="E1913" i="109" s="1"/>
  <c r="A1498" i="109"/>
  <c r="A1705" i="109" s="1"/>
  <c r="A1912" i="109" s="1"/>
  <c r="D1498" i="109"/>
  <c r="D1705" i="109" s="1"/>
  <c r="D1912" i="109" s="1"/>
  <c r="B1498" i="109"/>
  <c r="B1705" i="109" s="1"/>
  <c r="B1912" i="109" s="1"/>
  <c r="C1498" i="109"/>
  <c r="C1705" i="109" s="1"/>
  <c r="C1912" i="109" s="1"/>
  <c r="E1498" i="109"/>
  <c r="E1705" i="109" s="1"/>
  <c r="E1912" i="109" s="1"/>
  <c r="B1462" i="109"/>
  <c r="B1669" i="109" s="1"/>
  <c r="B1876" i="109" s="1"/>
  <c r="C1463" i="109"/>
  <c r="C1670" i="109" s="1"/>
  <c r="C1877" i="109" s="1"/>
  <c r="B1463" i="109"/>
  <c r="B1670" i="109" s="1"/>
  <c r="B1877" i="109" s="1"/>
  <c r="E1463" i="109"/>
  <c r="E1670" i="109" s="1"/>
  <c r="E1877" i="109" s="1"/>
  <c r="D1463" i="109"/>
  <c r="D1670" i="109" s="1"/>
  <c r="D1877" i="109" s="1"/>
  <c r="E1462" i="109"/>
  <c r="E1669" i="109" s="1"/>
  <c r="E1876" i="109" s="1"/>
  <c r="A1463" i="109"/>
  <c r="A1670" i="109" s="1"/>
  <c r="A1877" i="109" s="1"/>
  <c r="C1462" i="109"/>
  <c r="C1669" i="109" s="1"/>
  <c r="C1876" i="109" s="1"/>
  <c r="A1462" i="109"/>
  <c r="A1669" i="109" s="1"/>
  <c r="A1876" i="109" s="1"/>
  <c r="D1462" i="109"/>
  <c r="D1669" i="109" s="1"/>
  <c r="D1876" i="109" s="1"/>
  <c r="D1443" i="109"/>
  <c r="D1650" i="109" s="1"/>
  <c r="D1857" i="109" s="1"/>
  <c r="E1443" i="109"/>
  <c r="E1650" i="109" s="1"/>
  <c r="E1857" i="109" s="1"/>
  <c r="A1443" i="109"/>
  <c r="A1650" i="109" s="1"/>
  <c r="A1857" i="109" s="1"/>
  <c r="C1443" i="109"/>
  <c r="C1650" i="109" s="1"/>
  <c r="C1857" i="109" s="1"/>
  <c r="B1443" i="109"/>
  <c r="B1650" i="109" s="1"/>
  <c r="B1857" i="109" s="1"/>
  <c r="A1441" i="109"/>
  <c r="A1648" i="109" s="1"/>
  <c r="A1855" i="109" s="1"/>
  <c r="D1441" i="109"/>
  <c r="D1648" i="109" s="1"/>
  <c r="D1855" i="109" s="1"/>
  <c r="B1441" i="109"/>
  <c r="B1648" i="109" s="1"/>
  <c r="B1855" i="109" s="1"/>
  <c r="C1441" i="109"/>
  <c r="C1648" i="109" s="1"/>
  <c r="C1855" i="109" s="1"/>
  <c r="E1441" i="109"/>
  <c r="E1648" i="109" s="1"/>
  <c r="E1855" i="109" s="1"/>
  <c r="K404" i="109"/>
  <c r="L404" i="109" s="1"/>
  <c r="AC1502" i="109"/>
  <c r="AB1098" i="109"/>
  <c r="AC1098" i="109" s="1"/>
  <c r="AD1098" i="109" s="1"/>
  <c r="AE1098" i="109" s="1"/>
  <c r="AF1098" i="109" s="1"/>
  <c r="AG1098" i="109" s="1"/>
  <c r="AH1098" i="109" s="1"/>
  <c r="AK1249" i="109"/>
  <c r="AO1249" i="109"/>
  <c r="AS1249" i="109"/>
  <c r="AN1249" i="109"/>
  <c r="AT1249" i="109"/>
  <c r="AP1249" i="109"/>
  <c r="AU1249" i="109"/>
  <c r="AL1249" i="109"/>
  <c r="AQ1249" i="109"/>
  <c r="AM1249" i="109"/>
  <c r="AR1249" i="109"/>
  <c r="AJ1249" i="109"/>
  <c r="F446" i="109"/>
  <c r="AK1280" i="109"/>
  <c r="AO1280" i="109"/>
  <c r="AS1280" i="109"/>
  <c r="AM1280" i="109"/>
  <c r="AQ1280" i="109"/>
  <c r="AU1280" i="109"/>
  <c r="AL1280" i="109"/>
  <c r="AT1280" i="109"/>
  <c r="AN1280" i="109"/>
  <c r="AP1280" i="109"/>
  <c r="AR1280" i="109"/>
  <c r="AJ1280" i="109"/>
  <c r="F442" i="109"/>
  <c r="AL1277" i="109"/>
  <c r="AP1277" i="109"/>
  <c r="AT1277" i="109"/>
  <c r="AN1277" i="109"/>
  <c r="AR1277" i="109"/>
  <c r="AM1277" i="109"/>
  <c r="AU1277" i="109"/>
  <c r="AO1277" i="109"/>
  <c r="AQ1277" i="109"/>
  <c r="AS1277" i="109"/>
  <c r="AK1277" i="109"/>
  <c r="F435" i="109"/>
  <c r="AN1270" i="109"/>
  <c r="AR1270" i="109"/>
  <c r="AM1270" i="109"/>
  <c r="AS1270" i="109"/>
  <c r="AK1270" i="109"/>
  <c r="AP1270" i="109"/>
  <c r="AU1270" i="109"/>
  <c r="AT1270" i="109"/>
  <c r="AL1270" i="109"/>
  <c r="AO1270" i="109"/>
  <c r="AQ1270" i="109"/>
  <c r="AJ1270" i="109"/>
  <c r="AL1250" i="109"/>
  <c r="AP1250" i="109"/>
  <c r="AT1250" i="109"/>
  <c r="AN1250" i="109"/>
  <c r="AS1250" i="109"/>
  <c r="AO1250" i="109"/>
  <c r="AU1250" i="109"/>
  <c r="AK1250" i="109"/>
  <c r="AQ1250" i="109"/>
  <c r="AM1250" i="109"/>
  <c r="AR1250" i="109"/>
  <c r="AJ1250" i="109"/>
  <c r="AN1256" i="109"/>
  <c r="AL1256" i="109"/>
  <c r="AQ1256" i="109"/>
  <c r="AM1256" i="109"/>
  <c r="AS1256" i="109"/>
  <c r="AO1256" i="109"/>
  <c r="AT1256" i="109"/>
  <c r="AU1256" i="109"/>
  <c r="AK1256" i="109"/>
  <c r="AP1256" i="109"/>
  <c r="AJ1256" i="109"/>
  <c r="AM1263" i="109"/>
  <c r="AQ1263" i="109"/>
  <c r="AU1263" i="109"/>
  <c r="AO1263" i="109"/>
  <c r="AT1263" i="109"/>
  <c r="AK1263" i="109"/>
  <c r="AP1263" i="109"/>
  <c r="AL1263" i="109"/>
  <c r="AR1263" i="109"/>
  <c r="AN1263" i="109"/>
  <c r="AS1263" i="109"/>
  <c r="AJ1263" i="109"/>
  <c r="F440" i="109"/>
  <c r="AM1275" i="109"/>
  <c r="AQ1275" i="109"/>
  <c r="AL1275" i="109"/>
  <c r="AR1275" i="109"/>
  <c r="AO1275" i="109"/>
  <c r="AT1275" i="109"/>
  <c r="AS1275" i="109"/>
  <c r="AK1275" i="109"/>
  <c r="AU1275" i="109"/>
  <c r="AN1275" i="109"/>
  <c r="AP1275" i="109"/>
  <c r="AJ1275" i="109"/>
  <c r="AK1257" i="109"/>
  <c r="AO1257" i="109"/>
  <c r="AS1257" i="109"/>
  <c r="AL1257" i="109"/>
  <c r="AQ1257" i="109"/>
  <c r="AM1257" i="109"/>
  <c r="AR1257" i="109"/>
  <c r="AN1257" i="109"/>
  <c r="AT1257" i="109"/>
  <c r="AP1257" i="109"/>
  <c r="AU1257" i="109"/>
  <c r="AJ1257" i="109"/>
  <c r="F445" i="109"/>
  <c r="AN1279" i="109"/>
  <c r="AR1279" i="109"/>
  <c r="AL1279" i="109"/>
  <c r="AP1279" i="109"/>
  <c r="AT1279" i="109"/>
  <c r="AO1279" i="109"/>
  <c r="AQ1279" i="109"/>
  <c r="AK1279" i="109"/>
  <c r="AS1279" i="109"/>
  <c r="AM1279" i="109"/>
  <c r="AJ1279" i="109"/>
  <c r="AU1279" i="109"/>
  <c r="F441" i="109"/>
  <c r="AK1276" i="109"/>
  <c r="AO1276" i="109"/>
  <c r="AS1276" i="109"/>
  <c r="AM1276" i="109"/>
  <c r="AQ1276" i="109"/>
  <c r="AU1276" i="109"/>
  <c r="AP1276" i="109"/>
  <c r="AR1276" i="109"/>
  <c r="AL1276" i="109"/>
  <c r="AT1276" i="109"/>
  <c r="AN1276" i="109"/>
  <c r="AJ1276" i="109"/>
  <c r="AM1255" i="109"/>
  <c r="AQ1255" i="109"/>
  <c r="AU1255" i="109"/>
  <c r="AL1255" i="109"/>
  <c r="AR1255" i="109"/>
  <c r="AN1255" i="109"/>
  <c r="AS1255" i="109"/>
  <c r="AO1255" i="109"/>
  <c r="AT1255" i="109"/>
  <c r="AK1255" i="109"/>
  <c r="AP1255" i="109"/>
  <c r="AJ1255" i="109"/>
  <c r="F456" i="109"/>
  <c r="AM1288" i="109"/>
  <c r="AQ1288" i="109"/>
  <c r="AU1288" i="109"/>
  <c r="AN1288" i="109"/>
  <c r="AR1288" i="109"/>
  <c r="AK1288" i="109"/>
  <c r="AO1288" i="109"/>
  <c r="AS1288" i="109"/>
  <c r="AL1288" i="109"/>
  <c r="AJ1288" i="109"/>
  <c r="AP1288" i="109"/>
  <c r="AT1288" i="109"/>
  <c r="AM1247" i="109"/>
  <c r="AQ1247" i="109"/>
  <c r="AU1247" i="109"/>
  <c r="AO1247" i="109"/>
  <c r="AT1247" i="109"/>
  <c r="AK1247" i="109"/>
  <c r="AP1247" i="109"/>
  <c r="AL1247" i="109"/>
  <c r="AR1247" i="109"/>
  <c r="AN1247" i="109"/>
  <c r="AS1247" i="109"/>
  <c r="AJ1247" i="109"/>
  <c r="F449" i="109"/>
  <c r="AL1281" i="109"/>
  <c r="AP1281" i="109"/>
  <c r="AT1281" i="109"/>
  <c r="AN1281" i="109"/>
  <c r="AR1281" i="109"/>
  <c r="AQ1281" i="109"/>
  <c r="AK1281" i="109"/>
  <c r="AS1281" i="109"/>
  <c r="AM1281" i="109"/>
  <c r="AU1281" i="109"/>
  <c r="AJ1281" i="109"/>
  <c r="AO1281" i="109"/>
  <c r="F436" i="109"/>
  <c r="AK1271" i="109"/>
  <c r="AO1271" i="109"/>
  <c r="AS1271" i="109"/>
  <c r="AM1271" i="109"/>
  <c r="AR1271" i="109"/>
  <c r="AP1271" i="109"/>
  <c r="AU1271" i="109"/>
  <c r="AT1271" i="109"/>
  <c r="AL1271" i="109"/>
  <c r="AN1271" i="109"/>
  <c r="AJ1271" i="109"/>
  <c r="AQ1271" i="109"/>
  <c r="U246" i="109"/>
  <c r="R246" i="109"/>
  <c r="AG246" i="109"/>
  <c r="AH246" i="109"/>
  <c r="AA246" i="109"/>
  <c r="X246" i="109"/>
  <c r="Z246" i="109"/>
  <c r="T246" i="109"/>
  <c r="Y246" i="109"/>
  <c r="S246" i="109"/>
  <c r="AC246" i="109"/>
  <c r="AC1498" i="109" s="1"/>
  <c r="AD1705" i="109" s="1"/>
  <c r="AB246" i="109"/>
  <c r="U229" i="109"/>
  <c r="AB229" i="109"/>
  <c r="W229" i="109"/>
  <c r="Z229" i="109"/>
  <c r="AE229" i="109"/>
  <c r="AG229" i="109"/>
  <c r="S229" i="109"/>
  <c r="T229" i="109"/>
  <c r="AC229" i="109"/>
  <c r="AC1476" i="109" s="1"/>
  <c r="AD1683" i="109" s="1"/>
  <c r="AA229" i="109"/>
  <c r="Q229" i="109"/>
  <c r="Q1077" i="109" s="1"/>
  <c r="AH229" i="109"/>
  <c r="Q246" i="109"/>
  <c r="Q1094" i="109" s="1"/>
  <c r="W246" i="109"/>
  <c r="AD246" i="109"/>
  <c r="AF246" i="109"/>
  <c r="AD234" i="109"/>
  <c r="Z239" i="109"/>
  <c r="AF234" i="109"/>
  <c r="U237" i="109"/>
  <c r="AF239" i="109"/>
  <c r="AA234" i="109"/>
  <c r="Y234" i="109"/>
  <c r="X237" i="109"/>
  <c r="Y229" i="109"/>
  <c r="R229" i="109"/>
  <c r="X229" i="109"/>
  <c r="Z234" i="109"/>
  <c r="AG234" i="109"/>
  <c r="AD237" i="109"/>
  <c r="AD229" i="109"/>
  <c r="AF229" i="109"/>
  <c r="S234" i="109"/>
  <c r="X234" i="109"/>
  <c r="Q234" i="109"/>
  <c r="Q1082" i="109" s="1"/>
  <c r="Y239" i="109"/>
  <c r="AB228" i="109"/>
  <c r="U228" i="109"/>
  <c r="AB233" i="109"/>
  <c r="U235" i="109"/>
  <c r="AE237" i="109"/>
  <c r="AA239" i="109"/>
  <c r="S228" i="109"/>
  <c r="Y228" i="109"/>
  <c r="Q233" i="109"/>
  <c r="Q1081" i="109" s="1"/>
  <c r="Z233" i="109"/>
  <c r="AH234" i="109"/>
  <c r="W234" i="109"/>
  <c r="AB234" i="109"/>
  <c r="U234" i="109"/>
  <c r="Z235" i="109"/>
  <c r="AG235" i="109"/>
  <c r="AG237" i="109"/>
  <c r="U238" i="109"/>
  <c r="AE238" i="109"/>
  <c r="AA228" i="109"/>
  <c r="R228" i="109"/>
  <c r="W233" i="109"/>
  <c r="Y233" i="109"/>
  <c r="AB235" i="109"/>
  <c r="AD228" i="109"/>
  <c r="AD1471" i="109" s="1"/>
  <c r="T228" i="109"/>
  <c r="AE233" i="109"/>
  <c r="AG233" i="109"/>
  <c r="T233" i="109"/>
  <c r="R234" i="109"/>
  <c r="AE234" i="109"/>
  <c r="T234" i="109"/>
  <c r="AC234" i="109"/>
  <c r="AC1479" i="109" s="1"/>
  <c r="AD1686" i="109" s="1"/>
  <c r="AA235" i="109"/>
  <c r="W237" i="109"/>
  <c r="Z237" i="109"/>
  <c r="AD238" i="109"/>
  <c r="AF238" i="109"/>
  <c r="AC228" i="109"/>
  <c r="AC1475" i="109" s="1"/>
  <c r="Z228" i="109"/>
  <c r="AE228" i="109"/>
  <c r="Q228" i="109"/>
  <c r="Q1076" i="109" s="1"/>
  <c r="AH228" i="109"/>
  <c r="AF228" i="109"/>
  <c r="S233" i="109"/>
  <c r="U233" i="109"/>
  <c r="AD233" i="109"/>
  <c r="X233" i="109"/>
  <c r="AD235" i="109"/>
  <c r="AE235" i="109"/>
  <c r="Q235" i="109"/>
  <c r="Q1083" i="109" s="1"/>
  <c r="AF235" i="109"/>
  <c r="Q237" i="109"/>
  <c r="Q1085" i="109" s="1"/>
  <c r="AA237" i="109"/>
  <c r="AH237" i="109"/>
  <c r="T237" i="109"/>
  <c r="Y238" i="109"/>
  <c r="AH238" i="109"/>
  <c r="S238" i="109"/>
  <c r="T238" i="109"/>
  <c r="AH239" i="109"/>
  <c r="AG239" i="109"/>
  <c r="S235" i="109"/>
  <c r="AH235" i="109"/>
  <c r="Y235" i="109"/>
  <c r="T235" i="109"/>
  <c r="AC238" i="109"/>
  <c r="AC1486" i="109" s="1"/>
  <c r="R238" i="109"/>
  <c r="W238" i="109"/>
  <c r="X238" i="109"/>
  <c r="W228" i="109"/>
  <c r="AG228" i="109"/>
  <c r="X228" i="109"/>
  <c r="AH233" i="109"/>
  <c r="AA233" i="109"/>
  <c r="AC233" i="109"/>
  <c r="AC1478" i="109" s="1"/>
  <c r="AD1685" i="109" s="1"/>
  <c r="R233" i="109"/>
  <c r="R235" i="109"/>
  <c r="W235" i="109"/>
  <c r="AC235" i="109"/>
  <c r="AC1480" i="109" s="1"/>
  <c r="AD1687" i="109" s="1"/>
  <c r="X235" i="109"/>
  <c r="Y237" i="109"/>
  <c r="S237" i="109"/>
  <c r="R237" i="109"/>
  <c r="AB237" i="109"/>
  <c r="Q238" i="109"/>
  <c r="Q1086" i="109" s="1"/>
  <c r="AG238" i="109"/>
  <c r="Z238" i="109"/>
  <c r="AA238" i="109"/>
  <c r="AB238" i="109"/>
  <c r="Q239" i="109"/>
  <c r="Q1087" i="109" s="1"/>
  <c r="S239" i="109"/>
  <c r="X239" i="109"/>
  <c r="AD239" i="109"/>
  <c r="AC239" i="109"/>
  <c r="AC1487" i="109" s="1"/>
  <c r="AD1694" i="109" s="1"/>
  <c r="AE239" i="109"/>
  <c r="T239" i="109"/>
  <c r="R239" i="109"/>
  <c r="U239" i="109"/>
  <c r="W239" i="109"/>
  <c r="W447" i="109" s="1"/>
  <c r="AB239" i="109"/>
  <c r="F407" i="109"/>
  <c r="Z207" i="109"/>
  <c r="U207" i="109"/>
  <c r="Q207" i="109"/>
  <c r="Y207" i="109"/>
  <c r="T207" i="109"/>
  <c r="AB207" i="109"/>
  <c r="X207" i="109"/>
  <c r="S207" i="109"/>
  <c r="AA207" i="109"/>
  <c r="W207" i="109"/>
  <c r="R207" i="109"/>
  <c r="AA208" i="109"/>
  <c r="W208" i="109"/>
  <c r="R208" i="109"/>
  <c r="Z208" i="109"/>
  <c r="U208" i="109"/>
  <c r="Q208" i="109"/>
  <c r="Q1056" i="109" s="1"/>
  <c r="Y208" i="109"/>
  <c r="T208" i="109"/>
  <c r="F408" i="109"/>
  <c r="AB208" i="109"/>
  <c r="X208" i="109"/>
  <c r="S208" i="109"/>
  <c r="AB214" i="109"/>
  <c r="X214" i="109"/>
  <c r="S214" i="109"/>
  <c r="AA214" i="109"/>
  <c r="W214" i="109"/>
  <c r="R214" i="109"/>
  <c r="F414" i="109"/>
  <c r="Z214" i="109"/>
  <c r="U214" i="109"/>
  <c r="Q214" i="109"/>
  <c r="Y214" i="109"/>
  <c r="T214" i="109"/>
  <c r="Y215" i="109"/>
  <c r="T215" i="109"/>
  <c r="F415" i="109"/>
  <c r="AB215" i="109"/>
  <c r="X215" i="109"/>
  <c r="S215" i="109"/>
  <c r="AA215" i="109"/>
  <c r="W215" i="109"/>
  <c r="R215" i="109"/>
  <c r="Z215" i="109"/>
  <c r="U215" i="109"/>
  <c r="Q215" i="109"/>
  <c r="AA213" i="109"/>
  <c r="W213" i="109"/>
  <c r="R213" i="109"/>
  <c r="Z213" i="109"/>
  <c r="U213" i="109"/>
  <c r="Q213" i="109"/>
  <c r="Y213" i="109"/>
  <c r="T213" i="109"/>
  <c r="F413" i="109"/>
  <c r="AB213" i="109"/>
  <c r="X213" i="109"/>
  <c r="S213" i="109"/>
  <c r="AB205" i="109"/>
  <c r="X205" i="109"/>
  <c r="S205" i="109"/>
  <c r="AA205" i="109"/>
  <c r="W205" i="109"/>
  <c r="R205" i="109"/>
  <c r="F405" i="109"/>
  <c r="Z205" i="109"/>
  <c r="U205" i="109"/>
  <c r="Q205" i="109"/>
  <c r="Y205" i="109"/>
  <c r="T205" i="109"/>
  <c r="AF237" i="109"/>
  <c r="Z221" i="109"/>
  <c r="T221" i="109"/>
  <c r="Y221" i="109"/>
  <c r="S221" i="109"/>
  <c r="F427" i="109"/>
  <c r="AB221" i="109"/>
  <c r="W221" i="109"/>
  <c r="R221" i="109"/>
  <c r="AA221" i="109"/>
  <c r="U221" i="109"/>
  <c r="Q221" i="109"/>
  <c r="AF233" i="109"/>
  <c r="EK39" i="109"/>
  <c r="AE246" i="109"/>
  <c r="AC237" i="109"/>
  <c r="AC1482" i="109" s="1"/>
  <c r="AD1689" i="109" s="1"/>
  <c r="EK43" i="109"/>
  <c r="AC243" i="109"/>
  <c r="AC1490" i="109" s="1"/>
  <c r="AD1697" i="109" s="1"/>
  <c r="AC249" i="109"/>
  <c r="EK55" i="109"/>
  <c r="L1099" i="109"/>
  <c r="N1896" i="109"/>
  <c r="N1865" i="109"/>
  <c r="N1864" i="109"/>
  <c r="N1866" i="109"/>
  <c r="N1890" i="109"/>
  <c r="N1912" i="109"/>
  <c r="M1876" i="109"/>
  <c r="M1874" i="109"/>
  <c r="N1901" i="109"/>
  <c r="N1859" i="109"/>
  <c r="N1894" i="109"/>
  <c r="O1858" i="109"/>
  <c r="O1860" i="109"/>
  <c r="N1913" i="109"/>
  <c r="N1867" i="109"/>
  <c r="N1862" i="109"/>
  <c r="N1850" i="109"/>
  <c r="N1877" i="109"/>
  <c r="O1875" i="109"/>
  <c r="N1885" i="109"/>
  <c r="N1892" i="109"/>
  <c r="N1895" i="109"/>
  <c r="N1893" i="109"/>
  <c r="N1855" i="109"/>
  <c r="N1882" i="109"/>
  <c r="N1891" i="109"/>
  <c r="N1886" i="109"/>
  <c r="N1904" i="109"/>
  <c r="N1914" i="109"/>
  <c r="N1868" i="109"/>
  <c r="N1861" i="109"/>
  <c r="P1878" i="109"/>
  <c r="N1857" i="109"/>
  <c r="AV1262" i="109"/>
  <c r="K645" i="109"/>
  <c r="K863" i="109" s="1"/>
  <c r="K643" i="109"/>
  <c r="K861" i="109" s="1"/>
  <c r="K426" i="109"/>
  <c r="O1436" i="109"/>
  <c r="O1643" i="109"/>
  <c r="AV1261" i="109"/>
  <c r="K686" i="109"/>
  <c r="K904" i="109" s="1"/>
  <c r="K685" i="109"/>
  <c r="K903" i="109" s="1"/>
  <c r="K684" i="109"/>
  <c r="K902" i="109" s="1"/>
  <c r="K674" i="109"/>
  <c r="K892" i="109" s="1"/>
  <c r="K671" i="109"/>
  <c r="K889" i="109" s="1"/>
  <c r="K664" i="109"/>
  <c r="K882" i="109" s="1"/>
  <c r="K667" i="109"/>
  <c r="K885" i="109" s="1"/>
  <c r="K663" i="109"/>
  <c r="K881" i="109" s="1"/>
  <c r="K659" i="109"/>
  <c r="K877" i="109" s="1"/>
  <c r="K660" i="109"/>
  <c r="K878" i="109" s="1"/>
  <c r="K658" i="109"/>
  <c r="K876" i="109" s="1"/>
  <c r="K654" i="109"/>
  <c r="K872" i="109" s="1"/>
  <c r="K653" i="109"/>
  <c r="K871" i="109" s="1"/>
  <c r="K649" i="109"/>
  <c r="K867" i="109" s="1"/>
  <c r="K633" i="109"/>
  <c r="K851" i="109" s="1"/>
  <c r="K632" i="109"/>
  <c r="K850" i="109" s="1"/>
  <c r="K631" i="109"/>
  <c r="K849" i="109" s="1"/>
  <c r="K630" i="109"/>
  <c r="K848" i="109" s="1"/>
  <c r="K629" i="109"/>
  <c r="K847" i="109" s="1"/>
  <c r="K440" i="109"/>
  <c r="K626" i="109"/>
  <c r="K844" i="109" s="1"/>
  <c r="K627" i="109"/>
  <c r="K845" i="109" s="1"/>
  <c r="K624" i="109"/>
  <c r="K842" i="109" s="1"/>
  <c r="K456" i="109"/>
  <c r="K623" i="109"/>
  <c r="K841" i="109" s="1"/>
  <c r="K441" i="109"/>
  <c r="K466" i="109"/>
  <c r="K442" i="109"/>
  <c r="K468" i="109"/>
  <c r="K620" i="109"/>
  <c r="K838" i="109" s="1"/>
  <c r="K427" i="109"/>
  <c r="Q1073" i="109"/>
  <c r="R1073" i="109" s="1"/>
  <c r="S1073" i="109" s="1"/>
  <c r="T1073" i="109" s="1"/>
  <c r="U1073" i="109" s="1"/>
  <c r="W1073" i="109" s="1"/>
  <c r="X1073" i="109" s="1"/>
  <c r="Y1073" i="109" s="1"/>
  <c r="Z1073" i="109" s="1"/>
  <c r="AA1073" i="109" s="1"/>
  <c r="AB1073" i="109" s="1"/>
  <c r="AC1073" i="109" s="1"/>
  <c r="AD1073" i="109" s="1"/>
  <c r="AE1073" i="109" s="1"/>
  <c r="AF1073" i="109" s="1"/>
  <c r="AG1073" i="109" s="1"/>
  <c r="K612" i="109"/>
  <c r="K830" i="109" s="1"/>
  <c r="K467" i="109"/>
  <c r="K644" i="109"/>
  <c r="K862" i="109" s="1"/>
  <c r="K449" i="109"/>
  <c r="AI250" i="109"/>
  <c r="K453" i="109"/>
  <c r="K446" i="109"/>
  <c r="K445" i="109"/>
  <c r="K425" i="109"/>
  <c r="K414" i="109"/>
  <c r="K431" i="109"/>
  <c r="K436" i="109"/>
  <c r="K408" i="109"/>
  <c r="K435" i="109"/>
  <c r="K415" i="109"/>
  <c r="K411" i="109"/>
  <c r="K409" i="109"/>
  <c r="K405" i="109"/>
  <c r="K412" i="109"/>
  <c r="K413" i="109"/>
  <c r="K406" i="109"/>
  <c r="K402" i="109"/>
  <c r="AI251" i="109"/>
  <c r="V225" i="109"/>
  <c r="AI225" i="109"/>
  <c r="AV225" i="109"/>
  <c r="K394" i="109"/>
  <c r="AV27" i="109"/>
  <c r="AH221" i="109"/>
  <c r="AG221" i="109"/>
  <c r="AF221" i="109"/>
  <c r="AE221" i="109"/>
  <c r="V27" i="109"/>
  <c r="AD221" i="109" s="1"/>
  <c r="AV26" i="109"/>
  <c r="AH220" i="109"/>
  <c r="AG220" i="109"/>
  <c r="AF220" i="109"/>
  <c r="AE220" i="109"/>
  <c r="AD220" i="109"/>
  <c r="V26" i="109"/>
  <c r="AV25" i="109"/>
  <c r="AH219" i="109"/>
  <c r="AG219" i="109"/>
  <c r="AF219" i="109"/>
  <c r="AE219" i="109"/>
  <c r="AD219" i="109"/>
  <c r="V25" i="109"/>
  <c r="EK25" i="109" s="1"/>
  <c r="AV21" i="109"/>
  <c r="V21" i="109"/>
  <c r="EK21" i="109" s="1"/>
  <c r="AV20" i="109"/>
  <c r="V20" i="109"/>
  <c r="EK20" i="109" s="1"/>
  <c r="AV19" i="109"/>
  <c r="AV18" i="109"/>
  <c r="AV17" i="109"/>
  <c r="V17" i="109"/>
  <c r="EK17" i="109" s="1"/>
  <c r="AJ1277" i="109" l="1"/>
  <c r="X447" i="109"/>
  <c r="X665" i="109"/>
  <c r="X883" i="109" s="1"/>
  <c r="L625" i="109"/>
  <c r="L843" i="109" s="1"/>
  <c r="AR1256" i="109"/>
  <c r="AI1275" i="109"/>
  <c r="AI1281" i="109"/>
  <c r="AI1277" i="109"/>
  <c r="AI1288" i="109"/>
  <c r="AI1279" i="109"/>
  <c r="AI1270" i="109"/>
  <c r="AJ1098" i="109"/>
  <c r="AK1098" i="109" s="1"/>
  <c r="AL1098" i="109" s="1"/>
  <c r="AM1098" i="109" s="1"/>
  <c r="AN1098" i="109" s="1"/>
  <c r="AO1098" i="109" s="1"/>
  <c r="AP1098" i="109" s="1"/>
  <c r="AQ1098" i="109" s="1"/>
  <c r="AR1098" i="109" s="1"/>
  <c r="AS1098" i="109" s="1"/>
  <c r="AT1098" i="109" s="1"/>
  <c r="AU1098" i="109" s="1"/>
  <c r="AW1098" i="109" s="1"/>
  <c r="AX1098" i="109" s="1"/>
  <c r="AY1098" i="109" s="1"/>
  <c r="AZ1098" i="109" s="1"/>
  <c r="BA1098" i="109" s="1"/>
  <c r="BB1098" i="109" s="1"/>
  <c r="BC1098" i="109" s="1"/>
  <c r="BD1098" i="109" s="1"/>
  <c r="BE1098" i="109" s="1"/>
  <c r="BF1098" i="109" s="1"/>
  <c r="BG1098" i="109" s="1"/>
  <c r="BH1098" i="109" s="1"/>
  <c r="AH1073" i="109"/>
  <c r="AJ1073" i="109" s="1"/>
  <c r="AK1073" i="109" s="1"/>
  <c r="AL1073" i="109" s="1"/>
  <c r="AM1073" i="109" s="1"/>
  <c r="AN1073" i="109" s="1"/>
  <c r="AO1073" i="109" s="1"/>
  <c r="AP1073" i="109" s="1"/>
  <c r="AQ1073" i="109" s="1"/>
  <c r="AR1073" i="109" s="1"/>
  <c r="AS1073" i="109" s="1"/>
  <c r="AT1073" i="109" s="1"/>
  <c r="AU1073" i="109" s="1"/>
  <c r="AW1073" i="109" s="1"/>
  <c r="AX1073" i="109" s="1"/>
  <c r="AY1073" i="109" s="1"/>
  <c r="AZ1073" i="109" s="1"/>
  <c r="BA1073" i="109" s="1"/>
  <c r="BB1073" i="109" s="1"/>
  <c r="BC1073" i="109" s="1"/>
  <c r="BD1073" i="109" s="1"/>
  <c r="BE1073" i="109" s="1"/>
  <c r="BF1073" i="109" s="1"/>
  <c r="BG1073" i="109" s="1"/>
  <c r="BH1073" i="109" s="1"/>
  <c r="L622" i="109"/>
  <c r="L840" i="109" s="1"/>
  <c r="O1460" i="109"/>
  <c r="O1667" i="109"/>
  <c r="AI1293" i="109"/>
  <c r="EK461" i="109"/>
  <c r="EK460" i="109"/>
  <c r="AC1500" i="109"/>
  <c r="AD1707" i="109" s="1"/>
  <c r="Q1053" i="109"/>
  <c r="R1053" i="109" s="1"/>
  <c r="S1053" i="109" s="1"/>
  <c r="T1053" i="109" s="1"/>
  <c r="U1053" i="109" s="1"/>
  <c r="W1053" i="109" s="1"/>
  <c r="X1053" i="109" s="1"/>
  <c r="Y1053" i="109" s="1"/>
  <c r="Z1053" i="109" s="1"/>
  <c r="AA1053" i="109" s="1"/>
  <c r="AB1053" i="109" s="1"/>
  <c r="AD1490" i="109"/>
  <c r="AE1490" i="109" s="1"/>
  <c r="AI1265" i="109"/>
  <c r="AI1273" i="109"/>
  <c r="R1086" i="109"/>
  <c r="S1086" i="109" s="1"/>
  <c r="T1086" i="109" s="1"/>
  <c r="U1086" i="109" s="1"/>
  <c r="W1086" i="109" s="1"/>
  <c r="X1086" i="109" s="1"/>
  <c r="Y1086" i="109" s="1"/>
  <c r="Z1086" i="109" s="1"/>
  <c r="AA1086" i="109" s="1"/>
  <c r="AB1086" i="109" s="1"/>
  <c r="AC1086" i="109" s="1"/>
  <c r="AD1086" i="109" s="1"/>
  <c r="AE1086" i="109" s="1"/>
  <c r="AF1086" i="109" s="1"/>
  <c r="AG1086" i="109" s="1"/>
  <c r="AC1097" i="109"/>
  <c r="AD1097" i="109" s="1"/>
  <c r="AE1097" i="109" s="1"/>
  <c r="AF1097" i="109" s="1"/>
  <c r="AG1097" i="109" s="1"/>
  <c r="AD1476" i="109"/>
  <c r="AE1683" i="109" s="1"/>
  <c r="AC1091" i="109"/>
  <c r="AD1091" i="109" s="1"/>
  <c r="AE1091" i="109" s="1"/>
  <c r="AF1091" i="109" s="1"/>
  <c r="AG1091" i="109" s="1"/>
  <c r="AI243" i="109"/>
  <c r="AV1288" i="109"/>
  <c r="R1094" i="109"/>
  <c r="S1094" i="109" s="1"/>
  <c r="T1094" i="109" s="1"/>
  <c r="U1094" i="109" s="1"/>
  <c r="W1094" i="109" s="1"/>
  <c r="X1094" i="109" s="1"/>
  <c r="Y1094" i="109" s="1"/>
  <c r="Z1094" i="109" s="1"/>
  <c r="AA1094" i="109" s="1"/>
  <c r="AB1094" i="109" s="1"/>
  <c r="AC1094" i="109" s="1"/>
  <c r="AD1094" i="109" s="1"/>
  <c r="AE1094" i="109" s="1"/>
  <c r="AF1094" i="109" s="1"/>
  <c r="AG1094" i="109" s="1"/>
  <c r="AV1270" i="109"/>
  <c r="AD1498" i="109"/>
  <c r="AE1705" i="109" s="1"/>
  <c r="AD1482" i="109"/>
  <c r="AE1482" i="109" s="1"/>
  <c r="AD1487" i="109"/>
  <c r="AE1694" i="109" s="1"/>
  <c r="AD1478" i="109"/>
  <c r="AE1478" i="109" s="1"/>
  <c r="V246" i="109"/>
  <c r="R1085" i="109"/>
  <c r="S1085" i="109" s="1"/>
  <c r="T1085" i="109" s="1"/>
  <c r="U1085" i="109" s="1"/>
  <c r="W1085" i="109" s="1"/>
  <c r="X1085" i="109" s="1"/>
  <c r="Y1085" i="109" s="1"/>
  <c r="Z1085" i="109" s="1"/>
  <c r="AA1085" i="109" s="1"/>
  <c r="AB1085" i="109" s="1"/>
  <c r="AC1085" i="109" s="1"/>
  <c r="AD1085" i="109" s="1"/>
  <c r="AE1085" i="109" s="1"/>
  <c r="AF1085" i="109" s="1"/>
  <c r="AG1085" i="109" s="1"/>
  <c r="AH1085" i="109" s="1"/>
  <c r="V229" i="109"/>
  <c r="AI1291" i="109"/>
  <c r="R1077" i="109"/>
  <c r="S1077" i="109" s="1"/>
  <c r="T1077" i="109" s="1"/>
  <c r="U1077" i="109" s="1"/>
  <c r="W1077" i="109" s="1"/>
  <c r="X1077" i="109" s="1"/>
  <c r="Y1077" i="109" s="1"/>
  <c r="Z1077" i="109" s="1"/>
  <c r="AA1077" i="109" s="1"/>
  <c r="AB1077" i="109" s="1"/>
  <c r="AC1077" i="109" s="1"/>
  <c r="AD1077" i="109" s="1"/>
  <c r="AE1077" i="109" s="1"/>
  <c r="AF1077" i="109" s="1"/>
  <c r="AG1077" i="109" s="1"/>
  <c r="AH1077" i="109" s="1"/>
  <c r="V228" i="109"/>
  <c r="AV1275" i="109"/>
  <c r="V238" i="109"/>
  <c r="R1056" i="109"/>
  <c r="S1056" i="109" s="1"/>
  <c r="T1056" i="109" s="1"/>
  <c r="U1056" i="109" s="1"/>
  <c r="W1056" i="109" s="1"/>
  <c r="X1056" i="109" s="1"/>
  <c r="Y1056" i="109" s="1"/>
  <c r="Z1056" i="109" s="1"/>
  <c r="AA1056" i="109" s="1"/>
  <c r="AB1056" i="109" s="1"/>
  <c r="AI229" i="109"/>
  <c r="AV229" i="109"/>
  <c r="R1076" i="109"/>
  <c r="S1076" i="109" s="1"/>
  <c r="T1076" i="109" s="1"/>
  <c r="U1076" i="109" s="1"/>
  <c r="W1076" i="109" s="1"/>
  <c r="X1076" i="109" s="1"/>
  <c r="Y1076" i="109" s="1"/>
  <c r="Z1076" i="109" s="1"/>
  <c r="AA1076" i="109" s="1"/>
  <c r="AB1076" i="109" s="1"/>
  <c r="AC1076" i="109" s="1"/>
  <c r="AD1076" i="109" s="1"/>
  <c r="AE1076" i="109" s="1"/>
  <c r="AF1076" i="109" s="1"/>
  <c r="AG1076" i="109" s="1"/>
  <c r="AV1291" i="109"/>
  <c r="R1081" i="109"/>
  <c r="S1081" i="109" s="1"/>
  <c r="T1081" i="109" s="1"/>
  <c r="U1081" i="109" s="1"/>
  <c r="W1081" i="109" s="1"/>
  <c r="X1081" i="109" s="1"/>
  <c r="Y1081" i="109" s="1"/>
  <c r="Z1081" i="109" s="1"/>
  <c r="AA1081" i="109" s="1"/>
  <c r="AB1081" i="109" s="1"/>
  <c r="AC1081" i="109" s="1"/>
  <c r="AD1081" i="109" s="1"/>
  <c r="AE1081" i="109" s="1"/>
  <c r="AF1081" i="109" s="1"/>
  <c r="AG1081" i="109" s="1"/>
  <c r="AV228" i="109"/>
  <c r="AV233" i="109"/>
  <c r="AV1277" i="109"/>
  <c r="AI239" i="109"/>
  <c r="R1087" i="109"/>
  <c r="S1087" i="109" s="1"/>
  <c r="T1087" i="109" s="1"/>
  <c r="U1087" i="109" s="1"/>
  <c r="W1087" i="109" s="1"/>
  <c r="X1087" i="109" s="1"/>
  <c r="Y1087" i="109" s="1"/>
  <c r="Z1087" i="109" s="1"/>
  <c r="AA1087" i="109" s="1"/>
  <c r="AB1087" i="109" s="1"/>
  <c r="AC1087" i="109" s="1"/>
  <c r="AD1087" i="109" s="1"/>
  <c r="AE1087" i="109" s="1"/>
  <c r="AF1087" i="109" s="1"/>
  <c r="AG1087" i="109" s="1"/>
  <c r="AI235" i="109"/>
  <c r="AI238" i="109"/>
  <c r="AI234" i="109"/>
  <c r="AV235" i="109"/>
  <c r="V237" i="109"/>
  <c r="V235" i="109"/>
  <c r="V234" i="109"/>
  <c r="V239" i="109"/>
  <c r="V233" i="109"/>
  <c r="AV234" i="109"/>
  <c r="AI228" i="109"/>
  <c r="AV246" i="109"/>
  <c r="AV237" i="109"/>
  <c r="AI246" i="109"/>
  <c r="R1082" i="109"/>
  <c r="S1082" i="109" s="1"/>
  <c r="T1082" i="109" s="1"/>
  <c r="U1082" i="109" s="1"/>
  <c r="W1082" i="109" s="1"/>
  <c r="X1082" i="109" s="1"/>
  <c r="Y1082" i="109" s="1"/>
  <c r="Z1082" i="109" s="1"/>
  <c r="AA1082" i="109" s="1"/>
  <c r="AB1082" i="109" s="1"/>
  <c r="AC1082" i="109" s="1"/>
  <c r="AD1082" i="109" s="1"/>
  <c r="AE1082" i="109" s="1"/>
  <c r="AF1082" i="109" s="1"/>
  <c r="AG1082" i="109" s="1"/>
  <c r="AH1082" i="109" s="1"/>
  <c r="AV1285" i="109"/>
  <c r="AV1279" i="109"/>
  <c r="AV1281" i="109"/>
  <c r="AV238" i="109"/>
  <c r="AI1285" i="109"/>
  <c r="AD1480" i="109"/>
  <c r="AE1687" i="109" s="1"/>
  <c r="AV239" i="109"/>
  <c r="V215" i="109"/>
  <c r="R1083" i="109"/>
  <c r="S1083" i="109" s="1"/>
  <c r="T1083" i="109" s="1"/>
  <c r="U1083" i="109" s="1"/>
  <c r="W1083" i="109" s="1"/>
  <c r="X1083" i="109" s="1"/>
  <c r="Y1083" i="109" s="1"/>
  <c r="Z1083" i="109" s="1"/>
  <c r="AA1083" i="109" s="1"/>
  <c r="AB1083" i="109" s="1"/>
  <c r="AC1083" i="109" s="1"/>
  <c r="AD1083" i="109" s="1"/>
  <c r="AE1083" i="109" s="1"/>
  <c r="AF1083" i="109" s="1"/>
  <c r="AG1083" i="109" s="1"/>
  <c r="V214" i="109"/>
  <c r="V207" i="109"/>
  <c r="AV221" i="109"/>
  <c r="AV205" i="109"/>
  <c r="V205" i="109"/>
  <c r="AV213" i="109"/>
  <c r="Q1063" i="109"/>
  <c r="R1063" i="109" s="1"/>
  <c r="S1063" i="109" s="1"/>
  <c r="T1063" i="109" s="1"/>
  <c r="U1063" i="109" s="1"/>
  <c r="W1063" i="109" s="1"/>
  <c r="X1063" i="109" s="1"/>
  <c r="Y1063" i="109" s="1"/>
  <c r="Z1063" i="109" s="1"/>
  <c r="AA1063" i="109" s="1"/>
  <c r="AB1063" i="109" s="1"/>
  <c r="V208" i="109"/>
  <c r="AV208" i="109"/>
  <c r="V221" i="109"/>
  <c r="AV215" i="109"/>
  <c r="Q1062" i="109"/>
  <c r="R1062" i="109" s="1"/>
  <c r="S1062" i="109" s="1"/>
  <c r="T1062" i="109" s="1"/>
  <c r="U1062" i="109" s="1"/>
  <c r="W1062" i="109" s="1"/>
  <c r="X1062" i="109" s="1"/>
  <c r="Y1062" i="109" s="1"/>
  <c r="Z1062" i="109" s="1"/>
  <c r="AA1062" i="109" s="1"/>
  <c r="AB1062" i="109" s="1"/>
  <c r="AV214" i="109"/>
  <c r="AV207" i="109"/>
  <c r="V213" i="109"/>
  <c r="Q1061" i="109"/>
  <c r="R1061" i="109" s="1"/>
  <c r="S1061" i="109" s="1"/>
  <c r="T1061" i="109" s="1"/>
  <c r="U1061" i="109" s="1"/>
  <c r="W1061" i="109" s="1"/>
  <c r="X1061" i="109" s="1"/>
  <c r="Y1061" i="109" s="1"/>
  <c r="Z1061" i="109" s="1"/>
  <c r="AA1061" i="109" s="1"/>
  <c r="AB1061" i="109" s="1"/>
  <c r="Q1069" i="109"/>
  <c r="R1069" i="109" s="1"/>
  <c r="S1069" i="109" s="1"/>
  <c r="T1069" i="109" s="1"/>
  <c r="U1069" i="109" s="1"/>
  <c r="W1069" i="109" s="1"/>
  <c r="AI237" i="109"/>
  <c r="X221" i="109"/>
  <c r="EK27" i="109"/>
  <c r="AI233" i="109"/>
  <c r="W220" i="109"/>
  <c r="EK26" i="109"/>
  <c r="M1099" i="109"/>
  <c r="O1886" i="109"/>
  <c r="O1892" i="109"/>
  <c r="P1875" i="109"/>
  <c r="O1867" i="109"/>
  <c r="O1894" i="109"/>
  <c r="O1882" i="109"/>
  <c r="O1893" i="109"/>
  <c r="P1860" i="109"/>
  <c r="O1859" i="109"/>
  <c r="O1866" i="109"/>
  <c r="O1865" i="109"/>
  <c r="Q1878" i="109"/>
  <c r="R1878" i="109" s="1"/>
  <c r="S1878" i="109" s="1"/>
  <c r="T1878" i="109" s="1"/>
  <c r="U1878" i="109" s="1"/>
  <c r="W1878" i="109" s="1"/>
  <c r="X1878" i="109" s="1"/>
  <c r="Y1878" i="109" s="1"/>
  <c r="Z1878" i="109" s="1"/>
  <c r="AA1878" i="109" s="1"/>
  <c r="AB1878" i="109" s="1"/>
  <c r="AC1878" i="109" s="1"/>
  <c r="O1868" i="109"/>
  <c r="O1904" i="109"/>
  <c r="N1874" i="109"/>
  <c r="O1912" i="109"/>
  <c r="O1891" i="109"/>
  <c r="O1855" i="109"/>
  <c r="O1895" i="109"/>
  <c r="O1885" i="109"/>
  <c r="O1877" i="109"/>
  <c r="O1862" i="109"/>
  <c r="O1913" i="109"/>
  <c r="P1858" i="109"/>
  <c r="O1901" i="109"/>
  <c r="O1890" i="109"/>
  <c r="O1864" i="109"/>
  <c r="O1896" i="109"/>
  <c r="O1850" i="109"/>
  <c r="O1857" i="109"/>
  <c r="O1861" i="109"/>
  <c r="O1914" i="109"/>
  <c r="N1876" i="109"/>
  <c r="L426" i="109"/>
  <c r="M644" i="109" s="1"/>
  <c r="L644" i="109"/>
  <c r="L862" i="109" s="1"/>
  <c r="L440" i="109"/>
  <c r="L425" i="109"/>
  <c r="M425" i="109" s="1"/>
  <c r="L427" i="109"/>
  <c r="M427" i="109" s="1"/>
  <c r="AE1471" i="109"/>
  <c r="AE1678" i="109"/>
  <c r="P1436" i="109"/>
  <c r="P1643" i="109"/>
  <c r="L467" i="109"/>
  <c r="L686" i="109"/>
  <c r="L904" i="109" s="1"/>
  <c r="L466" i="109"/>
  <c r="L456" i="109"/>
  <c r="L671" i="109"/>
  <c r="L889" i="109" s="1"/>
  <c r="L446" i="109"/>
  <c r="L449" i="109"/>
  <c r="L445" i="109"/>
  <c r="L659" i="109"/>
  <c r="L877" i="109" s="1"/>
  <c r="L442" i="109"/>
  <c r="L658" i="109"/>
  <c r="L876" i="109" s="1"/>
  <c r="L436" i="109"/>
  <c r="L435" i="109"/>
  <c r="L649" i="109"/>
  <c r="L867" i="109" s="1"/>
  <c r="L633" i="109"/>
  <c r="L851" i="109" s="1"/>
  <c r="L441" i="109"/>
  <c r="L632" i="109"/>
  <c r="L850" i="109" s="1"/>
  <c r="L413" i="109"/>
  <c r="L468" i="109"/>
  <c r="M468" i="109" s="1"/>
  <c r="L412" i="109"/>
  <c r="L629" i="109"/>
  <c r="L847" i="109" s="1"/>
  <c r="L674" i="109"/>
  <c r="L892" i="109" s="1"/>
  <c r="L409" i="109"/>
  <c r="L408" i="109"/>
  <c r="L624" i="109"/>
  <c r="L842" i="109" s="1"/>
  <c r="L414" i="109"/>
  <c r="L660" i="109"/>
  <c r="L878" i="109" s="1"/>
  <c r="L405" i="109"/>
  <c r="L643" i="109"/>
  <c r="L861" i="109" s="1"/>
  <c r="L684" i="109"/>
  <c r="L902" i="109" s="1"/>
  <c r="L645" i="109"/>
  <c r="L863" i="109" s="1"/>
  <c r="L431" i="109"/>
  <c r="L667" i="109"/>
  <c r="L885" i="109" s="1"/>
  <c r="L402" i="109"/>
  <c r="L654" i="109"/>
  <c r="L872" i="109" s="1"/>
  <c r="L453" i="109"/>
  <c r="L685" i="109"/>
  <c r="L903" i="109" s="1"/>
  <c r="L664" i="109"/>
  <c r="L882" i="109" s="1"/>
  <c r="AI249" i="109"/>
  <c r="L653" i="109"/>
  <c r="L871" i="109" s="1"/>
  <c r="L415" i="109"/>
  <c r="L663" i="109"/>
  <c r="L881" i="109" s="1"/>
  <c r="L631" i="109"/>
  <c r="L849" i="109" s="1"/>
  <c r="L626" i="109"/>
  <c r="L844" i="109" s="1"/>
  <c r="L411" i="109"/>
  <c r="L630" i="109"/>
  <c r="L848" i="109" s="1"/>
  <c r="L620" i="109"/>
  <c r="L838" i="109" s="1"/>
  <c r="L623" i="109"/>
  <c r="L841" i="109" s="1"/>
  <c r="L406" i="109"/>
  <c r="AF214" i="109"/>
  <c r="AF215" i="109"/>
  <c r="AG215" i="109"/>
  <c r="AD214" i="109"/>
  <c r="AH214" i="109"/>
  <c r="AD215" i="109"/>
  <c r="AH215" i="109"/>
  <c r="L627" i="109"/>
  <c r="L845" i="109" s="1"/>
  <c r="AG214" i="109"/>
  <c r="AE214" i="109"/>
  <c r="AE215" i="109"/>
  <c r="AG212" i="109"/>
  <c r="AD212" i="109"/>
  <c r="AH212" i="109"/>
  <c r="AE213" i="109"/>
  <c r="AH213" i="109"/>
  <c r="AE212" i="109"/>
  <c r="AF213" i="109"/>
  <c r="AF212" i="109"/>
  <c r="AG213" i="109"/>
  <c r="AG211" i="109"/>
  <c r="AF211" i="109"/>
  <c r="AD211" i="109"/>
  <c r="AH211" i="109"/>
  <c r="AE211" i="109"/>
  <c r="AC220" i="109"/>
  <c r="AC221" i="109"/>
  <c r="M407" i="109"/>
  <c r="M625" i="109"/>
  <c r="M404" i="109"/>
  <c r="M622" i="109"/>
  <c r="AC211" i="109"/>
  <c r="AC1450" i="109" s="1"/>
  <c r="AD1657" i="109" s="1"/>
  <c r="AC219" i="109"/>
  <c r="AC215" i="109"/>
  <c r="AC1454" i="109" s="1"/>
  <c r="AD1661" i="109" s="1"/>
  <c r="AC214" i="109"/>
  <c r="AC1453" i="109" s="1"/>
  <c r="AD1660" i="109" s="1"/>
  <c r="L394" i="109"/>
  <c r="L612" i="109"/>
  <c r="L830" i="109" s="1"/>
  <c r="V19" i="109"/>
  <c r="AD213" i="109" s="1"/>
  <c r="V18" i="109"/>
  <c r="AV15" i="109"/>
  <c r="V15" i="109"/>
  <c r="EK15" i="109" s="1"/>
  <c r="AV14" i="109"/>
  <c r="V14" i="109"/>
  <c r="EK14" i="109" s="1"/>
  <c r="AV13" i="109"/>
  <c r="J1055" i="109"/>
  <c r="AV12" i="109"/>
  <c r="AV11" i="109"/>
  <c r="V11" i="109"/>
  <c r="EK11" i="109" s="1"/>
  <c r="AV10" i="109"/>
  <c r="J1052" i="109"/>
  <c r="AV8" i="109"/>
  <c r="V8" i="109"/>
  <c r="EK8" i="109" s="1"/>
  <c r="AV6" i="109"/>
  <c r="V6" i="109"/>
  <c r="EK6" i="109" s="1"/>
  <c r="M843" i="109" l="1"/>
  <c r="Y447" i="109"/>
  <c r="Y665" i="109"/>
  <c r="Y883" i="109" s="1"/>
  <c r="M840" i="109"/>
  <c r="AH1081" i="109"/>
  <c r="AJ1081" i="109" s="1"/>
  <c r="AK1081" i="109" s="1"/>
  <c r="AL1081" i="109" s="1"/>
  <c r="AM1081" i="109" s="1"/>
  <c r="AN1081" i="109" s="1"/>
  <c r="AO1081" i="109" s="1"/>
  <c r="AP1081" i="109" s="1"/>
  <c r="AQ1081" i="109" s="1"/>
  <c r="AR1081" i="109" s="1"/>
  <c r="AS1081" i="109" s="1"/>
  <c r="AT1081" i="109" s="1"/>
  <c r="AU1081" i="109" s="1"/>
  <c r="AW1081" i="109" s="1"/>
  <c r="AX1081" i="109" s="1"/>
  <c r="AY1081" i="109" s="1"/>
  <c r="AZ1081" i="109" s="1"/>
  <c r="BA1081" i="109" s="1"/>
  <c r="BB1081" i="109" s="1"/>
  <c r="BC1081" i="109" s="1"/>
  <c r="BD1081" i="109" s="1"/>
  <c r="BE1081" i="109" s="1"/>
  <c r="BF1081" i="109" s="1"/>
  <c r="BG1081" i="109" s="1"/>
  <c r="BH1081" i="109" s="1"/>
  <c r="AJ1077" i="109"/>
  <c r="AK1077" i="109" s="1"/>
  <c r="AL1077" i="109" s="1"/>
  <c r="AM1077" i="109" s="1"/>
  <c r="AN1077" i="109" s="1"/>
  <c r="AO1077" i="109" s="1"/>
  <c r="AP1077" i="109" s="1"/>
  <c r="AQ1077" i="109" s="1"/>
  <c r="AR1077" i="109" s="1"/>
  <c r="AS1077" i="109" s="1"/>
  <c r="AT1077" i="109" s="1"/>
  <c r="AU1077" i="109" s="1"/>
  <c r="AW1077" i="109" s="1"/>
  <c r="AX1077" i="109" s="1"/>
  <c r="AY1077" i="109" s="1"/>
  <c r="AZ1077" i="109" s="1"/>
  <c r="BA1077" i="109" s="1"/>
  <c r="BB1077" i="109" s="1"/>
  <c r="BC1077" i="109" s="1"/>
  <c r="BD1077" i="109" s="1"/>
  <c r="BE1077" i="109" s="1"/>
  <c r="BF1077" i="109" s="1"/>
  <c r="BG1077" i="109" s="1"/>
  <c r="BH1077" i="109" s="1"/>
  <c r="AJ1085" i="109"/>
  <c r="AK1085" i="109" s="1"/>
  <c r="AL1085" i="109" s="1"/>
  <c r="AM1085" i="109" s="1"/>
  <c r="AN1085" i="109" s="1"/>
  <c r="AO1085" i="109" s="1"/>
  <c r="AP1085" i="109" s="1"/>
  <c r="AQ1085" i="109" s="1"/>
  <c r="AR1085" i="109" s="1"/>
  <c r="AS1085" i="109" s="1"/>
  <c r="AT1085" i="109" s="1"/>
  <c r="AU1085" i="109" s="1"/>
  <c r="AW1085" i="109" s="1"/>
  <c r="AX1085" i="109" s="1"/>
  <c r="AY1085" i="109" s="1"/>
  <c r="AZ1085" i="109" s="1"/>
  <c r="BA1085" i="109" s="1"/>
  <c r="BB1085" i="109" s="1"/>
  <c r="BC1085" i="109" s="1"/>
  <c r="BD1085" i="109" s="1"/>
  <c r="BE1085" i="109" s="1"/>
  <c r="BF1085" i="109" s="1"/>
  <c r="BG1085" i="109" s="1"/>
  <c r="BH1085" i="109" s="1"/>
  <c r="AH1076" i="109"/>
  <c r="AJ1076" i="109" s="1"/>
  <c r="AK1076" i="109" s="1"/>
  <c r="AL1076" i="109" s="1"/>
  <c r="AM1076" i="109" s="1"/>
  <c r="AN1076" i="109" s="1"/>
  <c r="AO1076" i="109" s="1"/>
  <c r="AP1076" i="109" s="1"/>
  <c r="AQ1076" i="109" s="1"/>
  <c r="AR1076" i="109" s="1"/>
  <c r="AS1076" i="109" s="1"/>
  <c r="AT1076" i="109" s="1"/>
  <c r="AU1076" i="109" s="1"/>
  <c r="AW1076" i="109" s="1"/>
  <c r="AX1076" i="109" s="1"/>
  <c r="AY1076" i="109" s="1"/>
  <c r="AZ1076" i="109" s="1"/>
  <c r="BA1076" i="109" s="1"/>
  <c r="BB1076" i="109" s="1"/>
  <c r="BC1076" i="109" s="1"/>
  <c r="BD1076" i="109" s="1"/>
  <c r="BE1076" i="109" s="1"/>
  <c r="BF1076" i="109" s="1"/>
  <c r="BG1076" i="109" s="1"/>
  <c r="BH1076" i="109" s="1"/>
  <c r="AH1086" i="109"/>
  <c r="AJ1086" i="109" s="1"/>
  <c r="AK1086" i="109" s="1"/>
  <c r="AL1086" i="109" s="1"/>
  <c r="AM1086" i="109" s="1"/>
  <c r="AN1086" i="109" s="1"/>
  <c r="AO1086" i="109" s="1"/>
  <c r="AP1086" i="109" s="1"/>
  <c r="AQ1086" i="109" s="1"/>
  <c r="AR1086" i="109" s="1"/>
  <c r="AS1086" i="109" s="1"/>
  <c r="AT1086" i="109" s="1"/>
  <c r="AU1086" i="109" s="1"/>
  <c r="AW1086" i="109" s="1"/>
  <c r="AX1086" i="109" s="1"/>
  <c r="AY1086" i="109" s="1"/>
  <c r="AZ1086" i="109" s="1"/>
  <c r="BA1086" i="109" s="1"/>
  <c r="BB1086" i="109" s="1"/>
  <c r="BC1086" i="109" s="1"/>
  <c r="BD1086" i="109" s="1"/>
  <c r="BE1086" i="109" s="1"/>
  <c r="BF1086" i="109" s="1"/>
  <c r="BG1086" i="109" s="1"/>
  <c r="BH1086" i="109" s="1"/>
  <c r="AJ1082" i="109"/>
  <c r="AK1082" i="109" s="1"/>
  <c r="AL1082" i="109" s="1"/>
  <c r="AM1082" i="109" s="1"/>
  <c r="AN1082" i="109" s="1"/>
  <c r="AO1082" i="109" s="1"/>
  <c r="AP1082" i="109" s="1"/>
  <c r="AQ1082" i="109" s="1"/>
  <c r="AR1082" i="109" s="1"/>
  <c r="AS1082" i="109" s="1"/>
  <c r="AT1082" i="109" s="1"/>
  <c r="AU1082" i="109" s="1"/>
  <c r="AW1082" i="109" s="1"/>
  <c r="AX1082" i="109" s="1"/>
  <c r="AY1082" i="109" s="1"/>
  <c r="AZ1082" i="109" s="1"/>
  <c r="BA1082" i="109" s="1"/>
  <c r="BB1082" i="109" s="1"/>
  <c r="BC1082" i="109" s="1"/>
  <c r="BD1082" i="109" s="1"/>
  <c r="BE1082" i="109" s="1"/>
  <c r="BF1082" i="109" s="1"/>
  <c r="BG1082" i="109" s="1"/>
  <c r="BH1082" i="109" s="1"/>
  <c r="AH1091" i="109"/>
  <c r="AH1097" i="109"/>
  <c r="AJ1097" i="109" s="1"/>
  <c r="AK1097" i="109" s="1"/>
  <c r="AL1097" i="109" s="1"/>
  <c r="AM1097" i="109" s="1"/>
  <c r="AN1097" i="109" s="1"/>
  <c r="AO1097" i="109" s="1"/>
  <c r="AP1097" i="109" s="1"/>
  <c r="AQ1097" i="109" s="1"/>
  <c r="AR1097" i="109" s="1"/>
  <c r="AS1097" i="109" s="1"/>
  <c r="AT1097" i="109" s="1"/>
  <c r="AU1097" i="109" s="1"/>
  <c r="AW1097" i="109" s="1"/>
  <c r="AX1097" i="109" s="1"/>
  <c r="AY1097" i="109" s="1"/>
  <c r="AZ1097" i="109" s="1"/>
  <c r="BA1097" i="109" s="1"/>
  <c r="BB1097" i="109" s="1"/>
  <c r="BC1097" i="109" s="1"/>
  <c r="BD1097" i="109" s="1"/>
  <c r="BE1097" i="109" s="1"/>
  <c r="BF1097" i="109" s="1"/>
  <c r="BG1097" i="109" s="1"/>
  <c r="BH1097" i="109" s="1"/>
  <c r="AH1094" i="109"/>
  <c r="AJ1094" i="109" s="1"/>
  <c r="AK1094" i="109" s="1"/>
  <c r="AL1094" i="109" s="1"/>
  <c r="AM1094" i="109" s="1"/>
  <c r="AN1094" i="109" s="1"/>
  <c r="AO1094" i="109" s="1"/>
  <c r="AP1094" i="109" s="1"/>
  <c r="AQ1094" i="109" s="1"/>
  <c r="AR1094" i="109" s="1"/>
  <c r="AS1094" i="109" s="1"/>
  <c r="AT1094" i="109" s="1"/>
  <c r="AU1094" i="109" s="1"/>
  <c r="AW1094" i="109" s="1"/>
  <c r="AX1094" i="109" s="1"/>
  <c r="AY1094" i="109" s="1"/>
  <c r="AZ1094" i="109" s="1"/>
  <c r="BA1094" i="109" s="1"/>
  <c r="BB1094" i="109" s="1"/>
  <c r="BC1094" i="109" s="1"/>
  <c r="BD1094" i="109" s="1"/>
  <c r="BE1094" i="109" s="1"/>
  <c r="BF1094" i="109" s="1"/>
  <c r="BG1094" i="109" s="1"/>
  <c r="BH1094" i="109" s="1"/>
  <c r="AH1083" i="109"/>
  <c r="AH1087" i="109"/>
  <c r="P1460" i="109"/>
  <c r="P1667" i="109"/>
  <c r="AD1500" i="109"/>
  <c r="AE1500" i="109" s="1"/>
  <c r="AF1500" i="109" s="1"/>
  <c r="EK459" i="109"/>
  <c r="AC1463" i="109"/>
  <c r="AD1670" i="109" s="1"/>
  <c r="AC1462" i="109"/>
  <c r="AD1669" i="109" s="1"/>
  <c r="W1068" i="109"/>
  <c r="X1068" i="109" s="1"/>
  <c r="Y1068" i="109" s="1"/>
  <c r="Z1068" i="109" s="1"/>
  <c r="AA1068" i="109" s="1"/>
  <c r="AB1068" i="109" s="1"/>
  <c r="AC1068" i="109" s="1"/>
  <c r="AD1068" i="109" s="1"/>
  <c r="AE1068" i="109" s="1"/>
  <c r="AF1068" i="109" s="1"/>
  <c r="AG1068" i="109" s="1"/>
  <c r="AE1697" i="109"/>
  <c r="AE1498" i="109"/>
  <c r="AF1705" i="109" s="1"/>
  <c r="AE1476" i="109"/>
  <c r="AF1683" i="109" s="1"/>
  <c r="M426" i="109"/>
  <c r="N426" i="109" s="1"/>
  <c r="AE1487" i="109"/>
  <c r="AF1694" i="109" s="1"/>
  <c r="AE1480" i="109"/>
  <c r="AF1480" i="109" s="1"/>
  <c r="AE1689" i="109"/>
  <c r="AE1685" i="109"/>
  <c r="AV1250" i="109"/>
  <c r="AV1255" i="109"/>
  <c r="AV1249" i="109"/>
  <c r="AV1257" i="109"/>
  <c r="AV1263" i="109"/>
  <c r="X1069" i="109"/>
  <c r="Y1069" i="109" s="1"/>
  <c r="Z1069" i="109" s="1"/>
  <c r="AA1069" i="109" s="1"/>
  <c r="AB1069" i="109" s="1"/>
  <c r="AC1069" i="109" s="1"/>
  <c r="AD1069" i="109" s="1"/>
  <c r="AE1069" i="109" s="1"/>
  <c r="AF1069" i="109" s="1"/>
  <c r="AG1069" i="109" s="1"/>
  <c r="AV1256" i="109"/>
  <c r="AV1247" i="109"/>
  <c r="AC212" i="109"/>
  <c r="AC1451" i="109" s="1"/>
  <c r="AD1658" i="109" s="1"/>
  <c r="EK18" i="109"/>
  <c r="AC213" i="109"/>
  <c r="AC1452" i="109" s="1"/>
  <c r="AD1452" i="109" s="1"/>
  <c r="AE1659" i="109" s="1"/>
  <c r="EK19" i="109"/>
  <c r="M456" i="109"/>
  <c r="N456" i="109" s="1"/>
  <c r="P1850" i="109"/>
  <c r="M440" i="109"/>
  <c r="N440" i="109" s="1"/>
  <c r="N1099" i="109"/>
  <c r="P1890" i="109"/>
  <c r="P1914" i="109"/>
  <c r="P1857" i="109"/>
  <c r="P1913" i="109"/>
  <c r="P1885" i="109"/>
  <c r="P1868" i="109"/>
  <c r="Q1860" i="109"/>
  <c r="R1860" i="109" s="1"/>
  <c r="S1860" i="109" s="1"/>
  <c r="T1860" i="109" s="1"/>
  <c r="U1860" i="109" s="1"/>
  <c r="W1860" i="109" s="1"/>
  <c r="X1860" i="109" s="1"/>
  <c r="Y1860" i="109" s="1"/>
  <c r="Z1860" i="109" s="1"/>
  <c r="AA1860" i="109" s="1"/>
  <c r="AB1860" i="109" s="1"/>
  <c r="AC1860" i="109" s="1"/>
  <c r="P1882" i="109"/>
  <c r="P1894" i="109"/>
  <c r="Q1875" i="109"/>
  <c r="P1886" i="109"/>
  <c r="P1896" i="109"/>
  <c r="P1864" i="109"/>
  <c r="P1891" i="109"/>
  <c r="O1874" i="109"/>
  <c r="P1865" i="109"/>
  <c r="P1855" i="109"/>
  <c r="P1912" i="109"/>
  <c r="P1866" i="109"/>
  <c r="O1876" i="109"/>
  <c r="P1861" i="109"/>
  <c r="P1901" i="109"/>
  <c r="Q1858" i="109"/>
  <c r="R1858" i="109" s="1"/>
  <c r="S1858" i="109" s="1"/>
  <c r="T1858" i="109" s="1"/>
  <c r="U1858" i="109" s="1"/>
  <c r="W1858" i="109" s="1"/>
  <c r="X1858" i="109" s="1"/>
  <c r="Y1858" i="109" s="1"/>
  <c r="Z1858" i="109" s="1"/>
  <c r="AA1858" i="109" s="1"/>
  <c r="AB1858" i="109" s="1"/>
  <c r="AC1858" i="109" s="1"/>
  <c r="P1862" i="109"/>
  <c r="P1877" i="109"/>
  <c r="P1895" i="109"/>
  <c r="P1904" i="109"/>
  <c r="P1859" i="109"/>
  <c r="P1893" i="109"/>
  <c r="P1867" i="109"/>
  <c r="P1892" i="109"/>
  <c r="AI1263" i="109"/>
  <c r="AC1464" i="109"/>
  <c r="AD1671" i="109" s="1"/>
  <c r="AD1878" i="109" s="1"/>
  <c r="AI1262" i="109"/>
  <c r="M643" i="109"/>
  <c r="M861" i="109" s="1"/>
  <c r="M626" i="109"/>
  <c r="M844" i="109" s="1"/>
  <c r="M630" i="109"/>
  <c r="M848" i="109" s="1"/>
  <c r="M654" i="109"/>
  <c r="M872" i="109" s="1"/>
  <c r="M445" i="109"/>
  <c r="M449" i="109"/>
  <c r="M466" i="109"/>
  <c r="N466" i="109" s="1"/>
  <c r="M405" i="109"/>
  <c r="M435" i="109"/>
  <c r="M467" i="109"/>
  <c r="M627" i="109"/>
  <c r="M845" i="109" s="1"/>
  <c r="M674" i="109"/>
  <c r="M892" i="109" s="1"/>
  <c r="M645" i="109"/>
  <c r="M863" i="109" s="1"/>
  <c r="M658" i="109"/>
  <c r="M876" i="109" s="1"/>
  <c r="M413" i="109"/>
  <c r="M442" i="109"/>
  <c r="M446" i="109"/>
  <c r="AF1490" i="109"/>
  <c r="AF1697" i="109"/>
  <c r="AF1482" i="109"/>
  <c r="AF1689" i="109"/>
  <c r="AF1478" i="109"/>
  <c r="AF1685" i="109"/>
  <c r="AF1471" i="109"/>
  <c r="AF1678" i="109"/>
  <c r="AD1454" i="109"/>
  <c r="AD1450" i="109"/>
  <c r="AI220" i="109"/>
  <c r="AC1465" i="109"/>
  <c r="AD1453" i="109"/>
  <c r="AI221" i="109"/>
  <c r="AC1467" i="109"/>
  <c r="Q1436" i="109"/>
  <c r="Q1643" i="109"/>
  <c r="M685" i="109"/>
  <c r="M903" i="109" s="1"/>
  <c r="M684" i="109"/>
  <c r="M902" i="109" s="1"/>
  <c r="M667" i="109"/>
  <c r="M885" i="109" s="1"/>
  <c r="AC1067" i="109"/>
  <c r="AD1067" i="109" s="1"/>
  <c r="AE1067" i="109" s="1"/>
  <c r="AF1067" i="109" s="1"/>
  <c r="AG1067" i="109" s="1"/>
  <c r="AH1067" i="109" s="1"/>
  <c r="AC1063" i="109"/>
  <c r="AD1063" i="109" s="1"/>
  <c r="AE1063" i="109" s="1"/>
  <c r="AF1063" i="109" s="1"/>
  <c r="AG1063" i="109" s="1"/>
  <c r="AH1063" i="109" s="1"/>
  <c r="AJ1063" i="109" s="1"/>
  <c r="AK1063" i="109" s="1"/>
  <c r="AL1063" i="109" s="1"/>
  <c r="AM1063" i="109" s="1"/>
  <c r="AN1063" i="109" s="1"/>
  <c r="AO1063" i="109" s="1"/>
  <c r="AP1063" i="109" s="1"/>
  <c r="AQ1063" i="109" s="1"/>
  <c r="AR1063" i="109" s="1"/>
  <c r="AS1063" i="109" s="1"/>
  <c r="AT1063" i="109" s="1"/>
  <c r="AU1063" i="109" s="1"/>
  <c r="AW1063" i="109" s="1"/>
  <c r="AX1063" i="109" s="1"/>
  <c r="AY1063" i="109" s="1"/>
  <c r="AZ1063" i="109" s="1"/>
  <c r="BA1063" i="109" s="1"/>
  <c r="BB1063" i="109" s="1"/>
  <c r="BC1063" i="109" s="1"/>
  <c r="BD1063" i="109" s="1"/>
  <c r="BE1063" i="109" s="1"/>
  <c r="BF1063" i="109" s="1"/>
  <c r="BG1063" i="109" s="1"/>
  <c r="BH1063" i="109" s="1"/>
  <c r="AC1062" i="109"/>
  <c r="AD1062" i="109" s="1"/>
  <c r="AE1062" i="109" s="1"/>
  <c r="AF1062" i="109" s="1"/>
  <c r="AG1062" i="109" s="1"/>
  <c r="AH1062" i="109" s="1"/>
  <c r="AJ1062" i="109" s="1"/>
  <c r="AK1062" i="109" s="1"/>
  <c r="AL1062" i="109" s="1"/>
  <c r="AM1062" i="109" s="1"/>
  <c r="AN1062" i="109" s="1"/>
  <c r="AO1062" i="109" s="1"/>
  <c r="AP1062" i="109" s="1"/>
  <c r="AQ1062" i="109" s="1"/>
  <c r="AR1062" i="109" s="1"/>
  <c r="AS1062" i="109" s="1"/>
  <c r="AT1062" i="109" s="1"/>
  <c r="AU1062" i="109" s="1"/>
  <c r="AW1062" i="109" s="1"/>
  <c r="AX1062" i="109" s="1"/>
  <c r="AY1062" i="109" s="1"/>
  <c r="AZ1062" i="109" s="1"/>
  <c r="BA1062" i="109" s="1"/>
  <c r="BB1062" i="109" s="1"/>
  <c r="BC1062" i="109" s="1"/>
  <c r="BD1062" i="109" s="1"/>
  <c r="BE1062" i="109" s="1"/>
  <c r="BF1062" i="109" s="1"/>
  <c r="BG1062" i="109" s="1"/>
  <c r="BH1062" i="109" s="1"/>
  <c r="AC1059" i="109"/>
  <c r="AD1059" i="109" s="1"/>
  <c r="AE1059" i="109" s="1"/>
  <c r="AF1059" i="109" s="1"/>
  <c r="AG1059" i="109" s="1"/>
  <c r="AH1059" i="109" s="1"/>
  <c r="AJ1059" i="109" s="1"/>
  <c r="AK1059" i="109" s="1"/>
  <c r="AL1059" i="109" s="1"/>
  <c r="AM1059" i="109" s="1"/>
  <c r="AN1059" i="109" s="1"/>
  <c r="AO1059" i="109" s="1"/>
  <c r="AP1059" i="109" s="1"/>
  <c r="AQ1059" i="109" s="1"/>
  <c r="AR1059" i="109" s="1"/>
  <c r="AS1059" i="109" s="1"/>
  <c r="AT1059" i="109" s="1"/>
  <c r="AU1059" i="109" s="1"/>
  <c r="AW1059" i="109" s="1"/>
  <c r="AX1059" i="109" s="1"/>
  <c r="AY1059" i="109" s="1"/>
  <c r="AZ1059" i="109" s="1"/>
  <c r="BA1059" i="109" s="1"/>
  <c r="BB1059" i="109" s="1"/>
  <c r="BC1059" i="109" s="1"/>
  <c r="BD1059" i="109" s="1"/>
  <c r="BE1059" i="109" s="1"/>
  <c r="BF1059" i="109" s="1"/>
  <c r="BG1059" i="109" s="1"/>
  <c r="BH1059" i="109" s="1"/>
  <c r="M663" i="109"/>
  <c r="M881" i="109" s="1"/>
  <c r="M686" i="109"/>
  <c r="M904" i="109" s="1"/>
  <c r="M436" i="109"/>
  <c r="M664" i="109"/>
  <c r="M882" i="109" s="1"/>
  <c r="M453" i="109"/>
  <c r="M653" i="109"/>
  <c r="M871" i="109" s="1"/>
  <c r="M660" i="109"/>
  <c r="M878" i="109" s="1"/>
  <c r="M441" i="109"/>
  <c r="M659" i="109"/>
  <c r="M877" i="109" s="1"/>
  <c r="M409" i="109"/>
  <c r="M649" i="109"/>
  <c r="M867" i="109" s="1"/>
  <c r="M631" i="109"/>
  <c r="M849" i="109" s="1"/>
  <c r="M415" i="109"/>
  <c r="M623" i="109"/>
  <c r="M841" i="109" s="1"/>
  <c r="M862" i="109"/>
  <c r="M414" i="109"/>
  <c r="M632" i="109"/>
  <c r="M850" i="109" s="1"/>
  <c r="M412" i="109"/>
  <c r="M411" i="109"/>
  <c r="M408" i="109"/>
  <c r="M406" i="109"/>
  <c r="M431" i="109"/>
  <c r="K1055" i="109"/>
  <c r="M620" i="109"/>
  <c r="M838" i="109" s="1"/>
  <c r="M629" i="109"/>
  <c r="M847" i="109" s="1"/>
  <c r="M671" i="109"/>
  <c r="M889" i="109" s="1"/>
  <c r="M633" i="109"/>
  <c r="M851" i="109" s="1"/>
  <c r="K1052" i="109"/>
  <c r="M402" i="109"/>
  <c r="M624" i="109"/>
  <c r="M842" i="109" s="1"/>
  <c r="AH207" i="109"/>
  <c r="AD208" i="109"/>
  <c r="AH208" i="109"/>
  <c r="AD209" i="109"/>
  <c r="AH209" i="109"/>
  <c r="AE207" i="109"/>
  <c r="AE208" i="109"/>
  <c r="AE209" i="109"/>
  <c r="AF207" i="109"/>
  <c r="AF208" i="109"/>
  <c r="AF209" i="109"/>
  <c r="AG207" i="109"/>
  <c r="AG208" i="109"/>
  <c r="AG209" i="109"/>
  <c r="AF205" i="109"/>
  <c r="AG206" i="109"/>
  <c r="AG205" i="109"/>
  <c r="AD206" i="109"/>
  <c r="AH206" i="109"/>
  <c r="AD205" i="109"/>
  <c r="AH205" i="109"/>
  <c r="AE206" i="109"/>
  <c r="AE205" i="109"/>
  <c r="AF206" i="109"/>
  <c r="AF204" i="109"/>
  <c r="AG204" i="109"/>
  <c r="AD204" i="109"/>
  <c r="AH204" i="109"/>
  <c r="AE204" i="109"/>
  <c r="AE202" i="109"/>
  <c r="AF202" i="109"/>
  <c r="AG202" i="109"/>
  <c r="AD202" i="109"/>
  <c r="AH202" i="109"/>
  <c r="AE200" i="109"/>
  <c r="AF200" i="109"/>
  <c r="AG200" i="109"/>
  <c r="AD200" i="109"/>
  <c r="AH200" i="109"/>
  <c r="N468" i="109"/>
  <c r="N686" i="109"/>
  <c r="N427" i="109"/>
  <c r="N645" i="109"/>
  <c r="N425" i="109"/>
  <c r="N643" i="109"/>
  <c r="N407" i="109"/>
  <c r="N625" i="109"/>
  <c r="N843" i="109" s="1"/>
  <c r="N404" i="109"/>
  <c r="N622" i="109"/>
  <c r="AI219" i="109"/>
  <c r="AI214" i="109"/>
  <c r="AI215" i="109"/>
  <c r="AI211" i="109"/>
  <c r="AC205" i="109"/>
  <c r="AC208" i="109"/>
  <c r="AC1447" i="109" s="1"/>
  <c r="AD1654" i="109" s="1"/>
  <c r="AC209" i="109"/>
  <c r="AC1448" i="109" s="1"/>
  <c r="AD1655" i="109" s="1"/>
  <c r="AC202" i="109"/>
  <c r="AC200" i="109"/>
  <c r="M394" i="109"/>
  <c r="M612" i="109"/>
  <c r="M830" i="109" s="1"/>
  <c r="V13" i="109"/>
  <c r="V12" i="109"/>
  <c r="V10" i="109"/>
  <c r="Z447" i="109" l="1"/>
  <c r="Z665" i="109"/>
  <c r="Z883" i="109" s="1"/>
  <c r="N840" i="109"/>
  <c r="AH1069" i="109"/>
  <c r="AJ1069" i="109" s="1"/>
  <c r="AK1069" i="109" s="1"/>
  <c r="AL1069" i="109" s="1"/>
  <c r="AM1069" i="109" s="1"/>
  <c r="AN1069" i="109" s="1"/>
  <c r="AO1069" i="109" s="1"/>
  <c r="AP1069" i="109" s="1"/>
  <c r="AQ1069" i="109" s="1"/>
  <c r="AR1069" i="109" s="1"/>
  <c r="AS1069" i="109" s="1"/>
  <c r="AT1069" i="109" s="1"/>
  <c r="AU1069" i="109" s="1"/>
  <c r="AW1069" i="109" s="1"/>
  <c r="AX1069" i="109" s="1"/>
  <c r="AY1069" i="109" s="1"/>
  <c r="AZ1069" i="109" s="1"/>
  <c r="BA1069" i="109" s="1"/>
  <c r="BB1069" i="109" s="1"/>
  <c r="BC1069" i="109" s="1"/>
  <c r="BD1069" i="109" s="1"/>
  <c r="BE1069" i="109" s="1"/>
  <c r="BF1069" i="109" s="1"/>
  <c r="BG1069" i="109" s="1"/>
  <c r="BH1069" i="109" s="1"/>
  <c r="AH1068" i="109"/>
  <c r="AJ1083" i="109"/>
  <c r="AK1083" i="109" s="1"/>
  <c r="AL1083" i="109" s="1"/>
  <c r="AM1083" i="109" s="1"/>
  <c r="AN1083" i="109" s="1"/>
  <c r="AO1083" i="109" s="1"/>
  <c r="AP1083" i="109" s="1"/>
  <c r="AQ1083" i="109" s="1"/>
  <c r="AR1083" i="109" s="1"/>
  <c r="AS1083" i="109" s="1"/>
  <c r="AT1083" i="109" s="1"/>
  <c r="AU1083" i="109" s="1"/>
  <c r="AW1083" i="109" s="1"/>
  <c r="AX1083" i="109" s="1"/>
  <c r="AY1083" i="109" s="1"/>
  <c r="AZ1083" i="109" s="1"/>
  <c r="BA1083" i="109" s="1"/>
  <c r="BB1083" i="109" s="1"/>
  <c r="BC1083" i="109" s="1"/>
  <c r="BD1083" i="109" s="1"/>
  <c r="BE1083" i="109" s="1"/>
  <c r="BF1083" i="109" s="1"/>
  <c r="BG1083" i="109" s="1"/>
  <c r="BH1083" i="109" s="1"/>
  <c r="AJ1091" i="109"/>
  <c r="AK1091" i="109" s="1"/>
  <c r="AL1091" i="109" s="1"/>
  <c r="AM1091" i="109" s="1"/>
  <c r="AN1091" i="109" s="1"/>
  <c r="AO1091" i="109" s="1"/>
  <c r="AP1091" i="109" s="1"/>
  <c r="AQ1091" i="109" s="1"/>
  <c r="AR1091" i="109" s="1"/>
  <c r="AS1091" i="109" s="1"/>
  <c r="AT1091" i="109" s="1"/>
  <c r="AU1091" i="109" s="1"/>
  <c r="AW1091" i="109" s="1"/>
  <c r="AX1091" i="109" s="1"/>
  <c r="AY1091" i="109" s="1"/>
  <c r="AZ1091" i="109" s="1"/>
  <c r="BA1091" i="109" s="1"/>
  <c r="BB1091" i="109" s="1"/>
  <c r="BC1091" i="109" s="1"/>
  <c r="BD1091" i="109" s="1"/>
  <c r="BE1091" i="109" s="1"/>
  <c r="BF1091" i="109" s="1"/>
  <c r="BG1091" i="109" s="1"/>
  <c r="BH1091" i="109" s="1"/>
  <c r="AJ1087" i="109"/>
  <c r="AK1087" i="109" s="1"/>
  <c r="AL1087" i="109" s="1"/>
  <c r="AM1087" i="109" s="1"/>
  <c r="AN1087" i="109" s="1"/>
  <c r="AO1087" i="109" s="1"/>
  <c r="AP1087" i="109" s="1"/>
  <c r="AQ1087" i="109" s="1"/>
  <c r="AR1087" i="109" s="1"/>
  <c r="AS1087" i="109" s="1"/>
  <c r="AT1087" i="109" s="1"/>
  <c r="AU1087" i="109" s="1"/>
  <c r="AW1087" i="109" s="1"/>
  <c r="AX1087" i="109" s="1"/>
  <c r="AY1087" i="109" s="1"/>
  <c r="AZ1087" i="109" s="1"/>
  <c r="BA1087" i="109" s="1"/>
  <c r="BB1087" i="109" s="1"/>
  <c r="BC1087" i="109" s="1"/>
  <c r="BD1087" i="109" s="1"/>
  <c r="BE1087" i="109" s="1"/>
  <c r="BF1087" i="109" s="1"/>
  <c r="BG1087" i="109" s="1"/>
  <c r="BH1087" i="109" s="1"/>
  <c r="AJ1067" i="109"/>
  <c r="AK1067" i="109" s="1"/>
  <c r="AL1067" i="109" s="1"/>
  <c r="AM1067" i="109" s="1"/>
  <c r="AN1067" i="109" s="1"/>
  <c r="AO1067" i="109" s="1"/>
  <c r="AP1067" i="109" s="1"/>
  <c r="AQ1067" i="109" s="1"/>
  <c r="AR1067" i="109" s="1"/>
  <c r="AS1067" i="109" s="1"/>
  <c r="AT1067" i="109" s="1"/>
  <c r="AU1067" i="109" s="1"/>
  <c r="AW1067" i="109" s="1"/>
  <c r="AX1067" i="109" s="1"/>
  <c r="AY1067" i="109" s="1"/>
  <c r="AZ1067" i="109" s="1"/>
  <c r="BA1067" i="109" s="1"/>
  <c r="BB1067" i="109" s="1"/>
  <c r="BC1067" i="109" s="1"/>
  <c r="BD1067" i="109" s="1"/>
  <c r="BE1067" i="109" s="1"/>
  <c r="BF1067" i="109" s="1"/>
  <c r="BG1067" i="109" s="1"/>
  <c r="BH1067" i="109" s="1"/>
  <c r="AF1707" i="109"/>
  <c r="Q1460" i="109"/>
  <c r="Q1667" i="109"/>
  <c r="AE1707" i="109"/>
  <c r="AF1498" i="109"/>
  <c r="AG1498" i="109" s="1"/>
  <c r="AD1463" i="109"/>
  <c r="AE1670" i="109" s="1"/>
  <c r="AD1462" i="109"/>
  <c r="AE1462" i="109" s="1"/>
  <c r="EK421" i="109"/>
  <c r="EK420" i="109"/>
  <c r="EK419" i="109"/>
  <c r="AC1444" i="109"/>
  <c r="AD1444" i="109" s="1"/>
  <c r="AC1441" i="109"/>
  <c r="AD1441" i="109" s="1"/>
  <c r="AE1648" i="109" s="1"/>
  <c r="N644" i="109"/>
  <c r="N862" i="109" s="1"/>
  <c r="AI212" i="109"/>
  <c r="AF1487" i="109"/>
  <c r="AG1487" i="109" s="1"/>
  <c r="AF1476" i="109"/>
  <c r="AG1683" i="109" s="1"/>
  <c r="AC1060" i="109"/>
  <c r="AD1060" i="109" s="1"/>
  <c r="AE1060" i="109" s="1"/>
  <c r="AF1060" i="109" s="1"/>
  <c r="AG1060" i="109" s="1"/>
  <c r="AH1060" i="109" s="1"/>
  <c r="AJ1060" i="109" s="1"/>
  <c r="AK1060" i="109" s="1"/>
  <c r="AL1060" i="109" s="1"/>
  <c r="AM1060" i="109" s="1"/>
  <c r="AN1060" i="109" s="1"/>
  <c r="AO1060" i="109" s="1"/>
  <c r="AP1060" i="109" s="1"/>
  <c r="AQ1060" i="109" s="1"/>
  <c r="AR1060" i="109" s="1"/>
  <c r="AS1060" i="109" s="1"/>
  <c r="AT1060" i="109" s="1"/>
  <c r="AU1060" i="109" s="1"/>
  <c r="AW1060" i="109" s="1"/>
  <c r="AX1060" i="109" s="1"/>
  <c r="AY1060" i="109" s="1"/>
  <c r="AZ1060" i="109" s="1"/>
  <c r="BA1060" i="109" s="1"/>
  <c r="BB1060" i="109" s="1"/>
  <c r="BC1060" i="109" s="1"/>
  <c r="BD1060" i="109" s="1"/>
  <c r="BE1060" i="109" s="1"/>
  <c r="BF1060" i="109" s="1"/>
  <c r="BG1060" i="109" s="1"/>
  <c r="BH1060" i="109" s="1"/>
  <c r="AI213" i="109"/>
  <c r="AF1687" i="109"/>
  <c r="AD1659" i="109"/>
  <c r="N658" i="109"/>
  <c r="N876" i="109" s="1"/>
  <c r="N674" i="109"/>
  <c r="N892" i="109" s="1"/>
  <c r="AD1451" i="109"/>
  <c r="AE1451" i="109" s="1"/>
  <c r="Q1850" i="109"/>
  <c r="AC204" i="109"/>
  <c r="EK10" i="109"/>
  <c r="AC207" i="109"/>
  <c r="EK13" i="109"/>
  <c r="N660" i="109"/>
  <c r="N878" i="109" s="1"/>
  <c r="N467" i="109"/>
  <c r="O685" i="109" s="1"/>
  <c r="AD207" i="109"/>
  <c r="N623" i="109"/>
  <c r="N841" i="109" s="1"/>
  <c r="AC206" i="109"/>
  <c r="EK12" i="109"/>
  <c r="AC1061" i="109"/>
  <c r="AD1061" i="109" s="1"/>
  <c r="AE1061" i="109" s="1"/>
  <c r="AF1061" i="109" s="1"/>
  <c r="AG1061" i="109" s="1"/>
  <c r="AH1061" i="109" s="1"/>
  <c r="AJ1061" i="109" s="1"/>
  <c r="AK1061" i="109" s="1"/>
  <c r="AL1061" i="109" s="1"/>
  <c r="AM1061" i="109" s="1"/>
  <c r="AN1061" i="109" s="1"/>
  <c r="AO1061" i="109" s="1"/>
  <c r="AP1061" i="109" s="1"/>
  <c r="AQ1061" i="109" s="1"/>
  <c r="AR1061" i="109" s="1"/>
  <c r="AS1061" i="109" s="1"/>
  <c r="AT1061" i="109" s="1"/>
  <c r="AU1061" i="109" s="1"/>
  <c r="AW1061" i="109" s="1"/>
  <c r="AX1061" i="109" s="1"/>
  <c r="AY1061" i="109" s="1"/>
  <c r="AZ1061" i="109" s="1"/>
  <c r="BA1061" i="109" s="1"/>
  <c r="BB1061" i="109" s="1"/>
  <c r="BC1061" i="109" s="1"/>
  <c r="BD1061" i="109" s="1"/>
  <c r="BE1061" i="109" s="1"/>
  <c r="BF1061" i="109" s="1"/>
  <c r="BG1061" i="109" s="1"/>
  <c r="BH1061" i="109" s="1"/>
  <c r="N446" i="109"/>
  <c r="N653" i="109"/>
  <c r="N871" i="109" s="1"/>
  <c r="O1099" i="109"/>
  <c r="Q1913" i="109"/>
  <c r="Q1892" i="109"/>
  <c r="R1892" i="109" s="1"/>
  <c r="S1892" i="109" s="1"/>
  <c r="T1892" i="109" s="1"/>
  <c r="U1892" i="109" s="1"/>
  <c r="W1892" i="109" s="1"/>
  <c r="X1892" i="109" s="1"/>
  <c r="Y1892" i="109" s="1"/>
  <c r="Z1892" i="109" s="1"/>
  <c r="AA1892" i="109" s="1"/>
  <c r="AB1892" i="109" s="1"/>
  <c r="AC1892" i="109" s="1"/>
  <c r="AD1892" i="109" s="1"/>
  <c r="AE1892" i="109" s="1"/>
  <c r="AF1892" i="109" s="1"/>
  <c r="Q1866" i="109"/>
  <c r="R1866" i="109" s="1"/>
  <c r="S1866" i="109" s="1"/>
  <c r="T1866" i="109" s="1"/>
  <c r="U1866" i="109" s="1"/>
  <c r="W1866" i="109" s="1"/>
  <c r="X1866" i="109" s="1"/>
  <c r="Y1866" i="109" s="1"/>
  <c r="Z1866" i="109" s="1"/>
  <c r="AA1866" i="109" s="1"/>
  <c r="AB1866" i="109" s="1"/>
  <c r="AC1866" i="109" s="1"/>
  <c r="Q1891" i="109"/>
  <c r="R1891" i="109" s="1"/>
  <c r="S1891" i="109" s="1"/>
  <c r="T1891" i="109" s="1"/>
  <c r="U1891" i="109" s="1"/>
  <c r="W1891" i="109" s="1"/>
  <c r="X1891" i="109" s="1"/>
  <c r="Y1891" i="109" s="1"/>
  <c r="Z1891" i="109" s="1"/>
  <c r="AA1891" i="109" s="1"/>
  <c r="AB1891" i="109" s="1"/>
  <c r="AC1891" i="109" s="1"/>
  <c r="Q1896" i="109"/>
  <c r="R1896" i="109" s="1"/>
  <c r="S1896" i="109" s="1"/>
  <c r="T1896" i="109" s="1"/>
  <c r="U1896" i="109" s="1"/>
  <c r="W1896" i="109" s="1"/>
  <c r="X1896" i="109" s="1"/>
  <c r="Y1896" i="109" s="1"/>
  <c r="Z1896" i="109" s="1"/>
  <c r="AA1896" i="109" s="1"/>
  <c r="AB1896" i="109" s="1"/>
  <c r="AC1896" i="109" s="1"/>
  <c r="AD1896" i="109" s="1"/>
  <c r="AE1896" i="109" s="1"/>
  <c r="AF1896" i="109" s="1"/>
  <c r="Q1868" i="109"/>
  <c r="R1868" i="109" s="1"/>
  <c r="S1868" i="109" s="1"/>
  <c r="T1868" i="109" s="1"/>
  <c r="U1868" i="109" s="1"/>
  <c r="W1868" i="109" s="1"/>
  <c r="X1868" i="109" s="1"/>
  <c r="Y1868" i="109" s="1"/>
  <c r="Z1868" i="109" s="1"/>
  <c r="AA1868" i="109" s="1"/>
  <c r="AB1868" i="109" s="1"/>
  <c r="AC1868" i="109" s="1"/>
  <c r="AD1868" i="109" s="1"/>
  <c r="Q1914" i="109"/>
  <c r="R1914" i="109" s="1"/>
  <c r="S1914" i="109" s="1"/>
  <c r="T1914" i="109" s="1"/>
  <c r="U1914" i="109" s="1"/>
  <c r="W1914" i="109" s="1"/>
  <c r="X1914" i="109" s="1"/>
  <c r="Y1914" i="109" s="1"/>
  <c r="Z1914" i="109" s="1"/>
  <c r="AA1914" i="109" s="1"/>
  <c r="AB1914" i="109" s="1"/>
  <c r="AC1914" i="109" s="1"/>
  <c r="AD1914" i="109" s="1"/>
  <c r="Q1912" i="109"/>
  <c r="R1912" i="109" s="1"/>
  <c r="S1912" i="109" s="1"/>
  <c r="T1912" i="109" s="1"/>
  <c r="U1912" i="109" s="1"/>
  <c r="W1912" i="109" s="1"/>
  <c r="X1912" i="109" s="1"/>
  <c r="Y1912" i="109" s="1"/>
  <c r="Z1912" i="109" s="1"/>
  <c r="AA1912" i="109" s="1"/>
  <c r="AB1912" i="109" s="1"/>
  <c r="AC1912" i="109" s="1"/>
  <c r="AD1912" i="109" s="1"/>
  <c r="AE1912" i="109" s="1"/>
  <c r="AF1912" i="109" s="1"/>
  <c r="Q1864" i="109"/>
  <c r="R1864" i="109" s="1"/>
  <c r="S1864" i="109" s="1"/>
  <c r="T1864" i="109" s="1"/>
  <c r="U1864" i="109" s="1"/>
  <c r="W1864" i="109" s="1"/>
  <c r="X1864" i="109" s="1"/>
  <c r="Y1864" i="109" s="1"/>
  <c r="Z1864" i="109" s="1"/>
  <c r="AA1864" i="109" s="1"/>
  <c r="AB1864" i="109" s="1"/>
  <c r="AC1864" i="109" s="1"/>
  <c r="AD1864" i="109" s="1"/>
  <c r="R1875" i="109"/>
  <c r="Q1893" i="109"/>
  <c r="R1893" i="109" s="1"/>
  <c r="S1893" i="109" s="1"/>
  <c r="T1893" i="109" s="1"/>
  <c r="U1893" i="109" s="1"/>
  <c r="W1893" i="109" s="1"/>
  <c r="X1893" i="109" s="1"/>
  <c r="Y1893" i="109" s="1"/>
  <c r="Z1893" i="109" s="1"/>
  <c r="AA1893" i="109" s="1"/>
  <c r="AB1893" i="109" s="1"/>
  <c r="AC1893" i="109" s="1"/>
  <c r="AD1893" i="109" s="1"/>
  <c r="Q1895" i="109"/>
  <c r="R1895" i="109" s="1"/>
  <c r="S1895" i="109" s="1"/>
  <c r="T1895" i="109" s="1"/>
  <c r="U1895" i="109" s="1"/>
  <c r="W1895" i="109" s="1"/>
  <c r="X1895" i="109" s="1"/>
  <c r="Y1895" i="109" s="1"/>
  <c r="Z1895" i="109" s="1"/>
  <c r="AA1895" i="109" s="1"/>
  <c r="AB1895" i="109" s="1"/>
  <c r="AC1895" i="109" s="1"/>
  <c r="Q1862" i="109"/>
  <c r="R1862" i="109" s="1"/>
  <c r="S1862" i="109" s="1"/>
  <c r="T1862" i="109" s="1"/>
  <c r="U1862" i="109" s="1"/>
  <c r="W1862" i="109" s="1"/>
  <c r="X1862" i="109" s="1"/>
  <c r="Y1862" i="109" s="1"/>
  <c r="Z1862" i="109" s="1"/>
  <c r="AA1862" i="109" s="1"/>
  <c r="AB1862" i="109" s="1"/>
  <c r="AC1862" i="109" s="1"/>
  <c r="AD1862" i="109" s="1"/>
  <c r="Q1901" i="109"/>
  <c r="R1901" i="109" s="1"/>
  <c r="S1901" i="109" s="1"/>
  <c r="T1901" i="109" s="1"/>
  <c r="U1901" i="109" s="1"/>
  <c r="W1901" i="109" s="1"/>
  <c r="X1901" i="109" s="1"/>
  <c r="Y1901" i="109" s="1"/>
  <c r="Z1901" i="109" s="1"/>
  <c r="AA1901" i="109" s="1"/>
  <c r="AB1901" i="109" s="1"/>
  <c r="AC1901" i="109" s="1"/>
  <c r="AD1901" i="109" s="1"/>
  <c r="AE1901" i="109" s="1"/>
  <c r="AF1901" i="109" s="1"/>
  <c r="Q1861" i="109"/>
  <c r="R1861" i="109" s="1"/>
  <c r="S1861" i="109" s="1"/>
  <c r="T1861" i="109" s="1"/>
  <c r="U1861" i="109" s="1"/>
  <c r="W1861" i="109" s="1"/>
  <c r="X1861" i="109" s="1"/>
  <c r="Y1861" i="109" s="1"/>
  <c r="Z1861" i="109" s="1"/>
  <c r="AA1861" i="109" s="1"/>
  <c r="AB1861" i="109" s="1"/>
  <c r="AC1861" i="109" s="1"/>
  <c r="AD1861" i="109" s="1"/>
  <c r="P1876" i="109"/>
  <c r="Q1855" i="109"/>
  <c r="R1855" i="109" s="1"/>
  <c r="S1855" i="109" s="1"/>
  <c r="T1855" i="109" s="1"/>
  <c r="U1855" i="109" s="1"/>
  <c r="W1855" i="109" s="1"/>
  <c r="X1855" i="109" s="1"/>
  <c r="Y1855" i="109" s="1"/>
  <c r="Z1855" i="109" s="1"/>
  <c r="AA1855" i="109" s="1"/>
  <c r="AB1855" i="109" s="1"/>
  <c r="AC1855" i="109" s="1"/>
  <c r="Q1865" i="109"/>
  <c r="R1865" i="109" s="1"/>
  <c r="S1865" i="109" s="1"/>
  <c r="T1865" i="109" s="1"/>
  <c r="U1865" i="109" s="1"/>
  <c r="W1865" i="109" s="1"/>
  <c r="X1865" i="109" s="1"/>
  <c r="Y1865" i="109" s="1"/>
  <c r="Z1865" i="109" s="1"/>
  <c r="AA1865" i="109" s="1"/>
  <c r="AB1865" i="109" s="1"/>
  <c r="AC1865" i="109" s="1"/>
  <c r="AD1865" i="109" s="1"/>
  <c r="Q1886" i="109"/>
  <c r="R1886" i="109" s="1"/>
  <c r="S1886" i="109" s="1"/>
  <c r="T1886" i="109" s="1"/>
  <c r="U1886" i="109" s="1"/>
  <c r="W1886" i="109" s="1"/>
  <c r="X1886" i="109" s="1"/>
  <c r="Y1886" i="109" s="1"/>
  <c r="Z1886" i="109" s="1"/>
  <c r="AA1886" i="109" s="1"/>
  <c r="AB1886" i="109" s="1"/>
  <c r="AC1886" i="109" s="1"/>
  <c r="Q1894" i="109"/>
  <c r="R1894" i="109" s="1"/>
  <c r="S1894" i="109" s="1"/>
  <c r="T1894" i="109" s="1"/>
  <c r="U1894" i="109" s="1"/>
  <c r="W1894" i="109" s="1"/>
  <c r="X1894" i="109" s="1"/>
  <c r="Y1894" i="109" s="1"/>
  <c r="Z1894" i="109" s="1"/>
  <c r="AA1894" i="109" s="1"/>
  <c r="AB1894" i="109" s="1"/>
  <c r="AC1894" i="109" s="1"/>
  <c r="AD1894" i="109" s="1"/>
  <c r="AE1894" i="109" s="1"/>
  <c r="Q1885" i="109"/>
  <c r="R1885" i="109" s="1"/>
  <c r="S1885" i="109" s="1"/>
  <c r="T1885" i="109" s="1"/>
  <c r="U1885" i="109" s="1"/>
  <c r="W1885" i="109" s="1"/>
  <c r="X1885" i="109" s="1"/>
  <c r="Y1885" i="109" s="1"/>
  <c r="Z1885" i="109" s="1"/>
  <c r="AA1885" i="109" s="1"/>
  <c r="AB1885" i="109" s="1"/>
  <c r="AC1885" i="109" s="1"/>
  <c r="AD1885" i="109" s="1"/>
  <c r="AE1885" i="109" s="1"/>
  <c r="AF1885" i="109" s="1"/>
  <c r="Q1859" i="109"/>
  <c r="R1859" i="109" s="1"/>
  <c r="S1859" i="109" s="1"/>
  <c r="T1859" i="109" s="1"/>
  <c r="U1859" i="109" s="1"/>
  <c r="W1859" i="109" s="1"/>
  <c r="X1859" i="109" s="1"/>
  <c r="Y1859" i="109" s="1"/>
  <c r="Z1859" i="109" s="1"/>
  <c r="AA1859" i="109" s="1"/>
  <c r="AB1859" i="109" s="1"/>
  <c r="AC1859" i="109" s="1"/>
  <c r="Q1877" i="109"/>
  <c r="R1877" i="109" s="1"/>
  <c r="S1877" i="109" s="1"/>
  <c r="T1877" i="109" s="1"/>
  <c r="U1877" i="109" s="1"/>
  <c r="W1877" i="109" s="1"/>
  <c r="X1877" i="109" s="1"/>
  <c r="Y1877" i="109" s="1"/>
  <c r="Z1877" i="109" s="1"/>
  <c r="AA1877" i="109" s="1"/>
  <c r="AB1877" i="109" s="1"/>
  <c r="AC1877" i="109" s="1"/>
  <c r="AD1877" i="109" s="1"/>
  <c r="Q1882" i="109"/>
  <c r="R1882" i="109" s="1"/>
  <c r="S1882" i="109" s="1"/>
  <c r="T1882" i="109" s="1"/>
  <c r="U1882" i="109" s="1"/>
  <c r="W1882" i="109" s="1"/>
  <c r="X1882" i="109" s="1"/>
  <c r="Y1882" i="109" s="1"/>
  <c r="Z1882" i="109" s="1"/>
  <c r="AA1882" i="109" s="1"/>
  <c r="AB1882" i="109" s="1"/>
  <c r="AC1882" i="109" s="1"/>
  <c r="Q1867" i="109"/>
  <c r="R1867" i="109" s="1"/>
  <c r="S1867" i="109" s="1"/>
  <c r="T1867" i="109" s="1"/>
  <c r="U1867" i="109" s="1"/>
  <c r="W1867" i="109" s="1"/>
  <c r="X1867" i="109" s="1"/>
  <c r="Y1867" i="109" s="1"/>
  <c r="Z1867" i="109" s="1"/>
  <c r="AA1867" i="109" s="1"/>
  <c r="AB1867" i="109" s="1"/>
  <c r="AC1867" i="109" s="1"/>
  <c r="AD1867" i="109" s="1"/>
  <c r="Q1904" i="109"/>
  <c r="R1904" i="109" s="1"/>
  <c r="S1904" i="109" s="1"/>
  <c r="T1904" i="109" s="1"/>
  <c r="U1904" i="109" s="1"/>
  <c r="W1904" i="109" s="1"/>
  <c r="X1904" i="109" s="1"/>
  <c r="Y1904" i="109" s="1"/>
  <c r="Z1904" i="109" s="1"/>
  <c r="AA1904" i="109" s="1"/>
  <c r="AB1904" i="109" s="1"/>
  <c r="AC1904" i="109" s="1"/>
  <c r="AD1904" i="109" s="1"/>
  <c r="AE1904" i="109" s="1"/>
  <c r="AF1904" i="109" s="1"/>
  <c r="P1874" i="109"/>
  <c r="Q1857" i="109"/>
  <c r="R1857" i="109" s="1"/>
  <c r="S1857" i="109" s="1"/>
  <c r="T1857" i="109" s="1"/>
  <c r="U1857" i="109" s="1"/>
  <c r="W1857" i="109" s="1"/>
  <c r="X1857" i="109" s="1"/>
  <c r="Y1857" i="109" s="1"/>
  <c r="Z1857" i="109" s="1"/>
  <c r="AA1857" i="109" s="1"/>
  <c r="AB1857" i="109" s="1"/>
  <c r="AC1857" i="109" s="1"/>
  <c r="Q1890" i="109"/>
  <c r="R1890" i="109" s="1"/>
  <c r="S1890" i="109" s="1"/>
  <c r="T1890" i="109" s="1"/>
  <c r="U1890" i="109" s="1"/>
  <c r="W1890" i="109" s="1"/>
  <c r="X1890" i="109" s="1"/>
  <c r="Y1890" i="109" s="1"/>
  <c r="Z1890" i="109" s="1"/>
  <c r="AA1890" i="109" s="1"/>
  <c r="AB1890" i="109" s="1"/>
  <c r="AC1890" i="109" s="1"/>
  <c r="AD1890" i="109" s="1"/>
  <c r="AE1890" i="109" s="1"/>
  <c r="AF1890" i="109" s="1"/>
  <c r="AD1464" i="109"/>
  <c r="AE1671" i="109" s="1"/>
  <c r="AE1878" i="109" s="1"/>
  <c r="N435" i="109"/>
  <c r="N684" i="109"/>
  <c r="N902" i="109" s="1"/>
  <c r="N442" i="109"/>
  <c r="N685" i="109"/>
  <c r="N903" i="109" s="1"/>
  <c r="N413" i="109"/>
  <c r="N405" i="109"/>
  <c r="N664" i="109"/>
  <c r="N882" i="109" s="1"/>
  <c r="N631" i="109"/>
  <c r="N849" i="109" s="1"/>
  <c r="N402" i="109"/>
  <c r="O402" i="109" s="1"/>
  <c r="L1055" i="109"/>
  <c r="N408" i="109"/>
  <c r="N409" i="109"/>
  <c r="L1052" i="109"/>
  <c r="N411" i="109"/>
  <c r="O629" i="109" s="1"/>
  <c r="N415" i="109"/>
  <c r="N663" i="109"/>
  <c r="N881" i="109" s="1"/>
  <c r="N667" i="109"/>
  <c r="N885" i="109" s="1"/>
  <c r="N624" i="109"/>
  <c r="N842" i="109" s="1"/>
  <c r="N414" i="109"/>
  <c r="N436" i="109"/>
  <c r="N445" i="109"/>
  <c r="N449" i="109"/>
  <c r="N441" i="109"/>
  <c r="N671" i="109"/>
  <c r="N889" i="109" s="1"/>
  <c r="AG1500" i="109"/>
  <c r="AG1707" i="109"/>
  <c r="AE1452" i="109"/>
  <c r="AF1452" i="109" s="1"/>
  <c r="AG1490" i="109"/>
  <c r="AG1697" i="109"/>
  <c r="AG1482" i="109"/>
  <c r="AH1482" i="109" s="1"/>
  <c r="AJ1689" i="109" s="1"/>
  <c r="AG1689" i="109"/>
  <c r="AG1480" i="109"/>
  <c r="AG1687" i="109"/>
  <c r="AG1478" i="109"/>
  <c r="AG1685" i="109"/>
  <c r="AG1471" i="109"/>
  <c r="AG1678" i="109"/>
  <c r="AE1453" i="109"/>
  <c r="AE1660" i="109"/>
  <c r="AE1454" i="109"/>
  <c r="AE1661" i="109"/>
  <c r="AE1450" i="109"/>
  <c r="AE1657" i="109"/>
  <c r="AD1448" i="109"/>
  <c r="R1436" i="109"/>
  <c r="R1643" i="109"/>
  <c r="AD1447" i="109"/>
  <c r="AI1261" i="109"/>
  <c r="AI1256" i="109"/>
  <c r="AI1257" i="109"/>
  <c r="AI1254" i="109"/>
  <c r="AI1255" i="109"/>
  <c r="AI1253" i="109"/>
  <c r="N654" i="109"/>
  <c r="N872" i="109" s="1"/>
  <c r="N904" i="109"/>
  <c r="AC1056" i="109"/>
  <c r="AD1056" i="109" s="1"/>
  <c r="AE1056" i="109" s="1"/>
  <c r="AF1056" i="109" s="1"/>
  <c r="AG1056" i="109" s="1"/>
  <c r="AH1056" i="109" s="1"/>
  <c r="AJ1056" i="109" s="1"/>
  <c r="AK1056" i="109" s="1"/>
  <c r="AL1056" i="109" s="1"/>
  <c r="AM1056" i="109" s="1"/>
  <c r="AN1056" i="109" s="1"/>
  <c r="AO1056" i="109" s="1"/>
  <c r="AP1056" i="109" s="1"/>
  <c r="AQ1056" i="109" s="1"/>
  <c r="AR1056" i="109" s="1"/>
  <c r="AS1056" i="109" s="1"/>
  <c r="AT1056" i="109" s="1"/>
  <c r="AU1056" i="109" s="1"/>
  <c r="AW1056" i="109" s="1"/>
  <c r="AX1056" i="109" s="1"/>
  <c r="AY1056" i="109" s="1"/>
  <c r="AZ1056" i="109" s="1"/>
  <c r="BA1056" i="109" s="1"/>
  <c r="BB1056" i="109" s="1"/>
  <c r="BC1056" i="109" s="1"/>
  <c r="BD1056" i="109" s="1"/>
  <c r="BE1056" i="109" s="1"/>
  <c r="BF1056" i="109" s="1"/>
  <c r="BG1056" i="109" s="1"/>
  <c r="BH1056" i="109" s="1"/>
  <c r="AC1057" i="109"/>
  <c r="AD1057" i="109" s="1"/>
  <c r="AE1057" i="109" s="1"/>
  <c r="AF1057" i="109" s="1"/>
  <c r="AG1057" i="109" s="1"/>
  <c r="AH1057" i="109" s="1"/>
  <c r="AJ1057" i="109" s="1"/>
  <c r="AK1057" i="109" s="1"/>
  <c r="AL1057" i="109" s="1"/>
  <c r="AM1057" i="109" s="1"/>
  <c r="AN1057" i="109" s="1"/>
  <c r="AO1057" i="109" s="1"/>
  <c r="AP1057" i="109" s="1"/>
  <c r="AQ1057" i="109" s="1"/>
  <c r="AR1057" i="109" s="1"/>
  <c r="AS1057" i="109" s="1"/>
  <c r="AT1057" i="109" s="1"/>
  <c r="AU1057" i="109" s="1"/>
  <c r="AW1057" i="109" s="1"/>
  <c r="AX1057" i="109" s="1"/>
  <c r="AY1057" i="109" s="1"/>
  <c r="AZ1057" i="109" s="1"/>
  <c r="BA1057" i="109" s="1"/>
  <c r="BB1057" i="109" s="1"/>
  <c r="BC1057" i="109" s="1"/>
  <c r="BD1057" i="109" s="1"/>
  <c r="BE1057" i="109" s="1"/>
  <c r="BF1057" i="109" s="1"/>
  <c r="BG1057" i="109" s="1"/>
  <c r="BH1057" i="109" s="1"/>
  <c r="AC1053" i="109"/>
  <c r="AD1053" i="109" s="1"/>
  <c r="AE1053" i="109" s="1"/>
  <c r="AF1053" i="109" s="1"/>
  <c r="AG1053" i="109" s="1"/>
  <c r="AH1053" i="109" s="1"/>
  <c r="AJ1053" i="109" s="1"/>
  <c r="AK1053" i="109" s="1"/>
  <c r="AL1053" i="109" s="1"/>
  <c r="AM1053" i="109" s="1"/>
  <c r="AN1053" i="109" s="1"/>
  <c r="AO1053" i="109" s="1"/>
  <c r="AP1053" i="109" s="1"/>
  <c r="AQ1053" i="109" s="1"/>
  <c r="AR1053" i="109" s="1"/>
  <c r="AS1053" i="109" s="1"/>
  <c r="AT1053" i="109" s="1"/>
  <c r="AU1053" i="109" s="1"/>
  <c r="AW1053" i="109" s="1"/>
  <c r="AX1053" i="109" s="1"/>
  <c r="AY1053" i="109" s="1"/>
  <c r="AZ1053" i="109" s="1"/>
  <c r="BA1053" i="109" s="1"/>
  <c r="BB1053" i="109" s="1"/>
  <c r="BC1053" i="109" s="1"/>
  <c r="BD1053" i="109" s="1"/>
  <c r="BE1053" i="109" s="1"/>
  <c r="BF1053" i="109" s="1"/>
  <c r="BG1053" i="109" s="1"/>
  <c r="BH1053" i="109" s="1"/>
  <c r="AC1050" i="109"/>
  <c r="AD1050" i="109" s="1"/>
  <c r="AE1050" i="109" s="1"/>
  <c r="AF1050" i="109" s="1"/>
  <c r="AG1050" i="109" s="1"/>
  <c r="AH1050" i="109" s="1"/>
  <c r="AJ1050" i="109" s="1"/>
  <c r="AK1050" i="109" s="1"/>
  <c r="AL1050" i="109" s="1"/>
  <c r="AM1050" i="109" s="1"/>
  <c r="AN1050" i="109" s="1"/>
  <c r="AO1050" i="109" s="1"/>
  <c r="AP1050" i="109" s="1"/>
  <c r="AQ1050" i="109" s="1"/>
  <c r="AR1050" i="109" s="1"/>
  <c r="AS1050" i="109" s="1"/>
  <c r="AT1050" i="109" s="1"/>
  <c r="AU1050" i="109" s="1"/>
  <c r="AW1050" i="109" s="1"/>
  <c r="AX1050" i="109" s="1"/>
  <c r="AY1050" i="109" s="1"/>
  <c r="AZ1050" i="109" s="1"/>
  <c r="BA1050" i="109" s="1"/>
  <c r="BB1050" i="109" s="1"/>
  <c r="BC1050" i="109" s="1"/>
  <c r="BD1050" i="109" s="1"/>
  <c r="BE1050" i="109" s="1"/>
  <c r="BF1050" i="109" s="1"/>
  <c r="BG1050" i="109" s="1"/>
  <c r="BH1050" i="109" s="1"/>
  <c r="AC1048" i="109"/>
  <c r="AD1048" i="109" s="1"/>
  <c r="AE1048" i="109" s="1"/>
  <c r="AF1048" i="109" s="1"/>
  <c r="AG1048" i="109" s="1"/>
  <c r="AH1048" i="109" s="1"/>
  <c r="AJ1048" i="109" s="1"/>
  <c r="AK1048" i="109" s="1"/>
  <c r="AL1048" i="109" s="1"/>
  <c r="AM1048" i="109" s="1"/>
  <c r="AN1048" i="109" s="1"/>
  <c r="AO1048" i="109" s="1"/>
  <c r="AP1048" i="109" s="1"/>
  <c r="AQ1048" i="109" s="1"/>
  <c r="AR1048" i="109" s="1"/>
  <c r="AS1048" i="109" s="1"/>
  <c r="AT1048" i="109" s="1"/>
  <c r="AU1048" i="109" s="1"/>
  <c r="AW1048" i="109" s="1"/>
  <c r="AX1048" i="109" s="1"/>
  <c r="AY1048" i="109" s="1"/>
  <c r="AZ1048" i="109" s="1"/>
  <c r="BA1048" i="109" s="1"/>
  <c r="BB1048" i="109" s="1"/>
  <c r="BC1048" i="109" s="1"/>
  <c r="BD1048" i="109" s="1"/>
  <c r="BE1048" i="109" s="1"/>
  <c r="BF1048" i="109" s="1"/>
  <c r="BG1048" i="109" s="1"/>
  <c r="BH1048" i="109" s="1"/>
  <c r="N453" i="109"/>
  <c r="N659" i="109"/>
  <c r="N877" i="109" s="1"/>
  <c r="N633" i="109"/>
  <c r="N851" i="109" s="1"/>
  <c r="N632" i="109"/>
  <c r="N850" i="109" s="1"/>
  <c r="N627" i="109"/>
  <c r="N845" i="109" s="1"/>
  <c r="N649" i="109"/>
  <c r="N867" i="109" s="1"/>
  <c r="N431" i="109"/>
  <c r="N629" i="109"/>
  <c r="N847" i="109" s="1"/>
  <c r="N406" i="109"/>
  <c r="N861" i="109"/>
  <c r="N630" i="109"/>
  <c r="N848" i="109" s="1"/>
  <c r="N412" i="109"/>
  <c r="N626" i="109"/>
  <c r="N844" i="109" s="1"/>
  <c r="N863" i="109"/>
  <c r="N620" i="109"/>
  <c r="N838" i="109" s="1"/>
  <c r="AI200" i="109"/>
  <c r="O468" i="109"/>
  <c r="O686" i="109"/>
  <c r="O466" i="109"/>
  <c r="O684" i="109"/>
  <c r="O456" i="109"/>
  <c r="O674" i="109"/>
  <c r="O440" i="109"/>
  <c r="O658" i="109"/>
  <c r="O427" i="109"/>
  <c r="O645" i="109"/>
  <c r="O425" i="109"/>
  <c r="O643" i="109"/>
  <c r="O426" i="109"/>
  <c r="O644" i="109"/>
  <c r="O407" i="109"/>
  <c r="O625" i="109"/>
  <c r="O843" i="109" s="1"/>
  <c r="O404" i="109"/>
  <c r="O622" i="109"/>
  <c r="AI209" i="109"/>
  <c r="AI208" i="109"/>
  <c r="AI205" i="109"/>
  <c r="AI202" i="109"/>
  <c r="N394" i="109"/>
  <c r="N612" i="109"/>
  <c r="N830" i="109" s="1"/>
  <c r="AA447" i="109" l="1"/>
  <c r="AA665" i="109"/>
  <c r="AA883" i="109" s="1"/>
  <c r="O840" i="109"/>
  <c r="AJ1068" i="109"/>
  <c r="AK1068" i="109" s="1"/>
  <c r="AL1068" i="109" s="1"/>
  <c r="AM1068" i="109" s="1"/>
  <c r="AN1068" i="109" s="1"/>
  <c r="AO1068" i="109" s="1"/>
  <c r="AP1068" i="109" s="1"/>
  <c r="AQ1068" i="109" s="1"/>
  <c r="AR1068" i="109" s="1"/>
  <c r="AS1068" i="109" s="1"/>
  <c r="AT1068" i="109" s="1"/>
  <c r="AU1068" i="109" s="1"/>
  <c r="AW1068" i="109" s="1"/>
  <c r="AX1068" i="109" s="1"/>
  <c r="AY1068" i="109" s="1"/>
  <c r="AZ1068" i="109" s="1"/>
  <c r="BA1068" i="109" s="1"/>
  <c r="BB1068" i="109" s="1"/>
  <c r="BC1068" i="109" s="1"/>
  <c r="BD1068" i="109" s="1"/>
  <c r="BE1068" i="109" s="1"/>
  <c r="BF1068" i="109" s="1"/>
  <c r="BG1068" i="109" s="1"/>
  <c r="BH1068" i="109" s="1"/>
  <c r="AE1914" i="109"/>
  <c r="AF1914" i="109" s="1"/>
  <c r="AG1914" i="109" s="1"/>
  <c r="AG1705" i="109"/>
  <c r="AG1912" i="109" s="1"/>
  <c r="R1460" i="109"/>
  <c r="R1667" i="109"/>
  <c r="AE1877" i="109"/>
  <c r="AE1463" i="109"/>
  <c r="AF1463" i="109" s="1"/>
  <c r="AG1670" i="109" s="1"/>
  <c r="AE1669" i="109"/>
  <c r="AD1648" i="109"/>
  <c r="AD1855" i="109" s="1"/>
  <c r="AE1855" i="109" s="1"/>
  <c r="AI1246" i="109"/>
  <c r="AD1651" i="109"/>
  <c r="AD1858" i="109" s="1"/>
  <c r="AC1446" i="109"/>
  <c r="AD1653" i="109" s="1"/>
  <c r="AD1860" i="109" s="1"/>
  <c r="AC1445" i="109"/>
  <c r="AD1652" i="109" s="1"/>
  <c r="AD1859" i="109" s="1"/>
  <c r="EK399" i="109"/>
  <c r="AC1443" i="109"/>
  <c r="AD1443" i="109" s="1"/>
  <c r="AE1650" i="109" s="1"/>
  <c r="EK396" i="109"/>
  <c r="AG1694" i="109"/>
  <c r="AG1901" i="109" s="1"/>
  <c r="AG1890" i="109"/>
  <c r="AG1476" i="109"/>
  <c r="AH1683" i="109" s="1"/>
  <c r="AI1683" i="109" s="1"/>
  <c r="AD1866" i="109"/>
  <c r="AE1866" i="109" s="1"/>
  <c r="AF1894" i="109"/>
  <c r="AG1894" i="109" s="1"/>
  <c r="AI204" i="109"/>
  <c r="AI206" i="109"/>
  <c r="AC1054" i="109"/>
  <c r="AD1054" i="109" s="1"/>
  <c r="AE1054" i="109" s="1"/>
  <c r="AF1054" i="109" s="1"/>
  <c r="AG1054" i="109" s="1"/>
  <c r="AH1054" i="109" s="1"/>
  <c r="AJ1054" i="109" s="1"/>
  <c r="AK1054" i="109" s="1"/>
  <c r="AL1054" i="109" s="1"/>
  <c r="AM1054" i="109" s="1"/>
  <c r="AN1054" i="109" s="1"/>
  <c r="AO1054" i="109" s="1"/>
  <c r="AP1054" i="109" s="1"/>
  <c r="AQ1054" i="109" s="1"/>
  <c r="AR1054" i="109" s="1"/>
  <c r="AS1054" i="109" s="1"/>
  <c r="AT1054" i="109" s="1"/>
  <c r="AU1054" i="109" s="1"/>
  <c r="AW1054" i="109" s="1"/>
  <c r="AX1054" i="109" s="1"/>
  <c r="AY1054" i="109" s="1"/>
  <c r="AZ1054" i="109" s="1"/>
  <c r="BA1054" i="109" s="1"/>
  <c r="BB1054" i="109" s="1"/>
  <c r="BC1054" i="109" s="1"/>
  <c r="BD1054" i="109" s="1"/>
  <c r="BE1054" i="109" s="1"/>
  <c r="BF1054" i="109" s="1"/>
  <c r="BG1054" i="109" s="1"/>
  <c r="BH1054" i="109" s="1"/>
  <c r="AE1658" i="109"/>
  <c r="AE1865" i="109" s="1"/>
  <c r="R1850" i="109"/>
  <c r="AI207" i="109"/>
  <c r="AI1249" i="109"/>
  <c r="O442" i="109"/>
  <c r="O467" i="109"/>
  <c r="P685" i="109" s="1"/>
  <c r="O663" i="109"/>
  <c r="O881" i="109" s="1"/>
  <c r="O413" i="109"/>
  <c r="P631" i="109" s="1"/>
  <c r="O667" i="109"/>
  <c r="O885" i="109" s="1"/>
  <c r="O664" i="109"/>
  <c r="O882" i="109" s="1"/>
  <c r="AE1864" i="109"/>
  <c r="O654" i="109"/>
  <c r="O872" i="109" s="1"/>
  <c r="O435" i="109"/>
  <c r="O405" i="109"/>
  <c r="P623" i="109" s="1"/>
  <c r="O446" i="109"/>
  <c r="P446" i="109" s="1"/>
  <c r="O414" i="109"/>
  <c r="P414" i="109" s="1"/>
  <c r="O408" i="109"/>
  <c r="P408" i="109" s="1"/>
  <c r="AE1868" i="109"/>
  <c r="AE1867" i="109"/>
  <c r="P1099" i="109"/>
  <c r="AG1896" i="109"/>
  <c r="Q1876" i="109"/>
  <c r="R1876" i="109" s="1"/>
  <c r="S1876" i="109" s="1"/>
  <c r="T1876" i="109" s="1"/>
  <c r="U1876" i="109" s="1"/>
  <c r="W1876" i="109" s="1"/>
  <c r="X1876" i="109" s="1"/>
  <c r="Y1876" i="109" s="1"/>
  <c r="Z1876" i="109" s="1"/>
  <c r="AA1876" i="109" s="1"/>
  <c r="AB1876" i="109" s="1"/>
  <c r="AC1876" i="109" s="1"/>
  <c r="AD1876" i="109" s="1"/>
  <c r="R1913" i="109"/>
  <c r="Q1874" i="109"/>
  <c r="AG1885" i="109"/>
  <c r="AG1892" i="109"/>
  <c r="AG1904" i="109"/>
  <c r="S1875" i="109"/>
  <c r="AE1464" i="109"/>
  <c r="AF1464" i="109" s="1"/>
  <c r="O631" i="109"/>
  <c r="O849" i="109" s="1"/>
  <c r="O653" i="109"/>
  <c r="O871" i="109" s="1"/>
  <c r="O660" i="109"/>
  <c r="O878" i="109" s="1"/>
  <c r="O436" i="109"/>
  <c r="O411" i="109"/>
  <c r="P411" i="109" s="1"/>
  <c r="O449" i="109"/>
  <c r="O632" i="109"/>
  <c r="O850" i="109" s="1"/>
  <c r="O620" i="109"/>
  <c r="O838" i="109" s="1"/>
  <c r="O623" i="109"/>
  <c r="O841" i="109" s="1"/>
  <c r="O626" i="109"/>
  <c r="O844" i="109" s="1"/>
  <c r="O659" i="109"/>
  <c r="O877" i="109" s="1"/>
  <c r="M1055" i="109"/>
  <c r="O441" i="109"/>
  <c r="M1052" i="109"/>
  <c r="O453" i="109"/>
  <c r="P453" i="109" s="1"/>
  <c r="O445" i="109"/>
  <c r="O627" i="109"/>
  <c r="O845" i="109" s="1"/>
  <c r="O633" i="109"/>
  <c r="O851" i="109" s="1"/>
  <c r="O630" i="109"/>
  <c r="O848" i="109" s="1"/>
  <c r="O431" i="109"/>
  <c r="P649" i="109" s="1"/>
  <c r="O409" i="109"/>
  <c r="O415" i="109"/>
  <c r="O624" i="109"/>
  <c r="O842" i="109" s="1"/>
  <c r="AF1659" i="109"/>
  <c r="AH1500" i="109"/>
  <c r="AJ1707" i="109" s="1"/>
  <c r="AH1707" i="109"/>
  <c r="AH1498" i="109"/>
  <c r="AJ1705" i="109" s="1"/>
  <c r="AH1705" i="109"/>
  <c r="AH1490" i="109"/>
  <c r="AJ1697" i="109" s="1"/>
  <c r="AH1697" i="109"/>
  <c r="AH1487" i="109"/>
  <c r="AJ1694" i="109" s="1"/>
  <c r="AH1694" i="109"/>
  <c r="AJ1482" i="109"/>
  <c r="AH1689" i="109"/>
  <c r="AH1480" i="109"/>
  <c r="AJ1687" i="109" s="1"/>
  <c r="AH1687" i="109"/>
  <c r="AH1478" i="109"/>
  <c r="AJ1685" i="109" s="1"/>
  <c r="AH1685" i="109"/>
  <c r="AH1471" i="109"/>
  <c r="AJ1678" i="109" s="1"/>
  <c r="AH1678" i="109"/>
  <c r="AF1462" i="109"/>
  <c r="AF1669" i="109"/>
  <c r="AF1454" i="109"/>
  <c r="AF1661" i="109"/>
  <c r="AF1453" i="109"/>
  <c r="AF1660" i="109"/>
  <c r="AF1451" i="109"/>
  <c r="AF1658" i="109"/>
  <c r="AG1452" i="109"/>
  <c r="AG1659" i="109"/>
  <c r="AF1450" i="109"/>
  <c r="AF1657" i="109"/>
  <c r="AE1447" i="109"/>
  <c r="AE1654" i="109"/>
  <c r="AE1861" i="109" s="1"/>
  <c r="AE1448" i="109"/>
  <c r="AE1655" i="109"/>
  <c r="AE1862" i="109" s="1"/>
  <c r="AE1444" i="109"/>
  <c r="AE1651" i="109"/>
  <c r="AE1441" i="109"/>
  <c r="AF1441" i="109" s="1"/>
  <c r="S1436" i="109"/>
  <c r="S1643" i="109"/>
  <c r="AI1250" i="109"/>
  <c r="AI1251" i="109"/>
  <c r="AI1247" i="109"/>
  <c r="AI1248" i="109"/>
  <c r="AI1244" i="109"/>
  <c r="AI1242" i="109"/>
  <c r="O904" i="109"/>
  <c r="O671" i="109"/>
  <c r="O889" i="109" s="1"/>
  <c r="O876" i="109"/>
  <c r="O892" i="109"/>
  <c r="O903" i="109"/>
  <c r="O406" i="109"/>
  <c r="O861" i="109"/>
  <c r="O649" i="109"/>
  <c r="O867" i="109" s="1"/>
  <c r="O862" i="109"/>
  <c r="O847" i="109"/>
  <c r="O863" i="109"/>
  <c r="O902" i="109"/>
  <c r="O412" i="109"/>
  <c r="P468" i="109"/>
  <c r="P686" i="109"/>
  <c r="P466" i="109"/>
  <c r="P684" i="109"/>
  <c r="P456" i="109"/>
  <c r="P674" i="109"/>
  <c r="P440" i="109"/>
  <c r="P658" i="109"/>
  <c r="P425" i="109"/>
  <c r="P643" i="109"/>
  <c r="P426" i="109"/>
  <c r="P644" i="109"/>
  <c r="P427" i="109"/>
  <c r="P645" i="109"/>
  <c r="P407" i="109"/>
  <c r="P625" i="109"/>
  <c r="P843" i="109" s="1"/>
  <c r="P404" i="109"/>
  <c r="P622" i="109"/>
  <c r="P402" i="109"/>
  <c r="P620" i="109"/>
  <c r="O394" i="109"/>
  <c r="O612" i="109"/>
  <c r="O830" i="109" s="1"/>
  <c r="AK1482" i="109" l="1"/>
  <c r="AK1689" i="109"/>
  <c r="P840" i="109"/>
  <c r="AB447" i="109"/>
  <c r="AB665" i="109"/>
  <c r="AB883" i="109" s="1"/>
  <c r="AH1914" i="109"/>
  <c r="AH1912" i="109"/>
  <c r="AG1463" i="109"/>
  <c r="AH1670" i="109" s="1"/>
  <c r="AF1670" i="109"/>
  <c r="AF1877" i="109" s="1"/>
  <c r="AG1877" i="109" s="1"/>
  <c r="AE1876" i="109"/>
  <c r="AF1876" i="109" s="1"/>
  <c r="P467" i="109"/>
  <c r="Q467" i="109" s="1"/>
  <c r="S1460" i="109"/>
  <c r="S1667" i="109"/>
  <c r="AD1446" i="109"/>
  <c r="AE1446" i="109" s="1"/>
  <c r="AF1446" i="109" s="1"/>
  <c r="AE1443" i="109"/>
  <c r="AF1650" i="109" s="1"/>
  <c r="AE1858" i="109"/>
  <c r="AD1650" i="109"/>
  <c r="AD1857" i="109" s="1"/>
  <c r="AE1857" i="109" s="1"/>
  <c r="AD1445" i="109"/>
  <c r="AE1445" i="109" s="1"/>
  <c r="AF1445" i="109" s="1"/>
  <c r="EK401" i="109"/>
  <c r="EK400" i="109"/>
  <c r="EK398" i="109"/>
  <c r="AH1476" i="109"/>
  <c r="AH1890" i="109"/>
  <c r="S1850" i="109"/>
  <c r="AF1866" i="109"/>
  <c r="AG1866" i="109" s="1"/>
  <c r="P405" i="109"/>
  <c r="Q623" i="109" s="1"/>
  <c r="P413" i="109"/>
  <c r="Q631" i="109" s="1"/>
  <c r="P632" i="109"/>
  <c r="P850" i="109" s="1"/>
  <c r="AJ1471" i="109"/>
  <c r="AK1678" i="109" s="1"/>
  <c r="AJ1478" i="109"/>
  <c r="AK1685" i="109" s="1"/>
  <c r="AJ1480" i="109"/>
  <c r="AK1687" i="109" s="1"/>
  <c r="AJ1487" i="109"/>
  <c r="AK1694" i="109" s="1"/>
  <c r="AJ1490" i="109"/>
  <c r="AK1697" i="109" s="1"/>
  <c r="AJ1498" i="109"/>
  <c r="AK1705" i="109" s="1"/>
  <c r="AJ1500" i="109"/>
  <c r="AK1707" i="109" s="1"/>
  <c r="AF1864" i="109"/>
  <c r="P626" i="109"/>
  <c r="P844" i="109" s="1"/>
  <c r="P664" i="109"/>
  <c r="P882" i="109" s="1"/>
  <c r="AH1904" i="109"/>
  <c r="AF1868" i="109"/>
  <c r="AF1867" i="109"/>
  <c r="AF1671" i="109"/>
  <c r="AF1878" i="109" s="1"/>
  <c r="P653" i="109"/>
  <c r="P871" i="109" s="1"/>
  <c r="P660" i="109"/>
  <c r="P878" i="109" s="1"/>
  <c r="AF1865" i="109"/>
  <c r="P436" i="109"/>
  <c r="Q654" i="109" s="1"/>
  <c r="P449" i="109"/>
  <c r="Q667" i="109" s="1"/>
  <c r="P663" i="109"/>
  <c r="P881" i="109" s="1"/>
  <c r="P435" i="109"/>
  <c r="Q653" i="109" s="1"/>
  <c r="P442" i="109"/>
  <c r="Q660" i="109" s="1"/>
  <c r="P633" i="109"/>
  <c r="P851" i="109" s="1"/>
  <c r="AH1896" i="109"/>
  <c r="AH1892" i="109"/>
  <c r="AH1894" i="109"/>
  <c r="AH1901" i="109"/>
  <c r="Q1099" i="109"/>
  <c r="R1099" i="109" s="1"/>
  <c r="S1099" i="109" s="1"/>
  <c r="T1099" i="109" s="1"/>
  <c r="U1099" i="109" s="1"/>
  <c r="W1099" i="109" s="1"/>
  <c r="X1099" i="109" s="1"/>
  <c r="Y1099" i="109" s="1"/>
  <c r="Z1099" i="109" s="1"/>
  <c r="AA1099" i="109" s="1"/>
  <c r="AB1099" i="109" s="1"/>
  <c r="AC1099" i="109" s="1"/>
  <c r="AD1099" i="109" s="1"/>
  <c r="AE1099" i="109" s="1"/>
  <c r="AF1099" i="109" s="1"/>
  <c r="AG1099" i="109" s="1"/>
  <c r="S1913" i="109"/>
  <c r="R1874" i="109"/>
  <c r="AH1885" i="109"/>
  <c r="T1875" i="109"/>
  <c r="AG1464" i="109"/>
  <c r="AG1671" i="109"/>
  <c r="P629" i="109"/>
  <c r="P847" i="109" s="1"/>
  <c r="P667" i="109"/>
  <c r="P885" i="109" s="1"/>
  <c r="P415" i="109"/>
  <c r="P654" i="109"/>
  <c r="P872" i="109" s="1"/>
  <c r="P671" i="109"/>
  <c r="P889" i="109" s="1"/>
  <c r="P892" i="109"/>
  <c r="P903" i="109"/>
  <c r="P406" i="109"/>
  <c r="P445" i="109"/>
  <c r="P627" i="109"/>
  <c r="P845" i="109" s="1"/>
  <c r="P659" i="109"/>
  <c r="P877" i="109" s="1"/>
  <c r="N1052" i="109"/>
  <c r="N1055" i="109"/>
  <c r="P412" i="109"/>
  <c r="Q412" i="109" s="1"/>
  <c r="P431" i="109"/>
  <c r="Q649" i="109" s="1"/>
  <c r="P409" i="109"/>
  <c r="Q627" i="109" s="1"/>
  <c r="P441" i="109"/>
  <c r="AI1707" i="109"/>
  <c r="AI1705" i="109"/>
  <c r="AI1697" i="109"/>
  <c r="AI1694" i="109"/>
  <c r="AI1689" i="109"/>
  <c r="AI1687" i="109"/>
  <c r="AI1685" i="109"/>
  <c r="AI1678" i="109"/>
  <c r="AF1648" i="109"/>
  <c r="AF1855" i="109" s="1"/>
  <c r="AG1462" i="109"/>
  <c r="AG1669" i="109"/>
  <c r="AG1453" i="109"/>
  <c r="AG1660" i="109"/>
  <c r="AG1454" i="109"/>
  <c r="AG1661" i="109"/>
  <c r="AG1451" i="109"/>
  <c r="AG1658" i="109"/>
  <c r="AH1452" i="109"/>
  <c r="AJ1659" i="109" s="1"/>
  <c r="AH1659" i="109"/>
  <c r="AG1450" i="109"/>
  <c r="AG1657" i="109"/>
  <c r="AF1448" i="109"/>
  <c r="AF1655" i="109"/>
  <c r="AF1862" i="109" s="1"/>
  <c r="AF1447" i="109"/>
  <c r="AF1654" i="109"/>
  <c r="AF1861" i="109" s="1"/>
  <c r="AF1444" i="109"/>
  <c r="AF1651" i="109"/>
  <c r="AG1441" i="109"/>
  <c r="AG1648" i="109"/>
  <c r="T1436" i="109"/>
  <c r="T1643" i="109"/>
  <c r="P904" i="109"/>
  <c r="P876" i="109"/>
  <c r="P624" i="109"/>
  <c r="P842" i="109" s="1"/>
  <c r="P838" i="109"/>
  <c r="P862" i="109"/>
  <c r="P863" i="109"/>
  <c r="P861" i="109"/>
  <c r="P867" i="109"/>
  <c r="P630" i="109"/>
  <c r="P848" i="109" s="1"/>
  <c r="P902" i="109"/>
  <c r="P849" i="109"/>
  <c r="P841" i="109"/>
  <c r="Q468" i="109"/>
  <c r="Q686" i="109"/>
  <c r="Q466" i="109"/>
  <c r="Q684" i="109"/>
  <c r="Q674" i="109"/>
  <c r="Q456" i="109"/>
  <c r="Q453" i="109"/>
  <c r="Q671" i="109"/>
  <c r="Q664" i="109"/>
  <c r="Q446" i="109"/>
  <c r="Q658" i="109"/>
  <c r="Q440" i="109"/>
  <c r="Q426" i="109"/>
  <c r="Q644" i="109"/>
  <c r="Q427" i="109"/>
  <c r="Q645" i="109"/>
  <c r="Q425" i="109"/>
  <c r="Q643" i="109"/>
  <c r="Q414" i="109"/>
  <c r="Q632" i="109"/>
  <c r="Q411" i="109"/>
  <c r="Q629" i="109"/>
  <c r="Q408" i="109"/>
  <c r="Q626" i="109"/>
  <c r="Q407" i="109"/>
  <c r="Q625" i="109"/>
  <c r="Q843" i="109" s="1"/>
  <c r="Q404" i="109"/>
  <c r="Q622" i="109"/>
  <c r="Q840" i="109" s="1"/>
  <c r="Q402" i="109"/>
  <c r="Q620" i="109"/>
  <c r="P394" i="109"/>
  <c r="P612" i="109"/>
  <c r="P830" i="109" s="1"/>
  <c r="AH1463" i="109" l="1"/>
  <c r="AJ1670" i="109" s="1"/>
  <c r="AJ1476" i="109"/>
  <c r="AK1683" i="109" s="1"/>
  <c r="AJ1683" i="109"/>
  <c r="AJ1890" i="109" s="1"/>
  <c r="AL1482" i="109"/>
  <c r="AL1689" i="109"/>
  <c r="AC447" i="109"/>
  <c r="AC665" i="109"/>
  <c r="AC883" i="109" s="1"/>
  <c r="AE1653" i="109"/>
  <c r="AE1860" i="109" s="1"/>
  <c r="AH1099" i="109"/>
  <c r="AJ1099" i="109" s="1"/>
  <c r="AK1099" i="109" s="1"/>
  <c r="AL1099" i="109" s="1"/>
  <c r="AM1099" i="109" s="1"/>
  <c r="AN1099" i="109" s="1"/>
  <c r="AO1099" i="109" s="1"/>
  <c r="AP1099" i="109" s="1"/>
  <c r="AQ1099" i="109" s="1"/>
  <c r="AR1099" i="109" s="1"/>
  <c r="AS1099" i="109" s="1"/>
  <c r="AT1099" i="109" s="1"/>
  <c r="AU1099" i="109" s="1"/>
  <c r="AW1099" i="109" s="1"/>
  <c r="AX1099" i="109" s="1"/>
  <c r="AY1099" i="109" s="1"/>
  <c r="AZ1099" i="109" s="1"/>
  <c r="BA1099" i="109" s="1"/>
  <c r="BB1099" i="109" s="1"/>
  <c r="BC1099" i="109" s="1"/>
  <c r="BD1099" i="109" s="1"/>
  <c r="BE1099" i="109" s="1"/>
  <c r="BF1099" i="109" s="1"/>
  <c r="BG1099" i="109" s="1"/>
  <c r="BH1099" i="109" s="1"/>
  <c r="Q685" i="109"/>
  <c r="Q903" i="109" s="1"/>
  <c r="Q435" i="109"/>
  <c r="R435" i="109" s="1"/>
  <c r="AF1443" i="109"/>
  <c r="AG1443" i="109" s="1"/>
  <c r="AF1653" i="109"/>
  <c r="T1460" i="109"/>
  <c r="T1667" i="109"/>
  <c r="AF1858" i="109"/>
  <c r="AE1652" i="109"/>
  <c r="AE1859" i="109" s="1"/>
  <c r="AF1652" i="109"/>
  <c r="Q405" i="109"/>
  <c r="R405" i="109" s="1"/>
  <c r="T1850" i="109"/>
  <c r="Q413" i="109"/>
  <c r="R413" i="109" s="1"/>
  <c r="AJ1896" i="109"/>
  <c r="AG1864" i="109"/>
  <c r="AJ1894" i="109"/>
  <c r="AJ1914" i="109"/>
  <c r="AJ1904" i="109"/>
  <c r="AJ1892" i="109"/>
  <c r="AK1500" i="109"/>
  <c r="AL1707" i="109" s="1"/>
  <c r="AK1490" i="109"/>
  <c r="AL1697" i="109" s="1"/>
  <c r="AK1480" i="109"/>
  <c r="AL1687" i="109" s="1"/>
  <c r="AJ1452" i="109"/>
  <c r="AK1659" i="109" s="1"/>
  <c r="AJ1463" i="109"/>
  <c r="AK1670" i="109" s="1"/>
  <c r="AJ1885" i="109"/>
  <c r="AJ1912" i="109"/>
  <c r="AJ1901" i="109"/>
  <c r="AK1498" i="109"/>
  <c r="AL1705" i="109" s="1"/>
  <c r="AK1487" i="109"/>
  <c r="AL1694" i="109" s="1"/>
  <c r="AK1478" i="109"/>
  <c r="AL1685" i="109" s="1"/>
  <c r="AK1471" i="109"/>
  <c r="AL1678" i="109" s="1"/>
  <c r="AF1857" i="109"/>
  <c r="Q436" i="109"/>
  <c r="R654" i="109" s="1"/>
  <c r="Q442" i="109"/>
  <c r="R442" i="109" s="1"/>
  <c r="Q449" i="109"/>
  <c r="R449" i="109" s="1"/>
  <c r="AG1868" i="109"/>
  <c r="AG1878" i="109"/>
  <c r="AG1867" i="109"/>
  <c r="AG1876" i="109"/>
  <c r="AG1865" i="109"/>
  <c r="Q415" i="109"/>
  <c r="R415" i="109" s="1"/>
  <c r="Q441" i="109"/>
  <c r="R441" i="109" s="1"/>
  <c r="Q663" i="109"/>
  <c r="Q881" i="109" s="1"/>
  <c r="T1913" i="109"/>
  <c r="U1875" i="109"/>
  <c r="S1874" i="109"/>
  <c r="AI1670" i="109"/>
  <c r="AH1877" i="109"/>
  <c r="AH1464" i="109"/>
  <c r="AJ1671" i="109" s="1"/>
  <c r="AH1671" i="109"/>
  <c r="Q633" i="109"/>
  <c r="Q851" i="109" s="1"/>
  <c r="Q892" i="109"/>
  <c r="Q659" i="109"/>
  <c r="Q877" i="109" s="1"/>
  <c r="Q850" i="109"/>
  <c r="Q871" i="109"/>
  <c r="Q847" i="109"/>
  <c r="Q882" i="109"/>
  <c r="Q841" i="109"/>
  <c r="AG1855" i="109"/>
  <c r="Q844" i="109"/>
  <c r="AH1866" i="109"/>
  <c r="Q878" i="109"/>
  <c r="O1055" i="109"/>
  <c r="Q624" i="109"/>
  <c r="Q842" i="109" s="1"/>
  <c r="Q845" i="109"/>
  <c r="Q406" i="109"/>
  <c r="Q409" i="109"/>
  <c r="O1052" i="109"/>
  <c r="Q630" i="109"/>
  <c r="Q848" i="109" s="1"/>
  <c r="Q431" i="109"/>
  <c r="Q445" i="109"/>
  <c r="AI1659" i="109"/>
  <c r="AH1462" i="109"/>
  <c r="AJ1669" i="109" s="1"/>
  <c r="AH1669" i="109"/>
  <c r="AH1454" i="109"/>
  <c r="AJ1661" i="109" s="1"/>
  <c r="AH1661" i="109"/>
  <c r="AH1453" i="109"/>
  <c r="AJ1660" i="109" s="1"/>
  <c r="AH1660" i="109"/>
  <c r="AH1451" i="109"/>
  <c r="AJ1658" i="109" s="1"/>
  <c r="AH1658" i="109"/>
  <c r="AH1450" i="109"/>
  <c r="AJ1657" i="109" s="1"/>
  <c r="AH1657" i="109"/>
  <c r="AG1446" i="109"/>
  <c r="AG1653" i="109"/>
  <c r="AG1447" i="109"/>
  <c r="AG1654" i="109"/>
  <c r="AG1861" i="109" s="1"/>
  <c r="AG1448" i="109"/>
  <c r="AG1655" i="109"/>
  <c r="AG1862" i="109" s="1"/>
  <c r="AG1445" i="109"/>
  <c r="AG1652" i="109"/>
  <c r="AG1444" i="109"/>
  <c r="AG1651" i="109"/>
  <c r="Q904" i="109"/>
  <c r="AH1441" i="109"/>
  <c r="AJ1648" i="109" s="1"/>
  <c r="AH1648" i="109"/>
  <c r="U1436" i="109"/>
  <c r="U1643" i="109"/>
  <c r="Q876" i="109"/>
  <c r="Q862" i="109"/>
  <c r="Q872" i="109"/>
  <c r="Q863" i="109"/>
  <c r="Q838" i="109"/>
  <c r="Q861" i="109"/>
  <c r="Q889" i="109"/>
  <c r="Q867" i="109"/>
  <c r="Q885" i="109"/>
  <c r="Q902" i="109"/>
  <c r="Q849" i="109"/>
  <c r="R467" i="109"/>
  <c r="R685" i="109"/>
  <c r="R468" i="109"/>
  <c r="R686" i="109"/>
  <c r="R466" i="109"/>
  <c r="R684" i="109"/>
  <c r="R456" i="109"/>
  <c r="R674" i="109"/>
  <c r="R453" i="109"/>
  <c r="R671" i="109"/>
  <c r="R446" i="109"/>
  <c r="R664" i="109"/>
  <c r="R440" i="109"/>
  <c r="R658" i="109"/>
  <c r="R427" i="109"/>
  <c r="R645" i="109"/>
  <c r="R425" i="109"/>
  <c r="R643" i="109"/>
  <c r="R426" i="109"/>
  <c r="R644" i="109"/>
  <c r="R414" i="109"/>
  <c r="R632" i="109"/>
  <c r="R412" i="109"/>
  <c r="R630" i="109"/>
  <c r="R411" i="109"/>
  <c r="R629" i="109"/>
  <c r="R408" i="109"/>
  <c r="R626" i="109"/>
  <c r="R407" i="109"/>
  <c r="R625" i="109"/>
  <c r="R843" i="109" s="1"/>
  <c r="R404" i="109"/>
  <c r="R622" i="109"/>
  <c r="R840" i="109" s="1"/>
  <c r="R402" i="109"/>
  <c r="R620" i="109"/>
  <c r="Q394" i="109"/>
  <c r="Q612" i="109"/>
  <c r="Q830" i="109" s="1"/>
  <c r="F424" i="109"/>
  <c r="X217" i="109"/>
  <c r="Y217" i="109"/>
  <c r="Y218" i="109"/>
  <c r="AH218" i="109"/>
  <c r="AG218" i="109"/>
  <c r="AF218" i="109"/>
  <c r="AE218" i="109"/>
  <c r="AD218" i="109"/>
  <c r="AC218" i="109"/>
  <c r="AB218" i="109"/>
  <c r="AA218" i="109"/>
  <c r="Z218" i="109"/>
  <c r="U218" i="109"/>
  <c r="T218" i="109"/>
  <c r="S218" i="109"/>
  <c r="R218" i="109"/>
  <c r="Q218" i="109"/>
  <c r="E218" i="109"/>
  <c r="D218" i="109"/>
  <c r="C218" i="109"/>
  <c r="B218" i="109"/>
  <c r="A218" i="109"/>
  <c r="V22" i="109"/>
  <c r="EK22" i="109" s="1"/>
  <c r="V24" i="109"/>
  <c r="AV24" i="109"/>
  <c r="AM1482" i="109" l="1"/>
  <c r="AM1689" i="109"/>
  <c r="AK1476" i="109"/>
  <c r="AL1683" i="109" s="1"/>
  <c r="AF1860" i="109"/>
  <c r="AG1860" i="109" s="1"/>
  <c r="AD447" i="109"/>
  <c r="AD665" i="109"/>
  <c r="AD883" i="109" s="1"/>
  <c r="R653" i="109"/>
  <c r="R871" i="109" s="1"/>
  <c r="AG1650" i="109"/>
  <c r="AG1857" i="109" s="1"/>
  <c r="AJ1866" i="109"/>
  <c r="AK1890" i="109"/>
  <c r="AF1859" i="109"/>
  <c r="AG1859" i="109" s="1"/>
  <c r="AG1858" i="109"/>
  <c r="U1850" i="109"/>
  <c r="U1460" i="109"/>
  <c r="U1667" i="109"/>
  <c r="V1667" i="109" s="1"/>
  <c r="W1643" i="109"/>
  <c r="W1436" i="109"/>
  <c r="J1066" i="109"/>
  <c r="K1066" i="109" s="1"/>
  <c r="L1066" i="109" s="1"/>
  <c r="M1066" i="109" s="1"/>
  <c r="N1066" i="109" s="1"/>
  <c r="O1066" i="109" s="1"/>
  <c r="P1066" i="109" s="1"/>
  <c r="Q1066" i="109" s="1"/>
  <c r="R1066" i="109" s="1"/>
  <c r="S1066" i="109" s="1"/>
  <c r="T1066" i="109" s="1"/>
  <c r="U1066" i="109" s="1"/>
  <c r="D424" i="109"/>
  <c r="D642" i="109" s="1"/>
  <c r="D860" i="109" s="1"/>
  <c r="D1066" i="109" s="1"/>
  <c r="D1260" i="109" s="1"/>
  <c r="B424" i="109"/>
  <c r="B642" i="109" s="1"/>
  <c r="B860" i="109" s="1"/>
  <c r="B1066" i="109" s="1"/>
  <c r="B1260" i="109" s="1"/>
  <c r="C424" i="109"/>
  <c r="C642" i="109" s="1"/>
  <c r="C860" i="109" s="1"/>
  <c r="C1066" i="109" s="1"/>
  <c r="C1260" i="109" s="1"/>
  <c r="A424" i="109"/>
  <c r="A642" i="109" s="1"/>
  <c r="A860" i="109" s="1"/>
  <c r="A1066" i="109" s="1"/>
  <c r="A1260" i="109" s="1"/>
  <c r="E424" i="109"/>
  <c r="E642" i="109" s="1"/>
  <c r="E860" i="109" s="1"/>
  <c r="E1066" i="109" s="1"/>
  <c r="E1260" i="109" s="1"/>
  <c r="AC1461" i="109"/>
  <c r="AD1668" i="109" s="1"/>
  <c r="R623" i="109"/>
  <c r="R841" i="109" s="1"/>
  <c r="R631" i="109"/>
  <c r="R849" i="109" s="1"/>
  <c r="AK1896" i="109"/>
  <c r="AJ1877" i="109"/>
  <c r="R659" i="109"/>
  <c r="R877" i="109" s="1"/>
  <c r="AK1894" i="109"/>
  <c r="AH1864" i="109"/>
  <c r="R436" i="109"/>
  <c r="S654" i="109" s="1"/>
  <c r="AH1868" i="109"/>
  <c r="AK1914" i="109"/>
  <c r="H642" i="109"/>
  <c r="G642" i="109"/>
  <c r="J642" i="109" s="1"/>
  <c r="J860" i="109" s="1"/>
  <c r="AK1904" i="109"/>
  <c r="AK1912" i="109"/>
  <c r="AK1452" i="109"/>
  <c r="AL1659" i="109" s="1"/>
  <c r="AK1892" i="109"/>
  <c r="AJ1451" i="109"/>
  <c r="AK1658" i="109" s="1"/>
  <c r="AJ1454" i="109"/>
  <c r="AK1661" i="109" s="1"/>
  <c r="AJ1462" i="109"/>
  <c r="AK1669" i="109" s="1"/>
  <c r="AJ1464" i="109"/>
  <c r="AK1671" i="109" s="1"/>
  <c r="AL1471" i="109"/>
  <c r="AM1678" i="109" s="1"/>
  <c r="AL1487" i="109"/>
  <c r="AM1694" i="109" s="1"/>
  <c r="AL1476" i="109"/>
  <c r="AM1683" i="109" s="1"/>
  <c r="AK1885" i="109"/>
  <c r="AL1500" i="109"/>
  <c r="AM1707" i="109" s="1"/>
  <c r="AL1498" i="109"/>
  <c r="AM1705" i="109" s="1"/>
  <c r="AJ1441" i="109"/>
  <c r="AK1648" i="109" s="1"/>
  <c r="AK1463" i="109"/>
  <c r="AL1670" i="109" s="1"/>
  <c r="AL1480" i="109"/>
  <c r="AM1687" i="109" s="1"/>
  <c r="AL1490" i="109"/>
  <c r="AM1697" i="109" s="1"/>
  <c r="AJ1450" i="109"/>
  <c r="AK1657" i="109" s="1"/>
  <c r="AJ1453" i="109"/>
  <c r="AK1660" i="109" s="1"/>
  <c r="AL1478" i="109"/>
  <c r="AM1685" i="109" s="1"/>
  <c r="AK1901" i="109"/>
  <c r="AH1867" i="109"/>
  <c r="R660" i="109"/>
  <c r="R878" i="109" s="1"/>
  <c r="R667" i="109"/>
  <c r="R885" i="109" s="1"/>
  <c r="R633" i="109"/>
  <c r="R851" i="109" s="1"/>
  <c r="AH1876" i="109"/>
  <c r="AH1865" i="109"/>
  <c r="W218" i="109"/>
  <c r="EK24" i="109"/>
  <c r="W1875" i="109"/>
  <c r="T1874" i="109"/>
  <c r="U1913" i="109"/>
  <c r="R409" i="109"/>
  <c r="S627" i="109" s="1"/>
  <c r="R406" i="109"/>
  <c r="S406" i="109" s="1"/>
  <c r="R431" i="109"/>
  <c r="S649" i="109" s="1"/>
  <c r="AI1671" i="109"/>
  <c r="AH1878" i="109"/>
  <c r="R892" i="109"/>
  <c r="R847" i="109"/>
  <c r="R850" i="109"/>
  <c r="R903" i="109"/>
  <c r="R627" i="109"/>
  <c r="R845" i="109" s="1"/>
  <c r="AH1855" i="109"/>
  <c r="R882" i="109"/>
  <c r="R649" i="109"/>
  <c r="R867" i="109" s="1"/>
  <c r="R844" i="109"/>
  <c r="R445" i="109"/>
  <c r="R848" i="109"/>
  <c r="P1055" i="109"/>
  <c r="P1052" i="109"/>
  <c r="R624" i="109"/>
  <c r="R842" i="109" s="1"/>
  <c r="R663" i="109"/>
  <c r="R881" i="109" s="1"/>
  <c r="AI1669" i="109"/>
  <c r="AI1661" i="109"/>
  <c r="AI1660" i="109"/>
  <c r="AI1658" i="109"/>
  <c r="AI1657" i="109"/>
  <c r="AI1648" i="109"/>
  <c r="V1643" i="109"/>
  <c r="R862" i="109"/>
  <c r="AH1448" i="109"/>
  <c r="AJ1655" i="109" s="1"/>
  <c r="AH1655" i="109"/>
  <c r="AH1862" i="109" s="1"/>
  <c r="AH1447" i="109"/>
  <c r="AJ1654" i="109" s="1"/>
  <c r="AH1654" i="109"/>
  <c r="AH1861" i="109" s="1"/>
  <c r="AH1446" i="109"/>
  <c r="AJ1653" i="109" s="1"/>
  <c r="AH1653" i="109"/>
  <c r="AH1444" i="109"/>
  <c r="AJ1651" i="109" s="1"/>
  <c r="AH1651" i="109"/>
  <c r="AH1445" i="109"/>
  <c r="AJ1652" i="109" s="1"/>
  <c r="AH1652" i="109"/>
  <c r="R904" i="109"/>
  <c r="AH1650" i="109"/>
  <c r="AH1443" i="109"/>
  <c r="AJ1650" i="109" s="1"/>
  <c r="R876" i="109"/>
  <c r="R872" i="109"/>
  <c r="AV1260" i="109"/>
  <c r="R889" i="109"/>
  <c r="R838" i="109"/>
  <c r="R863" i="109"/>
  <c r="R861" i="109"/>
  <c r="R902" i="109"/>
  <c r="J424" i="109"/>
  <c r="S468" i="109"/>
  <c r="S686" i="109"/>
  <c r="S467" i="109"/>
  <c r="S685" i="109"/>
  <c r="S466" i="109"/>
  <c r="S684" i="109"/>
  <c r="S456" i="109"/>
  <c r="S674" i="109"/>
  <c r="S453" i="109"/>
  <c r="S671" i="109"/>
  <c r="S446" i="109"/>
  <c r="S664" i="109"/>
  <c r="S449" i="109"/>
  <c r="S667" i="109"/>
  <c r="S442" i="109"/>
  <c r="S660" i="109"/>
  <c r="S441" i="109"/>
  <c r="S659" i="109"/>
  <c r="S440" i="109"/>
  <c r="S658" i="109"/>
  <c r="S435" i="109"/>
  <c r="S653" i="109"/>
  <c r="S425" i="109"/>
  <c r="S643" i="109"/>
  <c r="S426" i="109"/>
  <c r="S644" i="109"/>
  <c r="S427" i="109"/>
  <c r="S645" i="109"/>
  <c r="S414" i="109"/>
  <c r="S632" i="109"/>
  <c r="S415" i="109"/>
  <c r="S633" i="109"/>
  <c r="S412" i="109"/>
  <c r="S630" i="109"/>
  <c r="S413" i="109"/>
  <c r="S631" i="109"/>
  <c r="S411" i="109"/>
  <c r="S629" i="109"/>
  <c r="S407" i="109"/>
  <c r="S625" i="109"/>
  <c r="S843" i="109" s="1"/>
  <c r="S408" i="109"/>
  <c r="S626" i="109"/>
  <c r="S405" i="109"/>
  <c r="S623" i="109"/>
  <c r="S404" i="109"/>
  <c r="S622" i="109"/>
  <c r="S840" i="109" s="1"/>
  <c r="S402" i="109"/>
  <c r="S620" i="109"/>
  <c r="R394" i="109"/>
  <c r="R612" i="109"/>
  <c r="R830" i="109" s="1"/>
  <c r="X218" i="109"/>
  <c r="V218" i="109"/>
  <c r="AV218" i="109"/>
  <c r="AN1482" i="109" l="1"/>
  <c r="AN1689" i="109"/>
  <c r="AE447" i="109"/>
  <c r="AE665" i="109"/>
  <c r="AE883" i="109" s="1"/>
  <c r="AL1890" i="109"/>
  <c r="AJ1864" i="109"/>
  <c r="AK1866" i="109"/>
  <c r="AH1858" i="109"/>
  <c r="W1850" i="109"/>
  <c r="S902" i="109"/>
  <c r="W1667" i="109"/>
  <c r="W1460" i="109"/>
  <c r="X1436" i="109"/>
  <c r="X1643" i="109"/>
  <c r="B1461" i="109"/>
  <c r="B1668" i="109" s="1"/>
  <c r="B1875" i="109" s="1"/>
  <c r="E1461" i="109"/>
  <c r="E1668" i="109" s="1"/>
  <c r="E1875" i="109" s="1"/>
  <c r="D1461" i="109"/>
  <c r="D1668" i="109" s="1"/>
  <c r="D1875" i="109" s="1"/>
  <c r="A1461" i="109"/>
  <c r="A1668" i="109" s="1"/>
  <c r="A1875" i="109" s="1"/>
  <c r="C1461" i="109"/>
  <c r="C1668" i="109" s="1"/>
  <c r="C1875" i="109" s="1"/>
  <c r="AI1260" i="109"/>
  <c r="AD1461" i="109"/>
  <c r="AE1461" i="109" s="1"/>
  <c r="AL1912" i="109"/>
  <c r="AJ1876" i="109"/>
  <c r="AH1860" i="109"/>
  <c r="W1066" i="109"/>
  <c r="X1066" i="109" s="1"/>
  <c r="Y1066" i="109" s="1"/>
  <c r="Z1066" i="109" s="1"/>
  <c r="AA1066" i="109" s="1"/>
  <c r="AB1066" i="109" s="1"/>
  <c r="AC1066" i="109" s="1"/>
  <c r="AD1066" i="109" s="1"/>
  <c r="AE1066" i="109" s="1"/>
  <c r="AF1066" i="109" s="1"/>
  <c r="AG1066" i="109" s="1"/>
  <c r="AH1066" i="109" s="1"/>
  <c r="S436" i="109"/>
  <c r="T654" i="109" s="1"/>
  <c r="AK1877" i="109"/>
  <c r="AL1896" i="109"/>
  <c r="AH1859" i="109"/>
  <c r="AL1894" i="109"/>
  <c r="AL1914" i="109"/>
  <c r="AJ1868" i="109"/>
  <c r="AJ1865" i="109"/>
  <c r="AH1857" i="109"/>
  <c r="S431" i="109"/>
  <c r="T431" i="109" s="1"/>
  <c r="S409" i="109"/>
  <c r="T627" i="109" s="1"/>
  <c r="AL1904" i="109"/>
  <c r="AL1901" i="109"/>
  <c r="AJ1855" i="109"/>
  <c r="AJ1867" i="109"/>
  <c r="AL1885" i="109"/>
  <c r="AM1480" i="109"/>
  <c r="AN1687" i="109" s="1"/>
  <c r="AJ1446" i="109"/>
  <c r="AK1653" i="109" s="1"/>
  <c r="AK1441" i="109"/>
  <c r="AL1648" i="109" s="1"/>
  <c r="AM1476" i="109"/>
  <c r="AN1683" i="109" s="1"/>
  <c r="AK1462" i="109"/>
  <c r="AL1669" i="109" s="1"/>
  <c r="AK1451" i="109"/>
  <c r="AL1658" i="109" s="1"/>
  <c r="AL1452" i="109"/>
  <c r="AM1659" i="109" s="1"/>
  <c r="AK1453" i="109"/>
  <c r="AL1660" i="109" s="1"/>
  <c r="AM1500" i="109"/>
  <c r="AN1707" i="109" s="1"/>
  <c r="AM1487" i="109"/>
  <c r="AN1694" i="109" s="1"/>
  <c r="AK1450" i="109"/>
  <c r="AL1657" i="109" s="1"/>
  <c r="AM1490" i="109"/>
  <c r="AN1697" i="109" s="1"/>
  <c r="AL1463" i="109"/>
  <c r="AM1670" i="109" s="1"/>
  <c r="AM1498" i="109"/>
  <c r="AN1705" i="109" s="1"/>
  <c r="AM1471" i="109"/>
  <c r="AN1678" i="109" s="1"/>
  <c r="AJ1443" i="109"/>
  <c r="AK1650" i="109" s="1"/>
  <c r="AJ1445" i="109"/>
  <c r="AK1652" i="109" s="1"/>
  <c r="AJ1444" i="109"/>
  <c r="AK1651" i="109" s="1"/>
  <c r="AJ1861" i="109"/>
  <c r="AJ1447" i="109"/>
  <c r="AK1654" i="109" s="1"/>
  <c r="AJ1862" i="109"/>
  <c r="AJ1448" i="109"/>
  <c r="AK1655" i="109" s="1"/>
  <c r="AJ1878" i="109"/>
  <c r="AM1478" i="109"/>
  <c r="AN1685" i="109" s="1"/>
  <c r="AK1464" i="109"/>
  <c r="AL1671" i="109" s="1"/>
  <c r="AK1454" i="109"/>
  <c r="AL1661" i="109" s="1"/>
  <c r="AL1892" i="109"/>
  <c r="S847" i="109"/>
  <c r="W1913" i="109"/>
  <c r="X1913" i="109" s="1"/>
  <c r="Y1913" i="109" s="1"/>
  <c r="Z1913" i="109" s="1"/>
  <c r="AA1913" i="109" s="1"/>
  <c r="AB1913" i="109" s="1"/>
  <c r="AC1913" i="109" s="1"/>
  <c r="U1874" i="109"/>
  <c r="X1875" i="109"/>
  <c r="S624" i="109"/>
  <c r="S842" i="109" s="1"/>
  <c r="S445" i="109"/>
  <c r="T445" i="109" s="1"/>
  <c r="S850" i="109"/>
  <c r="S849" i="109"/>
  <c r="S892" i="109"/>
  <c r="S903" i="109"/>
  <c r="S871" i="109"/>
  <c r="S841" i="109"/>
  <c r="S845" i="109"/>
  <c r="S848" i="109"/>
  <c r="S844" i="109"/>
  <c r="S878" i="109"/>
  <c r="S882" i="109"/>
  <c r="S663" i="109"/>
  <c r="S881" i="109" s="1"/>
  <c r="S872" i="109"/>
  <c r="S867" i="109"/>
  <c r="S838" i="109"/>
  <c r="K424" i="109"/>
  <c r="Q1052" i="109"/>
  <c r="Q1055" i="109"/>
  <c r="AI1654" i="109"/>
  <c r="AI1655" i="109"/>
  <c r="AI1653" i="109"/>
  <c r="AI1652" i="109"/>
  <c r="AI1651" i="109"/>
  <c r="AI1650" i="109"/>
  <c r="S862" i="109"/>
  <c r="S877" i="109"/>
  <c r="S876" i="109"/>
  <c r="S904" i="109"/>
  <c r="S851" i="109"/>
  <c r="S889" i="109"/>
  <c r="S863" i="109"/>
  <c r="S861" i="109"/>
  <c r="S885" i="109"/>
  <c r="AI218" i="109"/>
  <c r="K642" i="109"/>
  <c r="K860" i="109" s="1"/>
  <c r="T467" i="109"/>
  <c r="T685" i="109"/>
  <c r="T468" i="109"/>
  <c r="T686" i="109"/>
  <c r="T466" i="109"/>
  <c r="T684" i="109"/>
  <c r="T456" i="109"/>
  <c r="T674" i="109"/>
  <c r="T453" i="109"/>
  <c r="T671" i="109"/>
  <c r="T449" i="109"/>
  <c r="T667" i="109"/>
  <c r="T446" i="109"/>
  <c r="T664" i="109"/>
  <c r="T441" i="109"/>
  <c r="T659" i="109"/>
  <c r="T442" i="109"/>
  <c r="T660" i="109"/>
  <c r="T440" i="109"/>
  <c r="T658" i="109"/>
  <c r="T435" i="109"/>
  <c r="T653" i="109"/>
  <c r="T426" i="109"/>
  <c r="T644" i="109"/>
  <c r="T427" i="109"/>
  <c r="T645" i="109"/>
  <c r="T425" i="109"/>
  <c r="T643" i="109"/>
  <c r="T415" i="109"/>
  <c r="T633" i="109"/>
  <c r="T414" i="109"/>
  <c r="T632" i="109"/>
  <c r="T413" i="109"/>
  <c r="T631" i="109"/>
  <c r="T412" i="109"/>
  <c r="T630" i="109"/>
  <c r="T411" i="109"/>
  <c r="T629" i="109"/>
  <c r="T408" i="109"/>
  <c r="T626" i="109"/>
  <c r="T407" i="109"/>
  <c r="T625" i="109"/>
  <c r="T843" i="109" s="1"/>
  <c r="T406" i="109"/>
  <c r="T624" i="109"/>
  <c r="T405" i="109"/>
  <c r="T623" i="109"/>
  <c r="T404" i="109"/>
  <c r="T622" i="109"/>
  <c r="T840" i="109" s="1"/>
  <c r="T402" i="109"/>
  <c r="T620" i="109"/>
  <c r="S394" i="109"/>
  <c r="S612" i="109"/>
  <c r="S830" i="109" s="1"/>
  <c r="AO1482" i="109" l="1"/>
  <c r="AO1689" i="109"/>
  <c r="AF447" i="109"/>
  <c r="AF665" i="109"/>
  <c r="AF883" i="109" s="1"/>
  <c r="AK1864" i="109"/>
  <c r="AM1890" i="109"/>
  <c r="AJ1858" i="109"/>
  <c r="AK1858" i="109" s="1"/>
  <c r="AL1866" i="109"/>
  <c r="AJ1066" i="109"/>
  <c r="AK1066" i="109" s="1"/>
  <c r="AL1066" i="109" s="1"/>
  <c r="AM1066" i="109" s="1"/>
  <c r="AN1066" i="109" s="1"/>
  <c r="AO1066" i="109" s="1"/>
  <c r="AP1066" i="109" s="1"/>
  <c r="AQ1066" i="109" s="1"/>
  <c r="AR1066" i="109" s="1"/>
  <c r="AS1066" i="109" s="1"/>
  <c r="AT1066" i="109" s="1"/>
  <c r="AU1066" i="109" s="1"/>
  <c r="AW1066" i="109" s="1"/>
  <c r="AX1066" i="109" s="1"/>
  <c r="AY1066" i="109" s="1"/>
  <c r="AZ1066" i="109" s="1"/>
  <c r="BA1066" i="109" s="1"/>
  <c r="BB1066" i="109" s="1"/>
  <c r="BC1066" i="109" s="1"/>
  <c r="BD1066" i="109" s="1"/>
  <c r="BE1066" i="109" s="1"/>
  <c r="BF1066" i="109" s="1"/>
  <c r="BG1066" i="109" s="1"/>
  <c r="BH1066" i="109" s="1"/>
  <c r="X1850" i="109"/>
  <c r="T902" i="109"/>
  <c r="AK1868" i="109"/>
  <c r="X1667" i="109"/>
  <c r="X1460" i="109"/>
  <c r="AJ1860" i="109"/>
  <c r="Y1436" i="109"/>
  <c r="Y1643" i="109"/>
  <c r="AE1668" i="109"/>
  <c r="AM1912" i="109"/>
  <c r="EK418" i="109"/>
  <c r="AM1885" i="109"/>
  <c r="AK1876" i="109"/>
  <c r="T436" i="109"/>
  <c r="U654" i="109" s="1"/>
  <c r="AM1894" i="109"/>
  <c r="AL1877" i="109"/>
  <c r="AJ1859" i="109"/>
  <c r="AM1896" i="109"/>
  <c r="T409" i="109"/>
  <c r="U409" i="109" s="1"/>
  <c r="AM1914" i="109"/>
  <c r="AK1865" i="109"/>
  <c r="T847" i="109"/>
  <c r="T649" i="109"/>
  <c r="T867" i="109" s="1"/>
  <c r="AJ1857" i="109"/>
  <c r="AK1855" i="109"/>
  <c r="AK1867" i="109"/>
  <c r="AM1901" i="109"/>
  <c r="AM1904" i="109"/>
  <c r="AK1878" i="109"/>
  <c r="AM1892" i="109"/>
  <c r="AN1487" i="109"/>
  <c r="AO1694" i="109" s="1"/>
  <c r="AK1862" i="109"/>
  <c r="AK1448" i="109"/>
  <c r="AL1655" i="109" s="1"/>
  <c r="AK1444" i="109"/>
  <c r="AL1651" i="109" s="1"/>
  <c r="AK1443" i="109"/>
  <c r="AL1650" i="109" s="1"/>
  <c r="AN1498" i="109"/>
  <c r="AO1705" i="109" s="1"/>
  <c r="AL1453" i="109"/>
  <c r="AM1660" i="109" s="1"/>
  <c r="AL1441" i="109"/>
  <c r="AM1648" i="109" s="1"/>
  <c r="AN1478" i="109"/>
  <c r="AO1685" i="109" s="1"/>
  <c r="AN1490" i="109"/>
  <c r="AO1697" i="109" s="1"/>
  <c r="AN1476" i="109"/>
  <c r="AO1683" i="109" s="1"/>
  <c r="AN1480" i="109"/>
  <c r="AO1687" i="109" s="1"/>
  <c r="AL1464" i="109"/>
  <c r="AM1671" i="109" s="1"/>
  <c r="AM1452" i="109"/>
  <c r="AN1659" i="109" s="1"/>
  <c r="AL1462" i="109"/>
  <c r="AM1669" i="109" s="1"/>
  <c r="AK1446" i="109"/>
  <c r="AL1653" i="109" s="1"/>
  <c r="AL1454" i="109"/>
  <c r="AM1661" i="109" s="1"/>
  <c r="AK1861" i="109"/>
  <c r="AK1447" i="109"/>
  <c r="AL1654" i="109" s="1"/>
  <c r="AK1445" i="109"/>
  <c r="AL1652" i="109" s="1"/>
  <c r="AN1471" i="109"/>
  <c r="AO1678" i="109" s="1"/>
  <c r="AM1463" i="109"/>
  <c r="AN1670" i="109" s="1"/>
  <c r="AL1450" i="109"/>
  <c r="AM1657" i="109" s="1"/>
  <c r="AL1864" i="109"/>
  <c r="AN1500" i="109"/>
  <c r="AO1707" i="109" s="1"/>
  <c r="AL1451" i="109"/>
  <c r="AM1658" i="109" s="1"/>
  <c r="T663" i="109"/>
  <c r="T881" i="109" s="1"/>
  <c r="T851" i="109"/>
  <c r="L424" i="109"/>
  <c r="M642" i="109" s="1"/>
  <c r="Y1875" i="109"/>
  <c r="W1874" i="109"/>
  <c r="T850" i="109"/>
  <c r="T849" i="109"/>
  <c r="T841" i="109"/>
  <c r="T871" i="109"/>
  <c r="T903" i="109"/>
  <c r="T892" i="109"/>
  <c r="T845" i="109"/>
  <c r="T878" i="109"/>
  <c r="T848" i="109"/>
  <c r="T882" i="109"/>
  <c r="T844" i="109"/>
  <c r="T872" i="109"/>
  <c r="T838" i="109"/>
  <c r="R1055" i="109"/>
  <c r="R1052" i="109"/>
  <c r="L642" i="109"/>
  <c r="L860" i="109" s="1"/>
  <c r="T862" i="109"/>
  <c r="T877" i="109"/>
  <c r="T904" i="109"/>
  <c r="T876" i="109"/>
  <c r="AF1461" i="109"/>
  <c r="AF1668" i="109"/>
  <c r="T863" i="109"/>
  <c r="T842" i="109"/>
  <c r="T861" i="109"/>
  <c r="T889" i="109"/>
  <c r="T885" i="109"/>
  <c r="U468" i="109"/>
  <c r="U686" i="109"/>
  <c r="U467" i="109"/>
  <c r="U685" i="109"/>
  <c r="U466" i="109"/>
  <c r="U684" i="109"/>
  <c r="U456" i="109"/>
  <c r="U674" i="109"/>
  <c r="U453" i="109"/>
  <c r="U671" i="109"/>
  <c r="U446" i="109"/>
  <c r="U664" i="109"/>
  <c r="U449" i="109"/>
  <c r="W449" i="109" s="1"/>
  <c r="X449" i="109" s="1"/>
  <c r="Y449" i="109" s="1"/>
  <c r="Z449" i="109" s="1"/>
  <c r="AA449" i="109" s="1"/>
  <c r="AB449" i="109" s="1"/>
  <c r="AC449" i="109" s="1"/>
  <c r="AD449" i="109" s="1"/>
  <c r="AE449" i="109" s="1"/>
  <c r="AF449" i="109" s="1"/>
  <c r="AG449" i="109" s="1"/>
  <c r="AH449" i="109" s="1"/>
  <c r="U667" i="109"/>
  <c r="U445" i="109"/>
  <c r="U663" i="109"/>
  <c r="U442" i="109"/>
  <c r="U660" i="109"/>
  <c r="U441" i="109"/>
  <c r="U659" i="109"/>
  <c r="U440" i="109"/>
  <c r="U658" i="109"/>
  <c r="U435" i="109"/>
  <c r="U653" i="109"/>
  <c r="U431" i="109"/>
  <c r="U649" i="109"/>
  <c r="U427" i="109"/>
  <c r="U645" i="109"/>
  <c r="U425" i="109"/>
  <c r="U643" i="109"/>
  <c r="U426" i="109"/>
  <c r="U644" i="109"/>
  <c r="U414" i="109"/>
  <c r="U632" i="109"/>
  <c r="U415" i="109"/>
  <c r="U633" i="109"/>
  <c r="U412" i="109"/>
  <c r="U630" i="109"/>
  <c r="U413" i="109"/>
  <c r="U631" i="109"/>
  <c r="U411" i="109"/>
  <c r="U629" i="109"/>
  <c r="U408" i="109"/>
  <c r="U626" i="109"/>
  <c r="U407" i="109"/>
  <c r="U625" i="109"/>
  <c r="U405" i="109"/>
  <c r="U623" i="109"/>
  <c r="U406" i="109"/>
  <c r="U624" i="109"/>
  <c r="U404" i="109"/>
  <c r="U622" i="109"/>
  <c r="U402" i="109"/>
  <c r="U620" i="109"/>
  <c r="T394" i="109"/>
  <c r="T612" i="109"/>
  <c r="T830" i="109" s="1"/>
  <c r="AP1482" i="109" l="1"/>
  <c r="AP1689" i="109"/>
  <c r="AN1890" i="109"/>
  <c r="AJ449" i="109"/>
  <c r="AJ667" i="109"/>
  <c r="AG447" i="109"/>
  <c r="AG665" i="109"/>
  <c r="AG883" i="109" s="1"/>
  <c r="AL1878" i="109"/>
  <c r="AM1878" i="109" s="1"/>
  <c r="AN1912" i="109"/>
  <c r="AL1867" i="109"/>
  <c r="AM1866" i="109"/>
  <c r="AL1868" i="109"/>
  <c r="AK1860" i="109"/>
  <c r="Y1460" i="109"/>
  <c r="Y1667" i="109"/>
  <c r="Z1436" i="109"/>
  <c r="Z1643" i="109"/>
  <c r="Y1850" i="109"/>
  <c r="AN1885" i="109"/>
  <c r="AN1914" i="109"/>
  <c r="AL1876" i="109"/>
  <c r="U436" i="109"/>
  <c r="W436" i="109" s="1"/>
  <c r="AN1894" i="109"/>
  <c r="AK1859" i="109"/>
  <c r="AM1877" i="109"/>
  <c r="AN1896" i="109"/>
  <c r="U627" i="109"/>
  <c r="U845" i="109" s="1"/>
  <c r="AN1901" i="109"/>
  <c r="AL1865" i="109"/>
  <c r="AL1855" i="109"/>
  <c r="AK1857" i="109"/>
  <c r="M424" i="109"/>
  <c r="N642" i="109" s="1"/>
  <c r="AN1904" i="109"/>
  <c r="AN1892" i="109"/>
  <c r="AL1446" i="109"/>
  <c r="AM1653" i="109" s="1"/>
  <c r="AO1480" i="109"/>
  <c r="AP1687" i="109" s="1"/>
  <c r="AL1445" i="109"/>
  <c r="AM1652" i="109" s="1"/>
  <c r="AM1454" i="109"/>
  <c r="AN1661" i="109" s="1"/>
  <c r="AM1464" i="109"/>
  <c r="AN1671" i="109" s="1"/>
  <c r="AO1490" i="109"/>
  <c r="AP1697" i="109" s="1"/>
  <c r="AM1453" i="109"/>
  <c r="AN1660" i="109" s="1"/>
  <c r="AL1443" i="109"/>
  <c r="AM1650" i="109" s="1"/>
  <c r="AL1448" i="109"/>
  <c r="AM1655" i="109" s="1"/>
  <c r="AL1862" i="109"/>
  <c r="AM1450" i="109"/>
  <c r="AN1657" i="109" s="1"/>
  <c r="AM1864" i="109"/>
  <c r="AO1471" i="109"/>
  <c r="AP1678" i="109" s="1"/>
  <c r="AM1462" i="109"/>
  <c r="AN1669" i="109" s="1"/>
  <c r="AM1441" i="109"/>
  <c r="AN1648" i="109" s="1"/>
  <c r="AM1451" i="109"/>
  <c r="AN1658" i="109" s="1"/>
  <c r="AN1463" i="109"/>
  <c r="AO1670" i="109" s="1"/>
  <c r="AO1500" i="109"/>
  <c r="AP1707" i="109" s="1"/>
  <c r="AL1861" i="109"/>
  <c r="AL1447" i="109"/>
  <c r="AM1654" i="109" s="1"/>
  <c r="AN1452" i="109"/>
  <c r="AO1659" i="109" s="1"/>
  <c r="AO1890" i="109"/>
  <c r="AO1476" i="109"/>
  <c r="AP1683" i="109" s="1"/>
  <c r="AO1478" i="109"/>
  <c r="AP1685" i="109" s="1"/>
  <c r="AO1498" i="109"/>
  <c r="AP1705" i="109" s="1"/>
  <c r="AL1858" i="109"/>
  <c r="AL1444" i="109"/>
  <c r="AM1651" i="109" s="1"/>
  <c r="AO1487" i="109"/>
  <c r="AP1694" i="109" s="1"/>
  <c r="X1874" i="109"/>
  <c r="Z1875" i="109"/>
  <c r="M860" i="109"/>
  <c r="S1055" i="109"/>
  <c r="S1052" i="109"/>
  <c r="AG1461" i="109"/>
  <c r="AG1668" i="109"/>
  <c r="V685" i="109"/>
  <c r="U903" i="109"/>
  <c r="V686" i="109"/>
  <c r="U904" i="109"/>
  <c r="V684" i="109"/>
  <c r="U902" i="109"/>
  <c r="V674" i="109"/>
  <c r="U892" i="109"/>
  <c r="V671" i="109"/>
  <c r="U889" i="109"/>
  <c r="V664" i="109"/>
  <c r="U882" i="109"/>
  <c r="V667" i="109"/>
  <c r="U885" i="109"/>
  <c r="V663" i="109"/>
  <c r="U881" i="109"/>
  <c r="V659" i="109"/>
  <c r="U877" i="109"/>
  <c r="V660" i="109"/>
  <c r="U878" i="109"/>
  <c r="V658" i="109"/>
  <c r="U876" i="109"/>
  <c r="V654" i="109"/>
  <c r="U872" i="109"/>
  <c r="V653" i="109"/>
  <c r="U871" i="109"/>
  <c r="V649" i="109"/>
  <c r="U867" i="109"/>
  <c r="V643" i="109"/>
  <c r="U861" i="109"/>
  <c r="V644" i="109"/>
  <c r="U862" i="109"/>
  <c r="V645" i="109"/>
  <c r="U863" i="109"/>
  <c r="V633" i="109"/>
  <c r="U851" i="109"/>
  <c r="V632" i="109"/>
  <c r="U850" i="109"/>
  <c r="V631" i="109"/>
  <c r="U849" i="109"/>
  <c r="V630" i="109"/>
  <c r="U848" i="109"/>
  <c r="V629" i="109"/>
  <c r="U847" i="109"/>
  <c r="V625" i="109"/>
  <c r="U843" i="109"/>
  <c r="V626" i="109"/>
  <c r="U844" i="109"/>
  <c r="V623" i="109"/>
  <c r="U841" i="109"/>
  <c r="V624" i="109"/>
  <c r="U842" i="109"/>
  <c r="V622" i="109"/>
  <c r="U840" i="109"/>
  <c r="V620" i="109"/>
  <c r="U838" i="109"/>
  <c r="W467" i="109"/>
  <c r="W685" i="109"/>
  <c r="W468" i="109"/>
  <c r="W686" i="109"/>
  <c r="W466" i="109"/>
  <c r="W684" i="109"/>
  <c r="W456" i="109"/>
  <c r="W674" i="109"/>
  <c r="W453" i="109"/>
  <c r="W671" i="109"/>
  <c r="W667" i="109"/>
  <c r="W446" i="109"/>
  <c r="W664" i="109"/>
  <c r="W445" i="109"/>
  <c r="W663" i="109"/>
  <c r="W441" i="109"/>
  <c r="W659" i="109"/>
  <c r="W442" i="109"/>
  <c r="W660" i="109"/>
  <c r="W440" i="109"/>
  <c r="W658" i="109"/>
  <c r="W435" i="109"/>
  <c r="W653" i="109"/>
  <c r="W431" i="109"/>
  <c r="W649" i="109"/>
  <c r="W425" i="109"/>
  <c r="W643" i="109"/>
  <c r="W644" i="109"/>
  <c r="W426" i="109"/>
  <c r="W427" i="109"/>
  <c r="W645" i="109"/>
  <c r="W415" i="109"/>
  <c r="W633" i="109"/>
  <c r="W414" i="109"/>
  <c r="W632" i="109"/>
  <c r="W413" i="109"/>
  <c r="W631" i="109"/>
  <c r="W412" i="109"/>
  <c r="W630" i="109"/>
  <c r="W411" i="109"/>
  <c r="W629" i="109"/>
  <c r="W407" i="109"/>
  <c r="W625" i="109"/>
  <c r="W409" i="109"/>
  <c r="W627" i="109"/>
  <c r="W408" i="109"/>
  <c r="W626" i="109"/>
  <c r="W406" i="109"/>
  <c r="W624" i="109"/>
  <c r="W405" i="109"/>
  <c r="W623" i="109"/>
  <c r="W404" i="109"/>
  <c r="W622" i="109"/>
  <c r="W402" i="109"/>
  <c r="W620" i="109"/>
  <c r="U394" i="109"/>
  <c r="U612" i="109"/>
  <c r="AQ1482" i="109" l="1"/>
  <c r="AQ1689" i="109"/>
  <c r="AK449" i="109"/>
  <c r="AK667" i="109"/>
  <c r="AL1860" i="109"/>
  <c r="AM1860" i="109" s="1"/>
  <c r="AH665" i="109"/>
  <c r="AI665" i="109" s="1"/>
  <c r="AH447" i="109"/>
  <c r="AJ665" i="109" s="1"/>
  <c r="AM1867" i="109"/>
  <c r="AN1866" i="109"/>
  <c r="AO1866" i="109" s="1"/>
  <c r="AO1912" i="109"/>
  <c r="AM1868" i="109"/>
  <c r="W842" i="109"/>
  <c r="AO1901" i="109"/>
  <c r="AM1876" i="109"/>
  <c r="AO1892" i="109"/>
  <c r="Z1460" i="109"/>
  <c r="Z1667" i="109"/>
  <c r="Z1850" i="109"/>
  <c r="AO1885" i="109"/>
  <c r="AA1436" i="109"/>
  <c r="AA1643" i="109"/>
  <c r="W654" i="109"/>
  <c r="W872" i="109" s="1"/>
  <c r="V627" i="109"/>
  <c r="AO1914" i="109"/>
  <c r="AO1894" i="109"/>
  <c r="N424" i="109"/>
  <c r="O642" i="109" s="1"/>
  <c r="AO1904" i="109"/>
  <c r="AO1896" i="109"/>
  <c r="W882" i="109"/>
  <c r="W885" i="109"/>
  <c r="AN1877" i="109"/>
  <c r="AL1859" i="109"/>
  <c r="W845" i="109"/>
  <c r="AM1865" i="109"/>
  <c r="AL1857" i="109"/>
  <c r="AP1487" i="109"/>
  <c r="AQ1694" i="109" s="1"/>
  <c r="AM1858" i="109"/>
  <c r="AM1444" i="109"/>
  <c r="AN1651" i="109" s="1"/>
  <c r="AM1861" i="109"/>
  <c r="AM1447" i="109"/>
  <c r="AN1654" i="109" s="1"/>
  <c r="AP1500" i="109"/>
  <c r="AQ1707" i="109" s="1"/>
  <c r="AM1448" i="109"/>
  <c r="AN1655" i="109" s="1"/>
  <c r="AN1453" i="109"/>
  <c r="AO1660" i="109" s="1"/>
  <c r="AN1878" i="109"/>
  <c r="AN1464" i="109"/>
  <c r="AO1671" i="109" s="1"/>
  <c r="AN1454" i="109"/>
  <c r="AO1661" i="109" s="1"/>
  <c r="AP1476" i="109"/>
  <c r="AQ1683" i="109" s="1"/>
  <c r="AN1451" i="109"/>
  <c r="AO1658" i="109" s="1"/>
  <c r="AN1462" i="109"/>
  <c r="AO1669" i="109" s="1"/>
  <c r="AN1864" i="109"/>
  <c r="AN1450" i="109"/>
  <c r="AO1657" i="109" s="1"/>
  <c r="AM1443" i="109"/>
  <c r="AN1650" i="109" s="1"/>
  <c r="AP1490" i="109"/>
  <c r="AQ1697" i="109" s="1"/>
  <c r="AM1445" i="109"/>
  <c r="AN1652" i="109" s="1"/>
  <c r="AP1480" i="109"/>
  <c r="AQ1687" i="109" s="1"/>
  <c r="AP1498" i="109"/>
  <c r="AQ1705" i="109" s="1"/>
  <c r="AP1478" i="109"/>
  <c r="AQ1685" i="109" s="1"/>
  <c r="AO1452" i="109"/>
  <c r="AP1659" i="109" s="1"/>
  <c r="AO1463" i="109"/>
  <c r="AP1670" i="109" s="1"/>
  <c r="AN1441" i="109"/>
  <c r="AO1648" i="109" s="1"/>
  <c r="AP1471" i="109"/>
  <c r="AQ1678" i="109" s="1"/>
  <c r="AM1855" i="109"/>
  <c r="AM1446" i="109"/>
  <c r="AN1653" i="109" s="1"/>
  <c r="AA1875" i="109"/>
  <c r="Y1874" i="109"/>
  <c r="W844" i="109"/>
  <c r="N860" i="109"/>
  <c r="T1052" i="109"/>
  <c r="T1055" i="109"/>
  <c r="AH1461" i="109"/>
  <c r="AJ1668" i="109" s="1"/>
  <c r="AH1668" i="109"/>
  <c r="W841" i="109"/>
  <c r="W902" i="109"/>
  <c r="W903" i="109"/>
  <c r="W904" i="109"/>
  <c r="W892" i="109"/>
  <c r="W889" i="109"/>
  <c r="W881" i="109"/>
  <c r="W877" i="109"/>
  <c r="W876" i="109"/>
  <c r="W878" i="109"/>
  <c r="W871" i="109"/>
  <c r="W867" i="109"/>
  <c r="W863" i="109"/>
  <c r="W861" i="109"/>
  <c r="W851" i="109"/>
  <c r="W862" i="109"/>
  <c r="W850" i="109"/>
  <c r="W849" i="109"/>
  <c r="W847" i="109"/>
  <c r="W848" i="109"/>
  <c r="W843" i="109"/>
  <c r="W840" i="109"/>
  <c r="W838" i="109"/>
  <c r="X468" i="109"/>
  <c r="X686" i="109"/>
  <c r="X467" i="109"/>
  <c r="X685" i="109"/>
  <c r="X466" i="109"/>
  <c r="X684" i="109"/>
  <c r="X456" i="109"/>
  <c r="X674" i="109"/>
  <c r="X453" i="109"/>
  <c r="X671" i="109"/>
  <c r="X446" i="109"/>
  <c r="X664" i="109"/>
  <c r="X667" i="109"/>
  <c r="X445" i="109"/>
  <c r="X663" i="109"/>
  <c r="X442" i="109"/>
  <c r="X660" i="109"/>
  <c r="X441" i="109"/>
  <c r="X659" i="109"/>
  <c r="X440" i="109"/>
  <c r="X658" i="109"/>
  <c r="X436" i="109"/>
  <c r="X654" i="109"/>
  <c r="X435" i="109"/>
  <c r="X653" i="109"/>
  <c r="X431" i="109"/>
  <c r="X649" i="109"/>
  <c r="X426" i="109"/>
  <c r="X644" i="109"/>
  <c r="X645" i="109"/>
  <c r="X427" i="109"/>
  <c r="X425" i="109"/>
  <c r="X643" i="109"/>
  <c r="X414" i="109"/>
  <c r="X632" i="109"/>
  <c r="X415" i="109"/>
  <c r="X633" i="109"/>
  <c r="X412" i="109"/>
  <c r="X630" i="109"/>
  <c r="X413" i="109"/>
  <c r="X631" i="109"/>
  <c r="X411" i="109"/>
  <c r="X629" i="109"/>
  <c r="X409" i="109"/>
  <c r="X627" i="109"/>
  <c r="X408" i="109"/>
  <c r="X626" i="109"/>
  <c r="X407" i="109"/>
  <c r="X625" i="109"/>
  <c r="X405" i="109"/>
  <c r="X623" i="109"/>
  <c r="X406" i="109"/>
  <c r="X624" i="109"/>
  <c r="X404" i="109"/>
  <c r="X622" i="109"/>
  <c r="X402" i="109"/>
  <c r="X620" i="109"/>
  <c r="V612" i="109"/>
  <c r="U830" i="109"/>
  <c r="W394" i="109"/>
  <c r="W612" i="109"/>
  <c r="AR1482" i="109" l="1"/>
  <c r="AR1689" i="109"/>
  <c r="AL449" i="109"/>
  <c r="AL667" i="109"/>
  <c r="AP1912" i="109"/>
  <c r="AN1867" i="109"/>
  <c r="AH883" i="109"/>
  <c r="AJ447" i="109"/>
  <c r="AK665" i="109" s="1"/>
  <c r="X847" i="109"/>
  <c r="AP1894" i="109"/>
  <c r="AP1892" i="109"/>
  <c r="X842" i="109"/>
  <c r="AP1901" i="109"/>
  <c r="AN1868" i="109"/>
  <c r="AN1876" i="109"/>
  <c r="X877" i="109"/>
  <c r="O424" i="109"/>
  <c r="P424" i="109" s="1"/>
  <c r="X889" i="109"/>
  <c r="AP1885" i="109"/>
  <c r="X841" i="109"/>
  <c r="X878" i="109"/>
  <c r="AA1460" i="109"/>
  <c r="AA1667" i="109"/>
  <c r="AB1436" i="109"/>
  <c r="AB1643" i="109"/>
  <c r="AA1850" i="109"/>
  <c r="X902" i="109"/>
  <c r="AP1914" i="109"/>
  <c r="AO1877" i="109"/>
  <c r="AP1896" i="109"/>
  <c r="X882" i="109"/>
  <c r="X885" i="109"/>
  <c r="AM1859" i="109"/>
  <c r="X845" i="109"/>
  <c r="AM1857" i="109"/>
  <c r="AN1855" i="109"/>
  <c r="AN1443" i="109"/>
  <c r="AO1650" i="109" s="1"/>
  <c r="AQ1500" i="109"/>
  <c r="AR1707" i="109" s="1"/>
  <c r="AP1463" i="109"/>
  <c r="AQ1670" i="109" s="1"/>
  <c r="AP1866" i="109"/>
  <c r="AP1452" i="109"/>
  <c r="AQ1659" i="109" s="1"/>
  <c r="AQ1480" i="109"/>
  <c r="AR1687" i="109" s="1"/>
  <c r="AO1450" i="109"/>
  <c r="AP1657" i="109" s="1"/>
  <c r="AO1864" i="109"/>
  <c r="AO1464" i="109"/>
  <c r="AP1671" i="109" s="1"/>
  <c r="AO1878" i="109"/>
  <c r="AN1861" i="109"/>
  <c r="AN1447" i="109"/>
  <c r="AO1654" i="109" s="1"/>
  <c r="AQ1487" i="109"/>
  <c r="AR1694" i="109" s="1"/>
  <c r="AN1865" i="109"/>
  <c r="AQ1471" i="109"/>
  <c r="AR1678" i="109" s="1"/>
  <c r="AQ1498" i="109"/>
  <c r="AR1705" i="109" s="1"/>
  <c r="AO1462" i="109"/>
  <c r="AP1669" i="109" s="1"/>
  <c r="AJ1461" i="109"/>
  <c r="AK1668" i="109" s="1"/>
  <c r="AN1446" i="109"/>
  <c r="AO1653" i="109" s="1"/>
  <c r="AN1860" i="109"/>
  <c r="AO1441" i="109"/>
  <c r="AP1648" i="109" s="1"/>
  <c r="AQ1490" i="109"/>
  <c r="AR1697" i="109" s="1"/>
  <c r="AO1451" i="109"/>
  <c r="AP1658" i="109" s="1"/>
  <c r="AP1904" i="109"/>
  <c r="AN1448" i="109"/>
  <c r="AO1655" i="109" s="1"/>
  <c r="AM1862" i="109"/>
  <c r="AQ1478" i="109"/>
  <c r="AR1685" i="109" s="1"/>
  <c r="AN1445" i="109"/>
  <c r="AO1652" i="109" s="1"/>
  <c r="AQ1476" i="109"/>
  <c r="AR1683" i="109" s="1"/>
  <c r="AO1454" i="109"/>
  <c r="AP1661" i="109" s="1"/>
  <c r="AO1453" i="109"/>
  <c r="AP1660" i="109" s="1"/>
  <c r="AN1444" i="109"/>
  <c r="AO1651" i="109" s="1"/>
  <c r="AN1858" i="109"/>
  <c r="AP1890" i="109"/>
  <c r="X844" i="109"/>
  <c r="AB1875" i="109"/>
  <c r="Z1874" i="109"/>
  <c r="O860" i="109"/>
  <c r="U1055" i="109"/>
  <c r="U1052" i="109"/>
  <c r="AI1668" i="109"/>
  <c r="X903" i="109"/>
  <c r="X904" i="109"/>
  <c r="X892" i="109"/>
  <c r="X881" i="109"/>
  <c r="X876" i="109"/>
  <c r="X872" i="109"/>
  <c r="X871" i="109"/>
  <c r="X867" i="109"/>
  <c r="X863" i="109"/>
  <c r="X850" i="109"/>
  <c r="X851" i="109"/>
  <c r="X861" i="109"/>
  <c r="X862" i="109"/>
  <c r="X849" i="109"/>
  <c r="X840" i="109"/>
  <c r="X848" i="109"/>
  <c r="X843" i="109"/>
  <c r="X838" i="109"/>
  <c r="Y468" i="109"/>
  <c r="Y686" i="109"/>
  <c r="Y467" i="109"/>
  <c r="Y685" i="109"/>
  <c r="Y466" i="109"/>
  <c r="Y684" i="109"/>
  <c r="Y456" i="109"/>
  <c r="Y674" i="109"/>
  <c r="Y453" i="109"/>
  <c r="Y671" i="109"/>
  <c r="Y446" i="109"/>
  <c r="Y664" i="109"/>
  <c r="Y667" i="109"/>
  <c r="Y445" i="109"/>
  <c r="Y663" i="109"/>
  <c r="Y441" i="109"/>
  <c r="Y659" i="109"/>
  <c r="Y442" i="109"/>
  <c r="Y660" i="109"/>
  <c r="Y440" i="109"/>
  <c r="Y658" i="109"/>
  <c r="Y436" i="109"/>
  <c r="Y654" i="109"/>
  <c r="Y435" i="109"/>
  <c r="Y653" i="109"/>
  <c r="Y431" i="109"/>
  <c r="Y649" i="109"/>
  <c r="Y425" i="109"/>
  <c r="Y643" i="109"/>
  <c r="Y427" i="109"/>
  <c r="Y645" i="109"/>
  <c r="Y426" i="109"/>
  <c r="Y644" i="109"/>
  <c r="Y414" i="109"/>
  <c r="Y632" i="109"/>
  <c r="Y415" i="109"/>
  <c r="Y633" i="109"/>
  <c r="Y412" i="109"/>
  <c r="Y630" i="109"/>
  <c r="Y413" i="109"/>
  <c r="Y631" i="109"/>
  <c r="Y411" i="109"/>
  <c r="Y629" i="109"/>
  <c r="Y408" i="109"/>
  <c r="Y626" i="109"/>
  <c r="Y407" i="109"/>
  <c r="Y625" i="109"/>
  <c r="Y409" i="109"/>
  <c r="Y627" i="109"/>
  <c r="Y405" i="109"/>
  <c r="Y623" i="109"/>
  <c r="Y406" i="109"/>
  <c r="Y624" i="109"/>
  <c r="Y404" i="109"/>
  <c r="Y622" i="109"/>
  <c r="W830" i="109"/>
  <c r="Y402" i="109"/>
  <c r="Y620" i="109"/>
  <c r="X394" i="109"/>
  <c r="X612" i="109"/>
  <c r="AS1482" i="109" l="1"/>
  <c r="AS1689" i="109"/>
  <c r="AO1867" i="109"/>
  <c r="Y847" i="109"/>
  <c r="AM449" i="109"/>
  <c r="AM667" i="109"/>
  <c r="Y861" i="109"/>
  <c r="Y850" i="109"/>
  <c r="AJ883" i="109"/>
  <c r="AK447" i="109"/>
  <c r="AL665" i="109" s="1"/>
  <c r="Y889" i="109"/>
  <c r="Y842" i="109"/>
  <c r="Y840" i="109"/>
  <c r="P642" i="109"/>
  <c r="P860" i="109" s="1"/>
  <c r="AO1876" i="109"/>
  <c r="AO1868" i="109"/>
  <c r="Y878" i="109"/>
  <c r="Y877" i="109"/>
  <c r="Y841" i="109"/>
  <c r="AB1850" i="109"/>
  <c r="AB1460" i="109"/>
  <c r="AB1667" i="109"/>
  <c r="AC1643" i="109"/>
  <c r="AC1436" i="109"/>
  <c r="Y902" i="109"/>
  <c r="AQ1914" i="109"/>
  <c r="Y882" i="109"/>
  <c r="Y885" i="109"/>
  <c r="Y845" i="109"/>
  <c r="AN1857" i="109"/>
  <c r="AO1855" i="109"/>
  <c r="AO1865" i="109"/>
  <c r="AQ1904" i="109"/>
  <c r="AQ1912" i="109"/>
  <c r="AP1867" i="109"/>
  <c r="AP1453" i="109"/>
  <c r="AQ1660" i="109" s="1"/>
  <c r="AR1476" i="109"/>
  <c r="AS1683" i="109" s="1"/>
  <c r="AO1448" i="109"/>
  <c r="AP1655" i="109" s="1"/>
  <c r="AP1451" i="109"/>
  <c r="AQ1658" i="109" s="1"/>
  <c r="AR1490" i="109"/>
  <c r="AS1697" i="109" s="1"/>
  <c r="AR1498" i="109"/>
  <c r="AS1705" i="109" s="1"/>
  <c r="AQ1901" i="109"/>
  <c r="AR1480" i="109"/>
  <c r="AS1687" i="109" s="1"/>
  <c r="AP1877" i="109"/>
  <c r="AN1859" i="109"/>
  <c r="AQ1892" i="109"/>
  <c r="AO1443" i="109"/>
  <c r="AP1650" i="109" s="1"/>
  <c r="AQ1890" i="109"/>
  <c r="AO1445" i="109"/>
  <c r="AP1652" i="109" s="1"/>
  <c r="AO1446" i="109"/>
  <c r="AP1653" i="109" s="1"/>
  <c r="AO1860" i="109"/>
  <c r="AQ1885" i="109"/>
  <c r="AR1487" i="109"/>
  <c r="AS1694" i="109" s="1"/>
  <c r="AP1450" i="109"/>
  <c r="AQ1657" i="109" s="1"/>
  <c r="AP1864" i="109"/>
  <c r="AQ1866" i="109"/>
  <c r="AQ1452" i="109"/>
  <c r="AR1659" i="109" s="1"/>
  <c r="AR1500" i="109"/>
  <c r="AS1707" i="109" s="1"/>
  <c r="AP1454" i="109"/>
  <c r="AQ1661" i="109" s="1"/>
  <c r="AQ1896" i="109"/>
  <c r="AP1441" i="109"/>
  <c r="AQ1648" i="109" s="1"/>
  <c r="AQ1894" i="109"/>
  <c r="AQ1463" i="109"/>
  <c r="AR1670" i="109" s="1"/>
  <c r="AO1444" i="109"/>
  <c r="AP1651" i="109" s="1"/>
  <c r="AO1858" i="109"/>
  <c r="AR1478" i="109"/>
  <c r="AS1685" i="109" s="1"/>
  <c r="AN1862" i="109"/>
  <c r="AK1461" i="109"/>
  <c r="AL1668" i="109" s="1"/>
  <c r="AP1462" i="109"/>
  <c r="AQ1669" i="109" s="1"/>
  <c r="AR1471" i="109"/>
  <c r="AS1678" i="109" s="1"/>
  <c r="AO1447" i="109"/>
  <c r="AP1654" i="109" s="1"/>
  <c r="AO1861" i="109"/>
  <c r="AP1464" i="109"/>
  <c r="AQ1671" i="109" s="1"/>
  <c r="AP1878" i="109"/>
  <c r="Y872" i="109"/>
  <c r="Y844" i="109"/>
  <c r="Q424" i="109"/>
  <c r="R424" i="109" s="1"/>
  <c r="AA1874" i="109"/>
  <c r="AC1875" i="109"/>
  <c r="AD1875" i="109" s="1"/>
  <c r="AE1875" i="109" s="1"/>
  <c r="AF1875" i="109" s="1"/>
  <c r="AG1875" i="109" s="1"/>
  <c r="AH1875" i="109" s="1"/>
  <c r="AJ1875" i="109" s="1"/>
  <c r="Q642" i="109"/>
  <c r="W1052" i="109"/>
  <c r="W1055" i="109"/>
  <c r="Y838" i="109"/>
  <c r="Y903" i="109"/>
  <c r="Y881" i="109"/>
  <c r="Y904" i="109"/>
  <c r="Y892" i="109"/>
  <c r="Y876" i="109"/>
  <c r="Y871" i="109"/>
  <c r="Y867" i="109"/>
  <c r="Y863" i="109"/>
  <c r="Y851" i="109"/>
  <c r="Y862" i="109"/>
  <c r="Y849" i="109"/>
  <c r="Y848" i="109"/>
  <c r="Y843" i="109"/>
  <c r="Z468" i="109"/>
  <c r="Z686" i="109"/>
  <c r="Z467" i="109"/>
  <c r="Z685" i="109"/>
  <c r="Z903" i="109" s="1"/>
  <c r="Z466" i="109"/>
  <c r="Z684" i="109"/>
  <c r="Z456" i="109"/>
  <c r="Z674" i="109"/>
  <c r="Z453" i="109"/>
  <c r="Z671" i="109"/>
  <c r="Z446" i="109"/>
  <c r="Z664" i="109"/>
  <c r="Z667" i="109"/>
  <c r="Z445" i="109"/>
  <c r="Z663" i="109"/>
  <c r="Z442" i="109"/>
  <c r="Z660" i="109"/>
  <c r="Z441" i="109"/>
  <c r="Z659" i="109"/>
  <c r="Z440" i="109"/>
  <c r="Z658" i="109"/>
  <c r="Z436" i="109"/>
  <c r="Z654" i="109"/>
  <c r="Z435" i="109"/>
  <c r="Z653" i="109"/>
  <c r="Z431" i="109"/>
  <c r="Z649" i="109"/>
  <c r="Z426" i="109"/>
  <c r="Z644" i="109"/>
  <c r="Z425" i="109"/>
  <c r="Z643" i="109"/>
  <c r="Z427" i="109"/>
  <c r="Z645" i="109"/>
  <c r="Z414" i="109"/>
  <c r="Z632" i="109"/>
  <c r="Z415" i="109"/>
  <c r="Z633" i="109"/>
  <c r="Z412" i="109"/>
  <c r="Z630" i="109"/>
  <c r="Z413" i="109"/>
  <c r="Z631" i="109"/>
  <c r="Z411" i="109"/>
  <c r="Z629" i="109"/>
  <c r="Z847" i="109" s="1"/>
  <c r="Z409" i="109"/>
  <c r="Z627" i="109"/>
  <c r="Z408" i="109"/>
  <c r="Z626" i="109"/>
  <c r="Z407" i="109"/>
  <c r="Z625" i="109"/>
  <c r="Z405" i="109"/>
  <c r="Z623" i="109"/>
  <c r="Z406" i="109"/>
  <c r="Z624" i="109"/>
  <c r="Z404" i="109"/>
  <c r="Z622" i="109"/>
  <c r="X830" i="109"/>
  <c r="Z402" i="109"/>
  <c r="Z620" i="109"/>
  <c r="Y394" i="109"/>
  <c r="Y612" i="109"/>
  <c r="Z850" i="109" l="1"/>
  <c r="AT1482" i="109"/>
  <c r="AT1689" i="109"/>
  <c r="Z861" i="109"/>
  <c r="AN449" i="109"/>
  <c r="AN667" i="109"/>
  <c r="Z842" i="109"/>
  <c r="Z889" i="109"/>
  <c r="AK883" i="109"/>
  <c r="AL447" i="109"/>
  <c r="AM665" i="109" s="1"/>
  <c r="AP1876" i="109"/>
  <c r="Z840" i="109"/>
  <c r="AP1868" i="109"/>
  <c r="Z878" i="109"/>
  <c r="Z877" i="109"/>
  <c r="Z841" i="109"/>
  <c r="AC1850" i="109"/>
  <c r="Z902" i="109"/>
  <c r="AC1667" i="109"/>
  <c r="AD1436" i="109"/>
  <c r="AD1643" i="109"/>
  <c r="AD1850" i="109" s="1"/>
  <c r="Z882" i="109"/>
  <c r="Z885" i="109"/>
  <c r="Z845" i="109"/>
  <c r="AR1904" i="109"/>
  <c r="Z872" i="109"/>
  <c r="AK1875" i="109"/>
  <c r="AP1865" i="109"/>
  <c r="AR1892" i="109"/>
  <c r="Z844" i="109"/>
  <c r="AO1862" i="109"/>
  <c r="AR1885" i="109"/>
  <c r="AO1859" i="109"/>
  <c r="AR1896" i="109"/>
  <c r="AR1890" i="109"/>
  <c r="AP1861" i="109"/>
  <c r="AP1447" i="109"/>
  <c r="AQ1654" i="109" s="1"/>
  <c r="AS1478" i="109"/>
  <c r="AT1685" i="109" s="1"/>
  <c r="AR1463" i="109"/>
  <c r="AS1670" i="109" s="1"/>
  <c r="AR1914" i="109"/>
  <c r="AQ1450" i="109"/>
  <c r="AR1657" i="109" s="1"/>
  <c r="AQ1864" i="109"/>
  <c r="AP1445" i="109"/>
  <c r="AQ1652" i="109" s="1"/>
  <c r="AP1443" i="109"/>
  <c r="AQ1650" i="109" s="1"/>
  <c r="AQ1877" i="109"/>
  <c r="AS1490" i="109"/>
  <c r="AT1697" i="109" s="1"/>
  <c r="AP1448" i="109"/>
  <c r="AQ1655" i="109" s="1"/>
  <c r="AQ1867" i="109"/>
  <c r="AQ1453" i="109"/>
  <c r="AR1660" i="109" s="1"/>
  <c r="AQ1462" i="109"/>
  <c r="AR1669" i="109" s="1"/>
  <c r="AS1500" i="109"/>
  <c r="AT1707" i="109" s="1"/>
  <c r="AQ1454" i="109"/>
  <c r="AR1661" i="109" s="1"/>
  <c r="AR1866" i="109"/>
  <c r="AR1452" i="109"/>
  <c r="AS1659" i="109" s="1"/>
  <c r="AS1487" i="109"/>
  <c r="AT1694" i="109" s="1"/>
  <c r="AS1480" i="109"/>
  <c r="AT1687" i="109" s="1"/>
  <c r="AS1498" i="109"/>
  <c r="AT1705" i="109" s="1"/>
  <c r="AQ1464" i="109"/>
  <c r="AR1671" i="109" s="1"/>
  <c r="AQ1878" i="109"/>
  <c r="AS1471" i="109"/>
  <c r="AT1678" i="109" s="1"/>
  <c r="AL1461" i="109"/>
  <c r="AM1668" i="109" s="1"/>
  <c r="AP1855" i="109"/>
  <c r="AP1858" i="109"/>
  <c r="AP1444" i="109"/>
  <c r="AQ1651" i="109" s="1"/>
  <c r="AQ1441" i="109"/>
  <c r="AR1648" i="109" s="1"/>
  <c r="AR1901" i="109"/>
  <c r="AP1446" i="109"/>
  <c r="AQ1653" i="109" s="1"/>
  <c r="AP1860" i="109"/>
  <c r="AR1894" i="109"/>
  <c r="AR1912" i="109"/>
  <c r="AQ1451" i="109"/>
  <c r="AR1658" i="109" s="1"/>
  <c r="AO1857" i="109"/>
  <c r="AS1476" i="109"/>
  <c r="AT1683" i="109" s="1"/>
  <c r="R642" i="109"/>
  <c r="AB1874" i="109"/>
  <c r="Z904" i="109"/>
  <c r="Q860" i="109"/>
  <c r="Z838" i="109"/>
  <c r="X1052" i="109"/>
  <c r="X1055" i="109"/>
  <c r="Z881" i="109"/>
  <c r="Z871" i="109"/>
  <c r="Z892" i="109"/>
  <c r="Z876" i="109"/>
  <c r="Z867" i="109"/>
  <c r="Z863" i="109"/>
  <c r="Y830" i="109"/>
  <c r="Z851" i="109"/>
  <c r="Z862" i="109"/>
  <c r="Z849" i="109"/>
  <c r="Z843" i="109"/>
  <c r="Z848" i="109"/>
  <c r="AA468" i="109"/>
  <c r="AA686" i="109"/>
  <c r="AA467" i="109"/>
  <c r="AA685" i="109"/>
  <c r="AA903" i="109" s="1"/>
  <c r="AA466" i="109"/>
  <c r="AA684" i="109"/>
  <c r="AA456" i="109"/>
  <c r="AA674" i="109"/>
  <c r="AA453" i="109"/>
  <c r="AA671" i="109"/>
  <c r="AA446" i="109"/>
  <c r="AA664" i="109"/>
  <c r="AA667" i="109"/>
  <c r="AA445" i="109"/>
  <c r="AA663" i="109"/>
  <c r="AA441" i="109"/>
  <c r="AA659" i="109"/>
  <c r="AA442" i="109"/>
  <c r="AA660" i="109"/>
  <c r="AA440" i="109"/>
  <c r="AA658" i="109"/>
  <c r="AA436" i="109"/>
  <c r="AA654" i="109"/>
  <c r="AA435" i="109"/>
  <c r="AA653" i="109"/>
  <c r="AA431" i="109"/>
  <c r="AA649" i="109"/>
  <c r="AA427" i="109"/>
  <c r="AA645" i="109"/>
  <c r="AA426" i="109"/>
  <c r="AA644" i="109"/>
  <c r="AA425" i="109"/>
  <c r="AA643" i="109"/>
  <c r="AA861" i="109" s="1"/>
  <c r="AA415" i="109"/>
  <c r="AA633" i="109"/>
  <c r="AA414" i="109"/>
  <c r="AA632" i="109"/>
  <c r="AA850" i="109" s="1"/>
  <c r="AA412" i="109"/>
  <c r="AA630" i="109"/>
  <c r="AA413" i="109"/>
  <c r="AA631" i="109"/>
  <c r="AA411" i="109"/>
  <c r="AA629" i="109"/>
  <c r="AA847" i="109" s="1"/>
  <c r="AA407" i="109"/>
  <c r="AA625" i="109"/>
  <c r="AA409" i="109"/>
  <c r="AA627" i="109"/>
  <c r="AA408" i="109"/>
  <c r="AA626" i="109"/>
  <c r="AA405" i="109"/>
  <c r="AA623" i="109"/>
  <c r="AA406" i="109"/>
  <c r="AA624" i="109"/>
  <c r="AA842" i="109" s="1"/>
  <c r="AA404" i="109"/>
  <c r="AA622" i="109"/>
  <c r="AA402" i="109"/>
  <c r="AA620" i="109"/>
  <c r="Z394" i="109"/>
  <c r="Z612" i="109"/>
  <c r="S424" i="109"/>
  <c r="S642" i="109"/>
  <c r="AA889" i="109" l="1"/>
  <c r="AU1482" i="109"/>
  <c r="AU1689" i="109"/>
  <c r="AQ1876" i="109"/>
  <c r="AO449" i="109"/>
  <c r="AO667" i="109"/>
  <c r="AL883" i="109"/>
  <c r="AM447" i="109"/>
  <c r="AN665" i="109" s="1"/>
  <c r="AA840" i="109"/>
  <c r="AS1904" i="109"/>
  <c r="AA878" i="109"/>
  <c r="AQ1868" i="109"/>
  <c r="AA841" i="109"/>
  <c r="AA877" i="109"/>
  <c r="AA902" i="109"/>
  <c r="AA845" i="109"/>
  <c r="AA885" i="109"/>
  <c r="AA882" i="109"/>
  <c r="AE1436" i="109"/>
  <c r="AE1643" i="109"/>
  <c r="AE1850" i="109" s="1"/>
  <c r="AQ1865" i="109"/>
  <c r="AA872" i="109"/>
  <c r="AL1875" i="109"/>
  <c r="AA844" i="109"/>
  <c r="AP1862" i="109"/>
  <c r="AA863" i="109"/>
  <c r="AS1892" i="109"/>
  <c r="AP1859" i="109"/>
  <c r="AS1896" i="109"/>
  <c r="AP1857" i="109"/>
  <c r="AS1890" i="109"/>
  <c r="AS1914" i="109"/>
  <c r="AR1877" i="109"/>
  <c r="AS1912" i="109"/>
  <c r="AQ1448" i="109"/>
  <c r="AR1655" i="109" s="1"/>
  <c r="AT1476" i="109"/>
  <c r="AU1683" i="109" s="1"/>
  <c r="AR1451" i="109"/>
  <c r="AS1658" i="109" s="1"/>
  <c r="AQ1446" i="109"/>
  <c r="AR1653" i="109" s="1"/>
  <c r="AQ1860" i="109"/>
  <c r="AQ1444" i="109"/>
  <c r="AR1651" i="109" s="1"/>
  <c r="AM1461" i="109"/>
  <c r="AN1668" i="109" s="1"/>
  <c r="AR1464" i="109"/>
  <c r="AS1671" i="109" s="1"/>
  <c r="AT1498" i="109"/>
  <c r="AU1705" i="109" s="1"/>
  <c r="AS1901" i="109"/>
  <c r="AR1454" i="109"/>
  <c r="AS1661" i="109" s="1"/>
  <c r="AR1864" i="109"/>
  <c r="AR1450" i="109"/>
  <c r="AS1657" i="109" s="1"/>
  <c r="AS1463" i="109"/>
  <c r="AT1670" i="109" s="1"/>
  <c r="AS1885" i="109"/>
  <c r="AS1894" i="109"/>
  <c r="AT1487" i="109"/>
  <c r="AU1694" i="109" s="1"/>
  <c r="AR1462" i="109"/>
  <c r="AS1669" i="109" s="1"/>
  <c r="AR1876" i="109"/>
  <c r="AT1490" i="109"/>
  <c r="AU1697" i="109" s="1"/>
  <c r="AQ1445" i="109"/>
  <c r="AR1652" i="109" s="1"/>
  <c r="AT1478" i="109"/>
  <c r="AU1685" i="109" s="1"/>
  <c r="AQ1443" i="109"/>
  <c r="AR1650" i="109" s="1"/>
  <c r="AR1441" i="109"/>
  <c r="AS1648" i="109" s="1"/>
  <c r="AQ1855" i="109"/>
  <c r="AT1471" i="109"/>
  <c r="AU1678" i="109" s="1"/>
  <c r="AT1480" i="109"/>
  <c r="AU1687" i="109" s="1"/>
  <c r="AS1452" i="109"/>
  <c r="AT1659" i="109" s="1"/>
  <c r="AS1866" i="109"/>
  <c r="AT1500" i="109"/>
  <c r="AU1707" i="109" s="1"/>
  <c r="AR1867" i="109"/>
  <c r="AR1453" i="109"/>
  <c r="AS1660" i="109" s="1"/>
  <c r="AQ1447" i="109"/>
  <c r="AR1654" i="109" s="1"/>
  <c r="AC1874" i="109"/>
  <c r="AA904" i="109"/>
  <c r="AA862" i="109"/>
  <c r="AA843" i="109"/>
  <c r="R860" i="109"/>
  <c r="AA838" i="109"/>
  <c r="Y1055" i="109"/>
  <c r="Y1052" i="109"/>
  <c r="AA871" i="109"/>
  <c r="AA881" i="109"/>
  <c r="AA892" i="109"/>
  <c r="AA876" i="109"/>
  <c r="AA867" i="109"/>
  <c r="Z830" i="109"/>
  <c r="AA848" i="109"/>
  <c r="AA851" i="109"/>
  <c r="AA849" i="109"/>
  <c r="AB467" i="109"/>
  <c r="AB685" i="109"/>
  <c r="AB903" i="109" s="1"/>
  <c r="AB468" i="109"/>
  <c r="AB686" i="109"/>
  <c r="AB684" i="109"/>
  <c r="AB466" i="109"/>
  <c r="AB456" i="109"/>
  <c r="AB674" i="109"/>
  <c r="AB453" i="109"/>
  <c r="AB671" i="109"/>
  <c r="AB889" i="109" s="1"/>
  <c r="AB667" i="109"/>
  <c r="AB446" i="109"/>
  <c r="AB664" i="109"/>
  <c r="AB445" i="109"/>
  <c r="AB663" i="109"/>
  <c r="AB442" i="109"/>
  <c r="AB660" i="109"/>
  <c r="AB441" i="109"/>
  <c r="AB659" i="109"/>
  <c r="AB440" i="109"/>
  <c r="AB658" i="109"/>
  <c r="AB436" i="109"/>
  <c r="AB654" i="109"/>
  <c r="AB435" i="109"/>
  <c r="AB653" i="109"/>
  <c r="AB431" i="109"/>
  <c r="AB649" i="109"/>
  <c r="AB427" i="109"/>
  <c r="AB645" i="109"/>
  <c r="AB426" i="109"/>
  <c r="AB644" i="109"/>
  <c r="AB425" i="109"/>
  <c r="AB643" i="109"/>
  <c r="AB861" i="109" s="1"/>
  <c r="AB414" i="109"/>
  <c r="AB632" i="109"/>
  <c r="AB850" i="109" s="1"/>
  <c r="AB415" i="109"/>
  <c r="AB633" i="109"/>
  <c r="AB413" i="109"/>
  <c r="AB631" i="109"/>
  <c r="AB412" i="109"/>
  <c r="AB630" i="109"/>
  <c r="AB411" i="109"/>
  <c r="AB629" i="109"/>
  <c r="AB847" i="109" s="1"/>
  <c r="AB408" i="109"/>
  <c r="AB626" i="109"/>
  <c r="AB407" i="109"/>
  <c r="AB625" i="109"/>
  <c r="AB409" i="109"/>
  <c r="AB627" i="109"/>
  <c r="AB406" i="109"/>
  <c r="AB624" i="109"/>
  <c r="AB842" i="109" s="1"/>
  <c r="AB405" i="109"/>
  <c r="AB623" i="109"/>
  <c r="AB404" i="109"/>
  <c r="AB622" i="109"/>
  <c r="AB402" i="109"/>
  <c r="AB620" i="109"/>
  <c r="AA394" i="109"/>
  <c r="AA612" i="109"/>
  <c r="T424" i="109"/>
  <c r="T642" i="109"/>
  <c r="AW1482" i="109" l="1"/>
  <c r="AW1689" i="109"/>
  <c r="AT1904" i="109"/>
  <c r="AP449" i="109"/>
  <c r="AP667" i="109"/>
  <c r="AB878" i="109"/>
  <c r="AB849" i="109"/>
  <c r="AB840" i="109"/>
  <c r="AB867" i="109"/>
  <c r="AM883" i="109"/>
  <c r="AN447" i="109"/>
  <c r="AO665" i="109" s="1"/>
  <c r="AB841" i="109"/>
  <c r="AB877" i="109"/>
  <c r="AB845" i="109"/>
  <c r="AB885" i="109"/>
  <c r="AB902" i="109"/>
  <c r="AB882" i="109"/>
  <c r="AB872" i="109"/>
  <c r="AF1643" i="109"/>
  <c r="AF1850" i="109" s="1"/>
  <c r="AF1436" i="109"/>
  <c r="AR1865" i="109"/>
  <c r="AB844" i="109"/>
  <c r="AM1875" i="109"/>
  <c r="AB863" i="109"/>
  <c r="AQ1862" i="109"/>
  <c r="AT1914" i="109"/>
  <c r="AQ1859" i="109"/>
  <c r="AQ1857" i="109"/>
  <c r="AT1896" i="109"/>
  <c r="AT1901" i="109"/>
  <c r="AT1890" i="109"/>
  <c r="AR1855" i="109"/>
  <c r="AS1877" i="109"/>
  <c r="AT1885" i="109"/>
  <c r="AS1453" i="109"/>
  <c r="AT1660" i="109" s="1"/>
  <c r="AS1867" i="109"/>
  <c r="AR1868" i="109"/>
  <c r="AS1464" i="109"/>
  <c r="AT1671" i="109" s="1"/>
  <c r="AQ1858" i="109"/>
  <c r="AR1448" i="109"/>
  <c r="AS1655" i="109" s="1"/>
  <c r="AT1452" i="109"/>
  <c r="AU1659" i="109" s="1"/>
  <c r="AT1866" i="109"/>
  <c r="AS1864" i="109"/>
  <c r="AS1450" i="109"/>
  <c r="AT1657" i="109" s="1"/>
  <c r="AS1454" i="109"/>
  <c r="AT1661" i="109" s="1"/>
  <c r="AU1498" i="109"/>
  <c r="AW1705" i="109" s="1"/>
  <c r="AV1705" i="109"/>
  <c r="AN1461" i="109"/>
  <c r="AO1668" i="109" s="1"/>
  <c r="AU1476" i="109"/>
  <c r="AW1683" i="109" s="1"/>
  <c r="AS1451" i="109"/>
  <c r="AT1658" i="109" s="1"/>
  <c r="AR1447" i="109"/>
  <c r="AS1654" i="109" s="1"/>
  <c r="AT1894" i="109"/>
  <c r="AR1443" i="109"/>
  <c r="AS1650" i="109" s="1"/>
  <c r="AU1478" i="109"/>
  <c r="AW1685" i="109" s="1"/>
  <c r="AR1445" i="109"/>
  <c r="AS1652" i="109" s="1"/>
  <c r="AU1487" i="109"/>
  <c r="AW1694" i="109" s="1"/>
  <c r="AR1860" i="109"/>
  <c r="AR1446" i="109"/>
  <c r="AS1653" i="109" s="1"/>
  <c r="AS1462" i="109"/>
  <c r="AT1669" i="109" s="1"/>
  <c r="AS1876" i="109"/>
  <c r="AT1912" i="109"/>
  <c r="AQ1861" i="109"/>
  <c r="AU1500" i="109"/>
  <c r="AW1707" i="109" s="1"/>
  <c r="AU1480" i="109"/>
  <c r="AW1687" i="109" s="1"/>
  <c r="AV1687" i="109"/>
  <c r="AU1471" i="109"/>
  <c r="AW1678" i="109" s="1"/>
  <c r="AS1441" i="109"/>
  <c r="AT1648" i="109" s="1"/>
  <c r="AT1892" i="109"/>
  <c r="AU1490" i="109"/>
  <c r="AW1697" i="109" s="1"/>
  <c r="AT1463" i="109"/>
  <c r="AU1670" i="109" s="1"/>
  <c r="AR1878" i="109"/>
  <c r="AR1444" i="109"/>
  <c r="AS1651" i="109" s="1"/>
  <c r="AB862" i="109"/>
  <c r="AB843" i="109"/>
  <c r="AB904" i="109"/>
  <c r="S860" i="109"/>
  <c r="AB838" i="109"/>
  <c r="Z1055" i="109"/>
  <c r="Z1052" i="109"/>
  <c r="AB871" i="109"/>
  <c r="AB848" i="109"/>
  <c r="AB892" i="109"/>
  <c r="AB881" i="109"/>
  <c r="AB876" i="109"/>
  <c r="AA830" i="109"/>
  <c r="AB851" i="109"/>
  <c r="AC686" i="109"/>
  <c r="AC468" i="109"/>
  <c r="AC685" i="109"/>
  <c r="AC903" i="109" s="1"/>
  <c r="AC467" i="109"/>
  <c r="AC684" i="109"/>
  <c r="AC466" i="109"/>
  <c r="AC456" i="109"/>
  <c r="AC674" i="109"/>
  <c r="AC671" i="109"/>
  <c r="AC889" i="109" s="1"/>
  <c r="AC453" i="109"/>
  <c r="AC446" i="109"/>
  <c r="AC664" i="109"/>
  <c r="AC667" i="109"/>
  <c r="AC445" i="109"/>
  <c r="AC663" i="109"/>
  <c r="AC441" i="109"/>
  <c r="AC659" i="109"/>
  <c r="AC442" i="109"/>
  <c r="AC660" i="109"/>
  <c r="AC878" i="109" s="1"/>
  <c r="AC440" i="109"/>
  <c r="AC658" i="109"/>
  <c r="AC436" i="109"/>
  <c r="AC654" i="109"/>
  <c r="AC435" i="109"/>
  <c r="AC653" i="109"/>
  <c r="AC431" i="109"/>
  <c r="AC649" i="109"/>
  <c r="AC644" i="109"/>
  <c r="AC426" i="109"/>
  <c r="AC643" i="109"/>
  <c r="AC861" i="109" s="1"/>
  <c r="AC425" i="109"/>
  <c r="AC645" i="109"/>
  <c r="AC427" i="109"/>
  <c r="AC633" i="109"/>
  <c r="AC415" i="109"/>
  <c r="AC632" i="109"/>
  <c r="AC850" i="109" s="1"/>
  <c r="AC414" i="109"/>
  <c r="AC630" i="109"/>
  <c r="AC412" i="109"/>
  <c r="AC631" i="109"/>
  <c r="AC413" i="109"/>
  <c r="AC629" i="109"/>
  <c r="AC847" i="109" s="1"/>
  <c r="AC411" i="109"/>
  <c r="AC625" i="109"/>
  <c r="AC407" i="109"/>
  <c r="AC627" i="109"/>
  <c r="AC409" i="109"/>
  <c r="AC626" i="109"/>
  <c r="AC408" i="109"/>
  <c r="AC623" i="109"/>
  <c r="AC405" i="109"/>
  <c r="AC624" i="109"/>
  <c r="AC842" i="109" s="1"/>
  <c r="AC406" i="109"/>
  <c r="AC622" i="109"/>
  <c r="AC404" i="109"/>
  <c r="AC620" i="109"/>
  <c r="AC402" i="109"/>
  <c r="AB394" i="109"/>
  <c r="AB612" i="109"/>
  <c r="U424" i="109"/>
  <c r="U642" i="109"/>
  <c r="AX1482" i="109" l="1"/>
  <c r="AX1689" i="109"/>
  <c r="AQ449" i="109"/>
  <c r="AQ667" i="109"/>
  <c r="AC867" i="109"/>
  <c r="AC840" i="109"/>
  <c r="AR1859" i="109"/>
  <c r="AC841" i="109"/>
  <c r="AC848" i="109"/>
  <c r="AC849" i="109"/>
  <c r="AN883" i="109"/>
  <c r="AC877" i="109"/>
  <c r="AO447" i="109"/>
  <c r="AP665" i="109" s="1"/>
  <c r="AC876" i="109"/>
  <c r="AW1471" i="109"/>
  <c r="AX1678" i="109" s="1"/>
  <c r="AW1478" i="109"/>
  <c r="AX1685" i="109" s="1"/>
  <c r="AW1487" i="109"/>
  <c r="AX1694" i="109" s="1"/>
  <c r="AW1476" i="109"/>
  <c r="AX1683" i="109" s="1"/>
  <c r="AW1490" i="109"/>
  <c r="AX1697" i="109" s="1"/>
  <c r="AW1500" i="109"/>
  <c r="AX1707" i="109" s="1"/>
  <c r="AW1498" i="109"/>
  <c r="AX1705" i="109" s="1"/>
  <c r="AW1480" i="109"/>
  <c r="AX1687" i="109" s="1"/>
  <c r="AC845" i="109"/>
  <c r="AC885" i="109"/>
  <c r="AC902" i="109"/>
  <c r="AC882" i="109"/>
  <c r="AC872" i="109"/>
  <c r="AC844" i="109"/>
  <c r="AG1436" i="109"/>
  <c r="AG1643" i="109"/>
  <c r="AG1850" i="109" s="1"/>
  <c r="AS1865" i="109"/>
  <c r="AN1875" i="109"/>
  <c r="AR1862" i="109"/>
  <c r="AC863" i="109"/>
  <c r="AC871" i="109"/>
  <c r="AU1901" i="109"/>
  <c r="AR1857" i="109"/>
  <c r="AR1858" i="109"/>
  <c r="AV1694" i="109"/>
  <c r="AC862" i="109"/>
  <c r="AS1868" i="109"/>
  <c r="AS1855" i="109"/>
  <c r="AC843" i="109"/>
  <c r="AT1877" i="109"/>
  <c r="AU1885" i="109"/>
  <c r="AU1894" i="109"/>
  <c r="AU1892" i="109"/>
  <c r="AU1896" i="109"/>
  <c r="AV1689" i="109"/>
  <c r="AT1453" i="109"/>
  <c r="AU1660" i="109" s="1"/>
  <c r="AV1685" i="109"/>
  <c r="AT1451" i="109"/>
  <c r="AU1658" i="109" s="1"/>
  <c r="AO1461" i="109"/>
  <c r="AP1668" i="109" s="1"/>
  <c r="AS1448" i="109"/>
  <c r="AT1655" i="109" s="1"/>
  <c r="AU1914" i="109"/>
  <c r="AV1707" i="109"/>
  <c r="AS1860" i="109"/>
  <c r="AS1446" i="109"/>
  <c r="AT1653" i="109" s="1"/>
  <c r="AS1445" i="109"/>
  <c r="AT1652" i="109" s="1"/>
  <c r="AS1443" i="109"/>
  <c r="AT1650" i="109" s="1"/>
  <c r="AR1861" i="109"/>
  <c r="AU1912" i="109"/>
  <c r="AT1450" i="109"/>
  <c r="AU1657" i="109" s="1"/>
  <c r="AT1864" i="109"/>
  <c r="AV1678" i="109"/>
  <c r="AU1452" i="109"/>
  <c r="AW1659" i="109" s="1"/>
  <c r="AS1444" i="109"/>
  <c r="AT1651" i="109" s="1"/>
  <c r="AT1876" i="109"/>
  <c r="AT1462" i="109"/>
  <c r="AU1669" i="109" s="1"/>
  <c r="AT1454" i="109"/>
  <c r="AU1661" i="109" s="1"/>
  <c r="AT1464" i="109"/>
  <c r="AU1671" i="109" s="1"/>
  <c r="AU1463" i="109"/>
  <c r="AW1670" i="109" s="1"/>
  <c r="AU1904" i="109"/>
  <c r="AV1697" i="109"/>
  <c r="AT1441" i="109"/>
  <c r="AU1648" i="109" s="1"/>
  <c r="AS1447" i="109"/>
  <c r="AT1654" i="109" s="1"/>
  <c r="AU1890" i="109"/>
  <c r="AV1683" i="109"/>
  <c r="AS1878" i="109"/>
  <c r="AC904" i="109"/>
  <c r="T860" i="109"/>
  <c r="AC838" i="109"/>
  <c r="AA1055" i="109"/>
  <c r="AA1052" i="109"/>
  <c r="AC892" i="109"/>
  <c r="AB830" i="109"/>
  <c r="AC881" i="109"/>
  <c r="AC851" i="109"/>
  <c r="AD468" i="109"/>
  <c r="AD686" i="109"/>
  <c r="AD467" i="109"/>
  <c r="AD685" i="109"/>
  <c r="AD903" i="109" s="1"/>
  <c r="AD466" i="109"/>
  <c r="AD684" i="109"/>
  <c r="AD456" i="109"/>
  <c r="AD674" i="109"/>
  <c r="AD453" i="109"/>
  <c r="AD671" i="109"/>
  <c r="AD889" i="109" s="1"/>
  <c r="AD667" i="109"/>
  <c r="AD446" i="109"/>
  <c r="AD664" i="109"/>
  <c r="AD445" i="109"/>
  <c r="AD663" i="109"/>
  <c r="AD442" i="109"/>
  <c r="AD660" i="109"/>
  <c r="AD878" i="109" s="1"/>
  <c r="AD441" i="109"/>
  <c r="AD659" i="109"/>
  <c r="AD440" i="109"/>
  <c r="AD658" i="109"/>
  <c r="AD436" i="109"/>
  <c r="AD654" i="109"/>
  <c r="AD435" i="109"/>
  <c r="AD653" i="109"/>
  <c r="AD431" i="109"/>
  <c r="AD649" i="109"/>
  <c r="AD867" i="109" s="1"/>
  <c r="AD425" i="109"/>
  <c r="AD643" i="109"/>
  <c r="AD861" i="109" s="1"/>
  <c r="AD427" i="109"/>
  <c r="AD645" i="109"/>
  <c r="AD426" i="109"/>
  <c r="AD644" i="109"/>
  <c r="AD414" i="109"/>
  <c r="AD632" i="109"/>
  <c r="AD850" i="109" s="1"/>
  <c r="AD415" i="109"/>
  <c r="AD633" i="109"/>
  <c r="AD413" i="109"/>
  <c r="AD631" i="109"/>
  <c r="AD412" i="109"/>
  <c r="AD630" i="109"/>
  <c r="AD411" i="109"/>
  <c r="AD629" i="109"/>
  <c r="AD847" i="109" s="1"/>
  <c r="AD409" i="109"/>
  <c r="AD627" i="109"/>
  <c r="AD408" i="109"/>
  <c r="AD626" i="109"/>
  <c r="AD407" i="109"/>
  <c r="AD625" i="109"/>
  <c r="AD406" i="109"/>
  <c r="AD624" i="109"/>
  <c r="AD842" i="109" s="1"/>
  <c r="AD405" i="109"/>
  <c r="AD623" i="109"/>
  <c r="AD404" i="109"/>
  <c r="AD622" i="109"/>
  <c r="AD402" i="109"/>
  <c r="AD620" i="109"/>
  <c r="AC612" i="109"/>
  <c r="AC394" i="109"/>
  <c r="V642" i="109"/>
  <c r="W424" i="109"/>
  <c r="W642" i="109"/>
  <c r="AY1482" i="109" l="1"/>
  <c r="AY1689" i="109"/>
  <c r="AD849" i="109"/>
  <c r="AD840" i="109"/>
  <c r="AD848" i="109"/>
  <c r="AR449" i="109"/>
  <c r="AR667" i="109"/>
  <c r="AS1859" i="109"/>
  <c r="AD877" i="109"/>
  <c r="AD841" i="109"/>
  <c r="AO883" i="109"/>
  <c r="AD876" i="109"/>
  <c r="AP447" i="109"/>
  <c r="AQ665" i="109" s="1"/>
  <c r="AD845" i="109"/>
  <c r="AD885" i="109"/>
  <c r="AW1452" i="109"/>
  <c r="AX1659" i="109" s="1"/>
  <c r="AX1498" i="109"/>
  <c r="AY1705" i="109" s="1"/>
  <c r="AX1476" i="109"/>
  <c r="AY1683" i="109" s="1"/>
  <c r="AW1912" i="109"/>
  <c r="AW1914" i="109"/>
  <c r="AW1890" i="109"/>
  <c r="AW1892" i="109"/>
  <c r="AX1500" i="109"/>
  <c r="AY1707" i="109" s="1"/>
  <c r="AX1478" i="109"/>
  <c r="AY1685" i="109" s="1"/>
  <c r="AW1463" i="109"/>
  <c r="AX1670" i="109" s="1"/>
  <c r="AX1480" i="109"/>
  <c r="AY1687" i="109" s="1"/>
  <c r="AX1490" i="109"/>
  <c r="AY1697" i="109" s="1"/>
  <c r="AX1487" i="109"/>
  <c r="AY1694" i="109" s="1"/>
  <c r="AX1471" i="109"/>
  <c r="AY1678" i="109" s="1"/>
  <c r="AW1894" i="109"/>
  <c r="AW1896" i="109"/>
  <c r="AW1904" i="109"/>
  <c r="AW1901" i="109"/>
  <c r="AW1885" i="109"/>
  <c r="AD902" i="109"/>
  <c r="AD882" i="109"/>
  <c r="AD872" i="109"/>
  <c r="AD844" i="109"/>
  <c r="AO1875" i="109"/>
  <c r="AD863" i="109"/>
  <c r="AT1865" i="109"/>
  <c r="AH1643" i="109"/>
  <c r="AH1436" i="109"/>
  <c r="AJ1643" i="109" s="1"/>
  <c r="AS1862" i="109"/>
  <c r="AD871" i="109"/>
  <c r="AS1857" i="109"/>
  <c r="AD843" i="109"/>
  <c r="AT1855" i="109"/>
  <c r="AS1858" i="109"/>
  <c r="AT1868" i="109"/>
  <c r="AD862" i="109"/>
  <c r="AT1878" i="109"/>
  <c r="AU1877" i="109"/>
  <c r="AV1670" i="109"/>
  <c r="AT1445" i="109"/>
  <c r="AU1652" i="109" s="1"/>
  <c r="AU1451" i="109"/>
  <c r="AW1658" i="109" s="1"/>
  <c r="AU1453" i="109"/>
  <c r="AW1660" i="109" s="1"/>
  <c r="AV1660" i="109"/>
  <c r="AU1441" i="109"/>
  <c r="AW1648" i="109" s="1"/>
  <c r="AU1454" i="109"/>
  <c r="AW1661" i="109" s="1"/>
  <c r="AT1444" i="109"/>
  <c r="AU1651" i="109" s="1"/>
  <c r="AT1860" i="109"/>
  <c r="AT1446" i="109"/>
  <c r="AU1653" i="109" s="1"/>
  <c r="AT1867" i="109"/>
  <c r="AS1861" i="109"/>
  <c r="AT1447" i="109"/>
  <c r="AU1654" i="109" s="1"/>
  <c r="AU1464" i="109"/>
  <c r="AW1671" i="109" s="1"/>
  <c r="AU1462" i="109"/>
  <c r="AW1669" i="109" s="1"/>
  <c r="AU1866" i="109"/>
  <c r="AV1659" i="109"/>
  <c r="AU1450" i="109"/>
  <c r="AW1657" i="109" s="1"/>
  <c r="AT1443" i="109"/>
  <c r="AU1650" i="109" s="1"/>
  <c r="AT1448" i="109"/>
  <c r="AU1655" i="109" s="1"/>
  <c r="AP1461" i="109"/>
  <c r="AQ1668" i="109" s="1"/>
  <c r="AD904" i="109"/>
  <c r="AD838" i="109"/>
  <c r="U860" i="109"/>
  <c r="AB1055" i="109"/>
  <c r="AB1052" i="109"/>
  <c r="AD892" i="109"/>
  <c r="AC830" i="109"/>
  <c r="AD881" i="109"/>
  <c r="AD851" i="109"/>
  <c r="AE467" i="109"/>
  <c r="AE685" i="109"/>
  <c r="AE903" i="109" s="1"/>
  <c r="AE468" i="109"/>
  <c r="AE686" i="109"/>
  <c r="AE466" i="109"/>
  <c r="AE684" i="109"/>
  <c r="AE456" i="109"/>
  <c r="AE674" i="109"/>
  <c r="AE453" i="109"/>
  <c r="AE671" i="109"/>
  <c r="AE889" i="109" s="1"/>
  <c r="AE446" i="109"/>
  <c r="AE664" i="109"/>
  <c r="AE667" i="109"/>
  <c r="AE445" i="109"/>
  <c r="AE663" i="109"/>
  <c r="AE441" i="109"/>
  <c r="AE659" i="109"/>
  <c r="AE442" i="109"/>
  <c r="AE660" i="109"/>
  <c r="AE878" i="109" s="1"/>
  <c r="AE440" i="109"/>
  <c r="AE658" i="109"/>
  <c r="AE436" i="109"/>
  <c r="AE654" i="109"/>
  <c r="AE435" i="109"/>
  <c r="AE653" i="109"/>
  <c r="AE431" i="109"/>
  <c r="AE649" i="109"/>
  <c r="AE867" i="109" s="1"/>
  <c r="AE427" i="109"/>
  <c r="AE645" i="109"/>
  <c r="AE426" i="109"/>
  <c r="AE644" i="109"/>
  <c r="AE425" i="109"/>
  <c r="AE643" i="109"/>
  <c r="AE861" i="109" s="1"/>
  <c r="AE415" i="109"/>
  <c r="AE633" i="109"/>
  <c r="AE414" i="109"/>
  <c r="AE632" i="109"/>
  <c r="AE850" i="109" s="1"/>
  <c r="AE412" i="109"/>
  <c r="AE630" i="109"/>
  <c r="AE848" i="109" s="1"/>
  <c r="AE413" i="109"/>
  <c r="AE631" i="109"/>
  <c r="AE849" i="109" s="1"/>
  <c r="AE411" i="109"/>
  <c r="AE629" i="109"/>
  <c r="AE847" i="109" s="1"/>
  <c r="AE408" i="109"/>
  <c r="AE626" i="109"/>
  <c r="AE407" i="109"/>
  <c r="AE625" i="109"/>
  <c r="AE409" i="109"/>
  <c r="AE627" i="109"/>
  <c r="AE405" i="109"/>
  <c r="AE623" i="109"/>
  <c r="AE406" i="109"/>
  <c r="AE624" i="109"/>
  <c r="AE842" i="109" s="1"/>
  <c r="AE404" i="109"/>
  <c r="AE622" i="109"/>
  <c r="AE402" i="109"/>
  <c r="AE620" i="109"/>
  <c r="AD612" i="109"/>
  <c r="AD394" i="109"/>
  <c r="X424" i="109"/>
  <c r="X642" i="109"/>
  <c r="AE840" i="109" l="1"/>
  <c r="AZ1482" i="109"/>
  <c r="AZ1689" i="109"/>
  <c r="AT1859" i="109"/>
  <c r="AS449" i="109"/>
  <c r="AS667" i="109"/>
  <c r="AE841" i="109"/>
  <c r="AE877" i="109"/>
  <c r="AP883" i="109"/>
  <c r="AE902" i="109"/>
  <c r="AE876" i="109"/>
  <c r="AE885" i="109"/>
  <c r="AE845" i="109"/>
  <c r="AQ447" i="109"/>
  <c r="AR665" i="109" s="1"/>
  <c r="AQ883" i="109"/>
  <c r="AE851" i="109"/>
  <c r="AE872" i="109"/>
  <c r="AE882" i="109"/>
  <c r="AX1901" i="109"/>
  <c r="AX1892" i="109"/>
  <c r="AX1896" i="109"/>
  <c r="AX1914" i="109"/>
  <c r="AY1487" i="109"/>
  <c r="AZ1694" i="109" s="1"/>
  <c r="AW1464" i="109"/>
  <c r="AX1671" i="109" s="1"/>
  <c r="AW1441" i="109"/>
  <c r="AX1648" i="109" s="1"/>
  <c r="AW1877" i="109"/>
  <c r="AX1912" i="109"/>
  <c r="AX1463" i="109"/>
  <c r="AY1670" i="109" s="1"/>
  <c r="AY1500" i="109"/>
  <c r="AZ1707" i="109" s="1"/>
  <c r="AY1498" i="109"/>
  <c r="AZ1705" i="109" s="1"/>
  <c r="AW1451" i="109"/>
  <c r="AX1658" i="109" s="1"/>
  <c r="AW1450" i="109"/>
  <c r="AX1657" i="109" s="1"/>
  <c r="AW1454" i="109"/>
  <c r="AX1661" i="109" s="1"/>
  <c r="AY1471" i="109"/>
  <c r="AZ1678" i="109" s="1"/>
  <c r="AY1490" i="109"/>
  <c r="AZ1697" i="109" s="1"/>
  <c r="AY1480" i="109"/>
  <c r="AZ1687" i="109" s="1"/>
  <c r="AY1478" i="109"/>
  <c r="AZ1685" i="109" s="1"/>
  <c r="AY1476" i="109"/>
  <c r="AZ1683" i="109" s="1"/>
  <c r="AX1452" i="109"/>
  <c r="AY1659" i="109" s="1"/>
  <c r="AW1462" i="109"/>
  <c r="AX1669" i="109" s="1"/>
  <c r="AW1453" i="109"/>
  <c r="AX1660" i="109" s="1"/>
  <c r="AX1885" i="109"/>
  <c r="AX1904" i="109"/>
  <c r="AX1894" i="109"/>
  <c r="AX1890" i="109"/>
  <c r="AW1866" i="109"/>
  <c r="AE844" i="109"/>
  <c r="AP1875" i="109"/>
  <c r="AE863" i="109"/>
  <c r="AJ1436" i="109"/>
  <c r="AK1643" i="109" s="1"/>
  <c r="AH1850" i="109"/>
  <c r="AI1643" i="109"/>
  <c r="AT1862" i="109"/>
  <c r="AE871" i="109"/>
  <c r="AU1878" i="109"/>
  <c r="AT1857" i="109"/>
  <c r="AE843" i="109"/>
  <c r="AT1858" i="109"/>
  <c r="AE862" i="109"/>
  <c r="AU1868" i="109"/>
  <c r="AT1861" i="109"/>
  <c r="AU1443" i="109"/>
  <c r="AW1650" i="109" s="1"/>
  <c r="AQ1461" i="109"/>
  <c r="AR1668" i="109" s="1"/>
  <c r="AU1447" i="109"/>
  <c r="AW1654" i="109" s="1"/>
  <c r="AU1855" i="109"/>
  <c r="AV1648" i="109"/>
  <c r="AU1865" i="109"/>
  <c r="AV1658" i="109"/>
  <c r="AU1445" i="109"/>
  <c r="AW1652" i="109" s="1"/>
  <c r="AV1671" i="109"/>
  <c r="AU1448" i="109"/>
  <c r="AW1655" i="109" s="1"/>
  <c r="AU1876" i="109"/>
  <c r="AV1669" i="109"/>
  <c r="AU1444" i="109"/>
  <c r="AW1651" i="109" s="1"/>
  <c r="AU1864" i="109"/>
  <c r="AV1657" i="109"/>
  <c r="AU1446" i="109"/>
  <c r="AW1653" i="109" s="1"/>
  <c r="AU1867" i="109"/>
  <c r="AV1661" i="109"/>
  <c r="AE904" i="109"/>
  <c r="AE838" i="109"/>
  <c r="W860" i="109"/>
  <c r="AE881" i="109"/>
  <c r="AC1052" i="109"/>
  <c r="AC1055" i="109"/>
  <c r="AE892" i="109"/>
  <c r="AD830" i="109"/>
  <c r="AF468" i="109"/>
  <c r="AF686" i="109"/>
  <c r="AF467" i="109"/>
  <c r="AF685" i="109"/>
  <c r="AF903" i="109" s="1"/>
  <c r="AF466" i="109"/>
  <c r="AF684" i="109"/>
  <c r="AF902" i="109" s="1"/>
  <c r="AF456" i="109"/>
  <c r="AF674" i="109"/>
  <c r="AF453" i="109"/>
  <c r="AF671" i="109"/>
  <c r="AF889" i="109" s="1"/>
  <c r="AF667" i="109"/>
  <c r="AF446" i="109"/>
  <c r="AF664" i="109"/>
  <c r="AF882" i="109" s="1"/>
  <c r="AF445" i="109"/>
  <c r="AF663" i="109"/>
  <c r="AF442" i="109"/>
  <c r="AF660" i="109"/>
  <c r="AF878" i="109" s="1"/>
  <c r="AF441" i="109"/>
  <c r="AF659" i="109"/>
  <c r="AF440" i="109"/>
  <c r="AF658" i="109"/>
  <c r="AF436" i="109"/>
  <c r="AF654" i="109"/>
  <c r="AF872" i="109" s="1"/>
  <c r="AF435" i="109"/>
  <c r="AG435" i="109" s="1"/>
  <c r="AF653" i="109"/>
  <c r="AF431" i="109"/>
  <c r="AF649" i="109"/>
  <c r="AF867" i="109" s="1"/>
  <c r="AF426" i="109"/>
  <c r="AF644" i="109"/>
  <c r="AF425" i="109"/>
  <c r="AF643" i="109"/>
  <c r="AF861" i="109" s="1"/>
  <c r="AF427" i="109"/>
  <c r="AF645" i="109"/>
  <c r="AF414" i="109"/>
  <c r="AG414" i="109" s="1"/>
  <c r="AF632" i="109"/>
  <c r="AF850" i="109" s="1"/>
  <c r="AF415" i="109"/>
  <c r="AF633" i="109"/>
  <c r="AF413" i="109"/>
  <c r="AF631" i="109"/>
  <c r="AF849" i="109" s="1"/>
  <c r="AF412" i="109"/>
  <c r="AF630" i="109"/>
  <c r="AF848" i="109" s="1"/>
  <c r="AF411" i="109"/>
  <c r="AF629" i="109"/>
  <c r="AF847" i="109" s="1"/>
  <c r="AF407" i="109"/>
  <c r="AF625" i="109"/>
  <c r="AF409" i="109"/>
  <c r="AF627" i="109"/>
  <c r="AF845" i="109" s="1"/>
  <c r="AF408" i="109"/>
  <c r="AF626" i="109"/>
  <c r="AF406" i="109"/>
  <c r="AF624" i="109"/>
  <c r="AF842" i="109" s="1"/>
  <c r="AF405" i="109"/>
  <c r="AF623" i="109"/>
  <c r="AF841" i="109" s="1"/>
  <c r="AF404" i="109"/>
  <c r="AF622" i="109"/>
  <c r="AF840" i="109" s="1"/>
  <c r="AF402" i="109"/>
  <c r="AG402" i="109" s="1"/>
  <c r="AF620" i="109"/>
  <c r="AE394" i="109"/>
  <c r="AE612" i="109"/>
  <c r="Y424" i="109"/>
  <c r="Y642" i="109"/>
  <c r="AF877" i="109" l="1"/>
  <c r="BA1482" i="109"/>
  <c r="BA1689" i="109"/>
  <c r="AY1901" i="109"/>
  <c r="AT449" i="109"/>
  <c r="AT667" i="109"/>
  <c r="AF876" i="109"/>
  <c r="AF885" i="109"/>
  <c r="AE830" i="109"/>
  <c r="AF851" i="109"/>
  <c r="AR447" i="109"/>
  <c r="AS665" i="109" s="1"/>
  <c r="AR883" i="109"/>
  <c r="AQ1875" i="109"/>
  <c r="AY1892" i="109"/>
  <c r="AY1914" i="109"/>
  <c r="AY1896" i="109"/>
  <c r="AF844" i="109"/>
  <c r="AF863" i="109"/>
  <c r="AX1866" i="109"/>
  <c r="AW1447" i="109"/>
  <c r="AX1654" i="109" s="1"/>
  <c r="AY1904" i="109"/>
  <c r="AW1867" i="109"/>
  <c r="AY1894" i="109"/>
  <c r="AY1885" i="109"/>
  <c r="AW1868" i="109"/>
  <c r="AZ1498" i="109"/>
  <c r="BA1705" i="109" s="1"/>
  <c r="AX1877" i="109"/>
  <c r="AW1878" i="109"/>
  <c r="AW1448" i="109"/>
  <c r="AX1655" i="109" s="1"/>
  <c r="AW1443" i="109"/>
  <c r="AX1650" i="109" s="1"/>
  <c r="AX1453" i="109"/>
  <c r="AY1660" i="109" s="1"/>
  <c r="AX1462" i="109"/>
  <c r="AY1669" i="109" s="1"/>
  <c r="AZ1476" i="109"/>
  <c r="BA1683" i="109" s="1"/>
  <c r="AZ1478" i="109"/>
  <c r="BA1685" i="109" s="1"/>
  <c r="AZ1490" i="109"/>
  <c r="BA1697" i="109" s="1"/>
  <c r="AX1450" i="109"/>
  <c r="AY1657" i="109" s="1"/>
  <c r="AX1451" i="109"/>
  <c r="AY1658" i="109" s="1"/>
  <c r="AZ1500" i="109"/>
  <c r="BA1707" i="109" s="1"/>
  <c r="AX1441" i="109"/>
  <c r="AY1648" i="109" s="1"/>
  <c r="AZ1487" i="109"/>
  <c r="BA1694" i="109" s="1"/>
  <c r="AW1444" i="109"/>
  <c r="AX1651" i="109" s="1"/>
  <c r="AY1452" i="109"/>
  <c r="AZ1659" i="109" s="1"/>
  <c r="AZ1480" i="109"/>
  <c r="BA1687" i="109" s="1"/>
  <c r="AZ1471" i="109"/>
  <c r="BA1678" i="109" s="1"/>
  <c r="AX1454" i="109"/>
  <c r="AY1661" i="109" s="1"/>
  <c r="AY1912" i="109"/>
  <c r="AY1463" i="109"/>
  <c r="AZ1670" i="109" s="1"/>
  <c r="AX1464" i="109"/>
  <c r="AY1671" i="109" s="1"/>
  <c r="AW1446" i="109"/>
  <c r="AX1653" i="109" s="1"/>
  <c r="AW1445" i="109"/>
  <c r="AX1652" i="109" s="1"/>
  <c r="AY1890" i="109"/>
  <c r="AW1876" i="109"/>
  <c r="AW1864" i="109"/>
  <c r="AW1865" i="109"/>
  <c r="AW1855" i="109"/>
  <c r="AF871" i="109"/>
  <c r="AF862" i="109"/>
  <c r="AU1858" i="109"/>
  <c r="AK1436" i="109"/>
  <c r="AL1643" i="109" s="1"/>
  <c r="AJ1850" i="109"/>
  <c r="AF843" i="109"/>
  <c r="AF838" i="109"/>
  <c r="AU1861" i="109"/>
  <c r="AF904" i="109"/>
  <c r="AV1654" i="109"/>
  <c r="AV1653" i="109"/>
  <c r="AU1860" i="109"/>
  <c r="AR1461" i="109"/>
  <c r="AS1668" i="109" s="1"/>
  <c r="AV1651" i="109"/>
  <c r="AU1862" i="109"/>
  <c r="AV1655" i="109"/>
  <c r="AU1859" i="109"/>
  <c r="AV1652" i="109"/>
  <c r="AU1857" i="109"/>
  <c r="AV1650" i="109"/>
  <c r="X860" i="109"/>
  <c r="AF892" i="109"/>
  <c r="AF881" i="109"/>
  <c r="AD1055" i="109"/>
  <c r="AD1052" i="109"/>
  <c r="AG467" i="109"/>
  <c r="EK467" i="109" s="1"/>
  <c r="AG685" i="109"/>
  <c r="AG903" i="109" s="1"/>
  <c r="AG468" i="109"/>
  <c r="EK468" i="109" s="1"/>
  <c r="AG686" i="109"/>
  <c r="AG466" i="109"/>
  <c r="EK466" i="109" s="1"/>
  <c r="AG684" i="109"/>
  <c r="AG902" i="109" s="1"/>
  <c r="AG456" i="109"/>
  <c r="EK456" i="109" s="1"/>
  <c r="AG674" i="109"/>
  <c r="AG453" i="109"/>
  <c r="EK453" i="109" s="1"/>
  <c r="AG671" i="109"/>
  <c r="AG889" i="109" s="1"/>
  <c r="AG446" i="109"/>
  <c r="EK446" i="109" s="1"/>
  <c r="AG664" i="109"/>
  <c r="AG882" i="109" s="1"/>
  <c r="EK449" i="109"/>
  <c r="AG667" i="109"/>
  <c r="AG445" i="109"/>
  <c r="EK445" i="109" s="1"/>
  <c r="AG663" i="109"/>
  <c r="AG441" i="109"/>
  <c r="EK441" i="109" s="1"/>
  <c r="AG659" i="109"/>
  <c r="AG877" i="109" s="1"/>
  <c r="AG442" i="109"/>
  <c r="AG660" i="109"/>
  <c r="AG878" i="109" s="1"/>
  <c r="AG440" i="109"/>
  <c r="EK440" i="109" s="1"/>
  <c r="AG658" i="109"/>
  <c r="AG876" i="109" s="1"/>
  <c r="AG436" i="109"/>
  <c r="EK436" i="109" s="1"/>
  <c r="AG654" i="109"/>
  <c r="AG872" i="109" s="1"/>
  <c r="EK435" i="109"/>
  <c r="AG653" i="109"/>
  <c r="AG431" i="109"/>
  <c r="EK431" i="109" s="1"/>
  <c r="AG649" i="109"/>
  <c r="AG867" i="109" s="1"/>
  <c r="AG425" i="109"/>
  <c r="EK425" i="109" s="1"/>
  <c r="AG643" i="109"/>
  <c r="AG861" i="109" s="1"/>
  <c r="AG427" i="109"/>
  <c r="EK427" i="109" s="1"/>
  <c r="AG645" i="109"/>
  <c r="AG863" i="109" s="1"/>
  <c r="AG426" i="109"/>
  <c r="EK426" i="109" s="1"/>
  <c r="AG644" i="109"/>
  <c r="AG415" i="109"/>
  <c r="EK415" i="109" s="1"/>
  <c r="AG633" i="109"/>
  <c r="AG851" i="109" s="1"/>
  <c r="EK414" i="109"/>
  <c r="AG632" i="109"/>
  <c r="AG850" i="109" s="1"/>
  <c r="AG412" i="109"/>
  <c r="EK412" i="109" s="1"/>
  <c r="AG630" i="109"/>
  <c r="AG848" i="109" s="1"/>
  <c r="AG413" i="109"/>
  <c r="EK413" i="109" s="1"/>
  <c r="AG631" i="109"/>
  <c r="AG849" i="109" s="1"/>
  <c r="AG411" i="109"/>
  <c r="EK411" i="109" s="1"/>
  <c r="AG629" i="109"/>
  <c r="AG847" i="109" s="1"/>
  <c r="AG409" i="109"/>
  <c r="EK409" i="109" s="1"/>
  <c r="AG627" i="109"/>
  <c r="AG845" i="109" s="1"/>
  <c r="AG408" i="109"/>
  <c r="EK408" i="109" s="1"/>
  <c r="AG626" i="109"/>
  <c r="AG407" i="109"/>
  <c r="EK407" i="109" s="1"/>
  <c r="AG625" i="109"/>
  <c r="AG406" i="109"/>
  <c r="EK406" i="109" s="1"/>
  <c r="AG624" i="109"/>
  <c r="AG842" i="109" s="1"/>
  <c r="AG405" i="109"/>
  <c r="EK405" i="109" s="1"/>
  <c r="AG623" i="109"/>
  <c r="AG841" i="109" s="1"/>
  <c r="AG404" i="109"/>
  <c r="EK404" i="109" s="1"/>
  <c r="AG622" i="109"/>
  <c r="AG840" i="109" s="1"/>
  <c r="EK402" i="109"/>
  <c r="AG620" i="109"/>
  <c r="AF394" i="109"/>
  <c r="AF612" i="109"/>
  <c r="AF830" i="109" s="1"/>
  <c r="Z424" i="109"/>
  <c r="Z642" i="109"/>
  <c r="AG885" i="109" l="1"/>
  <c r="AG871" i="109"/>
  <c r="BB1482" i="109"/>
  <c r="BB1689" i="109"/>
  <c r="AU449" i="109"/>
  <c r="AU667" i="109"/>
  <c r="EK442" i="109"/>
  <c r="AH442" i="109"/>
  <c r="AG862" i="109"/>
  <c r="AR1875" i="109"/>
  <c r="AS447" i="109"/>
  <c r="AT665" i="109" s="1"/>
  <c r="AS883" i="109"/>
  <c r="AG844" i="109"/>
  <c r="AZ1892" i="109"/>
  <c r="AZ1894" i="109"/>
  <c r="AX1868" i="109"/>
  <c r="AZ1904" i="109"/>
  <c r="AY1877" i="109"/>
  <c r="AZ1885" i="109"/>
  <c r="AZ1890" i="109"/>
  <c r="BA1480" i="109"/>
  <c r="BB1687" i="109" s="1"/>
  <c r="AZ1901" i="109"/>
  <c r="AZ1896" i="109"/>
  <c r="AX1865" i="109"/>
  <c r="BA1476" i="109"/>
  <c r="BB1683" i="109" s="1"/>
  <c r="AY1453" i="109"/>
  <c r="AZ1660" i="109" s="1"/>
  <c r="AX1448" i="109"/>
  <c r="AY1655" i="109" s="1"/>
  <c r="AX1446" i="109"/>
  <c r="AY1653" i="109" s="1"/>
  <c r="BA1487" i="109"/>
  <c r="BB1694" i="109" s="1"/>
  <c r="AY1451" i="109"/>
  <c r="AZ1658" i="109" s="1"/>
  <c r="BA1490" i="109"/>
  <c r="BB1697" i="109" s="1"/>
  <c r="AW1861" i="109"/>
  <c r="AX1445" i="109"/>
  <c r="AY1652" i="109" s="1"/>
  <c r="AY1464" i="109"/>
  <c r="AZ1671" i="109" s="1"/>
  <c r="AY1866" i="109"/>
  <c r="AX1444" i="109"/>
  <c r="AY1651" i="109" s="1"/>
  <c r="AY1441" i="109"/>
  <c r="AZ1648" i="109" s="1"/>
  <c r="AZ1914" i="109"/>
  <c r="AY1450" i="109"/>
  <c r="AZ1657" i="109" s="1"/>
  <c r="BA1478" i="109"/>
  <c r="BB1685" i="109" s="1"/>
  <c r="AY1462" i="109"/>
  <c r="AZ1669" i="109" s="1"/>
  <c r="AX1867" i="109"/>
  <c r="AW1862" i="109"/>
  <c r="AZ1912" i="109"/>
  <c r="AZ1463" i="109"/>
  <c r="BA1670" i="109" s="1"/>
  <c r="AY1454" i="109"/>
  <c r="AZ1661" i="109" s="1"/>
  <c r="AW1857" i="109"/>
  <c r="AW1860" i="109"/>
  <c r="AW1859" i="109"/>
  <c r="AX1878" i="109"/>
  <c r="BA1471" i="109"/>
  <c r="BB1678" i="109" s="1"/>
  <c r="AZ1452" i="109"/>
  <c r="BA1659" i="109" s="1"/>
  <c r="AW1858" i="109"/>
  <c r="AX1855" i="109"/>
  <c r="BA1500" i="109"/>
  <c r="BB1707" i="109" s="1"/>
  <c r="AX1864" i="109"/>
  <c r="AX1876" i="109"/>
  <c r="AX1443" i="109"/>
  <c r="AY1650" i="109" s="1"/>
  <c r="BA1498" i="109"/>
  <c r="BB1705" i="109" s="1"/>
  <c r="AX1447" i="109"/>
  <c r="AY1654" i="109" s="1"/>
  <c r="AG843" i="109"/>
  <c r="AL1436" i="109"/>
  <c r="AM1643" i="109" s="1"/>
  <c r="AK1850" i="109"/>
  <c r="AG838" i="109"/>
  <c r="AG904" i="109"/>
  <c r="Y860" i="109"/>
  <c r="AS1461" i="109"/>
  <c r="AT1668" i="109" s="1"/>
  <c r="AG892" i="109"/>
  <c r="AG881" i="109"/>
  <c r="AE1052" i="109"/>
  <c r="AE1055" i="109"/>
  <c r="AH468" i="109"/>
  <c r="AJ686" i="109" s="1"/>
  <c r="AH686" i="109"/>
  <c r="AI686" i="109" s="1"/>
  <c r="AH467" i="109"/>
  <c r="AJ685" i="109" s="1"/>
  <c r="AH685" i="109"/>
  <c r="AI685" i="109" s="1"/>
  <c r="AH466" i="109"/>
  <c r="AJ684" i="109" s="1"/>
  <c r="AH684" i="109"/>
  <c r="AI684" i="109" s="1"/>
  <c r="AH456" i="109"/>
  <c r="AJ674" i="109" s="1"/>
  <c r="AH674" i="109"/>
  <c r="AI674" i="109" s="1"/>
  <c r="AH453" i="109"/>
  <c r="AJ671" i="109" s="1"/>
  <c r="AH671" i="109"/>
  <c r="AI671" i="109" s="1"/>
  <c r="AH667" i="109"/>
  <c r="AI667" i="109" s="1"/>
  <c r="AH446" i="109"/>
  <c r="AJ664" i="109" s="1"/>
  <c r="AH664" i="109"/>
  <c r="AI664" i="109" s="1"/>
  <c r="AH445" i="109"/>
  <c r="AJ663" i="109" s="1"/>
  <c r="AH663" i="109"/>
  <c r="AI663" i="109" s="1"/>
  <c r="AH660" i="109"/>
  <c r="AH441" i="109"/>
  <c r="AJ659" i="109" s="1"/>
  <c r="AH659" i="109"/>
  <c r="AH440" i="109"/>
  <c r="AJ658" i="109" s="1"/>
  <c r="AH658" i="109"/>
  <c r="AH436" i="109"/>
  <c r="AJ654" i="109" s="1"/>
  <c r="AH654" i="109"/>
  <c r="AH435" i="109"/>
  <c r="AJ653" i="109" s="1"/>
  <c r="AH653" i="109"/>
  <c r="AH431" i="109"/>
  <c r="AJ649" i="109" s="1"/>
  <c r="AH649" i="109"/>
  <c r="AH427" i="109"/>
  <c r="AJ645" i="109" s="1"/>
  <c r="AH645" i="109"/>
  <c r="AH426" i="109"/>
  <c r="AJ644" i="109" s="1"/>
  <c r="AH644" i="109"/>
  <c r="AH425" i="109"/>
  <c r="AJ643" i="109" s="1"/>
  <c r="AH643" i="109"/>
  <c r="AH414" i="109"/>
  <c r="AJ632" i="109" s="1"/>
  <c r="AH632" i="109"/>
  <c r="AH415" i="109"/>
  <c r="AJ633" i="109" s="1"/>
  <c r="AH633" i="109"/>
  <c r="AH413" i="109"/>
  <c r="AJ631" i="109" s="1"/>
  <c r="AH631" i="109"/>
  <c r="AH412" i="109"/>
  <c r="AJ630" i="109" s="1"/>
  <c r="AH630" i="109"/>
  <c r="AH411" i="109"/>
  <c r="AJ629" i="109" s="1"/>
  <c r="AH629" i="109"/>
  <c r="AH408" i="109"/>
  <c r="AJ626" i="109" s="1"/>
  <c r="AH626" i="109"/>
  <c r="AH407" i="109"/>
  <c r="AJ625" i="109" s="1"/>
  <c r="AH625" i="109"/>
  <c r="AH409" i="109"/>
  <c r="AJ627" i="109" s="1"/>
  <c r="AH627" i="109"/>
  <c r="AH405" i="109"/>
  <c r="AJ623" i="109" s="1"/>
  <c r="AH623" i="109"/>
  <c r="AH406" i="109"/>
  <c r="AJ624" i="109" s="1"/>
  <c r="AH624" i="109"/>
  <c r="AH404" i="109"/>
  <c r="AJ622" i="109" s="1"/>
  <c r="AH622" i="109"/>
  <c r="AH402" i="109"/>
  <c r="AJ620" i="109" s="1"/>
  <c r="AH620" i="109"/>
  <c r="AG394" i="109"/>
  <c r="EK394" i="109" s="1"/>
  <c r="AG612" i="109"/>
  <c r="AG830" i="109" s="1"/>
  <c r="AA424" i="109"/>
  <c r="AA642" i="109"/>
  <c r="BC1482" i="109" l="1"/>
  <c r="BC1689" i="109"/>
  <c r="AJ442" i="109"/>
  <c r="AK660" i="109" s="1"/>
  <c r="AJ660" i="109"/>
  <c r="AW449" i="109"/>
  <c r="AW667" i="109"/>
  <c r="AK442" i="109"/>
  <c r="AL660" i="109" s="1"/>
  <c r="BA1885" i="109"/>
  <c r="BB1885" i="109" s="1"/>
  <c r="BA1914" i="109"/>
  <c r="AT447" i="109"/>
  <c r="AU665" i="109" s="1"/>
  <c r="AT883" i="109"/>
  <c r="BA1892" i="109"/>
  <c r="BA1890" i="109"/>
  <c r="BA1896" i="109"/>
  <c r="AZ1866" i="109"/>
  <c r="AX1861" i="109"/>
  <c r="BA1901" i="109"/>
  <c r="AX1859" i="109"/>
  <c r="AY1447" i="109"/>
  <c r="AZ1654" i="109" s="1"/>
  <c r="AY1855" i="109"/>
  <c r="BA1452" i="109"/>
  <c r="BB1659" i="109" s="1"/>
  <c r="AZ1454" i="109"/>
  <c r="BA1661" i="109" s="1"/>
  <c r="BB1478" i="109"/>
  <c r="BC1685" i="109" s="1"/>
  <c r="AY1444" i="109"/>
  <c r="AZ1651" i="109" s="1"/>
  <c r="AY1878" i="109"/>
  <c r="BA1904" i="109"/>
  <c r="AX1860" i="109"/>
  <c r="AY1867" i="109"/>
  <c r="BA1894" i="109"/>
  <c r="BA1463" i="109"/>
  <c r="BB1670" i="109" s="1"/>
  <c r="AZ1450" i="109"/>
  <c r="BA1657" i="109" s="1"/>
  <c r="BB1480" i="109"/>
  <c r="BC1687" i="109" s="1"/>
  <c r="AY1443" i="109"/>
  <c r="AZ1650" i="109" s="1"/>
  <c r="AY1868" i="109"/>
  <c r="AX1858" i="109"/>
  <c r="AZ1464" i="109"/>
  <c r="BA1671" i="109" s="1"/>
  <c r="AZ1451" i="109"/>
  <c r="BA1658" i="109" s="1"/>
  <c r="BB1487" i="109"/>
  <c r="BC1694" i="109" s="1"/>
  <c r="AY1448" i="109"/>
  <c r="AZ1655" i="109" s="1"/>
  <c r="BB1476" i="109"/>
  <c r="BC1683" i="109" s="1"/>
  <c r="BA1912" i="109"/>
  <c r="AY1876" i="109"/>
  <c r="BB1490" i="109"/>
  <c r="BC1697" i="109" s="1"/>
  <c r="AY1446" i="109"/>
  <c r="AZ1653" i="109" s="1"/>
  <c r="AZ1453" i="109"/>
  <c r="BA1660" i="109" s="1"/>
  <c r="BB1498" i="109"/>
  <c r="BC1705" i="109" s="1"/>
  <c r="AX1857" i="109"/>
  <c r="BB1500" i="109"/>
  <c r="BC1707" i="109" s="1"/>
  <c r="BB1471" i="109"/>
  <c r="BC1678" i="109" s="1"/>
  <c r="AZ1877" i="109"/>
  <c r="AZ1462" i="109"/>
  <c r="BA1669" i="109" s="1"/>
  <c r="AY1864" i="109"/>
  <c r="AZ1441" i="109"/>
  <c r="BA1648" i="109" s="1"/>
  <c r="AY1445" i="109"/>
  <c r="AZ1652" i="109" s="1"/>
  <c r="AY1865" i="109"/>
  <c r="AX1862" i="109"/>
  <c r="AM1436" i="109"/>
  <c r="AN1643" i="109" s="1"/>
  <c r="AL1850" i="109"/>
  <c r="Z860" i="109"/>
  <c r="AA860" i="109" s="1"/>
  <c r="AT1461" i="109"/>
  <c r="AU1668" i="109" s="1"/>
  <c r="AS1875" i="109"/>
  <c r="AF1052" i="109"/>
  <c r="AF1055" i="109"/>
  <c r="AH903" i="109"/>
  <c r="AH904" i="109"/>
  <c r="AH902" i="109"/>
  <c r="AH892" i="109"/>
  <c r="AH889" i="109"/>
  <c r="AH885" i="109"/>
  <c r="AH882" i="109"/>
  <c r="AH881" i="109"/>
  <c r="AI659" i="109"/>
  <c r="AH877" i="109"/>
  <c r="AI660" i="109"/>
  <c r="AH878" i="109"/>
  <c r="AI658" i="109"/>
  <c r="AH876" i="109"/>
  <c r="AI654" i="109"/>
  <c r="AH872" i="109"/>
  <c r="AI653" i="109"/>
  <c r="AH871" i="109"/>
  <c r="AI649" i="109"/>
  <c r="AH867" i="109"/>
  <c r="AI644" i="109"/>
  <c r="AH862" i="109"/>
  <c r="AI643" i="109"/>
  <c r="AH861" i="109"/>
  <c r="AI645" i="109"/>
  <c r="AH863" i="109"/>
  <c r="AI633" i="109"/>
  <c r="AH851" i="109"/>
  <c r="AI632" i="109"/>
  <c r="AH850" i="109"/>
  <c r="AI631" i="109"/>
  <c r="AH849" i="109"/>
  <c r="AI630" i="109"/>
  <c r="AH848" i="109"/>
  <c r="AI629" i="109"/>
  <c r="AH847" i="109"/>
  <c r="AI625" i="109"/>
  <c r="AH843" i="109"/>
  <c r="AI627" i="109"/>
  <c r="AH845" i="109"/>
  <c r="AI626" i="109"/>
  <c r="AH844" i="109"/>
  <c r="AI623" i="109"/>
  <c r="AH841" i="109"/>
  <c r="AI624" i="109"/>
  <c r="AH842" i="109"/>
  <c r="AI622" i="109"/>
  <c r="AH840" i="109"/>
  <c r="AI620" i="109"/>
  <c r="AH838" i="109"/>
  <c r="AJ467" i="109"/>
  <c r="AK685" i="109" s="1"/>
  <c r="AJ468" i="109"/>
  <c r="AK686" i="109" s="1"/>
  <c r="AJ466" i="109"/>
  <c r="AK684" i="109" s="1"/>
  <c r="AJ456" i="109"/>
  <c r="AK674" i="109" s="1"/>
  <c r="AJ453" i="109"/>
  <c r="AK671" i="109" s="1"/>
  <c r="AJ446" i="109"/>
  <c r="AK664" i="109" s="1"/>
  <c r="AJ445" i="109"/>
  <c r="AK663" i="109" s="1"/>
  <c r="AJ441" i="109"/>
  <c r="AK659" i="109" s="1"/>
  <c r="AJ440" i="109"/>
  <c r="AK658" i="109" s="1"/>
  <c r="AJ436" i="109"/>
  <c r="AK654" i="109" s="1"/>
  <c r="AJ435" i="109"/>
  <c r="AK653" i="109" s="1"/>
  <c r="AJ431" i="109"/>
  <c r="AK649" i="109" s="1"/>
  <c r="AJ426" i="109"/>
  <c r="AK644" i="109" s="1"/>
  <c r="AJ425" i="109"/>
  <c r="AK643" i="109" s="1"/>
  <c r="AJ427" i="109"/>
  <c r="AK645" i="109" s="1"/>
  <c r="AJ415" i="109"/>
  <c r="AK633" i="109" s="1"/>
  <c r="AJ414" i="109"/>
  <c r="AK632" i="109" s="1"/>
  <c r="AJ412" i="109"/>
  <c r="AK630" i="109" s="1"/>
  <c r="AJ413" i="109"/>
  <c r="AK631" i="109" s="1"/>
  <c r="AJ411" i="109"/>
  <c r="AK629" i="109" s="1"/>
  <c r="AJ407" i="109"/>
  <c r="AK625" i="109" s="1"/>
  <c r="AJ409" i="109"/>
  <c r="AK627" i="109" s="1"/>
  <c r="AJ408" i="109"/>
  <c r="AK626" i="109" s="1"/>
  <c r="AJ406" i="109"/>
  <c r="AK624" i="109" s="1"/>
  <c r="AJ405" i="109"/>
  <c r="AK623" i="109" s="1"/>
  <c r="AJ404" i="109"/>
  <c r="AK622" i="109" s="1"/>
  <c r="AJ402" i="109"/>
  <c r="AK620" i="109" s="1"/>
  <c r="AH394" i="109"/>
  <c r="AJ612" i="109" s="1"/>
  <c r="AH612" i="109"/>
  <c r="AB424" i="109"/>
  <c r="AB642" i="109"/>
  <c r="BD1482" i="109" l="1"/>
  <c r="BD1689" i="109"/>
  <c r="AX449" i="109"/>
  <c r="AX667" i="109"/>
  <c r="AZ1855" i="109"/>
  <c r="BA1855" i="109" s="1"/>
  <c r="BB1914" i="109"/>
  <c r="AL442" i="109"/>
  <c r="AM660" i="109" s="1"/>
  <c r="AY1859" i="109"/>
  <c r="BB1912" i="109"/>
  <c r="BB1892" i="109"/>
  <c r="AU447" i="109"/>
  <c r="AW665" i="109" s="1"/>
  <c r="AV665" i="109"/>
  <c r="AJ841" i="109"/>
  <c r="AJ849" i="109"/>
  <c r="AJ842" i="109"/>
  <c r="AJ882" i="109"/>
  <c r="BB1896" i="109"/>
  <c r="BA1866" i="109"/>
  <c r="AY1861" i="109"/>
  <c r="AZ1876" i="109"/>
  <c r="BB1894" i="109"/>
  <c r="BA1462" i="109"/>
  <c r="BB1669" i="109" s="1"/>
  <c r="BC1471" i="109"/>
  <c r="BD1678" i="109" s="1"/>
  <c r="AZ1446" i="109"/>
  <c r="BA1653" i="109" s="1"/>
  <c r="BB1901" i="109"/>
  <c r="AY1860" i="109"/>
  <c r="BB1890" i="109"/>
  <c r="BC1487" i="109"/>
  <c r="BD1694" i="109" s="1"/>
  <c r="AZ1878" i="109"/>
  <c r="AZ1443" i="109"/>
  <c r="BA1650" i="109" s="1"/>
  <c r="BA1877" i="109"/>
  <c r="AY1858" i="109"/>
  <c r="BB1452" i="109"/>
  <c r="BC1659" i="109" s="1"/>
  <c r="AZ1447" i="109"/>
  <c r="BA1654" i="109" s="1"/>
  <c r="AY1862" i="109"/>
  <c r="BC1498" i="109"/>
  <c r="BD1705" i="109" s="1"/>
  <c r="BC1476" i="109"/>
  <c r="BD1683" i="109" s="1"/>
  <c r="BC1480" i="109"/>
  <c r="BD1687" i="109" s="1"/>
  <c r="BB1463" i="109"/>
  <c r="BC1670" i="109" s="1"/>
  <c r="AZ1444" i="109"/>
  <c r="BA1651" i="109" s="1"/>
  <c r="AZ1445" i="109"/>
  <c r="BA1652" i="109" s="1"/>
  <c r="BA1441" i="109"/>
  <c r="BB1648" i="109" s="1"/>
  <c r="BC1500" i="109"/>
  <c r="BD1707" i="109" s="1"/>
  <c r="AZ1867" i="109"/>
  <c r="BC1490" i="109"/>
  <c r="BD1697" i="109" s="1"/>
  <c r="AZ1448" i="109"/>
  <c r="BA1655" i="109" s="1"/>
  <c r="BA1451" i="109"/>
  <c r="BB1658" i="109" s="1"/>
  <c r="BA1464" i="109"/>
  <c r="BB1671" i="109" s="1"/>
  <c r="BA1450" i="109"/>
  <c r="BB1657" i="109" s="1"/>
  <c r="BA1454" i="109"/>
  <c r="BB1661" i="109" s="1"/>
  <c r="AY1857" i="109"/>
  <c r="BA1453" i="109"/>
  <c r="BB1660" i="109" s="1"/>
  <c r="BB1904" i="109"/>
  <c r="AZ1865" i="109"/>
  <c r="AZ1864" i="109"/>
  <c r="BC1478" i="109"/>
  <c r="BD1685" i="109" s="1"/>
  <c r="AZ1868" i="109"/>
  <c r="AJ885" i="109"/>
  <c r="AM1850" i="109"/>
  <c r="AN1436" i="109"/>
  <c r="AO1643" i="109" s="1"/>
  <c r="AU1461" i="109"/>
  <c r="AW1668" i="109" s="1"/>
  <c r="AT1875" i="109"/>
  <c r="AB860" i="109"/>
  <c r="AG1055" i="109"/>
  <c r="AG1052" i="109"/>
  <c r="AJ848" i="109"/>
  <c r="AJ902" i="109"/>
  <c r="AJ903" i="109"/>
  <c r="AJ904" i="109"/>
  <c r="AJ892" i="109"/>
  <c r="AJ889" i="109"/>
  <c r="AJ881" i="109"/>
  <c r="AJ876" i="109"/>
  <c r="AJ877" i="109"/>
  <c r="AJ878" i="109"/>
  <c r="AJ872" i="109"/>
  <c r="AJ871" i="109"/>
  <c r="AJ844" i="109"/>
  <c r="AJ867" i="109"/>
  <c r="AJ843" i="109"/>
  <c r="AJ850" i="109"/>
  <c r="AJ862" i="109"/>
  <c r="AJ863" i="109"/>
  <c r="AJ851" i="109"/>
  <c r="AJ861" i="109"/>
  <c r="AJ847" i="109"/>
  <c r="AJ845" i="109"/>
  <c r="AJ840" i="109"/>
  <c r="AJ838" i="109"/>
  <c r="AK468" i="109"/>
  <c r="AL686" i="109" s="1"/>
  <c r="AK467" i="109"/>
  <c r="AL685" i="109" s="1"/>
  <c r="AK466" i="109"/>
  <c r="AL684" i="109" s="1"/>
  <c r="AK456" i="109"/>
  <c r="AL674" i="109" s="1"/>
  <c r="AK453" i="109"/>
  <c r="AL671" i="109" s="1"/>
  <c r="AK889" i="109"/>
  <c r="AK446" i="109"/>
  <c r="AL664" i="109" s="1"/>
  <c r="AK445" i="109"/>
  <c r="AL663" i="109" s="1"/>
  <c r="AK441" i="109"/>
  <c r="AL659" i="109" s="1"/>
  <c r="AK440" i="109"/>
  <c r="AL658" i="109" s="1"/>
  <c r="AK436" i="109"/>
  <c r="AL654" i="109" s="1"/>
  <c r="AK435" i="109"/>
  <c r="AL653" i="109" s="1"/>
  <c r="AK431" i="109"/>
  <c r="AL649" i="109" s="1"/>
  <c r="AK425" i="109"/>
  <c r="AL643" i="109" s="1"/>
  <c r="AK427" i="109"/>
  <c r="AL645" i="109" s="1"/>
  <c r="AK426" i="109"/>
  <c r="AL644" i="109" s="1"/>
  <c r="AK414" i="109"/>
  <c r="AL632" i="109" s="1"/>
  <c r="AK415" i="109"/>
  <c r="AL633" i="109" s="1"/>
  <c r="AK413" i="109"/>
  <c r="AL631" i="109" s="1"/>
  <c r="AK412" i="109"/>
  <c r="AL630" i="109" s="1"/>
  <c r="AK411" i="109"/>
  <c r="AL629" i="109" s="1"/>
  <c r="AK409" i="109"/>
  <c r="AL627" i="109" s="1"/>
  <c r="AK408" i="109"/>
  <c r="AL626" i="109" s="1"/>
  <c r="AK407" i="109"/>
  <c r="AL625" i="109" s="1"/>
  <c r="AK405" i="109"/>
  <c r="AL623" i="109" s="1"/>
  <c r="AK406" i="109"/>
  <c r="AL624" i="109" s="1"/>
  <c r="AK404" i="109"/>
  <c r="AL622" i="109" s="1"/>
  <c r="AK402" i="109"/>
  <c r="AL620" i="109" s="1"/>
  <c r="AI612" i="109"/>
  <c r="AH830" i="109"/>
  <c r="AJ394" i="109"/>
  <c r="AK612" i="109" s="1"/>
  <c r="AC424" i="109"/>
  <c r="AC642" i="109"/>
  <c r="BE1482" i="109" l="1"/>
  <c r="BE1689" i="109"/>
  <c r="AY449" i="109"/>
  <c r="AY667" i="109"/>
  <c r="AK849" i="109"/>
  <c r="AL849" i="109" s="1"/>
  <c r="AZ1859" i="109"/>
  <c r="AM442" i="109"/>
  <c r="AN660" i="109" s="1"/>
  <c r="BA1878" i="109"/>
  <c r="BC1892" i="109"/>
  <c r="AK841" i="109"/>
  <c r="AU883" i="109"/>
  <c r="AW447" i="109"/>
  <c r="AX665" i="109" s="1"/>
  <c r="AK845" i="109"/>
  <c r="AK842" i="109"/>
  <c r="AK878" i="109"/>
  <c r="BB1866" i="109"/>
  <c r="AK882" i="109"/>
  <c r="AK885" i="109"/>
  <c r="AZ1862" i="109"/>
  <c r="BA1444" i="109"/>
  <c r="BB1651" i="109" s="1"/>
  <c r="BC1463" i="109"/>
  <c r="BD1670" i="109" s="1"/>
  <c r="BD1476" i="109"/>
  <c r="BE1683" i="109" s="1"/>
  <c r="BC1452" i="109"/>
  <c r="BD1659" i="109" s="1"/>
  <c r="BC1885" i="109"/>
  <c r="BB1464" i="109"/>
  <c r="BC1671" i="109" s="1"/>
  <c r="BC1894" i="109"/>
  <c r="BD1478" i="109"/>
  <c r="BE1685" i="109" s="1"/>
  <c r="BA1867" i="109"/>
  <c r="BA1868" i="109"/>
  <c r="BB1450" i="109"/>
  <c r="BC1657" i="109" s="1"/>
  <c r="BB1451" i="109"/>
  <c r="BC1658" i="109" s="1"/>
  <c r="BD1490" i="109"/>
  <c r="BE1697" i="109" s="1"/>
  <c r="BD1500" i="109"/>
  <c r="BE1707" i="109" s="1"/>
  <c r="BC1896" i="109"/>
  <c r="BD1480" i="109"/>
  <c r="BE1687" i="109" s="1"/>
  <c r="BC1912" i="109"/>
  <c r="AZ1861" i="109"/>
  <c r="AZ1857" i="109"/>
  <c r="BC1901" i="109"/>
  <c r="BA1446" i="109"/>
  <c r="BB1653" i="109" s="1"/>
  <c r="BB1462" i="109"/>
  <c r="BC1669" i="109" s="1"/>
  <c r="BA1445" i="109"/>
  <c r="BB1652" i="109" s="1"/>
  <c r="AW1461" i="109"/>
  <c r="AX1668" i="109" s="1"/>
  <c r="BB1453" i="109"/>
  <c r="BC1660" i="109" s="1"/>
  <c r="BA1448" i="109"/>
  <c r="BB1655" i="109" s="1"/>
  <c r="BD1498" i="109"/>
  <c r="BE1705" i="109" s="1"/>
  <c r="BA1447" i="109"/>
  <c r="BB1654" i="109" s="1"/>
  <c r="AZ1860" i="109"/>
  <c r="BA1876" i="109"/>
  <c r="BB1454" i="109"/>
  <c r="BC1661" i="109" s="1"/>
  <c r="BA1864" i="109"/>
  <c r="BA1865" i="109"/>
  <c r="BC1904" i="109"/>
  <c r="BC1914" i="109"/>
  <c r="BB1855" i="109"/>
  <c r="BB1441" i="109"/>
  <c r="BC1648" i="109" s="1"/>
  <c r="AZ1858" i="109"/>
  <c r="BB1877" i="109"/>
  <c r="BC1890" i="109"/>
  <c r="BA1443" i="109"/>
  <c r="BB1650" i="109" s="1"/>
  <c r="BD1487" i="109"/>
  <c r="BE1694" i="109" s="1"/>
  <c r="BD1471" i="109"/>
  <c r="BE1678" i="109" s="1"/>
  <c r="AO1436" i="109"/>
  <c r="AP1643" i="109" s="1"/>
  <c r="AN1850" i="109"/>
  <c r="AK850" i="109"/>
  <c r="AU1875" i="109"/>
  <c r="AV1668" i="109"/>
  <c r="AC860" i="109"/>
  <c r="AK848" i="109"/>
  <c r="AH1052" i="109"/>
  <c r="AH1055" i="109"/>
  <c r="AK903" i="109"/>
  <c r="AK902" i="109"/>
  <c r="AK904" i="109"/>
  <c r="AK892" i="109"/>
  <c r="AK881" i="109"/>
  <c r="AK876" i="109"/>
  <c r="AK877" i="109"/>
  <c r="AK872" i="109"/>
  <c r="AK871" i="109"/>
  <c r="AK844" i="109"/>
  <c r="AK843" i="109"/>
  <c r="AK851" i="109"/>
  <c r="AK840" i="109"/>
  <c r="AK867" i="109"/>
  <c r="AK847" i="109"/>
  <c r="AK862" i="109"/>
  <c r="AK861" i="109"/>
  <c r="AK863" i="109"/>
  <c r="AK838" i="109"/>
  <c r="AL468" i="109"/>
  <c r="AM686" i="109" s="1"/>
  <c r="AL467" i="109"/>
  <c r="AM685" i="109" s="1"/>
  <c r="AL466" i="109"/>
  <c r="AM684" i="109" s="1"/>
  <c r="AL456" i="109"/>
  <c r="AM674" i="109" s="1"/>
  <c r="AL453" i="109"/>
  <c r="AM671" i="109" s="1"/>
  <c r="AL889" i="109"/>
  <c r="AL446" i="109"/>
  <c r="AM664" i="109" s="1"/>
  <c r="AL445" i="109"/>
  <c r="AM663" i="109" s="1"/>
  <c r="AL441" i="109"/>
  <c r="AM659" i="109" s="1"/>
  <c r="AL440" i="109"/>
  <c r="AM658" i="109" s="1"/>
  <c r="AL436" i="109"/>
  <c r="AM654" i="109" s="1"/>
  <c r="AL435" i="109"/>
  <c r="AM653" i="109" s="1"/>
  <c r="AL431" i="109"/>
  <c r="AM649" i="109" s="1"/>
  <c r="AL427" i="109"/>
  <c r="AM645" i="109" s="1"/>
  <c r="AL425" i="109"/>
  <c r="AM643" i="109" s="1"/>
  <c r="AL426" i="109"/>
  <c r="AM644" i="109" s="1"/>
  <c r="AL414" i="109"/>
  <c r="AM632" i="109" s="1"/>
  <c r="AL415" i="109"/>
  <c r="AM633" i="109" s="1"/>
  <c r="AL413" i="109"/>
  <c r="AM631" i="109" s="1"/>
  <c r="AL412" i="109"/>
  <c r="AM630" i="109" s="1"/>
  <c r="AL411" i="109"/>
  <c r="AM629" i="109" s="1"/>
  <c r="AL407" i="109"/>
  <c r="AM625" i="109" s="1"/>
  <c r="AL408" i="109"/>
  <c r="AM626" i="109" s="1"/>
  <c r="AL409" i="109"/>
  <c r="AM627" i="109" s="1"/>
  <c r="AL405" i="109"/>
  <c r="AM623" i="109" s="1"/>
  <c r="AL841" i="109"/>
  <c r="AL406" i="109"/>
  <c r="AM624" i="109" s="1"/>
  <c r="AL404" i="109"/>
  <c r="AM622" i="109" s="1"/>
  <c r="AJ830" i="109"/>
  <c r="AL402" i="109"/>
  <c r="AM620" i="109" s="1"/>
  <c r="AK394" i="109"/>
  <c r="AL612" i="109" s="1"/>
  <c r="AD424" i="109"/>
  <c r="AD642" i="109"/>
  <c r="BF1482" i="109" l="1"/>
  <c r="BF1689" i="109"/>
  <c r="BD1892" i="109"/>
  <c r="BE1892" i="109" s="1"/>
  <c r="AZ449" i="109"/>
  <c r="AZ667" i="109"/>
  <c r="BB1878" i="109"/>
  <c r="BA1859" i="109"/>
  <c r="AN442" i="109"/>
  <c r="AO660" i="109" s="1"/>
  <c r="AL845" i="109"/>
  <c r="AL842" i="109"/>
  <c r="AM842" i="109" s="1"/>
  <c r="BA1861" i="109"/>
  <c r="AL878" i="109"/>
  <c r="AW883" i="109"/>
  <c r="AX447" i="109"/>
  <c r="AY665" i="109" s="1"/>
  <c r="AL882" i="109"/>
  <c r="AL847" i="109"/>
  <c r="AL871" i="109"/>
  <c r="AL885" i="109"/>
  <c r="BD1896" i="109"/>
  <c r="BD1912" i="109"/>
  <c r="BA1862" i="109"/>
  <c r="BA1857" i="109"/>
  <c r="BD1901" i="109"/>
  <c r="BB1868" i="109"/>
  <c r="BD1894" i="109"/>
  <c r="BD1885" i="109"/>
  <c r="BB1864" i="109"/>
  <c r="BD1890" i="109"/>
  <c r="BB1447" i="109"/>
  <c r="BC1654" i="109" s="1"/>
  <c r="AX1461" i="109"/>
  <c r="AY1668" i="109" s="1"/>
  <c r="BC1462" i="109"/>
  <c r="BD1669" i="109" s="1"/>
  <c r="BE1480" i="109"/>
  <c r="BF1687" i="109" s="1"/>
  <c r="BE1478" i="109"/>
  <c r="BF1685" i="109" s="1"/>
  <c r="BC1464" i="109"/>
  <c r="BD1671" i="109" s="1"/>
  <c r="BB1444" i="109"/>
  <c r="BC1651" i="109" s="1"/>
  <c r="BE1471" i="109"/>
  <c r="BF1678" i="109" s="1"/>
  <c r="BE1487" i="109"/>
  <c r="BF1694" i="109" s="1"/>
  <c r="BE1498" i="109"/>
  <c r="BF1705" i="109" s="1"/>
  <c r="BB1867" i="109"/>
  <c r="AW1875" i="109"/>
  <c r="BB1876" i="109"/>
  <c r="BD1914" i="109"/>
  <c r="BC1451" i="109"/>
  <c r="BD1658" i="109" s="1"/>
  <c r="BE1476" i="109"/>
  <c r="BF1683" i="109" s="1"/>
  <c r="BA1858" i="109"/>
  <c r="BB1448" i="109"/>
  <c r="BC1655" i="109" s="1"/>
  <c r="BC1453" i="109"/>
  <c r="BD1660" i="109" s="1"/>
  <c r="BB1445" i="109"/>
  <c r="BC1652" i="109" s="1"/>
  <c r="BB1446" i="109"/>
  <c r="BC1653" i="109" s="1"/>
  <c r="BE1500" i="109"/>
  <c r="BF1707" i="109" s="1"/>
  <c r="BB1865" i="109"/>
  <c r="BD1452" i="109"/>
  <c r="BE1659" i="109" s="1"/>
  <c r="BC1877" i="109"/>
  <c r="BC1454" i="109"/>
  <c r="BD1661" i="109" s="1"/>
  <c r="BE1490" i="109"/>
  <c r="BF1697" i="109" s="1"/>
  <c r="BB1443" i="109"/>
  <c r="BC1650" i="109" s="1"/>
  <c r="BC1855" i="109"/>
  <c r="BC1441" i="109"/>
  <c r="BD1648" i="109" s="1"/>
  <c r="BA1860" i="109"/>
  <c r="BD1904" i="109"/>
  <c r="BC1450" i="109"/>
  <c r="BD1657" i="109" s="1"/>
  <c r="BC1866" i="109"/>
  <c r="BD1463" i="109"/>
  <c r="BE1670" i="109" s="1"/>
  <c r="AO1850" i="109"/>
  <c r="AP1436" i="109"/>
  <c r="AQ1643" i="109" s="1"/>
  <c r="AL850" i="109"/>
  <c r="AD860" i="109"/>
  <c r="AL848" i="109"/>
  <c r="AJ1052" i="109"/>
  <c r="AJ1055" i="109"/>
  <c r="AL877" i="109"/>
  <c r="AK830" i="109"/>
  <c r="AL904" i="109"/>
  <c r="AL902" i="109"/>
  <c r="AM902" i="109" s="1"/>
  <c r="AL903" i="109"/>
  <c r="AL892" i="109"/>
  <c r="AL881" i="109"/>
  <c r="AL876" i="109"/>
  <c r="AL872" i="109"/>
  <c r="AL844" i="109"/>
  <c r="AL838" i="109"/>
  <c r="AL843" i="109"/>
  <c r="AL851" i="109"/>
  <c r="AL862" i="109"/>
  <c r="AL840" i="109"/>
  <c r="AL867" i="109"/>
  <c r="AL863" i="109"/>
  <c r="AL861" i="109"/>
  <c r="AM468" i="109"/>
  <c r="AN686" i="109" s="1"/>
  <c r="AM467" i="109"/>
  <c r="AN685" i="109" s="1"/>
  <c r="AM466" i="109"/>
  <c r="AN684" i="109" s="1"/>
  <c r="AM456" i="109"/>
  <c r="AN674" i="109" s="1"/>
  <c r="AM453" i="109"/>
  <c r="AN671" i="109" s="1"/>
  <c r="AM889" i="109"/>
  <c r="AM446" i="109"/>
  <c r="AN664" i="109" s="1"/>
  <c r="AM445" i="109"/>
  <c r="AN663" i="109" s="1"/>
  <c r="AM441" i="109"/>
  <c r="AN659" i="109" s="1"/>
  <c r="AM440" i="109"/>
  <c r="AN658" i="109" s="1"/>
  <c r="AM436" i="109"/>
  <c r="AN654" i="109" s="1"/>
  <c r="AM435" i="109"/>
  <c r="AN653" i="109" s="1"/>
  <c r="AM431" i="109"/>
  <c r="AN649" i="109" s="1"/>
  <c r="AM426" i="109"/>
  <c r="AN644" i="109" s="1"/>
  <c r="AM427" i="109"/>
  <c r="AN645" i="109" s="1"/>
  <c r="AM425" i="109"/>
  <c r="AN643" i="109" s="1"/>
  <c r="AM414" i="109"/>
  <c r="AN632" i="109" s="1"/>
  <c r="AM415" i="109"/>
  <c r="AN633" i="109" s="1"/>
  <c r="AM412" i="109"/>
  <c r="AN630" i="109" s="1"/>
  <c r="AM413" i="109"/>
  <c r="AN631" i="109" s="1"/>
  <c r="AM849" i="109"/>
  <c r="AM411" i="109"/>
  <c r="AN629" i="109" s="1"/>
  <c r="AM408" i="109"/>
  <c r="AN626" i="109" s="1"/>
  <c r="AM409" i="109"/>
  <c r="AN627" i="109" s="1"/>
  <c r="AM407" i="109"/>
  <c r="AN625" i="109" s="1"/>
  <c r="AM406" i="109"/>
  <c r="AN624" i="109" s="1"/>
  <c r="AM405" i="109"/>
  <c r="AN623" i="109" s="1"/>
  <c r="AM841" i="109"/>
  <c r="AM404" i="109"/>
  <c r="AN622" i="109" s="1"/>
  <c r="AM402" i="109"/>
  <c r="AN620" i="109" s="1"/>
  <c r="AL394" i="109"/>
  <c r="AM612" i="109" s="1"/>
  <c r="AE424" i="109"/>
  <c r="AE642" i="109"/>
  <c r="BG1482" i="109" l="1"/>
  <c r="BG1689" i="109"/>
  <c r="BA449" i="109"/>
  <c r="BA667" i="109"/>
  <c r="AM845" i="109"/>
  <c r="AN845" i="109" s="1"/>
  <c r="AO442" i="109"/>
  <c r="AP660" i="109" s="1"/>
  <c r="AM882" i="109"/>
  <c r="AM878" i="109"/>
  <c r="AM847" i="109"/>
  <c r="AM871" i="109"/>
  <c r="AX883" i="109"/>
  <c r="AY447" i="109"/>
  <c r="AZ665" i="109" s="1"/>
  <c r="AM848" i="109"/>
  <c r="AM885" i="109"/>
  <c r="BE1896" i="109"/>
  <c r="BF1896" i="109" s="1"/>
  <c r="AM843" i="109"/>
  <c r="AM876" i="109"/>
  <c r="BE1912" i="109"/>
  <c r="BF1912" i="109" s="1"/>
  <c r="BC1864" i="109"/>
  <c r="BE1901" i="109"/>
  <c r="BE1890" i="109"/>
  <c r="BC1867" i="109"/>
  <c r="BB1857" i="109"/>
  <c r="AL830" i="109"/>
  <c r="BC1868" i="109"/>
  <c r="BE1885" i="109"/>
  <c r="BE1914" i="109"/>
  <c r="BE1894" i="109"/>
  <c r="BE1904" i="109"/>
  <c r="BB1860" i="109"/>
  <c r="BC1445" i="109"/>
  <c r="BD1652" i="109" s="1"/>
  <c r="BC1865" i="109"/>
  <c r="BF1498" i="109"/>
  <c r="BG1705" i="109" s="1"/>
  <c r="BF1487" i="109"/>
  <c r="BG1694" i="109" s="1"/>
  <c r="BC1444" i="109"/>
  <c r="BD1651" i="109" s="1"/>
  <c r="BC1878" i="109"/>
  <c r="BD1462" i="109"/>
  <c r="BE1669" i="109" s="1"/>
  <c r="BD1454" i="109"/>
  <c r="BE1661" i="109" s="1"/>
  <c r="BB1859" i="109"/>
  <c r="BC1448" i="109"/>
  <c r="BD1655" i="109" s="1"/>
  <c r="BD1451" i="109"/>
  <c r="BE1658" i="109" s="1"/>
  <c r="BF1471" i="109"/>
  <c r="BG1678" i="109" s="1"/>
  <c r="BF1480" i="109"/>
  <c r="BG1687" i="109" s="1"/>
  <c r="AY1461" i="109"/>
  <c r="AZ1668" i="109" s="1"/>
  <c r="BC1447" i="109"/>
  <c r="BD1654" i="109" s="1"/>
  <c r="BB1862" i="109"/>
  <c r="BD1877" i="109"/>
  <c r="BC1443" i="109"/>
  <c r="BD1650" i="109" s="1"/>
  <c r="BE1452" i="109"/>
  <c r="BF1659" i="109" s="1"/>
  <c r="BD1453" i="109"/>
  <c r="BE1660" i="109" s="1"/>
  <c r="BF1478" i="109"/>
  <c r="BG1685" i="109" s="1"/>
  <c r="BF1892" i="109"/>
  <c r="AX1875" i="109"/>
  <c r="BB1861" i="109"/>
  <c r="BD1450" i="109"/>
  <c r="BE1657" i="109" s="1"/>
  <c r="BE1463" i="109"/>
  <c r="BF1670" i="109" s="1"/>
  <c r="BD1855" i="109"/>
  <c r="BD1441" i="109"/>
  <c r="BE1648" i="109" s="1"/>
  <c r="BF1490" i="109"/>
  <c r="BG1697" i="109" s="1"/>
  <c r="BD1866" i="109"/>
  <c r="BF1500" i="109"/>
  <c r="BG1707" i="109" s="1"/>
  <c r="BC1446" i="109"/>
  <c r="BD1653" i="109" s="1"/>
  <c r="BF1476" i="109"/>
  <c r="BG1683" i="109" s="1"/>
  <c r="BB1858" i="109"/>
  <c r="BD1464" i="109"/>
  <c r="BE1671" i="109" s="1"/>
  <c r="BC1876" i="109"/>
  <c r="AP1850" i="109"/>
  <c r="AQ1436" i="109"/>
  <c r="AR1643" i="109" s="1"/>
  <c r="AM850" i="109"/>
  <c r="AE860" i="109"/>
  <c r="AM892" i="109"/>
  <c r="AM877" i="109"/>
  <c r="AK1052" i="109"/>
  <c r="AK1055" i="109"/>
  <c r="AM904" i="109"/>
  <c r="AM844" i="109"/>
  <c r="AM903" i="109"/>
  <c r="AM881" i="109"/>
  <c r="AM872" i="109"/>
  <c r="AM838" i="109"/>
  <c r="AM840" i="109"/>
  <c r="AM863" i="109"/>
  <c r="AM867" i="109"/>
  <c r="AM851" i="109"/>
  <c r="AM862" i="109"/>
  <c r="AM861" i="109"/>
  <c r="AN468" i="109"/>
  <c r="AO686" i="109" s="1"/>
  <c r="AN467" i="109"/>
  <c r="AO685" i="109" s="1"/>
  <c r="AN466" i="109"/>
  <c r="AO684" i="109" s="1"/>
  <c r="AN902" i="109"/>
  <c r="AN456" i="109"/>
  <c r="AO674" i="109" s="1"/>
  <c r="AN453" i="109"/>
  <c r="AO671" i="109" s="1"/>
  <c r="AN889" i="109"/>
  <c r="AN446" i="109"/>
  <c r="AO664" i="109" s="1"/>
  <c r="AN445" i="109"/>
  <c r="AO663" i="109" s="1"/>
  <c r="AN441" i="109"/>
  <c r="AO659" i="109" s="1"/>
  <c r="AN440" i="109"/>
  <c r="AO658" i="109" s="1"/>
  <c r="AN436" i="109"/>
  <c r="AO654" i="109" s="1"/>
  <c r="AN435" i="109"/>
  <c r="AO653" i="109" s="1"/>
  <c r="AN431" i="109"/>
  <c r="AO649" i="109" s="1"/>
  <c r="AN426" i="109"/>
  <c r="AO644" i="109" s="1"/>
  <c r="AN427" i="109"/>
  <c r="AO645" i="109" s="1"/>
  <c r="AN425" i="109"/>
  <c r="AO643" i="109" s="1"/>
  <c r="AN414" i="109"/>
  <c r="AO632" i="109" s="1"/>
  <c r="AN415" i="109"/>
  <c r="AO633" i="109" s="1"/>
  <c r="AN413" i="109"/>
  <c r="AO631" i="109" s="1"/>
  <c r="AN849" i="109"/>
  <c r="AN412" i="109"/>
  <c r="AO630" i="109" s="1"/>
  <c r="AN411" i="109"/>
  <c r="AO629" i="109" s="1"/>
  <c r="AN847" i="109"/>
  <c r="AN409" i="109"/>
  <c r="AO627" i="109" s="1"/>
  <c r="AN407" i="109"/>
  <c r="AO625" i="109" s="1"/>
  <c r="AN408" i="109"/>
  <c r="AO626" i="109" s="1"/>
  <c r="AN405" i="109"/>
  <c r="AO623" i="109" s="1"/>
  <c r="AN841" i="109"/>
  <c r="AN406" i="109"/>
  <c r="AO624" i="109" s="1"/>
  <c r="AN842" i="109"/>
  <c r="AN404" i="109"/>
  <c r="AO622" i="109" s="1"/>
  <c r="AN402" i="109"/>
  <c r="AO620" i="109" s="1"/>
  <c r="AM394" i="109"/>
  <c r="AN612" i="109" s="1"/>
  <c r="AF424" i="109"/>
  <c r="AF642" i="109"/>
  <c r="BH1482" i="109" l="1"/>
  <c r="BH1689" i="109"/>
  <c r="BB449" i="109"/>
  <c r="BB667" i="109"/>
  <c r="AN878" i="109"/>
  <c r="AN882" i="109"/>
  <c r="AO882" i="109" s="1"/>
  <c r="AP442" i="109"/>
  <c r="AQ660" i="109" s="1"/>
  <c r="BF1890" i="109"/>
  <c r="BD1868" i="109"/>
  <c r="AN871" i="109"/>
  <c r="AN885" i="109"/>
  <c r="BC1857" i="109"/>
  <c r="BF1901" i="109"/>
  <c r="AN848" i="109"/>
  <c r="AN876" i="109"/>
  <c r="AO876" i="109" s="1"/>
  <c r="AY883" i="109"/>
  <c r="AZ447" i="109"/>
  <c r="BA665" i="109" s="1"/>
  <c r="AN843" i="109"/>
  <c r="AO843" i="109" s="1"/>
  <c r="AF860" i="109"/>
  <c r="BD1864" i="109"/>
  <c r="AM830" i="109"/>
  <c r="BF1904" i="109"/>
  <c r="BF1914" i="109"/>
  <c r="BF1885" i="109"/>
  <c r="BE1877" i="109"/>
  <c r="BD1865" i="109"/>
  <c r="BD1878" i="109"/>
  <c r="BF1894" i="109"/>
  <c r="BC1862" i="109"/>
  <c r="BG1500" i="109"/>
  <c r="BH1707" i="109" s="1"/>
  <c r="BG1914" i="109"/>
  <c r="BG1490" i="109"/>
  <c r="BH1697" i="109" s="1"/>
  <c r="BE1450" i="109"/>
  <c r="BF1657" i="109" s="1"/>
  <c r="AY1875" i="109"/>
  <c r="BE1453" i="109"/>
  <c r="BF1660" i="109" s="1"/>
  <c r="BE1866" i="109"/>
  <c r="BC1861" i="109"/>
  <c r="BG1480" i="109"/>
  <c r="BH1687" i="109" s="1"/>
  <c r="BE1451" i="109"/>
  <c r="BF1658" i="109" s="1"/>
  <c r="BG1896" i="109"/>
  <c r="BG1487" i="109"/>
  <c r="BH1694" i="109" s="1"/>
  <c r="BE1464" i="109"/>
  <c r="BF1671" i="109" s="1"/>
  <c r="BD1446" i="109"/>
  <c r="BE1653" i="109" s="1"/>
  <c r="BE1441" i="109"/>
  <c r="BF1648" i="109" s="1"/>
  <c r="BE1855" i="109"/>
  <c r="BF1463" i="109"/>
  <c r="BG1670" i="109" s="1"/>
  <c r="BD1867" i="109"/>
  <c r="AZ1461" i="109"/>
  <c r="BA1668" i="109" s="1"/>
  <c r="BC1860" i="109"/>
  <c r="BD1443" i="109"/>
  <c r="BE1650" i="109" s="1"/>
  <c r="BG1471" i="109"/>
  <c r="BH1678" i="109" s="1"/>
  <c r="BD1448" i="109"/>
  <c r="BE1655" i="109" s="1"/>
  <c r="BE1868" i="109"/>
  <c r="BE1454" i="109"/>
  <c r="BF1661" i="109" s="1"/>
  <c r="BD1876" i="109"/>
  <c r="BC1858" i="109"/>
  <c r="BG1912" i="109"/>
  <c r="BG1498" i="109"/>
  <c r="BH1705" i="109" s="1"/>
  <c r="BC1859" i="109"/>
  <c r="BG1476" i="109"/>
  <c r="BH1683" i="109" s="1"/>
  <c r="BG1478" i="109"/>
  <c r="BH1685" i="109" s="1"/>
  <c r="BG1892" i="109"/>
  <c r="BF1452" i="109"/>
  <c r="BG1659" i="109" s="1"/>
  <c r="BD1447" i="109"/>
  <c r="BE1654" i="109" s="1"/>
  <c r="BE1462" i="109"/>
  <c r="BF1669" i="109" s="1"/>
  <c r="BD1444" i="109"/>
  <c r="BE1651" i="109" s="1"/>
  <c r="BD1445" i="109"/>
  <c r="BE1652" i="109" s="1"/>
  <c r="AN851" i="109"/>
  <c r="AQ1850" i="109"/>
  <c r="AR1436" i="109"/>
  <c r="AS1643" i="109" s="1"/>
  <c r="AN850" i="109"/>
  <c r="AN892" i="109"/>
  <c r="AN877" i="109"/>
  <c r="AL1052" i="109"/>
  <c r="AL1055" i="109"/>
  <c r="AN838" i="109"/>
  <c r="AN904" i="109"/>
  <c r="AN881" i="109"/>
  <c r="AN863" i="109"/>
  <c r="AN903" i="109"/>
  <c r="AN844" i="109"/>
  <c r="AN872" i="109"/>
  <c r="AN840" i="109"/>
  <c r="AN862" i="109"/>
  <c r="AN867" i="109"/>
  <c r="AN861" i="109"/>
  <c r="AO467" i="109"/>
  <c r="AP685" i="109" s="1"/>
  <c r="AO903" i="109"/>
  <c r="AO468" i="109"/>
  <c r="AP686" i="109" s="1"/>
  <c r="AO466" i="109"/>
  <c r="AP684" i="109" s="1"/>
  <c r="AO902" i="109"/>
  <c r="AO456" i="109"/>
  <c r="AP674" i="109" s="1"/>
  <c r="AO453" i="109"/>
  <c r="AP671" i="109" s="1"/>
  <c r="AO889" i="109"/>
  <c r="AO446" i="109"/>
  <c r="AP664" i="109" s="1"/>
  <c r="AO445" i="109"/>
  <c r="AP663" i="109" s="1"/>
  <c r="AO878" i="109"/>
  <c r="AO441" i="109"/>
  <c r="AP659" i="109" s="1"/>
  <c r="AO440" i="109"/>
  <c r="AP658" i="109" s="1"/>
  <c r="AO436" i="109"/>
  <c r="AP654" i="109" s="1"/>
  <c r="AO435" i="109"/>
  <c r="AP653" i="109" s="1"/>
  <c r="AO871" i="109"/>
  <c r="AO431" i="109"/>
  <c r="AP649" i="109" s="1"/>
  <c r="AO427" i="109"/>
  <c r="AP645" i="109" s="1"/>
  <c r="AO425" i="109"/>
  <c r="AP643" i="109" s="1"/>
  <c r="AO426" i="109"/>
  <c r="AP644" i="109" s="1"/>
  <c r="AO415" i="109"/>
  <c r="AP633" i="109" s="1"/>
  <c r="AO414" i="109"/>
  <c r="AP632" i="109" s="1"/>
  <c r="AO413" i="109"/>
  <c r="AP631" i="109" s="1"/>
  <c r="AO849" i="109"/>
  <c r="AO412" i="109"/>
  <c r="AP630" i="109" s="1"/>
  <c r="AO411" i="109"/>
  <c r="AP629" i="109" s="1"/>
  <c r="AO847" i="109"/>
  <c r="AO407" i="109"/>
  <c r="AP625" i="109" s="1"/>
  <c r="AO408" i="109"/>
  <c r="AP626" i="109" s="1"/>
  <c r="AO409" i="109"/>
  <c r="AP627" i="109" s="1"/>
  <c r="AO845" i="109"/>
  <c r="AO406" i="109"/>
  <c r="AP624" i="109" s="1"/>
  <c r="AO842" i="109"/>
  <c r="AO405" i="109"/>
  <c r="AP623" i="109" s="1"/>
  <c r="AO841" i="109"/>
  <c r="AO404" i="109"/>
  <c r="AP622" i="109" s="1"/>
  <c r="AO402" i="109"/>
  <c r="AP620" i="109" s="1"/>
  <c r="AN394" i="109"/>
  <c r="AO612" i="109" s="1"/>
  <c r="AG424" i="109"/>
  <c r="EK424" i="109" s="1"/>
  <c r="AG642" i="109"/>
  <c r="BC449" i="109" l="1"/>
  <c r="BC667" i="109"/>
  <c r="AO885" i="109"/>
  <c r="BG1890" i="109"/>
  <c r="BG1901" i="109"/>
  <c r="AQ442" i="109"/>
  <c r="AR660" i="109" s="1"/>
  <c r="BD1857" i="109"/>
  <c r="AO848" i="109"/>
  <c r="AP848" i="109" s="1"/>
  <c r="AG860" i="109"/>
  <c r="AZ883" i="109"/>
  <c r="BA447" i="109"/>
  <c r="BB665" i="109" s="1"/>
  <c r="AO881" i="109"/>
  <c r="AO838" i="109"/>
  <c r="AO862" i="109"/>
  <c r="AN830" i="109"/>
  <c r="BE1864" i="109"/>
  <c r="BG1904" i="109"/>
  <c r="AO851" i="109"/>
  <c r="BF1866" i="109"/>
  <c r="BE1878" i="109"/>
  <c r="BG1885" i="109"/>
  <c r="BD1859" i="109"/>
  <c r="BD1862" i="109"/>
  <c r="BF1877" i="109"/>
  <c r="BD1858" i="109"/>
  <c r="AZ1875" i="109"/>
  <c r="BE1865" i="109"/>
  <c r="BG1894" i="109"/>
  <c r="BE1876" i="109"/>
  <c r="BD1861" i="109"/>
  <c r="BH1478" i="109"/>
  <c r="BE1446" i="109"/>
  <c r="BF1653" i="109" s="1"/>
  <c r="BH1487" i="109"/>
  <c r="BF1453" i="109"/>
  <c r="BG1660" i="109" s="1"/>
  <c r="BE1444" i="109"/>
  <c r="BF1651" i="109" s="1"/>
  <c r="BG1452" i="109"/>
  <c r="BH1659" i="109" s="1"/>
  <c r="BH1476" i="109"/>
  <c r="BH1498" i="109"/>
  <c r="BE1862" i="109"/>
  <c r="BE1448" i="109"/>
  <c r="BF1655" i="109" s="1"/>
  <c r="BF1855" i="109"/>
  <c r="BF1441" i="109"/>
  <c r="BG1648" i="109" s="1"/>
  <c r="BH1480" i="109"/>
  <c r="BE1867" i="109"/>
  <c r="BF1450" i="109"/>
  <c r="BG1657" i="109" s="1"/>
  <c r="BH1500" i="109"/>
  <c r="BE1445" i="109"/>
  <c r="BF1652" i="109" s="1"/>
  <c r="BF1454" i="109"/>
  <c r="BG1661" i="109" s="1"/>
  <c r="BF1868" i="109"/>
  <c r="BH1471" i="109"/>
  <c r="BE1443" i="109"/>
  <c r="BF1650" i="109" s="1"/>
  <c r="BA1461" i="109"/>
  <c r="BB1668" i="109" s="1"/>
  <c r="BG1463" i="109"/>
  <c r="BH1670" i="109" s="1"/>
  <c r="BF1464" i="109"/>
  <c r="BG1671" i="109" s="1"/>
  <c r="BF1451" i="109"/>
  <c r="BG1658" i="109" s="1"/>
  <c r="BH1490" i="109"/>
  <c r="BF1462" i="109"/>
  <c r="BG1669" i="109" s="1"/>
  <c r="BE1447" i="109"/>
  <c r="BF1654" i="109" s="1"/>
  <c r="BD1860" i="109"/>
  <c r="AO850" i="109"/>
  <c r="AR1850" i="109"/>
  <c r="AO892" i="109"/>
  <c r="AS1436" i="109"/>
  <c r="AT1643" i="109" s="1"/>
  <c r="AO861" i="109"/>
  <c r="AO877" i="109"/>
  <c r="AM1055" i="109"/>
  <c r="AM1052" i="109"/>
  <c r="AO904" i="109"/>
  <c r="AO863" i="109"/>
  <c r="AO872" i="109"/>
  <c r="AO844" i="109"/>
  <c r="AO840" i="109"/>
  <c r="AO867" i="109"/>
  <c r="AP468" i="109"/>
  <c r="AQ686" i="109" s="1"/>
  <c r="AP467" i="109"/>
  <c r="AQ685" i="109" s="1"/>
  <c r="AP903" i="109"/>
  <c r="AP466" i="109"/>
  <c r="AQ684" i="109" s="1"/>
  <c r="AP902" i="109"/>
  <c r="AP456" i="109"/>
  <c r="AQ674" i="109" s="1"/>
  <c r="AP453" i="109"/>
  <c r="AQ671" i="109" s="1"/>
  <c r="AP889" i="109"/>
  <c r="AP446" i="109"/>
  <c r="AQ664" i="109" s="1"/>
  <c r="AP882" i="109"/>
  <c r="AP885" i="109"/>
  <c r="AP445" i="109"/>
  <c r="AQ663" i="109" s="1"/>
  <c r="AP441" i="109"/>
  <c r="AQ659" i="109" s="1"/>
  <c r="AP878" i="109"/>
  <c r="AP440" i="109"/>
  <c r="AQ658" i="109" s="1"/>
  <c r="AP876" i="109"/>
  <c r="AP436" i="109"/>
  <c r="AQ654" i="109" s="1"/>
  <c r="AP435" i="109"/>
  <c r="AQ653" i="109" s="1"/>
  <c r="AP871" i="109"/>
  <c r="AP431" i="109"/>
  <c r="AQ649" i="109" s="1"/>
  <c r="AP425" i="109"/>
  <c r="AQ643" i="109" s="1"/>
  <c r="AP426" i="109"/>
  <c r="AQ644" i="109" s="1"/>
  <c r="AP862" i="109"/>
  <c r="AP427" i="109"/>
  <c r="AQ645" i="109" s="1"/>
  <c r="AP414" i="109"/>
  <c r="AQ632" i="109" s="1"/>
  <c r="AP415" i="109"/>
  <c r="AQ633" i="109" s="1"/>
  <c r="AP412" i="109"/>
  <c r="AQ630" i="109" s="1"/>
  <c r="AP413" i="109"/>
  <c r="AQ631" i="109" s="1"/>
  <c r="AP849" i="109"/>
  <c r="AP411" i="109"/>
  <c r="AQ629" i="109" s="1"/>
  <c r="AP847" i="109"/>
  <c r="AP409" i="109"/>
  <c r="AQ627" i="109" s="1"/>
  <c r="AP845" i="109"/>
  <c r="AP407" i="109"/>
  <c r="AQ625" i="109" s="1"/>
  <c r="AP843" i="109"/>
  <c r="AP408" i="109"/>
  <c r="AQ626" i="109" s="1"/>
  <c r="AP405" i="109"/>
  <c r="AQ623" i="109" s="1"/>
  <c r="AP841" i="109"/>
  <c r="AP406" i="109"/>
  <c r="AQ624" i="109" s="1"/>
  <c r="AP842" i="109"/>
  <c r="AP404" i="109"/>
  <c r="AQ622" i="109" s="1"/>
  <c r="AP402" i="109"/>
  <c r="AQ620" i="109" s="1"/>
  <c r="AO394" i="109"/>
  <c r="AP612" i="109" s="1"/>
  <c r="AH424" i="109"/>
  <c r="AJ642" i="109" s="1"/>
  <c r="AH642" i="109"/>
  <c r="BD449" i="109" l="1"/>
  <c r="BD667" i="109"/>
  <c r="BE1857" i="109"/>
  <c r="BF1857" i="109" s="1"/>
  <c r="AR442" i="109"/>
  <c r="AS660" i="109" s="1"/>
  <c r="AP881" i="109"/>
  <c r="BA883" i="109"/>
  <c r="AO830" i="109"/>
  <c r="BE1859" i="109"/>
  <c r="AP838" i="109"/>
  <c r="BB447" i="109"/>
  <c r="BC665" i="109" s="1"/>
  <c r="BF1864" i="109"/>
  <c r="AP851" i="109"/>
  <c r="AQ851" i="109" s="1"/>
  <c r="AP850" i="109"/>
  <c r="BG1866" i="109"/>
  <c r="BF1876" i="109"/>
  <c r="BF1878" i="109"/>
  <c r="BE1861" i="109"/>
  <c r="BE1858" i="109"/>
  <c r="BG1877" i="109"/>
  <c r="BF1865" i="109"/>
  <c r="BF1447" i="109"/>
  <c r="BG1654" i="109" s="1"/>
  <c r="BH1904" i="109"/>
  <c r="BI1697" i="109"/>
  <c r="BG1464" i="109"/>
  <c r="BH1671" i="109" s="1"/>
  <c r="BA1875" i="109"/>
  <c r="BF1443" i="109"/>
  <c r="BG1650" i="109" s="1"/>
  <c r="BG1855" i="109"/>
  <c r="BG1441" i="109"/>
  <c r="BH1648" i="109" s="1"/>
  <c r="BH1890" i="109"/>
  <c r="BI1683" i="109"/>
  <c r="BG1453" i="109"/>
  <c r="BH1660" i="109" s="1"/>
  <c r="BF1446" i="109"/>
  <c r="BG1653" i="109" s="1"/>
  <c r="BG1462" i="109"/>
  <c r="BH1669" i="109" s="1"/>
  <c r="BB1461" i="109"/>
  <c r="BC1668" i="109" s="1"/>
  <c r="BG1868" i="109"/>
  <c r="BG1454" i="109"/>
  <c r="BH1661" i="109" s="1"/>
  <c r="BH1914" i="109"/>
  <c r="BI1707" i="109"/>
  <c r="BH1452" i="109"/>
  <c r="BH1896" i="109"/>
  <c r="BI1689" i="109"/>
  <c r="BG1451" i="109"/>
  <c r="BH1658" i="109" s="1"/>
  <c r="BH1885" i="109"/>
  <c r="BI1678" i="109"/>
  <c r="BF1445" i="109"/>
  <c r="BG1652" i="109" s="1"/>
  <c r="BG1450" i="109"/>
  <c r="BH1657" i="109" s="1"/>
  <c r="BH1894" i="109"/>
  <c r="BI1687" i="109"/>
  <c r="BH1912" i="109"/>
  <c r="BI1705" i="109"/>
  <c r="BH1901" i="109"/>
  <c r="BI1694" i="109"/>
  <c r="BH1892" i="109"/>
  <c r="BI1685" i="109"/>
  <c r="BH1463" i="109"/>
  <c r="BF1862" i="109"/>
  <c r="BF1448" i="109"/>
  <c r="BG1655" i="109" s="1"/>
  <c r="BF1858" i="109"/>
  <c r="BF1444" i="109"/>
  <c r="BG1651" i="109" s="1"/>
  <c r="BF1867" i="109"/>
  <c r="BE1860" i="109"/>
  <c r="AP844" i="109"/>
  <c r="AP892" i="109"/>
  <c r="AP861" i="109"/>
  <c r="AT1436" i="109"/>
  <c r="AU1643" i="109" s="1"/>
  <c r="AS1850" i="109"/>
  <c r="AP867" i="109"/>
  <c r="AP877" i="109"/>
  <c r="AP863" i="109"/>
  <c r="AP904" i="109"/>
  <c r="AN1055" i="109"/>
  <c r="AN1052" i="109"/>
  <c r="AP872" i="109"/>
  <c r="AP840" i="109"/>
  <c r="AQ467" i="109"/>
  <c r="AR685" i="109" s="1"/>
  <c r="AQ903" i="109"/>
  <c r="AQ468" i="109"/>
  <c r="AR686" i="109" s="1"/>
  <c r="AQ466" i="109"/>
  <c r="AR684" i="109" s="1"/>
  <c r="AQ902" i="109"/>
  <c r="AQ456" i="109"/>
  <c r="AR674" i="109" s="1"/>
  <c r="AQ453" i="109"/>
  <c r="AR671" i="109" s="1"/>
  <c r="AQ889" i="109"/>
  <c r="AQ885" i="109"/>
  <c r="AQ446" i="109"/>
  <c r="AR664" i="109" s="1"/>
  <c r="AQ882" i="109"/>
  <c r="AQ445" i="109"/>
  <c r="AR663" i="109" s="1"/>
  <c r="AQ878" i="109"/>
  <c r="AQ441" i="109"/>
  <c r="AR659" i="109" s="1"/>
  <c r="AQ440" i="109"/>
  <c r="AR658" i="109" s="1"/>
  <c r="AQ876" i="109"/>
  <c r="AQ436" i="109"/>
  <c r="AR654" i="109" s="1"/>
  <c r="AQ435" i="109"/>
  <c r="AR653" i="109" s="1"/>
  <c r="AQ871" i="109"/>
  <c r="AQ431" i="109"/>
  <c r="AR649" i="109" s="1"/>
  <c r="AQ426" i="109"/>
  <c r="AR644" i="109" s="1"/>
  <c r="AQ862" i="109"/>
  <c r="AQ427" i="109"/>
  <c r="AR645" i="109" s="1"/>
  <c r="AQ425" i="109"/>
  <c r="AR643" i="109" s="1"/>
  <c r="AQ415" i="109"/>
  <c r="AR633" i="109" s="1"/>
  <c r="AQ414" i="109"/>
  <c r="AR632" i="109" s="1"/>
  <c r="AQ413" i="109"/>
  <c r="AR631" i="109" s="1"/>
  <c r="AQ849" i="109"/>
  <c r="AQ412" i="109"/>
  <c r="AR630" i="109" s="1"/>
  <c r="AQ848" i="109"/>
  <c r="AQ411" i="109"/>
  <c r="AR629" i="109" s="1"/>
  <c r="AQ847" i="109"/>
  <c r="AQ407" i="109"/>
  <c r="AR625" i="109" s="1"/>
  <c r="AQ843" i="109"/>
  <c r="AQ408" i="109"/>
  <c r="AR626" i="109" s="1"/>
  <c r="AQ409" i="109"/>
  <c r="AR627" i="109" s="1"/>
  <c r="AQ845" i="109"/>
  <c r="AQ406" i="109"/>
  <c r="AR624" i="109" s="1"/>
  <c r="AQ842" i="109"/>
  <c r="AQ405" i="109"/>
  <c r="AR623" i="109" s="1"/>
  <c r="AQ841" i="109"/>
  <c r="AQ404" i="109"/>
  <c r="AR622" i="109" s="1"/>
  <c r="AQ402" i="109"/>
  <c r="AR620" i="109" s="1"/>
  <c r="AP394" i="109"/>
  <c r="AQ612" i="109" s="1"/>
  <c r="AP830" i="109"/>
  <c r="AI642" i="109"/>
  <c r="AH860" i="109"/>
  <c r="AJ424" i="109"/>
  <c r="AK642" i="109" s="1"/>
  <c r="BE449" i="109" l="1"/>
  <c r="BE667" i="109"/>
  <c r="AQ838" i="109"/>
  <c r="AQ881" i="109"/>
  <c r="AR881" i="109" s="1"/>
  <c r="AR414" i="109"/>
  <c r="AS632" i="109" s="1"/>
  <c r="BB883" i="109"/>
  <c r="AS442" i="109"/>
  <c r="AT660" i="109" s="1"/>
  <c r="BF1861" i="109"/>
  <c r="BF1859" i="109"/>
  <c r="AQ850" i="109"/>
  <c r="BG1864" i="109"/>
  <c r="BC447" i="109"/>
  <c r="BD665" i="109" s="1"/>
  <c r="AQ840" i="109"/>
  <c r="BG1878" i="109"/>
  <c r="BG1876" i="109"/>
  <c r="AQ844" i="109"/>
  <c r="BG1865" i="109"/>
  <c r="BB1875" i="109"/>
  <c r="BC1875" i="109" s="1"/>
  <c r="BF1860" i="109"/>
  <c r="BH1441" i="109"/>
  <c r="BG1448" i="109"/>
  <c r="BH1655" i="109" s="1"/>
  <c r="BG1862" i="109"/>
  <c r="BH1451" i="109"/>
  <c r="BH1454" i="109"/>
  <c r="BH1462" i="109"/>
  <c r="BG1446" i="109"/>
  <c r="BH1653" i="109" s="1"/>
  <c r="BH1866" i="109"/>
  <c r="BI1659" i="109"/>
  <c r="BH1453" i="109"/>
  <c r="BG1857" i="109"/>
  <c r="BG1443" i="109"/>
  <c r="BH1650" i="109" s="1"/>
  <c r="BH1464" i="109"/>
  <c r="BG1447" i="109"/>
  <c r="BH1654" i="109" s="1"/>
  <c r="BH1877" i="109"/>
  <c r="BI1670" i="109"/>
  <c r="BG1859" i="109"/>
  <c r="BG1445" i="109"/>
  <c r="BH1652" i="109" s="1"/>
  <c r="BG1858" i="109"/>
  <c r="BG1444" i="109"/>
  <c r="BH1651" i="109" s="1"/>
  <c r="BH1450" i="109"/>
  <c r="BC1461" i="109"/>
  <c r="BD1668" i="109" s="1"/>
  <c r="BG1867" i="109"/>
  <c r="AQ892" i="109"/>
  <c r="AQ861" i="109"/>
  <c r="AT1850" i="109"/>
  <c r="AU1436" i="109"/>
  <c r="AW1643" i="109" s="1"/>
  <c r="AQ867" i="109"/>
  <c r="AQ877" i="109"/>
  <c r="AQ863" i="109"/>
  <c r="AJ860" i="109"/>
  <c r="AQ904" i="109"/>
  <c r="AO1055" i="109"/>
  <c r="AO1052" i="109"/>
  <c r="AQ872" i="109"/>
  <c r="AR468" i="109"/>
  <c r="AS686" i="109" s="1"/>
  <c r="AR467" i="109"/>
  <c r="AS685" i="109" s="1"/>
  <c r="AR903" i="109"/>
  <c r="AR466" i="109"/>
  <c r="AS684" i="109" s="1"/>
  <c r="AR902" i="109"/>
  <c r="AR456" i="109"/>
  <c r="AS674" i="109" s="1"/>
  <c r="AR453" i="109"/>
  <c r="AS671" i="109" s="1"/>
  <c r="AR889" i="109"/>
  <c r="AR446" i="109"/>
  <c r="AS664" i="109" s="1"/>
  <c r="AR882" i="109"/>
  <c r="AR885" i="109"/>
  <c r="AR445" i="109"/>
  <c r="AS663" i="109" s="1"/>
  <c r="AR441" i="109"/>
  <c r="AS659" i="109" s="1"/>
  <c r="AR878" i="109"/>
  <c r="AR440" i="109"/>
  <c r="AS658" i="109" s="1"/>
  <c r="AR876" i="109"/>
  <c r="AR436" i="109"/>
  <c r="AS654" i="109" s="1"/>
  <c r="AR435" i="109"/>
  <c r="AS653" i="109" s="1"/>
  <c r="AR871" i="109"/>
  <c r="AR431" i="109"/>
  <c r="AS649" i="109" s="1"/>
  <c r="AR427" i="109"/>
  <c r="AS645" i="109" s="1"/>
  <c r="AR425" i="109"/>
  <c r="AS643" i="109" s="1"/>
  <c r="AR426" i="109"/>
  <c r="AS644" i="109" s="1"/>
  <c r="AR862" i="109"/>
  <c r="AR415" i="109"/>
  <c r="AS633" i="109" s="1"/>
  <c r="AR851" i="109"/>
  <c r="AR412" i="109"/>
  <c r="AS630" i="109" s="1"/>
  <c r="AR848" i="109"/>
  <c r="AR413" i="109"/>
  <c r="AS631" i="109" s="1"/>
  <c r="AR849" i="109"/>
  <c r="AR411" i="109"/>
  <c r="AS629" i="109" s="1"/>
  <c r="AR847" i="109"/>
  <c r="AR408" i="109"/>
  <c r="AS626" i="109" s="1"/>
  <c r="AR409" i="109"/>
  <c r="AS627" i="109" s="1"/>
  <c r="AR845" i="109"/>
  <c r="AR407" i="109"/>
  <c r="AS625" i="109" s="1"/>
  <c r="AR843" i="109"/>
  <c r="AR405" i="109"/>
  <c r="AS623" i="109" s="1"/>
  <c r="AR841" i="109"/>
  <c r="AR406" i="109"/>
  <c r="AS624" i="109" s="1"/>
  <c r="AR842" i="109"/>
  <c r="AR404" i="109"/>
  <c r="AS622" i="109" s="1"/>
  <c r="AR402" i="109"/>
  <c r="AS620" i="109" s="1"/>
  <c r="AR838" i="109"/>
  <c r="AQ394" i="109"/>
  <c r="AR612" i="109" s="1"/>
  <c r="AQ830" i="109"/>
  <c r="AK424" i="109"/>
  <c r="AL642" i="109" s="1"/>
  <c r="BF449" i="109" l="1"/>
  <c r="BF667" i="109"/>
  <c r="BC883" i="109"/>
  <c r="BD883" i="109" s="1"/>
  <c r="AR850" i="109"/>
  <c r="AS850" i="109" s="1"/>
  <c r="BG1861" i="109"/>
  <c r="AT442" i="109"/>
  <c r="AU660" i="109" s="1"/>
  <c r="AR840" i="109"/>
  <c r="BD447" i="109"/>
  <c r="BE665" i="109" s="1"/>
  <c r="AR872" i="109"/>
  <c r="AR844" i="109"/>
  <c r="AR892" i="109"/>
  <c r="BG1860" i="109"/>
  <c r="BH1445" i="109"/>
  <c r="BH1447" i="109"/>
  <c r="BH1443" i="109"/>
  <c r="BH1444" i="109"/>
  <c r="BH1876" i="109"/>
  <c r="BI1669" i="109"/>
  <c r="BH1865" i="109"/>
  <c r="BI1658" i="109"/>
  <c r="BH1448" i="109"/>
  <c r="BH1864" i="109"/>
  <c r="BI1657" i="109"/>
  <c r="BH1878" i="109"/>
  <c r="BI1671" i="109"/>
  <c r="BH1446" i="109"/>
  <c r="AW1436" i="109"/>
  <c r="AX1643" i="109" s="1"/>
  <c r="BD1461" i="109"/>
  <c r="BE1668" i="109" s="1"/>
  <c r="BD1875" i="109"/>
  <c r="BH1867" i="109"/>
  <c r="BI1660" i="109"/>
  <c r="BH1868" i="109"/>
  <c r="BI1661" i="109"/>
  <c r="BH1855" i="109"/>
  <c r="BI1648" i="109"/>
  <c r="AR861" i="109"/>
  <c r="AU1850" i="109"/>
  <c r="AV1643" i="109"/>
  <c r="AR867" i="109"/>
  <c r="AR863" i="109"/>
  <c r="AR877" i="109"/>
  <c r="AR904" i="109"/>
  <c r="AK860" i="109"/>
  <c r="AP1052" i="109"/>
  <c r="AP1055" i="109"/>
  <c r="AS467" i="109"/>
  <c r="AT685" i="109" s="1"/>
  <c r="AS903" i="109"/>
  <c r="AS468" i="109"/>
  <c r="AT686" i="109" s="1"/>
  <c r="AS466" i="109"/>
  <c r="AT684" i="109" s="1"/>
  <c r="AS902" i="109"/>
  <c r="AS456" i="109"/>
  <c r="AT674" i="109" s="1"/>
  <c r="AS453" i="109"/>
  <c r="AT671" i="109" s="1"/>
  <c r="AS889" i="109"/>
  <c r="AS885" i="109"/>
  <c r="AS446" i="109"/>
  <c r="AT664" i="109" s="1"/>
  <c r="AS882" i="109"/>
  <c r="AS445" i="109"/>
  <c r="AT663" i="109" s="1"/>
  <c r="AS881" i="109"/>
  <c r="AS878" i="109"/>
  <c r="AS441" i="109"/>
  <c r="AT659" i="109" s="1"/>
  <c r="AS440" i="109"/>
  <c r="AT658" i="109" s="1"/>
  <c r="AS876" i="109"/>
  <c r="AS436" i="109"/>
  <c r="AT654" i="109" s="1"/>
  <c r="AS435" i="109"/>
  <c r="AT653" i="109" s="1"/>
  <c r="AS871" i="109"/>
  <c r="AS431" i="109"/>
  <c r="AT649" i="109" s="1"/>
  <c r="AS425" i="109"/>
  <c r="AT643" i="109" s="1"/>
  <c r="AS426" i="109"/>
  <c r="AT644" i="109" s="1"/>
  <c r="AS862" i="109"/>
  <c r="AS427" i="109"/>
  <c r="AT645" i="109" s="1"/>
  <c r="AS415" i="109"/>
  <c r="AT633" i="109" s="1"/>
  <c r="AS851" i="109"/>
  <c r="AS414" i="109"/>
  <c r="AT632" i="109" s="1"/>
  <c r="AS413" i="109"/>
  <c r="AT631" i="109" s="1"/>
  <c r="AS849" i="109"/>
  <c r="AS412" i="109"/>
  <c r="AT630" i="109" s="1"/>
  <c r="AS848" i="109"/>
  <c r="AS411" i="109"/>
  <c r="AT629" i="109" s="1"/>
  <c r="AS847" i="109"/>
  <c r="AS409" i="109"/>
  <c r="AT627" i="109" s="1"/>
  <c r="AS845" i="109"/>
  <c r="AS407" i="109"/>
  <c r="AT625" i="109" s="1"/>
  <c r="AS843" i="109"/>
  <c r="AS408" i="109"/>
  <c r="AT626" i="109" s="1"/>
  <c r="AS844" i="109"/>
  <c r="AS406" i="109"/>
  <c r="AT624" i="109" s="1"/>
  <c r="AS842" i="109"/>
  <c r="AS405" i="109"/>
  <c r="AT623" i="109" s="1"/>
  <c r="AS841" i="109"/>
  <c r="AS404" i="109"/>
  <c r="AT622" i="109" s="1"/>
  <c r="AS840" i="109"/>
  <c r="AS402" i="109"/>
  <c r="AT620" i="109" s="1"/>
  <c r="AS838" i="109"/>
  <c r="AR394" i="109"/>
  <c r="AS612" i="109" s="1"/>
  <c r="AR830" i="109"/>
  <c r="AL424" i="109"/>
  <c r="AM642" i="109" s="1"/>
  <c r="BG449" i="109" l="1"/>
  <c r="BG667" i="109"/>
  <c r="AS861" i="109"/>
  <c r="AT861" i="109" s="1"/>
  <c r="AU442" i="109"/>
  <c r="AW660" i="109" s="1"/>
  <c r="AS872" i="109"/>
  <c r="BE447" i="109"/>
  <c r="BF665" i="109" s="1"/>
  <c r="BE883" i="109"/>
  <c r="AS867" i="109"/>
  <c r="AS892" i="109"/>
  <c r="AW1850" i="109"/>
  <c r="BH1862" i="109"/>
  <c r="BI1655" i="109"/>
  <c r="BH1857" i="109"/>
  <c r="BI1650" i="109"/>
  <c r="BH1859" i="109"/>
  <c r="BI1652" i="109"/>
  <c r="BE1875" i="109"/>
  <c r="BE1461" i="109"/>
  <c r="BF1668" i="109" s="1"/>
  <c r="BH1860" i="109"/>
  <c r="BI1653" i="109"/>
  <c r="BH1858" i="109"/>
  <c r="BI1651" i="109"/>
  <c r="AX1436" i="109"/>
  <c r="AY1643" i="109" s="1"/>
  <c r="BH1861" i="109"/>
  <c r="BI1654" i="109"/>
  <c r="AS877" i="109"/>
  <c r="AS863" i="109"/>
  <c r="AS904" i="109"/>
  <c r="AL860" i="109"/>
  <c r="AQ1052" i="109"/>
  <c r="AQ1055" i="109"/>
  <c r="AT468" i="109"/>
  <c r="AU686" i="109" s="1"/>
  <c r="AT467" i="109"/>
  <c r="AU685" i="109" s="1"/>
  <c r="AT903" i="109"/>
  <c r="AT466" i="109"/>
  <c r="AU684" i="109" s="1"/>
  <c r="AT902" i="109"/>
  <c r="AT456" i="109"/>
  <c r="AU674" i="109" s="1"/>
  <c r="AT453" i="109"/>
  <c r="AU671" i="109" s="1"/>
  <c r="AT889" i="109"/>
  <c r="AT446" i="109"/>
  <c r="AU664" i="109" s="1"/>
  <c r="AT882" i="109"/>
  <c r="AT885" i="109"/>
  <c r="AT445" i="109"/>
  <c r="AU663" i="109" s="1"/>
  <c r="AT881" i="109"/>
  <c r="AT441" i="109"/>
  <c r="AU659" i="109" s="1"/>
  <c r="AT878" i="109"/>
  <c r="AT440" i="109"/>
  <c r="AU658" i="109" s="1"/>
  <c r="AT876" i="109"/>
  <c r="AT436" i="109"/>
  <c r="AU654" i="109" s="1"/>
  <c r="AT435" i="109"/>
  <c r="AU653" i="109" s="1"/>
  <c r="AT871" i="109"/>
  <c r="AT431" i="109"/>
  <c r="AU649" i="109" s="1"/>
  <c r="AT426" i="109"/>
  <c r="AU644" i="109" s="1"/>
  <c r="AT862" i="109"/>
  <c r="AT427" i="109"/>
  <c r="AU645" i="109" s="1"/>
  <c r="AT425" i="109"/>
  <c r="AU643" i="109" s="1"/>
  <c r="AT414" i="109"/>
  <c r="AU632" i="109" s="1"/>
  <c r="AT850" i="109"/>
  <c r="AT415" i="109"/>
  <c r="AU633" i="109" s="1"/>
  <c r="AT851" i="109"/>
  <c r="AT412" i="109"/>
  <c r="AU630" i="109" s="1"/>
  <c r="AT848" i="109"/>
  <c r="AT413" i="109"/>
  <c r="AU631" i="109" s="1"/>
  <c r="AT849" i="109"/>
  <c r="AT411" i="109"/>
  <c r="AU629" i="109" s="1"/>
  <c r="AT847" i="109"/>
  <c r="AT407" i="109"/>
  <c r="AU625" i="109" s="1"/>
  <c r="AT843" i="109"/>
  <c r="AT408" i="109"/>
  <c r="AU626" i="109" s="1"/>
  <c r="AT844" i="109"/>
  <c r="AT409" i="109"/>
  <c r="AU627" i="109" s="1"/>
  <c r="AT845" i="109"/>
  <c r="AT405" i="109"/>
  <c r="AU623" i="109" s="1"/>
  <c r="AT841" i="109"/>
  <c r="AT406" i="109"/>
  <c r="AU624" i="109" s="1"/>
  <c r="AT842" i="109"/>
  <c r="AT404" i="109"/>
  <c r="AU622" i="109" s="1"/>
  <c r="AT840" i="109"/>
  <c r="AT402" i="109"/>
  <c r="AU620" i="109" s="1"/>
  <c r="AT838" i="109"/>
  <c r="AS394" i="109"/>
  <c r="AT612" i="109" s="1"/>
  <c r="AS830" i="109"/>
  <c r="AM424" i="109"/>
  <c r="AN642" i="109" s="1"/>
  <c r="BH449" i="109" l="1"/>
  <c r="BH667" i="109"/>
  <c r="AT872" i="109"/>
  <c r="AW442" i="109"/>
  <c r="AT867" i="109"/>
  <c r="BF447" i="109"/>
  <c r="BG665" i="109" s="1"/>
  <c r="BF883" i="109"/>
  <c r="AT892" i="109"/>
  <c r="AX1850" i="109"/>
  <c r="AY1436" i="109"/>
  <c r="AZ1643" i="109" s="1"/>
  <c r="BF1461" i="109"/>
  <c r="BG1668" i="109" s="1"/>
  <c r="BF1875" i="109"/>
  <c r="AT877" i="109"/>
  <c r="AT863" i="109"/>
  <c r="AM860" i="109"/>
  <c r="AT904" i="109"/>
  <c r="AR1052" i="109"/>
  <c r="AR1055" i="109"/>
  <c r="AU467" i="109"/>
  <c r="AW685" i="109" s="1"/>
  <c r="AU468" i="109"/>
  <c r="AW686" i="109" s="1"/>
  <c r="AU466" i="109"/>
  <c r="AW684" i="109" s="1"/>
  <c r="AU456" i="109"/>
  <c r="AW674" i="109" s="1"/>
  <c r="AU453" i="109"/>
  <c r="AW671" i="109" s="1"/>
  <c r="AU446" i="109"/>
  <c r="AW664" i="109" s="1"/>
  <c r="AU445" i="109"/>
  <c r="AW663" i="109" s="1"/>
  <c r="AU441" i="109"/>
  <c r="AW659" i="109" s="1"/>
  <c r="AU440" i="109"/>
  <c r="AW658" i="109" s="1"/>
  <c r="AU436" i="109"/>
  <c r="AW654" i="109" s="1"/>
  <c r="AU435" i="109"/>
  <c r="AW653" i="109" s="1"/>
  <c r="AU431" i="109"/>
  <c r="AW649" i="109" s="1"/>
  <c r="AU427" i="109"/>
  <c r="AW645" i="109" s="1"/>
  <c r="AU425" i="109"/>
  <c r="AW643" i="109" s="1"/>
  <c r="AU426" i="109"/>
  <c r="AW644" i="109" s="1"/>
  <c r="AU415" i="109"/>
  <c r="AW633" i="109" s="1"/>
  <c r="AU414" i="109"/>
  <c r="AW632" i="109" s="1"/>
  <c r="AU413" i="109"/>
  <c r="AW631" i="109" s="1"/>
  <c r="AU412" i="109"/>
  <c r="AW630" i="109" s="1"/>
  <c r="AU411" i="109"/>
  <c r="AW629" i="109" s="1"/>
  <c r="AU408" i="109"/>
  <c r="AW626" i="109" s="1"/>
  <c r="AU409" i="109"/>
  <c r="AW627" i="109" s="1"/>
  <c r="AU407" i="109"/>
  <c r="AW625" i="109" s="1"/>
  <c r="AU406" i="109"/>
  <c r="AW624" i="109" s="1"/>
  <c r="AU405" i="109"/>
  <c r="AW623" i="109" s="1"/>
  <c r="AU404" i="109"/>
  <c r="AW622" i="109" s="1"/>
  <c r="AU402" i="109"/>
  <c r="AW620" i="109" s="1"/>
  <c r="AT394" i="109"/>
  <c r="AU612" i="109" s="1"/>
  <c r="AT830" i="109"/>
  <c r="AN424" i="109"/>
  <c r="AO642" i="109" s="1"/>
  <c r="AX442" i="109" l="1"/>
  <c r="AX660" i="109"/>
  <c r="BG447" i="109"/>
  <c r="BH665" i="109" s="1"/>
  <c r="BG883" i="109"/>
  <c r="AY1850" i="109"/>
  <c r="AW405" i="109"/>
  <c r="AX623" i="109" s="1"/>
  <c r="AW408" i="109"/>
  <c r="AX626" i="109" s="1"/>
  <c r="AW412" i="109"/>
  <c r="AX630" i="109" s="1"/>
  <c r="AW426" i="109"/>
  <c r="AX644" i="109" s="1"/>
  <c r="AW427" i="109"/>
  <c r="AX645" i="109" s="1"/>
  <c r="AW440" i="109"/>
  <c r="AX658" i="109" s="1"/>
  <c r="AW446" i="109"/>
  <c r="AX664" i="109" s="1"/>
  <c r="AW453" i="109"/>
  <c r="AX671" i="109" s="1"/>
  <c r="AW466" i="109"/>
  <c r="AX684" i="109" s="1"/>
  <c r="AW467" i="109"/>
  <c r="AX685" i="109" s="1"/>
  <c r="AW407" i="109"/>
  <c r="AX625" i="109" s="1"/>
  <c r="AW404" i="109"/>
  <c r="AX622" i="109" s="1"/>
  <c r="AW406" i="109"/>
  <c r="AX624" i="109" s="1"/>
  <c r="AW409" i="109"/>
  <c r="AX627" i="109" s="1"/>
  <c r="AW411" i="109"/>
  <c r="AX629" i="109" s="1"/>
  <c r="AW413" i="109"/>
  <c r="AX631" i="109" s="1"/>
  <c r="AW415" i="109"/>
  <c r="AX633" i="109" s="1"/>
  <c r="AW425" i="109"/>
  <c r="AX643" i="109" s="1"/>
  <c r="AW431" i="109"/>
  <c r="AX649" i="109" s="1"/>
  <c r="AW436" i="109"/>
  <c r="AX654" i="109" s="1"/>
  <c r="AW441" i="109"/>
  <c r="AX659" i="109" s="1"/>
  <c r="AW445" i="109"/>
  <c r="AX663" i="109" s="1"/>
  <c r="AW456" i="109"/>
  <c r="AX674" i="109" s="1"/>
  <c r="AW468" i="109"/>
  <c r="AX686" i="109" s="1"/>
  <c r="BG1875" i="109"/>
  <c r="BG1461" i="109"/>
  <c r="BH1668" i="109" s="1"/>
  <c r="AZ1436" i="109"/>
  <c r="BA1643" i="109" s="1"/>
  <c r="AW435" i="109"/>
  <c r="AX653" i="109" s="1"/>
  <c r="AW414" i="109"/>
  <c r="AX632" i="109" s="1"/>
  <c r="AW402" i="109"/>
  <c r="AX620" i="109" s="1"/>
  <c r="AN860" i="109"/>
  <c r="AS1055" i="109"/>
  <c r="AS1052" i="109"/>
  <c r="AV686" i="109"/>
  <c r="AU904" i="109"/>
  <c r="AV685" i="109"/>
  <c r="AU903" i="109"/>
  <c r="AV684" i="109"/>
  <c r="AU902" i="109"/>
  <c r="AV674" i="109"/>
  <c r="AU892" i="109"/>
  <c r="AV671" i="109"/>
  <c r="AU889" i="109"/>
  <c r="AV667" i="109"/>
  <c r="AU885" i="109"/>
  <c r="AV664" i="109"/>
  <c r="AU882" i="109"/>
  <c r="AV663" i="109"/>
  <c r="AU881" i="109"/>
  <c r="AV659" i="109"/>
  <c r="AU877" i="109"/>
  <c r="AV660" i="109"/>
  <c r="AU878" i="109"/>
  <c r="AV658" i="109"/>
  <c r="AU876" i="109"/>
  <c r="AV654" i="109"/>
  <c r="AU872" i="109"/>
  <c r="AV653" i="109"/>
  <c r="AU871" i="109"/>
  <c r="AV649" i="109"/>
  <c r="AU867" i="109"/>
  <c r="AV643" i="109"/>
  <c r="AU861" i="109"/>
  <c r="AV644" i="109"/>
  <c r="AU862" i="109"/>
  <c r="AV645" i="109"/>
  <c r="AU863" i="109"/>
  <c r="AV633" i="109"/>
  <c r="AU851" i="109"/>
  <c r="AV632" i="109"/>
  <c r="AU850" i="109"/>
  <c r="AV631" i="109"/>
  <c r="AU849" i="109"/>
  <c r="AV630" i="109"/>
  <c r="AU848" i="109"/>
  <c r="AV629" i="109"/>
  <c r="AU847" i="109"/>
  <c r="AV627" i="109"/>
  <c r="AU845" i="109"/>
  <c r="AV625" i="109"/>
  <c r="AU843" i="109"/>
  <c r="AV626" i="109"/>
  <c r="AU844" i="109"/>
  <c r="AV623" i="109"/>
  <c r="AU841" i="109"/>
  <c r="AV624" i="109"/>
  <c r="AU842" i="109"/>
  <c r="AV622" i="109"/>
  <c r="AU840" i="109"/>
  <c r="AV620" i="109"/>
  <c r="AU838" i="109"/>
  <c r="AU394" i="109"/>
  <c r="AW612" i="109" s="1"/>
  <c r="AO424" i="109"/>
  <c r="AP642" i="109" s="1"/>
  <c r="AY442" i="109" l="1"/>
  <c r="AY660" i="109"/>
  <c r="AZ1850" i="109"/>
  <c r="BH447" i="109"/>
  <c r="BI665" i="109"/>
  <c r="AW904" i="109"/>
  <c r="AW877" i="109"/>
  <c r="AW851" i="109"/>
  <c r="AW842" i="109"/>
  <c r="AW903" i="109"/>
  <c r="AX903" i="109" s="1"/>
  <c r="AW878" i="109"/>
  <c r="AW848" i="109"/>
  <c r="AW394" i="109"/>
  <c r="AX612" i="109" s="1"/>
  <c r="AX456" i="109"/>
  <c r="AY674" i="109" s="1"/>
  <c r="AX436" i="109"/>
  <c r="AY654" i="109" s="1"/>
  <c r="AX413" i="109"/>
  <c r="AY631" i="109" s="1"/>
  <c r="AX409" i="109"/>
  <c r="AY627" i="109" s="1"/>
  <c r="AX466" i="109"/>
  <c r="AY684" i="109" s="1"/>
  <c r="AX440" i="109"/>
  <c r="AY658" i="109" s="1"/>
  <c r="AX426" i="109"/>
  <c r="AY644" i="109" s="1"/>
  <c r="AW892" i="109"/>
  <c r="AW881" i="109"/>
  <c r="AW872" i="109"/>
  <c r="AW861" i="109"/>
  <c r="AW849" i="109"/>
  <c r="AW845" i="109"/>
  <c r="AW840" i="109"/>
  <c r="AW843" i="109"/>
  <c r="AW902" i="109"/>
  <c r="AW882" i="109"/>
  <c r="AW876" i="109"/>
  <c r="AW862" i="109"/>
  <c r="AW844" i="109"/>
  <c r="AW885" i="109"/>
  <c r="AW867" i="109"/>
  <c r="AW847" i="109"/>
  <c r="AW889" i="109"/>
  <c r="AW863" i="109"/>
  <c r="AW841" i="109"/>
  <c r="AX841" i="109" s="1"/>
  <c r="AX445" i="109"/>
  <c r="AY663" i="109" s="1"/>
  <c r="AX425" i="109"/>
  <c r="AY643" i="109" s="1"/>
  <c r="AX404" i="109"/>
  <c r="AY622" i="109" s="1"/>
  <c r="AX407" i="109"/>
  <c r="AY625" i="109" s="1"/>
  <c r="AX446" i="109"/>
  <c r="AY664" i="109" s="1"/>
  <c r="AX408" i="109"/>
  <c r="AY626" i="109" s="1"/>
  <c r="AX468" i="109"/>
  <c r="AY686" i="109" s="1"/>
  <c r="AX441" i="109"/>
  <c r="AY659" i="109" s="1"/>
  <c r="AX431" i="109"/>
  <c r="AY649" i="109" s="1"/>
  <c r="AX415" i="109"/>
  <c r="AY633" i="109" s="1"/>
  <c r="AX411" i="109"/>
  <c r="AY629" i="109" s="1"/>
  <c r="AX406" i="109"/>
  <c r="AY624" i="109" s="1"/>
  <c r="AX467" i="109"/>
  <c r="AY685" i="109" s="1"/>
  <c r="AX453" i="109"/>
  <c r="AY671" i="109" s="1"/>
  <c r="AX427" i="109"/>
  <c r="AY645" i="109" s="1"/>
  <c r="AX412" i="109"/>
  <c r="AY630" i="109" s="1"/>
  <c r="AX405" i="109"/>
  <c r="AY623" i="109" s="1"/>
  <c r="BA1436" i="109"/>
  <c r="BB1643" i="109" s="1"/>
  <c r="BH1461" i="109"/>
  <c r="AX435" i="109"/>
  <c r="AY653" i="109" s="1"/>
  <c r="AW871" i="109"/>
  <c r="AX414" i="109"/>
  <c r="AY632" i="109" s="1"/>
  <c r="AW850" i="109"/>
  <c r="AX402" i="109"/>
  <c r="AY620" i="109" s="1"/>
  <c r="AW838" i="109"/>
  <c r="AO860" i="109"/>
  <c r="AT1052" i="109"/>
  <c r="AT1055" i="109"/>
  <c r="AV612" i="109"/>
  <c r="AU830" i="109"/>
  <c r="AP424" i="109"/>
  <c r="AQ642" i="109" s="1"/>
  <c r="AZ442" i="109" l="1"/>
  <c r="AZ660" i="109"/>
  <c r="AX840" i="109"/>
  <c r="BA1850" i="109"/>
  <c r="BH883" i="109"/>
  <c r="AX851" i="109"/>
  <c r="AX848" i="109"/>
  <c r="AX904" i="109"/>
  <c r="AX842" i="109"/>
  <c r="AX889" i="109"/>
  <c r="AX844" i="109"/>
  <c r="AX878" i="109"/>
  <c r="AX877" i="109"/>
  <c r="AX871" i="109"/>
  <c r="AX847" i="109"/>
  <c r="AX867" i="109"/>
  <c r="AX876" i="109"/>
  <c r="AX394" i="109"/>
  <c r="AY612" i="109" s="1"/>
  <c r="AY441" i="109"/>
  <c r="AZ659" i="109" s="1"/>
  <c r="AY446" i="109"/>
  <c r="AZ664" i="109" s="1"/>
  <c r="AY425" i="109"/>
  <c r="AZ643" i="109" s="1"/>
  <c r="AY466" i="109"/>
  <c r="AZ684" i="109" s="1"/>
  <c r="AY436" i="109"/>
  <c r="AZ654" i="109" s="1"/>
  <c r="AY841" i="109"/>
  <c r="AY405" i="109"/>
  <c r="AZ623" i="109" s="1"/>
  <c r="AY453" i="109"/>
  <c r="AZ671" i="109" s="1"/>
  <c r="AY411" i="109"/>
  <c r="AZ629" i="109" s="1"/>
  <c r="AY840" i="109"/>
  <c r="AY404" i="109"/>
  <c r="AZ622" i="109" s="1"/>
  <c r="AX861" i="109"/>
  <c r="AX862" i="109"/>
  <c r="AY440" i="109"/>
  <c r="AZ658" i="109" s="1"/>
  <c r="AY413" i="109"/>
  <c r="AZ631" i="109" s="1"/>
  <c r="AW830" i="109"/>
  <c r="AY412" i="109"/>
  <c r="AZ630" i="109" s="1"/>
  <c r="AY445" i="109"/>
  <c r="AZ663" i="109" s="1"/>
  <c r="AX863" i="109"/>
  <c r="AY406" i="109"/>
  <c r="AZ624" i="109" s="1"/>
  <c r="AY431" i="109"/>
  <c r="AZ649" i="109" s="1"/>
  <c r="AX885" i="109"/>
  <c r="AY468" i="109"/>
  <c r="AZ686" i="109" s="1"/>
  <c r="AY408" i="109"/>
  <c r="AZ626" i="109" s="1"/>
  <c r="AY407" i="109"/>
  <c r="AZ625" i="109" s="1"/>
  <c r="AY426" i="109"/>
  <c r="AZ644" i="109" s="1"/>
  <c r="AX845" i="109"/>
  <c r="AX849" i="109"/>
  <c r="AX892" i="109"/>
  <c r="AY427" i="109"/>
  <c r="AZ645" i="109" s="1"/>
  <c r="AY903" i="109"/>
  <c r="AY467" i="109"/>
  <c r="AZ685" i="109" s="1"/>
  <c r="AY415" i="109"/>
  <c r="AZ633" i="109" s="1"/>
  <c r="AX882" i="109"/>
  <c r="AX843" i="109"/>
  <c r="AX881" i="109"/>
  <c r="AX902" i="109"/>
  <c r="AY409" i="109"/>
  <c r="AZ627" i="109" s="1"/>
  <c r="AX872" i="109"/>
  <c r="AY456" i="109"/>
  <c r="AZ674" i="109" s="1"/>
  <c r="BH1875" i="109"/>
  <c r="BI1668" i="109"/>
  <c r="BB1436" i="109"/>
  <c r="BC1643" i="109" s="1"/>
  <c r="AY435" i="109"/>
  <c r="AZ653" i="109" s="1"/>
  <c r="AX850" i="109"/>
  <c r="AY414" i="109"/>
  <c r="AZ632" i="109" s="1"/>
  <c r="AY402" i="109"/>
  <c r="AZ620" i="109" s="1"/>
  <c r="AX838" i="109"/>
  <c r="AP860" i="109"/>
  <c r="AU1052" i="109"/>
  <c r="AU1055" i="109"/>
  <c r="AQ424" i="109"/>
  <c r="AR642" i="109" s="1"/>
  <c r="BB1850" i="109" l="1"/>
  <c r="BA442" i="109"/>
  <c r="BA660" i="109"/>
  <c r="AY851" i="109"/>
  <c r="AZ851" i="109" s="1"/>
  <c r="AY848" i="109"/>
  <c r="AY871" i="109"/>
  <c r="AY876" i="109"/>
  <c r="AY889" i="109"/>
  <c r="AY885" i="109"/>
  <c r="AY847" i="109"/>
  <c r="AY844" i="109"/>
  <c r="AY882" i="109"/>
  <c r="AY867" i="109"/>
  <c r="AY881" i="109"/>
  <c r="AZ426" i="109"/>
  <c r="BA644" i="109" s="1"/>
  <c r="AZ468" i="109"/>
  <c r="BA686" i="109" s="1"/>
  <c r="AZ431" i="109"/>
  <c r="BA649" i="109" s="1"/>
  <c r="AZ412" i="109"/>
  <c r="BA630" i="109" s="1"/>
  <c r="AZ440" i="109"/>
  <c r="BA658" i="109" s="1"/>
  <c r="AZ466" i="109"/>
  <c r="BA684" i="109" s="1"/>
  <c r="AY861" i="109"/>
  <c r="AY877" i="109"/>
  <c r="AW1052" i="109"/>
  <c r="AZ467" i="109"/>
  <c r="BA685" i="109" s="1"/>
  <c r="AZ427" i="109"/>
  <c r="BA645" i="109" s="1"/>
  <c r="AZ413" i="109"/>
  <c r="BA631" i="109" s="1"/>
  <c r="AY904" i="109"/>
  <c r="AZ405" i="109"/>
  <c r="BA623" i="109" s="1"/>
  <c r="AZ841" i="109"/>
  <c r="AZ436" i="109"/>
  <c r="BA654" i="109" s="1"/>
  <c r="AY902" i="109"/>
  <c r="AY892" i="109"/>
  <c r="AZ409" i="109"/>
  <c r="BA627" i="109" s="1"/>
  <c r="AZ407" i="109"/>
  <c r="BA625" i="109" s="1"/>
  <c r="AZ408" i="109"/>
  <c r="BA626" i="109" s="1"/>
  <c r="AZ406" i="109"/>
  <c r="BA624" i="109" s="1"/>
  <c r="AY878" i="109"/>
  <c r="AY849" i="109"/>
  <c r="AZ453" i="109"/>
  <c r="BA671" i="109" s="1"/>
  <c r="AY872" i="109"/>
  <c r="AZ446" i="109"/>
  <c r="BA664" i="109" s="1"/>
  <c r="AY394" i="109"/>
  <c r="AZ612" i="109" s="1"/>
  <c r="AW1055" i="109"/>
  <c r="AZ456" i="109"/>
  <c r="BA674" i="109" s="1"/>
  <c r="AY845" i="109"/>
  <c r="AZ415" i="109"/>
  <c r="BA633" i="109" s="1"/>
  <c r="AY862" i="109"/>
  <c r="AY843" i="109"/>
  <c r="AY842" i="109"/>
  <c r="AY863" i="109"/>
  <c r="AZ445" i="109"/>
  <c r="BA663" i="109" s="1"/>
  <c r="AZ840" i="109"/>
  <c r="AZ404" i="109"/>
  <c r="BA622" i="109" s="1"/>
  <c r="AZ411" i="109"/>
  <c r="BA629" i="109" s="1"/>
  <c r="AZ425" i="109"/>
  <c r="BA643" i="109" s="1"/>
  <c r="AZ441" i="109"/>
  <c r="BA659" i="109" s="1"/>
  <c r="AX830" i="109"/>
  <c r="BC1436" i="109"/>
  <c r="BD1643" i="109" s="1"/>
  <c r="BC1850" i="109"/>
  <c r="AZ435" i="109"/>
  <c r="BA653" i="109" s="1"/>
  <c r="AZ414" i="109"/>
  <c r="BA632" i="109" s="1"/>
  <c r="AY850" i="109"/>
  <c r="AZ402" i="109"/>
  <c r="BA620" i="109" s="1"/>
  <c r="AY838" i="109"/>
  <c r="AQ860" i="109"/>
  <c r="AR424" i="109"/>
  <c r="AS642" i="109" s="1"/>
  <c r="BB442" i="109" l="1"/>
  <c r="BB660" i="109"/>
  <c r="AZ877" i="109"/>
  <c r="BA877" i="109" s="1"/>
  <c r="AZ871" i="109"/>
  <c r="BA871" i="109" s="1"/>
  <c r="AZ867" i="109"/>
  <c r="AZ844" i="109"/>
  <c r="AZ892" i="109"/>
  <c r="BA441" i="109"/>
  <c r="BB659" i="109" s="1"/>
  <c r="BA425" i="109"/>
  <c r="BB643" i="109" s="1"/>
  <c r="AZ847" i="109"/>
  <c r="BA445" i="109"/>
  <c r="BB663" i="109" s="1"/>
  <c r="AX1055" i="109"/>
  <c r="AZ394" i="109"/>
  <c r="BA612" i="109" s="1"/>
  <c r="BA453" i="109"/>
  <c r="BB671" i="109" s="1"/>
  <c r="AZ842" i="109"/>
  <c r="BA408" i="109"/>
  <c r="BB626" i="109" s="1"/>
  <c r="AZ845" i="109"/>
  <c r="BA413" i="109"/>
  <c r="BB631" i="109" s="1"/>
  <c r="BA467" i="109"/>
  <c r="BB685" i="109" s="1"/>
  <c r="AX1052" i="109"/>
  <c r="BA468" i="109"/>
  <c r="BB686" i="109" s="1"/>
  <c r="BA426" i="109"/>
  <c r="BB644" i="109" s="1"/>
  <c r="BA851" i="109"/>
  <c r="BA415" i="109"/>
  <c r="BB633" i="109" s="1"/>
  <c r="AY830" i="109"/>
  <c r="AZ889" i="109"/>
  <c r="BA406" i="109"/>
  <c r="BB624" i="109" s="1"/>
  <c r="BA409" i="109"/>
  <c r="BB627" i="109" s="1"/>
  <c r="AZ903" i="109"/>
  <c r="BA412" i="109"/>
  <c r="BB630" i="109" s="1"/>
  <c r="BA431" i="109"/>
  <c r="BB649" i="109" s="1"/>
  <c r="AZ904" i="109"/>
  <c r="AZ862" i="109"/>
  <c r="BA840" i="109"/>
  <c r="BA404" i="109"/>
  <c r="BB622" i="109" s="1"/>
  <c r="BA446" i="109"/>
  <c r="BB664" i="109" s="1"/>
  <c r="BA407" i="109"/>
  <c r="BB625" i="109" s="1"/>
  <c r="BA436" i="109"/>
  <c r="BB654" i="109" s="1"/>
  <c r="BA841" i="109"/>
  <c r="BA405" i="109"/>
  <c r="BB623" i="109" s="1"/>
  <c r="AZ878" i="109"/>
  <c r="AZ863" i="109"/>
  <c r="BA466" i="109"/>
  <c r="BB684" i="109" s="1"/>
  <c r="BA440" i="109"/>
  <c r="BB658" i="109" s="1"/>
  <c r="AZ848" i="109"/>
  <c r="AZ861" i="109"/>
  <c r="BA411" i="109"/>
  <c r="BB629" i="109" s="1"/>
  <c r="AZ881" i="109"/>
  <c r="BA456" i="109"/>
  <c r="BB674" i="109" s="1"/>
  <c r="AZ882" i="109"/>
  <c r="AZ843" i="109"/>
  <c r="AZ872" i="109"/>
  <c r="AZ849" i="109"/>
  <c r="BA427" i="109"/>
  <c r="BB645" i="109" s="1"/>
  <c r="AZ902" i="109"/>
  <c r="AZ876" i="109"/>
  <c r="AZ885" i="109"/>
  <c r="BD1850" i="109"/>
  <c r="BD1436" i="109"/>
  <c r="BE1643" i="109" s="1"/>
  <c r="BA435" i="109"/>
  <c r="BB653" i="109" s="1"/>
  <c r="BA414" i="109"/>
  <c r="BB632" i="109" s="1"/>
  <c r="AZ850" i="109"/>
  <c r="BA402" i="109"/>
  <c r="BB620" i="109" s="1"/>
  <c r="AZ838" i="109"/>
  <c r="AR860" i="109"/>
  <c r="AS424" i="109"/>
  <c r="AT642" i="109" s="1"/>
  <c r="BC442" i="109" l="1"/>
  <c r="BC660" i="109"/>
  <c r="BA844" i="109"/>
  <c r="AS860" i="109"/>
  <c r="BA847" i="109"/>
  <c r="BA892" i="109"/>
  <c r="BA863" i="109"/>
  <c r="BA850" i="109"/>
  <c r="BB427" i="109"/>
  <c r="BC645" i="109" s="1"/>
  <c r="BB440" i="109"/>
  <c r="BC658" i="109" s="1"/>
  <c r="BA902" i="109"/>
  <c r="BB436" i="109"/>
  <c r="BC654" i="109" s="1"/>
  <c r="BB412" i="109"/>
  <c r="BC630" i="109" s="1"/>
  <c r="BA845" i="109"/>
  <c r="BB406" i="109"/>
  <c r="BC624" i="109" s="1"/>
  <c r="BA862" i="109"/>
  <c r="BB453" i="109"/>
  <c r="BC671" i="109" s="1"/>
  <c r="AZ830" i="109"/>
  <c r="BA861" i="109"/>
  <c r="BA876" i="109"/>
  <c r="BA872" i="109"/>
  <c r="BA843" i="109"/>
  <c r="BA882" i="109"/>
  <c r="BB840" i="109"/>
  <c r="BB404" i="109"/>
  <c r="BC622" i="109" s="1"/>
  <c r="BB431" i="109"/>
  <c r="BC649" i="109" s="1"/>
  <c r="BA848" i="109"/>
  <c r="AY1052" i="109"/>
  <c r="BB413" i="109"/>
  <c r="BC631" i="109" s="1"/>
  <c r="BA889" i="109"/>
  <c r="BA881" i="109"/>
  <c r="BB441" i="109"/>
  <c r="BC659" i="109" s="1"/>
  <c r="BB456" i="109"/>
  <c r="BC674" i="109" s="1"/>
  <c r="BA885" i="109"/>
  <c r="BB841" i="109"/>
  <c r="BB405" i="109"/>
  <c r="BC623" i="109" s="1"/>
  <c r="BB407" i="109"/>
  <c r="BC625" i="109" s="1"/>
  <c r="BB446" i="109"/>
  <c r="BC664" i="109" s="1"/>
  <c r="BA867" i="109"/>
  <c r="BB468" i="109"/>
  <c r="BC686" i="109" s="1"/>
  <c r="BA903" i="109"/>
  <c r="BA849" i="109"/>
  <c r="BB844" i="109"/>
  <c r="BB408" i="109"/>
  <c r="BC626" i="109" s="1"/>
  <c r="AY1055" i="109"/>
  <c r="BB445" i="109"/>
  <c r="BC663" i="109" s="1"/>
  <c r="BA878" i="109"/>
  <c r="BB411" i="109"/>
  <c r="BC629" i="109" s="1"/>
  <c r="BB466" i="109"/>
  <c r="BC684" i="109" s="1"/>
  <c r="BB409" i="109"/>
  <c r="BC627" i="109" s="1"/>
  <c r="BA842" i="109"/>
  <c r="BB415" i="109"/>
  <c r="BC633" i="109" s="1"/>
  <c r="BB426" i="109"/>
  <c r="BC644" i="109" s="1"/>
  <c r="BA904" i="109"/>
  <c r="BB467" i="109"/>
  <c r="BC685" i="109" s="1"/>
  <c r="BA394" i="109"/>
  <c r="BB612" i="109" s="1"/>
  <c r="BB425" i="109"/>
  <c r="BC643" i="109" s="1"/>
  <c r="BE1436" i="109"/>
  <c r="BF1643" i="109" s="1"/>
  <c r="BE1850" i="109"/>
  <c r="BB435" i="109"/>
  <c r="BC653" i="109" s="1"/>
  <c r="BB871" i="109"/>
  <c r="BB414" i="109"/>
  <c r="BC632" i="109" s="1"/>
  <c r="BB402" i="109"/>
  <c r="BC620" i="109" s="1"/>
  <c r="BA838" i="109"/>
  <c r="AT424" i="109"/>
  <c r="AU642" i="109" s="1"/>
  <c r="BD442" i="109" l="1"/>
  <c r="BD660" i="109"/>
  <c r="AT860" i="109"/>
  <c r="BB892" i="109"/>
  <c r="BC892" i="109" s="1"/>
  <c r="BB850" i="109"/>
  <c r="BB847" i="109"/>
  <c r="BB902" i="109"/>
  <c r="BB863" i="109"/>
  <c r="BB845" i="109"/>
  <c r="BB862" i="109"/>
  <c r="BB849" i="109"/>
  <c r="BB861" i="109"/>
  <c r="BB394" i="109"/>
  <c r="BC612" i="109" s="1"/>
  <c r="BB903" i="109"/>
  <c r="BC426" i="109"/>
  <c r="BD644" i="109" s="1"/>
  <c r="BB851" i="109"/>
  <c r="BC409" i="109"/>
  <c r="BD627" i="109" s="1"/>
  <c r="BC466" i="109"/>
  <c r="BD684" i="109" s="1"/>
  <c r="BB881" i="109"/>
  <c r="BC468" i="109"/>
  <c r="BD686" i="109" s="1"/>
  <c r="BB882" i="109"/>
  <c r="BC407" i="109"/>
  <c r="BD625" i="109" s="1"/>
  <c r="BC441" i="109"/>
  <c r="BD659" i="109" s="1"/>
  <c r="BC413" i="109"/>
  <c r="BD631" i="109" s="1"/>
  <c r="BC431" i="109"/>
  <c r="BD649" i="109" s="1"/>
  <c r="BC453" i="109"/>
  <c r="BD671" i="109" s="1"/>
  <c r="BC406" i="109"/>
  <c r="BD624" i="109" s="1"/>
  <c r="BB848" i="109"/>
  <c r="BC440" i="109"/>
  <c r="BD658" i="109" s="1"/>
  <c r="BC427" i="109"/>
  <c r="BD645" i="109" s="1"/>
  <c r="BA830" i="109"/>
  <c r="BC445" i="109"/>
  <c r="BD663" i="109" s="1"/>
  <c r="BC408" i="109"/>
  <c r="BD626" i="109" s="1"/>
  <c r="BC844" i="109"/>
  <c r="BB904" i="109"/>
  <c r="BC446" i="109"/>
  <c r="BD664" i="109" s="1"/>
  <c r="BC456" i="109"/>
  <c r="BD674" i="109" s="1"/>
  <c r="BB878" i="109"/>
  <c r="BB877" i="109"/>
  <c r="BB889" i="109"/>
  <c r="BC412" i="109"/>
  <c r="BD630" i="109" s="1"/>
  <c r="BB838" i="109"/>
  <c r="BC840" i="109"/>
  <c r="BC404" i="109"/>
  <c r="BD622" i="109" s="1"/>
  <c r="BB885" i="109"/>
  <c r="BC436" i="109"/>
  <c r="BD654" i="109" s="1"/>
  <c r="BC425" i="109"/>
  <c r="BD643" i="109" s="1"/>
  <c r="BC467" i="109"/>
  <c r="BD685" i="109" s="1"/>
  <c r="BC415" i="109"/>
  <c r="BD633" i="109" s="1"/>
  <c r="BC411" i="109"/>
  <c r="BD629" i="109" s="1"/>
  <c r="AZ1055" i="109"/>
  <c r="BB843" i="109"/>
  <c r="BC405" i="109"/>
  <c r="BD623" i="109" s="1"/>
  <c r="BC841" i="109"/>
  <c r="AZ1052" i="109"/>
  <c r="BB867" i="109"/>
  <c r="BB842" i="109"/>
  <c r="BB872" i="109"/>
  <c r="BB876" i="109"/>
  <c r="BF1850" i="109"/>
  <c r="BF1436" i="109"/>
  <c r="BG1643" i="109" s="1"/>
  <c r="BC871" i="109"/>
  <c r="BC435" i="109"/>
  <c r="BD653" i="109" s="1"/>
  <c r="BC414" i="109"/>
  <c r="BD632" i="109" s="1"/>
  <c r="BC402" i="109"/>
  <c r="BD620" i="109" s="1"/>
  <c r="AU424" i="109"/>
  <c r="AW642" i="109" s="1"/>
  <c r="BE442" i="109" l="1"/>
  <c r="BE660" i="109"/>
  <c r="BC850" i="109"/>
  <c r="BD850" i="109" s="1"/>
  <c r="BC847" i="109"/>
  <c r="BD847" i="109" s="1"/>
  <c r="BC851" i="109"/>
  <c r="BC862" i="109"/>
  <c r="BC902" i="109"/>
  <c r="BC861" i="109"/>
  <c r="BC848" i="109"/>
  <c r="BC849" i="109"/>
  <c r="BC845" i="109"/>
  <c r="BC903" i="109"/>
  <c r="BC881" i="109"/>
  <c r="BC882" i="109"/>
  <c r="BD415" i="109"/>
  <c r="BE633" i="109" s="1"/>
  <c r="BD445" i="109"/>
  <c r="BE663" i="109" s="1"/>
  <c r="BC842" i="109"/>
  <c r="BD453" i="109"/>
  <c r="BE671" i="109" s="1"/>
  <c r="BC843" i="109"/>
  <c r="BC838" i="109"/>
  <c r="BC885" i="109"/>
  <c r="BD405" i="109"/>
  <c r="BE623" i="109" s="1"/>
  <c r="BD841" i="109"/>
  <c r="BD425" i="109"/>
  <c r="BE643" i="109" s="1"/>
  <c r="BD404" i="109"/>
  <c r="BE622" i="109" s="1"/>
  <c r="BD840" i="109"/>
  <c r="BD892" i="109"/>
  <c r="BD456" i="109"/>
  <c r="BE674" i="109" s="1"/>
  <c r="BD446" i="109"/>
  <c r="BE664" i="109" s="1"/>
  <c r="BD844" i="109"/>
  <c r="BD408" i="109"/>
  <c r="BE626" i="109" s="1"/>
  <c r="BC863" i="109"/>
  <c r="BC876" i="109"/>
  <c r="BC867" i="109"/>
  <c r="BD441" i="109"/>
  <c r="BE659" i="109" s="1"/>
  <c r="BC878" i="109"/>
  <c r="BD468" i="109"/>
  <c r="BE686" i="109" s="1"/>
  <c r="BA1055" i="109"/>
  <c r="BD427" i="109"/>
  <c r="BE645" i="109" s="1"/>
  <c r="BD406" i="109"/>
  <c r="BE624" i="109" s="1"/>
  <c r="BC889" i="109"/>
  <c r="BC877" i="109"/>
  <c r="BD466" i="109"/>
  <c r="BE684" i="109" s="1"/>
  <c r="BD409" i="109"/>
  <c r="BE627" i="109" s="1"/>
  <c r="BD426" i="109"/>
  <c r="BE644" i="109" s="1"/>
  <c r="AW424" i="109"/>
  <c r="AX642" i="109" s="1"/>
  <c r="BD436" i="109"/>
  <c r="BE654" i="109" s="1"/>
  <c r="BD412" i="109"/>
  <c r="BE630" i="109" s="1"/>
  <c r="BC394" i="109"/>
  <c r="BD612" i="109" s="1"/>
  <c r="BA1052" i="109"/>
  <c r="BD411" i="109"/>
  <c r="BE629" i="109" s="1"/>
  <c r="BD467" i="109"/>
  <c r="BE685" i="109" s="1"/>
  <c r="BC872" i="109"/>
  <c r="BD440" i="109"/>
  <c r="BE658" i="109" s="1"/>
  <c r="BD431" i="109"/>
  <c r="BE649" i="109" s="1"/>
  <c r="BD413" i="109"/>
  <c r="BE631" i="109" s="1"/>
  <c r="BD407" i="109"/>
  <c r="BE625" i="109" s="1"/>
  <c r="BC904" i="109"/>
  <c r="BB830" i="109"/>
  <c r="BG1436" i="109"/>
  <c r="BH1643" i="109" s="1"/>
  <c r="BG1850" i="109"/>
  <c r="BD871" i="109"/>
  <c r="BD435" i="109"/>
  <c r="BE653" i="109" s="1"/>
  <c r="BD414" i="109"/>
  <c r="BE632" i="109" s="1"/>
  <c r="BD402" i="109"/>
  <c r="BE620" i="109" s="1"/>
  <c r="AV642" i="109"/>
  <c r="AU860" i="109"/>
  <c r="BF442" i="109" l="1"/>
  <c r="BF660" i="109"/>
  <c r="BD903" i="109"/>
  <c r="BE903" i="109" s="1"/>
  <c r="BD862" i="109"/>
  <c r="BE862" i="109" s="1"/>
  <c r="BD902" i="109"/>
  <c r="BD851" i="109"/>
  <c r="BD849" i="109"/>
  <c r="BD878" i="109"/>
  <c r="BD838" i="109"/>
  <c r="BD861" i="109"/>
  <c r="BD863" i="109"/>
  <c r="BD842" i="109"/>
  <c r="BD867" i="109"/>
  <c r="BE867" i="109" s="1"/>
  <c r="BD882" i="109"/>
  <c r="BD876" i="109"/>
  <c r="BE412" i="109"/>
  <c r="BF630" i="109" s="1"/>
  <c r="BE426" i="109"/>
  <c r="BF644" i="109" s="1"/>
  <c r="BE840" i="109"/>
  <c r="BE404" i="109"/>
  <c r="BF622" i="109" s="1"/>
  <c r="BE445" i="109"/>
  <c r="BF663" i="109" s="1"/>
  <c r="BE467" i="109"/>
  <c r="BF685" i="109" s="1"/>
  <c r="BD394" i="109"/>
  <c r="BE612" i="109" s="1"/>
  <c r="BD848" i="109"/>
  <c r="BE427" i="109"/>
  <c r="BF645" i="109" s="1"/>
  <c r="BE446" i="109"/>
  <c r="BF664" i="109" s="1"/>
  <c r="BD843" i="109"/>
  <c r="BC830" i="109"/>
  <c r="BE436" i="109"/>
  <c r="BF654" i="109" s="1"/>
  <c r="BE409" i="109"/>
  <c r="BF627" i="109" s="1"/>
  <c r="BD877" i="109"/>
  <c r="BE413" i="109"/>
  <c r="BF631" i="109" s="1"/>
  <c r="BD885" i="109"/>
  <c r="AX424" i="109"/>
  <c r="AY642" i="109" s="1"/>
  <c r="BE466" i="109"/>
  <c r="BF684" i="109" s="1"/>
  <c r="BE406" i="109"/>
  <c r="BF624" i="109" s="1"/>
  <c r="BE468" i="109"/>
  <c r="BF686" i="109" s="1"/>
  <c r="BE425" i="109"/>
  <c r="BF643" i="109" s="1"/>
  <c r="BE453" i="109"/>
  <c r="BF671" i="109" s="1"/>
  <c r="BE456" i="109"/>
  <c r="BF674" i="109" s="1"/>
  <c r="BE892" i="109"/>
  <c r="BE841" i="109"/>
  <c r="BE405" i="109"/>
  <c r="BF623" i="109" s="1"/>
  <c r="BE415" i="109"/>
  <c r="BF633" i="109" s="1"/>
  <c r="BE407" i="109"/>
  <c r="BF625" i="109" s="1"/>
  <c r="BE431" i="109"/>
  <c r="BF649" i="109" s="1"/>
  <c r="BE440" i="109"/>
  <c r="BF658" i="109" s="1"/>
  <c r="BE847" i="109"/>
  <c r="BE411" i="109"/>
  <c r="BF629" i="109" s="1"/>
  <c r="BB1052" i="109"/>
  <c r="BD872" i="109"/>
  <c r="AW860" i="109"/>
  <c r="BD845" i="109"/>
  <c r="BB1055" i="109"/>
  <c r="BD904" i="109"/>
  <c r="BE441" i="109"/>
  <c r="BF659" i="109" s="1"/>
  <c r="BE408" i="109"/>
  <c r="BF626" i="109" s="1"/>
  <c r="BE844" i="109"/>
  <c r="BD889" i="109"/>
  <c r="BD881" i="109"/>
  <c r="BH1436" i="109"/>
  <c r="BE435" i="109"/>
  <c r="BF653" i="109" s="1"/>
  <c r="BE871" i="109"/>
  <c r="BE850" i="109"/>
  <c r="BE414" i="109"/>
  <c r="BF632" i="109" s="1"/>
  <c r="BE402" i="109"/>
  <c r="BF620" i="109" s="1"/>
  <c r="J634" i="109"/>
  <c r="BG442" i="109" l="1"/>
  <c r="BG660" i="109"/>
  <c r="BE851" i="109"/>
  <c r="BE902" i="109"/>
  <c r="BE849" i="109"/>
  <c r="BE863" i="109"/>
  <c r="BE878" i="109"/>
  <c r="BE882" i="109"/>
  <c r="BE861" i="109"/>
  <c r="BF861" i="109" s="1"/>
  <c r="BE838" i="109"/>
  <c r="BE877" i="109"/>
  <c r="BE843" i="109"/>
  <c r="BE876" i="109"/>
  <c r="BD830" i="109"/>
  <c r="BE904" i="109"/>
  <c r="AX860" i="109"/>
  <c r="BF441" i="109"/>
  <c r="BG659" i="109" s="1"/>
  <c r="BC1055" i="109"/>
  <c r="BF411" i="109"/>
  <c r="BG629" i="109" s="1"/>
  <c r="BF847" i="109"/>
  <c r="BF440" i="109"/>
  <c r="BG658" i="109" s="1"/>
  <c r="BF407" i="109"/>
  <c r="BG625" i="109" s="1"/>
  <c r="BE889" i="109"/>
  <c r="BF468" i="109"/>
  <c r="BG686" i="109" s="1"/>
  <c r="BF406" i="109"/>
  <c r="BG624" i="109" s="1"/>
  <c r="BF466" i="109"/>
  <c r="BG684" i="109" s="1"/>
  <c r="AY424" i="109"/>
  <c r="AZ642" i="109" s="1"/>
  <c r="BF436" i="109"/>
  <c r="BG654" i="109" s="1"/>
  <c r="BF840" i="109"/>
  <c r="BF404" i="109"/>
  <c r="BG622" i="109" s="1"/>
  <c r="BF453" i="109"/>
  <c r="BG671" i="109" s="1"/>
  <c r="BF425" i="109"/>
  <c r="BG643" i="109" s="1"/>
  <c r="BE842" i="109"/>
  <c r="BF409" i="109"/>
  <c r="BG627" i="109" s="1"/>
  <c r="BF903" i="109"/>
  <c r="BF467" i="109"/>
  <c r="BG685" i="109" s="1"/>
  <c r="BF445" i="109"/>
  <c r="BG663" i="109" s="1"/>
  <c r="BC1052" i="109"/>
  <c r="BF867" i="109"/>
  <c r="BF431" i="109"/>
  <c r="BG649" i="109" s="1"/>
  <c r="BF841" i="109"/>
  <c r="BF405" i="109"/>
  <c r="BG623" i="109" s="1"/>
  <c r="BF456" i="109"/>
  <c r="BG674" i="109" s="1"/>
  <c r="BF892" i="109"/>
  <c r="BF849" i="109"/>
  <c r="BF413" i="109"/>
  <c r="BG631" i="109" s="1"/>
  <c r="BF878" i="109"/>
  <c r="BE845" i="109"/>
  <c r="BF446" i="109"/>
  <c r="BG664" i="109" s="1"/>
  <c r="BE881" i="109"/>
  <c r="BF412" i="109"/>
  <c r="BG630" i="109" s="1"/>
  <c r="BF408" i="109"/>
  <c r="BG626" i="109" s="1"/>
  <c r="BF844" i="109"/>
  <c r="BF851" i="109"/>
  <c r="BF415" i="109"/>
  <c r="BG633" i="109" s="1"/>
  <c r="BE872" i="109"/>
  <c r="BF427" i="109"/>
  <c r="BG645" i="109" s="1"/>
  <c r="BE394" i="109"/>
  <c r="BF612" i="109" s="1"/>
  <c r="BE885" i="109"/>
  <c r="BF426" i="109"/>
  <c r="BG644" i="109" s="1"/>
  <c r="BF862" i="109"/>
  <c r="BE848" i="109"/>
  <c r="BH1850" i="109"/>
  <c r="BI1643" i="109"/>
  <c r="BF871" i="109"/>
  <c r="BF435" i="109"/>
  <c r="BG653" i="109" s="1"/>
  <c r="BF850" i="109"/>
  <c r="BF414" i="109"/>
  <c r="BG632" i="109" s="1"/>
  <c r="BF402" i="109"/>
  <c r="BG620" i="109" s="1"/>
  <c r="H641" i="109"/>
  <c r="G641" i="109"/>
  <c r="J641" i="109" s="1"/>
  <c r="J859" i="109" s="1"/>
  <c r="F423" i="109"/>
  <c r="F536" i="109"/>
  <c r="F537" i="109"/>
  <c r="F538" i="109"/>
  <c r="F539" i="109"/>
  <c r="F540" i="109"/>
  <c r="F541" i="109"/>
  <c r="F542" i="109"/>
  <c r="F543" i="109"/>
  <c r="F544" i="109"/>
  <c r="F545" i="109"/>
  <c r="F546" i="109"/>
  <c r="F547" i="109"/>
  <c r="F548" i="109"/>
  <c r="F549" i="109"/>
  <c r="F550" i="109"/>
  <c r="F551" i="109"/>
  <c r="F552" i="109"/>
  <c r="F553" i="109"/>
  <c r="F554" i="109"/>
  <c r="F555" i="109"/>
  <c r="F556" i="109"/>
  <c r="F557" i="109"/>
  <c r="F558" i="109"/>
  <c r="F559" i="109"/>
  <c r="F560" i="109"/>
  <c r="F561" i="109"/>
  <c r="F562" i="109"/>
  <c r="F563" i="109"/>
  <c r="F564" i="109"/>
  <c r="F565" i="109"/>
  <c r="F566" i="109"/>
  <c r="F567" i="109"/>
  <c r="F568" i="109"/>
  <c r="F569" i="109"/>
  <c r="F570" i="109"/>
  <c r="F571" i="109"/>
  <c r="F572" i="109"/>
  <c r="F573" i="109"/>
  <c r="F574" i="109"/>
  <c r="F575" i="109"/>
  <c r="F576" i="109"/>
  <c r="F577" i="109"/>
  <c r="F578" i="109"/>
  <c r="F579" i="109"/>
  <c r="F580" i="109"/>
  <c r="F581" i="109"/>
  <c r="F582" i="109"/>
  <c r="F583" i="109"/>
  <c r="F584" i="109"/>
  <c r="F585" i="109"/>
  <c r="F586" i="109"/>
  <c r="F587" i="109"/>
  <c r="F588" i="109"/>
  <c r="F589" i="109"/>
  <c r="F590" i="109"/>
  <c r="F591" i="109"/>
  <c r="F592" i="109"/>
  <c r="F593" i="109"/>
  <c r="F594" i="109"/>
  <c r="F595" i="109"/>
  <c r="F596" i="109"/>
  <c r="F597" i="109"/>
  <c r="F598" i="109"/>
  <c r="F599" i="109"/>
  <c r="F600" i="109"/>
  <c r="F601" i="109"/>
  <c r="F602" i="109"/>
  <c r="F603" i="109"/>
  <c r="F604" i="109"/>
  <c r="F605" i="109"/>
  <c r="F606" i="109"/>
  <c r="AH217" i="109"/>
  <c r="AG217" i="109"/>
  <c r="AF217" i="109"/>
  <c r="AE217" i="109"/>
  <c r="AD217" i="109"/>
  <c r="AC217" i="109"/>
  <c r="AB217" i="109"/>
  <c r="AA217" i="109"/>
  <c r="Z217" i="109"/>
  <c r="U217" i="109"/>
  <c r="T217" i="109"/>
  <c r="S217" i="109"/>
  <c r="R217" i="109"/>
  <c r="Q217" i="109"/>
  <c r="E217" i="109"/>
  <c r="D217" i="109"/>
  <c r="C217" i="109"/>
  <c r="B217" i="109"/>
  <c r="A217" i="109"/>
  <c r="AV23" i="109"/>
  <c r="BH442" i="109" l="1"/>
  <c r="BH660" i="109"/>
  <c r="BF863" i="109"/>
  <c r="BG863" i="109" s="1"/>
  <c r="BF902" i="109"/>
  <c r="BF843" i="109"/>
  <c r="BF882" i="109"/>
  <c r="BF838" i="109"/>
  <c r="BF877" i="109"/>
  <c r="BF876" i="109"/>
  <c r="BF904" i="109"/>
  <c r="BF889" i="109"/>
  <c r="BF848" i="109"/>
  <c r="BF885" i="109"/>
  <c r="BG841" i="109"/>
  <c r="BG405" i="109"/>
  <c r="BH623" i="109" s="1"/>
  <c r="BG445" i="109"/>
  <c r="BH663" i="109" s="1"/>
  <c r="BG861" i="109"/>
  <c r="BG425" i="109"/>
  <c r="BH643" i="109" s="1"/>
  <c r="BG404" i="109"/>
  <c r="BH622" i="109" s="1"/>
  <c r="BG840" i="109"/>
  <c r="BG406" i="109"/>
  <c r="BH624" i="109" s="1"/>
  <c r="BG440" i="109"/>
  <c r="BH658" i="109" s="1"/>
  <c r="BG411" i="109"/>
  <c r="BH629" i="109" s="1"/>
  <c r="BG847" i="109"/>
  <c r="BG441" i="109"/>
  <c r="BH659" i="109" s="1"/>
  <c r="BG427" i="109"/>
  <c r="BH645" i="109" s="1"/>
  <c r="BG862" i="109"/>
  <c r="BG426" i="109"/>
  <c r="BH644" i="109" s="1"/>
  <c r="BE830" i="109"/>
  <c r="BG849" i="109"/>
  <c r="BG413" i="109"/>
  <c r="BH631" i="109" s="1"/>
  <c r="BF881" i="109"/>
  <c r="BG466" i="109"/>
  <c r="BH684" i="109" s="1"/>
  <c r="BF842" i="109"/>
  <c r="BG407" i="109"/>
  <c r="BH625" i="109" s="1"/>
  <c r="BF394" i="109"/>
  <c r="BG612" i="109" s="1"/>
  <c r="BG851" i="109"/>
  <c r="BG415" i="109"/>
  <c r="BH633" i="109" s="1"/>
  <c r="BG412" i="109"/>
  <c r="BH630" i="109" s="1"/>
  <c r="BG882" i="109"/>
  <c r="BG446" i="109"/>
  <c r="BH664" i="109" s="1"/>
  <c r="BG878" i="109"/>
  <c r="BG456" i="109"/>
  <c r="BH674" i="109" s="1"/>
  <c r="BG892" i="109"/>
  <c r="BD1052" i="109"/>
  <c r="BG903" i="109"/>
  <c r="BG467" i="109"/>
  <c r="BH685" i="109" s="1"/>
  <c r="BG409" i="109"/>
  <c r="BH627" i="109" s="1"/>
  <c r="BF872" i="109"/>
  <c r="AY860" i="109"/>
  <c r="BD1055" i="109"/>
  <c r="BG844" i="109"/>
  <c r="BG408" i="109"/>
  <c r="BH626" i="109" s="1"/>
  <c r="BG867" i="109"/>
  <c r="BG431" i="109"/>
  <c r="BH649" i="109" s="1"/>
  <c r="BF845" i="109"/>
  <c r="BG453" i="109"/>
  <c r="BH671" i="109" s="1"/>
  <c r="BG436" i="109"/>
  <c r="BH654" i="109" s="1"/>
  <c r="AZ424" i="109"/>
  <c r="BA642" i="109" s="1"/>
  <c r="BG468" i="109"/>
  <c r="BH686" i="109" s="1"/>
  <c r="BG871" i="109"/>
  <c r="BG435" i="109"/>
  <c r="BH653" i="109" s="1"/>
  <c r="BG414" i="109"/>
  <c r="BH632" i="109" s="1"/>
  <c r="BG850" i="109"/>
  <c r="BG402" i="109"/>
  <c r="BH620" i="109" s="1"/>
  <c r="B423" i="109"/>
  <c r="B641" i="109" s="1"/>
  <c r="B859" i="109" s="1"/>
  <c r="B1065" i="109" s="1"/>
  <c r="B1259" i="109" s="1"/>
  <c r="J1065" i="109"/>
  <c r="K1065" i="109" s="1"/>
  <c r="L1065" i="109" s="1"/>
  <c r="M1065" i="109" s="1"/>
  <c r="N1065" i="109" s="1"/>
  <c r="O1065" i="109" s="1"/>
  <c r="P1065" i="109" s="1"/>
  <c r="Q1065" i="109" s="1"/>
  <c r="R1065" i="109" s="1"/>
  <c r="S1065" i="109" s="1"/>
  <c r="T1065" i="109" s="1"/>
  <c r="U1065" i="109" s="1"/>
  <c r="C423" i="109"/>
  <c r="C641" i="109" s="1"/>
  <c r="C859" i="109" s="1"/>
  <c r="C1065" i="109" s="1"/>
  <c r="C1259" i="109" s="1"/>
  <c r="D423" i="109"/>
  <c r="D641" i="109" s="1"/>
  <c r="D859" i="109" s="1"/>
  <c r="D1065" i="109" s="1"/>
  <c r="D1259" i="109" s="1"/>
  <c r="A423" i="109"/>
  <c r="A641" i="109" s="1"/>
  <c r="A859" i="109" s="1"/>
  <c r="A1065" i="109" s="1"/>
  <c r="A1259" i="109" s="1"/>
  <c r="E423" i="109"/>
  <c r="E641" i="109" s="1"/>
  <c r="E859" i="109" s="1"/>
  <c r="E1065" i="109" s="1"/>
  <c r="E1259" i="109" s="1"/>
  <c r="AC1460" i="109"/>
  <c r="AV1259" i="109"/>
  <c r="J423" i="109"/>
  <c r="V217" i="109"/>
  <c r="AV217" i="109"/>
  <c r="V23" i="109"/>
  <c r="BG902" i="109" l="1"/>
  <c r="BG843" i="109"/>
  <c r="BG838" i="109"/>
  <c r="BG848" i="109"/>
  <c r="BG877" i="109"/>
  <c r="BG876" i="109"/>
  <c r="BG889" i="109"/>
  <c r="BG904" i="109"/>
  <c r="BF830" i="109"/>
  <c r="BG872" i="109"/>
  <c r="BG885" i="109"/>
  <c r="AZ860" i="109"/>
  <c r="BH453" i="109"/>
  <c r="BH431" i="109"/>
  <c r="BE1055" i="109"/>
  <c r="BH467" i="109"/>
  <c r="BH415" i="109"/>
  <c r="BH407" i="109"/>
  <c r="BH427" i="109"/>
  <c r="BH440" i="109"/>
  <c r="BG842" i="109"/>
  <c r="BH404" i="109"/>
  <c r="BH405" i="109"/>
  <c r="BH408" i="109"/>
  <c r="BH412" i="109"/>
  <c r="BH426" i="109"/>
  <c r="BG881" i="109"/>
  <c r="BH468" i="109"/>
  <c r="BH409" i="109"/>
  <c r="BH456" i="109"/>
  <c r="BH446" i="109"/>
  <c r="BH441" i="109"/>
  <c r="BH411" i="109"/>
  <c r="BH425" i="109"/>
  <c r="BH445" i="109"/>
  <c r="BH436" i="109"/>
  <c r="BA424" i="109"/>
  <c r="BB642" i="109" s="1"/>
  <c r="BG845" i="109"/>
  <c r="BE1052" i="109"/>
  <c r="BG394" i="109"/>
  <c r="BH612" i="109" s="1"/>
  <c r="BH466" i="109"/>
  <c r="BH413" i="109"/>
  <c r="BH406" i="109"/>
  <c r="BH435" i="109"/>
  <c r="BH414" i="109"/>
  <c r="BH402" i="109"/>
  <c r="AD1667" i="109"/>
  <c r="AD1874" i="109" s="1"/>
  <c r="C1460" i="109"/>
  <c r="E1460" i="109"/>
  <c r="A1460" i="109"/>
  <c r="D1460" i="109"/>
  <c r="B1460" i="109"/>
  <c r="AI1259" i="109"/>
  <c r="AD1460" i="109"/>
  <c r="W217" i="109"/>
  <c r="EK23" i="109"/>
  <c r="K641" i="109"/>
  <c r="K859" i="109" s="1"/>
  <c r="K423" i="109"/>
  <c r="BG830" i="109" l="1"/>
  <c r="BA860" i="109"/>
  <c r="BH842" i="109"/>
  <c r="BI624" i="109"/>
  <c r="BH394" i="109"/>
  <c r="BB424" i="109"/>
  <c r="BC642" i="109" s="1"/>
  <c r="BH861" i="109"/>
  <c r="BI643" i="109"/>
  <c r="BH877" i="109"/>
  <c r="BI659" i="109"/>
  <c r="BH904" i="109"/>
  <c r="BI686" i="109"/>
  <c r="BH848" i="109"/>
  <c r="BI630" i="109"/>
  <c r="BH840" i="109"/>
  <c r="BI622" i="109"/>
  <c r="BH863" i="109"/>
  <c r="BI645" i="109"/>
  <c r="BF1055" i="109"/>
  <c r="BH889" i="109"/>
  <c r="BI671" i="109"/>
  <c r="BH885" i="109"/>
  <c r="BI667" i="109"/>
  <c r="BH872" i="109"/>
  <c r="BI654" i="109"/>
  <c r="BH881" i="109"/>
  <c r="BI663" i="109"/>
  <c r="BH882" i="109"/>
  <c r="BI664" i="109"/>
  <c r="BH862" i="109"/>
  <c r="BI644" i="109"/>
  <c r="BH841" i="109"/>
  <c r="BI623" i="109"/>
  <c r="BH876" i="109"/>
  <c r="BI658" i="109"/>
  <c r="BH867" i="109"/>
  <c r="BI649" i="109"/>
  <c r="BH902" i="109"/>
  <c r="BI684" i="109"/>
  <c r="BH851" i="109"/>
  <c r="BI633" i="109"/>
  <c r="BH903" i="109"/>
  <c r="BI685" i="109"/>
  <c r="BH849" i="109"/>
  <c r="BI631" i="109"/>
  <c r="BF1052" i="109"/>
  <c r="BH847" i="109"/>
  <c r="BI629" i="109"/>
  <c r="BH892" i="109"/>
  <c r="BI674" i="109"/>
  <c r="BH845" i="109"/>
  <c r="BI627" i="109"/>
  <c r="BH878" i="109"/>
  <c r="BI660" i="109"/>
  <c r="BH844" i="109"/>
  <c r="BI626" i="109"/>
  <c r="BH843" i="109"/>
  <c r="BI625" i="109"/>
  <c r="BH871" i="109"/>
  <c r="BI653" i="109"/>
  <c r="BH850" i="109"/>
  <c r="BI632" i="109"/>
  <c r="BH838" i="109"/>
  <c r="BI620" i="109"/>
  <c r="E1667" i="109"/>
  <c r="E1874" i="109" s="1"/>
  <c r="B1667" i="109"/>
  <c r="B1874" i="109" s="1"/>
  <c r="C1667" i="109"/>
  <c r="C1874" i="109" s="1"/>
  <c r="D1667" i="109"/>
  <c r="D1874" i="109" s="1"/>
  <c r="AE1667" i="109"/>
  <c r="AE1874" i="109" s="1"/>
  <c r="A1667" i="109"/>
  <c r="A1874" i="109" s="1"/>
  <c r="AE1460" i="109"/>
  <c r="AF1460" i="109" s="1"/>
  <c r="W1065" i="109"/>
  <c r="X1065" i="109" s="1"/>
  <c r="Y1065" i="109" s="1"/>
  <c r="Z1065" i="109" s="1"/>
  <c r="AA1065" i="109" s="1"/>
  <c r="AB1065" i="109" s="1"/>
  <c r="AC1065" i="109" s="1"/>
  <c r="AD1065" i="109" s="1"/>
  <c r="AE1065" i="109" s="1"/>
  <c r="AF1065" i="109" s="1"/>
  <c r="AG1065" i="109" s="1"/>
  <c r="AH1065" i="109" s="1"/>
  <c r="AI217" i="109"/>
  <c r="L641" i="109"/>
  <c r="L859" i="109" s="1"/>
  <c r="L423" i="109"/>
  <c r="BB860" i="109" l="1"/>
  <c r="BG1052" i="109"/>
  <c r="BG1055" i="109"/>
  <c r="BC424" i="109"/>
  <c r="BD642" i="109" s="1"/>
  <c r="BH830" i="109"/>
  <c r="BI612" i="109"/>
  <c r="AJ1065" i="109"/>
  <c r="AK1065" i="109" s="1"/>
  <c r="AL1065" i="109" s="1"/>
  <c r="AM1065" i="109" s="1"/>
  <c r="AN1065" i="109" s="1"/>
  <c r="AO1065" i="109" s="1"/>
  <c r="AP1065" i="109" s="1"/>
  <c r="AQ1065" i="109" s="1"/>
  <c r="AR1065" i="109" s="1"/>
  <c r="AS1065" i="109" s="1"/>
  <c r="AT1065" i="109" s="1"/>
  <c r="AU1065" i="109" s="1"/>
  <c r="AW1065" i="109" s="1"/>
  <c r="AX1065" i="109" s="1"/>
  <c r="AY1065" i="109" s="1"/>
  <c r="AZ1065" i="109" s="1"/>
  <c r="BA1065" i="109" s="1"/>
  <c r="BB1065" i="109" s="1"/>
  <c r="BC1065" i="109" s="1"/>
  <c r="BD1065" i="109" s="1"/>
  <c r="BE1065" i="109" s="1"/>
  <c r="BF1065" i="109" s="1"/>
  <c r="BG1065" i="109" s="1"/>
  <c r="BH1065" i="109" s="1"/>
  <c r="AF1667" i="109"/>
  <c r="AF1874" i="109" s="1"/>
  <c r="EK417" i="109"/>
  <c r="M423" i="109"/>
  <c r="AG1460" i="109"/>
  <c r="AG1667" i="109"/>
  <c r="M641" i="109"/>
  <c r="M859" i="109" s="1"/>
  <c r="BD424" i="109" l="1"/>
  <c r="BE642" i="109" s="1"/>
  <c r="BC860" i="109"/>
  <c r="BH1052" i="109"/>
  <c r="BH1055" i="109"/>
  <c r="AG1874" i="109"/>
  <c r="N641" i="109"/>
  <c r="N859" i="109" s="1"/>
  <c r="N423" i="109"/>
  <c r="AH1460" i="109"/>
  <c r="AJ1667" i="109" s="1"/>
  <c r="AH1667" i="109"/>
  <c r="BD860" i="109" l="1"/>
  <c r="BE424" i="109"/>
  <c r="BF642" i="109" s="1"/>
  <c r="AH1874" i="109"/>
  <c r="AJ1460" i="109"/>
  <c r="AK1667" i="109" s="1"/>
  <c r="O641" i="109"/>
  <c r="O859" i="109" s="1"/>
  <c r="O423" i="109"/>
  <c r="AI1667" i="109"/>
  <c r="AJ1874" i="109" l="1"/>
  <c r="BE860" i="109"/>
  <c r="BF424" i="109"/>
  <c r="BG642" i="109" s="1"/>
  <c r="AK1460" i="109"/>
  <c r="AL1667" i="109" s="1"/>
  <c r="P423" i="109"/>
  <c r="P641" i="109"/>
  <c r="P859" i="109" s="1"/>
  <c r="AK1874" i="109" l="1"/>
  <c r="BF860" i="109"/>
  <c r="BG424" i="109"/>
  <c r="BH642" i="109" s="1"/>
  <c r="AL1874" i="109"/>
  <c r="AL1460" i="109"/>
  <c r="AM1667" i="109" s="1"/>
  <c r="Q423" i="109"/>
  <c r="Q641" i="109"/>
  <c r="Q859" i="109" s="1"/>
  <c r="BG860" i="109" l="1"/>
  <c r="BH424" i="109"/>
  <c r="AM1874" i="109"/>
  <c r="AM1460" i="109"/>
  <c r="AN1667" i="109" s="1"/>
  <c r="R641" i="109"/>
  <c r="R859" i="109" s="1"/>
  <c r="R423" i="109"/>
  <c r="BH860" i="109" l="1"/>
  <c r="BI642" i="109"/>
  <c r="AN1460" i="109"/>
  <c r="AO1667" i="109" s="1"/>
  <c r="AN1874" i="109"/>
  <c r="S423" i="109"/>
  <c r="S641" i="109"/>
  <c r="S859" i="109" s="1"/>
  <c r="AO1460" i="109" l="1"/>
  <c r="AP1667" i="109" s="1"/>
  <c r="AO1874" i="109"/>
  <c r="T423" i="109"/>
  <c r="T641" i="109"/>
  <c r="T859" i="109" s="1"/>
  <c r="AP1874" i="109" l="1"/>
  <c r="AP1460" i="109"/>
  <c r="AQ1667" i="109" s="1"/>
  <c r="U423" i="109"/>
  <c r="U641" i="109"/>
  <c r="U859" i="109" s="1"/>
  <c r="AQ1460" i="109" l="1"/>
  <c r="AR1667" i="109" s="1"/>
  <c r="W641" i="109"/>
  <c r="W859" i="109" s="1"/>
  <c r="W423" i="109"/>
  <c r="V641" i="109"/>
  <c r="AR1460" i="109" l="1"/>
  <c r="AS1667" i="109" s="1"/>
  <c r="AQ1874" i="109"/>
  <c r="X641" i="109"/>
  <c r="X859" i="109" s="1"/>
  <c r="X423" i="109"/>
  <c r="AR1874" i="109" l="1"/>
  <c r="AS1460" i="109"/>
  <c r="AT1667" i="109" s="1"/>
  <c r="Y423" i="109"/>
  <c r="Y641" i="109"/>
  <c r="Y859" i="109" s="1"/>
  <c r="AS1874" i="109" l="1"/>
  <c r="AT1460" i="109"/>
  <c r="AU1667" i="109" s="1"/>
  <c r="Z641" i="109"/>
  <c r="Z859" i="109" s="1"/>
  <c r="Z423" i="109"/>
  <c r="AT1874" i="109" l="1"/>
  <c r="AU1460" i="109"/>
  <c r="AW1667" i="109" s="1"/>
  <c r="AA641" i="109"/>
  <c r="AA859" i="109" s="1"/>
  <c r="AA423" i="109"/>
  <c r="AW1460" i="109" l="1"/>
  <c r="AX1667" i="109" s="1"/>
  <c r="AU1874" i="109"/>
  <c r="AV1667" i="109"/>
  <c r="AB641" i="109"/>
  <c r="AB859" i="109" s="1"/>
  <c r="AB423" i="109"/>
  <c r="AX1460" i="109" l="1"/>
  <c r="AY1667" i="109" s="1"/>
  <c r="AW1874" i="109"/>
  <c r="AC641" i="109"/>
  <c r="AC859" i="109" s="1"/>
  <c r="AC423" i="109"/>
  <c r="AY1460" i="109" l="1"/>
  <c r="AZ1667" i="109" s="1"/>
  <c r="AX1874" i="109"/>
  <c r="AD641" i="109"/>
  <c r="AD859" i="109" s="1"/>
  <c r="AD423" i="109"/>
  <c r="AZ1460" i="109" l="1"/>
  <c r="BA1667" i="109" s="1"/>
  <c r="AY1874" i="109"/>
  <c r="AE641" i="109"/>
  <c r="AE859" i="109" s="1"/>
  <c r="AE423" i="109"/>
  <c r="AZ1874" i="109" l="1"/>
  <c r="BA1460" i="109"/>
  <c r="BB1667" i="109" s="1"/>
  <c r="AF641" i="109"/>
  <c r="AF859" i="109" s="1"/>
  <c r="AF423" i="109"/>
  <c r="BB1460" i="109" l="1"/>
  <c r="BC1667" i="109" s="1"/>
  <c r="BA1874" i="109"/>
  <c r="AG641" i="109"/>
  <c r="AG859" i="109" s="1"/>
  <c r="AG423" i="109"/>
  <c r="EK423" i="109" s="1"/>
  <c r="BC1460" i="109" l="1"/>
  <c r="BD1667" i="109" s="1"/>
  <c r="BB1874" i="109"/>
  <c r="AH641" i="109"/>
  <c r="AH423" i="109"/>
  <c r="AJ641" i="109" s="1"/>
  <c r="BD1460" i="109" l="1"/>
  <c r="BE1667" i="109" s="1"/>
  <c r="BC1874" i="109"/>
  <c r="AH859" i="109"/>
  <c r="AI641" i="109"/>
  <c r="AJ423" i="109"/>
  <c r="AK641" i="109" s="1"/>
  <c r="BD1874" i="109" l="1"/>
  <c r="BE1460" i="109"/>
  <c r="BF1667" i="109" s="1"/>
  <c r="AJ859" i="109"/>
  <c r="AK423" i="109"/>
  <c r="AL641" i="109" s="1"/>
  <c r="BE1874" i="109" l="1"/>
  <c r="BF1460" i="109"/>
  <c r="BG1667" i="109" s="1"/>
  <c r="AK859" i="109"/>
  <c r="AL423" i="109"/>
  <c r="AM641" i="109" s="1"/>
  <c r="BF1874" i="109" l="1"/>
  <c r="BG1460" i="109"/>
  <c r="BH1667" i="109" s="1"/>
  <c r="AL859" i="109"/>
  <c r="AM423" i="109"/>
  <c r="AN641" i="109" s="1"/>
  <c r="BG1874" i="109" l="1"/>
  <c r="BH1460" i="109"/>
  <c r="AM859" i="109"/>
  <c r="AN423" i="109"/>
  <c r="AO641" i="109" s="1"/>
  <c r="BH1874" i="109" l="1"/>
  <c r="BI1667" i="109"/>
  <c r="AN859" i="109"/>
  <c r="AO423" i="109"/>
  <c r="AP641" i="109" s="1"/>
  <c r="AO859" i="109" l="1"/>
  <c r="AP423" i="109"/>
  <c r="AQ641" i="109" s="1"/>
  <c r="AP859" i="109" l="1"/>
  <c r="AQ423" i="109"/>
  <c r="AR641" i="109" s="1"/>
  <c r="AQ859" i="109" l="1"/>
  <c r="AR423" i="109"/>
  <c r="AS641" i="109" s="1"/>
  <c r="AR859" i="109" l="1"/>
  <c r="AS423" i="109"/>
  <c r="AT641" i="109" s="1"/>
  <c r="AS859" i="109" l="1"/>
  <c r="AT423" i="109"/>
  <c r="AU641" i="109" s="1"/>
  <c r="AT859" i="109" l="1"/>
  <c r="AU423" i="109"/>
  <c r="AW641" i="109" s="1"/>
  <c r="E31" i="123"/>
  <c r="E30" i="123"/>
  <c r="E29" i="123"/>
  <c r="E25" i="123"/>
  <c r="AW423" i="109" l="1"/>
  <c r="AX641" i="109" s="1"/>
  <c r="AU859" i="109"/>
  <c r="AV641" i="109"/>
  <c r="E33" i="123"/>
  <c r="I30" i="123" s="1"/>
  <c r="F22" i="123"/>
  <c r="H22" i="123" s="1"/>
  <c r="F18" i="123"/>
  <c r="H18" i="123" s="1"/>
  <c r="F19" i="123"/>
  <c r="H19" i="123" s="1"/>
  <c r="F21" i="123"/>
  <c r="H21" i="123" s="1"/>
  <c r="F17" i="123"/>
  <c r="H17" i="123" s="1"/>
  <c r="F20" i="123"/>
  <c r="H20" i="123" s="1"/>
  <c r="F16" i="123"/>
  <c r="AX423" i="109" l="1"/>
  <c r="AY641" i="109" s="1"/>
  <c r="AW859" i="109"/>
  <c r="I29" i="123"/>
  <c r="E38" i="123" s="1"/>
  <c r="I31" i="123"/>
  <c r="E39" i="123" s="1"/>
  <c r="H16" i="123"/>
  <c r="H25" i="123" s="1"/>
  <c r="F25" i="123"/>
  <c r="AY423" i="109" l="1"/>
  <c r="AZ641" i="109" s="1"/>
  <c r="AX859" i="109"/>
  <c r="I33" i="123"/>
  <c r="E40" i="123"/>
  <c r="W318" i="109"/>
  <c r="X318" i="109"/>
  <c r="Y318" i="109"/>
  <c r="Z318" i="109"/>
  <c r="AA318" i="109"/>
  <c r="AB318" i="109"/>
  <c r="AC318" i="109"/>
  <c r="AC1569" i="109" s="1"/>
  <c r="AD318" i="109"/>
  <c r="AE318" i="109"/>
  <c r="AF318" i="109"/>
  <c r="AG318" i="109"/>
  <c r="AH318" i="109"/>
  <c r="W319" i="109"/>
  <c r="X319" i="109"/>
  <c r="Y319" i="109"/>
  <c r="Z319" i="109"/>
  <c r="AA319" i="109"/>
  <c r="AB319" i="109"/>
  <c r="AC319" i="109"/>
  <c r="AC1570" i="109" s="1"/>
  <c r="AD319" i="109"/>
  <c r="AE319" i="109"/>
  <c r="AF319" i="109"/>
  <c r="AG319" i="109"/>
  <c r="AH319" i="109"/>
  <c r="W320" i="109"/>
  <c r="X320" i="109"/>
  <c r="Y320" i="109"/>
  <c r="Z320" i="109"/>
  <c r="AA320" i="109"/>
  <c r="AB320" i="109"/>
  <c r="AC320" i="109"/>
  <c r="AC1571" i="109" s="1"/>
  <c r="AD320" i="109"/>
  <c r="AE320" i="109"/>
  <c r="AF320" i="109"/>
  <c r="AG320" i="109"/>
  <c r="AH320" i="109"/>
  <c r="W321" i="109"/>
  <c r="X321" i="109"/>
  <c r="Y321" i="109"/>
  <c r="Z321" i="109"/>
  <c r="AA321" i="109"/>
  <c r="AB321" i="109"/>
  <c r="AC321" i="109"/>
  <c r="AC1572" i="109" s="1"/>
  <c r="AD321" i="109"/>
  <c r="AE321" i="109"/>
  <c r="AF321" i="109"/>
  <c r="AG321" i="109"/>
  <c r="AH321" i="109"/>
  <c r="W322" i="109"/>
  <c r="X322" i="109"/>
  <c r="Y322" i="109"/>
  <c r="Z322" i="109"/>
  <c r="AA322" i="109"/>
  <c r="AB322" i="109"/>
  <c r="AC322" i="109"/>
  <c r="AC1573" i="109" s="1"/>
  <c r="AD322" i="109"/>
  <c r="AE322" i="109"/>
  <c r="AF322" i="109"/>
  <c r="AG322" i="109"/>
  <c r="AH322" i="109"/>
  <c r="W323" i="109"/>
  <c r="X323" i="109"/>
  <c r="Y323" i="109"/>
  <c r="Z323" i="109"/>
  <c r="AA323" i="109"/>
  <c r="AB323" i="109"/>
  <c r="AC323" i="109"/>
  <c r="AC1574" i="109" s="1"/>
  <c r="AD323" i="109"/>
  <c r="AE323" i="109"/>
  <c r="AF323" i="109"/>
  <c r="AG323" i="109"/>
  <c r="AH323" i="109"/>
  <c r="W324" i="109"/>
  <c r="X324" i="109"/>
  <c r="Y324" i="109"/>
  <c r="Z324" i="109"/>
  <c r="AA324" i="109"/>
  <c r="AB324" i="109"/>
  <c r="AC324" i="109"/>
  <c r="AC1575" i="109" s="1"/>
  <c r="AD324" i="109"/>
  <c r="AE324" i="109"/>
  <c r="AF324" i="109"/>
  <c r="AG324" i="109"/>
  <c r="AH324" i="109"/>
  <c r="W325" i="109"/>
  <c r="X325" i="109"/>
  <c r="Y325" i="109"/>
  <c r="Z325" i="109"/>
  <c r="AA325" i="109"/>
  <c r="AB325" i="109"/>
  <c r="AC325" i="109"/>
  <c r="AC1576" i="109" s="1"/>
  <c r="AD325" i="109"/>
  <c r="AE325" i="109"/>
  <c r="AF325" i="109"/>
  <c r="AG325" i="109"/>
  <c r="AH325" i="109"/>
  <c r="W326" i="109"/>
  <c r="X326" i="109"/>
  <c r="Y326" i="109"/>
  <c r="Z326" i="109"/>
  <c r="AA326" i="109"/>
  <c r="AB326" i="109"/>
  <c r="AC326" i="109"/>
  <c r="AC1577" i="109" s="1"/>
  <c r="AD326" i="109"/>
  <c r="AE326" i="109"/>
  <c r="AF326" i="109"/>
  <c r="AG326" i="109"/>
  <c r="AH326" i="109"/>
  <c r="W327" i="109"/>
  <c r="X327" i="109"/>
  <c r="Y327" i="109"/>
  <c r="Z327" i="109"/>
  <c r="AA327" i="109"/>
  <c r="AB327" i="109"/>
  <c r="AC327" i="109"/>
  <c r="AC1578" i="109" s="1"/>
  <c r="AD327" i="109"/>
  <c r="AE327" i="109"/>
  <c r="AF327" i="109"/>
  <c r="AG327" i="109"/>
  <c r="AH327" i="109"/>
  <c r="W328" i="109"/>
  <c r="X328" i="109"/>
  <c r="Y328" i="109"/>
  <c r="Z328" i="109"/>
  <c r="AA328" i="109"/>
  <c r="AB328" i="109"/>
  <c r="AC328" i="109"/>
  <c r="AC1579" i="109" s="1"/>
  <c r="AD328" i="109"/>
  <c r="AE328" i="109"/>
  <c r="AF328" i="109"/>
  <c r="AG328" i="109"/>
  <c r="AH328" i="109"/>
  <c r="W329" i="109"/>
  <c r="X329" i="109"/>
  <c r="Y329" i="109"/>
  <c r="Z329" i="109"/>
  <c r="AA329" i="109"/>
  <c r="AB329" i="109"/>
  <c r="AC329" i="109"/>
  <c r="AC1580" i="109" s="1"/>
  <c r="AD329" i="109"/>
  <c r="AE329" i="109"/>
  <c r="AF329" i="109"/>
  <c r="AG329" i="109"/>
  <c r="AH329" i="109"/>
  <c r="W330" i="109"/>
  <c r="X330" i="109"/>
  <c r="Y330" i="109"/>
  <c r="Z330" i="109"/>
  <c r="AA330" i="109"/>
  <c r="AB330" i="109"/>
  <c r="AC330" i="109"/>
  <c r="AC1581" i="109" s="1"/>
  <c r="AD330" i="109"/>
  <c r="AE330" i="109"/>
  <c r="AF330" i="109"/>
  <c r="AG330" i="109"/>
  <c r="AH330" i="109"/>
  <c r="W331" i="109"/>
  <c r="X331" i="109"/>
  <c r="Y331" i="109"/>
  <c r="Z331" i="109"/>
  <c r="AA331" i="109"/>
  <c r="AB331" i="109"/>
  <c r="AC331" i="109"/>
  <c r="AC1582" i="109" s="1"/>
  <c r="AD331" i="109"/>
  <c r="AE331" i="109"/>
  <c r="AF331" i="109"/>
  <c r="AG331" i="109"/>
  <c r="AH331" i="109"/>
  <c r="W332" i="109"/>
  <c r="X332" i="109"/>
  <c r="Y332" i="109"/>
  <c r="Z332" i="109"/>
  <c r="AA332" i="109"/>
  <c r="AB332" i="109"/>
  <c r="AC332" i="109"/>
  <c r="AC1583" i="109" s="1"/>
  <c r="AD332" i="109"/>
  <c r="AE332" i="109"/>
  <c r="AF332" i="109"/>
  <c r="AG332" i="109"/>
  <c r="AH332" i="109"/>
  <c r="W333" i="109"/>
  <c r="X333" i="109"/>
  <c r="Y333" i="109"/>
  <c r="Z333" i="109"/>
  <c r="AA333" i="109"/>
  <c r="AB333" i="109"/>
  <c r="AC333" i="109"/>
  <c r="AC1584" i="109" s="1"/>
  <c r="AD333" i="109"/>
  <c r="AE333" i="109"/>
  <c r="AF333" i="109"/>
  <c r="AG333" i="109"/>
  <c r="AH333" i="109"/>
  <c r="W334" i="109"/>
  <c r="X334" i="109"/>
  <c r="Y334" i="109"/>
  <c r="Z334" i="109"/>
  <c r="AA334" i="109"/>
  <c r="AB334" i="109"/>
  <c r="AC334" i="109"/>
  <c r="AC1585" i="109" s="1"/>
  <c r="AD334" i="109"/>
  <c r="AE334" i="109"/>
  <c r="AF334" i="109"/>
  <c r="AG334" i="109"/>
  <c r="AH334" i="109"/>
  <c r="W335" i="109"/>
  <c r="X335" i="109"/>
  <c r="Y335" i="109"/>
  <c r="Z335" i="109"/>
  <c r="AA335" i="109"/>
  <c r="AB335" i="109"/>
  <c r="AC335" i="109"/>
  <c r="AC1586" i="109" s="1"/>
  <c r="AD335" i="109"/>
  <c r="AE335" i="109"/>
  <c r="AF335" i="109"/>
  <c r="AG335" i="109"/>
  <c r="AH335" i="109"/>
  <c r="W336" i="109"/>
  <c r="X336" i="109"/>
  <c r="Y336" i="109"/>
  <c r="Z336" i="109"/>
  <c r="AA336" i="109"/>
  <c r="AB336" i="109"/>
  <c r="AC336" i="109"/>
  <c r="AC1587" i="109" s="1"/>
  <c r="AD336" i="109"/>
  <c r="AE336" i="109"/>
  <c r="AF336" i="109"/>
  <c r="AG336" i="109"/>
  <c r="AH336" i="109"/>
  <c r="W337" i="109"/>
  <c r="X337" i="109"/>
  <c r="Y337" i="109"/>
  <c r="Z337" i="109"/>
  <c r="AA337" i="109"/>
  <c r="AB337" i="109"/>
  <c r="AC337" i="109"/>
  <c r="AC1588" i="109" s="1"/>
  <c r="AD337" i="109"/>
  <c r="AE337" i="109"/>
  <c r="AF337" i="109"/>
  <c r="AG337" i="109"/>
  <c r="AH337" i="109"/>
  <c r="W338" i="109"/>
  <c r="X338" i="109"/>
  <c r="Y338" i="109"/>
  <c r="Z338" i="109"/>
  <c r="AA338" i="109"/>
  <c r="AB338" i="109"/>
  <c r="AC338" i="109"/>
  <c r="AC1589" i="109" s="1"/>
  <c r="AD338" i="109"/>
  <c r="AE338" i="109"/>
  <c r="AF338" i="109"/>
  <c r="AG338" i="109"/>
  <c r="AH338" i="109"/>
  <c r="W339" i="109"/>
  <c r="X339" i="109"/>
  <c r="Y339" i="109"/>
  <c r="Z339" i="109"/>
  <c r="AA339" i="109"/>
  <c r="AB339" i="109"/>
  <c r="AC339" i="109"/>
  <c r="AC1590" i="109" s="1"/>
  <c r="AD339" i="109"/>
  <c r="AE339" i="109"/>
  <c r="AF339" i="109"/>
  <c r="AG339" i="109"/>
  <c r="AH339" i="109"/>
  <c r="W340" i="109"/>
  <c r="X340" i="109"/>
  <c r="Y340" i="109"/>
  <c r="Z340" i="109"/>
  <c r="AA340" i="109"/>
  <c r="AB340" i="109"/>
  <c r="AC340" i="109"/>
  <c r="AC1591" i="109" s="1"/>
  <c r="AD340" i="109"/>
  <c r="AE340" i="109"/>
  <c r="AF340" i="109"/>
  <c r="AG340" i="109"/>
  <c r="AH340" i="109"/>
  <c r="W341" i="109"/>
  <c r="X341" i="109"/>
  <c r="Y341" i="109"/>
  <c r="Z341" i="109"/>
  <c r="AA341" i="109"/>
  <c r="AB341" i="109"/>
  <c r="AC341" i="109"/>
  <c r="AC1592" i="109" s="1"/>
  <c r="AD341" i="109"/>
  <c r="AE341" i="109"/>
  <c r="AF341" i="109"/>
  <c r="AG341" i="109"/>
  <c r="AH341" i="109"/>
  <c r="W342" i="109"/>
  <c r="X342" i="109"/>
  <c r="Y342" i="109"/>
  <c r="Z342" i="109"/>
  <c r="AA342" i="109"/>
  <c r="AB342" i="109"/>
  <c r="AC342" i="109"/>
  <c r="AC1593" i="109" s="1"/>
  <c r="AD342" i="109"/>
  <c r="AE342" i="109"/>
  <c r="AF342" i="109"/>
  <c r="AG342" i="109"/>
  <c r="AH342" i="109"/>
  <c r="W343" i="109"/>
  <c r="X343" i="109"/>
  <c r="Y343" i="109"/>
  <c r="Z343" i="109"/>
  <c r="AA343" i="109"/>
  <c r="AB343" i="109"/>
  <c r="AC343" i="109"/>
  <c r="AC1594" i="109" s="1"/>
  <c r="AD343" i="109"/>
  <c r="AE343" i="109"/>
  <c r="AF343" i="109"/>
  <c r="AG343" i="109"/>
  <c r="AH343" i="109"/>
  <c r="W344" i="109"/>
  <c r="X344" i="109"/>
  <c r="Y344" i="109"/>
  <c r="Z344" i="109"/>
  <c r="AA344" i="109"/>
  <c r="AB344" i="109"/>
  <c r="AC344" i="109"/>
  <c r="AC1595" i="109" s="1"/>
  <c r="AD344" i="109"/>
  <c r="AE344" i="109"/>
  <c r="AF344" i="109"/>
  <c r="AG344" i="109"/>
  <c r="AH344" i="109"/>
  <c r="W345" i="109"/>
  <c r="X345" i="109"/>
  <c r="Y345" i="109"/>
  <c r="Z345" i="109"/>
  <c r="AA345" i="109"/>
  <c r="AB345" i="109"/>
  <c r="AC345" i="109"/>
  <c r="AC1596" i="109" s="1"/>
  <c r="AD345" i="109"/>
  <c r="AE345" i="109"/>
  <c r="AF345" i="109"/>
  <c r="AG345" i="109"/>
  <c r="AH345" i="109"/>
  <c r="W346" i="109"/>
  <c r="X346" i="109"/>
  <c r="Y346" i="109"/>
  <c r="Z346" i="109"/>
  <c r="AA346" i="109"/>
  <c r="AB346" i="109"/>
  <c r="AC346" i="109"/>
  <c r="AC1597" i="109" s="1"/>
  <c r="AD346" i="109"/>
  <c r="AE346" i="109"/>
  <c r="AF346" i="109"/>
  <c r="AG346" i="109"/>
  <c r="AH346" i="109"/>
  <c r="W347" i="109"/>
  <c r="X347" i="109"/>
  <c r="Y347" i="109"/>
  <c r="Z347" i="109"/>
  <c r="AA347" i="109"/>
  <c r="AB347" i="109"/>
  <c r="AC347" i="109"/>
  <c r="AC1598" i="109" s="1"/>
  <c r="AD347" i="109"/>
  <c r="AE347" i="109"/>
  <c r="AF347" i="109"/>
  <c r="AG347" i="109"/>
  <c r="AH347" i="109"/>
  <c r="W348" i="109"/>
  <c r="X348" i="109"/>
  <c r="Y348" i="109"/>
  <c r="Z348" i="109"/>
  <c r="AA348" i="109"/>
  <c r="AB348" i="109"/>
  <c r="AC348" i="109"/>
  <c r="AC1599" i="109" s="1"/>
  <c r="AD348" i="109"/>
  <c r="AE348" i="109"/>
  <c r="AF348" i="109"/>
  <c r="AG348" i="109"/>
  <c r="AH348" i="109"/>
  <c r="W349" i="109"/>
  <c r="X349" i="109"/>
  <c r="Y349" i="109"/>
  <c r="Z349" i="109"/>
  <c r="AA349" i="109"/>
  <c r="AB349" i="109"/>
  <c r="AC349" i="109"/>
  <c r="AC1600" i="109" s="1"/>
  <c r="AD349" i="109"/>
  <c r="AE349" i="109"/>
  <c r="AF349" i="109"/>
  <c r="AG349" i="109"/>
  <c r="AH349" i="109"/>
  <c r="W350" i="109"/>
  <c r="X350" i="109"/>
  <c r="Y350" i="109"/>
  <c r="Z350" i="109"/>
  <c r="AA350" i="109"/>
  <c r="AB350" i="109"/>
  <c r="AC350" i="109"/>
  <c r="AC1601" i="109" s="1"/>
  <c r="AD350" i="109"/>
  <c r="AE350" i="109"/>
  <c r="AF350" i="109"/>
  <c r="AG350" i="109"/>
  <c r="AH350" i="109"/>
  <c r="W351" i="109"/>
  <c r="X351" i="109"/>
  <c r="Y351" i="109"/>
  <c r="Z351" i="109"/>
  <c r="AA351" i="109"/>
  <c r="AB351" i="109"/>
  <c r="AC351" i="109"/>
  <c r="AC1602" i="109" s="1"/>
  <c r="AD351" i="109"/>
  <c r="AE351" i="109"/>
  <c r="AF351" i="109"/>
  <c r="AG351" i="109"/>
  <c r="AH351" i="109"/>
  <c r="W352" i="109"/>
  <c r="X352" i="109"/>
  <c r="Y352" i="109"/>
  <c r="Z352" i="109"/>
  <c r="AA352" i="109"/>
  <c r="AB352" i="109"/>
  <c r="AC352" i="109"/>
  <c r="AC1603" i="109" s="1"/>
  <c r="AD352" i="109"/>
  <c r="AE352" i="109"/>
  <c r="AF352" i="109"/>
  <c r="AG352" i="109"/>
  <c r="AH352" i="109"/>
  <c r="W353" i="109"/>
  <c r="X353" i="109"/>
  <c r="Y353" i="109"/>
  <c r="Z353" i="109"/>
  <c r="AA353" i="109"/>
  <c r="AB353" i="109"/>
  <c r="AC353" i="109"/>
  <c r="AC1604" i="109" s="1"/>
  <c r="AD353" i="109"/>
  <c r="AE353" i="109"/>
  <c r="AF353" i="109"/>
  <c r="AG353" i="109"/>
  <c r="AH353" i="109"/>
  <c r="W354" i="109"/>
  <c r="X354" i="109"/>
  <c r="Y354" i="109"/>
  <c r="Z354" i="109"/>
  <c r="AA354" i="109"/>
  <c r="AB354" i="109"/>
  <c r="AC354" i="109"/>
  <c r="AC1605" i="109" s="1"/>
  <c r="AD354" i="109"/>
  <c r="AE354" i="109"/>
  <c r="AF354" i="109"/>
  <c r="AG354" i="109"/>
  <c r="AH354" i="109"/>
  <c r="W355" i="109"/>
  <c r="X355" i="109"/>
  <c r="Y355" i="109"/>
  <c r="Z355" i="109"/>
  <c r="AA355" i="109"/>
  <c r="AB355" i="109"/>
  <c r="AC355" i="109"/>
  <c r="AC1606" i="109" s="1"/>
  <c r="AD355" i="109"/>
  <c r="AE355" i="109"/>
  <c r="AF355" i="109"/>
  <c r="AG355" i="109"/>
  <c r="AH355" i="109"/>
  <c r="W356" i="109"/>
  <c r="X356" i="109"/>
  <c r="Y356" i="109"/>
  <c r="Z356" i="109"/>
  <c r="AA356" i="109"/>
  <c r="AB356" i="109"/>
  <c r="AC356" i="109"/>
  <c r="AC1607" i="109" s="1"/>
  <c r="AD356" i="109"/>
  <c r="AE356" i="109"/>
  <c r="AF356" i="109"/>
  <c r="AG356" i="109"/>
  <c r="AH356" i="109"/>
  <c r="W357" i="109"/>
  <c r="X357" i="109"/>
  <c r="Y357" i="109"/>
  <c r="Z357" i="109"/>
  <c r="AA357" i="109"/>
  <c r="AB357" i="109"/>
  <c r="AC357" i="109"/>
  <c r="AC1608" i="109" s="1"/>
  <c r="AD357" i="109"/>
  <c r="AE357" i="109"/>
  <c r="AF357" i="109"/>
  <c r="AG357" i="109"/>
  <c r="AH357" i="109"/>
  <c r="W358" i="109"/>
  <c r="X358" i="109"/>
  <c r="Y358" i="109"/>
  <c r="Z358" i="109"/>
  <c r="AA358" i="109"/>
  <c r="AB358" i="109"/>
  <c r="AC358" i="109"/>
  <c r="AC1609" i="109" s="1"/>
  <c r="AD358" i="109"/>
  <c r="AE358" i="109"/>
  <c r="AF358" i="109"/>
  <c r="AG358" i="109"/>
  <c r="AH358" i="109"/>
  <c r="W359" i="109"/>
  <c r="X359" i="109"/>
  <c r="Y359" i="109"/>
  <c r="Z359" i="109"/>
  <c r="AA359" i="109"/>
  <c r="AB359" i="109"/>
  <c r="AC359" i="109"/>
  <c r="AC1610" i="109" s="1"/>
  <c r="AD359" i="109"/>
  <c r="AE359" i="109"/>
  <c r="AF359" i="109"/>
  <c r="AG359" i="109"/>
  <c r="AH359" i="109"/>
  <c r="W360" i="109"/>
  <c r="X360" i="109"/>
  <c r="Y360" i="109"/>
  <c r="Z360" i="109"/>
  <c r="AA360" i="109"/>
  <c r="AB360" i="109"/>
  <c r="AC360" i="109"/>
  <c r="AC1611" i="109" s="1"/>
  <c r="AD360" i="109"/>
  <c r="AE360" i="109"/>
  <c r="AF360" i="109"/>
  <c r="AG360" i="109"/>
  <c r="AH360" i="109"/>
  <c r="W361" i="109"/>
  <c r="X361" i="109"/>
  <c r="Y361" i="109"/>
  <c r="Z361" i="109"/>
  <c r="AA361" i="109"/>
  <c r="AB361" i="109"/>
  <c r="AC361" i="109"/>
  <c r="AC1612" i="109" s="1"/>
  <c r="AD361" i="109"/>
  <c r="AE361" i="109"/>
  <c r="AF361" i="109"/>
  <c r="AG361" i="109"/>
  <c r="AH361" i="109"/>
  <c r="W362" i="109"/>
  <c r="X362" i="109"/>
  <c r="Y362" i="109"/>
  <c r="Z362" i="109"/>
  <c r="AA362" i="109"/>
  <c r="AB362" i="109"/>
  <c r="AC362" i="109"/>
  <c r="AC1613" i="109" s="1"/>
  <c r="AD362" i="109"/>
  <c r="AE362" i="109"/>
  <c r="AF362" i="109"/>
  <c r="AG362" i="109"/>
  <c r="AH362" i="109"/>
  <c r="W363" i="109"/>
  <c r="X363" i="109"/>
  <c r="Y363" i="109"/>
  <c r="Z363" i="109"/>
  <c r="AA363" i="109"/>
  <c r="AB363" i="109"/>
  <c r="AC363" i="109"/>
  <c r="AC1614" i="109" s="1"/>
  <c r="AD363" i="109"/>
  <c r="AE363" i="109"/>
  <c r="AF363" i="109"/>
  <c r="AG363" i="109"/>
  <c r="AH363" i="109"/>
  <c r="W364" i="109"/>
  <c r="X364" i="109"/>
  <c r="Y364" i="109"/>
  <c r="Z364" i="109"/>
  <c r="AA364" i="109"/>
  <c r="AB364" i="109"/>
  <c r="AC364" i="109"/>
  <c r="AC1615" i="109" s="1"/>
  <c r="AD364" i="109"/>
  <c r="AE364" i="109"/>
  <c r="AF364" i="109"/>
  <c r="AG364" i="109"/>
  <c r="AH364" i="109"/>
  <c r="W365" i="109"/>
  <c r="X365" i="109"/>
  <c r="Y365" i="109"/>
  <c r="Z365" i="109"/>
  <c r="AA365" i="109"/>
  <c r="AB365" i="109"/>
  <c r="AC365" i="109"/>
  <c r="AC1616" i="109" s="1"/>
  <c r="AD365" i="109"/>
  <c r="AE365" i="109"/>
  <c r="AF365" i="109"/>
  <c r="AG365" i="109"/>
  <c r="AH365" i="109"/>
  <c r="W366" i="109"/>
  <c r="X366" i="109"/>
  <c r="Y366" i="109"/>
  <c r="Z366" i="109"/>
  <c r="AA366" i="109"/>
  <c r="AB366" i="109"/>
  <c r="AC366" i="109"/>
  <c r="AC1617" i="109" s="1"/>
  <c r="AD366" i="109"/>
  <c r="AE366" i="109"/>
  <c r="AF366" i="109"/>
  <c r="AG366" i="109"/>
  <c r="AH366" i="109"/>
  <c r="W367" i="109"/>
  <c r="X367" i="109"/>
  <c r="Y367" i="109"/>
  <c r="Z367" i="109"/>
  <c r="AA367" i="109"/>
  <c r="AB367" i="109"/>
  <c r="AC367" i="109"/>
  <c r="AC1618" i="109" s="1"/>
  <c r="AD367" i="109"/>
  <c r="AE367" i="109"/>
  <c r="AF367" i="109"/>
  <c r="AG367" i="109"/>
  <c r="AH367" i="109"/>
  <c r="W368" i="109"/>
  <c r="X368" i="109"/>
  <c r="Y368" i="109"/>
  <c r="Z368" i="109"/>
  <c r="AA368" i="109"/>
  <c r="AB368" i="109"/>
  <c r="AC368" i="109"/>
  <c r="AC1619" i="109" s="1"/>
  <c r="AD368" i="109"/>
  <c r="AE368" i="109"/>
  <c r="AF368" i="109"/>
  <c r="AG368" i="109"/>
  <c r="AH368" i="109"/>
  <c r="W369" i="109"/>
  <c r="X369" i="109"/>
  <c r="Y369" i="109"/>
  <c r="Z369" i="109"/>
  <c r="AA369" i="109"/>
  <c r="AB369" i="109"/>
  <c r="AC369" i="109"/>
  <c r="AC1620" i="109" s="1"/>
  <c r="AD369" i="109"/>
  <c r="AE369" i="109"/>
  <c r="AF369" i="109"/>
  <c r="AG369" i="109"/>
  <c r="AH369" i="109"/>
  <c r="W370" i="109"/>
  <c r="X370" i="109"/>
  <c r="Y370" i="109"/>
  <c r="Z370" i="109"/>
  <c r="AA370" i="109"/>
  <c r="AB370" i="109"/>
  <c r="AC370" i="109"/>
  <c r="AC1621" i="109" s="1"/>
  <c r="AD370" i="109"/>
  <c r="AE370" i="109"/>
  <c r="AF370" i="109"/>
  <c r="AG370" i="109"/>
  <c r="AH370" i="109"/>
  <c r="W371" i="109"/>
  <c r="X371" i="109"/>
  <c r="Y371" i="109"/>
  <c r="Z371" i="109"/>
  <c r="AA371" i="109"/>
  <c r="AB371" i="109"/>
  <c r="AC371" i="109"/>
  <c r="AC1622" i="109" s="1"/>
  <c r="AD371" i="109"/>
  <c r="AE371" i="109"/>
  <c r="AF371" i="109"/>
  <c r="AG371" i="109"/>
  <c r="AH371" i="109"/>
  <c r="W372" i="109"/>
  <c r="X372" i="109"/>
  <c r="Y372" i="109"/>
  <c r="Z372" i="109"/>
  <c r="AA372" i="109"/>
  <c r="AB372" i="109"/>
  <c r="AC372" i="109"/>
  <c r="AC1623" i="109" s="1"/>
  <c r="AD372" i="109"/>
  <c r="AE372" i="109"/>
  <c r="AF372" i="109"/>
  <c r="AG372" i="109"/>
  <c r="AH372" i="109"/>
  <c r="W373" i="109"/>
  <c r="X373" i="109"/>
  <c r="Y373" i="109"/>
  <c r="Z373" i="109"/>
  <c r="AA373" i="109"/>
  <c r="AB373" i="109"/>
  <c r="AC373" i="109"/>
  <c r="AC1624" i="109" s="1"/>
  <c r="AD373" i="109"/>
  <c r="AE373" i="109"/>
  <c r="AF373" i="109"/>
  <c r="AG373" i="109"/>
  <c r="AH373" i="109"/>
  <c r="W374" i="109"/>
  <c r="X374" i="109"/>
  <c r="Y374" i="109"/>
  <c r="Z374" i="109"/>
  <c r="AA374" i="109"/>
  <c r="AB374" i="109"/>
  <c r="AC374" i="109"/>
  <c r="AC1625" i="109" s="1"/>
  <c r="AD374" i="109"/>
  <c r="AE374" i="109"/>
  <c r="AF374" i="109"/>
  <c r="AG374" i="109"/>
  <c r="AH374" i="109"/>
  <c r="W375" i="109"/>
  <c r="X375" i="109"/>
  <c r="Y375" i="109"/>
  <c r="Z375" i="109"/>
  <c r="AA375" i="109"/>
  <c r="AB375" i="109"/>
  <c r="AC375" i="109"/>
  <c r="AC1626" i="109" s="1"/>
  <c r="AD375" i="109"/>
  <c r="AE375" i="109"/>
  <c r="AF375" i="109"/>
  <c r="AG375" i="109"/>
  <c r="AH375" i="109"/>
  <c r="W376" i="109"/>
  <c r="X376" i="109"/>
  <c r="Y376" i="109"/>
  <c r="Z376" i="109"/>
  <c r="AA376" i="109"/>
  <c r="AB376" i="109"/>
  <c r="AC376" i="109"/>
  <c r="AC1627" i="109" s="1"/>
  <c r="AD376" i="109"/>
  <c r="AE376" i="109"/>
  <c r="AF376" i="109"/>
  <c r="AG376" i="109"/>
  <c r="AH376" i="109"/>
  <c r="W377" i="109"/>
  <c r="X377" i="109"/>
  <c r="Y377" i="109"/>
  <c r="Z377" i="109"/>
  <c r="AA377" i="109"/>
  <c r="AB377" i="109"/>
  <c r="AC377" i="109"/>
  <c r="AC1628" i="109" s="1"/>
  <c r="AD377" i="109"/>
  <c r="AE377" i="109"/>
  <c r="AF377" i="109"/>
  <c r="AG377" i="109"/>
  <c r="AH377" i="109"/>
  <c r="W378" i="109"/>
  <c r="X378" i="109"/>
  <c r="Y378" i="109"/>
  <c r="Z378" i="109"/>
  <c r="AA378" i="109"/>
  <c r="AB378" i="109"/>
  <c r="AC378" i="109"/>
  <c r="AC1629" i="109" s="1"/>
  <c r="AD378" i="109"/>
  <c r="AE378" i="109"/>
  <c r="AF378" i="109"/>
  <c r="AG378" i="109"/>
  <c r="AH378" i="109"/>
  <c r="W379" i="109"/>
  <c r="X379" i="109"/>
  <c r="Y379" i="109"/>
  <c r="Z379" i="109"/>
  <c r="AA379" i="109"/>
  <c r="AB379" i="109"/>
  <c r="AC379" i="109"/>
  <c r="AC1630" i="109" s="1"/>
  <c r="AD379" i="109"/>
  <c r="AE379" i="109"/>
  <c r="AF379" i="109"/>
  <c r="AG379" i="109"/>
  <c r="AH379" i="109"/>
  <c r="W380" i="109"/>
  <c r="X380" i="109"/>
  <c r="Y380" i="109"/>
  <c r="Z380" i="109"/>
  <c r="AA380" i="109"/>
  <c r="AB380" i="109"/>
  <c r="AC380" i="109"/>
  <c r="AC1631" i="109" s="1"/>
  <c r="AD380" i="109"/>
  <c r="AE380" i="109"/>
  <c r="AF380" i="109"/>
  <c r="AG380" i="109"/>
  <c r="AH380" i="109"/>
  <c r="W381" i="109"/>
  <c r="X381" i="109"/>
  <c r="Y381" i="109"/>
  <c r="Z381" i="109"/>
  <c r="AA381" i="109"/>
  <c r="AB381" i="109"/>
  <c r="AC381" i="109"/>
  <c r="AC1632" i="109" s="1"/>
  <c r="AD381" i="109"/>
  <c r="AE381" i="109"/>
  <c r="AF381" i="109"/>
  <c r="AG381" i="109"/>
  <c r="AH381" i="109"/>
  <c r="W382" i="109"/>
  <c r="X382" i="109"/>
  <c r="Y382" i="109"/>
  <c r="Z382" i="109"/>
  <c r="AA382" i="109"/>
  <c r="AB382" i="109"/>
  <c r="AC382" i="109"/>
  <c r="AC1633" i="109" s="1"/>
  <c r="AD382" i="109"/>
  <c r="AE382" i="109"/>
  <c r="AF382" i="109"/>
  <c r="AG382" i="109"/>
  <c r="AH382" i="109"/>
  <c r="W383" i="109"/>
  <c r="X383" i="109"/>
  <c r="Y383" i="109"/>
  <c r="Z383" i="109"/>
  <c r="AA383" i="109"/>
  <c r="AB383" i="109"/>
  <c r="AC383" i="109"/>
  <c r="AC1634" i="109" s="1"/>
  <c r="AD383" i="109"/>
  <c r="AE383" i="109"/>
  <c r="AF383" i="109"/>
  <c r="AG383" i="109"/>
  <c r="AH383" i="109"/>
  <c r="W384" i="109"/>
  <c r="X384" i="109"/>
  <c r="Y384" i="109"/>
  <c r="Z384" i="109"/>
  <c r="AA384" i="109"/>
  <c r="AB384" i="109"/>
  <c r="AC384" i="109"/>
  <c r="AC1635" i="109" s="1"/>
  <c r="AD384" i="109"/>
  <c r="AE384" i="109"/>
  <c r="AF384" i="109"/>
  <c r="AG384" i="109"/>
  <c r="AH384" i="109"/>
  <c r="W385" i="109"/>
  <c r="X385" i="109"/>
  <c r="Y385" i="109"/>
  <c r="Z385" i="109"/>
  <c r="AA385" i="109"/>
  <c r="AB385" i="109"/>
  <c r="AC385" i="109"/>
  <c r="AC1636" i="109" s="1"/>
  <c r="AD385" i="109"/>
  <c r="AE385" i="109"/>
  <c r="AF385" i="109"/>
  <c r="AG385" i="109"/>
  <c r="AH385" i="109"/>
  <c r="W386" i="109"/>
  <c r="X386" i="109"/>
  <c r="Y386" i="109"/>
  <c r="Z386" i="109"/>
  <c r="AA386" i="109"/>
  <c r="AB386" i="109"/>
  <c r="AC386" i="109"/>
  <c r="AC1637" i="109" s="1"/>
  <c r="AD386" i="109"/>
  <c r="AE386" i="109"/>
  <c r="AF386" i="109"/>
  <c r="AG386" i="109"/>
  <c r="AH386" i="109"/>
  <c r="W387" i="109"/>
  <c r="X387" i="109"/>
  <c r="Y387" i="109"/>
  <c r="Z387" i="109"/>
  <c r="AC387" i="109"/>
  <c r="W388" i="109"/>
  <c r="X388" i="109"/>
  <c r="Y388" i="109"/>
  <c r="Z388" i="109"/>
  <c r="AA388" i="109"/>
  <c r="AB388" i="109"/>
  <c r="AC388" i="109"/>
  <c r="AD388" i="109"/>
  <c r="AE388" i="109"/>
  <c r="AF388" i="109"/>
  <c r="AG388" i="109"/>
  <c r="AV92" i="109"/>
  <c r="AV93" i="109"/>
  <c r="AV94" i="109"/>
  <c r="AV95" i="109"/>
  <c r="AV96" i="109"/>
  <c r="AV97" i="109"/>
  <c r="AV98" i="109"/>
  <c r="AV99" i="109"/>
  <c r="AV100" i="109"/>
  <c r="AV101" i="109"/>
  <c r="AV102" i="109"/>
  <c r="AV103" i="109"/>
  <c r="AV104" i="109"/>
  <c r="AV105" i="109"/>
  <c r="AV106" i="109"/>
  <c r="AV107" i="109"/>
  <c r="AV108" i="109"/>
  <c r="AV109" i="109"/>
  <c r="AV110" i="109"/>
  <c r="AV111" i="109"/>
  <c r="AV112" i="109"/>
  <c r="AV113" i="109"/>
  <c r="AV114" i="109"/>
  <c r="AV115" i="109"/>
  <c r="AV116" i="109"/>
  <c r="AV117" i="109"/>
  <c r="AV118" i="109"/>
  <c r="AV119" i="109"/>
  <c r="AV120" i="109"/>
  <c r="AV121" i="109"/>
  <c r="AV122" i="109"/>
  <c r="AV123" i="109"/>
  <c r="AV124" i="109"/>
  <c r="AV125" i="109"/>
  <c r="AV126" i="109"/>
  <c r="AV127" i="109"/>
  <c r="AV128" i="109"/>
  <c r="AV129" i="109"/>
  <c r="AV130" i="109"/>
  <c r="AV131" i="109"/>
  <c r="AV132" i="109"/>
  <c r="AV133" i="109"/>
  <c r="AV134" i="109"/>
  <c r="AV135" i="109"/>
  <c r="AV136" i="109"/>
  <c r="AV137" i="109"/>
  <c r="AV138" i="109"/>
  <c r="AV139" i="109"/>
  <c r="AV140" i="109"/>
  <c r="AV141" i="109"/>
  <c r="AV142" i="109"/>
  <c r="AV143" i="109"/>
  <c r="AV144" i="109"/>
  <c r="AV145" i="109"/>
  <c r="AV146" i="109"/>
  <c r="AV147" i="109"/>
  <c r="AV148" i="109"/>
  <c r="AV149" i="109"/>
  <c r="AV150" i="109"/>
  <c r="AV151" i="109"/>
  <c r="AV152" i="109"/>
  <c r="AV153" i="109"/>
  <c r="AV154" i="109"/>
  <c r="AV155" i="109"/>
  <c r="AV156" i="109"/>
  <c r="AV157" i="109"/>
  <c r="AV158" i="109"/>
  <c r="AV159" i="109"/>
  <c r="AV160" i="109"/>
  <c r="AV161" i="109"/>
  <c r="AV162" i="109"/>
  <c r="AV163" i="109"/>
  <c r="AV164" i="109"/>
  <c r="AV165" i="109"/>
  <c r="AV166" i="109"/>
  <c r="AV167" i="109"/>
  <c r="AV168" i="109"/>
  <c r="AV169" i="109"/>
  <c r="AV170" i="109"/>
  <c r="AV171" i="109"/>
  <c r="AV172" i="109"/>
  <c r="AV173" i="109"/>
  <c r="AV174" i="109"/>
  <c r="AV175" i="109"/>
  <c r="AV176" i="109"/>
  <c r="AV177" i="109"/>
  <c r="AV178" i="109"/>
  <c r="AV179" i="109"/>
  <c r="AV180" i="109"/>
  <c r="AV181" i="109"/>
  <c r="AV182" i="109"/>
  <c r="AV183" i="109"/>
  <c r="AV184" i="109"/>
  <c r="AV185" i="109"/>
  <c r="AV186" i="109"/>
  <c r="AV187" i="109"/>
  <c r="AV188" i="109"/>
  <c r="AV189" i="109"/>
  <c r="AV190" i="109"/>
  <c r="AV191" i="109"/>
  <c r="AV192" i="109"/>
  <c r="AV193" i="109"/>
  <c r="E194" i="109"/>
  <c r="AZ423" i="109" l="1"/>
  <c r="BA641" i="109" s="1"/>
  <c r="AY859" i="109"/>
  <c r="AD1625" i="109"/>
  <c r="AE1625" i="109" s="1"/>
  <c r="AF1625" i="109" s="1"/>
  <c r="AG1625" i="109" s="1"/>
  <c r="AH1625" i="109" s="1"/>
  <c r="AD1624" i="109"/>
  <c r="AE1624" i="109" s="1"/>
  <c r="AF1624" i="109" s="1"/>
  <c r="AG1624" i="109" s="1"/>
  <c r="AH1624" i="109" s="1"/>
  <c r="AD1623" i="109"/>
  <c r="AE1623" i="109" s="1"/>
  <c r="AF1623" i="109" s="1"/>
  <c r="AG1623" i="109" s="1"/>
  <c r="AH1623" i="109" s="1"/>
  <c r="AD1622" i="109"/>
  <c r="AE1622" i="109" s="1"/>
  <c r="AF1622" i="109" s="1"/>
  <c r="AG1622" i="109" s="1"/>
  <c r="AH1622" i="109" s="1"/>
  <c r="AD1621" i="109"/>
  <c r="AE1621" i="109" s="1"/>
  <c r="AF1621" i="109" s="1"/>
  <c r="AG1621" i="109" s="1"/>
  <c r="AH1621" i="109" s="1"/>
  <c r="AD1620" i="109"/>
  <c r="AE1620" i="109" s="1"/>
  <c r="AF1620" i="109" s="1"/>
  <c r="AG1620" i="109" s="1"/>
  <c r="AH1620" i="109" s="1"/>
  <c r="AD1619" i="109"/>
  <c r="AE1619" i="109" s="1"/>
  <c r="AF1619" i="109" s="1"/>
  <c r="AG1619" i="109" s="1"/>
  <c r="AH1619" i="109" s="1"/>
  <c r="AD1618" i="109"/>
  <c r="AE1618" i="109" s="1"/>
  <c r="AF1618" i="109" s="1"/>
  <c r="AG1618" i="109" s="1"/>
  <c r="AH1618" i="109" s="1"/>
  <c r="AD1617" i="109"/>
  <c r="AE1617" i="109" s="1"/>
  <c r="AF1617" i="109" s="1"/>
  <c r="AG1617" i="109" s="1"/>
  <c r="AH1617" i="109" s="1"/>
  <c r="AD1616" i="109"/>
  <c r="AE1616" i="109" s="1"/>
  <c r="AF1616" i="109" s="1"/>
  <c r="AG1616" i="109" s="1"/>
  <c r="AH1616" i="109" s="1"/>
  <c r="AD1615" i="109"/>
  <c r="AE1615" i="109" s="1"/>
  <c r="AF1615" i="109" s="1"/>
  <c r="AG1615" i="109" s="1"/>
  <c r="AH1615" i="109" s="1"/>
  <c r="AD1614" i="109"/>
  <c r="AE1614" i="109" s="1"/>
  <c r="AF1614" i="109" s="1"/>
  <c r="AG1614" i="109" s="1"/>
  <c r="AH1614" i="109" s="1"/>
  <c r="AD1613" i="109"/>
  <c r="AE1613" i="109" s="1"/>
  <c r="AF1613" i="109" s="1"/>
  <c r="AG1613" i="109" s="1"/>
  <c r="AH1613" i="109" s="1"/>
  <c r="AD1612" i="109"/>
  <c r="AE1612" i="109" s="1"/>
  <c r="AF1612" i="109" s="1"/>
  <c r="AG1612" i="109" s="1"/>
  <c r="AH1612" i="109" s="1"/>
  <c r="AD1611" i="109"/>
  <c r="AE1611" i="109" s="1"/>
  <c r="AF1611" i="109" s="1"/>
  <c r="AG1611" i="109" s="1"/>
  <c r="AH1611" i="109" s="1"/>
  <c r="AD1637" i="109"/>
  <c r="AE1637" i="109" s="1"/>
  <c r="AF1637" i="109" s="1"/>
  <c r="AG1637" i="109" s="1"/>
  <c r="AD1635" i="109"/>
  <c r="AE1635" i="109" s="1"/>
  <c r="AF1635" i="109" s="1"/>
  <c r="AG1635" i="109" s="1"/>
  <c r="AH1635" i="109" s="1"/>
  <c r="AD1634" i="109"/>
  <c r="AE1634" i="109" s="1"/>
  <c r="AF1634" i="109" s="1"/>
  <c r="AG1634" i="109" s="1"/>
  <c r="AH1634" i="109" s="1"/>
  <c r="AD1633" i="109"/>
  <c r="AE1633" i="109" s="1"/>
  <c r="AF1633" i="109" s="1"/>
  <c r="AG1633" i="109" s="1"/>
  <c r="AH1633" i="109" s="1"/>
  <c r="AD1632" i="109"/>
  <c r="AE1632" i="109" s="1"/>
  <c r="AF1632" i="109" s="1"/>
  <c r="AG1632" i="109" s="1"/>
  <c r="AH1632" i="109" s="1"/>
  <c r="AD1631" i="109"/>
  <c r="AE1631" i="109" s="1"/>
  <c r="AF1631" i="109" s="1"/>
  <c r="AG1631" i="109" s="1"/>
  <c r="AH1631" i="109" s="1"/>
  <c r="AD1630" i="109"/>
  <c r="AE1630" i="109" s="1"/>
  <c r="AF1630" i="109" s="1"/>
  <c r="AG1630" i="109" s="1"/>
  <c r="AH1630" i="109" s="1"/>
  <c r="AD1629" i="109"/>
  <c r="AE1629" i="109" s="1"/>
  <c r="AF1629" i="109" s="1"/>
  <c r="AG1629" i="109" s="1"/>
  <c r="AH1629" i="109" s="1"/>
  <c r="AD1628" i="109"/>
  <c r="AE1628" i="109" s="1"/>
  <c r="AF1628" i="109" s="1"/>
  <c r="AG1628" i="109" s="1"/>
  <c r="AH1628" i="109" s="1"/>
  <c r="AD1627" i="109"/>
  <c r="AE1627" i="109" s="1"/>
  <c r="AF1627" i="109" s="1"/>
  <c r="AG1627" i="109" s="1"/>
  <c r="AH1627" i="109" s="1"/>
  <c r="AD1626" i="109"/>
  <c r="AE1626" i="109" s="1"/>
  <c r="AF1626" i="109" s="1"/>
  <c r="AG1626" i="109" s="1"/>
  <c r="AH1626" i="109" s="1"/>
  <c r="AD1610" i="109"/>
  <c r="AE1610" i="109" s="1"/>
  <c r="AF1610" i="109" s="1"/>
  <c r="AG1610" i="109" s="1"/>
  <c r="AD1609" i="109"/>
  <c r="AE1609" i="109" s="1"/>
  <c r="AF1609" i="109" s="1"/>
  <c r="AG1609" i="109" s="1"/>
  <c r="AD1608" i="109"/>
  <c r="AE1608" i="109" s="1"/>
  <c r="AF1608" i="109" s="1"/>
  <c r="AG1608" i="109" s="1"/>
  <c r="AD1607" i="109"/>
  <c r="AE1607" i="109" s="1"/>
  <c r="AF1607" i="109" s="1"/>
  <c r="AG1607" i="109" s="1"/>
  <c r="AD1606" i="109"/>
  <c r="AE1606" i="109" s="1"/>
  <c r="AF1606" i="109" s="1"/>
  <c r="AG1606" i="109" s="1"/>
  <c r="AD1605" i="109"/>
  <c r="AE1605" i="109" s="1"/>
  <c r="AF1605" i="109" s="1"/>
  <c r="AG1605" i="109" s="1"/>
  <c r="AD1604" i="109"/>
  <c r="AE1604" i="109" s="1"/>
  <c r="AF1604" i="109" s="1"/>
  <c r="AG1604" i="109" s="1"/>
  <c r="AD1603" i="109"/>
  <c r="AE1603" i="109" s="1"/>
  <c r="AF1603" i="109" s="1"/>
  <c r="AG1603" i="109" s="1"/>
  <c r="AD1602" i="109"/>
  <c r="AE1602" i="109" s="1"/>
  <c r="AF1602" i="109" s="1"/>
  <c r="AG1602" i="109" s="1"/>
  <c r="AD1601" i="109"/>
  <c r="AE1601" i="109" s="1"/>
  <c r="AF1601" i="109" s="1"/>
  <c r="AG1601" i="109" s="1"/>
  <c r="AD1600" i="109"/>
  <c r="AE1600" i="109" s="1"/>
  <c r="AF1600" i="109" s="1"/>
  <c r="AG1600" i="109" s="1"/>
  <c r="AD1599" i="109"/>
  <c r="AE1599" i="109" s="1"/>
  <c r="AF1599" i="109" s="1"/>
  <c r="AG1599" i="109" s="1"/>
  <c r="AD1598" i="109"/>
  <c r="AE1598" i="109" s="1"/>
  <c r="AF1598" i="109" s="1"/>
  <c r="AG1598" i="109" s="1"/>
  <c r="AD1597" i="109"/>
  <c r="AE1597" i="109" s="1"/>
  <c r="AF1597" i="109" s="1"/>
  <c r="AG1597" i="109" s="1"/>
  <c r="AD1596" i="109"/>
  <c r="AE1596" i="109" s="1"/>
  <c r="AF1596" i="109" s="1"/>
  <c r="AG1596" i="109" s="1"/>
  <c r="AD1595" i="109"/>
  <c r="AE1595" i="109" s="1"/>
  <c r="AF1595" i="109" s="1"/>
  <c r="AG1595" i="109" s="1"/>
  <c r="AD1594" i="109"/>
  <c r="AE1594" i="109" s="1"/>
  <c r="AF1594" i="109" s="1"/>
  <c r="AG1594" i="109" s="1"/>
  <c r="AD1593" i="109"/>
  <c r="AE1593" i="109" s="1"/>
  <c r="AF1593" i="109" s="1"/>
  <c r="AG1593" i="109" s="1"/>
  <c r="AD1592" i="109"/>
  <c r="AE1592" i="109" s="1"/>
  <c r="AF1592" i="109" s="1"/>
  <c r="AG1592" i="109" s="1"/>
  <c r="AD1591" i="109"/>
  <c r="AE1591" i="109" s="1"/>
  <c r="AF1591" i="109" s="1"/>
  <c r="AG1591" i="109" s="1"/>
  <c r="AD1590" i="109"/>
  <c r="AE1590" i="109" s="1"/>
  <c r="AF1590" i="109" s="1"/>
  <c r="AG1590" i="109" s="1"/>
  <c r="AD1589" i="109"/>
  <c r="AE1589" i="109" s="1"/>
  <c r="AF1589" i="109" s="1"/>
  <c r="AG1589" i="109" s="1"/>
  <c r="AD1588" i="109"/>
  <c r="AE1588" i="109" s="1"/>
  <c r="AF1588" i="109" s="1"/>
  <c r="AG1588" i="109" s="1"/>
  <c r="AD1580" i="109"/>
  <c r="AE1580" i="109" s="1"/>
  <c r="AF1580" i="109" s="1"/>
  <c r="AG1580" i="109" s="1"/>
  <c r="AD1579" i="109"/>
  <c r="AE1579" i="109" s="1"/>
  <c r="AF1579" i="109" s="1"/>
  <c r="AG1579" i="109" s="1"/>
  <c r="AD1578" i="109"/>
  <c r="AE1578" i="109" s="1"/>
  <c r="AF1578" i="109" s="1"/>
  <c r="AG1578" i="109" s="1"/>
  <c r="AD1577" i="109"/>
  <c r="AE1577" i="109" s="1"/>
  <c r="AF1577" i="109" s="1"/>
  <c r="AG1577" i="109" s="1"/>
  <c r="AD1576" i="109"/>
  <c r="AE1576" i="109" s="1"/>
  <c r="AF1576" i="109" s="1"/>
  <c r="AG1576" i="109" s="1"/>
  <c r="AD1574" i="109"/>
  <c r="AE1574" i="109" s="1"/>
  <c r="AF1574" i="109" s="1"/>
  <c r="AG1574" i="109" s="1"/>
  <c r="AD1573" i="109"/>
  <c r="AE1573" i="109" s="1"/>
  <c r="AF1573" i="109" s="1"/>
  <c r="AG1573" i="109" s="1"/>
  <c r="AD1572" i="109"/>
  <c r="AE1572" i="109" s="1"/>
  <c r="AF1572" i="109" s="1"/>
  <c r="AG1572" i="109" s="1"/>
  <c r="AD1571" i="109"/>
  <c r="AE1571" i="109" s="1"/>
  <c r="AF1571" i="109" s="1"/>
  <c r="AG1571" i="109" s="1"/>
  <c r="AD1570" i="109"/>
  <c r="AE1570" i="109" s="1"/>
  <c r="AF1570" i="109" s="1"/>
  <c r="AG1570" i="109" s="1"/>
  <c r="AD1569" i="109"/>
  <c r="AE1569" i="109" s="1"/>
  <c r="AF1569" i="109" s="1"/>
  <c r="AG1569" i="109" s="1"/>
  <c r="AD1575" i="109"/>
  <c r="AE1575" i="109" s="1"/>
  <c r="AF1575" i="109" s="1"/>
  <c r="AG1575" i="109" s="1"/>
  <c r="AD1587" i="109"/>
  <c r="AE1587" i="109" s="1"/>
  <c r="AF1587" i="109" s="1"/>
  <c r="AG1587" i="109" s="1"/>
  <c r="AD1586" i="109"/>
  <c r="AE1586" i="109" s="1"/>
  <c r="AF1586" i="109" s="1"/>
  <c r="AG1586" i="109" s="1"/>
  <c r="AD1585" i="109"/>
  <c r="AE1585" i="109" s="1"/>
  <c r="AF1585" i="109" s="1"/>
  <c r="AG1585" i="109" s="1"/>
  <c r="AD1584" i="109"/>
  <c r="AE1584" i="109" s="1"/>
  <c r="AF1584" i="109" s="1"/>
  <c r="AG1584" i="109" s="1"/>
  <c r="AD1583" i="109"/>
  <c r="AE1583" i="109" s="1"/>
  <c r="AF1583" i="109" s="1"/>
  <c r="AG1583" i="109" s="1"/>
  <c r="AD1582" i="109"/>
  <c r="AE1582" i="109" s="1"/>
  <c r="AF1582" i="109" s="1"/>
  <c r="AG1582" i="109" s="1"/>
  <c r="AD1581" i="109"/>
  <c r="AE1581" i="109" s="1"/>
  <c r="AF1581" i="109" s="1"/>
  <c r="AG1581" i="109" s="1"/>
  <c r="AI361" i="109"/>
  <c r="AI333" i="109"/>
  <c r="AI349" i="109"/>
  <c r="AI347" i="109"/>
  <c r="AI343" i="109"/>
  <c r="AI321" i="109"/>
  <c r="AI330" i="109"/>
  <c r="AI326" i="109"/>
  <c r="AI357" i="109"/>
  <c r="AI353" i="109"/>
  <c r="AI348" i="109"/>
  <c r="AI344" i="109"/>
  <c r="AI339" i="109"/>
  <c r="AI336" i="109"/>
  <c r="AI322" i="109"/>
  <c r="AI386" i="109"/>
  <c r="AI382" i="109"/>
  <c r="AI378" i="109"/>
  <c r="AI374" i="109"/>
  <c r="AI370" i="109"/>
  <c r="AI366" i="109"/>
  <c r="AI362" i="109"/>
  <c r="AI345" i="109"/>
  <c r="AI341" i="109"/>
  <c r="AI337" i="109"/>
  <c r="AI332" i="109"/>
  <c r="AI331" i="109"/>
  <c r="AI328" i="109"/>
  <c r="AI327" i="109"/>
  <c r="AI324" i="109"/>
  <c r="AI323" i="109"/>
  <c r="AI318" i="109"/>
  <c r="AI340" i="109"/>
  <c r="AI335" i="109"/>
  <c r="AI384" i="109"/>
  <c r="AI383" i="109"/>
  <c r="AI380" i="109"/>
  <c r="AI379" i="109"/>
  <c r="AI376" i="109"/>
  <c r="AI375" i="109"/>
  <c r="AI372" i="109"/>
  <c r="AI371" i="109"/>
  <c r="AI368" i="109"/>
  <c r="AI367" i="109"/>
  <c r="AI364" i="109"/>
  <c r="AI363" i="109"/>
  <c r="AI358" i="109"/>
  <c r="AI354" i="109"/>
  <c r="AI350" i="109"/>
  <c r="AI329" i="109"/>
  <c r="AI325" i="109"/>
  <c r="AI320" i="109"/>
  <c r="AI319" i="109"/>
  <c r="AI385" i="109"/>
  <c r="AI381" i="109"/>
  <c r="AI377" i="109"/>
  <c r="AI373" i="109"/>
  <c r="AI369" i="109"/>
  <c r="AI365" i="109"/>
  <c r="AI360" i="109"/>
  <c r="AI359" i="109"/>
  <c r="AI356" i="109"/>
  <c r="AI355" i="109"/>
  <c r="AI352" i="109"/>
  <c r="AI351" i="109"/>
  <c r="AI346" i="109"/>
  <c r="AI342" i="109"/>
  <c r="AI338" i="109"/>
  <c r="AI334" i="109"/>
  <c r="AN388" i="109" l="1"/>
  <c r="AN1430" i="109" s="1"/>
  <c r="AL388" i="109"/>
  <c r="AL1430" i="109" s="1"/>
  <c r="AK388" i="109"/>
  <c r="AK1430" i="109" s="1"/>
  <c r="BB388" i="109"/>
  <c r="BB1430" i="109" s="1"/>
  <c r="AW388" i="109"/>
  <c r="AW1430" i="109" s="1"/>
  <c r="BG388" i="109"/>
  <c r="BG1430" i="109" s="1"/>
  <c r="AU388" i="109"/>
  <c r="AU1430" i="109" s="1"/>
  <c r="AR388" i="109"/>
  <c r="AR1430" i="109" s="1"/>
  <c r="AX388" i="109"/>
  <c r="AX1430" i="109" s="1"/>
  <c r="BH388" i="109"/>
  <c r="BH1430" i="109" s="1"/>
  <c r="BC388" i="109"/>
  <c r="BC1430" i="109" s="1"/>
  <c r="AQ388" i="109"/>
  <c r="AQ1430" i="109" s="1"/>
  <c r="AT388" i="109"/>
  <c r="AT1430" i="109" s="1"/>
  <c r="AS388" i="109"/>
  <c r="AS1430" i="109" s="1"/>
  <c r="BE388" i="109"/>
  <c r="BE1430" i="109" s="1"/>
  <c r="BD388" i="109"/>
  <c r="BD1430" i="109" s="1"/>
  <c r="AY388" i="109"/>
  <c r="AY1430" i="109" s="1"/>
  <c r="AM388" i="109"/>
  <c r="AM1430" i="109" s="1"/>
  <c r="AP388" i="109"/>
  <c r="AP1430" i="109" s="1"/>
  <c r="AO388" i="109"/>
  <c r="AO1430" i="109" s="1"/>
  <c r="BF388" i="109"/>
  <c r="BF1430" i="109" s="1"/>
  <c r="BA388" i="109"/>
  <c r="BA1430" i="109" s="1"/>
  <c r="AZ388" i="109"/>
  <c r="AZ1430" i="109" s="1"/>
  <c r="AJ1626" i="109"/>
  <c r="AJ1833" i="109"/>
  <c r="AJ1630" i="109"/>
  <c r="AJ1837" i="109"/>
  <c r="AJ1634" i="109"/>
  <c r="AJ1841" i="109"/>
  <c r="AJ1612" i="109"/>
  <c r="AJ1819" i="109"/>
  <c r="AJ1616" i="109"/>
  <c r="AJ1823" i="109"/>
  <c r="AJ1620" i="109"/>
  <c r="AJ1827" i="109"/>
  <c r="AJ1624" i="109"/>
  <c r="AJ1831" i="109"/>
  <c r="AJ1627" i="109"/>
  <c r="AJ1834" i="109"/>
  <c r="AJ1631" i="109"/>
  <c r="AJ1838" i="109"/>
  <c r="AJ1635" i="109"/>
  <c r="AJ1842" i="109"/>
  <c r="AJ1613" i="109"/>
  <c r="AJ1820" i="109"/>
  <c r="AJ1617" i="109"/>
  <c r="AJ1824" i="109"/>
  <c r="AJ1621" i="109"/>
  <c r="AJ1828" i="109"/>
  <c r="AJ1625" i="109"/>
  <c r="AJ1832" i="109"/>
  <c r="AJ1628" i="109"/>
  <c r="AJ1835" i="109"/>
  <c r="AJ1632" i="109"/>
  <c r="AJ1839" i="109"/>
  <c r="AJ1614" i="109"/>
  <c r="AJ1821" i="109"/>
  <c r="AJ1618" i="109"/>
  <c r="AJ1825" i="109"/>
  <c r="AJ1622" i="109"/>
  <c r="AJ1829" i="109"/>
  <c r="AJ1629" i="109"/>
  <c r="AJ1836" i="109"/>
  <c r="AJ1633" i="109"/>
  <c r="AJ1840" i="109"/>
  <c r="AJ1611" i="109"/>
  <c r="AJ1818" i="109"/>
  <c r="AJ1615" i="109"/>
  <c r="AJ1822" i="109"/>
  <c r="AJ1619" i="109"/>
  <c r="AJ1826" i="109"/>
  <c r="AJ1623" i="109"/>
  <c r="AJ1830" i="109"/>
  <c r="AH1585" i="109"/>
  <c r="AH1569" i="109"/>
  <c r="AH1589" i="109"/>
  <c r="AH1597" i="109"/>
  <c r="AH1609" i="109"/>
  <c r="AH1581" i="109"/>
  <c r="AH1573" i="109"/>
  <c r="AH1593" i="109"/>
  <c r="AH1601" i="109"/>
  <c r="AH1605" i="109"/>
  <c r="AH1578" i="109"/>
  <c r="AH1584" i="109"/>
  <c r="AH1575" i="109"/>
  <c r="AZ195" i="109"/>
  <c r="AZ859" i="109"/>
  <c r="BB195" i="109"/>
  <c r="BI194" i="109"/>
  <c r="BI195" i="109" s="1"/>
  <c r="AW195" i="109"/>
  <c r="BG195" i="109"/>
  <c r="BA195" i="109"/>
  <c r="AX195" i="109"/>
  <c r="BH195" i="109"/>
  <c r="BC195" i="109"/>
  <c r="BF195" i="109"/>
  <c r="BE195" i="109"/>
  <c r="BD195" i="109"/>
  <c r="AY195" i="109"/>
  <c r="BA423" i="109"/>
  <c r="BB641" i="109" s="1"/>
  <c r="AH1570" i="109"/>
  <c r="AH1574" i="109"/>
  <c r="AH1590" i="109"/>
  <c r="AH1594" i="109"/>
  <c r="AH1598" i="109"/>
  <c r="AH1602" i="109"/>
  <c r="AH1606" i="109"/>
  <c r="AH1610" i="109"/>
  <c r="AH1582" i="109"/>
  <c r="AH1586" i="109"/>
  <c r="AV194" i="109"/>
  <c r="AH1579" i="109"/>
  <c r="AH1576" i="109"/>
  <c r="AH1591" i="109"/>
  <c r="AH1595" i="109"/>
  <c r="AH1603" i="109"/>
  <c r="AH1607" i="109"/>
  <c r="AH1571" i="109"/>
  <c r="AH1580" i="109"/>
  <c r="AH1599" i="109"/>
  <c r="AH1583" i="109"/>
  <c r="AH1587" i="109"/>
  <c r="AH1572" i="109"/>
  <c r="AH1577" i="109"/>
  <c r="AH1588" i="109"/>
  <c r="AH1592" i="109"/>
  <c r="AH1596" i="109"/>
  <c r="AH1600" i="109"/>
  <c r="AH1604" i="109"/>
  <c r="AH1608" i="109"/>
  <c r="AJ1599" i="109" l="1"/>
  <c r="AJ1806" i="109"/>
  <c r="AJ1610" i="109"/>
  <c r="AJ1817" i="109"/>
  <c r="AJ1605" i="109"/>
  <c r="AJ1812" i="109"/>
  <c r="AJ1581" i="109"/>
  <c r="AJ1788" i="109"/>
  <c r="AJ1569" i="109"/>
  <c r="AJ1776" i="109"/>
  <c r="AJ1600" i="109"/>
  <c r="AJ1807" i="109"/>
  <c r="AJ1577" i="109"/>
  <c r="AJ1784" i="109"/>
  <c r="AJ1603" i="109"/>
  <c r="AJ1810" i="109"/>
  <c r="AJ1579" i="109"/>
  <c r="AJ1786" i="109"/>
  <c r="AJ1594" i="109"/>
  <c r="AJ1801" i="109"/>
  <c r="AJ1596" i="109"/>
  <c r="AJ1803" i="109"/>
  <c r="AJ1572" i="109"/>
  <c r="AJ1779" i="109"/>
  <c r="AJ1580" i="109"/>
  <c r="AJ1787" i="109"/>
  <c r="AJ1595" i="109"/>
  <c r="AJ1802" i="109"/>
  <c r="AJ1606" i="109"/>
  <c r="AJ1813" i="109"/>
  <c r="AJ1590" i="109"/>
  <c r="AJ1797" i="109"/>
  <c r="AJ1575" i="109"/>
  <c r="AJ1782" i="109"/>
  <c r="AJ1601" i="109"/>
  <c r="AJ1808" i="109"/>
  <c r="AJ1609" i="109"/>
  <c r="AJ1816" i="109"/>
  <c r="AJ1585" i="109"/>
  <c r="AJ1792" i="109"/>
  <c r="AK1619" i="109"/>
  <c r="AK1826" i="109"/>
  <c r="AK1611" i="109"/>
  <c r="AK1818" i="109"/>
  <c r="AK1629" i="109"/>
  <c r="AK1836" i="109"/>
  <c r="AK1618" i="109"/>
  <c r="AK1825" i="109"/>
  <c r="AK1632" i="109"/>
  <c r="AK1839" i="109"/>
  <c r="AK1625" i="109"/>
  <c r="AK1832" i="109"/>
  <c r="AK1617" i="109"/>
  <c r="AK1824" i="109"/>
  <c r="AK1635" i="109"/>
  <c r="AK1842" i="109"/>
  <c r="AK1627" i="109"/>
  <c r="AK1834" i="109"/>
  <c r="AK1620" i="109"/>
  <c r="AK1827" i="109"/>
  <c r="AK1612" i="109"/>
  <c r="AK1819" i="109"/>
  <c r="AK1630" i="109"/>
  <c r="AK1837" i="109"/>
  <c r="AJ1592" i="109"/>
  <c r="AJ1799" i="109"/>
  <c r="AJ1591" i="109"/>
  <c r="AJ1798" i="109"/>
  <c r="AJ1574" i="109"/>
  <c r="AJ1781" i="109"/>
  <c r="AJ1584" i="109"/>
  <c r="AJ1791" i="109"/>
  <c r="AJ1593" i="109"/>
  <c r="AJ1800" i="109"/>
  <c r="AJ1597" i="109"/>
  <c r="AJ1804" i="109"/>
  <c r="AJ1608" i="109"/>
  <c r="AJ1815" i="109"/>
  <c r="AJ1587" i="109"/>
  <c r="AJ1794" i="109"/>
  <c r="AJ1571" i="109"/>
  <c r="AJ1778" i="109"/>
  <c r="AJ1586" i="109"/>
  <c r="AJ1793" i="109"/>
  <c r="AJ1602" i="109"/>
  <c r="AJ1809" i="109"/>
  <c r="AJ1604" i="109"/>
  <c r="AJ1811" i="109"/>
  <c r="AJ1588" i="109"/>
  <c r="AJ1795" i="109"/>
  <c r="AJ1583" i="109"/>
  <c r="AJ1790" i="109"/>
  <c r="AJ1607" i="109"/>
  <c r="AJ1814" i="109"/>
  <c r="AJ1576" i="109"/>
  <c r="AJ1783" i="109"/>
  <c r="AJ1582" i="109"/>
  <c r="AJ1789" i="109"/>
  <c r="AJ1598" i="109"/>
  <c r="AJ1805" i="109"/>
  <c r="AJ1570" i="109"/>
  <c r="AJ1777" i="109"/>
  <c r="AJ1578" i="109"/>
  <c r="AJ1785" i="109"/>
  <c r="AJ1573" i="109"/>
  <c r="AJ1780" i="109"/>
  <c r="AJ1589" i="109"/>
  <c r="AJ1796" i="109"/>
  <c r="AK1623" i="109"/>
  <c r="AK1830" i="109"/>
  <c r="AK1615" i="109"/>
  <c r="AK1822" i="109"/>
  <c r="AK1633" i="109"/>
  <c r="AK1840" i="109"/>
  <c r="AK1622" i="109"/>
  <c r="AK1829" i="109"/>
  <c r="AK1614" i="109"/>
  <c r="AK1821" i="109"/>
  <c r="AK1628" i="109"/>
  <c r="AK1835" i="109"/>
  <c r="AK1621" i="109"/>
  <c r="AK1828" i="109"/>
  <c r="AK1613" i="109"/>
  <c r="AK1820" i="109"/>
  <c r="AK1838" i="109"/>
  <c r="AK1631" i="109"/>
  <c r="AK1624" i="109"/>
  <c r="AK1831" i="109"/>
  <c r="AK1616" i="109"/>
  <c r="AK1823" i="109"/>
  <c r="AK1634" i="109"/>
  <c r="AK1841" i="109"/>
  <c r="AK1626" i="109"/>
  <c r="AK1833" i="109"/>
  <c r="CJ15" i="119"/>
  <c r="CE15" i="119"/>
  <c r="CF15" i="119"/>
  <c r="CC15" i="119"/>
  <c r="CG15" i="119"/>
  <c r="CK15" i="119"/>
  <c r="CH15" i="119"/>
  <c r="CL15" i="119"/>
  <c r="CA15" i="119"/>
  <c r="CD15" i="119"/>
  <c r="CI15" i="119"/>
  <c r="CB15" i="119"/>
  <c r="BA859" i="109"/>
  <c r="BI388" i="109"/>
  <c r="BI1430" i="109"/>
  <c r="BB423" i="109"/>
  <c r="BC641" i="109" s="1"/>
  <c r="E57" i="123"/>
  <c r="E45" i="123"/>
  <c r="E56" i="123"/>
  <c r="E46" i="123"/>
  <c r="AL1634" i="109" l="1"/>
  <c r="AL1841" i="109"/>
  <c r="AL1624" i="109"/>
  <c r="AL1831" i="109"/>
  <c r="AL1613" i="109"/>
  <c r="AL1820" i="109"/>
  <c r="AL1628" i="109"/>
  <c r="AL1835" i="109"/>
  <c r="AL1622" i="109"/>
  <c r="AL1829" i="109"/>
  <c r="AL1615" i="109"/>
  <c r="AL1822" i="109"/>
  <c r="AK1589" i="109"/>
  <c r="AK1796" i="109"/>
  <c r="AK1578" i="109"/>
  <c r="AK1785" i="109"/>
  <c r="AK1598" i="109"/>
  <c r="AK1805" i="109"/>
  <c r="AK1576" i="109"/>
  <c r="AK1783" i="109"/>
  <c r="AK1583" i="109"/>
  <c r="AK1790" i="109"/>
  <c r="AK1604" i="109"/>
  <c r="AK1811" i="109"/>
  <c r="AK1586" i="109"/>
  <c r="AK1793" i="109"/>
  <c r="AK1587" i="109"/>
  <c r="AK1794" i="109"/>
  <c r="AK1597" i="109"/>
  <c r="AK1804" i="109"/>
  <c r="AK1584" i="109"/>
  <c r="AK1791" i="109"/>
  <c r="AK1591" i="109"/>
  <c r="AK1798" i="109"/>
  <c r="AL1630" i="109"/>
  <c r="AL1837" i="109"/>
  <c r="AL1620" i="109"/>
  <c r="AL1827" i="109"/>
  <c r="AL1635" i="109"/>
  <c r="AL1842" i="109"/>
  <c r="AL1625" i="109"/>
  <c r="AL1832" i="109"/>
  <c r="AL1618" i="109"/>
  <c r="AL1825" i="109"/>
  <c r="AL1611" i="109"/>
  <c r="AL1818" i="109"/>
  <c r="AK1585" i="109"/>
  <c r="AK1792" i="109"/>
  <c r="AK1601" i="109"/>
  <c r="AK1808" i="109"/>
  <c r="AK1590" i="109"/>
  <c r="AK1797" i="109"/>
  <c r="AK1595" i="109"/>
  <c r="AK1802" i="109"/>
  <c r="AK1572" i="109"/>
  <c r="AK1779" i="109"/>
  <c r="AK1594" i="109"/>
  <c r="AK1801" i="109"/>
  <c r="AK1603" i="109"/>
  <c r="AK1810" i="109"/>
  <c r="AK1600" i="109"/>
  <c r="AK1807" i="109"/>
  <c r="AK1581" i="109"/>
  <c r="AK1788" i="109"/>
  <c r="AK1610" i="109"/>
  <c r="AK1817" i="109"/>
  <c r="AL1631" i="109"/>
  <c r="AL1838" i="109"/>
  <c r="AL1626" i="109"/>
  <c r="AL1833" i="109"/>
  <c r="AL1616" i="109"/>
  <c r="AL1823" i="109"/>
  <c r="AL1621" i="109"/>
  <c r="AL1828" i="109"/>
  <c r="AL1614" i="109"/>
  <c r="AL1821" i="109"/>
  <c r="AL1633" i="109"/>
  <c r="AL1840" i="109"/>
  <c r="AL1623" i="109"/>
  <c r="AL1830" i="109"/>
  <c r="AK1573" i="109"/>
  <c r="AK1780" i="109"/>
  <c r="AK1570" i="109"/>
  <c r="AK1777" i="109"/>
  <c r="AK1582" i="109"/>
  <c r="AK1789" i="109"/>
  <c r="AK1607" i="109"/>
  <c r="AK1814" i="109"/>
  <c r="AK1588" i="109"/>
  <c r="AK1795" i="109"/>
  <c r="AK1602" i="109"/>
  <c r="AK1809" i="109"/>
  <c r="AK1571" i="109"/>
  <c r="AK1778" i="109"/>
  <c r="AK1608" i="109"/>
  <c r="AK1815" i="109"/>
  <c r="AK1593" i="109"/>
  <c r="AK1800" i="109"/>
  <c r="AK1574" i="109"/>
  <c r="AK1781" i="109"/>
  <c r="AK1592" i="109"/>
  <c r="AK1799" i="109"/>
  <c r="AL1612" i="109"/>
  <c r="AL1819" i="109"/>
  <c r="AL1627" i="109"/>
  <c r="AL1834" i="109"/>
  <c r="AL1617" i="109"/>
  <c r="AL1824" i="109"/>
  <c r="AL1632" i="109"/>
  <c r="AL1839" i="109"/>
  <c r="AL1629" i="109"/>
  <c r="AL1836" i="109"/>
  <c r="AL1619" i="109"/>
  <c r="AL1826" i="109"/>
  <c r="AK1609" i="109"/>
  <c r="AK1816" i="109"/>
  <c r="AK1575" i="109"/>
  <c r="AK1782" i="109"/>
  <c r="AK1606" i="109"/>
  <c r="AK1813" i="109"/>
  <c r="AK1580" i="109"/>
  <c r="AK1787" i="109"/>
  <c r="AK1596" i="109"/>
  <c r="AK1803" i="109"/>
  <c r="AK1579" i="109"/>
  <c r="AK1786" i="109"/>
  <c r="AK1577" i="109"/>
  <c r="AK1784" i="109"/>
  <c r="AK1569" i="109"/>
  <c r="AK1776" i="109"/>
  <c r="AK1605" i="109"/>
  <c r="AK1812" i="109"/>
  <c r="AK1599" i="109"/>
  <c r="AK1806" i="109"/>
  <c r="BB859" i="109"/>
  <c r="CM15" i="119"/>
  <c r="BC423" i="109"/>
  <c r="BD641" i="109" s="1"/>
  <c r="E55" i="123"/>
  <c r="E47" i="123"/>
  <c r="E48" i="123" s="1"/>
  <c r="E50" i="123" s="1"/>
  <c r="AL1605" i="109" l="1"/>
  <c r="AL1812" i="109"/>
  <c r="AL1577" i="109"/>
  <c r="AL1784" i="109"/>
  <c r="AL1596" i="109"/>
  <c r="AL1803" i="109"/>
  <c r="AL1606" i="109"/>
  <c r="AL1813" i="109"/>
  <c r="AL1609" i="109"/>
  <c r="AL1816" i="109"/>
  <c r="AM1629" i="109"/>
  <c r="AM1836" i="109"/>
  <c r="AM1617" i="109"/>
  <c r="AM1824" i="109"/>
  <c r="AM1612" i="109"/>
  <c r="AM1819" i="109"/>
  <c r="AL1574" i="109"/>
  <c r="AL1781" i="109"/>
  <c r="AL1608" i="109"/>
  <c r="AL1815" i="109"/>
  <c r="AL1602" i="109"/>
  <c r="AL1809" i="109"/>
  <c r="AL1607" i="109"/>
  <c r="AL1814" i="109"/>
  <c r="AL1570" i="109"/>
  <c r="AL1777" i="109"/>
  <c r="AM1623" i="109"/>
  <c r="AM1830" i="109"/>
  <c r="AM1614" i="109"/>
  <c r="AM1821" i="109"/>
  <c r="AM1616" i="109"/>
  <c r="AM1823" i="109"/>
  <c r="AM1631" i="109"/>
  <c r="AM1838" i="109"/>
  <c r="AL1581" i="109"/>
  <c r="AL1788" i="109"/>
  <c r="AL1603" i="109"/>
  <c r="AL1810" i="109"/>
  <c r="AL1572" i="109"/>
  <c r="AL1779" i="109"/>
  <c r="AL1590" i="109"/>
  <c r="AL1797" i="109"/>
  <c r="AL1585" i="109"/>
  <c r="AL1792" i="109"/>
  <c r="AM1618" i="109"/>
  <c r="AM1825" i="109"/>
  <c r="AM1635" i="109"/>
  <c r="AM1842" i="109"/>
  <c r="AM1630" i="109"/>
  <c r="AM1837" i="109"/>
  <c r="AL1584" i="109"/>
  <c r="AL1791" i="109"/>
  <c r="AL1587" i="109"/>
  <c r="AL1794" i="109"/>
  <c r="AL1604" i="109"/>
  <c r="AL1811" i="109"/>
  <c r="AL1576" i="109"/>
  <c r="AL1783" i="109"/>
  <c r="AL1578" i="109"/>
  <c r="AL1785" i="109"/>
  <c r="AM1615" i="109"/>
  <c r="AM1822" i="109"/>
  <c r="AM1628" i="109"/>
  <c r="AM1835" i="109"/>
  <c r="AM1624" i="109"/>
  <c r="AM1831" i="109"/>
  <c r="AL1599" i="109"/>
  <c r="AL1806" i="109"/>
  <c r="AL1569" i="109"/>
  <c r="AL1776" i="109"/>
  <c r="AL1579" i="109"/>
  <c r="AL1786" i="109"/>
  <c r="AL1580" i="109"/>
  <c r="AL1787" i="109"/>
  <c r="AL1575" i="109"/>
  <c r="AL1782" i="109"/>
  <c r="AM1619" i="109"/>
  <c r="AM1826" i="109"/>
  <c r="AM1632" i="109"/>
  <c r="AM1839" i="109"/>
  <c r="AM1627" i="109"/>
  <c r="AM1834" i="109"/>
  <c r="AL1592" i="109"/>
  <c r="AL1799" i="109"/>
  <c r="AL1593" i="109"/>
  <c r="AL1800" i="109"/>
  <c r="AL1571" i="109"/>
  <c r="AL1778" i="109"/>
  <c r="AL1588" i="109"/>
  <c r="AL1795" i="109"/>
  <c r="AL1582" i="109"/>
  <c r="AL1789" i="109"/>
  <c r="AL1573" i="109"/>
  <c r="AL1780" i="109"/>
  <c r="AM1633" i="109"/>
  <c r="AM1840" i="109"/>
  <c r="AM1621" i="109"/>
  <c r="AM1828" i="109"/>
  <c r="AM1626" i="109"/>
  <c r="AM1833" i="109"/>
  <c r="AL1610" i="109"/>
  <c r="AL1817" i="109"/>
  <c r="AL1600" i="109"/>
  <c r="AL1807" i="109"/>
  <c r="AL1594" i="109"/>
  <c r="AL1801" i="109"/>
  <c r="AL1595" i="109"/>
  <c r="AL1802" i="109"/>
  <c r="AL1601" i="109"/>
  <c r="AL1808" i="109"/>
  <c r="AM1611" i="109"/>
  <c r="AM1818" i="109"/>
  <c r="AM1625" i="109"/>
  <c r="AM1832" i="109"/>
  <c r="AM1620" i="109"/>
  <c r="AM1827" i="109"/>
  <c r="AL1591" i="109"/>
  <c r="AL1798" i="109"/>
  <c r="AL1597" i="109"/>
  <c r="AL1804" i="109"/>
  <c r="AL1586" i="109"/>
  <c r="AL1793" i="109"/>
  <c r="AL1583" i="109"/>
  <c r="AL1790" i="109"/>
  <c r="AL1598" i="109"/>
  <c r="AL1805" i="109"/>
  <c r="AL1589" i="109"/>
  <c r="AL1796" i="109"/>
  <c r="AM1622" i="109"/>
  <c r="AM1829" i="109"/>
  <c r="AM1613" i="109"/>
  <c r="AM1820" i="109"/>
  <c r="AM1634" i="109"/>
  <c r="AM1841" i="109"/>
  <c r="CK62" i="119"/>
  <c r="CG62" i="119"/>
  <c r="CC62" i="119"/>
  <c r="CJ62" i="119"/>
  <c r="CF62" i="119"/>
  <c r="CB62" i="119"/>
  <c r="CI62" i="119"/>
  <c r="CE62" i="119"/>
  <c r="CA62" i="119"/>
  <c r="CL62" i="119"/>
  <c r="CH62" i="119"/>
  <c r="CD62" i="119"/>
  <c r="BD423" i="109"/>
  <c r="BE641" i="109" s="1"/>
  <c r="BC859" i="109"/>
  <c r="BG62" i="119"/>
  <c r="BK62" i="119"/>
  <c r="BC62" i="119"/>
  <c r="BD62" i="119"/>
  <c r="BH62" i="119"/>
  <c r="BL62" i="119"/>
  <c r="BE62" i="119"/>
  <c r="BI62" i="119"/>
  <c r="BM62" i="119"/>
  <c r="BF62" i="119"/>
  <c r="BJ62" i="119"/>
  <c r="BN62" i="119"/>
  <c r="AN1613" i="109" l="1"/>
  <c r="AN1820" i="109"/>
  <c r="AM1589" i="109"/>
  <c r="AM1796" i="109"/>
  <c r="AM1583" i="109"/>
  <c r="AM1790" i="109"/>
  <c r="AM1597" i="109"/>
  <c r="AM1804" i="109"/>
  <c r="AN1620" i="109"/>
  <c r="AN1827" i="109"/>
  <c r="AN1611" i="109"/>
  <c r="AN1818" i="109"/>
  <c r="AM1595" i="109"/>
  <c r="AM1802" i="109"/>
  <c r="AM1600" i="109"/>
  <c r="AM1807" i="109"/>
  <c r="AN1626" i="109"/>
  <c r="AN1833" i="109"/>
  <c r="AN1633" i="109"/>
  <c r="AN1840" i="109"/>
  <c r="AM1582" i="109"/>
  <c r="AM1789" i="109"/>
  <c r="AM1571" i="109"/>
  <c r="AM1778" i="109"/>
  <c r="AM1592" i="109"/>
  <c r="AM1799" i="109"/>
  <c r="AN1632" i="109"/>
  <c r="AN1839" i="109"/>
  <c r="AM1575" i="109"/>
  <c r="AM1782" i="109"/>
  <c r="AM1579" i="109"/>
  <c r="AM1786" i="109"/>
  <c r="AM1599" i="109"/>
  <c r="AM1806" i="109"/>
  <c r="AN1628" i="109"/>
  <c r="AN1835" i="109"/>
  <c r="AM1578" i="109"/>
  <c r="AM1785" i="109"/>
  <c r="AM1604" i="109"/>
  <c r="AM1811" i="109"/>
  <c r="AM1584" i="109"/>
  <c r="AM1791" i="109"/>
  <c r="AN1635" i="109"/>
  <c r="AN1842" i="109"/>
  <c r="AM1585" i="109"/>
  <c r="AM1792" i="109"/>
  <c r="AM1572" i="109"/>
  <c r="AM1779" i="109"/>
  <c r="AM1581" i="109"/>
  <c r="AM1788" i="109"/>
  <c r="AN1616" i="109"/>
  <c r="AN1823" i="109"/>
  <c r="AN1623" i="109"/>
  <c r="AN1830" i="109"/>
  <c r="AM1607" i="109"/>
  <c r="AM1814" i="109"/>
  <c r="AM1608" i="109"/>
  <c r="AM1815" i="109"/>
  <c r="AN1612" i="109"/>
  <c r="AN1819" i="109"/>
  <c r="AN1629" i="109"/>
  <c r="AN1836" i="109"/>
  <c r="AM1606" i="109"/>
  <c r="AM1813" i="109"/>
  <c r="AM1577" i="109"/>
  <c r="AM1784" i="109"/>
  <c r="AN1634" i="109"/>
  <c r="AN1841" i="109"/>
  <c r="AN1622" i="109"/>
  <c r="AN1829" i="109"/>
  <c r="AM1598" i="109"/>
  <c r="AM1805" i="109"/>
  <c r="AM1586" i="109"/>
  <c r="AM1793" i="109"/>
  <c r="AM1591" i="109"/>
  <c r="AM1798" i="109"/>
  <c r="AN1625" i="109"/>
  <c r="AN1832" i="109"/>
  <c r="AM1601" i="109"/>
  <c r="AM1808" i="109"/>
  <c r="AM1594" i="109"/>
  <c r="AM1801" i="109"/>
  <c r="AM1610" i="109"/>
  <c r="AM1817" i="109"/>
  <c r="AN1621" i="109"/>
  <c r="AN1828" i="109"/>
  <c r="AM1573" i="109"/>
  <c r="AM1780" i="109"/>
  <c r="AM1588" i="109"/>
  <c r="AM1795" i="109"/>
  <c r="AM1593" i="109"/>
  <c r="AM1800" i="109"/>
  <c r="AN1627" i="109"/>
  <c r="AN1834" i="109"/>
  <c r="AN1619" i="109"/>
  <c r="AN1826" i="109"/>
  <c r="AM1580" i="109"/>
  <c r="AM1787" i="109"/>
  <c r="AM1569" i="109"/>
  <c r="AM1776" i="109"/>
  <c r="AN1624" i="109"/>
  <c r="AN1831" i="109"/>
  <c r="AN1615" i="109"/>
  <c r="AN1822" i="109"/>
  <c r="AM1576" i="109"/>
  <c r="AM1783" i="109"/>
  <c r="AM1587" i="109"/>
  <c r="AM1794" i="109"/>
  <c r="AN1630" i="109"/>
  <c r="AN1837" i="109"/>
  <c r="AN1618" i="109"/>
  <c r="AN1825" i="109"/>
  <c r="AM1590" i="109"/>
  <c r="AM1797" i="109"/>
  <c r="AM1603" i="109"/>
  <c r="AM1810" i="109"/>
  <c r="AN1631" i="109"/>
  <c r="AN1838" i="109"/>
  <c r="AN1614" i="109"/>
  <c r="AN1821" i="109"/>
  <c r="AM1570" i="109"/>
  <c r="AM1777" i="109"/>
  <c r="AM1602" i="109"/>
  <c r="AM1809" i="109"/>
  <c r="AM1574" i="109"/>
  <c r="AM1781" i="109"/>
  <c r="AN1617" i="109"/>
  <c r="AN1824" i="109"/>
  <c r="AM1609" i="109"/>
  <c r="AM1816" i="109"/>
  <c r="AM1596" i="109"/>
  <c r="AM1803" i="109"/>
  <c r="AM1605" i="109"/>
  <c r="AM1812" i="109"/>
  <c r="BE423" i="109"/>
  <c r="BF641" i="109" s="1"/>
  <c r="BD859" i="109"/>
  <c r="E58" i="123"/>
  <c r="E59" i="123" s="1"/>
  <c r="AN1596" i="109" l="1"/>
  <c r="AN1803" i="109"/>
  <c r="AO1617" i="109"/>
  <c r="AO1824" i="109"/>
  <c r="AN1602" i="109"/>
  <c r="AN1809" i="109"/>
  <c r="AO1614" i="109"/>
  <c r="AO1821" i="109"/>
  <c r="AN1603" i="109"/>
  <c r="AN1810" i="109"/>
  <c r="AO1618" i="109"/>
  <c r="AO1825" i="109"/>
  <c r="AN1587" i="109"/>
  <c r="AN1794" i="109"/>
  <c r="AO1615" i="109"/>
  <c r="AO1822" i="109"/>
  <c r="AN1569" i="109"/>
  <c r="AN1776" i="109"/>
  <c r="AO1619" i="109"/>
  <c r="AO1826" i="109"/>
  <c r="AN1593" i="109"/>
  <c r="AN1800" i="109"/>
  <c r="AN1573" i="109"/>
  <c r="AN1780" i="109"/>
  <c r="AN1610" i="109"/>
  <c r="AN1817" i="109"/>
  <c r="AN1601" i="109"/>
  <c r="AN1808" i="109"/>
  <c r="AN1591" i="109"/>
  <c r="AN1798" i="109"/>
  <c r="AN1598" i="109"/>
  <c r="AN1805" i="109"/>
  <c r="AO1634" i="109"/>
  <c r="AO1841" i="109"/>
  <c r="AN1606" i="109"/>
  <c r="AN1813" i="109"/>
  <c r="AO1612" i="109"/>
  <c r="AO1819" i="109"/>
  <c r="AN1607" i="109"/>
  <c r="AN1814" i="109"/>
  <c r="AO1616" i="109"/>
  <c r="AO1823" i="109"/>
  <c r="AN1572" i="109"/>
  <c r="AN1779" i="109"/>
  <c r="AO1635" i="109"/>
  <c r="AO1842" i="109"/>
  <c r="AN1604" i="109"/>
  <c r="AN1811" i="109"/>
  <c r="AO1628" i="109"/>
  <c r="AO1835" i="109"/>
  <c r="AN1579" i="109"/>
  <c r="AN1786" i="109"/>
  <c r="AO1632" i="109"/>
  <c r="AO1839" i="109"/>
  <c r="AN1571" i="109"/>
  <c r="AN1778" i="109"/>
  <c r="AO1633" i="109"/>
  <c r="AO1840" i="109"/>
  <c r="AN1600" i="109"/>
  <c r="AN1807" i="109"/>
  <c r="AO1611" i="109"/>
  <c r="AO1818" i="109"/>
  <c r="AN1597" i="109"/>
  <c r="AN1804" i="109"/>
  <c r="AN1589" i="109"/>
  <c r="AN1796" i="109"/>
  <c r="AN1605" i="109"/>
  <c r="AN1812" i="109"/>
  <c r="AN1609" i="109"/>
  <c r="AN1816" i="109"/>
  <c r="AN1574" i="109"/>
  <c r="AN1781" i="109"/>
  <c r="AN1570" i="109"/>
  <c r="AN1777" i="109"/>
  <c r="AO1631" i="109"/>
  <c r="AO1838" i="109"/>
  <c r="AN1590" i="109"/>
  <c r="AN1797" i="109"/>
  <c r="AO1630" i="109"/>
  <c r="AO1837" i="109"/>
  <c r="AN1576" i="109"/>
  <c r="AN1783" i="109"/>
  <c r="AO1624" i="109"/>
  <c r="AO1831" i="109"/>
  <c r="AN1580" i="109"/>
  <c r="AN1787" i="109"/>
  <c r="AO1627" i="109"/>
  <c r="AO1834" i="109"/>
  <c r="AN1588" i="109"/>
  <c r="AN1795" i="109"/>
  <c r="AO1621" i="109"/>
  <c r="AO1828" i="109"/>
  <c r="AN1594" i="109"/>
  <c r="AN1801" i="109"/>
  <c r="AO1625" i="109"/>
  <c r="AO1832" i="109"/>
  <c r="AN1586" i="109"/>
  <c r="AN1793" i="109"/>
  <c r="AO1622" i="109"/>
  <c r="AO1829" i="109"/>
  <c r="AN1577" i="109"/>
  <c r="AN1784" i="109"/>
  <c r="AO1629" i="109"/>
  <c r="AO1836" i="109"/>
  <c r="AN1608" i="109"/>
  <c r="AN1815" i="109"/>
  <c r="AO1623" i="109"/>
  <c r="AO1830" i="109"/>
  <c r="AN1581" i="109"/>
  <c r="AN1788" i="109"/>
  <c r="AN1585" i="109"/>
  <c r="AN1792" i="109"/>
  <c r="AN1584" i="109"/>
  <c r="AN1791" i="109"/>
  <c r="AN1578" i="109"/>
  <c r="AN1785" i="109"/>
  <c r="AN1599" i="109"/>
  <c r="AN1806" i="109"/>
  <c r="AN1575" i="109"/>
  <c r="AN1782" i="109"/>
  <c r="AN1592" i="109"/>
  <c r="AN1799" i="109"/>
  <c r="AN1582" i="109"/>
  <c r="AN1789" i="109"/>
  <c r="AO1626" i="109"/>
  <c r="AO1833" i="109"/>
  <c r="AN1595" i="109"/>
  <c r="AN1802" i="109"/>
  <c r="AO1620" i="109"/>
  <c r="AO1827" i="109"/>
  <c r="AN1583" i="109"/>
  <c r="AN1790" i="109"/>
  <c r="AO1613" i="109"/>
  <c r="AO1820" i="109"/>
  <c r="CK63" i="119"/>
  <c r="CG63" i="119"/>
  <c r="CC63" i="119"/>
  <c r="CJ63" i="119"/>
  <c r="CF63" i="119"/>
  <c r="CB63" i="119"/>
  <c r="CI63" i="119"/>
  <c r="CE63" i="119"/>
  <c r="CA63" i="119"/>
  <c r="CL63" i="119"/>
  <c r="CH63" i="119"/>
  <c r="CD63" i="119"/>
  <c r="BF423" i="109"/>
  <c r="BG641" i="109" s="1"/>
  <c r="BE859" i="109"/>
  <c r="E61" i="123"/>
  <c r="BD63" i="119"/>
  <c r="BH63" i="119"/>
  <c r="BL63" i="119"/>
  <c r="BE63" i="119"/>
  <c r="BI63" i="119"/>
  <c r="BM63" i="119"/>
  <c r="BF63" i="119"/>
  <c r="BJ63" i="119"/>
  <c r="BN63" i="119"/>
  <c r="BG63" i="119"/>
  <c r="BK63" i="119"/>
  <c r="BC63" i="119"/>
  <c r="E30" i="122"/>
  <c r="E25" i="122"/>
  <c r="BO38" i="119"/>
  <c r="BO36" i="119"/>
  <c r="BO35" i="119"/>
  <c r="BO18" i="119"/>
  <c r="BO17" i="119"/>
  <c r="AQ38" i="119"/>
  <c r="AQ36" i="119"/>
  <c r="AQ35" i="119"/>
  <c r="AQ18" i="119"/>
  <c r="AQ17" i="119"/>
  <c r="AV90" i="109"/>
  <c r="AV89" i="109"/>
  <c r="AV87" i="109"/>
  <c r="AV85" i="109"/>
  <c r="AV82" i="109"/>
  <c r="AV80" i="109"/>
  <c r="AV78" i="109"/>
  <c r="AV76" i="109"/>
  <c r="AV74" i="109"/>
  <c r="AV72" i="109"/>
  <c r="AV71" i="109"/>
  <c r="AV70" i="109"/>
  <c r="AV69" i="109"/>
  <c r="AV68" i="109"/>
  <c r="AV66" i="109"/>
  <c r="AV64" i="109"/>
  <c r="AV62" i="109"/>
  <c r="AV59" i="109"/>
  <c r="AV58" i="109"/>
  <c r="AV54" i="109"/>
  <c r="AV51" i="109"/>
  <c r="AV48" i="109"/>
  <c r="AV42" i="109"/>
  <c r="AV38" i="109"/>
  <c r="AV33" i="109"/>
  <c r="AV30" i="109"/>
  <c r="AV28" i="109"/>
  <c r="AV22" i="109"/>
  <c r="AV16" i="109"/>
  <c r="AV9" i="109"/>
  <c r="AV7" i="109"/>
  <c r="AV5" i="109"/>
  <c r="R318" i="109"/>
  <c r="S318" i="109"/>
  <c r="T318" i="109"/>
  <c r="U318" i="109"/>
  <c r="R319" i="109"/>
  <c r="S319" i="109"/>
  <c r="T319" i="109"/>
  <c r="U319" i="109"/>
  <c r="R320" i="109"/>
  <c r="S320" i="109"/>
  <c r="T320" i="109"/>
  <c r="U320" i="109"/>
  <c r="R321" i="109"/>
  <c r="S321" i="109"/>
  <c r="T321" i="109"/>
  <c r="U321" i="109"/>
  <c r="R322" i="109"/>
  <c r="S322" i="109"/>
  <c r="T322" i="109"/>
  <c r="U322" i="109"/>
  <c r="R323" i="109"/>
  <c r="S323" i="109"/>
  <c r="T323" i="109"/>
  <c r="U323" i="109"/>
  <c r="R324" i="109"/>
  <c r="S324" i="109"/>
  <c r="T324" i="109"/>
  <c r="U324" i="109"/>
  <c r="R325" i="109"/>
  <c r="S325" i="109"/>
  <c r="T325" i="109"/>
  <c r="U325" i="109"/>
  <c r="R326" i="109"/>
  <c r="S326" i="109"/>
  <c r="T326" i="109"/>
  <c r="U326" i="109"/>
  <c r="R327" i="109"/>
  <c r="S327" i="109"/>
  <c r="T327" i="109"/>
  <c r="U327" i="109"/>
  <c r="R328" i="109"/>
  <c r="S328" i="109"/>
  <c r="T328" i="109"/>
  <c r="U328" i="109"/>
  <c r="R329" i="109"/>
  <c r="S329" i="109"/>
  <c r="T329" i="109"/>
  <c r="U329" i="109"/>
  <c r="R330" i="109"/>
  <c r="S330" i="109"/>
  <c r="T330" i="109"/>
  <c r="U330" i="109"/>
  <c r="R331" i="109"/>
  <c r="S331" i="109"/>
  <c r="T331" i="109"/>
  <c r="U331" i="109"/>
  <c r="R332" i="109"/>
  <c r="S332" i="109"/>
  <c r="T332" i="109"/>
  <c r="U332" i="109"/>
  <c r="R333" i="109"/>
  <c r="S333" i="109"/>
  <c r="T333" i="109"/>
  <c r="U333" i="109"/>
  <c r="R334" i="109"/>
  <c r="S334" i="109"/>
  <c r="T334" i="109"/>
  <c r="U334" i="109"/>
  <c r="R335" i="109"/>
  <c r="S335" i="109"/>
  <c r="T335" i="109"/>
  <c r="U335" i="109"/>
  <c r="R336" i="109"/>
  <c r="S336" i="109"/>
  <c r="T336" i="109"/>
  <c r="U336" i="109"/>
  <c r="R337" i="109"/>
  <c r="S337" i="109"/>
  <c r="T337" i="109"/>
  <c r="U337" i="109"/>
  <c r="R338" i="109"/>
  <c r="S338" i="109"/>
  <c r="T338" i="109"/>
  <c r="U338" i="109"/>
  <c r="R339" i="109"/>
  <c r="S339" i="109"/>
  <c r="T339" i="109"/>
  <c r="U339" i="109"/>
  <c r="R340" i="109"/>
  <c r="S340" i="109"/>
  <c r="T340" i="109"/>
  <c r="U340" i="109"/>
  <c r="R341" i="109"/>
  <c r="S341" i="109"/>
  <c r="T341" i="109"/>
  <c r="U341" i="109"/>
  <c r="R342" i="109"/>
  <c r="S342" i="109"/>
  <c r="T342" i="109"/>
  <c r="U342" i="109"/>
  <c r="R343" i="109"/>
  <c r="S343" i="109"/>
  <c r="T343" i="109"/>
  <c r="U343" i="109"/>
  <c r="R344" i="109"/>
  <c r="S344" i="109"/>
  <c r="T344" i="109"/>
  <c r="U344" i="109"/>
  <c r="R345" i="109"/>
  <c r="S345" i="109"/>
  <c r="T345" i="109"/>
  <c r="U345" i="109"/>
  <c r="R346" i="109"/>
  <c r="S346" i="109"/>
  <c r="T346" i="109"/>
  <c r="U346" i="109"/>
  <c r="R347" i="109"/>
  <c r="S347" i="109"/>
  <c r="T347" i="109"/>
  <c r="U347" i="109"/>
  <c r="R348" i="109"/>
  <c r="S348" i="109"/>
  <c r="T348" i="109"/>
  <c r="U348" i="109"/>
  <c r="R349" i="109"/>
  <c r="S349" i="109"/>
  <c r="T349" i="109"/>
  <c r="U349" i="109"/>
  <c r="R350" i="109"/>
  <c r="S350" i="109"/>
  <c r="T350" i="109"/>
  <c r="U350" i="109"/>
  <c r="R351" i="109"/>
  <c r="S351" i="109"/>
  <c r="T351" i="109"/>
  <c r="U351" i="109"/>
  <c r="R352" i="109"/>
  <c r="S352" i="109"/>
  <c r="T352" i="109"/>
  <c r="U352" i="109"/>
  <c r="R353" i="109"/>
  <c r="S353" i="109"/>
  <c r="T353" i="109"/>
  <c r="U353" i="109"/>
  <c r="R354" i="109"/>
  <c r="S354" i="109"/>
  <c r="T354" i="109"/>
  <c r="U354" i="109"/>
  <c r="R355" i="109"/>
  <c r="S355" i="109"/>
  <c r="T355" i="109"/>
  <c r="U355" i="109"/>
  <c r="R356" i="109"/>
  <c r="S356" i="109"/>
  <c r="T356" i="109"/>
  <c r="U356" i="109"/>
  <c r="R357" i="109"/>
  <c r="S357" i="109"/>
  <c r="T357" i="109"/>
  <c r="U357" i="109"/>
  <c r="R358" i="109"/>
  <c r="S358" i="109"/>
  <c r="T358" i="109"/>
  <c r="U358" i="109"/>
  <c r="R359" i="109"/>
  <c r="S359" i="109"/>
  <c r="T359" i="109"/>
  <c r="U359" i="109"/>
  <c r="R360" i="109"/>
  <c r="S360" i="109"/>
  <c r="T360" i="109"/>
  <c r="U360" i="109"/>
  <c r="R361" i="109"/>
  <c r="S361" i="109"/>
  <c r="T361" i="109"/>
  <c r="U361" i="109"/>
  <c r="R362" i="109"/>
  <c r="S362" i="109"/>
  <c r="T362" i="109"/>
  <c r="U362" i="109"/>
  <c r="R363" i="109"/>
  <c r="S363" i="109"/>
  <c r="T363" i="109"/>
  <c r="U363" i="109"/>
  <c r="R364" i="109"/>
  <c r="S364" i="109"/>
  <c r="T364" i="109"/>
  <c r="U364" i="109"/>
  <c r="R365" i="109"/>
  <c r="S365" i="109"/>
  <c r="T365" i="109"/>
  <c r="U365" i="109"/>
  <c r="R366" i="109"/>
  <c r="S366" i="109"/>
  <c r="T366" i="109"/>
  <c r="U366" i="109"/>
  <c r="R367" i="109"/>
  <c r="S367" i="109"/>
  <c r="T367" i="109"/>
  <c r="U367" i="109"/>
  <c r="R368" i="109"/>
  <c r="S368" i="109"/>
  <c r="T368" i="109"/>
  <c r="U368" i="109"/>
  <c r="R369" i="109"/>
  <c r="S369" i="109"/>
  <c r="T369" i="109"/>
  <c r="U369" i="109"/>
  <c r="R370" i="109"/>
  <c r="S370" i="109"/>
  <c r="T370" i="109"/>
  <c r="U370" i="109"/>
  <c r="R371" i="109"/>
  <c r="S371" i="109"/>
  <c r="T371" i="109"/>
  <c r="U371" i="109"/>
  <c r="R372" i="109"/>
  <c r="S372" i="109"/>
  <c r="T372" i="109"/>
  <c r="U372" i="109"/>
  <c r="R373" i="109"/>
  <c r="S373" i="109"/>
  <c r="T373" i="109"/>
  <c r="U373" i="109"/>
  <c r="R374" i="109"/>
  <c r="S374" i="109"/>
  <c r="T374" i="109"/>
  <c r="U374" i="109"/>
  <c r="R375" i="109"/>
  <c r="S375" i="109"/>
  <c r="T375" i="109"/>
  <c r="U375" i="109"/>
  <c r="R376" i="109"/>
  <c r="S376" i="109"/>
  <c r="T376" i="109"/>
  <c r="U376" i="109"/>
  <c r="R377" i="109"/>
  <c r="S377" i="109"/>
  <c r="T377" i="109"/>
  <c r="U377" i="109"/>
  <c r="R378" i="109"/>
  <c r="S378" i="109"/>
  <c r="T378" i="109"/>
  <c r="U378" i="109"/>
  <c r="R379" i="109"/>
  <c r="S379" i="109"/>
  <c r="T379" i="109"/>
  <c r="U379" i="109"/>
  <c r="R380" i="109"/>
  <c r="S380" i="109"/>
  <c r="T380" i="109"/>
  <c r="U380" i="109"/>
  <c r="R381" i="109"/>
  <c r="S381" i="109"/>
  <c r="T381" i="109"/>
  <c r="U381" i="109"/>
  <c r="R382" i="109"/>
  <c r="S382" i="109"/>
  <c r="T382" i="109"/>
  <c r="U382" i="109"/>
  <c r="R383" i="109"/>
  <c r="S383" i="109"/>
  <c r="T383" i="109"/>
  <c r="U383" i="109"/>
  <c r="R384" i="109"/>
  <c r="S384" i="109"/>
  <c r="T384" i="109"/>
  <c r="U384" i="109"/>
  <c r="R385" i="109"/>
  <c r="S385" i="109"/>
  <c r="T385" i="109"/>
  <c r="U385" i="109"/>
  <c r="R386" i="109"/>
  <c r="S386" i="109"/>
  <c r="T386" i="109"/>
  <c r="U386" i="109"/>
  <c r="R387" i="109"/>
  <c r="S387" i="109"/>
  <c r="T387" i="109"/>
  <c r="U387" i="109"/>
  <c r="R388" i="109"/>
  <c r="S388" i="109"/>
  <c r="T388" i="109"/>
  <c r="U388" i="109"/>
  <c r="Q318" i="109"/>
  <c r="Q319" i="109"/>
  <c r="Q320" i="109"/>
  <c r="Q321" i="109"/>
  <c r="Q322" i="109"/>
  <c r="Q323" i="109"/>
  <c r="Q324" i="109"/>
  <c r="Q325" i="109"/>
  <c r="Q326" i="109"/>
  <c r="Q327" i="109"/>
  <c r="Q328" i="109"/>
  <c r="Q329" i="109"/>
  <c r="Q330" i="109"/>
  <c r="Q331" i="109"/>
  <c r="Q332" i="109"/>
  <c r="Q333" i="109"/>
  <c r="Q334" i="109"/>
  <c r="Q335" i="109"/>
  <c r="Q336" i="109"/>
  <c r="Q337" i="109"/>
  <c r="Q338" i="109"/>
  <c r="Q339" i="109"/>
  <c r="Q340" i="109"/>
  <c r="Q341" i="109"/>
  <c r="Q342" i="109"/>
  <c r="Q343" i="109"/>
  <c r="Q344" i="109"/>
  <c r="Q345" i="109"/>
  <c r="Q346" i="109"/>
  <c r="Q347" i="109"/>
  <c r="Q348" i="109"/>
  <c r="Q349" i="109"/>
  <c r="Q350" i="109"/>
  <c r="Q351" i="109"/>
  <c r="Q352" i="109"/>
  <c r="Q353" i="109"/>
  <c r="Q354" i="109"/>
  <c r="Q355" i="109"/>
  <c r="Q356" i="109"/>
  <c r="Q357" i="109"/>
  <c r="Q358" i="109"/>
  <c r="Q359" i="109"/>
  <c r="Q360" i="109"/>
  <c r="Q361" i="109"/>
  <c r="Q362" i="109"/>
  <c r="Q363" i="109"/>
  <c r="Q364" i="109"/>
  <c r="Q365" i="109"/>
  <c r="Q366" i="109"/>
  <c r="Q367" i="109"/>
  <c r="Q368" i="109"/>
  <c r="Q369" i="109"/>
  <c r="Q370" i="109"/>
  <c r="Q371" i="109"/>
  <c r="Q372" i="109"/>
  <c r="Q373" i="109"/>
  <c r="Q374" i="109"/>
  <c r="Q375" i="109"/>
  <c r="Q376" i="109"/>
  <c r="Q377" i="109"/>
  <c r="Q378" i="109"/>
  <c r="Q379" i="109"/>
  <c r="Q380" i="109"/>
  <c r="Q381" i="109"/>
  <c r="Q382" i="109"/>
  <c r="Q383" i="109"/>
  <c r="Q384" i="109"/>
  <c r="Q385" i="109"/>
  <c r="Q386" i="109"/>
  <c r="Q387" i="109"/>
  <c r="Q388" i="109"/>
  <c r="AI193" i="109"/>
  <c r="AI5" i="109"/>
  <c r="AO1583" i="109" l="1"/>
  <c r="AO1790" i="109"/>
  <c r="AO1595" i="109"/>
  <c r="AO1802" i="109"/>
  <c r="AO1582" i="109"/>
  <c r="AO1789" i="109"/>
  <c r="AO1575" i="109"/>
  <c r="AO1782" i="109"/>
  <c r="AO1578" i="109"/>
  <c r="AO1785" i="109"/>
  <c r="AO1585" i="109"/>
  <c r="AO1792" i="109"/>
  <c r="AP1623" i="109"/>
  <c r="AP1830" i="109"/>
  <c r="AP1629" i="109"/>
  <c r="AP1836" i="109"/>
  <c r="AP1622" i="109"/>
  <c r="AP1829" i="109"/>
  <c r="AP1625" i="109"/>
  <c r="AP1832" i="109"/>
  <c r="AP1621" i="109"/>
  <c r="AP1828" i="109"/>
  <c r="AP1627" i="109"/>
  <c r="AP1834" i="109"/>
  <c r="AP1624" i="109"/>
  <c r="AP1831" i="109"/>
  <c r="AP1630" i="109"/>
  <c r="AP1837" i="109"/>
  <c r="AP1631" i="109"/>
  <c r="AP1838" i="109"/>
  <c r="AO1574" i="109"/>
  <c r="AO1781" i="109"/>
  <c r="AO1605" i="109"/>
  <c r="AO1812" i="109"/>
  <c r="AO1597" i="109"/>
  <c r="AO1804" i="109"/>
  <c r="AO1600" i="109"/>
  <c r="AO1807" i="109"/>
  <c r="AO1571" i="109"/>
  <c r="AO1778" i="109"/>
  <c r="AO1579" i="109"/>
  <c r="AO1786" i="109"/>
  <c r="AO1604" i="109"/>
  <c r="AO1811" i="109"/>
  <c r="AO1572" i="109"/>
  <c r="AO1779" i="109"/>
  <c r="AO1607" i="109"/>
  <c r="AO1814" i="109"/>
  <c r="AO1606" i="109"/>
  <c r="AO1813" i="109"/>
  <c r="AO1598" i="109"/>
  <c r="AO1805" i="109"/>
  <c r="AO1601" i="109"/>
  <c r="AO1808" i="109"/>
  <c r="AO1573" i="109"/>
  <c r="AO1780" i="109"/>
  <c r="AP1619" i="109"/>
  <c r="AP1826" i="109"/>
  <c r="AP1615" i="109"/>
  <c r="AP1822" i="109"/>
  <c r="AP1618" i="109"/>
  <c r="AP1825" i="109"/>
  <c r="AP1614" i="109"/>
  <c r="AP1821" i="109"/>
  <c r="AP1617" i="109"/>
  <c r="AP1824" i="109"/>
  <c r="AP1613" i="109"/>
  <c r="AP1820" i="109"/>
  <c r="AP1620" i="109"/>
  <c r="AP1827" i="109"/>
  <c r="AP1626" i="109"/>
  <c r="AP1833" i="109"/>
  <c r="AO1592" i="109"/>
  <c r="AO1799" i="109"/>
  <c r="AO1599" i="109"/>
  <c r="AO1806" i="109"/>
  <c r="AO1584" i="109"/>
  <c r="AO1791" i="109"/>
  <c r="AO1581" i="109"/>
  <c r="AO1788" i="109"/>
  <c r="AO1608" i="109"/>
  <c r="AO1815" i="109"/>
  <c r="AO1577" i="109"/>
  <c r="AO1784" i="109"/>
  <c r="AO1586" i="109"/>
  <c r="AO1793" i="109"/>
  <c r="AO1594" i="109"/>
  <c r="AO1801" i="109"/>
  <c r="AO1588" i="109"/>
  <c r="AO1795" i="109"/>
  <c r="AO1580" i="109"/>
  <c r="AO1787" i="109"/>
  <c r="AO1576" i="109"/>
  <c r="AO1783" i="109"/>
  <c r="AO1590" i="109"/>
  <c r="AO1797" i="109"/>
  <c r="AO1570" i="109"/>
  <c r="AO1777" i="109"/>
  <c r="AO1609" i="109"/>
  <c r="AO1816" i="109"/>
  <c r="AO1589" i="109"/>
  <c r="AO1796" i="109"/>
  <c r="AP1611" i="109"/>
  <c r="AP1818" i="109"/>
  <c r="AP1633" i="109"/>
  <c r="AP1840" i="109"/>
  <c r="AP1632" i="109"/>
  <c r="AP1839" i="109"/>
  <c r="AP1628" i="109"/>
  <c r="AP1835" i="109"/>
  <c r="AP1635" i="109"/>
  <c r="AP1842" i="109"/>
  <c r="AP1616" i="109"/>
  <c r="AP1823" i="109"/>
  <c r="AP1612" i="109"/>
  <c r="AP1819" i="109"/>
  <c r="AP1634" i="109"/>
  <c r="AP1841" i="109"/>
  <c r="AO1591" i="109"/>
  <c r="AO1798" i="109"/>
  <c r="AO1610" i="109"/>
  <c r="AO1817" i="109"/>
  <c r="AO1593" i="109"/>
  <c r="AO1800" i="109"/>
  <c r="AO1569" i="109"/>
  <c r="AO1776" i="109"/>
  <c r="AO1587" i="109"/>
  <c r="AO1794" i="109"/>
  <c r="AO1603" i="109"/>
  <c r="AO1810" i="109"/>
  <c r="AO1602" i="109"/>
  <c r="AO1809" i="109"/>
  <c r="AO1596" i="109"/>
  <c r="AO1803" i="109"/>
  <c r="BF859" i="109"/>
  <c r="BG423" i="109"/>
  <c r="BH641" i="109" s="1"/>
  <c r="F22" i="122"/>
  <c r="H22" i="122" s="1"/>
  <c r="F18" i="122"/>
  <c r="H18" i="122" s="1"/>
  <c r="E45" i="122" s="1"/>
  <c r="F21" i="122"/>
  <c r="H21" i="122" s="1"/>
  <c r="F17" i="122"/>
  <c r="H17" i="122" s="1"/>
  <c r="E56" i="122" s="1"/>
  <c r="F20" i="122"/>
  <c r="H20" i="122" s="1"/>
  <c r="E46" i="122" s="1"/>
  <c r="F16" i="122"/>
  <c r="H16" i="122" s="1"/>
  <c r="F19" i="122"/>
  <c r="H19" i="122" s="1"/>
  <c r="E57" i="122" s="1"/>
  <c r="AV1371" i="109"/>
  <c r="AI1424" i="109"/>
  <c r="AI1416" i="109"/>
  <c r="AI1408" i="109"/>
  <c r="AI1396" i="109"/>
  <c r="AI1388" i="109"/>
  <c r="AV1380" i="109"/>
  <c r="AV1409" i="109"/>
  <c r="AV1423" i="109"/>
  <c r="AV1427" i="109"/>
  <c r="AV1390" i="109"/>
  <c r="AV1406" i="109"/>
  <c r="AI1420" i="109"/>
  <c r="AI1392" i="109"/>
  <c r="AI1384" i="109"/>
  <c r="AI1380" i="109"/>
  <c r="AI1372" i="109"/>
  <c r="AI1360" i="109"/>
  <c r="AV1364" i="109"/>
  <c r="AV1368" i="109"/>
  <c r="AV1385" i="109"/>
  <c r="AV1400" i="109"/>
  <c r="AV1362" i="109"/>
  <c r="AV1410" i="109"/>
  <c r="AV1391" i="109"/>
  <c r="AV1387" i="109"/>
  <c r="AI1412" i="109"/>
  <c r="AI1404" i="109"/>
  <c r="AI1400" i="109"/>
  <c r="AI1376" i="109"/>
  <c r="AI1368" i="109"/>
  <c r="AI1364" i="109"/>
  <c r="AV1360" i="109"/>
  <c r="AV1372" i="109"/>
  <c r="AV1376" i="109"/>
  <c r="AV1386" i="109"/>
  <c r="AV1388" i="109"/>
  <c r="AV1393" i="109"/>
  <c r="AV1402" i="109"/>
  <c r="AV1407" i="109"/>
  <c r="AV1408" i="109"/>
  <c r="AV1417" i="109"/>
  <c r="AV1425" i="109"/>
  <c r="AV1428" i="109"/>
  <c r="AV1378" i="109"/>
  <c r="AV1426" i="109"/>
  <c r="AI1428" i="109"/>
  <c r="AV1363" i="109"/>
  <c r="AV1375" i="109"/>
  <c r="AV1379" i="109"/>
  <c r="AV1395" i="109"/>
  <c r="AV1366" i="109"/>
  <c r="AV1382" i="109"/>
  <c r="AV1398" i="109"/>
  <c r="AV1403" i="109"/>
  <c r="AV1414" i="109"/>
  <c r="AV1361" i="109"/>
  <c r="AV1365" i="109"/>
  <c r="AV1369" i="109"/>
  <c r="AV1370" i="109"/>
  <c r="AV1373" i="109"/>
  <c r="AV1374" i="109"/>
  <c r="AV1377" i="109"/>
  <c r="AV1381" i="109"/>
  <c r="AV1389" i="109"/>
  <c r="AV1392" i="109"/>
  <c r="AV1394" i="109"/>
  <c r="AV1397" i="109"/>
  <c r="AV1401" i="109"/>
  <c r="AV1413" i="109"/>
  <c r="AV1418" i="109"/>
  <c r="AV1420" i="109"/>
  <c r="AV1422" i="109"/>
  <c r="AV1367" i="109"/>
  <c r="AV1383" i="109"/>
  <c r="AV1399" i="109"/>
  <c r="AV1415" i="109"/>
  <c r="E29" i="122"/>
  <c r="E31" i="122"/>
  <c r="AV318" i="109"/>
  <c r="AV319" i="109"/>
  <c r="AV320" i="109"/>
  <c r="AV321" i="109"/>
  <c r="AV322" i="109"/>
  <c r="AV323" i="109"/>
  <c r="AV324" i="109"/>
  <c r="AV325" i="109"/>
  <c r="AV326" i="109"/>
  <c r="AV327" i="109"/>
  <c r="AV328" i="109"/>
  <c r="AV329" i="109"/>
  <c r="AV330" i="109"/>
  <c r="AV331" i="109"/>
  <c r="AV332" i="109"/>
  <c r="AV333" i="109"/>
  <c r="AV334" i="109"/>
  <c r="AV335" i="109"/>
  <c r="AV336" i="109"/>
  <c r="AV337" i="109"/>
  <c r="AV338" i="109"/>
  <c r="AV339" i="109"/>
  <c r="AV340" i="109"/>
  <c r="AV341" i="109"/>
  <c r="AV342" i="109"/>
  <c r="AV343" i="109"/>
  <c r="AV344" i="109"/>
  <c r="AV345" i="109"/>
  <c r="AV346" i="109"/>
  <c r="AV347" i="109"/>
  <c r="AV348" i="109"/>
  <c r="AV349" i="109"/>
  <c r="AV350" i="109"/>
  <c r="AV351" i="109"/>
  <c r="AV352" i="109"/>
  <c r="AV353" i="109"/>
  <c r="AV354" i="109"/>
  <c r="AV355" i="109"/>
  <c r="AV356" i="109"/>
  <c r="AV357" i="109"/>
  <c r="AV358" i="109"/>
  <c r="AV359" i="109"/>
  <c r="AV360" i="109"/>
  <c r="AV361" i="109"/>
  <c r="AV362" i="109"/>
  <c r="AV363" i="109"/>
  <c r="AV364" i="109"/>
  <c r="AV365" i="109"/>
  <c r="AV366" i="109"/>
  <c r="AV367" i="109"/>
  <c r="AV368" i="109"/>
  <c r="AV369" i="109"/>
  <c r="AV370" i="109"/>
  <c r="AV371" i="109"/>
  <c r="AV372" i="109"/>
  <c r="AV373" i="109"/>
  <c r="AV374" i="109"/>
  <c r="AV375" i="109"/>
  <c r="AV376" i="109"/>
  <c r="AV377" i="109"/>
  <c r="AV378" i="109"/>
  <c r="AV379" i="109"/>
  <c r="AV380" i="109"/>
  <c r="AV381" i="109"/>
  <c r="AV382" i="109"/>
  <c r="AV383" i="109"/>
  <c r="AV384" i="109"/>
  <c r="AV385" i="109"/>
  <c r="AV386" i="109"/>
  <c r="AP1602" i="109" l="1"/>
  <c r="AP1809" i="109"/>
  <c r="AP1587" i="109"/>
  <c r="AP1794" i="109"/>
  <c r="AP1593" i="109"/>
  <c r="AP1800" i="109"/>
  <c r="AP1591" i="109"/>
  <c r="AP1798" i="109"/>
  <c r="AQ1612" i="109"/>
  <c r="AQ1819" i="109"/>
  <c r="AQ1635" i="109"/>
  <c r="AQ1842" i="109"/>
  <c r="AQ1632" i="109"/>
  <c r="AQ1839" i="109"/>
  <c r="AQ1611" i="109"/>
  <c r="AQ1818" i="109"/>
  <c r="AP1609" i="109"/>
  <c r="AP1816" i="109"/>
  <c r="AP1590" i="109"/>
  <c r="AP1797" i="109"/>
  <c r="AP1580" i="109"/>
  <c r="AP1787" i="109"/>
  <c r="AP1594" i="109"/>
  <c r="AP1801" i="109"/>
  <c r="AP1577" i="109"/>
  <c r="AP1784" i="109"/>
  <c r="AP1581" i="109"/>
  <c r="AP1788" i="109"/>
  <c r="AP1599" i="109"/>
  <c r="AP1806" i="109"/>
  <c r="AQ1626" i="109"/>
  <c r="AQ1833" i="109"/>
  <c r="AQ1613" i="109"/>
  <c r="AQ1820" i="109"/>
  <c r="AQ1614" i="109"/>
  <c r="AQ1821" i="109"/>
  <c r="AQ1615" i="109"/>
  <c r="AQ1822" i="109"/>
  <c r="AP1573" i="109"/>
  <c r="AP1780" i="109"/>
  <c r="AP1598" i="109"/>
  <c r="AP1805" i="109"/>
  <c r="AP1607" i="109"/>
  <c r="AP1814" i="109"/>
  <c r="AP1604" i="109"/>
  <c r="AP1811" i="109"/>
  <c r="AP1571" i="109"/>
  <c r="AP1778" i="109"/>
  <c r="AP1597" i="109"/>
  <c r="AP1804" i="109"/>
  <c r="AP1574" i="109"/>
  <c r="AP1781" i="109"/>
  <c r="AQ1630" i="109"/>
  <c r="AQ1837" i="109"/>
  <c r="AQ1627" i="109"/>
  <c r="AQ1834" i="109"/>
  <c r="AQ1625" i="109"/>
  <c r="AQ1832" i="109"/>
  <c r="AQ1629" i="109"/>
  <c r="AQ1836" i="109"/>
  <c r="AP1585" i="109"/>
  <c r="AP1792" i="109"/>
  <c r="AP1575" i="109"/>
  <c r="AP1782" i="109"/>
  <c r="AP1595" i="109"/>
  <c r="AP1802" i="109"/>
  <c r="AP1596" i="109"/>
  <c r="AP1803" i="109"/>
  <c r="AP1603" i="109"/>
  <c r="AP1810" i="109"/>
  <c r="AP1569" i="109"/>
  <c r="AP1776" i="109"/>
  <c r="AP1610" i="109"/>
  <c r="AP1817" i="109"/>
  <c r="AQ1634" i="109"/>
  <c r="AQ1841" i="109"/>
  <c r="AQ1616" i="109"/>
  <c r="AQ1823" i="109"/>
  <c r="AQ1628" i="109"/>
  <c r="AQ1835" i="109"/>
  <c r="AQ1633" i="109"/>
  <c r="AQ1840" i="109"/>
  <c r="AP1589" i="109"/>
  <c r="AP1796" i="109"/>
  <c r="AP1570" i="109"/>
  <c r="AP1777" i="109"/>
  <c r="AP1576" i="109"/>
  <c r="AP1783" i="109"/>
  <c r="AP1588" i="109"/>
  <c r="AP1795" i="109"/>
  <c r="AP1586" i="109"/>
  <c r="AP1793" i="109"/>
  <c r="AP1608" i="109"/>
  <c r="AP1815" i="109"/>
  <c r="AP1584" i="109"/>
  <c r="AP1791" i="109"/>
  <c r="AP1592" i="109"/>
  <c r="AP1799" i="109"/>
  <c r="AQ1620" i="109"/>
  <c r="AQ1827" i="109"/>
  <c r="AQ1617" i="109"/>
  <c r="AQ1824" i="109"/>
  <c r="AQ1618" i="109"/>
  <c r="AQ1825" i="109"/>
  <c r="AQ1619" i="109"/>
  <c r="AQ1826" i="109"/>
  <c r="AP1601" i="109"/>
  <c r="AP1808" i="109"/>
  <c r="AP1606" i="109"/>
  <c r="AP1813" i="109"/>
  <c r="AP1572" i="109"/>
  <c r="AP1779" i="109"/>
  <c r="AP1579" i="109"/>
  <c r="AP1786" i="109"/>
  <c r="AP1600" i="109"/>
  <c r="AP1807" i="109"/>
  <c r="AP1605" i="109"/>
  <c r="AP1812" i="109"/>
  <c r="AQ1631" i="109"/>
  <c r="AQ1838" i="109"/>
  <c r="AQ1624" i="109"/>
  <c r="AQ1831" i="109"/>
  <c r="AQ1621" i="109"/>
  <c r="AQ1828" i="109"/>
  <c r="AQ1622" i="109"/>
  <c r="AQ1829" i="109"/>
  <c r="AQ1623" i="109"/>
  <c r="AQ1830" i="109"/>
  <c r="AP1578" i="109"/>
  <c r="AP1785" i="109"/>
  <c r="AP1582" i="109"/>
  <c r="AP1789" i="109"/>
  <c r="AP1583" i="109"/>
  <c r="AP1790" i="109"/>
  <c r="BG859" i="109"/>
  <c r="BH423" i="109"/>
  <c r="AV1412" i="109"/>
  <c r="AV1411" i="109"/>
  <c r="AV1405" i="109"/>
  <c r="AV1424" i="109"/>
  <c r="AV1421" i="109"/>
  <c r="AV1416" i="109"/>
  <c r="AV1404" i="109"/>
  <c r="AI1401" i="109"/>
  <c r="AI1403" i="109"/>
  <c r="AI1414" i="109"/>
  <c r="AI1361" i="109"/>
  <c r="AI1369" i="109"/>
  <c r="AI1371" i="109"/>
  <c r="AI1374" i="109"/>
  <c r="AI1383" i="109"/>
  <c r="AI1389" i="109"/>
  <c r="AI1407" i="109"/>
  <c r="AI1426" i="109"/>
  <c r="AI1399" i="109"/>
  <c r="AI1391" i="109"/>
  <c r="AI1402" i="109"/>
  <c r="AI1409" i="109"/>
  <c r="AI1411" i="109"/>
  <c r="AV1396" i="109"/>
  <c r="AI1413" i="109"/>
  <c r="AI1370" i="109"/>
  <c r="AI1395" i="109"/>
  <c r="AI1410" i="109"/>
  <c r="AI1362" i="109"/>
  <c r="AI1381" i="109"/>
  <c r="AI1393" i="109"/>
  <c r="AI1398" i="109"/>
  <c r="AI1422" i="109"/>
  <c r="AI1367" i="109"/>
  <c r="AI1387" i="109"/>
  <c r="AI1390" i="109"/>
  <c r="AI1423" i="109"/>
  <c r="AI1421" i="109"/>
  <c r="AI1375" i="109"/>
  <c r="AI1378" i="109"/>
  <c r="AI1405" i="109"/>
  <c r="AI1417" i="109"/>
  <c r="AI1425" i="109"/>
  <c r="AI1363" i="109"/>
  <c r="AI1373" i="109"/>
  <c r="AI1366" i="109"/>
  <c r="AI1386" i="109"/>
  <c r="AV1384" i="109"/>
  <c r="AV1419" i="109"/>
  <c r="AI1365" i="109"/>
  <c r="AI1377" i="109"/>
  <c r="AI1415" i="109"/>
  <c r="AI1379" i="109"/>
  <c r="AI1382" i="109"/>
  <c r="AI1394" i="109"/>
  <c r="AI1419" i="109"/>
  <c r="AI1385" i="109"/>
  <c r="AI1397" i="109"/>
  <c r="AI1406" i="109"/>
  <c r="AI1418" i="109"/>
  <c r="AI1427" i="109"/>
  <c r="F25" i="122"/>
  <c r="E33" i="122"/>
  <c r="I30" i="122" s="1"/>
  <c r="AQ1582" i="109" l="1"/>
  <c r="AQ1789" i="109"/>
  <c r="AR1623" i="109"/>
  <c r="AR1830" i="109"/>
  <c r="AR1621" i="109"/>
  <c r="AR1828" i="109"/>
  <c r="AR1631" i="109"/>
  <c r="AR1838" i="109"/>
  <c r="AQ1600" i="109"/>
  <c r="AQ1807" i="109"/>
  <c r="AQ1572" i="109"/>
  <c r="AQ1779" i="109"/>
  <c r="AQ1601" i="109"/>
  <c r="AQ1808" i="109"/>
  <c r="AR1618" i="109"/>
  <c r="AR1825" i="109"/>
  <c r="AR1620" i="109"/>
  <c r="AR1827" i="109"/>
  <c r="AQ1584" i="109"/>
  <c r="AQ1791" i="109"/>
  <c r="AQ1586" i="109"/>
  <c r="AQ1793" i="109"/>
  <c r="AQ1576" i="109"/>
  <c r="AQ1783" i="109"/>
  <c r="AQ1589" i="109"/>
  <c r="AQ1796" i="109"/>
  <c r="AR1628" i="109"/>
  <c r="AR1835" i="109"/>
  <c r="AR1634" i="109"/>
  <c r="AR1841" i="109"/>
  <c r="AQ1569" i="109"/>
  <c r="AQ1776" i="109"/>
  <c r="AQ1596" i="109"/>
  <c r="AQ1803" i="109"/>
  <c r="AQ1575" i="109"/>
  <c r="AQ1782" i="109"/>
  <c r="AR1629" i="109"/>
  <c r="AR1836" i="109"/>
  <c r="AR1627" i="109"/>
  <c r="AR1834" i="109"/>
  <c r="AQ1574" i="109"/>
  <c r="AQ1781" i="109"/>
  <c r="AQ1571" i="109"/>
  <c r="AQ1778" i="109"/>
  <c r="AQ1607" i="109"/>
  <c r="AQ1814" i="109"/>
  <c r="AQ1573" i="109"/>
  <c r="AQ1780" i="109"/>
  <c r="AR1614" i="109"/>
  <c r="AR1821" i="109"/>
  <c r="AR1626" i="109"/>
  <c r="AR1833" i="109"/>
  <c r="AQ1581" i="109"/>
  <c r="AQ1788" i="109"/>
  <c r="AQ1594" i="109"/>
  <c r="AQ1801" i="109"/>
  <c r="AQ1590" i="109"/>
  <c r="AQ1797" i="109"/>
  <c r="AR1611" i="109"/>
  <c r="AR1818" i="109"/>
  <c r="AR1635" i="109"/>
  <c r="AR1842" i="109"/>
  <c r="AQ1591" i="109"/>
  <c r="AQ1798" i="109"/>
  <c r="AQ1587" i="109"/>
  <c r="AQ1794" i="109"/>
  <c r="AQ1583" i="109"/>
  <c r="AQ1790" i="109"/>
  <c r="AQ1578" i="109"/>
  <c r="AQ1785" i="109"/>
  <c r="AR1622" i="109"/>
  <c r="AR1829" i="109"/>
  <c r="AR1624" i="109"/>
  <c r="AR1831" i="109"/>
  <c r="AQ1605" i="109"/>
  <c r="AQ1812" i="109"/>
  <c r="AQ1579" i="109"/>
  <c r="AQ1786" i="109"/>
  <c r="AQ1606" i="109"/>
  <c r="AQ1813" i="109"/>
  <c r="AR1619" i="109"/>
  <c r="AR1826" i="109"/>
  <c r="AR1617" i="109"/>
  <c r="AR1824" i="109"/>
  <c r="AQ1592" i="109"/>
  <c r="AQ1799" i="109"/>
  <c r="AQ1608" i="109"/>
  <c r="AQ1815" i="109"/>
  <c r="AQ1588" i="109"/>
  <c r="AQ1795" i="109"/>
  <c r="AQ1570" i="109"/>
  <c r="AQ1777" i="109"/>
  <c r="AR1633" i="109"/>
  <c r="AR1840" i="109"/>
  <c r="AR1616" i="109"/>
  <c r="AR1823" i="109"/>
  <c r="AQ1610" i="109"/>
  <c r="AQ1817" i="109"/>
  <c r="AQ1603" i="109"/>
  <c r="AQ1810" i="109"/>
  <c r="AQ1595" i="109"/>
  <c r="AQ1802" i="109"/>
  <c r="AQ1585" i="109"/>
  <c r="AQ1792" i="109"/>
  <c r="AR1625" i="109"/>
  <c r="AR1832" i="109"/>
  <c r="AR1630" i="109"/>
  <c r="AR1837" i="109"/>
  <c r="AQ1597" i="109"/>
  <c r="AQ1804" i="109"/>
  <c r="AQ1604" i="109"/>
  <c r="AQ1811" i="109"/>
  <c r="AQ1598" i="109"/>
  <c r="AQ1805" i="109"/>
  <c r="AR1615" i="109"/>
  <c r="AR1822" i="109"/>
  <c r="AR1613" i="109"/>
  <c r="AR1820" i="109"/>
  <c r="AQ1599" i="109"/>
  <c r="AQ1806" i="109"/>
  <c r="AQ1577" i="109"/>
  <c r="AQ1784" i="109"/>
  <c r="AQ1580" i="109"/>
  <c r="AQ1787" i="109"/>
  <c r="AQ1609" i="109"/>
  <c r="AQ1816" i="109"/>
  <c r="AR1632" i="109"/>
  <c r="AR1839" i="109"/>
  <c r="AR1612" i="109"/>
  <c r="AR1819" i="109"/>
  <c r="AQ1593" i="109"/>
  <c r="AQ1800" i="109"/>
  <c r="AQ1602" i="109"/>
  <c r="AQ1809" i="109"/>
  <c r="BH859" i="109"/>
  <c r="BI641" i="109"/>
  <c r="I29" i="122"/>
  <c r="I31" i="122"/>
  <c r="E39" i="122" s="1"/>
  <c r="E47" i="122" s="1"/>
  <c r="E48" i="122" s="1"/>
  <c r="E50" i="122" s="1"/>
  <c r="E55" i="122"/>
  <c r="H25" i="122"/>
  <c r="AR1593" i="109" l="1"/>
  <c r="AR1800" i="109"/>
  <c r="AS1632" i="109"/>
  <c r="AS1839" i="109"/>
  <c r="AR1580" i="109"/>
  <c r="AR1787" i="109"/>
  <c r="AR1599" i="109"/>
  <c r="AR1806" i="109"/>
  <c r="AS1615" i="109"/>
  <c r="AS1822" i="109"/>
  <c r="AR1604" i="109"/>
  <c r="AR1811" i="109"/>
  <c r="AS1630" i="109"/>
  <c r="AS1837" i="109"/>
  <c r="AR1585" i="109"/>
  <c r="AR1792" i="109"/>
  <c r="AR1603" i="109"/>
  <c r="AR1810" i="109"/>
  <c r="AS1616" i="109"/>
  <c r="AS1823" i="109"/>
  <c r="AR1570" i="109"/>
  <c r="AR1777" i="109"/>
  <c r="AR1608" i="109"/>
  <c r="AR1815" i="109"/>
  <c r="AS1617" i="109"/>
  <c r="AS1824" i="109"/>
  <c r="AR1606" i="109"/>
  <c r="AR1813" i="109"/>
  <c r="AR1605" i="109"/>
  <c r="AR1812" i="109"/>
  <c r="AS1622" i="109"/>
  <c r="AS1829" i="109"/>
  <c r="AR1583" i="109"/>
  <c r="AR1790" i="109"/>
  <c r="AR1591" i="109"/>
  <c r="AR1798" i="109"/>
  <c r="AS1611" i="109"/>
  <c r="AS1818" i="109"/>
  <c r="AR1594" i="109"/>
  <c r="AR1801" i="109"/>
  <c r="AS1626" i="109"/>
  <c r="AS1833" i="109"/>
  <c r="AR1573" i="109"/>
  <c r="AR1780" i="109"/>
  <c r="AR1571" i="109"/>
  <c r="AR1778" i="109"/>
  <c r="AS1627" i="109"/>
  <c r="AS1834" i="109"/>
  <c r="AR1575" i="109"/>
  <c r="AR1782" i="109"/>
  <c r="AR1569" i="109"/>
  <c r="AR1776" i="109"/>
  <c r="AS1628" i="109"/>
  <c r="AS1835" i="109"/>
  <c r="AR1576" i="109"/>
  <c r="AR1783" i="109"/>
  <c r="AR1584" i="109"/>
  <c r="AR1791" i="109"/>
  <c r="AS1618" i="109"/>
  <c r="AS1825" i="109"/>
  <c r="AR1572" i="109"/>
  <c r="AR1779" i="109"/>
  <c r="AS1631" i="109"/>
  <c r="AS1838" i="109"/>
  <c r="AS1623" i="109"/>
  <c r="AS1830" i="109"/>
  <c r="AR1602" i="109"/>
  <c r="AR1809" i="109"/>
  <c r="AS1612" i="109"/>
  <c r="AS1819" i="109"/>
  <c r="AR1609" i="109"/>
  <c r="AR1816" i="109"/>
  <c r="AR1577" i="109"/>
  <c r="AR1784" i="109"/>
  <c r="AS1613" i="109"/>
  <c r="AS1820" i="109"/>
  <c r="AR1598" i="109"/>
  <c r="AR1805" i="109"/>
  <c r="AR1597" i="109"/>
  <c r="AR1804" i="109"/>
  <c r="AS1625" i="109"/>
  <c r="AS1832" i="109"/>
  <c r="AR1595" i="109"/>
  <c r="AR1802" i="109"/>
  <c r="AR1610" i="109"/>
  <c r="AR1817" i="109"/>
  <c r="AS1633" i="109"/>
  <c r="AS1840" i="109"/>
  <c r="AR1588" i="109"/>
  <c r="AR1795" i="109"/>
  <c r="AR1592" i="109"/>
  <c r="AR1799" i="109"/>
  <c r="AS1619" i="109"/>
  <c r="AS1826" i="109"/>
  <c r="AR1579" i="109"/>
  <c r="AR1786" i="109"/>
  <c r="AS1624" i="109"/>
  <c r="AS1831" i="109"/>
  <c r="AR1578" i="109"/>
  <c r="AR1785" i="109"/>
  <c r="AR1587" i="109"/>
  <c r="AR1794" i="109"/>
  <c r="AS1635" i="109"/>
  <c r="AS1842" i="109"/>
  <c r="AR1590" i="109"/>
  <c r="AR1797" i="109"/>
  <c r="AR1581" i="109"/>
  <c r="AR1788" i="109"/>
  <c r="AS1614" i="109"/>
  <c r="AS1821" i="109"/>
  <c r="AR1607" i="109"/>
  <c r="AR1814" i="109"/>
  <c r="AR1574" i="109"/>
  <c r="AR1781" i="109"/>
  <c r="AS1629" i="109"/>
  <c r="AS1836" i="109"/>
  <c r="AR1596" i="109"/>
  <c r="AR1803" i="109"/>
  <c r="AS1634" i="109"/>
  <c r="AS1841" i="109"/>
  <c r="AR1589" i="109"/>
  <c r="AR1796" i="109"/>
  <c r="AR1586" i="109"/>
  <c r="AR1793" i="109"/>
  <c r="AS1620" i="109"/>
  <c r="AS1827" i="109"/>
  <c r="AR1601" i="109"/>
  <c r="AR1808" i="109"/>
  <c r="AR1600" i="109"/>
  <c r="AR1807" i="109"/>
  <c r="AS1621" i="109"/>
  <c r="AS1828" i="109"/>
  <c r="AR1582" i="109"/>
  <c r="AR1789" i="109"/>
  <c r="AI62" i="119"/>
  <c r="AM62" i="119"/>
  <c r="AE62" i="119"/>
  <c r="AF62" i="119"/>
  <c r="AJ62" i="119"/>
  <c r="AN62" i="119"/>
  <c r="AG62" i="119"/>
  <c r="AK62" i="119"/>
  <c r="AO62" i="119"/>
  <c r="AH62" i="119"/>
  <c r="AL62" i="119"/>
  <c r="AP62" i="119"/>
  <c r="I33" i="122"/>
  <c r="E38" i="122"/>
  <c r="AT1621" i="109" l="1"/>
  <c r="AT1828" i="109"/>
  <c r="AS1601" i="109"/>
  <c r="AS1808" i="109"/>
  <c r="AS1586" i="109"/>
  <c r="AS1793" i="109"/>
  <c r="AT1634" i="109"/>
  <c r="AT1841" i="109"/>
  <c r="AT1629" i="109"/>
  <c r="AT1836" i="109"/>
  <c r="AS1607" i="109"/>
  <c r="AS1814" i="109"/>
  <c r="AS1581" i="109"/>
  <c r="AS1788" i="109"/>
  <c r="AT1635" i="109"/>
  <c r="AT1842" i="109"/>
  <c r="AS1578" i="109"/>
  <c r="AS1785" i="109"/>
  <c r="AS1579" i="109"/>
  <c r="AS1786" i="109"/>
  <c r="AS1592" i="109"/>
  <c r="AS1799" i="109"/>
  <c r="AT1633" i="109"/>
  <c r="AT1840" i="109"/>
  <c r="AS1595" i="109"/>
  <c r="AS1802" i="109"/>
  <c r="AS1597" i="109"/>
  <c r="AS1804" i="109"/>
  <c r="AT1613" i="109"/>
  <c r="AT1820" i="109"/>
  <c r="AS1609" i="109"/>
  <c r="AS1816" i="109"/>
  <c r="AS1602" i="109"/>
  <c r="AS1809" i="109"/>
  <c r="AT1631" i="109"/>
  <c r="AT1838" i="109"/>
  <c r="AT1618" i="109"/>
  <c r="AT1825" i="109"/>
  <c r="AS1576" i="109"/>
  <c r="AS1783" i="109"/>
  <c r="AS1569" i="109"/>
  <c r="AS1776" i="109"/>
  <c r="AT1627" i="109"/>
  <c r="AT1834" i="109"/>
  <c r="AS1573" i="109"/>
  <c r="AS1780" i="109"/>
  <c r="AS1594" i="109"/>
  <c r="AS1801" i="109"/>
  <c r="AS1591" i="109"/>
  <c r="AS1798" i="109"/>
  <c r="AT1622" i="109"/>
  <c r="AT1829" i="109"/>
  <c r="AS1606" i="109"/>
  <c r="AS1813" i="109"/>
  <c r="AS1608" i="109"/>
  <c r="AS1815" i="109"/>
  <c r="AT1616" i="109"/>
  <c r="AT1823" i="109"/>
  <c r="AS1585" i="109"/>
  <c r="AS1792" i="109"/>
  <c r="AS1604" i="109"/>
  <c r="AS1811" i="109"/>
  <c r="AS1599" i="109"/>
  <c r="AS1806" i="109"/>
  <c r="AT1632" i="109"/>
  <c r="AT1839" i="109"/>
  <c r="AS1582" i="109"/>
  <c r="AS1789" i="109"/>
  <c r="AS1600" i="109"/>
  <c r="AS1807" i="109"/>
  <c r="AT1620" i="109"/>
  <c r="AT1827" i="109"/>
  <c r="AS1589" i="109"/>
  <c r="AS1796" i="109"/>
  <c r="AS1596" i="109"/>
  <c r="AS1803" i="109"/>
  <c r="AS1574" i="109"/>
  <c r="AS1781" i="109"/>
  <c r="AT1614" i="109"/>
  <c r="AT1821" i="109"/>
  <c r="AS1590" i="109"/>
  <c r="AS1797" i="109"/>
  <c r="AS1587" i="109"/>
  <c r="AS1794" i="109"/>
  <c r="AT1624" i="109"/>
  <c r="AT1831" i="109"/>
  <c r="AT1619" i="109"/>
  <c r="AT1826" i="109"/>
  <c r="AS1588" i="109"/>
  <c r="AS1795" i="109"/>
  <c r="AS1610" i="109"/>
  <c r="AS1817" i="109"/>
  <c r="AT1625" i="109"/>
  <c r="AT1832" i="109"/>
  <c r="AS1598" i="109"/>
  <c r="AS1805" i="109"/>
  <c r="AS1577" i="109"/>
  <c r="AS1784" i="109"/>
  <c r="AT1612" i="109"/>
  <c r="AT1819" i="109"/>
  <c r="AT1623" i="109"/>
  <c r="AT1830" i="109"/>
  <c r="AS1572" i="109"/>
  <c r="AS1779" i="109"/>
  <c r="AS1584" i="109"/>
  <c r="AS1791" i="109"/>
  <c r="AT1628" i="109"/>
  <c r="AT1835" i="109"/>
  <c r="AS1575" i="109"/>
  <c r="AS1782" i="109"/>
  <c r="AS1571" i="109"/>
  <c r="AS1778" i="109"/>
  <c r="AT1626" i="109"/>
  <c r="AT1833" i="109"/>
  <c r="AT1611" i="109"/>
  <c r="AT1818" i="109"/>
  <c r="AS1583" i="109"/>
  <c r="AS1790" i="109"/>
  <c r="AS1605" i="109"/>
  <c r="AS1812" i="109"/>
  <c r="AT1617" i="109"/>
  <c r="AT1824" i="109"/>
  <c r="AS1570" i="109"/>
  <c r="AS1777" i="109"/>
  <c r="AS1603" i="109"/>
  <c r="AS1810" i="109"/>
  <c r="AT1630" i="109"/>
  <c r="AT1837" i="109"/>
  <c r="AT1615" i="109"/>
  <c r="AT1822" i="109"/>
  <c r="AS1580" i="109"/>
  <c r="AS1787" i="109"/>
  <c r="AS1593" i="109"/>
  <c r="AS1800" i="109"/>
  <c r="E40" i="122"/>
  <c r="E58" i="122"/>
  <c r="E59" i="122" s="1"/>
  <c r="AT1580" i="109" l="1"/>
  <c r="AT1787" i="109"/>
  <c r="AU1630" i="109"/>
  <c r="AU1837" i="109"/>
  <c r="AT1570" i="109"/>
  <c r="AT1777" i="109"/>
  <c r="AT1605" i="109"/>
  <c r="AT1812" i="109"/>
  <c r="AU1611" i="109"/>
  <c r="AU1818" i="109"/>
  <c r="AT1571" i="109"/>
  <c r="AT1778" i="109"/>
  <c r="AU1628" i="109"/>
  <c r="AU1835" i="109"/>
  <c r="AT1572" i="109"/>
  <c r="AT1779" i="109"/>
  <c r="AU1612" i="109"/>
  <c r="AU1819" i="109"/>
  <c r="AT1598" i="109"/>
  <c r="AT1805" i="109"/>
  <c r="AT1610" i="109"/>
  <c r="AT1817" i="109"/>
  <c r="AU1619" i="109"/>
  <c r="AU1826" i="109"/>
  <c r="AT1587" i="109"/>
  <c r="AT1794" i="109"/>
  <c r="AU1614" i="109"/>
  <c r="AU1821" i="109"/>
  <c r="AT1596" i="109"/>
  <c r="AT1803" i="109"/>
  <c r="AU1620" i="109"/>
  <c r="AU1827" i="109"/>
  <c r="AT1582" i="109"/>
  <c r="AT1789" i="109"/>
  <c r="AT1599" i="109"/>
  <c r="AT1806" i="109"/>
  <c r="AT1585" i="109"/>
  <c r="AT1792" i="109"/>
  <c r="AT1608" i="109"/>
  <c r="AT1815" i="109"/>
  <c r="AU1622" i="109"/>
  <c r="AU1829" i="109"/>
  <c r="AT1594" i="109"/>
  <c r="AT1801" i="109"/>
  <c r="AU1627" i="109"/>
  <c r="AU1834" i="109"/>
  <c r="AT1576" i="109"/>
  <c r="AT1783" i="109"/>
  <c r="AU1631" i="109"/>
  <c r="AU1838" i="109"/>
  <c r="AT1609" i="109"/>
  <c r="AT1816" i="109"/>
  <c r="AT1597" i="109"/>
  <c r="AT1804" i="109"/>
  <c r="AU1633" i="109"/>
  <c r="AU1840" i="109"/>
  <c r="AT1579" i="109"/>
  <c r="AT1786" i="109"/>
  <c r="AU1635" i="109"/>
  <c r="AU1842" i="109"/>
  <c r="AT1607" i="109"/>
  <c r="AT1814" i="109"/>
  <c r="AU1634" i="109"/>
  <c r="AU1841" i="109"/>
  <c r="AT1601" i="109"/>
  <c r="AT1808" i="109"/>
  <c r="AT1593" i="109"/>
  <c r="AT1800" i="109"/>
  <c r="AU1615" i="109"/>
  <c r="AU1822" i="109"/>
  <c r="AT1603" i="109"/>
  <c r="AT1810" i="109"/>
  <c r="AU1617" i="109"/>
  <c r="AU1824" i="109"/>
  <c r="AT1583" i="109"/>
  <c r="AT1790" i="109"/>
  <c r="AU1626" i="109"/>
  <c r="AU1833" i="109"/>
  <c r="AT1575" i="109"/>
  <c r="AT1782" i="109"/>
  <c r="AT1584" i="109"/>
  <c r="AT1791" i="109"/>
  <c r="AU1623" i="109"/>
  <c r="AU1830" i="109"/>
  <c r="AT1577" i="109"/>
  <c r="AT1784" i="109"/>
  <c r="AU1625" i="109"/>
  <c r="AU1832" i="109"/>
  <c r="AT1588" i="109"/>
  <c r="AT1795" i="109"/>
  <c r="AU1624" i="109"/>
  <c r="AU1831" i="109"/>
  <c r="AT1590" i="109"/>
  <c r="AT1797" i="109"/>
  <c r="AT1574" i="109"/>
  <c r="AT1781" i="109"/>
  <c r="AT1589" i="109"/>
  <c r="AT1796" i="109"/>
  <c r="AT1600" i="109"/>
  <c r="AT1807" i="109"/>
  <c r="AU1632" i="109"/>
  <c r="AU1839" i="109"/>
  <c r="AT1604" i="109"/>
  <c r="AT1811" i="109"/>
  <c r="AU1616" i="109"/>
  <c r="AU1823" i="109"/>
  <c r="AT1606" i="109"/>
  <c r="AT1813" i="109"/>
  <c r="AT1591" i="109"/>
  <c r="AT1798" i="109"/>
  <c r="AT1573" i="109"/>
  <c r="AT1780" i="109"/>
  <c r="AT1569" i="109"/>
  <c r="AT1776" i="109"/>
  <c r="AU1618" i="109"/>
  <c r="AU1825" i="109"/>
  <c r="AT1602" i="109"/>
  <c r="AT1809" i="109"/>
  <c r="AU1613" i="109"/>
  <c r="AU1820" i="109"/>
  <c r="AT1595" i="109"/>
  <c r="AT1802" i="109"/>
  <c r="AT1592" i="109"/>
  <c r="AT1799" i="109"/>
  <c r="AT1578" i="109"/>
  <c r="AT1785" i="109"/>
  <c r="AT1581" i="109"/>
  <c r="AT1788" i="109"/>
  <c r="AU1629" i="109"/>
  <c r="AU1836" i="109"/>
  <c r="AT1586" i="109"/>
  <c r="AT1793" i="109"/>
  <c r="AU1621" i="109"/>
  <c r="AU1828" i="109"/>
  <c r="E61" i="122"/>
  <c r="AF63" i="119"/>
  <c r="AJ63" i="119"/>
  <c r="AN63" i="119"/>
  <c r="AG63" i="119"/>
  <c r="AK63" i="119"/>
  <c r="AO63" i="119"/>
  <c r="AH63" i="119"/>
  <c r="AL63" i="119"/>
  <c r="AP63" i="119"/>
  <c r="AI63" i="119"/>
  <c r="AM63" i="119"/>
  <c r="AE63" i="119"/>
  <c r="J1096" i="109"/>
  <c r="J1093" i="109"/>
  <c r="J1090" i="109"/>
  <c r="J1084" i="109"/>
  <c r="J1080" i="109"/>
  <c r="J1075" i="109"/>
  <c r="J1072" i="109"/>
  <c r="J1064" i="109"/>
  <c r="J1058" i="109"/>
  <c r="J1236" i="109"/>
  <c r="J1232" i="109"/>
  <c r="J1228" i="109"/>
  <c r="J1224" i="109"/>
  <c r="J1220" i="109"/>
  <c r="J1216" i="109"/>
  <c r="J1212" i="109"/>
  <c r="J1208" i="109"/>
  <c r="J1204" i="109"/>
  <c r="J1200" i="109"/>
  <c r="J1196" i="109"/>
  <c r="J1192" i="109"/>
  <c r="J1188" i="109"/>
  <c r="J1184" i="109"/>
  <c r="J1180" i="109"/>
  <c r="J1176" i="109"/>
  <c r="J1172" i="109"/>
  <c r="J1168" i="109"/>
  <c r="J1164" i="109"/>
  <c r="J1160" i="109"/>
  <c r="J1156" i="109"/>
  <c r="J1152" i="109"/>
  <c r="J1148" i="109"/>
  <c r="J1144" i="109"/>
  <c r="J1136" i="109"/>
  <c r="J1131" i="109"/>
  <c r="J1122" i="109"/>
  <c r="J1114" i="109"/>
  <c r="J1101" i="109"/>
  <c r="AU1586" i="109" l="1"/>
  <c r="AU1793" i="109"/>
  <c r="AU1581" i="109"/>
  <c r="AU1788" i="109"/>
  <c r="AU1592" i="109"/>
  <c r="AU1799" i="109"/>
  <c r="AW1820" i="109"/>
  <c r="AW1613" i="109"/>
  <c r="AW1825" i="109"/>
  <c r="AW1618" i="109"/>
  <c r="AU1573" i="109"/>
  <c r="AU1780" i="109"/>
  <c r="AU1606" i="109"/>
  <c r="AU1813" i="109"/>
  <c r="AU1604" i="109"/>
  <c r="AU1811" i="109"/>
  <c r="AU1600" i="109"/>
  <c r="AU1807" i="109"/>
  <c r="AU1574" i="109"/>
  <c r="AU1781" i="109"/>
  <c r="AW1831" i="109"/>
  <c r="AW1624" i="109"/>
  <c r="AW1832" i="109"/>
  <c r="AW1625" i="109"/>
  <c r="AW1830" i="109"/>
  <c r="AW1623" i="109"/>
  <c r="AU1575" i="109"/>
  <c r="AU1782" i="109"/>
  <c r="AU1583" i="109"/>
  <c r="AU1790" i="109"/>
  <c r="AU1603" i="109"/>
  <c r="AU1810" i="109"/>
  <c r="AU1593" i="109"/>
  <c r="AU1800" i="109"/>
  <c r="AW1841" i="109"/>
  <c r="AW1634" i="109"/>
  <c r="AW1842" i="109"/>
  <c r="AW1635" i="109"/>
  <c r="AW1840" i="109"/>
  <c r="AW1633" i="109"/>
  <c r="AU1609" i="109"/>
  <c r="AU1816" i="109"/>
  <c r="AU1576" i="109"/>
  <c r="AU1783" i="109"/>
  <c r="AU1594" i="109"/>
  <c r="AU1801" i="109"/>
  <c r="AU1608" i="109"/>
  <c r="AU1815" i="109"/>
  <c r="AU1599" i="109"/>
  <c r="AU1806" i="109"/>
  <c r="AW1827" i="109"/>
  <c r="AW1620" i="109"/>
  <c r="AW1821" i="109"/>
  <c r="AW1614" i="109"/>
  <c r="AW1826" i="109"/>
  <c r="AW1619" i="109"/>
  <c r="AU1598" i="109"/>
  <c r="AU1805" i="109"/>
  <c r="AU1572" i="109"/>
  <c r="AU1779" i="109"/>
  <c r="AU1571" i="109"/>
  <c r="AU1778" i="109"/>
  <c r="AU1605" i="109"/>
  <c r="AU1812" i="109"/>
  <c r="AW1837" i="109"/>
  <c r="AW1630" i="109"/>
  <c r="AW1828" i="109"/>
  <c r="AW1621" i="109"/>
  <c r="AW1836" i="109"/>
  <c r="AW1629" i="109"/>
  <c r="AU1578" i="109"/>
  <c r="AU1785" i="109"/>
  <c r="AU1595" i="109"/>
  <c r="AU1802" i="109"/>
  <c r="AU1602" i="109"/>
  <c r="AU1809" i="109"/>
  <c r="AU1569" i="109"/>
  <c r="AU1776" i="109"/>
  <c r="AU1591" i="109"/>
  <c r="AU1798" i="109"/>
  <c r="AW1823" i="109"/>
  <c r="AW1616" i="109"/>
  <c r="AW1839" i="109"/>
  <c r="AW1632" i="109"/>
  <c r="AU1589" i="109"/>
  <c r="AU1796" i="109"/>
  <c r="AU1590" i="109"/>
  <c r="AU1797" i="109"/>
  <c r="AU1588" i="109"/>
  <c r="AU1795" i="109"/>
  <c r="AU1577" i="109"/>
  <c r="AU1784" i="109"/>
  <c r="AU1584" i="109"/>
  <c r="AU1791" i="109"/>
  <c r="AW1833" i="109"/>
  <c r="AW1626" i="109"/>
  <c r="AW1824" i="109"/>
  <c r="AW1617" i="109"/>
  <c r="AW1822" i="109"/>
  <c r="AW1615" i="109"/>
  <c r="AU1601" i="109"/>
  <c r="AU1808" i="109"/>
  <c r="AU1607" i="109"/>
  <c r="AU1814" i="109"/>
  <c r="AU1579" i="109"/>
  <c r="AU1786" i="109"/>
  <c r="AU1597" i="109"/>
  <c r="AU1804" i="109"/>
  <c r="AW1838" i="109"/>
  <c r="AW1631" i="109"/>
  <c r="AW1834" i="109"/>
  <c r="AW1627" i="109"/>
  <c r="AW1829" i="109"/>
  <c r="AW1622" i="109"/>
  <c r="AU1585" i="109"/>
  <c r="AU1792" i="109"/>
  <c r="AU1582" i="109"/>
  <c r="AU1789" i="109"/>
  <c r="AU1596" i="109"/>
  <c r="AU1803" i="109"/>
  <c r="AU1587" i="109"/>
  <c r="AU1794" i="109"/>
  <c r="AU1610" i="109"/>
  <c r="AU1817" i="109"/>
  <c r="AW1819" i="109"/>
  <c r="AW1612" i="109"/>
  <c r="AW1835" i="109"/>
  <c r="AW1628" i="109"/>
  <c r="AW1818" i="109"/>
  <c r="AW1611" i="109"/>
  <c r="AU1570" i="109"/>
  <c r="AU1777" i="109"/>
  <c r="AU1580" i="109"/>
  <c r="AU1787" i="109"/>
  <c r="J1140" i="109"/>
  <c r="J1051" i="109"/>
  <c r="K1051" i="109" s="1"/>
  <c r="L1051" i="109" s="1"/>
  <c r="M1051" i="109" s="1"/>
  <c r="N1051" i="109" s="1"/>
  <c r="O1051" i="109" s="1"/>
  <c r="P1051" i="109" s="1"/>
  <c r="J1110" i="109"/>
  <c r="K1110" i="109" s="1"/>
  <c r="J1189" i="109"/>
  <c r="J1193" i="109"/>
  <c r="J1197" i="109"/>
  <c r="J1201" i="109"/>
  <c r="J1205" i="109"/>
  <c r="J1209" i="109"/>
  <c r="J1217" i="109"/>
  <c r="J1221" i="109"/>
  <c r="J1225" i="109"/>
  <c r="K1225" i="109" s="1"/>
  <c r="J1229" i="109"/>
  <c r="J1233" i="109"/>
  <c r="J1104" i="109"/>
  <c r="K1104" i="109" s="1"/>
  <c r="J1111" i="109"/>
  <c r="K1111" i="109" s="1"/>
  <c r="J1116" i="109"/>
  <c r="K1116" i="109" s="1"/>
  <c r="L1116" i="109" s="1"/>
  <c r="M1116" i="109" s="1"/>
  <c r="N1116" i="109" s="1"/>
  <c r="O1116" i="109" s="1"/>
  <c r="P1116" i="109" s="1"/>
  <c r="J1124" i="109"/>
  <c r="K1124" i="109" s="1"/>
  <c r="L1124" i="109" s="1"/>
  <c r="M1124" i="109" s="1"/>
  <c r="N1124" i="109" s="1"/>
  <c r="O1124" i="109" s="1"/>
  <c r="P1124" i="109" s="1"/>
  <c r="J1132" i="109"/>
  <c r="K1132" i="109" s="1"/>
  <c r="L1132" i="109" s="1"/>
  <c r="M1132" i="109" s="1"/>
  <c r="N1132" i="109" s="1"/>
  <c r="O1132" i="109" s="1"/>
  <c r="P1132" i="109" s="1"/>
  <c r="J1137" i="109"/>
  <c r="J1141" i="109"/>
  <c r="J1145" i="109"/>
  <c r="J1149" i="109"/>
  <c r="J1153" i="109"/>
  <c r="J1157" i="109"/>
  <c r="J1161" i="109"/>
  <c r="J1165" i="109"/>
  <c r="J1169" i="109"/>
  <c r="J1173" i="109"/>
  <c r="J1177" i="109"/>
  <c r="J1181" i="109"/>
  <c r="J1185" i="109"/>
  <c r="J1213" i="109"/>
  <c r="K1200" i="109"/>
  <c r="K1204" i="109"/>
  <c r="K1208" i="109"/>
  <c r="L1208" i="109" s="1"/>
  <c r="J1047" i="109"/>
  <c r="K1047" i="109" s="1"/>
  <c r="L1047" i="109" s="1"/>
  <c r="M1047" i="109" s="1"/>
  <c r="N1047" i="109" s="1"/>
  <c r="O1047" i="109" s="1"/>
  <c r="P1047" i="109" s="1"/>
  <c r="J1106" i="109"/>
  <c r="J1112" i="109"/>
  <c r="J1118" i="109"/>
  <c r="K1118" i="109" s="1"/>
  <c r="L1118" i="109" s="1"/>
  <c r="M1118" i="109" s="1"/>
  <c r="N1118" i="109" s="1"/>
  <c r="O1118" i="109" s="1"/>
  <c r="P1118" i="109" s="1"/>
  <c r="J1127" i="109"/>
  <c r="K1127" i="109" s="1"/>
  <c r="L1127" i="109" s="1"/>
  <c r="M1127" i="109" s="1"/>
  <c r="N1127" i="109" s="1"/>
  <c r="O1127" i="109" s="1"/>
  <c r="P1127" i="109" s="1"/>
  <c r="J1134" i="109"/>
  <c r="J1138" i="109"/>
  <c r="J1142" i="109"/>
  <c r="J1146" i="109"/>
  <c r="J1150" i="109"/>
  <c r="J1154" i="109"/>
  <c r="J1158" i="109"/>
  <c r="J1162" i="109"/>
  <c r="J1166" i="109"/>
  <c r="J1170" i="109"/>
  <c r="J1174" i="109"/>
  <c r="J1178" i="109"/>
  <c r="J1182" i="109"/>
  <c r="J1186" i="109"/>
  <c r="J1190" i="109"/>
  <c r="J1194" i="109"/>
  <c r="J1198" i="109"/>
  <c r="J1202" i="109"/>
  <c r="J1206" i="109"/>
  <c r="J1210" i="109"/>
  <c r="J1214" i="109"/>
  <c r="K1184" i="109"/>
  <c r="K1212" i="109"/>
  <c r="K1216" i="109"/>
  <c r="J1218" i="109"/>
  <c r="J1222" i="109"/>
  <c r="J1226" i="109"/>
  <c r="J1230" i="109"/>
  <c r="J1234" i="109"/>
  <c r="K1176" i="109"/>
  <c r="K1180" i="109"/>
  <c r="K1188" i="109"/>
  <c r="K1192" i="109"/>
  <c r="K1196" i="109"/>
  <c r="K1220" i="109"/>
  <c r="K1072" i="109"/>
  <c r="L1072" i="109" s="1"/>
  <c r="M1072" i="109" s="1"/>
  <c r="N1072" i="109" s="1"/>
  <c r="O1072" i="109" s="1"/>
  <c r="P1072" i="109" s="1"/>
  <c r="K1122" i="109"/>
  <c r="L1122" i="109" s="1"/>
  <c r="M1122" i="109" s="1"/>
  <c r="N1122" i="109" s="1"/>
  <c r="O1122" i="109" s="1"/>
  <c r="P1122" i="109" s="1"/>
  <c r="K1136" i="109"/>
  <c r="K1140" i="109"/>
  <c r="K1144" i="109"/>
  <c r="K1148" i="109"/>
  <c r="K1152" i="109"/>
  <c r="K1156" i="109"/>
  <c r="K1160" i="109"/>
  <c r="K1164" i="109"/>
  <c r="K1168" i="109"/>
  <c r="K1172" i="109"/>
  <c r="K1224" i="109"/>
  <c r="K1228" i="109"/>
  <c r="K1232" i="109"/>
  <c r="K1236" i="109"/>
  <c r="K1090" i="109"/>
  <c r="L1090" i="109" s="1"/>
  <c r="M1090" i="109" s="1"/>
  <c r="N1090" i="109" s="1"/>
  <c r="O1090" i="109" s="1"/>
  <c r="P1090" i="109" s="1"/>
  <c r="K1101" i="109"/>
  <c r="K1114" i="109"/>
  <c r="L1114" i="109" s="1"/>
  <c r="M1114" i="109" s="1"/>
  <c r="N1114" i="109" s="1"/>
  <c r="O1114" i="109" s="1"/>
  <c r="P1114" i="109" s="1"/>
  <c r="K1131" i="109"/>
  <c r="L1131" i="109" s="1"/>
  <c r="M1131" i="109" s="1"/>
  <c r="N1131" i="109" s="1"/>
  <c r="O1131" i="109" s="1"/>
  <c r="P1131" i="109" s="1"/>
  <c r="K1075" i="109"/>
  <c r="L1075" i="109" s="1"/>
  <c r="M1075" i="109" s="1"/>
  <c r="N1075" i="109" s="1"/>
  <c r="O1075" i="109" s="1"/>
  <c r="P1075" i="109" s="1"/>
  <c r="J1049" i="109"/>
  <c r="J1100" i="109"/>
  <c r="J1108" i="109"/>
  <c r="J1113" i="109"/>
  <c r="J1120" i="109"/>
  <c r="K1120" i="109" s="1"/>
  <c r="L1120" i="109" s="1"/>
  <c r="M1120" i="109" s="1"/>
  <c r="N1120" i="109" s="1"/>
  <c r="O1120" i="109" s="1"/>
  <c r="P1120" i="109" s="1"/>
  <c r="J1129" i="109"/>
  <c r="K1129" i="109" s="1"/>
  <c r="L1129" i="109" s="1"/>
  <c r="M1129" i="109" s="1"/>
  <c r="N1129" i="109" s="1"/>
  <c r="O1129" i="109" s="1"/>
  <c r="P1129" i="109" s="1"/>
  <c r="J1135" i="109"/>
  <c r="J1139" i="109"/>
  <c r="J1143" i="109"/>
  <c r="J1147" i="109"/>
  <c r="J1151" i="109"/>
  <c r="J1155" i="109"/>
  <c r="J1159" i="109"/>
  <c r="J1163" i="109"/>
  <c r="J1167" i="109"/>
  <c r="J1171" i="109"/>
  <c r="J1175" i="109"/>
  <c r="J1179" i="109"/>
  <c r="J1183" i="109"/>
  <c r="J1187" i="109"/>
  <c r="J1191" i="109"/>
  <c r="J1195" i="109"/>
  <c r="J1199" i="109"/>
  <c r="J1203" i="109"/>
  <c r="J1207" i="109"/>
  <c r="J1211" i="109"/>
  <c r="J1215" i="109"/>
  <c r="J1219" i="109"/>
  <c r="J1223" i="109"/>
  <c r="J1227" i="109"/>
  <c r="J1231" i="109"/>
  <c r="J1235" i="109"/>
  <c r="K1084" i="109"/>
  <c r="L1084" i="109" s="1"/>
  <c r="M1084" i="109" s="1"/>
  <c r="N1084" i="109" s="1"/>
  <c r="O1084" i="109" s="1"/>
  <c r="P1084" i="109" s="1"/>
  <c r="K1064" i="109"/>
  <c r="K1080" i="109"/>
  <c r="L1080" i="109" s="1"/>
  <c r="M1080" i="109" s="1"/>
  <c r="N1080" i="109" s="1"/>
  <c r="O1080" i="109" s="1"/>
  <c r="P1080" i="109" s="1"/>
  <c r="K1096" i="109"/>
  <c r="J1070" i="109"/>
  <c r="K1070" i="109" s="1"/>
  <c r="L1070" i="109" s="1"/>
  <c r="M1070" i="109" s="1"/>
  <c r="N1070" i="109" s="1"/>
  <c r="O1070" i="109" s="1"/>
  <c r="P1070" i="109" s="1"/>
  <c r="K1058" i="109"/>
  <c r="L1058" i="109" s="1"/>
  <c r="M1058" i="109" s="1"/>
  <c r="N1058" i="109" s="1"/>
  <c r="O1058" i="109" s="1"/>
  <c r="P1058" i="109" s="1"/>
  <c r="K1093" i="109"/>
  <c r="L1093" i="109" s="1"/>
  <c r="M1093" i="109" s="1"/>
  <c r="N1093" i="109" s="1"/>
  <c r="O1093" i="109" s="1"/>
  <c r="P1093" i="109" s="1"/>
  <c r="AX1835" i="109" l="1"/>
  <c r="AX1628" i="109"/>
  <c r="AX1834" i="109"/>
  <c r="AX1627" i="109"/>
  <c r="AX1822" i="109"/>
  <c r="AX1615" i="109"/>
  <c r="AX1833" i="109"/>
  <c r="AX1626" i="109"/>
  <c r="AX1839" i="109"/>
  <c r="AX1632" i="109"/>
  <c r="AX1828" i="109"/>
  <c r="AX1621" i="109"/>
  <c r="AX1826" i="109"/>
  <c r="AX1619" i="109"/>
  <c r="AX1827" i="109"/>
  <c r="AX1620" i="109"/>
  <c r="AX1840" i="109"/>
  <c r="AX1633" i="109"/>
  <c r="AX1841" i="109"/>
  <c r="AX1634" i="109"/>
  <c r="AX1832" i="109"/>
  <c r="AX1625" i="109"/>
  <c r="AX1820" i="109"/>
  <c r="AX1613" i="109"/>
  <c r="AW1777" i="109"/>
  <c r="AW1570" i="109"/>
  <c r="AW1817" i="109"/>
  <c r="AW1610" i="109"/>
  <c r="AW1803" i="109"/>
  <c r="AW1596" i="109"/>
  <c r="AW1792" i="109"/>
  <c r="AW1585" i="109"/>
  <c r="AW1804" i="109"/>
  <c r="AW1597" i="109"/>
  <c r="AW1814" i="109"/>
  <c r="AW1607" i="109"/>
  <c r="AW1784" i="109"/>
  <c r="AW1577" i="109"/>
  <c r="AW1797" i="109"/>
  <c r="AW1590" i="109"/>
  <c r="AW1798" i="109"/>
  <c r="AW1591" i="109"/>
  <c r="AW1809" i="109"/>
  <c r="AW1602" i="109"/>
  <c r="AW1578" i="109"/>
  <c r="AW1785" i="109"/>
  <c r="AW1605" i="109"/>
  <c r="AW1812" i="109"/>
  <c r="AW1779" i="109"/>
  <c r="AW1572" i="109"/>
  <c r="AW1815" i="109"/>
  <c r="AW1608" i="109"/>
  <c r="AW1783" i="109"/>
  <c r="AW1576" i="109"/>
  <c r="AW1810" i="109"/>
  <c r="AW1603" i="109"/>
  <c r="AW1782" i="109"/>
  <c r="AW1575" i="109"/>
  <c r="AW1781" i="109"/>
  <c r="AW1574" i="109"/>
  <c r="AW1811" i="109"/>
  <c r="AW1604" i="109"/>
  <c r="AW1573" i="109"/>
  <c r="AW1780" i="109"/>
  <c r="AW1788" i="109"/>
  <c r="AW1581" i="109"/>
  <c r="AX1818" i="109"/>
  <c r="AX1611" i="109"/>
  <c r="AX1819" i="109"/>
  <c r="AX1612" i="109"/>
  <c r="AX1829" i="109"/>
  <c r="AX1622" i="109"/>
  <c r="AX1838" i="109"/>
  <c r="AX1631" i="109"/>
  <c r="AX1824" i="109"/>
  <c r="AX1617" i="109"/>
  <c r="AX1823" i="109"/>
  <c r="AX1616" i="109"/>
  <c r="AX1836" i="109"/>
  <c r="AX1629" i="109"/>
  <c r="AX1837" i="109"/>
  <c r="AX1630" i="109"/>
  <c r="AX1821" i="109"/>
  <c r="AX1614" i="109"/>
  <c r="AX1842" i="109"/>
  <c r="AX1635" i="109"/>
  <c r="AX1830" i="109"/>
  <c r="AX1623" i="109"/>
  <c r="AX1831" i="109"/>
  <c r="AX1624" i="109"/>
  <c r="AX1825" i="109"/>
  <c r="AX1618" i="109"/>
  <c r="AW1787" i="109"/>
  <c r="AW1580" i="109"/>
  <c r="AW1794" i="109"/>
  <c r="AW1587" i="109"/>
  <c r="AW1789" i="109"/>
  <c r="AW1582" i="109"/>
  <c r="AW1786" i="109"/>
  <c r="AW1579" i="109"/>
  <c r="AW1808" i="109"/>
  <c r="AW1601" i="109"/>
  <c r="AW1791" i="109"/>
  <c r="AW1584" i="109"/>
  <c r="AW1795" i="109"/>
  <c r="AW1588" i="109"/>
  <c r="AW1796" i="109"/>
  <c r="AW1589" i="109"/>
  <c r="AW1569" i="109"/>
  <c r="AW1776" i="109"/>
  <c r="AW1802" i="109"/>
  <c r="AW1595" i="109"/>
  <c r="AW1778" i="109"/>
  <c r="AW1571" i="109"/>
  <c r="AW1805" i="109"/>
  <c r="AW1598" i="109"/>
  <c r="AW1806" i="109"/>
  <c r="AW1599" i="109"/>
  <c r="AW1801" i="109"/>
  <c r="AW1594" i="109"/>
  <c r="AW1816" i="109"/>
  <c r="AW1609" i="109"/>
  <c r="AW1593" i="109"/>
  <c r="AW1800" i="109"/>
  <c r="AW1790" i="109"/>
  <c r="AW1583" i="109"/>
  <c r="AW1807" i="109"/>
  <c r="AW1600" i="109"/>
  <c r="AW1813" i="109"/>
  <c r="AW1606" i="109"/>
  <c r="AW1799" i="109"/>
  <c r="AW1592" i="109"/>
  <c r="AW1793" i="109"/>
  <c r="AW1586" i="109"/>
  <c r="K1049" i="109"/>
  <c r="L1096" i="109"/>
  <c r="L1064" i="109"/>
  <c r="K1205" i="109"/>
  <c r="K1189" i="109"/>
  <c r="L1189" i="109" s="1"/>
  <c r="K1137" i="109"/>
  <c r="L1137" i="109" s="1"/>
  <c r="K1183" i="109"/>
  <c r="L1236" i="109"/>
  <c r="K1230" i="109"/>
  <c r="K1178" i="109"/>
  <c r="K1213" i="109"/>
  <c r="K1229" i="109"/>
  <c r="M1208" i="109"/>
  <c r="L1152" i="109"/>
  <c r="K1174" i="109"/>
  <c r="K1227" i="109"/>
  <c r="K1199" i="109"/>
  <c r="K1151" i="109"/>
  <c r="L1172" i="109"/>
  <c r="L1140" i="109"/>
  <c r="L1216" i="109"/>
  <c r="K1194" i="109"/>
  <c r="K1146" i="109"/>
  <c r="K1157" i="109"/>
  <c r="K1173" i="109"/>
  <c r="K1195" i="109"/>
  <c r="K1163" i="109"/>
  <c r="L1232" i="109"/>
  <c r="L1136" i="109"/>
  <c r="L1180" i="109"/>
  <c r="L1212" i="109"/>
  <c r="K1190" i="109"/>
  <c r="K1142" i="109"/>
  <c r="K1209" i="109"/>
  <c r="K1169" i="109"/>
  <c r="K1235" i="109"/>
  <c r="K1219" i="109"/>
  <c r="K1207" i="109"/>
  <c r="K1191" i="109"/>
  <c r="K1175" i="109"/>
  <c r="K1159" i="109"/>
  <c r="K1143" i="109"/>
  <c r="L1228" i="109"/>
  <c r="L1164" i="109"/>
  <c r="L1148" i="109"/>
  <c r="L1196" i="109"/>
  <c r="L1176" i="109"/>
  <c r="K1222" i="109"/>
  <c r="L1184" i="109"/>
  <c r="K1202" i="109"/>
  <c r="K1186" i="109"/>
  <c r="K1170" i="109"/>
  <c r="K1154" i="109"/>
  <c r="K1138" i="109"/>
  <c r="L1204" i="109"/>
  <c r="K1181" i="109"/>
  <c r="K1165" i="109"/>
  <c r="K1149" i="109"/>
  <c r="K1221" i="109"/>
  <c r="K1201" i="109"/>
  <c r="K1211" i="109"/>
  <c r="K1167" i="109"/>
  <c r="K1135" i="109"/>
  <c r="L1156" i="109"/>
  <c r="L1188" i="109"/>
  <c r="K1210" i="109"/>
  <c r="K1162" i="109"/>
  <c r="K1141" i="109"/>
  <c r="K1193" i="109"/>
  <c r="L1225" i="109"/>
  <c r="K1223" i="109"/>
  <c r="K1179" i="109"/>
  <c r="K1147" i="109"/>
  <c r="L1168" i="109"/>
  <c r="L1220" i="109"/>
  <c r="K1226" i="109"/>
  <c r="K1206" i="109"/>
  <c r="K1158" i="109"/>
  <c r="K1185" i="109"/>
  <c r="L1205" i="109"/>
  <c r="K1153" i="109"/>
  <c r="K1231" i="109"/>
  <c r="K1215" i="109"/>
  <c r="K1203" i="109"/>
  <c r="K1187" i="109"/>
  <c r="K1171" i="109"/>
  <c r="K1155" i="109"/>
  <c r="K1139" i="109"/>
  <c r="L1224" i="109"/>
  <c r="L1160" i="109"/>
  <c r="L1144" i="109"/>
  <c r="L1192" i="109"/>
  <c r="K1234" i="109"/>
  <c r="K1218" i="109"/>
  <c r="K1214" i="109"/>
  <c r="K1198" i="109"/>
  <c r="K1182" i="109"/>
  <c r="K1166" i="109"/>
  <c r="K1150" i="109"/>
  <c r="K1134" i="109"/>
  <c r="L1200" i="109"/>
  <c r="K1177" i="109"/>
  <c r="K1161" i="109"/>
  <c r="K1145" i="109"/>
  <c r="K1233" i="109"/>
  <c r="K1217" i="109"/>
  <c r="K1197" i="109"/>
  <c r="L1104" i="109"/>
  <c r="K1112" i="109"/>
  <c r="L1111" i="109"/>
  <c r="K1113" i="109"/>
  <c r="L1110" i="109"/>
  <c r="K1106" i="109"/>
  <c r="K1100" i="109"/>
  <c r="L1101" i="109"/>
  <c r="K1108" i="109"/>
  <c r="J1642" i="109"/>
  <c r="J1849" i="109" s="1"/>
  <c r="J1844" i="109"/>
  <c r="J2051" i="109" s="1"/>
  <c r="J1843" i="109"/>
  <c r="J2050" i="109" s="1"/>
  <c r="J1842" i="109"/>
  <c r="J2049" i="109" s="1"/>
  <c r="J1841" i="109"/>
  <c r="J2048" i="109" s="1"/>
  <c r="J1840" i="109"/>
  <c r="J2047" i="109" s="1"/>
  <c r="J1839" i="109"/>
  <c r="J2046" i="109" s="1"/>
  <c r="J1838" i="109"/>
  <c r="J2045" i="109" s="1"/>
  <c r="J1837" i="109"/>
  <c r="J2044" i="109" s="1"/>
  <c r="J1836" i="109"/>
  <c r="J2043" i="109" s="1"/>
  <c r="J1835" i="109"/>
  <c r="J2042" i="109" s="1"/>
  <c r="J1834" i="109"/>
  <c r="J2041" i="109" s="1"/>
  <c r="J1833" i="109"/>
  <c r="J2040" i="109" s="1"/>
  <c r="J1832" i="109"/>
  <c r="J2039" i="109" s="1"/>
  <c r="J1831" i="109"/>
  <c r="J2038" i="109" s="1"/>
  <c r="J1830" i="109"/>
  <c r="J2037" i="109" s="1"/>
  <c r="J1829" i="109"/>
  <c r="J2036" i="109" s="1"/>
  <c r="J1828" i="109"/>
  <c r="J2035" i="109" s="1"/>
  <c r="J1827" i="109"/>
  <c r="J2034" i="109" s="1"/>
  <c r="J1826" i="109"/>
  <c r="J2033" i="109" s="1"/>
  <c r="J1825" i="109"/>
  <c r="J2032" i="109" s="1"/>
  <c r="J1824" i="109"/>
  <c r="J2031" i="109" s="1"/>
  <c r="J1823" i="109"/>
  <c r="J2030" i="109" s="1"/>
  <c r="J1822" i="109"/>
  <c r="J2029" i="109" s="1"/>
  <c r="J1821" i="109"/>
  <c r="J2028" i="109" s="1"/>
  <c r="J1820" i="109"/>
  <c r="J2027" i="109" s="1"/>
  <c r="J1819" i="109"/>
  <c r="J2026" i="109" s="1"/>
  <c r="J1818" i="109"/>
  <c r="J2025" i="109" s="1"/>
  <c r="J1817" i="109"/>
  <c r="J2024" i="109" s="1"/>
  <c r="J1816" i="109"/>
  <c r="J2023" i="109" s="1"/>
  <c r="J1815" i="109"/>
  <c r="J2022" i="109" s="1"/>
  <c r="J1814" i="109"/>
  <c r="J2021" i="109" s="1"/>
  <c r="J1813" i="109"/>
  <c r="J2020" i="109" s="1"/>
  <c r="J1812" i="109"/>
  <c r="J2019" i="109" s="1"/>
  <c r="J1811" i="109"/>
  <c r="J2018" i="109" s="1"/>
  <c r="J1810" i="109"/>
  <c r="J2017" i="109" s="1"/>
  <c r="J1809" i="109"/>
  <c r="J2016" i="109" s="1"/>
  <c r="J1808" i="109"/>
  <c r="J2015" i="109" s="1"/>
  <c r="J1807" i="109"/>
  <c r="J2014" i="109" s="1"/>
  <c r="J1806" i="109"/>
  <c r="J2013" i="109" s="1"/>
  <c r="J1805" i="109"/>
  <c r="J2012" i="109" s="1"/>
  <c r="J1804" i="109"/>
  <c r="J2011" i="109" s="1"/>
  <c r="J1803" i="109"/>
  <c r="J2010" i="109" s="1"/>
  <c r="J1802" i="109"/>
  <c r="J2009" i="109" s="1"/>
  <c r="J1801" i="109"/>
  <c r="J2008" i="109" s="1"/>
  <c r="J1800" i="109"/>
  <c r="J2007" i="109" s="1"/>
  <c r="J1799" i="109"/>
  <c r="J2006" i="109" s="1"/>
  <c r="J1798" i="109"/>
  <c r="J2005" i="109" s="1"/>
  <c r="J1797" i="109"/>
  <c r="J2004" i="109" s="1"/>
  <c r="J1796" i="109"/>
  <c r="J2003" i="109" s="1"/>
  <c r="J1795" i="109"/>
  <c r="J2002" i="109" s="1"/>
  <c r="J1794" i="109"/>
  <c r="J2001" i="109" s="1"/>
  <c r="J1793" i="109"/>
  <c r="J2000" i="109" s="1"/>
  <c r="J1792" i="109"/>
  <c r="J1999" i="109" s="1"/>
  <c r="J1791" i="109"/>
  <c r="J1998" i="109" s="1"/>
  <c r="J1790" i="109"/>
  <c r="J1997" i="109" s="1"/>
  <c r="J1789" i="109"/>
  <c r="J1996" i="109" s="1"/>
  <c r="J1788" i="109"/>
  <c r="J1995" i="109" s="1"/>
  <c r="J1787" i="109"/>
  <c r="J1994" i="109" s="1"/>
  <c r="J1786" i="109"/>
  <c r="J1993" i="109" s="1"/>
  <c r="J1785" i="109"/>
  <c r="J1992" i="109" s="1"/>
  <c r="J1784" i="109"/>
  <c r="J1991" i="109" s="1"/>
  <c r="J1783" i="109"/>
  <c r="J1990" i="109" s="1"/>
  <c r="J1782" i="109"/>
  <c r="J1989" i="109" s="1"/>
  <c r="I2052" i="109"/>
  <c r="EH2051" i="109"/>
  <c r="EG2051" i="109"/>
  <c r="EF2051" i="109"/>
  <c r="EE2051" i="109"/>
  <c r="ED2051" i="109"/>
  <c r="EC2051" i="109"/>
  <c r="EB2051" i="109"/>
  <c r="EA2051" i="109"/>
  <c r="DZ2051" i="109"/>
  <c r="DY2051" i="109"/>
  <c r="DX2051" i="109"/>
  <c r="DW2051" i="109"/>
  <c r="EI2051" i="109" s="1"/>
  <c r="DU2051" i="109"/>
  <c r="DT2051" i="109"/>
  <c r="DS2051" i="109"/>
  <c r="DR2051" i="109"/>
  <c r="DQ2051" i="109"/>
  <c r="DP2051" i="109"/>
  <c r="DO2051" i="109"/>
  <c r="DN2051" i="109"/>
  <c r="DM2051" i="109"/>
  <c r="DL2051" i="109"/>
  <c r="DK2051" i="109"/>
  <c r="DJ2051" i="109"/>
  <c r="DV2051" i="109" s="1"/>
  <c r="DH2051" i="109"/>
  <c r="DG2051" i="109"/>
  <c r="DF2051" i="109"/>
  <c r="DE2051" i="109"/>
  <c r="DD2051" i="109"/>
  <c r="DC2051" i="109"/>
  <c r="DB2051" i="109"/>
  <c r="DA2051" i="109"/>
  <c r="CZ2051" i="109"/>
  <c r="CY2051" i="109"/>
  <c r="CX2051" i="109"/>
  <c r="CW2051" i="109"/>
  <c r="DI2051" i="109" s="1"/>
  <c r="CU2051" i="109"/>
  <c r="CT2051" i="109"/>
  <c r="CS2051" i="109"/>
  <c r="CR2051" i="109"/>
  <c r="CQ2051" i="109"/>
  <c r="CP2051" i="109"/>
  <c r="CO2051" i="109"/>
  <c r="CN2051" i="109"/>
  <c r="CM2051" i="109"/>
  <c r="CL2051" i="109"/>
  <c r="CK2051" i="109"/>
  <c r="CJ2051" i="109"/>
  <c r="CV2051" i="109" s="1"/>
  <c r="CH2051" i="109"/>
  <c r="CG2051" i="109"/>
  <c r="CF2051" i="109"/>
  <c r="CE2051" i="109"/>
  <c r="CD2051" i="109"/>
  <c r="CC2051" i="109"/>
  <c r="CB2051" i="109"/>
  <c r="CA2051" i="109"/>
  <c r="BZ2051" i="109"/>
  <c r="BY2051" i="109"/>
  <c r="BX2051" i="109"/>
  <c r="BW2051" i="109"/>
  <c r="CI2051" i="109" s="1"/>
  <c r="BU2051" i="109"/>
  <c r="BT2051" i="109"/>
  <c r="BS2051" i="109"/>
  <c r="BR2051" i="109"/>
  <c r="BQ2051" i="109"/>
  <c r="BP2051" i="109"/>
  <c r="BO2051" i="109"/>
  <c r="BN2051" i="109"/>
  <c r="BM2051" i="109"/>
  <c r="BL2051" i="109"/>
  <c r="BK2051" i="109"/>
  <c r="BJ2051" i="109"/>
  <c r="BV2051" i="109" s="1"/>
  <c r="EH1844" i="109"/>
  <c r="EG1844" i="109"/>
  <c r="EF1844" i="109"/>
  <c r="EE1844" i="109"/>
  <c r="ED1844" i="109"/>
  <c r="EC1844" i="109"/>
  <c r="EB1844" i="109"/>
  <c r="EA1844" i="109"/>
  <c r="DZ1844" i="109"/>
  <c r="DY1844" i="109"/>
  <c r="DX1844" i="109"/>
  <c r="DW1844" i="109"/>
  <c r="EI1844" i="109" s="1"/>
  <c r="DU1844" i="109"/>
  <c r="DT1844" i="109"/>
  <c r="DS1844" i="109"/>
  <c r="DR1844" i="109"/>
  <c r="DQ1844" i="109"/>
  <c r="DP1844" i="109"/>
  <c r="DO1844" i="109"/>
  <c r="DN1844" i="109"/>
  <c r="DM1844" i="109"/>
  <c r="DL1844" i="109"/>
  <c r="DK1844" i="109"/>
  <c r="DJ1844" i="109"/>
  <c r="DV1844" i="109" s="1"/>
  <c r="DH1844" i="109"/>
  <c r="DG1844" i="109"/>
  <c r="DF1844" i="109"/>
  <c r="DE1844" i="109"/>
  <c r="DD1844" i="109"/>
  <c r="DC1844" i="109"/>
  <c r="DB1844" i="109"/>
  <c r="DA1844" i="109"/>
  <c r="CZ1844" i="109"/>
  <c r="CY1844" i="109"/>
  <c r="CX1844" i="109"/>
  <c r="CW1844" i="109"/>
  <c r="DI1844" i="109" s="1"/>
  <c r="CU1844" i="109"/>
  <c r="CT1844" i="109"/>
  <c r="CS1844" i="109"/>
  <c r="CR1844" i="109"/>
  <c r="CQ1844" i="109"/>
  <c r="CP1844" i="109"/>
  <c r="CO1844" i="109"/>
  <c r="CN1844" i="109"/>
  <c r="CM1844" i="109"/>
  <c r="CL1844" i="109"/>
  <c r="CK1844" i="109"/>
  <c r="CJ1844" i="109"/>
  <c r="CV1844" i="109" s="1"/>
  <c r="CH1844" i="109"/>
  <c r="CG1844" i="109"/>
  <c r="CF1844" i="109"/>
  <c r="CE1844" i="109"/>
  <c r="CD1844" i="109"/>
  <c r="CC1844" i="109"/>
  <c r="CB1844" i="109"/>
  <c r="CA1844" i="109"/>
  <c r="BZ1844" i="109"/>
  <c r="BY1844" i="109"/>
  <c r="BX1844" i="109"/>
  <c r="BW1844" i="109"/>
  <c r="CI1844" i="109" s="1"/>
  <c r="BU1844" i="109"/>
  <c r="BT1844" i="109"/>
  <c r="BS1844" i="109"/>
  <c r="BR1844" i="109"/>
  <c r="BQ1844" i="109"/>
  <c r="BP1844" i="109"/>
  <c r="BO1844" i="109"/>
  <c r="BN1844" i="109"/>
  <c r="BM1844" i="109"/>
  <c r="BL1844" i="109"/>
  <c r="BK1844" i="109"/>
  <c r="BJ1844" i="109"/>
  <c r="BV1844" i="109" s="1"/>
  <c r="I1638" i="109"/>
  <c r="EH1637" i="109"/>
  <c r="EG1637" i="109"/>
  <c r="EF1637" i="109"/>
  <c r="EE1637" i="109"/>
  <c r="ED1637" i="109"/>
  <c r="EC1637" i="109"/>
  <c r="EB1637" i="109"/>
  <c r="EA1637" i="109"/>
  <c r="DZ1637" i="109"/>
  <c r="DY1637" i="109"/>
  <c r="DX1637" i="109"/>
  <c r="DW1637" i="109"/>
  <c r="EI1637" i="109" s="1"/>
  <c r="DU1637" i="109"/>
  <c r="DT1637" i="109"/>
  <c r="DS1637" i="109"/>
  <c r="DR1637" i="109"/>
  <c r="DQ1637" i="109"/>
  <c r="DP1637" i="109"/>
  <c r="DO1637" i="109"/>
  <c r="DN1637" i="109"/>
  <c r="DM1637" i="109"/>
  <c r="DL1637" i="109"/>
  <c r="DK1637" i="109"/>
  <c r="DJ1637" i="109"/>
  <c r="DV1637" i="109" s="1"/>
  <c r="DH1637" i="109"/>
  <c r="DG1637" i="109"/>
  <c r="DF1637" i="109"/>
  <c r="DE1637" i="109"/>
  <c r="DD1637" i="109"/>
  <c r="DC1637" i="109"/>
  <c r="DB1637" i="109"/>
  <c r="DA1637" i="109"/>
  <c r="CZ1637" i="109"/>
  <c r="CY1637" i="109"/>
  <c r="CX1637" i="109"/>
  <c r="CW1637" i="109"/>
  <c r="DI1637" i="109" s="1"/>
  <c r="CU1637" i="109"/>
  <c r="CT1637" i="109"/>
  <c r="CS1637" i="109"/>
  <c r="CR1637" i="109"/>
  <c r="CQ1637" i="109"/>
  <c r="CP1637" i="109"/>
  <c r="CO1637" i="109"/>
  <c r="CN1637" i="109"/>
  <c r="CM1637" i="109"/>
  <c r="CL1637" i="109"/>
  <c r="CK1637" i="109"/>
  <c r="CJ1637" i="109"/>
  <c r="CV1637" i="109" s="1"/>
  <c r="CH1637" i="109"/>
  <c r="CG1637" i="109"/>
  <c r="CF1637" i="109"/>
  <c r="CE1637" i="109"/>
  <c r="CD1637" i="109"/>
  <c r="CC1637" i="109"/>
  <c r="CB1637" i="109"/>
  <c r="CA1637" i="109"/>
  <c r="BZ1637" i="109"/>
  <c r="BY1637" i="109"/>
  <c r="BX1637" i="109"/>
  <c r="BW1637" i="109"/>
  <c r="CI1637" i="109" s="1"/>
  <c r="BU1637" i="109"/>
  <c r="BT1637" i="109"/>
  <c r="BS1637" i="109"/>
  <c r="BR1637" i="109"/>
  <c r="BQ1637" i="109"/>
  <c r="BP1637" i="109"/>
  <c r="BO1637" i="109"/>
  <c r="BN1637" i="109"/>
  <c r="BM1637" i="109"/>
  <c r="BL1637" i="109"/>
  <c r="BK1637" i="109"/>
  <c r="BJ1637" i="109"/>
  <c r="BV1637" i="109" s="1"/>
  <c r="EH1430" i="109"/>
  <c r="EG1430" i="109"/>
  <c r="EF1430" i="109"/>
  <c r="EE1430" i="109"/>
  <c r="ED1430" i="109"/>
  <c r="EC1430" i="109"/>
  <c r="EB1430" i="109"/>
  <c r="EA1430" i="109"/>
  <c r="DZ1430" i="109"/>
  <c r="DY1430" i="109"/>
  <c r="DX1430" i="109"/>
  <c r="DW1430" i="109"/>
  <c r="EI1430" i="109" s="1"/>
  <c r="DU1430" i="109"/>
  <c r="DT1430" i="109"/>
  <c r="DS1430" i="109"/>
  <c r="DR1430" i="109"/>
  <c r="DQ1430" i="109"/>
  <c r="DP1430" i="109"/>
  <c r="DO1430" i="109"/>
  <c r="DN1430" i="109"/>
  <c r="DM1430" i="109"/>
  <c r="DL1430" i="109"/>
  <c r="DK1430" i="109"/>
  <c r="DJ1430" i="109"/>
  <c r="DV1430" i="109" s="1"/>
  <c r="DH1430" i="109"/>
  <c r="DG1430" i="109"/>
  <c r="DF1430" i="109"/>
  <c r="DE1430" i="109"/>
  <c r="DD1430" i="109"/>
  <c r="DC1430" i="109"/>
  <c r="DB1430" i="109"/>
  <c r="DA1430" i="109"/>
  <c r="CZ1430" i="109"/>
  <c r="CY1430" i="109"/>
  <c r="CX1430" i="109"/>
  <c r="CW1430" i="109"/>
  <c r="DI1430" i="109" s="1"/>
  <c r="CU1430" i="109"/>
  <c r="CT1430" i="109"/>
  <c r="CS1430" i="109"/>
  <c r="CR1430" i="109"/>
  <c r="CQ1430" i="109"/>
  <c r="CP1430" i="109"/>
  <c r="CO1430" i="109"/>
  <c r="CN1430" i="109"/>
  <c r="CM1430" i="109"/>
  <c r="CL1430" i="109"/>
  <c r="CK1430" i="109"/>
  <c r="CJ1430" i="109"/>
  <c r="CV1430" i="109" s="1"/>
  <c r="CH1430" i="109"/>
  <c r="CG1430" i="109"/>
  <c r="CF1430" i="109"/>
  <c r="CE1430" i="109"/>
  <c r="CD1430" i="109"/>
  <c r="CC1430" i="109"/>
  <c r="CB1430" i="109"/>
  <c r="CA1430" i="109"/>
  <c r="BZ1430" i="109"/>
  <c r="BY1430" i="109"/>
  <c r="BX1430" i="109"/>
  <c r="BW1430" i="109"/>
  <c r="CI1430" i="109" s="1"/>
  <c r="BU1430" i="109"/>
  <c r="BT1430" i="109"/>
  <c r="BS1430" i="109"/>
  <c r="BR1430" i="109"/>
  <c r="BQ1430" i="109"/>
  <c r="BP1430" i="109"/>
  <c r="BO1430" i="109"/>
  <c r="BN1430" i="109"/>
  <c r="BM1430" i="109"/>
  <c r="BL1430" i="109"/>
  <c r="BK1430" i="109"/>
  <c r="BJ1430" i="109"/>
  <c r="BV1430" i="109" s="1"/>
  <c r="AX1799" i="109" l="1"/>
  <c r="AX1592" i="109"/>
  <c r="AX1807" i="109"/>
  <c r="AX1600" i="109"/>
  <c r="AX1801" i="109"/>
  <c r="AX1594" i="109"/>
  <c r="AX1805" i="109"/>
  <c r="AX1598" i="109"/>
  <c r="AX1802" i="109"/>
  <c r="AX1595" i="109"/>
  <c r="AX1796" i="109"/>
  <c r="AX1589" i="109"/>
  <c r="AX1791" i="109"/>
  <c r="AX1584" i="109"/>
  <c r="AX1786" i="109"/>
  <c r="AX1579" i="109"/>
  <c r="AX1794" i="109"/>
  <c r="AX1587" i="109"/>
  <c r="AY1825" i="109"/>
  <c r="AY1618" i="109"/>
  <c r="AY1830" i="109"/>
  <c r="AY1623" i="109"/>
  <c r="AY1821" i="109"/>
  <c r="AY1614" i="109"/>
  <c r="AY1836" i="109"/>
  <c r="AY1629" i="109"/>
  <c r="AY1824" i="109"/>
  <c r="AY1617" i="109"/>
  <c r="AY1829" i="109"/>
  <c r="AY1622" i="109"/>
  <c r="AY1818" i="109"/>
  <c r="AY1611" i="109"/>
  <c r="AX1781" i="109"/>
  <c r="AX1574" i="109"/>
  <c r="AX1810" i="109"/>
  <c r="AX1603" i="109"/>
  <c r="AX1815" i="109"/>
  <c r="AX1608" i="109"/>
  <c r="AX1809" i="109"/>
  <c r="AX1602" i="109"/>
  <c r="AX1797" i="109"/>
  <c r="AX1590" i="109"/>
  <c r="AX1814" i="109"/>
  <c r="AX1607" i="109"/>
  <c r="AX1792" i="109"/>
  <c r="AX1585" i="109"/>
  <c r="AX1817" i="109"/>
  <c r="AX1610" i="109"/>
  <c r="AY1820" i="109"/>
  <c r="AY1613" i="109"/>
  <c r="AY1841" i="109"/>
  <c r="AY1634" i="109"/>
  <c r="AY1827" i="109"/>
  <c r="AY1620" i="109"/>
  <c r="AY1828" i="109"/>
  <c r="AY1621" i="109"/>
  <c r="AY1833" i="109"/>
  <c r="AY1626" i="109"/>
  <c r="AY1834" i="109"/>
  <c r="AY1627" i="109"/>
  <c r="AX1800" i="109"/>
  <c r="AX1593" i="109"/>
  <c r="AX1780" i="109"/>
  <c r="AX1573" i="109"/>
  <c r="AX1812" i="109"/>
  <c r="AX1605" i="109"/>
  <c r="AX1793" i="109"/>
  <c r="AX1586" i="109"/>
  <c r="AX1813" i="109"/>
  <c r="AX1606" i="109"/>
  <c r="AX1790" i="109"/>
  <c r="AX1583" i="109"/>
  <c r="AX1816" i="109"/>
  <c r="AX1609" i="109"/>
  <c r="AX1806" i="109"/>
  <c r="AX1599" i="109"/>
  <c r="AX1778" i="109"/>
  <c r="AX1571" i="109"/>
  <c r="AX1795" i="109"/>
  <c r="AX1588" i="109"/>
  <c r="AX1808" i="109"/>
  <c r="AX1601" i="109"/>
  <c r="AX1789" i="109"/>
  <c r="AX1582" i="109"/>
  <c r="AX1787" i="109"/>
  <c r="AX1580" i="109"/>
  <c r="AY1831" i="109"/>
  <c r="AY1624" i="109"/>
  <c r="AY1842" i="109"/>
  <c r="AY1635" i="109"/>
  <c r="AY1837" i="109"/>
  <c r="AY1630" i="109"/>
  <c r="AY1823" i="109"/>
  <c r="AY1616" i="109"/>
  <c r="AY1838" i="109"/>
  <c r="AY1631" i="109"/>
  <c r="AY1819" i="109"/>
  <c r="AY1612" i="109"/>
  <c r="AX1788" i="109"/>
  <c r="AX1581" i="109"/>
  <c r="AX1811" i="109"/>
  <c r="AX1604" i="109"/>
  <c r="AX1782" i="109"/>
  <c r="AX1575" i="109"/>
  <c r="AX1783" i="109"/>
  <c r="AX1576" i="109"/>
  <c r="AX1779" i="109"/>
  <c r="AX1572" i="109"/>
  <c r="AX1798" i="109"/>
  <c r="AX1591" i="109"/>
  <c r="AX1784" i="109"/>
  <c r="AX1577" i="109"/>
  <c r="AX1597" i="109"/>
  <c r="AX1804" i="109"/>
  <c r="AX1803" i="109"/>
  <c r="AX1596" i="109"/>
  <c r="AX1777" i="109"/>
  <c r="AX1570" i="109"/>
  <c r="AY1832" i="109"/>
  <c r="AY1625" i="109"/>
  <c r="AY1840" i="109"/>
  <c r="AY1633" i="109"/>
  <c r="AY1826" i="109"/>
  <c r="AY1619" i="109"/>
  <c r="AY1839" i="109"/>
  <c r="AY1632" i="109"/>
  <c r="AY1822" i="109"/>
  <c r="AY1615" i="109"/>
  <c r="AY1835" i="109"/>
  <c r="AY1628" i="109"/>
  <c r="AX1776" i="109"/>
  <c r="AX1569" i="109"/>
  <c r="AX1785" i="109"/>
  <c r="AX1578" i="109"/>
  <c r="M1096" i="109"/>
  <c r="M1064" i="109"/>
  <c r="L1049" i="109"/>
  <c r="L1145" i="109"/>
  <c r="L1177" i="109"/>
  <c r="L1166" i="109"/>
  <c r="L1218" i="109"/>
  <c r="M1160" i="109"/>
  <c r="L1171" i="109"/>
  <c r="L1226" i="109"/>
  <c r="L1179" i="109"/>
  <c r="L1141" i="109"/>
  <c r="M1188" i="109"/>
  <c r="L1211" i="109"/>
  <c r="L1165" i="109"/>
  <c r="L1154" i="109"/>
  <c r="M1184" i="109"/>
  <c r="M1148" i="109"/>
  <c r="L1159" i="109"/>
  <c r="L1219" i="109"/>
  <c r="L1142" i="109"/>
  <c r="M1136" i="109"/>
  <c r="L1153" i="109"/>
  <c r="L1185" i="109"/>
  <c r="L1146" i="109"/>
  <c r="M1216" i="109"/>
  <c r="M1172" i="109"/>
  <c r="L1199" i="109"/>
  <c r="M1189" i="109"/>
  <c r="L1174" i="109"/>
  <c r="N1208" i="109"/>
  <c r="L1213" i="109"/>
  <c r="L1230" i="109"/>
  <c r="L1183" i="109"/>
  <c r="L1217" i="109"/>
  <c r="L1134" i="109"/>
  <c r="L1198" i="109"/>
  <c r="M1192" i="109"/>
  <c r="L1139" i="109"/>
  <c r="L1203" i="109"/>
  <c r="L1231" i="109"/>
  <c r="L1158" i="109"/>
  <c r="M1168" i="109"/>
  <c r="M1225" i="109"/>
  <c r="L1162" i="109"/>
  <c r="L1135" i="109"/>
  <c r="L1221" i="109"/>
  <c r="M1204" i="109"/>
  <c r="L1186" i="109"/>
  <c r="M1176" i="109"/>
  <c r="M1228" i="109"/>
  <c r="L1191" i="109"/>
  <c r="L1209" i="109"/>
  <c r="M1212" i="109"/>
  <c r="L1163" i="109"/>
  <c r="L1197" i="109"/>
  <c r="L1233" i="109"/>
  <c r="L1161" i="109"/>
  <c r="M1200" i="109"/>
  <c r="L1150" i="109"/>
  <c r="L1182" i="109"/>
  <c r="L1214" i="109"/>
  <c r="L1234" i="109"/>
  <c r="M1144" i="109"/>
  <c r="M1224" i="109"/>
  <c r="L1155" i="109"/>
  <c r="L1187" i="109"/>
  <c r="L1215" i="109"/>
  <c r="L1206" i="109"/>
  <c r="M1220" i="109"/>
  <c r="L1147" i="109"/>
  <c r="L1223" i="109"/>
  <c r="L1193" i="109"/>
  <c r="L1210" i="109"/>
  <c r="M1156" i="109"/>
  <c r="L1167" i="109"/>
  <c r="L1201" i="109"/>
  <c r="L1149" i="109"/>
  <c r="L1181" i="109"/>
  <c r="L1138" i="109"/>
  <c r="L1170" i="109"/>
  <c r="L1202" i="109"/>
  <c r="L1222" i="109"/>
  <c r="M1196" i="109"/>
  <c r="M1164" i="109"/>
  <c r="L1143" i="109"/>
  <c r="L1175" i="109"/>
  <c r="L1207" i="109"/>
  <c r="L1235" i="109"/>
  <c r="L1190" i="109"/>
  <c r="M1180" i="109"/>
  <c r="M1232" i="109"/>
  <c r="L1195" i="109"/>
  <c r="M1205" i="109"/>
  <c r="L1169" i="109"/>
  <c r="L1173" i="109"/>
  <c r="L1157" i="109"/>
  <c r="L1194" i="109"/>
  <c r="M1140" i="109"/>
  <c r="L1151" i="109"/>
  <c r="L1227" i="109"/>
  <c r="M1152" i="109"/>
  <c r="L1229" i="109"/>
  <c r="L1178" i="109"/>
  <c r="M1236" i="109"/>
  <c r="M1137" i="109"/>
  <c r="L1108" i="109"/>
  <c r="M1101" i="109"/>
  <c r="L1106" i="109"/>
  <c r="L1113" i="109"/>
  <c r="L1112" i="109"/>
  <c r="L1100" i="109"/>
  <c r="M1110" i="109"/>
  <c r="M1111" i="109"/>
  <c r="M1104" i="109"/>
  <c r="E16" i="121"/>
  <c r="E22" i="121"/>
  <c r="E21" i="121"/>
  <c r="E20" i="121"/>
  <c r="E19" i="121"/>
  <c r="E17" i="121"/>
  <c r="AZ1835" i="109" l="1"/>
  <c r="AZ1628" i="109"/>
  <c r="AZ1839" i="109"/>
  <c r="AZ1632" i="109"/>
  <c r="AZ1840" i="109"/>
  <c r="AZ1633" i="109"/>
  <c r="AY1777" i="109"/>
  <c r="AY1570" i="109"/>
  <c r="AY1798" i="109"/>
  <c r="AY1591" i="109"/>
  <c r="AY1806" i="109"/>
  <c r="AY1599" i="109"/>
  <c r="AY1790" i="109"/>
  <c r="AY1583" i="109"/>
  <c r="AY1793" i="109"/>
  <c r="AY1586" i="109"/>
  <c r="AZ1834" i="109"/>
  <c r="AZ1627" i="109"/>
  <c r="AZ1828" i="109"/>
  <c r="AZ1621" i="109"/>
  <c r="AZ1841" i="109"/>
  <c r="AZ1634" i="109"/>
  <c r="AY1817" i="109"/>
  <c r="AY1610" i="109"/>
  <c r="AY1814" i="109"/>
  <c r="AY1607" i="109"/>
  <c r="AY1809" i="109"/>
  <c r="AY1602" i="109"/>
  <c r="AZ1829" i="109"/>
  <c r="AZ1622" i="109"/>
  <c r="AZ1836" i="109"/>
  <c r="AZ1629" i="109"/>
  <c r="AZ1830" i="109"/>
  <c r="AZ1623" i="109"/>
  <c r="AY1794" i="109"/>
  <c r="AY1587" i="109"/>
  <c r="AY1791" i="109"/>
  <c r="AY1584" i="109"/>
  <c r="AY1802" i="109"/>
  <c r="AY1595" i="109"/>
  <c r="AY1801" i="109"/>
  <c r="AY1594" i="109"/>
  <c r="AY1776" i="109"/>
  <c r="AY1569" i="109"/>
  <c r="AY1804" i="109"/>
  <c r="AY1597" i="109"/>
  <c r="AY1783" i="109"/>
  <c r="AY1576" i="109"/>
  <c r="AY1811" i="109"/>
  <c r="AY1604" i="109"/>
  <c r="AZ1819" i="109"/>
  <c r="AZ1612" i="109"/>
  <c r="AZ1823" i="109"/>
  <c r="AZ1616" i="109"/>
  <c r="AZ1842" i="109"/>
  <c r="AZ1635" i="109"/>
  <c r="AY1787" i="109"/>
  <c r="AY1580" i="109"/>
  <c r="AY1808" i="109"/>
  <c r="AY1601" i="109"/>
  <c r="AY1812" i="109"/>
  <c r="AY1605" i="109"/>
  <c r="AY1810" i="109"/>
  <c r="AY1603" i="109"/>
  <c r="AY1799" i="109"/>
  <c r="AY1592" i="109"/>
  <c r="AY1785" i="109"/>
  <c r="AY1578" i="109"/>
  <c r="AZ1822" i="109"/>
  <c r="AZ1615" i="109"/>
  <c r="AZ1826" i="109"/>
  <c r="AZ1619" i="109"/>
  <c r="AZ1832" i="109"/>
  <c r="AZ1625" i="109"/>
  <c r="AY1803" i="109"/>
  <c r="AY1596" i="109"/>
  <c r="AY1784" i="109"/>
  <c r="AY1577" i="109"/>
  <c r="AY1778" i="109"/>
  <c r="AY1571" i="109"/>
  <c r="AY1816" i="109"/>
  <c r="AY1609" i="109"/>
  <c r="AY1813" i="109"/>
  <c r="AY1606" i="109"/>
  <c r="AY1800" i="109"/>
  <c r="AY1593" i="109"/>
  <c r="AZ1833" i="109"/>
  <c r="AZ1626" i="109"/>
  <c r="AZ1827" i="109"/>
  <c r="AZ1620" i="109"/>
  <c r="AZ1820" i="109"/>
  <c r="AZ1613" i="109"/>
  <c r="AY1792" i="109"/>
  <c r="AY1585" i="109"/>
  <c r="AY1797" i="109"/>
  <c r="AY1590" i="109"/>
  <c r="AZ1818" i="109"/>
  <c r="AZ1611" i="109"/>
  <c r="AZ1824" i="109"/>
  <c r="AZ1617" i="109"/>
  <c r="AZ1821" i="109"/>
  <c r="AZ1614" i="109"/>
  <c r="AZ1825" i="109"/>
  <c r="AZ1618" i="109"/>
  <c r="AY1786" i="109"/>
  <c r="AY1579" i="109"/>
  <c r="AY1796" i="109"/>
  <c r="AY1589" i="109"/>
  <c r="AY1805" i="109"/>
  <c r="AY1598" i="109"/>
  <c r="AY1779" i="109"/>
  <c r="AY1572" i="109"/>
  <c r="AY1575" i="109"/>
  <c r="AY1782" i="109"/>
  <c r="AY1788" i="109"/>
  <c r="AY1581" i="109"/>
  <c r="AZ1838" i="109"/>
  <c r="AZ1631" i="109"/>
  <c r="AZ1837" i="109"/>
  <c r="AZ1630" i="109"/>
  <c r="AZ1831" i="109"/>
  <c r="AZ1624" i="109"/>
  <c r="AY1789" i="109"/>
  <c r="AY1582" i="109"/>
  <c r="AY1795" i="109"/>
  <c r="AY1588" i="109"/>
  <c r="AY1780" i="109"/>
  <c r="AY1573" i="109"/>
  <c r="AY1815" i="109"/>
  <c r="AY1608" i="109"/>
  <c r="AY1781" i="109"/>
  <c r="AY1574" i="109"/>
  <c r="AY1807" i="109"/>
  <c r="AY1600" i="109"/>
  <c r="N1064" i="109"/>
  <c r="M1049" i="109"/>
  <c r="N1096" i="109"/>
  <c r="N1205" i="109"/>
  <c r="N1176" i="109"/>
  <c r="M1203" i="109"/>
  <c r="M1174" i="109"/>
  <c r="M1229" i="109"/>
  <c r="N1232" i="109"/>
  <c r="M1143" i="109"/>
  <c r="M1138" i="109"/>
  <c r="M1210" i="109"/>
  <c r="M1223" i="109"/>
  <c r="N1220" i="109"/>
  <c r="M1187" i="109"/>
  <c r="N1224" i="109"/>
  <c r="M1234" i="109"/>
  <c r="M1182" i="109"/>
  <c r="N1200" i="109"/>
  <c r="M1233" i="109"/>
  <c r="N1136" i="109"/>
  <c r="M1219" i="109"/>
  <c r="N1148" i="109"/>
  <c r="M1154" i="109"/>
  <c r="M1211" i="109"/>
  <c r="M1141" i="109"/>
  <c r="M1226" i="109"/>
  <c r="M1171" i="109"/>
  <c r="M1218" i="109"/>
  <c r="M1177" i="109"/>
  <c r="N1212" i="109"/>
  <c r="N1204" i="109"/>
  <c r="N1225" i="109"/>
  <c r="M1134" i="109"/>
  <c r="M1213" i="109"/>
  <c r="M1199" i="109"/>
  <c r="M1153" i="109"/>
  <c r="N1236" i="109"/>
  <c r="M1151" i="109"/>
  <c r="M1173" i="109"/>
  <c r="M1190" i="109"/>
  <c r="N1196" i="109"/>
  <c r="M1167" i="109"/>
  <c r="M1163" i="109"/>
  <c r="M1209" i="109"/>
  <c r="N1228" i="109"/>
  <c r="M1186" i="109"/>
  <c r="M1221" i="109"/>
  <c r="M1162" i="109"/>
  <c r="N1168" i="109"/>
  <c r="M1231" i="109"/>
  <c r="M1139" i="109"/>
  <c r="M1198" i="109"/>
  <c r="M1217" i="109"/>
  <c r="M1230" i="109"/>
  <c r="O1208" i="109"/>
  <c r="N1189" i="109"/>
  <c r="N1172" i="109"/>
  <c r="M1146" i="109"/>
  <c r="M1185" i="109"/>
  <c r="M1191" i="109"/>
  <c r="M1135" i="109"/>
  <c r="M1158" i="109"/>
  <c r="N1192" i="109"/>
  <c r="M1183" i="109"/>
  <c r="N1216" i="109"/>
  <c r="M1194" i="109"/>
  <c r="M1207" i="109"/>
  <c r="M1202" i="109"/>
  <c r="M1149" i="109"/>
  <c r="N1137" i="109"/>
  <c r="M1178" i="109"/>
  <c r="N1152" i="109"/>
  <c r="M1227" i="109"/>
  <c r="N1140" i="109"/>
  <c r="M1157" i="109"/>
  <c r="M1169" i="109"/>
  <c r="M1195" i="109"/>
  <c r="N1180" i="109"/>
  <c r="M1235" i="109"/>
  <c r="M1175" i="109"/>
  <c r="N1164" i="109"/>
  <c r="M1222" i="109"/>
  <c r="M1170" i="109"/>
  <c r="M1181" i="109"/>
  <c r="M1201" i="109"/>
  <c r="N1156" i="109"/>
  <c r="M1193" i="109"/>
  <c r="M1147" i="109"/>
  <c r="M1206" i="109"/>
  <c r="M1215" i="109"/>
  <c r="M1155" i="109"/>
  <c r="N1144" i="109"/>
  <c r="M1214" i="109"/>
  <c r="M1150" i="109"/>
  <c r="M1161" i="109"/>
  <c r="M1197" i="109"/>
  <c r="M1142" i="109"/>
  <c r="M1159" i="109"/>
  <c r="N1184" i="109"/>
  <c r="M1165" i="109"/>
  <c r="N1188" i="109"/>
  <c r="M1179" i="109"/>
  <c r="N1160" i="109"/>
  <c r="M1166" i="109"/>
  <c r="M1145" i="109"/>
  <c r="N1104" i="109"/>
  <c r="M1113" i="109"/>
  <c r="N1101" i="109"/>
  <c r="N1110" i="109"/>
  <c r="N1111" i="109"/>
  <c r="M1100" i="109"/>
  <c r="M1112" i="109"/>
  <c r="M1106" i="109"/>
  <c r="M1108" i="109"/>
  <c r="E30" i="121"/>
  <c r="E29" i="121"/>
  <c r="E25" i="121"/>
  <c r="F20" i="121" s="1"/>
  <c r="E30" i="55"/>
  <c r="E22" i="55"/>
  <c r="E21" i="55"/>
  <c r="E20" i="55"/>
  <c r="E19" i="55"/>
  <c r="E17" i="55"/>
  <c r="E16" i="55"/>
  <c r="AZ1815" i="109" l="1"/>
  <c r="AZ1608" i="109"/>
  <c r="AZ1782" i="109"/>
  <c r="AZ1575" i="109"/>
  <c r="AZ1796" i="109"/>
  <c r="AZ1589" i="109"/>
  <c r="BA1825" i="109"/>
  <c r="BA1618" i="109"/>
  <c r="BA1824" i="109"/>
  <c r="BA1617" i="109"/>
  <c r="AZ1803" i="109"/>
  <c r="AZ1596" i="109"/>
  <c r="BA1826" i="109"/>
  <c r="BA1619" i="109"/>
  <c r="AZ1785" i="109"/>
  <c r="AZ1578" i="109"/>
  <c r="AZ1787" i="109"/>
  <c r="AZ1580" i="109"/>
  <c r="BA1823" i="109"/>
  <c r="BA1616" i="109"/>
  <c r="AZ1811" i="109"/>
  <c r="AZ1604" i="109"/>
  <c r="AZ1776" i="109"/>
  <c r="AZ1569" i="109"/>
  <c r="AZ1802" i="109"/>
  <c r="AZ1595" i="109"/>
  <c r="AZ1794" i="109"/>
  <c r="AZ1587" i="109"/>
  <c r="BA1836" i="109"/>
  <c r="BA1629" i="109"/>
  <c r="AZ1814" i="109"/>
  <c r="AZ1607" i="109"/>
  <c r="BA1841" i="109"/>
  <c r="BA1634" i="109"/>
  <c r="BA1834" i="109"/>
  <c r="BA1627" i="109"/>
  <c r="AZ1790" i="109"/>
  <c r="AZ1583" i="109"/>
  <c r="AZ1777" i="109"/>
  <c r="AZ1570" i="109"/>
  <c r="BA1839" i="109"/>
  <c r="BA1632" i="109"/>
  <c r="AZ1789" i="109"/>
  <c r="AZ1582" i="109"/>
  <c r="BA1837" i="109"/>
  <c r="BA1630" i="109"/>
  <c r="AZ1788" i="109"/>
  <c r="AZ1581" i="109"/>
  <c r="AZ1779" i="109"/>
  <c r="AZ1572" i="109"/>
  <c r="AZ1797" i="109"/>
  <c r="AZ1590" i="109"/>
  <c r="BA1820" i="109"/>
  <c r="BA1613" i="109"/>
  <c r="BA1833" i="109"/>
  <c r="BA1626" i="109"/>
  <c r="AZ1813" i="109"/>
  <c r="AZ1606" i="109"/>
  <c r="AZ1778" i="109"/>
  <c r="AZ1571" i="109"/>
  <c r="AZ1804" i="109"/>
  <c r="AZ1597" i="109"/>
  <c r="AZ1807" i="109"/>
  <c r="AZ1600" i="109"/>
  <c r="AZ1781" i="109"/>
  <c r="AZ1574" i="109"/>
  <c r="AZ1805" i="109"/>
  <c r="AZ1598" i="109"/>
  <c r="AZ1786" i="109"/>
  <c r="AZ1579" i="109"/>
  <c r="BA1821" i="109"/>
  <c r="BA1614" i="109"/>
  <c r="BA1818" i="109"/>
  <c r="BA1611" i="109"/>
  <c r="AZ1784" i="109"/>
  <c r="AZ1577" i="109"/>
  <c r="BA1832" i="109"/>
  <c r="BA1625" i="109"/>
  <c r="BA1822" i="109"/>
  <c r="BA1615" i="109"/>
  <c r="AZ1799" i="109"/>
  <c r="AZ1592" i="109"/>
  <c r="AZ1810" i="109"/>
  <c r="AZ1603" i="109"/>
  <c r="AZ1808" i="109"/>
  <c r="AZ1601" i="109"/>
  <c r="BA1842" i="109"/>
  <c r="BA1635" i="109"/>
  <c r="BA1819" i="109"/>
  <c r="BA1612" i="109"/>
  <c r="AZ1783" i="109"/>
  <c r="AZ1576" i="109"/>
  <c r="AZ1801" i="109"/>
  <c r="AZ1594" i="109"/>
  <c r="AZ1791" i="109"/>
  <c r="AZ1584" i="109"/>
  <c r="BA1830" i="109"/>
  <c r="BA1623" i="109"/>
  <c r="BA1829" i="109"/>
  <c r="BA1622" i="109"/>
  <c r="AZ1809" i="109"/>
  <c r="AZ1602" i="109"/>
  <c r="AZ1817" i="109"/>
  <c r="AZ1610" i="109"/>
  <c r="BA1828" i="109"/>
  <c r="BA1621" i="109"/>
  <c r="AZ1793" i="109"/>
  <c r="AZ1586" i="109"/>
  <c r="AZ1806" i="109"/>
  <c r="AZ1599" i="109"/>
  <c r="AZ1798" i="109"/>
  <c r="AZ1591" i="109"/>
  <c r="BA1840" i="109"/>
  <c r="BA1633" i="109"/>
  <c r="BA1835" i="109"/>
  <c r="BA1628" i="109"/>
  <c r="AZ1780" i="109"/>
  <c r="AZ1573" i="109"/>
  <c r="AZ1795" i="109"/>
  <c r="AZ1588" i="109"/>
  <c r="BA1831" i="109"/>
  <c r="BA1624" i="109"/>
  <c r="BA1838" i="109"/>
  <c r="BA1631" i="109"/>
  <c r="AZ1792" i="109"/>
  <c r="AZ1585" i="109"/>
  <c r="BA1827" i="109"/>
  <c r="BA1620" i="109"/>
  <c r="AZ1800" i="109"/>
  <c r="AZ1593" i="109"/>
  <c r="AZ1816" i="109"/>
  <c r="AZ1609" i="109"/>
  <c r="AZ1812" i="109"/>
  <c r="AZ1605" i="109"/>
  <c r="N1049" i="109"/>
  <c r="O1096" i="109"/>
  <c r="O1064" i="109"/>
  <c r="O1188" i="109"/>
  <c r="N1197" i="109"/>
  <c r="N1147" i="109"/>
  <c r="N1222" i="109"/>
  <c r="N1135" i="109"/>
  <c r="N1185" i="109"/>
  <c r="O1212" i="109"/>
  <c r="N1141" i="109"/>
  <c r="N1149" i="109"/>
  <c r="N1207" i="109"/>
  <c r="N1194" i="109"/>
  <c r="N1146" i="109"/>
  <c r="O1189" i="109"/>
  <c r="N1230" i="109"/>
  <c r="N1198" i="109"/>
  <c r="N1231" i="109"/>
  <c r="N1162" i="109"/>
  <c r="N1186" i="109"/>
  <c r="N1209" i="109"/>
  <c r="O1196" i="109"/>
  <c r="N1203" i="109"/>
  <c r="O1160" i="109"/>
  <c r="O1184" i="109"/>
  <c r="N1150" i="109"/>
  <c r="N1215" i="109"/>
  <c r="N1181" i="109"/>
  <c r="O1180" i="109"/>
  <c r="N1157" i="109"/>
  <c r="N1178" i="109"/>
  <c r="O1216" i="109"/>
  <c r="N1173" i="109"/>
  <c r="N1153" i="109"/>
  <c r="N1213" i="109"/>
  <c r="N1177" i="109"/>
  <c r="N1154" i="109"/>
  <c r="N1233" i="109"/>
  <c r="O1224" i="109"/>
  <c r="N1210" i="109"/>
  <c r="N1229" i="109"/>
  <c r="N1166" i="109"/>
  <c r="N1179" i="109"/>
  <c r="N1165" i="109"/>
  <c r="N1159" i="109"/>
  <c r="N1161" i="109"/>
  <c r="N1214" i="109"/>
  <c r="N1155" i="109"/>
  <c r="N1206" i="109"/>
  <c r="N1193" i="109"/>
  <c r="N1201" i="109"/>
  <c r="N1170" i="109"/>
  <c r="O1164" i="109"/>
  <c r="N1235" i="109"/>
  <c r="N1195" i="109"/>
  <c r="N1169" i="109"/>
  <c r="O1140" i="109"/>
  <c r="O1152" i="109"/>
  <c r="O1137" i="109"/>
  <c r="N1183" i="109"/>
  <c r="N1158" i="109"/>
  <c r="N1191" i="109"/>
  <c r="N1151" i="109"/>
  <c r="N1199" i="109"/>
  <c r="N1134" i="109"/>
  <c r="O1204" i="109"/>
  <c r="N1218" i="109"/>
  <c r="N1226" i="109"/>
  <c r="N1211" i="109"/>
  <c r="O1148" i="109"/>
  <c r="O1136" i="109"/>
  <c r="O1200" i="109"/>
  <c r="N1234" i="109"/>
  <c r="N1187" i="109"/>
  <c r="N1223" i="109"/>
  <c r="N1138" i="109"/>
  <c r="O1232" i="109"/>
  <c r="O1205" i="109"/>
  <c r="N1145" i="109"/>
  <c r="N1142" i="109"/>
  <c r="O1144" i="109"/>
  <c r="O1156" i="109"/>
  <c r="N1175" i="109"/>
  <c r="N1227" i="109"/>
  <c r="O1192" i="109"/>
  <c r="O1236" i="109"/>
  <c r="O1225" i="109"/>
  <c r="N1171" i="109"/>
  <c r="N1219" i="109"/>
  <c r="N1182" i="109"/>
  <c r="O1220" i="109"/>
  <c r="N1143" i="109"/>
  <c r="N1202" i="109"/>
  <c r="O1172" i="109"/>
  <c r="P1208" i="109"/>
  <c r="N1217" i="109"/>
  <c r="N1139" i="109"/>
  <c r="O1168" i="109"/>
  <c r="N1221" i="109"/>
  <c r="O1228" i="109"/>
  <c r="N1163" i="109"/>
  <c r="N1167" i="109"/>
  <c r="N1190" i="109"/>
  <c r="N1174" i="109"/>
  <c r="O1176" i="109"/>
  <c r="N1100" i="109"/>
  <c r="N1106" i="109"/>
  <c r="O1110" i="109"/>
  <c r="N1113" i="109"/>
  <c r="O1101" i="109"/>
  <c r="N1108" i="109"/>
  <c r="N1112" i="109"/>
  <c r="O1111" i="109"/>
  <c r="O1104" i="109"/>
  <c r="E25" i="55"/>
  <c r="F20" i="55"/>
  <c r="H20" i="55" s="1"/>
  <c r="E46" i="55" s="1"/>
  <c r="F18" i="121"/>
  <c r="H18" i="121" s="1"/>
  <c r="E45" i="121" s="1"/>
  <c r="F19" i="121"/>
  <c r="H19" i="121" s="1"/>
  <c r="E57" i="121" s="1"/>
  <c r="F16" i="121"/>
  <c r="F21" i="121"/>
  <c r="H21" i="121" s="1"/>
  <c r="F17" i="121"/>
  <c r="H17" i="121" s="1"/>
  <c r="E56" i="121" s="1"/>
  <c r="F22" i="121"/>
  <c r="H22" i="121" s="1"/>
  <c r="H20" i="121"/>
  <c r="E46" i="121" s="1"/>
  <c r="E31" i="121"/>
  <c r="F16" i="55"/>
  <c r="F18" i="55"/>
  <c r="H18" i="55" s="1"/>
  <c r="E45" i="55" s="1"/>
  <c r="F19" i="55"/>
  <c r="H19" i="55" s="1"/>
  <c r="E57" i="55" s="1"/>
  <c r="F21" i="55"/>
  <c r="H21" i="55" s="1"/>
  <c r="F17" i="55"/>
  <c r="H17" i="55" s="1"/>
  <c r="E56" i="55" s="1"/>
  <c r="F22" i="55"/>
  <c r="H22" i="55" s="1"/>
  <c r="E29" i="55"/>
  <c r="E31" i="55"/>
  <c r="BA1812" i="109" l="1"/>
  <c r="BA1605" i="109"/>
  <c r="BA1816" i="109"/>
  <c r="BA1609" i="109"/>
  <c r="BB1827" i="109"/>
  <c r="BB1620" i="109"/>
  <c r="BA1783" i="109"/>
  <c r="BA1576" i="109"/>
  <c r="BB1842" i="109"/>
  <c r="BB1635" i="109"/>
  <c r="BA1810" i="109"/>
  <c r="BA1603" i="109"/>
  <c r="BB1822" i="109"/>
  <c r="BB1615" i="109"/>
  <c r="BA1784" i="109"/>
  <c r="BA1577" i="109"/>
  <c r="BB1818" i="109"/>
  <c r="BB1611" i="109"/>
  <c r="BA1786" i="109"/>
  <c r="BA1579" i="109"/>
  <c r="BA1807" i="109"/>
  <c r="BA1600" i="109"/>
  <c r="BA1813" i="109"/>
  <c r="BA1606" i="109"/>
  <c r="BB1820" i="109"/>
  <c r="BB1613" i="109"/>
  <c r="BB1825" i="109"/>
  <c r="BB1618" i="109"/>
  <c r="BA1782" i="109"/>
  <c r="BA1575" i="109"/>
  <c r="BA1815" i="109"/>
  <c r="BA1608" i="109"/>
  <c r="BB1831" i="109"/>
  <c r="BB1624" i="109"/>
  <c r="BA1780" i="109"/>
  <c r="BA1573" i="109"/>
  <c r="BB1840" i="109"/>
  <c r="BB1633" i="109"/>
  <c r="BA1806" i="109"/>
  <c r="BA1599" i="109"/>
  <c r="BB1828" i="109"/>
  <c r="BB1621" i="109"/>
  <c r="BA1809" i="109"/>
  <c r="BA1602" i="109"/>
  <c r="BB1830" i="109"/>
  <c r="BB1623" i="109"/>
  <c r="BA1801" i="109"/>
  <c r="BA1594" i="109"/>
  <c r="BA1788" i="109"/>
  <c r="BA1581" i="109"/>
  <c r="BA1789" i="109"/>
  <c r="BA1582" i="109"/>
  <c r="BA1777" i="109"/>
  <c r="BA1570" i="109"/>
  <c r="BB1834" i="109"/>
  <c r="BB1627" i="109"/>
  <c r="BA1814" i="109"/>
  <c r="BA1607" i="109"/>
  <c r="BA1794" i="109"/>
  <c r="BA1587" i="109"/>
  <c r="BA1776" i="109"/>
  <c r="BA1569" i="109"/>
  <c r="BB1823" i="109"/>
  <c r="BB1616" i="109"/>
  <c r="BA1785" i="109"/>
  <c r="BA1578" i="109"/>
  <c r="BA1803" i="109"/>
  <c r="BA1596" i="109"/>
  <c r="BA1800" i="109"/>
  <c r="BA1593" i="109"/>
  <c r="BA1792" i="109"/>
  <c r="BA1585" i="109"/>
  <c r="BB1819" i="109"/>
  <c r="BB1612" i="109"/>
  <c r="BA1808" i="109"/>
  <c r="BA1601" i="109"/>
  <c r="BA1799" i="109"/>
  <c r="BA1592" i="109"/>
  <c r="BB1832" i="109"/>
  <c r="BB1625" i="109"/>
  <c r="BB1821" i="109"/>
  <c r="BB1614" i="109"/>
  <c r="BA1805" i="109"/>
  <c r="BA1598" i="109"/>
  <c r="BA1781" i="109"/>
  <c r="BA1574" i="109"/>
  <c r="BA1804" i="109"/>
  <c r="BA1597" i="109"/>
  <c r="BA1778" i="109"/>
  <c r="BA1571" i="109"/>
  <c r="BB1833" i="109"/>
  <c r="BB1626" i="109"/>
  <c r="BA1797" i="109"/>
  <c r="BA1590" i="109"/>
  <c r="BB1824" i="109"/>
  <c r="BB1617" i="109"/>
  <c r="BA1796" i="109"/>
  <c r="BA1589" i="109"/>
  <c r="BB1838" i="109"/>
  <c r="BB1631" i="109"/>
  <c r="BA1795" i="109"/>
  <c r="BA1588" i="109"/>
  <c r="BB1835" i="109"/>
  <c r="BB1628" i="109"/>
  <c r="BA1798" i="109"/>
  <c r="BA1591" i="109"/>
  <c r="BA1793" i="109"/>
  <c r="BA1586" i="109"/>
  <c r="BA1817" i="109"/>
  <c r="BA1610" i="109"/>
  <c r="BB1829" i="109"/>
  <c r="BB1622" i="109"/>
  <c r="BA1791" i="109"/>
  <c r="BA1584" i="109"/>
  <c r="BA1779" i="109"/>
  <c r="BA1572" i="109"/>
  <c r="BB1837" i="109"/>
  <c r="BB1630" i="109"/>
  <c r="BB1839" i="109"/>
  <c r="BB1632" i="109"/>
  <c r="BA1790" i="109"/>
  <c r="BA1583" i="109"/>
  <c r="BB1841" i="109"/>
  <c r="BB1634" i="109"/>
  <c r="BB1836" i="109"/>
  <c r="BB1629" i="109"/>
  <c r="BA1802" i="109"/>
  <c r="BA1595" i="109"/>
  <c r="BA1811" i="109"/>
  <c r="BA1604" i="109"/>
  <c r="BA1787" i="109"/>
  <c r="BA1580" i="109"/>
  <c r="BB1826" i="109"/>
  <c r="BB1619" i="109"/>
  <c r="P1096" i="109"/>
  <c r="P1064" i="109"/>
  <c r="O1049" i="109"/>
  <c r="O1219" i="109"/>
  <c r="P1156" i="109"/>
  <c r="O1234" i="109"/>
  <c r="O1154" i="109"/>
  <c r="P1180" i="109"/>
  <c r="P1205" i="109"/>
  <c r="P1136" i="109"/>
  <c r="O1218" i="109"/>
  <c r="O1183" i="109"/>
  <c r="O1215" i="109"/>
  <c r="O1185" i="109"/>
  <c r="O1217" i="109"/>
  <c r="O1143" i="109"/>
  <c r="O1182" i="109"/>
  <c r="P1192" i="109"/>
  <c r="O1134" i="109"/>
  <c r="O1151" i="109"/>
  <c r="P1152" i="109"/>
  <c r="O1169" i="109"/>
  <c r="O1235" i="109"/>
  <c r="O1170" i="109"/>
  <c r="O1193" i="109"/>
  <c r="O1155" i="109"/>
  <c r="O1161" i="109"/>
  <c r="O1165" i="109"/>
  <c r="O1166" i="109"/>
  <c r="P1216" i="109"/>
  <c r="O1203" i="109"/>
  <c r="O1209" i="109"/>
  <c r="O1162" i="109"/>
  <c r="O1198" i="109"/>
  <c r="P1189" i="109"/>
  <c r="O1222" i="109"/>
  <c r="O1197" i="109"/>
  <c r="P1225" i="109"/>
  <c r="O1227" i="109"/>
  <c r="P1232" i="109"/>
  <c r="O1211" i="109"/>
  <c r="O1191" i="109"/>
  <c r="P1224" i="109"/>
  <c r="O1173" i="109"/>
  <c r="O1194" i="109"/>
  <c r="O1174" i="109"/>
  <c r="O1190" i="109"/>
  <c r="P1228" i="109"/>
  <c r="P1172" i="109"/>
  <c r="O1171" i="109"/>
  <c r="P1236" i="109"/>
  <c r="O1175" i="109"/>
  <c r="P1144" i="109"/>
  <c r="O1145" i="109"/>
  <c r="O1138" i="109"/>
  <c r="O1187" i="109"/>
  <c r="P1200" i="109"/>
  <c r="P1148" i="109"/>
  <c r="O1226" i="109"/>
  <c r="O1158" i="109"/>
  <c r="O1210" i="109"/>
  <c r="O1233" i="109"/>
  <c r="O1177" i="109"/>
  <c r="O1153" i="109"/>
  <c r="O1157" i="109"/>
  <c r="O1181" i="109"/>
  <c r="O1150" i="109"/>
  <c r="P1160" i="109"/>
  <c r="O1207" i="109"/>
  <c r="O1141" i="109"/>
  <c r="O1135" i="109"/>
  <c r="O1142" i="109"/>
  <c r="O1223" i="109"/>
  <c r="O1229" i="109"/>
  <c r="O1213" i="109"/>
  <c r="O1178" i="109"/>
  <c r="P1184" i="109"/>
  <c r="O1149" i="109"/>
  <c r="P1212" i="109"/>
  <c r="P1168" i="109"/>
  <c r="O1202" i="109"/>
  <c r="P1176" i="109"/>
  <c r="O1167" i="109"/>
  <c r="O1163" i="109"/>
  <c r="O1221" i="109"/>
  <c r="O1139" i="109"/>
  <c r="Q1208" i="109"/>
  <c r="R1208" i="109" s="1"/>
  <c r="S1208" i="109" s="1"/>
  <c r="T1208" i="109" s="1"/>
  <c r="U1208" i="109" s="1"/>
  <c r="W1208" i="109" s="1"/>
  <c r="X1208" i="109" s="1"/>
  <c r="Y1208" i="109" s="1"/>
  <c r="Z1208" i="109" s="1"/>
  <c r="AA1208" i="109" s="1"/>
  <c r="AB1208" i="109" s="1"/>
  <c r="AC1208" i="109" s="1"/>
  <c r="AD1208" i="109" s="1"/>
  <c r="AE1208" i="109" s="1"/>
  <c r="AF1208" i="109" s="1"/>
  <c r="AG1208" i="109" s="1"/>
  <c r="P1220" i="109"/>
  <c r="P1204" i="109"/>
  <c r="O1199" i="109"/>
  <c r="P1137" i="109"/>
  <c r="P1140" i="109"/>
  <c r="O1195" i="109"/>
  <c r="P1164" i="109"/>
  <c r="O1201" i="109"/>
  <c r="O1206" i="109"/>
  <c r="O1214" i="109"/>
  <c r="O1159" i="109"/>
  <c r="O1179" i="109"/>
  <c r="P1196" i="109"/>
  <c r="O1186" i="109"/>
  <c r="O1231" i="109"/>
  <c r="O1230" i="109"/>
  <c r="O1146" i="109"/>
  <c r="O1147" i="109"/>
  <c r="P1188" i="109"/>
  <c r="P1101" i="109"/>
  <c r="P1111" i="109"/>
  <c r="P1104" i="109"/>
  <c r="O1108" i="109"/>
  <c r="P1110" i="109"/>
  <c r="O1100" i="109"/>
  <c r="O1112" i="109"/>
  <c r="O1113" i="109"/>
  <c r="O1106" i="109"/>
  <c r="H16" i="121"/>
  <c r="F25" i="121"/>
  <c r="E33" i="121"/>
  <c r="I29" i="121" s="1"/>
  <c r="E33" i="55"/>
  <c r="I30" i="55" s="1"/>
  <c r="F25" i="55"/>
  <c r="H16" i="55"/>
  <c r="BB1800" i="109" l="1"/>
  <c r="BB1593" i="109"/>
  <c r="BB1785" i="109"/>
  <c r="BB1578" i="109"/>
  <c r="BB1776" i="109"/>
  <c r="BB1569" i="109"/>
  <c r="BB1814" i="109"/>
  <c r="BB1607" i="109"/>
  <c r="BB1777" i="109"/>
  <c r="BB1570" i="109"/>
  <c r="BB1788" i="109"/>
  <c r="BB1581" i="109"/>
  <c r="BB1787" i="109"/>
  <c r="BB1580" i="109"/>
  <c r="BB1802" i="109"/>
  <c r="BB1595" i="109"/>
  <c r="BC1841" i="109"/>
  <c r="BC1634" i="109"/>
  <c r="BC1839" i="109"/>
  <c r="BC1632" i="109"/>
  <c r="BB1779" i="109"/>
  <c r="BB1572" i="109"/>
  <c r="BC1829" i="109"/>
  <c r="BC1622" i="109"/>
  <c r="BB1793" i="109"/>
  <c r="BB1586" i="109"/>
  <c r="BC1835" i="109"/>
  <c r="BC1628" i="109"/>
  <c r="BC1838" i="109"/>
  <c r="BC1631" i="109"/>
  <c r="BC1824" i="109"/>
  <c r="BC1617" i="109"/>
  <c r="BC1833" i="109"/>
  <c r="BC1626" i="109"/>
  <c r="BB1804" i="109"/>
  <c r="BB1597" i="109"/>
  <c r="BB1805" i="109"/>
  <c r="BB1598" i="109"/>
  <c r="BC1832" i="109"/>
  <c r="BC1625" i="109"/>
  <c r="BB1808" i="109"/>
  <c r="BB1601" i="109"/>
  <c r="BC1830" i="109"/>
  <c r="BC1623" i="109"/>
  <c r="BC1828" i="109"/>
  <c r="BC1621" i="109"/>
  <c r="BC1840" i="109"/>
  <c r="BC1633" i="109"/>
  <c r="BC1831" i="109"/>
  <c r="BC1624" i="109"/>
  <c r="BB1782" i="109"/>
  <c r="BB1575" i="109"/>
  <c r="BC1820" i="109"/>
  <c r="BC1613" i="109"/>
  <c r="BB1807" i="109"/>
  <c r="BB1600" i="109"/>
  <c r="BC1818" i="109"/>
  <c r="BC1611" i="109"/>
  <c r="BC1822" i="109"/>
  <c r="BC1615" i="109"/>
  <c r="BC1842" i="109"/>
  <c r="BC1635" i="109"/>
  <c r="BC1827" i="109"/>
  <c r="BC1620" i="109"/>
  <c r="BB1812" i="109"/>
  <c r="BB1605" i="109"/>
  <c r="BB1792" i="109"/>
  <c r="BB1585" i="109"/>
  <c r="BB1803" i="109"/>
  <c r="BB1596" i="109"/>
  <c r="BC1823" i="109"/>
  <c r="BC1616" i="109"/>
  <c r="BB1794" i="109"/>
  <c r="BB1587" i="109"/>
  <c r="BC1834" i="109"/>
  <c r="BC1627" i="109"/>
  <c r="BB1789" i="109"/>
  <c r="BB1582" i="109"/>
  <c r="BC1826" i="109"/>
  <c r="BC1619" i="109"/>
  <c r="BB1811" i="109"/>
  <c r="BB1604" i="109"/>
  <c r="BC1836" i="109"/>
  <c r="BC1629" i="109"/>
  <c r="BB1790" i="109"/>
  <c r="BB1583" i="109"/>
  <c r="BC1837" i="109"/>
  <c r="BC1630" i="109"/>
  <c r="BB1791" i="109"/>
  <c r="BB1584" i="109"/>
  <c r="BB1817" i="109"/>
  <c r="BB1610" i="109"/>
  <c r="BB1798" i="109"/>
  <c r="BB1591" i="109"/>
  <c r="BB1795" i="109"/>
  <c r="BB1588" i="109"/>
  <c r="BB1796" i="109"/>
  <c r="BB1589" i="109"/>
  <c r="BB1797" i="109"/>
  <c r="BB1590" i="109"/>
  <c r="BB1778" i="109"/>
  <c r="BB1571" i="109"/>
  <c r="BB1781" i="109"/>
  <c r="BB1574" i="109"/>
  <c r="BC1821" i="109"/>
  <c r="BC1614" i="109"/>
  <c r="BB1799" i="109"/>
  <c r="BB1592" i="109"/>
  <c r="BC1819" i="109"/>
  <c r="BC1612" i="109"/>
  <c r="BB1801" i="109"/>
  <c r="BB1594" i="109"/>
  <c r="BB1809" i="109"/>
  <c r="BB1602" i="109"/>
  <c r="BB1806" i="109"/>
  <c r="BB1599" i="109"/>
  <c r="BB1780" i="109"/>
  <c r="BB1573" i="109"/>
  <c r="BB1815" i="109"/>
  <c r="BB1608" i="109"/>
  <c r="BC1825" i="109"/>
  <c r="BC1618" i="109"/>
  <c r="BB1813" i="109"/>
  <c r="BB1606" i="109"/>
  <c r="BB1786" i="109"/>
  <c r="BB1579" i="109"/>
  <c r="BB1784" i="109"/>
  <c r="BB1577" i="109"/>
  <c r="BB1810" i="109"/>
  <c r="BB1603" i="109"/>
  <c r="BB1783" i="109"/>
  <c r="BB1576" i="109"/>
  <c r="BB1816" i="109"/>
  <c r="BB1609" i="109"/>
  <c r="AH1208" i="109"/>
  <c r="AJ1208" i="109" s="1"/>
  <c r="AK1208" i="109" s="1"/>
  <c r="AL1208" i="109" s="1"/>
  <c r="AM1208" i="109" s="1"/>
  <c r="AN1208" i="109" s="1"/>
  <c r="AO1208" i="109" s="1"/>
  <c r="AP1208" i="109" s="1"/>
  <c r="AQ1208" i="109" s="1"/>
  <c r="AR1208" i="109" s="1"/>
  <c r="AS1208" i="109" s="1"/>
  <c r="AT1208" i="109" s="1"/>
  <c r="AU1208" i="109" s="1"/>
  <c r="AW1208" i="109" s="1"/>
  <c r="AX1208" i="109" s="1"/>
  <c r="AY1208" i="109" s="1"/>
  <c r="AZ1208" i="109" s="1"/>
  <c r="BA1208" i="109" s="1"/>
  <c r="BB1208" i="109" s="1"/>
  <c r="BC1208" i="109" s="1"/>
  <c r="BD1208" i="109" s="1"/>
  <c r="BE1208" i="109" s="1"/>
  <c r="BF1208" i="109" s="1"/>
  <c r="BG1208" i="109" s="1"/>
  <c r="BH1208" i="109" s="1"/>
  <c r="P1049" i="109"/>
  <c r="P1231" i="109"/>
  <c r="Q1204" i="109"/>
  <c r="R1204" i="109" s="1"/>
  <c r="S1204" i="109" s="1"/>
  <c r="T1204" i="109" s="1"/>
  <c r="U1204" i="109" s="1"/>
  <c r="W1204" i="109" s="1"/>
  <c r="X1204" i="109" s="1"/>
  <c r="Y1204" i="109" s="1"/>
  <c r="Z1204" i="109" s="1"/>
  <c r="AA1204" i="109" s="1"/>
  <c r="AB1204" i="109" s="1"/>
  <c r="AC1204" i="109" s="1"/>
  <c r="AD1204" i="109" s="1"/>
  <c r="AE1204" i="109" s="1"/>
  <c r="AF1204" i="109" s="1"/>
  <c r="AG1204" i="109" s="1"/>
  <c r="P1221" i="109"/>
  <c r="P1167" i="109"/>
  <c r="P1202" i="109"/>
  <c r="P1178" i="109"/>
  <c r="P1229" i="109"/>
  <c r="P1142" i="109"/>
  <c r="P1150" i="109"/>
  <c r="P1157" i="109"/>
  <c r="P1177" i="109"/>
  <c r="P1210" i="109"/>
  <c r="P1145" i="109"/>
  <c r="P1175" i="109"/>
  <c r="P1171" i="109"/>
  <c r="Q1228" i="109"/>
  <c r="R1228" i="109" s="1"/>
  <c r="S1228" i="109" s="1"/>
  <c r="T1228" i="109" s="1"/>
  <c r="U1228" i="109" s="1"/>
  <c r="W1228" i="109" s="1"/>
  <c r="X1228" i="109" s="1"/>
  <c r="Y1228" i="109" s="1"/>
  <c r="Z1228" i="109" s="1"/>
  <c r="AA1228" i="109" s="1"/>
  <c r="AB1228" i="109" s="1"/>
  <c r="AC1228" i="109" s="1"/>
  <c r="AD1228" i="109" s="1"/>
  <c r="AE1228" i="109" s="1"/>
  <c r="AF1228" i="109" s="1"/>
  <c r="AG1228" i="109" s="1"/>
  <c r="AH1228" i="109" s="1"/>
  <c r="AJ1228" i="109" s="1"/>
  <c r="AK1228" i="109" s="1"/>
  <c r="AL1228" i="109" s="1"/>
  <c r="AM1228" i="109" s="1"/>
  <c r="AN1228" i="109" s="1"/>
  <c r="AO1228" i="109" s="1"/>
  <c r="AP1228" i="109" s="1"/>
  <c r="AQ1228" i="109" s="1"/>
  <c r="AR1228" i="109" s="1"/>
  <c r="AS1228" i="109" s="1"/>
  <c r="AT1228" i="109" s="1"/>
  <c r="AU1228" i="109" s="1"/>
  <c r="AW1228" i="109" s="1"/>
  <c r="AX1228" i="109" s="1"/>
  <c r="AY1228" i="109" s="1"/>
  <c r="AZ1228" i="109" s="1"/>
  <c r="BA1228" i="109" s="1"/>
  <c r="BB1228" i="109" s="1"/>
  <c r="BC1228" i="109" s="1"/>
  <c r="BD1228" i="109" s="1"/>
  <c r="BE1228" i="109" s="1"/>
  <c r="BF1228" i="109" s="1"/>
  <c r="BG1228" i="109" s="1"/>
  <c r="BH1228" i="109" s="1"/>
  <c r="P1174" i="109"/>
  <c r="Q1224" i="109"/>
  <c r="R1224" i="109" s="1"/>
  <c r="S1224" i="109" s="1"/>
  <c r="T1224" i="109" s="1"/>
  <c r="U1224" i="109" s="1"/>
  <c r="W1224" i="109" s="1"/>
  <c r="X1224" i="109" s="1"/>
  <c r="Y1224" i="109" s="1"/>
  <c r="Z1224" i="109" s="1"/>
  <c r="AA1224" i="109" s="1"/>
  <c r="AB1224" i="109" s="1"/>
  <c r="AC1224" i="109" s="1"/>
  <c r="AD1224" i="109" s="1"/>
  <c r="AE1224" i="109" s="1"/>
  <c r="AF1224" i="109" s="1"/>
  <c r="AG1224" i="109" s="1"/>
  <c r="AH1224" i="109" s="1"/>
  <c r="AJ1224" i="109" s="1"/>
  <c r="AK1224" i="109" s="1"/>
  <c r="AL1224" i="109" s="1"/>
  <c r="AM1224" i="109" s="1"/>
  <c r="AN1224" i="109" s="1"/>
  <c r="AO1224" i="109" s="1"/>
  <c r="AP1224" i="109" s="1"/>
  <c r="AQ1224" i="109" s="1"/>
  <c r="AR1224" i="109" s="1"/>
  <c r="AS1224" i="109" s="1"/>
  <c r="AT1224" i="109" s="1"/>
  <c r="AU1224" i="109" s="1"/>
  <c r="AW1224" i="109" s="1"/>
  <c r="AX1224" i="109" s="1"/>
  <c r="AY1224" i="109" s="1"/>
  <c r="AZ1224" i="109" s="1"/>
  <c r="BA1224" i="109" s="1"/>
  <c r="BB1224" i="109" s="1"/>
  <c r="BC1224" i="109" s="1"/>
  <c r="BD1224" i="109" s="1"/>
  <c r="BE1224" i="109" s="1"/>
  <c r="BF1224" i="109" s="1"/>
  <c r="BG1224" i="109" s="1"/>
  <c r="BH1224" i="109" s="1"/>
  <c r="P1191" i="109"/>
  <c r="Q1232" i="109"/>
  <c r="R1232" i="109" s="1"/>
  <c r="S1232" i="109" s="1"/>
  <c r="T1232" i="109" s="1"/>
  <c r="U1232" i="109" s="1"/>
  <c r="W1232" i="109" s="1"/>
  <c r="X1232" i="109" s="1"/>
  <c r="Y1232" i="109" s="1"/>
  <c r="Z1232" i="109" s="1"/>
  <c r="AA1232" i="109" s="1"/>
  <c r="AB1232" i="109" s="1"/>
  <c r="AC1232" i="109" s="1"/>
  <c r="AD1232" i="109" s="1"/>
  <c r="AE1232" i="109" s="1"/>
  <c r="AF1232" i="109" s="1"/>
  <c r="AG1232" i="109" s="1"/>
  <c r="AH1232" i="109" s="1"/>
  <c r="AJ1232" i="109" s="1"/>
  <c r="AK1232" i="109" s="1"/>
  <c r="AL1232" i="109" s="1"/>
  <c r="AM1232" i="109" s="1"/>
  <c r="AN1232" i="109" s="1"/>
  <c r="AO1232" i="109" s="1"/>
  <c r="AP1232" i="109" s="1"/>
  <c r="AQ1232" i="109" s="1"/>
  <c r="AR1232" i="109" s="1"/>
  <c r="AS1232" i="109" s="1"/>
  <c r="AT1232" i="109" s="1"/>
  <c r="AU1232" i="109" s="1"/>
  <c r="AW1232" i="109" s="1"/>
  <c r="AX1232" i="109" s="1"/>
  <c r="AY1232" i="109" s="1"/>
  <c r="AZ1232" i="109" s="1"/>
  <c r="BA1232" i="109" s="1"/>
  <c r="BB1232" i="109" s="1"/>
  <c r="BC1232" i="109" s="1"/>
  <c r="BD1232" i="109" s="1"/>
  <c r="BE1232" i="109" s="1"/>
  <c r="BF1232" i="109" s="1"/>
  <c r="BG1232" i="109" s="1"/>
  <c r="BH1232" i="109" s="1"/>
  <c r="Q1225" i="109"/>
  <c r="R1225" i="109" s="1"/>
  <c r="S1225" i="109" s="1"/>
  <c r="T1225" i="109" s="1"/>
  <c r="U1225" i="109" s="1"/>
  <c r="W1225" i="109" s="1"/>
  <c r="X1225" i="109" s="1"/>
  <c r="Y1225" i="109" s="1"/>
  <c r="Z1225" i="109" s="1"/>
  <c r="AA1225" i="109" s="1"/>
  <c r="AB1225" i="109" s="1"/>
  <c r="AC1225" i="109" s="1"/>
  <c r="AD1225" i="109" s="1"/>
  <c r="AE1225" i="109" s="1"/>
  <c r="AF1225" i="109" s="1"/>
  <c r="AG1225" i="109" s="1"/>
  <c r="AH1225" i="109" s="1"/>
  <c r="AJ1225" i="109" s="1"/>
  <c r="AK1225" i="109" s="1"/>
  <c r="AL1225" i="109" s="1"/>
  <c r="AM1225" i="109" s="1"/>
  <c r="AN1225" i="109" s="1"/>
  <c r="AO1225" i="109" s="1"/>
  <c r="AP1225" i="109" s="1"/>
  <c r="AQ1225" i="109" s="1"/>
  <c r="AR1225" i="109" s="1"/>
  <c r="AS1225" i="109" s="1"/>
  <c r="AT1225" i="109" s="1"/>
  <c r="AU1225" i="109" s="1"/>
  <c r="AW1225" i="109" s="1"/>
  <c r="AX1225" i="109" s="1"/>
  <c r="AY1225" i="109" s="1"/>
  <c r="AZ1225" i="109" s="1"/>
  <c r="BA1225" i="109" s="1"/>
  <c r="BB1225" i="109" s="1"/>
  <c r="BC1225" i="109" s="1"/>
  <c r="BD1225" i="109" s="1"/>
  <c r="BE1225" i="109" s="1"/>
  <c r="BF1225" i="109" s="1"/>
  <c r="BG1225" i="109" s="1"/>
  <c r="BH1225" i="109" s="1"/>
  <c r="P1197" i="109"/>
  <c r="P1166" i="109"/>
  <c r="P1161" i="109"/>
  <c r="P1193" i="109"/>
  <c r="P1235" i="109"/>
  <c r="P1151" i="109"/>
  <c r="Q1192" i="109"/>
  <c r="R1192" i="109" s="1"/>
  <c r="S1192" i="109" s="1"/>
  <c r="T1192" i="109" s="1"/>
  <c r="U1192" i="109" s="1"/>
  <c r="W1192" i="109" s="1"/>
  <c r="X1192" i="109" s="1"/>
  <c r="Y1192" i="109" s="1"/>
  <c r="Z1192" i="109" s="1"/>
  <c r="AA1192" i="109" s="1"/>
  <c r="AB1192" i="109" s="1"/>
  <c r="AC1192" i="109" s="1"/>
  <c r="AD1192" i="109" s="1"/>
  <c r="AE1192" i="109" s="1"/>
  <c r="AF1192" i="109" s="1"/>
  <c r="AG1192" i="109" s="1"/>
  <c r="P1182" i="109"/>
  <c r="P1217" i="109"/>
  <c r="P1218" i="109"/>
  <c r="Q1205" i="109"/>
  <c r="R1205" i="109" s="1"/>
  <c r="S1205" i="109" s="1"/>
  <c r="T1205" i="109" s="1"/>
  <c r="U1205" i="109" s="1"/>
  <c r="W1205" i="109" s="1"/>
  <c r="X1205" i="109" s="1"/>
  <c r="Y1205" i="109" s="1"/>
  <c r="Z1205" i="109" s="1"/>
  <c r="AA1205" i="109" s="1"/>
  <c r="AB1205" i="109" s="1"/>
  <c r="AC1205" i="109" s="1"/>
  <c r="AD1205" i="109" s="1"/>
  <c r="AE1205" i="109" s="1"/>
  <c r="AF1205" i="109" s="1"/>
  <c r="AG1205" i="109" s="1"/>
  <c r="P1154" i="109"/>
  <c r="Q1196" i="109"/>
  <c r="R1196" i="109" s="1"/>
  <c r="S1196" i="109" s="1"/>
  <c r="T1196" i="109" s="1"/>
  <c r="U1196" i="109" s="1"/>
  <c r="W1196" i="109" s="1"/>
  <c r="X1196" i="109" s="1"/>
  <c r="Y1196" i="109" s="1"/>
  <c r="Z1196" i="109" s="1"/>
  <c r="AA1196" i="109" s="1"/>
  <c r="AB1196" i="109" s="1"/>
  <c r="AC1196" i="109" s="1"/>
  <c r="AD1196" i="109" s="1"/>
  <c r="AE1196" i="109" s="1"/>
  <c r="AF1196" i="109" s="1"/>
  <c r="AG1196" i="109" s="1"/>
  <c r="Q1188" i="109"/>
  <c r="R1188" i="109" s="1"/>
  <c r="S1188" i="109" s="1"/>
  <c r="T1188" i="109" s="1"/>
  <c r="U1188" i="109" s="1"/>
  <c r="W1188" i="109" s="1"/>
  <c r="X1188" i="109" s="1"/>
  <c r="Y1188" i="109" s="1"/>
  <c r="Z1188" i="109" s="1"/>
  <c r="AA1188" i="109" s="1"/>
  <c r="AB1188" i="109" s="1"/>
  <c r="AC1188" i="109" s="1"/>
  <c r="AD1188" i="109" s="1"/>
  <c r="AE1188" i="109" s="1"/>
  <c r="AF1188" i="109" s="1"/>
  <c r="AG1188" i="109" s="1"/>
  <c r="P1206" i="109"/>
  <c r="Q1176" i="109"/>
  <c r="R1176" i="109" s="1"/>
  <c r="S1176" i="109" s="1"/>
  <c r="T1176" i="109" s="1"/>
  <c r="U1176" i="109" s="1"/>
  <c r="W1176" i="109" s="1"/>
  <c r="X1176" i="109" s="1"/>
  <c r="Y1176" i="109" s="1"/>
  <c r="Z1176" i="109" s="1"/>
  <c r="AA1176" i="109" s="1"/>
  <c r="AB1176" i="109" s="1"/>
  <c r="AC1176" i="109" s="1"/>
  <c r="AD1176" i="109" s="1"/>
  <c r="AE1176" i="109" s="1"/>
  <c r="AF1176" i="109" s="1"/>
  <c r="AG1176" i="109" s="1"/>
  <c r="Q1212" i="109"/>
  <c r="R1212" i="109" s="1"/>
  <c r="S1212" i="109" s="1"/>
  <c r="T1212" i="109" s="1"/>
  <c r="U1212" i="109" s="1"/>
  <c r="W1212" i="109" s="1"/>
  <c r="X1212" i="109" s="1"/>
  <c r="Y1212" i="109" s="1"/>
  <c r="Z1212" i="109" s="1"/>
  <c r="AA1212" i="109" s="1"/>
  <c r="AB1212" i="109" s="1"/>
  <c r="AC1212" i="109" s="1"/>
  <c r="AD1212" i="109" s="1"/>
  <c r="AE1212" i="109" s="1"/>
  <c r="AF1212" i="109" s="1"/>
  <c r="AG1212" i="109" s="1"/>
  <c r="AH1212" i="109" s="1"/>
  <c r="AJ1212" i="109" s="1"/>
  <c r="AK1212" i="109" s="1"/>
  <c r="AL1212" i="109" s="1"/>
  <c r="AM1212" i="109" s="1"/>
  <c r="AN1212" i="109" s="1"/>
  <c r="AO1212" i="109" s="1"/>
  <c r="AP1212" i="109" s="1"/>
  <c r="AQ1212" i="109" s="1"/>
  <c r="AR1212" i="109" s="1"/>
  <c r="AS1212" i="109" s="1"/>
  <c r="AT1212" i="109" s="1"/>
  <c r="AU1212" i="109" s="1"/>
  <c r="AW1212" i="109" s="1"/>
  <c r="AX1212" i="109" s="1"/>
  <c r="AY1212" i="109" s="1"/>
  <c r="AZ1212" i="109" s="1"/>
  <c r="BA1212" i="109" s="1"/>
  <c r="BB1212" i="109" s="1"/>
  <c r="BC1212" i="109" s="1"/>
  <c r="BD1212" i="109" s="1"/>
  <c r="BE1212" i="109" s="1"/>
  <c r="BF1212" i="109" s="1"/>
  <c r="BG1212" i="109" s="1"/>
  <c r="BH1212" i="109" s="1"/>
  <c r="P1141" i="109"/>
  <c r="P1207" i="109"/>
  <c r="P1226" i="109"/>
  <c r="Q1200" i="109"/>
  <c r="R1200" i="109" s="1"/>
  <c r="S1200" i="109" s="1"/>
  <c r="T1200" i="109" s="1"/>
  <c r="U1200" i="109" s="1"/>
  <c r="W1200" i="109" s="1"/>
  <c r="X1200" i="109" s="1"/>
  <c r="Y1200" i="109" s="1"/>
  <c r="Z1200" i="109" s="1"/>
  <c r="AA1200" i="109" s="1"/>
  <c r="AB1200" i="109" s="1"/>
  <c r="AC1200" i="109" s="1"/>
  <c r="AD1200" i="109" s="1"/>
  <c r="AE1200" i="109" s="1"/>
  <c r="AF1200" i="109" s="1"/>
  <c r="AG1200" i="109" s="1"/>
  <c r="P1138" i="109"/>
  <c r="P1194" i="109"/>
  <c r="Q1189" i="109"/>
  <c r="R1189" i="109" s="1"/>
  <c r="S1189" i="109" s="1"/>
  <c r="T1189" i="109" s="1"/>
  <c r="U1189" i="109" s="1"/>
  <c r="W1189" i="109" s="1"/>
  <c r="X1189" i="109" s="1"/>
  <c r="Y1189" i="109" s="1"/>
  <c r="Z1189" i="109" s="1"/>
  <c r="AA1189" i="109" s="1"/>
  <c r="AB1189" i="109" s="1"/>
  <c r="AC1189" i="109" s="1"/>
  <c r="AD1189" i="109" s="1"/>
  <c r="AE1189" i="109" s="1"/>
  <c r="AF1189" i="109" s="1"/>
  <c r="AG1189" i="109" s="1"/>
  <c r="P1162" i="109"/>
  <c r="Q1216" i="109"/>
  <c r="R1216" i="109" s="1"/>
  <c r="S1216" i="109" s="1"/>
  <c r="T1216" i="109" s="1"/>
  <c r="U1216" i="109" s="1"/>
  <c r="W1216" i="109" s="1"/>
  <c r="X1216" i="109" s="1"/>
  <c r="Y1216" i="109" s="1"/>
  <c r="Z1216" i="109" s="1"/>
  <c r="AA1216" i="109" s="1"/>
  <c r="AB1216" i="109" s="1"/>
  <c r="AC1216" i="109" s="1"/>
  <c r="AD1216" i="109" s="1"/>
  <c r="AE1216" i="109" s="1"/>
  <c r="AF1216" i="109" s="1"/>
  <c r="AG1216" i="109" s="1"/>
  <c r="AH1216" i="109" s="1"/>
  <c r="AJ1216" i="109" s="1"/>
  <c r="AK1216" i="109" s="1"/>
  <c r="AL1216" i="109" s="1"/>
  <c r="AM1216" i="109" s="1"/>
  <c r="AN1216" i="109" s="1"/>
  <c r="AO1216" i="109" s="1"/>
  <c r="AP1216" i="109" s="1"/>
  <c r="AQ1216" i="109" s="1"/>
  <c r="AR1216" i="109" s="1"/>
  <c r="AS1216" i="109" s="1"/>
  <c r="AT1216" i="109" s="1"/>
  <c r="AU1216" i="109" s="1"/>
  <c r="AW1216" i="109" s="1"/>
  <c r="AX1216" i="109" s="1"/>
  <c r="AY1216" i="109" s="1"/>
  <c r="AZ1216" i="109" s="1"/>
  <c r="BA1216" i="109" s="1"/>
  <c r="BB1216" i="109" s="1"/>
  <c r="BC1216" i="109" s="1"/>
  <c r="BD1216" i="109" s="1"/>
  <c r="BE1216" i="109" s="1"/>
  <c r="BF1216" i="109" s="1"/>
  <c r="BG1216" i="109" s="1"/>
  <c r="BH1216" i="109" s="1"/>
  <c r="P1215" i="109"/>
  <c r="P1234" i="109"/>
  <c r="P1219" i="109"/>
  <c r="P1146" i="109"/>
  <c r="P1159" i="109"/>
  <c r="P1230" i="109"/>
  <c r="P1186" i="109"/>
  <c r="P1199" i="109"/>
  <c r="Q1220" i="109"/>
  <c r="R1220" i="109" s="1"/>
  <c r="S1220" i="109" s="1"/>
  <c r="T1220" i="109" s="1"/>
  <c r="U1220" i="109" s="1"/>
  <c r="W1220" i="109" s="1"/>
  <c r="X1220" i="109" s="1"/>
  <c r="Y1220" i="109" s="1"/>
  <c r="Z1220" i="109" s="1"/>
  <c r="AA1220" i="109" s="1"/>
  <c r="AB1220" i="109" s="1"/>
  <c r="AC1220" i="109" s="1"/>
  <c r="AD1220" i="109" s="1"/>
  <c r="AE1220" i="109" s="1"/>
  <c r="AF1220" i="109" s="1"/>
  <c r="AG1220" i="109" s="1"/>
  <c r="AH1220" i="109" s="1"/>
  <c r="AJ1220" i="109" s="1"/>
  <c r="AK1220" i="109" s="1"/>
  <c r="AL1220" i="109" s="1"/>
  <c r="AM1220" i="109" s="1"/>
  <c r="AN1220" i="109" s="1"/>
  <c r="AO1220" i="109" s="1"/>
  <c r="AP1220" i="109" s="1"/>
  <c r="AQ1220" i="109" s="1"/>
  <c r="AR1220" i="109" s="1"/>
  <c r="AS1220" i="109" s="1"/>
  <c r="AT1220" i="109" s="1"/>
  <c r="AU1220" i="109" s="1"/>
  <c r="AW1220" i="109" s="1"/>
  <c r="AX1220" i="109" s="1"/>
  <c r="AY1220" i="109" s="1"/>
  <c r="AZ1220" i="109" s="1"/>
  <c r="BA1220" i="109" s="1"/>
  <c r="BB1220" i="109" s="1"/>
  <c r="BC1220" i="109" s="1"/>
  <c r="BD1220" i="109" s="1"/>
  <c r="BE1220" i="109" s="1"/>
  <c r="BF1220" i="109" s="1"/>
  <c r="BG1220" i="109" s="1"/>
  <c r="BH1220" i="109" s="1"/>
  <c r="P1139" i="109"/>
  <c r="P1163" i="109"/>
  <c r="Q1168" i="109"/>
  <c r="R1168" i="109" s="1"/>
  <c r="S1168" i="109" s="1"/>
  <c r="T1168" i="109" s="1"/>
  <c r="U1168" i="109" s="1"/>
  <c r="W1168" i="109" s="1"/>
  <c r="X1168" i="109" s="1"/>
  <c r="Y1168" i="109" s="1"/>
  <c r="Z1168" i="109" s="1"/>
  <c r="AA1168" i="109" s="1"/>
  <c r="AB1168" i="109" s="1"/>
  <c r="AC1168" i="109" s="1"/>
  <c r="AD1168" i="109" s="1"/>
  <c r="AE1168" i="109" s="1"/>
  <c r="AF1168" i="109" s="1"/>
  <c r="AG1168" i="109" s="1"/>
  <c r="Q1184" i="109"/>
  <c r="R1184" i="109" s="1"/>
  <c r="S1184" i="109" s="1"/>
  <c r="T1184" i="109" s="1"/>
  <c r="U1184" i="109" s="1"/>
  <c r="W1184" i="109" s="1"/>
  <c r="X1184" i="109" s="1"/>
  <c r="Y1184" i="109" s="1"/>
  <c r="Z1184" i="109" s="1"/>
  <c r="AA1184" i="109" s="1"/>
  <c r="AB1184" i="109" s="1"/>
  <c r="AC1184" i="109" s="1"/>
  <c r="AD1184" i="109" s="1"/>
  <c r="AE1184" i="109" s="1"/>
  <c r="AF1184" i="109" s="1"/>
  <c r="AG1184" i="109" s="1"/>
  <c r="P1213" i="109"/>
  <c r="P1223" i="109"/>
  <c r="P1135" i="109"/>
  <c r="P1181" i="109"/>
  <c r="P1153" i="109"/>
  <c r="P1233" i="109"/>
  <c r="P1158" i="109"/>
  <c r="Q1236" i="109"/>
  <c r="R1236" i="109" s="1"/>
  <c r="S1236" i="109" s="1"/>
  <c r="T1236" i="109" s="1"/>
  <c r="U1236" i="109" s="1"/>
  <c r="W1236" i="109" s="1"/>
  <c r="X1236" i="109" s="1"/>
  <c r="Y1236" i="109" s="1"/>
  <c r="Z1236" i="109" s="1"/>
  <c r="AA1236" i="109" s="1"/>
  <c r="AB1236" i="109" s="1"/>
  <c r="AC1236" i="109" s="1"/>
  <c r="AD1236" i="109" s="1"/>
  <c r="AE1236" i="109" s="1"/>
  <c r="AF1236" i="109" s="1"/>
  <c r="AG1236" i="109" s="1"/>
  <c r="Q1172" i="109"/>
  <c r="R1172" i="109" s="1"/>
  <c r="S1172" i="109" s="1"/>
  <c r="T1172" i="109" s="1"/>
  <c r="U1172" i="109" s="1"/>
  <c r="W1172" i="109" s="1"/>
  <c r="X1172" i="109" s="1"/>
  <c r="Y1172" i="109" s="1"/>
  <c r="Z1172" i="109" s="1"/>
  <c r="AA1172" i="109" s="1"/>
  <c r="AB1172" i="109" s="1"/>
  <c r="AC1172" i="109" s="1"/>
  <c r="AD1172" i="109" s="1"/>
  <c r="AE1172" i="109" s="1"/>
  <c r="AF1172" i="109" s="1"/>
  <c r="AG1172" i="109" s="1"/>
  <c r="P1190" i="109"/>
  <c r="P1173" i="109"/>
  <c r="P1211" i="109"/>
  <c r="P1227" i="109"/>
  <c r="P1222" i="109"/>
  <c r="P1165" i="109"/>
  <c r="P1155" i="109"/>
  <c r="P1170" i="109"/>
  <c r="P1169" i="109"/>
  <c r="P1134" i="109"/>
  <c r="P1143" i="109"/>
  <c r="P1185" i="109"/>
  <c r="P1183" i="109"/>
  <c r="Q1180" i="109"/>
  <c r="R1180" i="109" s="1"/>
  <c r="S1180" i="109" s="1"/>
  <c r="T1180" i="109" s="1"/>
  <c r="U1180" i="109" s="1"/>
  <c r="W1180" i="109" s="1"/>
  <c r="X1180" i="109" s="1"/>
  <c r="Y1180" i="109" s="1"/>
  <c r="Z1180" i="109" s="1"/>
  <c r="AA1180" i="109" s="1"/>
  <c r="AB1180" i="109" s="1"/>
  <c r="AC1180" i="109" s="1"/>
  <c r="AD1180" i="109" s="1"/>
  <c r="AE1180" i="109" s="1"/>
  <c r="AF1180" i="109" s="1"/>
  <c r="AG1180" i="109" s="1"/>
  <c r="P1147" i="109"/>
  <c r="P1179" i="109"/>
  <c r="P1214" i="109"/>
  <c r="P1201" i="109"/>
  <c r="P1195" i="109"/>
  <c r="P1149" i="109"/>
  <c r="P1187" i="109"/>
  <c r="P1198" i="109"/>
  <c r="P1209" i="109"/>
  <c r="P1203" i="109"/>
  <c r="P1113" i="109"/>
  <c r="P1106" i="109"/>
  <c r="P1112" i="109"/>
  <c r="P1100" i="109"/>
  <c r="P1108" i="109"/>
  <c r="I31" i="55"/>
  <c r="E39" i="55" s="1"/>
  <c r="E47" i="55" s="1"/>
  <c r="E48" i="55" s="1"/>
  <c r="E50" i="55" s="1"/>
  <c r="I31" i="121"/>
  <c r="I30" i="121"/>
  <c r="E55" i="121"/>
  <c r="H25" i="121"/>
  <c r="E55" i="55"/>
  <c r="H25" i="55"/>
  <c r="I29" i="55"/>
  <c r="BC1816" i="109" l="1"/>
  <c r="BC1609" i="109"/>
  <c r="BC1810" i="109"/>
  <c r="BC1603" i="109"/>
  <c r="BC1786" i="109"/>
  <c r="BC1579" i="109"/>
  <c r="BD1825" i="109"/>
  <c r="BD1618" i="109"/>
  <c r="BC1780" i="109"/>
  <c r="BC1573" i="109"/>
  <c r="BC1809" i="109"/>
  <c r="BC1602" i="109"/>
  <c r="BC1799" i="109"/>
  <c r="BC1592" i="109"/>
  <c r="BC1781" i="109"/>
  <c r="BC1574" i="109"/>
  <c r="BC1797" i="109"/>
  <c r="BC1590" i="109"/>
  <c r="BC1795" i="109"/>
  <c r="BC1588" i="109"/>
  <c r="BC1817" i="109"/>
  <c r="BC1610" i="109"/>
  <c r="BD1837" i="109"/>
  <c r="BD1630" i="109"/>
  <c r="BD1836" i="109"/>
  <c r="BD1629" i="109"/>
  <c r="BD1826" i="109"/>
  <c r="BD1619" i="109"/>
  <c r="BD1834" i="109"/>
  <c r="BD1627" i="109"/>
  <c r="BD1823" i="109"/>
  <c r="BD1616" i="109"/>
  <c r="BC1792" i="109"/>
  <c r="BC1585" i="109"/>
  <c r="BD1832" i="109"/>
  <c r="BD1625" i="109"/>
  <c r="BC1804" i="109"/>
  <c r="BC1597" i="109"/>
  <c r="BD1824" i="109"/>
  <c r="BD1617" i="109"/>
  <c r="BD1835" i="109"/>
  <c r="BD1628" i="109"/>
  <c r="BD1829" i="109"/>
  <c r="BD1622" i="109"/>
  <c r="BD1839" i="109"/>
  <c r="BD1632" i="109"/>
  <c r="BC1802" i="109"/>
  <c r="BC1595" i="109"/>
  <c r="BC1777" i="109"/>
  <c r="BC1570" i="109"/>
  <c r="BC1776" i="109"/>
  <c r="BC1569" i="109"/>
  <c r="BC1800" i="109"/>
  <c r="BC1593" i="109"/>
  <c r="BC1812" i="109"/>
  <c r="BC1605" i="109"/>
  <c r="BD1842" i="109"/>
  <c r="BD1635" i="109"/>
  <c r="BD1818" i="109"/>
  <c r="BD1611" i="109"/>
  <c r="BD1820" i="109"/>
  <c r="BD1613" i="109"/>
  <c r="BD1831" i="109"/>
  <c r="BD1624" i="109"/>
  <c r="BD1828" i="109"/>
  <c r="BD1621" i="109"/>
  <c r="BC1783" i="109"/>
  <c r="BC1576" i="109"/>
  <c r="BC1784" i="109"/>
  <c r="BC1577" i="109"/>
  <c r="BC1813" i="109"/>
  <c r="BC1606" i="109"/>
  <c r="BC1815" i="109"/>
  <c r="BC1608" i="109"/>
  <c r="BC1806" i="109"/>
  <c r="BC1599" i="109"/>
  <c r="BC1801" i="109"/>
  <c r="BC1594" i="109"/>
  <c r="BD1819" i="109"/>
  <c r="BD1612" i="109"/>
  <c r="BD1821" i="109"/>
  <c r="BD1614" i="109"/>
  <c r="BC1778" i="109"/>
  <c r="BC1571" i="109"/>
  <c r="BC1796" i="109"/>
  <c r="BC1589" i="109"/>
  <c r="BC1798" i="109"/>
  <c r="BC1591" i="109"/>
  <c r="BC1791" i="109"/>
  <c r="BC1584" i="109"/>
  <c r="BC1790" i="109"/>
  <c r="BC1583" i="109"/>
  <c r="BC1811" i="109"/>
  <c r="BC1604" i="109"/>
  <c r="BC1789" i="109"/>
  <c r="BC1582" i="109"/>
  <c r="BC1794" i="109"/>
  <c r="BC1587" i="109"/>
  <c r="BC1803" i="109"/>
  <c r="BC1596" i="109"/>
  <c r="BC1808" i="109"/>
  <c r="BC1601" i="109"/>
  <c r="BC1805" i="109"/>
  <c r="BC1598" i="109"/>
  <c r="BD1833" i="109"/>
  <c r="BD1626" i="109"/>
  <c r="BD1838" i="109"/>
  <c r="BD1631" i="109"/>
  <c r="BC1793" i="109"/>
  <c r="BC1586" i="109"/>
  <c r="BC1779" i="109"/>
  <c r="BC1572" i="109"/>
  <c r="BD1841" i="109"/>
  <c r="BD1634" i="109"/>
  <c r="BC1787" i="109"/>
  <c r="BC1580" i="109"/>
  <c r="BC1788" i="109"/>
  <c r="BC1581" i="109"/>
  <c r="BC1814" i="109"/>
  <c r="BC1607" i="109"/>
  <c r="BC1785" i="109"/>
  <c r="BC1578" i="109"/>
  <c r="BD1827" i="109"/>
  <c r="BD1620" i="109"/>
  <c r="BD1822" i="109"/>
  <c r="BD1615" i="109"/>
  <c r="BC1807" i="109"/>
  <c r="BC1600" i="109"/>
  <c r="BC1782" i="109"/>
  <c r="BC1575" i="109"/>
  <c r="BD1840" i="109"/>
  <c r="BD1633" i="109"/>
  <c r="BD1830" i="109"/>
  <c r="BD1623" i="109"/>
  <c r="AH1205" i="109"/>
  <c r="AJ1205" i="109" s="1"/>
  <c r="AK1205" i="109" s="1"/>
  <c r="AL1205" i="109" s="1"/>
  <c r="AM1205" i="109" s="1"/>
  <c r="AN1205" i="109" s="1"/>
  <c r="AO1205" i="109" s="1"/>
  <c r="AP1205" i="109" s="1"/>
  <c r="AQ1205" i="109" s="1"/>
  <c r="AR1205" i="109" s="1"/>
  <c r="AS1205" i="109" s="1"/>
  <c r="AT1205" i="109" s="1"/>
  <c r="AU1205" i="109" s="1"/>
  <c r="AW1205" i="109" s="1"/>
  <c r="AX1205" i="109" s="1"/>
  <c r="AY1205" i="109" s="1"/>
  <c r="AZ1205" i="109" s="1"/>
  <c r="BA1205" i="109" s="1"/>
  <c r="BB1205" i="109" s="1"/>
  <c r="BC1205" i="109" s="1"/>
  <c r="BD1205" i="109" s="1"/>
  <c r="BE1205" i="109" s="1"/>
  <c r="BF1205" i="109" s="1"/>
  <c r="BG1205" i="109" s="1"/>
  <c r="BH1205" i="109" s="1"/>
  <c r="AH1192" i="109"/>
  <c r="AJ1192" i="109" s="1"/>
  <c r="AK1192" i="109" s="1"/>
  <c r="AL1192" i="109" s="1"/>
  <c r="AM1192" i="109" s="1"/>
  <c r="AN1192" i="109" s="1"/>
  <c r="AO1192" i="109" s="1"/>
  <c r="AP1192" i="109" s="1"/>
  <c r="AQ1192" i="109" s="1"/>
  <c r="AR1192" i="109" s="1"/>
  <c r="AS1192" i="109" s="1"/>
  <c r="AT1192" i="109" s="1"/>
  <c r="AU1192" i="109" s="1"/>
  <c r="AW1192" i="109" s="1"/>
  <c r="AX1192" i="109" s="1"/>
  <c r="AY1192" i="109" s="1"/>
  <c r="AZ1192" i="109" s="1"/>
  <c r="BA1192" i="109" s="1"/>
  <c r="BB1192" i="109" s="1"/>
  <c r="BC1192" i="109" s="1"/>
  <c r="BD1192" i="109" s="1"/>
  <c r="BE1192" i="109" s="1"/>
  <c r="BF1192" i="109" s="1"/>
  <c r="BG1192" i="109" s="1"/>
  <c r="BH1192" i="109" s="1"/>
  <c r="AH1200" i="109"/>
  <c r="AJ1200" i="109" s="1"/>
  <c r="AK1200" i="109" s="1"/>
  <c r="AL1200" i="109" s="1"/>
  <c r="AM1200" i="109" s="1"/>
  <c r="AN1200" i="109" s="1"/>
  <c r="AO1200" i="109" s="1"/>
  <c r="AP1200" i="109" s="1"/>
  <c r="AQ1200" i="109" s="1"/>
  <c r="AR1200" i="109" s="1"/>
  <c r="AS1200" i="109" s="1"/>
  <c r="AT1200" i="109" s="1"/>
  <c r="AU1200" i="109" s="1"/>
  <c r="AW1200" i="109" s="1"/>
  <c r="AX1200" i="109" s="1"/>
  <c r="AY1200" i="109" s="1"/>
  <c r="AZ1200" i="109" s="1"/>
  <c r="BA1200" i="109" s="1"/>
  <c r="BB1200" i="109" s="1"/>
  <c r="BC1200" i="109" s="1"/>
  <c r="BD1200" i="109" s="1"/>
  <c r="BE1200" i="109" s="1"/>
  <c r="BF1200" i="109" s="1"/>
  <c r="BG1200" i="109" s="1"/>
  <c r="BH1200" i="109" s="1"/>
  <c r="AH1188" i="109"/>
  <c r="AJ1188" i="109" s="1"/>
  <c r="AK1188" i="109" s="1"/>
  <c r="AL1188" i="109" s="1"/>
  <c r="AM1188" i="109" s="1"/>
  <c r="AN1188" i="109" s="1"/>
  <c r="AO1188" i="109" s="1"/>
  <c r="AP1188" i="109" s="1"/>
  <c r="AQ1188" i="109" s="1"/>
  <c r="AR1188" i="109" s="1"/>
  <c r="AS1188" i="109" s="1"/>
  <c r="AT1188" i="109" s="1"/>
  <c r="AU1188" i="109" s="1"/>
  <c r="AW1188" i="109" s="1"/>
  <c r="AX1188" i="109" s="1"/>
  <c r="AY1188" i="109" s="1"/>
  <c r="AZ1188" i="109" s="1"/>
  <c r="BA1188" i="109" s="1"/>
  <c r="BB1188" i="109" s="1"/>
  <c r="BC1188" i="109" s="1"/>
  <c r="BD1188" i="109" s="1"/>
  <c r="BE1188" i="109" s="1"/>
  <c r="BF1188" i="109" s="1"/>
  <c r="BG1188" i="109" s="1"/>
  <c r="BH1188" i="109" s="1"/>
  <c r="AH1184" i="109"/>
  <c r="AJ1184" i="109" s="1"/>
  <c r="AK1184" i="109" s="1"/>
  <c r="AL1184" i="109" s="1"/>
  <c r="AM1184" i="109" s="1"/>
  <c r="AN1184" i="109" s="1"/>
  <c r="AO1184" i="109" s="1"/>
  <c r="AP1184" i="109" s="1"/>
  <c r="AQ1184" i="109" s="1"/>
  <c r="AR1184" i="109" s="1"/>
  <c r="AS1184" i="109" s="1"/>
  <c r="AT1184" i="109" s="1"/>
  <c r="AU1184" i="109" s="1"/>
  <c r="AW1184" i="109" s="1"/>
  <c r="AX1184" i="109" s="1"/>
  <c r="AY1184" i="109" s="1"/>
  <c r="AZ1184" i="109" s="1"/>
  <c r="BA1184" i="109" s="1"/>
  <c r="BB1184" i="109" s="1"/>
  <c r="BC1184" i="109" s="1"/>
  <c r="BD1184" i="109" s="1"/>
  <c r="BE1184" i="109" s="1"/>
  <c r="BF1184" i="109" s="1"/>
  <c r="BG1184" i="109" s="1"/>
  <c r="BH1184" i="109" s="1"/>
  <c r="AH1189" i="109"/>
  <c r="AJ1189" i="109" s="1"/>
  <c r="AK1189" i="109" s="1"/>
  <c r="AL1189" i="109" s="1"/>
  <c r="AM1189" i="109" s="1"/>
  <c r="AN1189" i="109" s="1"/>
  <c r="AO1189" i="109" s="1"/>
  <c r="AP1189" i="109" s="1"/>
  <c r="AQ1189" i="109" s="1"/>
  <c r="AR1189" i="109" s="1"/>
  <c r="AS1189" i="109" s="1"/>
  <c r="AT1189" i="109" s="1"/>
  <c r="AU1189" i="109" s="1"/>
  <c r="AW1189" i="109" s="1"/>
  <c r="AX1189" i="109" s="1"/>
  <c r="AY1189" i="109" s="1"/>
  <c r="AZ1189" i="109" s="1"/>
  <c r="BA1189" i="109" s="1"/>
  <c r="BB1189" i="109" s="1"/>
  <c r="BC1189" i="109" s="1"/>
  <c r="BD1189" i="109" s="1"/>
  <c r="BE1189" i="109" s="1"/>
  <c r="BF1189" i="109" s="1"/>
  <c r="BG1189" i="109" s="1"/>
  <c r="BH1189" i="109" s="1"/>
  <c r="AH1176" i="109"/>
  <c r="AJ1176" i="109" s="1"/>
  <c r="AK1176" i="109" s="1"/>
  <c r="AL1176" i="109" s="1"/>
  <c r="AM1176" i="109" s="1"/>
  <c r="AN1176" i="109" s="1"/>
  <c r="AO1176" i="109" s="1"/>
  <c r="AP1176" i="109" s="1"/>
  <c r="AQ1176" i="109" s="1"/>
  <c r="AR1176" i="109" s="1"/>
  <c r="AS1176" i="109" s="1"/>
  <c r="AT1176" i="109" s="1"/>
  <c r="AU1176" i="109" s="1"/>
  <c r="AW1176" i="109" s="1"/>
  <c r="AX1176" i="109" s="1"/>
  <c r="AY1176" i="109" s="1"/>
  <c r="AZ1176" i="109" s="1"/>
  <c r="BA1176" i="109" s="1"/>
  <c r="BB1176" i="109" s="1"/>
  <c r="BC1176" i="109" s="1"/>
  <c r="BD1176" i="109" s="1"/>
  <c r="BE1176" i="109" s="1"/>
  <c r="BF1176" i="109" s="1"/>
  <c r="BG1176" i="109" s="1"/>
  <c r="BH1176" i="109" s="1"/>
  <c r="AH1196" i="109"/>
  <c r="AJ1196" i="109" s="1"/>
  <c r="AK1196" i="109" s="1"/>
  <c r="AL1196" i="109" s="1"/>
  <c r="AM1196" i="109" s="1"/>
  <c r="AN1196" i="109" s="1"/>
  <c r="AO1196" i="109" s="1"/>
  <c r="AP1196" i="109" s="1"/>
  <c r="AQ1196" i="109" s="1"/>
  <c r="AR1196" i="109" s="1"/>
  <c r="AS1196" i="109" s="1"/>
  <c r="AT1196" i="109" s="1"/>
  <c r="AU1196" i="109" s="1"/>
  <c r="AW1196" i="109" s="1"/>
  <c r="AX1196" i="109" s="1"/>
  <c r="AY1196" i="109" s="1"/>
  <c r="AZ1196" i="109" s="1"/>
  <c r="BA1196" i="109" s="1"/>
  <c r="BB1196" i="109" s="1"/>
  <c r="BC1196" i="109" s="1"/>
  <c r="BD1196" i="109" s="1"/>
  <c r="BE1196" i="109" s="1"/>
  <c r="BF1196" i="109" s="1"/>
  <c r="BG1196" i="109" s="1"/>
  <c r="BH1196" i="109" s="1"/>
  <c r="AH1180" i="109"/>
  <c r="AJ1180" i="109" s="1"/>
  <c r="AK1180" i="109" s="1"/>
  <c r="AL1180" i="109" s="1"/>
  <c r="AM1180" i="109" s="1"/>
  <c r="AN1180" i="109" s="1"/>
  <c r="AO1180" i="109" s="1"/>
  <c r="AP1180" i="109" s="1"/>
  <c r="AQ1180" i="109" s="1"/>
  <c r="AR1180" i="109" s="1"/>
  <c r="AS1180" i="109" s="1"/>
  <c r="AT1180" i="109" s="1"/>
  <c r="AU1180" i="109" s="1"/>
  <c r="AW1180" i="109" s="1"/>
  <c r="AX1180" i="109" s="1"/>
  <c r="AY1180" i="109" s="1"/>
  <c r="AZ1180" i="109" s="1"/>
  <c r="BA1180" i="109" s="1"/>
  <c r="BB1180" i="109" s="1"/>
  <c r="BC1180" i="109" s="1"/>
  <c r="BD1180" i="109" s="1"/>
  <c r="BE1180" i="109" s="1"/>
  <c r="BF1180" i="109" s="1"/>
  <c r="BG1180" i="109" s="1"/>
  <c r="BH1180" i="109" s="1"/>
  <c r="AH1172" i="109"/>
  <c r="AJ1172" i="109" s="1"/>
  <c r="AK1172" i="109" s="1"/>
  <c r="AL1172" i="109" s="1"/>
  <c r="AM1172" i="109" s="1"/>
  <c r="AN1172" i="109" s="1"/>
  <c r="AO1172" i="109" s="1"/>
  <c r="AP1172" i="109" s="1"/>
  <c r="AQ1172" i="109" s="1"/>
  <c r="AR1172" i="109" s="1"/>
  <c r="AS1172" i="109" s="1"/>
  <c r="AT1172" i="109" s="1"/>
  <c r="AU1172" i="109" s="1"/>
  <c r="AW1172" i="109" s="1"/>
  <c r="AX1172" i="109" s="1"/>
  <c r="AY1172" i="109" s="1"/>
  <c r="AZ1172" i="109" s="1"/>
  <c r="BA1172" i="109" s="1"/>
  <c r="BB1172" i="109" s="1"/>
  <c r="BC1172" i="109" s="1"/>
  <c r="BD1172" i="109" s="1"/>
  <c r="BE1172" i="109" s="1"/>
  <c r="BF1172" i="109" s="1"/>
  <c r="BG1172" i="109" s="1"/>
  <c r="BH1172" i="109" s="1"/>
  <c r="AH1168" i="109"/>
  <c r="AJ1168" i="109" s="1"/>
  <c r="AK1168" i="109" s="1"/>
  <c r="AL1168" i="109" s="1"/>
  <c r="AM1168" i="109" s="1"/>
  <c r="AN1168" i="109" s="1"/>
  <c r="AO1168" i="109" s="1"/>
  <c r="AP1168" i="109" s="1"/>
  <c r="AQ1168" i="109" s="1"/>
  <c r="AR1168" i="109" s="1"/>
  <c r="AS1168" i="109" s="1"/>
  <c r="AT1168" i="109" s="1"/>
  <c r="AU1168" i="109" s="1"/>
  <c r="AW1168" i="109" s="1"/>
  <c r="AX1168" i="109" s="1"/>
  <c r="AY1168" i="109" s="1"/>
  <c r="AZ1168" i="109" s="1"/>
  <c r="BA1168" i="109" s="1"/>
  <c r="BB1168" i="109" s="1"/>
  <c r="BC1168" i="109" s="1"/>
  <c r="BD1168" i="109" s="1"/>
  <c r="BE1168" i="109" s="1"/>
  <c r="BF1168" i="109" s="1"/>
  <c r="BG1168" i="109" s="1"/>
  <c r="BH1168" i="109" s="1"/>
  <c r="AH1204" i="109"/>
  <c r="AJ1204" i="109" s="1"/>
  <c r="AK1204" i="109" s="1"/>
  <c r="AL1204" i="109" s="1"/>
  <c r="AM1204" i="109" s="1"/>
  <c r="AN1204" i="109" s="1"/>
  <c r="AO1204" i="109" s="1"/>
  <c r="AP1204" i="109" s="1"/>
  <c r="AQ1204" i="109" s="1"/>
  <c r="AR1204" i="109" s="1"/>
  <c r="AS1204" i="109" s="1"/>
  <c r="AT1204" i="109" s="1"/>
  <c r="AU1204" i="109" s="1"/>
  <c r="AW1204" i="109" s="1"/>
  <c r="AX1204" i="109" s="1"/>
  <c r="AY1204" i="109" s="1"/>
  <c r="AZ1204" i="109" s="1"/>
  <c r="BA1204" i="109" s="1"/>
  <c r="BB1204" i="109" s="1"/>
  <c r="BC1204" i="109" s="1"/>
  <c r="BD1204" i="109" s="1"/>
  <c r="BE1204" i="109" s="1"/>
  <c r="BF1204" i="109" s="1"/>
  <c r="BG1204" i="109" s="1"/>
  <c r="BH1204" i="109" s="1"/>
  <c r="Q1198" i="109"/>
  <c r="R1198" i="109" s="1"/>
  <c r="S1198" i="109" s="1"/>
  <c r="T1198" i="109" s="1"/>
  <c r="U1198" i="109" s="1"/>
  <c r="W1198" i="109" s="1"/>
  <c r="X1198" i="109" s="1"/>
  <c r="Y1198" i="109" s="1"/>
  <c r="Z1198" i="109" s="1"/>
  <c r="AA1198" i="109" s="1"/>
  <c r="AB1198" i="109" s="1"/>
  <c r="AC1198" i="109" s="1"/>
  <c r="AD1198" i="109" s="1"/>
  <c r="AE1198" i="109" s="1"/>
  <c r="AF1198" i="109" s="1"/>
  <c r="AG1198" i="109" s="1"/>
  <c r="Q1223" i="109"/>
  <c r="R1223" i="109" s="1"/>
  <c r="S1223" i="109" s="1"/>
  <c r="T1223" i="109" s="1"/>
  <c r="U1223" i="109" s="1"/>
  <c r="W1223" i="109" s="1"/>
  <c r="X1223" i="109" s="1"/>
  <c r="Y1223" i="109" s="1"/>
  <c r="Z1223" i="109" s="1"/>
  <c r="AA1223" i="109" s="1"/>
  <c r="AB1223" i="109" s="1"/>
  <c r="AC1223" i="109" s="1"/>
  <c r="AD1223" i="109" s="1"/>
  <c r="AE1223" i="109" s="1"/>
  <c r="AF1223" i="109" s="1"/>
  <c r="AG1223" i="109" s="1"/>
  <c r="AH1223" i="109" s="1"/>
  <c r="AJ1223" i="109" s="1"/>
  <c r="AK1223" i="109" s="1"/>
  <c r="AL1223" i="109" s="1"/>
  <c r="AM1223" i="109" s="1"/>
  <c r="AN1223" i="109" s="1"/>
  <c r="AO1223" i="109" s="1"/>
  <c r="AP1223" i="109" s="1"/>
  <c r="AQ1223" i="109" s="1"/>
  <c r="AR1223" i="109" s="1"/>
  <c r="AS1223" i="109" s="1"/>
  <c r="AT1223" i="109" s="1"/>
  <c r="AU1223" i="109" s="1"/>
  <c r="AW1223" i="109" s="1"/>
  <c r="AX1223" i="109" s="1"/>
  <c r="AY1223" i="109" s="1"/>
  <c r="AZ1223" i="109" s="1"/>
  <c r="BA1223" i="109" s="1"/>
  <c r="BB1223" i="109" s="1"/>
  <c r="BC1223" i="109" s="1"/>
  <c r="BD1223" i="109" s="1"/>
  <c r="BE1223" i="109" s="1"/>
  <c r="BF1223" i="109" s="1"/>
  <c r="BG1223" i="109" s="1"/>
  <c r="BH1223" i="109" s="1"/>
  <c r="Q1199" i="109"/>
  <c r="R1199" i="109" s="1"/>
  <c r="S1199" i="109" s="1"/>
  <c r="T1199" i="109" s="1"/>
  <c r="U1199" i="109" s="1"/>
  <c r="W1199" i="109" s="1"/>
  <c r="X1199" i="109" s="1"/>
  <c r="Y1199" i="109" s="1"/>
  <c r="Z1199" i="109" s="1"/>
  <c r="AA1199" i="109" s="1"/>
  <c r="AB1199" i="109" s="1"/>
  <c r="AC1199" i="109" s="1"/>
  <c r="AD1199" i="109" s="1"/>
  <c r="AE1199" i="109" s="1"/>
  <c r="AF1199" i="109" s="1"/>
  <c r="AG1199" i="109" s="1"/>
  <c r="Q1234" i="109"/>
  <c r="R1234" i="109" s="1"/>
  <c r="S1234" i="109" s="1"/>
  <c r="T1234" i="109" s="1"/>
  <c r="U1234" i="109" s="1"/>
  <c r="W1234" i="109" s="1"/>
  <c r="X1234" i="109" s="1"/>
  <c r="Y1234" i="109" s="1"/>
  <c r="Z1234" i="109" s="1"/>
  <c r="AA1234" i="109" s="1"/>
  <c r="AB1234" i="109" s="1"/>
  <c r="AC1234" i="109" s="1"/>
  <c r="AD1234" i="109" s="1"/>
  <c r="AE1234" i="109" s="1"/>
  <c r="AF1234" i="109" s="1"/>
  <c r="AG1234" i="109" s="1"/>
  <c r="AH1234" i="109" s="1"/>
  <c r="AJ1234" i="109" s="1"/>
  <c r="AK1234" i="109" s="1"/>
  <c r="AL1234" i="109" s="1"/>
  <c r="AM1234" i="109" s="1"/>
  <c r="AN1234" i="109" s="1"/>
  <c r="AO1234" i="109" s="1"/>
  <c r="AP1234" i="109" s="1"/>
  <c r="AQ1234" i="109" s="1"/>
  <c r="AR1234" i="109" s="1"/>
  <c r="AS1234" i="109" s="1"/>
  <c r="AT1234" i="109" s="1"/>
  <c r="AU1234" i="109" s="1"/>
  <c r="AW1234" i="109" s="1"/>
  <c r="AX1234" i="109" s="1"/>
  <c r="AY1234" i="109" s="1"/>
  <c r="AZ1234" i="109" s="1"/>
  <c r="BA1234" i="109" s="1"/>
  <c r="BB1234" i="109" s="1"/>
  <c r="BC1234" i="109" s="1"/>
  <c r="BD1234" i="109" s="1"/>
  <c r="BE1234" i="109" s="1"/>
  <c r="BF1234" i="109" s="1"/>
  <c r="BG1234" i="109" s="1"/>
  <c r="BH1234" i="109" s="1"/>
  <c r="Q1209" i="109"/>
  <c r="R1209" i="109" s="1"/>
  <c r="S1209" i="109" s="1"/>
  <c r="T1209" i="109" s="1"/>
  <c r="U1209" i="109" s="1"/>
  <c r="W1209" i="109" s="1"/>
  <c r="X1209" i="109" s="1"/>
  <c r="Y1209" i="109" s="1"/>
  <c r="Z1209" i="109" s="1"/>
  <c r="AA1209" i="109" s="1"/>
  <c r="AB1209" i="109" s="1"/>
  <c r="AC1209" i="109" s="1"/>
  <c r="AD1209" i="109" s="1"/>
  <c r="AE1209" i="109" s="1"/>
  <c r="AF1209" i="109" s="1"/>
  <c r="AG1209" i="109" s="1"/>
  <c r="Q1195" i="109"/>
  <c r="R1195" i="109" s="1"/>
  <c r="S1195" i="109" s="1"/>
  <c r="T1195" i="109" s="1"/>
  <c r="U1195" i="109" s="1"/>
  <c r="W1195" i="109" s="1"/>
  <c r="X1195" i="109" s="1"/>
  <c r="Y1195" i="109" s="1"/>
  <c r="Z1195" i="109" s="1"/>
  <c r="AA1195" i="109" s="1"/>
  <c r="AB1195" i="109" s="1"/>
  <c r="AC1195" i="109" s="1"/>
  <c r="AD1195" i="109" s="1"/>
  <c r="AE1195" i="109" s="1"/>
  <c r="AF1195" i="109" s="1"/>
  <c r="AG1195" i="109" s="1"/>
  <c r="Q1214" i="109"/>
  <c r="R1214" i="109" s="1"/>
  <c r="S1214" i="109" s="1"/>
  <c r="T1214" i="109" s="1"/>
  <c r="U1214" i="109" s="1"/>
  <c r="W1214" i="109" s="1"/>
  <c r="X1214" i="109" s="1"/>
  <c r="Y1214" i="109" s="1"/>
  <c r="Z1214" i="109" s="1"/>
  <c r="AA1214" i="109" s="1"/>
  <c r="AB1214" i="109" s="1"/>
  <c r="AC1214" i="109" s="1"/>
  <c r="AD1214" i="109" s="1"/>
  <c r="AE1214" i="109" s="1"/>
  <c r="AF1214" i="109" s="1"/>
  <c r="AG1214" i="109" s="1"/>
  <c r="AH1214" i="109" s="1"/>
  <c r="AJ1214" i="109" s="1"/>
  <c r="AK1214" i="109" s="1"/>
  <c r="AL1214" i="109" s="1"/>
  <c r="AM1214" i="109" s="1"/>
  <c r="AN1214" i="109" s="1"/>
  <c r="AO1214" i="109" s="1"/>
  <c r="AP1214" i="109" s="1"/>
  <c r="AQ1214" i="109" s="1"/>
  <c r="AR1214" i="109" s="1"/>
  <c r="AS1214" i="109" s="1"/>
  <c r="AT1214" i="109" s="1"/>
  <c r="AU1214" i="109" s="1"/>
  <c r="AW1214" i="109" s="1"/>
  <c r="AX1214" i="109" s="1"/>
  <c r="AY1214" i="109" s="1"/>
  <c r="AZ1214" i="109" s="1"/>
  <c r="BA1214" i="109" s="1"/>
  <c r="BB1214" i="109" s="1"/>
  <c r="BC1214" i="109" s="1"/>
  <c r="BD1214" i="109" s="1"/>
  <c r="BE1214" i="109" s="1"/>
  <c r="BF1214" i="109" s="1"/>
  <c r="BG1214" i="109" s="1"/>
  <c r="BH1214" i="109" s="1"/>
  <c r="Q1185" i="109"/>
  <c r="R1185" i="109" s="1"/>
  <c r="S1185" i="109" s="1"/>
  <c r="T1185" i="109" s="1"/>
  <c r="U1185" i="109" s="1"/>
  <c r="W1185" i="109" s="1"/>
  <c r="X1185" i="109" s="1"/>
  <c r="Y1185" i="109" s="1"/>
  <c r="Z1185" i="109" s="1"/>
  <c r="AA1185" i="109" s="1"/>
  <c r="AB1185" i="109" s="1"/>
  <c r="AC1185" i="109" s="1"/>
  <c r="AD1185" i="109" s="1"/>
  <c r="AE1185" i="109" s="1"/>
  <c r="AF1185" i="109" s="1"/>
  <c r="AG1185" i="109" s="1"/>
  <c r="Q1169" i="109"/>
  <c r="R1169" i="109" s="1"/>
  <c r="S1169" i="109" s="1"/>
  <c r="T1169" i="109" s="1"/>
  <c r="U1169" i="109" s="1"/>
  <c r="W1169" i="109" s="1"/>
  <c r="X1169" i="109" s="1"/>
  <c r="Y1169" i="109" s="1"/>
  <c r="Z1169" i="109" s="1"/>
  <c r="AA1169" i="109" s="1"/>
  <c r="AB1169" i="109" s="1"/>
  <c r="AC1169" i="109" s="1"/>
  <c r="AD1169" i="109" s="1"/>
  <c r="AE1169" i="109" s="1"/>
  <c r="AF1169" i="109" s="1"/>
  <c r="AG1169" i="109" s="1"/>
  <c r="Q1190" i="109"/>
  <c r="R1190" i="109" s="1"/>
  <c r="S1190" i="109" s="1"/>
  <c r="T1190" i="109" s="1"/>
  <c r="U1190" i="109" s="1"/>
  <c r="W1190" i="109" s="1"/>
  <c r="X1190" i="109" s="1"/>
  <c r="Y1190" i="109" s="1"/>
  <c r="Z1190" i="109" s="1"/>
  <c r="AA1190" i="109" s="1"/>
  <c r="AB1190" i="109" s="1"/>
  <c r="AC1190" i="109" s="1"/>
  <c r="AD1190" i="109" s="1"/>
  <c r="AE1190" i="109" s="1"/>
  <c r="AF1190" i="109" s="1"/>
  <c r="AG1190" i="109" s="1"/>
  <c r="Q1233" i="109"/>
  <c r="R1233" i="109" s="1"/>
  <c r="S1233" i="109" s="1"/>
  <c r="T1233" i="109" s="1"/>
  <c r="U1233" i="109" s="1"/>
  <c r="W1233" i="109" s="1"/>
  <c r="X1233" i="109" s="1"/>
  <c r="Y1233" i="109" s="1"/>
  <c r="Z1233" i="109" s="1"/>
  <c r="AA1233" i="109" s="1"/>
  <c r="AB1233" i="109" s="1"/>
  <c r="AC1233" i="109" s="1"/>
  <c r="AD1233" i="109" s="1"/>
  <c r="AE1233" i="109" s="1"/>
  <c r="AF1233" i="109" s="1"/>
  <c r="AG1233" i="109" s="1"/>
  <c r="AH1233" i="109" s="1"/>
  <c r="AJ1233" i="109" s="1"/>
  <c r="AK1233" i="109" s="1"/>
  <c r="AL1233" i="109" s="1"/>
  <c r="AM1233" i="109" s="1"/>
  <c r="AN1233" i="109" s="1"/>
  <c r="AO1233" i="109" s="1"/>
  <c r="AP1233" i="109" s="1"/>
  <c r="AQ1233" i="109" s="1"/>
  <c r="AR1233" i="109" s="1"/>
  <c r="AS1233" i="109" s="1"/>
  <c r="AT1233" i="109" s="1"/>
  <c r="AU1233" i="109" s="1"/>
  <c r="AW1233" i="109" s="1"/>
  <c r="AX1233" i="109" s="1"/>
  <c r="AY1233" i="109" s="1"/>
  <c r="AZ1233" i="109" s="1"/>
  <c r="BA1233" i="109" s="1"/>
  <c r="BB1233" i="109" s="1"/>
  <c r="BC1233" i="109" s="1"/>
  <c r="BD1233" i="109" s="1"/>
  <c r="BE1233" i="109" s="1"/>
  <c r="BF1233" i="109" s="1"/>
  <c r="BG1233" i="109" s="1"/>
  <c r="BH1233" i="109" s="1"/>
  <c r="Q1181" i="109"/>
  <c r="R1181" i="109" s="1"/>
  <c r="S1181" i="109" s="1"/>
  <c r="T1181" i="109" s="1"/>
  <c r="U1181" i="109" s="1"/>
  <c r="W1181" i="109" s="1"/>
  <c r="X1181" i="109" s="1"/>
  <c r="Y1181" i="109" s="1"/>
  <c r="Z1181" i="109" s="1"/>
  <c r="AA1181" i="109" s="1"/>
  <c r="AB1181" i="109" s="1"/>
  <c r="AC1181" i="109" s="1"/>
  <c r="AD1181" i="109" s="1"/>
  <c r="AE1181" i="109" s="1"/>
  <c r="AF1181" i="109" s="1"/>
  <c r="AG1181" i="109" s="1"/>
  <c r="Q1230" i="109"/>
  <c r="R1230" i="109" s="1"/>
  <c r="S1230" i="109" s="1"/>
  <c r="T1230" i="109" s="1"/>
  <c r="U1230" i="109" s="1"/>
  <c r="W1230" i="109" s="1"/>
  <c r="X1230" i="109" s="1"/>
  <c r="Y1230" i="109" s="1"/>
  <c r="Z1230" i="109" s="1"/>
  <c r="AA1230" i="109" s="1"/>
  <c r="AB1230" i="109" s="1"/>
  <c r="AC1230" i="109" s="1"/>
  <c r="AD1230" i="109" s="1"/>
  <c r="AE1230" i="109" s="1"/>
  <c r="AF1230" i="109" s="1"/>
  <c r="AG1230" i="109" s="1"/>
  <c r="AH1230" i="109" s="1"/>
  <c r="AJ1230" i="109" s="1"/>
  <c r="AK1230" i="109" s="1"/>
  <c r="AL1230" i="109" s="1"/>
  <c r="AM1230" i="109" s="1"/>
  <c r="AN1230" i="109" s="1"/>
  <c r="AO1230" i="109" s="1"/>
  <c r="AP1230" i="109" s="1"/>
  <c r="AQ1230" i="109" s="1"/>
  <c r="AR1230" i="109" s="1"/>
  <c r="AS1230" i="109" s="1"/>
  <c r="AT1230" i="109" s="1"/>
  <c r="AU1230" i="109" s="1"/>
  <c r="AW1230" i="109" s="1"/>
  <c r="AX1230" i="109" s="1"/>
  <c r="AY1230" i="109" s="1"/>
  <c r="AZ1230" i="109" s="1"/>
  <c r="BA1230" i="109" s="1"/>
  <c r="BB1230" i="109" s="1"/>
  <c r="BC1230" i="109" s="1"/>
  <c r="BD1230" i="109" s="1"/>
  <c r="BE1230" i="109" s="1"/>
  <c r="BF1230" i="109" s="1"/>
  <c r="BG1230" i="109" s="1"/>
  <c r="BH1230" i="109" s="1"/>
  <c r="Q1215" i="109"/>
  <c r="R1215" i="109" s="1"/>
  <c r="S1215" i="109" s="1"/>
  <c r="T1215" i="109" s="1"/>
  <c r="U1215" i="109" s="1"/>
  <c r="W1215" i="109" s="1"/>
  <c r="X1215" i="109" s="1"/>
  <c r="Y1215" i="109" s="1"/>
  <c r="Z1215" i="109" s="1"/>
  <c r="AA1215" i="109" s="1"/>
  <c r="AB1215" i="109" s="1"/>
  <c r="AC1215" i="109" s="1"/>
  <c r="AD1215" i="109" s="1"/>
  <c r="AE1215" i="109" s="1"/>
  <c r="AF1215" i="109" s="1"/>
  <c r="AG1215" i="109" s="1"/>
  <c r="AH1215" i="109" s="1"/>
  <c r="AJ1215" i="109" s="1"/>
  <c r="AK1215" i="109" s="1"/>
  <c r="AL1215" i="109" s="1"/>
  <c r="AM1215" i="109" s="1"/>
  <c r="AN1215" i="109" s="1"/>
  <c r="AO1215" i="109" s="1"/>
  <c r="AP1215" i="109" s="1"/>
  <c r="AQ1215" i="109" s="1"/>
  <c r="AR1215" i="109" s="1"/>
  <c r="AS1215" i="109" s="1"/>
  <c r="AT1215" i="109" s="1"/>
  <c r="AU1215" i="109" s="1"/>
  <c r="AW1215" i="109" s="1"/>
  <c r="AX1215" i="109" s="1"/>
  <c r="AY1215" i="109" s="1"/>
  <c r="AZ1215" i="109" s="1"/>
  <c r="BA1215" i="109" s="1"/>
  <c r="BB1215" i="109" s="1"/>
  <c r="BC1215" i="109" s="1"/>
  <c r="BD1215" i="109" s="1"/>
  <c r="BE1215" i="109" s="1"/>
  <c r="BF1215" i="109" s="1"/>
  <c r="BG1215" i="109" s="1"/>
  <c r="BH1215" i="109" s="1"/>
  <c r="Q1206" i="109"/>
  <c r="R1206" i="109" s="1"/>
  <c r="S1206" i="109" s="1"/>
  <c r="T1206" i="109" s="1"/>
  <c r="U1206" i="109" s="1"/>
  <c r="W1206" i="109" s="1"/>
  <c r="X1206" i="109" s="1"/>
  <c r="Y1206" i="109" s="1"/>
  <c r="Z1206" i="109" s="1"/>
  <c r="AA1206" i="109" s="1"/>
  <c r="AB1206" i="109" s="1"/>
  <c r="AC1206" i="109" s="1"/>
  <c r="AD1206" i="109" s="1"/>
  <c r="AE1206" i="109" s="1"/>
  <c r="AF1206" i="109" s="1"/>
  <c r="AG1206" i="109" s="1"/>
  <c r="Q1191" i="109"/>
  <c r="R1191" i="109" s="1"/>
  <c r="S1191" i="109" s="1"/>
  <c r="T1191" i="109" s="1"/>
  <c r="U1191" i="109" s="1"/>
  <c r="W1191" i="109" s="1"/>
  <c r="X1191" i="109" s="1"/>
  <c r="Y1191" i="109" s="1"/>
  <c r="Z1191" i="109" s="1"/>
  <c r="AA1191" i="109" s="1"/>
  <c r="AB1191" i="109" s="1"/>
  <c r="AC1191" i="109" s="1"/>
  <c r="AD1191" i="109" s="1"/>
  <c r="AE1191" i="109" s="1"/>
  <c r="AF1191" i="109" s="1"/>
  <c r="AG1191" i="109" s="1"/>
  <c r="Q1177" i="109"/>
  <c r="R1177" i="109" s="1"/>
  <c r="S1177" i="109" s="1"/>
  <c r="T1177" i="109" s="1"/>
  <c r="U1177" i="109" s="1"/>
  <c r="W1177" i="109" s="1"/>
  <c r="X1177" i="109" s="1"/>
  <c r="Y1177" i="109" s="1"/>
  <c r="Z1177" i="109" s="1"/>
  <c r="AA1177" i="109" s="1"/>
  <c r="AB1177" i="109" s="1"/>
  <c r="AC1177" i="109" s="1"/>
  <c r="AD1177" i="109" s="1"/>
  <c r="AE1177" i="109" s="1"/>
  <c r="AF1177" i="109" s="1"/>
  <c r="AG1177" i="109" s="1"/>
  <c r="Q1178" i="109"/>
  <c r="R1178" i="109" s="1"/>
  <c r="S1178" i="109" s="1"/>
  <c r="T1178" i="109" s="1"/>
  <c r="U1178" i="109" s="1"/>
  <c r="W1178" i="109" s="1"/>
  <c r="X1178" i="109" s="1"/>
  <c r="Y1178" i="109" s="1"/>
  <c r="Z1178" i="109" s="1"/>
  <c r="AA1178" i="109" s="1"/>
  <c r="AB1178" i="109" s="1"/>
  <c r="AC1178" i="109" s="1"/>
  <c r="AD1178" i="109" s="1"/>
  <c r="AE1178" i="109" s="1"/>
  <c r="AF1178" i="109" s="1"/>
  <c r="AG1178" i="109" s="1"/>
  <c r="Q1221" i="109"/>
  <c r="R1221" i="109" s="1"/>
  <c r="S1221" i="109" s="1"/>
  <c r="T1221" i="109" s="1"/>
  <c r="U1221" i="109" s="1"/>
  <c r="W1221" i="109" s="1"/>
  <c r="X1221" i="109" s="1"/>
  <c r="Y1221" i="109" s="1"/>
  <c r="Z1221" i="109" s="1"/>
  <c r="AA1221" i="109" s="1"/>
  <c r="AB1221" i="109" s="1"/>
  <c r="AC1221" i="109" s="1"/>
  <c r="AD1221" i="109" s="1"/>
  <c r="AE1221" i="109" s="1"/>
  <c r="AF1221" i="109" s="1"/>
  <c r="AG1221" i="109" s="1"/>
  <c r="AH1221" i="109" s="1"/>
  <c r="AJ1221" i="109" s="1"/>
  <c r="AK1221" i="109" s="1"/>
  <c r="AL1221" i="109" s="1"/>
  <c r="AM1221" i="109" s="1"/>
  <c r="AN1221" i="109" s="1"/>
  <c r="AO1221" i="109" s="1"/>
  <c r="AP1221" i="109" s="1"/>
  <c r="AQ1221" i="109" s="1"/>
  <c r="AR1221" i="109" s="1"/>
  <c r="AS1221" i="109" s="1"/>
  <c r="AT1221" i="109" s="1"/>
  <c r="AU1221" i="109" s="1"/>
  <c r="AW1221" i="109" s="1"/>
  <c r="AX1221" i="109" s="1"/>
  <c r="AY1221" i="109" s="1"/>
  <c r="AZ1221" i="109" s="1"/>
  <c r="BA1221" i="109" s="1"/>
  <c r="BB1221" i="109" s="1"/>
  <c r="BC1221" i="109" s="1"/>
  <c r="BD1221" i="109" s="1"/>
  <c r="BE1221" i="109" s="1"/>
  <c r="BF1221" i="109" s="1"/>
  <c r="BG1221" i="109" s="1"/>
  <c r="BH1221" i="109" s="1"/>
  <c r="Q1203" i="109"/>
  <c r="R1203" i="109" s="1"/>
  <c r="S1203" i="109" s="1"/>
  <c r="T1203" i="109" s="1"/>
  <c r="U1203" i="109" s="1"/>
  <c r="W1203" i="109" s="1"/>
  <c r="X1203" i="109" s="1"/>
  <c r="Y1203" i="109" s="1"/>
  <c r="Z1203" i="109" s="1"/>
  <c r="AA1203" i="109" s="1"/>
  <c r="AB1203" i="109" s="1"/>
  <c r="AC1203" i="109" s="1"/>
  <c r="AD1203" i="109" s="1"/>
  <c r="AE1203" i="109" s="1"/>
  <c r="AF1203" i="109" s="1"/>
  <c r="AG1203" i="109" s="1"/>
  <c r="Q1201" i="109"/>
  <c r="R1201" i="109" s="1"/>
  <c r="S1201" i="109" s="1"/>
  <c r="T1201" i="109" s="1"/>
  <c r="U1201" i="109" s="1"/>
  <c r="W1201" i="109" s="1"/>
  <c r="X1201" i="109" s="1"/>
  <c r="Y1201" i="109" s="1"/>
  <c r="Z1201" i="109" s="1"/>
  <c r="AA1201" i="109" s="1"/>
  <c r="AB1201" i="109" s="1"/>
  <c r="AC1201" i="109" s="1"/>
  <c r="AD1201" i="109" s="1"/>
  <c r="AE1201" i="109" s="1"/>
  <c r="AF1201" i="109" s="1"/>
  <c r="AG1201" i="109" s="1"/>
  <c r="Q1179" i="109"/>
  <c r="R1179" i="109" s="1"/>
  <c r="S1179" i="109" s="1"/>
  <c r="T1179" i="109" s="1"/>
  <c r="U1179" i="109" s="1"/>
  <c r="W1179" i="109" s="1"/>
  <c r="X1179" i="109" s="1"/>
  <c r="Y1179" i="109" s="1"/>
  <c r="Z1179" i="109" s="1"/>
  <c r="AA1179" i="109" s="1"/>
  <c r="AB1179" i="109" s="1"/>
  <c r="AC1179" i="109" s="1"/>
  <c r="AD1179" i="109" s="1"/>
  <c r="AE1179" i="109" s="1"/>
  <c r="AF1179" i="109" s="1"/>
  <c r="AG1179" i="109" s="1"/>
  <c r="Q1170" i="109"/>
  <c r="R1170" i="109" s="1"/>
  <c r="S1170" i="109" s="1"/>
  <c r="T1170" i="109" s="1"/>
  <c r="U1170" i="109" s="1"/>
  <c r="W1170" i="109" s="1"/>
  <c r="X1170" i="109" s="1"/>
  <c r="Y1170" i="109" s="1"/>
  <c r="Z1170" i="109" s="1"/>
  <c r="AA1170" i="109" s="1"/>
  <c r="AB1170" i="109" s="1"/>
  <c r="AC1170" i="109" s="1"/>
  <c r="AD1170" i="109" s="1"/>
  <c r="AE1170" i="109" s="1"/>
  <c r="AF1170" i="109" s="1"/>
  <c r="AG1170" i="109" s="1"/>
  <c r="Q1222" i="109"/>
  <c r="R1222" i="109" s="1"/>
  <c r="S1222" i="109" s="1"/>
  <c r="T1222" i="109" s="1"/>
  <c r="U1222" i="109" s="1"/>
  <c r="W1222" i="109" s="1"/>
  <c r="X1222" i="109" s="1"/>
  <c r="Y1222" i="109" s="1"/>
  <c r="Z1222" i="109" s="1"/>
  <c r="AA1222" i="109" s="1"/>
  <c r="AB1222" i="109" s="1"/>
  <c r="AC1222" i="109" s="1"/>
  <c r="AD1222" i="109" s="1"/>
  <c r="AE1222" i="109" s="1"/>
  <c r="AF1222" i="109" s="1"/>
  <c r="AG1222" i="109" s="1"/>
  <c r="AH1222" i="109" s="1"/>
  <c r="AJ1222" i="109" s="1"/>
  <c r="AK1222" i="109" s="1"/>
  <c r="AL1222" i="109" s="1"/>
  <c r="AM1222" i="109" s="1"/>
  <c r="AN1222" i="109" s="1"/>
  <c r="AO1222" i="109" s="1"/>
  <c r="AP1222" i="109" s="1"/>
  <c r="AQ1222" i="109" s="1"/>
  <c r="AR1222" i="109" s="1"/>
  <c r="AS1222" i="109" s="1"/>
  <c r="AT1222" i="109" s="1"/>
  <c r="AU1222" i="109" s="1"/>
  <c r="AW1222" i="109" s="1"/>
  <c r="AX1222" i="109" s="1"/>
  <c r="AY1222" i="109" s="1"/>
  <c r="AZ1222" i="109" s="1"/>
  <c r="BA1222" i="109" s="1"/>
  <c r="BB1222" i="109" s="1"/>
  <c r="BC1222" i="109" s="1"/>
  <c r="BD1222" i="109" s="1"/>
  <c r="BE1222" i="109" s="1"/>
  <c r="BF1222" i="109" s="1"/>
  <c r="BG1222" i="109" s="1"/>
  <c r="BH1222" i="109" s="1"/>
  <c r="Q1211" i="109"/>
  <c r="R1211" i="109" s="1"/>
  <c r="S1211" i="109" s="1"/>
  <c r="T1211" i="109" s="1"/>
  <c r="U1211" i="109" s="1"/>
  <c r="W1211" i="109" s="1"/>
  <c r="X1211" i="109" s="1"/>
  <c r="Y1211" i="109" s="1"/>
  <c r="Z1211" i="109" s="1"/>
  <c r="AA1211" i="109" s="1"/>
  <c r="AB1211" i="109" s="1"/>
  <c r="AC1211" i="109" s="1"/>
  <c r="AD1211" i="109" s="1"/>
  <c r="AE1211" i="109" s="1"/>
  <c r="AF1211" i="109" s="1"/>
  <c r="AG1211" i="109" s="1"/>
  <c r="AH1211" i="109" s="1"/>
  <c r="AJ1211" i="109" s="1"/>
  <c r="AK1211" i="109" s="1"/>
  <c r="AL1211" i="109" s="1"/>
  <c r="AM1211" i="109" s="1"/>
  <c r="AN1211" i="109" s="1"/>
  <c r="AO1211" i="109" s="1"/>
  <c r="AP1211" i="109" s="1"/>
  <c r="AQ1211" i="109" s="1"/>
  <c r="AR1211" i="109" s="1"/>
  <c r="AS1211" i="109" s="1"/>
  <c r="AT1211" i="109" s="1"/>
  <c r="AU1211" i="109" s="1"/>
  <c r="AW1211" i="109" s="1"/>
  <c r="AX1211" i="109" s="1"/>
  <c r="AY1211" i="109" s="1"/>
  <c r="AZ1211" i="109" s="1"/>
  <c r="BA1211" i="109" s="1"/>
  <c r="BB1211" i="109" s="1"/>
  <c r="BC1211" i="109" s="1"/>
  <c r="BD1211" i="109" s="1"/>
  <c r="BE1211" i="109" s="1"/>
  <c r="BF1211" i="109" s="1"/>
  <c r="BG1211" i="109" s="1"/>
  <c r="BH1211" i="109" s="1"/>
  <c r="Q1194" i="109"/>
  <c r="R1194" i="109" s="1"/>
  <c r="S1194" i="109" s="1"/>
  <c r="T1194" i="109" s="1"/>
  <c r="U1194" i="109" s="1"/>
  <c r="W1194" i="109" s="1"/>
  <c r="X1194" i="109" s="1"/>
  <c r="Y1194" i="109" s="1"/>
  <c r="Z1194" i="109" s="1"/>
  <c r="AA1194" i="109" s="1"/>
  <c r="AB1194" i="109" s="1"/>
  <c r="AC1194" i="109" s="1"/>
  <c r="AD1194" i="109" s="1"/>
  <c r="AE1194" i="109" s="1"/>
  <c r="AF1194" i="109" s="1"/>
  <c r="AG1194" i="109" s="1"/>
  <c r="Q1182" i="109"/>
  <c r="R1182" i="109" s="1"/>
  <c r="S1182" i="109" s="1"/>
  <c r="T1182" i="109" s="1"/>
  <c r="U1182" i="109" s="1"/>
  <c r="W1182" i="109" s="1"/>
  <c r="X1182" i="109" s="1"/>
  <c r="Y1182" i="109" s="1"/>
  <c r="Z1182" i="109" s="1"/>
  <c r="AA1182" i="109" s="1"/>
  <c r="AB1182" i="109" s="1"/>
  <c r="AC1182" i="109" s="1"/>
  <c r="AD1182" i="109" s="1"/>
  <c r="AE1182" i="109" s="1"/>
  <c r="AF1182" i="109" s="1"/>
  <c r="AG1182" i="109" s="1"/>
  <c r="Q1235" i="109"/>
  <c r="R1235" i="109" s="1"/>
  <c r="S1235" i="109" s="1"/>
  <c r="T1235" i="109" s="1"/>
  <c r="U1235" i="109" s="1"/>
  <c r="W1235" i="109" s="1"/>
  <c r="X1235" i="109" s="1"/>
  <c r="Y1235" i="109" s="1"/>
  <c r="Z1235" i="109" s="1"/>
  <c r="Q1175" i="109"/>
  <c r="R1175" i="109" s="1"/>
  <c r="S1175" i="109" s="1"/>
  <c r="T1175" i="109" s="1"/>
  <c r="U1175" i="109" s="1"/>
  <c r="W1175" i="109" s="1"/>
  <c r="X1175" i="109" s="1"/>
  <c r="Y1175" i="109" s="1"/>
  <c r="Z1175" i="109" s="1"/>
  <c r="AA1175" i="109" s="1"/>
  <c r="AB1175" i="109" s="1"/>
  <c r="AC1175" i="109" s="1"/>
  <c r="AD1175" i="109" s="1"/>
  <c r="AE1175" i="109" s="1"/>
  <c r="AF1175" i="109" s="1"/>
  <c r="AG1175" i="109" s="1"/>
  <c r="Q1202" i="109"/>
  <c r="R1202" i="109" s="1"/>
  <c r="S1202" i="109" s="1"/>
  <c r="T1202" i="109" s="1"/>
  <c r="U1202" i="109" s="1"/>
  <c r="W1202" i="109" s="1"/>
  <c r="X1202" i="109" s="1"/>
  <c r="Y1202" i="109" s="1"/>
  <c r="Z1202" i="109" s="1"/>
  <c r="AA1202" i="109" s="1"/>
  <c r="AB1202" i="109" s="1"/>
  <c r="AC1202" i="109" s="1"/>
  <c r="AD1202" i="109" s="1"/>
  <c r="AE1202" i="109" s="1"/>
  <c r="AF1202" i="109" s="1"/>
  <c r="AG1202" i="109" s="1"/>
  <c r="Q1187" i="109"/>
  <c r="R1187" i="109" s="1"/>
  <c r="S1187" i="109" s="1"/>
  <c r="T1187" i="109" s="1"/>
  <c r="U1187" i="109" s="1"/>
  <c r="W1187" i="109" s="1"/>
  <c r="X1187" i="109" s="1"/>
  <c r="Y1187" i="109" s="1"/>
  <c r="Z1187" i="109" s="1"/>
  <c r="AA1187" i="109" s="1"/>
  <c r="AB1187" i="109" s="1"/>
  <c r="AC1187" i="109" s="1"/>
  <c r="AD1187" i="109" s="1"/>
  <c r="AE1187" i="109" s="1"/>
  <c r="AF1187" i="109" s="1"/>
  <c r="AG1187" i="109" s="1"/>
  <c r="Q1183" i="109"/>
  <c r="R1183" i="109" s="1"/>
  <c r="S1183" i="109" s="1"/>
  <c r="T1183" i="109" s="1"/>
  <c r="U1183" i="109" s="1"/>
  <c r="W1183" i="109" s="1"/>
  <c r="X1183" i="109" s="1"/>
  <c r="Y1183" i="109" s="1"/>
  <c r="Z1183" i="109" s="1"/>
  <c r="AA1183" i="109" s="1"/>
  <c r="AB1183" i="109" s="1"/>
  <c r="AC1183" i="109" s="1"/>
  <c r="AD1183" i="109" s="1"/>
  <c r="AE1183" i="109" s="1"/>
  <c r="AF1183" i="109" s="1"/>
  <c r="AG1183" i="109" s="1"/>
  <c r="Q1227" i="109"/>
  <c r="R1227" i="109" s="1"/>
  <c r="S1227" i="109" s="1"/>
  <c r="T1227" i="109" s="1"/>
  <c r="U1227" i="109" s="1"/>
  <c r="W1227" i="109" s="1"/>
  <c r="X1227" i="109" s="1"/>
  <c r="Y1227" i="109" s="1"/>
  <c r="Z1227" i="109" s="1"/>
  <c r="AA1227" i="109" s="1"/>
  <c r="AB1227" i="109" s="1"/>
  <c r="AC1227" i="109" s="1"/>
  <c r="AD1227" i="109" s="1"/>
  <c r="AE1227" i="109" s="1"/>
  <c r="AF1227" i="109" s="1"/>
  <c r="AG1227" i="109" s="1"/>
  <c r="AH1227" i="109" s="1"/>
  <c r="AJ1227" i="109" s="1"/>
  <c r="AK1227" i="109" s="1"/>
  <c r="AL1227" i="109" s="1"/>
  <c r="AM1227" i="109" s="1"/>
  <c r="AN1227" i="109" s="1"/>
  <c r="AO1227" i="109" s="1"/>
  <c r="AP1227" i="109" s="1"/>
  <c r="AQ1227" i="109" s="1"/>
  <c r="AR1227" i="109" s="1"/>
  <c r="AS1227" i="109" s="1"/>
  <c r="AT1227" i="109" s="1"/>
  <c r="AU1227" i="109" s="1"/>
  <c r="AW1227" i="109" s="1"/>
  <c r="AX1227" i="109" s="1"/>
  <c r="AY1227" i="109" s="1"/>
  <c r="AZ1227" i="109" s="1"/>
  <c r="BA1227" i="109" s="1"/>
  <c r="BB1227" i="109" s="1"/>
  <c r="BC1227" i="109" s="1"/>
  <c r="BD1227" i="109" s="1"/>
  <c r="BE1227" i="109" s="1"/>
  <c r="BF1227" i="109" s="1"/>
  <c r="BG1227" i="109" s="1"/>
  <c r="BH1227" i="109" s="1"/>
  <c r="Q1173" i="109"/>
  <c r="R1173" i="109" s="1"/>
  <c r="S1173" i="109" s="1"/>
  <c r="T1173" i="109" s="1"/>
  <c r="U1173" i="109" s="1"/>
  <c r="W1173" i="109" s="1"/>
  <c r="X1173" i="109" s="1"/>
  <c r="Y1173" i="109" s="1"/>
  <c r="Z1173" i="109" s="1"/>
  <c r="AA1173" i="109" s="1"/>
  <c r="AB1173" i="109" s="1"/>
  <c r="AC1173" i="109" s="1"/>
  <c r="AD1173" i="109" s="1"/>
  <c r="AE1173" i="109" s="1"/>
  <c r="AF1173" i="109" s="1"/>
  <c r="AG1173" i="109" s="1"/>
  <c r="Q1213" i="109"/>
  <c r="R1213" i="109" s="1"/>
  <c r="S1213" i="109" s="1"/>
  <c r="T1213" i="109" s="1"/>
  <c r="U1213" i="109" s="1"/>
  <c r="W1213" i="109" s="1"/>
  <c r="X1213" i="109" s="1"/>
  <c r="Y1213" i="109" s="1"/>
  <c r="Z1213" i="109" s="1"/>
  <c r="AA1213" i="109" s="1"/>
  <c r="AB1213" i="109" s="1"/>
  <c r="AC1213" i="109" s="1"/>
  <c r="AD1213" i="109" s="1"/>
  <c r="AE1213" i="109" s="1"/>
  <c r="AF1213" i="109" s="1"/>
  <c r="AG1213" i="109" s="1"/>
  <c r="AH1213" i="109" s="1"/>
  <c r="AJ1213" i="109" s="1"/>
  <c r="AK1213" i="109" s="1"/>
  <c r="AL1213" i="109" s="1"/>
  <c r="AM1213" i="109" s="1"/>
  <c r="AN1213" i="109" s="1"/>
  <c r="AO1213" i="109" s="1"/>
  <c r="AP1213" i="109" s="1"/>
  <c r="AQ1213" i="109" s="1"/>
  <c r="AR1213" i="109" s="1"/>
  <c r="AS1213" i="109" s="1"/>
  <c r="AT1213" i="109" s="1"/>
  <c r="AU1213" i="109" s="1"/>
  <c r="AW1213" i="109" s="1"/>
  <c r="AX1213" i="109" s="1"/>
  <c r="AY1213" i="109" s="1"/>
  <c r="AZ1213" i="109" s="1"/>
  <c r="BA1213" i="109" s="1"/>
  <c r="BB1213" i="109" s="1"/>
  <c r="BC1213" i="109" s="1"/>
  <c r="BD1213" i="109" s="1"/>
  <c r="BE1213" i="109" s="1"/>
  <c r="BF1213" i="109" s="1"/>
  <c r="BG1213" i="109" s="1"/>
  <c r="BH1213" i="109" s="1"/>
  <c r="Q1219" i="109"/>
  <c r="R1219" i="109" s="1"/>
  <c r="S1219" i="109" s="1"/>
  <c r="T1219" i="109" s="1"/>
  <c r="U1219" i="109" s="1"/>
  <c r="W1219" i="109" s="1"/>
  <c r="X1219" i="109" s="1"/>
  <c r="Y1219" i="109" s="1"/>
  <c r="Z1219" i="109" s="1"/>
  <c r="AA1219" i="109" s="1"/>
  <c r="AB1219" i="109" s="1"/>
  <c r="AC1219" i="109" s="1"/>
  <c r="AD1219" i="109" s="1"/>
  <c r="AE1219" i="109" s="1"/>
  <c r="AF1219" i="109" s="1"/>
  <c r="AG1219" i="109" s="1"/>
  <c r="AH1219" i="109" s="1"/>
  <c r="AJ1219" i="109" s="1"/>
  <c r="AK1219" i="109" s="1"/>
  <c r="AL1219" i="109" s="1"/>
  <c r="AM1219" i="109" s="1"/>
  <c r="AN1219" i="109" s="1"/>
  <c r="AO1219" i="109" s="1"/>
  <c r="AP1219" i="109" s="1"/>
  <c r="AQ1219" i="109" s="1"/>
  <c r="AR1219" i="109" s="1"/>
  <c r="AS1219" i="109" s="1"/>
  <c r="AT1219" i="109" s="1"/>
  <c r="AU1219" i="109" s="1"/>
  <c r="AW1219" i="109" s="1"/>
  <c r="AX1219" i="109" s="1"/>
  <c r="AY1219" i="109" s="1"/>
  <c r="AZ1219" i="109" s="1"/>
  <c r="BA1219" i="109" s="1"/>
  <c r="BB1219" i="109" s="1"/>
  <c r="BC1219" i="109" s="1"/>
  <c r="BD1219" i="109" s="1"/>
  <c r="BE1219" i="109" s="1"/>
  <c r="BF1219" i="109" s="1"/>
  <c r="BG1219" i="109" s="1"/>
  <c r="BH1219" i="109" s="1"/>
  <c r="Q1217" i="109"/>
  <c r="R1217" i="109" s="1"/>
  <c r="S1217" i="109" s="1"/>
  <c r="T1217" i="109" s="1"/>
  <c r="U1217" i="109" s="1"/>
  <c r="W1217" i="109" s="1"/>
  <c r="X1217" i="109" s="1"/>
  <c r="Y1217" i="109" s="1"/>
  <c r="Z1217" i="109" s="1"/>
  <c r="AA1217" i="109" s="1"/>
  <c r="AB1217" i="109" s="1"/>
  <c r="AC1217" i="109" s="1"/>
  <c r="AD1217" i="109" s="1"/>
  <c r="AE1217" i="109" s="1"/>
  <c r="AF1217" i="109" s="1"/>
  <c r="AG1217" i="109" s="1"/>
  <c r="AH1217" i="109" s="1"/>
  <c r="AJ1217" i="109" s="1"/>
  <c r="AK1217" i="109" s="1"/>
  <c r="AL1217" i="109" s="1"/>
  <c r="AM1217" i="109" s="1"/>
  <c r="AN1217" i="109" s="1"/>
  <c r="AO1217" i="109" s="1"/>
  <c r="AP1217" i="109" s="1"/>
  <c r="AQ1217" i="109" s="1"/>
  <c r="AR1217" i="109" s="1"/>
  <c r="AS1217" i="109" s="1"/>
  <c r="AT1217" i="109" s="1"/>
  <c r="AU1217" i="109" s="1"/>
  <c r="AW1217" i="109" s="1"/>
  <c r="AX1217" i="109" s="1"/>
  <c r="AY1217" i="109" s="1"/>
  <c r="AZ1217" i="109" s="1"/>
  <c r="BA1217" i="109" s="1"/>
  <c r="BB1217" i="109" s="1"/>
  <c r="BC1217" i="109" s="1"/>
  <c r="BD1217" i="109" s="1"/>
  <c r="BE1217" i="109" s="1"/>
  <c r="BF1217" i="109" s="1"/>
  <c r="BG1217" i="109" s="1"/>
  <c r="BH1217" i="109" s="1"/>
  <c r="Q1193" i="109"/>
  <c r="R1193" i="109" s="1"/>
  <c r="S1193" i="109" s="1"/>
  <c r="T1193" i="109" s="1"/>
  <c r="U1193" i="109" s="1"/>
  <c r="W1193" i="109" s="1"/>
  <c r="X1193" i="109" s="1"/>
  <c r="Y1193" i="109" s="1"/>
  <c r="Z1193" i="109" s="1"/>
  <c r="AA1193" i="109" s="1"/>
  <c r="AB1193" i="109" s="1"/>
  <c r="AC1193" i="109" s="1"/>
  <c r="AD1193" i="109" s="1"/>
  <c r="AE1193" i="109" s="1"/>
  <c r="AF1193" i="109" s="1"/>
  <c r="AG1193" i="109" s="1"/>
  <c r="Q1166" i="109"/>
  <c r="R1166" i="109" s="1"/>
  <c r="S1166" i="109" s="1"/>
  <c r="T1166" i="109" s="1"/>
  <c r="U1166" i="109" s="1"/>
  <c r="W1166" i="109" s="1"/>
  <c r="X1166" i="109" s="1"/>
  <c r="Y1166" i="109" s="1"/>
  <c r="Z1166" i="109" s="1"/>
  <c r="AA1166" i="109" s="1"/>
  <c r="AB1166" i="109" s="1"/>
  <c r="AC1166" i="109" s="1"/>
  <c r="AD1166" i="109" s="1"/>
  <c r="AE1166" i="109" s="1"/>
  <c r="AF1166" i="109" s="1"/>
  <c r="AG1166" i="109" s="1"/>
  <c r="Q1174" i="109"/>
  <c r="R1174" i="109" s="1"/>
  <c r="S1174" i="109" s="1"/>
  <c r="T1174" i="109" s="1"/>
  <c r="U1174" i="109" s="1"/>
  <c r="W1174" i="109" s="1"/>
  <c r="X1174" i="109" s="1"/>
  <c r="Y1174" i="109" s="1"/>
  <c r="Z1174" i="109" s="1"/>
  <c r="AA1174" i="109" s="1"/>
  <c r="AB1174" i="109" s="1"/>
  <c r="AC1174" i="109" s="1"/>
  <c r="AD1174" i="109" s="1"/>
  <c r="AE1174" i="109" s="1"/>
  <c r="AF1174" i="109" s="1"/>
  <c r="AG1174" i="109" s="1"/>
  <c r="Q1171" i="109"/>
  <c r="R1171" i="109" s="1"/>
  <c r="S1171" i="109" s="1"/>
  <c r="T1171" i="109" s="1"/>
  <c r="U1171" i="109" s="1"/>
  <c r="W1171" i="109" s="1"/>
  <c r="X1171" i="109" s="1"/>
  <c r="Y1171" i="109" s="1"/>
  <c r="Z1171" i="109" s="1"/>
  <c r="AA1171" i="109" s="1"/>
  <c r="AB1171" i="109" s="1"/>
  <c r="AC1171" i="109" s="1"/>
  <c r="AD1171" i="109" s="1"/>
  <c r="AE1171" i="109" s="1"/>
  <c r="AF1171" i="109" s="1"/>
  <c r="AG1171" i="109" s="1"/>
  <c r="Q1231" i="109"/>
  <c r="R1231" i="109" s="1"/>
  <c r="S1231" i="109" s="1"/>
  <c r="T1231" i="109" s="1"/>
  <c r="U1231" i="109" s="1"/>
  <c r="W1231" i="109" s="1"/>
  <c r="X1231" i="109" s="1"/>
  <c r="Y1231" i="109" s="1"/>
  <c r="Z1231" i="109" s="1"/>
  <c r="AA1231" i="109" s="1"/>
  <c r="AB1231" i="109" s="1"/>
  <c r="AC1231" i="109" s="1"/>
  <c r="AD1231" i="109" s="1"/>
  <c r="AE1231" i="109" s="1"/>
  <c r="AF1231" i="109" s="1"/>
  <c r="AG1231" i="109" s="1"/>
  <c r="AH1231" i="109" s="1"/>
  <c r="AJ1231" i="109" s="1"/>
  <c r="AK1231" i="109" s="1"/>
  <c r="AL1231" i="109" s="1"/>
  <c r="AM1231" i="109" s="1"/>
  <c r="AN1231" i="109" s="1"/>
  <c r="AO1231" i="109" s="1"/>
  <c r="AP1231" i="109" s="1"/>
  <c r="AQ1231" i="109" s="1"/>
  <c r="AR1231" i="109" s="1"/>
  <c r="AS1231" i="109" s="1"/>
  <c r="AT1231" i="109" s="1"/>
  <c r="AU1231" i="109" s="1"/>
  <c r="AW1231" i="109" s="1"/>
  <c r="AX1231" i="109" s="1"/>
  <c r="AY1231" i="109" s="1"/>
  <c r="AZ1231" i="109" s="1"/>
  <c r="BA1231" i="109" s="1"/>
  <c r="BB1231" i="109" s="1"/>
  <c r="BC1231" i="109" s="1"/>
  <c r="BD1231" i="109" s="1"/>
  <c r="BE1231" i="109" s="1"/>
  <c r="BF1231" i="109" s="1"/>
  <c r="BG1231" i="109" s="1"/>
  <c r="BH1231" i="109" s="1"/>
  <c r="Q1186" i="109"/>
  <c r="R1186" i="109" s="1"/>
  <c r="S1186" i="109" s="1"/>
  <c r="T1186" i="109" s="1"/>
  <c r="U1186" i="109" s="1"/>
  <c r="W1186" i="109" s="1"/>
  <c r="X1186" i="109" s="1"/>
  <c r="Y1186" i="109" s="1"/>
  <c r="Z1186" i="109" s="1"/>
  <c r="AA1186" i="109" s="1"/>
  <c r="AB1186" i="109" s="1"/>
  <c r="AC1186" i="109" s="1"/>
  <c r="AD1186" i="109" s="1"/>
  <c r="AE1186" i="109" s="1"/>
  <c r="AF1186" i="109" s="1"/>
  <c r="AG1186" i="109" s="1"/>
  <c r="Q1226" i="109"/>
  <c r="R1226" i="109" s="1"/>
  <c r="S1226" i="109" s="1"/>
  <c r="T1226" i="109" s="1"/>
  <c r="U1226" i="109" s="1"/>
  <c r="W1226" i="109" s="1"/>
  <c r="X1226" i="109" s="1"/>
  <c r="Y1226" i="109" s="1"/>
  <c r="Z1226" i="109" s="1"/>
  <c r="AA1226" i="109" s="1"/>
  <c r="AB1226" i="109" s="1"/>
  <c r="AC1226" i="109" s="1"/>
  <c r="AD1226" i="109" s="1"/>
  <c r="AE1226" i="109" s="1"/>
  <c r="AF1226" i="109" s="1"/>
  <c r="AG1226" i="109" s="1"/>
  <c r="AH1226" i="109" s="1"/>
  <c r="AJ1226" i="109" s="1"/>
  <c r="AK1226" i="109" s="1"/>
  <c r="AL1226" i="109" s="1"/>
  <c r="AM1226" i="109" s="1"/>
  <c r="AN1226" i="109" s="1"/>
  <c r="AO1226" i="109" s="1"/>
  <c r="AP1226" i="109" s="1"/>
  <c r="AQ1226" i="109" s="1"/>
  <c r="AR1226" i="109" s="1"/>
  <c r="AS1226" i="109" s="1"/>
  <c r="AT1226" i="109" s="1"/>
  <c r="AU1226" i="109" s="1"/>
  <c r="AW1226" i="109" s="1"/>
  <c r="AX1226" i="109" s="1"/>
  <c r="AY1226" i="109" s="1"/>
  <c r="AZ1226" i="109" s="1"/>
  <c r="BA1226" i="109" s="1"/>
  <c r="BB1226" i="109" s="1"/>
  <c r="BC1226" i="109" s="1"/>
  <c r="BD1226" i="109" s="1"/>
  <c r="BE1226" i="109" s="1"/>
  <c r="BF1226" i="109" s="1"/>
  <c r="BG1226" i="109" s="1"/>
  <c r="BH1226" i="109" s="1"/>
  <c r="Q1207" i="109"/>
  <c r="R1207" i="109" s="1"/>
  <c r="S1207" i="109" s="1"/>
  <c r="T1207" i="109" s="1"/>
  <c r="U1207" i="109" s="1"/>
  <c r="W1207" i="109" s="1"/>
  <c r="X1207" i="109" s="1"/>
  <c r="Y1207" i="109" s="1"/>
  <c r="Z1207" i="109" s="1"/>
  <c r="AA1207" i="109" s="1"/>
  <c r="AB1207" i="109" s="1"/>
  <c r="AC1207" i="109" s="1"/>
  <c r="AD1207" i="109" s="1"/>
  <c r="AE1207" i="109" s="1"/>
  <c r="AF1207" i="109" s="1"/>
  <c r="AG1207" i="109" s="1"/>
  <c r="Q1218" i="109"/>
  <c r="R1218" i="109" s="1"/>
  <c r="S1218" i="109" s="1"/>
  <c r="T1218" i="109" s="1"/>
  <c r="U1218" i="109" s="1"/>
  <c r="W1218" i="109" s="1"/>
  <c r="X1218" i="109" s="1"/>
  <c r="Y1218" i="109" s="1"/>
  <c r="Z1218" i="109" s="1"/>
  <c r="AA1218" i="109" s="1"/>
  <c r="AB1218" i="109" s="1"/>
  <c r="AC1218" i="109" s="1"/>
  <c r="AD1218" i="109" s="1"/>
  <c r="AE1218" i="109" s="1"/>
  <c r="AF1218" i="109" s="1"/>
  <c r="AG1218" i="109" s="1"/>
  <c r="AH1218" i="109" s="1"/>
  <c r="AJ1218" i="109" s="1"/>
  <c r="AK1218" i="109" s="1"/>
  <c r="AL1218" i="109" s="1"/>
  <c r="AM1218" i="109" s="1"/>
  <c r="AN1218" i="109" s="1"/>
  <c r="AO1218" i="109" s="1"/>
  <c r="AP1218" i="109" s="1"/>
  <c r="AQ1218" i="109" s="1"/>
  <c r="AR1218" i="109" s="1"/>
  <c r="AS1218" i="109" s="1"/>
  <c r="AT1218" i="109" s="1"/>
  <c r="AU1218" i="109" s="1"/>
  <c r="AW1218" i="109" s="1"/>
  <c r="AX1218" i="109" s="1"/>
  <c r="AY1218" i="109" s="1"/>
  <c r="AZ1218" i="109" s="1"/>
  <c r="BA1218" i="109" s="1"/>
  <c r="BB1218" i="109" s="1"/>
  <c r="BC1218" i="109" s="1"/>
  <c r="BD1218" i="109" s="1"/>
  <c r="BE1218" i="109" s="1"/>
  <c r="BF1218" i="109" s="1"/>
  <c r="BG1218" i="109" s="1"/>
  <c r="BH1218" i="109" s="1"/>
  <c r="Q1197" i="109"/>
  <c r="R1197" i="109" s="1"/>
  <c r="S1197" i="109" s="1"/>
  <c r="T1197" i="109" s="1"/>
  <c r="U1197" i="109" s="1"/>
  <c r="W1197" i="109" s="1"/>
  <c r="X1197" i="109" s="1"/>
  <c r="Y1197" i="109" s="1"/>
  <c r="Z1197" i="109" s="1"/>
  <c r="AA1197" i="109" s="1"/>
  <c r="AB1197" i="109" s="1"/>
  <c r="AC1197" i="109" s="1"/>
  <c r="AD1197" i="109" s="1"/>
  <c r="AE1197" i="109" s="1"/>
  <c r="AF1197" i="109" s="1"/>
  <c r="AG1197" i="109" s="1"/>
  <c r="Q1210" i="109"/>
  <c r="R1210" i="109" s="1"/>
  <c r="S1210" i="109" s="1"/>
  <c r="T1210" i="109" s="1"/>
  <c r="U1210" i="109" s="1"/>
  <c r="W1210" i="109" s="1"/>
  <c r="X1210" i="109" s="1"/>
  <c r="Y1210" i="109" s="1"/>
  <c r="Z1210" i="109" s="1"/>
  <c r="AA1210" i="109" s="1"/>
  <c r="AB1210" i="109" s="1"/>
  <c r="AC1210" i="109" s="1"/>
  <c r="AD1210" i="109" s="1"/>
  <c r="AE1210" i="109" s="1"/>
  <c r="AF1210" i="109" s="1"/>
  <c r="AG1210" i="109" s="1"/>
  <c r="AH1210" i="109" s="1"/>
  <c r="AJ1210" i="109" s="1"/>
  <c r="AK1210" i="109" s="1"/>
  <c r="AL1210" i="109" s="1"/>
  <c r="AM1210" i="109" s="1"/>
  <c r="AN1210" i="109" s="1"/>
  <c r="AO1210" i="109" s="1"/>
  <c r="AP1210" i="109" s="1"/>
  <c r="AQ1210" i="109" s="1"/>
  <c r="AR1210" i="109" s="1"/>
  <c r="AS1210" i="109" s="1"/>
  <c r="AT1210" i="109" s="1"/>
  <c r="AU1210" i="109" s="1"/>
  <c r="AW1210" i="109" s="1"/>
  <c r="AX1210" i="109" s="1"/>
  <c r="AY1210" i="109" s="1"/>
  <c r="AZ1210" i="109" s="1"/>
  <c r="BA1210" i="109" s="1"/>
  <c r="BB1210" i="109" s="1"/>
  <c r="BC1210" i="109" s="1"/>
  <c r="BD1210" i="109" s="1"/>
  <c r="BE1210" i="109" s="1"/>
  <c r="BF1210" i="109" s="1"/>
  <c r="BG1210" i="109" s="1"/>
  <c r="BH1210" i="109" s="1"/>
  <c r="Q1229" i="109"/>
  <c r="R1229" i="109" s="1"/>
  <c r="S1229" i="109" s="1"/>
  <c r="T1229" i="109" s="1"/>
  <c r="U1229" i="109" s="1"/>
  <c r="W1229" i="109" s="1"/>
  <c r="X1229" i="109" s="1"/>
  <c r="Y1229" i="109" s="1"/>
  <c r="Z1229" i="109" s="1"/>
  <c r="AA1229" i="109" s="1"/>
  <c r="AB1229" i="109" s="1"/>
  <c r="AC1229" i="109" s="1"/>
  <c r="AD1229" i="109" s="1"/>
  <c r="AE1229" i="109" s="1"/>
  <c r="AF1229" i="109" s="1"/>
  <c r="AG1229" i="109" s="1"/>
  <c r="AH1229" i="109" s="1"/>
  <c r="AJ1229" i="109" s="1"/>
  <c r="AK1229" i="109" s="1"/>
  <c r="AL1229" i="109" s="1"/>
  <c r="AM1229" i="109" s="1"/>
  <c r="AN1229" i="109" s="1"/>
  <c r="AO1229" i="109" s="1"/>
  <c r="AP1229" i="109" s="1"/>
  <c r="AQ1229" i="109" s="1"/>
  <c r="AR1229" i="109" s="1"/>
  <c r="AS1229" i="109" s="1"/>
  <c r="AT1229" i="109" s="1"/>
  <c r="AU1229" i="109" s="1"/>
  <c r="AW1229" i="109" s="1"/>
  <c r="AX1229" i="109" s="1"/>
  <c r="AY1229" i="109" s="1"/>
  <c r="AZ1229" i="109" s="1"/>
  <c r="BA1229" i="109" s="1"/>
  <c r="BB1229" i="109" s="1"/>
  <c r="BC1229" i="109" s="1"/>
  <c r="BD1229" i="109" s="1"/>
  <c r="BE1229" i="109" s="1"/>
  <c r="BF1229" i="109" s="1"/>
  <c r="BG1229" i="109" s="1"/>
  <c r="BH1229" i="109" s="1"/>
  <c r="Q1167" i="109"/>
  <c r="R1167" i="109" s="1"/>
  <c r="S1167" i="109" s="1"/>
  <c r="T1167" i="109" s="1"/>
  <c r="U1167" i="109" s="1"/>
  <c r="W1167" i="109" s="1"/>
  <c r="X1167" i="109" s="1"/>
  <c r="Y1167" i="109" s="1"/>
  <c r="Z1167" i="109" s="1"/>
  <c r="AA1167" i="109" s="1"/>
  <c r="AB1167" i="109" s="1"/>
  <c r="AC1167" i="109" s="1"/>
  <c r="AD1167" i="109" s="1"/>
  <c r="AE1167" i="109" s="1"/>
  <c r="AF1167" i="109" s="1"/>
  <c r="AG1167" i="109" s="1"/>
  <c r="I33" i="121"/>
  <c r="E38" i="121"/>
  <c r="E39" i="121"/>
  <c r="E47" i="121" s="1"/>
  <c r="E48" i="121" s="1"/>
  <c r="E50" i="121" s="1"/>
  <c r="I33" i="55"/>
  <c r="E38" i="55"/>
  <c r="BE1818" i="109" l="1"/>
  <c r="BE1611" i="109"/>
  <c r="BD1812" i="109"/>
  <c r="BD1605" i="109"/>
  <c r="BD1776" i="109"/>
  <c r="BD1569" i="109"/>
  <c r="BE1829" i="109"/>
  <c r="BE1622" i="109"/>
  <c r="BE1832" i="109"/>
  <c r="BE1625" i="109"/>
  <c r="BE1826" i="109"/>
  <c r="BE1619" i="109"/>
  <c r="BE1837" i="109"/>
  <c r="BE1630" i="109"/>
  <c r="BD1781" i="109"/>
  <c r="BD1574" i="109"/>
  <c r="BE1825" i="109"/>
  <c r="BE1618" i="109"/>
  <c r="BD1810" i="109"/>
  <c r="BD1603" i="109"/>
  <c r="BE1840" i="109"/>
  <c r="BE1633" i="109"/>
  <c r="BD1807" i="109"/>
  <c r="BD1600" i="109"/>
  <c r="BE1827" i="109"/>
  <c r="BE1620" i="109"/>
  <c r="BD1785" i="109"/>
  <c r="BD1578" i="109"/>
  <c r="BD1788" i="109"/>
  <c r="BD1581" i="109"/>
  <c r="BE1841" i="109"/>
  <c r="BE1634" i="109"/>
  <c r="BD1793" i="109"/>
  <c r="BD1586" i="109"/>
  <c r="BE1833" i="109"/>
  <c r="BE1626" i="109"/>
  <c r="BD1808" i="109"/>
  <c r="BD1601" i="109"/>
  <c r="BD1794" i="109"/>
  <c r="BD1587" i="109"/>
  <c r="BD1811" i="109"/>
  <c r="BD1604" i="109"/>
  <c r="BD1791" i="109"/>
  <c r="BD1584" i="109"/>
  <c r="BD1796" i="109"/>
  <c r="BD1589" i="109"/>
  <c r="BE1821" i="109"/>
  <c r="BE1614" i="109"/>
  <c r="BD1801" i="109"/>
  <c r="BD1594" i="109"/>
  <c r="BD1815" i="109"/>
  <c r="BD1608" i="109"/>
  <c r="BD1784" i="109"/>
  <c r="BD1577" i="109"/>
  <c r="BE1831" i="109"/>
  <c r="BE1624" i="109"/>
  <c r="BD1795" i="109"/>
  <c r="BD1588" i="109"/>
  <c r="BE1828" i="109"/>
  <c r="BE1621" i="109"/>
  <c r="BE1820" i="109"/>
  <c r="BE1613" i="109"/>
  <c r="BE1842" i="109"/>
  <c r="BE1635" i="109"/>
  <c r="BD1800" i="109"/>
  <c r="BD1593" i="109"/>
  <c r="BD1777" i="109"/>
  <c r="BD1570" i="109"/>
  <c r="BE1839" i="109"/>
  <c r="BE1632" i="109"/>
  <c r="BE1835" i="109"/>
  <c r="BE1628" i="109"/>
  <c r="BD1804" i="109"/>
  <c r="BD1597" i="109"/>
  <c r="BD1792" i="109"/>
  <c r="BD1585" i="109"/>
  <c r="BE1834" i="109"/>
  <c r="BE1627" i="109"/>
  <c r="BE1836" i="109"/>
  <c r="BE1629" i="109"/>
  <c r="BD1817" i="109"/>
  <c r="BD1610" i="109"/>
  <c r="BD1797" i="109"/>
  <c r="BD1590" i="109"/>
  <c r="BD1799" i="109"/>
  <c r="BD1592" i="109"/>
  <c r="BD1780" i="109"/>
  <c r="BD1573" i="109"/>
  <c r="BD1786" i="109"/>
  <c r="BD1579" i="109"/>
  <c r="BD1816" i="109"/>
  <c r="BD1609" i="109"/>
  <c r="BD1802" i="109"/>
  <c r="BD1595" i="109"/>
  <c r="BE1824" i="109"/>
  <c r="BE1617" i="109"/>
  <c r="BE1823" i="109"/>
  <c r="BE1616" i="109"/>
  <c r="BD1809" i="109"/>
  <c r="BD1602" i="109"/>
  <c r="BE1830" i="109"/>
  <c r="BE1623" i="109"/>
  <c r="BD1782" i="109"/>
  <c r="BD1575" i="109"/>
  <c r="BE1822" i="109"/>
  <c r="BE1615" i="109"/>
  <c r="BD1814" i="109"/>
  <c r="BD1607" i="109"/>
  <c r="BD1787" i="109"/>
  <c r="BD1580" i="109"/>
  <c r="BD1779" i="109"/>
  <c r="BD1572" i="109"/>
  <c r="BE1838" i="109"/>
  <c r="BE1631" i="109"/>
  <c r="BD1805" i="109"/>
  <c r="BD1598" i="109"/>
  <c r="BD1803" i="109"/>
  <c r="BD1596" i="109"/>
  <c r="BD1789" i="109"/>
  <c r="BD1582" i="109"/>
  <c r="BD1790" i="109"/>
  <c r="BD1583" i="109"/>
  <c r="BD1798" i="109"/>
  <c r="BD1591" i="109"/>
  <c r="BD1778" i="109"/>
  <c r="BD1571" i="109"/>
  <c r="BE1819" i="109"/>
  <c r="BE1612" i="109"/>
  <c r="BD1806" i="109"/>
  <c r="BD1599" i="109"/>
  <c r="BD1813" i="109"/>
  <c r="BD1606" i="109"/>
  <c r="BD1783" i="109"/>
  <c r="BD1576" i="109"/>
  <c r="AH1166" i="109"/>
  <c r="AJ1166" i="109" s="1"/>
  <c r="AK1166" i="109" s="1"/>
  <c r="AL1166" i="109" s="1"/>
  <c r="AM1166" i="109" s="1"/>
  <c r="AN1166" i="109" s="1"/>
  <c r="AO1166" i="109" s="1"/>
  <c r="AP1166" i="109" s="1"/>
  <c r="AQ1166" i="109" s="1"/>
  <c r="AR1166" i="109" s="1"/>
  <c r="AS1166" i="109" s="1"/>
  <c r="AT1166" i="109" s="1"/>
  <c r="AU1166" i="109" s="1"/>
  <c r="AW1166" i="109" s="1"/>
  <c r="AX1166" i="109" s="1"/>
  <c r="AY1166" i="109" s="1"/>
  <c r="AZ1166" i="109" s="1"/>
  <c r="BA1166" i="109" s="1"/>
  <c r="BB1166" i="109" s="1"/>
  <c r="BC1166" i="109" s="1"/>
  <c r="BD1166" i="109" s="1"/>
  <c r="BE1166" i="109" s="1"/>
  <c r="BF1166" i="109" s="1"/>
  <c r="BG1166" i="109" s="1"/>
  <c r="BH1166" i="109" s="1"/>
  <c r="AH1183" i="109"/>
  <c r="AJ1183" i="109" s="1"/>
  <c r="AK1183" i="109" s="1"/>
  <c r="AL1183" i="109" s="1"/>
  <c r="AM1183" i="109" s="1"/>
  <c r="AN1183" i="109" s="1"/>
  <c r="AO1183" i="109" s="1"/>
  <c r="AP1183" i="109" s="1"/>
  <c r="AQ1183" i="109" s="1"/>
  <c r="AR1183" i="109" s="1"/>
  <c r="AS1183" i="109" s="1"/>
  <c r="AT1183" i="109" s="1"/>
  <c r="AU1183" i="109" s="1"/>
  <c r="AW1183" i="109" s="1"/>
  <c r="AX1183" i="109" s="1"/>
  <c r="AY1183" i="109" s="1"/>
  <c r="AZ1183" i="109" s="1"/>
  <c r="BA1183" i="109" s="1"/>
  <c r="BB1183" i="109" s="1"/>
  <c r="BC1183" i="109" s="1"/>
  <c r="BD1183" i="109" s="1"/>
  <c r="BE1183" i="109" s="1"/>
  <c r="BF1183" i="109" s="1"/>
  <c r="BG1183" i="109" s="1"/>
  <c r="BH1183" i="109" s="1"/>
  <c r="AH1175" i="109"/>
  <c r="AJ1175" i="109" s="1"/>
  <c r="AK1175" i="109" s="1"/>
  <c r="AL1175" i="109" s="1"/>
  <c r="AM1175" i="109" s="1"/>
  <c r="AN1175" i="109" s="1"/>
  <c r="AO1175" i="109" s="1"/>
  <c r="AP1175" i="109" s="1"/>
  <c r="AQ1175" i="109" s="1"/>
  <c r="AR1175" i="109" s="1"/>
  <c r="AS1175" i="109" s="1"/>
  <c r="AT1175" i="109" s="1"/>
  <c r="AU1175" i="109" s="1"/>
  <c r="AW1175" i="109" s="1"/>
  <c r="AX1175" i="109" s="1"/>
  <c r="AY1175" i="109" s="1"/>
  <c r="AZ1175" i="109" s="1"/>
  <c r="BA1175" i="109" s="1"/>
  <c r="BB1175" i="109" s="1"/>
  <c r="BC1175" i="109" s="1"/>
  <c r="BD1175" i="109" s="1"/>
  <c r="BE1175" i="109" s="1"/>
  <c r="BF1175" i="109" s="1"/>
  <c r="BG1175" i="109" s="1"/>
  <c r="BH1175" i="109" s="1"/>
  <c r="AH1182" i="109"/>
  <c r="AJ1182" i="109" s="1"/>
  <c r="AK1182" i="109" s="1"/>
  <c r="AL1182" i="109" s="1"/>
  <c r="AM1182" i="109" s="1"/>
  <c r="AN1182" i="109" s="1"/>
  <c r="AO1182" i="109" s="1"/>
  <c r="AP1182" i="109" s="1"/>
  <c r="AQ1182" i="109" s="1"/>
  <c r="AR1182" i="109" s="1"/>
  <c r="AS1182" i="109" s="1"/>
  <c r="AT1182" i="109" s="1"/>
  <c r="AU1182" i="109" s="1"/>
  <c r="AW1182" i="109" s="1"/>
  <c r="AX1182" i="109" s="1"/>
  <c r="AY1182" i="109" s="1"/>
  <c r="AZ1182" i="109" s="1"/>
  <c r="BA1182" i="109" s="1"/>
  <c r="BB1182" i="109" s="1"/>
  <c r="BC1182" i="109" s="1"/>
  <c r="BD1182" i="109" s="1"/>
  <c r="BE1182" i="109" s="1"/>
  <c r="BF1182" i="109" s="1"/>
  <c r="BG1182" i="109" s="1"/>
  <c r="BH1182" i="109" s="1"/>
  <c r="AH1201" i="109"/>
  <c r="AJ1201" i="109" s="1"/>
  <c r="AK1201" i="109" s="1"/>
  <c r="AL1201" i="109" s="1"/>
  <c r="AM1201" i="109" s="1"/>
  <c r="AN1201" i="109" s="1"/>
  <c r="AO1201" i="109" s="1"/>
  <c r="AP1201" i="109" s="1"/>
  <c r="AQ1201" i="109" s="1"/>
  <c r="AR1201" i="109" s="1"/>
  <c r="AS1201" i="109" s="1"/>
  <c r="AT1201" i="109" s="1"/>
  <c r="AU1201" i="109" s="1"/>
  <c r="AW1201" i="109" s="1"/>
  <c r="AX1201" i="109" s="1"/>
  <c r="AY1201" i="109" s="1"/>
  <c r="AZ1201" i="109" s="1"/>
  <c r="BA1201" i="109" s="1"/>
  <c r="BB1201" i="109" s="1"/>
  <c r="BC1201" i="109" s="1"/>
  <c r="BD1201" i="109" s="1"/>
  <c r="BE1201" i="109" s="1"/>
  <c r="BF1201" i="109" s="1"/>
  <c r="BG1201" i="109" s="1"/>
  <c r="BH1201" i="109" s="1"/>
  <c r="AH1206" i="109"/>
  <c r="AJ1206" i="109" s="1"/>
  <c r="AK1206" i="109" s="1"/>
  <c r="AL1206" i="109" s="1"/>
  <c r="AM1206" i="109" s="1"/>
  <c r="AN1206" i="109" s="1"/>
  <c r="AO1206" i="109" s="1"/>
  <c r="AP1206" i="109" s="1"/>
  <c r="AQ1206" i="109" s="1"/>
  <c r="AR1206" i="109" s="1"/>
  <c r="AS1206" i="109" s="1"/>
  <c r="AT1206" i="109" s="1"/>
  <c r="AU1206" i="109" s="1"/>
  <c r="AW1206" i="109" s="1"/>
  <c r="AX1206" i="109" s="1"/>
  <c r="AY1206" i="109" s="1"/>
  <c r="AZ1206" i="109" s="1"/>
  <c r="BA1206" i="109" s="1"/>
  <c r="BB1206" i="109" s="1"/>
  <c r="BC1206" i="109" s="1"/>
  <c r="BD1206" i="109" s="1"/>
  <c r="BE1206" i="109" s="1"/>
  <c r="BF1206" i="109" s="1"/>
  <c r="BG1206" i="109" s="1"/>
  <c r="BH1206" i="109" s="1"/>
  <c r="AH1181" i="109"/>
  <c r="AJ1181" i="109" s="1"/>
  <c r="AK1181" i="109" s="1"/>
  <c r="AL1181" i="109" s="1"/>
  <c r="AM1181" i="109" s="1"/>
  <c r="AN1181" i="109" s="1"/>
  <c r="AO1181" i="109" s="1"/>
  <c r="AP1181" i="109" s="1"/>
  <c r="AQ1181" i="109" s="1"/>
  <c r="AR1181" i="109" s="1"/>
  <c r="AS1181" i="109" s="1"/>
  <c r="AT1181" i="109" s="1"/>
  <c r="AU1181" i="109" s="1"/>
  <c r="AW1181" i="109" s="1"/>
  <c r="AX1181" i="109" s="1"/>
  <c r="AY1181" i="109" s="1"/>
  <c r="AZ1181" i="109" s="1"/>
  <c r="BA1181" i="109" s="1"/>
  <c r="BB1181" i="109" s="1"/>
  <c r="BC1181" i="109" s="1"/>
  <c r="BD1181" i="109" s="1"/>
  <c r="BE1181" i="109" s="1"/>
  <c r="BF1181" i="109" s="1"/>
  <c r="BG1181" i="109" s="1"/>
  <c r="BH1181" i="109" s="1"/>
  <c r="AH1195" i="109"/>
  <c r="AJ1195" i="109" s="1"/>
  <c r="AK1195" i="109" s="1"/>
  <c r="AL1195" i="109" s="1"/>
  <c r="AM1195" i="109" s="1"/>
  <c r="AN1195" i="109" s="1"/>
  <c r="AO1195" i="109" s="1"/>
  <c r="AP1195" i="109" s="1"/>
  <c r="AQ1195" i="109" s="1"/>
  <c r="AR1195" i="109" s="1"/>
  <c r="AS1195" i="109" s="1"/>
  <c r="AT1195" i="109" s="1"/>
  <c r="AU1195" i="109" s="1"/>
  <c r="AW1195" i="109" s="1"/>
  <c r="AX1195" i="109" s="1"/>
  <c r="AY1195" i="109" s="1"/>
  <c r="AZ1195" i="109" s="1"/>
  <c r="BA1195" i="109" s="1"/>
  <c r="BB1195" i="109" s="1"/>
  <c r="BC1195" i="109" s="1"/>
  <c r="BD1195" i="109" s="1"/>
  <c r="BE1195" i="109" s="1"/>
  <c r="BF1195" i="109" s="1"/>
  <c r="BG1195" i="109" s="1"/>
  <c r="BH1195" i="109" s="1"/>
  <c r="AH1197" i="109"/>
  <c r="AJ1197" i="109" s="1"/>
  <c r="AK1197" i="109" s="1"/>
  <c r="AL1197" i="109" s="1"/>
  <c r="AM1197" i="109" s="1"/>
  <c r="AN1197" i="109" s="1"/>
  <c r="AO1197" i="109" s="1"/>
  <c r="AP1197" i="109" s="1"/>
  <c r="AQ1197" i="109" s="1"/>
  <c r="AR1197" i="109" s="1"/>
  <c r="AS1197" i="109" s="1"/>
  <c r="AT1197" i="109" s="1"/>
  <c r="AU1197" i="109" s="1"/>
  <c r="AW1197" i="109" s="1"/>
  <c r="AX1197" i="109" s="1"/>
  <c r="AY1197" i="109" s="1"/>
  <c r="AZ1197" i="109" s="1"/>
  <c r="BA1197" i="109" s="1"/>
  <c r="BB1197" i="109" s="1"/>
  <c r="BC1197" i="109" s="1"/>
  <c r="BD1197" i="109" s="1"/>
  <c r="BE1197" i="109" s="1"/>
  <c r="BF1197" i="109" s="1"/>
  <c r="BG1197" i="109" s="1"/>
  <c r="BH1197" i="109" s="1"/>
  <c r="AH1193" i="109"/>
  <c r="AJ1193" i="109" s="1"/>
  <c r="AK1193" i="109" s="1"/>
  <c r="AL1193" i="109" s="1"/>
  <c r="AM1193" i="109" s="1"/>
  <c r="AN1193" i="109" s="1"/>
  <c r="AO1193" i="109" s="1"/>
  <c r="AP1193" i="109" s="1"/>
  <c r="AQ1193" i="109" s="1"/>
  <c r="AR1193" i="109" s="1"/>
  <c r="AS1193" i="109" s="1"/>
  <c r="AT1193" i="109" s="1"/>
  <c r="AU1193" i="109" s="1"/>
  <c r="AW1193" i="109" s="1"/>
  <c r="AX1193" i="109" s="1"/>
  <c r="AY1193" i="109" s="1"/>
  <c r="AZ1193" i="109" s="1"/>
  <c r="BA1193" i="109" s="1"/>
  <c r="BB1193" i="109" s="1"/>
  <c r="BC1193" i="109" s="1"/>
  <c r="BD1193" i="109" s="1"/>
  <c r="BE1193" i="109" s="1"/>
  <c r="BF1193" i="109" s="1"/>
  <c r="BG1193" i="109" s="1"/>
  <c r="BH1193" i="109" s="1"/>
  <c r="AH1194" i="109"/>
  <c r="AJ1194" i="109" s="1"/>
  <c r="AK1194" i="109" s="1"/>
  <c r="AL1194" i="109" s="1"/>
  <c r="AM1194" i="109" s="1"/>
  <c r="AN1194" i="109" s="1"/>
  <c r="AO1194" i="109" s="1"/>
  <c r="AP1194" i="109" s="1"/>
  <c r="AQ1194" i="109" s="1"/>
  <c r="AR1194" i="109" s="1"/>
  <c r="AS1194" i="109" s="1"/>
  <c r="AT1194" i="109" s="1"/>
  <c r="AU1194" i="109" s="1"/>
  <c r="AW1194" i="109" s="1"/>
  <c r="AX1194" i="109" s="1"/>
  <c r="AY1194" i="109" s="1"/>
  <c r="AZ1194" i="109" s="1"/>
  <c r="BA1194" i="109" s="1"/>
  <c r="BB1194" i="109" s="1"/>
  <c r="BC1194" i="109" s="1"/>
  <c r="BD1194" i="109" s="1"/>
  <c r="BE1194" i="109" s="1"/>
  <c r="BF1194" i="109" s="1"/>
  <c r="BG1194" i="109" s="1"/>
  <c r="BH1194" i="109" s="1"/>
  <c r="AH1170" i="109"/>
  <c r="AJ1170" i="109" s="1"/>
  <c r="AK1170" i="109" s="1"/>
  <c r="AL1170" i="109" s="1"/>
  <c r="AM1170" i="109" s="1"/>
  <c r="AN1170" i="109" s="1"/>
  <c r="AO1170" i="109" s="1"/>
  <c r="AP1170" i="109" s="1"/>
  <c r="AQ1170" i="109" s="1"/>
  <c r="AR1170" i="109" s="1"/>
  <c r="AS1170" i="109" s="1"/>
  <c r="AT1170" i="109" s="1"/>
  <c r="AU1170" i="109" s="1"/>
  <c r="AW1170" i="109" s="1"/>
  <c r="AX1170" i="109" s="1"/>
  <c r="AY1170" i="109" s="1"/>
  <c r="AZ1170" i="109" s="1"/>
  <c r="BA1170" i="109" s="1"/>
  <c r="BB1170" i="109" s="1"/>
  <c r="BC1170" i="109" s="1"/>
  <c r="BD1170" i="109" s="1"/>
  <c r="BE1170" i="109" s="1"/>
  <c r="BF1170" i="109" s="1"/>
  <c r="BG1170" i="109" s="1"/>
  <c r="BH1170" i="109" s="1"/>
  <c r="AH1203" i="109"/>
  <c r="AJ1203" i="109" s="1"/>
  <c r="AK1203" i="109" s="1"/>
  <c r="AL1203" i="109" s="1"/>
  <c r="AM1203" i="109" s="1"/>
  <c r="AN1203" i="109" s="1"/>
  <c r="AO1203" i="109" s="1"/>
  <c r="AP1203" i="109" s="1"/>
  <c r="AQ1203" i="109" s="1"/>
  <c r="AR1203" i="109" s="1"/>
  <c r="AS1203" i="109" s="1"/>
  <c r="AT1203" i="109" s="1"/>
  <c r="AU1203" i="109" s="1"/>
  <c r="AW1203" i="109" s="1"/>
  <c r="AX1203" i="109" s="1"/>
  <c r="AY1203" i="109" s="1"/>
  <c r="AZ1203" i="109" s="1"/>
  <c r="BA1203" i="109" s="1"/>
  <c r="BB1203" i="109" s="1"/>
  <c r="BC1203" i="109" s="1"/>
  <c r="BD1203" i="109" s="1"/>
  <c r="BE1203" i="109" s="1"/>
  <c r="BF1203" i="109" s="1"/>
  <c r="BG1203" i="109" s="1"/>
  <c r="BH1203" i="109" s="1"/>
  <c r="AH1169" i="109"/>
  <c r="AJ1169" i="109" s="1"/>
  <c r="AK1169" i="109" s="1"/>
  <c r="AL1169" i="109" s="1"/>
  <c r="AM1169" i="109" s="1"/>
  <c r="AN1169" i="109" s="1"/>
  <c r="AO1169" i="109" s="1"/>
  <c r="AP1169" i="109" s="1"/>
  <c r="AQ1169" i="109" s="1"/>
  <c r="AR1169" i="109" s="1"/>
  <c r="AS1169" i="109" s="1"/>
  <c r="AT1169" i="109" s="1"/>
  <c r="AU1169" i="109" s="1"/>
  <c r="AW1169" i="109" s="1"/>
  <c r="AX1169" i="109" s="1"/>
  <c r="AY1169" i="109" s="1"/>
  <c r="AZ1169" i="109" s="1"/>
  <c r="BA1169" i="109" s="1"/>
  <c r="BB1169" i="109" s="1"/>
  <c r="BC1169" i="109" s="1"/>
  <c r="BD1169" i="109" s="1"/>
  <c r="BE1169" i="109" s="1"/>
  <c r="BF1169" i="109" s="1"/>
  <c r="BG1169" i="109" s="1"/>
  <c r="BH1169" i="109" s="1"/>
  <c r="AH1209" i="109"/>
  <c r="AJ1209" i="109" s="1"/>
  <c r="AK1209" i="109" s="1"/>
  <c r="AL1209" i="109" s="1"/>
  <c r="AM1209" i="109" s="1"/>
  <c r="AN1209" i="109" s="1"/>
  <c r="AO1209" i="109" s="1"/>
  <c r="AP1209" i="109" s="1"/>
  <c r="AQ1209" i="109" s="1"/>
  <c r="AR1209" i="109" s="1"/>
  <c r="AS1209" i="109" s="1"/>
  <c r="AT1209" i="109" s="1"/>
  <c r="AU1209" i="109" s="1"/>
  <c r="AW1209" i="109" s="1"/>
  <c r="AX1209" i="109" s="1"/>
  <c r="AY1209" i="109" s="1"/>
  <c r="AZ1209" i="109" s="1"/>
  <c r="BA1209" i="109" s="1"/>
  <c r="BB1209" i="109" s="1"/>
  <c r="BC1209" i="109" s="1"/>
  <c r="BD1209" i="109" s="1"/>
  <c r="BE1209" i="109" s="1"/>
  <c r="BF1209" i="109" s="1"/>
  <c r="BG1209" i="109" s="1"/>
  <c r="BH1209" i="109" s="1"/>
  <c r="AH1198" i="109"/>
  <c r="AJ1198" i="109" s="1"/>
  <c r="AK1198" i="109" s="1"/>
  <c r="AL1198" i="109" s="1"/>
  <c r="AM1198" i="109" s="1"/>
  <c r="AN1198" i="109" s="1"/>
  <c r="AO1198" i="109" s="1"/>
  <c r="AP1198" i="109" s="1"/>
  <c r="AQ1198" i="109" s="1"/>
  <c r="AR1198" i="109" s="1"/>
  <c r="AS1198" i="109" s="1"/>
  <c r="AT1198" i="109" s="1"/>
  <c r="AU1198" i="109" s="1"/>
  <c r="AW1198" i="109" s="1"/>
  <c r="AX1198" i="109" s="1"/>
  <c r="AY1198" i="109" s="1"/>
  <c r="AZ1198" i="109" s="1"/>
  <c r="BA1198" i="109" s="1"/>
  <c r="BB1198" i="109" s="1"/>
  <c r="BC1198" i="109" s="1"/>
  <c r="BD1198" i="109" s="1"/>
  <c r="BE1198" i="109" s="1"/>
  <c r="BF1198" i="109" s="1"/>
  <c r="BG1198" i="109" s="1"/>
  <c r="BH1198" i="109" s="1"/>
  <c r="AH1167" i="109"/>
  <c r="AJ1167" i="109" s="1"/>
  <c r="AK1167" i="109" s="1"/>
  <c r="AL1167" i="109" s="1"/>
  <c r="AM1167" i="109" s="1"/>
  <c r="AN1167" i="109" s="1"/>
  <c r="AO1167" i="109" s="1"/>
  <c r="AP1167" i="109" s="1"/>
  <c r="AQ1167" i="109" s="1"/>
  <c r="AR1167" i="109" s="1"/>
  <c r="AS1167" i="109" s="1"/>
  <c r="AT1167" i="109" s="1"/>
  <c r="AU1167" i="109" s="1"/>
  <c r="AW1167" i="109" s="1"/>
  <c r="AX1167" i="109" s="1"/>
  <c r="AY1167" i="109" s="1"/>
  <c r="AZ1167" i="109" s="1"/>
  <c r="BA1167" i="109" s="1"/>
  <c r="BB1167" i="109" s="1"/>
  <c r="BC1167" i="109" s="1"/>
  <c r="BD1167" i="109" s="1"/>
  <c r="BE1167" i="109" s="1"/>
  <c r="BF1167" i="109" s="1"/>
  <c r="BG1167" i="109" s="1"/>
  <c r="BH1167" i="109" s="1"/>
  <c r="AH1207" i="109"/>
  <c r="AJ1207" i="109" s="1"/>
  <c r="AK1207" i="109" s="1"/>
  <c r="AL1207" i="109" s="1"/>
  <c r="AM1207" i="109" s="1"/>
  <c r="AN1207" i="109" s="1"/>
  <c r="AO1207" i="109" s="1"/>
  <c r="AP1207" i="109" s="1"/>
  <c r="AQ1207" i="109" s="1"/>
  <c r="AR1207" i="109" s="1"/>
  <c r="AS1207" i="109" s="1"/>
  <c r="AT1207" i="109" s="1"/>
  <c r="AU1207" i="109" s="1"/>
  <c r="AW1207" i="109" s="1"/>
  <c r="AX1207" i="109" s="1"/>
  <c r="AY1207" i="109" s="1"/>
  <c r="AZ1207" i="109" s="1"/>
  <c r="BA1207" i="109" s="1"/>
  <c r="BB1207" i="109" s="1"/>
  <c r="BC1207" i="109" s="1"/>
  <c r="BD1207" i="109" s="1"/>
  <c r="BE1207" i="109" s="1"/>
  <c r="BF1207" i="109" s="1"/>
  <c r="BG1207" i="109" s="1"/>
  <c r="BH1207" i="109" s="1"/>
  <c r="AH1171" i="109"/>
  <c r="AJ1171" i="109" s="1"/>
  <c r="AK1171" i="109" s="1"/>
  <c r="AL1171" i="109" s="1"/>
  <c r="AM1171" i="109" s="1"/>
  <c r="AN1171" i="109" s="1"/>
  <c r="AO1171" i="109" s="1"/>
  <c r="AP1171" i="109" s="1"/>
  <c r="AQ1171" i="109" s="1"/>
  <c r="AR1171" i="109" s="1"/>
  <c r="AS1171" i="109" s="1"/>
  <c r="AT1171" i="109" s="1"/>
  <c r="AU1171" i="109" s="1"/>
  <c r="AW1171" i="109" s="1"/>
  <c r="AX1171" i="109" s="1"/>
  <c r="AY1171" i="109" s="1"/>
  <c r="AZ1171" i="109" s="1"/>
  <c r="BA1171" i="109" s="1"/>
  <c r="BB1171" i="109" s="1"/>
  <c r="BC1171" i="109" s="1"/>
  <c r="BD1171" i="109" s="1"/>
  <c r="BE1171" i="109" s="1"/>
  <c r="BF1171" i="109" s="1"/>
  <c r="BG1171" i="109" s="1"/>
  <c r="BH1171" i="109" s="1"/>
  <c r="AH1173" i="109"/>
  <c r="AJ1173" i="109" s="1"/>
  <c r="AK1173" i="109" s="1"/>
  <c r="AL1173" i="109" s="1"/>
  <c r="AM1173" i="109" s="1"/>
  <c r="AN1173" i="109" s="1"/>
  <c r="AO1173" i="109" s="1"/>
  <c r="AP1173" i="109" s="1"/>
  <c r="AQ1173" i="109" s="1"/>
  <c r="AR1173" i="109" s="1"/>
  <c r="AS1173" i="109" s="1"/>
  <c r="AT1173" i="109" s="1"/>
  <c r="AU1173" i="109" s="1"/>
  <c r="AW1173" i="109" s="1"/>
  <c r="AX1173" i="109" s="1"/>
  <c r="AY1173" i="109" s="1"/>
  <c r="AZ1173" i="109" s="1"/>
  <c r="BA1173" i="109" s="1"/>
  <c r="BB1173" i="109" s="1"/>
  <c r="BC1173" i="109" s="1"/>
  <c r="BD1173" i="109" s="1"/>
  <c r="BE1173" i="109" s="1"/>
  <c r="BF1173" i="109" s="1"/>
  <c r="BG1173" i="109" s="1"/>
  <c r="BH1173" i="109" s="1"/>
  <c r="AH1187" i="109"/>
  <c r="AJ1187" i="109" s="1"/>
  <c r="AK1187" i="109" s="1"/>
  <c r="AL1187" i="109" s="1"/>
  <c r="AM1187" i="109" s="1"/>
  <c r="AN1187" i="109" s="1"/>
  <c r="AO1187" i="109" s="1"/>
  <c r="AP1187" i="109" s="1"/>
  <c r="AQ1187" i="109" s="1"/>
  <c r="AR1187" i="109" s="1"/>
  <c r="AS1187" i="109" s="1"/>
  <c r="AT1187" i="109" s="1"/>
  <c r="AU1187" i="109" s="1"/>
  <c r="AW1187" i="109" s="1"/>
  <c r="AX1187" i="109" s="1"/>
  <c r="AY1187" i="109" s="1"/>
  <c r="AZ1187" i="109" s="1"/>
  <c r="BA1187" i="109" s="1"/>
  <c r="BB1187" i="109" s="1"/>
  <c r="BC1187" i="109" s="1"/>
  <c r="BD1187" i="109" s="1"/>
  <c r="BE1187" i="109" s="1"/>
  <c r="BF1187" i="109" s="1"/>
  <c r="BG1187" i="109" s="1"/>
  <c r="BH1187" i="109" s="1"/>
  <c r="AH1177" i="109"/>
  <c r="AJ1177" i="109" s="1"/>
  <c r="AK1177" i="109" s="1"/>
  <c r="AL1177" i="109" s="1"/>
  <c r="AM1177" i="109" s="1"/>
  <c r="AN1177" i="109" s="1"/>
  <c r="AO1177" i="109" s="1"/>
  <c r="AP1177" i="109" s="1"/>
  <c r="AQ1177" i="109" s="1"/>
  <c r="AR1177" i="109" s="1"/>
  <c r="AS1177" i="109" s="1"/>
  <c r="AT1177" i="109" s="1"/>
  <c r="AU1177" i="109" s="1"/>
  <c r="AW1177" i="109" s="1"/>
  <c r="AX1177" i="109" s="1"/>
  <c r="AY1177" i="109" s="1"/>
  <c r="AZ1177" i="109" s="1"/>
  <c r="BA1177" i="109" s="1"/>
  <c r="BB1177" i="109" s="1"/>
  <c r="BC1177" i="109" s="1"/>
  <c r="BD1177" i="109" s="1"/>
  <c r="BE1177" i="109" s="1"/>
  <c r="BF1177" i="109" s="1"/>
  <c r="BG1177" i="109" s="1"/>
  <c r="BH1177" i="109" s="1"/>
  <c r="AH1185" i="109"/>
  <c r="AJ1185" i="109" s="1"/>
  <c r="AK1185" i="109" s="1"/>
  <c r="AL1185" i="109" s="1"/>
  <c r="AM1185" i="109" s="1"/>
  <c r="AN1185" i="109" s="1"/>
  <c r="AO1185" i="109" s="1"/>
  <c r="AP1185" i="109" s="1"/>
  <c r="AQ1185" i="109" s="1"/>
  <c r="AR1185" i="109" s="1"/>
  <c r="AS1185" i="109" s="1"/>
  <c r="AT1185" i="109" s="1"/>
  <c r="AU1185" i="109" s="1"/>
  <c r="AW1185" i="109" s="1"/>
  <c r="AX1185" i="109" s="1"/>
  <c r="AY1185" i="109" s="1"/>
  <c r="AZ1185" i="109" s="1"/>
  <c r="BA1185" i="109" s="1"/>
  <c r="BB1185" i="109" s="1"/>
  <c r="BC1185" i="109" s="1"/>
  <c r="BD1185" i="109" s="1"/>
  <c r="BE1185" i="109" s="1"/>
  <c r="BF1185" i="109" s="1"/>
  <c r="BG1185" i="109" s="1"/>
  <c r="BH1185" i="109" s="1"/>
  <c r="AH1186" i="109"/>
  <c r="AJ1186" i="109" s="1"/>
  <c r="AK1186" i="109" s="1"/>
  <c r="AL1186" i="109" s="1"/>
  <c r="AM1186" i="109" s="1"/>
  <c r="AN1186" i="109" s="1"/>
  <c r="AO1186" i="109" s="1"/>
  <c r="AP1186" i="109" s="1"/>
  <c r="AQ1186" i="109" s="1"/>
  <c r="AR1186" i="109" s="1"/>
  <c r="AS1186" i="109" s="1"/>
  <c r="AT1186" i="109" s="1"/>
  <c r="AU1186" i="109" s="1"/>
  <c r="AW1186" i="109" s="1"/>
  <c r="AX1186" i="109" s="1"/>
  <c r="AY1186" i="109" s="1"/>
  <c r="AZ1186" i="109" s="1"/>
  <c r="BA1186" i="109" s="1"/>
  <c r="BB1186" i="109" s="1"/>
  <c r="BC1186" i="109" s="1"/>
  <c r="BD1186" i="109" s="1"/>
  <c r="BE1186" i="109" s="1"/>
  <c r="BF1186" i="109" s="1"/>
  <c r="BG1186" i="109" s="1"/>
  <c r="BH1186" i="109" s="1"/>
  <c r="AH1174" i="109"/>
  <c r="AJ1174" i="109" s="1"/>
  <c r="AK1174" i="109" s="1"/>
  <c r="AL1174" i="109" s="1"/>
  <c r="AM1174" i="109" s="1"/>
  <c r="AN1174" i="109" s="1"/>
  <c r="AO1174" i="109" s="1"/>
  <c r="AP1174" i="109" s="1"/>
  <c r="AQ1174" i="109" s="1"/>
  <c r="AR1174" i="109" s="1"/>
  <c r="AS1174" i="109" s="1"/>
  <c r="AT1174" i="109" s="1"/>
  <c r="AU1174" i="109" s="1"/>
  <c r="AW1174" i="109" s="1"/>
  <c r="AX1174" i="109" s="1"/>
  <c r="AY1174" i="109" s="1"/>
  <c r="AZ1174" i="109" s="1"/>
  <c r="BA1174" i="109" s="1"/>
  <c r="BB1174" i="109" s="1"/>
  <c r="BC1174" i="109" s="1"/>
  <c r="BD1174" i="109" s="1"/>
  <c r="BE1174" i="109" s="1"/>
  <c r="BF1174" i="109" s="1"/>
  <c r="BG1174" i="109" s="1"/>
  <c r="BH1174" i="109" s="1"/>
  <c r="AH1202" i="109"/>
  <c r="AJ1202" i="109" s="1"/>
  <c r="AK1202" i="109" s="1"/>
  <c r="AL1202" i="109" s="1"/>
  <c r="AM1202" i="109" s="1"/>
  <c r="AN1202" i="109" s="1"/>
  <c r="AO1202" i="109" s="1"/>
  <c r="AP1202" i="109" s="1"/>
  <c r="AQ1202" i="109" s="1"/>
  <c r="AR1202" i="109" s="1"/>
  <c r="AS1202" i="109" s="1"/>
  <c r="AT1202" i="109" s="1"/>
  <c r="AU1202" i="109" s="1"/>
  <c r="AW1202" i="109" s="1"/>
  <c r="AX1202" i="109" s="1"/>
  <c r="AY1202" i="109" s="1"/>
  <c r="AZ1202" i="109" s="1"/>
  <c r="BA1202" i="109" s="1"/>
  <c r="BB1202" i="109" s="1"/>
  <c r="BC1202" i="109" s="1"/>
  <c r="BD1202" i="109" s="1"/>
  <c r="BE1202" i="109" s="1"/>
  <c r="BF1202" i="109" s="1"/>
  <c r="BG1202" i="109" s="1"/>
  <c r="BH1202" i="109" s="1"/>
  <c r="AH1179" i="109"/>
  <c r="AJ1179" i="109" s="1"/>
  <c r="AK1179" i="109" s="1"/>
  <c r="AL1179" i="109" s="1"/>
  <c r="AM1179" i="109" s="1"/>
  <c r="AN1179" i="109" s="1"/>
  <c r="AO1179" i="109" s="1"/>
  <c r="AP1179" i="109" s="1"/>
  <c r="AQ1179" i="109" s="1"/>
  <c r="AR1179" i="109" s="1"/>
  <c r="AS1179" i="109" s="1"/>
  <c r="AT1179" i="109" s="1"/>
  <c r="AU1179" i="109" s="1"/>
  <c r="AW1179" i="109" s="1"/>
  <c r="AX1179" i="109" s="1"/>
  <c r="AY1179" i="109" s="1"/>
  <c r="AZ1179" i="109" s="1"/>
  <c r="BA1179" i="109" s="1"/>
  <c r="BB1179" i="109" s="1"/>
  <c r="BC1179" i="109" s="1"/>
  <c r="BD1179" i="109" s="1"/>
  <c r="BE1179" i="109" s="1"/>
  <c r="BF1179" i="109" s="1"/>
  <c r="BG1179" i="109" s="1"/>
  <c r="BH1179" i="109" s="1"/>
  <c r="AH1178" i="109"/>
  <c r="AJ1178" i="109" s="1"/>
  <c r="AK1178" i="109" s="1"/>
  <c r="AL1178" i="109" s="1"/>
  <c r="AM1178" i="109" s="1"/>
  <c r="AN1178" i="109" s="1"/>
  <c r="AO1178" i="109" s="1"/>
  <c r="AP1178" i="109" s="1"/>
  <c r="AQ1178" i="109" s="1"/>
  <c r="AR1178" i="109" s="1"/>
  <c r="AS1178" i="109" s="1"/>
  <c r="AT1178" i="109" s="1"/>
  <c r="AU1178" i="109" s="1"/>
  <c r="AW1178" i="109" s="1"/>
  <c r="AX1178" i="109" s="1"/>
  <c r="AY1178" i="109" s="1"/>
  <c r="AZ1178" i="109" s="1"/>
  <c r="BA1178" i="109" s="1"/>
  <c r="BB1178" i="109" s="1"/>
  <c r="BC1178" i="109" s="1"/>
  <c r="BD1178" i="109" s="1"/>
  <c r="BE1178" i="109" s="1"/>
  <c r="BF1178" i="109" s="1"/>
  <c r="BG1178" i="109" s="1"/>
  <c r="BH1178" i="109" s="1"/>
  <c r="AH1191" i="109"/>
  <c r="AJ1191" i="109" s="1"/>
  <c r="AK1191" i="109" s="1"/>
  <c r="AL1191" i="109" s="1"/>
  <c r="AM1191" i="109" s="1"/>
  <c r="AN1191" i="109" s="1"/>
  <c r="AO1191" i="109" s="1"/>
  <c r="AP1191" i="109" s="1"/>
  <c r="AQ1191" i="109" s="1"/>
  <c r="AR1191" i="109" s="1"/>
  <c r="AS1191" i="109" s="1"/>
  <c r="AT1191" i="109" s="1"/>
  <c r="AU1191" i="109" s="1"/>
  <c r="AW1191" i="109" s="1"/>
  <c r="AX1191" i="109" s="1"/>
  <c r="AY1191" i="109" s="1"/>
  <c r="AZ1191" i="109" s="1"/>
  <c r="BA1191" i="109" s="1"/>
  <c r="BB1191" i="109" s="1"/>
  <c r="BC1191" i="109" s="1"/>
  <c r="BD1191" i="109" s="1"/>
  <c r="BE1191" i="109" s="1"/>
  <c r="BF1191" i="109" s="1"/>
  <c r="BG1191" i="109" s="1"/>
  <c r="BH1191" i="109" s="1"/>
  <c r="AH1190" i="109"/>
  <c r="AJ1190" i="109" s="1"/>
  <c r="AK1190" i="109" s="1"/>
  <c r="AL1190" i="109" s="1"/>
  <c r="AM1190" i="109" s="1"/>
  <c r="AN1190" i="109" s="1"/>
  <c r="AO1190" i="109" s="1"/>
  <c r="AP1190" i="109" s="1"/>
  <c r="AQ1190" i="109" s="1"/>
  <c r="AR1190" i="109" s="1"/>
  <c r="AS1190" i="109" s="1"/>
  <c r="AT1190" i="109" s="1"/>
  <c r="AU1190" i="109" s="1"/>
  <c r="AW1190" i="109" s="1"/>
  <c r="AX1190" i="109" s="1"/>
  <c r="AY1190" i="109" s="1"/>
  <c r="AZ1190" i="109" s="1"/>
  <c r="BA1190" i="109" s="1"/>
  <c r="BB1190" i="109" s="1"/>
  <c r="BC1190" i="109" s="1"/>
  <c r="BD1190" i="109" s="1"/>
  <c r="BE1190" i="109" s="1"/>
  <c r="BF1190" i="109" s="1"/>
  <c r="BG1190" i="109" s="1"/>
  <c r="BH1190" i="109" s="1"/>
  <c r="AH1199" i="109"/>
  <c r="AJ1199" i="109" s="1"/>
  <c r="AK1199" i="109" s="1"/>
  <c r="AL1199" i="109" s="1"/>
  <c r="AM1199" i="109" s="1"/>
  <c r="AN1199" i="109" s="1"/>
  <c r="AO1199" i="109" s="1"/>
  <c r="AP1199" i="109" s="1"/>
  <c r="AQ1199" i="109" s="1"/>
  <c r="AR1199" i="109" s="1"/>
  <c r="AS1199" i="109" s="1"/>
  <c r="AT1199" i="109" s="1"/>
  <c r="AU1199" i="109" s="1"/>
  <c r="AW1199" i="109" s="1"/>
  <c r="AX1199" i="109" s="1"/>
  <c r="AY1199" i="109" s="1"/>
  <c r="AZ1199" i="109" s="1"/>
  <c r="BA1199" i="109" s="1"/>
  <c r="BB1199" i="109" s="1"/>
  <c r="BC1199" i="109" s="1"/>
  <c r="BD1199" i="109" s="1"/>
  <c r="BE1199" i="109" s="1"/>
  <c r="BF1199" i="109" s="1"/>
  <c r="BG1199" i="109" s="1"/>
  <c r="BH1199" i="109" s="1"/>
  <c r="N62" i="119"/>
  <c r="R62" i="119"/>
  <c r="O62" i="119"/>
  <c r="Q62" i="119"/>
  <c r="M62" i="119"/>
  <c r="P62" i="119"/>
  <c r="E58" i="121"/>
  <c r="E59" i="121" s="1"/>
  <c r="E40" i="121"/>
  <c r="E40" i="55"/>
  <c r="E58" i="55"/>
  <c r="E59" i="55" s="1"/>
  <c r="E61" i="55" s="1"/>
  <c r="BE1813" i="109" l="1"/>
  <c r="BE1606" i="109"/>
  <c r="BE1789" i="109"/>
  <c r="BE1582" i="109"/>
  <c r="BE1814" i="109"/>
  <c r="BE1607" i="109"/>
  <c r="BE1809" i="109"/>
  <c r="BE1602" i="109"/>
  <c r="BE1780" i="109"/>
  <c r="BE1573" i="109"/>
  <c r="BE1792" i="109"/>
  <c r="BE1585" i="109"/>
  <c r="BF1842" i="109"/>
  <c r="BF1635" i="109"/>
  <c r="BF1831" i="109"/>
  <c r="BF1624" i="109"/>
  <c r="BF1821" i="109"/>
  <c r="BF1614" i="109"/>
  <c r="BF1833" i="109"/>
  <c r="BF1626" i="109"/>
  <c r="BE1785" i="109"/>
  <c r="BE1578" i="109"/>
  <c r="BE1810" i="109"/>
  <c r="BE1603" i="109"/>
  <c r="BF1829" i="109"/>
  <c r="BF1622" i="109"/>
  <c r="BE1798" i="109"/>
  <c r="BE1591" i="109"/>
  <c r="BE1779" i="109"/>
  <c r="BE1572" i="109"/>
  <c r="BF1824" i="109"/>
  <c r="BF1617" i="109"/>
  <c r="BF1836" i="109"/>
  <c r="BF1629" i="109"/>
  <c r="BE1777" i="109"/>
  <c r="BE1570" i="109"/>
  <c r="BE1791" i="109"/>
  <c r="BE1584" i="109"/>
  <c r="BE1812" i="109"/>
  <c r="BE1605" i="109"/>
  <c r="BE1783" i="109"/>
  <c r="BE1576" i="109"/>
  <c r="BE1806" i="109"/>
  <c r="BE1599" i="109"/>
  <c r="BE1778" i="109"/>
  <c r="BE1571" i="109"/>
  <c r="BE1790" i="109"/>
  <c r="BE1583" i="109"/>
  <c r="BE1803" i="109"/>
  <c r="BE1596" i="109"/>
  <c r="BF1838" i="109"/>
  <c r="BF1631" i="109"/>
  <c r="BE1787" i="109"/>
  <c r="BE1580" i="109"/>
  <c r="BF1822" i="109"/>
  <c r="BF1615" i="109"/>
  <c r="BF1830" i="109"/>
  <c r="BF1623" i="109"/>
  <c r="BF1823" i="109"/>
  <c r="BF1616" i="109"/>
  <c r="BE1802" i="109"/>
  <c r="BE1595" i="109"/>
  <c r="BE1786" i="109"/>
  <c r="BE1579" i="109"/>
  <c r="BE1799" i="109"/>
  <c r="BE1592" i="109"/>
  <c r="BE1817" i="109"/>
  <c r="BE1610" i="109"/>
  <c r="BF1834" i="109"/>
  <c r="BF1627" i="109"/>
  <c r="BE1804" i="109"/>
  <c r="BE1597" i="109"/>
  <c r="BF1839" i="109"/>
  <c r="BF1632" i="109"/>
  <c r="BE1800" i="109"/>
  <c r="BE1593" i="109"/>
  <c r="BF1820" i="109"/>
  <c r="BF1613" i="109"/>
  <c r="BE1795" i="109"/>
  <c r="BE1588" i="109"/>
  <c r="BE1784" i="109"/>
  <c r="BE1577" i="109"/>
  <c r="BE1801" i="109"/>
  <c r="BE1594" i="109"/>
  <c r="BE1796" i="109"/>
  <c r="BE1589" i="109"/>
  <c r="BE1811" i="109"/>
  <c r="BE1604" i="109"/>
  <c r="BE1808" i="109"/>
  <c r="BE1601" i="109"/>
  <c r="BE1793" i="109"/>
  <c r="BE1586" i="109"/>
  <c r="BE1788" i="109"/>
  <c r="BE1581" i="109"/>
  <c r="BF1827" i="109"/>
  <c r="BF1620" i="109"/>
  <c r="BF1840" i="109"/>
  <c r="BF1633" i="109"/>
  <c r="BF1825" i="109"/>
  <c r="BF1618" i="109"/>
  <c r="BF1837" i="109"/>
  <c r="BF1630" i="109"/>
  <c r="BF1832" i="109"/>
  <c r="BF1625" i="109"/>
  <c r="BE1776" i="109"/>
  <c r="BE1569" i="109"/>
  <c r="BF1818" i="109"/>
  <c r="BF1611" i="109"/>
  <c r="BF1819" i="109"/>
  <c r="BF1612" i="109"/>
  <c r="BE1805" i="109"/>
  <c r="BE1598" i="109"/>
  <c r="BE1782" i="109"/>
  <c r="BE1575" i="109"/>
  <c r="BE1816" i="109"/>
  <c r="BE1609" i="109"/>
  <c r="BE1797" i="109"/>
  <c r="BE1590" i="109"/>
  <c r="BF1835" i="109"/>
  <c r="BF1628" i="109"/>
  <c r="BF1828" i="109"/>
  <c r="BF1621" i="109"/>
  <c r="BE1815" i="109"/>
  <c r="BE1608" i="109"/>
  <c r="BE1794" i="109"/>
  <c r="BE1587" i="109"/>
  <c r="BF1841" i="109"/>
  <c r="BF1634" i="109"/>
  <c r="BE1807" i="109"/>
  <c r="BE1600" i="109"/>
  <c r="BE1781" i="109"/>
  <c r="BE1574" i="109"/>
  <c r="BF1826" i="109"/>
  <c r="BF1619" i="109"/>
  <c r="E61" i="121"/>
  <c r="Q63" i="119"/>
  <c r="P63" i="119"/>
  <c r="N63" i="119"/>
  <c r="R63" i="119"/>
  <c r="O63" i="119"/>
  <c r="M63" i="119"/>
  <c r="BG1841" i="109" l="1"/>
  <c r="BG1634" i="109"/>
  <c r="BG1835" i="109"/>
  <c r="BG1628" i="109"/>
  <c r="BG1818" i="109"/>
  <c r="BG1611" i="109"/>
  <c r="BG1825" i="109"/>
  <c r="BG1618" i="109"/>
  <c r="BF1793" i="109"/>
  <c r="BF1586" i="109"/>
  <c r="BF1795" i="109"/>
  <c r="BF1588" i="109"/>
  <c r="BF1804" i="109"/>
  <c r="BF1597" i="109"/>
  <c r="BG1823" i="109"/>
  <c r="BG1616" i="109"/>
  <c r="BG1838" i="109"/>
  <c r="BG1631" i="109"/>
  <c r="BF1806" i="109"/>
  <c r="BF1599" i="109"/>
  <c r="BF1777" i="109"/>
  <c r="BF1570" i="109"/>
  <c r="BF1798" i="109"/>
  <c r="BF1591" i="109"/>
  <c r="BG1833" i="109"/>
  <c r="BG1626" i="109"/>
  <c r="BF1809" i="109"/>
  <c r="BF1602" i="109"/>
  <c r="BF1805" i="109"/>
  <c r="BF1598" i="109"/>
  <c r="BF1811" i="109"/>
  <c r="BF1604" i="109"/>
  <c r="BF1786" i="109"/>
  <c r="BF1579" i="109"/>
  <c r="BF1792" i="109"/>
  <c r="BF1585" i="109"/>
  <c r="BF1807" i="109"/>
  <c r="BF1600" i="109"/>
  <c r="BG1819" i="109"/>
  <c r="BG1612" i="109"/>
  <c r="BF1788" i="109"/>
  <c r="BF1581" i="109"/>
  <c r="BF1796" i="109"/>
  <c r="BF1589" i="109"/>
  <c r="BG1820" i="109"/>
  <c r="BG1613" i="109"/>
  <c r="BG1839" i="109"/>
  <c r="BG1632" i="109"/>
  <c r="BG1834" i="109"/>
  <c r="BG1627" i="109"/>
  <c r="BF1799" i="109"/>
  <c r="BF1592" i="109"/>
  <c r="BF1802" i="109"/>
  <c r="BF1595" i="109"/>
  <c r="BG1830" i="109"/>
  <c r="BG1623" i="109"/>
  <c r="BF1787" i="109"/>
  <c r="BF1580" i="109"/>
  <c r="BF1803" i="109"/>
  <c r="BF1596" i="109"/>
  <c r="BF1778" i="109"/>
  <c r="BF1571" i="109"/>
  <c r="BF1783" i="109"/>
  <c r="BF1576" i="109"/>
  <c r="BF1791" i="109"/>
  <c r="BF1584" i="109"/>
  <c r="BG1836" i="109"/>
  <c r="BG1629" i="109"/>
  <c r="BF1779" i="109"/>
  <c r="BF1572" i="109"/>
  <c r="BG1829" i="109"/>
  <c r="BG1622" i="109"/>
  <c r="BF1785" i="109"/>
  <c r="BF1578" i="109"/>
  <c r="BG1821" i="109"/>
  <c r="BG1614" i="109"/>
  <c r="BG1842" i="109"/>
  <c r="BG1635" i="109"/>
  <c r="BF1780" i="109"/>
  <c r="BF1573" i="109"/>
  <c r="BF1814" i="109"/>
  <c r="BF1607" i="109"/>
  <c r="BF1813" i="109"/>
  <c r="BF1606" i="109"/>
  <c r="BF1781" i="109"/>
  <c r="BF1574" i="109"/>
  <c r="BF1815" i="109"/>
  <c r="BF1608" i="109"/>
  <c r="BF1816" i="109"/>
  <c r="BF1609" i="109"/>
  <c r="BG1832" i="109"/>
  <c r="BG1625" i="109"/>
  <c r="BG1827" i="109"/>
  <c r="BG1620" i="109"/>
  <c r="BF1801" i="109"/>
  <c r="BF1594" i="109"/>
  <c r="BF1800" i="109"/>
  <c r="BF1593" i="109"/>
  <c r="BF1817" i="109"/>
  <c r="BF1610" i="109"/>
  <c r="BG1822" i="109"/>
  <c r="BG1615" i="109"/>
  <c r="BF1790" i="109"/>
  <c r="BF1583" i="109"/>
  <c r="BF1812" i="109"/>
  <c r="BF1605" i="109"/>
  <c r="BG1824" i="109"/>
  <c r="BG1617" i="109"/>
  <c r="BF1810" i="109"/>
  <c r="BF1603" i="109"/>
  <c r="BG1831" i="109"/>
  <c r="BG1624" i="109"/>
  <c r="BF1789" i="109"/>
  <c r="BF1582" i="109"/>
  <c r="BG1826" i="109"/>
  <c r="BG1619" i="109"/>
  <c r="BF1794" i="109"/>
  <c r="BF1587" i="109"/>
  <c r="BG1828" i="109"/>
  <c r="BG1621" i="109"/>
  <c r="BF1797" i="109"/>
  <c r="BF1590" i="109"/>
  <c r="BF1782" i="109"/>
  <c r="BF1575" i="109"/>
  <c r="BF1776" i="109"/>
  <c r="BF1569" i="109"/>
  <c r="BG1837" i="109"/>
  <c r="BG1630" i="109"/>
  <c r="BG1840" i="109"/>
  <c r="BG1633" i="109"/>
  <c r="BF1808" i="109"/>
  <c r="BF1601" i="109"/>
  <c r="BF1784" i="109"/>
  <c r="BF1577" i="109"/>
  <c r="I1046" i="109"/>
  <c r="I828" i="109"/>
  <c r="BG1808" i="109" l="1"/>
  <c r="BG1601" i="109"/>
  <c r="BH1828" i="109"/>
  <c r="BI1828" i="109" s="1"/>
  <c r="BH1621" i="109"/>
  <c r="BH1831" i="109"/>
  <c r="BI1831" i="109" s="1"/>
  <c r="BH1624" i="109"/>
  <c r="BG1817" i="109"/>
  <c r="BG1610" i="109"/>
  <c r="BH1832" i="109"/>
  <c r="BI1832" i="109" s="1"/>
  <c r="BH1625" i="109"/>
  <c r="BG1780" i="109"/>
  <c r="BG1573" i="109"/>
  <c r="BH1829" i="109"/>
  <c r="BI1829" i="109" s="1"/>
  <c r="BH1622" i="109"/>
  <c r="BG1803" i="109"/>
  <c r="BG1596" i="109"/>
  <c r="BG1799" i="109"/>
  <c r="BG1592" i="109"/>
  <c r="BG1796" i="109"/>
  <c r="BG1589" i="109"/>
  <c r="BG1811" i="109"/>
  <c r="BG1604" i="109"/>
  <c r="BG1798" i="109"/>
  <c r="BG1591" i="109"/>
  <c r="BH1823" i="109"/>
  <c r="BI1823" i="109" s="1"/>
  <c r="BH1616" i="109"/>
  <c r="BH1825" i="109"/>
  <c r="BI1825" i="109" s="1"/>
  <c r="BH1618" i="109"/>
  <c r="BG1782" i="109"/>
  <c r="BG1575" i="109"/>
  <c r="BG1790" i="109"/>
  <c r="BG1583" i="109"/>
  <c r="BG1813" i="109"/>
  <c r="BG1606" i="109"/>
  <c r="BG1783" i="109"/>
  <c r="BG1576" i="109"/>
  <c r="BG1795" i="109"/>
  <c r="BG1588" i="109"/>
  <c r="BG1776" i="109"/>
  <c r="BG1569" i="109"/>
  <c r="BG1789" i="109"/>
  <c r="BG1582" i="109"/>
  <c r="BG1812" i="109"/>
  <c r="BG1605" i="109"/>
  <c r="BG1800" i="109"/>
  <c r="BG1593" i="109"/>
  <c r="BH1827" i="109"/>
  <c r="BI1827" i="109" s="1"/>
  <c r="BH1620" i="109"/>
  <c r="BG1816" i="109"/>
  <c r="BG1609" i="109"/>
  <c r="BG1781" i="109"/>
  <c r="BG1574" i="109"/>
  <c r="BG1814" i="109"/>
  <c r="BG1607" i="109"/>
  <c r="BH1842" i="109"/>
  <c r="BI1842" i="109" s="1"/>
  <c r="BH1635" i="109"/>
  <c r="BG1785" i="109"/>
  <c r="BG1578" i="109"/>
  <c r="BG1779" i="109"/>
  <c r="BG1572" i="109"/>
  <c r="BG1791" i="109"/>
  <c r="BG1584" i="109"/>
  <c r="BG1778" i="109"/>
  <c r="BG1571" i="109"/>
  <c r="BG1787" i="109"/>
  <c r="BG1580" i="109"/>
  <c r="BG1802" i="109"/>
  <c r="BG1595" i="109"/>
  <c r="BH1834" i="109"/>
  <c r="BI1834" i="109" s="1"/>
  <c r="BH1627" i="109"/>
  <c r="BH1820" i="109"/>
  <c r="BI1820" i="109" s="1"/>
  <c r="BH1613" i="109"/>
  <c r="BG1788" i="109"/>
  <c r="BG1581" i="109"/>
  <c r="BG1807" i="109"/>
  <c r="BG1600" i="109"/>
  <c r="BG1786" i="109"/>
  <c r="BG1579" i="109"/>
  <c r="BG1805" i="109"/>
  <c r="BG1598" i="109"/>
  <c r="BH1833" i="109"/>
  <c r="BI1833" i="109" s="1"/>
  <c r="BH1626" i="109"/>
  <c r="BG1777" i="109"/>
  <c r="BG1570" i="109"/>
  <c r="BH1838" i="109"/>
  <c r="BI1838" i="109" s="1"/>
  <c r="BH1631" i="109"/>
  <c r="BG1804" i="109"/>
  <c r="BG1597" i="109"/>
  <c r="BG1793" i="109"/>
  <c r="BG1586" i="109"/>
  <c r="BH1818" i="109"/>
  <c r="BI1818" i="109" s="1"/>
  <c r="BH1611" i="109"/>
  <c r="BH1841" i="109"/>
  <c r="BI1841" i="109" s="1"/>
  <c r="BH1634" i="109"/>
  <c r="BH1837" i="109"/>
  <c r="BI1837" i="109" s="1"/>
  <c r="BH1630" i="109"/>
  <c r="BH1826" i="109"/>
  <c r="BI1826" i="109" s="1"/>
  <c r="BH1619" i="109"/>
  <c r="BH1824" i="109"/>
  <c r="BI1824" i="109" s="1"/>
  <c r="BH1617" i="109"/>
  <c r="BG1801" i="109"/>
  <c r="BG1594" i="109"/>
  <c r="BG1815" i="109"/>
  <c r="BG1608" i="109"/>
  <c r="BH1821" i="109"/>
  <c r="BI1821" i="109" s="1"/>
  <c r="BH1614" i="109"/>
  <c r="BH1836" i="109"/>
  <c r="BI1836" i="109" s="1"/>
  <c r="BH1629" i="109"/>
  <c r="BH1830" i="109"/>
  <c r="BI1830" i="109" s="1"/>
  <c r="BH1623" i="109"/>
  <c r="BH1839" i="109"/>
  <c r="BI1839" i="109" s="1"/>
  <c r="BH1632" i="109"/>
  <c r="BH1819" i="109"/>
  <c r="BI1819" i="109" s="1"/>
  <c r="BH1612" i="109"/>
  <c r="BG1792" i="109"/>
  <c r="BG1585" i="109"/>
  <c r="BG1809" i="109"/>
  <c r="BG1602" i="109"/>
  <c r="BG1806" i="109"/>
  <c r="BG1599" i="109"/>
  <c r="BH1835" i="109"/>
  <c r="BI1835" i="109" s="1"/>
  <c r="BH1628" i="109"/>
  <c r="BG1784" i="109"/>
  <c r="BG1577" i="109"/>
  <c r="BH1840" i="109"/>
  <c r="BI1840" i="109" s="1"/>
  <c r="BH1633" i="109"/>
  <c r="BG1797" i="109"/>
  <c r="BG1590" i="109"/>
  <c r="BG1794" i="109"/>
  <c r="BG1587" i="109"/>
  <c r="BG1810" i="109"/>
  <c r="BG1603" i="109"/>
  <c r="BH1822" i="109"/>
  <c r="BI1822" i="109" s="1"/>
  <c r="BH1615" i="109"/>
  <c r="BH1810" i="109" l="1"/>
  <c r="BI1810" i="109" s="1"/>
  <c r="BH1603" i="109"/>
  <c r="BH1806" i="109"/>
  <c r="BI1806" i="109" s="1"/>
  <c r="BH1599" i="109"/>
  <c r="BH1804" i="109"/>
  <c r="BI1804" i="109" s="1"/>
  <c r="BH1597" i="109"/>
  <c r="BH1807" i="109"/>
  <c r="BI1807" i="109" s="1"/>
  <c r="BH1600" i="109"/>
  <c r="BH1779" i="109"/>
  <c r="BI1779" i="109" s="1"/>
  <c r="BH1572" i="109"/>
  <c r="BH1781" i="109"/>
  <c r="BI1781" i="109" s="1"/>
  <c r="BH1574" i="109"/>
  <c r="BH1776" i="109"/>
  <c r="BI1776" i="109" s="1"/>
  <c r="BH1569" i="109"/>
  <c r="BH1790" i="109"/>
  <c r="BI1790" i="109" s="1"/>
  <c r="BH1583" i="109"/>
  <c r="BH1798" i="109"/>
  <c r="BI1798" i="109" s="1"/>
  <c r="BH1591" i="109"/>
  <c r="BH1803" i="109"/>
  <c r="BI1803" i="109" s="1"/>
  <c r="BH1596" i="109"/>
  <c r="BH1817" i="109"/>
  <c r="BI1817" i="109" s="1"/>
  <c r="BH1610" i="109"/>
  <c r="BH1784" i="109"/>
  <c r="BI1784" i="109" s="1"/>
  <c r="BH1577" i="109"/>
  <c r="BH1777" i="109"/>
  <c r="BI1777" i="109" s="1"/>
  <c r="BH1570" i="109"/>
  <c r="BH1778" i="109"/>
  <c r="BI1778" i="109" s="1"/>
  <c r="BH1571" i="109"/>
  <c r="BH1812" i="109"/>
  <c r="BI1812" i="109" s="1"/>
  <c r="BH1605" i="109"/>
  <c r="BH1794" i="109"/>
  <c r="BI1794" i="109" s="1"/>
  <c r="BH1587" i="109"/>
  <c r="BH1809" i="109"/>
  <c r="BI1809" i="109" s="1"/>
  <c r="BH1602" i="109"/>
  <c r="BH1801" i="109"/>
  <c r="BI1801" i="109" s="1"/>
  <c r="BH1594" i="109"/>
  <c r="BH1793" i="109"/>
  <c r="BI1793" i="109" s="1"/>
  <c r="BH1586" i="109"/>
  <c r="BH1786" i="109"/>
  <c r="BI1786" i="109" s="1"/>
  <c r="BH1579" i="109"/>
  <c r="BH1788" i="109"/>
  <c r="BI1788" i="109" s="1"/>
  <c r="BH1581" i="109"/>
  <c r="BH1787" i="109"/>
  <c r="BI1787" i="109" s="1"/>
  <c r="BH1580" i="109"/>
  <c r="BH1791" i="109"/>
  <c r="BI1791" i="109" s="1"/>
  <c r="BH1584" i="109"/>
  <c r="BH1785" i="109"/>
  <c r="BI1785" i="109" s="1"/>
  <c r="BH1578" i="109"/>
  <c r="BH1814" i="109"/>
  <c r="BI1814" i="109" s="1"/>
  <c r="BH1607" i="109"/>
  <c r="BH1816" i="109"/>
  <c r="BI1816" i="109" s="1"/>
  <c r="BH1609" i="109"/>
  <c r="BH1800" i="109"/>
  <c r="BI1800" i="109" s="1"/>
  <c r="BH1593" i="109"/>
  <c r="BH1789" i="109"/>
  <c r="BI1789" i="109" s="1"/>
  <c r="BH1582" i="109"/>
  <c r="BH1795" i="109"/>
  <c r="BI1795" i="109" s="1"/>
  <c r="BH1588" i="109"/>
  <c r="BH1813" i="109"/>
  <c r="BI1813" i="109" s="1"/>
  <c r="BH1606" i="109"/>
  <c r="BH1782" i="109"/>
  <c r="BI1782" i="109" s="1"/>
  <c r="BH1575" i="109"/>
  <c r="BH1811" i="109"/>
  <c r="BI1811" i="109" s="1"/>
  <c r="BH1604" i="109"/>
  <c r="BH1799" i="109"/>
  <c r="BI1799" i="109" s="1"/>
  <c r="BH1592" i="109"/>
  <c r="BH1808" i="109"/>
  <c r="BI1808" i="109" s="1"/>
  <c r="BH1601" i="109"/>
  <c r="BH1797" i="109"/>
  <c r="BI1797" i="109" s="1"/>
  <c r="BH1590" i="109"/>
  <c r="BH1792" i="109"/>
  <c r="BI1792" i="109" s="1"/>
  <c r="BH1585" i="109"/>
  <c r="BH1815" i="109"/>
  <c r="BI1815" i="109" s="1"/>
  <c r="BH1608" i="109"/>
  <c r="BH1805" i="109"/>
  <c r="BI1805" i="109" s="1"/>
  <c r="BH1598" i="109"/>
  <c r="BH1802" i="109"/>
  <c r="BI1802" i="109" s="1"/>
  <c r="BH1595" i="109"/>
  <c r="BH1783" i="109"/>
  <c r="BI1783" i="109" s="1"/>
  <c r="BH1576" i="109"/>
  <c r="BH1796" i="109"/>
  <c r="BI1796" i="109" s="1"/>
  <c r="BH1589" i="109"/>
  <c r="BH1780" i="109"/>
  <c r="BI1780" i="109" s="1"/>
  <c r="BH1573" i="109"/>
  <c r="A2441" i="109"/>
  <c r="J648" i="109" l="1"/>
  <c r="J866" i="109" s="1"/>
  <c r="J652" i="109"/>
  <c r="J870" i="109" s="1"/>
  <c r="J657" i="109"/>
  <c r="J875" i="109" s="1"/>
  <c r="J662" i="109"/>
  <c r="J880" i="109" s="1"/>
  <c r="J670" i="109"/>
  <c r="J888" i="109" s="1"/>
  <c r="J673" i="109"/>
  <c r="J891" i="109" s="1"/>
  <c r="J676" i="109"/>
  <c r="J894" i="109" s="1"/>
  <c r="J687" i="109"/>
  <c r="J905" i="109" s="1"/>
  <c r="J688" i="109"/>
  <c r="J906" i="109" s="1"/>
  <c r="J691" i="109"/>
  <c r="J909" i="109" s="1"/>
  <c r="J693" i="109"/>
  <c r="J911" i="109" s="1"/>
  <c r="J695" i="109"/>
  <c r="J913" i="109" s="1"/>
  <c r="J697" i="109"/>
  <c r="J915" i="109" s="1"/>
  <c r="J698" i="109"/>
  <c r="J916" i="109" s="1"/>
  <c r="J699" i="109"/>
  <c r="J917" i="109" s="1"/>
  <c r="J700" i="109"/>
  <c r="J918" i="109" s="1"/>
  <c r="J701" i="109"/>
  <c r="J919" i="109" s="1"/>
  <c r="J703" i="109"/>
  <c r="J705" i="109"/>
  <c r="J923" i="109" s="1"/>
  <c r="J707" i="109"/>
  <c r="J925" i="109" s="1"/>
  <c r="J709" i="109"/>
  <c r="J927" i="109" s="1"/>
  <c r="J711" i="109"/>
  <c r="J929" i="109" s="1"/>
  <c r="J714" i="109"/>
  <c r="J932" i="109" s="1"/>
  <c r="J717" i="109"/>
  <c r="J935" i="109" s="1"/>
  <c r="J719" i="109"/>
  <c r="J937" i="109" s="1"/>
  <c r="J720" i="109"/>
  <c r="J938" i="109" s="1"/>
  <c r="J722" i="109"/>
  <c r="J940" i="109" s="1"/>
  <c r="J723" i="109"/>
  <c r="J941" i="109" s="1"/>
  <c r="J724" i="109"/>
  <c r="J942" i="109" s="1"/>
  <c r="J725" i="109"/>
  <c r="J943" i="109" s="1"/>
  <c r="J726" i="109"/>
  <c r="J944" i="109" s="1"/>
  <c r="J727" i="109"/>
  <c r="J945" i="109" s="1"/>
  <c r="J728" i="109"/>
  <c r="J946" i="109" s="1"/>
  <c r="J729" i="109"/>
  <c r="J947" i="109" s="1"/>
  <c r="J730" i="109"/>
  <c r="J948" i="109" s="1"/>
  <c r="J731" i="109"/>
  <c r="J949" i="109" s="1"/>
  <c r="J732" i="109"/>
  <c r="J950" i="109" s="1"/>
  <c r="J733" i="109"/>
  <c r="J951" i="109" s="1"/>
  <c r="J734" i="109"/>
  <c r="J952" i="109" s="1"/>
  <c r="J735" i="109"/>
  <c r="J953" i="109" s="1"/>
  <c r="J736" i="109"/>
  <c r="J954" i="109" s="1"/>
  <c r="J737" i="109"/>
  <c r="J955" i="109" s="1"/>
  <c r="J738" i="109"/>
  <c r="J956" i="109" s="1"/>
  <c r="J739" i="109"/>
  <c r="J957" i="109" s="1"/>
  <c r="J740" i="109"/>
  <c r="J958" i="109" s="1"/>
  <c r="J741" i="109"/>
  <c r="J959" i="109" s="1"/>
  <c r="J742" i="109"/>
  <c r="J960" i="109" s="1"/>
  <c r="J743" i="109"/>
  <c r="J961" i="109" s="1"/>
  <c r="J744" i="109"/>
  <c r="J962" i="109" s="1"/>
  <c r="J745" i="109"/>
  <c r="J963" i="109" s="1"/>
  <c r="J746" i="109"/>
  <c r="J964" i="109" s="1"/>
  <c r="J747" i="109"/>
  <c r="J965" i="109" s="1"/>
  <c r="J748" i="109"/>
  <c r="J966" i="109" s="1"/>
  <c r="J749" i="109"/>
  <c r="J967" i="109" s="1"/>
  <c r="J750" i="109"/>
  <c r="J968" i="109" s="1"/>
  <c r="J751" i="109"/>
  <c r="J969" i="109" s="1"/>
  <c r="J752" i="109"/>
  <c r="J970" i="109" s="1"/>
  <c r="J753" i="109"/>
  <c r="J971" i="109" s="1"/>
  <c r="J754" i="109"/>
  <c r="J972" i="109" s="1"/>
  <c r="J755" i="109"/>
  <c r="J973" i="109" s="1"/>
  <c r="J756" i="109"/>
  <c r="J974" i="109" s="1"/>
  <c r="J757" i="109"/>
  <c r="J975" i="109" s="1"/>
  <c r="J758" i="109"/>
  <c r="J976" i="109" s="1"/>
  <c r="J759" i="109"/>
  <c r="J977" i="109" s="1"/>
  <c r="J760" i="109"/>
  <c r="J978" i="109" s="1"/>
  <c r="J761" i="109"/>
  <c r="J979" i="109" s="1"/>
  <c r="J762" i="109"/>
  <c r="J980" i="109" s="1"/>
  <c r="J763" i="109"/>
  <c r="J981" i="109" s="1"/>
  <c r="J764" i="109"/>
  <c r="J982" i="109" s="1"/>
  <c r="J765" i="109"/>
  <c r="J983" i="109" s="1"/>
  <c r="J766" i="109"/>
  <c r="J984" i="109" s="1"/>
  <c r="J767" i="109"/>
  <c r="J985" i="109" s="1"/>
  <c r="J768" i="109"/>
  <c r="J986" i="109" s="1"/>
  <c r="J769" i="109"/>
  <c r="J987" i="109" s="1"/>
  <c r="J770" i="109"/>
  <c r="J988" i="109" s="1"/>
  <c r="J771" i="109"/>
  <c r="J989" i="109" s="1"/>
  <c r="J772" i="109"/>
  <c r="J990" i="109" s="1"/>
  <c r="J773" i="109"/>
  <c r="J991" i="109" s="1"/>
  <c r="J774" i="109"/>
  <c r="J992" i="109" s="1"/>
  <c r="J775" i="109"/>
  <c r="J993" i="109" s="1"/>
  <c r="J776" i="109"/>
  <c r="J994" i="109" s="1"/>
  <c r="J777" i="109"/>
  <c r="J995" i="109" s="1"/>
  <c r="J778" i="109"/>
  <c r="J996" i="109" s="1"/>
  <c r="J779" i="109"/>
  <c r="J997" i="109" s="1"/>
  <c r="J780" i="109"/>
  <c r="J998" i="109" s="1"/>
  <c r="J781" i="109"/>
  <c r="J999" i="109" s="1"/>
  <c r="J782" i="109"/>
  <c r="J1000" i="109" s="1"/>
  <c r="J783" i="109"/>
  <c r="J1001" i="109" s="1"/>
  <c r="J784" i="109"/>
  <c r="J1002" i="109" s="1"/>
  <c r="J785" i="109"/>
  <c r="J1003" i="109" s="1"/>
  <c r="J786" i="109"/>
  <c r="J1004" i="109" s="1"/>
  <c r="J787" i="109"/>
  <c r="J1005" i="109" s="1"/>
  <c r="J788" i="109"/>
  <c r="J1006" i="109" s="1"/>
  <c r="J789" i="109"/>
  <c r="J1007" i="109" s="1"/>
  <c r="J790" i="109"/>
  <c r="J1008" i="109" s="1"/>
  <c r="J791" i="109"/>
  <c r="J1009" i="109" s="1"/>
  <c r="J792" i="109"/>
  <c r="J1010" i="109" s="1"/>
  <c r="J793" i="109"/>
  <c r="J1011" i="109" s="1"/>
  <c r="J794" i="109"/>
  <c r="J1012" i="109" s="1"/>
  <c r="J795" i="109"/>
  <c r="J1013" i="109" s="1"/>
  <c r="J796" i="109"/>
  <c r="J1014" i="109" s="1"/>
  <c r="J797" i="109"/>
  <c r="J1015" i="109" s="1"/>
  <c r="J798" i="109"/>
  <c r="J1016" i="109" s="1"/>
  <c r="J799" i="109"/>
  <c r="J1017" i="109" s="1"/>
  <c r="J800" i="109"/>
  <c r="J1018" i="109" s="1"/>
  <c r="J801" i="109"/>
  <c r="J1019" i="109" s="1"/>
  <c r="J802" i="109"/>
  <c r="J1020" i="109" s="1"/>
  <c r="J803" i="109"/>
  <c r="J1021" i="109" s="1"/>
  <c r="J804" i="109"/>
  <c r="J1022" i="109" s="1"/>
  <c r="J805" i="109"/>
  <c r="J1023" i="109" s="1"/>
  <c r="J806" i="109"/>
  <c r="J1024" i="109" s="1"/>
  <c r="J807" i="109"/>
  <c r="J1025" i="109" s="1"/>
  <c r="J808" i="109"/>
  <c r="J1026" i="109" s="1"/>
  <c r="J809" i="109"/>
  <c r="J1027" i="109" s="1"/>
  <c r="J810" i="109"/>
  <c r="J1028" i="109" s="1"/>
  <c r="J811" i="109"/>
  <c r="J1029" i="109" s="1"/>
  <c r="J812" i="109"/>
  <c r="J1030" i="109" s="1"/>
  <c r="J813" i="109"/>
  <c r="J1031" i="109" s="1"/>
  <c r="J814" i="109"/>
  <c r="J1032" i="109" s="1"/>
  <c r="J815" i="109"/>
  <c r="J1033" i="109" s="1"/>
  <c r="J816" i="109"/>
  <c r="J1034" i="109" s="1"/>
  <c r="J817" i="109"/>
  <c r="J1035" i="109" s="1"/>
  <c r="J818" i="109"/>
  <c r="J1036" i="109" s="1"/>
  <c r="J819" i="109"/>
  <c r="J1037" i="109" s="1"/>
  <c r="J820" i="109"/>
  <c r="J1038" i="109" s="1"/>
  <c r="J821" i="109"/>
  <c r="J1039" i="109" s="1"/>
  <c r="J822" i="109"/>
  <c r="J1040" i="109" s="1"/>
  <c r="J823" i="109"/>
  <c r="J1041" i="109" s="1"/>
  <c r="J824" i="109"/>
  <c r="J1042" i="109" s="1"/>
  <c r="J646" i="109"/>
  <c r="J628" i="109"/>
  <c r="J621" i="109"/>
  <c r="J839" i="109" s="1"/>
  <c r="J613" i="109"/>
  <c r="J831" i="109" s="1"/>
  <c r="J921" i="109"/>
  <c r="J846" i="109" l="1"/>
  <c r="J852" i="109"/>
  <c r="J864" i="109"/>
  <c r="S35" i="119"/>
  <c r="S36" i="119"/>
  <c r="E2245" i="109"/>
  <c r="E2438" i="109" s="1"/>
  <c r="D2438" i="109"/>
  <c r="C2245" i="109"/>
  <c r="C2438" i="109" s="1"/>
  <c r="B2245" i="109"/>
  <c r="B2438" i="109" s="1"/>
  <c r="A2245" i="109"/>
  <c r="E2244" i="109"/>
  <c r="E2437" i="109" s="1"/>
  <c r="D2437" i="109"/>
  <c r="C2244" i="109"/>
  <c r="C2437" i="109" s="1"/>
  <c r="B2244" i="109"/>
  <c r="B2437" i="109" s="1"/>
  <c r="A2244" i="109"/>
  <c r="E2243" i="109"/>
  <c r="E2436" i="109" s="1"/>
  <c r="D2436" i="109"/>
  <c r="C2243" i="109"/>
  <c r="C2436" i="109" s="1"/>
  <c r="B2243" i="109"/>
  <c r="B2436" i="109" s="1"/>
  <c r="A2243" i="109"/>
  <c r="E2242" i="109"/>
  <c r="E2435" i="109" s="1"/>
  <c r="D2435" i="109"/>
  <c r="C2242" i="109"/>
  <c r="C2435" i="109" s="1"/>
  <c r="B2242" i="109"/>
  <c r="B2435" i="109" s="1"/>
  <c r="A2242" i="109"/>
  <c r="E2241" i="109"/>
  <c r="E2434" i="109" s="1"/>
  <c r="D2434" i="109"/>
  <c r="C2241" i="109"/>
  <c r="C2434" i="109" s="1"/>
  <c r="B2241" i="109"/>
  <c r="B2434" i="109" s="1"/>
  <c r="A2241" i="109"/>
  <c r="E2240" i="109"/>
  <c r="E2433" i="109" s="1"/>
  <c r="D2433" i="109"/>
  <c r="C2240" i="109"/>
  <c r="C2433" i="109" s="1"/>
  <c r="B2240" i="109"/>
  <c r="B2433" i="109" s="1"/>
  <c r="A2240" i="109"/>
  <c r="E2239" i="109"/>
  <c r="E2432" i="109" s="1"/>
  <c r="D2432" i="109"/>
  <c r="C2239" i="109"/>
  <c r="C2432" i="109" s="1"/>
  <c r="B2239" i="109"/>
  <c r="B2432" i="109" s="1"/>
  <c r="A2239" i="109"/>
  <c r="E2238" i="109"/>
  <c r="E2431" i="109" s="1"/>
  <c r="D2431" i="109"/>
  <c r="C2238" i="109"/>
  <c r="C2431" i="109" s="1"/>
  <c r="B2238" i="109"/>
  <c r="B2431" i="109" s="1"/>
  <c r="A2238" i="109"/>
  <c r="E2237" i="109"/>
  <c r="E2430" i="109" s="1"/>
  <c r="D2430" i="109"/>
  <c r="C2237" i="109"/>
  <c r="C2430" i="109" s="1"/>
  <c r="B2237" i="109"/>
  <c r="B2430" i="109" s="1"/>
  <c r="A2237" i="109"/>
  <c r="E2236" i="109"/>
  <c r="E2429" i="109" s="1"/>
  <c r="D2429" i="109"/>
  <c r="C2236" i="109"/>
  <c r="C2429" i="109" s="1"/>
  <c r="B2236" i="109"/>
  <c r="B2429" i="109" s="1"/>
  <c r="A2236" i="109"/>
  <c r="E2235" i="109"/>
  <c r="E2428" i="109" s="1"/>
  <c r="D2428" i="109"/>
  <c r="C2235" i="109"/>
  <c r="C2428" i="109" s="1"/>
  <c r="B2235" i="109"/>
  <c r="B2428" i="109" s="1"/>
  <c r="A2235" i="109"/>
  <c r="E2234" i="109"/>
  <c r="E2427" i="109" s="1"/>
  <c r="D2427" i="109"/>
  <c r="C2234" i="109"/>
  <c r="C2427" i="109" s="1"/>
  <c r="B2234" i="109"/>
  <c r="B2427" i="109" s="1"/>
  <c r="A2234" i="109"/>
  <c r="E2233" i="109"/>
  <c r="E2426" i="109" s="1"/>
  <c r="D2426" i="109"/>
  <c r="C2233" i="109"/>
  <c r="C2426" i="109" s="1"/>
  <c r="B2233" i="109"/>
  <c r="B2426" i="109" s="1"/>
  <c r="A2233" i="109"/>
  <c r="E2232" i="109"/>
  <c r="E2425" i="109" s="1"/>
  <c r="D2425" i="109"/>
  <c r="C2232" i="109"/>
  <c r="C2425" i="109" s="1"/>
  <c r="B2232" i="109"/>
  <c r="B2425" i="109" s="1"/>
  <c r="A2232" i="109"/>
  <c r="E2231" i="109"/>
  <c r="E2424" i="109" s="1"/>
  <c r="D2424" i="109"/>
  <c r="C2231" i="109"/>
  <c r="C2424" i="109" s="1"/>
  <c r="B2231" i="109"/>
  <c r="B2424" i="109" s="1"/>
  <c r="A2231" i="109"/>
  <c r="E2230" i="109"/>
  <c r="E2423" i="109" s="1"/>
  <c r="D2423" i="109"/>
  <c r="C2230" i="109"/>
  <c r="C2423" i="109" s="1"/>
  <c r="B2230" i="109"/>
  <c r="B2423" i="109" s="1"/>
  <c r="A2230" i="109"/>
  <c r="E2229" i="109"/>
  <c r="E2422" i="109" s="1"/>
  <c r="D2422" i="109"/>
  <c r="C2229" i="109"/>
  <c r="C2422" i="109" s="1"/>
  <c r="B2229" i="109"/>
  <c r="B2422" i="109" s="1"/>
  <c r="A2229" i="109"/>
  <c r="E2228" i="109"/>
  <c r="E2421" i="109" s="1"/>
  <c r="D2421" i="109"/>
  <c r="C2228" i="109"/>
  <c r="C2421" i="109" s="1"/>
  <c r="B2228" i="109"/>
  <c r="B2421" i="109" s="1"/>
  <c r="A2228" i="109"/>
  <c r="E2227" i="109"/>
  <c r="E2420" i="109" s="1"/>
  <c r="D2420" i="109"/>
  <c r="C2227" i="109"/>
  <c r="C2420" i="109" s="1"/>
  <c r="B2227" i="109"/>
  <c r="B2420" i="109" s="1"/>
  <c r="A2227" i="109"/>
  <c r="E2226" i="109"/>
  <c r="E2419" i="109" s="1"/>
  <c r="D2419" i="109"/>
  <c r="C2226" i="109"/>
  <c r="C2419" i="109" s="1"/>
  <c r="B2226" i="109"/>
  <c r="B2419" i="109" s="1"/>
  <c r="A2226" i="109"/>
  <c r="E2225" i="109"/>
  <c r="E2418" i="109" s="1"/>
  <c r="D2418" i="109"/>
  <c r="C2225" i="109"/>
  <c r="C2418" i="109" s="1"/>
  <c r="B2225" i="109"/>
  <c r="B2418" i="109" s="1"/>
  <c r="A2225" i="109"/>
  <c r="E2224" i="109"/>
  <c r="E2417" i="109" s="1"/>
  <c r="D2417" i="109"/>
  <c r="C2224" i="109"/>
  <c r="C2417" i="109" s="1"/>
  <c r="B2224" i="109"/>
  <c r="B2417" i="109" s="1"/>
  <c r="A2224" i="109"/>
  <c r="E2223" i="109"/>
  <c r="E2416" i="109" s="1"/>
  <c r="D2416" i="109"/>
  <c r="C2223" i="109"/>
  <c r="C2416" i="109" s="1"/>
  <c r="B2223" i="109"/>
  <c r="B2416" i="109" s="1"/>
  <c r="A2223" i="109"/>
  <c r="E2222" i="109"/>
  <c r="E2415" i="109" s="1"/>
  <c r="D2415" i="109"/>
  <c r="C2222" i="109"/>
  <c r="C2415" i="109" s="1"/>
  <c r="B2222" i="109"/>
  <c r="B2415" i="109" s="1"/>
  <c r="A2222" i="109"/>
  <c r="E2221" i="109"/>
  <c r="E2414" i="109" s="1"/>
  <c r="D2414" i="109"/>
  <c r="C2221" i="109"/>
  <c r="C2414" i="109" s="1"/>
  <c r="B2221" i="109"/>
  <c r="B2414" i="109" s="1"/>
  <c r="A2221" i="109"/>
  <c r="E2220" i="109"/>
  <c r="E2413" i="109" s="1"/>
  <c r="D2413" i="109"/>
  <c r="C2220" i="109"/>
  <c r="C2413" i="109" s="1"/>
  <c r="B2220" i="109"/>
  <c r="B2413" i="109" s="1"/>
  <c r="A2220" i="109"/>
  <c r="E2219" i="109"/>
  <c r="E2412" i="109" s="1"/>
  <c r="D2412" i="109"/>
  <c r="C2219" i="109"/>
  <c r="C2412" i="109" s="1"/>
  <c r="B2219" i="109"/>
  <c r="B2412" i="109" s="1"/>
  <c r="A2219" i="109"/>
  <c r="E2218" i="109"/>
  <c r="E2411" i="109" s="1"/>
  <c r="D2411" i="109"/>
  <c r="C2218" i="109"/>
  <c r="C2411" i="109" s="1"/>
  <c r="B2218" i="109"/>
  <c r="B2411" i="109" s="1"/>
  <c r="A2218" i="109"/>
  <c r="E2217" i="109"/>
  <c r="E2410" i="109" s="1"/>
  <c r="D2410" i="109"/>
  <c r="C2217" i="109"/>
  <c r="C2410" i="109" s="1"/>
  <c r="B2217" i="109"/>
  <c r="B2410" i="109" s="1"/>
  <c r="A2217" i="109"/>
  <c r="E2216" i="109"/>
  <c r="E2409" i="109" s="1"/>
  <c r="D2409" i="109"/>
  <c r="C2216" i="109"/>
  <c r="C2409" i="109" s="1"/>
  <c r="B2216" i="109"/>
  <c r="B2409" i="109" s="1"/>
  <c r="A2216" i="109"/>
  <c r="E2215" i="109"/>
  <c r="E2408" i="109" s="1"/>
  <c r="D2408" i="109"/>
  <c r="C2215" i="109"/>
  <c r="C2408" i="109" s="1"/>
  <c r="B2215" i="109"/>
  <c r="B2408" i="109" s="1"/>
  <c r="A2215" i="109"/>
  <c r="E2214" i="109"/>
  <c r="E2407" i="109" s="1"/>
  <c r="D2407" i="109"/>
  <c r="C2214" i="109"/>
  <c r="C2407" i="109" s="1"/>
  <c r="B2214" i="109"/>
  <c r="B2407" i="109" s="1"/>
  <c r="A2214" i="109"/>
  <c r="E2213" i="109"/>
  <c r="E2406" i="109" s="1"/>
  <c r="D2406" i="109"/>
  <c r="C2213" i="109"/>
  <c r="C2406" i="109" s="1"/>
  <c r="B2213" i="109"/>
  <c r="B2406" i="109" s="1"/>
  <c r="A2213" i="109"/>
  <c r="E2212" i="109"/>
  <c r="E2405" i="109" s="1"/>
  <c r="D2405" i="109"/>
  <c r="C2212" i="109"/>
  <c r="C2405" i="109" s="1"/>
  <c r="B2212" i="109"/>
  <c r="B2405" i="109" s="1"/>
  <c r="A2212" i="109"/>
  <c r="E2211" i="109"/>
  <c r="E2404" i="109" s="1"/>
  <c r="D2404" i="109"/>
  <c r="C2211" i="109"/>
  <c r="C2404" i="109" s="1"/>
  <c r="B2211" i="109"/>
  <c r="B2404" i="109" s="1"/>
  <c r="A2211" i="109"/>
  <c r="E2210" i="109"/>
  <c r="E2403" i="109" s="1"/>
  <c r="D2403" i="109"/>
  <c r="C2210" i="109"/>
  <c r="C2403" i="109" s="1"/>
  <c r="B2210" i="109"/>
  <c r="B2403" i="109" s="1"/>
  <c r="A2210" i="109"/>
  <c r="E2209" i="109"/>
  <c r="E2402" i="109" s="1"/>
  <c r="D2402" i="109"/>
  <c r="C2209" i="109"/>
  <c r="C2402" i="109" s="1"/>
  <c r="B2209" i="109"/>
  <c r="B2402" i="109" s="1"/>
  <c r="A2209" i="109"/>
  <c r="E2208" i="109"/>
  <c r="E2401" i="109" s="1"/>
  <c r="D2401" i="109"/>
  <c r="C2208" i="109"/>
  <c r="C2401" i="109" s="1"/>
  <c r="B2208" i="109"/>
  <c r="B2401" i="109" s="1"/>
  <c r="A2208" i="109"/>
  <c r="E2207" i="109"/>
  <c r="E2400" i="109" s="1"/>
  <c r="D2400" i="109"/>
  <c r="C2207" i="109"/>
  <c r="C2400" i="109" s="1"/>
  <c r="B2207" i="109"/>
  <c r="B2400" i="109" s="1"/>
  <c r="A2207" i="109"/>
  <c r="E2206" i="109"/>
  <c r="E2399" i="109" s="1"/>
  <c r="D2399" i="109"/>
  <c r="C2206" i="109"/>
  <c r="C2399" i="109" s="1"/>
  <c r="B2206" i="109"/>
  <c r="B2399" i="109" s="1"/>
  <c r="A2206" i="109"/>
  <c r="E2205" i="109"/>
  <c r="E2398" i="109" s="1"/>
  <c r="D2398" i="109"/>
  <c r="C2205" i="109"/>
  <c r="C2398" i="109" s="1"/>
  <c r="B2205" i="109"/>
  <c r="B2398" i="109" s="1"/>
  <c r="A2205" i="109"/>
  <c r="E2204" i="109"/>
  <c r="E2397" i="109" s="1"/>
  <c r="D2397" i="109"/>
  <c r="C2204" i="109"/>
  <c r="C2397" i="109" s="1"/>
  <c r="B2204" i="109"/>
  <c r="B2397" i="109" s="1"/>
  <c r="A2204" i="109"/>
  <c r="E2203" i="109"/>
  <c r="E2396" i="109" s="1"/>
  <c r="D2396" i="109"/>
  <c r="C2203" i="109"/>
  <c r="C2396" i="109" s="1"/>
  <c r="B2203" i="109"/>
  <c r="B2396" i="109" s="1"/>
  <c r="A2203" i="109"/>
  <c r="E2202" i="109"/>
  <c r="E2395" i="109" s="1"/>
  <c r="D2395" i="109"/>
  <c r="C2202" i="109"/>
  <c r="C2395" i="109" s="1"/>
  <c r="B2202" i="109"/>
  <c r="B2395" i="109" s="1"/>
  <c r="A2202" i="109"/>
  <c r="E2201" i="109"/>
  <c r="E2394" i="109" s="1"/>
  <c r="D2394" i="109"/>
  <c r="C2201" i="109"/>
  <c r="C2394" i="109" s="1"/>
  <c r="B2201" i="109"/>
  <c r="B2394" i="109" s="1"/>
  <c r="A2201" i="109"/>
  <c r="E2200" i="109"/>
  <c r="E2393" i="109" s="1"/>
  <c r="D2393" i="109"/>
  <c r="C2200" i="109"/>
  <c r="C2393" i="109" s="1"/>
  <c r="B2200" i="109"/>
  <c r="B2393" i="109" s="1"/>
  <c r="A2200" i="109"/>
  <c r="E2199" i="109"/>
  <c r="E2392" i="109" s="1"/>
  <c r="D2392" i="109"/>
  <c r="C2199" i="109"/>
  <c r="C2392" i="109" s="1"/>
  <c r="B2199" i="109"/>
  <c r="B2392" i="109" s="1"/>
  <c r="A2199" i="109"/>
  <c r="E2198" i="109"/>
  <c r="E2391" i="109" s="1"/>
  <c r="D2391" i="109"/>
  <c r="C2198" i="109"/>
  <c r="C2391" i="109" s="1"/>
  <c r="B2198" i="109"/>
  <c r="B2391" i="109" s="1"/>
  <c r="A2198" i="109"/>
  <c r="E2197" i="109"/>
  <c r="E2390" i="109" s="1"/>
  <c r="D2390" i="109"/>
  <c r="C2197" i="109"/>
  <c r="C2390" i="109" s="1"/>
  <c r="B2197" i="109"/>
  <c r="B2390" i="109" s="1"/>
  <c r="A2197" i="109"/>
  <c r="E2196" i="109"/>
  <c r="E2389" i="109" s="1"/>
  <c r="D2389" i="109"/>
  <c r="C2196" i="109"/>
  <c r="C2389" i="109" s="1"/>
  <c r="B2196" i="109"/>
  <c r="B2389" i="109" s="1"/>
  <c r="A2196" i="109"/>
  <c r="E2195" i="109"/>
  <c r="E2388" i="109" s="1"/>
  <c r="D2388" i="109"/>
  <c r="C2195" i="109"/>
  <c r="C2388" i="109" s="1"/>
  <c r="B2195" i="109"/>
  <c r="B2388" i="109" s="1"/>
  <c r="A2195" i="109"/>
  <c r="E2194" i="109"/>
  <c r="E2387" i="109" s="1"/>
  <c r="D2387" i="109"/>
  <c r="C2194" i="109"/>
  <c r="C2387" i="109" s="1"/>
  <c r="B2194" i="109"/>
  <c r="B2387" i="109" s="1"/>
  <c r="A2194" i="109"/>
  <c r="E2193" i="109"/>
  <c r="E2386" i="109" s="1"/>
  <c r="D2386" i="109"/>
  <c r="C2193" i="109"/>
  <c r="C2386" i="109" s="1"/>
  <c r="B2193" i="109"/>
  <c r="B2386" i="109" s="1"/>
  <c r="A2193" i="109"/>
  <c r="E2192" i="109"/>
  <c r="E2385" i="109" s="1"/>
  <c r="D2385" i="109"/>
  <c r="C2192" i="109"/>
  <c r="C2385" i="109" s="1"/>
  <c r="B2192" i="109"/>
  <c r="B2385" i="109" s="1"/>
  <c r="A2192" i="109"/>
  <c r="E2191" i="109"/>
  <c r="E2384" i="109" s="1"/>
  <c r="D2384" i="109"/>
  <c r="C2191" i="109"/>
  <c r="C2384" i="109" s="1"/>
  <c r="B2191" i="109"/>
  <c r="B2384" i="109" s="1"/>
  <c r="A2191" i="109"/>
  <c r="E2190" i="109"/>
  <c r="E2383" i="109" s="1"/>
  <c r="D2383" i="109"/>
  <c r="C2190" i="109"/>
  <c r="C2383" i="109" s="1"/>
  <c r="B2190" i="109"/>
  <c r="B2383" i="109" s="1"/>
  <c r="A2190" i="109"/>
  <c r="E2189" i="109"/>
  <c r="E2382" i="109" s="1"/>
  <c r="D2382" i="109"/>
  <c r="C2189" i="109"/>
  <c r="C2382" i="109" s="1"/>
  <c r="B2189" i="109"/>
  <c r="B2382" i="109" s="1"/>
  <c r="A2189" i="109"/>
  <c r="E2188" i="109"/>
  <c r="E2381" i="109" s="1"/>
  <c r="D2381" i="109"/>
  <c r="C2188" i="109"/>
  <c r="C2381" i="109" s="1"/>
  <c r="B2188" i="109"/>
  <c r="B2381" i="109" s="1"/>
  <c r="A2188" i="109"/>
  <c r="E2187" i="109"/>
  <c r="E2380" i="109" s="1"/>
  <c r="D2380" i="109"/>
  <c r="C2187" i="109"/>
  <c r="C2380" i="109" s="1"/>
  <c r="B2187" i="109"/>
  <c r="B2380" i="109" s="1"/>
  <c r="A2187" i="109"/>
  <c r="E2186" i="109"/>
  <c r="E2379" i="109" s="1"/>
  <c r="D2379" i="109"/>
  <c r="C2186" i="109"/>
  <c r="C2379" i="109" s="1"/>
  <c r="B2186" i="109"/>
  <c r="B2379" i="109" s="1"/>
  <c r="A2186" i="109"/>
  <c r="E2185" i="109"/>
  <c r="E2378" i="109" s="1"/>
  <c r="D2378" i="109"/>
  <c r="C2185" i="109"/>
  <c r="C2378" i="109" s="1"/>
  <c r="B2185" i="109"/>
  <c r="B2378" i="109" s="1"/>
  <c r="A2185" i="109"/>
  <c r="E2184" i="109"/>
  <c r="E2377" i="109" s="1"/>
  <c r="D2377" i="109"/>
  <c r="C2184" i="109"/>
  <c r="C2377" i="109" s="1"/>
  <c r="B2184" i="109"/>
  <c r="B2377" i="109" s="1"/>
  <c r="A2184" i="109"/>
  <c r="E2183" i="109"/>
  <c r="E2376" i="109" s="1"/>
  <c r="D2376" i="109"/>
  <c r="C2183" i="109"/>
  <c r="C2376" i="109" s="1"/>
  <c r="B2183" i="109"/>
  <c r="B2376" i="109" s="1"/>
  <c r="A2183" i="109"/>
  <c r="E2182" i="109"/>
  <c r="E2375" i="109" s="1"/>
  <c r="D2375" i="109"/>
  <c r="C2182" i="109"/>
  <c r="C2375" i="109" s="1"/>
  <c r="B2182" i="109"/>
  <c r="B2375" i="109" s="1"/>
  <c r="A2182" i="109"/>
  <c r="E2181" i="109"/>
  <c r="E2374" i="109" s="1"/>
  <c r="D2374" i="109"/>
  <c r="C2181" i="109"/>
  <c r="C2374" i="109" s="1"/>
  <c r="B2181" i="109"/>
  <c r="B2374" i="109" s="1"/>
  <c r="A2181" i="109"/>
  <c r="E2180" i="109"/>
  <c r="E2373" i="109" s="1"/>
  <c r="D2373" i="109"/>
  <c r="C2180" i="109"/>
  <c r="C2373" i="109" s="1"/>
  <c r="B2180" i="109"/>
  <c r="B2373" i="109" s="1"/>
  <c r="A2180" i="109"/>
  <c r="E2179" i="109"/>
  <c r="E2372" i="109" s="1"/>
  <c r="D2372" i="109"/>
  <c r="C2179" i="109"/>
  <c r="C2372" i="109" s="1"/>
  <c r="B2179" i="109"/>
  <c r="B2372" i="109" s="1"/>
  <c r="A2179" i="109"/>
  <c r="E2178" i="109"/>
  <c r="E2371" i="109" s="1"/>
  <c r="D2371" i="109"/>
  <c r="C2178" i="109"/>
  <c r="C2371" i="109" s="1"/>
  <c r="B2178" i="109"/>
  <c r="B2371" i="109" s="1"/>
  <c r="A2178" i="109"/>
  <c r="E2177" i="109"/>
  <c r="E2370" i="109" s="1"/>
  <c r="D2370" i="109"/>
  <c r="C2177" i="109"/>
  <c r="C2370" i="109" s="1"/>
  <c r="B2177" i="109"/>
  <c r="B2370" i="109" s="1"/>
  <c r="A2177" i="109"/>
  <c r="E2176" i="109"/>
  <c r="E2369" i="109" s="1"/>
  <c r="D2369" i="109"/>
  <c r="C2176" i="109"/>
  <c r="C2369" i="109" s="1"/>
  <c r="B2176" i="109"/>
  <c r="B2369" i="109" s="1"/>
  <c r="A2176" i="109"/>
  <c r="E2175" i="109"/>
  <c r="E2368" i="109" s="1"/>
  <c r="D2368" i="109"/>
  <c r="C2175" i="109"/>
  <c r="C2368" i="109" s="1"/>
  <c r="B2175" i="109"/>
  <c r="B2368" i="109" s="1"/>
  <c r="A2175" i="109"/>
  <c r="E2174" i="109"/>
  <c r="E2367" i="109" s="1"/>
  <c r="D2367" i="109"/>
  <c r="C2174" i="109"/>
  <c r="C2367" i="109" s="1"/>
  <c r="B2174" i="109"/>
  <c r="B2367" i="109" s="1"/>
  <c r="A2174" i="109"/>
  <c r="E2173" i="109"/>
  <c r="E2366" i="109" s="1"/>
  <c r="D2366" i="109"/>
  <c r="C2173" i="109"/>
  <c r="C2366" i="109" s="1"/>
  <c r="B2173" i="109"/>
  <c r="B2366" i="109" s="1"/>
  <c r="A2173" i="109"/>
  <c r="E2172" i="109"/>
  <c r="E2365" i="109" s="1"/>
  <c r="D2365" i="109"/>
  <c r="C2172" i="109"/>
  <c r="C2365" i="109" s="1"/>
  <c r="B2172" i="109"/>
  <c r="B2365" i="109" s="1"/>
  <c r="A2172" i="109"/>
  <c r="E2171" i="109"/>
  <c r="E2364" i="109" s="1"/>
  <c r="D2364" i="109"/>
  <c r="C2171" i="109"/>
  <c r="C2364" i="109" s="1"/>
  <c r="B2171" i="109"/>
  <c r="B2364" i="109" s="1"/>
  <c r="A2171" i="109"/>
  <c r="E2170" i="109"/>
  <c r="E2363" i="109" s="1"/>
  <c r="D2363" i="109"/>
  <c r="C2170" i="109"/>
  <c r="C2363" i="109" s="1"/>
  <c r="B2170" i="109"/>
  <c r="B2363" i="109" s="1"/>
  <c r="A2170" i="109"/>
  <c r="E2169" i="109"/>
  <c r="E2362" i="109" s="1"/>
  <c r="D2362" i="109"/>
  <c r="C2169" i="109"/>
  <c r="C2362" i="109" s="1"/>
  <c r="B2169" i="109"/>
  <c r="B2362" i="109" s="1"/>
  <c r="A2169" i="109"/>
  <c r="E2168" i="109"/>
  <c r="E2361" i="109" s="1"/>
  <c r="D2361" i="109"/>
  <c r="C2168" i="109"/>
  <c r="C2361" i="109" s="1"/>
  <c r="B2168" i="109"/>
  <c r="B2361" i="109" s="1"/>
  <c r="A2168" i="109"/>
  <c r="E2167" i="109"/>
  <c r="E2360" i="109" s="1"/>
  <c r="D2360" i="109"/>
  <c r="C2167" i="109"/>
  <c r="C2360" i="109" s="1"/>
  <c r="B2167" i="109"/>
  <c r="B2360" i="109" s="1"/>
  <c r="A2167" i="109"/>
  <c r="E2166" i="109"/>
  <c r="E2359" i="109" s="1"/>
  <c r="D2359" i="109"/>
  <c r="C2166" i="109"/>
  <c r="C2359" i="109" s="1"/>
  <c r="B2166" i="109"/>
  <c r="B2359" i="109" s="1"/>
  <c r="A2166" i="109"/>
  <c r="E2165" i="109"/>
  <c r="E2358" i="109" s="1"/>
  <c r="D2358" i="109"/>
  <c r="C2165" i="109"/>
  <c r="C2358" i="109" s="1"/>
  <c r="B2165" i="109"/>
  <c r="B2358" i="109" s="1"/>
  <c r="A2165" i="109"/>
  <c r="E2164" i="109"/>
  <c r="E2357" i="109" s="1"/>
  <c r="D2357" i="109"/>
  <c r="C2164" i="109"/>
  <c r="C2357" i="109" s="1"/>
  <c r="B2164" i="109"/>
  <c r="B2357" i="109" s="1"/>
  <c r="A2164" i="109"/>
  <c r="E2163" i="109"/>
  <c r="E2356" i="109" s="1"/>
  <c r="D2356" i="109"/>
  <c r="C2163" i="109"/>
  <c r="C2356" i="109" s="1"/>
  <c r="B2163" i="109"/>
  <c r="B2356" i="109" s="1"/>
  <c r="A2163" i="109"/>
  <c r="E2162" i="109"/>
  <c r="E2355" i="109" s="1"/>
  <c r="D2355" i="109"/>
  <c r="C2162" i="109"/>
  <c r="C2355" i="109" s="1"/>
  <c r="B2162" i="109"/>
  <c r="B2355" i="109" s="1"/>
  <c r="A2162" i="109"/>
  <c r="E2161" i="109"/>
  <c r="E2354" i="109" s="1"/>
  <c r="D2354" i="109"/>
  <c r="C2161" i="109"/>
  <c r="C2354" i="109" s="1"/>
  <c r="B2161" i="109"/>
  <c r="B2354" i="109" s="1"/>
  <c r="A2161" i="109"/>
  <c r="E2160" i="109"/>
  <c r="E2353" i="109" s="1"/>
  <c r="D2353" i="109"/>
  <c r="C2160" i="109"/>
  <c r="C2353" i="109" s="1"/>
  <c r="B2160" i="109"/>
  <c r="B2353" i="109" s="1"/>
  <c r="A2160" i="109"/>
  <c r="E2159" i="109"/>
  <c r="E2352" i="109" s="1"/>
  <c r="D2352" i="109"/>
  <c r="C2159" i="109"/>
  <c r="C2352" i="109" s="1"/>
  <c r="B2159" i="109"/>
  <c r="B2352" i="109" s="1"/>
  <c r="A2159" i="109"/>
  <c r="E2158" i="109"/>
  <c r="E2351" i="109" s="1"/>
  <c r="D2351" i="109"/>
  <c r="C2158" i="109"/>
  <c r="C2351" i="109" s="1"/>
  <c r="B2158" i="109"/>
  <c r="B2351" i="109" s="1"/>
  <c r="A2158" i="109"/>
  <c r="E2157" i="109"/>
  <c r="E2350" i="109" s="1"/>
  <c r="D2350" i="109"/>
  <c r="C2157" i="109"/>
  <c r="C2350" i="109" s="1"/>
  <c r="B2157" i="109"/>
  <c r="B2350" i="109" s="1"/>
  <c r="A2157" i="109"/>
  <c r="E2156" i="109"/>
  <c r="E2349" i="109" s="1"/>
  <c r="D2349" i="109"/>
  <c r="C2156" i="109"/>
  <c r="C2349" i="109" s="1"/>
  <c r="B2156" i="109"/>
  <c r="B2349" i="109" s="1"/>
  <c r="A2156" i="109"/>
  <c r="E2155" i="109"/>
  <c r="E2348" i="109" s="1"/>
  <c r="D2348" i="109"/>
  <c r="C2155" i="109"/>
  <c r="C2348" i="109" s="1"/>
  <c r="B2155" i="109"/>
  <c r="B2348" i="109" s="1"/>
  <c r="A2155" i="109"/>
  <c r="E2154" i="109"/>
  <c r="E2347" i="109" s="1"/>
  <c r="D2347" i="109"/>
  <c r="C2154" i="109"/>
  <c r="C2347" i="109" s="1"/>
  <c r="B2154" i="109"/>
  <c r="B2347" i="109" s="1"/>
  <c r="A2154" i="109"/>
  <c r="E2153" i="109"/>
  <c r="E2346" i="109" s="1"/>
  <c r="D2346" i="109"/>
  <c r="C2153" i="109"/>
  <c r="C2346" i="109" s="1"/>
  <c r="B2153" i="109"/>
  <c r="B2346" i="109" s="1"/>
  <c r="A2153" i="109"/>
  <c r="E2152" i="109"/>
  <c r="E2345" i="109" s="1"/>
  <c r="D2345" i="109"/>
  <c r="C2152" i="109"/>
  <c r="C2345" i="109" s="1"/>
  <c r="B2152" i="109"/>
  <c r="B2345" i="109" s="1"/>
  <c r="A2152" i="109"/>
  <c r="E2151" i="109"/>
  <c r="E2344" i="109" s="1"/>
  <c r="D2344" i="109"/>
  <c r="C2151" i="109"/>
  <c r="C2344" i="109" s="1"/>
  <c r="B2151" i="109"/>
  <c r="B2344" i="109" s="1"/>
  <c r="A2151" i="109"/>
  <c r="E2150" i="109"/>
  <c r="E2343" i="109" s="1"/>
  <c r="D2343" i="109"/>
  <c r="C2150" i="109"/>
  <c r="C2343" i="109" s="1"/>
  <c r="B2150" i="109"/>
  <c r="B2343" i="109" s="1"/>
  <c r="A2150" i="109"/>
  <c r="E2149" i="109"/>
  <c r="E2342" i="109" s="1"/>
  <c r="D2342" i="109"/>
  <c r="C2149" i="109"/>
  <c r="C2342" i="109" s="1"/>
  <c r="B2149" i="109"/>
  <c r="B2342" i="109" s="1"/>
  <c r="A2149" i="109"/>
  <c r="E2148" i="109"/>
  <c r="E2341" i="109" s="1"/>
  <c r="D2341" i="109"/>
  <c r="C2148" i="109"/>
  <c r="C2341" i="109" s="1"/>
  <c r="B2148" i="109"/>
  <c r="B2341" i="109" s="1"/>
  <c r="A2148" i="109"/>
  <c r="E2147" i="109"/>
  <c r="E2340" i="109" s="1"/>
  <c r="D2340" i="109"/>
  <c r="C2147" i="109"/>
  <c r="C2340" i="109" s="1"/>
  <c r="B2147" i="109"/>
  <c r="B2340" i="109" s="1"/>
  <c r="A2147" i="109"/>
  <c r="E2146" i="109"/>
  <c r="E2339" i="109" s="1"/>
  <c r="D2339" i="109"/>
  <c r="C2146" i="109"/>
  <c r="C2339" i="109" s="1"/>
  <c r="B2146" i="109"/>
  <c r="B2339" i="109" s="1"/>
  <c r="A2146" i="109"/>
  <c r="E2145" i="109"/>
  <c r="E2338" i="109" s="1"/>
  <c r="D2338" i="109"/>
  <c r="C2145" i="109"/>
  <c r="C2338" i="109" s="1"/>
  <c r="B2145" i="109"/>
  <c r="B2338" i="109" s="1"/>
  <c r="A2145" i="109"/>
  <c r="E2144" i="109"/>
  <c r="E2337" i="109" s="1"/>
  <c r="D2337" i="109"/>
  <c r="C2144" i="109"/>
  <c r="C2337" i="109" s="1"/>
  <c r="B2144" i="109"/>
  <c r="B2337" i="109" s="1"/>
  <c r="A2144" i="109"/>
  <c r="E2143" i="109"/>
  <c r="E2336" i="109" s="1"/>
  <c r="D2336" i="109"/>
  <c r="C2143" i="109"/>
  <c r="C2336" i="109" s="1"/>
  <c r="B2143" i="109"/>
  <c r="B2336" i="109" s="1"/>
  <c r="A2143" i="109"/>
  <c r="E2141" i="109"/>
  <c r="E2334" i="109" s="1"/>
  <c r="D2334" i="109"/>
  <c r="C2141" i="109"/>
  <c r="C2334" i="109" s="1"/>
  <c r="B2141" i="109"/>
  <c r="B2334" i="109" s="1"/>
  <c r="A2141" i="109"/>
  <c r="E2140" i="109"/>
  <c r="E2333" i="109" s="1"/>
  <c r="D2333" i="109"/>
  <c r="C2140" i="109"/>
  <c r="C2333" i="109" s="1"/>
  <c r="B2140" i="109"/>
  <c r="B2333" i="109" s="1"/>
  <c r="A2140" i="109"/>
  <c r="E2138" i="109"/>
  <c r="E2331" i="109" s="1"/>
  <c r="D2331" i="109"/>
  <c r="C2138" i="109"/>
  <c r="C2331" i="109" s="1"/>
  <c r="B2138" i="109"/>
  <c r="B2331" i="109" s="1"/>
  <c r="A2138" i="109"/>
  <c r="E2136" i="109"/>
  <c r="E2329" i="109" s="1"/>
  <c r="D2329" i="109"/>
  <c r="C2136" i="109"/>
  <c r="C2329" i="109" s="1"/>
  <c r="B2136" i="109"/>
  <c r="B2329" i="109" s="1"/>
  <c r="A2136" i="109"/>
  <c r="E2133" i="109"/>
  <c r="E2326" i="109" s="1"/>
  <c r="D2326" i="109"/>
  <c r="C2133" i="109"/>
  <c r="C2326" i="109" s="1"/>
  <c r="B2133" i="109"/>
  <c r="B2326" i="109" s="1"/>
  <c r="A2133" i="109"/>
  <c r="E2131" i="109"/>
  <c r="E2324" i="109" s="1"/>
  <c r="D2324" i="109"/>
  <c r="C2131" i="109"/>
  <c r="C2324" i="109" s="1"/>
  <c r="B2131" i="109"/>
  <c r="B2324" i="109" s="1"/>
  <c r="A2131" i="109"/>
  <c r="E2129" i="109"/>
  <c r="E2322" i="109" s="1"/>
  <c r="D2322" i="109"/>
  <c r="C2129" i="109"/>
  <c r="C2322" i="109" s="1"/>
  <c r="B2129" i="109"/>
  <c r="B2322" i="109" s="1"/>
  <c r="A2129" i="109"/>
  <c r="E2127" i="109"/>
  <c r="E2320" i="109" s="1"/>
  <c r="D2320" i="109"/>
  <c r="C2127" i="109"/>
  <c r="C2320" i="109" s="1"/>
  <c r="B2127" i="109"/>
  <c r="B2320" i="109" s="1"/>
  <c r="A2127" i="109"/>
  <c r="E2125" i="109"/>
  <c r="E2318" i="109" s="1"/>
  <c r="D2318" i="109"/>
  <c r="C2125" i="109"/>
  <c r="C2318" i="109" s="1"/>
  <c r="B2125" i="109"/>
  <c r="B2318" i="109" s="1"/>
  <c r="A2125" i="109"/>
  <c r="E2123" i="109"/>
  <c r="E2316" i="109" s="1"/>
  <c r="D2316" i="109"/>
  <c r="C2123" i="109"/>
  <c r="C2316" i="109" s="1"/>
  <c r="B2123" i="109"/>
  <c r="B2316" i="109" s="1"/>
  <c r="A2123" i="109"/>
  <c r="E2122" i="109"/>
  <c r="E2315" i="109" s="1"/>
  <c r="D2315" i="109"/>
  <c r="C2122" i="109"/>
  <c r="C2315" i="109" s="1"/>
  <c r="B2122" i="109"/>
  <c r="B2315" i="109" s="1"/>
  <c r="A2122" i="109"/>
  <c r="E2121" i="109"/>
  <c r="E2314" i="109" s="1"/>
  <c r="D2314" i="109"/>
  <c r="C2121" i="109"/>
  <c r="C2314" i="109" s="1"/>
  <c r="B2121" i="109"/>
  <c r="B2314" i="109" s="1"/>
  <c r="A2121" i="109"/>
  <c r="E2120" i="109"/>
  <c r="E2313" i="109" s="1"/>
  <c r="D2313" i="109"/>
  <c r="C2120" i="109"/>
  <c r="C2313" i="109" s="1"/>
  <c r="B2120" i="109"/>
  <c r="B2313" i="109" s="1"/>
  <c r="A2120" i="109"/>
  <c r="E2119" i="109"/>
  <c r="E2312" i="109" s="1"/>
  <c r="D2312" i="109"/>
  <c r="C2119" i="109"/>
  <c r="C2312" i="109" s="1"/>
  <c r="B2119" i="109"/>
  <c r="B2312" i="109" s="1"/>
  <c r="A2119" i="109"/>
  <c r="E2117" i="109"/>
  <c r="E2310" i="109" s="1"/>
  <c r="D2310" i="109"/>
  <c r="C2117" i="109"/>
  <c r="C2310" i="109" s="1"/>
  <c r="B2117" i="109"/>
  <c r="B2310" i="109" s="1"/>
  <c r="A2117" i="109"/>
  <c r="E2115" i="109"/>
  <c r="E2308" i="109" s="1"/>
  <c r="D2308" i="109"/>
  <c r="C2115" i="109"/>
  <c r="C2308" i="109" s="1"/>
  <c r="B2115" i="109"/>
  <c r="B2308" i="109" s="1"/>
  <c r="A2115" i="109"/>
  <c r="E2113" i="109"/>
  <c r="E2306" i="109" s="1"/>
  <c r="D2306" i="109"/>
  <c r="C2113" i="109"/>
  <c r="C2306" i="109" s="1"/>
  <c r="B2113" i="109"/>
  <c r="B2306" i="109" s="1"/>
  <c r="A2113" i="109"/>
  <c r="E2110" i="109"/>
  <c r="E2303" i="109" s="1"/>
  <c r="D2303" i="109"/>
  <c r="C2110" i="109"/>
  <c r="C2303" i="109" s="1"/>
  <c r="B2110" i="109"/>
  <c r="B2303" i="109" s="1"/>
  <c r="A2110" i="109"/>
  <c r="E2109" i="109"/>
  <c r="E2302" i="109" s="1"/>
  <c r="D2302" i="109"/>
  <c r="C2109" i="109"/>
  <c r="C2302" i="109" s="1"/>
  <c r="B2109" i="109"/>
  <c r="B2302" i="109" s="1"/>
  <c r="A2109" i="109"/>
  <c r="E2105" i="109"/>
  <c r="E2298" i="109" s="1"/>
  <c r="D2298" i="109"/>
  <c r="C2105" i="109"/>
  <c r="C2298" i="109" s="1"/>
  <c r="B2105" i="109"/>
  <c r="B2298" i="109" s="1"/>
  <c r="A2105" i="109"/>
  <c r="E2295" i="109"/>
  <c r="D2295" i="109"/>
  <c r="C2295" i="109"/>
  <c r="B2295" i="109"/>
  <c r="A2295" i="109"/>
  <c r="E2099" i="109"/>
  <c r="E2292" i="109" s="1"/>
  <c r="D2292" i="109"/>
  <c r="C2099" i="109"/>
  <c r="C2292" i="109" s="1"/>
  <c r="B2099" i="109"/>
  <c r="B2292" i="109" s="1"/>
  <c r="A2099" i="109"/>
  <c r="E2093" i="109"/>
  <c r="E2286" i="109" s="1"/>
  <c r="D2286" i="109"/>
  <c r="C2093" i="109"/>
  <c r="C2286" i="109" s="1"/>
  <c r="B2093" i="109"/>
  <c r="B2286" i="109" s="1"/>
  <c r="A2093" i="109"/>
  <c r="E2089" i="109"/>
  <c r="E2282" i="109" s="1"/>
  <c r="D2282" i="109"/>
  <c r="C2089" i="109"/>
  <c r="C2282" i="109" s="1"/>
  <c r="B2089" i="109"/>
  <c r="B2282" i="109" s="1"/>
  <c r="A2089" i="109"/>
  <c r="E2084" i="109"/>
  <c r="E2277" i="109" s="1"/>
  <c r="D2277" i="109"/>
  <c r="C2084" i="109"/>
  <c r="C2277" i="109" s="1"/>
  <c r="B2084" i="109"/>
  <c r="B2277" i="109" s="1"/>
  <c r="A2084" i="109"/>
  <c r="E2081" i="109"/>
  <c r="E2274" i="109" s="1"/>
  <c r="D2274" i="109"/>
  <c r="C2081" i="109"/>
  <c r="C2274" i="109" s="1"/>
  <c r="B2081" i="109"/>
  <c r="B2274" i="109" s="1"/>
  <c r="A2081" i="109"/>
  <c r="E2079" i="109"/>
  <c r="E2272" i="109" s="1"/>
  <c r="D2272" i="109"/>
  <c r="C2079" i="109"/>
  <c r="C2272" i="109" s="1"/>
  <c r="B2079" i="109"/>
  <c r="B2272" i="109" s="1"/>
  <c r="A2079" i="109"/>
  <c r="E2073" i="109"/>
  <c r="E2266" i="109" s="1"/>
  <c r="C2073" i="109"/>
  <c r="C2266" i="109" s="1"/>
  <c r="B2073" i="109"/>
  <c r="B2266" i="109" s="1"/>
  <c r="A2073" i="109"/>
  <c r="E2067" i="109"/>
  <c r="E2260" i="109" s="1"/>
  <c r="D2067" i="109"/>
  <c r="D2260" i="109" s="1"/>
  <c r="C2067" i="109"/>
  <c r="C2260" i="109" s="1"/>
  <c r="B2067" i="109"/>
  <c r="B2260" i="109" s="1"/>
  <c r="A2067" i="109"/>
  <c r="E2060" i="109"/>
  <c r="E2253" i="109" s="1"/>
  <c r="D2060" i="109"/>
  <c r="D2253" i="109" s="1"/>
  <c r="C2060" i="109"/>
  <c r="C2253" i="109" s="1"/>
  <c r="B2060" i="109"/>
  <c r="B2253" i="109" s="1"/>
  <c r="A2060" i="109"/>
  <c r="E2058" i="109"/>
  <c r="E2251" i="109" s="1"/>
  <c r="D2058" i="109"/>
  <c r="D2251" i="109" s="1"/>
  <c r="C2058" i="109"/>
  <c r="C2251" i="109" s="1"/>
  <c r="B2058" i="109"/>
  <c r="B2251" i="109" s="1"/>
  <c r="A2058" i="109"/>
  <c r="E2056" i="109"/>
  <c r="E2249" i="109" s="1"/>
  <c r="D2056" i="109"/>
  <c r="D2249" i="109" s="1"/>
  <c r="C2056" i="109"/>
  <c r="C2249" i="109" s="1"/>
  <c r="B2056" i="109"/>
  <c r="B2249" i="109" s="1"/>
  <c r="A2056" i="109"/>
  <c r="I2246" i="109"/>
  <c r="I2439" i="109"/>
  <c r="I1434" i="109"/>
  <c r="I1848" i="109" s="1"/>
  <c r="L63" i="119"/>
  <c r="K63" i="119"/>
  <c r="J63" i="119"/>
  <c r="I63" i="119"/>
  <c r="H63" i="119"/>
  <c r="G63" i="119"/>
  <c r="L62" i="119"/>
  <c r="K62" i="119"/>
  <c r="J62" i="119"/>
  <c r="I62" i="119"/>
  <c r="H62" i="119"/>
  <c r="G62" i="119"/>
  <c r="S18" i="119"/>
  <c r="S17" i="119"/>
  <c r="A2308" i="109" l="1"/>
  <c r="A2303" i="109"/>
  <c r="A2260" i="109"/>
  <c r="A2282" i="109"/>
  <c r="A2298" i="109"/>
  <c r="A2314" i="109"/>
  <c r="A2320" i="109"/>
  <c r="A2329" i="109"/>
  <c r="A2336" i="109"/>
  <c r="A2340" i="109"/>
  <c r="A2344" i="109"/>
  <c r="A2348" i="109"/>
  <c r="A2352" i="109"/>
  <c r="A2356" i="109"/>
  <c r="A2360" i="109"/>
  <c r="A2364" i="109"/>
  <c r="A2368" i="109"/>
  <c r="A2372" i="109"/>
  <c r="A2376" i="109"/>
  <c r="A2380" i="109"/>
  <c r="A2384" i="109"/>
  <c r="A2388" i="109"/>
  <c r="A2392" i="109"/>
  <c r="A2396" i="109"/>
  <c r="A2400" i="109"/>
  <c r="A2404" i="109"/>
  <c r="A2408" i="109"/>
  <c r="A2412" i="109"/>
  <c r="A2416" i="109"/>
  <c r="A2420" i="109"/>
  <c r="A2424" i="109"/>
  <c r="A2428" i="109"/>
  <c r="A2432" i="109"/>
  <c r="A2436" i="109"/>
  <c r="A2249" i="109"/>
  <c r="A2266" i="109"/>
  <c r="A2272" i="109"/>
  <c r="A2286" i="109"/>
  <c r="A2302" i="109"/>
  <c r="A2310" i="109"/>
  <c r="A2315" i="109"/>
  <c r="A2322" i="109"/>
  <c r="A2331" i="109"/>
  <c r="A2337" i="109"/>
  <c r="A2341" i="109"/>
  <c r="A2345" i="109"/>
  <c r="A2349" i="109"/>
  <c r="A2353" i="109"/>
  <c r="A2357" i="109"/>
  <c r="A2361" i="109"/>
  <c r="A2365" i="109"/>
  <c r="A2369" i="109"/>
  <c r="A2373" i="109"/>
  <c r="A2377" i="109"/>
  <c r="A2381" i="109"/>
  <c r="A2385" i="109"/>
  <c r="A2389" i="109"/>
  <c r="A2393" i="109"/>
  <c r="A2397" i="109"/>
  <c r="A2401" i="109"/>
  <c r="A2405" i="109"/>
  <c r="A2409" i="109"/>
  <c r="A2413" i="109"/>
  <c r="A2417" i="109"/>
  <c r="A2421" i="109"/>
  <c r="A2425" i="109"/>
  <c r="A2429" i="109"/>
  <c r="A2433" i="109"/>
  <c r="A2437" i="109"/>
  <c r="A2251" i="109"/>
  <c r="A2274" i="109"/>
  <c r="A2292" i="109"/>
  <c r="A2312" i="109"/>
  <c r="A2316" i="109"/>
  <c r="A2324" i="109"/>
  <c r="A2333" i="109"/>
  <c r="A2338" i="109"/>
  <c r="A2342" i="109"/>
  <c r="A2346" i="109"/>
  <c r="A2350" i="109"/>
  <c r="A2354" i="109"/>
  <c r="A2358" i="109"/>
  <c r="A2362" i="109"/>
  <c r="A2366" i="109"/>
  <c r="A2370" i="109"/>
  <c r="A2374" i="109"/>
  <c r="A2378" i="109"/>
  <c r="A2382" i="109"/>
  <c r="A2386" i="109"/>
  <c r="A2390" i="109"/>
  <c r="A2394" i="109"/>
  <c r="A2398" i="109"/>
  <c r="A2402" i="109"/>
  <c r="A2406" i="109"/>
  <c r="A2410" i="109"/>
  <c r="A2414" i="109"/>
  <c r="A2418" i="109"/>
  <c r="A2422" i="109"/>
  <c r="A2426" i="109"/>
  <c r="A2430" i="109"/>
  <c r="A2434" i="109"/>
  <c r="A2438" i="109"/>
  <c r="A2253" i="109"/>
  <c r="A2277" i="109"/>
  <c r="A2306" i="109"/>
  <c r="A2313" i="109"/>
  <c r="A2318" i="109"/>
  <c r="A2326" i="109"/>
  <c r="A2334" i="109"/>
  <c r="A2339" i="109"/>
  <c r="A2343" i="109"/>
  <c r="A2347" i="109"/>
  <c r="A2351" i="109"/>
  <c r="A2355" i="109"/>
  <c r="A2359" i="109"/>
  <c r="A2363" i="109"/>
  <c r="A2367" i="109"/>
  <c r="A2371" i="109"/>
  <c r="A2375" i="109"/>
  <c r="A2379" i="109"/>
  <c r="A2383" i="109"/>
  <c r="A2387" i="109"/>
  <c r="A2391" i="109"/>
  <c r="A2395" i="109"/>
  <c r="A2399" i="109"/>
  <c r="A2403" i="109"/>
  <c r="A2407" i="109"/>
  <c r="A2411" i="109"/>
  <c r="A2415" i="109"/>
  <c r="A2419" i="109"/>
  <c r="A2423" i="109"/>
  <c r="A2427" i="109"/>
  <c r="A2431" i="109"/>
  <c r="A2435" i="109"/>
  <c r="S38" i="119"/>
  <c r="F23" i="119"/>
  <c r="S37" i="119" s="1"/>
  <c r="N37" i="119" l="1"/>
  <c r="Q37" i="119"/>
  <c r="G37" i="119"/>
  <c r="J37" i="119"/>
  <c r="M37" i="119"/>
  <c r="H37" i="119"/>
  <c r="P37" i="119"/>
  <c r="I37" i="119"/>
  <c r="O37" i="119"/>
  <c r="K37" i="119"/>
  <c r="L37" i="119"/>
  <c r="R37" i="119" l="1"/>
  <c r="I1237" i="109"/>
  <c r="K1844" i="109"/>
  <c r="K2051" i="109" s="1"/>
  <c r="K1843" i="109"/>
  <c r="K2050" i="109" s="1"/>
  <c r="K1842" i="109"/>
  <c r="K2049" i="109" s="1"/>
  <c r="K1841" i="109"/>
  <c r="K2048" i="109" s="1"/>
  <c r="K1840" i="109"/>
  <c r="K2047" i="109" s="1"/>
  <c r="K1839" i="109"/>
  <c r="K2046" i="109" s="1"/>
  <c r="K1838" i="109"/>
  <c r="K2045" i="109" s="1"/>
  <c r="K1837" i="109"/>
  <c r="K2044" i="109" s="1"/>
  <c r="K1836" i="109"/>
  <c r="K2043" i="109" s="1"/>
  <c r="K1835" i="109"/>
  <c r="K2042" i="109" s="1"/>
  <c r="K1834" i="109"/>
  <c r="K2041" i="109" s="1"/>
  <c r="K1833" i="109"/>
  <c r="K2040" i="109" s="1"/>
  <c r="K1832" i="109"/>
  <c r="K2039" i="109" s="1"/>
  <c r="K1831" i="109"/>
  <c r="K2038" i="109" s="1"/>
  <c r="K1830" i="109"/>
  <c r="K2037" i="109" s="1"/>
  <c r="K1829" i="109"/>
  <c r="K2036" i="109" s="1"/>
  <c r="K1828" i="109"/>
  <c r="K2035" i="109" s="1"/>
  <c r="K1827" i="109"/>
  <c r="K2034" i="109" s="1"/>
  <c r="K1826" i="109"/>
  <c r="K2033" i="109" s="1"/>
  <c r="K1825" i="109"/>
  <c r="K2032" i="109" s="1"/>
  <c r="K1824" i="109"/>
  <c r="K2031" i="109" s="1"/>
  <c r="K1823" i="109"/>
  <c r="K2030" i="109" s="1"/>
  <c r="K1822" i="109"/>
  <c r="K2029" i="109" s="1"/>
  <c r="K1821" i="109"/>
  <c r="K2028" i="109" s="1"/>
  <c r="K1820" i="109"/>
  <c r="K2027" i="109" s="1"/>
  <c r="K1819" i="109"/>
  <c r="K2026" i="109" s="1"/>
  <c r="K1818" i="109"/>
  <c r="K2025" i="109" s="1"/>
  <c r="K1817" i="109"/>
  <c r="K2024" i="109" s="1"/>
  <c r="K1816" i="109"/>
  <c r="K2023" i="109" s="1"/>
  <c r="K1815" i="109"/>
  <c r="K2022" i="109" s="1"/>
  <c r="K1814" i="109"/>
  <c r="K2021" i="109" s="1"/>
  <c r="K1813" i="109"/>
  <c r="K2020" i="109" s="1"/>
  <c r="K1812" i="109"/>
  <c r="K2019" i="109" s="1"/>
  <c r="K1811" i="109"/>
  <c r="K2018" i="109" s="1"/>
  <c r="K1810" i="109"/>
  <c r="K2017" i="109" s="1"/>
  <c r="K1809" i="109"/>
  <c r="K2016" i="109" s="1"/>
  <c r="K1808" i="109"/>
  <c r="K2015" i="109" s="1"/>
  <c r="K1807" i="109"/>
  <c r="K2014" i="109" s="1"/>
  <c r="K1806" i="109"/>
  <c r="K2013" i="109" s="1"/>
  <c r="K1805" i="109"/>
  <c r="K2012" i="109" s="1"/>
  <c r="K1804" i="109"/>
  <c r="K2011" i="109" s="1"/>
  <c r="K1803" i="109"/>
  <c r="K2010" i="109" s="1"/>
  <c r="K1802" i="109"/>
  <c r="K2009" i="109" s="1"/>
  <c r="K1801" i="109"/>
  <c r="K2008" i="109" s="1"/>
  <c r="K1800" i="109"/>
  <c r="K2007" i="109" s="1"/>
  <c r="K1799" i="109"/>
  <c r="K2006" i="109" s="1"/>
  <c r="K1798" i="109"/>
  <c r="K2005" i="109" s="1"/>
  <c r="K1797" i="109"/>
  <c r="K2004" i="109" s="1"/>
  <c r="K1796" i="109"/>
  <c r="K2003" i="109" s="1"/>
  <c r="K1795" i="109"/>
  <c r="K2002" i="109" s="1"/>
  <c r="K1794" i="109"/>
  <c r="K2001" i="109" s="1"/>
  <c r="K1793" i="109"/>
  <c r="K2000" i="109" s="1"/>
  <c r="K1792" i="109"/>
  <c r="K1999" i="109" s="1"/>
  <c r="K1791" i="109"/>
  <c r="K1998" i="109" s="1"/>
  <c r="K1790" i="109"/>
  <c r="K1997" i="109" s="1"/>
  <c r="K1789" i="109"/>
  <c r="K1996" i="109" s="1"/>
  <c r="K1788" i="109"/>
  <c r="K1995" i="109" s="1"/>
  <c r="K1787" i="109"/>
  <c r="K1994" i="109" s="1"/>
  <c r="K1786" i="109"/>
  <c r="K1993" i="109" s="1"/>
  <c r="K1785" i="109"/>
  <c r="K1992" i="109" s="1"/>
  <c r="K1784" i="109"/>
  <c r="K1991" i="109" s="1"/>
  <c r="K1783" i="109"/>
  <c r="K1990" i="109" s="1"/>
  <c r="K1782" i="109"/>
  <c r="K1989" i="109" s="1"/>
  <c r="K1781" i="109"/>
  <c r="K1780" i="109"/>
  <c r="K1779" i="109"/>
  <c r="K1778" i="109"/>
  <c r="K1777" i="109"/>
  <c r="K1776" i="109"/>
  <c r="K1775" i="109"/>
  <c r="K1774" i="109"/>
  <c r="K1773" i="109"/>
  <c r="K1772" i="109"/>
  <c r="K1771" i="109"/>
  <c r="K1770" i="109"/>
  <c r="K1769" i="109"/>
  <c r="K1768" i="109"/>
  <c r="K1767" i="109"/>
  <c r="K1766" i="109"/>
  <c r="K1765" i="109"/>
  <c r="K1764" i="109"/>
  <c r="K1763" i="109"/>
  <c r="K1762" i="109"/>
  <c r="K1761" i="109"/>
  <c r="K1760" i="109"/>
  <c r="K1759" i="109"/>
  <c r="K1758" i="109"/>
  <c r="K1757" i="109"/>
  <c r="K1756" i="109"/>
  <c r="K1755" i="109"/>
  <c r="K1754" i="109"/>
  <c r="K1753" i="109"/>
  <c r="K1752" i="109"/>
  <c r="K1751" i="109"/>
  <c r="K1750" i="109"/>
  <c r="K1749" i="109"/>
  <c r="K1748" i="109"/>
  <c r="K1747" i="109"/>
  <c r="K1746" i="109"/>
  <c r="K1745" i="109"/>
  <c r="K1744" i="109"/>
  <c r="K1743" i="109"/>
  <c r="K1742" i="109"/>
  <c r="K1740" i="109"/>
  <c r="K1739" i="109"/>
  <c r="K1737" i="109"/>
  <c r="K1735" i="109"/>
  <c r="K1732" i="109"/>
  <c r="K1730" i="109"/>
  <c r="K1728" i="109"/>
  <c r="K1726" i="109"/>
  <c r="K1724" i="109"/>
  <c r="K1722" i="109"/>
  <c r="K1721" i="109"/>
  <c r="K1720" i="109"/>
  <c r="K1719" i="109"/>
  <c r="K1718" i="109"/>
  <c r="K1716" i="109"/>
  <c r="K1714" i="109"/>
  <c r="K1712" i="109"/>
  <c r="K1709" i="109"/>
  <c r="K1708" i="109"/>
  <c r="K1699" i="109"/>
  <c r="K1696" i="109"/>
  <c r="K1693" i="109"/>
  <c r="K1682" i="109"/>
  <c r="K1677" i="109"/>
  <c r="K1674" i="109"/>
  <c r="K1672" i="109"/>
  <c r="K1662" i="109"/>
  <c r="K1656" i="109"/>
  <c r="K1649" i="109"/>
  <c r="K1644" i="109"/>
  <c r="P1431" i="109"/>
  <c r="N1431" i="109"/>
  <c r="J195" i="109"/>
  <c r="G15" i="119" s="1"/>
  <c r="K195" i="109"/>
  <c r="L195" i="109"/>
  <c r="I15" i="119" s="1"/>
  <c r="M195" i="109"/>
  <c r="J15" i="119" s="1"/>
  <c r="N195" i="109"/>
  <c r="K15" i="119" s="1"/>
  <c r="O195" i="109"/>
  <c r="L15" i="119" s="1"/>
  <c r="P195" i="109"/>
  <c r="M15" i="119" s="1"/>
  <c r="Q195" i="109"/>
  <c r="N15" i="119" s="1"/>
  <c r="R195" i="109"/>
  <c r="O15" i="119" s="1"/>
  <c r="S195" i="109"/>
  <c r="P15" i="119" s="1"/>
  <c r="T195" i="109"/>
  <c r="Q15" i="119" s="1"/>
  <c r="U195" i="109"/>
  <c r="R15" i="119" s="1"/>
  <c r="V16" i="109"/>
  <c r="V28" i="109"/>
  <c r="V30" i="109"/>
  <c r="V33" i="109"/>
  <c r="V38" i="109"/>
  <c r="V42" i="109"/>
  <c r="V48" i="109"/>
  <c r="EK48" i="109" s="1"/>
  <c r="V51" i="109"/>
  <c r="V54" i="109"/>
  <c r="EK54" i="109" s="1"/>
  <c r="V58" i="109"/>
  <c r="V59" i="109"/>
  <c r="AO253" i="109" s="1"/>
  <c r="V62" i="109"/>
  <c r="V64" i="109"/>
  <c r="AP258" i="109" s="1"/>
  <c r="V66" i="109"/>
  <c r="V68" i="109"/>
  <c r="V69" i="109"/>
  <c r="V70" i="109"/>
  <c r="V71" i="109"/>
  <c r="EK71" i="109" s="1"/>
  <c r="V72" i="109"/>
  <c r="EK72" i="109" s="1"/>
  <c r="V74" i="109"/>
  <c r="EK74" i="109" s="1"/>
  <c r="V76" i="109"/>
  <c r="EK76" i="109" s="1"/>
  <c r="V78" i="109"/>
  <c r="EK78" i="109" s="1"/>
  <c r="V80" i="109"/>
  <c r="EK80" i="109" s="1"/>
  <c r="V82" i="109"/>
  <c r="EK82" i="109" s="1"/>
  <c r="V85" i="109"/>
  <c r="EK85" i="109" s="1"/>
  <c r="V87" i="109"/>
  <c r="EK87" i="109" s="1"/>
  <c r="V89" i="109"/>
  <c r="EK89" i="109" s="1"/>
  <c r="V90" i="109"/>
  <c r="EK90" i="109" s="1"/>
  <c r="V92" i="109"/>
  <c r="EK92" i="109" s="1"/>
  <c r="V93" i="109"/>
  <c r="EK93" i="109" s="1"/>
  <c r="V94" i="109"/>
  <c r="EK94" i="109" s="1"/>
  <c r="V95" i="109"/>
  <c r="EK95" i="109" s="1"/>
  <c r="V96" i="109"/>
  <c r="EK96" i="109" s="1"/>
  <c r="V97" i="109"/>
  <c r="EK97" i="109" s="1"/>
  <c r="V98" i="109"/>
  <c r="EK98" i="109" s="1"/>
  <c r="V99" i="109"/>
  <c r="EK99" i="109" s="1"/>
  <c r="V100" i="109"/>
  <c r="EK100" i="109" s="1"/>
  <c r="V101" i="109"/>
  <c r="EK101" i="109" s="1"/>
  <c r="V102" i="109"/>
  <c r="EK102" i="109" s="1"/>
  <c r="V103" i="109"/>
  <c r="EK103" i="109" s="1"/>
  <c r="V104" i="109"/>
  <c r="EK104" i="109" s="1"/>
  <c r="V105" i="109"/>
  <c r="EK105" i="109" s="1"/>
  <c r="V106" i="109"/>
  <c r="EK106" i="109" s="1"/>
  <c r="V107" i="109"/>
  <c r="EK107" i="109" s="1"/>
  <c r="V108" i="109"/>
  <c r="EK108" i="109" s="1"/>
  <c r="V109" i="109"/>
  <c r="EK109" i="109" s="1"/>
  <c r="V110" i="109"/>
  <c r="EK110" i="109" s="1"/>
  <c r="V111" i="109"/>
  <c r="EK111" i="109" s="1"/>
  <c r="V112" i="109"/>
  <c r="EK112" i="109" s="1"/>
  <c r="V113" i="109"/>
  <c r="EK113" i="109" s="1"/>
  <c r="V114" i="109"/>
  <c r="EK114" i="109" s="1"/>
  <c r="V115" i="109"/>
  <c r="EK115" i="109" s="1"/>
  <c r="V116" i="109"/>
  <c r="EK116" i="109" s="1"/>
  <c r="V117" i="109"/>
  <c r="EK117" i="109" s="1"/>
  <c r="V118" i="109"/>
  <c r="EK118" i="109" s="1"/>
  <c r="V119" i="109"/>
  <c r="EK119" i="109" s="1"/>
  <c r="V120" i="109"/>
  <c r="EK120" i="109" s="1"/>
  <c r="V121" i="109"/>
  <c r="EK121" i="109" s="1"/>
  <c r="V122" i="109"/>
  <c r="EK122" i="109" s="1"/>
  <c r="V123" i="109"/>
  <c r="EK123" i="109" s="1"/>
  <c r="V124" i="109"/>
  <c r="EK124" i="109" s="1"/>
  <c r="V125" i="109"/>
  <c r="EK125" i="109" s="1"/>
  <c r="V126" i="109"/>
  <c r="EK126" i="109" s="1"/>
  <c r="V127" i="109"/>
  <c r="EK127" i="109" s="1"/>
  <c r="V128" i="109"/>
  <c r="EK128" i="109" s="1"/>
  <c r="V129" i="109"/>
  <c r="EK129" i="109" s="1"/>
  <c r="V130" i="109"/>
  <c r="EK130" i="109" s="1"/>
  <c r="V131" i="109"/>
  <c r="EK131" i="109" s="1"/>
  <c r="V132" i="109"/>
  <c r="EK132" i="109" s="1"/>
  <c r="V133" i="109"/>
  <c r="EK133" i="109" s="1"/>
  <c r="V134" i="109"/>
  <c r="EK134" i="109" s="1"/>
  <c r="V135" i="109"/>
  <c r="EK135" i="109" s="1"/>
  <c r="V136" i="109"/>
  <c r="EK136" i="109" s="1"/>
  <c r="V137" i="109"/>
  <c r="EK137" i="109" s="1"/>
  <c r="V138" i="109"/>
  <c r="EK138" i="109" s="1"/>
  <c r="V139" i="109"/>
  <c r="EK139" i="109" s="1"/>
  <c r="V140" i="109"/>
  <c r="EK140" i="109" s="1"/>
  <c r="V141" i="109"/>
  <c r="EK141" i="109" s="1"/>
  <c r="V142" i="109"/>
  <c r="EK142" i="109" s="1"/>
  <c r="V143" i="109"/>
  <c r="EK143" i="109" s="1"/>
  <c r="V144" i="109"/>
  <c r="EK144" i="109" s="1"/>
  <c r="V145" i="109"/>
  <c r="EK145" i="109" s="1"/>
  <c r="V146" i="109"/>
  <c r="EK146" i="109" s="1"/>
  <c r="V147" i="109"/>
  <c r="EK147" i="109" s="1"/>
  <c r="V148" i="109"/>
  <c r="EK148" i="109" s="1"/>
  <c r="V149" i="109"/>
  <c r="EK149" i="109" s="1"/>
  <c r="V150" i="109"/>
  <c r="EK150" i="109" s="1"/>
  <c r="V151" i="109"/>
  <c r="EK151" i="109" s="1"/>
  <c r="V152" i="109"/>
  <c r="EK152" i="109" s="1"/>
  <c r="V153" i="109"/>
  <c r="EK153" i="109" s="1"/>
  <c r="V154" i="109"/>
  <c r="EK154" i="109" s="1"/>
  <c r="V155" i="109"/>
  <c r="EK155" i="109" s="1"/>
  <c r="V156" i="109"/>
  <c r="EK156" i="109" s="1"/>
  <c r="V157" i="109"/>
  <c r="EK157" i="109" s="1"/>
  <c r="V158" i="109"/>
  <c r="EK158" i="109" s="1"/>
  <c r="V159" i="109"/>
  <c r="EK159" i="109" s="1"/>
  <c r="V160" i="109"/>
  <c r="EK160" i="109" s="1"/>
  <c r="V161" i="109"/>
  <c r="EK161" i="109" s="1"/>
  <c r="V162" i="109"/>
  <c r="EK162" i="109" s="1"/>
  <c r="V163" i="109"/>
  <c r="EK163" i="109" s="1"/>
  <c r="V164" i="109"/>
  <c r="EK164" i="109" s="1"/>
  <c r="V165" i="109"/>
  <c r="EK165" i="109" s="1"/>
  <c r="V166" i="109"/>
  <c r="EK166" i="109" s="1"/>
  <c r="V167" i="109"/>
  <c r="EK167" i="109" s="1"/>
  <c r="V168" i="109"/>
  <c r="EK168" i="109" s="1"/>
  <c r="V169" i="109"/>
  <c r="EK169" i="109" s="1"/>
  <c r="V170" i="109"/>
  <c r="EK170" i="109" s="1"/>
  <c r="V171" i="109"/>
  <c r="EK171" i="109" s="1"/>
  <c r="V172" i="109"/>
  <c r="EK172" i="109" s="1"/>
  <c r="V173" i="109"/>
  <c r="EK173" i="109" s="1"/>
  <c r="V174" i="109"/>
  <c r="EK174" i="109" s="1"/>
  <c r="V175" i="109"/>
  <c r="EK175" i="109" s="1"/>
  <c r="V176" i="109"/>
  <c r="EK176" i="109" s="1"/>
  <c r="V177" i="109"/>
  <c r="EK177" i="109" s="1"/>
  <c r="V178" i="109"/>
  <c r="EK178" i="109" s="1"/>
  <c r="V179" i="109"/>
  <c r="EK179" i="109" s="1"/>
  <c r="V180" i="109"/>
  <c r="EK180" i="109" s="1"/>
  <c r="V181" i="109"/>
  <c r="EK181" i="109" s="1"/>
  <c r="V182" i="109"/>
  <c r="EK182" i="109" s="1"/>
  <c r="V183" i="109"/>
  <c r="EK183" i="109" s="1"/>
  <c r="V184" i="109"/>
  <c r="EK184" i="109" s="1"/>
  <c r="V185" i="109"/>
  <c r="EK185" i="109" s="1"/>
  <c r="V186" i="109"/>
  <c r="EK186" i="109" s="1"/>
  <c r="V187" i="109"/>
  <c r="EK187" i="109" s="1"/>
  <c r="V188" i="109"/>
  <c r="EK188" i="109" s="1"/>
  <c r="V189" i="109"/>
  <c r="EK189" i="109" s="1"/>
  <c r="V190" i="109"/>
  <c r="EK190" i="109" s="1"/>
  <c r="V191" i="109"/>
  <c r="EK191" i="109" s="1"/>
  <c r="V192" i="109"/>
  <c r="EK192" i="109" s="1"/>
  <c r="V193" i="109"/>
  <c r="AJ387" i="109" s="1"/>
  <c r="A388" i="109"/>
  <c r="A606" i="109" s="1"/>
  <c r="A824" i="109" s="1"/>
  <c r="A1042" i="109" s="1"/>
  <c r="A1236" i="109" s="1"/>
  <c r="A1430" i="109" s="1"/>
  <c r="A1637" i="109" s="1"/>
  <c r="A1844" i="109" s="1"/>
  <c r="A2051" i="109" s="1"/>
  <c r="B388" i="109"/>
  <c r="B606" i="109" s="1"/>
  <c r="B824" i="109" s="1"/>
  <c r="B1042" i="109" s="1"/>
  <c r="B1236" i="109" s="1"/>
  <c r="B1430" i="109" s="1"/>
  <c r="B1637" i="109" s="1"/>
  <c r="B1844" i="109" s="1"/>
  <c r="B2051" i="109" s="1"/>
  <c r="C388" i="109"/>
  <c r="C606" i="109" s="1"/>
  <c r="C824" i="109" s="1"/>
  <c r="C1042" i="109" s="1"/>
  <c r="C1236" i="109" s="1"/>
  <c r="C1430" i="109" s="1"/>
  <c r="C1637" i="109" s="1"/>
  <c r="C1844" i="109" s="1"/>
  <c r="C2051" i="109" s="1"/>
  <c r="D388" i="109"/>
  <c r="D606" i="109" s="1"/>
  <c r="D824" i="109" s="1"/>
  <c r="D1042" i="109" s="1"/>
  <c r="D1236" i="109" s="1"/>
  <c r="D1430" i="109" s="1"/>
  <c r="D1637" i="109" s="1"/>
  <c r="D1844" i="109" s="1"/>
  <c r="D2051" i="109" s="1"/>
  <c r="E388" i="109"/>
  <c r="E606" i="109" s="1"/>
  <c r="E824" i="109" s="1"/>
  <c r="E1042" i="109" s="1"/>
  <c r="E1236" i="109" s="1"/>
  <c r="E1430" i="109" s="1"/>
  <c r="E1637" i="109" s="1"/>
  <c r="E1844" i="109" s="1"/>
  <c r="E2051" i="109" s="1"/>
  <c r="A201" i="109"/>
  <c r="A395" i="109" s="1"/>
  <c r="A613" i="109" s="1"/>
  <c r="A831" i="109" s="1"/>
  <c r="A1049" i="109" s="1"/>
  <c r="A1243" i="109" s="1"/>
  <c r="A1437" i="109" s="1"/>
  <c r="A1644" i="109" s="1"/>
  <c r="A1851" i="109" s="1"/>
  <c r="B201" i="109"/>
  <c r="B395" i="109" s="1"/>
  <c r="B613" i="109" s="1"/>
  <c r="B831" i="109" s="1"/>
  <c r="B1049" i="109" s="1"/>
  <c r="B1243" i="109" s="1"/>
  <c r="B1437" i="109" s="1"/>
  <c r="B1644" i="109" s="1"/>
  <c r="B1851" i="109" s="1"/>
  <c r="C201" i="109"/>
  <c r="C395" i="109" s="1"/>
  <c r="C613" i="109" s="1"/>
  <c r="C831" i="109" s="1"/>
  <c r="C1049" i="109" s="1"/>
  <c r="C1243" i="109" s="1"/>
  <c r="C1437" i="109" s="1"/>
  <c r="C1644" i="109" s="1"/>
  <c r="C1851" i="109" s="1"/>
  <c r="D201" i="109"/>
  <c r="E201" i="109"/>
  <c r="E395" i="109" s="1"/>
  <c r="E613" i="109" s="1"/>
  <c r="E831" i="109" s="1"/>
  <c r="E1049" i="109" s="1"/>
  <c r="E1243" i="109" s="1"/>
  <c r="E1437" i="109" s="1"/>
  <c r="E1644" i="109" s="1"/>
  <c r="E1851" i="109" s="1"/>
  <c r="A203" i="109"/>
  <c r="B203" i="109"/>
  <c r="C203" i="109"/>
  <c r="D203" i="109"/>
  <c r="E203" i="109"/>
  <c r="A210" i="109"/>
  <c r="A410" i="109" s="1"/>
  <c r="A628" i="109" s="1"/>
  <c r="A846" i="109" s="1"/>
  <c r="A1058" i="109" s="1"/>
  <c r="A1252" i="109" s="1"/>
  <c r="A1449" i="109" s="1"/>
  <c r="A1656" i="109" s="1"/>
  <c r="A1863" i="109" s="1"/>
  <c r="B210" i="109"/>
  <c r="B410" i="109" s="1"/>
  <c r="B628" i="109" s="1"/>
  <c r="B846" i="109" s="1"/>
  <c r="B1058" i="109" s="1"/>
  <c r="B1252" i="109" s="1"/>
  <c r="B1449" i="109" s="1"/>
  <c r="B1656" i="109" s="1"/>
  <c r="B1863" i="109" s="1"/>
  <c r="C210" i="109"/>
  <c r="C410" i="109" s="1"/>
  <c r="C628" i="109" s="1"/>
  <c r="C846" i="109" s="1"/>
  <c r="C1058" i="109" s="1"/>
  <c r="C1252" i="109" s="1"/>
  <c r="C1449" i="109" s="1"/>
  <c r="C1656" i="109" s="1"/>
  <c r="C1863" i="109" s="1"/>
  <c r="D210" i="109"/>
  <c r="E210" i="109"/>
  <c r="E410" i="109" s="1"/>
  <c r="E628" i="109" s="1"/>
  <c r="E846" i="109" s="1"/>
  <c r="E1058" i="109" s="1"/>
  <c r="E1252" i="109" s="1"/>
  <c r="E1449" i="109" s="1"/>
  <c r="E1656" i="109" s="1"/>
  <c r="E1863" i="109" s="1"/>
  <c r="A216" i="109"/>
  <c r="A416" i="109" s="1"/>
  <c r="A634" i="109" s="1"/>
  <c r="A852" i="109" s="1"/>
  <c r="A1064" i="109" s="1"/>
  <c r="A1258" i="109" s="1"/>
  <c r="A1455" i="109" s="1"/>
  <c r="A1662" i="109" s="1"/>
  <c r="A1869" i="109" s="1"/>
  <c r="B216" i="109"/>
  <c r="B416" i="109" s="1"/>
  <c r="B634" i="109" s="1"/>
  <c r="B852" i="109" s="1"/>
  <c r="B1064" i="109" s="1"/>
  <c r="B1258" i="109" s="1"/>
  <c r="B1455" i="109" s="1"/>
  <c r="B1662" i="109" s="1"/>
  <c r="B1869" i="109" s="1"/>
  <c r="C216" i="109"/>
  <c r="C416" i="109" s="1"/>
  <c r="C634" i="109" s="1"/>
  <c r="C852" i="109" s="1"/>
  <c r="C1064" i="109" s="1"/>
  <c r="C1258" i="109" s="1"/>
  <c r="C1455" i="109" s="1"/>
  <c r="C1662" i="109" s="1"/>
  <c r="C1869" i="109" s="1"/>
  <c r="D216" i="109"/>
  <c r="E216" i="109"/>
  <c r="E416" i="109" s="1"/>
  <c r="E634" i="109" s="1"/>
  <c r="E852" i="109" s="1"/>
  <c r="E1064" i="109" s="1"/>
  <c r="E1258" i="109" s="1"/>
  <c r="E1455" i="109" s="1"/>
  <c r="E1662" i="109" s="1"/>
  <c r="E1869" i="109" s="1"/>
  <c r="A222" i="109"/>
  <c r="B222" i="109"/>
  <c r="C222" i="109"/>
  <c r="D222" i="109"/>
  <c r="E222" i="109"/>
  <c r="A224" i="109"/>
  <c r="A430" i="109" s="1"/>
  <c r="A648" i="109" s="1"/>
  <c r="A866" i="109" s="1"/>
  <c r="A1072" i="109" s="1"/>
  <c r="A1266" i="109" s="1"/>
  <c r="A1467" i="109" s="1"/>
  <c r="A1674" i="109" s="1"/>
  <c r="A1881" i="109" s="1"/>
  <c r="B224" i="109"/>
  <c r="B430" i="109" s="1"/>
  <c r="B648" i="109" s="1"/>
  <c r="B866" i="109" s="1"/>
  <c r="B1072" i="109" s="1"/>
  <c r="B1266" i="109" s="1"/>
  <c r="B1467" i="109" s="1"/>
  <c r="B1674" i="109" s="1"/>
  <c r="B1881" i="109" s="1"/>
  <c r="C224" i="109"/>
  <c r="C430" i="109" s="1"/>
  <c r="C648" i="109" s="1"/>
  <c r="C866" i="109" s="1"/>
  <c r="C1072" i="109" s="1"/>
  <c r="C1266" i="109" s="1"/>
  <c r="C1467" i="109" s="1"/>
  <c r="C1674" i="109" s="1"/>
  <c r="C1881" i="109" s="1"/>
  <c r="D224" i="109"/>
  <c r="E224" i="109"/>
  <c r="E430" i="109" s="1"/>
  <c r="E648" i="109" s="1"/>
  <c r="E866" i="109" s="1"/>
  <c r="E1072" i="109" s="1"/>
  <c r="E1266" i="109" s="1"/>
  <c r="E1467" i="109" s="1"/>
  <c r="E1674" i="109" s="1"/>
  <c r="E1881" i="109" s="1"/>
  <c r="A227" i="109"/>
  <c r="A434" i="109" s="1"/>
  <c r="A652" i="109" s="1"/>
  <c r="A870" i="109" s="1"/>
  <c r="A1075" i="109" s="1"/>
  <c r="A1269" i="109" s="1"/>
  <c r="A1470" i="109" s="1"/>
  <c r="A1677" i="109" s="1"/>
  <c r="A1884" i="109" s="1"/>
  <c r="B227" i="109"/>
  <c r="B434" i="109" s="1"/>
  <c r="B652" i="109" s="1"/>
  <c r="B870" i="109" s="1"/>
  <c r="B1075" i="109" s="1"/>
  <c r="B1269" i="109" s="1"/>
  <c r="B1470" i="109" s="1"/>
  <c r="B1677" i="109" s="1"/>
  <c r="B1884" i="109" s="1"/>
  <c r="C227" i="109"/>
  <c r="C434" i="109" s="1"/>
  <c r="C652" i="109" s="1"/>
  <c r="C870" i="109" s="1"/>
  <c r="C1075" i="109" s="1"/>
  <c r="C1269" i="109" s="1"/>
  <c r="C1470" i="109" s="1"/>
  <c r="C1677" i="109" s="1"/>
  <c r="C1884" i="109" s="1"/>
  <c r="D227" i="109"/>
  <c r="E227" i="109"/>
  <c r="E434" i="109" s="1"/>
  <c r="E652" i="109" s="1"/>
  <c r="E870" i="109" s="1"/>
  <c r="E1075" i="109" s="1"/>
  <c r="E1269" i="109" s="1"/>
  <c r="E1470" i="109" s="1"/>
  <c r="E1677" i="109" s="1"/>
  <c r="E1884" i="109" s="1"/>
  <c r="A232" i="109"/>
  <c r="A439" i="109" s="1"/>
  <c r="A657" i="109" s="1"/>
  <c r="A875" i="109" s="1"/>
  <c r="A1080" i="109" s="1"/>
  <c r="A1274" i="109" s="1"/>
  <c r="A1475" i="109" s="1"/>
  <c r="A1682" i="109" s="1"/>
  <c r="A1889" i="109" s="1"/>
  <c r="B232" i="109"/>
  <c r="C232" i="109"/>
  <c r="C439" i="109" s="1"/>
  <c r="C657" i="109" s="1"/>
  <c r="C875" i="109" s="1"/>
  <c r="C1080" i="109" s="1"/>
  <c r="C1274" i="109" s="1"/>
  <c r="C1475" i="109" s="1"/>
  <c r="C1682" i="109" s="1"/>
  <c r="C1889" i="109" s="1"/>
  <c r="D232" i="109"/>
  <c r="E232" i="109"/>
  <c r="E439" i="109" s="1"/>
  <c r="E657" i="109" s="1"/>
  <c r="E875" i="109" s="1"/>
  <c r="E1080" i="109" s="1"/>
  <c r="E1274" i="109" s="1"/>
  <c r="E1475" i="109" s="1"/>
  <c r="E1682" i="109" s="1"/>
  <c r="E1889" i="109" s="1"/>
  <c r="A236" i="109"/>
  <c r="A444" i="109" s="1"/>
  <c r="A662" i="109" s="1"/>
  <c r="A880" i="109" s="1"/>
  <c r="A1084" i="109" s="1"/>
  <c r="A1278" i="109" s="1"/>
  <c r="A1479" i="109" s="1"/>
  <c r="A1686" i="109" s="1"/>
  <c r="A1893" i="109" s="1"/>
  <c r="B236" i="109"/>
  <c r="B444" i="109" s="1"/>
  <c r="B662" i="109" s="1"/>
  <c r="B880" i="109" s="1"/>
  <c r="B1084" i="109" s="1"/>
  <c r="B1278" i="109" s="1"/>
  <c r="B1479" i="109" s="1"/>
  <c r="B1686" i="109" s="1"/>
  <c r="B1893" i="109" s="1"/>
  <c r="C236" i="109"/>
  <c r="C444" i="109" s="1"/>
  <c r="C662" i="109" s="1"/>
  <c r="C880" i="109" s="1"/>
  <c r="C1084" i="109" s="1"/>
  <c r="C1278" i="109" s="1"/>
  <c r="C1479" i="109" s="1"/>
  <c r="C1686" i="109" s="1"/>
  <c r="C1893" i="109" s="1"/>
  <c r="D236" i="109"/>
  <c r="E236" i="109"/>
  <c r="E444" i="109" s="1"/>
  <c r="E662" i="109" s="1"/>
  <c r="E880" i="109" s="1"/>
  <c r="E1084" i="109" s="1"/>
  <c r="E1278" i="109" s="1"/>
  <c r="E1479" i="109" s="1"/>
  <c r="E1686" i="109" s="1"/>
  <c r="E1893" i="109" s="1"/>
  <c r="A242" i="109"/>
  <c r="A452" i="109" s="1"/>
  <c r="A670" i="109" s="1"/>
  <c r="A888" i="109" s="1"/>
  <c r="A1090" i="109" s="1"/>
  <c r="A1284" i="109" s="1"/>
  <c r="A1486" i="109" s="1"/>
  <c r="A1693" i="109" s="1"/>
  <c r="A1900" i="109" s="1"/>
  <c r="B242" i="109"/>
  <c r="B452" i="109" s="1"/>
  <c r="B670" i="109" s="1"/>
  <c r="B888" i="109" s="1"/>
  <c r="B1090" i="109" s="1"/>
  <c r="B1284" i="109" s="1"/>
  <c r="B1486" i="109" s="1"/>
  <c r="B1693" i="109" s="1"/>
  <c r="B1900" i="109" s="1"/>
  <c r="C242" i="109"/>
  <c r="C452" i="109" s="1"/>
  <c r="C670" i="109" s="1"/>
  <c r="C888" i="109" s="1"/>
  <c r="C1090" i="109" s="1"/>
  <c r="C1284" i="109" s="1"/>
  <c r="C1486" i="109" s="1"/>
  <c r="C1693" i="109" s="1"/>
  <c r="C1900" i="109" s="1"/>
  <c r="D242" i="109"/>
  <c r="E242" i="109"/>
  <c r="A245" i="109"/>
  <c r="A455" i="109" s="1"/>
  <c r="A673" i="109" s="1"/>
  <c r="A891" i="109" s="1"/>
  <c r="A1093" i="109" s="1"/>
  <c r="A1287" i="109" s="1"/>
  <c r="A1489" i="109" s="1"/>
  <c r="A1696" i="109" s="1"/>
  <c r="A1903" i="109" s="1"/>
  <c r="B245" i="109"/>
  <c r="B455" i="109" s="1"/>
  <c r="B673" i="109" s="1"/>
  <c r="B891" i="109" s="1"/>
  <c r="B1093" i="109" s="1"/>
  <c r="B1287" i="109" s="1"/>
  <c r="B1489" i="109" s="1"/>
  <c r="B1696" i="109" s="1"/>
  <c r="B1903" i="109" s="1"/>
  <c r="C245" i="109"/>
  <c r="C455" i="109" s="1"/>
  <c r="C673" i="109" s="1"/>
  <c r="C891" i="109" s="1"/>
  <c r="C1093" i="109" s="1"/>
  <c r="C1287" i="109" s="1"/>
  <c r="C1489" i="109" s="1"/>
  <c r="C1696" i="109" s="1"/>
  <c r="C1903" i="109" s="1"/>
  <c r="D245" i="109"/>
  <c r="E245" i="109"/>
  <c r="E455" i="109" s="1"/>
  <c r="E673" i="109" s="1"/>
  <c r="E891" i="109" s="1"/>
  <c r="E1093" i="109" s="1"/>
  <c r="E1287" i="109" s="1"/>
  <c r="E1489" i="109" s="1"/>
  <c r="E1696" i="109" s="1"/>
  <c r="E1903" i="109" s="1"/>
  <c r="A248" i="109"/>
  <c r="A458" i="109" s="1"/>
  <c r="A676" i="109" s="1"/>
  <c r="A894" i="109" s="1"/>
  <c r="A1096" i="109" s="1"/>
  <c r="A1290" i="109" s="1"/>
  <c r="A1492" i="109" s="1"/>
  <c r="A1699" i="109" s="1"/>
  <c r="A1906" i="109" s="1"/>
  <c r="B248" i="109"/>
  <c r="B458" i="109" s="1"/>
  <c r="B676" i="109" s="1"/>
  <c r="B894" i="109" s="1"/>
  <c r="B1096" i="109" s="1"/>
  <c r="B1290" i="109" s="1"/>
  <c r="B1492" i="109" s="1"/>
  <c r="B1699" i="109" s="1"/>
  <c r="B1906" i="109" s="1"/>
  <c r="C248" i="109"/>
  <c r="C458" i="109" s="1"/>
  <c r="C676" i="109" s="1"/>
  <c r="C894" i="109" s="1"/>
  <c r="C1096" i="109" s="1"/>
  <c r="C1290" i="109" s="1"/>
  <c r="C1492" i="109" s="1"/>
  <c r="C1699" i="109" s="1"/>
  <c r="C1906" i="109" s="1"/>
  <c r="D248" i="109"/>
  <c r="E248" i="109"/>
  <c r="E458" i="109" s="1"/>
  <c r="E676" i="109" s="1"/>
  <c r="E894" i="109" s="1"/>
  <c r="E1096" i="109" s="1"/>
  <c r="E1290" i="109" s="1"/>
  <c r="E1492" i="109" s="1"/>
  <c r="E1699" i="109" s="1"/>
  <c r="E1906" i="109" s="1"/>
  <c r="A252" i="109"/>
  <c r="B252" i="109"/>
  <c r="C252" i="109"/>
  <c r="D252" i="109"/>
  <c r="E252" i="109"/>
  <c r="A253" i="109"/>
  <c r="B253" i="109"/>
  <c r="C253" i="109"/>
  <c r="D253" i="109"/>
  <c r="E253" i="109"/>
  <c r="A256" i="109"/>
  <c r="B256" i="109"/>
  <c r="C256" i="109"/>
  <c r="D256" i="109"/>
  <c r="E256" i="109"/>
  <c r="A258" i="109"/>
  <c r="B258" i="109"/>
  <c r="C258" i="109"/>
  <c r="D258" i="109"/>
  <c r="E258" i="109"/>
  <c r="A260" i="109"/>
  <c r="A477" i="109" s="1"/>
  <c r="A695" i="109" s="1"/>
  <c r="A913" i="109" s="1"/>
  <c r="A1108" i="109" s="1"/>
  <c r="A1302" i="109" s="1"/>
  <c r="A1509" i="109" s="1"/>
  <c r="A1716" i="109" s="1"/>
  <c r="A1923" i="109" s="1"/>
  <c r="B260" i="109"/>
  <c r="B477" i="109" s="1"/>
  <c r="B695" i="109" s="1"/>
  <c r="B913" i="109" s="1"/>
  <c r="B1108" i="109" s="1"/>
  <c r="B1302" i="109" s="1"/>
  <c r="B1509" i="109" s="1"/>
  <c r="B1716" i="109" s="1"/>
  <c r="B1923" i="109" s="1"/>
  <c r="C260" i="109"/>
  <c r="C477" i="109" s="1"/>
  <c r="C695" i="109" s="1"/>
  <c r="C913" i="109" s="1"/>
  <c r="C1108" i="109" s="1"/>
  <c r="C1302" i="109" s="1"/>
  <c r="C1509" i="109" s="1"/>
  <c r="C1716" i="109" s="1"/>
  <c r="C1923" i="109" s="1"/>
  <c r="D260" i="109"/>
  <c r="D477" i="109" s="1"/>
  <c r="D695" i="109" s="1"/>
  <c r="D913" i="109" s="1"/>
  <c r="D1108" i="109" s="1"/>
  <c r="D1302" i="109" s="1"/>
  <c r="D1509" i="109" s="1"/>
  <c r="D1716" i="109" s="1"/>
  <c r="D1923" i="109" s="1"/>
  <c r="E260" i="109"/>
  <c r="A262" i="109"/>
  <c r="A479" i="109" s="1"/>
  <c r="A697" i="109" s="1"/>
  <c r="A915" i="109" s="1"/>
  <c r="A1110" i="109" s="1"/>
  <c r="A1304" i="109" s="1"/>
  <c r="A1511" i="109" s="1"/>
  <c r="A1718" i="109" s="1"/>
  <c r="A1925" i="109" s="1"/>
  <c r="B262" i="109"/>
  <c r="B479" i="109" s="1"/>
  <c r="B697" i="109" s="1"/>
  <c r="B915" i="109" s="1"/>
  <c r="B1110" i="109" s="1"/>
  <c r="B1304" i="109" s="1"/>
  <c r="B1511" i="109" s="1"/>
  <c r="B1718" i="109" s="1"/>
  <c r="B1925" i="109" s="1"/>
  <c r="C262" i="109"/>
  <c r="C479" i="109" s="1"/>
  <c r="C697" i="109" s="1"/>
  <c r="C915" i="109" s="1"/>
  <c r="C1110" i="109" s="1"/>
  <c r="C1304" i="109" s="1"/>
  <c r="C1511" i="109" s="1"/>
  <c r="C1718" i="109" s="1"/>
  <c r="C1925" i="109" s="1"/>
  <c r="D262" i="109"/>
  <c r="D479" i="109" s="1"/>
  <c r="D697" i="109" s="1"/>
  <c r="D915" i="109" s="1"/>
  <c r="D1110" i="109" s="1"/>
  <c r="D1304" i="109" s="1"/>
  <c r="D1511" i="109" s="1"/>
  <c r="D1718" i="109" s="1"/>
  <c r="D1925" i="109" s="1"/>
  <c r="E262" i="109"/>
  <c r="A263" i="109"/>
  <c r="A480" i="109" s="1"/>
  <c r="A698" i="109" s="1"/>
  <c r="A916" i="109" s="1"/>
  <c r="A1111" i="109" s="1"/>
  <c r="A1305" i="109" s="1"/>
  <c r="A1512" i="109" s="1"/>
  <c r="A1719" i="109" s="1"/>
  <c r="A1926" i="109" s="1"/>
  <c r="B263" i="109"/>
  <c r="B480" i="109" s="1"/>
  <c r="B698" i="109" s="1"/>
  <c r="B916" i="109" s="1"/>
  <c r="B1111" i="109" s="1"/>
  <c r="B1305" i="109" s="1"/>
  <c r="B1512" i="109" s="1"/>
  <c r="B1719" i="109" s="1"/>
  <c r="B1926" i="109" s="1"/>
  <c r="C263" i="109"/>
  <c r="C480" i="109" s="1"/>
  <c r="C698" i="109" s="1"/>
  <c r="C916" i="109" s="1"/>
  <c r="C1111" i="109" s="1"/>
  <c r="C1305" i="109" s="1"/>
  <c r="C1512" i="109" s="1"/>
  <c r="C1719" i="109" s="1"/>
  <c r="C1926" i="109" s="1"/>
  <c r="D263" i="109"/>
  <c r="D480" i="109" s="1"/>
  <c r="D698" i="109" s="1"/>
  <c r="D916" i="109" s="1"/>
  <c r="D1111" i="109" s="1"/>
  <c r="D1305" i="109" s="1"/>
  <c r="D1512" i="109" s="1"/>
  <c r="D1719" i="109" s="1"/>
  <c r="D1926" i="109" s="1"/>
  <c r="E263" i="109"/>
  <c r="A264" i="109"/>
  <c r="A481" i="109" s="1"/>
  <c r="A699" i="109" s="1"/>
  <c r="A917" i="109" s="1"/>
  <c r="A1112" i="109" s="1"/>
  <c r="A1306" i="109" s="1"/>
  <c r="A1513" i="109" s="1"/>
  <c r="A1720" i="109" s="1"/>
  <c r="A1927" i="109" s="1"/>
  <c r="B264" i="109"/>
  <c r="B481" i="109" s="1"/>
  <c r="B699" i="109" s="1"/>
  <c r="B917" i="109" s="1"/>
  <c r="B1112" i="109" s="1"/>
  <c r="B1306" i="109" s="1"/>
  <c r="B1513" i="109" s="1"/>
  <c r="B1720" i="109" s="1"/>
  <c r="B1927" i="109" s="1"/>
  <c r="C264" i="109"/>
  <c r="C481" i="109" s="1"/>
  <c r="C699" i="109" s="1"/>
  <c r="C917" i="109" s="1"/>
  <c r="C1112" i="109" s="1"/>
  <c r="C1306" i="109" s="1"/>
  <c r="C1513" i="109" s="1"/>
  <c r="C1720" i="109" s="1"/>
  <c r="C1927" i="109" s="1"/>
  <c r="D264" i="109"/>
  <c r="D481" i="109" s="1"/>
  <c r="D699" i="109" s="1"/>
  <c r="D917" i="109" s="1"/>
  <c r="D1112" i="109" s="1"/>
  <c r="D1306" i="109" s="1"/>
  <c r="D1513" i="109" s="1"/>
  <c r="D1720" i="109" s="1"/>
  <c r="D1927" i="109" s="1"/>
  <c r="E264" i="109"/>
  <c r="A265" i="109"/>
  <c r="A482" i="109" s="1"/>
  <c r="A700" i="109" s="1"/>
  <c r="A918" i="109" s="1"/>
  <c r="A1113" i="109" s="1"/>
  <c r="A1307" i="109" s="1"/>
  <c r="A1514" i="109" s="1"/>
  <c r="A1721" i="109" s="1"/>
  <c r="A1928" i="109" s="1"/>
  <c r="B265" i="109"/>
  <c r="B482" i="109" s="1"/>
  <c r="B700" i="109" s="1"/>
  <c r="B918" i="109" s="1"/>
  <c r="B1113" i="109" s="1"/>
  <c r="B1307" i="109" s="1"/>
  <c r="B1514" i="109" s="1"/>
  <c r="B1721" i="109" s="1"/>
  <c r="B1928" i="109" s="1"/>
  <c r="C265" i="109"/>
  <c r="C482" i="109" s="1"/>
  <c r="C700" i="109" s="1"/>
  <c r="C918" i="109" s="1"/>
  <c r="C1113" i="109" s="1"/>
  <c r="C1307" i="109" s="1"/>
  <c r="C1514" i="109" s="1"/>
  <c r="C1721" i="109" s="1"/>
  <c r="C1928" i="109" s="1"/>
  <c r="D265" i="109"/>
  <c r="D482" i="109" s="1"/>
  <c r="D700" i="109" s="1"/>
  <c r="D918" i="109" s="1"/>
  <c r="D1113" i="109" s="1"/>
  <c r="D1307" i="109" s="1"/>
  <c r="D1514" i="109" s="1"/>
  <c r="D1721" i="109" s="1"/>
  <c r="D1928" i="109" s="1"/>
  <c r="E265" i="109"/>
  <c r="A266" i="109"/>
  <c r="A483" i="109" s="1"/>
  <c r="A701" i="109" s="1"/>
  <c r="A919" i="109" s="1"/>
  <c r="A1114" i="109" s="1"/>
  <c r="A1308" i="109" s="1"/>
  <c r="A1515" i="109" s="1"/>
  <c r="A1722" i="109" s="1"/>
  <c r="A1929" i="109" s="1"/>
  <c r="B266" i="109"/>
  <c r="B483" i="109" s="1"/>
  <c r="B701" i="109" s="1"/>
  <c r="B919" i="109" s="1"/>
  <c r="B1114" i="109" s="1"/>
  <c r="B1308" i="109" s="1"/>
  <c r="B1515" i="109" s="1"/>
  <c r="B1722" i="109" s="1"/>
  <c r="B1929" i="109" s="1"/>
  <c r="C266" i="109"/>
  <c r="C483" i="109" s="1"/>
  <c r="C701" i="109" s="1"/>
  <c r="C919" i="109" s="1"/>
  <c r="C1114" i="109" s="1"/>
  <c r="C1308" i="109" s="1"/>
  <c r="C1515" i="109" s="1"/>
  <c r="C1722" i="109" s="1"/>
  <c r="C1929" i="109" s="1"/>
  <c r="D266" i="109"/>
  <c r="E266" i="109"/>
  <c r="A268" i="109"/>
  <c r="A485" i="109" s="1"/>
  <c r="A703" i="109" s="1"/>
  <c r="A921" i="109" s="1"/>
  <c r="A1116" i="109" s="1"/>
  <c r="A1310" i="109" s="1"/>
  <c r="A1517" i="109" s="1"/>
  <c r="A1724" i="109" s="1"/>
  <c r="A1931" i="109" s="1"/>
  <c r="B268" i="109"/>
  <c r="B485" i="109" s="1"/>
  <c r="B703" i="109" s="1"/>
  <c r="B921" i="109" s="1"/>
  <c r="B1116" i="109" s="1"/>
  <c r="B1310" i="109" s="1"/>
  <c r="B1517" i="109" s="1"/>
  <c r="B1724" i="109" s="1"/>
  <c r="B1931" i="109" s="1"/>
  <c r="C268" i="109"/>
  <c r="C485" i="109" s="1"/>
  <c r="C703" i="109" s="1"/>
  <c r="C921" i="109" s="1"/>
  <c r="C1116" i="109" s="1"/>
  <c r="C1310" i="109" s="1"/>
  <c r="C1517" i="109" s="1"/>
  <c r="C1724" i="109" s="1"/>
  <c r="C1931" i="109" s="1"/>
  <c r="D268" i="109"/>
  <c r="E268" i="109"/>
  <c r="A270" i="109"/>
  <c r="A487" i="109" s="1"/>
  <c r="A705" i="109" s="1"/>
  <c r="A923" i="109" s="1"/>
  <c r="A1118" i="109" s="1"/>
  <c r="A1312" i="109" s="1"/>
  <c r="A1519" i="109" s="1"/>
  <c r="A1726" i="109" s="1"/>
  <c r="A1933" i="109" s="1"/>
  <c r="B270" i="109"/>
  <c r="C270" i="109"/>
  <c r="C487" i="109" s="1"/>
  <c r="C705" i="109" s="1"/>
  <c r="C923" i="109" s="1"/>
  <c r="C1118" i="109" s="1"/>
  <c r="C1312" i="109" s="1"/>
  <c r="C1519" i="109" s="1"/>
  <c r="C1726" i="109" s="1"/>
  <c r="C1933" i="109" s="1"/>
  <c r="D270" i="109"/>
  <c r="E270" i="109"/>
  <c r="A272" i="109"/>
  <c r="A489" i="109" s="1"/>
  <c r="A707" i="109" s="1"/>
  <c r="A925" i="109" s="1"/>
  <c r="A1120" i="109" s="1"/>
  <c r="A1314" i="109" s="1"/>
  <c r="A1521" i="109" s="1"/>
  <c r="A1728" i="109" s="1"/>
  <c r="A1935" i="109" s="1"/>
  <c r="B272" i="109"/>
  <c r="B489" i="109" s="1"/>
  <c r="B707" i="109" s="1"/>
  <c r="B925" i="109" s="1"/>
  <c r="B1120" i="109" s="1"/>
  <c r="B1314" i="109" s="1"/>
  <c r="B1521" i="109" s="1"/>
  <c r="B1728" i="109" s="1"/>
  <c r="B1935" i="109" s="1"/>
  <c r="C272" i="109"/>
  <c r="D272" i="109"/>
  <c r="E272" i="109"/>
  <c r="A274" i="109"/>
  <c r="A491" i="109" s="1"/>
  <c r="A709" i="109" s="1"/>
  <c r="A927" i="109" s="1"/>
  <c r="A1122" i="109" s="1"/>
  <c r="A1316" i="109" s="1"/>
  <c r="A1523" i="109" s="1"/>
  <c r="A1730" i="109" s="1"/>
  <c r="A1937" i="109" s="1"/>
  <c r="B274" i="109"/>
  <c r="B491" i="109" s="1"/>
  <c r="B709" i="109" s="1"/>
  <c r="B927" i="109" s="1"/>
  <c r="B1122" i="109" s="1"/>
  <c r="B1316" i="109" s="1"/>
  <c r="B1523" i="109" s="1"/>
  <c r="B1730" i="109" s="1"/>
  <c r="B1937" i="109" s="1"/>
  <c r="C274" i="109"/>
  <c r="C491" i="109" s="1"/>
  <c r="C709" i="109" s="1"/>
  <c r="C927" i="109" s="1"/>
  <c r="C1122" i="109" s="1"/>
  <c r="C1316" i="109" s="1"/>
  <c r="C1523" i="109" s="1"/>
  <c r="C1730" i="109" s="1"/>
  <c r="C1937" i="109" s="1"/>
  <c r="D274" i="109"/>
  <c r="E274" i="109"/>
  <c r="A276" i="109"/>
  <c r="A493" i="109" s="1"/>
  <c r="A711" i="109" s="1"/>
  <c r="A929" i="109" s="1"/>
  <c r="A1124" i="109" s="1"/>
  <c r="A1318" i="109" s="1"/>
  <c r="A1525" i="109" s="1"/>
  <c r="A1732" i="109" s="1"/>
  <c r="A1939" i="109" s="1"/>
  <c r="B276" i="109"/>
  <c r="B493" i="109" s="1"/>
  <c r="B711" i="109" s="1"/>
  <c r="B929" i="109" s="1"/>
  <c r="B1124" i="109" s="1"/>
  <c r="B1318" i="109" s="1"/>
  <c r="B1525" i="109" s="1"/>
  <c r="B1732" i="109" s="1"/>
  <c r="B1939" i="109" s="1"/>
  <c r="C276" i="109"/>
  <c r="C493" i="109" s="1"/>
  <c r="C711" i="109" s="1"/>
  <c r="C929" i="109" s="1"/>
  <c r="C1124" i="109" s="1"/>
  <c r="C1318" i="109" s="1"/>
  <c r="C1525" i="109" s="1"/>
  <c r="C1732" i="109" s="1"/>
  <c r="C1939" i="109" s="1"/>
  <c r="D276" i="109"/>
  <c r="E276" i="109"/>
  <c r="A279" i="109"/>
  <c r="A496" i="109" s="1"/>
  <c r="A714" i="109" s="1"/>
  <c r="A932" i="109" s="1"/>
  <c r="A1127" i="109" s="1"/>
  <c r="A1321" i="109" s="1"/>
  <c r="A1528" i="109" s="1"/>
  <c r="A1735" i="109" s="1"/>
  <c r="A1942" i="109" s="1"/>
  <c r="B279" i="109"/>
  <c r="C279" i="109"/>
  <c r="C496" i="109" s="1"/>
  <c r="C714" i="109" s="1"/>
  <c r="C932" i="109" s="1"/>
  <c r="C1127" i="109" s="1"/>
  <c r="C1321" i="109" s="1"/>
  <c r="C1528" i="109" s="1"/>
  <c r="C1735" i="109" s="1"/>
  <c r="C1942" i="109" s="1"/>
  <c r="D279" i="109"/>
  <c r="E279" i="109"/>
  <c r="A281" i="109"/>
  <c r="A499" i="109" s="1"/>
  <c r="A717" i="109" s="1"/>
  <c r="A935" i="109" s="1"/>
  <c r="A1129" i="109" s="1"/>
  <c r="A1323" i="109" s="1"/>
  <c r="A1530" i="109" s="1"/>
  <c r="A1737" i="109" s="1"/>
  <c r="A1944" i="109" s="1"/>
  <c r="B281" i="109"/>
  <c r="B499" i="109" s="1"/>
  <c r="B717" i="109" s="1"/>
  <c r="B935" i="109" s="1"/>
  <c r="B1129" i="109" s="1"/>
  <c r="B1323" i="109" s="1"/>
  <c r="B1530" i="109" s="1"/>
  <c r="B1737" i="109" s="1"/>
  <c r="B1944" i="109" s="1"/>
  <c r="C281" i="109"/>
  <c r="C499" i="109" s="1"/>
  <c r="C717" i="109" s="1"/>
  <c r="C935" i="109" s="1"/>
  <c r="C1129" i="109" s="1"/>
  <c r="C1323" i="109" s="1"/>
  <c r="C1530" i="109" s="1"/>
  <c r="C1737" i="109" s="1"/>
  <c r="C1944" i="109" s="1"/>
  <c r="D281" i="109"/>
  <c r="E281" i="109"/>
  <c r="A283" i="109"/>
  <c r="A501" i="109" s="1"/>
  <c r="A719" i="109" s="1"/>
  <c r="A937" i="109" s="1"/>
  <c r="A1131" i="109" s="1"/>
  <c r="A1325" i="109" s="1"/>
  <c r="A1532" i="109" s="1"/>
  <c r="A1739" i="109" s="1"/>
  <c r="A1946" i="109" s="1"/>
  <c r="B283" i="109"/>
  <c r="B501" i="109" s="1"/>
  <c r="B719" i="109" s="1"/>
  <c r="B937" i="109" s="1"/>
  <c r="B1131" i="109" s="1"/>
  <c r="B1325" i="109" s="1"/>
  <c r="B1532" i="109" s="1"/>
  <c r="B1739" i="109" s="1"/>
  <c r="B1946" i="109" s="1"/>
  <c r="C283" i="109"/>
  <c r="C501" i="109" s="1"/>
  <c r="C719" i="109" s="1"/>
  <c r="C937" i="109" s="1"/>
  <c r="C1131" i="109" s="1"/>
  <c r="C1325" i="109" s="1"/>
  <c r="C1532" i="109" s="1"/>
  <c r="C1739" i="109" s="1"/>
  <c r="C1946" i="109" s="1"/>
  <c r="D283" i="109"/>
  <c r="E283" i="109"/>
  <c r="A284" i="109"/>
  <c r="A502" i="109" s="1"/>
  <c r="A720" i="109" s="1"/>
  <c r="A938" i="109" s="1"/>
  <c r="A1132" i="109" s="1"/>
  <c r="A1326" i="109" s="1"/>
  <c r="A1533" i="109" s="1"/>
  <c r="A1740" i="109" s="1"/>
  <c r="A1947" i="109" s="1"/>
  <c r="B284" i="109"/>
  <c r="B502" i="109" s="1"/>
  <c r="B720" i="109" s="1"/>
  <c r="B938" i="109" s="1"/>
  <c r="B1132" i="109" s="1"/>
  <c r="B1326" i="109" s="1"/>
  <c r="B1533" i="109" s="1"/>
  <c r="B1740" i="109" s="1"/>
  <c r="B1947" i="109" s="1"/>
  <c r="C284" i="109"/>
  <c r="C502" i="109" s="1"/>
  <c r="C720" i="109" s="1"/>
  <c r="C938" i="109" s="1"/>
  <c r="C1132" i="109" s="1"/>
  <c r="C1326" i="109" s="1"/>
  <c r="C1533" i="109" s="1"/>
  <c r="C1740" i="109" s="1"/>
  <c r="C1947" i="109" s="1"/>
  <c r="D284" i="109"/>
  <c r="E284" i="109"/>
  <c r="A286" i="109"/>
  <c r="A504" i="109" s="1"/>
  <c r="A722" i="109" s="1"/>
  <c r="A940" i="109" s="1"/>
  <c r="A1134" i="109" s="1"/>
  <c r="A1328" i="109" s="1"/>
  <c r="A1535" i="109" s="1"/>
  <c r="A1742" i="109" s="1"/>
  <c r="A1949" i="109" s="1"/>
  <c r="B286" i="109"/>
  <c r="C286" i="109"/>
  <c r="C504" i="109" s="1"/>
  <c r="C722" i="109" s="1"/>
  <c r="C940" i="109" s="1"/>
  <c r="C1134" i="109" s="1"/>
  <c r="C1328" i="109" s="1"/>
  <c r="C1535" i="109" s="1"/>
  <c r="C1742" i="109" s="1"/>
  <c r="C1949" i="109" s="1"/>
  <c r="D286" i="109"/>
  <c r="D504" i="109" s="1"/>
  <c r="D722" i="109" s="1"/>
  <c r="D940" i="109" s="1"/>
  <c r="D1134" i="109" s="1"/>
  <c r="D1328" i="109" s="1"/>
  <c r="D1535" i="109" s="1"/>
  <c r="D1742" i="109" s="1"/>
  <c r="D1949" i="109" s="1"/>
  <c r="E286" i="109"/>
  <c r="A287" i="109"/>
  <c r="A505" i="109" s="1"/>
  <c r="A723" i="109" s="1"/>
  <c r="A941" i="109" s="1"/>
  <c r="A1135" i="109" s="1"/>
  <c r="A1329" i="109" s="1"/>
  <c r="A1536" i="109" s="1"/>
  <c r="A1743" i="109" s="1"/>
  <c r="A1950" i="109" s="1"/>
  <c r="B287" i="109"/>
  <c r="C287" i="109"/>
  <c r="C505" i="109" s="1"/>
  <c r="C723" i="109" s="1"/>
  <c r="C941" i="109" s="1"/>
  <c r="C1135" i="109" s="1"/>
  <c r="C1329" i="109" s="1"/>
  <c r="C1536" i="109" s="1"/>
  <c r="C1743" i="109" s="1"/>
  <c r="C1950" i="109" s="1"/>
  <c r="D287" i="109"/>
  <c r="D505" i="109" s="1"/>
  <c r="D723" i="109" s="1"/>
  <c r="D941" i="109" s="1"/>
  <c r="D1135" i="109" s="1"/>
  <c r="D1329" i="109" s="1"/>
  <c r="D1536" i="109" s="1"/>
  <c r="D1743" i="109" s="1"/>
  <c r="D1950" i="109" s="1"/>
  <c r="E287" i="109"/>
  <c r="A288" i="109"/>
  <c r="A506" i="109" s="1"/>
  <c r="A724" i="109" s="1"/>
  <c r="A942" i="109" s="1"/>
  <c r="A1136" i="109" s="1"/>
  <c r="A1330" i="109" s="1"/>
  <c r="A1537" i="109" s="1"/>
  <c r="A1744" i="109" s="1"/>
  <c r="A1951" i="109" s="1"/>
  <c r="B288" i="109"/>
  <c r="C288" i="109"/>
  <c r="C506" i="109" s="1"/>
  <c r="C724" i="109" s="1"/>
  <c r="C942" i="109" s="1"/>
  <c r="C1136" i="109" s="1"/>
  <c r="C1330" i="109" s="1"/>
  <c r="C1537" i="109" s="1"/>
  <c r="C1744" i="109" s="1"/>
  <c r="C1951" i="109" s="1"/>
  <c r="D288" i="109"/>
  <c r="D506" i="109" s="1"/>
  <c r="D724" i="109" s="1"/>
  <c r="D942" i="109" s="1"/>
  <c r="D1136" i="109" s="1"/>
  <c r="D1330" i="109" s="1"/>
  <c r="D1537" i="109" s="1"/>
  <c r="D1744" i="109" s="1"/>
  <c r="D1951" i="109" s="1"/>
  <c r="E288" i="109"/>
  <c r="A289" i="109"/>
  <c r="A507" i="109" s="1"/>
  <c r="A725" i="109" s="1"/>
  <c r="A943" i="109" s="1"/>
  <c r="A1137" i="109" s="1"/>
  <c r="A1331" i="109" s="1"/>
  <c r="A1538" i="109" s="1"/>
  <c r="A1745" i="109" s="1"/>
  <c r="A1952" i="109" s="1"/>
  <c r="B289" i="109"/>
  <c r="C289" i="109"/>
  <c r="C507" i="109" s="1"/>
  <c r="C725" i="109" s="1"/>
  <c r="C943" i="109" s="1"/>
  <c r="C1137" i="109" s="1"/>
  <c r="C1331" i="109" s="1"/>
  <c r="C1538" i="109" s="1"/>
  <c r="C1745" i="109" s="1"/>
  <c r="C1952" i="109" s="1"/>
  <c r="D289" i="109"/>
  <c r="D507" i="109" s="1"/>
  <c r="D725" i="109" s="1"/>
  <c r="D943" i="109" s="1"/>
  <c r="D1137" i="109" s="1"/>
  <c r="D1331" i="109" s="1"/>
  <c r="D1538" i="109" s="1"/>
  <c r="D1745" i="109" s="1"/>
  <c r="D1952" i="109" s="1"/>
  <c r="E289" i="109"/>
  <c r="A290" i="109"/>
  <c r="A508" i="109" s="1"/>
  <c r="A726" i="109" s="1"/>
  <c r="A944" i="109" s="1"/>
  <c r="A1138" i="109" s="1"/>
  <c r="A1332" i="109" s="1"/>
  <c r="A1539" i="109" s="1"/>
  <c r="A1746" i="109" s="1"/>
  <c r="A1953" i="109" s="1"/>
  <c r="B290" i="109"/>
  <c r="B508" i="109" s="1"/>
  <c r="B726" i="109" s="1"/>
  <c r="B944" i="109" s="1"/>
  <c r="B1138" i="109" s="1"/>
  <c r="B1332" i="109" s="1"/>
  <c r="B1539" i="109" s="1"/>
  <c r="B1746" i="109" s="1"/>
  <c r="B1953" i="109" s="1"/>
  <c r="C290" i="109"/>
  <c r="C508" i="109" s="1"/>
  <c r="C726" i="109" s="1"/>
  <c r="C944" i="109" s="1"/>
  <c r="C1138" i="109" s="1"/>
  <c r="C1332" i="109" s="1"/>
  <c r="C1539" i="109" s="1"/>
  <c r="C1746" i="109" s="1"/>
  <c r="C1953" i="109" s="1"/>
  <c r="D290" i="109"/>
  <c r="D508" i="109" s="1"/>
  <c r="D726" i="109" s="1"/>
  <c r="D944" i="109" s="1"/>
  <c r="D1138" i="109" s="1"/>
  <c r="D1332" i="109" s="1"/>
  <c r="D1539" i="109" s="1"/>
  <c r="D1746" i="109" s="1"/>
  <c r="D1953" i="109" s="1"/>
  <c r="E290" i="109"/>
  <c r="A291" i="109"/>
  <c r="A509" i="109" s="1"/>
  <c r="A727" i="109" s="1"/>
  <c r="A945" i="109" s="1"/>
  <c r="A1139" i="109" s="1"/>
  <c r="A1333" i="109" s="1"/>
  <c r="A1540" i="109" s="1"/>
  <c r="A1747" i="109" s="1"/>
  <c r="A1954" i="109" s="1"/>
  <c r="B291" i="109"/>
  <c r="B509" i="109" s="1"/>
  <c r="B727" i="109" s="1"/>
  <c r="B945" i="109" s="1"/>
  <c r="B1139" i="109" s="1"/>
  <c r="B1333" i="109" s="1"/>
  <c r="B1540" i="109" s="1"/>
  <c r="B1747" i="109" s="1"/>
  <c r="B1954" i="109" s="1"/>
  <c r="C291" i="109"/>
  <c r="C509" i="109" s="1"/>
  <c r="C727" i="109" s="1"/>
  <c r="C945" i="109" s="1"/>
  <c r="C1139" i="109" s="1"/>
  <c r="C1333" i="109" s="1"/>
  <c r="C1540" i="109" s="1"/>
  <c r="C1747" i="109" s="1"/>
  <c r="C1954" i="109" s="1"/>
  <c r="D291" i="109"/>
  <c r="D509" i="109" s="1"/>
  <c r="D727" i="109" s="1"/>
  <c r="D945" i="109" s="1"/>
  <c r="D1139" i="109" s="1"/>
  <c r="D1333" i="109" s="1"/>
  <c r="D1540" i="109" s="1"/>
  <c r="D1747" i="109" s="1"/>
  <c r="D1954" i="109" s="1"/>
  <c r="E291" i="109"/>
  <c r="A292" i="109"/>
  <c r="A510" i="109" s="1"/>
  <c r="A728" i="109" s="1"/>
  <c r="A946" i="109" s="1"/>
  <c r="A1140" i="109" s="1"/>
  <c r="A1334" i="109" s="1"/>
  <c r="A1541" i="109" s="1"/>
  <c r="A1748" i="109" s="1"/>
  <c r="A1955" i="109" s="1"/>
  <c r="B292" i="109"/>
  <c r="B510" i="109" s="1"/>
  <c r="B728" i="109" s="1"/>
  <c r="B946" i="109" s="1"/>
  <c r="B1140" i="109" s="1"/>
  <c r="B1334" i="109" s="1"/>
  <c r="B1541" i="109" s="1"/>
  <c r="B1748" i="109" s="1"/>
  <c r="B1955" i="109" s="1"/>
  <c r="C292" i="109"/>
  <c r="C510" i="109" s="1"/>
  <c r="C728" i="109" s="1"/>
  <c r="C946" i="109" s="1"/>
  <c r="C1140" i="109" s="1"/>
  <c r="C1334" i="109" s="1"/>
  <c r="C1541" i="109" s="1"/>
  <c r="C1748" i="109" s="1"/>
  <c r="C1955" i="109" s="1"/>
  <c r="D292" i="109"/>
  <c r="D510" i="109" s="1"/>
  <c r="D728" i="109" s="1"/>
  <c r="D946" i="109" s="1"/>
  <c r="D1140" i="109" s="1"/>
  <c r="D1334" i="109" s="1"/>
  <c r="D1541" i="109" s="1"/>
  <c r="D1748" i="109" s="1"/>
  <c r="D1955" i="109" s="1"/>
  <c r="E292" i="109"/>
  <c r="A293" i="109"/>
  <c r="A511" i="109" s="1"/>
  <c r="A729" i="109" s="1"/>
  <c r="A947" i="109" s="1"/>
  <c r="A1141" i="109" s="1"/>
  <c r="A1335" i="109" s="1"/>
  <c r="A1542" i="109" s="1"/>
  <c r="A1749" i="109" s="1"/>
  <c r="A1956" i="109" s="1"/>
  <c r="B293" i="109"/>
  <c r="B511" i="109" s="1"/>
  <c r="B729" i="109" s="1"/>
  <c r="B947" i="109" s="1"/>
  <c r="B1141" i="109" s="1"/>
  <c r="B1335" i="109" s="1"/>
  <c r="B1542" i="109" s="1"/>
  <c r="B1749" i="109" s="1"/>
  <c r="B1956" i="109" s="1"/>
  <c r="C293" i="109"/>
  <c r="C511" i="109" s="1"/>
  <c r="C729" i="109" s="1"/>
  <c r="C947" i="109" s="1"/>
  <c r="C1141" i="109" s="1"/>
  <c r="C1335" i="109" s="1"/>
  <c r="C1542" i="109" s="1"/>
  <c r="C1749" i="109" s="1"/>
  <c r="C1956" i="109" s="1"/>
  <c r="D293" i="109"/>
  <c r="D511" i="109" s="1"/>
  <c r="D729" i="109" s="1"/>
  <c r="D947" i="109" s="1"/>
  <c r="D1141" i="109" s="1"/>
  <c r="D1335" i="109" s="1"/>
  <c r="D1542" i="109" s="1"/>
  <c r="D1749" i="109" s="1"/>
  <c r="D1956" i="109" s="1"/>
  <c r="E293" i="109"/>
  <c r="A294" i="109"/>
  <c r="A512" i="109" s="1"/>
  <c r="A730" i="109" s="1"/>
  <c r="A948" i="109" s="1"/>
  <c r="A1142" i="109" s="1"/>
  <c r="A1336" i="109" s="1"/>
  <c r="A1543" i="109" s="1"/>
  <c r="A1750" i="109" s="1"/>
  <c r="A1957" i="109" s="1"/>
  <c r="B294" i="109"/>
  <c r="B512" i="109" s="1"/>
  <c r="B730" i="109" s="1"/>
  <c r="B948" i="109" s="1"/>
  <c r="B1142" i="109" s="1"/>
  <c r="B1336" i="109" s="1"/>
  <c r="B1543" i="109" s="1"/>
  <c r="B1750" i="109" s="1"/>
  <c r="B1957" i="109" s="1"/>
  <c r="C294" i="109"/>
  <c r="C512" i="109" s="1"/>
  <c r="C730" i="109" s="1"/>
  <c r="C948" i="109" s="1"/>
  <c r="C1142" i="109" s="1"/>
  <c r="C1336" i="109" s="1"/>
  <c r="C1543" i="109" s="1"/>
  <c r="C1750" i="109" s="1"/>
  <c r="C1957" i="109" s="1"/>
  <c r="D294" i="109"/>
  <c r="D512" i="109" s="1"/>
  <c r="D730" i="109" s="1"/>
  <c r="D948" i="109" s="1"/>
  <c r="D1142" i="109" s="1"/>
  <c r="D1336" i="109" s="1"/>
  <c r="D1543" i="109" s="1"/>
  <c r="D1750" i="109" s="1"/>
  <c r="D1957" i="109" s="1"/>
  <c r="E294" i="109"/>
  <c r="A295" i="109"/>
  <c r="A513" i="109" s="1"/>
  <c r="A731" i="109" s="1"/>
  <c r="A949" i="109" s="1"/>
  <c r="A1143" i="109" s="1"/>
  <c r="A1337" i="109" s="1"/>
  <c r="A1544" i="109" s="1"/>
  <c r="A1751" i="109" s="1"/>
  <c r="A1958" i="109" s="1"/>
  <c r="B295" i="109"/>
  <c r="B513" i="109" s="1"/>
  <c r="B731" i="109" s="1"/>
  <c r="B949" i="109" s="1"/>
  <c r="B1143" i="109" s="1"/>
  <c r="B1337" i="109" s="1"/>
  <c r="B1544" i="109" s="1"/>
  <c r="B1751" i="109" s="1"/>
  <c r="B1958" i="109" s="1"/>
  <c r="C295" i="109"/>
  <c r="C513" i="109" s="1"/>
  <c r="C731" i="109" s="1"/>
  <c r="C949" i="109" s="1"/>
  <c r="C1143" i="109" s="1"/>
  <c r="C1337" i="109" s="1"/>
  <c r="C1544" i="109" s="1"/>
  <c r="C1751" i="109" s="1"/>
  <c r="C1958" i="109" s="1"/>
  <c r="D295" i="109"/>
  <c r="D513" i="109" s="1"/>
  <c r="D731" i="109" s="1"/>
  <c r="D949" i="109" s="1"/>
  <c r="D1143" i="109" s="1"/>
  <c r="D1337" i="109" s="1"/>
  <c r="D1544" i="109" s="1"/>
  <c r="D1751" i="109" s="1"/>
  <c r="D1958" i="109" s="1"/>
  <c r="E295" i="109"/>
  <c r="A296" i="109"/>
  <c r="A514" i="109" s="1"/>
  <c r="A732" i="109" s="1"/>
  <c r="A950" i="109" s="1"/>
  <c r="A1144" i="109" s="1"/>
  <c r="A1338" i="109" s="1"/>
  <c r="A1545" i="109" s="1"/>
  <c r="A1752" i="109" s="1"/>
  <c r="A1959" i="109" s="1"/>
  <c r="B296" i="109"/>
  <c r="B514" i="109" s="1"/>
  <c r="B732" i="109" s="1"/>
  <c r="B950" i="109" s="1"/>
  <c r="B1144" i="109" s="1"/>
  <c r="B1338" i="109" s="1"/>
  <c r="B1545" i="109" s="1"/>
  <c r="B1752" i="109" s="1"/>
  <c r="B1959" i="109" s="1"/>
  <c r="C296" i="109"/>
  <c r="C514" i="109" s="1"/>
  <c r="C732" i="109" s="1"/>
  <c r="C950" i="109" s="1"/>
  <c r="C1144" i="109" s="1"/>
  <c r="C1338" i="109" s="1"/>
  <c r="C1545" i="109" s="1"/>
  <c r="C1752" i="109" s="1"/>
  <c r="C1959" i="109" s="1"/>
  <c r="D296" i="109"/>
  <c r="D514" i="109" s="1"/>
  <c r="D732" i="109" s="1"/>
  <c r="D950" i="109" s="1"/>
  <c r="D1144" i="109" s="1"/>
  <c r="D1338" i="109" s="1"/>
  <c r="D1545" i="109" s="1"/>
  <c r="D1752" i="109" s="1"/>
  <c r="D1959" i="109" s="1"/>
  <c r="E296" i="109"/>
  <c r="A297" i="109"/>
  <c r="A515" i="109" s="1"/>
  <c r="A733" i="109" s="1"/>
  <c r="A951" i="109" s="1"/>
  <c r="A1145" i="109" s="1"/>
  <c r="A1339" i="109" s="1"/>
  <c r="A1546" i="109" s="1"/>
  <c r="A1753" i="109" s="1"/>
  <c r="A1960" i="109" s="1"/>
  <c r="B297" i="109"/>
  <c r="B515" i="109" s="1"/>
  <c r="B733" i="109" s="1"/>
  <c r="B951" i="109" s="1"/>
  <c r="B1145" i="109" s="1"/>
  <c r="B1339" i="109" s="1"/>
  <c r="B1546" i="109" s="1"/>
  <c r="B1753" i="109" s="1"/>
  <c r="B1960" i="109" s="1"/>
  <c r="C297" i="109"/>
  <c r="C515" i="109" s="1"/>
  <c r="C733" i="109" s="1"/>
  <c r="C951" i="109" s="1"/>
  <c r="C1145" i="109" s="1"/>
  <c r="C1339" i="109" s="1"/>
  <c r="C1546" i="109" s="1"/>
  <c r="C1753" i="109" s="1"/>
  <c r="C1960" i="109" s="1"/>
  <c r="D297" i="109"/>
  <c r="D515" i="109" s="1"/>
  <c r="D733" i="109" s="1"/>
  <c r="D951" i="109" s="1"/>
  <c r="D1145" i="109" s="1"/>
  <c r="D1339" i="109" s="1"/>
  <c r="D1546" i="109" s="1"/>
  <c r="D1753" i="109" s="1"/>
  <c r="D1960" i="109" s="1"/>
  <c r="E297" i="109"/>
  <c r="A298" i="109"/>
  <c r="A516" i="109" s="1"/>
  <c r="A734" i="109" s="1"/>
  <c r="A952" i="109" s="1"/>
  <c r="A1146" i="109" s="1"/>
  <c r="A1340" i="109" s="1"/>
  <c r="A1547" i="109" s="1"/>
  <c r="A1754" i="109" s="1"/>
  <c r="A1961" i="109" s="1"/>
  <c r="B298" i="109"/>
  <c r="B516" i="109" s="1"/>
  <c r="B734" i="109" s="1"/>
  <c r="B952" i="109" s="1"/>
  <c r="B1146" i="109" s="1"/>
  <c r="B1340" i="109" s="1"/>
  <c r="B1547" i="109" s="1"/>
  <c r="B1754" i="109" s="1"/>
  <c r="B1961" i="109" s="1"/>
  <c r="C298" i="109"/>
  <c r="C516" i="109" s="1"/>
  <c r="C734" i="109" s="1"/>
  <c r="C952" i="109" s="1"/>
  <c r="C1146" i="109" s="1"/>
  <c r="C1340" i="109" s="1"/>
  <c r="C1547" i="109" s="1"/>
  <c r="C1754" i="109" s="1"/>
  <c r="C1961" i="109" s="1"/>
  <c r="D298" i="109"/>
  <c r="D516" i="109" s="1"/>
  <c r="D734" i="109" s="1"/>
  <c r="D952" i="109" s="1"/>
  <c r="D1146" i="109" s="1"/>
  <c r="D1340" i="109" s="1"/>
  <c r="D1547" i="109" s="1"/>
  <c r="D1754" i="109" s="1"/>
  <c r="D1961" i="109" s="1"/>
  <c r="E298" i="109"/>
  <c r="A299" i="109"/>
  <c r="A517" i="109" s="1"/>
  <c r="A735" i="109" s="1"/>
  <c r="A953" i="109" s="1"/>
  <c r="A1147" i="109" s="1"/>
  <c r="A1341" i="109" s="1"/>
  <c r="A1548" i="109" s="1"/>
  <c r="A1755" i="109" s="1"/>
  <c r="A1962" i="109" s="1"/>
  <c r="B299" i="109"/>
  <c r="B517" i="109" s="1"/>
  <c r="B735" i="109" s="1"/>
  <c r="B953" i="109" s="1"/>
  <c r="B1147" i="109" s="1"/>
  <c r="B1341" i="109" s="1"/>
  <c r="B1548" i="109" s="1"/>
  <c r="B1755" i="109" s="1"/>
  <c r="B1962" i="109" s="1"/>
  <c r="C299" i="109"/>
  <c r="C517" i="109" s="1"/>
  <c r="C735" i="109" s="1"/>
  <c r="C953" i="109" s="1"/>
  <c r="C1147" i="109" s="1"/>
  <c r="C1341" i="109" s="1"/>
  <c r="C1548" i="109" s="1"/>
  <c r="C1755" i="109" s="1"/>
  <c r="C1962" i="109" s="1"/>
  <c r="D299" i="109"/>
  <c r="D517" i="109" s="1"/>
  <c r="D735" i="109" s="1"/>
  <c r="D953" i="109" s="1"/>
  <c r="D1147" i="109" s="1"/>
  <c r="D1341" i="109" s="1"/>
  <c r="D1548" i="109" s="1"/>
  <c r="D1755" i="109" s="1"/>
  <c r="D1962" i="109" s="1"/>
  <c r="E299" i="109"/>
  <c r="A300" i="109"/>
  <c r="A518" i="109" s="1"/>
  <c r="A736" i="109" s="1"/>
  <c r="A954" i="109" s="1"/>
  <c r="A1148" i="109" s="1"/>
  <c r="A1342" i="109" s="1"/>
  <c r="A1549" i="109" s="1"/>
  <c r="A1756" i="109" s="1"/>
  <c r="A1963" i="109" s="1"/>
  <c r="B300" i="109"/>
  <c r="B518" i="109" s="1"/>
  <c r="B736" i="109" s="1"/>
  <c r="B954" i="109" s="1"/>
  <c r="B1148" i="109" s="1"/>
  <c r="B1342" i="109" s="1"/>
  <c r="B1549" i="109" s="1"/>
  <c r="B1756" i="109" s="1"/>
  <c r="B1963" i="109" s="1"/>
  <c r="C300" i="109"/>
  <c r="C518" i="109" s="1"/>
  <c r="C736" i="109" s="1"/>
  <c r="C954" i="109" s="1"/>
  <c r="C1148" i="109" s="1"/>
  <c r="C1342" i="109" s="1"/>
  <c r="C1549" i="109" s="1"/>
  <c r="C1756" i="109" s="1"/>
  <c r="C1963" i="109" s="1"/>
  <c r="D300" i="109"/>
  <c r="D518" i="109" s="1"/>
  <c r="D736" i="109" s="1"/>
  <c r="D954" i="109" s="1"/>
  <c r="D1148" i="109" s="1"/>
  <c r="D1342" i="109" s="1"/>
  <c r="D1549" i="109" s="1"/>
  <c r="D1756" i="109" s="1"/>
  <c r="D1963" i="109" s="1"/>
  <c r="E300" i="109"/>
  <c r="A301" i="109"/>
  <c r="A519" i="109" s="1"/>
  <c r="A737" i="109" s="1"/>
  <c r="A955" i="109" s="1"/>
  <c r="A1149" i="109" s="1"/>
  <c r="A1343" i="109" s="1"/>
  <c r="A1550" i="109" s="1"/>
  <c r="A1757" i="109" s="1"/>
  <c r="A1964" i="109" s="1"/>
  <c r="B301" i="109"/>
  <c r="B519" i="109" s="1"/>
  <c r="B737" i="109" s="1"/>
  <c r="B955" i="109" s="1"/>
  <c r="B1149" i="109" s="1"/>
  <c r="B1343" i="109" s="1"/>
  <c r="B1550" i="109" s="1"/>
  <c r="B1757" i="109" s="1"/>
  <c r="B1964" i="109" s="1"/>
  <c r="C301" i="109"/>
  <c r="C519" i="109" s="1"/>
  <c r="C737" i="109" s="1"/>
  <c r="C955" i="109" s="1"/>
  <c r="C1149" i="109" s="1"/>
  <c r="C1343" i="109" s="1"/>
  <c r="C1550" i="109" s="1"/>
  <c r="C1757" i="109" s="1"/>
  <c r="C1964" i="109" s="1"/>
  <c r="D301" i="109"/>
  <c r="D519" i="109" s="1"/>
  <c r="D737" i="109" s="1"/>
  <c r="D955" i="109" s="1"/>
  <c r="D1149" i="109" s="1"/>
  <c r="D1343" i="109" s="1"/>
  <c r="D1550" i="109" s="1"/>
  <c r="D1757" i="109" s="1"/>
  <c r="D1964" i="109" s="1"/>
  <c r="E301" i="109"/>
  <c r="A302" i="109"/>
  <c r="A520" i="109" s="1"/>
  <c r="A738" i="109" s="1"/>
  <c r="A956" i="109" s="1"/>
  <c r="A1150" i="109" s="1"/>
  <c r="A1344" i="109" s="1"/>
  <c r="A1551" i="109" s="1"/>
  <c r="A1758" i="109" s="1"/>
  <c r="A1965" i="109" s="1"/>
  <c r="B302" i="109"/>
  <c r="B520" i="109" s="1"/>
  <c r="B738" i="109" s="1"/>
  <c r="B956" i="109" s="1"/>
  <c r="B1150" i="109" s="1"/>
  <c r="B1344" i="109" s="1"/>
  <c r="B1551" i="109" s="1"/>
  <c r="B1758" i="109" s="1"/>
  <c r="B1965" i="109" s="1"/>
  <c r="C302" i="109"/>
  <c r="C520" i="109" s="1"/>
  <c r="C738" i="109" s="1"/>
  <c r="C956" i="109" s="1"/>
  <c r="C1150" i="109" s="1"/>
  <c r="C1344" i="109" s="1"/>
  <c r="C1551" i="109" s="1"/>
  <c r="C1758" i="109" s="1"/>
  <c r="C1965" i="109" s="1"/>
  <c r="D302" i="109"/>
  <c r="D520" i="109" s="1"/>
  <c r="D738" i="109" s="1"/>
  <c r="D956" i="109" s="1"/>
  <c r="D1150" i="109" s="1"/>
  <c r="D1344" i="109" s="1"/>
  <c r="D1551" i="109" s="1"/>
  <c r="D1758" i="109" s="1"/>
  <c r="D1965" i="109" s="1"/>
  <c r="E302" i="109"/>
  <c r="A303" i="109"/>
  <c r="A521" i="109" s="1"/>
  <c r="A739" i="109" s="1"/>
  <c r="A957" i="109" s="1"/>
  <c r="A1151" i="109" s="1"/>
  <c r="A1345" i="109" s="1"/>
  <c r="A1552" i="109" s="1"/>
  <c r="A1759" i="109" s="1"/>
  <c r="A1966" i="109" s="1"/>
  <c r="B303" i="109"/>
  <c r="B521" i="109" s="1"/>
  <c r="B739" i="109" s="1"/>
  <c r="B957" i="109" s="1"/>
  <c r="B1151" i="109" s="1"/>
  <c r="B1345" i="109" s="1"/>
  <c r="B1552" i="109" s="1"/>
  <c r="B1759" i="109" s="1"/>
  <c r="B1966" i="109" s="1"/>
  <c r="C303" i="109"/>
  <c r="C521" i="109" s="1"/>
  <c r="C739" i="109" s="1"/>
  <c r="C957" i="109" s="1"/>
  <c r="C1151" i="109" s="1"/>
  <c r="C1345" i="109" s="1"/>
  <c r="C1552" i="109" s="1"/>
  <c r="C1759" i="109" s="1"/>
  <c r="C1966" i="109" s="1"/>
  <c r="D303" i="109"/>
  <c r="D521" i="109" s="1"/>
  <c r="D739" i="109" s="1"/>
  <c r="D957" i="109" s="1"/>
  <c r="D1151" i="109" s="1"/>
  <c r="D1345" i="109" s="1"/>
  <c r="D1552" i="109" s="1"/>
  <c r="D1759" i="109" s="1"/>
  <c r="D1966" i="109" s="1"/>
  <c r="E303" i="109"/>
  <c r="A304" i="109"/>
  <c r="A522" i="109" s="1"/>
  <c r="A740" i="109" s="1"/>
  <c r="A958" i="109" s="1"/>
  <c r="A1152" i="109" s="1"/>
  <c r="A1346" i="109" s="1"/>
  <c r="A1553" i="109" s="1"/>
  <c r="A1760" i="109" s="1"/>
  <c r="A1967" i="109" s="1"/>
  <c r="B304" i="109"/>
  <c r="B522" i="109" s="1"/>
  <c r="B740" i="109" s="1"/>
  <c r="B958" i="109" s="1"/>
  <c r="B1152" i="109" s="1"/>
  <c r="B1346" i="109" s="1"/>
  <c r="B1553" i="109" s="1"/>
  <c r="B1760" i="109" s="1"/>
  <c r="B1967" i="109" s="1"/>
  <c r="C304" i="109"/>
  <c r="C522" i="109" s="1"/>
  <c r="C740" i="109" s="1"/>
  <c r="C958" i="109" s="1"/>
  <c r="C1152" i="109" s="1"/>
  <c r="C1346" i="109" s="1"/>
  <c r="C1553" i="109" s="1"/>
  <c r="C1760" i="109" s="1"/>
  <c r="C1967" i="109" s="1"/>
  <c r="D304" i="109"/>
  <c r="D522" i="109" s="1"/>
  <c r="D740" i="109" s="1"/>
  <c r="D958" i="109" s="1"/>
  <c r="D1152" i="109" s="1"/>
  <c r="D1346" i="109" s="1"/>
  <c r="D1553" i="109" s="1"/>
  <c r="D1760" i="109" s="1"/>
  <c r="D1967" i="109" s="1"/>
  <c r="E304" i="109"/>
  <c r="A305" i="109"/>
  <c r="A523" i="109" s="1"/>
  <c r="A741" i="109" s="1"/>
  <c r="A959" i="109" s="1"/>
  <c r="A1153" i="109" s="1"/>
  <c r="A1347" i="109" s="1"/>
  <c r="A1554" i="109" s="1"/>
  <c r="A1761" i="109" s="1"/>
  <c r="A1968" i="109" s="1"/>
  <c r="B305" i="109"/>
  <c r="B523" i="109" s="1"/>
  <c r="B741" i="109" s="1"/>
  <c r="B959" i="109" s="1"/>
  <c r="B1153" i="109" s="1"/>
  <c r="B1347" i="109" s="1"/>
  <c r="B1554" i="109" s="1"/>
  <c r="B1761" i="109" s="1"/>
  <c r="B1968" i="109" s="1"/>
  <c r="C305" i="109"/>
  <c r="C523" i="109" s="1"/>
  <c r="C741" i="109" s="1"/>
  <c r="C959" i="109" s="1"/>
  <c r="C1153" i="109" s="1"/>
  <c r="C1347" i="109" s="1"/>
  <c r="C1554" i="109" s="1"/>
  <c r="C1761" i="109" s="1"/>
  <c r="C1968" i="109" s="1"/>
  <c r="D305" i="109"/>
  <c r="D523" i="109" s="1"/>
  <c r="D741" i="109" s="1"/>
  <c r="D959" i="109" s="1"/>
  <c r="D1153" i="109" s="1"/>
  <c r="D1347" i="109" s="1"/>
  <c r="D1554" i="109" s="1"/>
  <c r="D1761" i="109" s="1"/>
  <c r="D1968" i="109" s="1"/>
  <c r="E305" i="109"/>
  <c r="A306" i="109"/>
  <c r="A524" i="109" s="1"/>
  <c r="A742" i="109" s="1"/>
  <c r="A960" i="109" s="1"/>
  <c r="A1154" i="109" s="1"/>
  <c r="A1348" i="109" s="1"/>
  <c r="A1555" i="109" s="1"/>
  <c r="A1762" i="109" s="1"/>
  <c r="A1969" i="109" s="1"/>
  <c r="B306" i="109"/>
  <c r="B524" i="109" s="1"/>
  <c r="B742" i="109" s="1"/>
  <c r="B960" i="109" s="1"/>
  <c r="B1154" i="109" s="1"/>
  <c r="B1348" i="109" s="1"/>
  <c r="B1555" i="109" s="1"/>
  <c r="B1762" i="109" s="1"/>
  <c r="B1969" i="109" s="1"/>
  <c r="C306" i="109"/>
  <c r="C524" i="109" s="1"/>
  <c r="C742" i="109" s="1"/>
  <c r="C960" i="109" s="1"/>
  <c r="C1154" i="109" s="1"/>
  <c r="C1348" i="109" s="1"/>
  <c r="C1555" i="109" s="1"/>
  <c r="C1762" i="109" s="1"/>
  <c r="C1969" i="109" s="1"/>
  <c r="D306" i="109"/>
  <c r="D524" i="109" s="1"/>
  <c r="D742" i="109" s="1"/>
  <c r="D960" i="109" s="1"/>
  <c r="D1154" i="109" s="1"/>
  <c r="D1348" i="109" s="1"/>
  <c r="D1555" i="109" s="1"/>
  <c r="D1762" i="109" s="1"/>
  <c r="D1969" i="109" s="1"/>
  <c r="E306" i="109"/>
  <c r="A307" i="109"/>
  <c r="A525" i="109" s="1"/>
  <c r="A743" i="109" s="1"/>
  <c r="A961" i="109" s="1"/>
  <c r="A1155" i="109" s="1"/>
  <c r="A1349" i="109" s="1"/>
  <c r="A1556" i="109" s="1"/>
  <c r="A1763" i="109" s="1"/>
  <c r="A1970" i="109" s="1"/>
  <c r="B307" i="109"/>
  <c r="B525" i="109" s="1"/>
  <c r="B743" i="109" s="1"/>
  <c r="B961" i="109" s="1"/>
  <c r="B1155" i="109" s="1"/>
  <c r="B1349" i="109" s="1"/>
  <c r="B1556" i="109" s="1"/>
  <c r="B1763" i="109" s="1"/>
  <c r="B1970" i="109" s="1"/>
  <c r="C307" i="109"/>
  <c r="C525" i="109" s="1"/>
  <c r="C743" i="109" s="1"/>
  <c r="C961" i="109" s="1"/>
  <c r="C1155" i="109" s="1"/>
  <c r="C1349" i="109" s="1"/>
  <c r="C1556" i="109" s="1"/>
  <c r="C1763" i="109" s="1"/>
  <c r="C1970" i="109" s="1"/>
  <c r="D307" i="109"/>
  <c r="D525" i="109" s="1"/>
  <c r="D743" i="109" s="1"/>
  <c r="D961" i="109" s="1"/>
  <c r="D1155" i="109" s="1"/>
  <c r="D1349" i="109" s="1"/>
  <c r="D1556" i="109" s="1"/>
  <c r="D1763" i="109" s="1"/>
  <c r="D1970" i="109" s="1"/>
  <c r="E307" i="109"/>
  <c r="A308" i="109"/>
  <c r="A526" i="109" s="1"/>
  <c r="A744" i="109" s="1"/>
  <c r="A962" i="109" s="1"/>
  <c r="A1156" i="109" s="1"/>
  <c r="A1350" i="109" s="1"/>
  <c r="A1557" i="109" s="1"/>
  <c r="A1764" i="109" s="1"/>
  <c r="A1971" i="109" s="1"/>
  <c r="B308" i="109"/>
  <c r="B526" i="109" s="1"/>
  <c r="B744" i="109" s="1"/>
  <c r="B962" i="109" s="1"/>
  <c r="B1156" i="109" s="1"/>
  <c r="B1350" i="109" s="1"/>
  <c r="B1557" i="109" s="1"/>
  <c r="B1764" i="109" s="1"/>
  <c r="B1971" i="109" s="1"/>
  <c r="C308" i="109"/>
  <c r="C526" i="109" s="1"/>
  <c r="C744" i="109" s="1"/>
  <c r="C962" i="109" s="1"/>
  <c r="C1156" i="109" s="1"/>
  <c r="C1350" i="109" s="1"/>
  <c r="C1557" i="109" s="1"/>
  <c r="C1764" i="109" s="1"/>
  <c r="C1971" i="109" s="1"/>
  <c r="D308" i="109"/>
  <c r="D526" i="109" s="1"/>
  <c r="D744" i="109" s="1"/>
  <c r="D962" i="109" s="1"/>
  <c r="D1156" i="109" s="1"/>
  <c r="D1350" i="109" s="1"/>
  <c r="D1557" i="109" s="1"/>
  <c r="D1764" i="109" s="1"/>
  <c r="D1971" i="109" s="1"/>
  <c r="E308" i="109"/>
  <c r="A309" i="109"/>
  <c r="A527" i="109" s="1"/>
  <c r="A745" i="109" s="1"/>
  <c r="A963" i="109" s="1"/>
  <c r="A1157" i="109" s="1"/>
  <c r="A1351" i="109" s="1"/>
  <c r="A1558" i="109" s="1"/>
  <c r="A1765" i="109" s="1"/>
  <c r="A1972" i="109" s="1"/>
  <c r="B309" i="109"/>
  <c r="B527" i="109" s="1"/>
  <c r="B745" i="109" s="1"/>
  <c r="B963" i="109" s="1"/>
  <c r="B1157" i="109" s="1"/>
  <c r="B1351" i="109" s="1"/>
  <c r="B1558" i="109" s="1"/>
  <c r="B1765" i="109" s="1"/>
  <c r="B1972" i="109" s="1"/>
  <c r="C309" i="109"/>
  <c r="C527" i="109" s="1"/>
  <c r="C745" i="109" s="1"/>
  <c r="C963" i="109" s="1"/>
  <c r="C1157" i="109" s="1"/>
  <c r="C1351" i="109" s="1"/>
  <c r="C1558" i="109" s="1"/>
  <c r="C1765" i="109" s="1"/>
  <c r="C1972" i="109" s="1"/>
  <c r="D309" i="109"/>
  <c r="D527" i="109" s="1"/>
  <c r="D745" i="109" s="1"/>
  <c r="D963" i="109" s="1"/>
  <c r="D1157" i="109" s="1"/>
  <c r="D1351" i="109" s="1"/>
  <c r="D1558" i="109" s="1"/>
  <c r="D1765" i="109" s="1"/>
  <c r="D1972" i="109" s="1"/>
  <c r="E309" i="109"/>
  <c r="A310" i="109"/>
  <c r="A528" i="109" s="1"/>
  <c r="A746" i="109" s="1"/>
  <c r="A964" i="109" s="1"/>
  <c r="A1158" i="109" s="1"/>
  <c r="A1352" i="109" s="1"/>
  <c r="A1559" i="109" s="1"/>
  <c r="A1766" i="109" s="1"/>
  <c r="A1973" i="109" s="1"/>
  <c r="B310" i="109"/>
  <c r="B528" i="109" s="1"/>
  <c r="B746" i="109" s="1"/>
  <c r="B964" i="109" s="1"/>
  <c r="B1158" i="109" s="1"/>
  <c r="B1352" i="109" s="1"/>
  <c r="B1559" i="109" s="1"/>
  <c r="B1766" i="109" s="1"/>
  <c r="B1973" i="109" s="1"/>
  <c r="C310" i="109"/>
  <c r="C528" i="109" s="1"/>
  <c r="C746" i="109" s="1"/>
  <c r="C964" i="109" s="1"/>
  <c r="C1158" i="109" s="1"/>
  <c r="C1352" i="109" s="1"/>
  <c r="C1559" i="109" s="1"/>
  <c r="C1766" i="109" s="1"/>
  <c r="C1973" i="109" s="1"/>
  <c r="D310" i="109"/>
  <c r="D528" i="109" s="1"/>
  <c r="D746" i="109" s="1"/>
  <c r="D964" i="109" s="1"/>
  <c r="D1158" i="109" s="1"/>
  <c r="D1352" i="109" s="1"/>
  <c r="D1559" i="109" s="1"/>
  <c r="D1766" i="109" s="1"/>
  <c r="D1973" i="109" s="1"/>
  <c r="E310" i="109"/>
  <c r="A311" i="109"/>
  <c r="A529" i="109" s="1"/>
  <c r="A747" i="109" s="1"/>
  <c r="A965" i="109" s="1"/>
  <c r="A1159" i="109" s="1"/>
  <c r="A1353" i="109" s="1"/>
  <c r="A1560" i="109" s="1"/>
  <c r="A1767" i="109" s="1"/>
  <c r="A1974" i="109" s="1"/>
  <c r="B311" i="109"/>
  <c r="B529" i="109" s="1"/>
  <c r="B747" i="109" s="1"/>
  <c r="B965" i="109" s="1"/>
  <c r="B1159" i="109" s="1"/>
  <c r="B1353" i="109" s="1"/>
  <c r="B1560" i="109" s="1"/>
  <c r="B1767" i="109" s="1"/>
  <c r="B1974" i="109" s="1"/>
  <c r="C311" i="109"/>
  <c r="C529" i="109" s="1"/>
  <c r="C747" i="109" s="1"/>
  <c r="C965" i="109" s="1"/>
  <c r="C1159" i="109" s="1"/>
  <c r="C1353" i="109" s="1"/>
  <c r="C1560" i="109" s="1"/>
  <c r="C1767" i="109" s="1"/>
  <c r="C1974" i="109" s="1"/>
  <c r="D311" i="109"/>
  <c r="D529" i="109" s="1"/>
  <c r="D747" i="109" s="1"/>
  <c r="D965" i="109" s="1"/>
  <c r="D1159" i="109" s="1"/>
  <c r="D1353" i="109" s="1"/>
  <c r="D1560" i="109" s="1"/>
  <c r="D1767" i="109" s="1"/>
  <c r="D1974" i="109" s="1"/>
  <c r="E311" i="109"/>
  <c r="A312" i="109"/>
  <c r="A530" i="109" s="1"/>
  <c r="A748" i="109" s="1"/>
  <c r="A966" i="109" s="1"/>
  <c r="A1160" i="109" s="1"/>
  <c r="A1354" i="109" s="1"/>
  <c r="A1561" i="109" s="1"/>
  <c r="A1768" i="109" s="1"/>
  <c r="A1975" i="109" s="1"/>
  <c r="B312" i="109"/>
  <c r="B530" i="109" s="1"/>
  <c r="B748" i="109" s="1"/>
  <c r="B966" i="109" s="1"/>
  <c r="B1160" i="109" s="1"/>
  <c r="B1354" i="109" s="1"/>
  <c r="B1561" i="109" s="1"/>
  <c r="B1768" i="109" s="1"/>
  <c r="B1975" i="109" s="1"/>
  <c r="C312" i="109"/>
  <c r="C530" i="109" s="1"/>
  <c r="C748" i="109" s="1"/>
  <c r="C966" i="109" s="1"/>
  <c r="C1160" i="109" s="1"/>
  <c r="C1354" i="109" s="1"/>
  <c r="C1561" i="109" s="1"/>
  <c r="C1768" i="109" s="1"/>
  <c r="C1975" i="109" s="1"/>
  <c r="D312" i="109"/>
  <c r="D530" i="109" s="1"/>
  <c r="D748" i="109" s="1"/>
  <c r="D966" i="109" s="1"/>
  <c r="D1160" i="109" s="1"/>
  <c r="D1354" i="109" s="1"/>
  <c r="D1561" i="109" s="1"/>
  <c r="D1768" i="109" s="1"/>
  <c r="D1975" i="109" s="1"/>
  <c r="E312" i="109"/>
  <c r="A313" i="109"/>
  <c r="A531" i="109" s="1"/>
  <c r="A749" i="109" s="1"/>
  <c r="A967" i="109" s="1"/>
  <c r="A1161" i="109" s="1"/>
  <c r="A1355" i="109" s="1"/>
  <c r="A1562" i="109" s="1"/>
  <c r="A1769" i="109" s="1"/>
  <c r="A1976" i="109" s="1"/>
  <c r="B313" i="109"/>
  <c r="B531" i="109" s="1"/>
  <c r="B749" i="109" s="1"/>
  <c r="B967" i="109" s="1"/>
  <c r="B1161" i="109" s="1"/>
  <c r="B1355" i="109" s="1"/>
  <c r="B1562" i="109" s="1"/>
  <c r="B1769" i="109" s="1"/>
  <c r="B1976" i="109" s="1"/>
  <c r="C313" i="109"/>
  <c r="C531" i="109" s="1"/>
  <c r="C749" i="109" s="1"/>
  <c r="C967" i="109" s="1"/>
  <c r="C1161" i="109" s="1"/>
  <c r="C1355" i="109" s="1"/>
  <c r="C1562" i="109" s="1"/>
  <c r="C1769" i="109" s="1"/>
  <c r="C1976" i="109" s="1"/>
  <c r="D313" i="109"/>
  <c r="D531" i="109" s="1"/>
  <c r="D749" i="109" s="1"/>
  <c r="D967" i="109" s="1"/>
  <c r="D1161" i="109" s="1"/>
  <c r="D1355" i="109" s="1"/>
  <c r="D1562" i="109" s="1"/>
  <c r="D1769" i="109" s="1"/>
  <c r="D1976" i="109" s="1"/>
  <c r="E313" i="109"/>
  <c r="A314" i="109"/>
  <c r="A532" i="109" s="1"/>
  <c r="A750" i="109" s="1"/>
  <c r="A968" i="109" s="1"/>
  <c r="A1162" i="109" s="1"/>
  <c r="A1356" i="109" s="1"/>
  <c r="A1563" i="109" s="1"/>
  <c r="A1770" i="109" s="1"/>
  <c r="A1977" i="109" s="1"/>
  <c r="B314" i="109"/>
  <c r="B532" i="109" s="1"/>
  <c r="B750" i="109" s="1"/>
  <c r="B968" i="109" s="1"/>
  <c r="B1162" i="109" s="1"/>
  <c r="B1356" i="109" s="1"/>
  <c r="B1563" i="109" s="1"/>
  <c r="B1770" i="109" s="1"/>
  <c r="B1977" i="109" s="1"/>
  <c r="C314" i="109"/>
  <c r="C532" i="109" s="1"/>
  <c r="C750" i="109" s="1"/>
  <c r="C968" i="109" s="1"/>
  <c r="C1162" i="109" s="1"/>
  <c r="C1356" i="109" s="1"/>
  <c r="C1563" i="109" s="1"/>
  <c r="C1770" i="109" s="1"/>
  <c r="C1977" i="109" s="1"/>
  <c r="D314" i="109"/>
  <c r="D532" i="109" s="1"/>
  <c r="D750" i="109" s="1"/>
  <c r="D968" i="109" s="1"/>
  <c r="D1162" i="109" s="1"/>
  <c r="D1356" i="109" s="1"/>
  <c r="D1563" i="109" s="1"/>
  <c r="D1770" i="109" s="1"/>
  <c r="D1977" i="109" s="1"/>
  <c r="E314" i="109"/>
  <c r="A315" i="109"/>
  <c r="A533" i="109" s="1"/>
  <c r="A751" i="109" s="1"/>
  <c r="A969" i="109" s="1"/>
  <c r="A1163" i="109" s="1"/>
  <c r="A1357" i="109" s="1"/>
  <c r="A1564" i="109" s="1"/>
  <c r="A1771" i="109" s="1"/>
  <c r="A1978" i="109" s="1"/>
  <c r="B315" i="109"/>
  <c r="B533" i="109" s="1"/>
  <c r="B751" i="109" s="1"/>
  <c r="B969" i="109" s="1"/>
  <c r="B1163" i="109" s="1"/>
  <c r="B1357" i="109" s="1"/>
  <c r="B1564" i="109" s="1"/>
  <c r="B1771" i="109" s="1"/>
  <c r="B1978" i="109" s="1"/>
  <c r="C315" i="109"/>
  <c r="C533" i="109" s="1"/>
  <c r="C751" i="109" s="1"/>
  <c r="C969" i="109" s="1"/>
  <c r="C1163" i="109" s="1"/>
  <c r="C1357" i="109" s="1"/>
  <c r="C1564" i="109" s="1"/>
  <c r="C1771" i="109" s="1"/>
  <c r="C1978" i="109" s="1"/>
  <c r="D315" i="109"/>
  <c r="D533" i="109" s="1"/>
  <c r="D751" i="109" s="1"/>
  <c r="D969" i="109" s="1"/>
  <c r="D1163" i="109" s="1"/>
  <c r="D1357" i="109" s="1"/>
  <c r="D1564" i="109" s="1"/>
  <c r="D1771" i="109" s="1"/>
  <c r="D1978" i="109" s="1"/>
  <c r="E315" i="109"/>
  <c r="A316" i="109"/>
  <c r="A534" i="109" s="1"/>
  <c r="A752" i="109" s="1"/>
  <c r="A970" i="109" s="1"/>
  <c r="A1164" i="109" s="1"/>
  <c r="A1358" i="109" s="1"/>
  <c r="A1565" i="109" s="1"/>
  <c r="A1772" i="109" s="1"/>
  <c r="A1979" i="109" s="1"/>
  <c r="B316" i="109"/>
  <c r="B534" i="109" s="1"/>
  <c r="B752" i="109" s="1"/>
  <c r="B970" i="109" s="1"/>
  <c r="B1164" i="109" s="1"/>
  <c r="B1358" i="109" s="1"/>
  <c r="B1565" i="109" s="1"/>
  <c r="B1772" i="109" s="1"/>
  <c r="B1979" i="109" s="1"/>
  <c r="C316" i="109"/>
  <c r="C534" i="109" s="1"/>
  <c r="C752" i="109" s="1"/>
  <c r="C970" i="109" s="1"/>
  <c r="C1164" i="109" s="1"/>
  <c r="C1358" i="109" s="1"/>
  <c r="C1565" i="109" s="1"/>
  <c r="C1772" i="109" s="1"/>
  <c r="C1979" i="109" s="1"/>
  <c r="D316" i="109"/>
  <c r="D534" i="109" s="1"/>
  <c r="D752" i="109" s="1"/>
  <c r="D970" i="109" s="1"/>
  <c r="D1164" i="109" s="1"/>
  <c r="D1358" i="109" s="1"/>
  <c r="D1565" i="109" s="1"/>
  <c r="D1772" i="109" s="1"/>
  <c r="D1979" i="109" s="1"/>
  <c r="E316" i="109"/>
  <c r="A317" i="109"/>
  <c r="A535" i="109" s="1"/>
  <c r="A753" i="109" s="1"/>
  <c r="A971" i="109" s="1"/>
  <c r="A1165" i="109" s="1"/>
  <c r="A1359" i="109" s="1"/>
  <c r="A1566" i="109" s="1"/>
  <c r="A1773" i="109" s="1"/>
  <c r="A1980" i="109" s="1"/>
  <c r="B317" i="109"/>
  <c r="B535" i="109" s="1"/>
  <c r="B753" i="109" s="1"/>
  <c r="B971" i="109" s="1"/>
  <c r="B1165" i="109" s="1"/>
  <c r="B1359" i="109" s="1"/>
  <c r="B1566" i="109" s="1"/>
  <c r="B1773" i="109" s="1"/>
  <c r="B1980" i="109" s="1"/>
  <c r="C317" i="109"/>
  <c r="C535" i="109" s="1"/>
  <c r="C753" i="109" s="1"/>
  <c r="C971" i="109" s="1"/>
  <c r="C1165" i="109" s="1"/>
  <c r="C1359" i="109" s="1"/>
  <c r="C1566" i="109" s="1"/>
  <c r="C1773" i="109" s="1"/>
  <c r="C1980" i="109" s="1"/>
  <c r="D317" i="109"/>
  <c r="D535" i="109" s="1"/>
  <c r="D753" i="109" s="1"/>
  <c r="D971" i="109" s="1"/>
  <c r="D1165" i="109" s="1"/>
  <c r="D1359" i="109" s="1"/>
  <c r="D1566" i="109" s="1"/>
  <c r="D1773" i="109" s="1"/>
  <c r="D1980" i="109" s="1"/>
  <c r="E317" i="109"/>
  <c r="A318" i="109"/>
  <c r="A536" i="109" s="1"/>
  <c r="A754" i="109" s="1"/>
  <c r="A972" i="109" s="1"/>
  <c r="A1166" i="109" s="1"/>
  <c r="A1360" i="109" s="1"/>
  <c r="A1567" i="109" s="1"/>
  <c r="A1774" i="109" s="1"/>
  <c r="A1981" i="109" s="1"/>
  <c r="B318" i="109"/>
  <c r="B536" i="109" s="1"/>
  <c r="B754" i="109" s="1"/>
  <c r="B972" i="109" s="1"/>
  <c r="B1166" i="109" s="1"/>
  <c r="B1360" i="109" s="1"/>
  <c r="B1567" i="109" s="1"/>
  <c r="B1774" i="109" s="1"/>
  <c r="B1981" i="109" s="1"/>
  <c r="C318" i="109"/>
  <c r="C536" i="109" s="1"/>
  <c r="C754" i="109" s="1"/>
  <c r="C972" i="109" s="1"/>
  <c r="C1166" i="109" s="1"/>
  <c r="C1360" i="109" s="1"/>
  <c r="C1567" i="109" s="1"/>
  <c r="C1774" i="109" s="1"/>
  <c r="C1981" i="109" s="1"/>
  <c r="D318" i="109"/>
  <c r="D536" i="109" s="1"/>
  <c r="D754" i="109" s="1"/>
  <c r="D972" i="109" s="1"/>
  <c r="D1166" i="109" s="1"/>
  <c r="D1360" i="109" s="1"/>
  <c r="D1567" i="109" s="1"/>
  <c r="D1774" i="109" s="1"/>
  <c r="D1981" i="109" s="1"/>
  <c r="E318" i="109"/>
  <c r="E536" i="109" s="1"/>
  <c r="E754" i="109" s="1"/>
  <c r="E972" i="109" s="1"/>
  <c r="E1166" i="109" s="1"/>
  <c r="E1360" i="109" s="1"/>
  <c r="E1567" i="109" s="1"/>
  <c r="E1774" i="109" s="1"/>
  <c r="E1981" i="109" s="1"/>
  <c r="A319" i="109"/>
  <c r="A537" i="109" s="1"/>
  <c r="A755" i="109" s="1"/>
  <c r="A973" i="109" s="1"/>
  <c r="A1167" i="109" s="1"/>
  <c r="A1361" i="109" s="1"/>
  <c r="A1568" i="109" s="1"/>
  <c r="A1775" i="109" s="1"/>
  <c r="A1982" i="109" s="1"/>
  <c r="B319" i="109"/>
  <c r="B537" i="109" s="1"/>
  <c r="B755" i="109" s="1"/>
  <c r="B973" i="109" s="1"/>
  <c r="B1167" i="109" s="1"/>
  <c r="B1361" i="109" s="1"/>
  <c r="B1568" i="109" s="1"/>
  <c r="B1775" i="109" s="1"/>
  <c r="B1982" i="109" s="1"/>
  <c r="C319" i="109"/>
  <c r="C537" i="109" s="1"/>
  <c r="C755" i="109" s="1"/>
  <c r="C973" i="109" s="1"/>
  <c r="C1167" i="109" s="1"/>
  <c r="C1361" i="109" s="1"/>
  <c r="C1568" i="109" s="1"/>
  <c r="C1775" i="109" s="1"/>
  <c r="C1982" i="109" s="1"/>
  <c r="D319" i="109"/>
  <c r="D537" i="109" s="1"/>
  <c r="D755" i="109" s="1"/>
  <c r="D973" i="109" s="1"/>
  <c r="D1167" i="109" s="1"/>
  <c r="D1361" i="109" s="1"/>
  <c r="D1568" i="109" s="1"/>
  <c r="D1775" i="109" s="1"/>
  <c r="D1982" i="109" s="1"/>
  <c r="E319" i="109"/>
  <c r="E537" i="109" s="1"/>
  <c r="E755" i="109" s="1"/>
  <c r="E973" i="109" s="1"/>
  <c r="E1167" i="109" s="1"/>
  <c r="E1361" i="109" s="1"/>
  <c r="E1568" i="109" s="1"/>
  <c r="E1775" i="109" s="1"/>
  <c r="E1982" i="109" s="1"/>
  <c r="A320" i="109"/>
  <c r="A538" i="109" s="1"/>
  <c r="A756" i="109" s="1"/>
  <c r="A974" i="109" s="1"/>
  <c r="A1168" i="109" s="1"/>
  <c r="A1362" i="109" s="1"/>
  <c r="A1569" i="109" s="1"/>
  <c r="A1776" i="109" s="1"/>
  <c r="A1983" i="109" s="1"/>
  <c r="B320" i="109"/>
  <c r="B538" i="109" s="1"/>
  <c r="B756" i="109" s="1"/>
  <c r="B974" i="109" s="1"/>
  <c r="B1168" i="109" s="1"/>
  <c r="B1362" i="109" s="1"/>
  <c r="B1569" i="109" s="1"/>
  <c r="B1776" i="109" s="1"/>
  <c r="B1983" i="109" s="1"/>
  <c r="C320" i="109"/>
  <c r="C538" i="109" s="1"/>
  <c r="C756" i="109" s="1"/>
  <c r="C974" i="109" s="1"/>
  <c r="C1168" i="109" s="1"/>
  <c r="C1362" i="109" s="1"/>
  <c r="C1569" i="109" s="1"/>
  <c r="C1776" i="109" s="1"/>
  <c r="C1983" i="109" s="1"/>
  <c r="D320" i="109"/>
  <c r="D538" i="109" s="1"/>
  <c r="D756" i="109" s="1"/>
  <c r="D974" i="109" s="1"/>
  <c r="D1168" i="109" s="1"/>
  <c r="D1362" i="109" s="1"/>
  <c r="D1569" i="109" s="1"/>
  <c r="D1776" i="109" s="1"/>
  <c r="D1983" i="109" s="1"/>
  <c r="E320" i="109"/>
  <c r="E538" i="109" s="1"/>
  <c r="E756" i="109" s="1"/>
  <c r="E974" i="109" s="1"/>
  <c r="E1168" i="109" s="1"/>
  <c r="E1362" i="109" s="1"/>
  <c r="E1569" i="109" s="1"/>
  <c r="E1776" i="109" s="1"/>
  <c r="E1983" i="109" s="1"/>
  <c r="A321" i="109"/>
  <c r="A539" i="109" s="1"/>
  <c r="A757" i="109" s="1"/>
  <c r="A975" i="109" s="1"/>
  <c r="A1169" i="109" s="1"/>
  <c r="A1363" i="109" s="1"/>
  <c r="A1570" i="109" s="1"/>
  <c r="A1777" i="109" s="1"/>
  <c r="A1984" i="109" s="1"/>
  <c r="B321" i="109"/>
  <c r="B539" i="109" s="1"/>
  <c r="B757" i="109" s="1"/>
  <c r="B975" i="109" s="1"/>
  <c r="B1169" i="109" s="1"/>
  <c r="B1363" i="109" s="1"/>
  <c r="B1570" i="109" s="1"/>
  <c r="B1777" i="109" s="1"/>
  <c r="B1984" i="109" s="1"/>
  <c r="C321" i="109"/>
  <c r="C539" i="109" s="1"/>
  <c r="C757" i="109" s="1"/>
  <c r="C975" i="109" s="1"/>
  <c r="C1169" i="109" s="1"/>
  <c r="C1363" i="109" s="1"/>
  <c r="C1570" i="109" s="1"/>
  <c r="C1777" i="109" s="1"/>
  <c r="C1984" i="109" s="1"/>
  <c r="D321" i="109"/>
  <c r="D539" i="109" s="1"/>
  <c r="D757" i="109" s="1"/>
  <c r="D975" i="109" s="1"/>
  <c r="D1169" i="109" s="1"/>
  <c r="D1363" i="109" s="1"/>
  <c r="D1570" i="109" s="1"/>
  <c r="D1777" i="109" s="1"/>
  <c r="D1984" i="109" s="1"/>
  <c r="E321" i="109"/>
  <c r="E539" i="109" s="1"/>
  <c r="E757" i="109" s="1"/>
  <c r="E975" i="109" s="1"/>
  <c r="E1169" i="109" s="1"/>
  <c r="E1363" i="109" s="1"/>
  <c r="E1570" i="109" s="1"/>
  <c r="E1777" i="109" s="1"/>
  <c r="E1984" i="109" s="1"/>
  <c r="A322" i="109"/>
  <c r="A540" i="109" s="1"/>
  <c r="A758" i="109" s="1"/>
  <c r="A976" i="109" s="1"/>
  <c r="A1170" i="109" s="1"/>
  <c r="A1364" i="109" s="1"/>
  <c r="A1571" i="109" s="1"/>
  <c r="A1778" i="109" s="1"/>
  <c r="A1985" i="109" s="1"/>
  <c r="B322" i="109"/>
  <c r="B540" i="109" s="1"/>
  <c r="B758" i="109" s="1"/>
  <c r="B976" i="109" s="1"/>
  <c r="B1170" i="109" s="1"/>
  <c r="B1364" i="109" s="1"/>
  <c r="B1571" i="109" s="1"/>
  <c r="B1778" i="109" s="1"/>
  <c r="B1985" i="109" s="1"/>
  <c r="C322" i="109"/>
  <c r="C540" i="109" s="1"/>
  <c r="C758" i="109" s="1"/>
  <c r="C976" i="109" s="1"/>
  <c r="C1170" i="109" s="1"/>
  <c r="C1364" i="109" s="1"/>
  <c r="C1571" i="109" s="1"/>
  <c r="C1778" i="109" s="1"/>
  <c r="C1985" i="109" s="1"/>
  <c r="D322" i="109"/>
  <c r="D540" i="109" s="1"/>
  <c r="D758" i="109" s="1"/>
  <c r="D976" i="109" s="1"/>
  <c r="D1170" i="109" s="1"/>
  <c r="D1364" i="109" s="1"/>
  <c r="D1571" i="109" s="1"/>
  <c r="D1778" i="109" s="1"/>
  <c r="D1985" i="109" s="1"/>
  <c r="E322" i="109"/>
  <c r="E540" i="109" s="1"/>
  <c r="E758" i="109" s="1"/>
  <c r="E976" i="109" s="1"/>
  <c r="E1170" i="109" s="1"/>
  <c r="E1364" i="109" s="1"/>
  <c r="E1571" i="109" s="1"/>
  <c r="E1778" i="109" s="1"/>
  <c r="E1985" i="109" s="1"/>
  <c r="A323" i="109"/>
  <c r="A541" i="109" s="1"/>
  <c r="A759" i="109" s="1"/>
  <c r="A977" i="109" s="1"/>
  <c r="A1171" i="109" s="1"/>
  <c r="A1365" i="109" s="1"/>
  <c r="A1572" i="109" s="1"/>
  <c r="A1779" i="109" s="1"/>
  <c r="A1986" i="109" s="1"/>
  <c r="B323" i="109"/>
  <c r="B541" i="109" s="1"/>
  <c r="B759" i="109" s="1"/>
  <c r="B977" i="109" s="1"/>
  <c r="B1171" i="109" s="1"/>
  <c r="B1365" i="109" s="1"/>
  <c r="B1572" i="109" s="1"/>
  <c r="B1779" i="109" s="1"/>
  <c r="B1986" i="109" s="1"/>
  <c r="C323" i="109"/>
  <c r="C541" i="109" s="1"/>
  <c r="C759" i="109" s="1"/>
  <c r="C977" i="109" s="1"/>
  <c r="C1171" i="109" s="1"/>
  <c r="C1365" i="109" s="1"/>
  <c r="C1572" i="109" s="1"/>
  <c r="C1779" i="109" s="1"/>
  <c r="C1986" i="109" s="1"/>
  <c r="D323" i="109"/>
  <c r="D541" i="109" s="1"/>
  <c r="D759" i="109" s="1"/>
  <c r="D977" i="109" s="1"/>
  <c r="D1171" i="109" s="1"/>
  <c r="D1365" i="109" s="1"/>
  <c r="D1572" i="109" s="1"/>
  <c r="D1779" i="109" s="1"/>
  <c r="D1986" i="109" s="1"/>
  <c r="E323" i="109"/>
  <c r="E541" i="109" s="1"/>
  <c r="E759" i="109" s="1"/>
  <c r="E977" i="109" s="1"/>
  <c r="E1171" i="109" s="1"/>
  <c r="E1365" i="109" s="1"/>
  <c r="E1572" i="109" s="1"/>
  <c r="E1779" i="109" s="1"/>
  <c r="E1986" i="109" s="1"/>
  <c r="A324" i="109"/>
  <c r="A542" i="109" s="1"/>
  <c r="A760" i="109" s="1"/>
  <c r="A978" i="109" s="1"/>
  <c r="A1172" i="109" s="1"/>
  <c r="A1366" i="109" s="1"/>
  <c r="A1573" i="109" s="1"/>
  <c r="A1780" i="109" s="1"/>
  <c r="A1987" i="109" s="1"/>
  <c r="B324" i="109"/>
  <c r="B542" i="109" s="1"/>
  <c r="B760" i="109" s="1"/>
  <c r="B978" i="109" s="1"/>
  <c r="B1172" i="109" s="1"/>
  <c r="B1366" i="109" s="1"/>
  <c r="B1573" i="109" s="1"/>
  <c r="B1780" i="109" s="1"/>
  <c r="B1987" i="109" s="1"/>
  <c r="C324" i="109"/>
  <c r="C542" i="109" s="1"/>
  <c r="C760" i="109" s="1"/>
  <c r="C978" i="109" s="1"/>
  <c r="C1172" i="109" s="1"/>
  <c r="C1366" i="109" s="1"/>
  <c r="C1573" i="109" s="1"/>
  <c r="C1780" i="109" s="1"/>
  <c r="C1987" i="109" s="1"/>
  <c r="D324" i="109"/>
  <c r="D542" i="109" s="1"/>
  <c r="D760" i="109" s="1"/>
  <c r="D978" i="109" s="1"/>
  <c r="D1172" i="109" s="1"/>
  <c r="D1366" i="109" s="1"/>
  <c r="D1573" i="109" s="1"/>
  <c r="D1780" i="109" s="1"/>
  <c r="D1987" i="109" s="1"/>
  <c r="E324" i="109"/>
  <c r="E542" i="109" s="1"/>
  <c r="E760" i="109" s="1"/>
  <c r="E978" i="109" s="1"/>
  <c r="E1172" i="109" s="1"/>
  <c r="E1366" i="109" s="1"/>
  <c r="E1573" i="109" s="1"/>
  <c r="E1780" i="109" s="1"/>
  <c r="E1987" i="109" s="1"/>
  <c r="A325" i="109"/>
  <c r="A543" i="109" s="1"/>
  <c r="A761" i="109" s="1"/>
  <c r="A979" i="109" s="1"/>
  <c r="A1173" i="109" s="1"/>
  <c r="A1367" i="109" s="1"/>
  <c r="A1574" i="109" s="1"/>
  <c r="A1781" i="109" s="1"/>
  <c r="A1988" i="109" s="1"/>
  <c r="B325" i="109"/>
  <c r="B543" i="109" s="1"/>
  <c r="B761" i="109" s="1"/>
  <c r="B979" i="109" s="1"/>
  <c r="B1173" i="109" s="1"/>
  <c r="B1367" i="109" s="1"/>
  <c r="B1574" i="109" s="1"/>
  <c r="B1781" i="109" s="1"/>
  <c r="B1988" i="109" s="1"/>
  <c r="C325" i="109"/>
  <c r="C543" i="109" s="1"/>
  <c r="C761" i="109" s="1"/>
  <c r="C979" i="109" s="1"/>
  <c r="C1173" i="109" s="1"/>
  <c r="C1367" i="109" s="1"/>
  <c r="C1574" i="109" s="1"/>
  <c r="C1781" i="109" s="1"/>
  <c r="C1988" i="109" s="1"/>
  <c r="D325" i="109"/>
  <c r="D543" i="109" s="1"/>
  <c r="D761" i="109" s="1"/>
  <c r="D979" i="109" s="1"/>
  <c r="D1173" i="109" s="1"/>
  <c r="D1367" i="109" s="1"/>
  <c r="D1574" i="109" s="1"/>
  <c r="D1781" i="109" s="1"/>
  <c r="D1988" i="109" s="1"/>
  <c r="E325" i="109"/>
  <c r="E543" i="109" s="1"/>
  <c r="E761" i="109" s="1"/>
  <c r="E979" i="109" s="1"/>
  <c r="E1173" i="109" s="1"/>
  <c r="E1367" i="109" s="1"/>
  <c r="E1574" i="109" s="1"/>
  <c r="E1781" i="109" s="1"/>
  <c r="E1988" i="109" s="1"/>
  <c r="A326" i="109"/>
  <c r="A544" i="109" s="1"/>
  <c r="A762" i="109" s="1"/>
  <c r="A980" i="109" s="1"/>
  <c r="A1174" i="109" s="1"/>
  <c r="A1368" i="109" s="1"/>
  <c r="A1575" i="109" s="1"/>
  <c r="A1782" i="109" s="1"/>
  <c r="A1989" i="109" s="1"/>
  <c r="AA387" i="109"/>
  <c r="AA1235" i="109" s="1"/>
  <c r="AB387" i="109"/>
  <c r="C489" i="109"/>
  <c r="C707" i="109" s="1"/>
  <c r="C925" i="109" s="1"/>
  <c r="C1120" i="109" s="1"/>
  <c r="C1314" i="109" s="1"/>
  <c r="C1521" i="109" s="1"/>
  <c r="C1728" i="109" s="1"/>
  <c r="C1935" i="109" s="1"/>
  <c r="C403" i="109"/>
  <c r="C621" i="109" s="1"/>
  <c r="C839" i="109" s="1"/>
  <c r="C1051" i="109" s="1"/>
  <c r="C1245" i="109" s="1"/>
  <c r="X253" i="109"/>
  <c r="T1431" i="109"/>
  <c r="S1431" i="109"/>
  <c r="Q1431" i="109"/>
  <c r="L1644" i="109"/>
  <c r="L1662" i="109"/>
  <c r="L1672" i="109"/>
  <c r="L1682" i="109"/>
  <c r="L1699" i="109"/>
  <c r="L1708" i="109"/>
  <c r="L1714" i="109"/>
  <c r="L1716" i="109"/>
  <c r="L1720" i="109"/>
  <c r="L1721" i="109"/>
  <c r="L1726" i="109"/>
  <c r="L1728" i="109"/>
  <c r="L1735" i="109"/>
  <c r="L1737" i="109"/>
  <c r="L1739" i="109"/>
  <c r="L1740" i="109"/>
  <c r="L1742" i="109"/>
  <c r="L1743" i="109"/>
  <c r="L1744" i="109"/>
  <c r="L1745" i="109"/>
  <c r="L1746" i="109"/>
  <c r="L1747" i="109"/>
  <c r="L1748" i="109"/>
  <c r="L1749" i="109"/>
  <c r="L1750" i="109"/>
  <c r="L1751" i="109"/>
  <c r="L1752" i="109"/>
  <c r="L1753" i="109"/>
  <c r="L1754" i="109"/>
  <c r="L1755" i="109"/>
  <c r="L1756" i="109"/>
  <c r="L1757" i="109"/>
  <c r="L1758" i="109"/>
  <c r="L1759" i="109"/>
  <c r="L1760" i="109"/>
  <c r="L1761" i="109"/>
  <c r="L1762" i="109"/>
  <c r="L1763" i="109"/>
  <c r="L1764" i="109"/>
  <c r="L1765" i="109"/>
  <c r="L1766" i="109"/>
  <c r="L1767" i="109"/>
  <c r="L1768" i="109"/>
  <c r="L1769" i="109"/>
  <c r="L1770" i="109"/>
  <c r="L1771" i="109"/>
  <c r="L1772" i="109"/>
  <c r="L1773" i="109"/>
  <c r="L1774" i="109"/>
  <c r="L1775" i="109"/>
  <c r="L1776" i="109"/>
  <c r="L1777" i="109"/>
  <c r="L1778" i="109"/>
  <c r="L1779" i="109"/>
  <c r="L1780" i="109"/>
  <c r="L1781" i="109"/>
  <c r="L1782" i="109"/>
  <c r="AC1499" i="109"/>
  <c r="AD1706" i="109" s="1"/>
  <c r="AD1913" i="109" s="1"/>
  <c r="Y256" i="109"/>
  <c r="Y253" i="109"/>
  <c r="F470" i="109"/>
  <c r="AB253" i="109"/>
  <c r="AF253" i="109"/>
  <c r="W253" i="109"/>
  <c r="AC253" i="109"/>
  <c r="AG253" i="109"/>
  <c r="Z253" i="109"/>
  <c r="AD253" i="109"/>
  <c r="AH253" i="109"/>
  <c r="U253" i="109"/>
  <c r="AA253" i="109"/>
  <c r="R253" i="109"/>
  <c r="AE253" i="109"/>
  <c r="S253" i="109"/>
  <c r="T253" i="109"/>
  <c r="Q253" i="109"/>
  <c r="F475" i="109"/>
  <c r="AC258" i="109"/>
  <c r="AH258" i="109"/>
  <c r="S258" i="109"/>
  <c r="AE256" i="109"/>
  <c r="AB256" i="109"/>
  <c r="W256" i="109"/>
  <c r="T256" i="109"/>
  <c r="M1644" i="109"/>
  <c r="W1431" i="109"/>
  <c r="M1737" i="109"/>
  <c r="M1672" i="109"/>
  <c r="X1431" i="109"/>
  <c r="M1760" i="109"/>
  <c r="M1796" i="109"/>
  <c r="M1812" i="109"/>
  <c r="M1800" i="109"/>
  <c r="M1792" i="109"/>
  <c r="M1788" i="109"/>
  <c r="M1744" i="109"/>
  <c r="M1772" i="109"/>
  <c r="M1714" i="109"/>
  <c r="M1784" i="109"/>
  <c r="M1780" i="109"/>
  <c r="M1748" i="109"/>
  <c r="M1776" i="109"/>
  <c r="M1726" i="109"/>
  <c r="M1739" i="109"/>
  <c r="M1816" i="109"/>
  <c r="M1808" i="109"/>
  <c r="M1752" i="109"/>
  <c r="M1682" i="109"/>
  <c r="M1768" i="109"/>
  <c r="M1762" i="109"/>
  <c r="M1786" i="109"/>
  <c r="M1750" i="109"/>
  <c r="M1804" i="109"/>
  <c r="M1742" i="109"/>
  <c r="M1764" i="109"/>
  <c r="M1756" i="109"/>
  <c r="M1769" i="109"/>
  <c r="M1777" i="109"/>
  <c r="M1716" i="109"/>
  <c r="M1793" i="109"/>
  <c r="M1749" i="109"/>
  <c r="M1728" i="109"/>
  <c r="M1802" i="109"/>
  <c r="M1782" i="109"/>
  <c r="AB1431" i="109"/>
  <c r="AA1431" i="109"/>
  <c r="Z1431" i="109"/>
  <c r="Y1431" i="109"/>
  <c r="N1776" i="109"/>
  <c r="N1764" i="109"/>
  <c r="N1765" i="109"/>
  <c r="N1644" i="109"/>
  <c r="N1749" i="109"/>
  <c r="N1750" i="109"/>
  <c r="N1784" i="109"/>
  <c r="N1737" i="109"/>
  <c r="N1796" i="109"/>
  <c r="N1672" i="109"/>
  <c r="N1726" i="109"/>
  <c r="N1802" i="109"/>
  <c r="N1773" i="109"/>
  <c r="N1757" i="109"/>
  <c r="N1777" i="109"/>
  <c r="N1792" i="109"/>
  <c r="N1714" i="109"/>
  <c r="N1760" i="109"/>
  <c r="N1808" i="109"/>
  <c r="N1754" i="109"/>
  <c r="N1752" i="109"/>
  <c r="N1788" i="109"/>
  <c r="N1756" i="109"/>
  <c r="N1720" i="109"/>
  <c r="N1716" i="109"/>
  <c r="N1780" i="109"/>
  <c r="N1816" i="109"/>
  <c r="N1812" i="109"/>
  <c r="N1739" i="109"/>
  <c r="N1800" i="109"/>
  <c r="N1682" i="109"/>
  <c r="N1768" i="109"/>
  <c r="N1748" i="109"/>
  <c r="N1744" i="109"/>
  <c r="N1772" i="109"/>
  <c r="N1745" i="109"/>
  <c r="N1762" i="109"/>
  <c r="N1766" i="109"/>
  <c r="N1751" i="109"/>
  <c r="N1708" i="109"/>
  <c r="N1753" i="109"/>
  <c r="N1814" i="109"/>
  <c r="N1774" i="109"/>
  <c r="N1781" i="109"/>
  <c r="N1742" i="109"/>
  <c r="N1761" i="109"/>
  <c r="N1815" i="109"/>
  <c r="N1662" i="109"/>
  <c r="N1791" i="109"/>
  <c r="N1770" i="109"/>
  <c r="N1699" i="109"/>
  <c r="N1804" i="109"/>
  <c r="N1786" i="109"/>
  <c r="N1769" i="109"/>
  <c r="N1782" i="109"/>
  <c r="O1764" i="109"/>
  <c r="O1776" i="109"/>
  <c r="O1765" i="109"/>
  <c r="O1672" i="109"/>
  <c r="O1749" i="109"/>
  <c r="O1714" i="109"/>
  <c r="O1716" i="109"/>
  <c r="O1802" i="109"/>
  <c r="O1754" i="109"/>
  <c r="O1792" i="109"/>
  <c r="O1737" i="109"/>
  <c r="O1644" i="109"/>
  <c r="O1750" i="109"/>
  <c r="O1784" i="109"/>
  <c r="O1772" i="109"/>
  <c r="O1810" i="109"/>
  <c r="O1752" i="109"/>
  <c r="O1796" i="109"/>
  <c r="O1787" i="109"/>
  <c r="O1726" i="109"/>
  <c r="O1777" i="109"/>
  <c r="O1808" i="109"/>
  <c r="O1756" i="109"/>
  <c r="O1757" i="109"/>
  <c r="O1800" i="109"/>
  <c r="O1773" i="109"/>
  <c r="O1816" i="109"/>
  <c r="O1682" i="109"/>
  <c r="O1760" i="109"/>
  <c r="O1780" i="109"/>
  <c r="O1788" i="109"/>
  <c r="O1751" i="109"/>
  <c r="O1720" i="109"/>
  <c r="O1801" i="109"/>
  <c r="O1783" i="109"/>
  <c r="O1812" i="109"/>
  <c r="O1745" i="109"/>
  <c r="O1768" i="109"/>
  <c r="O1753" i="109"/>
  <c r="O1766" i="109"/>
  <c r="O1739" i="109"/>
  <c r="O1748" i="109"/>
  <c r="O1781" i="109"/>
  <c r="O1744" i="109"/>
  <c r="O1662" i="109"/>
  <c r="O1803" i="109"/>
  <c r="O1770" i="109"/>
  <c r="O1762" i="109"/>
  <c r="O1795" i="109"/>
  <c r="O1815" i="109"/>
  <c r="O1805" i="109"/>
  <c r="O1708" i="109"/>
  <c r="O1814" i="109"/>
  <c r="O1806" i="109"/>
  <c r="O1789" i="109"/>
  <c r="O1791" i="109"/>
  <c r="O1782" i="109"/>
  <c r="P1764" i="109"/>
  <c r="P1754" i="109"/>
  <c r="P1765" i="109"/>
  <c r="P1644" i="109"/>
  <c r="P1776" i="109"/>
  <c r="P1672" i="109"/>
  <c r="P1752" i="109"/>
  <c r="P1792" i="109"/>
  <c r="P1750" i="109"/>
  <c r="P1749" i="109"/>
  <c r="P1802" i="109"/>
  <c r="P1781" i="109"/>
  <c r="P1716" i="109"/>
  <c r="P1737" i="109"/>
  <c r="P1714" i="109"/>
  <c r="P1814" i="109"/>
  <c r="P1777" i="109"/>
  <c r="P1784" i="109"/>
  <c r="P1773" i="109"/>
  <c r="P1772" i="109"/>
  <c r="P1720" i="109"/>
  <c r="P1780" i="109"/>
  <c r="P1816" i="109"/>
  <c r="P1726" i="109"/>
  <c r="P1810" i="109"/>
  <c r="P1831" i="109"/>
  <c r="P1768" i="109"/>
  <c r="P1796" i="109"/>
  <c r="P1760" i="109"/>
  <c r="P1787" i="109"/>
  <c r="P1800" i="109"/>
  <c r="P1808" i="109"/>
  <c r="P1807" i="109"/>
  <c r="P1812" i="109"/>
  <c r="P1751" i="109"/>
  <c r="P1753" i="109"/>
  <c r="P1801" i="109"/>
  <c r="P1756" i="109"/>
  <c r="P1682" i="109"/>
  <c r="P1757" i="109"/>
  <c r="M1638" i="109"/>
  <c r="P1788" i="109"/>
  <c r="P1775" i="109"/>
  <c r="P1708" i="109"/>
  <c r="P1662" i="109"/>
  <c r="P1769" i="109"/>
  <c r="P1748" i="109"/>
  <c r="P1763" i="109"/>
  <c r="P1783" i="109"/>
  <c r="P1766" i="109"/>
  <c r="P1745" i="109"/>
  <c r="P1803" i="109"/>
  <c r="P1742" i="109"/>
  <c r="P1794" i="109"/>
  <c r="P1804" i="109"/>
  <c r="P1739" i="109"/>
  <c r="P1762" i="109"/>
  <c r="P1791" i="109"/>
  <c r="P1771" i="109"/>
  <c r="P1770" i="109"/>
  <c r="P1744" i="109"/>
  <c r="P1809" i="109"/>
  <c r="P1778" i="109"/>
  <c r="P1805" i="109"/>
  <c r="P1789" i="109"/>
  <c r="P1815" i="109"/>
  <c r="P1721" i="109"/>
  <c r="P1761" i="109"/>
  <c r="P1782" i="109"/>
  <c r="R1754" i="109"/>
  <c r="R1776" i="109"/>
  <c r="R1716" i="109"/>
  <c r="R1765" i="109"/>
  <c r="R1737" i="109"/>
  <c r="R1752" i="109"/>
  <c r="R1672" i="109"/>
  <c r="R1802" i="109"/>
  <c r="R1792" i="109"/>
  <c r="R1784" i="109"/>
  <c r="R1777" i="109"/>
  <c r="R1757" i="109"/>
  <c r="R1787" i="109"/>
  <c r="R1749" i="109"/>
  <c r="R1796" i="109"/>
  <c r="R1814" i="109"/>
  <c r="R1831" i="109"/>
  <c r="R1750" i="109"/>
  <c r="R1781" i="109"/>
  <c r="R1760" i="109"/>
  <c r="R1773" i="109"/>
  <c r="R1714" i="109"/>
  <c r="R1780" i="109"/>
  <c r="Q1642" i="109"/>
  <c r="R1726" i="109"/>
  <c r="R1772" i="109"/>
  <c r="R1815" i="109"/>
  <c r="R1763" i="109"/>
  <c r="R1801" i="109"/>
  <c r="R1816" i="109"/>
  <c r="R1720" i="109"/>
  <c r="R1810" i="109"/>
  <c r="R1778" i="109"/>
  <c r="R1751" i="109"/>
  <c r="R1808" i="109"/>
  <c r="R1771" i="109"/>
  <c r="R1804" i="109"/>
  <c r="R1759" i="109"/>
  <c r="R1721" i="109"/>
  <c r="O1638" i="109"/>
  <c r="R1745" i="109"/>
  <c r="R1768" i="109"/>
  <c r="R1807" i="109"/>
  <c r="R1786" i="109"/>
  <c r="R1775" i="109"/>
  <c r="R1662" i="109"/>
  <c r="R1708" i="109"/>
  <c r="R1782" i="109"/>
  <c r="T1802" i="109"/>
  <c r="T1750" i="109"/>
  <c r="Q1638" i="109"/>
  <c r="S1642" i="109"/>
  <c r="T1757" i="109"/>
  <c r="T1672" i="109"/>
  <c r="T1777" i="109"/>
  <c r="T1792" i="109"/>
  <c r="T1796" i="109"/>
  <c r="T1726" i="109"/>
  <c r="T1787" i="109"/>
  <c r="T1749" i="109"/>
  <c r="T1810" i="109"/>
  <c r="T1773" i="109"/>
  <c r="T1760" i="109"/>
  <c r="T1831" i="109"/>
  <c r="T1814" i="109"/>
  <c r="T1815" i="109"/>
  <c r="T1829" i="109"/>
  <c r="T1781" i="109"/>
  <c r="T1804" i="109"/>
  <c r="T1780" i="109"/>
  <c r="T1763" i="109"/>
  <c r="T1778" i="109"/>
  <c r="T1801" i="109"/>
  <c r="T1751" i="109"/>
  <c r="T1769" i="109"/>
  <c r="T1808" i="109"/>
  <c r="T1739" i="109"/>
  <c r="T1816" i="109"/>
  <c r="T1774" i="109"/>
  <c r="T1714" i="109"/>
  <c r="T1771" i="109"/>
  <c r="T1786" i="109"/>
  <c r="T1772" i="109"/>
  <c r="T1720" i="109"/>
  <c r="T1744" i="109"/>
  <c r="T1766" i="109"/>
  <c r="T1782" i="109"/>
  <c r="T1735" i="109"/>
  <c r="T1740" i="109"/>
  <c r="U1718" i="109"/>
  <c r="U1656" i="109"/>
  <c r="U1836" i="109"/>
  <c r="U1696" i="109"/>
  <c r="U1819" i="109"/>
  <c r="U1844" i="109"/>
  <c r="U1712" i="109"/>
  <c r="U1822" i="109"/>
  <c r="U1821" i="109"/>
  <c r="U1732" i="109"/>
  <c r="U1820" i="109"/>
  <c r="U1818" i="109"/>
  <c r="U1677" i="109"/>
  <c r="U1693" i="109"/>
  <c r="U1842" i="109"/>
  <c r="U1823" i="109"/>
  <c r="U1828" i="109"/>
  <c r="U1722" i="109"/>
  <c r="U1709" i="109"/>
  <c r="U1830" i="109"/>
  <c r="U1840" i="109"/>
  <c r="U1817" i="109"/>
  <c r="U1834" i="109"/>
  <c r="U1719" i="109"/>
  <c r="U1730" i="109"/>
  <c r="U1838" i="109"/>
  <c r="U1674" i="109"/>
  <c r="U1824" i="109"/>
  <c r="U1724" i="109"/>
  <c r="U1832" i="109"/>
  <c r="U1649" i="109"/>
  <c r="U1826" i="109"/>
  <c r="EK30" i="109" l="1"/>
  <c r="AJ224" i="109"/>
  <c r="EK28" i="109"/>
  <c r="AK222" i="109"/>
  <c r="EK16" i="109"/>
  <c r="AL210" i="109"/>
  <c r="EK51" i="109"/>
  <c r="AJ245" i="109"/>
  <c r="EK42" i="109"/>
  <c r="AK236" i="109"/>
  <c r="EK38" i="109"/>
  <c r="AJ232" i="109"/>
  <c r="EK33" i="109"/>
  <c r="AK227" i="109"/>
  <c r="AH256" i="109"/>
  <c r="AY256" i="109"/>
  <c r="BC256" i="109"/>
  <c r="BG256" i="109"/>
  <c r="BG1298" i="109" s="1"/>
  <c r="AZ256" i="109"/>
  <c r="BD256" i="109"/>
  <c r="BH256" i="109"/>
  <c r="BA256" i="109"/>
  <c r="BE256" i="109"/>
  <c r="AX256" i="109"/>
  <c r="BB256" i="109"/>
  <c r="AW256" i="109"/>
  <c r="AW1298" i="109" s="1"/>
  <c r="BF256" i="109"/>
  <c r="AM256" i="109"/>
  <c r="AQ256" i="109"/>
  <c r="AU256" i="109"/>
  <c r="AU1298" i="109" s="1"/>
  <c r="AN256" i="109"/>
  <c r="AR256" i="109"/>
  <c r="AK256" i="109"/>
  <c r="AO256" i="109"/>
  <c r="AS256" i="109"/>
  <c r="AP256" i="109"/>
  <c r="AT256" i="109"/>
  <c r="AJ256" i="109"/>
  <c r="AL256" i="109"/>
  <c r="Z252" i="109"/>
  <c r="AZ252" i="109"/>
  <c r="BD252" i="109"/>
  <c r="BD1294" i="109" s="1"/>
  <c r="BH252" i="109"/>
  <c r="AX252" i="109"/>
  <c r="BB252" i="109"/>
  <c r="BB1294" i="109" s="1"/>
  <c r="BF252" i="109"/>
  <c r="BF1294" i="109" s="1"/>
  <c r="BA252" i="109"/>
  <c r="BC252" i="109"/>
  <c r="BE252" i="109"/>
  <c r="BE1294" i="109" s="1"/>
  <c r="AW252" i="109"/>
  <c r="AW1294" i="109" s="1"/>
  <c r="AY252" i="109"/>
  <c r="BG252" i="109"/>
  <c r="AK252" i="109"/>
  <c r="AM252" i="109"/>
  <c r="AM1294" i="109" s="1"/>
  <c r="AQ252" i="109"/>
  <c r="AU252" i="109"/>
  <c r="AN252" i="109"/>
  <c r="AR252" i="109"/>
  <c r="AO252" i="109"/>
  <c r="AS252" i="109"/>
  <c r="AT252" i="109"/>
  <c r="AP252" i="109"/>
  <c r="AP1294" i="109" s="1"/>
  <c r="AJ252" i="109"/>
  <c r="AL252" i="109"/>
  <c r="AG256" i="109"/>
  <c r="AD256" i="109"/>
  <c r="U256" i="109"/>
  <c r="Z256" i="109"/>
  <c r="S256" i="109"/>
  <c r="AC256" i="109"/>
  <c r="AA256" i="109"/>
  <c r="F473" i="109"/>
  <c r="X256" i="109"/>
  <c r="Q256" i="109"/>
  <c r="R256" i="109"/>
  <c r="AF256" i="109"/>
  <c r="AJ1429" i="109"/>
  <c r="AV1429" i="109" s="1"/>
  <c r="AV387" i="109"/>
  <c r="AC252" i="109"/>
  <c r="U252" i="109"/>
  <c r="AE252" i="109"/>
  <c r="AY1295" i="109"/>
  <c r="BC1295" i="109"/>
  <c r="BG1295" i="109"/>
  <c r="AZ1295" i="109"/>
  <c r="BD1295" i="109"/>
  <c r="BH1295" i="109"/>
  <c r="AW1295" i="109"/>
  <c r="BA1295" i="109"/>
  <c r="BE1295" i="109"/>
  <c r="AX1295" i="109"/>
  <c r="BB1295" i="109"/>
  <c r="BF1295" i="109"/>
  <c r="AX1294" i="109"/>
  <c r="AY1294" i="109"/>
  <c r="BC1294" i="109"/>
  <c r="BG1294" i="109"/>
  <c r="AZ1294" i="109"/>
  <c r="BH1294" i="109"/>
  <c r="BA1294" i="109"/>
  <c r="AB258" i="109"/>
  <c r="AY1300" i="109"/>
  <c r="BC1300" i="109"/>
  <c r="BG1300" i="109"/>
  <c r="AZ1300" i="109"/>
  <c r="BD1300" i="109"/>
  <c r="BH1300" i="109"/>
  <c r="AW1300" i="109"/>
  <c r="BA1300" i="109"/>
  <c r="BE1300" i="109"/>
  <c r="BB1300" i="109"/>
  <c r="BF1300" i="109"/>
  <c r="AX1300" i="109"/>
  <c r="BA1298" i="109"/>
  <c r="BE1298" i="109"/>
  <c r="AX1298" i="109"/>
  <c r="BB1298" i="109"/>
  <c r="BF1298" i="109"/>
  <c r="AY1298" i="109"/>
  <c r="BC1298" i="109"/>
  <c r="BH1298" i="109"/>
  <c r="AZ1298" i="109"/>
  <c r="BD1298" i="109"/>
  <c r="E524" i="109"/>
  <c r="E742" i="109" s="1"/>
  <c r="E960" i="109" s="1"/>
  <c r="E1154" i="109" s="1"/>
  <c r="E1348" i="109" s="1"/>
  <c r="E1555" i="109" s="1"/>
  <c r="E1762" i="109" s="1"/>
  <c r="E1969" i="109" s="1"/>
  <c r="Q258" i="109"/>
  <c r="Q1106" i="109" s="1"/>
  <c r="AA258" i="109"/>
  <c r="AD258" i="109"/>
  <c r="W258" i="109"/>
  <c r="Y258" i="109"/>
  <c r="X258" i="109"/>
  <c r="E535" i="109"/>
  <c r="E753" i="109" s="1"/>
  <c r="E971" i="109" s="1"/>
  <c r="E1165" i="109" s="1"/>
  <c r="E1359" i="109" s="1"/>
  <c r="E1566" i="109" s="1"/>
  <c r="E1773" i="109" s="1"/>
  <c r="E1980" i="109" s="1"/>
  <c r="E531" i="109"/>
  <c r="E749" i="109" s="1"/>
  <c r="E967" i="109" s="1"/>
  <c r="E1161" i="109" s="1"/>
  <c r="E1355" i="109" s="1"/>
  <c r="E1562" i="109" s="1"/>
  <c r="E1769" i="109" s="1"/>
  <c r="E1976" i="109" s="1"/>
  <c r="E527" i="109"/>
  <c r="E745" i="109" s="1"/>
  <c r="E963" i="109" s="1"/>
  <c r="E1157" i="109" s="1"/>
  <c r="E1351" i="109" s="1"/>
  <c r="E1558" i="109" s="1"/>
  <c r="E1765" i="109" s="1"/>
  <c r="E1972" i="109" s="1"/>
  <c r="E523" i="109"/>
  <c r="E741" i="109" s="1"/>
  <c r="E959" i="109" s="1"/>
  <c r="E1153" i="109" s="1"/>
  <c r="E1347" i="109" s="1"/>
  <c r="E1554" i="109" s="1"/>
  <c r="E1761" i="109" s="1"/>
  <c r="E1968" i="109" s="1"/>
  <c r="E519" i="109"/>
  <c r="E737" i="109" s="1"/>
  <c r="E955" i="109" s="1"/>
  <c r="E1149" i="109" s="1"/>
  <c r="E1343" i="109" s="1"/>
  <c r="E1550" i="109" s="1"/>
  <c r="E1757" i="109" s="1"/>
  <c r="E1964" i="109" s="1"/>
  <c r="E528" i="109"/>
  <c r="E746" i="109" s="1"/>
  <c r="E964" i="109" s="1"/>
  <c r="E1158" i="109" s="1"/>
  <c r="E1352" i="109" s="1"/>
  <c r="E1559" i="109" s="1"/>
  <c r="E1766" i="109" s="1"/>
  <c r="E1973" i="109" s="1"/>
  <c r="T258" i="109"/>
  <c r="AF258" i="109"/>
  <c r="E530" i="109"/>
  <c r="E748" i="109" s="1"/>
  <c r="E966" i="109" s="1"/>
  <c r="E1160" i="109" s="1"/>
  <c r="E1354" i="109" s="1"/>
  <c r="E1561" i="109" s="1"/>
  <c r="E1768" i="109" s="1"/>
  <c r="E1975" i="109" s="1"/>
  <c r="E526" i="109"/>
  <c r="E744" i="109" s="1"/>
  <c r="E962" i="109" s="1"/>
  <c r="E1156" i="109" s="1"/>
  <c r="E1350" i="109" s="1"/>
  <c r="E1557" i="109" s="1"/>
  <c r="E1764" i="109" s="1"/>
  <c r="E1971" i="109" s="1"/>
  <c r="E522" i="109"/>
  <c r="E740" i="109" s="1"/>
  <c r="E958" i="109" s="1"/>
  <c r="E1152" i="109" s="1"/>
  <c r="E1346" i="109" s="1"/>
  <c r="E1553" i="109" s="1"/>
  <c r="E1760" i="109" s="1"/>
  <c r="E1967" i="109" s="1"/>
  <c r="E532" i="109"/>
  <c r="E750" i="109" s="1"/>
  <c r="E968" i="109" s="1"/>
  <c r="E1162" i="109" s="1"/>
  <c r="E1356" i="109" s="1"/>
  <c r="E1563" i="109" s="1"/>
  <c r="E1770" i="109" s="1"/>
  <c r="E1977" i="109" s="1"/>
  <c r="E520" i="109"/>
  <c r="E738" i="109" s="1"/>
  <c r="E956" i="109" s="1"/>
  <c r="E1150" i="109" s="1"/>
  <c r="E1344" i="109" s="1"/>
  <c r="E1551" i="109" s="1"/>
  <c r="E1758" i="109" s="1"/>
  <c r="E1965" i="109" s="1"/>
  <c r="R258" i="109"/>
  <c r="Z258" i="109"/>
  <c r="E534" i="109"/>
  <c r="E752" i="109" s="1"/>
  <c r="E970" i="109" s="1"/>
  <c r="E1164" i="109" s="1"/>
  <c r="E1358" i="109" s="1"/>
  <c r="E1565" i="109" s="1"/>
  <c r="E1772" i="109" s="1"/>
  <c r="E1979" i="109" s="1"/>
  <c r="AE258" i="109"/>
  <c r="U258" i="109"/>
  <c r="AG258" i="109"/>
  <c r="E533" i="109"/>
  <c r="E751" i="109" s="1"/>
  <c r="E969" i="109" s="1"/>
  <c r="E1163" i="109" s="1"/>
  <c r="E1357" i="109" s="1"/>
  <c r="E1564" i="109" s="1"/>
  <c r="E1771" i="109" s="1"/>
  <c r="E1978" i="109" s="1"/>
  <c r="E529" i="109"/>
  <c r="E747" i="109" s="1"/>
  <c r="E965" i="109" s="1"/>
  <c r="E1159" i="109" s="1"/>
  <c r="E1353" i="109" s="1"/>
  <c r="E1560" i="109" s="1"/>
  <c r="E1767" i="109" s="1"/>
  <c r="E1974" i="109" s="1"/>
  <c r="E525" i="109"/>
  <c r="E743" i="109" s="1"/>
  <c r="E961" i="109" s="1"/>
  <c r="E1155" i="109" s="1"/>
  <c r="E1349" i="109" s="1"/>
  <c r="E1556" i="109" s="1"/>
  <c r="E1763" i="109" s="1"/>
  <c r="E1970" i="109" s="1"/>
  <c r="E521" i="109"/>
  <c r="E739" i="109" s="1"/>
  <c r="E957" i="109" s="1"/>
  <c r="E1151" i="109" s="1"/>
  <c r="E1345" i="109" s="1"/>
  <c r="E1552" i="109" s="1"/>
  <c r="E1759" i="109" s="1"/>
  <c r="E1966" i="109" s="1"/>
  <c r="X252" i="109"/>
  <c r="E517" i="109"/>
  <c r="E735" i="109" s="1"/>
  <c r="E953" i="109" s="1"/>
  <c r="E1147" i="109" s="1"/>
  <c r="E1341" i="109" s="1"/>
  <c r="E1548" i="109" s="1"/>
  <c r="E1755" i="109" s="1"/>
  <c r="E1962" i="109" s="1"/>
  <c r="E505" i="109"/>
  <c r="E723" i="109" s="1"/>
  <c r="E941" i="109" s="1"/>
  <c r="E1135" i="109" s="1"/>
  <c r="E1329" i="109" s="1"/>
  <c r="E1536" i="109" s="1"/>
  <c r="E1743" i="109" s="1"/>
  <c r="E1950" i="109" s="1"/>
  <c r="E489" i="109"/>
  <c r="E707" i="109" s="1"/>
  <c r="E925" i="109" s="1"/>
  <c r="E1120" i="109" s="1"/>
  <c r="E1314" i="109" s="1"/>
  <c r="E1521" i="109" s="1"/>
  <c r="E1728" i="109" s="1"/>
  <c r="E1935" i="109" s="1"/>
  <c r="S252" i="109"/>
  <c r="AG252" i="109"/>
  <c r="AA252" i="109"/>
  <c r="F469" i="109"/>
  <c r="E516" i="109"/>
  <c r="E734" i="109" s="1"/>
  <c r="E952" i="109" s="1"/>
  <c r="E1146" i="109" s="1"/>
  <c r="E1340" i="109" s="1"/>
  <c r="E1547" i="109" s="1"/>
  <c r="E1754" i="109" s="1"/>
  <c r="E1961" i="109" s="1"/>
  <c r="E512" i="109"/>
  <c r="E730" i="109" s="1"/>
  <c r="E948" i="109" s="1"/>
  <c r="E1142" i="109" s="1"/>
  <c r="E1336" i="109" s="1"/>
  <c r="E1543" i="109" s="1"/>
  <c r="E1750" i="109" s="1"/>
  <c r="E1957" i="109" s="1"/>
  <c r="E508" i="109"/>
  <c r="E726" i="109" s="1"/>
  <c r="E944" i="109" s="1"/>
  <c r="E1138" i="109" s="1"/>
  <c r="E1332" i="109" s="1"/>
  <c r="E1539" i="109" s="1"/>
  <c r="E1746" i="109" s="1"/>
  <c r="E1953" i="109" s="1"/>
  <c r="E504" i="109"/>
  <c r="E722" i="109" s="1"/>
  <c r="E940" i="109" s="1"/>
  <c r="E1134" i="109" s="1"/>
  <c r="E1328" i="109" s="1"/>
  <c r="E1535" i="109" s="1"/>
  <c r="E1742" i="109" s="1"/>
  <c r="E1949" i="109" s="1"/>
  <c r="E496" i="109"/>
  <c r="E714" i="109" s="1"/>
  <c r="E932" i="109" s="1"/>
  <c r="E1127" i="109" s="1"/>
  <c r="E1321" i="109" s="1"/>
  <c r="E1528" i="109" s="1"/>
  <c r="E1735" i="109" s="1"/>
  <c r="E1942" i="109" s="1"/>
  <c r="E487" i="109"/>
  <c r="E705" i="109" s="1"/>
  <c r="E923" i="109" s="1"/>
  <c r="E1118" i="109" s="1"/>
  <c r="E1312" i="109" s="1"/>
  <c r="E1519" i="109" s="1"/>
  <c r="E1726" i="109" s="1"/>
  <c r="E1933" i="109" s="1"/>
  <c r="E481" i="109"/>
  <c r="E699" i="109" s="1"/>
  <c r="E917" i="109" s="1"/>
  <c r="E1112" i="109" s="1"/>
  <c r="E1306" i="109" s="1"/>
  <c r="E1513" i="109" s="1"/>
  <c r="E1720" i="109" s="1"/>
  <c r="E1927" i="109" s="1"/>
  <c r="AN1300" i="109"/>
  <c r="AR1300" i="109"/>
  <c r="AK1300" i="109"/>
  <c r="AO1300" i="109"/>
  <c r="AL1300" i="109"/>
  <c r="AP1300" i="109"/>
  <c r="AM1300" i="109"/>
  <c r="AQ1300" i="109"/>
  <c r="AJ1300" i="109"/>
  <c r="AT1300" i="109"/>
  <c r="AU1300" i="109"/>
  <c r="E513" i="109"/>
  <c r="E731" i="109" s="1"/>
  <c r="E949" i="109" s="1"/>
  <c r="E1143" i="109" s="1"/>
  <c r="E1337" i="109" s="1"/>
  <c r="E1544" i="109" s="1"/>
  <c r="E1751" i="109" s="1"/>
  <c r="E1958" i="109" s="1"/>
  <c r="E509" i="109"/>
  <c r="E727" i="109" s="1"/>
  <c r="E945" i="109" s="1"/>
  <c r="E1139" i="109" s="1"/>
  <c r="E1333" i="109" s="1"/>
  <c r="E1540" i="109" s="1"/>
  <c r="E1747" i="109" s="1"/>
  <c r="E1954" i="109" s="1"/>
  <c r="E499" i="109"/>
  <c r="E717" i="109" s="1"/>
  <c r="E935" i="109" s="1"/>
  <c r="E1129" i="109" s="1"/>
  <c r="E1323" i="109" s="1"/>
  <c r="E1530" i="109" s="1"/>
  <c r="E1737" i="109" s="1"/>
  <c r="E1944" i="109" s="1"/>
  <c r="E482" i="109"/>
  <c r="E700" i="109" s="1"/>
  <c r="E918" i="109" s="1"/>
  <c r="E1113" i="109" s="1"/>
  <c r="E1307" i="109" s="1"/>
  <c r="E1514" i="109" s="1"/>
  <c r="E1721" i="109" s="1"/>
  <c r="E1928" i="109" s="1"/>
  <c r="E477" i="109"/>
  <c r="E695" i="109" s="1"/>
  <c r="E913" i="109" s="1"/>
  <c r="E1108" i="109" s="1"/>
  <c r="E1302" i="109" s="1"/>
  <c r="E1509" i="109" s="1"/>
  <c r="E1716" i="109" s="1"/>
  <c r="E1923" i="109" s="1"/>
  <c r="AK1294" i="109"/>
  <c r="AJ1294" i="109"/>
  <c r="AN1294" i="109"/>
  <c r="AR1294" i="109"/>
  <c r="AO1294" i="109"/>
  <c r="AS1294" i="109"/>
  <c r="AT1294" i="109"/>
  <c r="AQ1294" i="109"/>
  <c r="AU1294" i="109"/>
  <c r="Q252" i="109"/>
  <c r="Q1100" i="109" s="1"/>
  <c r="W252" i="109"/>
  <c r="AF252" i="109"/>
  <c r="AH252" i="109"/>
  <c r="E515" i="109"/>
  <c r="E733" i="109" s="1"/>
  <c r="E951" i="109" s="1"/>
  <c r="E1145" i="109" s="1"/>
  <c r="E1339" i="109" s="1"/>
  <c r="E1546" i="109" s="1"/>
  <c r="E1753" i="109" s="1"/>
  <c r="E1960" i="109" s="1"/>
  <c r="E511" i="109"/>
  <c r="E729" i="109" s="1"/>
  <c r="E947" i="109" s="1"/>
  <c r="E1141" i="109" s="1"/>
  <c r="E1335" i="109" s="1"/>
  <c r="E1542" i="109" s="1"/>
  <c r="E1749" i="109" s="1"/>
  <c r="E1956" i="109" s="1"/>
  <c r="E507" i="109"/>
  <c r="E725" i="109" s="1"/>
  <c r="E943" i="109" s="1"/>
  <c r="E1137" i="109" s="1"/>
  <c r="E1331" i="109" s="1"/>
  <c r="E1538" i="109" s="1"/>
  <c r="E1745" i="109" s="1"/>
  <c r="E1952" i="109" s="1"/>
  <c r="E502" i="109"/>
  <c r="E720" i="109" s="1"/>
  <c r="E938" i="109" s="1"/>
  <c r="E1132" i="109" s="1"/>
  <c r="E1326" i="109" s="1"/>
  <c r="E1533" i="109" s="1"/>
  <c r="E1740" i="109" s="1"/>
  <c r="E1947" i="109" s="1"/>
  <c r="E493" i="109"/>
  <c r="E711" i="109" s="1"/>
  <c r="E929" i="109" s="1"/>
  <c r="E1124" i="109" s="1"/>
  <c r="E1318" i="109" s="1"/>
  <c r="E1525" i="109" s="1"/>
  <c r="E1732" i="109" s="1"/>
  <c r="E1939" i="109" s="1"/>
  <c r="E485" i="109"/>
  <c r="E703" i="109" s="1"/>
  <c r="E921" i="109" s="1"/>
  <c r="E1116" i="109" s="1"/>
  <c r="E1310" i="109" s="1"/>
  <c r="E1517" i="109" s="1"/>
  <c r="E1724" i="109" s="1"/>
  <c r="E1931" i="109" s="1"/>
  <c r="E480" i="109"/>
  <c r="E698" i="109" s="1"/>
  <c r="E916" i="109" s="1"/>
  <c r="E1111" i="109" s="1"/>
  <c r="E1305" i="109" s="1"/>
  <c r="E1512" i="109" s="1"/>
  <c r="E1719" i="109" s="1"/>
  <c r="E1926" i="109" s="1"/>
  <c r="AN1298" i="109"/>
  <c r="AR1298" i="109"/>
  <c r="AK1298" i="109"/>
  <c r="AO1298" i="109"/>
  <c r="AL1298" i="109"/>
  <c r="AP1298" i="109"/>
  <c r="AJ1298" i="109"/>
  <c r="AM1298" i="109"/>
  <c r="AQ1298" i="109"/>
  <c r="AT1298" i="109"/>
  <c r="T252" i="109"/>
  <c r="R252" i="109"/>
  <c r="AB252" i="109"/>
  <c r="AD252" i="109"/>
  <c r="Y252" i="109"/>
  <c r="E518" i="109"/>
  <c r="E736" i="109" s="1"/>
  <c r="E954" i="109" s="1"/>
  <c r="E1148" i="109" s="1"/>
  <c r="E1342" i="109" s="1"/>
  <c r="E1549" i="109" s="1"/>
  <c r="E1756" i="109" s="1"/>
  <c r="E1963" i="109" s="1"/>
  <c r="E514" i="109"/>
  <c r="E732" i="109" s="1"/>
  <c r="E950" i="109" s="1"/>
  <c r="E1144" i="109" s="1"/>
  <c r="E1338" i="109" s="1"/>
  <c r="E1545" i="109" s="1"/>
  <c r="E1752" i="109" s="1"/>
  <c r="E1959" i="109" s="1"/>
  <c r="E510" i="109"/>
  <c r="E728" i="109" s="1"/>
  <c r="E946" i="109" s="1"/>
  <c r="E1140" i="109" s="1"/>
  <c r="E1334" i="109" s="1"/>
  <c r="E1541" i="109" s="1"/>
  <c r="E1748" i="109" s="1"/>
  <c r="E1955" i="109" s="1"/>
  <c r="E506" i="109"/>
  <c r="E724" i="109" s="1"/>
  <c r="E942" i="109" s="1"/>
  <c r="E1136" i="109" s="1"/>
  <c r="E1330" i="109" s="1"/>
  <c r="E1537" i="109" s="1"/>
  <c r="E1744" i="109" s="1"/>
  <c r="E1951" i="109" s="1"/>
  <c r="E501" i="109"/>
  <c r="E719" i="109" s="1"/>
  <c r="E937" i="109" s="1"/>
  <c r="E1131" i="109" s="1"/>
  <c r="E1325" i="109" s="1"/>
  <c r="E1532" i="109" s="1"/>
  <c r="E1739" i="109" s="1"/>
  <c r="E1946" i="109" s="1"/>
  <c r="E491" i="109"/>
  <c r="E709" i="109" s="1"/>
  <c r="E927" i="109" s="1"/>
  <c r="E1122" i="109" s="1"/>
  <c r="E1316" i="109" s="1"/>
  <c r="E1523" i="109" s="1"/>
  <c r="E1730" i="109" s="1"/>
  <c r="E1937" i="109" s="1"/>
  <c r="E483" i="109"/>
  <c r="E701" i="109" s="1"/>
  <c r="E919" i="109" s="1"/>
  <c r="E1114" i="109" s="1"/>
  <c r="E1308" i="109" s="1"/>
  <c r="E1515" i="109" s="1"/>
  <c r="E1722" i="109" s="1"/>
  <c r="E1929" i="109" s="1"/>
  <c r="E479" i="109"/>
  <c r="E697" i="109" s="1"/>
  <c r="E915" i="109" s="1"/>
  <c r="E1110" i="109" s="1"/>
  <c r="E1304" i="109" s="1"/>
  <c r="E1511" i="109" s="1"/>
  <c r="E1718" i="109" s="1"/>
  <c r="E1925" i="109" s="1"/>
  <c r="AN1295" i="109"/>
  <c r="AK1295" i="109"/>
  <c r="AL1295" i="109"/>
  <c r="AM1295" i="109"/>
  <c r="AJ1295" i="109"/>
  <c r="AS1295" i="109"/>
  <c r="AP1295" i="109"/>
  <c r="AT1295" i="109"/>
  <c r="AR1295" i="109"/>
  <c r="AQ1295" i="109"/>
  <c r="AU1295" i="109"/>
  <c r="E452" i="109"/>
  <c r="E670" i="109" s="1"/>
  <c r="E888" i="109" s="1"/>
  <c r="E1090" i="109" s="1"/>
  <c r="E1284" i="109" s="1"/>
  <c r="E1486" i="109" s="1"/>
  <c r="E1693" i="109" s="1"/>
  <c r="E1900" i="109" s="1"/>
  <c r="AG387" i="109"/>
  <c r="AH387" i="109"/>
  <c r="B506" i="109"/>
  <c r="B724" i="109" s="1"/>
  <c r="B942" i="109" s="1"/>
  <c r="B1136" i="109" s="1"/>
  <c r="B1330" i="109" s="1"/>
  <c r="B1537" i="109" s="1"/>
  <c r="B1744" i="109" s="1"/>
  <c r="B1951" i="109" s="1"/>
  <c r="C1442" i="109"/>
  <c r="C1649" i="109" s="1"/>
  <c r="C1856" i="109" s="1"/>
  <c r="AC1509" i="109"/>
  <c r="AD1509" i="109" s="1"/>
  <c r="AE1509" i="109" s="1"/>
  <c r="AF1509" i="109" s="1"/>
  <c r="AC1511" i="109"/>
  <c r="AD1511" i="109" s="1"/>
  <c r="AE1511" i="109" s="1"/>
  <c r="AF1511" i="109" s="1"/>
  <c r="AC1507" i="109"/>
  <c r="AD1507" i="109" s="1"/>
  <c r="AE1507" i="109" s="1"/>
  <c r="AF1507" i="109" s="1"/>
  <c r="B475" i="109"/>
  <c r="B693" i="109" s="1"/>
  <c r="B911" i="109" s="1"/>
  <c r="B1106" i="109" s="1"/>
  <c r="B1300" i="109" s="1"/>
  <c r="B1507" i="109" s="1"/>
  <c r="B1714" i="109" s="1"/>
  <c r="B1921" i="109" s="1"/>
  <c r="C473" i="109"/>
  <c r="C691" i="109" s="1"/>
  <c r="C909" i="109" s="1"/>
  <c r="C1104" i="109" s="1"/>
  <c r="C1298" i="109" s="1"/>
  <c r="C1505" i="109" s="1"/>
  <c r="C1712" i="109" s="1"/>
  <c r="C1919" i="109" s="1"/>
  <c r="D470" i="109"/>
  <c r="Q1104" i="109"/>
  <c r="AI1298" i="109"/>
  <c r="Q1101" i="109"/>
  <c r="R1101" i="109" s="1"/>
  <c r="S1101" i="109" s="1"/>
  <c r="T1101" i="109" s="1"/>
  <c r="U1101" i="109" s="1"/>
  <c r="W1101" i="109" s="1"/>
  <c r="X1101" i="109" s="1"/>
  <c r="Y1101" i="109" s="1"/>
  <c r="Z1101" i="109" s="1"/>
  <c r="AA1101" i="109" s="1"/>
  <c r="AB1101" i="109" s="1"/>
  <c r="AC1101" i="109" s="1"/>
  <c r="AD1101" i="109" s="1"/>
  <c r="AE1101" i="109" s="1"/>
  <c r="AF1101" i="109" s="1"/>
  <c r="AG1101" i="109" s="1"/>
  <c r="AD1502" i="109"/>
  <c r="AE1502" i="109" s="1"/>
  <c r="AF1502" i="109" s="1"/>
  <c r="E475" i="109"/>
  <c r="E693" i="109" s="1"/>
  <c r="E911" i="109" s="1"/>
  <c r="E1106" i="109" s="1"/>
  <c r="E1300" i="109" s="1"/>
  <c r="E1507" i="109" s="1"/>
  <c r="E1714" i="109" s="1"/>
  <c r="E1921" i="109" s="1"/>
  <c r="A475" i="109"/>
  <c r="A693" i="109" s="1"/>
  <c r="A911" i="109" s="1"/>
  <c r="A1106" i="109" s="1"/>
  <c r="A1300" i="109" s="1"/>
  <c r="A1507" i="109" s="1"/>
  <c r="A1714" i="109" s="1"/>
  <c r="A1921" i="109" s="1"/>
  <c r="B473" i="109"/>
  <c r="B691" i="109" s="1"/>
  <c r="B909" i="109" s="1"/>
  <c r="B1104" i="109" s="1"/>
  <c r="B1298" i="109" s="1"/>
  <c r="B1505" i="109" s="1"/>
  <c r="B1712" i="109" s="1"/>
  <c r="B1919" i="109" s="1"/>
  <c r="C470" i="109"/>
  <c r="C688" i="109" s="1"/>
  <c r="C906" i="109" s="1"/>
  <c r="C1101" i="109" s="1"/>
  <c r="C1295" i="109" s="1"/>
  <c r="D475" i="109"/>
  <c r="E473" i="109"/>
  <c r="E691" i="109" s="1"/>
  <c r="E909" i="109" s="1"/>
  <c r="E1104" i="109" s="1"/>
  <c r="E1298" i="109" s="1"/>
  <c r="E1505" i="109" s="1"/>
  <c r="E1712" i="109" s="1"/>
  <c r="E1919" i="109" s="1"/>
  <c r="A473" i="109"/>
  <c r="A691" i="109" s="1"/>
  <c r="A909" i="109" s="1"/>
  <c r="A1104" i="109" s="1"/>
  <c r="A1298" i="109" s="1"/>
  <c r="A1505" i="109" s="1"/>
  <c r="A1712" i="109" s="1"/>
  <c r="A1919" i="109" s="1"/>
  <c r="B470" i="109"/>
  <c r="B688" i="109" s="1"/>
  <c r="B906" i="109" s="1"/>
  <c r="B1101" i="109" s="1"/>
  <c r="B1295" i="109" s="1"/>
  <c r="C475" i="109"/>
  <c r="C693" i="109" s="1"/>
  <c r="C911" i="109" s="1"/>
  <c r="C1106" i="109" s="1"/>
  <c r="C1300" i="109" s="1"/>
  <c r="C1507" i="109" s="1"/>
  <c r="C1714" i="109" s="1"/>
  <c r="C1921" i="109" s="1"/>
  <c r="D473" i="109"/>
  <c r="D691" i="109" s="1"/>
  <c r="D909" i="109" s="1"/>
  <c r="D1104" i="109" s="1"/>
  <c r="D1298" i="109" s="1"/>
  <c r="D1505" i="109" s="1"/>
  <c r="D1712" i="109" s="1"/>
  <c r="D1919" i="109" s="1"/>
  <c r="E470" i="109"/>
  <c r="E688" i="109" s="1"/>
  <c r="E906" i="109" s="1"/>
  <c r="E1101" i="109" s="1"/>
  <c r="E1295" i="109" s="1"/>
  <c r="A470" i="109"/>
  <c r="A688" i="109" s="1"/>
  <c r="A906" i="109" s="1"/>
  <c r="A1101" i="109" s="1"/>
  <c r="A1295" i="109" s="1"/>
  <c r="D469" i="109"/>
  <c r="D687" i="109" s="1"/>
  <c r="D905" i="109" s="1"/>
  <c r="D1100" i="109" s="1"/>
  <c r="D1294" i="109" s="1"/>
  <c r="AD1501" i="109"/>
  <c r="AE1501" i="109" s="1"/>
  <c r="AF1501" i="109" s="1"/>
  <c r="C469" i="109"/>
  <c r="C687" i="109" s="1"/>
  <c r="C905" i="109" s="1"/>
  <c r="C1100" i="109" s="1"/>
  <c r="C1294" i="109" s="1"/>
  <c r="E469" i="109"/>
  <c r="E687" i="109" s="1"/>
  <c r="E905" i="109" s="1"/>
  <c r="E1100" i="109" s="1"/>
  <c r="E1294" i="109" s="1"/>
  <c r="A469" i="109"/>
  <c r="A687" i="109" s="1"/>
  <c r="A905" i="109" s="1"/>
  <c r="A1100" i="109" s="1"/>
  <c r="A1294" i="109" s="1"/>
  <c r="AC1505" i="109"/>
  <c r="B469" i="109"/>
  <c r="B687" i="109" s="1"/>
  <c r="B905" i="109" s="1"/>
  <c r="B1100" i="109" s="1"/>
  <c r="B1294" i="109" s="1"/>
  <c r="E428" i="109"/>
  <c r="E646" i="109" s="1"/>
  <c r="E864" i="109" s="1"/>
  <c r="E1070" i="109" s="1"/>
  <c r="E1264" i="109" s="1"/>
  <c r="E1465" i="109" s="1"/>
  <c r="E1672" i="109" s="1"/>
  <c r="E1879" i="109" s="1"/>
  <c r="A428" i="109"/>
  <c r="A646" i="109" s="1"/>
  <c r="A864" i="109" s="1"/>
  <c r="A1070" i="109" s="1"/>
  <c r="A1264" i="109" s="1"/>
  <c r="A1465" i="109" s="1"/>
  <c r="A1672" i="109" s="1"/>
  <c r="A1879" i="109" s="1"/>
  <c r="C428" i="109"/>
  <c r="C646" i="109" s="1"/>
  <c r="C864" i="109" s="1"/>
  <c r="C1070" i="109" s="1"/>
  <c r="C1264" i="109" s="1"/>
  <c r="C1465" i="109" s="1"/>
  <c r="C1672" i="109" s="1"/>
  <c r="C1879" i="109" s="1"/>
  <c r="B428" i="109"/>
  <c r="B646" i="109" s="1"/>
  <c r="B864" i="109" s="1"/>
  <c r="B1070" i="109" s="1"/>
  <c r="B1264" i="109" s="1"/>
  <c r="B1465" i="109" s="1"/>
  <c r="B1672" i="109" s="1"/>
  <c r="B1879" i="109" s="1"/>
  <c r="E403" i="109"/>
  <c r="E621" i="109" s="1"/>
  <c r="E839" i="109" s="1"/>
  <c r="E1051" i="109" s="1"/>
  <c r="E1245" i="109" s="1"/>
  <c r="A403" i="109"/>
  <c r="A621" i="109" s="1"/>
  <c r="A839" i="109" s="1"/>
  <c r="A1051" i="109" s="1"/>
  <c r="A1245" i="109" s="1"/>
  <c r="AE387" i="109"/>
  <c r="AF387" i="109"/>
  <c r="H15" i="119"/>
  <c r="EK69" i="109"/>
  <c r="EK68" i="109"/>
  <c r="EK59" i="109"/>
  <c r="AO1295" i="109"/>
  <c r="EK62" i="109"/>
  <c r="AS1298" i="109"/>
  <c r="EK66" i="109"/>
  <c r="EK58" i="109"/>
  <c r="AL1294" i="109"/>
  <c r="EK70" i="109"/>
  <c r="EK64" i="109"/>
  <c r="AS1300" i="109"/>
  <c r="B505" i="109"/>
  <c r="B723" i="109" s="1"/>
  <c r="B941" i="109" s="1"/>
  <c r="B1135" i="109" s="1"/>
  <c r="B1329" i="109" s="1"/>
  <c r="B1536" i="109" s="1"/>
  <c r="B1743" i="109" s="1"/>
  <c r="B1950" i="109" s="1"/>
  <c r="B496" i="109"/>
  <c r="B714" i="109" s="1"/>
  <c r="B932" i="109" s="1"/>
  <c r="B1127" i="109" s="1"/>
  <c r="B1321" i="109" s="1"/>
  <c r="B1528" i="109" s="1"/>
  <c r="B1735" i="109" s="1"/>
  <c r="B1942" i="109" s="1"/>
  <c r="B487" i="109"/>
  <c r="B705" i="109" s="1"/>
  <c r="B923" i="109" s="1"/>
  <c r="B1118" i="109" s="1"/>
  <c r="B1312" i="109" s="1"/>
  <c r="B1519" i="109" s="1"/>
  <c r="B1726" i="109" s="1"/>
  <c r="B1933" i="109" s="1"/>
  <c r="D483" i="109"/>
  <c r="D701" i="109" s="1"/>
  <c r="D919" i="109" s="1"/>
  <c r="D1114" i="109" s="1"/>
  <c r="D1308" i="109" s="1"/>
  <c r="D1515" i="109" s="1"/>
  <c r="D1722" i="109" s="1"/>
  <c r="D1929" i="109" s="1"/>
  <c r="B439" i="109"/>
  <c r="B657" i="109" s="1"/>
  <c r="B875" i="109" s="1"/>
  <c r="B1080" i="109" s="1"/>
  <c r="B1274" i="109" s="1"/>
  <c r="B1475" i="109" s="1"/>
  <c r="B1682" i="109" s="1"/>
  <c r="B1889" i="109" s="1"/>
  <c r="D403" i="109"/>
  <c r="D621" i="109" s="1"/>
  <c r="D839" i="109" s="1"/>
  <c r="D1051" i="109" s="1"/>
  <c r="D1245" i="109" s="1"/>
  <c r="B504" i="109"/>
  <c r="B722" i="109" s="1"/>
  <c r="B940" i="109" s="1"/>
  <c r="B1134" i="109" s="1"/>
  <c r="B1328" i="109" s="1"/>
  <c r="B1535" i="109" s="1"/>
  <c r="B1742" i="109" s="1"/>
  <c r="B1949" i="109" s="1"/>
  <c r="D501" i="109"/>
  <c r="D719" i="109" s="1"/>
  <c r="D937" i="109" s="1"/>
  <c r="D1131" i="109" s="1"/>
  <c r="D1325" i="109" s="1"/>
  <c r="D1532" i="109" s="1"/>
  <c r="D1739" i="109" s="1"/>
  <c r="D1946" i="109" s="1"/>
  <c r="D491" i="109"/>
  <c r="D709" i="109" s="1"/>
  <c r="D927" i="109" s="1"/>
  <c r="D1122" i="109" s="1"/>
  <c r="D1316" i="109" s="1"/>
  <c r="D1523" i="109" s="1"/>
  <c r="D1730" i="109" s="1"/>
  <c r="D1937" i="109" s="1"/>
  <c r="D452" i="109"/>
  <c r="D670" i="109" s="1"/>
  <c r="D888" i="109" s="1"/>
  <c r="D1090" i="109" s="1"/>
  <c r="D1284" i="109" s="1"/>
  <c r="D1486" i="109" s="1"/>
  <c r="D1693" i="109" s="1"/>
  <c r="D1900" i="109" s="1"/>
  <c r="D430" i="109"/>
  <c r="D648" i="109" s="1"/>
  <c r="D866" i="109" s="1"/>
  <c r="D1072" i="109" s="1"/>
  <c r="D1266" i="109" s="1"/>
  <c r="D1467" i="109" s="1"/>
  <c r="D1674" i="109" s="1"/>
  <c r="D1881" i="109" s="1"/>
  <c r="D2268" i="109" s="1"/>
  <c r="D499" i="109"/>
  <c r="D717" i="109" s="1"/>
  <c r="D935" i="109" s="1"/>
  <c r="D1129" i="109" s="1"/>
  <c r="D1323" i="109" s="1"/>
  <c r="D1530" i="109" s="1"/>
  <c r="D1737" i="109" s="1"/>
  <c r="D1944" i="109" s="1"/>
  <c r="D489" i="109"/>
  <c r="D707" i="109" s="1"/>
  <c r="D925" i="109" s="1"/>
  <c r="D1120" i="109" s="1"/>
  <c r="D1314" i="109" s="1"/>
  <c r="D1521" i="109" s="1"/>
  <c r="D1728" i="109" s="1"/>
  <c r="D1935" i="109" s="1"/>
  <c r="D444" i="109"/>
  <c r="D662" i="109" s="1"/>
  <c r="D880" i="109" s="1"/>
  <c r="D1084" i="109" s="1"/>
  <c r="D1278" i="109" s="1"/>
  <c r="D1479" i="109" s="1"/>
  <c r="D428" i="109"/>
  <c r="D646" i="109" s="1"/>
  <c r="D864" i="109" s="1"/>
  <c r="D1070" i="109" s="1"/>
  <c r="D1264" i="109" s="1"/>
  <c r="D1465" i="109" s="1"/>
  <c r="D1672" i="109" s="1"/>
  <c r="D1879" i="109" s="1"/>
  <c r="D2267" i="109" s="1"/>
  <c r="D395" i="109"/>
  <c r="D613" i="109" s="1"/>
  <c r="D831" i="109" s="1"/>
  <c r="D1049" i="109" s="1"/>
  <c r="D1243" i="109" s="1"/>
  <c r="D1437" i="109" s="1"/>
  <c r="D1644" i="109" s="1"/>
  <c r="D1851" i="109" s="1"/>
  <c r="D496" i="109"/>
  <c r="D714" i="109" s="1"/>
  <c r="D932" i="109" s="1"/>
  <c r="D1127" i="109" s="1"/>
  <c r="D1321" i="109" s="1"/>
  <c r="D1528" i="109" s="1"/>
  <c r="D1735" i="109" s="1"/>
  <c r="D1942" i="109" s="1"/>
  <c r="D487" i="109"/>
  <c r="D705" i="109" s="1"/>
  <c r="D923" i="109" s="1"/>
  <c r="D1118" i="109" s="1"/>
  <c r="D1312" i="109" s="1"/>
  <c r="D1519" i="109" s="1"/>
  <c r="D1726" i="109" s="1"/>
  <c r="D1933" i="109" s="1"/>
  <c r="D458" i="109"/>
  <c r="D676" i="109" s="1"/>
  <c r="D894" i="109" s="1"/>
  <c r="D1096" i="109" s="1"/>
  <c r="D1290" i="109" s="1"/>
  <c r="D1492" i="109" s="1"/>
  <c r="D1699" i="109" s="1"/>
  <c r="D1906" i="109" s="1"/>
  <c r="D439" i="109"/>
  <c r="D657" i="109" s="1"/>
  <c r="D875" i="109" s="1"/>
  <c r="D1080" i="109" s="1"/>
  <c r="D1274" i="109" s="1"/>
  <c r="D1475" i="109" s="1"/>
  <c r="D1682" i="109" s="1"/>
  <c r="D1889" i="109" s="1"/>
  <c r="D416" i="109"/>
  <c r="D634" i="109" s="1"/>
  <c r="D852" i="109" s="1"/>
  <c r="D1064" i="109" s="1"/>
  <c r="D1258" i="109" s="1"/>
  <c r="D1455" i="109" s="1"/>
  <c r="D1662" i="109" s="1"/>
  <c r="D1869" i="109" s="1"/>
  <c r="D2266" i="109" s="1"/>
  <c r="D502" i="109"/>
  <c r="D720" i="109" s="1"/>
  <c r="D938" i="109" s="1"/>
  <c r="D1132" i="109" s="1"/>
  <c r="D1326" i="109" s="1"/>
  <c r="D1533" i="109" s="1"/>
  <c r="D1740" i="109" s="1"/>
  <c r="D1947" i="109" s="1"/>
  <c r="D493" i="109"/>
  <c r="D711" i="109" s="1"/>
  <c r="D929" i="109" s="1"/>
  <c r="D1124" i="109" s="1"/>
  <c r="D1318" i="109" s="1"/>
  <c r="D1525" i="109" s="1"/>
  <c r="D1732" i="109" s="1"/>
  <c r="D1939" i="109" s="1"/>
  <c r="D485" i="109"/>
  <c r="D703" i="109" s="1"/>
  <c r="D921" i="109" s="1"/>
  <c r="D1116" i="109" s="1"/>
  <c r="D1310" i="109" s="1"/>
  <c r="D1517" i="109" s="1"/>
  <c r="D1724" i="109" s="1"/>
  <c r="D1931" i="109" s="1"/>
  <c r="D455" i="109"/>
  <c r="D673" i="109" s="1"/>
  <c r="D891" i="109" s="1"/>
  <c r="D1093" i="109" s="1"/>
  <c r="D1287" i="109" s="1"/>
  <c r="D1489" i="109" s="1"/>
  <c r="D1696" i="109" s="1"/>
  <c r="D1903" i="109" s="1"/>
  <c r="D434" i="109"/>
  <c r="D652" i="109" s="1"/>
  <c r="D870" i="109" s="1"/>
  <c r="D1075" i="109" s="1"/>
  <c r="D1269" i="109" s="1"/>
  <c r="D1470" i="109" s="1"/>
  <c r="D1677" i="109" s="1"/>
  <c r="D1884" i="109" s="1"/>
  <c r="D2269" i="109" s="1"/>
  <c r="D410" i="109"/>
  <c r="D628" i="109" s="1"/>
  <c r="D846" i="109" s="1"/>
  <c r="D1058" i="109" s="1"/>
  <c r="D1252" i="109" s="1"/>
  <c r="D1449" i="109" s="1"/>
  <c r="D1656" i="109" s="1"/>
  <c r="D1863" i="109" s="1"/>
  <c r="B507" i="109"/>
  <c r="B725" i="109" s="1"/>
  <c r="B943" i="109" s="1"/>
  <c r="B1137" i="109" s="1"/>
  <c r="B1331" i="109" s="1"/>
  <c r="B1538" i="109" s="1"/>
  <c r="B1745" i="109" s="1"/>
  <c r="B1952" i="109" s="1"/>
  <c r="AB1235" i="109"/>
  <c r="AC1235" i="109" s="1"/>
  <c r="L1989" i="109"/>
  <c r="M1989" i="109" s="1"/>
  <c r="N1989" i="109" s="1"/>
  <c r="O1989" i="109" s="1"/>
  <c r="P1989" i="109" s="1"/>
  <c r="V253" i="109"/>
  <c r="EK193" i="109"/>
  <c r="AD387" i="109"/>
  <c r="AD1636" i="109" s="1"/>
  <c r="AE1636" i="109" s="1"/>
  <c r="AF1636" i="109" s="1"/>
  <c r="AG1636" i="109" s="1"/>
  <c r="AI253" i="109"/>
  <c r="AC1435" i="109"/>
  <c r="AC1525" i="109"/>
  <c r="S1638" i="109"/>
  <c r="U1642" i="109"/>
  <c r="W1787" i="109"/>
  <c r="W1672" i="109"/>
  <c r="W1843" i="109"/>
  <c r="W1829" i="109"/>
  <c r="W1806" i="109"/>
  <c r="W1831" i="109"/>
  <c r="W1726" i="109"/>
  <c r="W1810" i="109"/>
  <c r="W1749" i="109"/>
  <c r="W1760" i="109"/>
  <c r="W1781" i="109"/>
  <c r="W1803" i="109"/>
  <c r="W1721" i="109"/>
  <c r="W1788" i="109"/>
  <c r="W1804" i="109"/>
  <c r="W1778" i="109"/>
  <c r="W1751" i="109"/>
  <c r="W1771" i="109"/>
  <c r="W1780" i="109"/>
  <c r="W1801" i="109"/>
  <c r="W1720" i="109"/>
  <c r="W1812" i="109"/>
  <c r="W1816" i="109"/>
  <c r="W1807" i="109"/>
  <c r="W1774" i="109"/>
  <c r="W1768" i="109"/>
  <c r="W1772" i="109"/>
  <c r="W1795" i="109"/>
  <c r="W1755" i="109"/>
  <c r="W1786" i="109"/>
  <c r="W1742" i="109"/>
  <c r="W1770" i="109"/>
  <c r="W1708" i="109"/>
  <c r="W1800" i="109"/>
  <c r="W1756" i="109"/>
  <c r="W1748" i="109"/>
  <c r="W1758" i="109"/>
  <c r="W1779" i="109"/>
  <c r="W1793" i="109"/>
  <c r="W1762" i="109"/>
  <c r="W1799" i="109"/>
  <c r="W1811" i="109"/>
  <c r="W1809" i="109"/>
  <c r="U1682" i="109"/>
  <c r="W1747" i="109"/>
  <c r="W1839" i="109"/>
  <c r="W1827" i="109"/>
  <c r="W1837" i="109"/>
  <c r="W1728" i="109"/>
  <c r="U1699" i="109"/>
  <c r="U1735" i="109"/>
  <c r="U1797" i="109"/>
  <c r="T1770" i="109"/>
  <c r="T1783" i="109"/>
  <c r="T1768" i="109"/>
  <c r="T1812" i="109"/>
  <c r="T1745" i="109"/>
  <c r="T1779" i="109"/>
  <c r="T1755" i="109"/>
  <c r="T1807" i="109"/>
  <c r="T1805" i="109"/>
  <c r="T1721" i="109"/>
  <c r="T1662" i="109"/>
  <c r="T1759" i="109"/>
  <c r="T1708" i="109"/>
  <c r="T1775" i="109"/>
  <c r="T1762" i="109"/>
  <c r="T1789" i="109"/>
  <c r="T1788" i="109"/>
  <c r="T1794" i="109"/>
  <c r="T1793" i="109"/>
  <c r="T1756" i="109"/>
  <c r="T1795" i="109"/>
  <c r="T1800" i="109"/>
  <c r="T1761" i="109"/>
  <c r="T1841" i="109"/>
  <c r="T1742" i="109"/>
  <c r="T1748" i="109"/>
  <c r="T1798" i="109"/>
  <c r="S1682" i="109"/>
  <c r="T1803" i="109"/>
  <c r="T1806" i="109"/>
  <c r="T1758" i="109"/>
  <c r="T1811" i="109"/>
  <c r="T1843" i="109"/>
  <c r="T1753" i="109"/>
  <c r="T1809" i="109"/>
  <c r="T1825" i="109"/>
  <c r="T1790" i="109"/>
  <c r="T1791" i="109"/>
  <c r="T1833" i="109"/>
  <c r="T1767" i="109"/>
  <c r="T1827" i="109"/>
  <c r="T1839" i="109"/>
  <c r="T1747" i="109"/>
  <c r="T1799" i="109"/>
  <c r="T1835" i="109"/>
  <c r="T1813" i="109"/>
  <c r="T1743" i="109"/>
  <c r="T1746" i="109"/>
  <c r="T1837" i="109"/>
  <c r="T1785" i="109"/>
  <c r="T1728" i="109"/>
  <c r="S1699" i="109"/>
  <c r="S1735" i="109"/>
  <c r="S1797" i="109"/>
  <c r="S1740" i="109"/>
  <c r="T1823" i="109"/>
  <c r="U1764" i="109"/>
  <c r="T1842" i="109"/>
  <c r="U1802" i="109"/>
  <c r="T1830" i="109"/>
  <c r="U1752" i="109"/>
  <c r="U1784" i="109"/>
  <c r="U1765" i="109"/>
  <c r="T1826" i="109"/>
  <c r="T1649" i="109"/>
  <c r="T1832" i="109"/>
  <c r="T1693" i="109"/>
  <c r="T1677" i="109"/>
  <c r="T1724" i="109"/>
  <c r="U1776" i="109"/>
  <c r="T1824" i="109"/>
  <c r="T1674" i="109"/>
  <c r="U1754" i="109"/>
  <c r="T1838" i="109"/>
  <c r="T1730" i="109"/>
  <c r="U1644" i="109"/>
  <c r="T1719" i="109"/>
  <c r="T1818" i="109"/>
  <c r="T1696" i="109"/>
  <c r="T1834" i="109"/>
  <c r="T1836" i="109"/>
  <c r="T1709" i="109"/>
  <c r="T1656" i="109"/>
  <c r="T1722" i="109"/>
  <c r="T1718" i="109"/>
  <c r="T1828" i="109"/>
  <c r="T1817" i="109"/>
  <c r="U1716" i="109"/>
  <c r="T1820" i="109"/>
  <c r="T1732" i="109"/>
  <c r="T1821" i="109"/>
  <c r="T1822" i="109"/>
  <c r="U1737" i="109"/>
  <c r="T1712" i="109"/>
  <c r="T1844" i="109"/>
  <c r="T1840" i="109"/>
  <c r="T1819" i="109"/>
  <c r="BA283" i="109" l="1"/>
  <c r="BE283" i="109"/>
  <c r="AX283" i="109"/>
  <c r="BB283" i="109"/>
  <c r="BB1325" i="109" s="1"/>
  <c r="BF283" i="109"/>
  <c r="AY283" i="109"/>
  <c r="BC283" i="109"/>
  <c r="BG283" i="109"/>
  <c r="BD283" i="109"/>
  <c r="BH283" i="109"/>
  <c r="AW283" i="109"/>
  <c r="AZ283" i="109"/>
  <c r="AZ1325" i="109" s="1"/>
  <c r="AN283" i="109"/>
  <c r="AR283" i="109"/>
  <c r="AK283" i="109"/>
  <c r="AO283" i="109"/>
  <c r="AO1325" i="109" s="1"/>
  <c r="AS283" i="109"/>
  <c r="AL283" i="109"/>
  <c r="AP283" i="109"/>
  <c r="AT283" i="109"/>
  <c r="AT1325" i="109" s="1"/>
  <c r="AQ283" i="109"/>
  <c r="AM283" i="109"/>
  <c r="AU283" i="109"/>
  <c r="AJ283" i="109"/>
  <c r="AJ1325" i="109" s="1"/>
  <c r="AY300" i="109"/>
  <c r="BC300" i="109"/>
  <c r="BG300" i="109"/>
  <c r="AZ300" i="109"/>
  <c r="AZ1342" i="109" s="1"/>
  <c r="BD300" i="109"/>
  <c r="BH300" i="109"/>
  <c r="BA300" i="109"/>
  <c r="BE300" i="109"/>
  <c r="BE1342" i="109" s="1"/>
  <c r="BB300" i="109"/>
  <c r="BF300" i="109"/>
  <c r="AW300" i="109"/>
  <c r="AK300" i="109"/>
  <c r="AK1342" i="109" s="1"/>
  <c r="AO300" i="109"/>
  <c r="AS300" i="109"/>
  <c r="AS1342" i="109" s="1"/>
  <c r="AM300" i="109"/>
  <c r="AQ300" i="109"/>
  <c r="AQ1342" i="109" s="1"/>
  <c r="AU300" i="109"/>
  <c r="AX300" i="109"/>
  <c r="AR300" i="109"/>
  <c r="AJ300" i="109"/>
  <c r="AJ1342" i="109" s="1"/>
  <c r="AL300" i="109"/>
  <c r="AT300" i="109"/>
  <c r="AN300" i="109"/>
  <c r="AP300" i="109"/>
  <c r="AP1342" i="109" s="1"/>
  <c r="AY268" i="109"/>
  <c r="BC268" i="109"/>
  <c r="BG268" i="109"/>
  <c r="AZ268" i="109"/>
  <c r="AZ1310" i="109" s="1"/>
  <c r="BD268" i="109"/>
  <c r="BH268" i="109"/>
  <c r="BA268" i="109"/>
  <c r="BE268" i="109"/>
  <c r="BE1310" i="109" s="1"/>
  <c r="AX268" i="109"/>
  <c r="AW268" i="109"/>
  <c r="BB268" i="109"/>
  <c r="AM268" i="109"/>
  <c r="AM1310" i="109" s="1"/>
  <c r="AQ268" i="109"/>
  <c r="AU268" i="109"/>
  <c r="AN268" i="109"/>
  <c r="AR268" i="109"/>
  <c r="AR1310" i="109" s="1"/>
  <c r="AK268" i="109"/>
  <c r="AO268" i="109"/>
  <c r="AS268" i="109"/>
  <c r="BF268" i="109"/>
  <c r="BF1310" i="109" s="1"/>
  <c r="AL268" i="109"/>
  <c r="AT268" i="109"/>
  <c r="AP268" i="109"/>
  <c r="AJ268" i="109"/>
  <c r="AX284" i="109"/>
  <c r="BB284" i="109"/>
  <c r="BF284" i="109"/>
  <c r="AW284" i="109"/>
  <c r="AY284" i="109"/>
  <c r="BC284" i="109"/>
  <c r="BG284" i="109"/>
  <c r="AZ284" i="109"/>
  <c r="AZ1326" i="109" s="1"/>
  <c r="BD284" i="109"/>
  <c r="BH284" i="109"/>
  <c r="BA284" i="109"/>
  <c r="AK284" i="109"/>
  <c r="AK1326" i="109" s="1"/>
  <c r="AO284" i="109"/>
  <c r="AS284" i="109"/>
  <c r="BE284" i="109"/>
  <c r="AL284" i="109"/>
  <c r="AL1326" i="109" s="1"/>
  <c r="AP284" i="109"/>
  <c r="AT284" i="109"/>
  <c r="AM284" i="109"/>
  <c r="AQ284" i="109"/>
  <c r="AQ1326" i="109" s="1"/>
  <c r="AU284" i="109"/>
  <c r="AJ284" i="109"/>
  <c r="AR284" i="109"/>
  <c r="AN284" i="109"/>
  <c r="AN1326" i="109" s="1"/>
  <c r="BA293" i="109"/>
  <c r="BE293" i="109"/>
  <c r="AW293" i="109"/>
  <c r="AX293" i="109"/>
  <c r="AX1335" i="109" s="1"/>
  <c r="BB293" i="109"/>
  <c r="BF293" i="109"/>
  <c r="AY293" i="109"/>
  <c r="BC293" i="109"/>
  <c r="BC1335" i="109" s="1"/>
  <c r="BG293" i="109"/>
  <c r="AZ293" i="109"/>
  <c r="BD293" i="109"/>
  <c r="AL293" i="109"/>
  <c r="AL1335" i="109" s="1"/>
  <c r="AP293" i="109"/>
  <c r="AT293" i="109"/>
  <c r="AM293" i="109"/>
  <c r="AQ293" i="109"/>
  <c r="AQ1335" i="109" s="1"/>
  <c r="AU293" i="109"/>
  <c r="AN293" i="109"/>
  <c r="AR293" i="109"/>
  <c r="AO293" i="109"/>
  <c r="AO1335" i="109" s="1"/>
  <c r="AS293" i="109"/>
  <c r="AJ293" i="109"/>
  <c r="AK293" i="109"/>
  <c r="BH293" i="109"/>
  <c r="BH1335" i="109" s="1"/>
  <c r="AY264" i="109"/>
  <c r="BC264" i="109"/>
  <c r="BG264" i="109"/>
  <c r="AZ264" i="109"/>
  <c r="AZ1306" i="109" s="1"/>
  <c r="BD264" i="109"/>
  <c r="BH264" i="109"/>
  <c r="BA264" i="109"/>
  <c r="BE264" i="109"/>
  <c r="BE1306" i="109" s="1"/>
  <c r="BF264" i="109"/>
  <c r="AW264" i="109"/>
  <c r="AX264" i="109"/>
  <c r="BB264" i="109"/>
  <c r="BB1306" i="109" s="1"/>
  <c r="AM264" i="109"/>
  <c r="AQ264" i="109"/>
  <c r="AU264" i="109"/>
  <c r="AN264" i="109"/>
  <c r="AN1306" i="109" s="1"/>
  <c r="AR264" i="109"/>
  <c r="AK264" i="109"/>
  <c r="AO264" i="109"/>
  <c r="AS264" i="109"/>
  <c r="AS1306" i="109" s="1"/>
  <c r="AL264" i="109"/>
  <c r="AJ264" i="109"/>
  <c r="AP264" i="109"/>
  <c r="AT264" i="109"/>
  <c r="AT1306" i="109" s="1"/>
  <c r="BA279" i="109"/>
  <c r="BE279" i="109"/>
  <c r="AX279" i="109"/>
  <c r="BB279" i="109"/>
  <c r="BB1321" i="109" s="1"/>
  <c r="BF279" i="109"/>
  <c r="AY279" i="109"/>
  <c r="BC279" i="109"/>
  <c r="BG279" i="109"/>
  <c r="BG1321" i="109" s="1"/>
  <c r="AZ279" i="109"/>
  <c r="AW279" i="109"/>
  <c r="BD279" i="109"/>
  <c r="BH279" i="109"/>
  <c r="BH1321" i="109" s="1"/>
  <c r="AN279" i="109"/>
  <c r="AR279" i="109"/>
  <c r="AK279" i="109"/>
  <c r="AO279" i="109"/>
  <c r="AO1321" i="109" s="1"/>
  <c r="AS279" i="109"/>
  <c r="AL279" i="109"/>
  <c r="AP279" i="109"/>
  <c r="AT279" i="109"/>
  <c r="AT1321" i="109" s="1"/>
  <c r="AU279" i="109"/>
  <c r="AM279" i="109"/>
  <c r="AQ279" i="109"/>
  <c r="AJ279" i="109"/>
  <c r="AJ1321" i="109" s="1"/>
  <c r="AY290" i="109"/>
  <c r="BC290" i="109"/>
  <c r="BH290" i="109"/>
  <c r="AZ290" i="109"/>
  <c r="AZ1332" i="109" s="1"/>
  <c r="BD290" i="109"/>
  <c r="AW290" i="109"/>
  <c r="BA290" i="109"/>
  <c r="BF290" i="109"/>
  <c r="BF1332" i="109" s="1"/>
  <c r="AX290" i="109"/>
  <c r="BB290" i="109"/>
  <c r="AM290" i="109"/>
  <c r="AQ290" i="109"/>
  <c r="AQ1332" i="109" s="1"/>
  <c r="AU290" i="109"/>
  <c r="BG290" i="109"/>
  <c r="AN290" i="109"/>
  <c r="AR290" i="109"/>
  <c r="AR1332" i="109" s="1"/>
  <c r="AK290" i="109"/>
  <c r="AO290" i="109"/>
  <c r="AS290" i="109"/>
  <c r="AP290" i="109"/>
  <c r="AP1332" i="109" s="1"/>
  <c r="AT290" i="109"/>
  <c r="AJ290" i="109"/>
  <c r="AL290" i="109"/>
  <c r="BE290" i="109"/>
  <c r="BE1332" i="109" s="1"/>
  <c r="AZ298" i="109"/>
  <c r="BD298" i="109"/>
  <c r="BA298" i="109"/>
  <c r="BE298" i="109"/>
  <c r="BE1340" i="109" s="1"/>
  <c r="AW298" i="109"/>
  <c r="AX298" i="109"/>
  <c r="BB298" i="109"/>
  <c r="BF298" i="109"/>
  <c r="BF1340" i="109" s="1"/>
  <c r="BG298" i="109"/>
  <c r="AY298" i="109"/>
  <c r="AM298" i="109"/>
  <c r="AQ298" i="109"/>
  <c r="AQ1340" i="109" s="1"/>
  <c r="AU298" i="109"/>
  <c r="AN298" i="109"/>
  <c r="AR298" i="109"/>
  <c r="BC298" i="109"/>
  <c r="BC1340" i="109" s="1"/>
  <c r="AK298" i="109"/>
  <c r="AO298" i="109"/>
  <c r="AS298" i="109"/>
  <c r="AL298" i="109"/>
  <c r="AL1340" i="109" s="1"/>
  <c r="AP298" i="109"/>
  <c r="AJ298" i="109"/>
  <c r="AT298" i="109"/>
  <c r="BH298" i="109"/>
  <c r="BH1340" i="109" s="1"/>
  <c r="F505" i="109"/>
  <c r="BB287" i="109"/>
  <c r="BF287" i="109"/>
  <c r="AY287" i="109"/>
  <c r="AY1329" i="109" s="1"/>
  <c r="BC287" i="109"/>
  <c r="BG287" i="109"/>
  <c r="AZ287" i="109"/>
  <c r="BD287" i="109"/>
  <c r="BD1329" i="109" s="1"/>
  <c r="BH287" i="109"/>
  <c r="AW287" i="109"/>
  <c r="BA287" i="109"/>
  <c r="AN287" i="109"/>
  <c r="AN1329" i="109" s="1"/>
  <c r="AR287" i="109"/>
  <c r="AK287" i="109"/>
  <c r="AO287" i="109"/>
  <c r="AS287" i="109"/>
  <c r="AS1329" i="109" s="1"/>
  <c r="AL287" i="109"/>
  <c r="AP287" i="109"/>
  <c r="AT287" i="109"/>
  <c r="AQ287" i="109"/>
  <c r="AU287" i="109"/>
  <c r="BE287" i="109"/>
  <c r="AM287" i="109"/>
  <c r="AJ287" i="109"/>
  <c r="AJ1329" i="109" s="1"/>
  <c r="AX287" i="109"/>
  <c r="AX316" i="109"/>
  <c r="BB316" i="109"/>
  <c r="BF316" i="109"/>
  <c r="BF1358" i="109" s="1"/>
  <c r="AY316" i="109"/>
  <c r="BC316" i="109"/>
  <c r="BG316" i="109"/>
  <c r="AZ316" i="109"/>
  <c r="AZ1358" i="109" s="1"/>
  <c r="BD316" i="109"/>
  <c r="BH316" i="109"/>
  <c r="BE316" i="109"/>
  <c r="AW316" i="109"/>
  <c r="AW1358" i="109" s="1"/>
  <c r="BA316" i="109"/>
  <c r="AK316" i="109"/>
  <c r="AO316" i="109"/>
  <c r="AS316" i="109"/>
  <c r="AS1358" i="109" s="1"/>
  <c r="AJ316" i="109"/>
  <c r="AQ316" i="109"/>
  <c r="AR316" i="109"/>
  <c r="AL316" i="109"/>
  <c r="AL1358" i="109" s="1"/>
  <c r="AP316" i="109"/>
  <c r="AT316" i="109"/>
  <c r="AM316" i="109"/>
  <c r="AU316" i="109"/>
  <c r="AU1358" i="109" s="1"/>
  <c r="AN316" i="109"/>
  <c r="BA302" i="109"/>
  <c r="BE302" i="109"/>
  <c r="AX302" i="109"/>
  <c r="AX1344" i="109" s="1"/>
  <c r="BB302" i="109"/>
  <c r="BF302" i="109"/>
  <c r="AW302" i="109"/>
  <c r="AY302" i="109"/>
  <c r="AY1344" i="109" s="1"/>
  <c r="BC302" i="109"/>
  <c r="BG302" i="109"/>
  <c r="AZ302" i="109"/>
  <c r="BD302" i="109"/>
  <c r="BD1344" i="109" s="1"/>
  <c r="AM302" i="109"/>
  <c r="AQ302" i="109"/>
  <c r="AU302" i="109"/>
  <c r="BH302" i="109"/>
  <c r="BH1344" i="109" s="1"/>
  <c r="AK302" i="109"/>
  <c r="AO302" i="109"/>
  <c r="AS302" i="109"/>
  <c r="AL302" i="109"/>
  <c r="AL1344" i="109" s="1"/>
  <c r="AT302" i="109"/>
  <c r="AP302" i="109"/>
  <c r="AR302" i="109"/>
  <c r="AN302" i="109"/>
  <c r="AN1344" i="109" s="1"/>
  <c r="AJ302" i="109"/>
  <c r="AY304" i="109"/>
  <c r="BC304" i="109"/>
  <c r="BG304" i="109"/>
  <c r="BG1346" i="109" s="1"/>
  <c r="AZ304" i="109"/>
  <c r="BD304" i="109"/>
  <c r="BH304" i="109"/>
  <c r="BA304" i="109"/>
  <c r="BA1346" i="109" s="1"/>
  <c r="BE304" i="109"/>
  <c r="BF304" i="109"/>
  <c r="AX304" i="109"/>
  <c r="AW304" i="109"/>
  <c r="BB304" i="109"/>
  <c r="AK304" i="109"/>
  <c r="AO304" i="109"/>
  <c r="AS304" i="109"/>
  <c r="AS1346" i="109" s="1"/>
  <c r="AJ304" i="109"/>
  <c r="AQ304" i="109"/>
  <c r="AR304" i="109"/>
  <c r="AL304" i="109"/>
  <c r="AL1346" i="109" s="1"/>
  <c r="AP304" i="109"/>
  <c r="AT304" i="109"/>
  <c r="AM304" i="109"/>
  <c r="AU304" i="109"/>
  <c r="AU1346" i="109" s="1"/>
  <c r="AN304" i="109"/>
  <c r="BA312" i="109"/>
  <c r="BE312" i="109"/>
  <c r="AX312" i="109"/>
  <c r="AX1354" i="109" s="1"/>
  <c r="BB312" i="109"/>
  <c r="BF312" i="109"/>
  <c r="AY312" i="109"/>
  <c r="BC312" i="109"/>
  <c r="BC1354" i="109" s="1"/>
  <c r="BG312" i="109"/>
  <c r="AZ312" i="109"/>
  <c r="AW312" i="109"/>
  <c r="BD312" i="109"/>
  <c r="AK312" i="109"/>
  <c r="AO312" i="109"/>
  <c r="AS312" i="109"/>
  <c r="AJ312" i="109"/>
  <c r="AJ1354" i="109" s="1"/>
  <c r="AQ312" i="109"/>
  <c r="AN312" i="109"/>
  <c r="AL312" i="109"/>
  <c r="AP312" i="109"/>
  <c r="AP1354" i="109" s="1"/>
  <c r="AT312" i="109"/>
  <c r="AM312" i="109"/>
  <c r="AU312" i="109"/>
  <c r="AR312" i="109"/>
  <c r="AR1354" i="109" s="1"/>
  <c r="BH312" i="109"/>
  <c r="AX310" i="109"/>
  <c r="BB310" i="109"/>
  <c r="BG310" i="109"/>
  <c r="BG1352" i="109" s="1"/>
  <c r="AY310" i="109"/>
  <c r="BC310" i="109"/>
  <c r="BH310" i="109"/>
  <c r="AW310" i="109"/>
  <c r="AW1352" i="109" s="1"/>
  <c r="AZ310" i="109"/>
  <c r="BD310" i="109"/>
  <c r="BF310" i="109"/>
  <c r="BA310" i="109"/>
  <c r="BA1352" i="109" s="1"/>
  <c r="AM310" i="109"/>
  <c r="AQ310" i="109"/>
  <c r="AU310" i="109"/>
  <c r="AO310" i="109"/>
  <c r="AO1352" i="109" s="1"/>
  <c r="AJ310" i="109"/>
  <c r="AL310" i="109"/>
  <c r="AT310" i="109"/>
  <c r="AN310" i="109"/>
  <c r="AN1352" i="109" s="1"/>
  <c r="AR310" i="109"/>
  <c r="AK310" i="109"/>
  <c r="AS310" i="109"/>
  <c r="AP310" i="109"/>
  <c r="BE310" i="109"/>
  <c r="AZ305" i="109"/>
  <c r="BD305" i="109"/>
  <c r="BH305" i="109"/>
  <c r="BH1347" i="109" s="1"/>
  <c r="AW305" i="109"/>
  <c r="BA305" i="109"/>
  <c r="BE305" i="109"/>
  <c r="AX305" i="109"/>
  <c r="AX1347" i="109" s="1"/>
  <c r="BB305" i="109"/>
  <c r="BF305" i="109"/>
  <c r="AY305" i="109"/>
  <c r="BC305" i="109"/>
  <c r="BC1347" i="109" s="1"/>
  <c r="AL305" i="109"/>
  <c r="AP305" i="109"/>
  <c r="AT305" i="109"/>
  <c r="AN305" i="109"/>
  <c r="AN1347" i="109" s="1"/>
  <c r="AO305" i="109"/>
  <c r="AS305" i="109"/>
  <c r="BG305" i="109"/>
  <c r="AM305" i="109"/>
  <c r="AM1347" i="109" s="1"/>
  <c r="AQ305" i="109"/>
  <c r="AU305" i="109"/>
  <c r="AJ305" i="109"/>
  <c r="AR305" i="109"/>
  <c r="AR1347" i="109" s="1"/>
  <c r="AK305" i="109"/>
  <c r="AY313" i="109"/>
  <c r="BC313" i="109"/>
  <c r="BG313" i="109"/>
  <c r="BG1355" i="109" s="1"/>
  <c r="AW313" i="109"/>
  <c r="AZ313" i="109"/>
  <c r="BD313" i="109"/>
  <c r="BH313" i="109"/>
  <c r="BH1355" i="109" s="1"/>
  <c r="BA313" i="109"/>
  <c r="BE313" i="109"/>
  <c r="BF313" i="109"/>
  <c r="AX313" i="109"/>
  <c r="AX1355" i="109" s="1"/>
  <c r="BB313" i="109"/>
  <c r="AL313" i="109"/>
  <c r="AP313" i="109"/>
  <c r="AT313" i="109"/>
  <c r="AT1355" i="109" s="1"/>
  <c r="AN313" i="109"/>
  <c r="AK313" i="109"/>
  <c r="AS313" i="109"/>
  <c r="AM313" i="109"/>
  <c r="AM1355" i="109" s="1"/>
  <c r="AQ313" i="109"/>
  <c r="AU313" i="109"/>
  <c r="AJ313" i="109"/>
  <c r="AR313" i="109"/>
  <c r="AR1355" i="109" s="1"/>
  <c r="AO313" i="109"/>
  <c r="BA266" i="109"/>
  <c r="BE266" i="109"/>
  <c r="AX266" i="109"/>
  <c r="AX1308" i="109" s="1"/>
  <c r="BB266" i="109"/>
  <c r="BF266" i="109"/>
  <c r="AY266" i="109"/>
  <c r="BC266" i="109"/>
  <c r="BC1308" i="109" s="1"/>
  <c r="BG266" i="109"/>
  <c r="AZ266" i="109"/>
  <c r="BD266" i="109"/>
  <c r="BH266" i="109"/>
  <c r="BH1308" i="109" s="1"/>
  <c r="AW266" i="109"/>
  <c r="AK266" i="109"/>
  <c r="AO266" i="109"/>
  <c r="AS266" i="109"/>
  <c r="AS1308" i="109" s="1"/>
  <c r="AL266" i="109"/>
  <c r="AP266" i="109"/>
  <c r="AT266" i="109"/>
  <c r="AM266" i="109"/>
  <c r="AM1308" i="109" s="1"/>
  <c r="AQ266" i="109"/>
  <c r="AU266" i="109"/>
  <c r="AR266" i="109"/>
  <c r="AN266" i="109"/>
  <c r="AN1308" i="109" s="1"/>
  <c r="AJ266" i="109"/>
  <c r="AY292" i="109"/>
  <c r="BC292" i="109"/>
  <c r="BG292" i="109"/>
  <c r="BG1334" i="109" s="1"/>
  <c r="AZ292" i="109"/>
  <c r="BD292" i="109"/>
  <c r="BA292" i="109"/>
  <c r="BE292" i="109"/>
  <c r="BF292" i="109"/>
  <c r="AX292" i="109"/>
  <c r="AK292" i="109"/>
  <c r="AO292" i="109"/>
  <c r="AO1334" i="109" s="1"/>
  <c r="AS292" i="109"/>
  <c r="AL292" i="109"/>
  <c r="AP292" i="109"/>
  <c r="AT292" i="109"/>
  <c r="AT1334" i="109" s="1"/>
  <c r="BB292" i="109"/>
  <c r="AW292" i="109"/>
  <c r="AM292" i="109"/>
  <c r="AQ292" i="109"/>
  <c r="AQ1334" i="109" s="1"/>
  <c r="AU292" i="109"/>
  <c r="AJ292" i="109"/>
  <c r="AN292" i="109"/>
  <c r="AR292" i="109"/>
  <c r="AR1334" i="109" s="1"/>
  <c r="BH292" i="109"/>
  <c r="BA242" i="109"/>
  <c r="BE242" i="109"/>
  <c r="AX242" i="109"/>
  <c r="AX1284" i="109" s="1"/>
  <c r="BB242" i="109"/>
  <c r="BF242" i="109"/>
  <c r="AY242" i="109"/>
  <c r="BC242" i="109"/>
  <c r="BC1284" i="109" s="1"/>
  <c r="BG242" i="109"/>
  <c r="BH242" i="109"/>
  <c r="AZ242" i="109"/>
  <c r="BD242" i="109"/>
  <c r="BD1284" i="109" s="1"/>
  <c r="AN242" i="109"/>
  <c r="AR242" i="109"/>
  <c r="AK242" i="109"/>
  <c r="AO242" i="109"/>
  <c r="AO1284" i="109" s="1"/>
  <c r="AS242" i="109"/>
  <c r="AL242" i="109"/>
  <c r="AP242" i="109"/>
  <c r="AT242" i="109"/>
  <c r="AT1284" i="109" s="1"/>
  <c r="AU242" i="109"/>
  <c r="AM242" i="109"/>
  <c r="AW242" i="109"/>
  <c r="AQ242" i="109"/>
  <c r="AQ1284" i="109" s="1"/>
  <c r="AJ242" i="109"/>
  <c r="AZ265" i="109"/>
  <c r="BD265" i="109"/>
  <c r="BH265" i="109"/>
  <c r="BH1307" i="109" s="1"/>
  <c r="BA265" i="109"/>
  <c r="BE265" i="109"/>
  <c r="AX265" i="109"/>
  <c r="BB265" i="109"/>
  <c r="BB1307" i="109" s="1"/>
  <c r="BF265" i="109"/>
  <c r="AY265" i="109"/>
  <c r="BC265" i="109"/>
  <c r="AW265" i="109"/>
  <c r="AW1307" i="109" s="1"/>
  <c r="BG265" i="109"/>
  <c r="AN265" i="109"/>
  <c r="AR265" i="109"/>
  <c r="AK265" i="109"/>
  <c r="AK1307" i="109" s="1"/>
  <c r="AO265" i="109"/>
  <c r="AS265" i="109"/>
  <c r="AL265" i="109"/>
  <c r="AP265" i="109"/>
  <c r="AP1307" i="109" s="1"/>
  <c r="AT265" i="109"/>
  <c r="AM265" i="109"/>
  <c r="AJ265" i="109"/>
  <c r="AQ265" i="109"/>
  <c r="AQ1307" i="109" s="1"/>
  <c r="AU265" i="109"/>
  <c r="BA291" i="109"/>
  <c r="BF291" i="109"/>
  <c r="AX291" i="109"/>
  <c r="AX1333" i="109" s="1"/>
  <c r="BB291" i="109"/>
  <c r="BG291" i="109"/>
  <c r="AY291" i="109"/>
  <c r="BC291" i="109"/>
  <c r="BC1333" i="109" s="1"/>
  <c r="BH291" i="109"/>
  <c r="AW291" i="109"/>
  <c r="AZ291" i="109"/>
  <c r="BD291" i="109"/>
  <c r="BD1333" i="109" s="1"/>
  <c r="AN291" i="109"/>
  <c r="AR291" i="109"/>
  <c r="AK291" i="109"/>
  <c r="AO291" i="109"/>
  <c r="AO1333" i="109" s="1"/>
  <c r="AS291" i="109"/>
  <c r="AL291" i="109"/>
  <c r="AP291" i="109"/>
  <c r="AT291" i="109"/>
  <c r="AT1333" i="109" s="1"/>
  <c r="AU291" i="109"/>
  <c r="AQ291" i="109"/>
  <c r="AM291" i="109"/>
  <c r="AJ291" i="109"/>
  <c r="BE291" i="109"/>
  <c r="AX303" i="109"/>
  <c r="BB303" i="109"/>
  <c r="BF303" i="109"/>
  <c r="BF1345" i="109" s="1"/>
  <c r="AY303" i="109"/>
  <c r="BC303" i="109"/>
  <c r="BG303" i="109"/>
  <c r="AZ303" i="109"/>
  <c r="AZ1345" i="109" s="1"/>
  <c r="BD303" i="109"/>
  <c r="BH303" i="109"/>
  <c r="AW303" i="109"/>
  <c r="BA303" i="109"/>
  <c r="BA1345" i="109" s="1"/>
  <c r="BE303" i="109"/>
  <c r="AN303" i="109"/>
  <c r="AR303" i="109"/>
  <c r="AL303" i="109"/>
  <c r="AL1345" i="109" s="1"/>
  <c r="AP303" i="109"/>
  <c r="AQ303" i="109"/>
  <c r="AT303" i="109"/>
  <c r="AU303" i="109"/>
  <c r="AU1345" i="109" s="1"/>
  <c r="AK303" i="109"/>
  <c r="AS303" i="109"/>
  <c r="AM303" i="109"/>
  <c r="AO303" i="109"/>
  <c r="AO1345" i="109" s="1"/>
  <c r="AJ303" i="109"/>
  <c r="AZ311" i="109"/>
  <c r="BD311" i="109"/>
  <c r="BH311" i="109"/>
  <c r="BH1353" i="109" s="1"/>
  <c r="BA311" i="109"/>
  <c r="BE311" i="109"/>
  <c r="AX311" i="109"/>
  <c r="BB311" i="109"/>
  <c r="BB1353" i="109" s="1"/>
  <c r="BF311" i="109"/>
  <c r="AW311" i="109"/>
  <c r="AY311" i="109"/>
  <c r="BC311" i="109"/>
  <c r="BC1353" i="109" s="1"/>
  <c r="AN311" i="109"/>
  <c r="AR311" i="109"/>
  <c r="BG311" i="109"/>
  <c r="AL311" i="109"/>
  <c r="AL1353" i="109" s="1"/>
  <c r="AT311" i="109"/>
  <c r="AQ311" i="109"/>
  <c r="AK311" i="109"/>
  <c r="AO311" i="109"/>
  <c r="AO1353" i="109" s="1"/>
  <c r="AS311" i="109"/>
  <c r="AP311" i="109"/>
  <c r="AM311" i="109"/>
  <c r="AU311" i="109"/>
  <c r="AJ311" i="109"/>
  <c r="AY274" i="109"/>
  <c r="BC274" i="109"/>
  <c r="BG274" i="109"/>
  <c r="BG1316" i="109" s="1"/>
  <c r="AZ274" i="109"/>
  <c r="BD274" i="109"/>
  <c r="BH274" i="109"/>
  <c r="BA274" i="109"/>
  <c r="BA1316" i="109" s="1"/>
  <c r="BE274" i="109"/>
  <c r="AX274" i="109"/>
  <c r="BB274" i="109"/>
  <c r="BF274" i="109"/>
  <c r="BF1316" i="109" s="1"/>
  <c r="AW274" i="109"/>
  <c r="AM274" i="109"/>
  <c r="AQ274" i="109"/>
  <c r="AU274" i="109"/>
  <c r="AU1316" i="109" s="1"/>
  <c r="AN274" i="109"/>
  <c r="AR274" i="109"/>
  <c r="AK274" i="109"/>
  <c r="AO274" i="109"/>
  <c r="AS274" i="109"/>
  <c r="AP274" i="109"/>
  <c r="AJ274" i="109"/>
  <c r="AL274" i="109"/>
  <c r="AL1316" i="109" s="1"/>
  <c r="AT274" i="109"/>
  <c r="AZ288" i="109"/>
  <c r="BD288" i="109"/>
  <c r="BH288" i="109"/>
  <c r="BH1330" i="109" s="1"/>
  <c r="BA288" i="109"/>
  <c r="BE288" i="109"/>
  <c r="BB288" i="109"/>
  <c r="BF288" i="109"/>
  <c r="BF1330" i="109" s="1"/>
  <c r="AY288" i="109"/>
  <c r="BC288" i="109"/>
  <c r="BG288" i="109"/>
  <c r="AW288" i="109"/>
  <c r="AK288" i="109"/>
  <c r="AO288" i="109"/>
  <c r="AS288" i="109"/>
  <c r="AL288" i="109"/>
  <c r="AL1330" i="109" s="1"/>
  <c r="AP288" i="109"/>
  <c r="AT288" i="109"/>
  <c r="AM288" i="109"/>
  <c r="AQ288" i="109"/>
  <c r="AQ1330" i="109" s="1"/>
  <c r="AU288" i="109"/>
  <c r="AU1330" i="109" s="1"/>
  <c r="AJ288" i="109"/>
  <c r="AN288" i="109"/>
  <c r="AR288" i="109"/>
  <c r="AR1330" i="109" s="1"/>
  <c r="AX288" i="109"/>
  <c r="AX263" i="109"/>
  <c r="BB263" i="109"/>
  <c r="BF263" i="109"/>
  <c r="BF1305" i="109" s="1"/>
  <c r="AY263" i="109"/>
  <c r="BC263" i="109"/>
  <c r="BG263" i="109"/>
  <c r="AZ263" i="109"/>
  <c r="AZ1305" i="109" s="1"/>
  <c r="BD263" i="109"/>
  <c r="BH263" i="109"/>
  <c r="BA263" i="109"/>
  <c r="AW263" i="109"/>
  <c r="AW1305" i="109" s="1"/>
  <c r="BE263" i="109"/>
  <c r="AL263" i="109"/>
  <c r="AP263" i="109"/>
  <c r="AT263" i="109"/>
  <c r="AT1305" i="109" s="1"/>
  <c r="AM263" i="109"/>
  <c r="AQ263" i="109"/>
  <c r="AU263" i="109"/>
  <c r="AN263" i="109"/>
  <c r="AN1305" i="109" s="1"/>
  <c r="AR263" i="109"/>
  <c r="AR1305" i="109" s="1"/>
  <c r="AS263" i="109"/>
  <c r="AJ263" i="109"/>
  <c r="AK263" i="109"/>
  <c r="AK1305" i="109" s="1"/>
  <c r="AO263" i="109"/>
  <c r="BB289" i="109"/>
  <c r="BF289" i="109"/>
  <c r="AW289" i="109"/>
  <c r="AW1331" i="109" s="1"/>
  <c r="AY289" i="109"/>
  <c r="BC289" i="109"/>
  <c r="BG289" i="109"/>
  <c r="AZ289" i="109"/>
  <c r="AZ1331" i="109" s="1"/>
  <c r="BD289" i="109"/>
  <c r="BH289" i="109"/>
  <c r="BE289" i="109"/>
  <c r="BA289" i="109"/>
  <c r="BA1331" i="109" s="1"/>
  <c r="AL289" i="109"/>
  <c r="AP289" i="109"/>
  <c r="AT289" i="109"/>
  <c r="AM289" i="109"/>
  <c r="AM1331" i="109" s="1"/>
  <c r="AQ289" i="109"/>
  <c r="AU289" i="109"/>
  <c r="AN289" i="109"/>
  <c r="AR289" i="109"/>
  <c r="AR1331" i="109" s="1"/>
  <c r="AK289" i="109"/>
  <c r="AO289" i="109"/>
  <c r="AJ289" i="109"/>
  <c r="AS289" i="109"/>
  <c r="AS1331" i="109" s="1"/>
  <c r="AX289" i="109"/>
  <c r="AY297" i="109"/>
  <c r="BC297" i="109"/>
  <c r="BG297" i="109"/>
  <c r="AW297" i="109"/>
  <c r="AZ297" i="109"/>
  <c r="BD297" i="109"/>
  <c r="BH297" i="109"/>
  <c r="BH1339" i="109" s="1"/>
  <c r="BA297" i="109"/>
  <c r="BE297" i="109"/>
  <c r="BB297" i="109"/>
  <c r="BF297" i="109"/>
  <c r="AL297" i="109"/>
  <c r="AP297" i="109"/>
  <c r="AT297" i="109"/>
  <c r="AX297" i="109"/>
  <c r="AX1339" i="109" s="1"/>
  <c r="AM297" i="109"/>
  <c r="AQ297" i="109"/>
  <c r="AU297" i="109"/>
  <c r="AN297" i="109"/>
  <c r="AN1339" i="109" s="1"/>
  <c r="AR297" i="109"/>
  <c r="AS297" i="109"/>
  <c r="AK297" i="109"/>
  <c r="AO297" i="109"/>
  <c r="AO1339" i="109" s="1"/>
  <c r="AJ297" i="109"/>
  <c r="BA270" i="109"/>
  <c r="BE270" i="109"/>
  <c r="AX270" i="109"/>
  <c r="AX1312" i="109" s="1"/>
  <c r="BB270" i="109"/>
  <c r="BF270" i="109"/>
  <c r="AY270" i="109"/>
  <c r="BC270" i="109"/>
  <c r="BC1312" i="109" s="1"/>
  <c r="BG270" i="109"/>
  <c r="BD270" i="109"/>
  <c r="BH270" i="109"/>
  <c r="AZ270" i="109"/>
  <c r="AZ1312" i="109" s="1"/>
  <c r="AW270" i="109"/>
  <c r="AK270" i="109"/>
  <c r="AO270" i="109"/>
  <c r="AS270" i="109"/>
  <c r="AS1312" i="109" s="1"/>
  <c r="AL270" i="109"/>
  <c r="AP270" i="109"/>
  <c r="AT270" i="109"/>
  <c r="AM270" i="109"/>
  <c r="AQ270" i="109"/>
  <c r="AU270" i="109"/>
  <c r="AN270" i="109"/>
  <c r="AR270" i="109"/>
  <c r="AJ270" i="109"/>
  <c r="AB286" i="109"/>
  <c r="AZ286" i="109"/>
  <c r="BD286" i="109"/>
  <c r="BD1328" i="109" s="1"/>
  <c r="BH286" i="109"/>
  <c r="BA286" i="109"/>
  <c r="BE286" i="109"/>
  <c r="AX286" i="109"/>
  <c r="AX1328" i="109" s="1"/>
  <c r="BB286" i="109"/>
  <c r="BF286" i="109"/>
  <c r="BC286" i="109"/>
  <c r="BG286" i="109"/>
  <c r="BG1328" i="109" s="1"/>
  <c r="AM286" i="109"/>
  <c r="AQ286" i="109"/>
  <c r="AU286" i="109"/>
  <c r="AN286" i="109"/>
  <c r="AN1328" i="109" s="1"/>
  <c r="AR286" i="109"/>
  <c r="AY286" i="109"/>
  <c r="AK286" i="109"/>
  <c r="AO286" i="109"/>
  <c r="AO1328" i="109" s="1"/>
  <c r="AS286" i="109"/>
  <c r="AL286" i="109"/>
  <c r="AP286" i="109"/>
  <c r="AT286" i="109"/>
  <c r="AT1328" i="109" s="1"/>
  <c r="AJ286" i="109"/>
  <c r="AW286" i="109"/>
  <c r="AY294" i="109"/>
  <c r="BC294" i="109"/>
  <c r="BC1336" i="109" s="1"/>
  <c r="BG294" i="109"/>
  <c r="AZ294" i="109"/>
  <c r="BD294" i="109"/>
  <c r="BH294" i="109"/>
  <c r="BH1336" i="109" s="1"/>
  <c r="AW294" i="109"/>
  <c r="BA294" i="109"/>
  <c r="BE294" i="109"/>
  <c r="BB294" i="109"/>
  <c r="BB1336" i="109" s="1"/>
  <c r="BF294" i="109"/>
  <c r="AM294" i="109"/>
  <c r="AQ294" i="109"/>
  <c r="AU294" i="109"/>
  <c r="AU1336" i="109" s="1"/>
  <c r="AN294" i="109"/>
  <c r="AR294" i="109"/>
  <c r="AK294" i="109"/>
  <c r="AO294" i="109"/>
  <c r="AO1336" i="109" s="1"/>
  <c r="AS294" i="109"/>
  <c r="AT294" i="109"/>
  <c r="AL294" i="109"/>
  <c r="AX294" i="109"/>
  <c r="AX1336" i="109" s="1"/>
  <c r="AP294" i="109"/>
  <c r="AJ294" i="109"/>
  <c r="BA272" i="109"/>
  <c r="BE272" i="109"/>
  <c r="AX272" i="109"/>
  <c r="BB272" i="109"/>
  <c r="BF272" i="109"/>
  <c r="AY272" i="109"/>
  <c r="BC272" i="109"/>
  <c r="BG272" i="109"/>
  <c r="BD272" i="109"/>
  <c r="AW272" i="109"/>
  <c r="BH272" i="109"/>
  <c r="AZ272" i="109"/>
  <c r="AK272" i="109"/>
  <c r="AO272" i="109"/>
  <c r="AO1314" i="109" s="1"/>
  <c r="AS272" i="109"/>
  <c r="AL272" i="109"/>
  <c r="AP272" i="109"/>
  <c r="AT272" i="109"/>
  <c r="AT1314" i="109" s="1"/>
  <c r="AM272" i="109"/>
  <c r="AQ272" i="109"/>
  <c r="AU272" i="109"/>
  <c r="AJ272" i="109"/>
  <c r="AJ1314" i="109" s="1"/>
  <c r="AN272" i="109"/>
  <c r="AR272" i="109"/>
  <c r="AX299" i="109"/>
  <c r="BB299" i="109"/>
  <c r="BB1341" i="109" s="1"/>
  <c r="BF299" i="109"/>
  <c r="AY299" i="109"/>
  <c r="BC299" i="109"/>
  <c r="BG299" i="109"/>
  <c r="BG1341" i="109" s="1"/>
  <c r="AZ299" i="109"/>
  <c r="BD299" i="109"/>
  <c r="BH299" i="109"/>
  <c r="AW299" i="109"/>
  <c r="AW1341" i="109" s="1"/>
  <c r="BA299" i="109"/>
  <c r="BE299" i="109"/>
  <c r="AN299" i="109"/>
  <c r="AR299" i="109"/>
  <c r="AR1341" i="109" s="1"/>
  <c r="AK299" i="109"/>
  <c r="AL299" i="109"/>
  <c r="AP299" i="109"/>
  <c r="AT299" i="109"/>
  <c r="AT1341" i="109" s="1"/>
  <c r="AM299" i="109"/>
  <c r="AU299" i="109"/>
  <c r="AQ299" i="109"/>
  <c r="AS299" i="109"/>
  <c r="AS1341" i="109" s="1"/>
  <c r="AO299" i="109"/>
  <c r="AJ299" i="109"/>
  <c r="AZ314" i="109"/>
  <c r="BD314" i="109"/>
  <c r="BD1356" i="109" s="1"/>
  <c r="BH314" i="109"/>
  <c r="BA314" i="109"/>
  <c r="BE314" i="109"/>
  <c r="AW314" i="109"/>
  <c r="AW1356" i="109" s="1"/>
  <c r="AX314" i="109"/>
  <c r="BB314" i="109"/>
  <c r="BF314" i="109"/>
  <c r="AY314" i="109"/>
  <c r="AY1356" i="109" s="1"/>
  <c r="BC314" i="109"/>
  <c r="BG314" i="109"/>
  <c r="AM314" i="109"/>
  <c r="AQ314" i="109"/>
  <c r="AQ1356" i="109" s="1"/>
  <c r="AU314" i="109"/>
  <c r="AK314" i="109"/>
  <c r="AS314" i="109"/>
  <c r="AP314" i="109"/>
  <c r="AN314" i="109"/>
  <c r="AR314" i="109"/>
  <c r="AO314" i="109"/>
  <c r="AJ314" i="109"/>
  <c r="AJ1356" i="109" s="1"/>
  <c r="AL314" i="109"/>
  <c r="AT314" i="109"/>
  <c r="AZ308" i="109"/>
  <c r="BD308" i="109"/>
  <c r="BH308" i="109"/>
  <c r="BA308" i="109"/>
  <c r="BE308" i="109"/>
  <c r="AX308" i="109"/>
  <c r="AX1350" i="109" s="1"/>
  <c r="BB308" i="109"/>
  <c r="BF308" i="109"/>
  <c r="AY308" i="109"/>
  <c r="BC308" i="109"/>
  <c r="BC1350" i="109" s="1"/>
  <c r="BG308" i="109"/>
  <c r="AK308" i="109"/>
  <c r="AO308" i="109"/>
  <c r="AS308" i="109"/>
  <c r="AS1350" i="109" s="1"/>
  <c r="AJ308" i="109"/>
  <c r="AM308" i="109"/>
  <c r="AU308" i="109"/>
  <c r="AR308" i="109"/>
  <c r="AR1350" i="109" s="1"/>
  <c r="AW308" i="109"/>
  <c r="AL308" i="109"/>
  <c r="AP308" i="109"/>
  <c r="AT308" i="109"/>
  <c r="AT1350" i="109" s="1"/>
  <c r="AQ308" i="109"/>
  <c r="AN308" i="109"/>
  <c r="AZ301" i="109"/>
  <c r="BD301" i="109"/>
  <c r="BD1343" i="109" s="1"/>
  <c r="BH301" i="109"/>
  <c r="AW301" i="109"/>
  <c r="BA301" i="109"/>
  <c r="BE301" i="109"/>
  <c r="BE1343" i="109" s="1"/>
  <c r="AX301" i="109"/>
  <c r="AX1343" i="109" s="1"/>
  <c r="BB301" i="109"/>
  <c r="BF301" i="109"/>
  <c r="BG301" i="109"/>
  <c r="BG1343" i="109" s="1"/>
  <c r="AY301" i="109"/>
  <c r="AY1343" i="109" s="1"/>
  <c r="BC301" i="109"/>
  <c r="AL301" i="109"/>
  <c r="AP301" i="109"/>
  <c r="AP1343" i="109" s="1"/>
  <c r="AT301" i="109"/>
  <c r="AN301" i="109"/>
  <c r="AR301" i="109"/>
  <c r="AO301" i="109"/>
  <c r="AO1343" i="109" s="1"/>
  <c r="AK301" i="109"/>
  <c r="AM301" i="109"/>
  <c r="AQ301" i="109"/>
  <c r="AJ301" i="109"/>
  <c r="AS301" i="109"/>
  <c r="AU301" i="109"/>
  <c r="BA309" i="109"/>
  <c r="BE309" i="109"/>
  <c r="BE1351" i="109" s="1"/>
  <c r="AW309" i="109"/>
  <c r="AW1351" i="109" s="1"/>
  <c r="AX309" i="109"/>
  <c r="BB309" i="109"/>
  <c r="BF309" i="109"/>
  <c r="BF1351" i="109" s="1"/>
  <c r="AY309" i="109"/>
  <c r="AY1351" i="109" s="1"/>
  <c r="BC309" i="109"/>
  <c r="BG309" i="109"/>
  <c r="AZ309" i="109"/>
  <c r="AZ1351" i="109" s="1"/>
  <c r="BD309" i="109"/>
  <c r="BD1351" i="109" s="1"/>
  <c r="BH309" i="109"/>
  <c r="AL309" i="109"/>
  <c r="AP309" i="109"/>
  <c r="AP1351" i="109" s="1"/>
  <c r="AT309" i="109"/>
  <c r="AR309" i="109"/>
  <c r="AO309" i="109"/>
  <c r="AM309" i="109"/>
  <c r="AM1351" i="109" s="1"/>
  <c r="AQ309" i="109"/>
  <c r="AU309" i="109"/>
  <c r="AJ309" i="109"/>
  <c r="AN309" i="109"/>
  <c r="AN1351" i="109" s="1"/>
  <c r="AK309" i="109"/>
  <c r="AS309" i="109"/>
  <c r="AY317" i="109"/>
  <c r="BC317" i="109"/>
  <c r="BC1359" i="109" s="1"/>
  <c r="BG317" i="109"/>
  <c r="AW317" i="109"/>
  <c r="AZ317" i="109"/>
  <c r="BD317" i="109"/>
  <c r="BD1359" i="109" s="1"/>
  <c r="BH317" i="109"/>
  <c r="BA317" i="109"/>
  <c r="BE317" i="109"/>
  <c r="AX317" i="109"/>
  <c r="AX1359" i="109" s="1"/>
  <c r="BB317" i="109"/>
  <c r="AL317" i="109"/>
  <c r="AP317" i="109"/>
  <c r="AT317" i="109"/>
  <c r="AT1359" i="109" s="1"/>
  <c r="AN317" i="109"/>
  <c r="AR317" i="109"/>
  <c r="AO317" i="109"/>
  <c r="AM317" i="109"/>
  <c r="AM1359" i="109" s="1"/>
  <c r="AQ317" i="109"/>
  <c r="AU317" i="109"/>
  <c r="AJ317" i="109"/>
  <c r="BF317" i="109"/>
  <c r="BF1359" i="109" s="1"/>
  <c r="AK317" i="109"/>
  <c r="AS317" i="109"/>
  <c r="BA306" i="109"/>
  <c r="BE306" i="109"/>
  <c r="BE1348" i="109" s="1"/>
  <c r="AX306" i="109"/>
  <c r="AX1348" i="109" s="1"/>
  <c r="BB306" i="109"/>
  <c r="BF306" i="109"/>
  <c r="AW306" i="109"/>
  <c r="AW1348" i="109" s="1"/>
  <c r="AY306" i="109"/>
  <c r="AY1348" i="109" s="1"/>
  <c r="BC306" i="109"/>
  <c r="BG306" i="109"/>
  <c r="AZ306" i="109"/>
  <c r="AZ1348" i="109" s="1"/>
  <c r="BD306" i="109"/>
  <c r="BD1348" i="109" s="1"/>
  <c r="BH306" i="109"/>
  <c r="AM306" i="109"/>
  <c r="AQ306" i="109"/>
  <c r="AQ1348" i="109" s="1"/>
  <c r="AU306" i="109"/>
  <c r="AK306" i="109"/>
  <c r="AS306" i="109"/>
  <c r="AP306" i="109"/>
  <c r="AP1348" i="109" s="1"/>
  <c r="AN306" i="109"/>
  <c r="AR306" i="109"/>
  <c r="AO306" i="109"/>
  <c r="AJ306" i="109"/>
  <c r="AJ1348" i="109" s="1"/>
  <c r="AL306" i="109"/>
  <c r="AT306" i="109"/>
  <c r="BA262" i="109"/>
  <c r="BE262" i="109"/>
  <c r="BE1304" i="109" s="1"/>
  <c r="AX262" i="109"/>
  <c r="BB262" i="109"/>
  <c r="BF262" i="109"/>
  <c r="AY262" i="109"/>
  <c r="AY1304" i="109" s="1"/>
  <c r="BC262" i="109"/>
  <c r="BG262" i="109"/>
  <c r="AZ262" i="109"/>
  <c r="BD262" i="109"/>
  <c r="BD1304" i="109" s="1"/>
  <c r="AW262" i="109"/>
  <c r="AK262" i="109"/>
  <c r="AO262" i="109"/>
  <c r="AS262" i="109"/>
  <c r="AS1304" i="109" s="1"/>
  <c r="AL262" i="109"/>
  <c r="AP262" i="109"/>
  <c r="AT262" i="109"/>
  <c r="BH262" i="109"/>
  <c r="BH1304" i="109" s="1"/>
  <c r="AM262" i="109"/>
  <c r="AQ262" i="109"/>
  <c r="AU262" i="109"/>
  <c r="AN262" i="109"/>
  <c r="AN1304" i="109" s="1"/>
  <c r="AR262" i="109"/>
  <c r="AJ262" i="109"/>
  <c r="BA296" i="109"/>
  <c r="BF296" i="109"/>
  <c r="BF1338" i="109" s="1"/>
  <c r="AX296" i="109"/>
  <c r="BC296" i="109"/>
  <c r="BG296" i="109"/>
  <c r="AY296" i="109"/>
  <c r="AY1338" i="109" s="1"/>
  <c r="BD296" i="109"/>
  <c r="BH296" i="109"/>
  <c r="AW296" i="109"/>
  <c r="AZ296" i="109"/>
  <c r="AZ1338" i="109" s="1"/>
  <c r="BE296" i="109"/>
  <c r="AK296" i="109"/>
  <c r="AO296" i="109"/>
  <c r="AS296" i="109"/>
  <c r="AS1338" i="109" s="1"/>
  <c r="AL296" i="109"/>
  <c r="AP296" i="109"/>
  <c r="AT296" i="109"/>
  <c r="AM296" i="109"/>
  <c r="AM1338" i="109" s="1"/>
  <c r="AQ296" i="109"/>
  <c r="AU296" i="109"/>
  <c r="AN296" i="109"/>
  <c r="AJ296" i="109"/>
  <c r="AJ1338" i="109" s="1"/>
  <c r="AR296" i="109"/>
  <c r="BB296" i="109"/>
  <c r="BA276" i="109"/>
  <c r="BE276" i="109"/>
  <c r="BE1318" i="109" s="1"/>
  <c r="AX276" i="109"/>
  <c r="BB276" i="109"/>
  <c r="BF276" i="109"/>
  <c r="AY276" i="109"/>
  <c r="AY1318" i="109" s="1"/>
  <c r="BC276" i="109"/>
  <c r="BG276" i="109"/>
  <c r="BH276" i="109"/>
  <c r="AW276" i="109"/>
  <c r="AW1318" i="109" s="1"/>
  <c r="AZ276" i="109"/>
  <c r="AZ1318" i="109" s="1"/>
  <c r="BD276" i="109"/>
  <c r="AK276" i="109"/>
  <c r="AO276" i="109"/>
  <c r="AO1318" i="109" s="1"/>
  <c r="AS276" i="109"/>
  <c r="AL276" i="109"/>
  <c r="AP276" i="109"/>
  <c r="AT276" i="109"/>
  <c r="AT1318" i="109" s="1"/>
  <c r="AM276" i="109"/>
  <c r="AQ276" i="109"/>
  <c r="AU276" i="109"/>
  <c r="AJ276" i="109"/>
  <c r="AJ1318" i="109" s="1"/>
  <c r="AN276" i="109"/>
  <c r="AR276" i="109"/>
  <c r="AY260" i="109"/>
  <c r="BC260" i="109"/>
  <c r="BC1302" i="109" s="1"/>
  <c r="BG260" i="109"/>
  <c r="AZ260" i="109"/>
  <c r="BD260" i="109"/>
  <c r="BH260" i="109"/>
  <c r="BH1302" i="109" s="1"/>
  <c r="BA260" i="109"/>
  <c r="BE260" i="109"/>
  <c r="BB260" i="109"/>
  <c r="BF260" i="109"/>
  <c r="BF1302" i="109" s="1"/>
  <c r="AW260" i="109"/>
  <c r="AW1302" i="109" s="1"/>
  <c r="AX260" i="109"/>
  <c r="AM260" i="109"/>
  <c r="AQ260" i="109"/>
  <c r="AQ1302" i="109" s="1"/>
  <c r="AU260" i="109"/>
  <c r="AU1302" i="109" s="1"/>
  <c r="AN260" i="109"/>
  <c r="AR260" i="109"/>
  <c r="AK260" i="109"/>
  <c r="AK1302" i="109" s="1"/>
  <c r="AO260" i="109"/>
  <c r="AS260" i="109"/>
  <c r="AS1302" i="109" s="1"/>
  <c r="AT260" i="109"/>
  <c r="AJ260" i="109"/>
  <c r="AJ1302" i="109" s="1"/>
  <c r="AL260" i="109"/>
  <c r="AP260" i="109"/>
  <c r="AY281" i="109"/>
  <c r="BC281" i="109"/>
  <c r="BC1323" i="109" s="1"/>
  <c r="BG281" i="109"/>
  <c r="BG1323" i="109" s="1"/>
  <c r="AZ281" i="109"/>
  <c r="BD281" i="109"/>
  <c r="BH281" i="109"/>
  <c r="BH1323" i="109" s="1"/>
  <c r="AW281" i="109"/>
  <c r="BA281" i="109"/>
  <c r="BE281" i="109"/>
  <c r="AX281" i="109"/>
  <c r="AX1323" i="109" s="1"/>
  <c r="BB281" i="109"/>
  <c r="BB1323" i="109" s="1"/>
  <c r="AL281" i="109"/>
  <c r="AP281" i="109"/>
  <c r="AT281" i="109"/>
  <c r="AT1323" i="109" s="1"/>
  <c r="AM281" i="109"/>
  <c r="AQ281" i="109"/>
  <c r="AU281" i="109"/>
  <c r="AN281" i="109"/>
  <c r="AN1323" i="109" s="1"/>
  <c r="AR281" i="109"/>
  <c r="AO281" i="109"/>
  <c r="AK281" i="109"/>
  <c r="BF281" i="109"/>
  <c r="BF1323" i="109" s="1"/>
  <c r="AS281" i="109"/>
  <c r="AJ281" i="109"/>
  <c r="AZ295" i="109"/>
  <c r="BD295" i="109"/>
  <c r="BD1337" i="109" s="1"/>
  <c r="BH295" i="109"/>
  <c r="BH1337" i="109" s="1"/>
  <c r="BA295" i="109"/>
  <c r="BE295" i="109"/>
  <c r="AX295" i="109"/>
  <c r="AX1337" i="109" s="1"/>
  <c r="BB295" i="109"/>
  <c r="BB1337" i="109" s="1"/>
  <c r="BF295" i="109"/>
  <c r="AW295" i="109"/>
  <c r="BG295" i="109"/>
  <c r="BG1337" i="109" s="1"/>
  <c r="AY295" i="109"/>
  <c r="AY1337" i="109" s="1"/>
  <c r="BC295" i="109"/>
  <c r="AN295" i="109"/>
  <c r="AR295" i="109"/>
  <c r="AR1337" i="109" s="1"/>
  <c r="AK295" i="109"/>
  <c r="AK1337" i="109" s="1"/>
  <c r="AO295" i="109"/>
  <c r="AS295" i="109"/>
  <c r="AL295" i="109"/>
  <c r="AL1337" i="109" s="1"/>
  <c r="AP295" i="109"/>
  <c r="AP1337" i="109" s="1"/>
  <c r="AT295" i="109"/>
  <c r="AM295" i="109"/>
  <c r="AQ295" i="109"/>
  <c r="AQ1337" i="109" s="1"/>
  <c r="AU295" i="109"/>
  <c r="AU1337" i="109" s="1"/>
  <c r="AJ295" i="109"/>
  <c r="AX307" i="109"/>
  <c r="BB307" i="109"/>
  <c r="BB1349" i="109" s="1"/>
  <c r="BG307" i="109"/>
  <c r="BG1349" i="109" s="1"/>
  <c r="AY307" i="109"/>
  <c r="AY1349" i="109" s="1"/>
  <c r="BC307" i="109"/>
  <c r="BH307" i="109"/>
  <c r="BH1349" i="109" s="1"/>
  <c r="AZ307" i="109"/>
  <c r="BD307" i="109"/>
  <c r="BD1349" i="109" s="1"/>
  <c r="AW307" i="109"/>
  <c r="BF307" i="109"/>
  <c r="BF1349" i="109" s="1"/>
  <c r="BA307" i="109"/>
  <c r="BA1349" i="109" s="1"/>
  <c r="AN307" i="109"/>
  <c r="AR307" i="109"/>
  <c r="AP307" i="109"/>
  <c r="AP1349" i="109" s="1"/>
  <c r="AM307" i="109"/>
  <c r="AM1349" i="109" s="1"/>
  <c r="AU307" i="109"/>
  <c r="AK307" i="109"/>
  <c r="AO307" i="109"/>
  <c r="AO1349" i="109" s="1"/>
  <c r="AS307" i="109"/>
  <c r="AS1349" i="109" s="1"/>
  <c r="AL307" i="109"/>
  <c r="AT307" i="109"/>
  <c r="AQ307" i="109"/>
  <c r="AQ1349" i="109" s="1"/>
  <c r="AJ307" i="109"/>
  <c r="BE307" i="109"/>
  <c r="BA315" i="109"/>
  <c r="BE315" i="109"/>
  <c r="BE1357" i="109" s="1"/>
  <c r="AX315" i="109"/>
  <c r="AX1357" i="109" s="1"/>
  <c r="BB315" i="109"/>
  <c r="BB1357" i="109" s="1"/>
  <c r="BF315" i="109"/>
  <c r="AY315" i="109"/>
  <c r="AY1357" i="109" s="1"/>
  <c r="BC315" i="109"/>
  <c r="BC1357" i="109" s="1"/>
  <c r="BG315" i="109"/>
  <c r="AW315" i="109"/>
  <c r="AZ315" i="109"/>
  <c r="AZ1357" i="109" s="1"/>
  <c r="BD315" i="109"/>
  <c r="BD1357" i="109" s="1"/>
  <c r="BH315" i="109"/>
  <c r="BH1357" i="109" s="1"/>
  <c r="AN315" i="109"/>
  <c r="AR315" i="109"/>
  <c r="AR1357" i="109" s="1"/>
  <c r="AP315" i="109"/>
  <c r="AP1357" i="109" s="1"/>
  <c r="AM315" i="109"/>
  <c r="AU315" i="109"/>
  <c r="AK315" i="109"/>
  <c r="AK1357" i="109" s="1"/>
  <c r="AO315" i="109"/>
  <c r="AO1357" i="109" s="1"/>
  <c r="AS315" i="109"/>
  <c r="AL315" i="109"/>
  <c r="AT315" i="109"/>
  <c r="AT1357" i="109" s="1"/>
  <c r="AQ315" i="109"/>
  <c r="AQ1357" i="109" s="1"/>
  <c r="AJ315" i="109"/>
  <c r="V256" i="109"/>
  <c r="AI256" i="109"/>
  <c r="R1104" i="109"/>
  <c r="S1104" i="109" s="1"/>
  <c r="T1104" i="109" s="1"/>
  <c r="U1104" i="109" s="1"/>
  <c r="W1104" i="109" s="1"/>
  <c r="X1104" i="109" s="1"/>
  <c r="Y1104" i="109" s="1"/>
  <c r="Z1104" i="109" s="1"/>
  <c r="AA1104" i="109" s="1"/>
  <c r="AB1104" i="109" s="1"/>
  <c r="AC1104" i="109" s="1"/>
  <c r="AD1104" i="109" s="1"/>
  <c r="AE1104" i="109" s="1"/>
  <c r="AF1104" i="109" s="1"/>
  <c r="AG1104" i="109" s="1"/>
  <c r="AH1104" i="109" s="1"/>
  <c r="Z287" i="109"/>
  <c r="AU1329" i="109"/>
  <c r="W289" i="109"/>
  <c r="AK1329" i="109"/>
  <c r="W287" i="109"/>
  <c r="U287" i="109"/>
  <c r="S287" i="109"/>
  <c r="AD287" i="109"/>
  <c r="Y287" i="109"/>
  <c r="Q287" i="109"/>
  <c r="Q1135" i="109" s="1"/>
  <c r="AL1329" i="109"/>
  <c r="AM1329" i="109"/>
  <c r="R287" i="109"/>
  <c r="AH287" i="109"/>
  <c r="AC287" i="109"/>
  <c r="AG287" i="109"/>
  <c r="AO1329" i="109"/>
  <c r="AB287" i="109"/>
  <c r="AF287" i="109"/>
  <c r="T287" i="109"/>
  <c r="X287" i="109"/>
  <c r="AE287" i="109"/>
  <c r="AQ1329" i="109"/>
  <c r="AP1329" i="109"/>
  <c r="AR1329" i="109"/>
  <c r="AA287" i="109"/>
  <c r="V258" i="109"/>
  <c r="AI258" i="109"/>
  <c r="AH1636" i="109"/>
  <c r="R1106" i="109"/>
  <c r="S1106" i="109" s="1"/>
  <c r="T1106" i="109" s="1"/>
  <c r="U1106" i="109" s="1"/>
  <c r="W1106" i="109" s="1"/>
  <c r="X1106" i="109" s="1"/>
  <c r="Y1106" i="109" s="1"/>
  <c r="Z1106" i="109" s="1"/>
  <c r="AA1106" i="109" s="1"/>
  <c r="AB1106" i="109" s="1"/>
  <c r="AC1106" i="109" s="1"/>
  <c r="AD1106" i="109" s="1"/>
  <c r="AE1106" i="109" s="1"/>
  <c r="AF1106" i="109" s="1"/>
  <c r="AG1106" i="109" s="1"/>
  <c r="AH1106" i="109" s="1"/>
  <c r="D693" i="109"/>
  <c r="D911" i="109" s="1"/>
  <c r="D1106" i="109" s="1"/>
  <c r="D1300" i="109" s="1"/>
  <c r="D1507" i="109" s="1"/>
  <c r="D1714" i="109" s="1"/>
  <c r="D1921" i="109" s="1"/>
  <c r="D688" i="109"/>
  <c r="D906" i="109" s="1"/>
  <c r="D1101" i="109" s="1"/>
  <c r="D1295" i="109" s="1"/>
  <c r="AA289" i="109"/>
  <c r="AH289" i="109"/>
  <c r="AI1331" i="109" s="1"/>
  <c r="AE289" i="109"/>
  <c r="AD289" i="109"/>
  <c r="AO1331" i="109"/>
  <c r="T289" i="109"/>
  <c r="U289" i="109"/>
  <c r="R289" i="109"/>
  <c r="AN1331" i="109"/>
  <c r="AG289" i="109"/>
  <c r="S289" i="109"/>
  <c r="Y289" i="109"/>
  <c r="F507" i="109"/>
  <c r="AQ1331" i="109"/>
  <c r="AC289" i="109"/>
  <c r="Z289" i="109"/>
  <c r="Q289" i="109"/>
  <c r="Q1137" i="109" s="1"/>
  <c r="AF289" i="109"/>
  <c r="AB289" i="109"/>
  <c r="X289" i="109"/>
  <c r="AP1331" i="109"/>
  <c r="AI252" i="109"/>
  <c r="AT1330" i="109"/>
  <c r="AU1331" i="109"/>
  <c r="Y288" i="109"/>
  <c r="AJ1331" i="109"/>
  <c r="AL1331" i="109"/>
  <c r="AE288" i="109"/>
  <c r="AT1331" i="109"/>
  <c r="AK1331" i="109"/>
  <c r="Q288" i="109"/>
  <c r="AA288" i="109"/>
  <c r="R288" i="109"/>
  <c r="T288" i="109"/>
  <c r="AD288" i="109"/>
  <c r="AJ1330" i="109"/>
  <c r="F506" i="109"/>
  <c r="W288" i="109"/>
  <c r="BA1330" i="109"/>
  <c r="BE1330" i="109"/>
  <c r="AX1330" i="109"/>
  <c r="BB1330" i="109"/>
  <c r="AY1330" i="109"/>
  <c r="BC1330" i="109"/>
  <c r="BG1330" i="109"/>
  <c r="AW1330" i="109"/>
  <c r="AZ1330" i="109"/>
  <c r="BD1330" i="109"/>
  <c r="BA1338" i="109"/>
  <c r="BE1338" i="109"/>
  <c r="AX1338" i="109"/>
  <c r="BB1338" i="109"/>
  <c r="BC1338" i="109"/>
  <c r="BG1338" i="109"/>
  <c r="BD1338" i="109"/>
  <c r="BH1338" i="109"/>
  <c r="AW1338" i="109"/>
  <c r="BD1305" i="109"/>
  <c r="BH1305" i="109"/>
  <c r="BA1305" i="109"/>
  <c r="BE1305" i="109"/>
  <c r="AX1305" i="109"/>
  <c r="BB1305" i="109"/>
  <c r="AY1305" i="109"/>
  <c r="BC1305" i="109"/>
  <c r="BG1305" i="109"/>
  <c r="BA1318" i="109"/>
  <c r="AX1318" i="109"/>
  <c r="BB1318" i="109"/>
  <c r="BF1318" i="109"/>
  <c r="BC1318" i="109"/>
  <c r="BG1318" i="109"/>
  <c r="BD1318" i="109"/>
  <c r="BH1318" i="109"/>
  <c r="AX1331" i="109"/>
  <c r="BB1331" i="109"/>
  <c r="BF1331" i="109"/>
  <c r="AY1331" i="109"/>
  <c r="BC1331" i="109"/>
  <c r="BG1331" i="109"/>
  <c r="BD1331" i="109"/>
  <c r="BH1331" i="109"/>
  <c r="BE1331" i="109"/>
  <c r="BB1339" i="109"/>
  <c r="BF1339" i="109"/>
  <c r="AW1339" i="109"/>
  <c r="AY1339" i="109"/>
  <c r="BC1339" i="109"/>
  <c r="BG1339" i="109"/>
  <c r="AZ1339" i="109"/>
  <c r="BD1339" i="109"/>
  <c r="BE1339" i="109"/>
  <c r="BA1339" i="109"/>
  <c r="AY1312" i="109"/>
  <c r="BG1312" i="109"/>
  <c r="BD1312" i="109"/>
  <c r="BH1312" i="109"/>
  <c r="AW1312" i="109"/>
  <c r="BA1312" i="109"/>
  <c r="BE1312" i="109"/>
  <c r="BB1312" i="109"/>
  <c r="BF1312" i="109"/>
  <c r="AY1328" i="109"/>
  <c r="BC1328" i="109"/>
  <c r="AZ1328" i="109"/>
  <c r="BH1328" i="109"/>
  <c r="AW1328" i="109"/>
  <c r="BA1328" i="109"/>
  <c r="BE1328" i="109"/>
  <c r="BB1328" i="109"/>
  <c r="BF1328" i="109"/>
  <c r="AY1336" i="109"/>
  <c r="BG1336" i="109"/>
  <c r="AZ1336" i="109"/>
  <c r="BD1336" i="109"/>
  <c r="AW1336" i="109"/>
  <c r="BA1336" i="109"/>
  <c r="BE1336" i="109"/>
  <c r="BF1336" i="109"/>
  <c r="BA1314" i="109"/>
  <c r="BE1314" i="109"/>
  <c r="AX1314" i="109"/>
  <c r="BB1314" i="109"/>
  <c r="BF1314" i="109"/>
  <c r="AY1314" i="109"/>
  <c r="BC1314" i="109"/>
  <c r="BG1314" i="109"/>
  <c r="BH1314" i="109"/>
  <c r="AW1314" i="109"/>
  <c r="AZ1314" i="109"/>
  <c r="BD1314" i="109"/>
  <c r="AZ1341" i="109"/>
  <c r="BD1341" i="109"/>
  <c r="BH1341" i="109"/>
  <c r="BA1341" i="109"/>
  <c r="BE1341" i="109"/>
  <c r="AX1341" i="109"/>
  <c r="BF1341" i="109"/>
  <c r="AY1341" i="109"/>
  <c r="BC1341" i="109"/>
  <c r="BC1356" i="109"/>
  <c r="BG1356" i="109"/>
  <c r="AZ1356" i="109"/>
  <c r="BH1356" i="109"/>
  <c r="BA1356" i="109"/>
  <c r="BE1356" i="109"/>
  <c r="AX1356" i="109"/>
  <c r="BB1356" i="109"/>
  <c r="BF1356" i="109"/>
  <c r="BA1350" i="109"/>
  <c r="BE1350" i="109"/>
  <c r="BB1350" i="109"/>
  <c r="BF1350" i="109"/>
  <c r="AY1350" i="109"/>
  <c r="BG1350" i="109"/>
  <c r="AZ1350" i="109"/>
  <c r="BD1350" i="109"/>
  <c r="AW1350" i="109"/>
  <c r="BH1350" i="109"/>
  <c r="BB1343" i="109"/>
  <c r="BF1343" i="109"/>
  <c r="AW1343" i="109"/>
  <c r="BC1343" i="109"/>
  <c r="AZ1343" i="109"/>
  <c r="BH1343" i="109"/>
  <c r="BA1343" i="109"/>
  <c r="AX1351" i="109"/>
  <c r="BB1351" i="109"/>
  <c r="BC1351" i="109"/>
  <c r="BG1351" i="109"/>
  <c r="BH1351" i="109"/>
  <c r="BA1351" i="109"/>
  <c r="BB1359" i="109"/>
  <c r="AW1359" i="109"/>
  <c r="AY1359" i="109"/>
  <c r="BG1359" i="109"/>
  <c r="AZ1359" i="109"/>
  <c r="BH1359" i="109"/>
  <c r="BA1359" i="109"/>
  <c r="BE1359" i="109"/>
  <c r="BC1348" i="109"/>
  <c r="BG1348" i="109"/>
  <c r="BH1348" i="109"/>
  <c r="BA1348" i="109"/>
  <c r="BB1348" i="109"/>
  <c r="BF1348" i="109"/>
  <c r="AY1308" i="109"/>
  <c r="BG1308" i="109"/>
  <c r="AZ1308" i="109"/>
  <c r="BD1308" i="109"/>
  <c r="AW1308" i="109"/>
  <c r="BA1308" i="109"/>
  <c r="BE1308" i="109"/>
  <c r="BB1308" i="109"/>
  <c r="BF1308" i="109"/>
  <c r="BD1325" i="109"/>
  <c r="BH1325" i="109"/>
  <c r="BA1325" i="109"/>
  <c r="BE1325" i="109"/>
  <c r="AX1325" i="109"/>
  <c r="BF1325" i="109"/>
  <c r="AW1325" i="109"/>
  <c r="AY1325" i="109"/>
  <c r="BC1325" i="109"/>
  <c r="BG1325" i="109"/>
  <c r="BA1302" i="109"/>
  <c r="BE1302" i="109"/>
  <c r="AX1302" i="109"/>
  <c r="BB1302" i="109"/>
  <c r="AY1302" i="109"/>
  <c r="BG1302" i="109"/>
  <c r="AZ1302" i="109"/>
  <c r="BD1302" i="109"/>
  <c r="AW1323" i="109"/>
  <c r="AY1323" i="109"/>
  <c r="AZ1323" i="109"/>
  <c r="BD1323" i="109"/>
  <c r="BE1323" i="109"/>
  <c r="BA1323" i="109"/>
  <c r="AZ1337" i="109"/>
  <c r="BA1337" i="109"/>
  <c r="BE1337" i="109"/>
  <c r="BF1337" i="109"/>
  <c r="AW1337" i="109"/>
  <c r="BC1337" i="109"/>
  <c r="AZ1349" i="109"/>
  <c r="BE1349" i="109"/>
  <c r="AX1349" i="109"/>
  <c r="AW1349" i="109"/>
  <c r="BC1349" i="109"/>
  <c r="BA1357" i="109"/>
  <c r="BF1357" i="109"/>
  <c r="AW1357" i="109"/>
  <c r="BG1357" i="109"/>
  <c r="AZ1284" i="109"/>
  <c r="BH1284" i="109"/>
  <c r="BA1284" i="109"/>
  <c r="BE1284" i="109"/>
  <c r="BB1284" i="109"/>
  <c r="BF1284" i="109"/>
  <c r="AW1284" i="109"/>
  <c r="BG1284" i="109"/>
  <c r="AY1284" i="109"/>
  <c r="BA1334" i="109"/>
  <c r="BE1334" i="109"/>
  <c r="AX1334" i="109"/>
  <c r="BB1334" i="109"/>
  <c r="BF1334" i="109"/>
  <c r="AY1334" i="109"/>
  <c r="BC1334" i="109"/>
  <c r="AZ1334" i="109"/>
  <c r="BD1334" i="109"/>
  <c r="AW1334" i="109"/>
  <c r="BH1334" i="109"/>
  <c r="BA1342" i="109"/>
  <c r="AX1342" i="109"/>
  <c r="BB1342" i="109"/>
  <c r="BF1342" i="109"/>
  <c r="AY1342" i="109"/>
  <c r="BC1342" i="109"/>
  <c r="BG1342" i="109"/>
  <c r="BD1342" i="109"/>
  <c r="AW1342" i="109"/>
  <c r="BH1342" i="109"/>
  <c r="BA1310" i="109"/>
  <c r="AX1310" i="109"/>
  <c r="BB1310" i="109"/>
  <c r="AY1310" i="109"/>
  <c r="BC1310" i="109"/>
  <c r="BG1310" i="109"/>
  <c r="BD1310" i="109"/>
  <c r="AW1310" i="109"/>
  <c r="BH1310" i="109"/>
  <c r="BA1326" i="109"/>
  <c r="BE1326" i="109"/>
  <c r="AX1326" i="109"/>
  <c r="BB1326" i="109"/>
  <c r="BF1326" i="109"/>
  <c r="AY1326" i="109"/>
  <c r="BC1326" i="109"/>
  <c r="BG1326" i="109"/>
  <c r="BD1326" i="109"/>
  <c r="AW1326" i="109"/>
  <c r="BH1326" i="109"/>
  <c r="BB1335" i="109"/>
  <c r="BF1335" i="109"/>
  <c r="AW1335" i="109"/>
  <c r="AY1335" i="109"/>
  <c r="BG1335" i="109"/>
  <c r="AZ1335" i="109"/>
  <c r="BD1335" i="109"/>
  <c r="BA1335" i="109"/>
  <c r="BE1335" i="109"/>
  <c r="BA1306" i="109"/>
  <c r="AX1306" i="109"/>
  <c r="BF1306" i="109"/>
  <c r="AY1306" i="109"/>
  <c r="BC1306" i="109"/>
  <c r="BG1306" i="109"/>
  <c r="BD1306" i="109"/>
  <c r="BH1306" i="109"/>
  <c r="AW1306" i="109"/>
  <c r="AZ1321" i="109"/>
  <c r="BD1321" i="109"/>
  <c r="BA1321" i="109"/>
  <c r="BE1321" i="109"/>
  <c r="AX1321" i="109"/>
  <c r="BF1321" i="109"/>
  <c r="AW1321" i="109"/>
  <c r="AY1321" i="109"/>
  <c r="BC1321" i="109"/>
  <c r="AY1332" i="109"/>
  <c r="BC1332" i="109"/>
  <c r="BG1332" i="109"/>
  <c r="BD1332" i="109"/>
  <c r="BH1332" i="109"/>
  <c r="AW1332" i="109"/>
  <c r="BA1332" i="109"/>
  <c r="BB1332" i="109"/>
  <c r="AX1332" i="109"/>
  <c r="AY1340" i="109"/>
  <c r="BG1340" i="109"/>
  <c r="AZ1340" i="109"/>
  <c r="BD1340" i="109"/>
  <c r="AW1340" i="109"/>
  <c r="BA1340" i="109"/>
  <c r="AX1340" i="109"/>
  <c r="BB1340" i="109"/>
  <c r="AZ1329" i="109"/>
  <c r="BH1329" i="109"/>
  <c r="BA1329" i="109"/>
  <c r="BE1329" i="109"/>
  <c r="AX1329" i="109"/>
  <c r="BB1329" i="109"/>
  <c r="BF1329" i="109"/>
  <c r="AW1329" i="109"/>
  <c r="BC1329" i="109"/>
  <c r="BG1329" i="109"/>
  <c r="BA1358" i="109"/>
  <c r="BE1358" i="109"/>
  <c r="AX1358" i="109"/>
  <c r="BB1358" i="109"/>
  <c r="AY1358" i="109"/>
  <c r="BC1358" i="109"/>
  <c r="BG1358" i="109"/>
  <c r="BD1358" i="109"/>
  <c r="BH1358" i="109"/>
  <c r="BC1344" i="109"/>
  <c r="BG1344" i="109"/>
  <c r="AZ1344" i="109"/>
  <c r="AW1344" i="109"/>
  <c r="BA1344" i="109"/>
  <c r="BE1344" i="109"/>
  <c r="BB1344" i="109"/>
  <c r="BF1344" i="109"/>
  <c r="BE1346" i="109"/>
  <c r="AX1346" i="109"/>
  <c r="BB1346" i="109"/>
  <c r="BF1346" i="109"/>
  <c r="AY1346" i="109"/>
  <c r="BC1346" i="109"/>
  <c r="BH1346" i="109"/>
  <c r="AW1346" i="109"/>
  <c r="AZ1346" i="109"/>
  <c r="BD1346" i="109"/>
  <c r="BA1354" i="109"/>
  <c r="BE1354" i="109"/>
  <c r="BB1354" i="109"/>
  <c r="BF1354" i="109"/>
  <c r="AY1354" i="109"/>
  <c r="BG1354" i="109"/>
  <c r="AZ1354" i="109"/>
  <c r="BD1354" i="109"/>
  <c r="BH1354" i="109"/>
  <c r="AW1354" i="109"/>
  <c r="AY1352" i="109"/>
  <c r="BC1352" i="109"/>
  <c r="AZ1352" i="109"/>
  <c r="BD1352" i="109"/>
  <c r="BH1352" i="109"/>
  <c r="BE1352" i="109"/>
  <c r="BF1352" i="109"/>
  <c r="AX1352" i="109"/>
  <c r="BB1352" i="109"/>
  <c r="BB1347" i="109"/>
  <c r="BF1347" i="109"/>
  <c r="AW1347" i="109"/>
  <c r="AY1347" i="109"/>
  <c r="BG1347" i="109"/>
  <c r="AZ1347" i="109"/>
  <c r="BD1347" i="109"/>
  <c r="BA1347" i="109"/>
  <c r="BE1347" i="109"/>
  <c r="BB1355" i="109"/>
  <c r="BF1355" i="109"/>
  <c r="AW1355" i="109"/>
  <c r="AY1355" i="109"/>
  <c r="BC1355" i="109"/>
  <c r="AZ1355" i="109"/>
  <c r="BD1355" i="109"/>
  <c r="BE1355" i="109"/>
  <c r="BA1355" i="109"/>
  <c r="BC1304" i="109"/>
  <c r="BG1304" i="109"/>
  <c r="AZ1304" i="109"/>
  <c r="AW1304" i="109"/>
  <c r="BA1304" i="109"/>
  <c r="BF1304" i="109"/>
  <c r="AX1304" i="109"/>
  <c r="BB1304" i="109"/>
  <c r="AY1316" i="109"/>
  <c r="BC1316" i="109"/>
  <c r="AZ1316" i="109"/>
  <c r="BD1316" i="109"/>
  <c r="BH1316" i="109"/>
  <c r="AW1316" i="109"/>
  <c r="BE1316" i="109"/>
  <c r="BB1316" i="109"/>
  <c r="AX1316" i="109"/>
  <c r="V252" i="109"/>
  <c r="AX1307" i="109"/>
  <c r="BF1307" i="109"/>
  <c r="AY1307" i="109"/>
  <c r="BC1307" i="109"/>
  <c r="BG1307" i="109"/>
  <c r="AZ1307" i="109"/>
  <c r="BD1307" i="109"/>
  <c r="BE1307" i="109"/>
  <c r="BA1307" i="109"/>
  <c r="AZ1333" i="109"/>
  <c r="BH1333" i="109"/>
  <c r="BA1333" i="109"/>
  <c r="BE1333" i="109"/>
  <c r="BB1333" i="109"/>
  <c r="BF1333" i="109"/>
  <c r="AW1333" i="109"/>
  <c r="BG1333" i="109"/>
  <c r="AY1333" i="109"/>
  <c r="BD1345" i="109"/>
  <c r="BH1345" i="109"/>
  <c r="BE1345" i="109"/>
  <c r="AX1345" i="109"/>
  <c r="BB1345" i="109"/>
  <c r="AW1345" i="109"/>
  <c r="BC1345" i="109"/>
  <c r="BG1345" i="109"/>
  <c r="AY1345" i="109"/>
  <c r="AZ1353" i="109"/>
  <c r="BD1353" i="109"/>
  <c r="BA1353" i="109"/>
  <c r="BE1353" i="109"/>
  <c r="AX1353" i="109"/>
  <c r="BF1353" i="109"/>
  <c r="AW1353" i="109"/>
  <c r="AY1353" i="109"/>
  <c r="BG1353" i="109"/>
  <c r="AK1358" i="109"/>
  <c r="AO1358" i="109"/>
  <c r="AN1358" i="109"/>
  <c r="AP1358" i="109"/>
  <c r="AT1358" i="109"/>
  <c r="AR1358" i="109"/>
  <c r="AJ1358" i="109"/>
  <c r="AM1358" i="109"/>
  <c r="AQ1358" i="109"/>
  <c r="F534" i="109"/>
  <c r="Z316" i="109"/>
  <c r="AD316" i="109"/>
  <c r="AH316" i="109"/>
  <c r="W316" i="109"/>
  <c r="AA316" i="109"/>
  <c r="AE316" i="109"/>
  <c r="X316" i="109"/>
  <c r="AB316" i="109"/>
  <c r="AF316" i="109"/>
  <c r="Y316" i="109"/>
  <c r="AC316" i="109"/>
  <c r="AC1567" i="109" s="1"/>
  <c r="AD1567" i="109" s="1"/>
  <c r="AE1567" i="109" s="1"/>
  <c r="AF1567" i="109" s="1"/>
  <c r="AG1567" i="109" s="1"/>
  <c r="AH1567" i="109" s="1"/>
  <c r="AG316" i="109"/>
  <c r="T316" i="109"/>
  <c r="U316" i="109"/>
  <c r="Q316" i="109"/>
  <c r="Q1164" i="109" s="1"/>
  <c r="R316" i="109"/>
  <c r="S316" i="109"/>
  <c r="AM1344" i="109"/>
  <c r="AQ1344" i="109"/>
  <c r="AU1344" i="109"/>
  <c r="AT1344" i="109"/>
  <c r="AR1344" i="109"/>
  <c r="AJ1344" i="109"/>
  <c r="AP1344" i="109"/>
  <c r="AK1344" i="109"/>
  <c r="AO1344" i="109"/>
  <c r="AS1344" i="109"/>
  <c r="F520" i="109"/>
  <c r="Z302" i="109"/>
  <c r="AD302" i="109"/>
  <c r="AH302" i="109"/>
  <c r="W302" i="109"/>
  <c r="AA302" i="109"/>
  <c r="AE302" i="109"/>
  <c r="X302" i="109"/>
  <c r="AB302" i="109"/>
  <c r="AF302" i="109"/>
  <c r="Y302" i="109"/>
  <c r="AC302" i="109"/>
  <c r="AC1553" i="109" s="1"/>
  <c r="AD1553" i="109" s="1"/>
  <c r="AE1553" i="109" s="1"/>
  <c r="AF1553" i="109" s="1"/>
  <c r="AG1553" i="109" s="1"/>
  <c r="AG302" i="109"/>
  <c r="T302" i="109"/>
  <c r="S302" i="109"/>
  <c r="Q302" i="109"/>
  <c r="Q1150" i="109" s="1"/>
  <c r="U302" i="109"/>
  <c r="R302" i="109"/>
  <c r="AK1346" i="109"/>
  <c r="AO1346" i="109"/>
  <c r="AN1346" i="109"/>
  <c r="AJ1346" i="109"/>
  <c r="AP1346" i="109"/>
  <c r="AT1346" i="109"/>
  <c r="AR1346" i="109"/>
  <c r="AM1346" i="109"/>
  <c r="AQ1346" i="109"/>
  <c r="F522" i="109"/>
  <c r="Z304" i="109"/>
  <c r="AD304" i="109"/>
  <c r="AH304" i="109"/>
  <c r="W304" i="109"/>
  <c r="AA304" i="109"/>
  <c r="AE304" i="109"/>
  <c r="X304" i="109"/>
  <c r="AB304" i="109"/>
  <c r="AF304" i="109"/>
  <c r="Y304" i="109"/>
  <c r="AC304" i="109"/>
  <c r="AC1555" i="109" s="1"/>
  <c r="AD1555" i="109" s="1"/>
  <c r="AE1555" i="109" s="1"/>
  <c r="AF1555" i="109" s="1"/>
  <c r="AG1555" i="109" s="1"/>
  <c r="AG304" i="109"/>
  <c r="T304" i="109"/>
  <c r="U304" i="109"/>
  <c r="Q304" i="109"/>
  <c r="Q1152" i="109" s="1"/>
  <c r="S304" i="109"/>
  <c r="R304" i="109"/>
  <c r="AK1354" i="109"/>
  <c r="AO1354" i="109"/>
  <c r="AS1354" i="109"/>
  <c r="AN1354" i="109"/>
  <c r="AL1354" i="109"/>
  <c r="AT1354" i="109"/>
  <c r="AM1354" i="109"/>
  <c r="AQ1354" i="109"/>
  <c r="AU1354" i="109"/>
  <c r="F530" i="109"/>
  <c r="Z312" i="109"/>
  <c r="AD312" i="109"/>
  <c r="AH312" i="109"/>
  <c r="W312" i="109"/>
  <c r="AA312" i="109"/>
  <c r="AE312" i="109"/>
  <c r="X312" i="109"/>
  <c r="AB312" i="109"/>
  <c r="AF312" i="109"/>
  <c r="Y312" i="109"/>
  <c r="AC312" i="109"/>
  <c r="AC1563" i="109" s="1"/>
  <c r="AD1563" i="109" s="1"/>
  <c r="AE1563" i="109" s="1"/>
  <c r="AF1563" i="109" s="1"/>
  <c r="AG1563" i="109" s="1"/>
  <c r="AG312" i="109"/>
  <c r="T312" i="109"/>
  <c r="S312" i="109"/>
  <c r="U312" i="109"/>
  <c r="Q312" i="109"/>
  <c r="Q1160" i="109" s="1"/>
  <c r="R312" i="109"/>
  <c r="AM1352" i="109"/>
  <c r="AQ1352" i="109"/>
  <c r="AU1352" i="109"/>
  <c r="AL1352" i="109"/>
  <c r="AT1352" i="109"/>
  <c r="AR1352" i="109"/>
  <c r="AJ1352" i="109"/>
  <c r="AP1352" i="109"/>
  <c r="AK1352" i="109"/>
  <c r="AS1352" i="109"/>
  <c r="F528" i="109"/>
  <c r="Z310" i="109"/>
  <c r="AD310" i="109"/>
  <c r="AH310" i="109"/>
  <c r="W310" i="109"/>
  <c r="AA310" i="109"/>
  <c r="AE310" i="109"/>
  <c r="X310" i="109"/>
  <c r="AB310" i="109"/>
  <c r="AF310" i="109"/>
  <c r="Y310" i="109"/>
  <c r="AC310" i="109"/>
  <c r="AC1561" i="109" s="1"/>
  <c r="AD1561" i="109" s="1"/>
  <c r="AE1561" i="109" s="1"/>
  <c r="AF1561" i="109" s="1"/>
  <c r="AG1561" i="109" s="1"/>
  <c r="AG310" i="109"/>
  <c r="T310" i="109"/>
  <c r="U310" i="109"/>
  <c r="R310" i="109"/>
  <c r="S310" i="109"/>
  <c r="Q310" i="109"/>
  <c r="Q1158" i="109" s="1"/>
  <c r="AL1347" i="109"/>
  <c r="AP1347" i="109"/>
  <c r="AT1347" i="109"/>
  <c r="AJ1347" i="109"/>
  <c r="AK1347" i="109"/>
  <c r="AQ1347" i="109"/>
  <c r="AU1347" i="109"/>
  <c r="AO1347" i="109"/>
  <c r="AS1347" i="109"/>
  <c r="F523" i="109"/>
  <c r="Z305" i="109"/>
  <c r="AD305" i="109"/>
  <c r="AH305" i="109"/>
  <c r="W305" i="109"/>
  <c r="AA305" i="109"/>
  <c r="AE305" i="109"/>
  <c r="X305" i="109"/>
  <c r="AB305" i="109"/>
  <c r="AF305" i="109"/>
  <c r="Y305" i="109"/>
  <c r="AC305" i="109"/>
  <c r="AC1556" i="109" s="1"/>
  <c r="AD1556" i="109" s="1"/>
  <c r="AE1556" i="109" s="1"/>
  <c r="AF1556" i="109" s="1"/>
  <c r="AG1556" i="109" s="1"/>
  <c r="AG305" i="109"/>
  <c r="T305" i="109"/>
  <c r="S305" i="109"/>
  <c r="U305" i="109"/>
  <c r="Q305" i="109"/>
  <c r="Q1153" i="109" s="1"/>
  <c r="R305" i="109"/>
  <c r="AL1355" i="109"/>
  <c r="AP1355" i="109"/>
  <c r="AJ1355" i="109"/>
  <c r="AK1355" i="109"/>
  <c r="AS1355" i="109"/>
  <c r="AQ1355" i="109"/>
  <c r="AU1355" i="109"/>
  <c r="AO1355" i="109"/>
  <c r="AN1355" i="109"/>
  <c r="F531" i="109"/>
  <c r="Z313" i="109"/>
  <c r="AD313" i="109"/>
  <c r="AH313" i="109"/>
  <c r="W313" i="109"/>
  <c r="AA313" i="109"/>
  <c r="AE313" i="109"/>
  <c r="X313" i="109"/>
  <c r="AB313" i="109"/>
  <c r="AF313" i="109"/>
  <c r="Y313" i="109"/>
  <c r="AC313" i="109"/>
  <c r="AC1564" i="109" s="1"/>
  <c r="AD1564" i="109" s="1"/>
  <c r="AE1564" i="109" s="1"/>
  <c r="AF1564" i="109" s="1"/>
  <c r="AG1564" i="109" s="1"/>
  <c r="AG313" i="109"/>
  <c r="T313" i="109"/>
  <c r="U313" i="109"/>
  <c r="Q313" i="109"/>
  <c r="Q1161" i="109" s="1"/>
  <c r="R313" i="109"/>
  <c r="S313" i="109"/>
  <c r="AN1345" i="109"/>
  <c r="AR1345" i="109"/>
  <c r="AJ1345" i="109"/>
  <c r="AQ1345" i="109"/>
  <c r="AK1345" i="109"/>
  <c r="AS1345" i="109"/>
  <c r="AM1345" i="109"/>
  <c r="AP1345" i="109"/>
  <c r="AT1345" i="109"/>
  <c r="F521" i="109"/>
  <c r="Z303" i="109"/>
  <c r="AD303" i="109"/>
  <c r="AH303" i="109"/>
  <c r="W303" i="109"/>
  <c r="AA303" i="109"/>
  <c r="AE303" i="109"/>
  <c r="X303" i="109"/>
  <c r="AB303" i="109"/>
  <c r="AF303" i="109"/>
  <c r="Y303" i="109"/>
  <c r="AC303" i="109"/>
  <c r="AC1554" i="109" s="1"/>
  <c r="AD1554" i="109" s="1"/>
  <c r="AE1554" i="109" s="1"/>
  <c r="AF1554" i="109" s="1"/>
  <c r="AG1554" i="109" s="1"/>
  <c r="AG303" i="109"/>
  <c r="T303" i="109"/>
  <c r="Q303" i="109"/>
  <c r="Q1151" i="109" s="1"/>
  <c r="U303" i="109"/>
  <c r="R303" i="109"/>
  <c r="S303" i="109"/>
  <c r="AN1353" i="109"/>
  <c r="AR1353" i="109"/>
  <c r="AJ1353" i="109"/>
  <c r="AQ1353" i="109"/>
  <c r="AK1353" i="109"/>
  <c r="AS1353" i="109"/>
  <c r="AM1353" i="109"/>
  <c r="AU1353" i="109"/>
  <c r="AP1353" i="109"/>
  <c r="AT1353" i="109"/>
  <c r="F529" i="109"/>
  <c r="Z311" i="109"/>
  <c r="AD311" i="109"/>
  <c r="AH311" i="109"/>
  <c r="W311" i="109"/>
  <c r="AA311" i="109"/>
  <c r="AE311" i="109"/>
  <c r="X311" i="109"/>
  <c r="AB311" i="109"/>
  <c r="AF311" i="109"/>
  <c r="Y311" i="109"/>
  <c r="AC311" i="109"/>
  <c r="AC1562" i="109" s="1"/>
  <c r="AD1562" i="109" s="1"/>
  <c r="AE1562" i="109" s="1"/>
  <c r="AF1562" i="109" s="1"/>
  <c r="AG1562" i="109" s="1"/>
  <c r="AG311" i="109"/>
  <c r="T311" i="109"/>
  <c r="Q311" i="109"/>
  <c r="Q1159" i="109" s="1"/>
  <c r="U311" i="109"/>
  <c r="S311" i="109"/>
  <c r="R311" i="109"/>
  <c r="AM1356" i="109"/>
  <c r="AU1356" i="109"/>
  <c r="AP1356" i="109"/>
  <c r="AN1356" i="109"/>
  <c r="AR1356" i="109"/>
  <c r="AL1356" i="109"/>
  <c r="AT1356" i="109"/>
  <c r="AK1356" i="109"/>
  <c r="AO1356" i="109"/>
  <c r="AS1356" i="109"/>
  <c r="F532" i="109"/>
  <c r="Z314" i="109"/>
  <c r="AD314" i="109"/>
  <c r="AH314" i="109"/>
  <c r="W314" i="109"/>
  <c r="AA314" i="109"/>
  <c r="AE314" i="109"/>
  <c r="X314" i="109"/>
  <c r="AB314" i="109"/>
  <c r="AF314" i="109"/>
  <c r="Y314" i="109"/>
  <c r="AC314" i="109"/>
  <c r="AC1565" i="109" s="1"/>
  <c r="AD1565" i="109" s="1"/>
  <c r="AE1565" i="109" s="1"/>
  <c r="AF1565" i="109" s="1"/>
  <c r="AG1565" i="109" s="1"/>
  <c r="AG314" i="109"/>
  <c r="T314" i="109"/>
  <c r="Q314" i="109"/>
  <c r="Q1162" i="109" s="1"/>
  <c r="U314" i="109"/>
  <c r="S314" i="109"/>
  <c r="R314" i="109"/>
  <c r="AK1350" i="109"/>
  <c r="AO1350" i="109"/>
  <c r="AN1350" i="109"/>
  <c r="AL1350" i="109"/>
  <c r="AP1350" i="109"/>
  <c r="AJ1350" i="109"/>
  <c r="AM1350" i="109"/>
  <c r="AQ1350" i="109"/>
  <c r="AU1350" i="109"/>
  <c r="F526" i="109"/>
  <c r="Z308" i="109"/>
  <c r="AD308" i="109"/>
  <c r="AH308" i="109"/>
  <c r="W308" i="109"/>
  <c r="AA308" i="109"/>
  <c r="AE308" i="109"/>
  <c r="X308" i="109"/>
  <c r="AB308" i="109"/>
  <c r="AF308" i="109"/>
  <c r="Y308" i="109"/>
  <c r="AC308" i="109"/>
  <c r="AC1559" i="109" s="1"/>
  <c r="AD1559" i="109" s="1"/>
  <c r="AE1559" i="109" s="1"/>
  <c r="AF1559" i="109" s="1"/>
  <c r="AG1559" i="109" s="1"/>
  <c r="AG308" i="109"/>
  <c r="T308" i="109"/>
  <c r="U308" i="109"/>
  <c r="Q308" i="109"/>
  <c r="Q1156" i="109" s="1"/>
  <c r="S308" i="109"/>
  <c r="R308" i="109"/>
  <c r="AL1343" i="109"/>
  <c r="AT1343" i="109"/>
  <c r="AJ1343" i="109"/>
  <c r="AM1343" i="109"/>
  <c r="AQ1343" i="109"/>
  <c r="AU1343" i="109"/>
  <c r="AK1343" i="109"/>
  <c r="AS1343" i="109"/>
  <c r="AN1343" i="109"/>
  <c r="AR1343" i="109"/>
  <c r="F519" i="109"/>
  <c r="Z301" i="109"/>
  <c r="AD301" i="109"/>
  <c r="AH301" i="109"/>
  <c r="W301" i="109"/>
  <c r="AA301" i="109"/>
  <c r="AE301" i="109"/>
  <c r="X301" i="109"/>
  <c r="AB301" i="109"/>
  <c r="AF301" i="109"/>
  <c r="Y301" i="109"/>
  <c r="AC301" i="109"/>
  <c r="AC1552" i="109" s="1"/>
  <c r="AD1552" i="109" s="1"/>
  <c r="AE1552" i="109" s="1"/>
  <c r="AF1552" i="109" s="1"/>
  <c r="AG1552" i="109" s="1"/>
  <c r="AG301" i="109"/>
  <c r="T301" i="109"/>
  <c r="U301" i="109"/>
  <c r="R301" i="109"/>
  <c r="Q301" i="109"/>
  <c r="Q1149" i="109" s="1"/>
  <c r="S301" i="109"/>
  <c r="AL1351" i="109"/>
  <c r="AT1351" i="109"/>
  <c r="AJ1351" i="109"/>
  <c r="AK1351" i="109"/>
  <c r="AQ1351" i="109"/>
  <c r="AU1351" i="109"/>
  <c r="AO1351" i="109"/>
  <c r="AS1351" i="109"/>
  <c r="AR1351" i="109"/>
  <c r="F527" i="109"/>
  <c r="Z309" i="109"/>
  <c r="AD309" i="109"/>
  <c r="AH309" i="109"/>
  <c r="W309" i="109"/>
  <c r="AA309" i="109"/>
  <c r="AE309" i="109"/>
  <c r="X309" i="109"/>
  <c r="AB309" i="109"/>
  <c r="AF309" i="109"/>
  <c r="Y309" i="109"/>
  <c r="AC309" i="109"/>
  <c r="AC1560" i="109" s="1"/>
  <c r="AD1560" i="109" s="1"/>
  <c r="AE1560" i="109" s="1"/>
  <c r="AF1560" i="109" s="1"/>
  <c r="AG1560" i="109" s="1"/>
  <c r="AG309" i="109"/>
  <c r="T309" i="109"/>
  <c r="S309" i="109"/>
  <c r="U309" i="109"/>
  <c r="R309" i="109"/>
  <c r="Q309" i="109"/>
  <c r="Q1157" i="109" s="1"/>
  <c r="AL1359" i="109"/>
  <c r="AP1359" i="109"/>
  <c r="AJ1359" i="109"/>
  <c r="AK1359" i="109"/>
  <c r="AQ1359" i="109"/>
  <c r="AU1359" i="109"/>
  <c r="AO1359" i="109"/>
  <c r="AS1359" i="109"/>
  <c r="AN1359" i="109"/>
  <c r="AR1359" i="109"/>
  <c r="F535" i="109"/>
  <c r="Z317" i="109"/>
  <c r="AD317" i="109"/>
  <c r="AH317" i="109"/>
  <c r="W317" i="109"/>
  <c r="AA317" i="109"/>
  <c r="AE317" i="109"/>
  <c r="X317" i="109"/>
  <c r="AB317" i="109"/>
  <c r="AF317" i="109"/>
  <c r="Y317" i="109"/>
  <c r="AC317" i="109"/>
  <c r="AC1568" i="109" s="1"/>
  <c r="AD1568" i="109" s="1"/>
  <c r="AE1568" i="109" s="1"/>
  <c r="AF1568" i="109" s="1"/>
  <c r="AG1568" i="109" s="1"/>
  <c r="AH1568" i="109" s="1"/>
  <c r="AG317" i="109"/>
  <c r="T317" i="109"/>
  <c r="U317" i="109"/>
  <c r="S317" i="109"/>
  <c r="R317" i="109"/>
  <c r="Q317" i="109"/>
  <c r="Q1165" i="109" s="1"/>
  <c r="AM1348" i="109"/>
  <c r="AU1348" i="109"/>
  <c r="AL1348" i="109"/>
  <c r="AT1348" i="109"/>
  <c r="AN1348" i="109"/>
  <c r="AR1348" i="109"/>
  <c r="AK1348" i="109"/>
  <c r="AO1348" i="109"/>
  <c r="AS1348" i="109"/>
  <c r="F524" i="109"/>
  <c r="Z306" i="109"/>
  <c r="AD306" i="109"/>
  <c r="AH306" i="109"/>
  <c r="W306" i="109"/>
  <c r="AA306" i="109"/>
  <c r="AE306" i="109"/>
  <c r="X306" i="109"/>
  <c r="AB306" i="109"/>
  <c r="AF306" i="109"/>
  <c r="Y306" i="109"/>
  <c r="AC306" i="109"/>
  <c r="AC1557" i="109" s="1"/>
  <c r="AD1557" i="109" s="1"/>
  <c r="AE1557" i="109" s="1"/>
  <c r="AF1557" i="109" s="1"/>
  <c r="AG1557" i="109" s="1"/>
  <c r="AG306" i="109"/>
  <c r="T306" i="109"/>
  <c r="S306" i="109"/>
  <c r="U306" i="109"/>
  <c r="Q306" i="109"/>
  <c r="Q1154" i="109" s="1"/>
  <c r="R306" i="109"/>
  <c r="AN1349" i="109"/>
  <c r="AR1349" i="109"/>
  <c r="AK1349" i="109"/>
  <c r="AJ1349" i="109"/>
  <c r="AU1349" i="109"/>
  <c r="AL1349" i="109"/>
  <c r="AT1349" i="109"/>
  <c r="F525" i="109"/>
  <c r="Z307" i="109"/>
  <c r="AD307" i="109"/>
  <c r="AH307" i="109"/>
  <c r="W307" i="109"/>
  <c r="AA307" i="109"/>
  <c r="AE307" i="109"/>
  <c r="X307" i="109"/>
  <c r="AB307" i="109"/>
  <c r="AF307" i="109"/>
  <c r="Y307" i="109"/>
  <c r="AC307" i="109"/>
  <c r="AC1558" i="109" s="1"/>
  <c r="AD1558" i="109" s="1"/>
  <c r="AE1558" i="109" s="1"/>
  <c r="AF1558" i="109" s="1"/>
  <c r="AG1558" i="109" s="1"/>
  <c r="AG307" i="109"/>
  <c r="T307" i="109"/>
  <c r="Q307" i="109"/>
  <c r="Q1155" i="109" s="1"/>
  <c r="U307" i="109"/>
  <c r="R307" i="109"/>
  <c r="S307" i="109"/>
  <c r="AN1357" i="109"/>
  <c r="AS1357" i="109"/>
  <c r="AJ1357" i="109"/>
  <c r="AM1357" i="109"/>
  <c r="AU1357" i="109"/>
  <c r="AL1357" i="109"/>
  <c r="F533" i="109"/>
  <c r="Z315" i="109"/>
  <c r="AD315" i="109"/>
  <c r="AH315" i="109"/>
  <c r="W315" i="109"/>
  <c r="AA315" i="109"/>
  <c r="AE315" i="109"/>
  <c r="X315" i="109"/>
  <c r="AB315" i="109"/>
  <c r="AF315" i="109"/>
  <c r="Y315" i="109"/>
  <c r="AC315" i="109"/>
  <c r="AC1566" i="109" s="1"/>
  <c r="AD1566" i="109" s="1"/>
  <c r="AE1566" i="109" s="1"/>
  <c r="AF1566" i="109" s="1"/>
  <c r="AG1566" i="109" s="1"/>
  <c r="AG315" i="109"/>
  <c r="T315" i="109"/>
  <c r="Q315" i="109"/>
  <c r="Q1163" i="109" s="1"/>
  <c r="S315" i="109"/>
  <c r="U315" i="109"/>
  <c r="R315" i="109"/>
  <c r="U288" i="109"/>
  <c r="AB288" i="109"/>
  <c r="AN1330" i="109"/>
  <c r="AF288" i="109"/>
  <c r="AC288" i="109"/>
  <c r="AC1539" i="109" s="1"/>
  <c r="AD1539" i="109" s="1"/>
  <c r="AE1539" i="109" s="1"/>
  <c r="AF1539" i="109" s="1"/>
  <c r="AG1539" i="109" s="1"/>
  <c r="AG288" i="109"/>
  <c r="AO1330" i="109"/>
  <c r="AM1330" i="109"/>
  <c r="AH288" i="109"/>
  <c r="S288" i="109"/>
  <c r="X288" i="109"/>
  <c r="AS1330" i="109"/>
  <c r="BI258" i="109"/>
  <c r="BI256" i="109"/>
  <c r="BI253" i="109"/>
  <c r="Z288" i="109"/>
  <c r="AP1330" i="109"/>
  <c r="AK1330" i="109"/>
  <c r="BI252" i="109"/>
  <c r="R1100" i="109"/>
  <c r="S1100" i="109" s="1"/>
  <c r="T1100" i="109" s="1"/>
  <c r="U1100" i="109" s="1"/>
  <c r="W1100" i="109" s="1"/>
  <c r="X1100" i="109" s="1"/>
  <c r="Y1100" i="109" s="1"/>
  <c r="Z1100" i="109" s="1"/>
  <c r="AA1100" i="109" s="1"/>
  <c r="AB1100" i="109" s="1"/>
  <c r="AC1100" i="109" s="1"/>
  <c r="AD1100" i="109" s="1"/>
  <c r="AE1100" i="109" s="1"/>
  <c r="AF1100" i="109" s="1"/>
  <c r="AG1100" i="109" s="1"/>
  <c r="AH1100" i="109" s="1"/>
  <c r="AJ1100" i="109" s="1"/>
  <c r="AK1100" i="109" s="1"/>
  <c r="AL1100" i="109" s="1"/>
  <c r="AM1100" i="109" s="1"/>
  <c r="AN1100" i="109" s="1"/>
  <c r="AO1100" i="109" s="1"/>
  <c r="AP1100" i="109" s="1"/>
  <c r="AQ1100" i="109" s="1"/>
  <c r="AR1100" i="109" s="1"/>
  <c r="AS1100" i="109" s="1"/>
  <c r="AT1100" i="109" s="1"/>
  <c r="AU1100" i="109" s="1"/>
  <c r="AW1100" i="109" s="1"/>
  <c r="AX1100" i="109" s="1"/>
  <c r="AY1100" i="109" s="1"/>
  <c r="AZ1100" i="109" s="1"/>
  <c r="BA1100" i="109" s="1"/>
  <c r="BB1100" i="109" s="1"/>
  <c r="BC1100" i="109" s="1"/>
  <c r="BD1100" i="109" s="1"/>
  <c r="BE1100" i="109" s="1"/>
  <c r="BF1100" i="109" s="1"/>
  <c r="BG1100" i="109" s="1"/>
  <c r="BH1100" i="109" s="1"/>
  <c r="AT1329" i="109"/>
  <c r="AG1501" i="109"/>
  <c r="AH1501" i="109" s="1"/>
  <c r="AN1334" i="109"/>
  <c r="AK1334" i="109"/>
  <c r="AS1334" i="109"/>
  <c r="AL1334" i="109"/>
  <c r="AP1334" i="109"/>
  <c r="AM1334" i="109"/>
  <c r="AU1334" i="109"/>
  <c r="AJ1334" i="109"/>
  <c r="F510" i="109"/>
  <c r="Y292" i="109"/>
  <c r="AC292" i="109"/>
  <c r="AC1543" i="109" s="1"/>
  <c r="AD1543" i="109" s="1"/>
  <c r="AE1543" i="109" s="1"/>
  <c r="AF1543" i="109" s="1"/>
  <c r="AG292" i="109"/>
  <c r="Z292" i="109"/>
  <c r="AD292" i="109"/>
  <c r="AH292" i="109"/>
  <c r="W292" i="109"/>
  <c r="AA292" i="109"/>
  <c r="AE292" i="109"/>
  <c r="X292" i="109"/>
  <c r="AB292" i="109"/>
  <c r="AF292" i="109"/>
  <c r="S292" i="109"/>
  <c r="T292" i="109"/>
  <c r="Q292" i="109"/>
  <c r="Q1140" i="109" s="1"/>
  <c r="U292" i="109"/>
  <c r="R292" i="109"/>
  <c r="AN1342" i="109"/>
  <c r="AR1342" i="109"/>
  <c r="AO1342" i="109"/>
  <c r="AL1342" i="109"/>
  <c r="AT1342" i="109"/>
  <c r="AM1342" i="109"/>
  <c r="AU1342" i="109"/>
  <c r="F518" i="109"/>
  <c r="Y300" i="109"/>
  <c r="AC300" i="109"/>
  <c r="AC1551" i="109" s="1"/>
  <c r="AD1551" i="109" s="1"/>
  <c r="AE1551" i="109" s="1"/>
  <c r="AF1551" i="109" s="1"/>
  <c r="AG1551" i="109" s="1"/>
  <c r="AG300" i="109"/>
  <c r="Z300" i="109"/>
  <c r="AD300" i="109"/>
  <c r="AH300" i="109"/>
  <c r="W300" i="109"/>
  <c r="AA300" i="109"/>
  <c r="AE300" i="109"/>
  <c r="X300" i="109"/>
  <c r="AB300" i="109"/>
  <c r="AF300" i="109"/>
  <c r="S300" i="109"/>
  <c r="T300" i="109"/>
  <c r="Q300" i="109"/>
  <c r="Q1148" i="109" s="1"/>
  <c r="U300" i="109"/>
  <c r="R300" i="109"/>
  <c r="AK1335" i="109"/>
  <c r="AS1335" i="109"/>
  <c r="AJ1335" i="109"/>
  <c r="AP1335" i="109"/>
  <c r="AT1335" i="109"/>
  <c r="AM1335" i="109"/>
  <c r="AU1335" i="109"/>
  <c r="AN1335" i="109"/>
  <c r="AR1335" i="109"/>
  <c r="F511" i="109"/>
  <c r="Y293" i="109"/>
  <c r="AC293" i="109"/>
  <c r="AC1544" i="109" s="1"/>
  <c r="AD1544" i="109" s="1"/>
  <c r="AE1544" i="109" s="1"/>
  <c r="AF1544" i="109" s="1"/>
  <c r="AG293" i="109"/>
  <c r="Z293" i="109"/>
  <c r="AD293" i="109"/>
  <c r="AH293" i="109"/>
  <c r="W293" i="109"/>
  <c r="AA293" i="109"/>
  <c r="AE293" i="109"/>
  <c r="X293" i="109"/>
  <c r="AB293" i="109"/>
  <c r="AF293" i="109"/>
  <c r="S293" i="109"/>
  <c r="T293" i="109"/>
  <c r="U293" i="109"/>
  <c r="Q293" i="109"/>
  <c r="Q1141" i="109" s="1"/>
  <c r="R293" i="109"/>
  <c r="AK1306" i="109"/>
  <c r="AO1306" i="109"/>
  <c r="AL1306" i="109"/>
  <c r="AP1306" i="109"/>
  <c r="AM1306" i="109"/>
  <c r="AQ1306" i="109"/>
  <c r="AR1306" i="109"/>
  <c r="AJ1306" i="109"/>
  <c r="AU1306" i="109"/>
  <c r="AD264" i="109"/>
  <c r="AE264" i="109"/>
  <c r="S264" i="109"/>
  <c r="AC264" i="109"/>
  <c r="AC1515" i="109" s="1"/>
  <c r="Z264" i="109"/>
  <c r="AF264" i="109"/>
  <c r="X264" i="109"/>
  <c r="Y264" i="109"/>
  <c r="AH264" i="109"/>
  <c r="R264" i="109"/>
  <c r="Q264" i="109"/>
  <c r="AG264" i="109"/>
  <c r="F481" i="109"/>
  <c r="U264" i="109"/>
  <c r="AB264" i="109"/>
  <c r="W264" i="109"/>
  <c r="AA264" i="109"/>
  <c r="T264" i="109"/>
  <c r="AL1332" i="109"/>
  <c r="AT1332" i="109"/>
  <c r="AM1332" i="109"/>
  <c r="AU1332" i="109"/>
  <c r="AN1332" i="109"/>
  <c r="AK1332" i="109"/>
  <c r="AO1332" i="109"/>
  <c r="AS1332" i="109"/>
  <c r="AJ1332" i="109"/>
  <c r="F508" i="109"/>
  <c r="Y290" i="109"/>
  <c r="AC290" i="109"/>
  <c r="AC1541" i="109" s="1"/>
  <c r="AD1541" i="109" s="1"/>
  <c r="AE1541" i="109" s="1"/>
  <c r="AF1541" i="109" s="1"/>
  <c r="AG290" i="109"/>
  <c r="Z290" i="109"/>
  <c r="AD290" i="109"/>
  <c r="AH290" i="109"/>
  <c r="W290" i="109"/>
  <c r="AA290" i="109"/>
  <c r="AE290" i="109"/>
  <c r="X290" i="109"/>
  <c r="AB290" i="109"/>
  <c r="AF290" i="109"/>
  <c r="S290" i="109"/>
  <c r="T290" i="109"/>
  <c r="U290" i="109"/>
  <c r="R290" i="109"/>
  <c r="Q290" i="109"/>
  <c r="Q1138" i="109" s="1"/>
  <c r="AP1340" i="109"/>
  <c r="AT1340" i="109"/>
  <c r="AM1340" i="109"/>
  <c r="AU1340" i="109"/>
  <c r="AN1340" i="109"/>
  <c r="AR1340" i="109"/>
  <c r="AS1340" i="109"/>
  <c r="AJ1340" i="109"/>
  <c r="AK1340" i="109"/>
  <c r="AO1340" i="109"/>
  <c r="F516" i="109"/>
  <c r="Y298" i="109"/>
  <c r="AC298" i="109"/>
  <c r="AC1549" i="109" s="1"/>
  <c r="AD1549" i="109" s="1"/>
  <c r="AE1549" i="109" s="1"/>
  <c r="AF1549" i="109" s="1"/>
  <c r="AG298" i="109"/>
  <c r="Z298" i="109"/>
  <c r="AD298" i="109"/>
  <c r="AH298" i="109"/>
  <c r="W298" i="109"/>
  <c r="AA298" i="109"/>
  <c r="AE298" i="109"/>
  <c r="X298" i="109"/>
  <c r="AB298" i="109"/>
  <c r="AF298" i="109"/>
  <c r="S298" i="109"/>
  <c r="T298" i="109"/>
  <c r="U298" i="109"/>
  <c r="R298" i="109"/>
  <c r="Q298" i="109"/>
  <c r="Q1146" i="109" s="1"/>
  <c r="AR1304" i="109"/>
  <c r="AK1304" i="109"/>
  <c r="AO1304" i="109"/>
  <c r="AL1304" i="109"/>
  <c r="AP1304" i="109"/>
  <c r="AM1304" i="109"/>
  <c r="AQ1304" i="109"/>
  <c r="AJ1304" i="109"/>
  <c r="AT1304" i="109"/>
  <c r="AU1304" i="109"/>
  <c r="AF262" i="109"/>
  <c r="Z262" i="109"/>
  <c r="U262" i="109"/>
  <c r="Q262" i="109"/>
  <c r="AG262" i="109"/>
  <c r="T262" i="109"/>
  <c r="Y262" i="109"/>
  <c r="W262" i="109"/>
  <c r="AD262" i="109"/>
  <c r="R262" i="109"/>
  <c r="AA262" i="109"/>
  <c r="X262" i="109"/>
  <c r="F479" i="109"/>
  <c r="AC262" i="109"/>
  <c r="AC1513" i="109" s="1"/>
  <c r="AD1513" i="109" s="1"/>
  <c r="AE1513" i="109" s="1"/>
  <c r="AF1513" i="109" s="1"/>
  <c r="AH262" i="109"/>
  <c r="AI1304" i="109" s="1"/>
  <c r="S262" i="109"/>
  <c r="AB262" i="109"/>
  <c r="AE262" i="109"/>
  <c r="AO1307" i="109"/>
  <c r="AS1307" i="109"/>
  <c r="AJ1307" i="109"/>
  <c r="AL1307" i="109"/>
  <c r="AT1307" i="109"/>
  <c r="AM1307" i="109"/>
  <c r="AU1307" i="109"/>
  <c r="AN1307" i="109"/>
  <c r="AR1307" i="109"/>
  <c r="AF265" i="109"/>
  <c r="AG265" i="109"/>
  <c r="AH265" i="109"/>
  <c r="Q265" i="109"/>
  <c r="AB265" i="109"/>
  <c r="T265" i="109"/>
  <c r="X265" i="109"/>
  <c r="U265" i="109"/>
  <c r="R265" i="109"/>
  <c r="S265" i="109"/>
  <c r="AE265" i="109"/>
  <c r="F482" i="109"/>
  <c r="W265" i="109"/>
  <c r="Z265" i="109"/>
  <c r="AA265" i="109"/>
  <c r="Y265" i="109"/>
  <c r="AC265" i="109"/>
  <c r="AC1517" i="109" s="1"/>
  <c r="AD265" i="109"/>
  <c r="AM1333" i="109"/>
  <c r="AQ1333" i="109"/>
  <c r="AU1333" i="109"/>
  <c r="AN1333" i="109"/>
  <c r="AR1333" i="109"/>
  <c r="AK1333" i="109"/>
  <c r="AS1333" i="109"/>
  <c r="AJ1333" i="109"/>
  <c r="AL1333" i="109"/>
  <c r="AP1333" i="109"/>
  <c r="F509" i="109"/>
  <c r="Y291" i="109"/>
  <c r="AC291" i="109"/>
  <c r="AC1542" i="109" s="1"/>
  <c r="AD1542" i="109" s="1"/>
  <c r="AE1542" i="109" s="1"/>
  <c r="AF1542" i="109" s="1"/>
  <c r="AG291" i="109"/>
  <c r="Z291" i="109"/>
  <c r="AD291" i="109"/>
  <c r="AH291" i="109"/>
  <c r="W291" i="109"/>
  <c r="AA291" i="109"/>
  <c r="AE291" i="109"/>
  <c r="X291" i="109"/>
  <c r="AB291" i="109"/>
  <c r="AF291" i="109"/>
  <c r="S291" i="109"/>
  <c r="Q291" i="109"/>
  <c r="Q1139" i="109" s="1"/>
  <c r="T291" i="109"/>
  <c r="U291" i="109"/>
  <c r="R291" i="109"/>
  <c r="AN1338" i="109"/>
  <c r="AR1338" i="109"/>
  <c r="AK1338" i="109"/>
  <c r="AO1338" i="109"/>
  <c r="AL1338" i="109"/>
  <c r="AP1338" i="109"/>
  <c r="AT1338" i="109"/>
  <c r="AQ1338" i="109"/>
  <c r="AU1338" i="109"/>
  <c r="F514" i="109"/>
  <c r="Y296" i="109"/>
  <c r="AC296" i="109"/>
  <c r="AC1547" i="109" s="1"/>
  <c r="AD1547" i="109" s="1"/>
  <c r="AE1547" i="109" s="1"/>
  <c r="AF1547" i="109" s="1"/>
  <c r="AG296" i="109"/>
  <c r="Z296" i="109"/>
  <c r="AD296" i="109"/>
  <c r="AH296" i="109"/>
  <c r="W296" i="109"/>
  <c r="AA296" i="109"/>
  <c r="AE296" i="109"/>
  <c r="X296" i="109"/>
  <c r="AB296" i="109"/>
  <c r="AF296" i="109"/>
  <c r="S296" i="109"/>
  <c r="T296" i="109"/>
  <c r="Q296" i="109"/>
  <c r="Q1144" i="109" s="1"/>
  <c r="U296" i="109"/>
  <c r="R296" i="109"/>
  <c r="AO1305" i="109"/>
  <c r="AL1305" i="109"/>
  <c r="AP1305" i="109"/>
  <c r="AJ1305" i="109"/>
  <c r="AM1305" i="109"/>
  <c r="AQ1305" i="109"/>
  <c r="AU1305" i="109"/>
  <c r="AS1305" i="109"/>
  <c r="AD263" i="109"/>
  <c r="U263" i="109"/>
  <c r="AC263" i="109"/>
  <c r="AC1514" i="109" s="1"/>
  <c r="AD1514" i="109" s="1"/>
  <c r="AE1514" i="109" s="1"/>
  <c r="AF1514" i="109" s="1"/>
  <c r="T263" i="109"/>
  <c r="Z263" i="109"/>
  <c r="R263" i="109"/>
  <c r="AA263" i="109"/>
  <c r="W263" i="109"/>
  <c r="AH263" i="109"/>
  <c r="Q263" i="109"/>
  <c r="Y263" i="109"/>
  <c r="F480" i="109"/>
  <c r="AB263" i="109"/>
  <c r="AG263" i="109"/>
  <c r="S263" i="109"/>
  <c r="X263" i="109"/>
  <c r="AF263" i="109"/>
  <c r="AE263" i="109"/>
  <c r="AK1339" i="109"/>
  <c r="AS1339" i="109"/>
  <c r="AJ1339" i="109"/>
  <c r="AL1339" i="109"/>
  <c r="AP1339" i="109"/>
  <c r="AT1339" i="109"/>
  <c r="AM1339" i="109"/>
  <c r="AQ1339" i="109"/>
  <c r="AU1339" i="109"/>
  <c r="AR1339" i="109"/>
  <c r="F515" i="109"/>
  <c r="Y297" i="109"/>
  <c r="AC297" i="109"/>
  <c r="AC1548" i="109" s="1"/>
  <c r="AD1548" i="109" s="1"/>
  <c r="AE1548" i="109" s="1"/>
  <c r="AF1548" i="109" s="1"/>
  <c r="AG297" i="109"/>
  <c r="Z297" i="109"/>
  <c r="AD297" i="109"/>
  <c r="AH297" i="109"/>
  <c r="W297" i="109"/>
  <c r="AA297" i="109"/>
  <c r="AE297" i="109"/>
  <c r="X297" i="109"/>
  <c r="AB297" i="109"/>
  <c r="AF297" i="109"/>
  <c r="S297" i="109"/>
  <c r="T297" i="109"/>
  <c r="U297" i="109"/>
  <c r="Q297" i="109"/>
  <c r="Q1145" i="109" s="1"/>
  <c r="R297" i="109"/>
  <c r="AL1336" i="109"/>
  <c r="AP1336" i="109"/>
  <c r="AT1336" i="109"/>
  <c r="AM1336" i="109"/>
  <c r="AQ1336" i="109"/>
  <c r="AN1336" i="109"/>
  <c r="AR1336" i="109"/>
  <c r="AK1336" i="109"/>
  <c r="AS1336" i="109"/>
  <c r="AJ1336" i="109"/>
  <c r="F512" i="109"/>
  <c r="Y294" i="109"/>
  <c r="AC294" i="109"/>
  <c r="AC1545" i="109" s="1"/>
  <c r="AD1545" i="109" s="1"/>
  <c r="AE1545" i="109" s="1"/>
  <c r="AF1545" i="109" s="1"/>
  <c r="AG294" i="109"/>
  <c r="Z294" i="109"/>
  <c r="AD294" i="109"/>
  <c r="AH294" i="109"/>
  <c r="W294" i="109"/>
  <c r="AA294" i="109"/>
  <c r="AE294" i="109"/>
  <c r="X294" i="109"/>
  <c r="AB294" i="109"/>
  <c r="AF294" i="109"/>
  <c r="S294" i="109"/>
  <c r="T294" i="109"/>
  <c r="U294" i="109"/>
  <c r="R294" i="109"/>
  <c r="Q294" i="109"/>
  <c r="Q1142" i="109" s="1"/>
  <c r="AM1341" i="109"/>
  <c r="AQ1341" i="109"/>
  <c r="AU1341" i="109"/>
  <c r="AN1341" i="109"/>
  <c r="AK1341" i="109"/>
  <c r="AO1341" i="109"/>
  <c r="AJ1341" i="109"/>
  <c r="AL1341" i="109"/>
  <c r="AP1341" i="109"/>
  <c r="F517" i="109"/>
  <c r="Y299" i="109"/>
  <c r="AC299" i="109"/>
  <c r="AC1550" i="109" s="1"/>
  <c r="AD1550" i="109" s="1"/>
  <c r="AE1550" i="109" s="1"/>
  <c r="AF1550" i="109" s="1"/>
  <c r="AG1550" i="109" s="1"/>
  <c r="AG299" i="109"/>
  <c r="Z299" i="109"/>
  <c r="AD299" i="109"/>
  <c r="AH299" i="109"/>
  <c r="W299" i="109"/>
  <c r="AA299" i="109"/>
  <c r="AE299" i="109"/>
  <c r="X299" i="109"/>
  <c r="AB299" i="109"/>
  <c r="AF299" i="109"/>
  <c r="S299" i="109"/>
  <c r="Q299" i="109"/>
  <c r="Q1147" i="109" s="1"/>
  <c r="T299" i="109"/>
  <c r="U299" i="109"/>
  <c r="R299" i="109"/>
  <c r="AG1511" i="109"/>
  <c r="AN1302" i="109"/>
  <c r="AR1302" i="109"/>
  <c r="AO1302" i="109"/>
  <c r="AL1302" i="109"/>
  <c r="AP1302" i="109"/>
  <c r="AM1302" i="109"/>
  <c r="AT1302" i="109"/>
  <c r="Y260" i="109"/>
  <c r="AD260" i="109"/>
  <c r="AB260" i="109"/>
  <c r="AC260" i="109"/>
  <c r="AC1512" i="109" s="1"/>
  <c r="AD1512" i="109" s="1"/>
  <c r="AE1512" i="109" s="1"/>
  <c r="AF1512" i="109" s="1"/>
  <c r="AG1512" i="109" s="1"/>
  <c r="T260" i="109"/>
  <c r="Z260" i="109"/>
  <c r="U260" i="109"/>
  <c r="AH260" i="109"/>
  <c r="AF260" i="109"/>
  <c r="R260" i="109"/>
  <c r="Q260" i="109"/>
  <c r="X260" i="109"/>
  <c r="F477" i="109"/>
  <c r="AA260" i="109"/>
  <c r="W260" i="109"/>
  <c r="AG260" i="109"/>
  <c r="AG1509" i="109" s="1"/>
  <c r="AH1509" i="109" s="1"/>
  <c r="AE260" i="109"/>
  <c r="S260" i="109"/>
  <c r="AM1337" i="109"/>
  <c r="AN1337" i="109"/>
  <c r="AO1337" i="109"/>
  <c r="AS1337" i="109"/>
  <c r="AJ1337" i="109"/>
  <c r="AT1337" i="109"/>
  <c r="F513" i="109"/>
  <c r="Y295" i="109"/>
  <c r="AC295" i="109"/>
  <c r="AC1546" i="109" s="1"/>
  <c r="AD1546" i="109" s="1"/>
  <c r="AE1546" i="109" s="1"/>
  <c r="AF1546" i="109" s="1"/>
  <c r="AG295" i="109"/>
  <c r="Z295" i="109"/>
  <c r="AD295" i="109"/>
  <c r="AH295" i="109"/>
  <c r="W295" i="109"/>
  <c r="AA295" i="109"/>
  <c r="AE295" i="109"/>
  <c r="X295" i="109"/>
  <c r="AB295" i="109"/>
  <c r="AF295" i="109"/>
  <c r="S295" i="109"/>
  <c r="Q295" i="109"/>
  <c r="Q1143" i="109" s="1"/>
  <c r="T295" i="109"/>
  <c r="U295" i="109"/>
  <c r="R295" i="109"/>
  <c r="AH1101" i="109"/>
  <c r="AJ1104" i="109"/>
  <c r="AK1104" i="109" s="1"/>
  <c r="AL1104" i="109" s="1"/>
  <c r="AM1104" i="109" s="1"/>
  <c r="AN1104" i="109" s="1"/>
  <c r="AO1104" i="109" s="1"/>
  <c r="AP1104" i="109" s="1"/>
  <c r="AQ1104" i="109" s="1"/>
  <c r="AR1104" i="109" s="1"/>
  <c r="AS1104" i="109" s="1"/>
  <c r="AT1104" i="109" s="1"/>
  <c r="AU1104" i="109" s="1"/>
  <c r="AW1104" i="109" s="1"/>
  <c r="AX1104" i="109" s="1"/>
  <c r="AY1104" i="109" s="1"/>
  <c r="AZ1104" i="109" s="1"/>
  <c r="BA1104" i="109" s="1"/>
  <c r="BB1104" i="109" s="1"/>
  <c r="BC1104" i="109" s="1"/>
  <c r="BD1104" i="109" s="1"/>
  <c r="BE1104" i="109" s="1"/>
  <c r="BF1104" i="109" s="1"/>
  <c r="BG1104" i="109" s="1"/>
  <c r="BH1104" i="109" s="1"/>
  <c r="S15" i="119"/>
  <c r="AG1507" i="109"/>
  <c r="AH1507" i="109" s="1"/>
  <c r="AI1300" i="109"/>
  <c r="B1502" i="109"/>
  <c r="B1709" i="109" s="1"/>
  <c r="B1916" i="109" s="1"/>
  <c r="C1502" i="109"/>
  <c r="C1709" i="109" s="1"/>
  <c r="C1916" i="109" s="1"/>
  <c r="A1502" i="109"/>
  <c r="A1709" i="109" s="1"/>
  <c r="A1916" i="109" s="1"/>
  <c r="D1502" i="109"/>
  <c r="D1709" i="109" s="1"/>
  <c r="D1916" i="109" s="1"/>
  <c r="E1502" i="109"/>
  <c r="E1709" i="109" s="1"/>
  <c r="E1916" i="109" s="1"/>
  <c r="B1501" i="109"/>
  <c r="B1708" i="109" s="1"/>
  <c r="B1915" i="109" s="1"/>
  <c r="C1501" i="109"/>
  <c r="C1708" i="109" s="1"/>
  <c r="C1915" i="109" s="1"/>
  <c r="A1501" i="109"/>
  <c r="A1708" i="109" s="1"/>
  <c r="A1915" i="109" s="1"/>
  <c r="D1501" i="109"/>
  <c r="D1708" i="109" s="1"/>
  <c r="D1915" i="109" s="1"/>
  <c r="E1501" i="109"/>
  <c r="E1708" i="109" s="1"/>
  <c r="E1915" i="109" s="1"/>
  <c r="A1442" i="109"/>
  <c r="A1649" i="109" s="1"/>
  <c r="A1856" i="109" s="1"/>
  <c r="D1442" i="109"/>
  <c r="D1649" i="109" s="1"/>
  <c r="D1856" i="109" s="1"/>
  <c r="E1442" i="109"/>
  <c r="E1649" i="109" s="1"/>
  <c r="E1856" i="109" s="1"/>
  <c r="AG1502" i="109"/>
  <c r="AH1502" i="109" s="1"/>
  <c r="EK463" i="109"/>
  <c r="EK464" i="109"/>
  <c r="EK465" i="109"/>
  <c r="AV1300" i="109"/>
  <c r="EK462" i="109"/>
  <c r="AV253" i="109"/>
  <c r="AI1295" i="109"/>
  <c r="AI1294" i="109"/>
  <c r="AV1298" i="109"/>
  <c r="AI1429" i="109"/>
  <c r="AV258" i="109"/>
  <c r="AV252" i="109"/>
  <c r="AV256" i="109"/>
  <c r="AM1269" i="109"/>
  <c r="AQ1269" i="109"/>
  <c r="AU1269" i="109"/>
  <c r="AN1269" i="109"/>
  <c r="AS1269" i="109"/>
  <c r="AK1269" i="109"/>
  <c r="AP1269" i="109"/>
  <c r="AT1269" i="109"/>
  <c r="AL1269" i="109"/>
  <c r="AO1269" i="109"/>
  <c r="AR1269" i="109"/>
  <c r="AJ1269" i="109"/>
  <c r="AL1310" i="109"/>
  <c r="AP1310" i="109"/>
  <c r="AT1310" i="109"/>
  <c r="AQ1310" i="109"/>
  <c r="AU1310" i="109"/>
  <c r="AN1310" i="109"/>
  <c r="AO1310" i="109"/>
  <c r="AS1310" i="109"/>
  <c r="AJ1310" i="109"/>
  <c r="AK1310" i="109"/>
  <c r="AL1274" i="109"/>
  <c r="AP1274" i="109"/>
  <c r="AT1274" i="109"/>
  <c r="AM1274" i="109"/>
  <c r="AR1274" i="109"/>
  <c r="AO1274" i="109"/>
  <c r="AU1274" i="109"/>
  <c r="AS1274" i="109"/>
  <c r="AK1274" i="109"/>
  <c r="AN1274" i="109"/>
  <c r="AQ1274" i="109"/>
  <c r="AJ1274" i="109"/>
  <c r="AG270" i="109"/>
  <c r="AM1312" i="109"/>
  <c r="AQ1312" i="109"/>
  <c r="AU1312" i="109"/>
  <c r="AN1312" i="109"/>
  <c r="AR1312" i="109"/>
  <c r="AK1312" i="109"/>
  <c r="AJ1312" i="109"/>
  <c r="AP1312" i="109"/>
  <c r="AL1312" i="109"/>
  <c r="AT1312" i="109"/>
  <c r="AO1312" i="109"/>
  <c r="AM1243" i="109"/>
  <c r="AQ1243" i="109"/>
  <c r="AU1243" i="109"/>
  <c r="AK1243" i="109"/>
  <c r="AP1243" i="109"/>
  <c r="AL1243" i="109"/>
  <c r="AR1243" i="109"/>
  <c r="AN1243" i="109"/>
  <c r="AS1243" i="109"/>
  <c r="AO1243" i="109"/>
  <c r="AT1243" i="109"/>
  <c r="AJ1243" i="109"/>
  <c r="AM1278" i="109"/>
  <c r="AQ1278" i="109"/>
  <c r="AU1278" i="109"/>
  <c r="AK1278" i="109"/>
  <c r="AO1278" i="109"/>
  <c r="AS1278" i="109"/>
  <c r="AR1278" i="109"/>
  <c r="AL1278" i="109"/>
  <c r="AT1278" i="109"/>
  <c r="AN1278" i="109"/>
  <c r="AP1278" i="109"/>
  <c r="AJ1278" i="109"/>
  <c r="AR1323" i="109"/>
  <c r="AK1323" i="109"/>
  <c r="AO1323" i="109"/>
  <c r="AS1323" i="109"/>
  <c r="AL1323" i="109"/>
  <c r="AQ1323" i="109"/>
  <c r="AM1323" i="109"/>
  <c r="AU1323" i="109"/>
  <c r="AJ1323" i="109"/>
  <c r="AP1323" i="109"/>
  <c r="AM1284" i="109"/>
  <c r="AU1284" i="109"/>
  <c r="AK1284" i="109"/>
  <c r="AS1284" i="109"/>
  <c r="AN1284" i="109"/>
  <c r="AP1284" i="109"/>
  <c r="AR1284" i="109"/>
  <c r="AJ1284" i="109"/>
  <c r="AL1284" i="109"/>
  <c r="AK1325" i="109"/>
  <c r="AS1325" i="109"/>
  <c r="AL1325" i="109"/>
  <c r="AP1325" i="109"/>
  <c r="AQ1325" i="109"/>
  <c r="AR1325" i="109"/>
  <c r="AN1325" i="109"/>
  <c r="AM1325" i="109"/>
  <c r="AU1325" i="109"/>
  <c r="AK1245" i="109"/>
  <c r="AO1245" i="109"/>
  <c r="AS1245" i="109"/>
  <c r="AP1245" i="109"/>
  <c r="AU1245" i="109"/>
  <c r="AQ1245" i="109"/>
  <c r="AM1245" i="109"/>
  <c r="AR1245" i="109"/>
  <c r="AN1245" i="109"/>
  <c r="AT1245" i="109"/>
  <c r="AP1326" i="109"/>
  <c r="AT1326" i="109"/>
  <c r="AM1326" i="109"/>
  <c r="AU1326" i="109"/>
  <c r="AJ1326" i="109"/>
  <c r="AO1326" i="109"/>
  <c r="AR1326" i="109"/>
  <c r="AS1326" i="109"/>
  <c r="AN1252" i="109"/>
  <c r="AR1252" i="109"/>
  <c r="AM1252" i="109"/>
  <c r="AS1252" i="109"/>
  <c r="AO1252" i="109"/>
  <c r="AT1252" i="109"/>
  <c r="AK1252" i="109"/>
  <c r="AP1252" i="109"/>
  <c r="AU1252" i="109"/>
  <c r="AL1252" i="109"/>
  <c r="AJ1252" i="109"/>
  <c r="AQ1252" i="109"/>
  <c r="AL1287" i="109"/>
  <c r="AP1287" i="109"/>
  <c r="AT1287" i="109"/>
  <c r="AM1287" i="109"/>
  <c r="AQ1287" i="109"/>
  <c r="AU1287" i="109"/>
  <c r="AN1287" i="109"/>
  <c r="AR1287" i="109"/>
  <c r="AK1287" i="109"/>
  <c r="AO1287" i="109"/>
  <c r="AS1287" i="109"/>
  <c r="AJ1287" i="109"/>
  <c r="AL1258" i="109"/>
  <c r="AP1258" i="109"/>
  <c r="AT1258" i="109"/>
  <c r="AK1258" i="109"/>
  <c r="AQ1258" i="109"/>
  <c r="AM1258" i="109"/>
  <c r="AR1258" i="109"/>
  <c r="AN1258" i="109"/>
  <c r="AS1258" i="109"/>
  <c r="AU1258" i="109"/>
  <c r="AO1258" i="109"/>
  <c r="AJ1258" i="109"/>
  <c r="AM1321" i="109"/>
  <c r="AQ1321" i="109"/>
  <c r="AU1321" i="109"/>
  <c r="AN1321" i="109"/>
  <c r="AR1321" i="109"/>
  <c r="AP1321" i="109"/>
  <c r="AL1321" i="109"/>
  <c r="AK1321" i="109"/>
  <c r="AS1321" i="109"/>
  <c r="AN1264" i="109"/>
  <c r="AR1264" i="109"/>
  <c r="AO1264" i="109"/>
  <c r="AT1264" i="109"/>
  <c r="AK1264" i="109"/>
  <c r="AP1264" i="109"/>
  <c r="AU1264" i="109"/>
  <c r="AL1264" i="109"/>
  <c r="AQ1264" i="109"/>
  <c r="AS1264" i="109"/>
  <c r="AM1264" i="109"/>
  <c r="AJ1264" i="109"/>
  <c r="AN1314" i="109"/>
  <c r="AR1314" i="109"/>
  <c r="AK1314" i="109"/>
  <c r="AS1314" i="109"/>
  <c r="AP1314" i="109"/>
  <c r="AU1314" i="109"/>
  <c r="AQ1314" i="109"/>
  <c r="AL1314" i="109"/>
  <c r="AM1314" i="109"/>
  <c r="AK1266" i="109"/>
  <c r="AO1266" i="109"/>
  <c r="AS1266" i="109"/>
  <c r="AN1266" i="109"/>
  <c r="AT1266" i="109"/>
  <c r="AP1266" i="109"/>
  <c r="AU1266" i="109"/>
  <c r="AL1266" i="109"/>
  <c r="AQ1266" i="109"/>
  <c r="AM1266" i="109"/>
  <c r="AR1266" i="109"/>
  <c r="AJ1266" i="109"/>
  <c r="AK1316" i="109"/>
  <c r="AO1316" i="109"/>
  <c r="AS1316" i="109"/>
  <c r="AP1316" i="109"/>
  <c r="AT1316" i="109"/>
  <c r="AM1316" i="109"/>
  <c r="AN1316" i="109"/>
  <c r="AR1316" i="109"/>
  <c r="AQ1316" i="109"/>
  <c r="AJ1316" i="109"/>
  <c r="AE286" i="109"/>
  <c r="AM1328" i="109"/>
  <c r="AQ1328" i="109"/>
  <c r="AU1328" i="109"/>
  <c r="AR1328" i="109"/>
  <c r="AK1328" i="109"/>
  <c r="AS1328" i="109"/>
  <c r="AJ1328" i="109"/>
  <c r="AL1328" i="109"/>
  <c r="AP1328" i="109"/>
  <c r="AL1318" i="109"/>
  <c r="AP1318" i="109"/>
  <c r="AM1318" i="109"/>
  <c r="AQ1318" i="109"/>
  <c r="AU1318" i="109"/>
  <c r="AR1318" i="109"/>
  <c r="AK1318" i="109"/>
  <c r="AS1318" i="109"/>
  <c r="AN1318" i="109"/>
  <c r="AN1290" i="109"/>
  <c r="AR1290" i="109"/>
  <c r="AK1290" i="109"/>
  <c r="AO1290" i="109"/>
  <c r="AS1290" i="109"/>
  <c r="AL1290" i="109"/>
  <c r="AP1290" i="109"/>
  <c r="AT1290" i="109"/>
  <c r="AQ1290" i="109"/>
  <c r="AU1290" i="109"/>
  <c r="AJ1290" i="109"/>
  <c r="AM1290" i="109"/>
  <c r="AK1308" i="109"/>
  <c r="AO1308" i="109"/>
  <c r="AL1308" i="109"/>
  <c r="AP1308" i="109"/>
  <c r="AT1308" i="109"/>
  <c r="AQ1308" i="109"/>
  <c r="AR1308" i="109"/>
  <c r="AU1308" i="109"/>
  <c r="AJ1308" i="109"/>
  <c r="X286" i="109"/>
  <c r="U286" i="109"/>
  <c r="X270" i="109"/>
  <c r="AD276" i="109"/>
  <c r="W279" i="109"/>
  <c r="T279" i="109"/>
  <c r="AH232" i="109"/>
  <c r="Z270" i="109"/>
  <c r="AG227" i="109"/>
  <c r="AC270" i="109"/>
  <c r="F439" i="109"/>
  <c r="Y232" i="109"/>
  <c r="AD279" i="109"/>
  <c r="AF270" i="109"/>
  <c r="AB232" i="109"/>
  <c r="AD232" i="109"/>
  <c r="AD1475" i="109" s="1"/>
  <c r="S279" i="109"/>
  <c r="AF286" i="109"/>
  <c r="R279" i="109"/>
  <c r="AB276" i="109"/>
  <c r="AF276" i="109"/>
  <c r="S276" i="109"/>
  <c r="Z279" i="109"/>
  <c r="AC279" i="109"/>
  <c r="AH279" i="109"/>
  <c r="Z276" i="109"/>
  <c r="AA276" i="109"/>
  <c r="AA279" i="109"/>
  <c r="X279" i="109"/>
  <c r="AG279" i="109"/>
  <c r="Q276" i="109"/>
  <c r="Q1124" i="109" s="1"/>
  <c r="F496" i="109"/>
  <c r="AB279" i="109"/>
  <c r="Y276" i="109"/>
  <c r="Q279" i="109"/>
  <c r="Q1127" i="109" s="1"/>
  <c r="Y279" i="109"/>
  <c r="AE279" i="109"/>
  <c r="U279" i="109"/>
  <c r="AF279" i="109"/>
  <c r="AC245" i="109"/>
  <c r="S245" i="109"/>
  <c r="AE227" i="109"/>
  <c r="Y245" i="109"/>
  <c r="AF245" i="109"/>
  <c r="F455" i="109"/>
  <c r="AE245" i="109"/>
  <c r="AA227" i="109"/>
  <c r="AG232" i="109"/>
  <c r="Q284" i="109"/>
  <c r="Q1132" i="109" s="1"/>
  <c r="S227" i="109"/>
  <c r="AA232" i="109"/>
  <c r="S270" i="109"/>
  <c r="Y268" i="109"/>
  <c r="F502" i="109"/>
  <c r="AA270" i="109"/>
  <c r="T270" i="109"/>
  <c r="W284" i="109"/>
  <c r="F434" i="109"/>
  <c r="S232" i="109"/>
  <c r="AE232" i="109"/>
  <c r="R232" i="109"/>
  <c r="AB268" i="109"/>
  <c r="Z268" i="109"/>
  <c r="R284" i="109"/>
  <c r="AH270" i="109"/>
  <c r="AH245" i="109"/>
  <c r="AE268" i="109"/>
  <c r="AC227" i="109"/>
  <c r="X232" i="109"/>
  <c r="AF268" i="109"/>
  <c r="Q268" i="109"/>
  <c r="Q1116" i="109" s="1"/>
  <c r="X268" i="109"/>
  <c r="W268" i="109"/>
  <c r="U284" i="109"/>
  <c r="AF284" i="109"/>
  <c r="AB284" i="109"/>
  <c r="F487" i="109"/>
  <c r="Q270" i="109"/>
  <c r="Q1118" i="109" s="1"/>
  <c r="AE270" i="109"/>
  <c r="AC232" i="109"/>
  <c r="AA268" i="109"/>
  <c r="AF232" i="109"/>
  <c r="AF227" i="109"/>
  <c r="Q232" i="109"/>
  <c r="Q1080" i="109" s="1"/>
  <c r="T232" i="109"/>
  <c r="U232" i="109"/>
  <c r="AC284" i="109"/>
  <c r="AC268" i="109"/>
  <c r="U268" i="109"/>
  <c r="T284" i="109"/>
  <c r="W270" i="109"/>
  <c r="AB270" i="109"/>
  <c r="Y270" i="109"/>
  <c r="Z232" i="109"/>
  <c r="AB227" i="109"/>
  <c r="X227" i="109"/>
  <c r="Z227" i="109"/>
  <c r="U227" i="109"/>
  <c r="R276" i="109"/>
  <c r="X276" i="109"/>
  <c r="AG276" i="109"/>
  <c r="R245" i="109"/>
  <c r="U245" i="109"/>
  <c r="AD245" i="109"/>
  <c r="W245" i="109"/>
  <c r="F485" i="109"/>
  <c r="Z284" i="109"/>
  <c r="AE284" i="109"/>
  <c r="S284" i="109"/>
  <c r="AG284" i="109"/>
  <c r="U270" i="109"/>
  <c r="AD270" i="109"/>
  <c r="R270" i="109"/>
  <c r="W232" i="109"/>
  <c r="R227" i="109"/>
  <c r="Q227" i="109"/>
  <c r="Q1075" i="109" s="1"/>
  <c r="T227" i="109"/>
  <c r="AD227" i="109"/>
  <c r="AH227" i="109"/>
  <c r="T276" i="109"/>
  <c r="U276" i="109"/>
  <c r="W276" i="109"/>
  <c r="F493" i="109"/>
  <c r="AE276" i="109"/>
  <c r="Q245" i="109"/>
  <c r="T245" i="109"/>
  <c r="AB245" i="109"/>
  <c r="AA245" i="109"/>
  <c r="Z245" i="109"/>
  <c r="AG268" i="109"/>
  <c r="T268" i="109"/>
  <c r="AD268" i="109"/>
  <c r="R268" i="109"/>
  <c r="X284" i="109"/>
  <c r="AA284" i="109"/>
  <c r="AH284" i="109"/>
  <c r="AF236" i="109"/>
  <c r="W236" i="109"/>
  <c r="AB236" i="109"/>
  <c r="X236" i="109"/>
  <c r="Y236" i="109"/>
  <c r="T236" i="109"/>
  <c r="Z236" i="109"/>
  <c r="AA236" i="109"/>
  <c r="AG236" i="109"/>
  <c r="AC236" i="109"/>
  <c r="AC1481" i="109" s="1"/>
  <c r="R236" i="109"/>
  <c r="Q236" i="109"/>
  <c r="AE236" i="109"/>
  <c r="AH236" i="109"/>
  <c r="AD236" i="109"/>
  <c r="AD1479" i="109" s="1"/>
  <c r="AE1686" i="109" s="1"/>
  <c r="AE1893" i="109" s="1"/>
  <c r="U236" i="109"/>
  <c r="S236" i="109"/>
  <c r="F444" i="109"/>
  <c r="W224" i="109"/>
  <c r="AA224" i="109"/>
  <c r="AG224" i="109"/>
  <c r="Y224" i="109"/>
  <c r="Q224" i="109"/>
  <c r="F430" i="109"/>
  <c r="Z224" i="109"/>
  <c r="AF224" i="109"/>
  <c r="AH224" i="109"/>
  <c r="S224" i="109"/>
  <c r="AE224" i="109"/>
  <c r="X224" i="109"/>
  <c r="U224" i="109"/>
  <c r="AD224" i="109"/>
  <c r="AD1467" i="109" s="1"/>
  <c r="AC224" i="109"/>
  <c r="AC1470" i="109" s="1"/>
  <c r="R224" i="109"/>
  <c r="T224" i="109"/>
  <c r="AB224" i="109"/>
  <c r="Y274" i="109"/>
  <c r="AG274" i="109"/>
  <c r="AH274" i="109"/>
  <c r="S274" i="109"/>
  <c r="AA274" i="109"/>
  <c r="AF274" i="109"/>
  <c r="X274" i="109"/>
  <c r="U274" i="109"/>
  <c r="Z274" i="109"/>
  <c r="Q274" i="109"/>
  <c r="W274" i="109"/>
  <c r="AD274" i="109"/>
  <c r="F491" i="109"/>
  <c r="AC274" i="109"/>
  <c r="AC1528" i="109" s="1"/>
  <c r="AE274" i="109"/>
  <c r="AB274" i="109"/>
  <c r="R274" i="109"/>
  <c r="T274" i="109"/>
  <c r="R286" i="109"/>
  <c r="Q286" i="109"/>
  <c r="Q1134" i="109" s="1"/>
  <c r="Y286" i="109"/>
  <c r="T286" i="109"/>
  <c r="AA286" i="109"/>
  <c r="Z210" i="109"/>
  <c r="Y210" i="109"/>
  <c r="AA210" i="109"/>
  <c r="AG210" i="109"/>
  <c r="X210" i="109"/>
  <c r="AF210" i="109"/>
  <c r="Q210" i="109"/>
  <c r="W210" i="109"/>
  <c r="AE210" i="109"/>
  <c r="T210" i="109"/>
  <c r="U210" i="109"/>
  <c r="AD210" i="109"/>
  <c r="AB210" i="109"/>
  <c r="F410" i="109"/>
  <c r="AH210" i="109"/>
  <c r="S210" i="109"/>
  <c r="AC210" i="109"/>
  <c r="AC1449" i="109" s="1"/>
  <c r="R210" i="109"/>
  <c r="AG245" i="109"/>
  <c r="X245" i="109"/>
  <c r="AC276" i="109"/>
  <c r="AC1530" i="109" s="1"/>
  <c r="AH276" i="109"/>
  <c r="Z216" i="109"/>
  <c r="AD216" i="109"/>
  <c r="AA216" i="109"/>
  <c r="T216" i="109"/>
  <c r="S216" i="109"/>
  <c r="W216" i="109"/>
  <c r="AH216" i="109"/>
  <c r="AF216" i="109"/>
  <c r="AB216" i="109"/>
  <c r="U216" i="109"/>
  <c r="F416" i="109"/>
  <c r="R216" i="109"/>
  <c r="X216" i="109"/>
  <c r="AE216" i="109"/>
  <c r="Q216" i="109"/>
  <c r="AG216" i="109"/>
  <c r="AC216" i="109"/>
  <c r="AC1455" i="109" s="1"/>
  <c r="Y216" i="109"/>
  <c r="AB248" i="109"/>
  <c r="AC248" i="109"/>
  <c r="F458" i="109"/>
  <c r="AF248" i="109"/>
  <c r="X248" i="109"/>
  <c r="Y248" i="109"/>
  <c r="R248" i="109"/>
  <c r="AA248" i="109"/>
  <c r="W248" i="109"/>
  <c r="AG248" i="109"/>
  <c r="Q248" i="109"/>
  <c r="U248" i="109"/>
  <c r="Z248" i="109"/>
  <c r="AD248" i="109"/>
  <c r="S248" i="109"/>
  <c r="AE248" i="109"/>
  <c r="T248" i="109"/>
  <c r="AH248" i="109"/>
  <c r="F428" i="109"/>
  <c r="AG222" i="109"/>
  <c r="AC222" i="109"/>
  <c r="U222" i="109"/>
  <c r="S222" i="109"/>
  <c r="AH222" i="109"/>
  <c r="Y222" i="109"/>
  <c r="AF222" i="109"/>
  <c r="T222" i="109"/>
  <c r="AB222" i="109"/>
  <c r="W222" i="109"/>
  <c r="AD222" i="109"/>
  <c r="R222" i="109"/>
  <c r="Q222" i="109"/>
  <c r="AA222" i="109"/>
  <c r="AE222" i="109"/>
  <c r="Z222" i="109"/>
  <c r="X222" i="109"/>
  <c r="AG281" i="109"/>
  <c r="Q281" i="109"/>
  <c r="T281" i="109"/>
  <c r="Y281" i="109"/>
  <c r="W281" i="109"/>
  <c r="AD281" i="109"/>
  <c r="AB281" i="109"/>
  <c r="S281" i="109"/>
  <c r="F499" i="109"/>
  <c r="AC281" i="109"/>
  <c r="AC1533" i="109" s="1"/>
  <c r="AA281" i="109"/>
  <c r="R281" i="109"/>
  <c r="Z281" i="109"/>
  <c r="X281" i="109"/>
  <c r="U281" i="109"/>
  <c r="AE281" i="109"/>
  <c r="AF281" i="109"/>
  <c r="AH281" i="109"/>
  <c r="AG286" i="109"/>
  <c r="F504" i="109"/>
  <c r="AE272" i="109"/>
  <c r="AH272" i="109"/>
  <c r="R272" i="109"/>
  <c r="T272" i="109"/>
  <c r="X272" i="109"/>
  <c r="U272" i="109"/>
  <c r="AA272" i="109"/>
  <c r="Q272" i="109"/>
  <c r="Y272" i="109"/>
  <c r="F489" i="109"/>
  <c r="W272" i="109"/>
  <c r="Z272" i="109"/>
  <c r="AF272" i="109"/>
  <c r="AB272" i="109"/>
  <c r="AG272" i="109"/>
  <c r="AC272" i="109"/>
  <c r="S272" i="109"/>
  <c r="AD272" i="109"/>
  <c r="AD242" i="109"/>
  <c r="AD1486" i="109" s="1"/>
  <c r="AE242" i="109"/>
  <c r="U242" i="109"/>
  <c r="T242" i="109"/>
  <c r="W242" i="109"/>
  <c r="AA242" i="109"/>
  <c r="AC242" i="109"/>
  <c r="Q242" i="109"/>
  <c r="AH242" i="109"/>
  <c r="S242" i="109"/>
  <c r="F452" i="109"/>
  <c r="Z242" i="109"/>
  <c r="AG242" i="109"/>
  <c r="X242" i="109"/>
  <c r="AF242" i="109"/>
  <c r="Y242" i="109"/>
  <c r="AB242" i="109"/>
  <c r="R242" i="109"/>
  <c r="AF283" i="109"/>
  <c r="AG283" i="109"/>
  <c r="AA283" i="109"/>
  <c r="Q283" i="109"/>
  <c r="X283" i="109"/>
  <c r="U283" i="109"/>
  <c r="Z283" i="109"/>
  <c r="R283" i="109"/>
  <c r="AH283" i="109"/>
  <c r="W283" i="109"/>
  <c r="AD283" i="109"/>
  <c r="AE283" i="109"/>
  <c r="AB283" i="109"/>
  <c r="F501" i="109"/>
  <c r="AC283" i="109"/>
  <c r="AC1535" i="109" s="1"/>
  <c r="S283" i="109"/>
  <c r="Y283" i="109"/>
  <c r="T283" i="109"/>
  <c r="AC203" i="109"/>
  <c r="Z203" i="109"/>
  <c r="W203" i="109"/>
  <c r="U203" i="109"/>
  <c r="S203" i="109"/>
  <c r="Q203" i="109"/>
  <c r="T203" i="109"/>
  <c r="X203" i="109"/>
  <c r="R203" i="109"/>
  <c r="F403" i="109"/>
  <c r="AB203" i="109"/>
  <c r="Y203" i="109"/>
  <c r="AA203" i="109"/>
  <c r="X266" i="109"/>
  <c r="AB266" i="109"/>
  <c r="AH266" i="109"/>
  <c r="W266" i="109"/>
  <c r="F483" i="109"/>
  <c r="AA266" i="109"/>
  <c r="AG266" i="109"/>
  <c r="S266" i="109"/>
  <c r="AD266" i="109"/>
  <c r="Y266" i="109"/>
  <c r="AF266" i="109"/>
  <c r="R266" i="109"/>
  <c r="T266" i="109"/>
  <c r="Q266" i="109"/>
  <c r="AC266" i="109"/>
  <c r="AC1519" i="109" s="1"/>
  <c r="AE266" i="109"/>
  <c r="U266" i="109"/>
  <c r="Z266" i="109"/>
  <c r="W286" i="109"/>
  <c r="Z286" i="109"/>
  <c r="AD286" i="109"/>
  <c r="AH286" i="109"/>
  <c r="S286" i="109"/>
  <c r="AC286" i="109"/>
  <c r="AC1537" i="109" s="1"/>
  <c r="W227" i="109"/>
  <c r="Y227" i="109"/>
  <c r="AH268" i="109"/>
  <c r="S268" i="109"/>
  <c r="AD284" i="109"/>
  <c r="AA201" i="109"/>
  <c r="Z201" i="109"/>
  <c r="F395" i="109"/>
  <c r="W201" i="109"/>
  <c r="R201" i="109"/>
  <c r="X201" i="109"/>
  <c r="Y201" i="109"/>
  <c r="AC201" i="109"/>
  <c r="AC1437" i="109" s="1"/>
  <c r="T201" i="109"/>
  <c r="AG201" i="109"/>
  <c r="S201" i="109"/>
  <c r="U201" i="109"/>
  <c r="AB201" i="109"/>
  <c r="AH201" i="109"/>
  <c r="Q201" i="109"/>
  <c r="Y284" i="109"/>
  <c r="AD1235" i="109"/>
  <c r="AE1235" i="109" s="1"/>
  <c r="AF1235" i="109" s="1"/>
  <c r="AG1235" i="109" s="1"/>
  <c r="AH1235" i="109" s="1"/>
  <c r="AJ1235" i="109" s="1"/>
  <c r="AK1235" i="109" s="1"/>
  <c r="AL1235" i="109" s="1"/>
  <c r="AM1235" i="109" s="1"/>
  <c r="AN1235" i="109" s="1"/>
  <c r="AO1235" i="109" s="1"/>
  <c r="AP1235" i="109" s="1"/>
  <c r="AQ1235" i="109" s="1"/>
  <c r="AR1235" i="109" s="1"/>
  <c r="AS1235" i="109" s="1"/>
  <c r="AT1235" i="109" s="1"/>
  <c r="AU1235" i="109" s="1"/>
  <c r="AW1235" i="109" s="1"/>
  <c r="AX1235" i="109" s="1"/>
  <c r="AY1235" i="109" s="1"/>
  <c r="AZ1235" i="109" s="1"/>
  <c r="BA1235" i="109" s="1"/>
  <c r="BB1235" i="109" s="1"/>
  <c r="BC1235" i="109" s="1"/>
  <c r="BD1235" i="109" s="1"/>
  <c r="BE1235" i="109" s="1"/>
  <c r="BF1235" i="109" s="1"/>
  <c r="BG1235" i="109" s="1"/>
  <c r="BH1235" i="109" s="1"/>
  <c r="AI387" i="109"/>
  <c r="Q1136" i="109"/>
  <c r="AC1538" i="109"/>
  <c r="AD1538" i="109" s="1"/>
  <c r="AE1538" i="109" s="1"/>
  <c r="AF1538" i="109" s="1"/>
  <c r="AG1538" i="109" s="1"/>
  <c r="AC1477" i="109"/>
  <c r="AC1472" i="109"/>
  <c r="AD1679" i="109" s="1"/>
  <c r="AD1886" i="109" s="1"/>
  <c r="AC1431" i="109"/>
  <c r="AC1492" i="109"/>
  <c r="AC1521" i="109"/>
  <c r="AC1536" i="109"/>
  <c r="AC1540" i="109"/>
  <c r="AD1540" i="109" s="1"/>
  <c r="AE1540" i="109" s="1"/>
  <c r="AF1540" i="109" s="1"/>
  <c r="AG1540" i="109" s="1"/>
  <c r="AC1523" i="109"/>
  <c r="AC1532" i="109"/>
  <c r="R1812" i="109"/>
  <c r="R1803" i="109"/>
  <c r="R1788" i="109"/>
  <c r="R1779" i="109"/>
  <c r="R1753" i="109"/>
  <c r="R1756" i="109"/>
  <c r="R1748" i="109"/>
  <c r="R1769" i="109"/>
  <c r="R1800" i="109"/>
  <c r="R1783" i="109"/>
  <c r="R1793" i="109"/>
  <c r="R1761" i="109"/>
  <c r="R1742" i="109"/>
  <c r="R1794" i="109"/>
  <c r="R1762" i="109"/>
  <c r="R1798" i="109"/>
  <c r="R1739" i="109"/>
  <c r="R1767" i="109"/>
  <c r="R1774" i="109"/>
  <c r="R1805" i="109"/>
  <c r="R1809" i="109"/>
  <c r="R1789" i="109"/>
  <c r="R1829" i="109"/>
  <c r="R1766" i="109"/>
  <c r="R1744" i="109"/>
  <c r="R1791" i="109"/>
  <c r="R1770" i="109"/>
  <c r="R1825" i="109"/>
  <c r="R1806" i="109"/>
  <c r="R1843" i="109"/>
  <c r="R1795" i="109"/>
  <c r="R1811" i="109"/>
  <c r="R1747" i="109"/>
  <c r="R1755" i="109"/>
  <c r="R1827" i="109"/>
  <c r="R1790" i="109"/>
  <c r="R1841" i="109"/>
  <c r="R1758" i="109"/>
  <c r="R1833" i="109"/>
  <c r="R1746" i="109"/>
  <c r="R1839" i="109"/>
  <c r="R1743" i="109"/>
  <c r="R1837" i="109"/>
  <c r="R1813" i="109"/>
  <c r="R1785" i="109"/>
  <c r="R1799" i="109"/>
  <c r="Q1699" i="109"/>
  <c r="R1835" i="109"/>
  <c r="Q1735" i="109"/>
  <c r="Q1797" i="109"/>
  <c r="R1728" i="109"/>
  <c r="Q1740" i="109"/>
  <c r="R1732" i="109"/>
  <c r="R1842" i="109"/>
  <c r="R1730" i="109"/>
  <c r="R1836" i="109"/>
  <c r="R1677" i="109"/>
  <c r="R1817" i="109"/>
  <c r="R1724" i="109"/>
  <c r="R1693" i="109"/>
  <c r="R1821" i="109"/>
  <c r="R1828" i="109"/>
  <c r="R1696" i="109"/>
  <c r="R1830" i="109"/>
  <c r="S1644" i="109"/>
  <c r="R1822" i="109"/>
  <c r="S1776" i="109"/>
  <c r="R1823" i="109"/>
  <c r="R1824" i="109"/>
  <c r="R1834" i="109"/>
  <c r="R1674" i="109"/>
  <c r="S1754" i="109"/>
  <c r="R1820" i="109"/>
  <c r="R1709" i="109"/>
  <c r="S1737" i="109"/>
  <c r="S1764" i="109"/>
  <c r="R1719" i="109"/>
  <c r="R1712" i="109"/>
  <c r="S1765" i="109"/>
  <c r="R1656" i="109"/>
  <c r="R1844" i="109"/>
  <c r="R1840" i="109"/>
  <c r="R1722" i="109"/>
  <c r="R1826" i="109"/>
  <c r="R1818" i="109"/>
  <c r="R1649" i="109"/>
  <c r="R1718" i="109"/>
  <c r="R1819" i="109"/>
  <c r="R1832" i="109"/>
  <c r="R1838" i="109"/>
  <c r="O1237" i="109"/>
  <c r="R1137" i="109" l="1"/>
  <c r="AJ1636" i="109"/>
  <c r="AJ1843" i="109"/>
  <c r="AJ1568" i="109"/>
  <c r="AJ1775" i="109"/>
  <c r="AJ1502" i="109"/>
  <c r="AJ1709" i="109"/>
  <c r="AJ1501" i="109"/>
  <c r="AJ1708" i="109"/>
  <c r="AJ1507" i="109"/>
  <c r="AK1714" i="109" s="1"/>
  <c r="AJ1714" i="109"/>
  <c r="AJ1509" i="109"/>
  <c r="AK1716" i="109" s="1"/>
  <c r="AJ1716" i="109"/>
  <c r="AJ1567" i="109"/>
  <c r="AJ1774" i="109"/>
  <c r="R1135" i="109"/>
  <c r="S1135" i="109" s="1"/>
  <c r="T1135" i="109" s="1"/>
  <c r="U1135" i="109" s="1"/>
  <c r="W1135" i="109" s="1"/>
  <c r="X1135" i="109" s="1"/>
  <c r="Y1135" i="109" s="1"/>
  <c r="Z1135" i="109" s="1"/>
  <c r="AA1135" i="109" s="1"/>
  <c r="AB1135" i="109" s="1"/>
  <c r="AC1135" i="109" s="1"/>
  <c r="AD1135" i="109" s="1"/>
  <c r="AE1135" i="109" s="1"/>
  <c r="AF1135" i="109" s="1"/>
  <c r="AG1135" i="109" s="1"/>
  <c r="AH1135" i="109" s="1"/>
  <c r="AJ1135" i="109" s="1"/>
  <c r="AK1135" i="109" s="1"/>
  <c r="AL1135" i="109" s="1"/>
  <c r="AM1135" i="109" s="1"/>
  <c r="AN1135" i="109" s="1"/>
  <c r="AO1135" i="109" s="1"/>
  <c r="AP1135" i="109" s="1"/>
  <c r="AQ1135" i="109" s="1"/>
  <c r="AR1135" i="109" s="1"/>
  <c r="AS1135" i="109" s="1"/>
  <c r="AT1135" i="109" s="1"/>
  <c r="AU1135" i="109" s="1"/>
  <c r="AW1135" i="109" s="1"/>
  <c r="AX1135" i="109" s="1"/>
  <c r="AY1135" i="109" s="1"/>
  <c r="AZ1135" i="109" s="1"/>
  <c r="BA1135" i="109" s="1"/>
  <c r="BB1135" i="109" s="1"/>
  <c r="BC1135" i="109" s="1"/>
  <c r="BD1135" i="109" s="1"/>
  <c r="BE1135" i="109" s="1"/>
  <c r="BF1135" i="109" s="1"/>
  <c r="BG1135" i="109" s="1"/>
  <c r="BH1135" i="109" s="1"/>
  <c r="V287" i="109"/>
  <c r="AD1517" i="109"/>
  <c r="AE1517" i="109" s="1"/>
  <c r="AF1517" i="109" s="1"/>
  <c r="AG1517" i="109" s="1"/>
  <c r="S1137" i="109"/>
  <c r="T1137" i="109" s="1"/>
  <c r="U1137" i="109" s="1"/>
  <c r="W1137" i="109" s="1"/>
  <c r="X1137" i="109" s="1"/>
  <c r="Y1137" i="109" s="1"/>
  <c r="Z1137" i="109" s="1"/>
  <c r="AA1137" i="109" s="1"/>
  <c r="AB1137" i="109" s="1"/>
  <c r="AC1137" i="109" s="1"/>
  <c r="AD1137" i="109" s="1"/>
  <c r="AE1137" i="109" s="1"/>
  <c r="AF1137" i="109" s="1"/>
  <c r="AG1137" i="109" s="1"/>
  <c r="AH1137" i="109" s="1"/>
  <c r="AJ1137" i="109" s="1"/>
  <c r="AK1137" i="109" s="1"/>
  <c r="AL1137" i="109" s="1"/>
  <c r="AM1137" i="109" s="1"/>
  <c r="AN1137" i="109" s="1"/>
  <c r="AO1137" i="109" s="1"/>
  <c r="AP1137" i="109" s="1"/>
  <c r="AQ1137" i="109" s="1"/>
  <c r="AR1137" i="109" s="1"/>
  <c r="AS1137" i="109" s="1"/>
  <c r="AT1137" i="109" s="1"/>
  <c r="AU1137" i="109" s="1"/>
  <c r="AW1137" i="109" s="1"/>
  <c r="AX1137" i="109" s="1"/>
  <c r="AY1137" i="109" s="1"/>
  <c r="AZ1137" i="109" s="1"/>
  <c r="BA1137" i="109" s="1"/>
  <c r="BB1137" i="109" s="1"/>
  <c r="BC1137" i="109" s="1"/>
  <c r="BD1137" i="109" s="1"/>
  <c r="BE1137" i="109" s="1"/>
  <c r="BF1137" i="109" s="1"/>
  <c r="BG1137" i="109" s="1"/>
  <c r="BH1137" i="109" s="1"/>
  <c r="AI287" i="109"/>
  <c r="AI289" i="109"/>
  <c r="V289" i="109"/>
  <c r="R1136" i="109"/>
  <c r="S1136" i="109" s="1"/>
  <c r="T1136" i="109" s="1"/>
  <c r="U1136" i="109" s="1"/>
  <c r="W1136" i="109" s="1"/>
  <c r="X1136" i="109" s="1"/>
  <c r="Y1136" i="109" s="1"/>
  <c r="Z1136" i="109" s="1"/>
  <c r="AA1136" i="109" s="1"/>
  <c r="AB1136" i="109" s="1"/>
  <c r="AC1136" i="109" s="1"/>
  <c r="AD1136" i="109" s="1"/>
  <c r="AE1136" i="109" s="1"/>
  <c r="AF1136" i="109" s="1"/>
  <c r="AG1136" i="109" s="1"/>
  <c r="AH1136" i="109" s="1"/>
  <c r="AJ1136" i="109" s="1"/>
  <c r="AK1136" i="109" s="1"/>
  <c r="AL1136" i="109" s="1"/>
  <c r="AM1136" i="109" s="1"/>
  <c r="AN1136" i="109" s="1"/>
  <c r="AO1136" i="109" s="1"/>
  <c r="AP1136" i="109" s="1"/>
  <c r="AQ1136" i="109" s="1"/>
  <c r="AR1136" i="109" s="1"/>
  <c r="AS1136" i="109" s="1"/>
  <c r="AT1136" i="109" s="1"/>
  <c r="AU1136" i="109" s="1"/>
  <c r="AW1136" i="109" s="1"/>
  <c r="AX1136" i="109" s="1"/>
  <c r="AY1136" i="109" s="1"/>
  <c r="AZ1136" i="109" s="1"/>
  <c r="BA1136" i="109" s="1"/>
  <c r="BB1136" i="109" s="1"/>
  <c r="BC1136" i="109" s="1"/>
  <c r="BD1136" i="109" s="1"/>
  <c r="BE1136" i="109" s="1"/>
  <c r="BF1136" i="109" s="1"/>
  <c r="BG1136" i="109" s="1"/>
  <c r="BH1136" i="109" s="1"/>
  <c r="AV289" i="109"/>
  <c r="AD1515" i="109"/>
  <c r="AH1511" i="109"/>
  <c r="R1161" i="109"/>
  <c r="S1161" i="109" s="1"/>
  <c r="T1161" i="109" s="1"/>
  <c r="U1161" i="109" s="1"/>
  <c r="W1161" i="109" s="1"/>
  <c r="X1161" i="109" s="1"/>
  <c r="Y1161" i="109" s="1"/>
  <c r="Z1161" i="109" s="1"/>
  <c r="AA1161" i="109" s="1"/>
  <c r="AB1161" i="109" s="1"/>
  <c r="AC1161" i="109" s="1"/>
  <c r="AD1161" i="109" s="1"/>
  <c r="AE1161" i="109" s="1"/>
  <c r="AF1161" i="109" s="1"/>
  <c r="AG1161" i="109" s="1"/>
  <c r="AH1161" i="109" s="1"/>
  <c r="AJ1161" i="109" s="1"/>
  <c r="AK1161" i="109" s="1"/>
  <c r="AL1161" i="109" s="1"/>
  <c r="AM1161" i="109" s="1"/>
  <c r="AN1161" i="109" s="1"/>
  <c r="AO1161" i="109" s="1"/>
  <c r="AP1161" i="109" s="1"/>
  <c r="AQ1161" i="109" s="1"/>
  <c r="AR1161" i="109" s="1"/>
  <c r="AS1161" i="109" s="1"/>
  <c r="AT1161" i="109" s="1"/>
  <c r="AU1161" i="109" s="1"/>
  <c r="AW1161" i="109" s="1"/>
  <c r="AX1161" i="109" s="1"/>
  <c r="AY1161" i="109" s="1"/>
  <c r="AZ1161" i="109" s="1"/>
  <c r="BA1161" i="109" s="1"/>
  <c r="BB1161" i="109" s="1"/>
  <c r="BC1161" i="109" s="1"/>
  <c r="BD1161" i="109" s="1"/>
  <c r="BE1161" i="109" s="1"/>
  <c r="BF1161" i="109" s="1"/>
  <c r="BG1161" i="109" s="1"/>
  <c r="BH1161" i="109" s="1"/>
  <c r="R1152" i="109"/>
  <c r="S1152" i="109" s="1"/>
  <c r="T1152" i="109" s="1"/>
  <c r="U1152" i="109" s="1"/>
  <c r="W1152" i="109" s="1"/>
  <c r="X1152" i="109" s="1"/>
  <c r="Y1152" i="109" s="1"/>
  <c r="Z1152" i="109" s="1"/>
  <c r="AA1152" i="109" s="1"/>
  <c r="AB1152" i="109" s="1"/>
  <c r="AC1152" i="109" s="1"/>
  <c r="AD1152" i="109" s="1"/>
  <c r="AE1152" i="109" s="1"/>
  <c r="AF1152" i="109" s="1"/>
  <c r="AG1152" i="109" s="1"/>
  <c r="AH1152" i="109" s="1"/>
  <c r="AJ1152" i="109" s="1"/>
  <c r="AK1152" i="109" s="1"/>
  <c r="AL1152" i="109" s="1"/>
  <c r="AM1152" i="109" s="1"/>
  <c r="AN1152" i="109" s="1"/>
  <c r="AO1152" i="109" s="1"/>
  <c r="AP1152" i="109" s="1"/>
  <c r="AQ1152" i="109" s="1"/>
  <c r="AR1152" i="109" s="1"/>
  <c r="AS1152" i="109" s="1"/>
  <c r="AT1152" i="109" s="1"/>
  <c r="AU1152" i="109" s="1"/>
  <c r="AW1152" i="109" s="1"/>
  <c r="AX1152" i="109" s="1"/>
  <c r="AY1152" i="109" s="1"/>
  <c r="AZ1152" i="109" s="1"/>
  <c r="BA1152" i="109" s="1"/>
  <c r="BB1152" i="109" s="1"/>
  <c r="BC1152" i="109" s="1"/>
  <c r="BD1152" i="109" s="1"/>
  <c r="BE1152" i="109" s="1"/>
  <c r="BF1152" i="109" s="1"/>
  <c r="BG1152" i="109" s="1"/>
  <c r="BH1152" i="109" s="1"/>
  <c r="R1164" i="109"/>
  <c r="S1164" i="109" s="1"/>
  <c r="T1164" i="109" s="1"/>
  <c r="U1164" i="109" s="1"/>
  <c r="W1164" i="109" s="1"/>
  <c r="X1164" i="109" s="1"/>
  <c r="Y1164" i="109" s="1"/>
  <c r="Z1164" i="109" s="1"/>
  <c r="AA1164" i="109" s="1"/>
  <c r="AB1164" i="109" s="1"/>
  <c r="AC1164" i="109" s="1"/>
  <c r="AD1164" i="109" s="1"/>
  <c r="AE1164" i="109" s="1"/>
  <c r="AF1164" i="109" s="1"/>
  <c r="AG1164" i="109" s="1"/>
  <c r="AH1164" i="109" s="1"/>
  <c r="AJ1164" i="109" s="1"/>
  <c r="AK1164" i="109" s="1"/>
  <c r="AL1164" i="109" s="1"/>
  <c r="AM1164" i="109" s="1"/>
  <c r="AN1164" i="109" s="1"/>
  <c r="AO1164" i="109" s="1"/>
  <c r="AP1164" i="109" s="1"/>
  <c r="AQ1164" i="109" s="1"/>
  <c r="AR1164" i="109" s="1"/>
  <c r="AS1164" i="109" s="1"/>
  <c r="AT1164" i="109" s="1"/>
  <c r="AU1164" i="109" s="1"/>
  <c r="AW1164" i="109" s="1"/>
  <c r="AX1164" i="109" s="1"/>
  <c r="AY1164" i="109" s="1"/>
  <c r="AZ1164" i="109" s="1"/>
  <c r="BA1164" i="109" s="1"/>
  <c r="BB1164" i="109" s="1"/>
  <c r="BC1164" i="109" s="1"/>
  <c r="BD1164" i="109" s="1"/>
  <c r="BE1164" i="109" s="1"/>
  <c r="BF1164" i="109" s="1"/>
  <c r="BG1164" i="109" s="1"/>
  <c r="BH1164" i="109" s="1"/>
  <c r="R1157" i="109"/>
  <c r="S1157" i="109" s="1"/>
  <c r="T1157" i="109" s="1"/>
  <c r="U1157" i="109" s="1"/>
  <c r="W1157" i="109" s="1"/>
  <c r="X1157" i="109" s="1"/>
  <c r="Y1157" i="109" s="1"/>
  <c r="Z1157" i="109" s="1"/>
  <c r="AA1157" i="109" s="1"/>
  <c r="AB1157" i="109" s="1"/>
  <c r="AC1157" i="109" s="1"/>
  <c r="AD1157" i="109" s="1"/>
  <c r="AE1157" i="109" s="1"/>
  <c r="AF1157" i="109" s="1"/>
  <c r="AG1157" i="109" s="1"/>
  <c r="AH1157" i="109" s="1"/>
  <c r="AJ1157" i="109" s="1"/>
  <c r="AK1157" i="109" s="1"/>
  <c r="AL1157" i="109" s="1"/>
  <c r="AM1157" i="109" s="1"/>
  <c r="AN1157" i="109" s="1"/>
  <c r="AO1157" i="109" s="1"/>
  <c r="AP1157" i="109" s="1"/>
  <c r="AQ1157" i="109" s="1"/>
  <c r="AR1157" i="109" s="1"/>
  <c r="AS1157" i="109" s="1"/>
  <c r="AT1157" i="109" s="1"/>
  <c r="AU1157" i="109" s="1"/>
  <c r="AW1157" i="109" s="1"/>
  <c r="AX1157" i="109" s="1"/>
  <c r="AY1157" i="109" s="1"/>
  <c r="AZ1157" i="109" s="1"/>
  <c r="BA1157" i="109" s="1"/>
  <c r="BB1157" i="109" s="1"/>
  <c r="BC1157" i="109" s="1"/>
  <c r="BD1157" i="109" s="1"/>
  <c r="BE1157" i="109" s="1"/>
  <c r="BF1157" i="109" s="1"/>
  <c r="BG1157" i="109" s="1"/>
  <c r="BH1157" i="109" s="1"/>
  <c r="AV1305" i="109"/>
  <c r="V288" i="109"/>
  <c r="AV288" i="109"/>
  <c r="AI288" i="109"/>
  <c r="AV287" i="109"/>
  <c r="R1165" i="109"/>
  <c r="S1165" i="109" s="1"/>
  <c r="T1165" i="109" s="1"/>
  <c r="U1165" i="109" s="1"/>
  <c r="W1165" i="109" s="1"/>
  <c r="X1165" i="109" s="1"/>
  <c r="Y1165" i="109" s="1"/>
  <c r="Z1165" i="109" s="1"/>
  <c r="AA1165" i="109" s="1"/>
  <c r="AB1165" i="109" s="1"/>
  <c r="AC1165" i="109" s="1"/>
  <c r="AD1165" i="109" s="1"/>
  <c r="AE1165" i="109" s="1"/>
  <c r="AF1165" i="109" s="1"/>
  <c r="AG1165" i="109" s="1"/>
  <c r="AH1165" i="109" s="1"/>
  <c r="AJ1165" i="109" s="1"/>
  <c r="AK1165" i="109" s="1"/>
  <c r="AL1165" i="109" s="1"/>
  <c r="AM1165" i="109" s="1"/>
  <c r="AN1165" i="109" s="1"/>
  <c r="AO1165" i="109" s="1"/>
  <c r="AP1165" i="109" s="1"/>
  <c r="AQ1165" i="109" s="1"/>
  <c r="AR1165" i="109" s="1"/>
  <c r="AS1165" i="109" s="1"/>
  <c r="AT1165" i="109" s="1"/>
  <c r="AU1165" i="109" s="1"/>
  <c r="AW1165" i="109" s="1"/>
  <c r="AX1165" i="109" s="1"/>
  <c r="AY1165" i="109" s="1"/>
  <c r="AZ1165" i="109" s="1"/>
  <c r="BA1165" i="109" s="1"/>
  <c r="BB1165" i="109" s="1"/>
  <c r="BC1165" i="109" s="1"/>
  <c r="BD1165" i="109" s="1"/>
  <c r="BE1165" i="109" s="1"/>
  <c r="BF1165" i="109" s="1"/>
  <c r="BG1165" i="109" s="1"/>
  <c r="BH1165" i="109" s="1"/>
  <c r="AV262" i="109"/>
  <c r="R1155" i="109"/>
  <c r="S1155" i="109" s="1"/>
  <c r="T1155" i="109" s="1"/>
  <c r="U1155" i="109" s="1"/>
  <c r="W1155" i="109" s="1"/>
  <c r="X1155" i="109" s="1"/>
  <c r="Y1155" i="109" s="1"/>
  <c r="Z1155" i="109" s="1"/>
  <c r="AA1155" i="109" s="1"/>
  <c r="AB1155" i="109" s="1"/>
  <c r="AC1155" i="109" s="1"/>
  <c r="AD1155" i="109" s="1"/>
  <c r="AE1155" i="109" s="1"/>
  <c r="AF1155" i="109" s="1"/>
  <c r="AG1155" i="109" s="1"/>
  <c r="AH1155" i="109" s="1"/>
  <c r="AJ1155" i="109" s="1"/>
  <c r="AK1155" i="109" s="1"/>
  <c r="AL1155" i="109" s="1"/>
  <c r="AM1155" i="109" s="1"/>
  <c r="AN1155" i="109" s="1"/>
  <c r="AO1155" i="109" s="1"/>
  <c r="AP1155" i="109" s="1"/>
  <c r="AQ1155" i="109" s="1"/>
  <c r="AR1155" i="109" s="1"/>
  <c r="AS1155" i="109" s="1"/>
  <c r="AT1155" i="109" s="1"/>
  <c r="AU1155" i="109" s="1"/>
  <c r="AW1155" i="109" s="1"/>
  <c r="AX1155" i="109" s="1"/>
  <c r="AY1155" i="109" s="1"/>
  <c r="AZ1155" i="109" s="1"/>
  <c r="BA1155" i="109" s="1"/>
  <c r="BB1155" i="109" s="1"/>
  <c r="BC1155" i="109" s="1"/>
  <c r="BD1155" i="109" s="1"/>
  <c r="BE1155" i="109" s="1"/>
  <c r="BF1155" i="109" s="1"/>
  <c r="BG1155" i="109" s="1"/>
  <c r="BH1155" i="109" s="1"/>
  <c r="R1151" i="109"/>
  <c r="S1151" i="109" s="1"/>
  <c r="T1151" i="109" s="1"/>
  <c r="U1151" i="109" s="1"/>
  <c r="W1151" i="109" s="1"/>
  <c r="X1151" i="109" s="1"/>
  <c r="Y1151" i="109" s="1"/>
  <c r="Z1151" i="109" s="1"/>
  <c r="AA1151" i="109" s="1"/>
  <c r="AB1151" i="109" s="1"/>
  <c r="AC1151" i="109" s="1"/>
  <c r="AD1151" i="109" s="1"/>
  <c r="AE1151" i="109" s="1"/>
  <c r="AF1151" i="109" s="1"/>
  <c r="AG1151" i="109" s="1"/>
  <c r="AH1151" i="109" s="1"/>
  <c r="AJ1151" i="109" s="1"/>
  <c r="AK1151" i="109" s="1"/>
  <c r="AL1151" i="109" s="1"/>
  <c r="AM1151" i="109" s="1"/>
  <c r="AN1151" i="109" s="1"/>
  <c r="AO1151" i="109" s="1"/>
  <c r="AP1151" i="109" s="1"/>
  <c r="AQ1151" i="109" s="1"/>
  <c r="AR1151" i="109" s="1"/>
  <c r="AS1151" i="109" s="1"/>
  <c r="AT1151" i="109" s="1"/>
  <c r="AU1151" i="109" s="1"/>
  <c r="AW1151" i="109" s="1"/>
  <c r="AX1151" i="109" s="1"/>
  <c r="AY1151" i="109" s="1"/>
  <c r="AZ1151" i="109" s="1"/>
  <c r="BA1151" i="109" s="1"/>
  <c r="BB1151" i="109" s="1"/>
  <c r="BC1151" i="109" s="1"/>
  <c r="BD1151" i="109" s="1"/>
  <c r="BE1151" i="109" s="1"/>
  <c r="BF1151" i="109" s="1"/>
  <c r="BG1151" i="109" s="1"/>
  <c r="BH1151" i="109" s="1"/>
  <c r="R1162" i="109"/>
  <c r="S1162" i="109" s="1"/>
  <c r="T1162" i="109" s="1"/>
  <c r="U1162" i="109" s="1"/>
  <c r="W1162" i="109" s="1"/>
  <c r="X1162" i="109" s="1"/>
  <c r="Y1162" i="109" s="1"/>
  <c r="Z1162" i="109" s="1"/>
  <c r="AA1162" i="109" s="1"/>
  <c r="AB1162" i="109" s="1"/>
  <c r="AC1162" i="109" s="1"/>
  <c r="AD1162" i="109" s="1"/>
  <c r="AE1162" i="109" s="1"/>
  <c r="AF1162" i="109" s="1"/>
  <c r="AG1162" i="109" s="1"/>
  <c r="AH1162" i="109" s="1"/>
  <c r="AJ1162" i="109" s="1"/>
  <c r="AK1162" i="109" s="1"/>
  <c r="AL1162" i="109" s="1"/>
  <c r="AM1162" i="109" s="1"/>
  <c r="AN1162" i="109" s="1"/>
  <c r="AO1162" i="109" s="1"/>
  <c r="AP1162" i="109" s="1"/>
  <c r="AQ1162" i="109" s="1"/>
  <c r="AR1162" i="109" s="1"/>
  <c r="AS1162" i="109" s="1"/>
  <c r="AT1162" i="109" s="1"/>
  <c r="AU1162" i="109" s="1"/>
  <c r="AW1162" i="109" s="1"/>
  <c r="AX1162" i="109" s="1"/>
  <c r="AY1162" i="109" s="1"/>
  <c r="AZ1162" i="109" s="1"/>
  <c r="BA1162" i="109" s="1"/>
  <c r="BB1162" i="109" s="1"/>
  <c r="BC1162" i="109" s="1"/>
  <c r="BD1162" i="109" s="1"/>
  <c r="BE1162" i="109" s="1"/>
  <c r="BF1162" i="109" s="1"/>
  <c r="BG1162" i="109" s="1"/>
  <c r="BH1162" i="109" s="1"/>
  <c r="AV1348" i="109"/>
  <c r="AV306" i="109"/>
  <c r="BI306" i="109"/>
  <c r="AV1351" i="109"/>
  <c r="AV309" i="109"/>
  <c r="R1156" i="109"/>
  <c r="S1156" i="109" s="1"/>
  <c r="T1156" i="109" s="1"/>
  <c r="U1156" i="109" s="1"/>
  <c r="W1156" i="109" s="1"/>
  <c r="X1156" i="109" s="1"/>
  <c r="Y1156" i="109" s="1"/>
  <c r="Z1156" i="109" s="1"/>
  <c r="AA1156" i="109" s="1"/>
  <c r="AB1156" i="109" s="1"/>
  <c r="AC1156" i="109" s="1"/>
  <c r="AD1156" i="109" s="1"/>
  <c r="AE1156" i="109" s="1"/>
  <c r="AF1156" i="109" s="1"/>
  <c r="AG1156" i="109" s="1"/>
  <c r="AH1156" i="109" s="1"/>
  <c r="AJ1156" i="109" s="1"/>
  <c r="AK1156" i="109" s="1"/>
  <c r="AL1156" i="109" s="1"/>
  <c r="AM1156" i="109" s="1"/>
  <c r="AN1156" i="109" s="1"/>
  <c r="AO1156" i="109" s="1"/>
  <c r="AP1156" i="109" s="1"/>
  <c r="AQ1156" i="109" s="1"/>
  <c r="AR1156" i="109" s="1"/>
  <c r="AS1156" i="109" s="1"/>
  <c r="AT1156" i="109" s="1"/>
  <c r="AU1156" i="109" s="1"/>
  <c r="AW1156" i="109" s="1"/>
  <c r="AX1156" i="109" s="1"/>
  <c r="AY1156" i="109" s="1"/>
  <c r="AZ1156" i="109" s="1"/>
  <c r="BA1156" i="109" s="1"/>
  <c r="BB1156" i="109" s="1"/>
  <c r="BC1156" i="109" s="1"/>
  <c r="BD1156" i="109" s="1"/>
  <c r="BE1156" i="109" s="1"/>
  <c r="BF1156" i="109" s="1"/>
  <c r="BG1156" i="109" s="1"/>
  <c r="BH1156" i="109" s="1"/>
  <c r="AI1350" i="109"/>
  <c r="AV1355" i="109"/>
  <c r="AV313" i="109"/>
  <c r="BI313" i="109"/>
  <c r="AV1352" i="109"/>
  <c r="AV310" i="109"/>
  <c r="AI1346" i="109"/>
  <c r="AI1358" i="109"/>
  <c r="BI316" i="109"/>
  <c r="R1163" i="109"/>
  <c r="S1163" i="109" s="1"/>
  <c r="T1163" i="109" s="1"/>
  <c r="U1163" i="109" s="1"/>
  <c r="W1163" i="109" s="1"/>
  <c r="X1163" i="109" s="1"/>
  <c r="Y1163" i="109" s="1"/>
  <c r="Z1163" i="109" s="1"/>
  <c r="AA1163" i="109" s="1"/>
  <c r="AB1163" i="109" s="1"/>
  <c r="AC1163" i="109" s="1"/>
  <c r="AD1163" i="109" s="1"/>
  <c r="AE1163" i="109" s="1"/>
  <c r="AF1163" i="109" s="1"/>
  <c r="AG1163" i="109" s="1"/>
  <c r="AH1163" i="109" s="1"/>
  <c r="AJ1163" i="109" s="1"/>
  <c r="AK1163" i="109" s="1"/>
  <c r="AL1163" i="109" s="1"/>
  <c r="AM1163" i="109" s="1"/>
  <c r="AN1163" i="109" s="1"/>
  <c r="AO1163" i="109" s="1"/>
  <c r="AP1163" i="109" s="1"/>
  <c r="AQ1163" i="109" s="1"/>
  <c r="AR1163" i="109" s="1"/>
  <c r="AS1163" i="109" s="1"/>
  <c r="AT1163" i="109" s="1"/>
  <c r="AU1163" i="109" s="1"/>
  <c r="AW1163" i="109" s="1"/>
  <c r="AX1163" i="109" s="1"/>
  <c r="AY1163" i="109" s="1"/>
  <c r="AZ1163" i="109" s="1"/>
  <c r="BA1163" i="109" s="1"/>
  <c r="BB1163" i="109" s="1"/>
  <c r="BC1163" i="109" s="1"/>
  <c r="BD1163" i="109" s="1"/>
  <c r="BE1163" i="109" s="1"/>
  <c r="BF1163" i="109" s="1"/>
  <c r="BG1163" i="109" s="1"/>
  <c r="BH1163" i="109" s="1"/>
  <c r="AV1357" i="109"/>
  <c r="AV315" i="109"/>
  <c r="AI307" i="109"/>
  <c r="AI317" i="109"/>
  <c r="R1149" i="109"/>
  <c r="S1149" i="109" s="1"/>
  <c r="T1149" i="109" s="1"/>
  <c r="U1149" i="109" s="1"/>
  <c r="W1149" i="109" s="1"/>
  <c r="X1149" i="109" s="1"/>
  <c r="Y1149" i="109" s="1"/>
  <c r="Z1149" i="109" s="1"/>
  <c r="AA1149" i="109" s="1"/>
  <c r="AB1149" i="109" s="1"/>
  <c r="AC1149" i="109" s="1"/>
  <c r="AD1149" i="109" s="1"/>
  <c r="AE1149" i="109" s="1"/>
  <c r="AF1149" i="109" s="1"/>
  <c r="AG1149" i="109" s="1"/>
  <c r="AH1149" i="109" s="1"/>
  <c r="AJ1149" i="109" s="1"/>
  <c r="AK1149" i="109" s="1"/>
  <c r="AL1149" i="109" s="1"/>
  <c r="AM1149" i="109" s="1"/>
  <c r="AN1149" i="109" s="1"/>
  <c r="AO1149" i="109" s="1"/>
  <c r="AP1149" i="109" s="1"/>
  <c r="AQ1149" i="109" s="1"/>
  <c r="AR1149" i="109" s="1"/>
  <c r="AS1149" i="109" s="1"/>
  <c r="AT1149" i="109" s="1"/>
  <c r="AU1149" i="109" s="1"/>
  <c r="AW1149" i="109" s="1"/>
  <c r="AX1149" i="109" s="1"/>
  <c r="AY1149" i="109" s="1"/>
  <c r="AZ1149" i="109" s="1"/>
  <c r="BA1149" i="109" s="1"/>
  <c r="BB1149" i="109" s="1"/>
  <c r="BC1149" i="109" s="1"/>
  <c r="BD1149" i="109" s="1"/>
  <c r="BE1149" i="109" s="1"/>
  <c r="BF1149" i="109" s="1"/>
  <c r="BG1149" i="109" s="1"/>
  <c r="BH1149" i="109" s="1"/>
  <c r="AI301" i="109"/>
  <c r="AI314" i="109"/>
  <c r="BI314" i="109"/>
  <c r="R1159" i="109"/>
  <c r="S1159" i="109" s="1"/>
  <c r="T1159" i="109" s="1"/>
  <c r="U1159" i="109" s="1"/>
  <c r="W1159" i="109" s="1"/>
  <c r="X1159" i="109" s="1"/>
  <c r="Y1159" i="109" s="1"/>
  <c r="Z1159" i="109" s="1"/>
  <c r="AA1159" i="109" s="1"/>
  <c r="AB1159" i="109" s="1"/>
  <c r="AC1159" i="109" s="1"/>
  <c r="AD1159" i="109" s="1"/>
  <c r="AE1159" i="109" s="1"/>
  <c r="AF1159" i="109" s="1"/>
  <c r="AG1159" i="109" s="1"/>
  <c r="AH1159" i="109" s="1"/>
  <c r="AJ1159" i="109" s="1"/>
  <c r="AK1159" i="109" s="1"/>
  <c r="AL1159" i="109" s="1"/>
  <c r="AM1159" i="109" s="1"/>
  <c r="AN1159" i="109" s="1"/>
  <c r="AO1159" i="109" s="1"/>
  <c r="AP1159" i="109" s="1"/>
  <c r="AQ1159" i="109" s="1"/>
  <c r="AR1159" i="109" s="1"/>
  <c r="AS1159" i="109" s="1"/>
  <c r="AT1159" i="109" s="1"/>
  <c r="AU1159" i="109" s="1"/>
  <c r="AW1159" i="109" s="1"/>
  <c r="AX1159" i="109" s="1"/>
  <c r="AY1159" i="109" s="1"/>
  <c r="AZ1159" i="109" s="1"/>
  <c r="BA1159" i="109" s="1"/>
  <c r="BB1159" i="109" s="1"/>
  <c r="BC1159" i="109" s="1"/>
  <c r="BD1159" i="109" s="1"/>
  <c r="BE1159" i="109" s="1"/>
  <c r="BF1159" i="109" s="1"/>
  <c r="BG1159" i="109" s="1"/>
  <c r="BH1159" i="109" s="1"/>
  <c r="AV1353" i="109"/>
  <c r="AV311" i="109"/>
  <c r="AI303" i="109"/>
  <c r="R1153" i="109"/>
  <c r="S1153" i="109" s="1"/>
  <c r="T1153" i="109" s="1"/>
  <c r="U1153" i="109" s="1"/>
  <c r="W1153" i="109" s="1"/>
  <c r="X1153" i="109" s="1"/>
  <c r="Y1153" i="109" s="1"/>
  <c r="Z1153" i="109" s="1"/>
  <c r="AA1153" i="109" s="1"/>
  <c r="AB1153" i="109" s="1"/>
  <c r="AC1153" i="109" s="1"/>
  <c r="AD1153" i="109" s="1"/>
  <c r="AE1153" i="109" s="1"/>
  <c r="AF1153" i="109" s="1"/>
  <c r="AG1153" i="109" s="1"/>
  <c r="AH1153" i="109" s="1"/>
  <c r="AJ1153" i="109" s="1"/>
  <c r="AK1153" i="109" s="1"/>
  <c r="AL1153" i="109" s="1"/>
  <c r="AM1153" i="109" s="1"/>
  <c r="AN1153" i="109" s="1"/>
  <c r="AO1153" i="109" s="1"/>
  <c r="AP1153" i="109" s="1"/>
  <c r="AQ1153" i="109" s="1"/>
  <c r="AR1153" i="109" s="1"/>
  <c r="AS1153" i="109" s="1"/>
  <c r="AT1153" i="109" s="1"/>
  <c r="AU1153" i="109" s="1"/>
  <c r="AW1153" i="109" s="1"/>
  <c r="AX1153" i="109" s="1"/>
  <c r="AY1153" i="109" s="1"/>
  <c r="AZ1153" i="109" s="1"/>
  <c r="BA1153" i="109" s="1"/>
  <c r="BB1153" i="109" s="1"/>
  <c r="BC1153" i="109" s="1"/>
  <c r="BD1153" i="109" s="1"/>
  <c r="BE1153" i="109" s="1"/>
  <c r="BF1153" i="109" s="1"/>
  <c r="BG1153" i="109" s="1"/>
  <c r="BH1153" i="109" s="1"/>
  <c r="AI305" i="109"/>
  <c r="R1160" i="109"/>
  <c r="S1160" i="109" s="1"/>
  <c r="T1160" i="109" s="1"/>
  <c r="U1160" i="109" s="1"/>
  <c r="W1160" i="109" s="1"/>
  <c r="X1160" i="109" s="1"/>
  <c r="Y1160" i="109" s="1"/>
  <c r="Z1160" i="109" s="1"/>
  <c r="AA1160" i="109" s="1"/>
  <c r="AB1160" i="109" s="1"/>
  <c r="AC1160" i="109" s="1"/>
  <c r="AD1160" i="109" s="1"/>
  <c r="AE1160" i="109" s="1"/>
  <c r="AF1160" i="109" s="1"/>
  <c r="AG1160" i="109" s="1"/>
  <c r="AH1160" i="109" s="1"/>
  <c r="AJ1160" i="109" s="1"/>
  <c r="AK1160" i="109" s="1"/>
  <c r="AL1160" i="109" s="1"/>
  <c r="AM1160" i="109" s="1"/>
  <c r="AN1160" i="109" s="1"/>
  <c r="AO1160" i="109" s="1"/>
  <c r="AP1160" i="109" s="1"/>
  <c r="AQ1160" i="109" s="1"/>
  <c r="AR1160" i="109" s="1"/>
  <c r="AS1160" i="109" s="1"/>
  <c r="AT1160" i="109" s="1"/>
  <c r="AU1160" i="109" s="1"/>
  <c r="AW1160" i="109" s="1"/>
  <c r="AX1160" i="109" s="1"/>
  <c r="AY1160" i="109" s="1"/>
  <c r="AZ1160" i="109" s="1"/>
  <c r="BA1160" i="109" s="1"/>
  <c r="BB1160" i="109" s="1"/>
  <c r="BC1160" i="109" s="1"/>
  <c r="BD1160" i="109" s="1"/>
  <c r="BE1160" i="109" s="1"/>
  <c r="BF1160" i="109" s="1"/>
  <c r="BG1160" i="109" s="1"/>
  <c r="BH1160" i="109" s="1"/>
  <c r="AI312" i="109"/>
  <c r="BI312" i="109"/>
  <c r="AI302" i="109"/>
  <c r="AV263" i="109"/>
  <c r="AK1509" i="109"/>
  <c r="AH1512" i="109"/>
  <c r="AV1359" i="109"/>
  <c r="AV317" i="109"/>
  <c r="BI317" i="109"/>
  <c r="AI1343" i="109"/>
  <c r="AV1343" i="109"/>
  <c r="AV301" i="109"/>
  <c r="BI301" i="109"/>
  <c r="BI308" i="109"/>
  <c r="BI311" i="109"/>
  <c r="BI303" i="109"/>
  <c r="AV1347" i="109"/>
  <c r="AV305" i="109"/>
  <c r="R1158" i="109"/>
  <c r="S1158" i="109" s="1"/>
  <c r="T1158" i="109" s="1"/>
  <c r="U1158" i="109" s="1"/>
  <c r="W1158" i="109" s="1"/>
  <c r="X1158" i="109" s="1"/>
  <c r="Y1158" i="109" s="1"/>
  <c r="Z1158" i="109" s="1"/>
  <c r="AA1158" i="109" s="1"/>
  <c r="AB1158" i="109" s="1"/>
  <c r="AC1158" i="109" s="1"/>
  <c r="AD1158" i="109" s="1"/>
  <c r="AE1158" i="109" s="1"/>
  <c r="AF1158" i="109" s="1"/>
  <c r="AG1158" i="109" s="1"/>
  <c r="AH1158" i="109" s="1"/>
  <c r="AJ1158" i="109" s="1"/>
  <c r="AK1158" i="109" s="1"/>
  <c r="AL1158" i="109" s="1"/>
  <c r="AM1158" i="109" s="1"/>
  <c r="AN1158" i="109" s="1"/>
  <c r="AO1158" i="109" s="1"/>
  <c r="AP1158" i="109" s="1"/>
  <c r="AQ1158" i="109" s="1"/>
  <c r="AR1158" i="109" s="1"/>
  <c r="AS1158" i="109" s="1"/>
  <c r="AT1158" i="109" s="1"/>
  <c r="AU1158" i="109" s="1"/>
  <c r="AW1158" i="109" s="1"/>
  <c r="AX1158" i="109" s="1"/>
  <c r="AY1158" i="109" s="1"/>
  <c r="AZ1158" i="109" s="1"/>
  <c r="BA1158" i="109" s="1"/>
  <c r="BB1158" i="109" s="1"/>
  <c r="BC1158" i="109" s="1"/>
  <c r="BD1158" i="109" s="1"/>
  <c r="BE1158" i="109" s="1"/>
  <c r="BF1158" i="109" s="1"/>
  <c r="BG1158" i="109" s="1"/>
  <c r="BH1158" i="109" s="1"/>
  <c r="BI310" i="109"/>
  <c r="AI1354" i="109"/>
  <c r="AV1354" i="109"/>
  <c r="AV312" i="109"/>
  <c r="BI304" i="109"/>
  <c r="R1150" i="109"/>
  <c r="S1150" i="109" s="1"/>
  <c r="T1150" i="109" s="1"/>
  <c r="U1150" i="109" s="1"/>
  <c r="W1150" i="109" s="1"/>
  <c r="X1150" i="109" s="1"/>
  <c r="Y1150" i="109" s="1"/>
  <c r="Z1150" i="109" s="1"/>
  <c r="AA1150" i="109" s="1"/>
  <c r="AB1150" i="109" s="1"/>
  <c r="AC1150" i="109" s="1"/>
  <c r="AD1150" i="109" s="1"/>
  <c r="AE1150" i="109" s="1"/>
  <c r="AF1150" i="109" s="1"/>
  <c r="AG1150" i="109" s="1"/>
  <c r="AH1150" i="109" s="1"/>
  <c r="AJ1150" i="109" s="1"/>
  <c r="AK1150" i="109" s="1"/>
  <c r="AL1150" i="109" s="1"/>
  <c r="AM1150" i="109" s="1"/>
  <c r="AN1150" i="109" s="1"/>
  <c r="AO1150" i="109" s="1"/>
  <c r="AP1150" i="109" s="1"/>
  <c r="AQ1150" i="109" s="1"/>
  <c r="AR1150" i="109" s="1"/>
  <c r="AS1150" i="109" s="1"/>
  <c r="AT1150" i="109" s="1"/>
  <c r="AU1150" i="109" s="1"/>
  <c r="AW1150" i="109" s="1"/>
  <c r="AX1150" i="109" s="1"/>
  <c r="AY1150" i="109" s="1"/>
  <c r="AZ1150" i="109" s="1"/>
  <c r="BA1150" i="109" s="1"/>
  <c r="BB1150" i="109" s="1"/>
  <c r="BC1150" i="109" s="1"/>
  <c r="BD1150" i="109" s="1"/>
  <c r="BE1150" i="109" s="1"/>
  <c r="BF1150" i="109" s="1"/>
  <c r="BG1150" i="109" s="1"/>
  <c r="BH1150" i="109" s="1"/>
  <c r="AI1344" i="109"/>
  <c r="AV1344" i="109"/>
  <c r="AV302" i="109"/>
  <c r="BI1344" i="109"/>
  <c r="BI302" i="109"/>
  <c r="AV264" i="109"/>
  <c r="AI315" i="109"/>
  <c r="BI315" i="109"/>
  <c r="AV1349" i="109"/>
  <c r="AV307" i="109"/>
  <c r="BI307" i="109"/>
  <c r="R1154" i="109"/>
  <c r="S1154" i="109" s="1"/>
  <c r="T1154" i="109" s="1"/>
  <c r="U1154" i="109" s="1"/>
  <c r="W1154" i="109" s="1"/>
  <c r="X1154" i="109" s="1"/>
  <c r="Y1154" i="109" s="1"/>
  <c r="Z1154" i="109" s="1"/>
  <c r="AA1154" i="109" s="1"/>
  <c r="AB1154" i="109" s="1"/>
  <c r="AC1154" i="109" s="1"/>
  <c r="AD1154" i="109" s="1"/>
  <c r="AE1154" i="109" s="1"/>
  <c r="AF1154" i="109" s="1"/>
  <c r="AG1154" i="109" s="1"/>
  <c r="AH1154" i="109" s="1"/>
  <c r="AJ1154" i="109" s="1"/>
  <c r="AK1154" i="109" s="1"/>
  <c r="AL1154" i="109" s="1"/>
  <c r="AM1154" i="109" s="1"/>
  <c r="AN1154" i="109" s="1"/>
  <c r="AO1154" i="109" s="1"/>
  <c r="AP1154" i="109" s="1"/>
  <c r="AQ1154" i="109" s="1"/>
  <c r="AR1154" i="109" s="1"/>
  <c r="AS1154" i="109" s="1"/>
  <c r="AT1154" i="109" s="1"/>
  <c r="AU1154" i="109" s="1"/>
  <c r="AW1154" i="109" s="1"/>
  <c r="AX1154" i="109" s="1"/>
  <c r="AY1154" i="109" s="1"/>
  <c r="AZ1154" i="109" s="1"/>
  <c r="BA1154" i="109" s="1"/>
  <c r="BB1154" i="109" s="1"/>
  <c r="BC1154" i="109" s="1"/>
  <c r="BD1154" i="109" s="1"/>
  <c r="BE1154" i="109" s="1"/>
  <c r="BF1154" i="109" s="1"/>
  <c r="BG1154" i="109" s="1"/>
  <c r="BH1154" i="109" s="1"/>
  <c r="AI306" i="109"/>
  <c r="AI309" i="109"/>
  <c r="BI309" i="109"/>
  <c r="AI308" i="109"/>
  <c r="AV1350" i="109"/>
  <c r="AV308" i="109"/>
  <c r="AV1356" i="109"/>
  <c r="AV314" i="109"/>
  <c r="AI311" i="109"/>
  <c r="AV1345" i="109"/>
  <c r="AV303" i="109"/>
  <c r="AI313" i="109"/>
  <c r="BI305" i="109"/>
  <c r="AI310" i="109"/>
  <c r="AI304" i="109"/>
  <c r="AV1346" i="109"/>
  <c r="AV304" i="109"/>
  <c r="AI316" i="109"/>
  <c r="AV1358" i="109"/>
  <c r="AV316" i="109"/>
  <c r="R1140" i="109"/>
  <c r="S1140" i="109" s="1"/>
  <c r="T1140" i="109" s="1"/>
  <c r="U1140" i="109" s="1"/>
  <c r="W1140" i="109" s="1"/>
  <c r="X1140" i="109" s="1"/>
  <c r="Y1140" i="109" s="1"/>
  <c r="Z1140" i="109" s="1"/>
  <c r="AA1140" i="109" s="1"/>
  <c r="AB1140" i="109" s="1"/>
  <c r="AC1140" i="109" s="1"/>
  <c r="AD1140" i="109" s="1"/>
  <c r="AE1140" i="109" s="1"/>
  <c r="AF1140" i="109" s="1"/>
  <c r="AG1140" i="109" s="1"/>
  <c r="AH1140" i="109" s="1"/>
  <c r="AJ1140" i="109" s="1"/>
  <c r="AK1140" i="109" s="1"/>
  <c r="AL1140" i="109" s="1"/>
  <c r="AM1140" i="109" s="1"/>
  <c r="AN1140" i="109" s="1"/>
  <c r="AO1140" i="109" s="1"/>
  <c r="AP1140" i="109" s="1"/>
  <c r="AQ1140" i="109" s="1"/>
  <c r="AR1140" i="109" s="1"/>
  <c r="AS1140" i="109" s="1"/>
  <c r="AT1140" i="109" s="1"/>
  <c r="AU1140" i="109" s="1"/>
  <c r="AW1140" i="109" s="1"/>
  <c r="AX1140" i="109" s="1"/>
  <c r="AY1140" i="109" s="1"/>
  <c r="AZ1140" i="109" s="1"/>
  <c r="BA1140" i="109" s="1"/>
  <c r="BB1140" i="109" s="1"/>
  <c r="BC1140" i="109" s="1"/>
  <c r="BD1140" i="109" s="1"/>
  <c r="BE1140" i="109" s="1"/>
  <c r="BF1140" i="109" s="1"/>
  <c r="BG1140" i="109" s="1"/>
  <c r="BH1140" i="109" s="1"/>
  <c r="BI1294" i="109"/>
  <c r="BI299" i="109"/>
  <c r="BI270" i="109"/>
  <c r="BI289" i="109"/>
  <c r="BI291" i="109"/>
  <c r="BI265" i="109"/>
  <c r="BI1295" i="109"/>
  <c r="BI287" i="109"/>
  <c r="BI293" i="109"/>
  <c r="BI284" i="109"/>
  <c r="BI242" i="109"/>
  <c r="BI266" i="109"/>
  <c r="BI290" i="109"/>
  <c r="BI272" i="109"/>
  <c r="BI294" i="109"/>
  <c r="BI286" i="109"/>
  <c r="BI276" i="109"/>
  <c r="BI263" i="109"/>
  <c r="BI296" i="109"/>
  <c r="BI288" i="109"/>
  <c r="BI274" i="109"/>
  <c r="BI262" i="109"/>
  <c r="BI264" i="109"/>
  <c r="BI268" i="109"/>
  <c r="BI300" i="109"/>
  <c r="BI292" i="109"/>
  <c r="BI295" i="109"/>
  <c r="BI281" i="109"/>
  <c r="BI260" i="109"/>
  <c r="BI283" i="109"/>
  <c r="BI297" i="109"/>
  <c r="BI298" i="109"/>
  <c r="BI279" i="109"/>
  <c r="BI1298" i="109"/>
  <c r="BI1300" i="109"/>
  <c r="AG1514" i="109"/>
  <c r="AH1514" i="109" s="1"/>
  <c r="AJ1721" i="109" s="1"/>
  <c r="R1144" i="109"/>
  <c r="S1144" i="109" s="1"/>
  <c r="T1144" i="109" s="1"/>
  <c r="U1144" i="109" s="1"/>
  <c r="W1144" i="109" s="1"/>
  <c r="X1144" i="109" s="1"/>
  <c r="Y1144" i="109" s="1"/>
  <c r="Z1144" i="109" s="1"/>
  <c r="AA1144" i="109" s="1"/>
  <c r="AB1144" i="109" s="1"/>
  <c r="AC1144" i="109" s="1"/>
  <c r="AD1144" i="109" s="1"/>
  <c r="AE1144" i="109" s="1"/>
  <c r="AF1144" i="109" s="1"/>
  <c r="AG1144" i="109" s="1"/>
  <c r="AH1144" i="109" s="1"/>
  <c r="AJ1144" i="109" s="1"/>
  <c r="AK1144" i="109" s="1"/>
  <c r="AL1144" i="109" s="1"/>
  <c r="AM1144" i="109" s="1"/>
  <c r="AN1144" i="109" s="1"/>
  <c r="AO1144" i="109" s="1"/>
  <c r="AP1144" i="109" s="1"/>
  <c r="AQ1144" i="109" s="1"/>
  <c r="AR1144" i="109" s="1"/>
  <c r="AS1144" i="109" s="1"/>
  <c r="AT1144" i="109" s="1"/>
  <c r="AU1144" i="109" s="1"/>
  <c r="AW1144" i="109" s="1"/>
  <c r="AX1144" i="109" s="1"/>
  <c r="AY1144" i="109" s="1"/>
  <c r="AZ1144" i="109" s="1"/>
  <c r="BA1144" i="109" s="1"/>
  <c r="BB1144" i="109" s="1"/>
  <c r="BC1144" i="109" s="1"/>
  <c r="BD1144" i="109" s="1"/>
  <c r="BE1144" i="109" s="1"/>
  <c r="BF1144" i="109" s="1"/>
  <c r="BG1144" i="109" s="1"/>
  <c r="BH1144" i="109" s="1"/>
  <c r="R1143" i="109"/>
  <c r="S1143" i="109" s="1"/>
  <c r="T1143" i="109" s="1"/>
  <c r="U1143" i="109" s="1"/>
  <c r="W1143" i="109" s="1"/>
  <c r="X1143" i="109" s="1"/>
  <c r="Y1143" i="109" s="1"/>
  <c r="Z1143" i="109" s="1"/>
  <c r="AA1143" i="109" s="1"/>
  <c r="AB1143" i="109" s="1"/>
  <c r="AC1143" i="109" s="1"/>
  <c r="AD1143" i="109" s="1"/>
  <c r="AE1143" i="109" s="1"/>
  <c r="AF1143" i="109" s="1"/>
  <c r="AG1143" i="109" s="1"/>
  <c r="AH1143" i="109" s="1"/>
  <c r="AJ1143" i="109" s="1"/>
  <c r="AK1143" i="109" s="1"/>
  <c r="AL1143" i="109" s="1"/>
  <c r="AM1143" i="109" s="1"/>
  <c r="AN1143" i="109" s="1"/>
  <c r="AO1143" i="109" s="1"/>
  <c r="AP1143" i="109" s="1"/>
  <c r="AQ1143" i="109" s="1"/>
  <c r="AR1143" i="109" s="1"/>
  <c r="AS1143" i="109" s="1"/>
  <c r="AT1143" i="109" s="1"/>
  <c r="AU1143" i="109" s="1"/>
  <c r="AW1143" i="109" s="1"/>
  <c r="AX1143" i="109" s="1"/>
  <c r="AY1143" i="109" s="1"/>
  <c r="AZ1143" i="109" s="1"/>
  <c r="BA1143" i="109" s="1"/>
  <c r="BB1143" i="109" s="1"/>
  <c r="BC1143" i="109" s="1"/>
  <c r="BD1143" i="109" s="1"/>
  <c r="BE1143" i="109" s="1"/>
  <c r="BF1143" i="109" s="1"/>
  <c r="BG1143" i="109" s="1"/>
  <c r="BH1143" i="109" s="1"/>
  <c r="R1142" i="109"/>
  <c r="S1142" i="109" s="1"/>
  <c r="T1142" i="109" s="1"/>
  <c r="U1142" i="109" s="1"/>
  <c r="W1142" i="109" s="1"/>
  <c r="X1142" i="109" s="1"/>
  <c r="Y1142" i="109" s="1"/>
  <c r="Z1142" i="109" s="1"/>
  <c r="AA1142" i="109" s="1"/>
  <c r="AB1142" i="109" s="1"/>
  <c r="AC1142" i="109" s="1"/>
  <c r="AD1142" i="109" s="1"/>
  <c r="AE1142" i="109" s="1"/>
  <c r="AF1142" i="109" s="1"/>
  <c r="AG1142" i="109" s="1"/>
  <c r="AH1142" i="109" s="1"/>
  <c r="AJ1142" i="109" s="1"/>
  <c r="AK1142" i="109" s="1"/>
  <c r="AL1142" i="109" s="1"/>
  <c r="AM1142" i="109" s="1"/>
  <c r="AN1142" i="109" s="1"/>
  <c r="AO1142" i="109" s="1"/>
  <c r="AP1142" i="109" s="1"/>
  <c r="AQ1142" i="109" s="1"/>
  <c r="AR1142" i="109" s="1"/>
  <c r="AS1142" i="109" s="1"/>
  <c r="AT1142" i="109" s="1"/>
  <c r="AU1142" i="109" s="1"/>
  <c r="AW1142" i="109" s="1"/>
  <c r="AX1142" i="109" s="1"/>
  <c r="AY1142" i="109" s="1"/>
  <c r="AZ1142" i="109" s="1"/>
  <c r="BA1142" i="109" s="1"/>
  <c r="BB1142" i="109" s="1"/>
  <c r="BC1142" i="109" s="1"/>
  <c r="BD1142" i="109" s="1"/>
  <c r="BE1142" i="109" s="1"/>
  <c r="BF1142" i="109" s="1"/>
  <c r="BG1142" i="109" s="1"/>
  <c r="BH1142" i="109" s="1"/>
  <c r="AI1307" i="109"/>
  <c r="R1146" i="109"/>
  <c r="S1146" i="109" s="1"/>
  <c r="T1146" i="109" s="1"/>
  <c r="U1146" i="109" s="1"/>
  <c r="W1146" i="109" s="1"/>
  <c r="X1146" i="109" s="1"/>
  <c r="Y1146" i="109" s="1"/>
  <c r="Z1146" i="109" s="1"/>
  <c r="AA1146" i="109" s="1"/>
  <c r="AB1146" i="109" s="1"/>
  <c r="AC1146" i="109" s="1"/>
  <c r="AD1146" i="109" s="1"/>
  <c r="AE1146" i="109" s="1"/>
  <c r="AF1146" i="109" s="1"/>
  <c r="AG1146" i="109" s="1"/>
  <c r="AH1146" i="109" s="1"/>
  <c r="AJ1146" i="109" s="1"/>
  <c r="AK1146" i="109" s="1"/>
  <c r="AL1146" i="109" s="1"/>
  <c r="AM1146" i="109" s="1"/>
  <c r="AN1146" i="109" s="1"/>
  <c r="AO1146" i="109" s="1"/>
  <c r="AP1146" i="109" s="1"/>
  <c r="AQ1146" i="109" s="1"/>
  <c r="AR1146" i="109" s="1"/>
  <c r="AS1146" i="109" s="1"/>
  <c r="AT1146" i="109" s="1"/>
  <c r="AU1146" i="109" s="1"/>
  <c r="AW1146" i="109" s="1"/>
  <c r="AX1146" i="109" s="1"/>
  <c r="AY1146" i="109" s="1"/>
  <c r="AZ1146" i="109" s="1"/>
  <c r="BA1146" i="109" s="1"/>
  <c r="BB1146" i="109" s="1"/>
  <c r="BC1146" i="109" s="1"/>
  <c r="BD1146" i="109" s="1"/>
  <c r="BE1146" i="109" s="1"/>
  <c r="BF1146" i="109" s="1"/>
  <c r="BG1146" i="109" s="1"/>
  <c r="BH1146" i="109" s="1"/>
  <c r="AV1306" i="109"/>
  <c r="AV1302" i="109"/>
  <c r="AI260" i="109"/>
  <c r="R1139" i="109"/>
  <c r="S1139" i="109" s="1"/>
  <c r="T1139" i="109" s="1"/>
  <c r="U1139" i="109" s="1"/>
  <c r="W1139" i="109" s="1"/>
  <c r="X1139" i="109" s="1"/>
  <c r="Y1139" i="109" s="1"/>
  <c r="Z1139" i="109" s="1"/>
  <c r="AA1139" i="109" s="1"/>
  <c r="AB1139" i="109" s="1"/>
  <c r="AC1139" i="109" s="1"/>
  <c r="AD1139" i="109" s="1"/>
  <c r="AE1139" i="109" s="1"/>
  <c r="AF1139" i="109" s="1"/>
  <c r="AG1139" i="109" s="1"/>
  <c r="AH1139" i="109" s="1"/>
  <c r="AI1306" i="109"/>
  <c r="AV260" i="109"/>
  <c r="AI1337" i="109"/>
  <c r="AI299" i="109"/>
  <c r="AG1548" i="109"/>
  <c r="AI297" i="109"/>
  <c r="AG1546" i="109"/>
  <c r="AV1339" i="109"/>
  <c r="AV297" i="109"/>
  <c r="Q1111" i="109"/>
  <c r="R1111" i="109" s="1"/>
  <c r="S1111" i="109" s="1"/>
  <c r="T1111" i="109" s="1"/>
  <c r="U1111" i="109" s="1"/>
  <c r="W1111" i="109" s="1"/>
  <c r="X1111" i="109" s="1"/>
  <c r="Y1111" i="109" s="1"/>
  <c r="Z1111" i="109" s="1"/>
  <c r="AA1111" i="109" s="1"/>
  <c r="AB1111" i="109" s="1"/>
  <c r="AC1111" i="109" s="1"/>
  <c r="AD1111" i="109" s="1"/>
  <c r="AE1111" i="109" s="1"/>
  <c r="AF1111" i="109" s="1"/>
  <c r="AG1111" i="109" s="1"/>
  <c r="AH1111" i="109" s="1"/>
  <c r="V263" i="109"/>
  <c r="AI1338" i="109"/>
  <c r="AV291" i="109"/>
  <c r="AI298" i="109"/>
  <c r="AG1547" i="109"/>
  <c r="R1138" i="109"/>
  <c r="S1138" i="109" s="1"/>
  <c r="T1138" i="109" s="1"/>
  <c r="U1138" i="109" s="1"/>
  <c r="W1138" i="109" s="1"/>
  <c r="X1138" i="109" s="1"/>
  <c r="Y1138" i="109" s="1"/>
  <c r="Z1138" i="109" s="1"/>
  <c r="AA1138" i="109" s="1"/>
  <c r="AB1138" i="109" s="1"/>
  <c r="AC1138" i="109" s="1"/>
  <c r="AD1138" i="109" s="1"/>
  <c r="AE1138" i="109" s="1"/>
  <c r="AF1138" i="109" s="1"/>
  <c r="AG1138" i="109" s="1"/>
  <c r="AH1138" i="109" s="1"/>
  <c r="AJ1138" i="109" s="1"/>
  <c r="AK1138" i="109" s="1"/>
  <c r="AL1138" i="109" s="1"/>
  <c r="AM1138" i="109" s="1"/>
  <c r="AN1138" i="109" s="1"/>
  <c r="AO1138" i="109" s="1"/>
  <c r="AP1138" i="109" s="1"/>
  <c r="AQ1138" i="109" s="1"/>
  <c r="AR1138" i="109" s="1"/>
  <c r="AS1138" i="109" s="1"/>
  <c r="AT1138" i="109" s="1"/>
  <c r="AU1138" i="109" s="1"/>
  <c r="AW1138" i="109" s="1"/>
  <c r="AX1138" i="109" s="1"/>
  <c r="AY1138" i="109" s="1"/>
  <c r="AZ1138" i="109" s="1"/>
  <c r="BA1138" i="109" s="1"/>
  <c r="BB1138" i="109" s="1"/>
  <c r="BC1138" i="109" s="1"/>
  <c r="BD1138" i="109" s="1"/>
  <c r="BE1138" i="109" s="1"/>
  <c r="BF1138" i="109" s="1"/>
  <c r="BG1138" i="109" s="1"/>
  <c r="BH1138" i="109" s="1"/>
  <c r="AI264" i="109"/>
  <c r="R1141" i="109"/>
  <c r="S1141" i="109" s="1"/>
  <c r="T1141" i="109" s="1"/>
  <c r="U1141" i="109" s="1"/>
  <c r="W1141" i="109" s="1"/>
  <c r="X1141" i="109" s="1"/>
  <c r="Y1141" i="109" s="1"/>
  <c r="Z1141" i="109" s="1"/>
  <c r="AA1141" i="109" s="1"/>
  <c r="AB1141" i="109" s="1"/>
  <c r="AC1141" i="109" s="1"/>
  <c r="AD1141" i="109" s="1"/>
  <c r="AE1141" i="109" s="1"/>
  <c r="AF1141" i="109" s="1"/>
  <c r="AG1141" i="109" s="1"/>
  <c r="AH1141" i="109" s="1"/>
  <c r="AJ1141" i="109" s="1"/>
  <c r="AK1141" i="109" s="1"/>
  <c r="AL1141" i="109" s="1"/>
  <c r="AM1141" i="109" s="1"/>
  <c r="AN1141" i="109" s="1"/>
  <c r="AO1141" i="109" s="1"/>
  <c r="AP1141" i="109" s="1"/>
  <c r="AQ1141" i="109" s="1"/>
  <c r="AR1141" i="109" s="1"/>
  <c r="AS1141" i="109" s="1"/>
  <c r="AT1141" i="109" s="1"/>
  <c r="AU1141" i="109" s="1"/>
  <c r="AW1141" i="109" s="1"/>
  <c r="AX1141" i="109" s="1"/>
  <c r="AY1141" i="109" s="1"/>
  <c r="AZ1141" i="109" s="1"/>
  <c r="BA1141" i="109" s="1"/>
  <c r="BB1141" i="109" s="1"/>
  <c r="BC1141" i="109" s="1"/>
  <c r="BD1141" i="109" s="1"/>
  <c r="BE1141" i="109" s="1"/>
  <c r="BF1141" i="109" s="1"/>
  <c r="BG1141" i="109" s="1"/>
  <c r="BH1141" i="109" s="1"/>
  <c r="AI1342" i="109"/>
  <c r="AI1302" i="109"/>
  <c r="R1147" i="109"/>
  <c r="S1147" i="109" s="1"/>
  <c r="T1147" i="109" s="1"/>
  <c r="U1147" i="109" s="1"/>
  <c r="W1147" i="109" s="1"/>
  <c r="X1147" i="109" s="1"/>
  <c r="Y1147" i="109" s="1"/>
  <c r="Z1147" i="109" s="1"/>
  <c r="AA1147" i="109" s="1"/>
  <c r="AB1147" i="109" s="1"/>
  <c r="AC1147" i="109" s="1"/>
  <c r="AD1147" i="109" s="1"/>
  <c r="AE1147" i="109" s="1"/>
  <c r="AF1147" i="109" s="1"/>
  <c r="AG1147" i="109" s="1"/>
  <c r="AH1147" i="109" s="1"/>
  <c r="AJ1147" i="109" s="1"/>
  <c r="AK1147" i="109" s="1"/>
  <c r="AL1147" i="109" s="1"/>
  <c r="AM1147" i="109" s="1"/>
  <c r="AN1147" i="109" s="1"/>
  <c r="AO1147" i="109" s="1"/>
  <c r="AP1147" i="109" s="1"/>
  <c r="AQ1147" i="109" s="1"/>
  <c r="AR1147" i="109" s="1"/>
  <c r="AS1147" i="109" s="1"/>
  <c r="AT1147" i="109" s="1"/>
  <c r="AU1147" i="109" s="1"/>
  <c r="AW1147" i="109" s="1"/>
  <c r="AX1147" i="109" s="1"/>
  <c r="AY1147" i="109" s="1"/>
  <c r="AZ1147" i="109" s="1"/>
  <c r="BA1147" i="109" s="1"/>
  <c r="BB1147" i="109" s="1"/>
  <c r="BC1147" i="109" s="1"/>
  <c r="BD1147" i="109" s="1"/>
  <c r="BE1147" i="109" s="1"/>
  <c r="BF1147" i="109" s="1"/>
  <c r="BG1147" i="109" s="1"/>
  <c r="BH1147" i="109" s="1"/>
  <c r="AI1341" i="109"/>
  <c r="AI1305" i="109"/>
  <c r="AI291" i="109"/>
  <c r="AI262" i="109"/>
  <c r="Q1110" i="109"/>
  <c r="R1110" i="109" s="1"/>
  <c r="S1110" i="109" s="1"/>
  <c r="T1110" i="109" s="1"/>
  <c r="U1110" i="109" s="1"/>
  <c r="W1110" i="109" s="1"/>
  <c r="X1110" i="109" s="1"/>
  <c r="Y1110" i="109" s="1"/>
  <c r="Z1110" i="109" s="1"/>
  <c r="AA1110" i="109" s="1"/>
  <c r="AB1110" i="109" s="1"/>
  <c r="AC1110" i="109" s="1"/>
  <c r="AD1110" i="109" s="1"/>
  <c r="AE1110" i="109" s="1"/>
  <c r="AF1110" i="109" s="1"/>
  <c r="AG1110" i="109" s="1"/>
  <c r="AH1110" i="109" s="1"/>
  <c r="V262" i="109"/>
  <c r="AI1340" i="109"/>
  <c r="Q1112" i="109"/>
  <c r="R1112" i="109" s="1"/>
  <c r="S1112" i="109" s="1"/>
  <c r="T1112" i="109" s="1"/>
  <c r="U1112" i="109" s="1"/>
  <c r="W1112" i="109" s="1"/>
  <c r="X1112" i="109" s="1"/>
  <c r="Y1112" i="109" s="1"/>
  <c r="Z1112" i="109" s="1"/>
  <c r="AA1112" i="109" s="1"/>
  <c r="AB1112" i="109" s="1"/>
  <c r="AC1112" i="109" s="1"/>
  <c r="AD1112" i="109" s="1"/>
  <c r="AE1112" i="109" s="1"/>
  <c r="AF1112" i="109" s="1"/>
  <c r="AG1112" i="109" s="1"/>
  <c r="AH1112" i="109" s="1"/>
  <c r="AJ1112" i="109" s="1"/>
  <c r="AK1112" i="109" s="1"/>
  <c r="AL1112" i="109" s="1"/>
  <c r="AM1112" i="109" s="1"/>
  <c r="AN1112" i="109" s="1"/>
  <c r="AO1112" i="109" s="1"/>
  <c r="AP1112" i="109" s="1"/>
  <c r="AQ1112" i="109" s="1"/>
  <c r="AR1112" i="109" s="1"/>
  <c r="AS1112" i="109" s="1"/>
  <c r="AT1112" i="109" s="1"/>
  <c r="AU1112" i="109" s="1"/>
  <c r="AW1112" i="109" s="1"/>
  <c r="AX1112" i="109" s="1"/>
  <c r="AY1112" i="109" s="1"/>
  <c r="AZ1112" i="109" s="1"/>
  <c r="BA1112" i="109" s="1"/>
  <c r="BB1112" i="109" s="1"/>
  <c r="BC1112" i="109" s="1"/>
  <c r="BD1112" i="109" s="1"/>
  <c r="BE1112" i="109" s="1"/>
  <c r="BF1112" i="109" s="1"/>
  <c r="BG1112" i="109" s="1"/>
  <c r="BH1112" i="109" s="1"/>
  <c r="V264" i="109"/>
  <c r="AI293" i="109"/>
  <c r="AG1542" i="109"/>
  <c r="AV1335" i="109"/>
  <c r="AV293" i="109"/>
  <c r="AV1342" i="109"/>
  <c r="AV300" i="109"/>
  <c r="AI292" i="109"/>
  <c r="AG1541" i="109"/>
  <c r="AV1334" i="109"/>
  <c r="AV292" i="109"/>
  <c r="AV1337" i="109"/>
  <c r="AV295" i="109"/>
  <c r="Q1108" i="109"/>
  <c r="R1108" i="109" s="1"/>
  <c r="S1108" i="109" s="1"/>
  <c r="T1108" i="109" s="1"/>
  <c r="U1108" i="109" s="1"/>
  <c r="W1108" i="109" s="1"/>
  <c r="X1108" i="109" s="1"/>
  <c r="Y1108" i="109" s="1"/>
  <c r="Z1108" i="109" s="1"/>
  <c r="AA1108" i="109" s="1"/>
  <c r="AB1108" i="109" s="1"/>
  <c r="AC1108" i="109" s="1"/>
  <c r="AD1108" i="109" s="1"/>
  <c r="AE1108" i="109" s="1"/>
  <c r="AF1108" i="109" s="1"/>
  <c r="AG1108" i="109" s="1"/>
  <c r="AH1108" i="109" s="1"/>
  <c r="V260" i="109"/>
  <c r="AI294" i="109"/>
  <c r="AG1543" i="109"/>
  <c r="AV1336" i="109"/>
  <c r="AV294" i="109"/>
  <c r="AI263" i="109"/>
  <c r="AI1333" i="109"/>
  <c r="AI265" i="109"/>
  <c r="AV1340" i="109"/>
  <c r="AV298" i="109"/>
  <c r="AI290" i="109"/>
  <c r="AV1332" i="109"/>
  <c r="AV290" i="109"/>
  <c r="AI1335" i="109"/>
  <c r="AI1334" i="109"/>
  <c r="AI295" i="109"/>
  <c r="AG1544" i="109"/>
  <c r="AV1341" i="109"/>
  <c r="AV299" i="109"/>
  <c r="R1145" i="109"/>
  <c r="S1145" i="109" s="1"/>
  <c r="T1145" i="109" s="1"/>
  <c r="U1145" i="109" s="1"/>
  <c r="W1145" i="109" s="1"/>
  <c r="X1145" i="109" s="1"/>
  <c r="Y1145" i="109" s="1"/>
  <c r="Z1145" i="109" s="1"/>
  <c r="AA1145" i="109" s="1"/>
  <c r="AB1145" i="109" s="1"/>
  <c r="AC1145" i="109" s="1"/>
  <c r="AD1145" i="109" s="1"/>
  <c r="AE1145" i="109" s="1"/>
  <c r="AF1145" i="109" s="1"/>
  <c r="AG1145" i="109" s="1"/>
  <c r="AH1145" i="109" s="1"/>
  <c r="AJ1145" i="109" s="1"/>
  <c r="AK1145" i="109" s="1"/>
  <c r="AL1145" i="109" s="1"/>
  <c r="AM1145" i="109" s="1"/>
  <c r="AN1145" i="109" s="1"/>
  <c r="AO1145" i="109" s="1"/>
  <c r="AP1145" i="109" s="1"/>
  <c r="AQ1145" i="109" s="1"/>
  <c r="AR1145" i="109" s="1"/>
  <c r="AS1145" i="109" s="1"/>
  <c r="AT1145" i="109" s="1"/>
  <c r="AU1145" i="109" s="1"/>
  <c r="AW1145" i="109" s="1"/>
  <c r="AX1145" i="109" s="1"/>
  <c r="AY1145" i="109" s="1"/>
  <c r="AZ1145" i="109" s="1"/>
  <c r="BA1145" i="109" s="1"/>
  <c r="BB1145" i="109" s="1"/>
  <c r="BC1145" i="109" s="1"/>
  <c r="BD1145" i="109" s="1"/>
  <c r="BE1145" i="109" s="1"/>
  <c r="BF1145" i="109" s="1"/>
  <c r="BG1145" i="109" s="1"/>
  <c r="BH1145" i="109" s="1"/>
  <c r="AI296" i="109"/>
  <c r="AG1545" i="109"/>
  <c r="AV1338" i="109"/>
  <c r="AV296" i="109"/>
  <c r="Q1113" i="109"/>
  <c r="R1113" i="109" s="1"/>
  <c r="S1113" i="109" s="1"/>
  <c r="T1113" i="109" s="1"/>
  <c r="U1113" i="109" s="1"/>
  <c r="W1113" i="109" s="1"/>
  <c r="X1113" i="109" s="1"/>
  <c r="Y1113" i="109" s="1"/>
  <c r="Z1113" i="109" s="1"/>
  <c r="AA1113" i="109" s="1"/>
  <c r="AB1113" i="109" s="1"/>
  <c r="AC1113" i="109" s="1"/>
  <c r="AD1113" i="109" s="1"/>
  <c r="AE1113" i="109" s="1"/>
  <c r="AF1113" i="109" s="1"/>
  <c r="AG1113" i="109" s="1"/>
  <c r="AH1113" i="109" s="1"/>
  <c r="V265" i="109"/>
  <c r="AV1307" i="109"/>
  <c r="AV265" i="109"/>
  <c r="AI1332" i="109"/>
  <c r="R1148" i="109"/>
  <c r="S1148" i="109" s="1"/>
  <c r="T1148" i="109" s="1"/>
  <c r="U1148" i="109" s="1"/>
  <c r="W1148" i="109" s="1"/>
  <c r="X1148" i="109" s="1"/>
  <c r="Y1148" i="109" s="1"/>
  <c r="Z1148" i="109" s="1"/>
  <c r="AA1148" i="109" s="1"/>
  <c r="AB1148" i="109" s="1"/>
  <c r="AC1148" i="109" s="1"/>
  <c r="AD1148" i="109" s="1"/>
  <c r="AE1148" i="109" s="1"/>
  <c r="AF1148" i="109" s="1"/>
  <c r="AG1148" i="109" s="1"/>
  <c r="AH1148" i="109" s="1"/>
  <c r="AJ1148" i="109" s="1"/>
  <c r="AK1148" i="109" s="1"/>
  <c r="AL1148" i="109" s="1"/>
  <c r="AM1148" i="109" s="1"/>
  <c r="AN1148" i="109" s="1"/>
  <c r="AO1148" i="109" s="1"/>
  <c r="AP1148" i="109" s="1"/>
  <c r="AQ1148" i="109" s="1"/>
  <c r="AR1148" i="109" s="1"/>
  <c r="AS1148" i="109" s="1"/>
  <c r="AT1148" i="109" s="1"/>
  <c r="AU1148" i="109" s="1"/>
  <c r="AW1148" i="109" s="1"/>
  <c r="AX1148" i="109" s="1"/>
  <c r="AY1148" i="109" s="1"/>
  <c r="AZ1148" i="109" s="1"/>
  <c r="BA1148" i="109" s="1"/>
  <c r="BB1148" i="109" s="1"/>
  <c r="BC1148" i="109" s="1"/>
  <c r="BD1148" i="109" s="1"/>
  <c r="BE1148" i="109" s="1"/>
  <c r="BF1148" i="109" s="1"/>
  <c r="BG1148" i="109" s="1"/>
  <c r="BH1148" i="109" s="1"/>
  <c r="AI300" i="109"/>
  <c r="AG1549" i="109"/>
  <c r="AG1513" i="109"/>
  <c r="AH1513" i="109" s="1"/>
  <c r="AH1538" i="109"/>
  <c r="AJ1101" i="109"/>
  <c r="AK1101" i="109" s="1"/>
  <c r="AL1101" i="109" s="1"/>
  <c r="AM1101" i="109" s="1"/>
  <c r="AN1101" i="109" s="1"/>
  <c r="AO1101" i="109" s="1"/>
  <c r="AP1101" i="109" s="1"/>
  <c r="AQ1101" i="109" s="1"/>
  <c r="AR1101" i="109" s="1"/>
  <c r="AS1101" i="109" s="1"/>
  <c r="AT1101" i="109" s="1"/>
  <c r="AU1101" i="109" s="1"/>
  <c r="AW1101" i="109" s="1"/>
  <c r="AX1101" i="109" s="1"/>
  <c r="AY1101" i="109" s="1"/>
  <c r="AZ1101" i="109" s="1"/>
  <c r="BA1101" i="109" s="1"/>
  <c r="BB1101" i="109" s="1"/>
  <c r="BC1101" i="109" s="1"/>
  <c r="BD1101" i="109" s="1"/>
  <c r="BE1101" i="109" s="1"/>
  <c r="BF1101" i="109" s="1"/>
  <c r="BG1101" i="109" s="1"/>
  <c r="BH1101" i="109" s="1"/>
  <c r="AJ1106" i="109"/>
  <c r="AK1106" i="109" s="1"/>
  <c r="AL1106" i="109" s="1"/>
  <c r="AM1106" i="109" s="1"/>
  <c r="AN1106" i="109" s="1"/>
  <c r="AO1106" i="109" s="1"/>
  <c r="AP1106" i="109" s="1"/>
  <c r="AQ1106" i="109" s="1"/>
  <c r="AR1106" i="109" s="1"/>
  <c r="AS1106" i="109" s="1"/>
  <c r="AT1106" i="109" s="1"/>
  <c r="AU1106" i="109" s="1"/>
  <c r="AW1106" i="109" s="1"/>
  <c r="AX1106" i="109" s="1"/>
  <c r="AY1106" i="109" s="1"/>
  <c r="AZ1106" i="109" s="1"/>
  <c r="BA1106" i="109" s="1"/>
  <c r="BB1106" i="109" s="1"/>
  <c r="BC1106" i="109" s="1"/>
  <c r="BD1106" i="109" s="1"/>
  <c r="BE1106" i="109" s="1"/>
  <c r="BF1106" i="109" s="1"/>
  <c r="BG1106" i="109" s="1"/>
  <c r="BH1106" i="109" s="1"/>
  <c r="AI1310" i="109"/>
  <c r="AI1308" i="109"/>
  <c r="AI1284" i="109"/>
  <c r="AI1278" i="109"/>
  <c r="AI1287" i="109"/>
  <c r="AI1328" i="109"/>
  <c r="AI1323" i="109"/>
  <c r="AI1290" i="109"/>
  <c r="AI1318" i="109"/>
  <c r="AI1312" i="109"/>
  <c r="AI1321" i="109"/>
  <c r="AI1325" i="109"/>
  <c r="AI1326" i="109"/>
  <c r="AI1316" i="109"/>
  <c r="AI1266" i="109"/>
  <c r="AI1269" i="109"/>
  <c r="AI1274" i="109"/>
  <c r="AV1295" i="109"/>
  <c r="AV1294" i="109"/>
  <c r="AC1468" i="109"/>
  <c r="AD1675" i="109" s="1"/>
  <c r="AD1882" i="109" s="1"/>
  <c r="AD1465" i="109"/>
  <c r="AE1465" i="109" s="1"/>
  <c r="AF1465" i="109" s="1"/>
  <c r="AC1442" i="109"/>
  <c r="AV1304" i="109"/>
  <c r="AD1525" i="109"/>
  <c r="AE1525" i="109" s="1"/>
  <c r="AF1525" i="109" s="1"/>
  <c r="AG1525" i="109" s="1"/>
  <c r="AD1521" i="109"/>
  <c r="AE1521" i="109" s="1"/>
  <c r="AF1521" i="109" s="1"/>
  <c r="AG1521" i="109" s="1"/>
  <c r="AI1322" i="109"/>
  <c r="AI1289" i="109"/>
  <c r="AI1272" i="109"/>
  <c r="R1127" i="109"/>
  <c r="S1127" i="109" s="1"/>
  <c r="T1127" i="109" s="1"/>
  <c r="U1127" i="109" s="1"/>
  <c r="W1127" i="109" s="1"/>
  <c r="X1127" i="109" s="1"/>
  <c r="Y1127" i="109" s="1"/>
  <c r="Z1127" i="109" s="1"/>
  <c r="AA1127" i="109" s="1"/>
  <c r="AB1127" i="109" s="1"/>
  <c r="AC1127" i="109" s="1"/>
  <c r="AD1127" i="109" s="1"/>
  <c r="AE1127" i="109" s="1"/>
  <c r="AF1127" i="109" s="1"/>
  <c r="AG1127" i="109" s="1"/>
  <c r="AD1530" i="109"/>
  <c r="AE1530" i="109" s="1"/>
  <c r="AF1530" i="109" s="1"/>
  <c r="AG1530" i="109" s="1"/>
  <c r="AE1475" i="109"/>
  <c r="AF1475" i="109" s="1"/>
  <c r="AG1475" i="109" s="1"/>
  <c r="AE1467" i="109"/>
  <c r="AF1467" i="109" s="1"/>
  <c r="AG1467" i="109" s="1"/>
  <c r="AE1515" i="109"/>
  <c r="AF1515" i="109" s="1"/>
  <c r="AG1515" i="109" s="1"/>
  <c r="AE1486" i="109"/>
  <c r="AF1486" i="109" s="1"/>
  <c r="AG1486" i="109" s="1"/>
  <c r="AE1479" i="109"/>
  <c r="AF1686" i="109" s="1"/>
  <c r="AF1893" i="109" s="1"/>
  <c r="V286" i="109"/>
  <c r="R1134" i="109"/>
  <c r="S1134" i="109" s="1"/>
  <c r="T1134" i="109" s="1"/>
  <c r="U1134" i="109" s="1"/>
  <c r="W1134" i="109" s="1"/>
  <c r="X1134" i="109" s="1"/>
  <c r="Y1134" i="109" s="1"/>
  <c r="Z1134" i="109" s="1"/>
  <c r="AA1134" i="109" s="1"/>
  <c r="AB1134" i="109" s="1"/>
  <c r="AC1134" i="109" s="1"/>
  <c r="AD1134" i="109" s="1"/>
  <c r="AE1134" i="109" s="1"/>
  <c r="AF1134" i="109" s="1"/>
  <c r="AG1134" i="109" s="1"/>
  <c r="AH1134" i="109" s="1"/>
  <c r="V279" i="109"/>
  <c r="AV1308" i="109"/>
  <c r="AV1284" i="109"/>
  <c r="AV1310" i="109"/>
  <c r="AV1278" i="109"/>
  <c r="AV1274" i="109"/>
  <c r="AV1266" i="109"/>
  <c r="AD1455" i="109"/>
  <c r="AE1455" i="109" s="1"/>
  <c r="AD1532" i="109"/>
  <c r="AE1532" i="109" s="1"/>
  <c r="AF1532" i="109" s="1"/>
  <c r="AG1532" i="109" s="1"/>
  <c r="AI1271" i="109"/>
  <c r="R1116" i="109"/>
  <c r="S1116" i="109" s="1"/>
  <c r="T1116" i="109" s="1"/>
  <c r="U1116" i="109" s="1"/>
  <c r="W1116" i="109" s="1"/>
  <c r="X1116" i="109" s="1"/>
  <c r="Y1116" i="109" s="1"/>
  <c r="Z1116" i="109" s="1"/>
  <c r="AA1116" i="109" s="1"/>
  <c r="AB1116" i="109" s="1"/>
  <c r="AC1116" i="109" s="1"/>
  <c r="AD1116" i="109" s="1"/>
  <c r="AE1116" i="109" s="1"/>
  <c r="AF1116" i="109" s="1"/>
  <c r="AG1116" i="109" s="1"/>
  <c r="AH1116" i="109" s="1"/>
  <c r="R1124" i="109"/>
  <c r="S1124" i="109" s="1"/>
  <c r="T1124" i="109" s="1"/>
  <c r="U1124" i="109" s="1"/>
  <c r="W1124" i="109" s="1"/>
  <c r="X1124" i="109" s="1"/>
  <c r="Y1124" i="109" s="1"/>
  <c r="Z1124" i="109" s="1"/>
  <c r="AA1124" i="109" s="1"/>
  <c r="AB1124" i="109" s="1"/>
  <c r="AC1124" i="109" s="1"/>
  <c r="AD1124" i="109" s="1"/>
  <c r="AE1124" i="109" s="1"/>
  <c r="AF1124" i="109" s="1"/>
  <c r="AG1124" i="109" s="1"/>
  <c r="AI279" i="109"/>
  <c r="AV279" i="109"/>
  <c r="R1118" i="109"/>
  <c r="S1118" i="109" s="1"/>
  <c r="T1118" i="109" s="1"/>
  <c r="U1118" i="109" s="1"/>
  <c r="W1118" i="109" s="1"/>
  <c r="X1118" i="109" s="1"/>
  <c r="Y1118" i="109" s="1"/>
  <c r="Z1118" i="109" s="1"/>
  <c r="AA1118" i="109" s="1"/>
  <c r="AB1118" i="109" s="1"/>
  <c r="AC1118" i="109" s="1"/>
  <c r="AD1118" i="109" s="1"/>
  <c r="AE1118" i="109" s="1"/>
  <c r="AF1118" i="109" s="1"/>
  <c r="AG1118" i="109" s="1"/>
  <c r="AH1118" i="109" s="1"/>
  <c r="AV276" i="109"/>
  <c r="AI232" i="109"/>
  <c r="R1132" i="109"/>
  <c r="S1132" i="109" s="1"/>
  <c r="T1132" i="109" s="1"/>
  <c r="U1132" i="109" s="1"/>
  <c r="W1132" i="109" s="1"/>
  <c r="X1132" i="109" s="1"/>
  <c r="Y1132" i="109" s="1"/>
  <c r="Z1132" i="109" s="1"/>
  <c r="AA1132" i="109" s="1"/>
  <c r="AB1132" i="109" s="1"/>
  <c r="AC1132" i="109" s="1"/>
  <c r="AD1132" i="109" s="1"/>
  <c r="AE1132" i="109" s="1"/>
  <c r="AF1132" i="109" s="1"/>
  <c r="AG1132" i="109" s="1"/>
  <c r="R1080" i="109"/>
  <c r="S1080" i="109" s="1"/>
  <c r="T1080" i="109" s="1"/>
  <c r="U1080" i="109" s="1"/>
  <c r="W1080" i="109" s="1"/>
  <c r="X1080" i="109" s="1"/>
  <c r="Y1080" i="109" s="1"/>
  <c r="Z1080" i="109" s="1"/>
  <c r="AA1080" i="109" s="1"/>
  <c r="AB1080" i="109" s="1"/>
  <c r="AC1080" i="109" s="1"/>
  <c r="AD1080" i="109" s="1"/>
  <c r="AE1080" i="109" s="1"/>
  <c r="AF1080" i="109" s="1"/>
  <c r="AG1080" i="109" s="1"/>
  <c r="V276" i="109"/>
  <c r="V245" i="109"/>
  <c r="V284" i="109"/>
  <c r="AI1276" i="109"/>
  <c r="AI1329" i="109"/>
  <c r="V227" i="109"/>
  <c r="AI276" i="109"/>
  <c r="AI245" i="109"/>
  <c r="AI270" i="109"/>
  <c r="V268" i="109"/>
  <c r="V270" i="109"/>
  <c r="AV1330" i="109"/>
  <c r="Q1093" i="109"/>
  <c r="R1093" i="109" s="1"/>
  <c r="S1093" i="109" s="1"/>
  <c r="T1093" i="109" s="1"/>
  <c r="U1093" i="109" s="1"/>
  <c r="W1093" i="109" s="1"/>
  <c r="X1093" i="109" s="1"/>
  <c r="Y1093" i="109" s="1"/>
  <c r="Z1093" i="109" s="1"/>
  <c r="AA1093" i="109" s="1"/>
  <c r="AB1093" i="109" s="1"/>
  <c r="AC1093" i="109" s="1"/>
  <c r="AD1093" i="109" s="1"/>
  <c r="AE1093" i="109" s="1"/>
  <c r="AF1093" i="109" s="1"/>
  <c r="AG1093" i="109" s="1"/>
  <c r="AI1258" i="109"/>
  <c r="V232" i="109"/>
  <c r="AV232" i="109"/>
  <c r="AD1492" i="109"/>
  <c r="AE1492" i="109" s="1"/>
  <c r="AV270" i="109"/>
  <c r="AV245" i="109"/>
  <c r="AI284" i="109"/>
  <c r="AV284" i="109"/>
  <c r="AD1523" i="109"/>
  <c r="AE1523" i="109" s="1"/>
  <c r="AF1523" i="109" s="1"/>
  <c r="AG1523" i="109" s="1"/>
  <c r="AI227" i="109"/>
  <c r="AI1330" i="109"/>
  <c r="AD1536" i="109"/>
  <c r="AE1536" i="109" s="1"/>
  <c r="AF1536" i="109" s="1"/>
  <c r="AG1536" i="109" s="1"/>
  <c r="AH1536" i="109" s="1"/>
  <c r="AI268" i="109"/>
  <c r="AV268" i="109"/>
  <c r="AV227" i="109"/>
  <c r="AD1537" i="109"/>
  <c r="AE1537" i="109" s="1"/>
  <c r="AF1537" i="109" s="1"/>
  <c r="AG1537" i="109" s="1"/>
  <c r="AH1537" i="109" s="1"/>
  <c r="AI286" i="109"/>
  <c r="AV286" i="109"/>
  <c r="Q1114" i="109"/>
  <c r="R1114" i="109" s="1"/>
  <c r="S1114" i="109" s="1"/>
  <c r="T1114" i="109" s="1"/>
  <c r="U1114" i="109" s="1"/>
  <c r="W1114" i="109" s="1"/>
  <c r="X1114" i="109" s="1"/>
  <c r="Y1114" i="109" s="1"/>
  <c r="Z1114" i="109" s="1"/>
  <c r="AA1114" i="109" s="1"/>
  <c r="AB1114" i="109" s="1"/>
  <c r="AC1114" i="109" s="1"/>
  <c r="AD1114" i="109" s="1"/>
  <c r="AE1114" i="109" s="1"/>
  <c r="AF1114" i="109" s="1"/>
  <c r="AG1114" i="109" s="1"/>
  <c r="AH1114" i="109" s="1"/>
  <c r="V266" i="109"/>
  <c r="Q1051" i="109"/>
  <c r="R1051" i="109" s="1"/>
  <c r="S1051" i="109" s="1"/>
  <c r="T1051" i="109" s="1"/>
  <c r="U1051" i="109" s="1"/>
  <c r="W1051" i="109" s="1"/>
  <c r="X1051" i="109" s="1"/>
  <c r="Y1051" i="109" s="1"/>
  <c r="Z1051" i="109" s="1"/>
  <c r="AA1051" i="109" s="1"/>
  <c r="AB1051" i="109" s="1"/>
  <c r="AC1051" i="109" s="1"/>
  <c r="V203" i="109"/>
  <c r="Q1131" i="109"/>
  <c r="R1131" i="109" s="1"/>
  <c r="S1131" i="109" s="1"/>
  <c r="T1131" i="109" s="1"/>
  <c r="U1131" i="109" s="1"/>
  <c r="W1131" i="109" s="1"/>
  <c r="X1131" i="109" s="1"/>
  <c r="Y1131" i="109" s="1"/>
  <c r="Z1131" i="109" s="1"/>
  <c r="AA1131" i="109" s="1"/>
  <c r="AB1131" i="109" s="1"/>
  <c r="AC1131" i="109" s="1"/>
  <c r="AD1131" i="109" s="1"/>
  <c r="AE1131" i="109" s="1"/>
  <c r="AF1131" i="109" s="1"/>
  <c r="AG1131" i="109" s="1"/>
  <c r="V283" i="109"/>
  <c r="AC1489" i="109"/>
  <c r="AD1489" i="109" s="1"/>
  <c r="AE1489" i="109" s="1"/>
  <c r="AF1489" i="109" s="1"/>
  <c r="AG1489" i="109" s="1"/>
  <c r="Q1120" i="109"/>
  <c r="R1120" i="109" s="1"/>
  <c r="S1120" i="109" s="1"/>
  <c r="T1120" i="109" s="1"/>
  <c r="U1120" i="109" s="1"/>
  <c r="W1120" i="109" s="1"/>
  <c r="X1120" i="109" s="1"/>
  <c r="Y1120" i="109" s="1"/>
  <c r="Z1120" i="109" s="1"/>
  <c r="AA1120" i="109" s="1"/>
  <c r="AB1120" i="109" s="1"/>
  <c r="AC1120" i="109" s="1"/>
  <c r="AD1120" i="109" s="1"/>
  <c r="AE1120" i="109" s="1"/>
  <c r="AF1120" i="109" s="1"/>
  <c r="AG1120" i="109" s="1"/>
  <c r="AH1120" i="109" s="1"/>
  <c r="V272" i="109"/>
  <c r="AD1533" i="109"/>
  <c r="AE1533" i="109" s="1"/>
  <c r="AF1533" i="109" s="1"/>
  <c r="AG1533" i="109" s="1"/>
  <c r="AV248" i="109"/>
  <c r="AI210" i="109"/>
  <c r="Q1058" i="109"/>
  <c r="R1058" i="109" s="1"/>
  <c r="S1058" i="109" s="1"/>
  <c r="T1058" i="109" s="1"/>
  <c r="U1058" i="109" s="1"/>
  <c r="W1058" i="109" s="1"/>
  <c r="X1058" i="109" s="1"/>
  <c r="Y1058" i="109" s="1"/>
  <c r="Z1058" i="109" s="1"/>
  <c r="AA1058" i="109" s="1"/>
  <c r="AB1058" i="109" s="1"/>
  <c r="AC1058" i="109" s="1"/>
  <c r="AD1058" i="109" s="1"/>
  <c r="AE1058" i="109" s="1"/>
  <c r="AF1058" i="109" s="1"/>
  <c r="AG1058" i="109" s="1"/>
  <c r="AH1058" i="109" s="1"/>
  <c r="AJ1058" i="109" s="1"/>
  <c r="AK1058" i="109" s="1"/>
  <c r="AL1058" i="109" s="1"/>
  <c r="AM1058" i="109" s="1"/>
  <c r="AN1058" i="109" s="1"/>
  <c r="AO1058" i="109" s="1"/>
  <c r="AP1058" i="109" s="1"/>
  <c r="AQ1058" i="109" s="1"/>
  <c r="AR1058" i="109" s="1"/>
  <c r="AS1058" i="109" s="1"/>
  <c r="AT1058" i="109" s="1"/>
  <c r="AU1058" i="109" s="1"/>
  <c r="AW1058" i="109" s="1"/>
  <c r="AX1058" i="109" s="1"/>
  <c r="AY1058" i="109" s="1"/>
  <c r="AZ1058" i="109" s="1"/>
  <c r="BA1058" i="109" s="1"/>
  <c r="BB1058" i="109" s="1"/>
  <c r="BC1058" i="109" s="1"/>
  <c r="BD1058" i="109" s="1"/>
  <c r="BE1058" i="109" s="1"/>
  <c r="BF1058" i="109" s="1"/>
  <c r="BG1058" i="109" s="1"/>
  <c r="BH1058" i="109" s="1"/>
  <c r="V210" i="109"/>
  <c r="AV274" i="109"/>
  <c r="AD1470" i="109"/>
  <c r="AE1470" i="109" s="1"/>
  <c r="AF1470" i="109" s="1"/>
  <c r="AG1470" i="109" s="1"/>
  <c r="Q1049" i="109"/>
  <c r="V201" i="109"/>
  <c r="AI266" i="109"/>
  <c r="AV242" i="109"/>
  <c r="AI242" i="109"/>
  <c r="AV272" i="109"/>
  <c r="AI281" i="109"/>
  <c r="AI1267" i="109"/>
  <c r="AV222" i="109"/>
  <c r="AD1499" i="109"/>
  <c r="Q1096" i="109"/>
  <c r="V248" i="109"/>
  <c r="AD1528" i="109"/>
  <c r="AE1528" i="109" s="1"/>
  <c r="AF1528" i="109" s="1"/>
  <c r="AG1528" i="109" s="1"/>
  <c r="Q1122" i="109"/>
  <c r="R1122" i="109" s="1"/>
  <c r="S1122" i="109" s="1"/>
  <c r="T1122" i="109" s="1"/>
  <c r="U1122" i="109" s="1"/>
  <c r="W1122" i="109" s="1"/>
  <c r="X1122" i="109" s="1"/>
  <c r="Y1122" i="109" s="1"/>
  <c r="Z1122" i="109" s="1"/>
  <c r="AA1122" i="109" s="1"/>
  <c r="AB1122" i="109" s="1"/>
  <c r="AC1122" i="109" s="1"/>
  <c r="AD1122" i="109" s="1"/>
  <c r="AE1122" i="109" s="1"/>
  <c r="AF1122" i="109" s="1"/>
  <c r="AG1122" i="109" s="1"/>
  <c r="V274" i="109"/>
  <c r="AI224" i="109"/>
  <c r="AI1280" i="109"/>
  <c r="AV201" i="109"/>
  <c r="AV266" i="109"/>
  <c r="AD1519" i="109"/>
  <c r="AE1519" i="109" s="1"/>
  <c r="AF1519" i="109" s="1"/>
  <c r="AG1519" i="109" s="1"/>
  <c r="AD1535" i="109"/>
  <c r="AE1535" i="109" s="1"/>
  <c r="AF1535" i="109" s="1"/>
  <c r="AG1535" i="109" s="1"/>
  <c r="AV283" i="109"/>
  <c r="Q1129" i="109"/>
  <c r="R1129" i="109" s="1"/>
  <c r="S1129" i="109" s="1"/>
  <c r="T1129" i="109" s="1"/>
  <c r="U1129" i="109" s="1"/>
  <c r="W1129" i="109" s="1"/>
  <c r="X1129" i="109" s="1"/>
  <c r="Y1129" i="109" s="1"/>
  <c r="Z1129" i="109" s="1"/>
  <c r="AA1129" i="109" s="1"/>
  <c r="AB1129" i="109" s="1"/>
  <c r="AC1129" i="109" s="1"/>
  <c r="AD1129" i="109" s="1"/>
  <c r="AE1129" i="109" s="1"/>
  <c r="AF1129" i="109" s="1"/>
  <c r="AG1129" i="109" s="1"/>
  <c r="V281" i="109"/>
  <c r="AI222" i="109"/>
  <c r="AI248" i="109"/>
  <c r="Q1064" i="109"/>
  <c r="V216" i="109"/>
  <c r="AI216" i="109"/>
  <c r="AV210" i="109"/>
  <c r="AI274" i="109"/>
  <c r="Q1072" i="109"/>
  <c r="R1072" i="109" s="1"/>
  <c r="S1072" i="109" s="1"/>
  <c r="T1072" i="109" s="1"/>
  <c r="U1072" i="109" s="1"/>
  <c r="W1072" i="109" s="1"/>
  <c r="X1072" i="109" s="1"/>
  <c r="Y1072" i="109" s="1"/>
  <c r="Z1072" i="109" s="1"/>
  <c r="AA1072" i="109" s="1"/>
  <c r="AB1072" i="109" s="1"/>
  <c r="AC1072" i="109" s="1"/>
  <c r="AD1072" i="109" s="1"/>
  <c r="AE1072" i="109" s="1"/>
  <c r="AF1072" i="109" s="1"/>
  <c r="AG1072" i="109" s="1"/>
  <c r="AH1072" i="109" s="1"/>
  <c r="V224" i="109"/>
  <c r="AV236" i="109"/>
  <c r="AI236" i="109"/>
  <c r="AI283" i="109"/>
  <c r="Q1090" i="109"/>
  <c r="R1090" i="109" s="1"/>
  <c r="S1090" i="109" s="1"/>
  <c r="T1090" i="109" s="1"/>
  <c r="U1090" i="109" s="1"/>
  <c r="W1090" i="109" s="1"/>
  <c r="X1090" i="109" s="1"/>
  <c r="Y1090" i="109" s="1"/>
  <c r="Z1090" i="109" s="1"/>
  <c r="AA1090" i="109" s="1"/>
  <c r="AB1090" i="109" s="1"/>
  <c r="AC1090" i="109" s="1"/>
  <c r="AD1090" i="109" s="1"/>
  <c r="AE1090" i="109" s="1"/>
  <c r="AF1090" i="109" s="1"/>
  <c r="AG1090" i="109" s="1"/>
  <c r="V242" i="109"/>
  <c r="AI272" i="109"/>
  <c r="AV281" i="109"/>
  <c r="Q1070" i="109"/>
  <c r="R1070" i="109" s="1"/>
  <c r="S1070" i="109" s="1"/>
  <c r="T1070" i="109" s="1"/>
  <c r="U1070" i="109" s="1"/>
  <c r="W1070" i="109" s="1"/>
  <c r="X1070" i="109" s="1"/>
  <c r="Y1070" i="109" s="1"/>
  <c r="Z1070" i="109" s="1"/>
  <c r="AA1070" i="109" s="1"/>
  <c r="AB1070" i="109" s="1"/>
  <c r="AC1070" i="109" s="1"/>
  <c r="AD1070" i="109" s="1"/>
  <c r="AE1070" i="109" s="1"/>
  <c r="AF1070" i="109" s="1"/>
  <c r="AG1070" i="109" s="1"/>
  <c r="V222" i="109"/>
  <c r="AV216" i="109"/>
  <c r="AV224" i="109"/>
  <c r="Q1084" i="109"/>
  <c r="R1084" i="109" s="1"/>
  <c r="S1084" i="109" s="1"/>
  <c r="T1084" i="109" s="1"/>
  <c r="U1084" i="109" s="1"/>
  <c r="W1084" i="109" s="1"/>
  <c r="X1084" i="109" s="1"/>
  <c r="Y1084" i="109" s="1"/>
  <c r="Z1084" i="109" s="1"/>
  <c r="AA1084" i="109" s="1"/>
  <c r="AB1084" i="109" s="1"/>
  <c r="AC1084" i="109" s="1"/>
  <c r="AD1084" i="109" s="1"/>
  <c r="AE1084" i="109" s="1"/>
  <c r="AF1084" i="109" s="1"/>
  <c r="AG1084" i="109" s="1"/>
  <c r="AH1084" i="109" s="1"/>
  <c r="V236" i="109"/>
  <c r="AV1331" i="109"/>
  <c r="AD1472" i="109"/>
  <c r="AE1679" i="109" s="1"/>
  <c r="AE1886" i="109" s="1"/>
  <c r="AV1314" i="109"/>
  <c r="AV1290" i="109"/>
  <c r="AV1325" i="109"/>
  <c r="AV1329" i="109"/>
  <c r="AV1333" i="109"/>
  <c r="R1075" i="109"/>
  <c r="AV1276" i="109"/>
  <c r="AV1323" i="109"/>
  <c r="AV1316" i="109"/>
  <c r="AV1271" i="109"/>
  <c r="P1795" i="109"/>
  <c r="P1774" i="109"/>
  <c r="P1811" i="109"/>
  <c r="P1779" i="109"/>
  <c r="P1767" i="109"/>
  <c r="P1829" i="109"/>
  <c r="P1806" i="109"/>
  <c r="P1758" i="109"/>
  <c r="P1790" i="109"/>
  <c r="O1735" i="109"/>
  <c r="O1642" i="109"/>
  <c r="P1743" i="109"/>
  <c r="P1785" i="109"/>
  <c r="O1699" i="109"/>
  <c r="P1813" i="109"/>
  <c r="P1786" i="109"/>
  <c r="P1755" i="109"/>
  <c r="P1793" i="109"/>
  <c r="P1799" i="109"/>
  <c r="P1835" i="109"/>
  <c r="P1759" i="109"/>
  <c r="P1798" i="109"/>
  <c r="P1746" i="109"/>
  <c r="P1841" i="109"/>
  <c r="P1825" i="109"/>
  <c r="P1728" i="109"/>
  <c r="P1837" i="109"/>
  <c r="O1740" i="109"/>
  <c r="P1839" i="109"/>
  <c r="P1747" i="109"/>
  <c r="P1833" i="109"/>
  <c r="P1843" i="109"/>
  <c r="P1827" i="109"/>
  <c r="P1722" i="109"/>
  <c r="P1838" i="109"/>
  <c r="P1719" i="109"/>
  <c r="P1677" i="109"/>
  <c r="P1821" i="109"/>
  <c r="P1709" i="109"/>
  <c r="P1712" i="109"/>
  <c r="Q1764" i="109"/>
  <c r="P1826" i="109"/>
  <c r="P1696" i="109"/>
  <c r="P1823" i="109"/>
  <c r="P1732" i="109"/>
  <c r="P1656" i="109"/>
  <c r="P1818" i="109"/>
  <c r="P1820" i="109"/>
  <c r="P1817" i="109"/>
  <c r="P1724" i="109"/>
  <c r="P1830" i="109"/>
  <c r="P1649" i="109"/>
  <c r="P1844" i="109"/>
  <c r="P1828" i="109"/>
  <c r="P1718" i="109"/>
  <c r="P1842" i="109"/>
  <c r="P1730" i="109"/>
  <c r="P1836" i="109"/>
  <c r="P1824" i="109"/>
  <c r="Q1644" i="109"/>
  <c r="P1819" i="109"/>
  <c r="P1840" i="109"/>
  <c r="P1693" i="109"/>
  <c r="P1674" i="109"/>
  <c r="P1822" i="109"/>
  <c r="P1834" i="109"/>
  <c r="P1832" i="109"/>
  <c r="M1237" i="109"/>
  <c r="DI195" i="109"/>
  <c r="CV389" i="109"/>
  <c r="CI195" i="109"/>
  <c r="CV195" i="109"/>
  <c r="BV195" i="109"/>
  <c r="EI389" i="109"/>
  <c r="AV195" i="109"/>
  <c r="DV195" i="109"/>
  <c r="CI389" i="109"/>
  <c r="EI195" i="109"/>
  <c r="BJ389" i="109"/>
  <c r="BV389" i="109"/>
  <c r="AI195" i="109"/>
  <c r="DI389" i="109"/>
  <c r="DJ389" i="109"/>
  <c r="DV389" i="109"/>
  <c r="BU389" i="109"/>
  <c r="AK1636" i="109" l="1"/>
  <c r="AK1843" i="109"/>
  <c r="AJ1538" i="109"/>
  <c r="AJ1745" i="109"/>
  <c r="AJ1513" i="109"/>
  <c r="AJ1720" i="109"/>
  <c r="AL1509" i="109"/>
  <c r="AL1716" i="109"/>
  <c r="AK1567" i="109"/>
  <c r="AK1774" i="109"/>
  <c r="AK1502" i="109"/>
  <c r="AK1709" i="109"/>
  <c r="AJ1537" i="109"/>
  <c r="AJ1744" i="109"/>
  <c r="AJ1512" i="109"/>
  <c r="AJ1719" i="109"/>
  <c r="AJ1511" i="109"/>
  <c r="AJ1718" i="109"/>
  <c r="AJ1536" i="109"/>
  <c r="AJ1743" i="109"/>
  <c r="AK1501" i="109"/>
  <c r="AK1708" i="109"/>
  <c r="AK1568" i="109"/>
  <c r="AK1775" i="109"/>
  <c r="AH1565" i="109"/>
  <c r="AH1553" i="109"/>
  <c r="AJ1760" i="109" s="1"/>
  <c r="AH1549" i="109"/>
  <c r="AH1543" i="109"/>
  <c r="BI1347" i="109"/>
  <c r="BI1357" i="109"/>
  <c r="AH1563" i="109"/>
  <c r="AI1356" i="109"/>
  <c r="AH1556" i="109"/>
  <c r="AI1349" i="109"/>
  <c r="AH1551" i="109"/>
  <c r="BI1348" i="109"/>
  <c r="BI1351" i="109"/>
  <c r="BI1352" i="109"/>
  <c r="BI1359" i="109"/>
  <c r="BI1354" i="109"/>
  <c r="BI1356" i="109"/>
  <c r="BI1358" i="109"/>
  <c r="BI1355" i="109"/>
  <c r="BI1304" i="109"/>
  <c r="BI1349" i="109"/>
  <c r="AJ1553" i="109"/>
  <c r="AH1554" i="109"/>
  <c r="AI1347" i="109"/>
  <c r="AH1566" i="109"/>
  <c r="AI1359" i="109"/>
  <c r="AH1550" i="109"/>
  <c r="AH1559" i="109"/>
  <c r="AI1352" i="109"/>
  <c r="AH1562" i="109"/>
  <c r="AI1355" i="109"/>
  <c r="AH1560" i="109"/>
  <c r="AI1353" i="109"/>
  <c r="AH1558" i="109"/>
  <c r="AI1351" i="109"/>
  <c r="AH1555" i="109"/>
  <c r="AI1348" i="109"/>
  <c r="BI1346" i="109"/>
  <c r="BI1345" i="109"/>
  <c r="AH1552" i="109"/>
  <c r="AI1345" i="109"/>
  <c r="BI1353" i="109"/>
  <c r="BI1350" i="109"/>
  <c r="BI1343" i="109"/>
  <c r="AH1561" i="109"/>
  <c r="AH1557" i="109"/>
  <c r="AH1564" i="109"/>
  <c r="AI1357" i="109"/>
  <c r="BI1321" i="109"/>
  <c r="BI1302" i="109"/>
  <c r="BI1337" i="109"/>
  <c r="BI1328" i="109"/>
  <c r="BI1336" i="109"/>
  <c r="BI1314" i="109"/>
  <c r="BI1307" i="109"/>
  <c r="BI1333" i="109"/>
  <c r="BI1342" i="109"/>
  <c r="BI1310" i="109"/>
  <c r="BI1306" i="109"/>
  <c r="BI1338" i="109"/>
  <c r="BI1305" i="109"/>
  <c r="BI1318" i="109"/>
  <c r="BI1284" i="109"/>
  <c r="BI1341" i="109"/>
  <c r="BI1335" i="109"/>
  <c r="BI1340" i="109"/>
  <c r="BI1325" i="109"/>
  <c r="BI1331" i="109"/>
  <c r="BI1339" i="109"/>
  <c r="BI1323" i="109"/>
  <c r="BI1334" i="109"/>
  <c r="BI1316" i="109"/>
  <c r="BI1330" i="109"/>
  <c r="BI1332" i="109"/>
  <c r="BI1308" i="109"/>
  <c r="BI1326" i="109"/>
  <c r="BI1329" i="109"/>
  <c r="BI1312" i="109"/>
  <c r="AH1546" i="109"/>
  <c r="AH1545" i="109"/>
  <c r="AH1539" i="109"/>
  <c r="AH1541" i="109"/>
  <c r="AH1547" i="109"/>
  <c r="AH1540" i="109"/>
  <c r="AH1542" i="109"/>
  <c r="AJ1113" i="109"/>
  <c r="AK1113" i="109" s="1"/>
  <c r="AL1113" i="109" s="1"/>
  <c r="AM1113" i="109" s="1"/>
  <c r="AN1113" i="109" s="1"/>
  <c r="AO1113" i="109" s="1"/>
  <c r="AP1113" i="109" s="1"/>
  <c r="AQ1113" i="109" s="1"/>
  <c r="AR1113" i="109" s="1"/>
  <c r="AS1113" i="109" s="1"/>
  <c r="AT1113" i="109" s="1"/>
  <c r="AU1113" i="109" s="1"/>
  <c r="AW1113" i="109" s="1"/>
  <c r="AX1113" i="109" s="1"/>
  <c r="AY1113" i="109" s="1"/>
  <c r="AZ1113" i="109" s="1"/>
  <c r="BA1113" i="109" s="1"/>
  <c r="BB1113" i="109" s="1"/>
  <c r="BC1113" i="109" s="1"/>
  <c r="BD1113" i="109" s="1"/>
  <c r="BE1113" i="109" s="1"/>
  <c r="BF1113" i="109" s="1"/>
  <c r="BG1113" i="109" s="1"/>
  <c r="BH1113" i="109" s="1"/>
  <c r="AJ1111" i="109"/>
  <c r="AK1111" i="109" s="1"/>
  <c r="AL1111" i="109" s="1"/>
  <c r="AM1111" i="109" s="1"/>
  <c r="AN1111" i="109" s="1"/>
  <c r="AO1111" i="109" s="1"/>
  <c r="AP1111" i="109" s="1"/>
  <c r="AQ1111" i="109" s="1"/>
  <c r="AR1111" i="109" s="1"/>
  <c r="AS1111" i="109" s="1"/>
  <c r="AT1111" i="109" s="1"/>
  <c r="AU1111" i="109" s="1"/>
  <c r="AW1111" i="109" s="1"/>
  <c r="AX1111" i="109" s="1"/>
  <c r="AY1111" i="109" s="1"/>
  <c r="AZ1111" i="109" s="1"/>
  <c r="BA1111" i="109" s="1"/>
  <c r="BB1111" i="109" s="1"/>
  <c r="BC1111" i="109" s="1"/>
  <c r="BD1111" i="109" s="1"/>
  <c r="BE1111" i="109" s="1"/>
  <c r="BF1111" i="109" s="1"/>
  <c r="BG1111" i="109" s="1"/>
  <c r="BH1111" i="109" s="1"/>
  <c r="AJ1108" i="109"/>
  <c r="AK1108" i="109" s="1"/>
  <c r="AL1108" i="109" s="1"/>
  <c r="AM1108" i="109" s="1"/>
  <c r="AN1108" i="109" s="1"/>
  <c r="AO1108" i="109" s="1"/>
  <c r="AP1108" i="109" s="1"/>
  <c r="AQ1108" i="109" s="1"/>
  <c r="AR1108" i="109" s="1"/>
  <c r="AS1108" i="109" s="1"/>
  <c r="AT1108" i="109" s="1"/>
  <c r="AU1108" i="109" s="1"/>
  <c r="AW1108" i="109" s="1"/>
  <c r="AX1108" i="109" s="1"/>
  <c r="AY1108" i="109" s="1"/>
  <c r="AZ1108" i="109" s="1"/>
  <c r="BA1108" i="109" s="1"/>
  <c r="BB1108" i="109" s="1"/>
  <c r="BC1108" i="109" s="1"/>
  <c r="BD1108" i="109" s="1"/>
  <c r="BE1108" i="109" s="1"/>
  <c r="BF1108" i="109" s="1"/>
  <c r="BG1108" i="109" s="1"/>
  <c r="BH1108" i="109" s="1"/>
  <c r="AI1339" i="109"/>
  <c r="AH1544" i="109"/>
  <c r="AJ1110" i="109"/>
  <c r="AK1110" i="109" s="1"/>
  <c r="AL1110" i="109" s="1"/>
  <c r="AM1110" i="109" s="1"/>
  <c r="AN1110" i="109" s="1"/>
  <c r="AO1110" i="109" s="1"/>
  <c r="AP1110" i="109" s="1"/>
  <c r="AQ1110" i="109" s="1"/>
  <c r="AR1110" i="109" s="1"/>
  <c r="AS1110" i="109" s="1"/>
  <c r="AT1110" i="109" s="1"/>
  <c r="AU1110" i="109" s="1"/>
  <c r="AW1110" i="109" s="1"/>
  <c r="AX1110" i="109" s="1"/>
  <c r="AY1110" i="109" s="1"/>
  <c r="AZ1110" i="109" s="1"/>
  <c r="BA1110" i="109" s="1"/>
  <c r="BB1110" i="109" s="1"/>
  <c r="BC1110" i="109" s="1"/>
  <c r="BD1110" i="109" s="1"/>
  <c r="BE1110" i="109" s="1"/>
  <c r="BF1110" i="109" s="1"/>
  <c r="BG1110" i="109" s="1"/>
  <c r="BH1110" i="109" s="1"/>
  <c r="AI1336" i="109"/>
  <c r="AJ1139" i="109"/>
  <c r="AK1139" i="109" s="1"/>
  <c r="AL1139" i="109" s="1"/>
  <c r="AM1139" i="109" s="1"/>
  <c r="AN1139" i="109" s="1"/>
  <c r="AO1139" i="109" s="1"/>
  <c r="AP1139" i="109" s="1"/>
  <c r="AQ1139" i="109" s="1"/>
  <c r="AR1139" i="109" s="1"/>
  <c r="AS1139" i="109" s="1"/>
  <c r="AT1139" i="109" s="1"/>
  <c r="AU1139" i="109" s="1"/>
  <c r="AW1139" i="109" s="1"/>
  <c r="AX1139" i="109" s="1"/>
  <c r="AY1139" i="109" s="1"/>
  <c r="AZ1139" i="109" s="1"/>
  <c r="BA1139" i="109" s="1"/>
  <c r="BB1139" i="109" s="1"/>
  <c r="BC1139" i="109" s="1"/>
  <c r="BD1139" i="109" s="1"/>
  <c r="BE1139" i="109" s="1"/>
  <c r="BF1139" i="109" s="1"/>
  <c r="BG1139" i="109" s="1"/>
  <c r="BH1139" i="109" s="1"/>
  <c r="AH1548" i="109"/>
  <c r="AJ1514" i="109"/>
  <c r="AH1523" i="109"/>
  <c r="AH1486" i="109"/>
  <c r="AH1535" i="109"/>
  <c r="AH1533" i="109"/>
  <c r="AH1467" i="109"/>
  <c r="AH1525" i="109"/>
  <c r="AH1521" i="109"/>
  <c r="AH1489" i="109"/>
  <c r="AH1519" i="109"/>
  <c r="AH1470" i="109"/>
  <c r="AH1517" i="109"/>
  <c r="AH1528" i="109"/>
  <c r="AH1475" i="109"/>
  <c r="AD1468" i="109"/>
  <c r="AE1675" i="109" s="1"/>
  <c r="AE1882" i="109" s="1"/>
  <c r="AH1532" i="109"/>
  <c r="AH1530" i="109"/>
  <c r="AH1515" i="109"/>
  <c r="AJ1084" i="109"/>
  <c r="AK1084" i="109" s="1"/>
  <c r="AL1084" i="109" s="1"/>
  <c r="AM1084" i="109" s="1"/>
  <c r="AN1084" i="109" s="1"/>
  <c r="AO1084" i="109" s="1"/>
  <c r="AP1084" i="109" s="1"/>
  <c r="AQ1084" i="109" s="1"/>
  <c r="AR1084" i="109" s="1"/>
  <c r="AS1084" i="109" s="1"/>
  <c r="AT1084" i="109" s="1"/>
  <c r="AU1084" i="109" s="1"/>
  <c r="AW1084" i="109" s="1"/>
  <c r="AX1084" i="109" s="1"/>
  <c r="AY1084" i="109" s="1"/>
  <c r="AZ1084" i="109" s="1"/>
  <c r="BA1084" i="109" s="1"/>
  <c r="BB1084" i="109" s="1"/>
  <c r="BC1084" i="109" s="1"/>
  <c r="BD1084" i="109" s="1"/>
  <c r="BE1084" i="109" s="1"/>
  <c r="BF1084" i="109" s="1"/>
  <c r="BG1084" i="109" s="1"/>
  <c r="BH1084" i="109" s="1"/>
  <c r="AH1080" i="109"/>
  <c r="AH1070" i="109"/>
  <c r="AJ1072" i="109"/>
  <c r="AK1072" i="109" s="1"/>
  <c r="AL1072" i="109" s="1"/>
  <c r="AM1072" i="109" s="1"/>
  <c r="AN1072" i="109" s="1"/>
  <c r="AO1072" i="109" s="1"/>
  <c r="AP1072" i="109" s="1"/>
  <c r="AQ1072" i="109" s="1"/>
  <c r="AR1072" i="109" s="1"/>
  <c r="AS1072" i="109" s="1"/>
  <c r="AT1072" i="109" s="1"/>
  <c r="AU1072" i="109" s="1"/>
  <c r="AW1072" i="109" s="1"/>
  <c r="AX1072" i="109" s="1"/>
  <c r="AY1072" i="109" s="1"/>
  <c r="AZ1072" i="109" s="1"/>
  <c r="BA1072" i="109" s="1"/>
  <c r="BB1072" i="109" s="1"/>
  <c r="BC1072" i="109" s="1"/>
  <c r="BD1072" i="109" s="1"/>
  <c r="BE1072" i="109" s="1"/>
  <c r="BF1072" i="109" s="1"/>
  <c r="BG1072" i="109" s="1"/>
  <c r="BH1072" i="109" s="1"/>
  <c r="AH1093" i="109"/>
  <c r="AH1090" i="109"/>
  <c r="AJ1090" i="109" s="1"/>
  <c r="AK1090" i="109" s="1"/>
  <c r="AL1090" i="109" s="1"/>
  <c r="AM1090" i="109" s="1"/>
  <c r="AN1090" i="109" s="1"/>
  <c r="AO1090" i="109" s="1"/>
  <c r="AP1090" i="109" s="1"/>
  <c r="AQ1090" i="109" s="1"/>
  <c r="AR1090" i="109" s="1"/>
  <c r="AS1090" i="109" s="1"/>
  <c r="AT1090" i="109" s="1"/>
  <c r="AU1090" i="109" s="1"/>
  <c r="AW1090" i="109" s="1"/>
  <c r="AX1090" i="109" s="1"/>
  <c r="AY1090" i="109" s="1"/>
  <c r="AZ1090" i="109" s="1"/>
  <c r="BA1090" i="109" s="1"/>
  <c r="BB1090" i="109" s="1"/>
  <c r="BC1090" i="109" s="1"/>
  <c r="BD1090" i="109" s="1"/>
  <c r="BE1090" i="109" s="1"/>
  <c r="BF1090" i="109" s="1"/>
  <c r="BG1090" i="109" s="1"/>
  <c r="BH1090" i="109" s="1"/>
  <c r="AH1122" i="109"/>
  <c r="AJ1122" i="109" s="1"/>
  <c r="AK1122" i="109" s="1"/>
  <c r="AL1122" i="109" s="1"/>
  <c r="AM1122" i="109" s="1"/>
  <c r="AN1122" i="109" s="1"/>
  <c r="AO1122" i="109" s="1"/>
  <c r="AP1122" i="109" s="1"/>
  <c r="AQ1122" i="109" s="1"/>
  <c r="AR1122" i="109" s="1"/>
  <c r="AS1122" i="109" s="1"/>
  <c r="AT1122" i="109" s="1"/>
  <c r="AU1122" i="109" s="1"/>
  <c r="AW1122" i="109" s="1"/>
  <c r="AX1122" i="109" s="1"/>
  <c r="AY1122" i="109" s="1"/>
  <c r="AZ1122" i="109" s="1"/>
  <c r="BA1122" i="109" s="1"/>
  <c r="BB1122" i="109" s="1"/>
  <c r="BC1122" i="109" s="1"/>
  <c r="BD1122" i="109" s="1"/>
  <c r="BE1122" i="109" s="1"/>
  <c r="BF1122" i="109" s="1"/>
  <c r="BG1122" i="109" s="1"/>
  <c r="BH1122" i="109" s="1"/>
  <c r="AH1132" i="109"/>
  <c r="AH1127" i="109"/>
  <c r="AJ1127" i="109" s="1"/>
  <c r="AK1127" i="109" s="1"/>
  <c r="AL1127" i="109" s="1"/>
  <c r="AM1127" i="109" s="1"/>
  <c r="AN1127" i="109" s="1"/>
  <c r="AO1127" i="109" s="1"/>
  <c r="AP1127" i="109" s="1"/>
  <c r="AQ1127" i="109" s="1"/>
  <c r="AR1127" i="109" s="1"/>
  <c r="AS1127" i="109" s="1"/>
  <c r="AT1127" i="109" s="1"/>
  <c r="AU1127" i="109" s="1"/>
  <c r="AW1127" i="109" s="1"/>
  <c r="AX1127" i="109" s="1"/>
  <c r="AY1127" i="109" s="1"/>
  <c r="AZ1127" i="109" s="1"/>
  <c r="BA1127" i="109" s="1"/>
  <c r="BB1127" i="109" s="1"/>
  <c r="BC1127" i="109" s="1"/>
  <c r="BD1127" i="109" s="1"/>
  <c r="BE1127" i="109" s="1"/>
  <c r="BF1127" i="109" s="1"/>
  <c r="BG1127" i="109" s="1"/>
  <c r="BH1127" i="109" s="1"/>
  <c r="AH1124" i="109"/>
  <c r="AJ1124" i="109" s="1"/>
  <c r="AK1124" i="109" s="1"/>
  <c r="AL1124" i="109" s="1"/>
  <c r="AM1124" i="109" s="1"/>
  <c r="AN1124" i="109" s="1"/>
  <c r="AO1124" i="109" s="1"/>
  <c r="AP1124" i="109" s="1"/>
  <c r="AQ1124" i="109" s="1"/>
  <c r="AR1124" i="109" s="1"/>
  <c r="AS1124" i="109" s="1"/>
  <c r="AT1124" i="109" s="1"/>
  <c r="AU1124" i="109" s="1"/>
  <c r="AW1124" i="109" s="1"/>
  <c r="AX1124" i="109" s="1"/>
  <c r="AY1124" i="109" s="1"/>
  <c r="AZ1124" i="109" s="1"/>
  <c r="BA1124" i="109" s="1"/>
  <c r="BB1124" i="109" s="1"/>
  <c r="BC1124" i="109" s="1"/>
  <c r="BD1124" i="109" s="1"/>
  <c r="BE1124" i="109" s="1"/>
  <c r="BF1124" i="109" s="1"/>
  <c r="BG1124" i="109" s="1"/>
  <c r="BH1124" i="109" s="1"/>
  <c r="AH1129" i="109"/>
  <c r="AJ1129" i="109" s="1"/>
  <c r="AK1129" i="109" s="1"/>
  <c r="AL1129" i="109" s="1"/>
  <c r="AM1129" i="109" s="1"/>
  <c r="AN1129" i="109" s="1"/>
  <c r="AO1129" i="109" s="1"/>
  <c r="AP1129" i="109" s="1"/>
  <c r="AQ1129" i="109" s="1"/>
  <c r="AR1129" i="109" s="1"/>
  <c r="AS1129" i="109" s="1"/>
  <c r="AT1129" i="109" s="1"/>
  <c r="AU1129" i="109" s="1"/>
  <c r="AW1129" i="109" s="1"/>
  <c r="AX1129" i="109" s="1"/>
  <c r="AY1129" i="109" s="1"/>
  <c r="AZ1129" i="109" s="1"/>
  <c r="BA1129" i="109" s="1"/>
  <c r="BB1129" i="109" s="1"/>
  <c r="BC1129" i="109" s="1"/>
  <c r="BD1129" i="109" s="1"/>
  <c r="BE1129" i="109" s="1"/>
  <c r="BF1129" i="109" s="1"/>
  <c r="BG1129" i="109" s="1"/>
  <c r="BH1129" i="109" s="1"/>
  <c r="AJ1120" i="109"/>
  <c r="AK1120" i="109" s="1"/>
  <c r="AL1120" i="109" s="1"/>
  <c r="AM1120" i="109" s="1"/>
  <c r="AN1120" i="109" s="1"/>
  <c r="AO1120" i="109" s="1"/>
  <c r="AP1120" i="109" s="1"/>
  <c r="AQ1120" i="109" s="1"/>
  <c r="AR1120" i="109" s="1"/>
  <c r="AS1120" i="109" s="1"/>
  <c r="AT1120" i="109" s="1"/>
  <c r="AU1120" i="109" s="1"/>
  <c r="AW1120" i="109" s="1"/>
  <c r="AX1120" i="109" s="1"/>
  <c r="AY1120" i="109" s="1"/>
  <c r="AZ1120" i="109" s="1"/>
  <c r="BA1120" i="109" s="1"/>
  <c r="BB1120" i="109" s="1"/>
  <c r="BC1120" i="109" s="1"/>
  <c r="BD1120" i="109" s="1"/>
  <c r="BE1120" i="109" s="1"/>
  <c r="BF1120" i="109" s="1"/>
  <c r="BG1120" i="109" s="1"/>
  <c r="BH1120" i="109" s="1"/>
  <c r="AJ1114" i="109"/>
  <c r="AK1114" i="109" s="1"/>
  <c r="AL1114" i="109" s="1"/>
  <c r="AM1114" i="109" s="1"/>
  <c r="AN1114" i="109" s="1"/>
  <c r="AO1114" i="109" s="1"/>
  <c r="AP1114" i="109" s="1"/>
  <c r="AQ1114" i="109" s="1"/>
  <c r="AR1114" i="109" s="1"/>
  <c r="AS1114" i="109" s="1"/>
  <c r="AT1114" i="109" s="1"/>
  <c r="AU1114" i="109" s="1"/>
  <c r="AW1114" i="109" s="1"/>
  <c r="AX1114" i="109" s="1"/>
  <c r="AY1114" i="109" s="1"/>
  <c r="AZ1114" i="109" s="1"/>
  <c r="BA1114" i="109" s="1"/>
  <c r="BB1114" i="109" s="1"/>
  <c r="BC1114" i="109" s="1"/>
  <c r="BD1114" i="109" s="1"/>
  <c r="BE1114" i="109" s="1"/>
  <c r="BF1114" i="109" s="1"/>
  <c r="BG1114" i="109" s="1"/>
  <c r="BH1114" i="109" s="1"/>
  <c r="AJ1118" i="109"/>
  <c r="AK1118" i="109" s="1"/>
  <c r="AL1118" i="109" s="1"/>
  <c r="AM1118" i="109" s="1"/>
  <c r="AN1118" i="109" s="1"/>
  <c r="AO1118" i="109" s="1"/>
  <c r="AP1118" i="109" s="1"/>
  <c r="AQ1118" i="109" s="1"/>
  <c r="AR1118" i="109" s="1"/>
  <c r="AS1118" i="109" s="1"/>
  <c r="AT1118" i="109" s="1"/>
  <c r="AU1118" i="109" s="1"/>
  <c r="AW1118" i="109" s="1"/>
  <c r="AX1118" i="109" s="1"/>
  <c r="AY1118" i="109" s="1"/>
  <c r="AZ1118" i="109" s="1"/>
  <c r="BA1118" i="109" s="1"/>
  <c r="BB1118" i="109" s="1"/>
  <c r="BC1118" i="109" s="1"/>
  <c r="BD1118" i="109" s="1"/>
  <c r="BE1118" i="109" s="1"/>
  <c r="BF1118" i="109" s="1"/>
  <c r="BG1118" i="109" s="1"/>
  <c r="BH1118" i="109" s="1"/>
  <c r="AJ1116" i="109"/>
  <c r="AK1116" i="109" s="1"/>
  <c r="AL1116" i="109" s="1"/>
  <c r="AM1116" i="109" s="1"/>
  <c r="AN1116" i="109" s="1"/>
  <c r="AO1116" i="109" s="1"/>
  <c r="AP1116" i="109" s="1"/>
  <c r="AQ1116" i="109" s="1"/>
  <c r="AR1116" i="109" s="1"/>
  <c r="AS1116" i="109" s="1"/>
  <c r="AT1116" i="109" s="1"/>
  <c r="AU1116" i="109" s="1"/>
  <c r="AW1116" i="109" s="1"/>
  <c r="AX1116" i="109" s="1"/>
  <c r="AY1116" i="109" s="1"/>
  <c r="AZ1116" i="109" s="1"/>
  <c r="BA1116" i="109" s="1"/>
  <c r="BB1116" i="109" s="1"/>
  <c r="BC1116" i="109" s="1"/>
  <c r="BD1116" i="109" s="1"/>
  <c r="BE1116" i="109" s="1"/>
  <c r="BF1116" i="109" s="1"/>
  <c r="BG1116" i="109" s="1"/>
  <c r="BH1116" i="109" s="1"/>
  <c r="AJ1134" i="109"/>
  <c r="AK1134" i="109" s="1"/>
  <c r="AL1134" i="109" s="1"/>
  <c r="AM1134" i="109" s="1"/>
  <c r="AN1134" i="109" s="1"/>
  <c r="AO1134" i="109" s="1"/>
  <c r="AP1134" i="109" s="1"/>
  <c r="AQ1134" i="109" s="1"/>
  <c r="AR1134" i="109" s="1"/>
  <c r="AS1134" i="109" s="1"/>
  <c r="AT1134" i="109" s="1"/>
  <c r="AU1134" i="109" s="1"/>
  <c r="AW1134" i="109" s="1"/>
  <c r="AX1134" i="109" s="1"/>
  <c r="AY1134" i="109" s="1"/>
  <c r="AZ1134" i="109" s="1"/>
  <c r="BA1134" i="109" s="1"/>
  <c r="BB1134" i="109" s="1"/>
  <c r="BC1134" i="109" s="1"/>
  <c r="BD1134" i="109" s="1"/>
  <c r="BE1134" i="109" s="1"/>
  <c r="BF1134" i="109" s="1"/>
  <c r="BG1134" i="109" s="1"/>
  <c r="BH1134" i="109" s="1"/>
  <c r="AH1131" i="109"/>
  <c r="AJ1131" i="109" s="1"/>
  <c r="AK1131" i="109" s="1"/>
  <c r="AL1131" i="109" s="1"/>
  <c r="AM1131" i="109" s="1"/>
  <c r="AN1131" i="109" s="1"/>
  <c r="AO1131" i="109" s="1"/>
  <c r="AP1131" i="109" s="1"/>
  <c r="AQ1131" i="109" s="1"/>
  <c r="AR1131" i="109" s="1"/>
  <c r="AS1131" i="109" s="1"/>
  <c r="AT1131" i="109" s="1"/>
  <c r="AU1131" i="109" s="1"/>
  <c r="AW1131" i="109" s="1"/>
  <c r="AX1131" i="109" s="1"/>
  <c r="AY1131" i="109" s="1"/>
  <c r="AZ1131" i="109" s="1"/>
  <c r="BA1131" i="109" s="1"/>
  <c r="BB1131" i="109" s="1"/>
  <c r="BC1131" i="109" s="1"/>
  <c r="BD1131" i="109" s="1"/>
  <c r="BE1131" i="109" s="1"/>
  <c r="BF1131" i="109" s="1"/>
  <c r="BG1131" i="109" s="1"/>
  <c r="BH1131" i="109" s="1"/>
  <c r="R1096" i="109"/>
  <c r="R1049" i="109"/>
  <c r="R1064" i="109"/>
  <c r="AF1492" i="109"/>
  <c r="AG1492" i="109" s="1"/>
  <c r="AH1492" i="109" s="1"/>
  <c r="AF1455" i="109"/>
  <c r="AG1455" i="109" s="1"/>
  <c r="AH1455" i="109" s="1"/>
  <c r="AI1264" i="109"/>
  <c r="AG1465" i="109"/>
  <c r="AH1465" i="109" s="1"/>
  <c r="AV1264" i="109"/>
  <c r="EK422" i="109"/>
  <c r="AI1314" i="109"/>
  <c r="AF1479" i="109"/>
  <c r="AI1292" i="109"/>
  <c r="AV1321" i="109"/>
  <c r="AV1252" i="109"/>
  <c r="AV1267" i="109"/>
  <c r="AV1292" i="109"/>
  <c r="AV1312" i="109"/>
  <c r="AV1269" i="109"/>
  <c r="AV1326" i="109"/>
  <c r="AV1328" i="109"/>
  <c r="AI1252" i="109"/>
  <c r="AD1449" i="109"/>
  <c r="AE1449" i="109" s="1"/>
  <c r="AF1449" i="109" s="1"/>
  <c r="AG1449" i="109" s="1"/>
  <c r="AH1449" i="109" s="1"/>
  <c r="AV1258" i="109"/>
  <c r="AV1280" i="109"/>
  <c r="AV1243" i="109"/>
  <c r="AV1318" i="109"/>
  <c r="AV1287" i="109"/>
  <c r="AE1472" i="109"/>
  <c r="AF1679" i="109" s="1"/>
  <c r="S1075" i="109"/>
  <c r="T1075" i="109" s="1"/>
  <c r="U1075" i="109" s="1"/>
  <c r="W1075" i="109" s="1"/>
  <c r="X1075" i="109" s="1"/>
  <c r="Y1075" i="109" s="1"/>
  <c r="Z1075" i="109" s="1"/>
  <c r="AA1075" i="109" s="1"/>
  <c r="AB1075" i="109" s="1"/>
  <c r="AC1075" i="109" s="1"/>
  <c r="AD1075" i="109" s="1"/>
  <c r="AE1075" i="109" s="1"/>
  <c r="AF1075" i="109" s="1"/>
  <c r="AG1075" i="109" s="1"/>
  <c r="Q1754" i="109"/>
  <c r="Q1765" i="109"/>
  <c r="Q1776" i="109"/>
  <c r="Q1784" i="109"/>
  <c r="Q1752" i="109"/>
  <c r="Q1787" i="109"/>
  <c r="Q1792" i="109"/>
  <c r="Q1716" i="109"/>
  <c r="Q1672" i="109"/>
  <c r="Q1814" i="109"/>
  <c r="Q1750" i="109"/>
  <c r="Q1777" i="109"/>
  <c r="Q1749" i="109"/>
  <c r="Q1781" i="109"/>
  <c r="Q1802" i="109"/>
  <c r="Q1714" i="109"/>
  <c r="Q1773" i="109"/>
  <c r="Q1831" i="109"/>
  <c r="Q1760" i="109"/>
  <c r="Q1726" i="109"/>
  <c r="Q1737" i="109"/>
  <c r="Q1772" i="109"/>
  <c r="Q1720" i="109"/>
  <c r="Q1780" i="109"/>
  <c r="Q1796" i="109"/>
  <c r="Q1816" i="109"/>
  <c r="Q1815" i="109"/>
  <c r="Q1771" i="109"/>
  <c r="Q1757" i="109"/>
  <c r="Q1763" i="109"/>
  <c r="Q1804" i="109"/>
  <c r="Q1759" i="109"/>
  <c r="Q1810" i="109"/>
  <c r="Q1801" i="109"/>
  <c r="Q1745" i="109"/>
  <c r="Q1662" i="109"/>
  <c r="Q1808" i="109"/>
  <c r="Q1768" i="109"/>
  <c r="Q1682" i="109"/>
  <c r="Q1782" i="109"/>
  <c r="S1716" i="109"/>
  <c r="S1752" i="109"/>
  <c r="S1784" i="109"/>
  <c r="S1802" i="109"/>
  <c r="S1672" i="109"/>
  <c r="S1792" i="109"/>
  <c r="R1642" i="109"/>
  <c r="S1726" i="109"/>
  <c r="S1796" i="109"/>
  <c r="S1777" i="109"/>
  <c r="S1757" i="109"/>
  <c r="S1787" i="109"/>
  <c r="S1750" i="109"/>
  <c r="S1749" i="109"/>
  <c r="S1773" i="109"/>
  <c r="P1638" i="109"/>
  <c r="S1814" i="109"/>
  <c r="S1831" i="109"/>
  <c r="S1760" i="109"/>
  <c r="S1781" i="109"/>
  <c r="S1804" i="109"/>
  <c r="S1801" i="109"/>
  <c r="S1780" i="109"/>
  <c r="S1714" i="109"/>
  <c r="S1815" i="109"/>
  <c r="S1778" i="109"/>
  <c r="S1816" i="109"/>
  <c r="S1771" i="109"/>
  <c r="S1810" i="109"/>
  <c r="S1772" i="109"/>
  <c r="S1763" i="109"/>
  <c r="S1808" i="109"/>
  <c r="S1739" i="109"/>
  <c r="S1720" i="109"/>
  <c r="S1779" i="109"/>
  <c r="S1759" i="109"/>
  <c r="S1768" i="109"/>
  <c r="S1751" i="109"/>
  <c r="S1807" i="109"/>
  <c r="S1721" i="109"/>
  <c r="S1812" i="109"/>
  <c r="S1775" i="109"/>
  <c r="S1788" i="109"/>
  <c r="S1783" i="109"/>
  <c r="S1769" i="109"/>
  <c r="S1662" i="109"/>
  <c r="S1745" i="109"/>
  <c r="S1782" i="109"/>
  <c r="U1777" i="109"/>
  <c r="U1792" i="109"/>
  <c r="U1750" i="109"/>
  <c r="R1638" i="109"/>
  <c r="T1642" i="109"/>
  <c r="U1757" i="109"/>
  <c r="U1672" i="109"/>
  <c r="U1787" i="109"/>
  <c r="U1829" i="109"/>
  <c r="U1726" i="109"/>
  <c r="U1796" i="109"/>
  <c r="U1810" i="109"/>
  <c r="U1831" i="109"/>
  <c r="U1749" i="109"/>
  <c r="U1806" i="109"/>
  <c r="U1773" i="109"/>
  <c r="U1760" i="109"/>
  <c r="U1781" i="109"/>
  <c r="U1780" i="109"/>
  <c r="U1775" i="109"/>
  <c r="U1815" i="109"/>
  <c r="U1769" i="109"/>
  <c r="U1805" i="109"/>
  <c r="U1804" i="109"/>
  <c r="U1814" i="109"/>
  <c r="U1801" i="109"/>
  <c r="U1778" i="109"/>
  <c r="U1808" i="109"/>
  <c r="U1763" i="109"/>
  <c r="U1783" i="109"/>
  <c r="U1771" i="109"/>
  <c r="U1807" i="109"/>
  <c r="U1662" i="109"/>
  <c r="U1751" i="109"/>
  <c r="U1782" i="109"/>
  <c r="U1740" i="109"/>
  <c r="W1752" i="109"/>
  <c r="W1765" i="109"/>
  <c r="W1644" i="109"/>
  <c r="W1776" i="109"/>
  <c r="W1737" i="109"/>
  <c r="W1777" i="109"/>
  <c r="W1802" i="109"/>
  <c r="W1784" i="109"/>
  <c r="W1754" i="109"/>
  <c r="W1750" i="109"/>
  <c r="W1764" i="109"/>
  <c r="W1716" i="109"/>
  <c r="T1638" i="109"/>
  <c r="AL1636" i="109" l="1"/>
  <c r="AL1843" i="109"/>
  <c r="AJ1517" i="109"/>
  <c r="AJ1724" i="109"/>
  <c r="AJ1492" i="109"/>
  <c r="AJ1699" i="109"/>
  <c r="AJ1470" i="109"/>
  <c r="AJ1677" i="109"/>
  <c r="AJ1525" i="109"/>
  <c r="AJ1732" i="109"/>
  <c r="AJ1486" i="109"/>
  <c r="AJ1693" i="109"/>
  <c r="AJ1542" i="109"/>
  <c r="AJ1749" i="109"/>
  <c r="AJ1539" i="109"/>
  <c r="AJ1746" i="109"/>
  <c r="AJ1564" i="109"/>
  <c r="AJ1771" i="109"/>
  <c r="AJ1552" i="109"/>
  <c r="AJ1759" i="109"/>
  <c r="AJ1555" i="109"/>
  <c r="AJ1762" i="109"/>
  <c r="AJ1560" i="109"/>
  <c r="AJ1767" i="109"/>
  <c r="AJ1559" i="109"/>
  <c r="AJ1766" i="109"/>
  <c r="AJ1566" i="109"/>
  <c r="AJ1773" i="109"/>
  <c r="AJ1556" i="109"/>
  <c r="AJ1763" i="109"/>
  <c r="AJ1565" i="109"/>
  <c r="AJ1772" i="109"/>
  <c r="AL1708" i="109"/>
  <c r="AL1501" i="109"/>
  <c r="AK1511" i="109"/>
  <c r="AK1718" i="109"/>
  <c r="AK1537" i="109"/>
  <c r="AK1744" i="109"/>
  <c r="AL1567" i="109"/>
  <c r="AL1774" i="109"/>
  <c r="AK1513" i="109"/>
  <c r="AK1720" i="109"/>
  <c r="AJ1455" i="109"/>
  <c r="AJ1662" i="109"/>
  <c r="AJ1532" i="109"/>
  <c r="AJ1739" i="109"/>
  <c r="AJ1535" i="109"/>
  <c r="AJ1742" i="109"/>
  <c r="AJ1548" i="109"/>
  <c r="AJ1755" i="109"/>
  <c r="AJ1541" i="109"/>
  <c r="AJ1748" i="109"/>
  <c r="AJ1465" i="109"/>
  <c r="AJ1672" i="109"/>
  <c r="AJ1515" i="109"/>
  <c r="AJ1722" i="109"/>
  <c r="AJ1475" i="109"/>
  <c r="AJ1682" i="109"/>
  <c r="AJ1519" i="109"/>
  <c r="AJ1726" i="109"/>
  <c r="AJ1467" i="109"/>
  <c r="AJ1674" i="109"/>
  <c r="AJ1523" i="109"/>
  <c r="AJ1730" i="109"/>
  <c r="AJ1540" i="109"/>
  <c r="AJ1747" i="109"/>
  <c r="AJ1545" i="109"/>
  <c r="AJ1752" i="109"/>
  <c r="AJ1557" i="109"/>
  <c r="AJ1764" i="109"/>
  <c r="AJ1543" i="109"/>
  <c r="AJ1750" i="109"/>
  <c r="AJ1521" i="109"/>
  <c r="AJ1728" i="109"/>
  <c r="AJ1544" i="109"/>
  <c r="AJ1751" i="109"/>
  <c r="AK1553" i="109"/>
  <c r="AK1760" i="109"/>
  <c r="AJ1449" i="109"/>
  <c r="AJ1656" i="109"/>
  <c r="AJ1530" i="109"/>
  <c r="AJ1737" i="109"/>
  <c r="AJ1528" i="109"/>
  <c r="AJ1735" i="109"/>
  <c r="AJ1489" i="109"/>
  <c r="AJ1696" i="109"/>
  <c r="AJ1533" i="109"/>
  <c r="AJ1740" i="109"/>
  <c r="AK1514" i="109"/>
  <c r="AK1721" i="109"/>
  <c r="AJ1547" i="109"/>
  <c r="AJ1754" i="109"/>
  <c r="AJ1546" i="109"/>
  <c r="AJ1753" i="109"/>
  <c r="AJ1561" i="109"/>
  <c r="AJ1768" i="109"/>
  <c r="AJ1558" i="109"/>
  <c r="AJ1765" i="109"/>
  <c r="AJ1562" i="109"/>
  <c r="AJ1769" i="109"/>
  <c r="AJ1550" i="109"/>
  <c r="AJ1757" i="109"/>
  <c r="AJ1554" i="109"/>
  <c r="AJ1761" i="109"/>
  <c r="AJ1551" i="109"/>
  <c r="AJ1758" i="109"/>
  <c r="AJ1563" i="109"/>
  <c r="AJ1770" i="109"/>
  <c r="AJ1549" i="109"/>
  <c r="AJ1756" i="109"/>
  <c r="AL1568" i="109"/>
  <c r="AL1775" i="109"/>
  <c r="AK1536" i="109"/>
  <c r="AK1743" i="109"/>
  <c r="AK1512" i="109"/>
  <c r="AK1719" i="109"/>
  <c r="AL1502" i="109"/>
  <c r="AL1709" i="109"/>
  <c r="AM1509" i="109"/>
  <c r="AM1716" i="109"/>
  <c r="AK1538" i="109"/>
  <c r="AK1745" i="109"/>
  <c r="AE1468" i="109"/>
  <c r="AF1468" i="109" s="1"/>
  <c r="AG1675" i="109" s="1"/>
  <c r="AJ1070" i="109"/>
  <c r="AK1070" i="109" s="1"/>
  <c r="AL1070" i="109" s="1"/>
  <c r="AM1070" i="109" s="1"/>
  <c r="AN1070" i="109" s="1"/>
  <c r="AO1070" i="109" s="1"/>
  <c r="AP1070" i="109" s="1"/>
  <c r="AQ1070" i="109" s="1"/>
  <c r="AR1070" i="109" s="1"/>
  <c r="AS1070" i="109" s="1"/>
  <c r="AT1070" i="109" s="1"/>
  <c r="AU1070" i="109" s="1"/>
  <c r="AW1070" i="109" s="1"/>
  <c r="AX1070" i="109" s="1"/>
  <c r="AY1070" i="109" s="1"/>
  <c r="AZ1070" i="109" s="1"/>
  <c r="BA1070" i="109" s="1"/>
  <c r="BB1070" i="109" s="1"/>
  <c r="BC1070" i="109" s="1"/>
  <c r="BD1070" i="109" s="1"/>
  <c r="BE1070" i="109" s="1"/>
  <c r="BF1070" i="109" s="1"/>
  <c r="BG1070" i="109" s="1"/>
  <c r="BH1070" i="109" s="1"/>
  <c r="AH1075" i="109"/>
  <c r="AJ1093" i="109"/>
  <c r="AK1093" i="109" s="1"/>
  <c r="AL1093" i="109" s="1"/>
  <c r="AM1093" i="109" s="1"/>
  <c r="AN1093" i="109" s="1"/>
  <c r="AO1093" i="109" s="1"/>
  <c r="AP1093" i="109" s="1"/>
  <c r="AQ1093" i="109" s="1"/>
  <c r="AR1093" i="109" s="1"/>
  <c r="AS1093" i="109" s="1"/>
  <c r="AT1093" i="109" s="1"/>
  <c r="AU1093" i="109" s="1"/>
  <c r="AW1093" i="109" s="1"/>
  <c r="AX1093" i="109" s="1"/>
  <c r="AY1093" i="109" s="1"/>
  <c r="AZ1093" i="109" s="1"/>
  <c r="BA1093" i="109" s="1"/>
  <c r="BB1093" i="109" s="1"/>
  <c r="BC1093" i="109" s="1"/>
  <c r="BD1093" i="109" s="1"/>
  <c r="BE1093" i="109" s="1"/>
  <c r="BF1093" i="109" s="1"/>
  <c r="BG1093" i="109" s="1"/>
  <c r="BH1093" i="109" s="1"/>
  <c r="AJ1080" i="109"/>
  <c r="AK1080" i="109" s="1"/>
  <c r="AL1080" i="109" s="1"/>
  <c r="AM1080" i="109" s="1"/>
  <c r="AN1080" i="109" s="1"/>
  <c r="AO1080" i="109" s="1"/>
  <c r="AP1080" i="109" s="1"/>
  <c r="AQ1080" i="109" s="1"/>
  <c r="AR1080" i="109" s="1"/>
  <c r="AS1080" i="109" s="1"/>
  <c r="AT1080" i="109" s="1"/>
  <c r="AU1080" i="109" s="1"/>
  <c r="AW1080" i="109" s="1"/>
  <c r="AX1080" i="109" s="1"/>
  <c r="AY1080" i="109" s="1"/>
  <c r="AZ1080" i="109" s="1"/>
  <c r="BA1080" i="109" s="1"/>
  <c r="BB1080" i="109" s="1"/>
  <c r="BC1080" i="109" s="1"/>
  <c r="BD1080" i="109" s="1"/>
  <c r="BE1080" i="109" s="1"/>
  <c r="BF1080" i="109" s="1"/>
  <c r="BG1080" i="109" s="1"/>
  <c r="BH1080" i="109" s="1"/>
  <c r="AJ1132" i="109"/>
  <c r="AK1132" i="109" s="1"/>
  <c r="AL1132" i="109" s="1"/>
  <c r="AM1132" i="109" s="1"/>
  <c r="AN1132" i="109" s="1"/>
  <c r="AO1132" i="109" s="1"/>
  <c r="AP1132" i="109" s="1"/>
  <c r="AQ1132" i="109" s="1"/>
  <c r="AR1132" i="109" s="1"/>
  <c r="AS1132" i="109" s="1"/>
  <c r="AT1132" i="109" s="1"/>
  <c r="AU1132" i="109" s="1"/>
  <c r="AW1132" i="109" s="1"/>
  <c r="AX1132" i="109" s="1"/>
  <c r="AY1132" i="109" s="1"/>
  <c r="AZ1132" i="109" s="1"/>
  <c r="BA1132" i="109" s="1"/>
  <c r="BB1132" i="109" s="1"/>
  <c r="BC1132" i="109" s="1"/>
  <c r="BD1132" i="109" s="1"/>
  <c r="BE1132" i="109" s="1"/>
  <c r="BF1132" i="109" s="1"/>
  <c r="BG1132" i="109" s="1"/>
  <c r="BH1132" i="109" s="1"/>
  <c r="S1064" i="109"/>
  <c r="S1096" i="109"/>
  <c r="S1049" i="109"/>
  <c r="AG1686" i="109"/>
  <c r="AG1479" i="109"/>
  <c r="AF1472" i="109"/>
  <c r="AG1472" i="109" s="1"/>
  <c r="Q1989" i="109"/>
  <c r="R1989" i="109" s="1"/>
  <c r="S1989" i="109" s="1"/>
  <c r="T1989" i="109" s="1"/>
  <c r="U1989" i="109" s="1"/>
  <c r="V1782" i="109"/>
  <c r="AF1886" i="109"/>
  <c r="W1792" i="109"/>
  <c r="W1642" i="109"/>
  <c r="W1808" i="109"/>
  <c r="X1806" i="109"/>
  <c r="W1757" i="109"/>
  <c r="X1787" i="109"/>
  <c r="W1773" i="109"/>
  <c r="W1796" i="109"/>
  <c r="X1829" i="109"/>
  <c r="W1814" i="109"/>
  <c r="W1782" i="109"/>
  <c r="X1843" i="109"/>
  <c r="U1638" i="109"/>
  <c r="X1831" i="109"/>
  <c r="Y1787" i="109"/>
  <c r="X1726" i="109"/>
  <c r="Y1726" i="109"/>
  <c r="Y1788" i="109"/>
  <c r="X1768" i="109"/>
  <c r="X1786" i="109"/>
  <c r="Y1778" i="109"/>
  <c r="X1721" i="109"/>
  <c r="Y1816" i="109"/>
  <c r="Y1708" i="109"/>
  <c r="X1762" i="109"/>
  <c r="X1774" i="109"/>
  <c r="Y1771" i="109"/>
  <c r="X1756" i="109"/>
  <c r="Y1720" i="109"/>
  <c r="Y1807" i="109"/>
  <c r="X1748" i="109"/>
  <c r="X1809" i="109"/>
  <c r="X1662" i="109"/>
  <c r="Y1755" i="109"/>
  <c r="Y1811" i="109"/>
  <c r="Y1799" i="109"/>
  <c r="X1714" i="109"/>
  <c r="X1839" i="109"/>
  <c r="Y1758" i="109"/>
  <c r="X1827" i="109"/>
  <c r="X1682" i="109"/>
  <c r="X1728" i="109"/>
  <c r="X1699" i="109"/>
  <c r="X1735" i="109"/>
  <c r="X1797" i="109"/>
  <c r="V1398" i="109"/>
  <c r="V1304" i="109"/>
  <c r="V1302" i="109"/>
  <c r="V1300" i="109"/>
  <c r="V1350" i="109"/>
  <c r="V1295" i="109"/>
  <c r="V1413" i="109"/>
  <c r="V1328" i="109"/>
  <c r="V1334" i="109"/>
  <c r="V1308" i="109"/>
  <c r="V1402" i="109"/>
  <c r="V1401" i="109"/>
  <c r="V1396" i="109"/>
  <c r="V1351" i="109"/>
  <c r="V1344" i="109"/>
  <c r="V1318" i="109"/>
  <c r="V1420" i="109"/>
  <c r="V1369" i="109"/>
  <c r="V1387" i="109"/>
  <c r="V1364" i="109"/>
  <c r="V1403" i="109"/>
  <c r="V1386" i="109"/>
  <c r="V1362" i="109"/>
  <c r="V1377" i="109"/>
  <c r="V1405" i="109"/>
  <c r="V1392" i="109"/>
  <c r="V1347" i="109"/>
  <c r="V1408" i="109"/>
  <c r="V1323" i="109"/>
  <c r="V1298" i="109"/>
  <c r="Z1726" i="109"/>
  <c r="Y1809" i="109"/>
  <c r="Y1737" i="109"/>
  <c r="Y1843" i="109"/>
  <c r="Y1789" i="109"/>
  <c r="Y1802" i="109"/>
  <c r="Y1791" i="109"/>
  <c r="Y1783" i="109"/>
  <c r="Y1796" i="109"/>
  <c r="Y1839" i="109"/>
  <c r="X1828" i="109"/>
  <c r="X1824" i="109"/>
  <c r="X1823" i="109"/>
  <c r="X1732" i="109"/>
  <c r="X1722" i="109"/>
  <c r="Y1785" i="109"/>
  <c r="Y1757" i="109"/>
  <c r="Y1765" i="109"/>
  <c r="Y1644" i="109"/>
  <c r="V1421" i="109"/>
  <c r="V1389" i="109"/>
  <c r="V1307" i="109"/>
  <c r="V1341" i="109"/>
  <c r="V1353" i="109"/>
  <c r="V1394" i="109"/>
  <c r="V1348" i="109"/>
  <c r="V1333" i="109"/>
  <c r="V1330" i="109"/>
  <c r="V1316" i="109"/>
  <c r="V1336" i="109"/>
  <c r="V1429" i="109"/>
  <c r="V1410" i="109"/>
  <c r="V1326" i="109"/>
  <c r="V1379" i="109"/>
  <c r="V1417" i="109"/>
  <c r="V1360" i="109"/>
  <c r="V1412" i="109"/>
  <c r="V1345" i="109"/>
  <c r="V1310" i="109"/>
  <c r="V1426" i="109"/>
  <c r="V1346" i="109"/>
  <c r="V1305" i="109"/>
  <c r="V1422" i="109"/>
  <c r="V1343" i="109"/>
  <c r="V1361" i="109"/>
  <c r="V1321" i="109"/>
  <c r="V1338" i="109"/>
  <c r="V1378" i="109"/>
  <c r="V1424" i="109"/>
  <c r="Y1827" i="109"/>
  <c r="Y1794" i="109"/>
  <c r="Y1763" i="109"/>
  <c r="Y1744" i="109"/>
  <c r="Y1784" i="109"/>
  <c r="Y1768" i="109"/>
  <c r="Y1764" i="109"/>
  <c r="Y1745" i="109"/>
  <c r="X1826" i="109"/>
  <c r="X1730" i="109"/>
  <c r="X1842" i="109"/>
  <c r="X1844" i="109"/>
  <c r="X1822" i="109"/>
  <c r="Y1782" i="109"/>
  <c r="AA1788" i="109"/>
  <c r="Z1799" i="109"/>
  <c r="Z1807" i="109"/>
  <c r="Z1816" i="109"/>
  <c r="Z1771" i="109"/>
  <c r="Z1811" i="109"/>
  <c r="Z1758" i="109"/>
  <c r="Z1662" i="109"/>
  <c r="Z1714" i="109"/>
  <c r="Z1682" i="109"/>
  <c r="Z1735" i="109"/>
  <c r="Z1797" i="109"/>
  <c r="Z1699" i="109"/>
  <c r="Z1828" i="109"/>
  <c r="Z1722" i="109"/>
  <c r="AA1768" i="109"/>
  <c r="Z1842" i="109"/>
  <c r="Z1656" i="109"/>
  <c r="Z1824" i="109"/>
  <c r="AA1843" i="109"/>
  <c r="AA1794" i="109"/>
  <c r="AA1758" i="109"/>
  <c r="Z1730" i="109"/>
  <c r="AA1783" i="109"/>
  <c r="AA1839" i="109"/>
  <c r="AA1757" i="109"/>
  <c r="AA1799" i="109"/>
  <c r="AA1776" i="109"/>
  <c r="Z1836" i="109"/>
  <c r="Z1823" i="109"/>
  <c r="AA1753" i="109"/>
  <c r="AA1784" i="109"/>
  <c r="AA1764" i="109"/>
  <c r="AA1805" i="109"/>
  <c r="Z1840" i="109"/>
  <c r="AB1720" i="109"/>
  <c r="AA1808" i="109"/>
  <c r="AA1809" i="109"/>
  <c r="AA1708" i="109"/>
  <c r="AA1810" i="109"/>
  <c r="AA1811" i="109"/>
  <c r="Z1844" i="109"/>
  <c r="AA1774" i="109"/>
  <c r="AA1802" i="109"/>
  <c r="AA1760" i="109"/>
  <c r="AA1751" i="109"/>
  <c r="AA1765" i="109"/>
  <c r="AA1816" i="109"/>
  <c r="Z1719" i="109"/>
  <c r="AA1769" i="109"/>
  <c r="Z1834" i="109"/>
  <c r="Z1819" i="109"/>
  <c r="Z1740" i="109"/>
  <c r="AA1737" i="109"/>
  <c r="AA1827" i="109"/>
  <c r="AA1747" i="109"/>
  <c r="Z1826" i="109"/>
  <c r="AA1815" i="109"/>
  <c r="AA1746" i="109"/>
  <c r="AA1743" i="109"/>
  <c r="AA1766" i="109"/>
  <c r="AA1772" i="109"/>
  <c r="AA1754" i="109"/>
  <c r="AA1841" i="109"/>
  <c r="AA1771" i="109"/>
  <c r="AA1825" i="109"/>
  <c r="Z1696" i="109"/>
  <c r="AA1792" i="109"/>
  <c r="AA1739" i="109"/>
  <c r="Z1718" i="109"/>
  <c r="Z1677" i="109"/>
  <c r="AA1748" i="109"/>
  <c r="AA1716" i="109"/>
  <c r="AA1759" i="109"/>
  <c r="AA1770" i="109"/>
  <c r="AA1761" i="109"/>
  <c r="Z1712" i="109"/>
  <c r="AA1752" i="109"/>
  <c r="AA1779" i="109"/>
  <c r="AA1789" i="109"/>
  <c r="AA1796" i="109"/>
  <c r="AA1785" i="109"/>
  <c r="AA1644" i="109"/>
  <c r="AA1745" i="109"/>
  <c r="AA1782" i="109"/>
  <c r="AB1662" i="109"/>
  <c r="AB1714" i="109"/>
  <c r="AB1682" i="109"/>
  <c r="AB1699" i="109"/>
  <c r="AB1735" i="109"/>
  <c r="AB1797" i="109"/>
  <c r="AC1839" i="109"/>
  <c r="AB1823" i="109"/>
  <c r="AC1808" i="109"/>
  <c r="AC1773" i="109"/>
  <c r="AB1722" i="109"/>
  <c r="AC1810" i="109"/>
  <c r="AC1755" i="109"/>
  <c r="AB1677" i="109"/>
  <c r="AC1644" i="109"/>
  <c r="AB1820" i="109"/>
  <c r="AC1788" i="109"/>
  <c r="AC1800" i="109"/>
  <c r="AC1775" i="109"/>
  <c r="AC1758" i="109"/>
  <c r="AC1780" i="109"/>
  <c r="AC1813" i="109"/>
  <c r="AC1781" i="109"/>
  <c r="AC1805" i="109"/>
  <c r="AC1751" i="109"/>
  <c r="AC1841" i="109"/>
  <c r="AC1803" i="109"/>
  <c r="AC1744" i="109"/>
  <c r="AC1833" i="109"/>
  <c r="AD1726" i="109"/>
  <c r="AC1791" i="109"/>
  <c r="AC1829" i="109"/>
  <c r="AC1672" i="109"/>
  <c r="AC1776" i="109"/>
  <c r="AC1811" i="109"/>
  <c r="AB1832" i="109"/>
  <c r="AC1767" i="109"/>
  <c r="AB1656" i="109"/>
  <c r="AC1794" i="109"/>
  <c r="AB1836" i="109"/>
  <c r="AC1809" i="109"/>
  <c r="AC1771" i="109"/>
  <c r="AC1792" i="109"/>
  <c r="AC1748" i="109"/>
  <c r="AC1759" i="109"/>
  <c r="AB1712" i="109"/>
  <c r="AC1779" i="109"/>
  <c r="AB1674" i="109"/>
  <c r="AC1774" i="109"/>
  <c r="AC1765" i="109"/>
  <c r="AC1739" i="109"/>
  <c r="AC1763" i="109"/>
  <c r="AC1806" i="109"/>
  <c r="AC1762" i="109"/>
  <c r="AC1816" i="109"/>
  <c r="AC1789" i="109"/>
  <c r="AC1825" i="109"/>
  <c r="AC1783" i="109"/>
  <c r="AC1757" i="109"/>
  <c r="AC1790" i="109"/>
  <c r="AB1724" i="109"/>
  <c r="AC1753" i="109"/>
  <c r="AD1720" i="109"/>
  <c r="AB1740" i="109"/>
  <c r="AC1768" i="109"/>
  <c r="AB1844" i="109"/>
  <c r="AB1819" i="109"/>
  <c r="AC1746" i="109"/>
  <c r="AC1728" i="109"/>
  <c r="AB1693" i="109"/>
  <c r="AC1795" i="109"/>
  <c r="AC1749" i="109"/>
  <c r="AC1798" i="109"/>
  <c r="AC1770" i="109"/>
  <c r="AC1799" i="109"/>
  <c r="AB1840" i="109"/>
  <c r="AB1826" i="109"/>
  <c r="AC1766" i="109"/>
  <c r="AB1718" i="109"/>
  <c r="AC1750" i="109"/>
  <c r="AC1804" i="109"/>
  <c r="AB1817" i="109"/>
  <c r="AC1708" i="109"/>
  <c r="AC1814" i="109"/>
  <c r="AB1822" i="109"/>
  <c r="AC1752" i="109"/>
  <c r="AC1785" i="109"/>
  <c r="AC1777" i="109"/>
  <c r="AC1787" i="109"/>
  <c r="AB1709" i="109"/>
  <c r="AB1838" i="109"/>
  <c r="AB1642" i="109"/>
  <c r="AA1638" i="109"/>
  <c r="AC1815" i="109"/>
  <c r="AC1778" i="109"/>
  <c r="AC1812" i="109"/>
  <c r="AC1784" i="109"/>
  <c r="AC1827" i="109"/>
  <c r="AC1754" i="109"/>
  <c r="AB1818" i="109"/>
  <c r="AC1801" i="109"/>
  <c r="AB1842" i="109"/>
  <c r="AB1824" i="109"/>
  <c r="AC1764" i="109"/>
  <c r="AC1760" i="109"/>
  <c r="AB1719" i="109"/>
  <c r="AC1747" i="109"/>
  <c r="AC1772" i="109"/>
  <c r="AB1649" i="109"/>
  <c r="AB1732" i="109"/>
  <c r="AC1721" i="109"/>
  <c r="AC1742" i="109"/>
  <c r="AB1730" i="109"/>
  <c r="AB1834" i="109"/>
  <c r="AB1696" i="109"/>
  <c r="AC1716" i="109"/>
  <c r="AC1761" i="109"/>
  <c r="AC1796" i="109"/>
  <c r="AC1793" i="109"/>
  <c r="AB1830" i="109"/>
  <c r="AC1807" i="109"/>
  <c r="AC1769" i="109"/>
  <c r="AC1745" i="109"/>
  <c r="AC1837" i="109"/>
  <c r="AC1843" i="109"/>
  <c r="AC1802" i="109"/>
  <c r="AC1737" i="109"/>
  <c r="AC1743" i="109"/>
  <c r="AC1782" i="109"/>
  <c r="AD1662" i="109"/>
  <c r="AD1714" i="109"/>
  <c r="AD1682" i="109"/>
  <c r="AD1797" i="109"/>
  <c r="AD1699" i="109"/>
  <c r="AD1735" i="109"/>
  <c r="AE1767" i="109"/>
  <c r="AE1825" i="109"/>
  <c r="AE1753" i="109"/>
  <c r="AE1795" i="109"/>
  <c r="AD1838" i="109"/>
  <c r="AD1732" i="109"/>
  <c r="AE1781" i="109"/>
  <c r="AE1776" i="109"/>
  <c r="AE1765" i="109"/>
  <c r="AD1819" i="109"/>
  <c r="AD1642" i="109"/>
  <c r="AC1638" i="109"/>
  <c r="AE1742" i="109"/>
  <c r="AE1839" i="109"/>
  <c r="AE1800" i="109"/>
  <c r="AE1794" i="109"/>
  <c r="AE1816" i="109"/>
  <c r="AE1768" i="109"/>
  <c r="AE1728" i="109"/>
  <c r="AE1807" i="109"/>
  <c r="AE1790" i="109"/>
  <c r="AE1750" i="109"/>
  <c r="AE1785" i="109"/>
  <c r="AE1754" i="109"/>
  <c r="AE1745" i="109"/>
  <c r="AE1672" i="109"/>
  <c r="AF1720" i="109"/>
  <c r="AE1752" i="109"/>
  <c r="AE1757" i="109"/>
  <c r="AE1841" i="109"/>
  <c r="AD1836" i="109"/>
  <c r="AE1759" i="109"/>
  <c r="AE1762" i="109"/>
  <c r="AE1799" i="109"/>
  <c r="AE1784" i="109"/>
  <c r="AD1834" i="109"/>
  <c r="AD1830" i="109"/>
  <c r="AE1743" i="109"/>
  <c r="AE1786" i="109"/>
  <c r="AD1828" i="109"/>
  <c r="AE1802" i="109"/>
  <c r="AE1835" i="109"/>
  <c r="AD1823" i="109"/>
  <c r="AE1770" i="109"/>
  <c r="AD1718" i="109"/>
  <c r="AE1810" i="109"/>
  <c r="AE1755" i="109"/>
  <c r="AE1805" i="109"/>
  <c r="AE1748" i="109"/>
  <c r="AE1774" i="109"/>
  <c r="AD1724" i="109"/>
  <c r="AE1746" i="109"/>
  <c r="AE1749" i="109"/>
  <c r="AD1822" i="109"/>
  <c r="AD1709" i="109"/>
  <c r="AD1842" i="109"/>
  <c r="AE1716" i="109"/>
  <c r="AE1796" i="109"/>
  <c r="AE1737" i="109"/>
  <c r="AE1831" i="109"/>
  <c r="AE1769" i="109"/>
  <c r="AE1780" i="109"/>
  <c r="AE1792" i="109"/>
  <c r="AE1763" i="109"/>
  <c r="AE1766" i="109"/>
  <c r="AE1803" i="109"/>
  <c r="AE1787" i="109"/>
  <c r="AE1747" i="109"/>
  <c r="AE1751" i="109"/>
  <c r="AE1829" i="109"/>
  <c r="AD1656" i="109"/>
  <c r="AE1815" i="109"/>
  <c r="AD1719" i="109"/>
  <c r="AE1758" i="109"/>
  <c r="AD1840" i="109"/>
  <c r="AE1808" i="109"/>
  <c r="AE1809" i="109"/>
  <c r="AE1739" i="109"/>
  <c r="AE1789" i="109"/>
  <c r="AD1844" i="109"/>
  <c r="AD1693" i="109"/>
  <c r="AE1804" i="109"/>
  <c r="AE1777" i="109"/>
  <c r="AE1764" i="109"/>
  <c r="AE1837" i="109"/>
  <c r="AE1812" i="109"/>
  <c r="AD1824" i="109"/>
  <c r="AD1722" i="109"/>
  <c r="AE1791" i="109"/>
  <c r="AE1811" i="109"/>
  <c r="AD1832" i="109"/>
  <c r="AD1674" i="109"/>
  <c r="AE1783" i="109"/>
  <c r="AD1740" i="109"/>
  <c r="AE1782" i="109"/>
  <c r="AF1662" i="109"/>
  <c r="AF1714" i="109"/>
  <c r="AF1682" i="109"/>
  <c r="AF1797" i="109"/>
  <c r="AF1699" i="109"/>
  <c r="AF1735" i="109"/>
  <c r="AG1753" i="109"/>
  <c r="AG1765" i="109"/>
  <c r="AG1839" i="109"/>
  <c r="AG1790" i="109"/>
  <c r="AF1828" i="109"/>
  <c r="AG1805" i="109"/>
  <c r="AG1769" i="109"/>
  <c r="AG1783" i="109"/>
  <c r="AF1696" i="109"/>
  <c r="AF1818" i="109"/>
  <c r="AG1772" i="109"/>
  <c r="AG1759" i="109"/>
  <c r="AG1766" i="109"/>
  <c r="AG1815" i="109"/>
  <c r="AG1804" i="109"/>
  <c r="AG1764" i="109"/>
  <c r="AG1812" i="109"/>
  <c r="AG1833" i="109"/>
  <c r="AG1814" i="109"/>
  <c r="AG1747" i="109"/>
  <c r="AG1789" i="109"/>
  <c r="AG1756" i="109"/>
  <c r="AF1820" i="109"/>
  <c r="AG1760" i="109"/>
  <c r="AG1795" i="109"/>
  <c r="AG1742" i="109"/>
  <c r="AG1799" i="109"/>
  <c r="AF1834" i="109"/>
  <c r="AF1709" i="109"/>
  <c r="AG1831" i="109"/>
  <c r="AG1803" i="109"/>
  <c r="AG1758" i="109"/>
  <c r="AG1777" i="109"/>
  <c r="AG1813" i="109"/>
  <c r="AG1816" i="109"/>
  <c r="AG1750" i="109"/>
  <c r="AG1792" i="109"/>
  <c r="AG1808" i="109"/>
  <c r="AG1739" i="109"/>
  <c r="AG1782" i="109"/>
  <c r="AH1662" i="109"/>
  <c r="AH1714" i="109"/>
  <c r="AH1682" i="109"/>
  <c r="AH1797" i="109"/>
  <c r="AH1699" i="109"/>
  <c r="AH1735" i="109"/>
  <c r="AH1818" i="109"/>
  <c r="AH1820" i="109"/>
  <c r="AH1840" i="109"/>
  <c r="AH1696" i="109"/>
  <c r="AH1732" i="109"/>
  <c r="AH1832" i="109"/>
  <c r="AH1719" i="109"/>
  <c r="AH1844" i="109"/>
  <c r="AH1823" i="109"/>
  <c r="AH1656" i="109"/>
  <c r="AH1730" i="109"/>
  <c r="AH1740" i="109"/>
  <c r="AH1830" i="109"/>
  <c r="AH1838" i="109"/>
  <c r="AH1826" i="109"/>
  <c r="AH1674" i="109"/>
  <c r="AH1828" i="109"/>
  <c r="AH1834" i="109"/>
  <c r="AH1722" i="109"/>
  <c r="AH1836" i="109"/>
  <c r="AH1821" i="109"/>
  <c r="AH1819" i="109"/>
  <c r="AH1842" i="109"/>
  <c r="AH1822" i="109"/>
  <c r="AH1817" i="109"/>
  <c r="AH1709" i="109"/>
  <c r="AH1724" i="109"/>
  <c r="AH1824" i="109"/>
  <c r="AH1718" i="109"/>
  <c r="AH1693" i="109"/>
  <c r="AH1677" i="109"/>
  <c r="EJ1637" i="109"/>
  <c r="AM1636" i="109" l="1"/>
  <c r="AM1843" i="109"/>
  <c r="AM1501" i="109"/>
  <c r="AM1708" i="109"/>
  <c r="AL1538" i="109"/>
  <c r="AL1745" i="109"/>
  <c r="AM1502" i="109"/>
  <c r="AM1709" i="109"/>
  <c r="AL1536" i="109"/>
  <c r="AL1743" i="109"/>
  <c r="AK1549" i="109"/>
  <c r="AK1756" i="109"/>
  <c r="AK1551" i="109"/>
  <c r="AK1758" i="109"/>
  <c r="AK1550" i="109"/>
  <c r="AK1757" i="109"/>
  <c r="AK1558" i="109"/>
  <c r="AK1765" i="109"/>
  <c r="AK1546" i="109"/>
  <c r="AK1753" i="109"/>
  <c r="AL1514" i="109"/>
  <c r="AL1721" i="109"/>
  <c r="AK1489" i="109"/>
  <c r="AK1696" i="109"/>
  <c r="AK1530" i="109"/>
  <c r="AK1737" i="109"/>
  <c r="AL1553" i="109"/>
  <c r="AL1760" i="109"/>
  <c r="AK1521" i="109"/>
  <c r="AK1728" i="109"/>
  <c r="AK1557" i="109"/>
  <c r="AK1764" i="109"/>
  <c r="AK1540" i="109"/>
  <c r="AK1747" i="109"/>
  <c r="AK1467" i="109"/>
  <c r="AK1674" i="109"/>
  <c r="AK1475" i="109"/>
  <c r="AK1682" i="109"/>
  <c r="AK1465" i="109"/>
  <c r="AK1672" i="109"/>
  <c r="AK1548" i="109"/>
  <c r="AK1755" i="109"/>
  <c r="AK1532" i="109"/>
  <c r="AK1739" i="109"/>
  <c r="AL1513" i="109"/>
  <c r="AL1720" i="109"/>
  <c r="AL1537" i="109"/>
  <c r="AL1744" i="109"/>
  <c r="AK1556" i="109"/>
  <c r="AK1763" i="109"/>
  <c r="AK1559" i="109"/>
  <c r="AK1766" i="109"/>
  <c r="AK1555" i="109"/>
  <c r="AK1762" i="109"/>
  <c r="AK1564" i="109"/>
  <c r="AK1771" i="109"/>
  <c r="AK1542" i="109"/>
  <c r="AK1749" i="109"/>
  <c r="AK1525" i="109"/>
  <c r="AK1732" i="109"/>
  <c r="AK1492" i="109"/>
  <c r="AK1699" i="109"/>
  <c r="AN1509" i="109"/>
  <c r="AN1716" i="109"/>
  <c r="AL1512" i="109"/>
  <c r="AL1719" i="109"/>
  <c r="AM1568" i="109"/>
  <c r="AM1775" i="109"/>
  <c r="AK1563" i="109"/>
  <c r="AK1770" i="109"/>
  <c r="AK1554" i="109"/>
  <c r="AK1761" i="109"/>
  <c r="AK1562" i="109"/>
  <c r="AK1769" i="109"/>
  <c r="AK1561" i="109"/>
  <c r="AK1768" i="109"/>
  <c r="AK1547" i="109"/>
  <c r="AK1754" i="109"/>
  <c r="AK1533" i="109"/>
  <c r="AK1740" i="109"/>
  <c r="AK1528" i="109"/>
  <c r="AK1735" i="109"/>
  <c r="AK1449" i="109"/>
  <c r="AK1656" i="109"/>
  <c r="AK1544" i="109"/>
  <c r="AK1751" i="109"/>
  <c r="AK1543" i="109"/>
  <c r="AK1750" i="109"/>
  <c r="AK1545" i="109"/>
  <c r="AK1752" i="109"/>
  <c r="AK1523" i="109"/>
  <c r="AK1730" i="109"/>
  <c r="AK1519" i="109"/>
  <c r="AK1726" i="109"/>
  <c r="AK1515" i="109"/>
  <c r="AK1722" i="109"/>
  <c r="AK1541" i="109"/>
  <c r="AK1748" i="109"/>
  <c r="AK1535" i="109"/>
  <c r="AK1742" i="109"/>
  <c r="AK1455" i="109"/>
  <c r="AK1662" i="109"/>
  <c r="AM1567" i="109"/>
  <c r="AM1774" i="109"/>
  <c r="AL1511" i="109"/>
  <c r="AL1718" i="109"/>
  <c r="AK1565" i="109"/>
  <c r="AK1772" i="109"/>
  <c r="AK1566" i="109"/>
  <c r="AK1773" i="109"/>
  <c r="AK1560" i="109"/>
  <c r="AK1767" i="109"/>
  <c r="AK1552" i="109"/>
  <c r="AK1759" i="109"/>
  <c r="AK1539" i="109"/>
  <c r="AK1746" i="109"/>
  <c r="AK1486" i="109"/>
  <c r="AK1693" i="109"/>
  <c r="AK1470" i="109"/>
  <c r="AK1677" i="109"/>
  <c r="AK1517" i="109"/>
  <c r="AK1724" i="109"/>
  <c r="AG1468" i="109"/>
  <c r="AH1675" i="109" s="1"/>
  <c r="AF1675" i="109"/>
  <c r="AF1882" i="109" s="1"/>
  <c r="AG1882" i="109" s="1"/>
  <c r="AJ1075" i="109"/>
  <c r="AK1075" i="109" s="1"/>
  <c r="AL1075" i="109" s="1"/>
  <c r="AM1075" i="109" s="1"/>
  <c r="AN1075" i="109" s="1"/>
  <c r="AO1075" i="109" s="1"/>
  <c r="AP1075" i="109" s="1"/>
  <c r="AQ1075" i="109" s="1"/>
  <c r="AR1075" i="109" s="1"/>
  <c r="AS1075" i="109" s="1"/>
  <c r="AT1075" i="109" s="1"/>
  <c r="AU1075" i="109" s="1"/>
  <c r="AW1075" i="109" s="1"/>
  <c r="AX1075" i="109" s="1"/>
  <c r="AY1075" i="109" s="1"/>
  <c r="AZ1075" i="109" s="1"/>
  <c r="BA1075" i="109" s="1"/>
  <c r="BB1075" i="109" s="1"/>
  <c r="BC1075" i="109" s="1"/>
  <c r="BD1075" i="109" s="1"/>
  <c r="BE1075" i="109" s="1"/>
  <c r="BF1075" i="109" s="1"/>
  <c r="BG1075" i="109" s="1"/>
  <c r="BH1075" i="109" s="1"/>
  <c r="T1049" i="109"/>
  <c r="T1096" i="109"/>
  <c r="T1064" i="109"/>
  <c r="AH1686" i="109"/>
  <c r="AI1686" i="109" s="1"/>
  <c r="AH1479" i="109"/>
  <c r="AJ1686" i="109" s="1"/>
  <c r="AG1893" i="109"/>
  <c r="AG1679" i="109"/>
  <c r="AG1886" i="109" s="1"/>
  <c r="W1989" i="109"/>
  <c r="AH1679" i="109"/>
  <c r="AH1472" i="109"/>
  <c r="AJ1679" i="109" s="1"/>
  <c r="AH1468" i="109"/>
  <c r="AJ1675" i="109" s="1"/>
  <c r="AG1788" i="109"/>
  <c r="AG1825" i="109"/>
  <c r="AG1757" i="109"/>
  <c r="AG1802" i="109"/>
  <c r="AG1810" i="109"/>
  <c r="AG1780" i="109"/>
  <c r="AF1656" i="109"/>
  <c r="AF1693" i="109"/>
  <c r="AF1722" i="109"/>
  <c r="AH1726" i="109"/>
  <c r="AF1730" i="109"/>
  <c r="AF1826" i="109"/>
  <c r="AF1732" i="109"/>
  <c r="AF1836" i="109"/>
  <c r="AG1746" i="109"/>
  <c r="AG1761" i="109"/>
  <c r="AF1817" i="109"/>
  <c r="AG1781" i="109"/>
  <c r="AG1728" i="109"/>
  <c r="AG1835" i="109"/>
  <c r="AG1755" i="109"/>
  <c r="AG1837" i="109"/>
  <c r="AF1832" i="109"/>
  <c r="AG1798" i="109"/>
  <c r="AF1821" i="109"/>
  <c r="AG1771" i="109"/>
  <c r="AG1806" i="109"/>
  <c r="AF1819" i="109"/>
  <c r="AG1794" i="109"/>
  <c r="AG1743" i="109"/>
  <c r="AG1716" i="109"/>
  <c r="AG1809" i="109"/>
  <c r="AG1793" i="109"/>
  <c r="AG1744" i="109"/>
  <c r="AG1827" i="109"/>
  <c r="AG1776" i="109"/>
  <c r="AG1672" i="109"/>
  <c r="AF1823" i="109"/>
  <c r="AG1770" i="109"/>
  <c r="AG1749" i="109"/>
  <c r="AF1719" i="109"/>
  <c r="AG1786" i="109"/>
  <c r="AG1748" i="109"/>
  <c r="AG1796" i="109"/>
  <c r="AG1763" i="109"/>
  <c r="AG1787" i="109"/>
  <c r="AF1740" i="109"/>
  <c r="AG1801" i="109"/>
  <c r="AF1677" i="109"/>
  <c r="AG1721" i="109"/>
  <c r="AG1762" i="109"/>
  <c r="AG1784" i="109"/>
  <c r="AF1724" i="109"/>
  <c r="AF1842" i="109"/>
  <c r="AG1708" i="109"/>
  <c r="AG1775" i="109"/>
  <c r="AF1838" i="109"/>
  <c r="AG1754" i="109"/>
  <c r="AG1774" i="109"/>
  <c r="AG1737" i="109"/>
  <c r="AG1768" i="109"/>
  <c r="AH1720" i="109"/>
  <c r="AF1822" i="109"/>
  <c r="AG1829" i="109"/>
  <c r="AG1811" i="109"/>
  <c r="AG1773" i="109"/>
  <c r="AG1767" i="109"/>
  <c r="AG1800" i="109"/>
  <c r="AG1807" i="109"/>
  <c r="AG1785" i="109"/>
  <c r="AG1841" i="109"/>
  <c r="AF1830" i="109"/>
  <c r="AF1840" i="109"/>
  <c r="AF1674" i="109"/>
  <c r="AG1779" i="109"/>
  <c r="AG1843" i="109"/>
  <c r="AG1778" i="109"/>
  <c r="AG1745" i="109"/>
  <c r="AG1752" i="109"/>
  <c r="AF1718" i="109"/>
  <c r="AG1751" i="109"/>
  <c r="AF1844" i="109"/>
  <c r="AF1824" i="109"/>
  <c r="AG1791" i="109"/>
  <c r="AN1636" i="109" l="1"/>
  <c r="AN1843" i="109"/>
  <c r="AL1517" i="109"/>
  <c r="AL1724" i="109"/>
  <c r="AL1486" i="109"/>
  <c r="AL1693" i="109"/>
  <c r="AL1552" i="109"/>
  <c r="AL1759" i="109"/>
  <c r="AL1566" i="109"/>
  <c r="AL1773" i="109"/>
  <c r="AM1511" i="109"/>
  <c r="AM1718" i="109"/>
  <c r="AL1455" i="109"/>
  <c r="AL1662" i="109"/>
  <c r="AL1541" i="109"/>
  <c r="AL1748" i="109"/>
  <c r="AL1519" i="109"/>
  <c r="AL1726" i="109"/>
  <c r="AL1545" i="109"/>
  <c r="AL1752" i="109"/>
  <c r="AL1544" i="109"/>
  <c r="AL1751" i="109"/>
  <c r="AL1528" i="109"/>
  <c r="AL1735" i="109"/>
  <c r="AL1547" i="109"/>
  <c r="AL1754" i="109"/>
  <c r="AL1562" i="109"/>
  <c r="AL1769" i="109"/>
  <c r="AL1563" i="109"/>
  <c r="AL1770" i="109"/>
  <c r="AM1512" i="109"/>
  <c r="AM1719" i="109"/>
  <c r="AL1492" i="109"/>
  <c r="AL1699" i="109"/>
  <c r="AL1542" i="109"/>
  <c r="AL1749" i="109"/>
  <c r="AL1555" i="109"/>
  <c r="AL1762" i="109"/>
  <c r="AL1556" i="109"/>
  <c r="AL1763" i="109"/>
  <c r="AM1513" i="109"/>
  <c r="AM1720" i="109"/>
  <c r="AL1548" i="109"/>
  <c r="AL1755" i="109"/>
  <c r="AL1475" i="109"/>
  <c r="AL1682" i="109"/>
  <c r="AL1540" i="109"/>
  <c r="AL1747" i="109"/>
  <c r="AL1521" i="109"/>
  <c r="AL1728" i="109"/>
  <c r="AL1530" i="109"/>
  <c r="AL1737" i="109"/>
  <c r="AM1514" i="109"/>
  <c r="AM1721" i="109"/>
  <c r="AL1558" i="109"/>
  <c r="AL1765" i="109"/>
  <c r="AL1551" i="109"/>
  <c r="AL1758" i="109"/>
  <c r="AM1536" i="109"/>
  <c r="AM1743" i="109"/>
  <c r="AM1538" i="109"/>
  <c r="AM1745" i="109"/>
  <c r="AL1470" i="109"/>
  <c r="AL1677" i="109"/>
  <c r="AL1539" i="109"/>
  <c r="AL1746" i="109"/>
  <c r="AL1560" i="109"/>
  <c r="AL1767" i="109"/>
  <c r="AL1565" i="109"/>
  <c r="AL1772" i="109"/>
  <c r="AN1567" i="109"/>
  <c r="AN1774" i="109"/>
  <c r="AL1535" i="109"/>
  <c r="AL1742" i="109"/>
  <c r="AL1515" i="109"/>
  <c r="AL1722" i="109"/>
  <c r="AL1523" i="109"/>
  <c r="AL1730" i="109"/>
  <c r="AL1543" i="109"/>
  <c r="AL1750" i="109"/>
  <c r="AL1449" i="109"/>
  <c r="AL1656" i="109"/>
  <c r="AL1533" i="109"/>
  <c r="AL1740" i="109"/>
  <c r="AL1561" i="109"/>
  <c r="AL1768" i="109"/>
  <c r="AL1554" i="109"/>
  <c r="AL1761" i="109"/>
  <c r="AN1568" i="109"/>
  <c r="AN1775" i="109"/>
  <c r="AO1509" i="109"/>
  <c r="AO1716" i="109"/>
  <c r="AL1525" i="109"/>
  <c r="AL1732" i="109"/>
  <c r="AL1564" i="109"/>
  <c r="AL1771" i="109"/>
  <c r="AL1559" i="109"/>
  <c r="AL1766" i="109"/>
  <c r="AM1537" i="109"/>
  <c r="AM1744" i="109"/>
  <c r="AL1532" i="109"/>
  <c r="AL1739" i="109"/>
  <c r="AL1465" i="109"/>
  <c r="AL1672" i="109"/>
  <c r="AL1467" i="109"/>
  <c r="AL1674" i="109"/>
  <c r="AL1557" i="109"/>
  <c r="AL1764" i="109"/>
  <c r="AM1553" i="109"/>
  <c r="AM1760" i="109"/>
  <c r="AL1489" i="109"/>
  <c r="AL1696" i="109"/>
  <c r="AL1546" i="109"/>
  <c r="AL1753" i="109"/>
  <c r="AL1550" i="109"/>
  <c r="AL1757" i="109"/>
  <c r="AL1549" i="109"/>
  <c r="AL1756" i="109"/>
  <c r="AN1502" i="109"/>
  <c r="AN1709" i="109"/>
  <c r="AN1501" i="109"/>
  <c r="AN1708" i="109"/>
  <c r="U1096" i="109"/>
  <c r="U1064" i="109"/>
  <c r="U1049" i="109"/>
  <c r="AJ1479" i="109"/>
  <c r="AK1686" i="109" s="1"/>
  <c r="AH1893" i="109"/>
  <c r="AH1886" i="109"/>
  <c r="AJ1472" i="109"/>
  <c r="AK1679" i="109" s="1"/>
  <c r="AJ1468" i="109"/>
  <c r="AK1675" i="109" s="1"/>
  <c r="AI1679" i="109"/>
  <c r="AH1882" i="109"/>
  <c r="AI1675" i="109"/>
  <c r="AF1726" i="109"/>
  <c r="AE1779" i="109"/>
  <c r="AE1801" i="109"/>
  <c r="AE1756" i="109"/>
  <c r="AD1730" i="109"/>
  <c r="AD1677" i="109"/>
  <c r="AE1798" i="109"/>
  <c r="AD1649" i="109"/>
  <c r="AD1696" i="109"/>
  <c r="AD1821" i="109"/>
  <c r="AE1813" i="109"/>
  <c r="AE1833" i="109"/>
  <c r="AE1771" i="109"/>
  <c r="AD1826" i="109"/>
  <c r="AE1708" i="109"/>
  <c r="AD1818" i="109"/>
  <c r="AE1761" i="109"/>
  <c r="AE1793" i="109"/>
  <c r="AE1843" i="109"/>
  <c r="AE1788" i="109"/>
  <c r="AD1712" i="109"/>
  <c r="AE1773" i="109"/>
  <c r="AD1820" i="109"/>
  <c r="AE1744" i="109"/>
  <c r="AE1806" i="109"/>
  <c r="AD1817" i="109"/>
  <c r="AE1778" i="109"/>
  <c r="AE1827" i="109"/>
  <c r="AE1760" i="109"/>
  <c r="AE1772" i="109"/>
  <c r="AE1721" i="109"/>
  <c r="AE1775" i="109"/>
  <c r="AE1814" i="109"/>
  <c r="AO1636" i="109" l="1"/>
  <c r="AO1843" i="109"/>
  <c r="AO1501" i="109"/>
  <c r="AO1708" i="109"/>
  <c r="AM1549" i="109"/>
  <c r="AM1756" i="109"/>
  <c r="AM1546" i="109"/>
  <c r="AM1753" i="109"/>
  <c r="AN1553" i="109"/>
  <c r="AN1760" i="109"/>
  <c r="AM1467" i="109"/>
  <c r="AM1674" i="109"/>
  <c r="AM1532" i="109"/>
  <c r="AM1739" i="109"/>
  <c r="AM1559" i="109"/>
  <c r="AM1766" i="109"/>
  <c r="AM1525" i="109"/>
  <c r="AM1732" i="109"/>
  <c r="AO1568" i="109"/>
  <c r="AO1775" i="109"/>
  <c r="AM1561" i="109"/>
  <c r="AM1768" i="109"/>
  <c r="AM1449" i="109"/>
  <c r="AM1656" i="109"/>
  <c r="AM1523" i="109"/>
  <c r="AM1730" i="109"/>
  <c r="AM1535" i="109"/>
  <c r="AM1742" i="109"/>
  <c r="AM1565" i="109"/>
  <c r="AM1772" i="109"/>
  <c r="AM1539" i="109"/>
  <c r="AM1746" i="109"/>
  <c r="AN1538" i="109"/>
  <c r="AN1745" i="109"/>
  <c r="AM1551" i="109"/>
  <c r="AM1758" i="109"/>
  <c r="AN1514" i="109"/>
  <c r="AN1721" i="109"/>
  <c r="AM1521" i="109"/>
  <c r="AM1728" i="109"/>
  <c r="AM1475" i="109"/>
  <c r="AM1682" i="109"/>
  <c r="AN1513" i="109"/>
  <c r="AN1720" i="109"/>
  <c r="AM1555" i="109"/>
  <c r="AM1762" i="109"/>
  <c r="AM1492" i="109"/>
  <c r="AM1699" i="109"/>
  <c r="AM1563" i="109"/>
  <c r="AM1770" i="109"/>
  <c r="AM1547" i="109"/>
  <c r="AM1754" i="109"/>
  <c r="AM1544" i="109"/>
  <c r="AM1751" i="109"/>
  <c r="AM1519" i="109"/>
  <c r="AM1726" i="109"/>
  <c r="AM1455" i="109"/>
  <c r="AM1662" i="109"/>
  <c r="AM1566" i="109"/>
  <c r="AM1773" i="109"/>
  <c r="AM1486" i="109"/>
  <c r="AM1693" i="109"/>
  <c r="AO1709" i="109"/>
  <c r="AO1502" i="109"/>
  <c r="AM1550" i="109"/>
  <c r="AM1757" i="109"/>
  <c r="AM1489" i="109"/>
  <c r="AM1696" i="109"/>
  <c r="AM1557" i="109"/>
  <c r="AM1764" i="109"/>
  <c r="AM1465" i="109"/>
  <c r="AM1672" i="109"/>
  <c r="AN1537" i="109"/>
  <c r="AN1744" i="109"/>
  <c r="AM1564" i="109"/>
  <c r="AM1771" i="109"/>
  <c r="AP1509" i="109"/>
  <c r="AP1716" i="109"/>
  <c r="AM1554" i="109"/>
  <c r="AM1761" i="109"/>
  <c r="AM1533" i="109"/>
  <c r="AM1740" i="109"/>
  <c r="AM1543" i="109"/>
  <c r="AM1750" i="109"/>
  <c r="AM1515" i="109"/>
  <c r="AM1722" i="109"/>
  <c r="AO1567" i="109"/>
  <c r="AO1774" i="109"/>
  <c r="AM1560" i="109"/>
  <c r="AM1767" i="109"/>
  <c r="AM1470" i="109"/>
  <c r="AM1677" i="109"/>
  <c r="AN1536" i="109"/>
  <c r="AN1743" i="109"/>
  <c r="AM1558" i="109"/>
  <c r="AM1765" i="109"/>
  <c r="AM1530" i="109"/>
  <c r="AM1737" i="109"/>
  <c r="AM1540" i="109"/>
  <c r="AM1747" i="109"/>
  <c r="AM1548" i="109"/>
  <c r="AM1755" i="109"/>
  <c r="AM1556" i="109"/>
  <c r="AM1763" i="109"/>
  <c r="AM1542" i="109"/>
  <c r="AM1749" i="109"/>
  <c r="AN1512" i="109"/>
  <c r="AN1719" i="109"/>
  <c r="AM1562" i="109"/>
  <c r="AM1769" i="109"/>
  <c r="AM1528" i="109"/>
  <c r="AM1735" i="109"/>
  <c r="AM1545" i="109"/>
  <c r="AM1752" i="109"/>
  <c r="AM1541" i="109"/>
  <c r="AM1748" i="109"/>
  <c r="AN1511" i="109"/>
  <c r="AN1718" i="109"/>
  <c r="AM1552" i="109"/>
  <c r="AM1759" i="109"/>
  <c r="AM1517" i="109"/>
  <c r="AM1724" i="109"/>
  <c r="W1049" i="109"/>
  <c r="W1096" i="109"/>
  <c r="W1064" i="109"/>
  <c r="AK1479" i="109"/>
  <c r="AL1686" i="109" s="1"/>
  <c r="AJ1893" i="109"/>
  <c r="AK1468" i="109"/>
  <c r="AL1675" i="109" s="1"/>
  <c r="AK1472" i="109"/>
  <c r="AL1679" i="109" s="1"/>
  <c r="AC1831" i="109"/>
  <c r="AC1786" i="109"/>
  <c r="AC1835" i="109"/>
  <c r="AC1756" i="109"/>
  <c r="AB1828" i="109"/>
  <c r="AB1821" i="109"/>
  <c r="AP1636" i="109" l="1"/>
  <c r="AP1843" i="109"/>
  <c r="AN1517" i="109"/>
  <c r="AN1724" i="109"/>
  <c r="AO1511" i="109"/>
  <c r="AO1718" i="109"/>
  <c r="AN1545" i="109"/>
  <c r="AN1752" i="109"/>
  <c r="AN1562" i="109"/>
  <c r="AN1769" i="109"/>
  <c r="AN1542" i="109"/>
  <c r="AN1749" i="109"/>
  <c r="AN1548" i="109"/>
  <c r="AN1755" i="109"/>
  <c r="AN1530" i="109"/>
  <c r="AN1737" i="109"/>
  <c r="AO1536" i="109"/>
  <c r="AO1743" i="109"/>
  <c r="AN1560" i="109"/>
  <c r="AN1767" i="109"/>
  <c r="AN1515" i="109"/>
  <c r="AN1722" i="109"/>
  <c r="AN1533" i="109"/>
  <c r="AN1740" i="109"/>
  <c r="AQ1509" i="109"/>
  <c r="AQ1716" i="109"/>
  <c r="AO1537" i="109"/>
  <c r="AO1744" i="109"/>
  <c r="AN1557" i="109"/>
  <c r="AN1764" i="109"/>
  <c r="AN1550" i="109"/>
  <c r="AN1757" i="109"/>
  <c r="AN1486" i="109"/>
  <c r="AN1693" i="109"/>
  <c r="AN1455" i="109"/>
  <c r="AN1662" i="109"/>
  <c r="AN1544" i="109"/>
  <c r="AN1751" i="109"/>
  <c r="AN1563" i="109"/>
  <c r="AN1770" i="109"/>
  <c r="AN1555" i="109"/>
  <c r="AN1762" i="109"/>
  <c r="AN1475" i="109"/>
  <c r="AN1682" i="109"/>
  <c r="AO1514" i="109"/>
  <c r="AO1721" i="109"/>
  <c r="AO1538" i="109"/>
  <c r="AO1745" i="109"/>
  <c r="AN1565" i="109"/>
  <c r="AN1772" i="109"/>
  <c r="AN1523" i="109"/>
  <c r="AN1730" i="109"/>
  <c r="AN1561" i="109"/>
  <c r="AN1768" i="109"/>
  <c r="AN1525" i="109"/>
  <c r="AN1732" i="109"/>
  <c r="AN1532" i="109"/>
  <c r="AN1739" i="109"/>
  <c r="AO1553" i="109"/>
  <c r="AO1760" i="109"/>
  <c r="AN1549" i="109"/>
  <c r="AN1756" i="109"/>
  <c r="AP1502" i="109"/>
  <c r="AP1709" i="109"/>
  <c r="AN1552" i="109"/>
  <c r="AN1759" i="109"/>
  <c r="AN1541" i="109"/>
  <c r="AN1748" i="109"/>
  <c r="AN1528" i="109"/>
  <c r="AN1735" i="109"/>
  <c r="AO1512" i="109"/>
  <c r="AO1719" i="109"/>
  <c r="AN1556" i="109"/>
  <c r="AN1763" i="109"/>
  <c r="AN1540" i="109"/>
  <c r="AN1747" i="109"/>
  <c r="AN1558" i="109"/>
  <c r="AN1765" i="109"/>
  <c r="AN1470" i="109"/>
  <c r="AN1677" i="109"/>
  <c r="AP1567" i="109"/>
  <c r="AP1774" i="109"/>
  <c r="AN1543" i="109"/>
  <c r="AN1750" i="109"/>
  <c r="AN1554" i="109"/>
  <c r="AN1761" i="109"/>
  <c r="AN1564" i="109"/>
  <c r="AN1771" i="109"/>
  <c r="AN1465" i="109"/>
  <c r="AN1672" i="109"/>
  <c r="AN1489" i="109"/>
  <c r="AN1696" i="109"/>
  <c r="AN1566" i="109"/>
  <c r="AN1773" i="109"/>
  <c r="AN1519" i="109"/>
  <c r="AN1726" i="109"/>
  <c r="AN1547" i="109"/>
  <c r="AN1754" i="109"/>
  <c r="AN1492" i="109"/>
  <c r="AN1699" i="109"/>
  <c r="AO1513" i="109"/>
  <c r="AO1720" i="109"/>
  <c r="AN1521" i="109"/>
  <c r="AN1728" i="109"/>
  <c r="AN1551" i="109"/>
  <c r="AN1758" i="109"/>
  <c r="AN1539" i="109"/>
  <c r="AN1746" i="109"/>
  <c r="AN1535" i="109"/>
  <c r="AN1742" i="109"/>
  <c r="AN1449" i="109"/>
  <c r="AN1656" i="109"/>
  <c r="AP1568" i="109"/>
  <c r="AP1775" i="109"/>
  <c r="AN1559" i="109"/>
  <c r="AN1766" i="109"/>
  <c r="AN1467" i="109"/>
  <c r="AN1674" i="109"/>
  <c r="AN1546" i="109"/>
  <c r="AN1753" i="109"/>
  <c r="AP1501" i="109"/>
  <c r="AP1708" i="109"/>
  <c r="X1064" i="109"/>
  <c r="X1096" i="109"/>
  <c r="X1049" i="109"/>
  <c r="AL1479" i="109"/>
  <c r="AM1686" i="109" s="1"/>
  <c r="AK1893" i="109"/>
  <c r="AL1468" i="109"/>
  <c r="AM1675" i="109" s="1"/>
  <c r="AL1472" i="109"/>
  <c r="AM1679" i="109" s="1"/>
  <c r="Z1649" i="109"/>
  <c r="Z1818" i="109"/>
  <c r="AA1831" i="109"/>
  <c r="AA1803" i="109"/>
  <c r="AA1787" i="109"/>
  <c r="AA1780" i="109"/>
  <c r="Z1709" i="109"/>
  <c r="AA1778" i="109"/>
  <c r="AA1793" i="109"/>
  <c r="Z1820" i="109"/>
  <c r="AA1837" i="109"/>
  <c r="AA1763" i="109"/>
  <c r="AA1744" i="109"/>
  <c r="AA1813" i="109"/>
  <c r="AA1750" i="109"/>
  <c r="AA1728" i="109"/>
  <c r="AA1781" i="109"/>
  <c r="AA1786" i="109"/>
  <c r="AA1833" i="109"/>
  <c r="AA1806" i="109"/>
  <c r="AA1835" i="109"/>
  <c r="AA1814" i="109"/>
  <c r="Z1838" i="109"/>
  <c r="AA1773" i="109"/>
  <c r="Z1830" i="109"/>
  <c r="Z1832" i="109"/>
  <c r="AA1804" i="109"/>
  <c r="AA1777" i="109"/>
  <c r="AA1801" i="109"/>
  <c r="Z1693" i="109"/>
  <c r="AA1742" i="109"/>
  <c r="AA1807" i="109"/>
  <c r="Z1642" i="109"/>
  <c r="Y1638" i="109"/>
  <c r="AA1767" i="109"/>
  <c r="Z1674" i="109"/>
  <c r="AB1726" i="109"/>
  <c r="Z1732" i="109"/>
  <c r="Z1822" i="109"/>
  <c r="AA1756" i="109"/>
  <c r="AA1721" i="109"/>
  <c r="AA1795" i="109"/>
  <c r="AA1791" i="109"/>
  <c r="AA1749" i="109"/>
  <c r="AA1812" i="109"/>
  <c r="AA1798" i="109"/>
  <c r="Z1821" i="109"/>
  <c r="AA1800" i="109"/>
  <c r="AA1829" i="109"/>
  <c r="AA1775" i="109"/>
  <c r="Z1817" i="109"/>
  <c r="AA1672" i="109"/>
  <c r="AA1790" i="109"/>
  <c r="AA1762" i="109"/>
  <c r="Z1724" i="109"/>
  <c r="AQ1636" i="109" l="1"/>
  <c r="AQ1843" i="109"/>
  <c r="AQ1501" i="109"/>
  <c r="AQ1708" i="109"/>
  <c r="AO1467" i="109"/>
  <c r="AO1674" i="109"/>
  <c r="AQ1568" i="109"/>
  <c r="AQ1775" i="109"/>
  <c r="AO1535" i="109"/>
  <c r="AO1742" i="109"/>
  <c r="AO1551" i="109"/>
  <c r="AO1758" i="109"/>
  <c r="AP1513" i="109"/>
  <c r="AP1720" i="109"/>
  <c r="AO1547" i="109"/>
  <c r="AO1754" i="109"/>
  <c r="AO1566" i="109"/>
  <c r="AO1773" i="109"/>
  <c r="AO1465" i="109"/>
  <c r="AO1672" i="109"/>
  <c r="AO1554" i="109"/>
  <c r="AO1761" i="109"/>
  <c r="AQ1567" i="109"/>
  <c r="AQ1774" i="109"/>
  <c r="AO1558" i="109"/>
  <c r="AO1765" i="109"/>
  <c r="AO1556" i="109"/>
  <c r="AO1763" i="109"/>
  <c r="AO1528" i="109"/>
  <c r="AO1735" i="109"/>
  <c r="AO1552" i="109"/>
  <c r="AO1759" i="109"/>
  <c r="AO1549" i="109"/>
  <c r="AO1756" i="109"/>
  <c r="AO1532" i="109"/>
  <c r="AO1739" i="109"/>
  <c r="AO1561" i="109"/>
  <c r="AO1768" i="109"/>
  <c r="AO1565" i="109"/>
  <c r="AO1772" i="109"/>
  <c r="AP1514" i="109"/>
  <c r="AP1721" i="109"/>
  <c r="AO1555" i="109"/>
  <c r="AO1762" i="109"/>
  <c r="AO1544" i="109"/>
  <c r="AO1751" i="109"/>
  <c r="AO1486" i="109"/>
  <c r="AO1693" i="109"/>
  <c r="AO1557" i="109"/>
  <c r="AO1764" i="109"/>
  <c r="AR1509" i="109"/>
  <c r="AR1716" i="109"/>
  <c r="AO1515" i="109"/>
  <c r="AO1722" i="109"/>
  <c r="AP1536" i="109"/>
  <c r="AP1743" i="109"/>
  <c r="AO1548" i="109"/>
  <c r="AO1755" i="109"/>
  <c r="AO1562" i="109"/>
  <c r="AO1769" i="109"/>
  <c r="AP1511" i="109"/>
  <c r="AP1718" i="109"/>
  <c r="AO1546" i="109"/>
  <c r="AO1753" i="109"/>
  <c r="AO1559" i="109"/>
  <c r="AO1766" i="109"/>
  <c r="AO1449" i="109"/>
  <c r="AO1656" i="109"/>
  <c r="AO1539" i="109"/>
  <c r="AO1746" i="109"/>
  <c r="AO1521" i="109"/>
  <c r="AO1728" i="109"/>
  <c r="AO1492" i="109"/>
  <c r="AO1699" i="109"/>
  <c r="AO1519" i="109"/>
  <c r="AO1726" i="109"/>
  <c r="AO1489" i="109"/>
  <c r="AO1696" i="109"/>
  <c r="AO1564" i="109"/>
  <c r="AO1771" i="109"/>
  <c r="AO1543" i="109"/>
  <c r="AO1750" i="109"/>
  <c r="AO1470" i="109"/>
  <c r="AO1677" i="109"/>
  <c r="AO1540" i="109"/>
  <c r="AO1747" i="109"/>
  <c r="AP1512" i="109"/>
  <c r="AP1719" i="109"/>
  <c r="AO1541" i="109"/>
  <c r="AO1748" i="109"/>
  <c r="AQ1502" i="109"/>
  <c r="AQ1709" i="109"/>
  <c r="AP1553" i="109"/>
  <c r="AP1760" i="109"/>
  <c r="AO1525" i="109"/>
  <c r="AO1732" i="109"/>
  <c r="AO1523" i="109"/>
  <c r="AO1730" i="109"/>
  <c r="AP1538" i="109"/>
  <c r="AP1745" i="109"/>
  <c r="AO1475" i="109"/>
  <c r="AO1682" i="109"/>
  <c r="AO1563" i="109"/>
  <c r="AO1770" i="109"/>
  <c r="AO1455" i="109"/>
  <c r="AO1662" i="109"/>
  <c r="AO1550" i="109"/>
  <c r="AO1757" i="109"/>
  <c r="AP1537" i="109"/>
  <c r="AP1744" i="109"/>
  <c r="AO1533" i="109"/>
  <c r="AO1740" i="109"/>
  <c r="AO1560" i="109"/>
  <c r="AO1767" i="109"/>
  <c r="AO1530" i="109"/>
  <c r="AO1737" i="109"/>
  <c r="AO1542" i="109"/>
  <c r="AO1749" i="109"/>
  <c r="AO1545" i="109"/>
  <c r="AO1752" i="109"/>
  <c r="AO1517" i="109"/>
  <c r="AO1724" i="109"/>
  <c r="Y1096" i="109"/>
  <c r="Y1049" i="109"/>
  <c r="Y1064" i="109"/>
  <c r="AM1479" i="109"/>
  <c r="AN1686" i="109" s="1"/>
  <c r="AL1893" i="109"/>
  <c r="AM1472" i="109"/>
  <c r="AN1679" i="109" s="1"/>
  <c r="AM1468" i="109"/>
  <c r="AN1675" i="109" s="1"/>
  <c r="Y1798" i="109"/>
  <c r="Y1752" i="109"/>
  <c r="Y1774" i="109"/>
  <c r="Y1756" i="109"/>
  <c r="Y1805" i="109"/>
  <c r="Y1753" i="109"/>
  <c r="Y1721" i="109"/>
  <c r="X1649" i="109"/>
  <c r="X1840" i="109"/>
  <c r="X1821" i="109"/>
  <c r="X1656" i="109"/>
  <c r="Z1720" i="109"/>
  <c r="Y1776" i="109"/>
  <c r="X1719" i="109"/>
  <c r="X1818" i="109"/>
  <c r="X1836" i="109"/>
  <c r="V1376" i="109"/>
  <c r="V1258" i="109"/>
  <c r="V1395" i="109"/>
  <c r="V1391" i="109"/>
  <c r="V1381" i="109"/>
  <c r="V1359" i="109"/>
  <c r="V1372" i="109"/>
  <c r="V1314" i="109"/>
  <c r="V1374" i="109"/>
  <c r="V1352" i="109"/>
  <c r="V1337" i="109"/>
  <c r="V1404" i="109"/>
  <c r="V1340" i="109"/>
  <c r="V1384" i="109"/>
  <c r="V1409" i="109"/>
  <c r="V1371" i="109"/>
  <c r="V1373" i="109"/>
  <c r="V1365" i="109"/>
  <c r="V1427" i="109"/>
  <c r="V1368" i="109"/>
  <c r="V1342" i="109"/>
  <c r="V1407" i="109"/>
  <c r="V1414" i="109"/>
  <c r="V1370" i="109"/>
  <c r="V1252" i="109"/>
  <c r="V1397" i="109"/>
  <c r="V1329" i="109"/>
  <c r="V1312" i="109"/>
  <c r="V1415" i="109"/>
  <c r="V1363" i="109"/>
  <c r="V1382" i="109"/>
  <c r="V1388" i="109"/>
  <c r="Y1769" i="109"/>
  <c r="Y1781" i="109"/>
  <c r="Y1831" i="109"/>
  <c r="Y1808" i="109"/>
  <c r="Y1829" i="109"/>
  <c r="Y1813" i="109"/>
  <c r="Y1759" i="109"/>
  <c r="Y1803" i="109"/>
  <c r="Y1750" i="109"/>
  <c r="Y1815" i="109"/>
  <c r="X1832" i="109"/>
  <c r="X1834" i="109"/>
  <c r="X1677" i="109"/>
  <c r="X1819" i="109"/>
  <c r="X1642" i="109"/>
  <c r="W1638" i="109"/>
  <c r="Y1746" i="109"/>
  <c r="Y1739" i="109"/>
  <c r="Y1728" i="109"/>
  <c r="X1740" i="109"/>
  <c r="Y1743" i="109"/>
  <c r="Y1775" i="109"/>
  <c r="V1306" i="109"/>
  <c r="V1393" i="109"/>
  <c r="V1411" i="109"/>
  <c r="V1367" i="109"/>
  <c r="V1366" i="109"/>
  <c r="V1355" i="109"/>
  <c r="V1331" i="109"/>
  <c r="V1380" i="109"/>
  <c r="V1356" i="109"/>
  <c r="V1425" i="109"/>
  <c r="V1400" i="109"/>
  <c r="V1349" i="109"/>
  <c r="V1399" i="109"/>
  <c r="V1419" i="109"/>
  <c r="V1418" i="109"/>
  <c r="V1390" i="109"/>
  <c r="V1375" i="109"/>
  <c r="V1335" i="109"/>
  <c r="V1357" i="109"/>
  <c r="V1383" i="109"/>
  <c r="V1358" i="109"/>
  <c r="V1339" i="109"/>
  <c r="V1332" i="109"/>
  <c r="V1423" i="109"/>
  <c r="V1294" i="109"/>
  <c r="V1354" i="109"/>
  <c r="V1385" i="109"/>
  <c r="V1325" i="109"/>
  <c r="V1416" i="109"/>
  <c r="Y1766" i="109"/>
  <c r="Y1804" i="109"/>
  <c r="Y1786" i="109"/>
  <c r="Y1748" i="109"/>
  <c r="Y1777" i="109"/>
  <c r="Y1833" i="109"/>
  <c r="Y1754" i="109"/>
  <c r="Y1806" i="109"/>
  <c r="Y1716" i="109"/>
  <c r="Y1841" i="109"/>
  <c r="X1724" i="109"/>
  <c r="X1817" i="109"/>
  <c r="X1820" i="109"/>
  <c r="X1709" i="109"/>
  <c r="Y1767" i="109"/>
  <c r="Y1672" i="109"/>
  <c r="Y1761" i="109"/>
  <c r="Y1835" i="109"/>
  <c r="Y1790" i="109"/>
  <c r="Y1814" i="109"/>
  <c r="Y1762" i="109"/>
  <c r="Y1825" i="109"/>
  <c r="X1838" i="109"/>
  <c r="X1693" i="109"/>
  <c r="X1696" i="109"/>
  <c r="Y1773" i="109"/>
  <c r="Y1792" i="109"/>
  <c r="X1674" i="109"/>
  <c r="X1830" i="109"/>
  <c r="X1712" i="109"/>
  <c r="X1718" i="109"/>
  <c r="V1406" i="109"/>
  <c r="V1428" i="109"/>
  <c r="V1430" i="109"/>
  <c r="AR1636" i="109" l="1"/>
  <c r="AR1843" i="109"/>
  <c r="AP1517" i="109"/>
  <c r="AP1724" i="109"/>
  <c r="AP1542" i="109"/>
  <c r="AP1749" i="109"/>
  <c r="AP1560" i="109"/>
  <c r="AP1767" i="109"/>
  <c r="AQ1537" i="109"/>
  <c r="AQ1744" i="109"/>
  <c r="AP1455" i="109"/>
  <c r="AP1662" i="109"/>
  <c r="AP1475" i="109"/>
  <c r="AP1682" i="109"/>
  <c r="AP1523" i="109"/>
  <c r="AP1730" i="109"/>
  <c r="AQ1553" i="109"/>
  <c r="AQ1760" i="109"/>
  <c r="AP1541" i="109"/>
  <c r="AP1748" i="109"/>
  <c r="AP1540" i="109"/>
  <c r="AP1747" i="109"/>
  <c r="AP1543" i="109"/>
  <c r="AP1750" i="109"/>
  <c r="AP1489" i="109"/>
  <c r="AP1696" i="109"/>
  <c r="AP1492" i="109"/>
  <c r="AP1699" i="109"/>
  <c r="AP1539" i="109"/>
  <c r="AP1746" i="109"/>
  <c r="AP1559" i="109"/>
  <c r="AP1766" i="109"/>
  <c r="AQ1511" i="109"/>
  <c r="AQ1718" i="109"/>
  <c r="AP1548" i="109"/>
  <c r="AP1755" i="109"/>
  <c r="AP1515" i="109"/>
  <c r="AP1722" i="109"/>
  <c r="AP1557" i="109"/>
  <c r="AP1764" i="109"/>
  <c r="AP1544" i="109"/>
  <c r="AP1751" i="109"/>
  <c r="AQ1514" i="109"/>
  <c r="AQ1721" i="109"/>
  <c r="AP1561" i="109"/>
  <c r="AP1768" i="109"/>
  <c r="AP1549" i="109"/>
  <c r="AP1756" i="109"/>
  <c r="AP1528" i="109"/>
  <c r="AP1735" i="109"/>
  <c r="AP1558" i="109"/>
  <c r="AP1765" i="109"/>
  <c r="AP1554" i="109"/>
  <c r="AP1761" i="109"/>
  <c r="AP1566" i="109"/>
  <c r="AP1773" i="109"/>
  <c r="AQ1513" i="109"/>
  <c r="AQ1720" i="109"/>
  <c r="AP1535" i="109"/>
  <c r="AP1742" i="109"/>
  <c r="AP1467" i="109"/>
  <c r="AP1674" i="109"/>
  <c r="AP1545" i="109"/>
  <c r="AP1752" i="109"/>
  <c r="AP1530" i="109"/>
  <c r="AP1737" i="109"/>
  <c r="AP1533" i="109"/>
  <c r="AP1740" i="109"/>
  <c r="AP1550" i="109"/>
  <c r="AP1757" i="109"/>
  <c r="AP1563" i="109"/>
  <c r="AP1770" i="109"/>
  <c r="AQ1538" i="109"/>
  <c r="AQ1745" i="109"/>
  <c r="AP1525" i="109"/>
  <c r="AP1732" i="109"/>
  <c r="AR1502" i="109"/>
  <c r="AR1709" i="109"/>
  <c r="AQ1512" i="109"/>
  <c r="AQ1719" i="109"/>
  <c r="AP1470" i="109"/>
  <c r="AP1677" i="109"/>
  <c r="AP1564" i="109"/>
  <c r="AP1771" i="109"/>
  <c r="AP1519" i="109"/>
  <c r="AP1726" i="109"/>
  <c r="AP1521" i="109"/>
  <c r="AP1728" i="109"/>
  <c r="AP1449" i="109"/>
  <c r="AP1656" i="109"/>
  <c r="AP1546" i="109"/>
  <c r="AP1753" i="109"/>
  <c r="AP1562" i="109"/>
  <c r="AP1769" i="109"/>
  <c r="AQ1536" i="109"/>
  <c r="AQ1743" i="109"/>
  <c r="AS1509" i="109"/>
  <c r="AS1716" i="109"/>
  <c r="AP1486" i="109"/>
  <c r="AP1693" i="109"/>
  <c r="AP1555" i="109"/>
  <c r="AP1762" i="109"/>
  <c r="AP1565" i="109"/>
  <c r="AP1772" i="109"/>
  <c r="AP1532" i="109"/>
  <c r="AP1739" i="109"/>
  <c r="AP1552" i="109"/>
  <c r="AP1759" i="109"/>
  <c r="AP1556" i="109"/>
  <c r="AP1763" i="109"/>
  <c r="AR1567" i="109"/>
  <c r="AR1774" i="109"/>
  <c r="AP1465" i="109"/>
  <c r="AP1672" i="109"/>
  <c r="AP1547" i="109"/>
  <c r="AP1754" i="109"/>
  <c r="AP1551" i="109"/>
  <c r="AP1758" i="109"/>
  <c r="AR1568" i="109"/>
  <c r="AR1775" i="109"/>
  <c r="AR1501" i="109"/>
  <c r="AR1708" i="109"/>
  <c r="Z1049" i="109"/>
  <c r="Z1064" i="109"/>
  <c r="Z1096" i="109"/>
  <c r="AM1893" i="109"/>
  <c r="AN1479" i="109"/>
  <c r="AO1686" i="109" s="1"/>
  <c r="AN1468" i="109"/>
  <c r="AO1675" i="109" s="1"/>
  <c r="AN1472" i="109"/>
  <c r="AO1679" i="109" s="1"/>
  <c r="Y1780" i="109"/>
  <c r="Y1749" i="109"/>
  <c r="Z1788" i="109"/>
  <c r="Y1810" i="109"/>
  <c r="Y1742" i="109"/>
  <c r="Y1760" i="109"/>
  <c r="Y1812" i="109"/>
  <c r="Y1770" i="109"/>
  <c r="Y1772" i="109"/>
  <c r="Y1800" i="109"/>
  <c r="Y1801" i="109"/>
  <c r="Y1751" i="109"/>
  <c r="Y1795" i="109"/>
  <c r="Y1747" i="109"/>
  <c r="Y1793" i="109"/>
  <c r="Z1755" i="109"/>
  <c r="Y1779" i="109"/>
  <c r="Y1662" i="109"/>
  <c r="Y1837" i="109"/>
  <c r="Y1714" i="109"/>
  <c r="Y1682" i="109"/>
  <c r="Y1797" i="109"/>
  <c r="Y1699" i="109"/>
  <c r="Y1735" i="109"/>
  <c r="Y1712" i="109"/>
  <c r="Y1674" i="109"/>
  <c r="Z1761" i="109"/>
  <c r="Z1767" i="109"/>
  <c r="Y1820" i="109"/>
  <c r="Y1724" i="109"/>
  <c r="Y1642" i="109"/>
  <c r="X1638" i="109"/>
  <c r="Z1770" i="109"/>
  <c r="Z1759" i="109"/>
  <c r="Z1742" i="109"/>
  <c r="Y1693" i="109"/>
  <c r="Z1762" i="109"/>
  <c r="Z1793" i="109"/>
  <c r="Z1790" i="109"/>
  <c r="Z1778" i="109"/>
  <c r="Z1716" i="109"/>
  <c r="Z1801" i="109"/>
  <c r="Z1777" i="109"/>
  <c r="Z1748" i="109"/>
  <c r="Z1804" i="109"/>
  <c r="Y1677" i="109"/>
  <c r="Y1832" i="109"/>
  <c r="Y1718" i="109"/>
  <c r="Y1830" i="109"/>
  <c r="Z1672" i="109"/>
  <c r="Y1709" i="109"/>
  <c r="Y1817" i="109"/>
  <c r="Z1780" i="109"/>
  <c r="Z1775" i="109"/>
  <c r="Z1739" i="109"/>
  <c r="Z1792" i="109"/>
  <c r="Z1773" i="109"/>
  <c r="Y1696" i="109"/>
  <c r="Y1838" i="109"/>
  <c r="Z1825" i="109"/>
  <c r="Z1814" i="109"/>
  <c r="Z1835" i="109"/>
  <c r="Z1841" i="109"/>
  <c r="Z1806" i="109"/>
  <c r="Z1754" i="109"/>
  <c r="Z1833" i="109"/>
  <c r="Z1772" i="109"/>
  <c r="Z1786" i="109"/>
  <c r="Z1766" i="109"/>
  <c r="Z1787" i="109"/>
  <c r="Z1781" i="109"/>
  <c r="Z1803" i="109"/>
  <c r="Z1829" i="109"/>
  <c r="Z1831" i="109"/>
  <c r="Y1818" i="109"/>
  <c r="Z1800" i="109"/>
  <c r="Y1821" i="109"/>
  <c r="Y1649" i="109"/>
  <c r="Z1798" i="109"/>
  <c r="Z1782" i="109"/>
  <c r="AA1755" i="109"/>
  <c r="AA1662" i="109"/>
  <c r="AA1714" i="109"/>
  <c r="AA1682" i="109"/>
  <c r="AA1797" i="109"/>
  <c r="AA1699" i="109"/>
  <c r="AA1735" i="109"/>
  <c r="AA1821" i="109"/>
  <c r="AA1822" i="109"/>
  <c r="AB1814" i="109"/>
  <c r="AB1781" i="109"/>
  <c r="AB1813" i="109"/>
  <c r="AB1780" i="109"/>
  <c r="AB1789" i="109"/>
  <c r="AB1816" i="109"/>
  <c r="AB1708" i="109"/>
  <c r="AB1758" i="109"/>
  <c r="AA1824" i="109"/>
  <c r="AA1842" i="109"/>
  <c r="AA1828" i="109"/>
  <c r="AB1762" i="109"/>
  <c r="AA1817" i="109"/>
  <c r="AB1775" i="109"/>
  <c r="AB1800" i="109"/>
  <c r="AB1788" i="109"/>
  <c r="AB1756" i="109"/>
  <c r="AB1801" i="109"/>
  <c r="AB1804" i="109"/>
  <c r="AB1835" i="109"/>
  <c r="AB1806" i="109"/>
  <c r="AB1786" i="109"/>
  <c r="AB1750" i="109"/>
  <c r="AB1763" i="109"/>
  <c r="AA1820" i="109"/>
  <c r="AB1831" i="109"/>
  <c r="AA1818" i="109"/>
  <c r="AB1782" i="109"/>
  <c r="AC1662" i="109"/>
  <c r="AC1714" i="109"/>
  <c r="AC1682" i="109"/>
  <c r="AC1735" i="109"/>
  <c r="AC1797" i="109"/>
  <c r="AC1699" i="109"/>
  <c r="AD1782" i="109"/>
  <c r="AE1662" i="109"/>
  <c r="AE1714" i="109"/>
  <c r="AE1682" i="109"/>
  <c r="AE1699" i="109"/>
  <c r="AE1735" i="109"/>
  <c r="AE1797" i="109"/>
  <c r="AF1775" i="109"/>
  <c r="AF1806" i="109"/>
  <c r="AF1708" i="109"/>
  <c r="AF1771" i="109"/>
  <c r="AF1813" i="109"/>
  <c r="AE1821" i="109"/>
  <c r="AF1798" i="109"/>
  <c r="AE1832" i="109"/>
  <c r="AF1791" i="109"/>
  <c r="AE1824" i="109"/>
  <c r="AF1837" i="109"/>
  <c r="AF1777" i="109"/>
  <c r="AE1844" i="109"/>
  <c r="AF1758" i="109"/>
  <c r="AF1751" i="109"/>
  <c r="AF1803" i="109"/>
  <c r="AF1831" i="109"/>
  <c r="AE1842" i="109"/>
  <c r="AE1709" i="109"/>
  <c r="AE1724" i="109"/>
  <c r="AF1755" i="109"/>
  <c r="AE1718" i="109"/>
  <c r="AF1835" i="109"/>
  <c r="AE1834" i="109"/>
  <c r="AF1784" i="109"/>
  <c r="AF1799" i="109"/>
  <c r="AF1762" i="109"/>
  <c r="AF1752" i="109"/>
  <c r="AF1745" i="109"/>
  <c r="AF1728" i="109"/>
  <c r="AF1742" i="109"/>
  <c r="AF1781" i="109"/>
  <c r="AF1795" i="109"/>
  <c r="AF1721" i="109"/>
  <c r="AF1760" i="109"/>
  <c r="AF1778" i="109"/>
  <c r="AE1817" i="109"/>
  <c r="AE1820" i="109"/>
  <c r="AF1843" i="109"/>
  <c r="AF1761" i="109"/>
  <c r="AE1677" i="109"/>
  <c r="AF1756" i="109"/>
  <c r="AF1801" i="109"/>
  <c r="AF1779" i="109"/>
  <c r="AE1740" i="109"/>
  <c r="AE1674" i="109"/>
  <c r="AF1789" i="109"/>
  <c r="AE1840" i="109"/>
  <c r="AF1747" i="109"/>
  <c r="AF1787" i="109"/>
  <c r="AF1763" i="109"/>
  <c r="AF1796" i="109"/>
  <c r="AF1746" i="109"/>
  <c r="AF1748" i="109"/>
  <c r="AF1786" i="109"/>
  <c r="AE1830" i="109"/>
  <c r="AE1836" i="109"/>
  <c r="AF1841" i="109"/>
  <c r="AF1785" i="109"/>
  <c r="AF1807" i="109"/>
  <c r="AF1800" i="109"/>
  <c r="AE1732" i="109"/>
  <c r="AF1767" i="109"/>
  <c r="AF1814" i="109"/>
  <c r="AF1773" i="109"/>
  <c r="AE1826" i="109"/>
  <c r="AF1833" i="109"/>
  <c r="AE1730" i="109"/>
  <c r="AG1726" i="109"/>
  <c r="AF1811" i="109"/>
  <c r="AE1722" i="109"/>
  <c r="AF1812" i="109"/>
  <c r="AF1764" i="109"/>
  <c r="AF1804" i="109"/>
  <c r="AE1693" i="109"/>
  <c r="AE1719" i="109"/>
  <c r="AF1815" i="109"/>
  <c r="AE1656" i="109"/>
  <c r="AF1829" i="109"/>
  <c r="AF1766" i="109"/>
  <c r="AF1780" i="109"/>
  <c r="AE1822" i="109"/>
  <c r="AF1749" i="109"/>
  <c r="AF1810" i="109"/>
  <c r="AF1770" i="109"/>
  <c r="AE1823" i="109"/>
  <c r="AF1802" i="109"/>
  <c r="AF1759" i="109"/>
  <c r="AF1757" i="109"/>
  <c r="AG1720" i="109"/>
  <c r="AF1672" i="109"/>
  <c r="AF1768" i="109"/>
  <c r="AF1776" i="109"/>
  <c r="AF1825" i="109"/>
  <c r="AF1772" i="109"/>
  <c r="AF1827" i="109"/>
  <c r="AF1744" i="109"/>
  <c r="AF1788" i="109"/>
  <c r="AF1793" i="109"/>
  <c r="AE1818" i="109"/>
  <c r="AE1696" i="109"/>
  <c r="AF1782" i="109"/>
  <c r="AG1662" i="109"/>
  <c r="AG1714" i="109"/>
  <c r="AG1682" i="109"/>
  <c r="AG1735" i="109"/>
  <c r="AG1797" i="109"/>
  <c r="AG1699" i="109"/>
  <c r="AH1751" i="109"/>
  <c r="AH1752" i="109"/>
  <c r="AH1779" i="109"/>
  <c r="AH1807" i="109"/>
  <c r="AH1829" i="109"/>
  <c r="AG1838" i="109"/>
  <c r="AG1724" i="109"/>
  <c r="AH1784" i="109"/>
  <c r="AH1763" i="109"/>
  <c r="AH1770" i="109"/>
  <c r="AH1776" i="109"/>
  <c r="AH1827" i="109"/>
  <c r="AH1744" i="109"/>
  <c r="AH1716" i="109"/>
  <c r="AH1794" i="109"/>
  <c r="AH1771" i="109"/>
  <c r="AH1798" i="109"/>
  <c r="AH1837" i="109"/>
  <c r="AH1781" i="109"/>
  <c r="AH1810" i="109"/>
  <c r="AH1816" i="109"/>
  <c r="AH1777" i="109"/>
  <c r="AH1803" i="109"/>
  <c r="AG1709" i="109"/>
  <c r="AH1799" i="109"/>
  <c r="AH1742" i="109"/>
  <c r="AH1756" i="109"/>
  <c r="AH1833" i="109"/>
  <c r="AH1766" i="109"/>
  <c r="AH1805" i="109"/>
  <c r="AH1839" i="109"/>
  <c r="AH1753" i="109"/>
  <c r="AG1844" i="109"/>
  <c r="AH1843" i="109"/>
  <c r="AG1830" i="109"/>
  <c r="AH1773" i="109"/>
  <c r="AH1811" i="109"/>
  <c r="AH1774" i="109"/>
  <c r="AH1708" i="109"/>
  <c r="AG1677" i="109"/>
  <c r="AG1740" i="109"/>
  <c r="AG1719" i="109"/>
  <c r="AH1749" i="109"/>
  <c r="AH1672" i="109"/>
  <c r="AH1793" i="109"/>
  <c r="AH1806" i="109"/>
  <c r="AG1832" i="109"/>
  <c r="AH1755" i="109"/>
  <c r="AG1817" i="109"/>
  <c r="AH1761" i="109"/>
  <c r="AG1730" i="109"/>
  <c r="AG1693" i="109"/>
  <c r="AG1656" i="109"/>
  <c r="AH1802" i="109"/>
  <c r="AH1782" i="109"/>
  <c r="AH1808" i="109"/>
  <c r="AH1792" i="109"/>
  <c r="AH1758" i="109"/>
  <c r="AH1760" i="109"/>
  <c r="AH1789" i="109"/>
  <c r="AH1814" i="109"/>
  <c r="AH1804" i="109"/>
  <c r="AH1772" i="109"/>
  <c r="AH1783" i="109"/>
  <c r="AH1791" i="109"/>
  <c r="AG1718" i="109"/>
  <c r="AH1785" i="109"/>
  <c r="AH1800" i="109"/>
  <c r="AH1767" i="109"/>
  <c r="AG1822" i="109"/>
  <c r="AH1775" i="109"/>
  <c r="AG1842" i="109"/>
  <c r="AH1762" i="109"/>
  <c r="AH1787" i="109"/>
  <c r="AH1796" i="109"/>
  <c r="AH1748" i="109"/>
  <c r="AH1786" i="109"/>
  <c r="AG1823" i="109"/>
  <c r="AH1809" i="109"/>
  <c r="AH1743" i="109"/>
  <c r="AG1819" i="109"/>
  <c r="AG1821" i="109"/>
  <c r="AH1728" i="109"/>
  <c r="AG1836" i="109"/>
  <c r="AG1732" i="109"/>
  <c r="AG1722" i="109"/>
  <c r="AH1788" i="109"/>
  <c r="AH1813" i="109"/>
  <c r="AH1831" i="109"/>
  <c r="AG1834" i="109"/>
  <c r="AH1795" i="109"/>
  <c r="AH1747" i="109"/>
  <c r="AH1812" i="109"/>
  <c r="AH1759" i="109"/>
  <c r="AG1696" i="109"/>
  <c r="AH1769" i="109"/>
  <c r="AG1828" i="109"/>
  <c r="AH1790" i="109"/>
  <c r="AH1765" i="109"/>
  <c r="AG1824" i="109"/>
  <c r="AH1745" i="109"/>
  <c r="AH1778" i="109"/>
  <c r="AG1674" i="109"/>
  <c r="AG1840" i="109"/>
  <c r="AH1841" i="109"/>
  <c r="AH1768" i="109"/>
  <c r="AH1737" i="109"/>
  <c r="AH1754" i="109"/>
  <c r="AH1721" i="109"/>
  <c r="AH1801" i="109"/>
  <c r="AH1835" i="109"/>
  <c r="AH1746" i="109"/>
  <c r="AG1826" i="109"/>
  <c r="AH1780" i="109"/>
  <c r="AH1757" i="109"/>
  <c r="AH1825" i="109"/>
  <c r="AH1739" i="109"/>
  <c r="AH1750" i="109"/>
  <c r="AG1820" i="109"/>
  <c r="AH1764" i="109"/>
  <c r="AH1815" i="109"/>
  <c r="AG1818" i="109"/>
  <c r="AS1636" i="109" l="1"/>
  <c r="AS1843" i="109"/>
  <c r="AS1501" i="109"/>
  <c r="AS1708" i="109"/>
  <c r="AQ1551" i="109"/>
  <c r="AQ1758" i="109"/>
  <c r="AQ1465" i="109"/>
  <c r="AQ1672" i="109"/>
  <c r="AQ1556" i="109"/>
  <c r="AQ1763" i="109"/>
  <c r="AQ1532" i="109"/>
  <c r="AQ1739" i="109"/>
  <c r="AQ1555" i="109"/>
  <c r="AQ1762" i="109"/>
  <c r="AT1509" i="109"/>
  <c r="AT1716" i="109"/>
  <c r="AQ1562" i="109"/>
  <c r="AQ1769" i="109"/>
  <c r="AQ1449" i="109"/>
  <c r="AQ1656" i="109"/>
  <c r="AQ1519" i="109"/>
  <c r="AQ1726" i="109"/>
  <c r="AQ1470" i="109"/>
  <c r="AQ1677" i="109"/>
  <c r="AS1502" i="109"/>
  <c r="AS1709" i="109"/>
  <c r="AR1538" i="109"/>
  <c r="AR1745" i="109"/>
  <c r="AQ1550" i="109"/>
  <c r="AQ1757" i="109"/>
  <c r="AQ1530" i="109"/>
  <c r="AQ1737" i="109"/>
  <c r="AQ1467" i="109"/>
  <c r="AQ1674" i="109"/>
  <c r="AR1513" i="109"/>
  <c r="AR1720" i="109"/>
  <c r="AQ1554" i="109"/>
  <c r="AQ1761" i="109"/>
  <c r="AQ1528" i="109"/>
  <c r="AQ1735" i="109"/>
  <c r="AQ1561" i="109"/>
  <c r="AQ1768" i="109"/>
  <c r="AQ1544" i="109"/>
  <c r="AQ1751" i="109"/>
  <c r="AQ1515" i="109"/>
  <c r="AQ1722" i="109"/>
  <c r="AR1511" i="109"/>
  <c r="AR1718" i="109"/>
  <c r="AQ1539" i="109"/>
  <c r="AQ1746" i="109"/>
  <c r="AQ1489" i="109"/>
  <c r="AQ1696" i="109"/>
  <c r="AQ1540" i="109"/>
  <c r="AQ1747" i="109"/>
  <c r="AR1553" i="109"/>
  <c r="AR1760" i="109"/>
  <c r="AQ1475" i="109"/>
  <c r="AQ1682" i="109"/>
  <c r="AR1537" i="109"/>
  <c r="AR1744" i="109"/>
  <c r="AQ1542" i="109"/>
  <c r="AQ1749" i="109"/>
  <c r="AS1568" i="109"/>
  <c r="AS1775" i="109"/>
  <c r="AQ1547" i="109"/>
  <c r="AQ1754" i="109"/>
  <c r="AS1567" i="109"/>
  <c r="AS1774" i="109"/>
  <c r="AQ1552" i="109"/>
  <c r="AQ1759" i="109"/>
  <c r="AQ1565" i="109"/>
  <c r="AQ1772" i="109"/>
  <c r="AQ1486" i="109"/>
  <c r="AQ1693" i="109"/>
  <c r="AR1536" i="109"/>
  <c r="AR1743" i="109"/>
  <c r="AQ1546" i="109"/>
  <c r="AQ1753" i="109"/>
  <c r="AQ1521" i="109"/>
  <c r="AQ1728" i="109"/>
  <c r="AQ1564" i="109"/>
  <c r="AQ1771" i="109"/>
  <c r="AR1512" i="109"/>
  <c r="AR1719" i="109"/>
  <c r="AQ1525" i="109"/>
  <c r="AQ1732" i="109"/>
  <c r="AQ1563" i="109"/>
  <c r="AQ1770" i="109"/>
  <c r="AQ1533" i="109"/>
  <c r="AQ1740" i="109"/>
  <c r="AQ1545" i="109"/>
  <c r="AQ1752" i="109"/>
  <c r="AQ1535" i="109"/>
  <c r="AQ1742" i="109"/>
  <c r="AQ1566" i="109"/>
  <c r="AQ1773" i="109"/>
  <c r="AQ1558" i="109"/>
  <c r="AQ1765" i="109"/>
  <c r="AQ1549" i="109"/>
  <c r="AQ1756" i="109"/>
  <c r="AR1514" i="109"/>
  <c r="AR1721" i="109"/>
  <c r="AQ1557" i="109"/>
  <c r="AQ1764" i="109"/>
  <c r="AQ1548" i="109"/>
  <c r="AQ1755" i="109"/>
  <c r="AQ1559" i="109"/>
  <c r="AQ1766" i="109"/>
  <c r="AQ1492" i="109"/>
  <c r="AQ1699" i="109"/>
  <c r="AQ1543" i="109"/>
  <c r="AQ1750" i="109"/>
  <c r="AQ1541" i="109"/>
  <c r="AQ1748" i="109"/>
  <c r="AQ1523" i="109"/>
  <c r="AQ1730" i="109"/>
  <c r="AQ1455" i="109"/>
  <c r="AQ1662" i="109"/>
  <c r="AQ1560" i="109"/>
  <c r="AQ1767" i="109"/>
  <c r="AQ1517" i="109"/>
  <c r="AQ1724" i="109"/>
  <c r="AA1064" i="109"/>
  <c r="AA1096" i="109"/>
  <c r="AA1049" i="109"/>
  <c r="AN1893" i="109"/>
  <c r="AO1479" i="109"/>
  <c r="AP1686" i="109" s="1"/>
  <c r="AO1468" i="109"/>
  <c r="AP1675" i="109" s="1"/>
  <c r="AO1472" i="109"/>
  <c r="AP1679" i="109" s="1"/>
  <c r="AT1636" i="109" l="1"/>
  <c r="AT1843" i="109"/>
  <c r="AR1517" i="109"/>
  <c r="AR1724" i="109"/>
  <c r="AR1455" i="109"/>
  <c r="AR1662" i="109"/>
  <c r="AR1541" i="109"/>
  <c r="AR1748" i="109"/>
  <c r="AR1492" i="109"/>
  <c r="AR1699" i="109"/>
  <c r="AR1548" i="109"/>
  <c r="AR1755" i="109"/>
  <c r="AS1514" i="109"/>
  <c r="AS1721" i="109"/>
  <c r="AR1558" i="109"/>
  <c r="AR1765" i="109"/>
  <c r="AR1535" i="109"/>
  <c r="AR1742" i="109"/>
  <c r="AR1533" i="109"/>
  <c r="AR1740" i="109"/>
  <c r="AR1525" i="109"/>
  <c r="AR1732" i="109"/>
  <c r="AR1564" i="109"/>
  <c r="AR1771" i="109"/>
  <c r="AR1546" i="109"/>
  <c r="AR1753" i="109"/>
  <c r="AR1486" i="109"/>
  <c r="AR1693" i="109"/>
  <c r="AR1552" i="109"/>
  <c r="AR1759" i="109"/>
  <c r="AR1547" i="109"/>
  <c r="AR1754" i="109"/>
  <c r="AR1542" i="109"/>
  <c r="AR1749" i="109"/>
  <c r="AR1475" i="109"/>
  <c r="AR1682" i="109"/>
  <c r="AR1540" i="109"/>
  <c r="AR1747" i="109"/>
  <c r="AR1539" i="109"/>
  <c r="AR1746" i="109"/>
  <c r="AR1515" i="109"/>
  <c r="AR1722" i="109"/>
  <c r="AR1561" i="109"/>
  <c r="AR1768" i="109"/>
  <c r="AR1554" i="109"/>
  <c r="AR1761" i="109"/>
  <c r="AR1467" i="109"/>
  <c r="AR1674" i="109"/>
  <c r="AR1550" i="109"/>
  <c r="AR1757" i="109"/>
  <c r="AT1502" i="109"/>
  <c r="AT1709" i="109"/>
  <c r="AR1519" i="109"/>
  <c r="AR1726" i="109"/>
  <c r="AR1562" i="109"/>
  <c r="AR1769" i="109"/>
  <c r="AR1555" i="109"/>
  <c r="AR1762" i="109"/>
  <c r="AR1556" i="109"/>
  <c r="AR1763" i="109"/>
  <c r="AR1551" i="109"/>
  <c r="AR1758" i="109"/>
  <c r="AR1560" i="109"/>
  <c r="AR1767" i="109"/>
  <c r="AR1523" i="109"/>
  <c r="AR1730" i="109"/>
  <c r="AR1543" i="109"/>
  <c r="AR1750" i="109"/>
  <c r="AR1559" i="109"/>
  <c r="AR1766" i="109"/>
  <c r="AR1557" i="109"/>
  <c r="AR1764" i="109"/>
  <c r="AR1549" i="109"/>
  <c r="AR1756" i="109"/>
  <c r="AR1566" i="109"/>
  <c r="AR1773" i="109"/>
  <c r="AR1545" i="109"/>
  <c r="AR1752" i="109"/>
  <c r="AR1563" i="109"/>
  <c r="AR1770" i="109"/>
  <c r="AS1512" i="109"/>
  <c r="AS1719" i="109"/>
  <c r="AR1521" i="109"/>
  <c r="AR1728" i="109"/>
  <c r="AS1536" i="109"/>
  <c r="AS1743" i="109"/>
  <c r="AR1565" i="109"/>
  <c r="AR1772" i="109"/>
  <c r="AT1567" i="109"/>
  <c r="AT1774" i="109"/>
  <c r="AT1568" i="109"/>
  <c r="AT1775" i="109"/>
  <c r="AS1537" i="109"/>
  <c r="AS1744" i="109"/>
  <c r="AS1553" i="109"/>
  <c r="AS1760" i="109"/>
  <c r="AR1489" i="109"/>
  <c r="AR1696" i="109"/>
  <c r="AS1511" i="109"/>
  <c r="AS1718" i="109"/>
  <c r="AR1544" i="109"/>
  <c r="AR1751" i="109"/>
  <c r="AR1528" i="109"/>
  <c r="AR1735" i="109"/>
  <c r="AS1513" i="109"/>
  <c r="AS1720" i="109"/>
  <c r="AR1530" i="109"/>
  <c r="AR1737" i="109"/>
  <c r="AS1538" i="109"/>
  <c r="AS1745" i="109"/>
  <c r="AR1470" i="109"/>
  <c r="AR1677" i="109"/>
  <c r="AR1449" i="109"/>
  <c r="AR1656" i="109"/>
  <c r="AU1509" i="109"/>
  <c r="AU1716" i="109"/>
  <c r="AR1532" i="109"/>
  <c r="AR1739" i="109"/>
  <c r="AR1465" i="109"/>
  <c r="AR1672" i="109"/>
  <c r="AT1501" i="109"/>
  <c r="AT1708" i="109"/>
  <c r="AB1096" i="109"/>
  <c r="AB1049" i="109"/>
  <c r="AB1064" i="109"/>
  <c r="AO1893" i="109"/>
  <c r="AP1479" i="109"/>
  <c r="AQ1686" i="109" s="1"/>
  <c r="AP1472" i="109"/>
  <c r="AQ1679" i="109" s="1"/>
  <c r="AP1468" i="109"/>
  <c r="AQ1675" i="109" s="1"/>
  <c r="AU1636" i="109" l="1"/>
  <c r="AU1843" i="109"/>
  <c r="AU1501" i="109"/>
  <c r="AU1708" i="109"/>
  <c r="AS1532" i="109"/>
  <c r="AS1739" i="109"/>
  <c r="AS1449" i="109"/>
  <c r="AS1656" i="109"/>
  <c r="AT1538" i="109"/>
  <c r="AT1745" i="109"/>
  <c r="AT1513" i="109"/>
  <c r="AT1720" i="109"/>
  <c r="AS1544" i="109"/>
  <c r="AS1751" i="109"/>
  <c r="AS1489" i="109"/>
  <c r="AS1696" i="109"/>
  <c r="AT1537" i="109"/>
  <c r="AT1744" i="109"/>
  <c r="AU1567" i="109"/>
  <c r="AU1774" i="109"/>
  <c r="AT1536" i="109"/>
  <c r="AT1743" i="109"/>
  <c r="AT1512" i="109"/>
  <c r="AT1719" i="109"/>
  <c r="AS1545" i="109"/>
  <c r="AS1752" i="109"/>
  <c r="AS1549" i="109"/>
  <c r="AS1756" i="109"/>
  <c r="AS1559" i="109"/>
  <c r="AS1766" i="109"/>
  <c r="AS1523" i="109"/>
  <c r="AS1730" i="109"/>
  <c r="AS1551" i="109"/>
  <c r="AS1758" i="109"/>
  <c r="AS1555" i="109"/>
  <c r="AS1762" i="109"/>
  <c r="AS1519" i="109"/>
  <c r="AS1726" i="109"/>
  <c r="AS1550" i="109"/>
  <c r="AS1757" i="109"/>
  <c r="AS1554" i="109"/>
  <c r="AS1761" i="109"/>
  <c r="AS1515" i="109"/>
  <c r="AS1722" i="109"/>
  <c r="AS1540" i="109"/>
  <c r="AS1747" i="109"/>
  <c r="AS1542" i="109"/>
  <c r="AS1749" i="109"/>
  <c r="AS1552" i="109"/>
  <c r="AS1759" i="109"/>
  <c r="AS1546" i="109"/>
  <c r="AS1753" i="109"/>
  <c r="AS1525" i="109"/>
  <c r="AS1732" i="109"/>
  <c r="AS1535" i="109"/>
  <c r="AS1742" i="109"/>
  <c r="AT1514" i="109"/>
  <c r="AT1721" i="109"/>
  <c r="AS1492" i="109"/>
  <c r="AS1699" i="109"/>
  <c r="AS1455" i="109"/>
  <c r="AS1662" i="109"/>
  <c r="AS1465" i="109"/>
  <c r="AS1672" i="109"/>
  <c r="AW1716" i="109"/>
  <c r="AW1509" i="109"/>
  <c r="AS1470" i="109"/>
  <c r="AS1677" i="109"/>
  <c r="AS1530" i="109"/>
  <c r="AS1737" i="109"/>
  <c r="AS1528" i="109"/>
  <c r="AS1735" i="109"/>
  <c r="AT1511" i="109"/>
  <c r="AT1718" i="109"/>
  <c r="AT1553" i="109"/>
  <c r="AT1760" i="109"/>
  <c r="AU1568" i="109"/>
  <c r="AU1775" i="109"/>
  <c r="AS1565" i="109"/>
  <c r="AS1772" i="109"/>
  <c r="AS1521" i="109"/>
  <c r="AS1728" i="109"/>
  <c r="AS1563" i="109"/>
  <c r="AS1770" i="109"/>
  <c r="AS1566" i="109"/>
  <c r="AS1773" i="109"/>
  <c r="AS1557" i="109"/>
  <c r="AS1764" i="109"/>
  <c r="AS1543" i="109"/>
  <c r="AS1750" i="109"/>
  <c r="AS1560" i="109"/>
  <c r="AS1767" i="109"/>
  <c r="AS1556" i="109"/>
  <c r="AS1763" i="109"/>
  <c r="AS1562" i="109"/>
  <c r="AS1769" i="109"/>
  <c r="AU1502" i="109"/>
  <c r="AU1709" i="109"/>
  <c r="AS1467" i="109"/>
  <c r="AS1674" i="109"/>
  <c r="AS1561" i="109"/>
  <c r="AS1768" i="109"/>
  <c r="AS1539" i="109"/>
  <c r="AS1746" i="109"/>
  <c r="AS1475" i="109"/>
  <c r="AS1682" i="109"/>
  <c r="AS1547" i="109"/>
  <c r="AS1754" i="109"/>
  <c r="AS1486" i="109"/>
  <c r="AS1693" i="109"/>
  <c r="AS1564" i="109"/>
  <c r="AS1771" i="109"/>
  <c r="AS1533" i="109"/>
  <c r="AS1740" i="109"/>
  <c r="AS1558" i="109"/>
  <c r="AS1765" i="109"/>
  <c r="AS1548" i="109"/>
  <c r="AS1755" i="109"/>
  <c r="AS1541" i="109"/>
  <c r="AS1748" i="109"/>
  <c r="AS1517" i="109"/>
  <c r="AS1724" i="109"/>
  <c r="AC1049" i="109"/>
  <c r="AC1064" i="109"/>
  <c r="AC1096" i="109"/>
  <c r="AP1893" i="109"/>
  <c r="AQ1479" i="109"/>
  <c r="AR1686" i="109" s="1"/>
  <c r="AQ1468" i="109"/>
  <c r="AR1675" i="109" s="1"/>
  <c r="AQ1472" i="109"/>
  <c r="AR1679" i="109" s="1"/>
  <c r="AW1636" i="109" l="1"/>
  <c r="AW1843" i="109"/>
  <c r="AX1716" i="109"/>
  <c r="AX1509" i="109"/>
  <c r="AT1517" i="109"/>
  <c r="AT1724" i="109"/>
  <c r="AT1548" i="109"/>
  <c r="AT1755" i="109"/>
  <c r="AT1533" i="109"/>
  <c r="AT1740" i="109"/>
  <c r="AT1486" i="109"/>
  <c r="AT1693" i="109"/>
  <c r="AT1475" i="109"/>
  <c r="AT1682" i="109"/>
  <c r="AT1561" i="109"/>
  <c r="AT1768" i="109"/>
  <c r="AW1709" i="109"/>
  <c r="AW1502" i="109"/>
  <c r="AT1556" i="109"/>
  <c r="AT1763" i="109"/>
  <c r="AT1543" i="109"/>
  <c r="AT1750" i="109"/>
  <c r="AT1566" i="109"/>
  <c r="AT1773" i="109"/>
  <c r="AT1521" i="109"/>
  <c r="AT1728" i="109"/>
  <c r="AW1775" i="109"/>
  <c r="AW1568" i="109"/>
  <c r="AU1511" i="109"/>
  <c r="AU1718" i="109"/>
  <c r="AT1530" i="109"/>
  <c r="AT1737" i="109"/>
  <c r="AT1455" i="109"/>
  <c r="AT1662" i="109"/>
  <c r="AU1514" i="109"/>
  <c r="AU1721" i="109"/>
  <c r="AT1525" i="109"/>
  <c r="AT1732" i="109"/>
  <c r="AT1552" i="109"/>
  <c r="AT1759" i="109"/>
  <c r="AT1540" i="109"/>
  <c r="AT1747" i="109"/>
  <c r="AT1554" i="109"/>
  <c r="AT1761" i="109"/>
  <c r="AT1519" i="109"/>
  <c r="AT1726" i="109"/>
  <c r="AT1551" i="109"/>
  <c r="AT1758" i="109"/>
  <c r="AT1559" i="109"/>
  <c r="AT1766" i="109"/>
  <c r="AT1545" i="109"/>
  <c r="AT1752" i="109"/>
  <c r="AU1536" i="109"/>
  <c r="AU1743" i="109"/>
  <c r="AU1537" i="109"/>
  <c r="AU1744" i="109"/>
  <c r="AT1544" i="109"/>
  <c r="AT1751" i="109"/>
  <c r="AU1538" i="109"/>
  <c r="AU1745" i="109"/>
  <c r="AT1532" i="109"/>
  <c r="AT1739" i="109"/>
  <c r="AT1541" i="109"/>
  <c r="AT1748" i="109"/>
  <c r="AT1558" i="109"/>
  <c r="AT1765" i="109"/>
  <c r="AT1564" i="109"/>
  <c r="AT1771" i="109"/>
  <c r="AT1547" i="109"/>
  <c r="AT1754" i="109"/>
  <c r="AT1539" i="109"/>
  <c r="AT1746" i="109"/>
  <c r="AT1467" i="109"/>
  <c r="AT1674" i="109"/>
  <c r="AT1562" i="109"/>
  <c r="AT1769" i="109"/>
  <c r="AT1560" i="109"/>
  <c r="AT1767" i="109"/>
  <c r="AT1557" i="109"/>
  <c r="AT1764" i="109"/>
  <c r="AT1563" i="109"/>
  <c r="AT1770" i="109"/>
  <c r="AT1565" i="109"/>
  <c r="AT1772" i="109"/>
  <c r="AU1553" i="109"/>
  <c r="AU1760" i="109"/>
  <c r="AT1528" i="109"/>
  <c r="AT1735" i="109"/>
  <c r="AT1470" i="109"/>
  <c r="AT1677" i="109"/>
  <c r="AT1465" i="109"/>
  <c r="AT1672" i="109"/>
  <c r="AT1492" i="109"/>
  <c r="AT1699" i="109"/>
  <c r="AT1535" i="109"/>
  <c r="AT1742" i="109"/>
  <c r="AT1546" i="109"/>
  <c r="AT1753" i="109"/>
  <c r="AT1542" i="109"/>
  <c r="AT1749" i="109"/>
  <c r="AT1515" i="109"/>
  <c r="AT1722" i="109"/>
  <c r="AT1550" i="109"/>
  <c r="AT1757" i="109"/>
  <c r="AT1555" i="109"/>
  <c r="AT1762" i="109"/>
  <c r="AT1523" i="109"/>
  <c r="AT1730" i="109"/>
  <c r="AT1549" i="109"/>
  <c r="AT1756" i="109"/>
  <c r="AU1512" i="109"/>
  <c r="AU1719" i="109"/>
  <c r="AW1774" i="109"/>
  <c r="AW1567" i="109"/>
  <c r="AT1489" i="109"/>
  <c r="AT1696" i="109"/>
  <c r="AU1513" i="109"/>
  <c r="AU1720" i="109"/>
  <c r="AT1449" i="109"/>
  <c r="AT1656" i="109"/>
  <c r="AW1708" i="109"/>
  <c r="AW1501" i="109"/>
  <c r="AD1064" i="109"/>
  <c r="AD1096" i="109"/>
  <c r="AQ1893" i="109"/>
  <c r="AR1479" i="109"/>
  <c r="AS1686" i="109" s="1"/>
  <c r="AR1468" i="109"/>
  <c r="AS1675" i="109" s="1"/>
  <c r="AR1472" i="109"/>
  <c r="AS1679" i="109" s="1"/>
  <c r="AX1843" i="109" l="1"/>
  <c r="AX1636" i="109"/>
  <c r="AX1708" i="109"/>
  <c r="AX1501" i="109"/>
  <c r="AX1774" i="109"/>
  <c r="AX1567" i="109"/>
  <c r="AX1709" i="109"/>
  <c r="AX1502" i="109"/>
  <c r="AW1720" i="109"/>
  <c r="AW1513" i="109"/>
  <c r="AU1549" i="109"/>
  <c r="AU1756" i="109"/>
  <c r="AU1555" i="109"/>
  <c r="AU1762" i="109"/>
  <c r="AU1515" i="109"/>
  <c r="AU1722" i="109"/>
  <c r="AU1546" i="109"/>
  <c r="AU1753" i="109"/>
  <c r="AU1492" i="109"/>
  <c r="AU1699" i="109"/>
  <c r="AU1470" i="109"/>
  <c r="AU1677" i="109"/>
  <c r="AW1760" i="109"/>
  <c r="AW1553" i="109"/>
  <c r="AU1563" i="109"/>
  <c r="AU1770" i="109"/>
  <c r="AU1560" i="109"/>
  <c r="AU1767" i="109"/>
  <c r="AU1467" i="109"/>
  <c r="AU1674" i="109"/>
  <c r="AU1547" i="109"/>
  <c r="AU1754" i="109"/>
  <c r="AU1558" i="109"/>
  <c r="AU1765" i="109"/>
  <c r="AU1532" i="109"/>
  <c r="AU1739" i="109"/>
  <c r="AU1544" i="109"/>
  <c r="AU1751" i="109"/>
  <c r="AW1743" i="109"/>
  <c r="AW1536" i="109"/>
  <c r="AU1559" i="109"/>
  <c r="AU1766" i="109"/>
  <c r="AU1519" i="109"/>
  <c r="AU1726" i="109"/>
  <c r="AU1540" i="109"/>
  <c r="AU1747" i="109"/>
  <c r="AU1525" i="109"/>
  <c r="AU1732" i="109"/>
  <c r="AU1455" i="109"/>
  <c r="AU1662" i="109"/>
  <c r="AW1718" i="109"/>
  <c r="AW1511" i="109"/>
  <c r="AU1521" i="109"/>
  <c r="AU1728" i="109"/>
  <c r="AU1543" i="109"/>
  <c r="AU1750" i="109"/>
  <c r="AU1475" i="109"/>
  <c r="AU1682" i="109"/>
  <c r="AU1533" i="109"/>
  <c r="AU1740" i="109"/>
  <c r="AU1517" i="109"/>
  <c r="AU1724" i="109"/>
  <c r="AX1775" i="109"/>
  <c r="AX1568" i="109"/>
  <c r="AY1716" i="109"/>
  <c r="AY1509" i="109"/>
  <c r="AU1449" i="109"/>
  <c r="AU1656" i="109"/>
  <c r="AU1489" i="109"/>
  <c r="AU1696" i="109"/>
  <c r="AW1719" i="109"/>
  <c r="AW1512" i="109"/>
  <c r="AU1523" i="109"/>
  <c r="AU1730" i="109"/>
  <c r="AU1550" i="109"/>
  <c r="AU1757" i="109"/>
  <c r="AU1542" i="109"/>
  <c r="AU1749" i="109"/>
  <c r="AU1535" i="109"/>
  <c r="AU1742" i="109"/>
  <c r="AU1465" i="109"/>
  <c r="AU1672" i="109"/>
  <c r="AU1528" i="109"/>
  <c r="AU1735" i="109"/>
  <c r="AU1565" i="109"/>
  <c r="AU1772" i="109"/>
  <c r="AU1557" i="109"/>
  <c r="AU1764" i="109"/>
  <c r="AU1562" i="109"/>
  <c r="AU1769" i="109"/>
  <c r="AU1539" i="109"/>
  <c r="AU1746" i="109"/>
  <c r="AU1564" i="109"/>
  <c r="AU1771" i="109"/>
  <c r="AU1541" i="109"/>
  <c r="AU1748" i="109"/>
  <c r="AW1745" i="109"/>
  <c r="AW1538" i="109"/>
  <c r="AW1744" i="109"/>
  <c r="AW1537" i="109"/>
  <c r="AU1545" i="109"/>
  <c r="AU1752" i="109"/>
  <c r="AU1551" i="109"/>
  <c r="AU1758" i="109"/>
  <c r="AU1554" i="109"/>
  <c r="AU1761" i="109"/>
  <c r="AU1552" i="109"/>
  <c r="AU1759" i="109"/>
  <c r="AW1721" i="109"/>
  <c r="AW1514" i="109"/>
  <c r="AU1530" i="109"/>
  <c r="AU1737" i="109"/>
  <c r="AU1566" i="109"/>
  <c r="AU1773" i="109"/>
  <c r="AU1556" i="109"/>
  <c r="AU1763" i="109"/>
  <c r="AU1561" i="109"/>
  <c r="AU1768" i="109"/>
  <c r="AU1486" i="109"/>
  <c r="AU1693" i="109"/>
  <c r="AU1548" i="109"/>
  <c r="AU1755" i="109"/>
  <c r="AE1096" i="109"/>
  <c r="AE1064" i="109"/>
  <c r="AR1893" i="109"/>
  <c r="AS1479" i="109"/>
  <c r="AT1686" i="109" s="1"/>
  <c r="AS1472" i="109"/>
  <c r="AT1679" i="109" s="1"/>
  <c r="AS1468" i="109"/>
  <c r="AT1675" i="109" s="1"/>
  <c r="AY1843" i="109" l="1"/>
  <c r="AY1636" i="109"/>
  <c r="AW1761" i="109"/>
  <c r="AW1554" i="109"/>
  <c r="AW1752" i="109"/>
  <c r="AW1545" i="109"/>
  <c r="AW1771" i="109"/>
  <c r="AW1564" i="109"/>
  <c r="AW1769" i="109"/>
  <c r="AW1562" i="109"/>
  <c r="AW1772" i="109"/>
  <c r="AW1565" i="109"/>
  <c r="AW1672" i="109"/>
  <c r="AW1465" i="109"/>
  <c r="AW1749" i="109"/>
  <c r="AW1542" i="109"/>
  <c r="AW1730" i="109"/>
  <c r="AW1523" i="109"/>
  <c r="AW1696" i="109"/>
  <c r="AW1489" i="109"/>
  <c r="AW1724" i="109"/>
  <c r="AW1517" i="109"/>
  <c r="AW1682" i="109"/>
  <c r="AW1475" i="109"/>
  <c r="AW1728" i="109"/>
  <c r="AW1521" i="109"/>
  <c r="AW1662" i="109"/>
  <c r="AW1455" i="109"/>
  <c r="AW1747" i="109"/>
  <c r="AW1540" i="109"/>
  <c r="AW1766" i="109"/>
  <c r="AW1559" i="109"/>
  <c r="AW1751" i="109"/>
  <c r="AW1544" i="109"/>
  <c r="AW1765" i="109"/>
  <c r="AW1558" i="109"/>
  <c r="AW1674" i="109"/>
  <c r="AW1467" i="109"/>
  <c r="AW1770" i="109"/>
  <c r="AW1563" i="109"/>
  <c r="AW1677" i="109"/>
  <c r="AW1470" i="109"/>
  <c r="AW1753" i="109"/>
  <c r="AW1546" i="109"/>
  <c r="AW1762" i="109"/>
  <c r="AW1555" i="109"/>
  <c r="AX1720" i="109"/>
  <c r="AX1513" i="109"/>
  <c r="AY1774" i="109"/>
  <c r="AY1567" i="109"/>
  <c r="AW1693" i="109"/>
  <c r="AW1486" i="109"/>
  <c r="AW1763" i="109"/>
  <c r="AW1556" i="109"/>
  <c r="AX1744" i="109"/>
  <c r="AX1537" i="109"/>
  <c r="AX1719" i="109"/>
  <c r="AX1512" i="109"/>
  <c r="AY1775" i="109"/>
  <c r="AY1568" i="109"/>
  <c r="AX1718" i="109"/>
  <c r="AX1511" i="109"/>
  <c r="AX1743" i="109"/>
  <c r="AX1536" i="109"/>
  <c r="AX1760" i="109"/>
  <c r="AX1553" i="109"/>
  <c r="AW1737" i="109"/>
  <c r="AW1530" i="109"/>
  <c r="AW1759" i="109"/>
  <c r="AW1552" i="109"/>
  <c r="AW1758" i="109"/>
  <c r="AW1551" i="109"/>
  <c r="AW1748" i="109"/>
  <c r="AW1541" i="109"/>
  <c r="AW1746" i="109"/>
  <c r="AW1539" i="109"/>
  <c r="AW1764" i="109"/>
  <c r="AW1557" i="109"/>
  <c r="AW1735" i="109"/>
  <c r="AW1528" i="109"/>
  <c r="AW1742" i="109"/>
  <c r="AW1535" i="109"/>
  <c r="AW1757" i="109"/>
  <c r="AW1550" i="109"/>
  <c r="AW1656" i="109"/>
  <c r="AW1449" i="109"/>
  <c r="AW1740" i="109"/>
  <c r="AW1533" i="109"/>
  <c r="AW1750" i="109"/>
  <c r="AW1543" i="109"/>
  <c r="AW1732" i="109"/>
  <c r="AW1525" i="109"/>
  <c r="AW1726" i="109"/>
  <c r="AW1519" i="109"/>
  <c r="AW1739" i="109"/>
  <c r="AW1532" i="109"/>
  <c r="AW1754" i="109"/>
  <c r="AW1547" i="109"/>
  <c r="AW1767" i="109"/>
  <c r="AW1560" i="109"/>
  <c r="AW1699" i="109"/>
  <c r="AW1492" i="109"/>
  <c r="AW1722" i="109"/>
  <c r="AW1515" i="109"/>
  <c r="AW1756" i="109"/>
  <c r="AW1549" i="109"/>
  <c r="AY1709" i="109"/>
  <c r="AY1502" i="109"/>
  <c r="AY1708" i="109"/>
  <c r="AY1501" i="109"/>
  <c r="AW1755" i="109"/>
  <c r="AW1548" i="109"/>
  <c r="AW1768" i="109"/>
  <c r="AW1561" i="109"/>
  <c r="AW1773" i="109"/>
  <c r="AW1566" i="109"/>
  <c r="AX1721" i="109"/>
  <c r="AX1514" i="109"/>
  <c r="AX1745" i="109"/>
  <c r="AX1538" i="109"/>
  <c r="AZ1716" i="109"/>
  <c r="AZ1509" i="109"/>
  <c r="AF1064" i="109"/>
  <c r="AF1096" i="109"/>
  <c r="AS1893" i="109"/>
  <c r="AT1479" i="109"/>
  <c r="AU1686" i="109" s="1"/>
  <c r="AT1468" i="109"/>
  <c r="AU1675" i="109" s="1"/>
  <c r="AT1472" i="109"/>
  <c r="AU1679" i="109" s="1"/>
  <c r="AZ1843" i="109" l="1"/>
  <c r="AZ1636" i="109"/>
  <c r="AY1721" i="109"/>
  <c r="AY1514" i="109"/>
  <c r="AX1699" i="109"/>
  <c r="AX1492" i="109"/>
  <c r="AY1745" i="109"/>
  <c r="AY1538" i="109"/>
  <c r="AX1722" i="109"/>
  <c r="AX1515" i="109"/>
  <c r="AX1768" i="109"/>
  <c r="AX1561" i="109"/>
  <c r="AX1773" i="109"/>
  <c r="AX1566" i="109"/>
  <c r="AX1755" i="109"/>
  <c r="AX1548" i="109"/>
  <c r="AZ1709" i="109"/>
  <c r="AZ1502" i="109"/>
  <c r="AX1560" i="109"/>
  <c r="AX1767" i="109"/>
  <c r="AX1739" i="109"/>
  <c r="AX1532" i="109"/>
  <c r="AX1732" i="109"/>
  <c r="AX1525" i="109"/>
  <c r="AX1740" i="109"/>
  <c r="AX1533" i="109"/>
  <c r="AX1757" i="109"/>
  <c r="AX1550" i="109"/>
  <c r="AX1735" i="109"/>
  <c r="AX1528" i="109"/>
  <c r="AX1746" i="109"/>
  <c r="AX1539" i="109"/>
  <c r="AX1758" i="109"/>
  <c r="AX1551" i="109"/>
  <c r="AX1737" i="109"/>
  <c r="AX1530" i="109"/>
  <c r="AY1743" i="109"/>
  <c r="AY1536" i="109"/>
  <c r="AZ1775" i="109"/>
  <c r="AZ1568" i="109"/>
  <c r="AY1744" i="109"/>
  <c r="AY1537" i="109"/>
  <c r="AX1693" i="109"/>
  <c r="AX1486" i="109"/>
  <c r="AY1720" i="109"/>
  <c r="AY1513" i="109"/>
  <c r="AX1753" i="109"/>
  <c r="AX1546" i="109"/>
  <c r="AX1770" i="109"/>
  <c r="AX1563" i="109"/>
  <c r="AX1558" i="109"/>
  <c r="AX1765" i="109"/>
  <c r="AX1766" i="109"/>
  <c r="AX1559" i="109"/>
  <c r="AX1662" i="109"/>
  <c r="AX1455" i="109"/>
  <c r="AX1682" i="109"/>
  <c r="AX1475" i="109"/>
  <c r="AX1696" i="109"/>
  <c r="AX1489" i="109"/>
  <c r="AX1749" i="109"/>
  <c r="AX1542" i="109"/>
  <c r="AX1772" i="109"/>
  <c r="AX1565" i="109"/>
  <c r="AX1771" i="109"/>
  <c r="AX1564" i="109"/>
  <c r="AX1554" i="109"/>
  <c r="AX1761" i="109"/>
  <c r="BA1716" i="109"/>
  <c r="BA1509" i="109"/>
  <c r="AZ1708" i="109"/>
  <c r="AZ1501" i="109"/>
  <c r="AX1756" i="109"/>
  <c r="AX1549" i="109"/>
  <c r="AX1754" i="109"/>
  <c r="AX1547" i="109"/>
  <c r="AX1726" i="109"/>
  <c r="AX1519" i="109"/>
  <c r="AX1750" i="109"/>
  <c r="AX1543" i="109"/>
  <c r="AX1656" i="109"/>
  <c r="AX1449" i="109"/>
  <c r="AX1742" i="109"/>
  <c r="AX1535" i="109"/>
  <c r="AX1557" i="109"/>
  <c r="AX1764" i="109"/>
  <c r="AX1748" i="109"/>
  <c r="AX1541" i="109"/>
  <c r="AX1759" i="109"/>
  <c r="AX1552" i="109"/>
  <c r="AY1553" i="109"/>
  <c r="AY1760" i="109"/>
  <c r="AY1718" i="109"/>
  <c r="AY1511" i="109"/>
  <c r="AY1719" i="109"/>
  <c r="AY1512" i="109"/>
  <c r="AX1556" i="109"/>
  <c r="AX1763" i="109"/>
  <c r="AZ1774" i="109"/>
  <c r="AZ1567" i="109"/>
  <c r="AX1762" i="109"/>
  <c r="AX1555" i="109"/>
  <c r="AX1677" i="109"/>
  <c r="AX1470" i="109"/>
  <c r="AX1674" i="109"/>
  <c r="AX1467" i="109"/>
  <c r="AX1751" i="109"/>
  <c r="AX1544" i="109"/>
  <c r="AX1747" i="109"/>
  <c r="AX1540" i="109"/>
  <c r="AX1728" i="109"/>
  <c r="AX1521" i="109"/>
  <c r="AX1724" i="109"/>
  <c r="AX1517" i="109"/>
  <c r="AX1730" i="109"/>
  <c r="AX1523" i="109"/>
  <c r="AX1672" i="109"/>
  <c r="AX1465" i="109"/>
  <c r="AX1769" i="109"/>
  <c r="AX1562" i="109"/>
  <c r="AX1752" i="109"/>
  <c r="AX1545" i="109"/>
  <c r="AG1096" i="109"/>
  <c r="AG1064" i="109"/>
  <c r="AH1064" i="109" s="1"/>
  <c r="AJ1064" i="109" s="1"/>
  <c r="AK1064" i="109" s="1"/>
  <c r="AL1064" i="109" s="1"/>
  <c r="AM1064" i="109" s="1"/>
  <c r="AN1064" i="109" s="1"/>
  <c r="AO1064" i="109" s="1"/>
  <c r="AP1064" i="109" s="1"/>
  <c r="AQ1064" i="109" s="1"/>
  <c r="AR1064" i="109" s="1"/>
  <c r="AS1064" i="109" s="1"/>
  <c r="AT1064" i="109" s="1"/>
  <c r="AU1064" i="109" s="1"/>
  <c r="AW1064" i="109" s="1"/>
  <c r="AX1064" i="109" s="1"/>
  <c r="AY1064" i="109" s="1"/>
  <c r="AZ1064" i="109" s="1"/>
  <c r="BA1064" i="109" s="1"/>
  <c r="BB1064" i="109" s="1"/>
  <c r="BC1064" i="109" s="1"/>
  <c r="BD1064" i="109" s="1"/>
  <c r="BE1064" i="109" s="1"/>
  <c r="BF1064" i="109" s="1"/>
  <c r="BG1064" i="109" s="1"/>
  <c r="BH1064" i="109" s="1"/>
  <c r="AT1893" i="109"/>
  <c r="AU1479" i="109"/>
  <c r="AW1686" i="109" s="1"/>
  <c r="AU1472" i="109"/>
  <c r="AW1679" i="109" s="1"/>
  <c r="AU1468" i="109"/>
  <c r="AW1675" i="109" s="1"/>
  <c r="BA1843" i="109" l="1"/>
  <c r="BA1636" i="109"/>
  <c r="AZ1760" i="109"/>
  <c r="AZ1553" i="109"/>
  <c r="BA1708" i="109"/>
  <c r="BA1501" i="109"/>
  <c r="AY1761" i="109"/>
  <c r="AY1554" i="109"/>
  <c r="AY1765" i="109"/>
  <c r="AY1558" i="109"/>
  <c r="AY1767" i="109"/>
  <c r="AY1560" i="109"/>
  <c r="BA1709" i="109"/>
  <c r="BA1502" i="109"/>
  <c r="AY1773" i="109"/>
  <c r="AY1566" i="109"/>
  <c r="AZ1745" i="109"/>
  <c r="AZ1538" i="109"/>
  <c r="AY1699" i="109"/>
  <c r="AY1492" i="109"/>
  <c r="AY1752" i="109"/>
  <c r="AY1545" i="109"/>
  <c r="AY1672" i="109"/>
  <c r="AY1465" i="109"/>
  <c r="AY1724" i="109"/>
  <c r="AY1517" i="109"/>
  <c r="AY1747" i="109"/>
  <c r="AY1540" i="109"/>
  <c r="AY1674" i="109"/>
  <c r="AY1467" i="109"/>
  <c r="AY1762" i="109"/>
  <c r="AY1555" i="109"/>
  <c r="AZ1718" i="109"/>
  <c r="AZ1511" i="109"/>
  <c r="AY1759" i="109"/>
  <c r="AY1552" i="109"/>
  <c r="AY1656" i="109"/>
  <c r="AY1449" i="109"/>
  <c r="AY1726" i="109"/>
  <c r="AY1519" i="109"/>
  <c r="AY1771" i="109"/>
  <c r="AY1564" i="109"/>
  <c r="AY1749" i="109"/>
  <c r="AY1542" i="109"/>
  <c r="AY1682" i="109"/>
  <c r="AY1475" i="109"/>
  <c r="AY1766" i="109"/>
  <c r="AY1559" i="109"/>
  <c r="AY1770" i="109"/>
  <c r="AY1563" i="109"/>
  <c r="AZ1720" i="109"/>
  <c r="AZ1513" i="109"/>
  <c r="AZ1744" i="109"/>
  <c r="AZ1537" i="109"/>
  <c r="AZ1743" i="109"/>
  <c r="AZ1536" i="109"/>
  <c r="AY1758" i="109"/>
  <c r="AY1551" i="109"/>
  <c r="AY1735" i="109"/>
  <c r="AY1528" i="109"/>
  <c r="AY1740" i="109"/>
  <c r="AY1533" i="109"/>
  <c r="AY1739" i="109"/>
  <c r="AY1532" i="109"/>
  <c r="AY1768" i="109"/>
  <c r="AY1561" i="109"/>
  <c r="AY1763" i="109"/>
  <c r="AY1556" i="109"/>
  <c r="AY1764" i="109"/>
  <c r="AY1557" i="109"/>
  <c r="AY1756" i="109"/>
  <c r="AY1549" i="109"/>
  <c r="BB1716" i="109"/>
  <c r="BB1509" i="109"/>
  <c r="AY1755" i="109"/>
  <c r="AY1548" i="109"/>
  <c r="AY1722" i="109"/>
  <c r="AY1515" i="109"/>
  <c r="AZ1721" i="109"/>
  <c r="AZ1514" i="109"/>
  <c r="AY1769" i="109"/>
  <c r="AY1562" i="109"/>
  <c r="AY1730" i="109"/>
  <c r="AY1523" i="109"/>
  <c r="AY1728" i="109"/>
  <c r="AY1521" i="109"/>
  <c r="AY1751" i="109"/>
  <c r="AY1544" i="109"/>
  <c r="AY1677" i="109"/>
  <c r="AY1470" i="109"/>
  <c r="BA1774" i="109"/>
  <c r="BA1567" i="109"/>
  <c r="AZ1719" i="109"/>
  <c r="AZ1512" i="109"/>
  <c r="AY1748" i="109"/>
  <c r="AY1541" i="109"/>
  <c r="AY1742" i="109"/>
  <c r="AY1535" i="109"/>
  <c r="AY1750" i="109"/>
  <c r="AY1543" i="109"/>
  <c r="AY1754" i="109"/>
  <c r="AY1547" i="109"/>
  <c r="AY1565" i="109"/>
  <c r="AY1772" i="109"/>
  <c r="AY1696" i="109"/>
  <c r="AY1489" i="109"/>
  <c r="AY1662" i="109"/>
  <c r="AY1455" i="109"/>
  <c r="AY1753" i="109"/>
  <c r="AY1546" i="109"/>
  <c r="AY1693" i="109"/>
  <c r="AY1486" i="109"/>
  <c r="BA1775" i="109"/>
  <c r="BA1568" i="109"/>
  <c r="AY1737" i="109"/>
  <c r="AY1530" i="109"/>
  <c r="AY1746" i="109"/>
  <c r="AY1539" i="109"/>
  <c r="AY1757" i="109"/>
  <c r="AY1550" i="109"/>
  <c r="AY1732" i="109"/>
  <c r="AY1525" i="109"/>
  <c r="AW1468" i="109"/>
  <c r="AX1675" i="109" s="1"/>
  <c r="AW1472" i="109"/>
  <c r="AX1679" i="109" s="1"/>
  <c r="AW1479" i="109"/>
  <c r="AX1686" i="109" s="1"/>
  <c r="AH1096" i="109"/>
  <c r="AJ1096" i="109" s="1"/>
  <c r="AK1096" i="109" s="1"/>
  <c r="AL1096" i="109" s="1"/>
  <c r="AM1096" i="109" s="1"/>
  <c r="AN1096" i="109" s="1"/>
  <c r="AO1096" i="109" s="1"/>
  <c r="AP1096" i="109" s="1"/>
  <c r="AQ1096" i="109" s="1"/>
  <c r="AR1096" i="109" s="1"/>
  <c r="AS1096" i="109" s="1"/>
  <c r="AT1096" i="109" s="1"/>
  <c r="AU1096" i="109" s="1"/>
  <c r="AW1096" i="109" s="1"/>
  <c r="AX1096" i="109" s="1"/>
  <c r="AY1096" i="109" s="1"/>
  <c r="AZ1096" i="109" s="1"/>
  <c r="BA1096" i="109" s="1"/>
  <c r="BB1096" i="109" s="1"/>
  <c r="BC1096" i="109" s="1"/>
  <c r="BD1096" i="109" s="1"/>
  <c r="BE1096" i="109" s="1"/>
  <c r="BF1096" i="109" s="1"/>
  <c r="BG1096" i="109" s="1"/>
  <c r="BH1096" i="109" s="1"/>
  <c r="AU1893" i="109"/>
  <c r="AV1686" i="109"/>
  <c r="BB1843" i="109" l="1"/>
  <c r="BB1636" i="109"/>
  <c r="AZ1693" i="109"/>
  <c r="AZ1486" i="109"/>
  <c r="AZ1750" i="109"/>
  <c r="AZ1543" i="109"/>
  <c r="AZ1748" i="109"/>
  <c r="AZ1541" i="109"/>
  <c r="AZ1756" i="109"/>
  <c r="AZ1549" i="109"/>
  <c r="BA1760" i="109"/>
  <c r="BA1553" i="109"/>
  <c r="AZ1757" i="109"/>
  <c r="AZ1550" i="109"/>
  <c r="AZ1737" i="109"/>
  <c r="AZ1530" i="109"/>
  <c r="AZ1662" i="109"/>
  <c r="AZ1455" i="109"/>
  <c r="AZ1772" i="109"/>
  <c r="AZ1565" i="109"/>
  <c r="BB1774" i="109"/>
  <c r="BB1567" i="109"/>
  <c r="AZ1751" i="109"/>
  <c r="AZ1544" i="109"/>
  <c r="AZ1730" i="109"/>
  <c r="AZ1523" i="109"/>
  <c r="AZ1722" i="109"/>
  <c r="AZ1515" i="109"/>
  <c r="AZ1763" i="109"/>
  <c r="AZ1556" i="109"/>
  <c r="AZ1739" i="109"/>
  <c r="AZ1532" i="109"/>
  <c r="AZ1735" i="109"/>
  <c r="AZ1528" i="109"/>
  <c r="BA1743" i="109"/>
  <c r="BA1536" i="109"/>
  <c r="BA1720" i="109"/>
  <c r="BA1513" i="109"/>
  <c r="AZ1766" i="109"/>
  <c r="AZ1559" i="109"/>
  <c r="AZ1749" i="109"/>
  <c r="AZ1542" i="109"/>
  <c r="AZ1726" i="109"/>
  <c r="AZ1519" i="109"/>
  <c r="AZ1759" i="109"/>
  <c r="AZ1552" i="109"/>
  <c r="AZ1762" i="109"/>
  <c r="AZ1555" i="109"/>
  <c r="AZ1747" i="109"/>
  <c r="AZ1540" i="109"/>
  <c r="AZ1672" i="109"/>
  <c r="AZ1465" i="109"/>
  <c r="BA1745" i="109"/>
  <c r="BA1538" i="109"/>
  <c r="BB1709" i="109"/>
  <c r="BB1502" i="109"/>
  <c r="AZ1761" i="109"/>
  <c r="AZ1554" i="109"/>
  <c r="AZ1732" i="109"/>
  <c r="AZ1525" i="109"/>
  <c r="BB1775" i="109"/>
  <c r="BB1568" i="109"/>
  <c r="AZ1696" i="109"/>
  <c r="AZ1489" i="109"/>
  <c r="AZ1742" i="109"/>
  <c r="AZ1535" i="109"/>
  <c r="BC1716" i="109"/>
  <c r="BC1509" i="109"/>
  <c r="AZ1765" i="109"/>
  <c r="AZ1558" i="109"/>
  <c r="AZ1746" i="109"/>
  <c r="AZ1539" i="109"/>
  <c r="AZ1753" i="109"/>
  <c r="AZ1546" i="109"/>
  <c r="AZ1754" i="109"/>
  <c r="AZ1547" i="109"/>
  <c r="BA1719" i="109"/>
  <c r="BA1512" i="109"/>
  <c r="AZ1677" i="109"/>
  <c r="AZ1470" i="109"/>
  <c r="AZ1728" i="109"/>
  <c r="AZ1521" i="109"/>
  <c r="AZ1769" i="109"/>
  <c r="AZ1562" i="109"/>
  <c r="BA1721" i="109"/>
  <c r="BA1514" i="109"/>
  <c r="AZ1755" i="109"/>
  <c r="AZ1548" i="109"/>
  <c r="AZ1764" i="109"/>
  <c r="AZ1557" i="109"/>
  <c r="AZ1768" i="109"/>
  <c r="AZ1561" i="109"/>
  <c r="AZ1740" i="109"/>
  <c r="AZ1533" i="109"/>
  <c r="AZ1758" i="109"/>
  <c r="AZ1551" i="109"/>
  <c r="BA1744" i="109"/>
  <c r="BA1537" i="109"/>
  <c r="AZ1770" i="109"/>
  <c r="AZ1563" i="109"/>
  <c r="AZ1682" i="109"/>
  <c r="AZ1475" i="109"/>
  <c r="AZ1771" i="109"/>
  <c r="AZ1564" i="109"/>
  <c r="AZ1656" i="109"/>
  <c r="AZ1449" i="109"/>
  <c r="BA1718" i="109"/>
  <c r="BA1511" i="109"/>
  <c r="AZ1674" i="109"/>
  <c r="AZ1467" i="109"/>
  <c r="AZ1724" i="109"/>
  <c r="AZ1517" i="109"/>
  <c r="AZ1752" i="109"/>
  <c r="AZ1545" i="109"/>
  <c r="AZ1699" i="109"/>
  <c r="AZ1492" i="109"/>
  <c r="AZ1773" i="109"/>
  <c r="AZ1566" i="109"/>
  <c r="AZ1767" i="109"/>
  <c r="AZ1560" i="109"/>
  <c r="BB1708" i="109"/>
  <c r="BB1501" i="109"/>
  <c r="AX1472" i="109"/>
  <c r="AY1679" i="109" s="1"/>
  <c r="AX1479" i="109"/>
  <c r="AY1686" i="109" s="1"/>
  <c r="AX1468" i="109"/>
  <c r="AY1675" i="109" s="1"/>
  <c r="AW1893" i="109"/>
  <c r="AF1783" i="109"/>
  <c r="AF1739" i="109"/>
  <c r="AF1809" i="109"/>
  <c r="AF1808" i="109"/>
  <c r="AF1792" i="109"/>
  <c r="AF1769" i="109"/>
  <c r="AF1737" i="109"/>
  <c r="AF1716" i="109"/>
  <c r="AF1774" i="109"/>
  <c r="AF1805" i="109"/>
  <c r="AE1828" i="109"/>
  <c r="AF1743" i="109"/>
  <c r="AF1754" i="109"/>
  <c r="AF1750" i="109"/>
  <c r="AF1790" i="109"/>
  <c r="AF1816" i="109"/>
  <c r="AF1794" i="109"/>
  <c r="AF1839" i="109"/>
  <c r="AE1819" i="109"/>
  <c r="AF1765" i="109"/>
  <c r="AE1838" i="109"/>
  <c r="AF1753" i="109"/>
  <c r="BC1843" i="109" l="1"/>
  <c r="BC1636" i="109"/>
  <c r="BB1721" i="109"/>
  <c r="BB1514" i="109"/>
  <c r="BA1728" i="109"/>
  <c r="BA1521" i="109"/>
  <c r="BB1719" i="109"/>
  <c r="BB1512" i="109"/>
  <c r="BA1753" i="109"/>
  <c r="BA1546" i="109"/>
  <c r="BD1716" i="109"/>
  <c r="BD1509" i="109"/>
  <c r="BA1696" i="109"/>
  <c r="BA1489" i="109"/>
  <c r="BA1732" i="109"/>
  <c r="BA1525" i="109"/>
  <c r="BC1709" i="109"/>
  <c r="BC1502" i="109"/>
  <c r="BA1672" i="109"/>
  <c r="BA1465" i="109"/>
  <c r="BA1762" i="109"/>
  <c r="BA1555" i="109"/>
  <c r="BA1726" i="109"/>
  <c r="BA1519" i="109"/>
  <c r="BA1766" i="109"/>
  <c r="BA1559" i="109"/>
  <c r="BB1743" i="109"/>
  <c r="BB1536" i="109"/>
  <c r="BA1739" i="109"/>
  <c r="BA1532" i="109"/>
  <c r="BA1756" i="109"/>
  <c r="BA1549" i="109"/>
  <c r="BA1750" i="109"/>
  <c r="BA1543" i="109"/>
  <c r="BA1767" i="109"/>
  <c r="BA1560" i="109"/>
  <c r="BA1699" i="109"/>
  <c r="BA1492" i="109"/>
  <c r="BA1724" i="109"/>
  <c r="BA1517" i="109"/>
  <c r="BB1718" i="109"/>
  <c r="BB1511" i="109"/>
  <c r="BA1771" i="109"/>
  <c r="BA1564" i="109"/>
  <c r="BA1770" i="109"/>
  <c r="BA1563" i="109"/>
  <c r="BA1758" i="109"/>
  <c r="BA1551" i="109"/>
  <c r="BA1768" i="109"/>
  <c r="BA1561" i="109"/>
  <c r="BA1765" i="109"/>
  <c r="BA1558" i="109"/>
  <c r="BA1722" i="109"/>
  <c r="BA1515" i="109"/>
  <c r="BA1751" i="109"/>
  <c r="BA1544" i="109"/>
  <c r="BA1772" i="109"/>
  <c r="BA1565" i="109"/>
  <c r="BA1737" i="109"/>
  <c r="BA1530" i="109"/>
  <c r="BB1760" i="109"/>
  <c r="BB1553" i="109"/>
  <c r="BC1708" i="109"/>
  <c r="BC1501" i="109"/>
  <c r="BA1755" i="109"/>
  <c r="BA1548" i="109"/>
  <c r="BA1769" i="109"/>
  <c r="BA1562" i="109"/>
  <c r="BA1677" i="109"/>
  <c r="BA1470" i="109"/>
  <c r="BA1754" i="109"/>
  <c r="BA1547" i="109"/>
  <c r="BA1746" i="109"/>
  <c r="BA1539" i="109"/>
  <c r="BA1742" i="109"/>
  <c r="BA1535" i="109"/>
  <c r="BC1775" i="109"/>
  <c r="BC1568" i="109"/>
  <c r="BA1761" i="109"/>
  <c r="BA1554" i="109"/>
  <c r="BB1745" i="109"/>
  <c r="BB1538" i="109"/>
  <c r="BA1747" i="109"/>
  <c r="BA1540" i="109"/>
  <c r="BA1759" i="109"/>
  <c r="BA1552" i="109"/>
  <c r="BA1749" i="109"/>
  <c r="BA1542" i="109"/>
  <c r="BB1720" i="109"/>
  <c r="BB1513" i="109"/>
  <c r="BA1735" i="109"/>
  <c r="BA1528" i="109"/>
  <c r="BA1763" i="109"/>
  <c r="BA1556" i="109"/>
  <c r="BA1748" i="109"/>
  <c r="BA1541" i="109"/>
  <c r="BA1693" i="109"/>
  <c r="BA1486" i="109"/>
  <c r="BA1773" i="109"/>
  <c r="BA1566" i="109"/>
  <c r="BA1752" i="109"/>
  <c r="BA1545" i="109"/>
  <c r="BA1674" i="109"/>
  <c r="BA1467" i="109"/>
  <c r="BA1656" i="109"/>
  <c r="BA1449" i="109"/>
  <c r="BA1682" i="109"/>
  <c r="BA1475" i="109"/>
  <c r="BB1744" i="109"/>
  <c r="BB1537" i="109"/>
  <c r="BA1740" i="109"/>
  <c r="BA1533" i="109"/>
  <c r="BA1764" i="109"/>
  <c r="BA1557" i="109"/>
  <c r="BA1730" i="109"/>
  <c r="BA1523" i="109"/>
  <c r="BC1774" i="109"/>
  <c r="BC1567" i="109"/>
  <c r="BA1662" i="109"/>
  <c r="BA1455" i="109"/>
  <c r="BA1757" i="109"/>
  <c r="BA1550" i="109"/>
  <c r="AY1479" i="109"/>
  <c r="AZ1686" i="109" s="1"/>
  <c r="AY1472" i="109"/>
  <c r="AZ1679" i="109" s="1"/>
  <c r="AY1468" i="109"/>
  <c r="AZ1675" i="109" s="1"/>
  <c r="AX1893" i="109"/>
  <c r="AD1814" i="109"/>
  <c r="AD1757" i="109"/>
  <c r="AD1775" i="109"/>
  <c r="AD1721" i="109"/>
  <c r="AD1772" i="109"/>
  <c r="AD1747" i="109"/>
  <c r="AD1760" i="109"/>
  <c r="AD1827" i="109"/>
  <c r="AD1778" i="109"/>
  <c r="AD1787" i="109"/>
  <c r="AD1752" i="109"/>
  <c r="AC1817" i="109"/>
  <c r="AC1740" i="109"/>
  <c r="AE1720" i="109"/>
  <c r="AD1783" i="109"/>
  <c r="AD1806" i="109"/>
  <c r="AC1674" i="109"/>
  <c r="AC1832" i="109"/>
  <c r="AD1811" i="109"/>
  <c r="AD1672" i="109"/>
  <c r="AD1791" i="109"/>
  <c r="AD1744" i="109"/>
  <c r="AD1803" i="109"/>
  <c r="AC1820" i="109"/>
  <c r="AC1722" i="109"/>
  <c r="AD1773" i="109"/>
  <c r="AD1745" i="109"/>
  <c r="AC1824" i="109"/>
  <c r="AD1754" i="109"/>
  <c r="AD1812" i="109"/>
  <c r="AD1785" i="109"/>
  <c r="AD1750" i="109"/>
  <c r="AD1766" i="109"/>
  <c r="AD1790" i="109"/>
  <c r="AD1763" i="109"/>
  <c r="AC1712" i="109"/>
  <c r="AD1792" i="109"/>
  <c r="AD1780" i="109"/>
  <c r="AD1788" i="109"/>
  <c r="AD1644" i="109"/>
  <c r="AD1769" i="109"/>
  <c r="AD1831" i="109"/>
  <c r="AI1831" i="109" s="1"/>
  <c r="AD1737" i="109"/>
  <c r="AD1843" i="109"/>
  <c r="AD1837" i="109"/>
  <c r="AD1807" i="109"/>
  <c r="AD1793" i="109"/>
  <c r="AD1796" i="109"/>
  <c r="AD1761" i="109"/>
  <c r="AD1716" i="109"/>
  <c r="AD1764" i="109"/>
  <c r="AC1842" i="109"/>
  <c r="AC1818" i="109"/>
  <c r="AC1709" i="109"/>
  <c r="AD1777" i="109"/>
  <c r="AC1822" i="109"/>
  <c r="AD1708" i="109"/>
  <c r="AD1804" i="109"/>
  <c r="AC1826" i="109"/>
  <c r="AD1749" i="109"/>
  <c r="AC1693" i="109"/>
  <c r="AD1728" i="109"/>
  <c r="AD1746" i="109"/>
  <c r="AC1844" i="109"/>
  <c r="AD1768" i="109"/>
  <c r="AC1724" i="109"/>
  <c r="AD1789" i="109"/>
  <c r="AD1816" i="109"/>
  <c r="AD1739" i="109"/>
  <c r="AD1774" i="109"/>
  <c r="AD1748" i="109"/>
  <c r="AD1771" i="109"/>
  <c r="AD1809" i="109"/>
  <c r="AD1794" i="109"/>
  <c r="AD1833" i="109"/>
  <c r="AD1805" i="109"/>
  <c r="AD1813" i="109"/>
  <c r="AD1800" i="109"/>
  <c r="AD1755" i="109"/>
  <c r="AD1810" i="109"/>
  <c r="AD1808" i="109"/>
  <c r="AD1839" i="109"/>
  <c r="AC1821" i="109"/>
  <c r="AC1696" i="109"/>
  <c r="AD1742" i="109"/>
  <c r="AC1649" i="109"/>
  <c r="AC1642" i="109"/>
  <c r="AB1638" i="109"/>
  <c r="AC1718" i="109"/>
  <c r="AC1840" i="109"/>
  <c r="AD1770" i="109"/>
  <c r="AD1798" i="109"/>
  <c r="AC1819" i="109"/>
  <c r="AD1765" i="109"/>
  <c r="AD1776" i="109"/>
  <c r="AD1781" i="109"/>
  <c r="AD1758" i="109"/>
  <c r="AC1677" i="109"/>
  <c r="AC1823" i="109"/>
  <c r="AD1835" i="109"/>
  <c r="AD1802" i="109"/>
  <c r="AC1730" i="109"/>
  <c r="AC1828" i="109"/>
  <c r="AD1756" i="109"/>
  <c r="AD1786" i="109"/>
  <c r="AI1786" i="109" s="1"/>
  <c r="AD1743" i="109"/>
  <c r="AC1830" i="109"/>
  <c r="AC1834" i="109"/>
  <c r="AC1732" i="109"/>
  <c r="AC1719" i="109"/>
  <c r="AD1801" i="109"/>
  <c r="AD1784" i="109"/>
  <c r="AD1815" i="109"/>
  <c r="AC1838" i="109"/>
  <c r="AD1799" i="109"/>
  <c r="AD1795" i="109"/>
  <c r="AD1753" i="109"/>
  <c r="AD1825" i="109"/>
  <c r="AD1762" i="109"/>
  <c r="AI1762" i="109" s="1"/>
  <c r="AD1779" i="109"/>
  <c r="AD1759" i="109"/>
  <c r="AC1836" i="109"/>
  <c r="AC1656" i="109"/>
  <c r="AD1767" i="109"/>
  <c r="AD1829" i="109"/>
  <c r="AE1726" i="109"/>
  <c r="AD1841" i="109"/>
  <c r="AD1751" i="109"/>
  <c r="BD1843" i="109" l="1"/>
  <c r="BD1636" i="109"/>
  <c r="BB1662" i="109"/>
  <c r="BB1455" i="109"/>
  <c r="BB1730" i="109"/>
  <c r="BB1523" i="109"/>
  <c r="BB1764" i="109"/>
  <c r="BB1557" i="109"/>
  <c r="BC1744" i="109"/>
  <c r="BC1537" i="109"/>
  <c r="BB1656" i="109"/>
  <c r="BB1449" i="109"/>
  <c r="BB1752" i="109"/>
  <c r="BB1545" i="109"/>
  <c r="BB1693" i="109"/>
  <c r="BB1486" i="109"/>
  <c r="BB1735" i="109"/>
  <c r="BB1528" i="109"/>
  <c r="BB1749" i="109"/>
  <c r="BB1542" i="109"/>
  <c r="BB1747" i="109"/>
  <c r="BB1540" i="109"/>
  <c r="BB1761" i="109"/>
  <c r="BB1554" i="109"/>
  <c r="BB1742" i="109"/>
  <c r="BB1535" i="109"/>
  <c r="BB1754" i="109"/>
  <c r="BB1547" i="109"/>
  <c r="BB1769" i="109"/>
  <c r="BB1562" i="109"/>
  <c r="BC1760" i="109"/>
  <c r="BC1553" i="109"/>
  <c r="BB1772" i="109"/>
  <c r="BB1565" i="109"/>
  <c r="BB1722" i="109"/>
  <c r="BB1515" i="109"/>
  <c r="BB1758" i="109"/>
  <c r="BB1551" i="109"/>
  <c r="BB1771" i="109"/>
  <c r="BB1564" i="109"/>
  <c r="BB1724" i="109"/>
  <c r="BB1517" i="109"/>
  <c r="BB1767" i="109"/>
  <c r="BB1560" i="109"/>
  <c r="BB1756" i="109"/>
  <c r="BB1549" i="109"/>
  <c r="BC1743" i="109"/>
  <c r="BC1536" i="109"/>
  <c r="BB1726" i="109"/>
  <c r="BB1519" i="109"/>
  <c r="BB1672" i="109"/>
  <c r="BB1465" i="109"/>
  <c r="BB1732" i="109"/>
  <c r="BB1525" i="109"/>
  <c r="BE1716" i="109"/>
  <c r="BE1509" i="109"/>
  <c r="BC1719" i="109"/>
  <c r="BC1512" i="109"/>
  <c r="BC1721" i="109"/>
  <c r="BC1514" i="109"/>
  <c r="BB1757" i="109"/>
  <c r="BB1550" i="109"/>
  <c r="BD1774" i="109"/>
  <c r="BD1567" i="109"/>
  <c r="BB1740" i="109"/>
  <c r="BB1533" i="109"/>
  <c r="BB1682" i="109"/>
  <c r="BB1475" i="109"/>
  <c r="BB1674" i="109"/>
  <c r="BB1467" i="109"/>
  <c r="BB1773" i="109"/>
  <c r="BB1566" i="109"/>
  <c r="BB1748" i="109"/>
  <c r="BB1541" i="109"/>
  <c r="BB1763" i="109"/>
  <c r="BB1556" i="109"/>
  <c r="BC1720" i="109"/>
  <c r="BC1513" i="109"/>
  <c r="BB1759" i="109"/>
  <c r="BB1552" i="109"/>
  <c r="BC1745" i="109"/>
  <c r="BC1538" i="109"/>
  <c r="BD1775" i="109"/>
  <c r="BD1568" i="109"/>
  <c r="BB1746" i="109"/>
  <c r="BB1539" i="109"/>
  <c r="BB1677" i="109"/>
  <c r="BB1470" i="109"/>
  <c r="BB1755" i="109"/>
  <c r="BB1548" i="109"/>
  <c r="BD1708" i="109"/>
  <c r="BD1501" i="109"/>
  <c r="BB1737" i="109"/>
  <c r="BB1530" i="109"/>
  <c r="BB1751" i="109"/>
  <c r="BB1544" i="109"/>
  <c r="BB1768" i="109"/>
  <c r="BB1561" i="109"/>
  <c r="BB1770" i="109"/>
  <c r="BB1563" i="109"/>
  <c r="BC1718" i="109"/>
  <c r="BC1511" i="109"/>
  <c r="BB1699" i="109"/>
  <c r="BB1492" i="109"/>
  <c r="BB1750" i="109"/>
  <c r="BB1543" i="109"/>
  <c r="BB1739" i="109"/>
  <c r="BB1532" i="109"/>
  <c r="BB1766" i="109"/>
  <c r="BB1559" i="109"/>
  <c r="BB1762" i="109"/>
  <c r="BB1555" i="109"/>
  <c r="BD1709" i="109"/>
  <c r="BD1502" i="109"/>
  <c r="BB1696" i="109"/>
  <c r="BB1489" i="109"/>
  <c r="BB1753" i="109"/>
  <c r="BB1546" i="109"/>
  <c r="BB1728" i="109"/>
  <c r="BB1521" i="109"/>
  <c r="BB1765" i="109"/>
  <c r="BB1558" i="109"/>
  <c r="AZ1479" i="109"/>
  <c r="BA1686" i="109" s="1"/>
  <c r="AZ1468" i="109"/>
  <c r="BA1675" i="109" s="1"/>
  <c r="AY1893" i="109"/>
  <c r="AZ1472" i="109"/>
  <c r="BA1679" i="109" s="1"/>
  <c r="AI1806" i="109"/>
  <c r="AB1644" i="109"/>
  <c r="AA1677" i="109"/>
  <c r="AA1718" i="109"/>
  <c r="AB1739" i="109"/>
  <c r="AB1754" i="109"/>
  <c r="AB1766" i="109"/>
  <c r="AB1743" i="109"/>
  <c r="AA1826" i="109"/>
  <c r="AB1827" i="109"/>
  <c r="AB1737" i="109"/>
  <c r="AB1765" i="109"/>
  <c r="AB1802" i="109"/>
  <c r="AB1774" i="109"/>
  <c r="AA1840" i="109"/>
  <c r="AB1784" i="109"/>
  <c r="AB1799" i="109"/>
  <c r="AB1783" i="109"/>
  <c r="AB1843" i="109"/>
  <c r="AB1812" i="109"/>
  <c r="AB1837" i="109"/>
  <c r="AB1778" i="109"/>
  <c r="AB1745" i="109"/>
  <c r="AB1770" i="109"/>
  <c r="AB1825" i="109"/>
  <c r="AB1815" i="109"/>
  <c r="AB1769" i="109"/>
  <c r="AB1798" i="109"/>
  <c r="AB1755" i="109"/>
  <c r="AB1749" i="109"/>
  <c r="AB1795" i="109"/>
  <c r="AA1674" i="109"/>
  <c r="AA1642" i="109"/>
  <c r="Z1638" i="109"/>
  <c r="AB1807" i="109"/>
  <c r="AA1693" i="109"/>
  <c r="AA1830" i="109"/>
  <c r="AA1838" i="109"/>
  <c r="AB1728" i="109"/>
  <c r="AB1793" i="109"/>
  <c r="AA1709" i="109"/>
  <c r="AB1796" i="109"/>
  <c r="AB1779" i="109"/>
  <c r="AA1712" i="109"/>
  <c r="AB1761" i="109"/>
  <c r="AB1759" i="109"/>
  <c r="AB1716" i="109"/>
  <c r="AB1748" i="109"/>
  <c r="AI1748" i="109" s="1"/>
  <c r="AB1792" i="109"/>
  <c r="AA1696" i="109"/>
  <c r="AB1771" i="109"/>
  <c r="AB1746" i="109"/>
  <c r="AA1819" i="109"/>
  <c r="AA1834" i="109"/>
  <c r="AA1844" i="109"/>
  <c r="AB1810" i="109"/>
  <c r="AB1809" i="109"/>
  <c r="AA1836" i="109"/>
  <c r="AA1730" i="109"/>
  <c r="AB1794" i="109"/>
  <c r="AA1656" i="109"/>
  <c r="AB1768" i="109"/>
  <c r="AA1722" i="109"/>
  <c r="AB1767" i="109"/>
  <c r="AB1742" i="109"/>
  <c r="AA1832" i="109"/>
  <c r="AB1787" i="109"/>
  <c r="AA1740" i="109"/>
  <c r="AB1811" i="109"/>
  <c r="AC1720" i="109"/>
  <c r="AB1753" i="109"/>
  <c r="AB1776" i="109"/>
  <c r="AA1724" i="109"/>
  <c r="AB1790" i="109"/>
  <c r="AB1672" i="109"/>
  <c r="AB1829" i="109"/>
  <c r="AI1829" i="109" s="1"/>
  <c r="AB1791" i="109"/>
  <c r="AB1721" i="109"/>
  <c r="AA1732" i="109"/>
  <c r="AC1726" i="109"/>
  <c r="AB1777" i="109"/>
  <c r="AB1773" i="109"/>
  <c r="AB1833" i="109"/>
  <c r="AB1744" i="109"/>
  <c r="AB1803" i="109"/>
  <c r="AA1649" i="109"/>
  <c r="AB1785" i="109"/>
  <c r="AB1752" i="109"/>
  <c r="AB1841" i="109"/>
  <c r="AB1772" i="109"/>
  <c r="AB1747" i="109"/>
  <c r="AA1719" i="109"/>
  <c r="AB1751" i="109"/>
  <c r="AB1760" i="109"/>
  <c r="AB1808" i="109"/>
  <c r="AB1805" i="109"/>
  <c r="AB1764" i="109"/>
  <c r="AA1823" i="109"/>
  <c r="AB1757" i="109"/>
  <c r="AB1839" i="109"/>
  <c r="BE1843" i="109" l="1"/>
  <c r="BE1636" i="109"/>
  <c r="BC1772" i="109"/>
  <c r="BC1565" i="109"/>
  <c r="BC1769" i="109"/>
  <c r="BC1562" i="109"/>
  <c r="BC1742" i="109"/>
  <c r="BC1535" i="109"/>
  <c r="BC1747" i="109"/>
  <c r="BC1540" i="109"/>
  <c r="BC1735" i="109"/>
  <c r="BC1528" i="109"/>
  <c r="BC1752" i="109"/>
  <c r="BC1545" i="109"/>
  <c r="BD1744" i="109"/>
  <c r="BD1537" i="109"/>
  <c r="BC1730" i="109"/>
  <c r="BC1523" i="109"/>
  <c r="BC1765" i="109"/>
  <c r="BC1558" i="109"/>
  <c r="BC1728" i="109"/>
  <c r="BC1521" i="109"/>
  <c r="BC1696" i="109"/>
  <c r="BC1489" i="109"/>
  <c r="BC1762" i="109"/>
  <c r="BC1555" i="109"/>
  <c r="BC1739" i="109"/>
  <c r="BC1532" i="109"/>
  <c r="BC1699" i="109"/>
  <c r="BC1492" i="109"/>
  <c r="BC1770" i="109"/>
  <c r="BC1563" i="109"/>
  <c r="BC1751" i="109"/>
  <c r="BC1544" i="109"/>
  <c r="BE1708" i="109"/>
  <c r="BE1501" i="109"/>
  <c r="BC1677" i="109"/>
  <c r="BC1470" i="109"/>
  <c r="BE1775" i="109"/>
  <c r="BE1568" i="109"/>
  <c r="BC1759" i="109"/>
  <c r="BC1552" i="109"/>
  <c r="BC1763" i="109"/>
  <c r="BC1556" i="109"/>
  <c r="BC1773" i="109"/>
  <c r="BC1566" i="109"/>
  <c r="BC1682" i="109"/>
  <c r="BC1475" i="109"/>
  <c r="BE1774" i="109"/>
  <c r="BE1567" i="109"/>
  <c r="BD1721" i="109"/>
  <c r="BD1514" i="109"/>
  <c r="BF1716" i="109"/>
  <c r="BF1509" i="109"/>
  <c r="BC1672" i="109"/>
  <c r="BC1465" i="109"/>
  <c r="BD1743" i="109"/>
  <c r="BD1536" i="109"/>
  <c r="BC1767" i="109"/>
  <c r="BC1560" i="109"/>
  <c r="BC1771" i="109"/>
  <c r="BC1564" i="109"/>
  <c r="BC1722" i="109"/>
  <c r="BC1515" i="109"/>
  <c r="BD1760" i="109"/>
  <c r="BD1553" i="109"/>
  <c r="BC1754" i="109"/>
  <c r="BC1547" i="109"/>
  <c r="BC1761" i="109"/>
  <c r="BC1554" i="109"/>
  <c r="BC1749" i="109"/>
  <c r="BC1542" i="109"/>
  <c r="BC1693" i="109"/>
  <c r="BC1486" i="109"/>
  <c r="BC1656" i="109"/>
  <c r="BC1449" i="109"/>
  <c r="BC1764" i="109"/>
  <c r="BC1557" i="109"/>
  <c r="BC1662" i="109"/>
  <c r="BC1455" i="109"/>
  <c r="BC1753" i="109"/>
  <c r="BC1546" i="109"/>
  <c r="BE1709" i="109"/>
  <c r="BE1502" i="109"/>
  <c r="BC1766" i="109"/>
  <c r="BC1559" i="109"/>
  <c r="BC1750" i="109"/>
  <c r="BC1543" i="109"/>
  <c r="BD1718" i="109"/>
  <c r="BD1511" i="109"/>
  <c r="BC1768" i="109"/>
  <c r="BC1561" i="109"/>
  <c r="BC1737" i="109"/>
  <c r="BC1530" i="109"/>
  <c r="BC1755" i="109"/>
  <c r="BC1548" i="109"/>
  <c r="BC1746" i="109"/>
  <c r="BC1539" i="109"/>
  <c r="BD1745" i="109"/>
  <c r="BD1538" i="109"/>
  <c r="BD1720" i="109"/>
  <c r="BD1513" i="109"/>
  <c r="BC1748" i="109"/>
  <c r="BC1541" i="109"/>
  <c r="BC1674" i="109"/>
  <c r="BC1467" i="109"/>
  <c r="BC1740" i="109"/>
  <c r="BC1533" i="109"/>
  <c r="BC1757" i="109"/>
  <c r="BC1550" i="109"/>
  <c r="BD1719" i="109"/>
  <c r="BD1512" i="109"/>
  <c r="BC1732" i="109"/>
  <c r="BC1525" i="109"/>
  <c r="BC1726" i="109"/>
  <c r="BC1519" i="109"/>
  <c r="BC1756" i="109"/>
  <c r="BC1549" i="109"/>
  <c r="BC1724" i="109"/>
  <c r="BC1517" i="109"/>
  <c r="BC1758" i="109"/>
  <c r="BC1551" i="109"/>
  <c r="BA1472" i="109"/>
  <c r="BB1679" i="109" s="1"/>
  <c r="BA1468" i="109"/>
  <c r="BB1675" i="109" s="1"/>
  <c r="BA1479" i="109"/>
  <c r="BB1686" i="109" s="1"/>
  <c r="AZ1893" i="109"/>
  <c r="AC1845" i="109"/>
  <c r="AK34" i="119" s="1"/>
  <c r="AB1845" i="109"/>
  <c r="AJ34" i="119" s="1"/>
  <c r="AI1787" i="109"/>
  <c r="Z1745" i="109"/>
  <c r="Z1812" i="109"/>
  <c r="Z1644" i="109"/>
  <c r="Z1749" i="109"/>
  <c r="Z1785" i="109"/>
  <c r="Z1796" i="109"/>
  <c r="Z1791" i="109"/>
  <c r="Z1789" i="109"/>
  <c r="Z1779" i="109"/>
  <c r="Z1743" i="109"/>
  <c r="Z1728" i="109"/>
  <c r="AI1728" i="109" s="1"/>
  <c r="Z1746" i="109"/>
  <c r="Z1815" i="109"/>
  <c r="Z1750" i="109"/>
  <c r="Z1813" i="109"/>
  <c r="Z1795" i="109"/>
  <c r="Z1721" i="109"/>
  <c r="AI1721" i="109" s="1"/>
  <c r="Z1756" i="109"/>
  <c r="AI1756" i="109" s="1"/>
  <c r="Z1752" i="109"/>
  <c r="Y1822" i="109"/>
  <c r="Y1826" i="109"/>
  <c r="Z1744" i="109"/>
  <c r="Z1747" i="109"/>
  <c r="Z1763" i="109"/>
  <c r="Z1827" i="109"/>
  <c r="AI1827" i="109" s="1"/>
  <c r="Y1732" i="109"/>
  <c r="Y1824" i="109"/>
  <c r="Z1837" i="109"/>
  <c r="Z1737" i="109"/>
  <c r="AA1726" i="109"/>
  <c r="AI1726" i="109" s="1"/>
  <c r="Y1740" i="109"/>
  <c r="Y1819" i="109"/>
  <c r="Y1834" i="109"/>
  <c r="Z1808" i="109"/>
  <c r="Z1769" i="109"/>
  <c r="Y1836" i="109"/>
  <c r="Y1719" i="109"/>
  <c r="Z1776" i="109"/>
  <c r="AA1720" i="109"/>
  <c r="Y1656" i="109"/>
  <c r="Y1840" i="109"/>
  <c r="Z1805" i="109"/>
  <c r="Y1842" i="109"/>
  <c r="Z1764" i="109"/>
  <c r="Z1768" i="109"/>
  <c r="AI1768" i="109" s="1"/>
  <c r="Z1784" i="109"/>
  <c r="Z1765" i="109"/>
  <c r="Z1757" i="109"/>
  <c r="Z1751" i="109"/>
  <c r="Z1839" i="109"/>
  <c r="AI1839" i="109" s="1"/>
  <c r="Z1760" i="109"/>
  <c r="Z1783" i="109"/>
  <c r="Z1802" i="109"/>
  <c r="Z1753" i="109"/>
  <c r="Z1774" i="109"/>
  <c r="AI1774" i="109" s="1"/>
  <c r="Y1844" i="109"/>
  <c r="Y1730" i="109"/>
  <c r="Z1810" i="109"/>
  <c r="Z1794" i="109"/>
  <c r="Y1722" i="109"/>
  <c r="Y1823" i="109"/>
  <c r="Y1828" i="109"/>
  <c r="Z1708" i="109"/>
  <c r="Z1843" i="109"/>
  <c r="AI1843" i="109" s="1"/>
  <c r="Z1809" i="109"/>
  <c r="AI1809" i="109" s="1"/>
  <c r="BF1843" i="109" l="1"/>
  <c r="BF1636" i="109"/>
  <c r="BD1724" i="109"/>
  <c r="BD1517" i="109"/>
  <c r="BD1726" i="109"/>
  <c r="BD1519" i="109"/>
  <c r="BE1719" i="109"/>
  <c r="BE1512" i="109"/>
  <c r="BD1740" i="109"/>
  <c r="BD1533" i="109"/>
  <c r="BD1748" i="109"/>
  <c r="BD1541" i="109"/>
  <c r="BE1745" i="109"/>
  <c r="BE1538" i="109"/>
  <c r="BD1755" i="109"/>
  <c r="BD1548" i="109"/>
  <c r="BD1768" i="109"/>
  <c r="BD1561" i="109"/>
  <c r="BD1750" i="109"/>
  <c r="BD1543" i="109"/>
  <c r="BF1709" i="109"/>
  <c r="BF1502" i="109"/>
  <c r="BD1662" i="109"/>
  <c r="BD1455" i="109"/>
  <c r="BD1656" i="109"/>
  <c r="BD1449" i="109"/>
  <c r="BD1749" i="109"/>
  <c r="BD1542" i="109"/>
  <c r="BD1754" i="109"/>
  <c r="BD1547" i="109"/>
  <c r="BD1722" i="109"/>
  <c r="BD1515" i="109"/>
  <c r="BD1767" i="109"/>
  <c r="BD1560" i="109"/>
  <c r="BD1672" i="109"/>
  <c r="BD1465" i="109"/>
  <c r="BE1721" i="109"/>
  <c r="BE1514" i="109"/>
  <c r="BD1682" i="109"/>
  <c r="BD1475" i="109"/>
  <c r="BD1763" i="109"/>
  <c r="BD1556" i="109"/>
  <c r="BF1775" i="109"/>
  <c r="BF1568" i="109"/>
  <c r="BF1708" i="109"/>
  <c r="BF1501" i="109"/>
  <c r="BD1770" i="109"/>
  <c r="BD1563" i="109"/>
  <c r="BD1739" i="109"/>
  <c r="BD1532" i="109"/>
  <c r="BD1696" i="109"/>
  <c r="BD1489" i="109"/>
  <c r="BD1765" i="109"/>
  <c r="BD1558" i="109"/>
  <c r="BE1744" i="109"/>
  <c r="BE1537" i="109"/>
  <c r="BD1735" i="109"/>
  <c r="BD1528" i="109"/>
  <c r="BD1742" i="109"/>
  <c r="BD1535" i="109"/>
  <c r="BD1772" i="109"/>
  <c r="BD1565" i="109"/>
  <c r="BD1758" i="109"/>
  <c r="BD1551" i="109"/>
  <c r="BD1756" i="109"/>
  <c r="BD1549" i="109"/>
  <c r="BD1732" i="109"/>
  <c r="BD1525" i="109"/>
  <c r="BD1757" i="109"/>
  <c r="BD1550" i="109"/>
  <c r="BD1674" i="109"/>
  <c r="BD1467" i="109"/>
  <c r="BE1720" i="109"/>
  <c r="BE1513" i="109"/>
  <c r="BD1746" i="109"/>
  <c r="BD1539" i="109"/>
  <c r="BD1737" i="109"/>
  <c r="BD1530" i="109"/>
  <c r="BE1718" i="109"/>
  <c r="BE1511" i="109"/>
  <c r="BD1766" i="109"/>
  <c r="BD1559" i="109"/>
  <c r="BD1753" i="109"/>
  <c r="BD1546" i="109"/>
  <c r="BD1764" i="109"/>
  <c r="BD1557" i="109"/>
  <c r="BD1693" i="109"/>
  <c r="BD1486" i="109"/>
  <c r="BD1761" i="109"/>
  <c r="BD1554" i="109"/>
  <c r="BE1760" i="109"/>
  <c r="BE1553" i="109"/>
  <c r="BD1771" i="109"/>
  <c r="BD1564" i="109"/>
  <c r="BE1743" i="109"/>
  <c r="BE1536" i="109"/>
  <c r="BG1716" i="109"/>
  <c r="BG1509" i="109"/>
  <c r="BF1774" i="109"/>
  <c r="BF1567" i="109"/>
  <c r="BD1773" i="109"/>
  <c r="BD1566" i="109"/>
  <c r="BD1759" i="109"/>
  <c r="BD1552" i="109"/>
  <c r="BD1677" i="109"/>
  <c r="BD1470" i="109"/>
  <c r="BD1751" i="109"/>
  <c r="BD1544" i="109"/>
  <c r="BD1699" i="109"/>
  <c r="BD1492" i="109"/>
  <c r="BD1762" i="109"/>
  <c r="BD1555" i="109"/>
  <c r="BD1728" i="109"/>
  <c r="BD1521" i="109"/>
  <c r="BD1730" i="109"/>
  <c r="BD1523" i="109"/>
  <c r="BD1752" i="109"/>
  <c r="BD1545" i="109"/>
  <c r="BD1747" i="109"/>
  <c r="BD1540" i="109"/>
  <c r="BD1769" i="109"/>
  <c r="BD1562" i="109"/>
  <c r="BB1479" i="109"/>
  <c r="BC1686" i="109" s="1"/>
  <c r="BB1468" i="109"/>
  <c r="BC1675" i="109" s="1"/>
  <c r="BA1893" i="109"/>
  <c r="BB1472" i="109"/>
  <c r="BC1679" i="109" s="1"/>
  <c r="Y1845" i="109"/>
  <c r="AG34" i="119" s="1"/>
  <c r="Z1845" i="109"/>
  <c r="AH34" i="119" s="1"/>
  <c r="AA1845" i="109"/>
  <c r="AI34" i="119" s="1"/>
  <c r="AV1679" i="109"/>
  <c r="AV1675" i="109"/>
  <c r="X1810" i="109"/>
  <c r="X1749" i="109"/>
  <c r="X1803" i="109"/>
  <c r="AI1803" i="109" s="1"/>
  <c r="X1760" i="109"/>
  <c r="W1769" i="109"/>
  <c r="X1788" i="109"/>
  <c r="AI1788" i="109" s="1"/>
  <c r="X1781" i="109"/>
  <c r="W1763" i="109"/>
  <c r="X1751" i="109"/>
  <c r="AI1751" i="109" s="1"/>
  <c r="W1783" i="109"/>
  <c r="X1816" i="109"/>
  <c r="X1780" i="109"/>
  <c r="W1745" i="109"/>
  <c r="X1804" i="109"/>
  <c r="X1812" i="109"/>
  <c r="X1772" i="109"/>
  <c r="X1708" i="109"/>
  <c r="W1775" i="109"/>
  <c r="W1805" i="109"/>
  <c r="X1778" i="109"/>
  <c r="W1744" i="109"/>
  <c r="W1794" i="109"/>
  <c r="X1771" i="109"/>
  <c r="W1815" i="109"/>
  <c r="W1739" i="109"/>
  <c r="X1801" i="109"/>
  <c r="X1770" i="109"/>
  <c r="X1742" i="109"/>
  <c r="W1662" i="109"/>
  <c r="X1807" i="109"/>
  <c r="W1798" i="109"/>
  <c r="W1835" i="109"/>
  <c r="W1841" i="109"/>
  <c r="W1759" i="109"/>
  <c r="W1789" i="109"/>
  <c r="X1795" i="109"/>
  <c r="X1793" i="109"/>
  <c r="AI1793" i="109" s="1"/>
  <c r="W1753" i="109"/>
  <c r="W1833" i="109"/>
  <c r="X1811" i="109"/>
  <c r="X1800" i="109"/>
  <c r="W1766" i="109"/>
  <c r="X1755" i="109"/>
  <c r="X1720" i="109"/>
  <c r="W1714" i="109"/>
  <c r="X1799" i="109"/>
  <c r="AI1799" i="109" s="1"/>
  <c r="W1761" i="109"/>
  <c r="X1779" i="109"/>
  <c r="X1747" i="109"/>
  <c r="X1758" i="109"/>
  <c r="AI1758" i="109" s="1"/>
  <c r="W1746" i="109"/>
  <c r="W1790" i="109"/>
  <c r="W1791" i="109"/>
  <c r="W1767" i="109"/>
  <c r="W1825" i="109"/>
  <c r="W1682" i="109"/>
  <c r="X1837" i="109"/>
  <c r="W1813" i="109"/>
  <c r="W1743" i="109"/>
  <c r="W1785" i="109"/>
  <c r="W1797" i="109"/>
  <c r="W1735" i="109"/>
  <c r="W1699" i="109"/>
  <c r="W1718" i="109"/>
  <c r="W1836" i="109"/>
  <c r="W1712" i="109"/>
  <c r="W1818" i="109"/>
  <c r="W1830" i="109"/>
  <c r="W1719" i="109"/>
  <c r="W1674" i="109"/>
  <c r="X1792" i="109"/>
  <c r="X1776" i="109"/>
  <c r="X1773" i="109"/>
  <c r="AI1773" i="109" s="1"/>
  <c r="X1644" i="109"/>
  <c r="X1775" i="109"/>
  <c r="X1765" i="109"/>
  <c r="X1743" i="109"/>
  <c r="W1740" i="109"/>
  <c r="X1757" i="109"/>
  <c r="AI1757" i="109" s="1"/>
  <c r="X1785" i="109"/>
  <c r="X1739" i="109"/>
  <c r="X1746" i="109"/>
  <c r="W1722" i="109"/>
  <c r="W1819" i="109"/>
  <c r="W1732" i="109"/>
  <c r="W1677" i="109"/>
  <c r="W1823" i="109"/>
  <c r="W1834" i="109"/>
  <c r="W1824" i="109"/>
  <c r="W1832" i="109"/>
  <c r="W1828" i="109"/>
  <c r="X1815" i="109"/>
  <c r="X1750" i="109"/>
  <c r="X1796" i="109"/>
  <c r="X1783" i="109"/>
  <c r="X1791" i="109"/>
  <c r="X1759" i="109"/>
  <c r="X1802" i="109"/>
  <c r="X1813" i="109"/>
  <c r="X1789" i="109"/>
  <c r="X1808" i="109"/>
  <c r="X1737" i="109"/>
  <c r="X1769" i="109"/>
  <c r="W1656" i="109"/>
  <c r="W1696" i="109"/>
  <c r="W1821" i="109"/>
  <c r="W1693" i="109"/>
  <c r="W1840" i="109"/>
  <c r="W1838" i="109"/>
  <c r="W1649" i="109"/>
  <c r="X1825" i="109"/>
  <c r="X1753" i="109"/>
  <c r="X1814" i="109"/>
  <c r="X1805" i="109"/>
  <c r="X1790" i="109"/>
  <c r="X1835" i="109"/>
  <c r="X1752" i="109"/>
  <c r="X1798" i="109"/>
  <c r="X1761" i="109"/>
  <c r="X1672" i="109"/>
  <c r="X1782" i="109"/>
  <c r="X1767" i="109"/>
  <c r="W1822" i="109"/>
  <c r="W1709" i="109"/>
  <c r="W1844" i="109"/>
  <c r="W1820" i="109"/>
  <c r="W1842" i="109"/>
  <c r="W1817" i="109"/>
  <c r="W1730" i="109"/>
  <c r="W1724" i="109"/>
  <c r="W1826" i="109"/>
  <c r="X1841" i="109"/>
  <c r="X1745" i="109"/>
  <c r="X1716" i="109"/>
  <c r="X1764" i="109"/>
  <c r="X1754" i="109"/>
  <c r="X1784" i="109"/>
  <c r="X1833" i="109"/>
  <c r="X1744" i="109"/>
  <c r="X1777" i="109"/>
  <c r="X1763" i="109"/>
  <c r="X1794" i="109"/>
  <c r="X1766" i="109"/>
  <c r="BG1843" i="109" l="1"/>
  <c r="BG1636" i="109"/>
  <c r="BE1769" i="109"/>
  <c r="BE1562" i="109"/>
  <c r="BE1752" i="109"/>
  <c r="BE1545" i="109"/>
  <c r="BE1728" i="109"/>
  <c r="BE1521" i="109"/>
  <c r="BE1699" i="109"/>
  <c r="BE1492" i="109"/>
  <c r="BE1677" i="109"/>
  <c r="BE1470" i="109"/>
  <c r="BE1773" i="109"/>
  <c r="BE1566" i="109"/>
  <c r="BH1716" i="109"/>
  <c r="BI1716" i="109" s="1"/>
  <c r="BH1509" i="109"/>
  <c r="BE1771" i="109"/>
  <c r="BE1564" i="109"/>
  <c r="BE1761" i="109"/>
  <c r="BE1554" i="109"/>
  <c r="BE1764" i="109"/>
  <c r="BE1557" i="109"/>
  <c r="BE1766" i="109"/>
  <c r="BE1559" i="109"/>
  <c r="BE1737" i="109"/>
  <c r="BE1530" i="109"/>
  <c r="BF1720" i="109"/>
  <c r="BF1513" i="109"/>
  <c r="BE1757" i="109"/>
  <c r="BE1550" i="109"/>
  <c r="BE1756" i="109"/>
  <c r="BE1549" i="109"/>
  <c r="BE1772" i="109"/>
  <c r="BE1565" i="109"/>
  <c r="BE1735" i="109"/>
  <c r="BE1528" i="109"/>
  <c r="BE1765" i="109"/>
  <c r="BE1558" i="109"/>
  <c r="BE1739" i="109"/>
  <c r="BE1532" i="109"/>
  <c r="BG1708" i="109"/>
  <c r="BG1501" i="109"/>
  <c r="BE1763" i="109"/>
  <c r="BE1556" i="109"/>
  <c r="BF1721" i="109"/>
  <c r="BF1514" i="109"/>
  <c r="BE1767" i="109"/>
  <c r="BE1560" i="109"/>
  <c r="BE1754" i="109"/>
  <c r="BE1547" i="109"/>
  <c r="BE1656" i="109"/>
  <c r="BE1449" i="109"/>
  <c r="BG1709" i="109"/>
  <c r="BG1502" i="109"/>
  <c r="BE1768" i="109"/>
  <c r="BE1561" i="109"/>
  <c r="BF1745" i="109"/>
  <c r="BF1538" i="109"/>
  <c r="BE1740" i="109"/>
  <c r="BE1533" i="109"/>
  <c r="BE1726" i="109"/>
  <c r="BE1519" i="109"/>
  <c r="BE1747" i="109"/>
  <c r="BE1540" i="109"/>
  <c r="BE1730" i="109"/>
  <c r="BE1523" i="109"/>
  <c r="BE1762" i="109"/>
  <c r="BE1555" i="109"/>
  <c r="BE1751" i="109"/>
  <c r="BE1544" i="109"/>
  <c r="BE1759" i="109"/>
  <c r="BE1552" i="109"/>
  <c r="BG1774" i="109"/>
  <c r="BG1567" i="109"/>
  <c r="BF1743" i="109"/>
  <c r="BF1536" i="109"/>
  <c r="BF1760" i="109"/>
  <c r="BF1553" i="109"/>
  <c r="BE1693" i="109"/>
  <c r="BE1486" i="109"/>
  <c r="BE1753" i="109"/>
  <c r="BE1546" i="109"/>
  <c r="BF1718" i="109"/>
  <c r="BF1511" i="109"/>
  <c r="BE1746" i="109"/>
  <c r="BE1539" i="109"/>
  <c r="BE1674" i="109"/>
  <c r="BE1467" i="109"/>
  <c r="BE1732" i="109"/>
  <c r="BE1525" i="109"/>
  <c r="BE1758" i="109"/>
  <c r="BE1551" i="109"/>
  <c r="BE1742" i="109"/>
  <c r="BE1535" i="109"/>
  <c r="BF1744" i="109"/>
  <c r="BF1537" i="109"/>
  <c r="BE1696" i="109"/>
  <c r="BE1489" i="109"/>
  <c r="BE1770" i="109"/>
  <c r="BE1563" i="109"/>
  <c r="BG1775" i="109"/>
  <c r="BG1568" i="109"/>
  <c r="BE1682" i="109"/>
  <c r="BE1475" i="109"/>
  <c r="BE1672" i="109"/>
  <c r="BE1465" i="109"/>
  <c r="BE1722" i="109"/>
  <c r="BE1515" i="109"/>
  <c r="BE1749" i="109"/>
  <c r="BE1542" i="109"/>
  <c r="BE1662" i="109"/>
  <c r="BE1455" i="109"/>
  <c r="BE1750" i="109"/>
  <c r="BE1543" i="109"/>
  <c r="BE1755" i="109"/>
  <c r="BE1548" i="109"/>
  <c r="BE1748" i="109"/>
  <c r="BE1541" i="109"/>
  <c r="BF1719" i="109"/>
  <c r="BF1512" i="109"/>
  <c r="BE1724" i="109"/>
  <c r="BE1517" i="109"/>
  <c r="BC1472" i="109"/>
  <c r="BD1679" i="109" s="1"/>
  <c r="BC1468" i="109"/>
  <c r="BD1675" i="109" s="1"/>
  <c r="BC1479" i="109"/>
  <c r="BD1686" i="109" s="1"/>
  <c r="BB1893" i="109"/>
  <c r="AI1724" i="109"/>
  <c r="AI1821" i="109"/>
  <c r="AI1796" i="109"/>
  <c r="AI1677" i="109"/>
  <c r="AI1740" i="109"/>
  <c r="AI1674" i="109"/>
  <c r="AI1825" i="109"/>
  <c r="AI1755" i="109"/>
  <c r="AI1798" i="109"/>
  <c r="AI1805" i="109"/>
  <c r="AI1781" i="109"/>
  <c r="AI1784" i="109"/>
  <c r="AI1730" i="109"/>
  <c r="AI1844" i="109"/>
  <c r="X1989" i="109"/>
  <c r="Y1989" i="109" s="1"/>
  <c r="Z1989" i="109" s="1"/>
  <c r="AA1989" i="109" s="1"/>
  <c r="AB1989" i="109" s="1"/>
  <c r="AC1989" i="109" s="1"/>
  <c r="AD1989" i="109" s="1"/>
  <c r="AE1989" i="109" s="1"/>
  <c r="AF1989" i="109" s="1"/>
  <c r="AG1989" i="109" s="1"/>
  <c r="AI1782" i="109"/>
  <c r="AI1752" i="109"/>
  <c r="AI1814" i="109"/>
  <c r="AI1838" i="109"/>
  <c r="AI1696" i="109"/>
  <c r="AI1808" i="109"/>
  <c r="AI1750" i="109"/>
  <c r="AI1824" i="109"/>
  <c r="AI1732" i="109"/>
  <c r="AI1719" i="109"/>
  <c r="AI1836" i="109"/>
  <c r="AI1813" i="109"/>
  <c r="AI1767" i="109"/>
  <c r="AI1766" i="109"/>
  <c r="AI1753" i="109"/>
  <c r="AI1759" i="109"/>
  <c r="AI1807" i="109"/>
  <c r="AI1801" i="109"/>
  <c r="AI1794" i="109"/>
  <c r="AI1775" i="109"/>
  <c r="AI1804" i="109"/>
  <c r="AI1783" i="109"/>
  <c r="AI1749" i="109"/>
  <c r="AI1716" i="109"/>
  <c r="W1845" i="109"/>
  <c r="AE34" i="119" s="1"/>
  <c r="AI1802" i="109"/>
  <c r="AI1832" i="109"/>
  <c r="X1845" i="109"/>
  <c r="AF34" i="119" s="1"/>
  <c r="AI1746" i="109"/>
  <c r="AI1833" i="109"/>
  <c r="AI1770" i="109"/>
  <c r="AI1812" i="109"/>
  <c r="AI1777" i="109"/>
  <c r="AI1754" i="109"/>
  <c r="AI1817" i="109"/>
  <c r="AI1709" i="109"/>
  <c r="AI1672" i="109"/>
  <c r="AI1840" i="109"/>
  <c r="AI1656" i="109"/>
  <c r="AI1834" i="109"/>
  <c r="AI1819" i="109"/>
  <c r="AI1765" i="109"/>
  <c r="AI1776" i="109"/>
  <c r="AI1830" i="109"/>
  <c r="AI1718" i="109"/>
  <c r="AI1837" i="109"/>
  <c r="AI1791" i="109"/>
  <c r="AI1747" i="109"/>
  <c r="AI1800" i="109"/>
  <c r="AI1841" i="109"/>
  <c r="AI1739" i="109"/>
  <c r="AI1744" i="109"/>
  <c r="AI1708" i="109"/>
  <c r="AI1745" i="109"/>
  <c r="AI1769" i="109"/>
  <c r="AI1810" i="109"/>
  <c r="AI1820" i="109"/>
  <c r="AI1737" i="109"/>
  <c r="AI1743" i="109"/>
  <c r="AI1761" i="109"/>
  <c r="AI1789" i="109"/>
  <c r="AI1771" i="109"/>
  <c r="AI1816" i="109"/>
  <c r="AI1764" i="109"/>
  <c r="AI1826" i="109"/>
  <c r="AI1842" i="109"/>
  <c r="AI1822" i="109"/>
  <c r="AI1693" i="109"/>
  <c r="AI1828" i="109"/>
  <c r="AI1823" i="109"/>
  <c r="AI1722" i="109"/>
  <c r="AI1792" i="109"/>
  <c r="AI1818" i="109"/>
  <c r="AI1785" i="109"/>
  <c r="AI1790" i="109"/>
  <c r="AI1779" i="109"/>
  <c r="AI1720" i="109"/>
  <c r="AI1811" i="109"/>
  <c r="AI1795" i="109"/>
  <c r="AI1835" i="109"/>
  <c r="AI1742" i="109"/>
  <c r="AI1815" i="109"/>
  <c r="AI1778" i="109"/>
  <c r="AI1772" i="109"/>
  <c r="AI1780" i="109"/>
  <c r="AI1763" i="109"/>
  <c r="AI1760" i="109"/>
  <c r="U1786" i="109"/>
  <c r="U1774" i="109"/>
  <c r="U1766" i="109"/>
  <c r="U1812" i="109"/>
  <c r="U1739" i="109"/>
  <c r="U1794" i="109"/>
  <c r="U1788" i="109"/>
  <c r="U1816" i="109"/>
  <c r="U1768" i="109"/>
  <c r="U1721" i="109"/>
  <c r="U1714" i="109"/>
  <c r="U1772" i="109"/>
  <c r="U1745" i="109"/>
  <c r="U1770" i="109"/>
  <c r="U1744" i="109"/>
  <c r="U1720" i="109"/>
  <c r="U1795" i="109"/>
  <c r="U1841" i="109"/>
  <c r="U1755" i="109"/>
  <c r="U1748" i="109"/>
  <c r="U1708" i="109"/>
  <c r="U1793" i="109"/>
  <c r="U1779" i="109"/>
  <c r="U1761" i="109"/>
  <c r="U1803" i="109"/>
  <c r="U1759" i="109"/>
  <c r="U1843" i="109"/>
  <c r="U1789" i="109"/>
  <c r="U1762" i="109"/>
  <c r="U1800" i="109"/>
  <c r="U1835" i="109"/>
  <c r="U1742" i="109"/>
  <c r="U1798" i="109"/>
  <c r="U1756" i="109"/>
  <c r="U1809" i="109"/>
  <c r="U1758" i="109"/>
  <c r="U1753" i="109"/>
  <c r="T1682" i="109"/>
  <c r="U1833" i="109"/>
  <c r="U1811" i="109"/>
  <c r="U1825" i="109"/>
  <c r="U1827" i="109"/>
  <c r="U1790" i="109"/>
  <c r="U1791" i="109"/>
  <c r="U1747" i="109"/>
  <c r="U1767" i="109"/>
  <c r="U1799" i="109"/>
  <c r="U1746" i="109"/>
  <c r="U1839" i="109"/>
  <c r="U1813" i="109"/>
  <c r="U1837" i="109"/>
  <c r="U1743" i="109"/>
  <c r="U1785" i="109"/>
  <c r="U1728" i="109"/>
  <c r="T1699" i="109"/>
  <c r="T1797" i="109"/>
  <c r="S1756" i="109"/>
  <c r="S1770" i="109"/>
  <c r="S1798" i="109"/>
  <c r="S1829" i="109"/>
  <c r="S1774" i="109"/>
  <c r="S1755" i="109"/>
  <c r="S1786" i="109"/>
  <c r="S1708" i="109"/>
  <c r="R1682" i="109"/>
  <c r="S1803" i="109"/>
  <c r="S1800" i="109"/>
  <c r="S1794" i="109"/>
  <c r="S1795" i="109"/>
  <c r="S1766" i="109"/>
  <c r="S1753" i="109"/>
  <c r="S1793" i="109"/>
  <c r="S1748" i="109"/>
  <c r="S1805" i="109"/>
  <c r="S1825" i="109"/>
  <c r="S1744" i="109"/>
  <c r="S1762" i="109"/>
  <c r="S1809" i="109"/>
  <c r="S1843" i="109"/>
  <c r="S1742" i="109"/>
  <c r="S1761" i="109"/>
  <c r="S1789" i="109"/>
  <c r="S1767" i="109"/>
  <c r="S1791" i="109"/>
  <c r="S1811" i="109"/>
  <c r="S1806" i="109"/>
  <c r="S1758" i="109"/>
  <c r="S1790" i="109"/>
  <c r="S1839" i="109"/>
  <c r="S1827" i="109"/>
  <c r="S1747" i="109"/>
  <c r="S1799" i="109"/>
  <c r="S1841" i="109"/>
  <c r="S1835" i="109"/>
  <c r="S1833" i="109"/>
  <c r="S1785" i="109"/>
  <c r="S1813" i="109"/>
  <c r="S1837" i="109"/>
  <c r="S1743" i="109"/>
  <c r="S1746" i="109"/>
  <c r="R1797" i="109"/>
  <c r="R1699" i="109"/>
  <c r="R1735" i="109"/>
  <c r="S1728" i="109"/>
  <c r="R1740" i="109"/>
  <c r="S1832" i="109"/>
  <c r="S1819" i="109"/>
  <c r="S1818" i="109"/>
  <c r="S1840" i="109"/>
  <c r="S1844" i="109"/>
  <c r="S1712" i="109"/>
  <c r="S1719" i="109"/>
  <c r="T1737" i="109"/>
  <c r="S1822" i="109"/>
  <c r="T1644" i="109"/>
  <c r="S1828" i="109"/>
  <c r="S1821" i="109"/>
  <c r="S1730" i="109"/>
  <c r="S1732" i="109"/>
  <c r="S1838" i="109"/>
  <c r="S1820" i="109"/>
  <c r="T1754" i="109"/>
  <c r="S1674" i="109"/>
  <c r="S1824" i="109"/>
  <c r="T1776" i="109"/>
  <c r="S1724" i="109"/>
  <c r="T1716" i="109"/>
  <c r="S1677" i="109"/>
  <c r="S1718" i="109"/>
  <c r="S1649" i="109"/>
  <c r="S1826" i="109"/>
  <c r="S1722" i="109"/>
  <c r="S1656" i="109"/>
  <c r="T1765" i="109"/>
  <c r="T1784" i="109"/>
  <c r="S1709" i="109"/>
  <c r="T1752" i="109"/>
  <c r="S1830" i="109"/>
  <c r="S1836" i="109"/>
  <c r="S1842" i="109"/>
  <c r="T1764" i="109"/>
  <c r="S1834" i="109"/>
  <c r="S1823" i="109"/>
  <c r="S1696" i="109"/>
  <c r="S1693" i="109"/>
  <c r="S1817" i="109"/>
  <c r="P1237" i="109"/>
  <c r="BH1843" i="109" l="1"/>
  <c r="BI1843" i="109" s="1"/>
  <c r="BH1636" i="109"/>
  <c r="BF1724" i="109"/>
  <c r="BF1517" i="109"/>
  <c r="BF1748" i="109"/>
  <c r="BF1541" i="109"/>
  <c r="BF1750" i="109"/>
  <c r="BF1543" i="109"/>
  <c r="BF1749" i="109"/>
  <c r="BF1542" i="109"/>
  <c r="BF1672" i="109"/>
  <c r="BF1465" i="109"/>
  <c r="BH1775" i="109"/>
  <c r="BI1775" i="109" s="1"/>
  <c r="BH1568" i="109"/>
  <c r="BF1696" i="109"/>
  <c r="BF1489" i="109"/>
  <c r="BF1742" i="109"/>
  <c r="BF1535" i="109"/>
  <c r="BF1732" i="109"/>
  <c r="BF1525" i="109"/>
  <c r="BF1746" i="109"/>
  <c r="BF1539" i="109"/>
  <c r="BF1753" i="109"/>
  <c r="BF1546" i="109"/>
  <c r="BG1760" i="109"/>
  <c r="BG1553" i="109"/>
  <c r="BH1774" i="109"/>
  <c r="BI1774" i="109" s="1"/>
  <c r="BH1567" i="109"/>
  <c r="BF1751" i="109"/>
  <c r="BF1544" i="109"/>
  <c r="BF1730" i="109"/>
  <c r="BF1523" i="109"/>
  <c r="BF1726" i="109"/>
  <c r="BF1519" i="109"/>
  <c r="BG1745" i="109"/>
  <c r="BG1538" i="109"/>
  <c r="BH1709" i="109"/>
  <c r="BI1709" i="109" s="1"/>
  <c r="BH1502" i="109"/>
  <c r="BF1754" i="109"/>
  <c r="BF1547" i="109"/>
  <c r="BG1721" i="109"/>
  <c r="BG1514" i="109"/>
  <c r="BH1708" i="109"/>
  <c r="BI1708" i="109" s="1"/>
  <c r="BH1501" i="109"/>
  <c r="BF1765" i="109"/>
  <c r="BF1558" i="109"/>
  <c r="BF1772" i="109"/>
  <c r="BF1565" i="109"/>
  <c r="BF1757" i="109"/>
  <c r="BF1550" i="109"/>
  <c r="BF1737" i="109"/>
  <c r="BF1530" i="109"/>
  <c r="BF1764" i="109"/>
  <c r="BF1557" i="109"/>
  <c r="BF1771" i="109"/>
  <c r="BF1564" i="109"/>
  <c r="BF1773" i="109"/>
  <c r="BF1566" i="109"/>
  <c r="BF1699" i="109"/>
  <c r="BF1492" i="109"/>
  <c r="BF1752" i="109"/>
  <c r="BF1545" i="109"/>
  <c r="BG1719" i="109"/>
  <c r="BG1512" i="109"/>
  <c r="BF1755" i="109"/>
  <c r="BF1548" i="109"/>
  <c r="BF1662" i="109"/>
  <c r="BF1455" i="109"/>
  <c r="BF1722" i="109"/>
  <c r="BF1515" i="109"/>
  <c r="BF1682" i="109"/>
  <c r="BF1475" i="109"/>
  <c r="BF1770" i="109"/>
  <c r="BF1563" i="109"/>
  <c r="BG1744" i="109"/>
  <c r="BG1537" i="109"/>
  <c r="BF1758" i="109"/>
  <c r="BF1551" i="109"/>
  <c r="BF1674" i="109"/>
  <c r="BF1467" i="109"/>
  <c r="BG1718" i="109"/>
  <c r="BG1511" i="109"/>
  <c r="BF1693" i="109"/>
  <c r="BF1486" i="109"/>
  <c r="BG1743" i="109"/>
  <c r="BG1536" i="109"/>
  <c r="BF1759" i="109"/>
  <c r="BF1552" i="109"/>
  <c r="BF1762" i="109"/>
  <c r="BF1555" i="109"/>
  <c r="BF1747" i="109"/>
  <c r="BF1540" i="109"/>
  <c r="BF1740" i="109"/>
  <c r="BF1533" i="109"/>
  <c r="BF1768" i="109"/>
  <c r="BF1561" i="109"/>
  <c r="BF1656" i="109"/>
  <c r="BF1449" i="109"/>
  <c r="BF1767" i="109"/>
  <c r="BF1560" i="109"/>
  <c r="BF1763" i="109"/>
  <c r="BF1556" i="109"/>
  <c r="BF1739" i="109"/>
  <c r="BF1532" i="109"/>
  <c r="BF1735" i="109"/>
  <c r="BF1528" i="109"/>
  <c r="BF1756" i="109"/>
  <c r="BF1549" i="109"/>
  <c r="BG1720" i="109"/>
  <c r="BG1513" i="109"/>
  <c r="BF1766" i="109"/>
  <c r="BF1559" i="109"/>
  <c r="BF1761" i="109"/>
  <c r="BF1554" i="109"/>
  <c r="BF1677" i="109"/>
  <c r="BF1470" i="109"/>
  <c r="BF1728" i="109"/>
  <c r="BF1521" i="109"/>
  <c r="BF1769" i="109"/>
  <c r="BF1562" i="109"/>
  <c r="BD1472" i="109"/>
  <c r="BE1679" i="109" s="1"/>
  <c r="BD1479" i="109"/>
  <c r="BE1686" i="109" s="1"/>
  <c r="BD1468" i="109"/>
  <c r="BE1675" i="109" s="1"/>
  <c r="BC1893" i="109"/>
  <c r="AH1989" i="109"/>
  <c r="AJ1989" i="109" s="1"/>
  <c r="AK1989" i="109" s="1"/>
  <c r="U1845" i="109"/>
  <c r="R34" i="119" s="1"/>
  <c r="S1845" i="109"/>
  <c r="P34" i="119" s="1"/>
  <c r="T1845" i="109"/>
  <c r="Q34" i="119" s="1"/>
  <c r="AJ1886" i="109"/>
  <c r="AJ1882" i="109"/>
  <c r="P1642" i="109"/>
  <c r="Q1775" i="109"/>
  <c r="Q1751" i="109"/>
  <c r="Q1812" i="109"/>
  <c r="Q1800" i="109"/>
  <c r="Q1753" i="109"/>
  <c r="Q1778" i="109"/>
  <c r="Q1788" i="109"/>
  <c r="Q1807" i="109"/>
  <c r="Q1756" i="109"/>
  <c r="Q1783" i="109"/>
  <c r="Q1721" i="109"/>
  <c r="Q1769" i="109"/>
  <c r="Q1708" i="109"/>
  <c r="Q1794" i="109"/>
  <c r="Q1748" i="109"/>
  <c r="Q1766" i="109"/>
  <c r="Q1762" i="109"/>
  <c r="Q1779" i="109"/>
  <c r="Q1806" i="109"/>
  <c r="Q1742" i="109"/>
  <c r="Q1809" i="109"/>
  <c r="Q1744" i="109"/>
  <c r="Q1805" i="109"/>
  <c r="Q1803" i="109"/>
  <c r="Q1843" i="109"/>
  <c r="Q1795" i="109"/>
  <c r="Q1789" i="109"/>
  <c r="Q1825" i="109"/>
  <c r="Q1811" i="109"/>
  <c r="Q1829" i="109"/>
  <c r="Q1770" i="109"/>
  <c r="Q1793" i="109"/>
  <c r="Q1798" i="109"/>
  <c r="N1638" i="109"/>
  <c r="Q1767" i="109"/>
  <c r="Q1739" i="109"/>
  <c r="Q1758" i="109"/>
  <c r="Q1791" i="109"/>
  <c r="Q1747" i="109"/>
  <c r="Q1761" i="109"/>
  <c r="Q1743" i="109"/>
  <c r="Q1774" i="109"/>
  <c r="Q1790" i="109"/>
  <c r="Q1839" i="109"/>
  <c r="Q1786" i="109"/>
  <c r="Q1813" i="109"/>
  <c r="Q1785" i="109"/>
  <c r="P1797" i="109"/>
  <c r="Q1833" i="109"/>
  <c r="Q1746" i="109"/>
  <c r="Q1755" i="109"/>
  <c r="Q1835" i="109"/>
  <c r="Q1841" i="109"/>
  <c r="Q1799" i="109"/>
  <c r="P1699" i="109"/>
  <c r="P1735" i="109"/>
  <c r="Q1728" i="109"/>
  <c r="Q1837" i="109"/>
  <c r="P1740" i="109"/>
  <c r="Q1827" i="109"/>
  <c r="Q1674" i="109"/>
  <c r="Q1840" i="109"/>
  <c r="Q1828" i="109"/>
  <c r="Q1844" i="109"/>
  <c r="Q1656" i="109"/>
  <c r="Q1712" i="109"/>
  <c r="Q1821" i="109"/>
  <c r="Q1719" i="109"/>
  <c r="Q1838" i="109"/>
  <c r="Q1832" i="109"/>
  <c r="Q1834" i="109"/>
  <c r="Q1824" i="109"/>
  <c r="Q1823" i="109"/>
  <c r="R1764" i="109"/>
  <c r="Q1822" i="109"/>
  <c r="Q1693" i="109"/>
  <c r="Q1819" i="109"/>
  <c r="R1644" i="109"/>
  <c r="Q1718" i="109"/>
  <c r="Q1649" i="109"/>
  <c r="Q1830" i="109"/>
  <c r="Q1724" i="109"/>
  <c r="Q1817" i="109"/>
  <c r="Q1818" i="109"/>
  <c r="Q1709" i="109"/>
  <c r="Q1677" i="109"/>
  <c r="Q1836" i="109"/>
  <c r="Q1730" i="109"/>
  <c r="Q1842" i="109"/>
  <c r="Q1820" i="109"/>
  <c r="Q1732" i="109"/>
  <c r="Q1696" i="109"/>
  <c r="Q1826" i="109"/>
  <c r="Q1722" i="109"/>
  <c r="N1237" i="109"/>
  <c r="DI390" i="109"/>
  <c r="BV390" i="109"/>
  <c r="CV390" i="109"/>
  <c r="EI390" i="109"/>
  <c r="CI390" i="109"/>
  <c r="DV390" i="109"/>
  <c r="EJ389" i="109"/>
  <c r="BG1728" i="109" l="1"/>
  <c r="BG1521" i="109"/>
  <c r="BG1761" i="109"/>
  <c r="BG1554" i="109"/>
  <c r="BH1720" i="109"/>
  <c r="BI1720" i="109" s="1"/>
  <c r="BH1513" i="109"/>
  <c r="BG1735" i="109"/>
  <c r="BG1528" i="109"/>
  <c r="BG1763" i="109"/>
  <c r="BG1556" i="109"/>
  <c r="BG1656" i="109"/>
  <c r="BG1449" i="109"/>
  <c r="BG1740" i="109"/>
  <c r="BG1533" i="109"/>
  <c r="BG1762" i="109"/>
  <c r="BG1555" i="109"/>
  <c r="BH1743" i="109"/>
  <c r="BI1743" i="109" s="1"/>
  <c r="BH1536" i="109"/>
  <c r="BH1718" i="109"/>
  <c r="BI1718" i="109" s="1"/>
  <c r="BH1511" i="109"/>
  <c r="BG1758" i="109"/>
  <c r="BG1551" i="109"/>
  <c r="BG1770" i="109"/>
  <c r="BG1563" i="109"/>
  <c r="BG1722" i="109"/>
  <c r="BG1515" i="109"/>
  <c r="BG1755" i="109"/>
  <c r="BG1548" i="109"/>
  <c r="BG1752" i="109"/>
  <c r="BG1545" i="109"/>
  <c r="BG1773" i="109"/>
  <c r="BG1566" i="109"/>
  <c r="BG1764" i="109"/>
  <c r="BG1557" i="109"/>
  <c r="BG1757" i="109"/>
  <c r="BG1550" i="109"/>
  <c r="BG1765" i="109"/>
  <c r="BG1558" i="109"/>
  <c r="BH1721" i="109"/>
  <c r="BI1721" i="109" s="1"/>
  <c r="BH1514" i="109"/>
  <c r="BG1726" i="109"/>
  <c r="BG1519" i="109"/>
  <c r="BG1751" i="109"/>
  <c r="BG1544" i="109"/>
  <c r="BH1760" i="109"/>
  <c r="BI1760" i="109" s="1"/>
  <c r="BH1553" i="109"/>
  <c r="BG1746" i="109"/>
  <c r="BG1539" i="109"/>
  <c r="BG1742" i="109"/>
  <c r="BG1535" i="109"/>
  <c r="BG1749" i="109"/>
  <c r="BG1542" i="109"/>
  <c r="BG1748" i="109"/>
  <c r="BG1541" i="109"/>
  <c r="BG1769" i="109"/>
  <c r="BG1562" i="109"/>
  <c r="BG1677" i="109"/>
  <c r="BG1470" i="109"/>
  <c r="BG1766" i="109"/>
  <c r="BG1559" i="109"/>
  <c r="BG1756" i="109"/>
  <c r="BG1549" i="109"/>
  <c r="BG1739" i="109"/>
  <c r="BG1532" i="109"/>
  <c r="BG1767" i="109"/>
  <c r="BG1560" i="109"/>
  <c r="BG1768" i="109"/>
  <c r="BG1561" i="109"/>
  <c r="BG1747" i="109"/>
  <c r="BG1540" i="109"/>
  <c r="BG1759" i="109"/>
  <c r="BG1552" i="109"/>
  <c r="BG1693" i="109"/>
  <c r="BG1486" i="109"/>
  <c r="BG1674" i="109"/>
  <c r="BG1467" i="109"/>
  <c r="BH1744" i="109"/>
  <c r="BI1744" i="109" s="1"/>
  <c r="BH1537" i="109"/>
  <c r="BG1682" i="109"/>
  <c r="BG1475" i="109"/>
  <c r="BG1662" i="109"/>
  <c r="BG1455" i="109"/>
  <c r="BH1719" i="109"/>
  <c r="BI1719" i="109" s="1"/>
  <c r="BH1512" i="109"/>
  <c r="BG1699" i="109"/>
  <c r="BG1492" i="109"/>
  <c r="BG1771" i="109"/>
  <c r="BG1564" i="109"/>
  <c r="BG1737" i="109"/>
  <c r="BG1530" i="109"/>
  <c r="BG1772" i="109"/>
  <c r="BG1565" i="109"/>
  <c r="BG1754" i="109"/>
  <c r="BG1547" i="109"/>
  <c r="BH1745" i="109"/>
  <c r="BI1745" i="109" s="1"/>
  <c r="BH1538" i="109"/>
  <c r="BG1730" i="109"/>
  <c r="BG1523" i="109"/>
  <c r="BG1753" i="109"/>
  <c r="BG1546" i="109"/>
  <c r="BG1732" i="109"/>
  <c r="BG1525" i="109"/>
  <c r="BG1696" i="109"/>
  <c r="BG1489" i="109"/>
  <c r="BG1672" i="109"/>
  <c r="BG1465" i="109"/>
  <c r="BG1750" i="109"/>
  <c r="BG1543" i="109"/>
  <c r="BG1724" i="109"/>
  <c r="BG1517" i="109"/>
  <c r="BD1893" i="109"/>
  <c r="BE1479" i="109"/>
  <c r="BF1686" i="109" s="1"/>
  <c r="BE1472" i="109"/>
  <c r="BF1679" i="109" s="1"/>
  <c r="BE1468" i="109"/>
  <c r="BF1675" i="109" s="1"/>
  <c r="Q1845" i="109"/>
  <c r="N34" i="119" s="1"/>
  <c r="R1845" i="109"/>
  <c r="O34" i="119" s="1"/>
  <c r="P1845" i="109"/>
  <c r="M34" i="119" s="1"/>
  <c r="AK1886" i="109"/>
  <c r="AK1882" i="109"/>
  <c r="O1774" i="109"/>
  <c r="O1761" i="109"/>
  <c r="O1771" i="109"/>
  <c r="O1769" i="109"/>
  <c r="O1811" i="109"/>
  <c r="O1721" i="109"/>
  <c r="O1785" i="109"/>
  <c r="O1786" i="109"/>
  <c r="O1804" i="109"/>
  <c r="O1809" i="109"/>
  <c r="O1763" i="109"/>
  <c r="O1794" i="109"/>
  <c r="O1797" i="109"/>
  <c r="O1813" i="109"/>
  <c r="O1742" i="109"/>
  <c r="N1735" i="109"/>
  <c r="O1790" i="109"/>
  <c r="O1831" i="109"/>
  <c r="N1642" i="109"/>
  <c r="O1728" i="109"/>
  <c r="O1779" i="109"/>
  <c r="O1807" i="109"/>
  <c r="O1799" i="109"/>
  <c r="O1758" i="109"/>
  <c r="O1775" i="109"/>
  <c r="O1829" i="109"/>
  <c r="O1778" i="109"/>
  <c r="O1759" i="109"/>
  <c r="O1793" i="109"/>
  <c r="O1746" i="109"/>
  <c r="O1825" i="109"/>
  <c r="O1798" i="109"/>
  <c r="O1841" i="109"/>
  <c r="O1747" i="109"/>
  <c r="O1755" i="109"/>
  <c r="N1740" i="109"/>
  <c r="O1767" i="109"/>
  <c r="O1833" i="109"/>
  <c r="O1743" i="109"/>
  <c r="O1843" i="109"/>
  <c r="O1827" i="109"/>
  <c r="O1839" i="109"/>
  <c r="L1638" i="109"/>
  <c r="O1835" i="109"/>
  <c r="O1837" i="109"/>
  <c r="O1832" i="109"/>
  <c r="O1709" i="109"/>
  <c r="O1834" i="109"/>
  <c r="O1718" i="109"/>
  <c r="O1822" i="109"/>
  <c r="O1732" i="109"/>
  <c r="O1828" i="109"/>
  <c r="O1830" i="109"/>
  <c r="O1821" i="109"/>
  <c r="O1674" i="109"/>
  <c r="O1823" i="109"/>
  <c r="O1693" i="109"/>
  <c r="O1724" i="109"/>
  <c r="O1696" i="109"/>
  <c r="O1826" i="109"/>
  <c r="O1840" i="109"/>
  <c r="O1817" i="109"/>
  <c r="O1844" i="109"/>
  <c r="O1819" i="109"/>
  <c r="O1649" i="109"/>
  <c r="O1820" i="109"/>
  <c r="O1677" i="109"/>
  <c r="O1824" i="109"/>
  <c r="O1719" i="109"/>
  <c r="O1836" i="109"/>
  <c r="O1722" i="109"/>
  <c r="O1838" i="109"/>
  <c r="O1730" i="109"/>
  <c r="O1818" i="109"/>
  <c r="O1842" i="109"/>
  <c r="O1712" i="109"/>
  <c r="O1656" i="109"/>
  <c r="L1237" i="109"/>
  <c r="DH389" i="109"/>
  <c r="BY389" i="109"/>
  <c r="CC389" i="109"/>
  <c r="CL389" i="109"/>
  <c r="CP389" i="109"/>
  <c r="CT389" i="109"/>
  <c r="CY389" i="109"/>
  <c r="DC389" i="109"/>
  <c r="DG389" i="109"/>
  <c r="DY389" i="109"/>
  <c r="EC389" i="109"/>
  <c r="EG389" i="109"/>
  <c r="CB389" i="109"/>
  <c r="BK389" i="109"/>
  <c r="BO389" i="109"/>
  <c r="BS389" i="109"/>
  <c r="CJ389" i="109"/>
  <c r="AG195" i="109"/>
  <c r="CC195" i="109"/>
  <c r="DY195" i="109"/>
  <c r="BQ389" i="109"/>
  <c r="CD389" i="109"/>
  <c r="CQ389" i="109"/>
  <c r="DM389" i="109"/>
  <c r="ED389" i="109"/>
  <c r="BU195" i="109"/>
  <c r="DQ195" i="109"/>
  <c r="AC195" i="109"/>
  <c r="BY195" i="109"/>
  <c r="EC195" i="109"/>
  <c r="BM389" i="109"/>
  <c r="CH389" i="109"/>
  <c r="CU389" i="109"/>
  <c r="DQ389" i="109"/>
  <c r="DZ389" i="109"/>
  <c r="BQ195" i="109"/>
  <c r="DU195" i="109"/>
  <c r="DP389" i="109"/>
  <c r="BN389" i="109"/>
  <c r="BR389" i="109"/>
  <c r="CA389" i="109"/>
  <c r="CE389" i="109"/>
  <c r="DA389" i="109"/>
  <c r="DE389" i="109"/>
  <c r="DN389" i="109"/>
  <c r="DR389" i="109"/>
  <c r="EA389" i="109"/>
  <c r="EE389" i="109"/>
  <c r="DA195" i="109"/>
  <c r="DE195" i="109"/>
  <c r="BL389" i="109"/>
  <c r="CR389" i="109"/>
  <c r="DX389" i="109"/>
  <c r="Y195" i="109"/>
  <c r="CG195" i="109"/>
  <c r="EG195" i="109"/>
  <c r="BZ389" i="109"/>
  <c r="CM389" i="109"/>
  <c r="DU389" i="109"/>
  <c r="EH389" i="109"/>
  <c r="BM195" i="109"/>
  <c r="DM195" i="109"/>
  <c r="CX389" i="109"/>
  <c r="DB389" i="109"/>
  <c r="DF389" i="109"/>
  <c r="DK389" i="109"/>
  <c r="DO389" i="109"/>
  <c r="DS389" i="109"/>
  <c r="AK195" i="109"/>
  <c r="AO195" i="109"/>
  <c r="AS195" i="109"/>
  <c r="CK195" i="109"/>
  <c r="CO195" i="109"/>
  <c r="CS195" i="109"/>
  <c r="BT389" i="109"/>
  <c r="CZ389" i="109"/>
  <c r="EF389" i="109"/>
  <c r="CW195" i="109"/>
  <c r="Z195" i="109"/>
  <c r="AD195" i="109"/>
  <c r="AH195" i="109"/>
  <c r="AL195" i="109"/>
  <c r="AP195" i="109"/>
  <c r="AT195" i="109"/>
  <c r="BJ195" i="109"/>
  <c r="BN195" i="109"/>
  <c r="BR195" i="109"/>
  <c r="BZ195" i="109"/>
  <c r="CD195" i="109"/>
  <c r="CH195" i="109"/>
  <c r="CL195" i="109"/>
  <c r="CP195" i="109"/>
  <c r="CT195" i="109"/>
  <c r="CX195" i="109"/>
  <c r="DB195" i="109"/>
  <c r="DF195" i="109"/>
  <c r="DJ195" i="109"/>
  <c r="DN195" i="109"/>
  <c r="DR195" i="109"/>
  <c r="DZ195" i="109"/>
  <c r="ED195" i="109"/>
  <c r="EH195" i="109"/>
  <c r="DW389" i="109"/>
  <c r="CG389" i="109"/>
  <c r="CK389" i="109"/>
  <c r="CO389" i="109"/>
  <c r="CS389" i="109"/>
  <c r="CW389" i="109"/>
  <c r="W195" i="109"/>
  <c r="AE195" i="109"/>
  <c r="AQ195" i="109"/>
  <c r="BK195" i="109"/>
  <c r="BO195" i="109"/>
  <c r="BS195" i="109"/>
  <c r="BW195" i="109"/>
  <c r="CA195" i="109"/>
  <c r="CE195" i="109"/>
  <c r="CM195" i="109"/>
  <c r="CQ195" i="109"/>
  <c r="CU195" i="109"/>
  <c r="CY195" i="109"/>
  <c r="DC195" i="109"/>
  <c r="DG195" i="109"/>
  <c r="DK195" i="109"/>
  <c r="DO195" i="109"/>
  <c r="DS195" i="109"/>
  <c r="DW195" i="109"/>
  <c r="EA195" i="109"/>
  <c r="EE195" i="109"/>
  <c r="BP389" i="109"/>
  <c r="BX389" i="109"/>
  <c r="CF389" i="109"/>
  <c r="CN389" i="109"/>
  <c r="DD389" i="109"/>
  <c r="DL389" i="109"/>
  <c r="DT389" i="109"/>
  <c r="EB389" i="109"/>
  <c r="BW389" i="109"/>
  <c r="BH1750" i="109" l="1"/>
  <c r="BI1750" i="109" s="1"/>
  <c r="BH1543" i="109"/>
  <c r="BH1696" i="109"/>
  <c r="BI1696" i="109" s="1"/>
  <c r="BH1489" i="109"/>
  <c r="BH1753" i="109"/>
  <c r="BI1753" i="109" s="1"/>
  <c r="BH1546" i="109"/>
  <c r="BH1772" i="109"/>
  <c r="BI1772" i="109" s="1"/>
  <c r="BH1565" i="109"/>
  <c r="BH1771" i="109"/>
  <c r="BI1771" i="109" s="1"/>
  <c r="BH1564" i="109"/>
  <c r="BH1682" i="109"/>
  <c r="BI1682" i="109" s="1"/>
  <c r="BH1475" i="109"/>
  <c r="BH1674" i="109"/>
  <c r="BI1674" i="109" s="1"/>
  <c r="BH1467" i="109"/>
  <c r="BH1759" i="109"/>
  <c r="BI1759" i="109" s="1"/>
  <c r="BH1552" i="109"/>
  <c r="BH1768" i="109"/>
  <c r="BI1768" i="109" s="1"/>
  <c r="BH1561" i="109"/>
  <c r="BH1739" i="109"/>
  <c r="BI1739" i="109" s="1"/>
  <c r="BH1532" i="109"/>
  <c r="BH1766" i="109"/>
  <c r="BI1766" i="109" s="1"/>
  <c r="BH1559" i="109"/>
  <c r="BH1769" i="109"/>
  <c r="BI1769" i="109" s="1"/>
  <c r="BH1562" i="109"/>
  <c r="BH1749" i="109"/>
  <c r="BI1749" i="109" s="1"/>
  <c r="BH1542" i="109"/>
  <c r="BH1746" i="109"/>
  <c r="BI1746" i="109" s="1"/>
  <c r="BH1539" i="109"/>
  <c r="BH1751" i="109"/>
  <c r="BI1751" i="109" s="1"/>
  <c r="BH1544" i="109"/>
  <c r="BH1757" i="109"/>
  <c r="BI1757" i="109" s="1"/>
  <c r="BH1550" i="109"/>
  <c r="BH1773" i="109"/>
  <c r="BI1773" i="109" s="1"/>
  <c r="BH1566" i="109"/>
  <c r="BH1755" i="109"/>
  <c r="BI1755" i="109" s="1"/>
  <c r="BH1548" i="109"/>
  <c r="BH1770" i="109"/>
  <c r="BI1770" i="109" s="1"/>
  <c r="BH1563" i="109"/>
  <c r="BH1762" i="109"/>
  <c r="BI1762" i="109" s="1"/>
  <c r="BH1555" i="109"/>
  <c r="BH1656" i="109"/>
  <c r="BI1656" i="109" s="1"/>
  <c r="BH1449" i="109"/>
  <c r="BH1735" i="109"/>
  <c r="BI1735" i="109" s="1"/>
  <c r="BH1528" i="109"/>
  <c r="BH1761" i="109"/>
  <c r="BI1761" i="109" s="1"/>
  <c r="BH1554" i="109"/>
  <c r="BH1724" i="109"/>
  <c r="BI1724" i="109" s="1"/>
  <c r="BH1517" i="109"/>
  <c r="BH1672" i="109"/>
  <c r="BI1672" i="109" s="1"/>
  <c r="BH1465" i="109"/>
  <c r="BH1732" i="109"/>
  <c r="BI1732" i="109" s="1"/>
  <c r="BH1525" i="109"/>
  <c r="BH1730" i="109"/>
  <c r="BI1730" i="109" s="1"/>
  <c r="BH1523" i="109"/>
  <c r="BH1754" i="109"/>
  <c r="BI1754" i="109" s="1"/>
  <c r="BH1547" i="109"/>
  <c r="BH1737" i="109"/>
  <c r="BI1737" i="109" s="1"/>
  <c r="BH1530" i="109"/>
  <c r="BH1699" i="109"/>
  <c r="BI1699" i="109" s="1"/>
  <c r="BH1492" i="109"/>
  <c r="BH1662" i="109"/>
  <c r="BI1662" i="109" s="1"/>
  <c r="BH1455" i="109"/>
  <c r="BH1693" i="109"/>
  <c r="BI1693" i="109" s="1"/>
  <c r="BH1486" i="109"/>
  <c r="BH1747" i="109"/>
  <c r="BI1747" i="109" s="1"/>
  <c r="BH1540" i="109"/>
  <c r="BH1767" i="109"/>
  <c r="BI1767" i="109" s="1"/>
  <c r="BH1560" i="109"/>
  <c r="BH1756" i="109"/>
  <c r="BI1756" i="109" s="1"/>
  <c r="BH1549" i="109"/>
  <c r="BH1677" i="109"/>
  <c r="BI1677" i="109" s="1"/>
  <c r="BH1470" i="109"/>
  <c r="BH1748" i="109"/>
  <c r="BI1748" i="109" s="1"/>
  <c r="BH1541" i="109"/>
  <c r="BH1742" i="109"/>
  <c r="BI1742" i="109" s="1"/>
  <c r="BH1535" i="109"/>
  <c r="BH1726" i="109"/>
  <c r="BI1726" i="109" s="1"/>
  <c r="BH1519" i="109"/>
  <c r="BH1765" i="109"/>
  <c r="BI1765" i="109" s="1"/>
  <c r="BH1558" i="109"/>
  <c r="BH1764" i="109"/>
  <c r="BI1764" i="109" s="1"/>
  <c r="BH1557" i="109"/>
  <c r="BH1752" i="109"/>
  <c r="BI1752" i="109" s="1"/>
  <c r="BH1545" i="109"/>
  <c r="BH1722" i="109"/>
  <c r="BI1722" i="109" s="1"/>
  <c r="BH1515" i="109"/>
  <c r="BH1758" i="109"/>
  <c r="BI1758" i="109" s="1"/>
  <c r="BH1551" i="109"/>
  <c r="BH1740" i="109"/>
  <c r="BI1740" i="109" s="1"/>
  <c r="BH1533" i="109"/>
  <c r="BH1763" i="109"/>
  <c r="BI1763" i="109" s="1"/>
  <c r="BH1556" i="109"/>
  <c r="BH1728" i="109"/>
  <c r="BI1728" i="109" s="1"/>
  <c r="BH1521" i="109"/>
  <c r="BF1472" i="109"/>
  <c r="BG1679" i="109" s="1"/>
  <c r="BF1468" i="109"/>
  <c r="BG1675" i="109" s="1"/>
  <c r="BF1479" i="109"/>
  <c r="BG1686" i="109" s="1"/>
  <c r="BE1893" i="109"/>
  <c r="AH15" i="119"/>
  <c r="AG15" i="119"/>
  <c r="BJ15" i="119"/>
  <c r="BE15" i="119"/>
  <c r="BI15" i="119"/>
  <c r="BL15" i="119"/>
  <c r="BD15" i="119"/>
  <c r="BM15" i="119"/>
  <c r="BH15" i="119"/>
  <c r="DI391" i="109"/>
  <c r="EI391" i="109"/>
  <c r="O1845" i="109"/>
  <c r="L34" i="119" s="1"/>
  <c r="DV391" i="109"/>
  <c r="CI391" i="109"/>
  <c r="BV391" i="109"/>
  <c r="CV391" i="109"/>
  <c r="AE15" i="119"/>
  <c r="AM15" i="119"/>
  <c r="AL1886" i="109"/>
  <c r="AP15" i="119"/>
  <c r="AK15" i="119"/>
  <c r="AO15" i="119"/>
  <c r="AL15" i="119"/>
  <c r="AL1882" i="109"/>
  <c r="N1763" i="109"/>
  <c r="N1806" i="109"/>
  <c r="N1728" i="109"/>
  <c r="N1795" i="109"/>
  <c r="N1789" i="109"/>
  <c r="N1758" i="109"/>
  <c r="N1797" i="109"/>
  <c r="N1793" i="109"/>
  <c r="N1813" i="109"/>
  <c r="N1803" i="109"/>
  <c r="N1746" i="109"/>
  <c r="N1779" i="109"/>
  <c r="N1809" i="109"/>
  <c r="M1740" i="109"/>
  <c r="N1801" i="109"/>
  <c r="N1785" i="109"/>
  <c r="N1721" i="109"/>
  <c r="N1805" i="109"/>
  <c r="N1798" i="109"/>
  <c r="N1787" i="109"/>
  <c r="N1807" i="109"/>
  <c r="N1775" i="109"/>
  <c r="N1747" i="109"/>
  <c r="N1771" i="109"/>
  <c r="N1778" i="109"/>
  <c r="N1755" i="109"/>
  <c r="N1810" i="109"/>
  <c r="N1799" i="109"/>
  <c r="N1759" i="109"/>
  <c r="N1794" i="109"/>
  <c r="N1783" i="109"/>
  <c r="N1790" i="109"/>
  <c r="N1811" i="109"/>
  <c r="N1743" i="109"/>
  <c r="N1767" i="109"/>
  <c r="K1638" i="109"/>
  <c r="M1642" i="109"/>
  <c r="N1656" i="109"/>
  <c r="N1833" i="109"/>
  <c r="N1829" i="109"/>
  <c r="N1712" i="109"/>
  <c r="N1826" i="109"/>
  <c r="N1842" i="109"/>
  <c r="N1696" i="109"/>
  <c r="N1843" i="109"/>
  <c r="N1835" i="109"/>
  <c r="N1818" i="109"/>
  <c r="N1724" i="109"/>
  <c r="N1693" i="109"/>
  <c r="N1730" i="109"/>
  <c r="N1823" i="109"/>
  <c r="N1838" i="109"/>
  <c r="N1674" i="109"/>
  <c r="N1722" i="109"/>
  <c r="N1821" i="109"/>
  <c r="N1836" i="109"/>
  <c r="N1719" i="109"/>
  <c r="N1825" i="109"/>
  <c r="N1839" i="109"/>
  <c r="N1837" i="109"/>
  <c r="N1841" i="109"/>
  <c r="N1824" i="109"/>
  <c r="N1830" i="109"/>
  <c r="N1828" i="109"/>
  <c r="N1732" i="109"/>
  <c r="N1831" i="109"/>
  <c r="N1822" i="109"/>
  <c r="N1677" i="109"/>
  <c r="N1827" i="109"/>
  <c r="N1649" i="109"/>
  <c r="N1718" i="109"/>
  <c r="N1819" i="109"/>
  <c r="N1834" i="109"/>
  <c r="N1844" i="109"/>
  <c r="N1709" i="109"/>
  <c r="N1817" i="109"/>
  <c r="N1832" i="109"/>
  <c r="N1840" i="109"/>
  <c r="N1820" i="109"/>
  <c r="V1243" i="109"/>
  <c r="K1237" i="109"/>
  <c r="EH1434" i="109"/>
  <c r="EG1434" i="109"/>
  <c r="EF1434" i="109"/>
  <c r="EE1434" i="109"/>
  <c r="ED1434" i="109"/>
  <c r="EC1434" i="109"/>
  <c r="EB1434" i="109"/>
  <c r="EA1434" i="109"/>
  <c r="DZ1434" i="109"/>
  <c r="DY1434" i="109"/>
  <c r="DX1434" i="109"/>
  <c r="DW1434" i="109"/>
  <c r="DU1434" i="109"/>
  <c r="DT1434" i="109"/>
  <c r="DS1434" i="109"/>
  <c r="DR1434" i="109"/>
  <c r="DQ1434" i="109"/>
  <c r="DP1434" i="109"/>
  <c r="DO1434" i="109"/>
  <c r="DN1434" i="109"/>
  <c r="DM1434" i="109"/>
  <c r="DL1434" i="109"/>
  <c r="DK1434" i="109"/>
  <c r="DJ1434" i="109"/>
  <c r="DH1434" i="109"/>
  <c r="DG1434" i="109"/>
  <c r="DF1434" i="109"/>
  <c r="DE1434" i="109"/>
  <c r="DD1434" i="109"/>
  <c r="DC1434" i="109"/>
  <c r="DB1434" i="109"/>
  <c r="DA1434" i="109"/>
  <c r="CZ1434" i="109"/>
  <c r="CY1434" i="109"/>
  <c r="CX1434" i="109"/>
  <c r="CW1434" i="109"/>
  <c r="CU1434" i="109"/>
  <c r="CT1434" i="109"/>
  <c r="CS1434" i="109"/>
  <c r="CR1434" i="109"/>
  <c r="CQ1434" i="109"/>
  <c r="CP1434" i="109"/>
  <c r="CO1434" i="109"/>
  <c r="CN1434" i="109"/>
  <c r="CM1434" i="109"/>
  <c r="CL1434" i="109"/>
  <c r="CK1434" i="109"/>
  <c r="CJ1434" i="109"/>
  <c r="CH1434" i="109"/>
  <c r="CG1434" i="109"/>
  <c r="CF1434" i="109"/>
  <c r="CE1434" i="109"/>
  <c r="CD1434" i="109"/>
  <c r="CC1434" i="109"/>
  <c r="CB1434" i="109"/>
  <c r="CA1434" i="109"/>
  <c r="BZ1434" i="109"/>
  <c r="BY1434" i="109"/>
  <c r="BX1434" i="109"/>
  <c r="BW1434" i="109"/>
  <c r="BU1434" i="109"/>
  <c r="BT1434" i="109"/>
  <c r="BS1434" i="109"/>
  <c r="BR1434" i="109"/>
  <c r="BQ1434" i="109"/>
  <c r="BP1434" i="109"/>
  <c r="BO1434" i="109"/>
  <c r="BN1434" i="109"/>
  <c r="BM1434" i="109"/>
  <c r="BL1434" i="109"/>
  <c r="BK1434" i="109"/>
  <c r="BJ1434" i="109"/>
  <c r="AU1434" i="109"/>
  <c r="AT1434" i="109"/>
  <c r="AS1434" i="109"/>
  <c r="AR1434" i="109"/>
  <c r="AQ1434" i="109"/>
  <c r="AP1434" i="109"/>
  <c r="AO1434" i="109"/>
  <c r="AN1434" i="109"/>
  <c r="AM1434" i="109"/>
  <c r="AL1434" i="109"/>
  <c r="AK1434" i="109"/>
  <c r="AJ1434" i="109"/>
  <c r="AH1434" i="109"/>
  <c r="AG1434" i="109"/>
  <c r="AF1434" i="109"/>
  <c r="AE1434" i="109"/>
  <c r="AD1434" i="109"/>
  <c r="AC1434" i="109"/>
  <c r="AB1434" i="109"/>
  <c r="AA1434" i="109"/>
  <c r="Z1434" i="109"/>
  <c r="Y1434" i="109"/>
  <c r="X1434" i="109"/>
  <c r="W1434" i="109"/>
  <c r="U1434" i="109"/>
  <c r="T1434" i="109"/>
  <c r="S1434" i="109"/>
  <c r="R1434" i="109"/>
  <c r="Q1434" i="109"/>
  <c r="P1434" i="109"/>
  <c r="O1434" i="109"/>
  <c r="N1434" i="109"/>
  <c r="M1434" i="109"/>
  <c r="L1434" i="109"/>
  <c r="K1434" i="109"/>
  <c r="J1434" i="109"/>
  <c r="EH1240" i="109"/>
  <c r="EG1240" i="109"/>
  <c r="EF1240" i="109"/>
  <c r="EE1240" i="109"/>
  <c r="ED1240" i="109"/>
  <c r="EC1240" i="109"/>
  <c r="EB1240" i="109"/>
  <c r="EA1240" i="109"/>
  <c r="DZ1240" i="109"/>
  <c r="DY1240" i="109"/>
  <c r="DX1240" i="109"/>
  <c r="DW1240" i="109"/>
  <c r="DU1240" i="109"/>
  <c r="DT1240" i="109"/>
  <c r="DS1240" i="109"/>
  <c r="DR1240" i="109"/>
  <c r="DQ1240" i="109"/>
  <c r="DP1240" i="109"/>
  <c r="DO1240" i="109"/>
  <c r="DN1240" i="109"/>
  <c r="DM1240" i="109"/>
  <c r="DL1240" i="109"/>
  <c r="DK1240" i="109"/>
  <c r="DJ1240" i="109"/>
  <c r="DH1240" i="109"/>
  <c r="DG1240" i="109"/>
  <c r="DF1240" i="109"/>
  <c r="DE1240" i="109"/>
  <c r="DD1240" i="109"/>
  <c r="DC1240" i="109"/>
  <c r="DB1240" i="109"/>
  <c r="DA1240" i="109"/>
  <c r="CZ1240" i="109"/>
  <c r="CY1240" i="109"/>
  <c r="CX1240" i="109"/>
  <c r="CW1240" i="109"/>
  <c r="CU1240" i="109"/>
  <c r="CT1240" i="109"/>
  <c r="CS1240" i="109"/>
  <c r="CR1240" i="109"/>
  <c r="CQ1240" i="109"/>
  <c r="CP1240" i="109"/>
  <c r="CO1240" i="109"/>
  <c r="CN1240" i="109"/>
  <c r="CM1240" i="109"/>
  <c r="CL1240" i="109"/>
  <c r="CK1240" i="109"/>
  <c r="CJ1240" i="109"/>
  <c r="CH1240" i="109"/>
  <c r="CG1240" i="109"/>
  <c r="CF1240" i="109"/>
  <c r="CE1240" i="109"/>
  <c r="CD1240" i="109"/>
  <c r="CC1240" i="109"/>
  <c r="CB1240" i="109"/>
  <c r="CA1240" i="109"/>
  <c r="BZ1240" i="109"/>
  <c r="BY1240" i="109"/>
  <c r="BX1240" i="109"/>
  <c r="BW1240" i="109"/>
  <c r="BU1240" i="109"/>
  <c r="BT1240" i="109"/>
  <c r="BS1240" i="109"/>
  <c r="BR1240" i="109"/>
  <c r="BQ1240" i="109"/>
  <c r="BP1240" i="109"/>
  <c r="BO1240" i="109"/>
  <c r="BN1240" i="109"/>
  <c r="BM1240" i="109"/>
  <c r="BL1240" i="109"/>
  <c r="BK1240" i="109"/>
  <c r="BJ1240" i="109"/>
  <c r="AU1240" i="109"/>
  <c r="AT1240" i="109"/>
  <c r="AS1240" i="109"/>
  <c r="AR1240" i="109"/>
  <c r="AQ1240" i="109"/>
  <c r="AP1240" i="109"/>
  <c r="AO1240" i="109"/>
  <c r="AN1240" i="109"/>
  <c r="AM1240" i="109"/>
  <c r="AL1240" i="109"/>
  <c r="AK1240" i="109"/>
  <c r="AJ1240" i="109"/>
  <c r="AH1240" i="109"/>
  <c r="AG1240" i="109"/>
  <c r="AF1240" i="109"/>
  <c r="AE1240" i="109"/>
  <c r="AD1240" i="109"/>
  <c r="AC1240" i="109"/>
  <c r="AB1240" i="109"/>
  <c r="AA1240" i="109"/>
  <c r="Z1240" i="109"/>
  <c r="Y1240" i="109"/>
  <c r="X1240" i="109"/>
  <c r="W1240" i="109"/>
  <c r="U1240" i="109"/>
  <c r="T1240" i="109"/>
  <c r="S1240" i="109"/>
  <c r="R1240" i="109"/>
  <c r="Q1240" i="109"/>
  <c r="P1240" i="109"/>
  <c r="O1240" i="109"/>
  <c r="N1240" i="109"/>
  <c r="M1240" i="109"/>
  <c r="L1240" i="109"/>
  <c r="K1240" i="109"/>
  <c r="J1240" i="109"/>
  <c r="EF195" i="109"/>
  <c r="EB195" i="109"/>
  <c r="DX195" i="109"/>
  <c r="DT195" i="109"/>
  <c r="DP195" i="109"/>
  <c r="DL195" i="109"/>
  <c r="DH195" i="109"/>
  <c r="DD195" i="109"/>
  <c r="CZ195" i="109"/>
  <c r="CR195" i="109"/>
  <c r="CN195" i="109"/>
  <c r="CJ195" i="109"/>
  <c r="CF195" i="109"/>
  <c r="CB195" i="109"/>
  <c r="BX195" i="109"/>
  <c r="BT195" i="109"/>
  <c r="BP195" i="109"/>
  <c r="BL195" i="109"/>
  <c r="AU195" i="109"/>
  <c r="AR195" i="109"/>
  <c r="AN195" i="109"/>
  <c r="AM195" i="109"/>
  <c r="AJ195" i="109"/>
  <c r="AF195" i="109"/>
  <c r="AB195" i="109"/>
  <c r="AA195" i="109"/>
  <c r="X195" i="109"/>
  <c r="BF1893" i="109" l="1"/>
  <c r="BG1468" i="109"/>
  <c r="BH1675" i="109" s="1"/>
  <c r="BG1479" i="109"/>
  <c r="BH1686" i="109" s="1"/>
  <c r="BG1472" i="109"/>
  <c r="BH1679" i="109" s="1"/>
  <c r="AJ15" i="119"/>
  <c r="AI15" i="119"/>
  <c r="EI197" i="109"/>
  <c r="CI197" i="109"/>
  <c r="BF15" i="119"/>
  <c r="BG15" i="119"/>
  <c r="BK15" i="119"/>
  <c r="BN15" i="119"/>
  <c r="BC15" i="119"/>
  <c r="N1845" i="109"/>
  <c r="K34" i="119" s="1"/>
  <c r="BV197" i="109"/>
  <c r="DV197" i="109"/>
  <c r="DI197" i="109"/>
  <c r="AF15" i="119"/>
  <c r="CV197" i="109"/>
  <c r="AM1882" i="109"/>
  <c r="AN15" i="119"/>
  <c r="AM1886" i="109"/>
  <c r="AE1499" i="109"/>
  <c r="AE1706" i="109"/>
  <c r="AD1481" i="109"/>
  <c r="AD1688" i="109"/>
  <c r="AD1477" i="109"/>
  <c r="AD1684" i="109"/>
  <c r="M1735" i="109"/>
  <c r="M1720" i="109"/>
  <c r="M1766" i="109"/>
  <c r="M1746" i="109"/>
  <c r="M1774" i="109"/>
  <c r="M1662" i="109"/>
  <c r="M1754" i="109"/>
  <c r="M1758" i="109"/>
  <c r="M1699" i="109"/>
  <c r="M1761" i="109"/>
  <c r="M1809" i="109"/>
  <c r="M1765" i="109"/>
  <c r="M1813" i="109"/>
  <c r="M1773" i="109"/>
  <c r="M1753" i="109"/>
  <c r="M1801" i="109"/>
  <c r="M1789" i="109"/>
  <c r="M1757" i="109"/>
  <c r="M1805" i="109"/>
  <c r="M1797" i="109"/>
  <c r="M1781" i="109"/>
  <c r="M1745" i="109"/>
  <c r="M1785" i="109"/>
  <c r="M1779" i="109"/>
  <c r="M1806" i="109"/>
  <c r="M1770" i="109"/>
  <c r="M1778" i="109"/>
  <c r="M1783" i="109"/>
  <c r="M1803" i="109"/>
  <c r="M1791" i="109"/>
  <c r="M1775" i="109"/>
  <c r="M1790" i="109"/>
  <c r="M1815" i="109"/>
  <c r="M1751" i="109"/>
  <c r="M1771" i="109"/>
  <c r="M1759" i="109"/>
  <c r="M1708" i="109"/>
  <c r="M1811" i="109"/>
  <c r="M1787" i="109"/>
  <c r="M1755" i="109"/>
  <c r="M1747" i="109"/>
  <c r="M1721" i="109"/>
  <c r="M1763" i="109"/>
  <c r="M1743" i="109"/>
  <c r="M1810" i="109"/>
  <c r="M1814" i="109"/>
  <c r="M1798" i="109"/>
  <c r="M1794" i="109"/>
  <c r="M1795" i="109"/>
  <c r="M1767" i="109"/>
  <c r="M1807" i="109"/>
  <c r="M1799" i="109"/>
  <c r="M1840" i="109"/>
  <c r="M1836" i="109"/>
  <c r="M1832" i="109"/>
  <c r="M1821" i="109"/>
  <c r="M1817" i="109"/>
  <c r="M1722" i="109"/>
  <c r="M1709" i="109"/>
  <c r="M1674" i="109"/>
  <c r="M1842" i="109"/>
  <c r="M1828" i="109"/>
  <c r="M1844" i="109"/>
  <c r="M1838" i="109"/>
  <c r="M1834" i="109"/>
  <c r="M1823" i="109"/>
  <c r="M1819" i="109"/>
  <c r="M1730" i="109"/>
  <c r="M1718" i="109"/>
  <c r="M1693" i="109"/>
  <c r="M1649" i="109"/>
  <c r="M1830" i="109"/>
  <c r="M1826" i="109"/>
  <c r="L1642" i="109"/>
  <c r="M1827" i="109"/>
  <c r="M1824" i="109"/>
  <c r="M1724" i="109"/>
  <c r="M1712" i="109"/>
  <c r="M1677" i="109"/>
  <c r="M1841" i="109"/>
  <c r="M1818" i="109"/>
  <c r="M1431" i="109"/>
  <c r="M1837" i="109"/>
  <c r="M1835" i="109"/>
  <c r="M1822" i="109"/>
  <c r="M1829" i="109"/>
  <c r="M1839" i="109"/>
  <c r="M1843" i="109"/>
  <c r="M1833" i="109"/>
  <c r="M1831" i="109"/>
  <c r="M1825" i="109"/>
  <c r="M1820" i="109"/>
  <c r="M1732" i="109"/>
  <c r="M1719" i="109"/>
  <c r="M1696" i="109"/>
  <c r="M1656" i="109"/>
  <c r="J1638" i="109"/>
  <c r="V1245" i="109"/>
  <c r="V1241" i="109"/>
  <c r="J1237" i="109"/>
  <c r="BG1893" i="109" l="1"/>
  <c r="BH1479" i="109"/>
  <c r="BH1472" i="109"/>
  <c r="BH1468" i="109"/>
  <c r="AQ15" i="119"/>
  <c r="BO15" i="119"/>
  <c r="M1845" i="109"/>
  <c r="J34" i="119" s="1"/>
  <c r="AD1891" i="109"/>
  <c r="AD1845" i="109"/>
  <c r="AL34" i="119" s="1"/>
  <c r="AE1913" i="109"/>
  <c r="AN1882" i="109"/>
  <c r="AE1477" i="109"/>
  <c r="AE1684" i="109"/>
  <c r="AF1499" i="109"/>
  <c r="AF1706" i="109"/>
  <c r="AD1895" i="109"/>
  <c r="AE1688" i="109"/>
  <c r="AE1481" i="109"/>
  <c r="AN1886" i="109"/>
  <c r="AK1507" i="109"/>
  <c r="AL1714" i="109" s="1"/>
  <c r="AD1505" i="109"/>
  <c r="L1783" i="109"/>
  <c r="L1784" i="109"/>
  <c r="L1785" i="109"/>
  <c r="L1786" i="109"/>
  <c r="L1787" i="109"/>
  <c r="L1788" i="109"/>
  <c r="L1789" i="109"/>
  <c r="L1790" i="109"/>
  <c r="L1791" i="109"/>
  <c r="L1792" i="109"/>
  <c r="L1793" i="109"/>
  <c r="L1794" i="109"/>
  <c r="L1795" i="109"/>
  <c r="L1796" i="109"/>
  <c r="L1797" i="109"/>
  <c r="L1798" i="109"/>
  <c r="L1799" i="109"/>
  <c r="L1800" i="109"/>
  <c r="L1801" i="109"/>
  <c r="L1802" i="109"/>
  <c r="L1803" i="109"/>
  <c r="L1804" i="109"/>
  <c r="L1805" i="109"/>
  <c r="L1806" i="109"/>
  <c r="L1807" i="109"/>
  <c r="L1808" i="109"/>
  <c r="L1809" i="109"/>
  <c r="L1810" i="109"/>
  <c r="L1811" i="109"/>
  <c r="L1812" i="109"/>
  <c r="L1813" i="109"/>
  <c r="L1814" i="109"/>
  <c r="L1815" i="109"/>
  <c r="L1816" i="109"/>
  <c r="K1431" i="109"/>
  <c r="L1431" i="109"/>
  <c r="J1431" i="109"/>
  <c r="K1642" i="109"/>
  <c r="L1649" i="109"/>
  <c r="L1656" i="109"/>
  <c r="L1674" i="109"/>
  <c r="L1677" i="109"/>
  <c r="L1693" i="109"/>
  <c r="L1696" i="109"/>
  <c r="L1709" i="109"/>
  <c r="L1712" i="109"/>
  <c r="L1718" i="109"/>
  <c r="L1719" i="109"/>
  <c r="L1722" i="109"/>
  <c r="L1724" i="109"/>
  <c r="L1730" i="109"/>
  <c r="L1732" i="109"/>
  <c r="L1817" i="109"/>
  <c r="L1818" i="109"/>
  <c r="L1819" i="109"/>
  <c r="L1820" i="109"/>
  <c r="L1821" i="109"/>
  <c r="L1822" i="109"/>
  <c r="L1823" i="109"/>
  <c r="L1824" i="109"/>
  <c r="L1825" i="109"/>
  <c r="L1826" i="109"/>
  <c r="L1827" i="109"/>
  <c r="L1828" i="109"/>
  <c r="L1829" i="109"/>
  <c r="L1830" i="109"/>
  <c r="L1831" i="109"/>
  <c r="L1832" i="109"/>
  <c r="L1833" i="109"/>
  <c r="L1834" i="109"/>
  <c r="L1835" i="109"/>
  <c r="L1836" i="109"/>
  <c r="L1837" i="109"/>
  <c r="L1838" i="109"/>
  <c r="L1839" i="109"/>
  <c r="L1840" i="109"/>
  <c r="L1841" i="109"/>
  <c r="L1842" i="109"/>
  <c r="L1843" i="109"/>
  <c r="L1844" i="109"/>
  <c r="M389" i="109"/>
  <c r="U1431" i="109"/>
  <c r="O1431" i="109"/>
  <c r="R1431" i="109"/>
  <c r="V1264" i="109"/>
  <c r="V1266" i="109"/>
  <c r="V1269" i="109"/>
  <c r="V1274" i="109"/>
  <c r="V1278" i="109"/>
  <c r="V1284" i="109"/>
  <c r="V1287" i="109"/>
  <c r="V1290" i="109"/>
  <c r="P389" i="109"/>
  <c r="O389" i="109"/>
  <c r="V384" i="109"/>
  <c r="L389" i="109"/>
  <c r="V341" i="109"/>
  <c r="J393" i="109"/>
  <c r="J389" i="109"/>
  <c r="N389" i="109"/>
  <c r="J395" i="109"/>
  <c r="J403" i="109"/>
  <c r="J410" i="109"/>
  <c r="J416" i="109"/>
  <c r="J428" i="109"/>
  <c r="J430" i="109"/>
  <c r="J434" i="109"/>
  <c r="J439" i="109"/>
  <c r="J444" i="109"/>
  <c r="J452" i="109"/>
  <c r="J455" i="109"/>
  <c r="J458" i="109"/>
  <c r="J469" i="109"/>
  <c r="J470" i="109"/>
  <c r="J473" i="109"/>
  <c r="J475" i="109"/>
  <c r="J477" i="109"/>
  <c r="J479" i="109"/>
  <c r="J480" i="109"/>
  <c r="J481" i="109"/>
  <c r="J482" i="109"/>
  <c r="J483" i="109"/>
  <c r="J485" i="109"/>
  <c r="J487" i="109"/>
  <c r="J489" i="109"/>
  <c r="J491" i="109"/>
  <c r="J493" i="109"/>
  <c r="J496" i="109"/>
  <c r="J499" i="109"/>
  <c r="J501" i="109"/>
  <c r="J502" i="109"/>
  <c r="J504" i="109"/>
  <c r="J505" i="109"/>
  <c r="J506" i="109"/>
  <c r="J507" i="109"/>
  <c r="V290" i="109"/>
  <c r="J508" i="109"/>
  <c r="J509" i="109"/>
  <c r="J510" i="109"/>
  <c r="J511" i="109"/>
  <c r="J512" i="109"/>
  <c r="J513" i="109"/>
  <c r="J514" i="109"/>
  <c r="V297" i="109"/>
  <c r="J515" i="109"/>
  <c r="J516" i="109"/>
  <c r="J517" i="109"/>
  <c r="J518" i="109"/>
  <c r="V301" i="109"/>
  <c r="J519" i="109"/>
  <c r="V302" i="109"/>
  <c r="J520" i="109"/>
  <c r="V303" i="109"/>
  <c r="J521" i="109"/>
  <c r="J522" i="109"/>
  <c r="J523" i="109"/>
  <c r="J524" i="109"/>
  <c r="J525" i="109"/>
  <c r="V308" i="109"/>
  <c r="J526" i="109"/>
  <c r="V309" i="109"/>
  <c r="J527" i="109"/>
  <c r="J528" i="109"/>
  <c r="J529" i="109"/>
  <c r="J530" i="109"/>
  <c r="V313" i="109"/>
  <c r="J531" i="109"/>
  <c r="J532" i="109"/>
  <c r="V315" i="109"/>
  <c r="J533" i="109"/>
  <c r="J534" i="109"/>
  <c r="J535" i="109"/>
  <c r="V318" i="109"/>
  <c r="J536" i="109"/>
  <c r="V319" i="109"/>
  <c r="J537" i="109"/>
  <c r="V320" i="109"/>
  <c r="J538" i="109"/>
  <c r="J539" i="109"/>
  <c r="V322" i="109"/>
  <c r="J540" i="109"/>
  <c r="J541" i="109"/>
  <c r="V324" i="109"/>
  <c r="J542" i="109"/>
  <c r="V325" i="109"/>
  <c r="J543" i="109"/>
  <c r="J544" i="109"/>
  <c r="J545" i="109"/>
  <c r="J546" i="109"/>
  <c r="J547" i="109"/>
  <c r="J548" i="109"/>
  <c r="J549" i="109"/>
  <c r="J550" i="109"/>
  <c r="J551" i="109"/>
  <c r="J552" i="109"/>
  <c r="V335" i="109"/>
  <c r="J553" i="109"/>
  <c r="V336" i="109"/>
  <c r="J554" i="109"/>
  <c r="J555" i="109"/>
  <c r="V338" i="109"/>
  <c r="J556" i="109"/>
  <c r="J557" i="109"/>
  <c r="J558" i="109"/>
  <c r="J559" i="109"/>
  <c r="J560" i="109"/>
  <c r="J561" i="109"/>
  <c r="J562" i="109"/>
  <c r="V345" i="109"/>
  <c r="J563" i="109"/>
  <c r="J564" i="109"/>
  <c r="V347" i="109"/>
  <c r="J565" i="109"/>
  <c r="J566" i="109"/>
  <c r="J567" i="109"/>
  <c r="J568" i="109"/>
  <c r="V351" i="109"/>
  <c r="J569" i="109"/>
  <c r="V352" i="109"/>
  <c r="J570" i="109"/>
  <c r="J571" i="109"/>
  <c r="J572" i="109"/>
  <c r="J573" i="109"/>
  <c r="V356" i="109"/>
  <c r="J574" i="109"/>
  <c r="V357" i="109"/>
  <c r="J575" i="109"/>
  <c r="J576" i="109"/>
  <c r="J577" i="109"/>
  <c r="J578" i="109"/>
  <c r="V361" i="109"/>
  <c r="J579" i="109"/>
  <c r="J580" i="109"/>
  <c r="J581" i="109"/>
  <c r="J582" i="109"/>
  <c r="J583" i="109"/>
  <c r="V366" i="109"/>
  <c r="J584" i="109"/>
  <c r="J585" i="109"/>
  <c r="V368" i="109"/>
  <c r="J586" i="109"/>
  <c r="J587" i="109"/>
  <c r="J588" i="109"/>
  <c r="J589" i="109"/>
  <c r="V372" i="109"/>
  <c r="J590" i="109"/>
  <c r="J591" i="109"/>
  <c r="V374" i="109"/>
  <c r="J592" i="109"/>
  <c r="J593" i="109"/>
  <c r="J594" i="109"/>
  <c r="V377" i="109"/>
  <c r="J595" i="109"/>
  <c r="J596" i="109"/>
  <c r="J597" i="109"/>
  <c r="J598" i="109"/>
  <c r="V381" i="109"/>
  <c r="J599" i="109"/>
  <c r="V382" i="109"/>
  <c r="J600" i="109"/>
  <c r="J601" i="109"/>
  <c r="J602" i="109"/>
  <c r="V385" i="109"/>
  <c r="J603" i="109"/>
  <c r="J604" i="109"/>
  <c r="V387" i="109"/>
  <c r="J605" i="109"/>
  <c r="J606" i="109"/>
  <c r="K389" i="109"/>
  <c r="V294" i="109"/>
  <c r="V299" i="109"/>
  <c r="V304" i="109"/>
  <c r="V311" i="109"/>
  <c r="V330" i="109"/>
  <c r="V346" i="109"/>
  <c r="V353" i="109"/>
  <c r="V359" i="109"/>
  <c r="V360" i="109"/>
  <c r="V362" i="109"/>
  <c r="V369" i="109"/>
  <c r="V375" i="109"/>
  <c r="V292" i="109"/>
  <c r="V293" i="109"/>
  <c r="V295" i="109"/>
  <c r="V305" i="109"/>
  <c r="V306" i="109"/>
  <c r="V307" i="109"/>
  <c r="V312" i="109"/>
  <c r="V316" i="109"/>
  <c r="V327" i="109"/>
  <c r="V332" i="109"/>
  <c r="V337" i="109"/>
  <c r="V339" i="109"/>
  <c r="V343" i="109"/>
  <c r="V348" i="109"/>
  <c r="V364" i="109"/>
  <c r="V371" i="109"/>
  <c r="V378" i="109"/>
  <c r="V321" i="109"/>
  <c r="V363" i="109"/>
  <c r="V300" i="109"/>
  <c r="V296" i="109"/>
  <c r="V298" i="109"/>
  <c r="V310" i="109"/>
  <c r="V314" i="109"/>
  <c r="V317" i="109"/>
  <c r="V323" i="109"/>
  <c r="V326" i="109"/>
  <c r="V342" i="109"/>
  <c r="V349" i="109"/>
  <c r="V355" i="109"/>
  <c r="V365" i="109"/>
  <c r="V379" i="109"/>
  <c r="V380" i="109"/>
  <c r="V373" i="109"/>
  <c r="V328" i="109"/>
  <c r="V329" i="109"/>
  <c r="V333" i="109"/>
  <c r="V340" i="109"/>
  <c r="V350" i="109"/>
  <c r="V354" i="109"/>
  <c r="V358" i="109"/>
  <c r="V367" i="109"/>
  <c r="V370" i="109"/>
  <c r="V383" i="109"/>
  <c r="V291" i="109"/>
  <c r="V331" i="109"/>
  <c r="V334" i="109"/>
  <c r="V344" i="109"/>
  <c r="V376" i="109"/>
  <c r="V386" i="109"/>
  <c r="B403" i="109"/>
  <c r="B621" i="109" s="1"/>
  <c r="B839" i="109" s="1"/>
  <c r="B1051" i="109" s="1"/>
  <c r="B1245" i="109" s="1"/>
  <c r="V388" i="109"/>
  <c r="BI1675" i="109" l="1"/>
  <c r="BI1679" i="109"/>
  <c r="BH1893" i="109"/>
  <c r="BI1686" i="109"/>
  <c r="B1442" i="109"/>
  <c r="B1649" i="109" s="1"/>
  <c r="B1856" i="109" s="1"/>
  <c r="K452" i="109"/>
  <c r="K670" i="109"/>
  <c r="K648" i="109"/>
  <c r="K430" i="109"/>
  <c r="K621" i="109"/>
  <c r="K403" i="109"/>
  <c r="K611" i="109"/>
  <c r="K393" i="109"/>
  <c r="K662" i="109"/>
  <c r="K444" i="109"/>
  <c r="K646" i="109"/>
  <c r="K428" i="109"/>
  <c r="K613" i="109"/>
  <c r="K395" i="109"/>
  <c r="K458" i="109"/>
  <c r="K676" i="109"/>
  <c r="K439" i="109"/>
  <c r="K657" i="109"/>
  <c r="K634" i="109"/>
  <c r="K416" i="109"/>
  <c r="V1431" i="109"/>
  <c r="V1432" i="109" s="1"/>
  <c r="K455" i="109"/>
  <c r="K673" i="109"/>
  <c r="K652" i="109"/>
  <c r="K434" i="109"/>
  <c r="K410" i="109"/>
  <c r="K628" i="109"/>
  <c r="K1849" i="109"/>
  <c r="V1642" i="109"/>
  <c r="K1845" i="109"/>
  <c r="H34" i="119" s="1"/>
  <c r="L2048" i="109"/>
  <c r="M2048" i="109" s="1"/>
  <c r="N2048" i="109" s="1"/>
  <c r="O2048" i="109" s="1"/>
  <c r="P2048" i="109" s="1"/>
  <c r="Q2048" i="109" s="1"/>
  <c r="R2048" i="109" s="1"/>
  <c r="S2048" i="109" s="1"/>
  <c r="T2048" i="109" s="1"/>
  <c r="U2048" i="109" s="1"/>
  <c r="W2048" i="109" s="1"/>
  <c r="X2048" i="109" s="1"/>
  <c r="Y2048" i="109" s="1"/>
  <c r="Z2048" i="109" s="1"/>
  <c r="AA2048" i="109" s="1"/>
  <c r="AB2048" i="109" s="1"/>
  <c r="AC2048" i="109" s="1"/>
  <c r="AD2048" i="109" s="1"/>
  <c r="AE2048" i="109" s="1"/>
  <c r="AF2048" i="109" s="1"/>
  <c r="AG2048" i="109" s="1"/>
  <c r="AH2048" i="109" s="1"/>
  <c r="AJ2048" i="109" s="1"/>
  <c r="AK2048" i="109" s="1"/>
  <c r="V1841" i="109"/>
  <c r="L2040" i="109"/>
  <c r="M2040" i="109" s="1"/>
  <c r="N2040" i="109" s="1"/>
  <c r="O2040" i="109" s="1"/>
  <c r="P2040" i="109" s="1"/>
  <c r="Q2040" i="109" s="1"/>
  <c r="R2040" i="109" s="1"/>
  <c r="S2040" i="109" s="1"/>
  <c r="T2040" i="109" s="1"/>
  <c r="U2040" i="109" s="1"/>
  <c r="W2040" i="109" s="1"/>
  <c r="X2040" i="109" s="1"/>
  <c r="Y2040" i="109" s="1"/>
  <c r="Z2040" i="109" s="1"/>
  <c r="AA2040" i="109" s="1"/>
  <c r="AB2040" i="109" s="1"/>
  <c r="AC2040" i="109" s="1"/>
  <c r="AD2040" i="109" s="1"/>
  <c r="AE2040" i="109" s="1"/>
  <c r="AF2040" i="109" s="1"/>
  <c r="AG2040" i="109" s="1"/>
  <c r="V1833" i="109"/>
  <c r="L2032" i="109"/>
  <c r="M2032" i="109" s="1"/>
  <c r="N2032" i="109" s="1"/>
  <c r="O2032" i="109" s="1"/>
  <c r="P2032" i="109" s="1"/>
  <c r="Q2032" i="109" s="1"/>
  <c r="R2032" i="109" s="1"/>
  <c r="S2032" i="109" s="1"/>
  <c r="T2032" i="109" s="1"/>
  <c r="U2032" i="109" s="1"/>
  <c r="W2032" i="109" s="1"/>
  <c r="X2032" i="109" s="1"/>
  <c r="Y2032" i="109" s="1"/>
  <c r="Z2032" i="109" s="1"/>
  <c r="AA2032" i="109" s="1"/>
  <c r="AB2032" i="109" s="1"/>
  <c r="AC2032" i="109" s="1"/>
  <c r="AD2032" i="109" s="1"/>
  <c r="AE2032" i="109" s="1"/>
  <c r="AF2032" i="109" s="1"/>
  <c r="AG2032" i="109" s="1"/>
  <c r="V1825" i="109"/>
  <c r="L2014" i="109"/>
  <c r="M2014" i="109" s="1"/>
  <c r="N2014" i="109" s="1"/>
  <c r="O2014" i="109" s="1"/>
  <c r="P2014" i="109" s="1"/>
  <c r="Q2014" i="109" s="1"/>
  <c r="R2014" i="109" s="1"/>
  <c r="S2014" i="109" s="1"/>
  <c r="T2014" i="109" s="1"/>
  <c r="U2014" i="109" s="1"/>
  <c r="W2014" i="109" s="1"/>
  <c r="X2014" i="109" s="1"/>
  <c r="Y2014" i="109" s="1"/>
  <c r="Z2014" i="109" s="1"/>
  <c r="AA2014" i="109" s="1"/>
  <c r="AB2014" i="109" s="1"/>
  <c r="AC2014" i="109" s="1"/>
  <c r="AD2014" i="109" s="1"/>
  <c r="AE2014" i="109" s="1"/>
  <c r="AF2014" i="109" s="1"/>
  <c r="AG2014" i="109" s="1"/>
  <c r="V1807" i="109"/>
  <c r="L2002" i="109"/>
  <c r="M2002" i="109" s="1"/>
  <c r="N2002" i="109" s="1"/>
  <c r="O2002" i="109" s="1"/>
  <c r="P2002" i="109" s="1"/>
  <c r="Q2002" i="109" s="1"/>
  <c r="R2002" i="109" s="1"/>
  <c r="S2002" i="109" s="1"/>
  <c r="T2002" i="109" s="1"/>
  <c r="U2002" i="109" s="1"/>
  <c r="W2002" i="109" s="1"/>
  <c r="X2002" i="109" s="1"/>
  <c r="Y2002" i="109" s="1"/>
  <c r="Z2002" i="109" s="1"/>
  <c r="AA2002" i="109" s="1"/>
  <c r="AB2002" i="109" s="1"/>
  <c r="AC2002" i="109" s="1"/>
  <c r="AD2002" i="109" s="1"/>
  <c r="AE2002" i="109" s="1"/>
  <c r="AF2002" i="109" s="1"/>
  <c r="AG2002" i="109" s="1"/>
  <c r="V1795" i="109"/>
  <c r="L1990" i="109"/>
  <c r="M1990" i="109" s="1"/>
  <c r="N1990" i="109" s="1"/>
  <c r="O1990" i="109" s="1"/>
  <c r="P1990" i="109" s="1"/>
  <c r="Q1990" i="109" s="1"/>
  <c r="R1990" i="109" s="1"/>
  <c r="S1990" i="109" s="1"/>
  <c r="T1990" i="109" s="1"/>
  <c r="U1990" i="109" s="1"/>
  <c r="W1990" i="109" s="1"/>
  <c r="X1990" i="109" s="1"/>
  <c r="Y1990" i="109" s="1"/>
  <c r="Z1990" i="109" s="1"/>
  <c r="AA1990" i="109" s="1"/>
  <c r="AB1990" i="109" s="1"/>
  <c r="AC1990" i="109" s="1"/>
  <c r="AD1990" i="109" s="1"/>
  <c r="AE1990" i="109" s="1"/>
  <c r="AF1990" i="109" s="1"/>
  <c r="AG1990" i="109" s="1"/>
  <c r="V1783" i="109"/>
  <c r="L2051" i="109"/>
  <c r="M2051" i="109" s="1"/>
  <c r="N2051" i="109" s="1"/>
  <c r="O2051" i="109" s="1"/>
  <c r="P2051" i="109" s="1"/>
  <c r="Q2051" i="109" s="1"/>
  <c r="R2051" i="109" s="1"/>
  <c r="S2051" i="109" s="1"/>
  <c r="T2051" i="109" s="1"/>
  <c r="U2051" i="109" s="1"/>
  <c r="W2051" i="109" s="1"/>
  <c r="X2051" i="109" s="1"/>
  <c r="Y2051" i="109" s="1"/>
  <c r="Z2051" i="109" s="1"/>
  <c r="AA2051" i="109" s="1"/>
  <c r="AB2051" i="109" s="1"/>
  <c r="AC2051" i="109" s="1"/>
  <c r="AD2051" i="109" s="1"/>
  <c r="AE2051" i="109" s="1"/>
  <c r="AF2051" i="109" s="1"/>
  <c r="AG2051" i="109" s="1"/>
  <c r="AH2051" i="109" s="1"/>
  <c r="V1844" i="109"/>
  <c r="L2047" i="109"/>
  <c r="M2047" i="109" s="1"/>
  <c r="N2047" i="109" s="1"/>
  <c r="O2047" i="109" s="1"/>
  <c r="P2047" i="109" s="1"/>
  <c r="Q2047" i="109" s="1"/>
  <c r="R2047" i="109" s="1"/>
  <c r="S2047" i="109" s="1"/>
  <c r="T2047" i="109" s="1"/>
  <c r="U2047" i="109" s="1"/>
  <c r="W2047" i="109" s="1"/>
  <c r="X2047" i="109" s="1"/>
  <c r="Y2047" i="109" s="1"/>
  <c r="Z2047" i="109" s="1"/>
  <c r="AA2047" i="109" s="1"/>
  <c r="AB2047" i="109" s="1"/>
  <c r="AC2047" i="109" s="1"/>
  <c r="AD2047" i="109" s="1"/>
  <c r="AE2047" i="109" s="1"/>
  <c r="AF2047" i="109" s="1"/>
  <c r="AG2047" i="109" s="1"/>
  <c r="AH2047" i="109" s="1"/>
  <c r="AJ2047" i="109" s="1"/>
  <c r="V1840" i="109"/>
  <c r="L2043" i="109"/>
  <c r="M2043" i="109" s="1"/>
  <c r="N2043" i="109" s="1"/>
  <c r="O2043" i="109" s="1"/>
  <c r="P2043" i="109" s="1"/>
  <c r="Q2043" i="109" s="1"/>
  <c r="R2043" i="109" s="1"/>
  <c r="S2043" i="109" s="1"/>
  <c r="T2043" i="109" s="1"/>
  <c r="U2043" i="109" s="1"/>
  <c r="W2043" i="109" s="1"/>
  <c r="X2043" i="109" s="1"/>
  <c r="Y2043" i="109" s="1"/>
  <c r="Z2043" i="109" s="1"/>
  <c r="AA2043" i="109" s="1"/>
  <c r="AB2043" i="109" s="1"/>
  <c r="AC2043" i="109" s="1"/>
  <c r="AD2043" i="109" s="1"/>
  <c r="AE2043" i="109" s="1"/>
  <c r="AF2043" i="109" s="1"/>
  <c r="AG2043" i="109" s="1"/>
  <c r="AH2043" i="109" s="1"/>
  <c r="AJ2043" i="109" s="1"/>
  <c r="V1836" i="109"/>
  <c r="L2039" i="109"/>
  <c r="M2039" i="109" s="1"/>
  <c r="N2039" i="109" s="1"/>
  <c r="O2039" i="109" s="1"/>
  <c r="P2039" i="109" s="1"/>
  <c r="Q2039" i="109" s="1"/>
  <c r="R2039" i="109" s="1"/>
  <c r="S2039" i="109" s="1"/>
  <c r="T2039" i="109" s="1"/>
  <c r="U2039" i="109" s="1"/>
  <c r="W2039" i="109" s="1"/>
  <c r="X2039" i="109" s="1"/>
  <c r="Y2039" i="109" s="1"/>
  <c r="Z2039" i="109" s="1"/>
  <c r="AA2039" i="109" s="1"/>
  <c r="AB2039" i="109" s="1"/>
  <c r="AC2039" i="109" s="1"/>
  <c r="AD2039" i="109" s="1"/>
  <c r="AE2039" i="109" s="1"/>
  <c r="AF2039" i="109" s="1"/>
  <c r="AG2039" i="109" s="1"/>
  <c r="V1832" i="109"/>
  <c r="L2035" i="109"/>
  <c r="M2035" i="109" s="1"/>
  <c r="N2035" i="109" s="1"/>
  <c r="O2035" i="109" s="1"/>
  <c r="P2035" i="109" s="1"/>
  <c r="Q2035" i="109" s="1"/>
  <c r="R2035" i="109" s="1"/>
  <c r="S2035" i="109" s="1"/>
  <c r="T2035" i="109" s="1"/>
  <c r="U2035" i="109" s="1"/>
  <c r="W2035" i="109" s="1"/>
  <c r="X2035" i="109" s="1"/>
  <c r="Y2035" i="109" s="1"/>
  <c r="Z2035" i="109" s="1"/>
  <c r="AA2035" i="109" s="1"/>
  <c r="AB2035" i="109" s="1"/>
  <c r="AC2035" i="109" s="1"/>
  <c r="AD2035" i="109" s="1"/>
  <c r="AE2035" i="109" s="1"/>
  <c r="AF2035" i="109" s="1"/>
  <c r="AG2035" i="109" s="1"/>
  <c r="V1828" i="109"/>
  <c r="L2031" i="109"/>
  <c r="M2031" i="109" s="1"/>
  <c r="N2031" i="109" s="1"/>
  <c r="O2031" i="109" s="1"/>
  <c r="P2031" i="109" s="1"/>
  <c r="Q2031" i="109" s="1"/>
  <c r="R2031" i="109" s="1"/>
  <c r="S2031" i="109" s="1"/>
  <c r="T2031" i="109" s="1"/>
  <c r="U2031" i="109" s="1"/>
  <c r="W2031" i="109" s="1"/>
  <c r="X2031" i="109" s="1"/>
  <c r="Y2031" i="109" s="1"/>
  <c r="Z2031" i="109" s="1"/>
  <c r="AA2031" i="109" s="1"/>
  <c r="AB2031" i="109" s="1"/>
  <c r="AC2031" i="109" s="1"/>
  <c r="AD2031" i="109" s="1"/>
  <c r="AE2031" i="109" s="1"/>
  <c r="AF2031" i="109" s="1"/>
  <c r="AG2031" i="109" s="1"/>
  <c r="V1824" i="109"/>
  <c r="L2027" i="109"/>
  <c r="M2027" i="109" s="1"/>
  <c r="N2027" i="109" s="1"/>
  <c r="O2027" i="109" s="1"/>
  <c r="P2027" i="109" s="1"/>
  <c r="Q2027" i="109" s="1"/>
  <c r="R2027" i="109" s="1"/>
  <c r="S2027" i="109" s="1"/>
  <c r="T2027" i="109" s="1"/>
  <c r="U2027" i="109" s="1"/>
  <c r="W2027" i="109" s="1"/>
  <c r="X2027" i="109" s="1"/>
  <c r="Y2027" i="109" s="1"/>
  <c r="Z2027" i="109" s="1"/>
  <c r="AA2027" i="109" s="1"/>
  <c r="AB2027" i="109" s="1"/>
  <c r="AC2027" i="109" s="1"/>
  <c r="AD2027" i="109" s="1"/>
  <c r="AE2027" i="109" s="1"/>
  <c r="AF2027" i="109" s="1"/>
  <c r="AG2027" i="109" s="1"/>
  <c r="V1820" i="109"/>
  <c r="L2021" i="109"/>
  <c r="M2021" i="109" s="1"/>
  <c r="N2021" i="109" s="1"/>
  <c r="O2021" i="109" s="1"/>
  <c r="P2021" i="109" s="1"/>
  <c r="Q2021" i="109" s="1"/>
  <c r="R2021" i="109" s="1"/>
  <c r="S2021" i="109" s="1"/>
  <c r="T2021" i="109" s="1"/>
  <c r="U2021" i="109" s="1"/>
  <c r="W2021" i="109" s="1"/>
  <c r="X2021" i="109" s="1"/>
  <c r="Y2021" i="109" s="1"/>
  <c r="Z2021" i="109" s="1"/>
  <c r="AA2021" i="109" s="1"/>
  <c r="AB2021" i="109" s="1"/>
  <c r="AC2021" i="109" s="1"/>
  <c r="AD2021" i="109" s="1"/>
  <c r="AE2021" i="109" s="1"/>
  <c r="AF2021" i="109" s="1"/>
  <c r="AG2021" i="109" s="1"/>
  <c r="V1814" i="109"/>
  <c r="L2017" i="109"/>
  <c r="M2017" i="109" s="1"/>
  <c r="N2017" i="109" s="1"/>
  <c r="O2017" i="109" s="1"/>
  <c r="P2017" i="109" s="1"/>
  <c r="Q2017" i="109" s="1"/>
  <c r="R2017" i="109" s="1"/>
  <c r="S2017" i="109" s="1"/>
  <c r="T2017" i="109" s="1"/>
  <c r="U2017" i="109" s="1"/>
  <c r="W2017" i="109" s="1"/>
  <c r="X2017" i="109" s="1"/>
  <c r="Y2017" i="109" s="1"/>
  <c r="Z2017" i="109" s="1"/>
  <c r="AA2017" i="109" s="1"/>
  <c r="AB2017" i="109" s="1"/>
  <c r="AC2017" i="109" s="1"/>
  <c r="AD2017" i="109" s="1"/>
  <c r="AE2017" i="109" s="1"/>
  <c r="AF2017" i="109" s="1"/>
  <c r="AG2017" i="109" s="1"/>
  <c r="V1810" i="109"/>
  <c r="L2013" i="109"/>
  <c r="M2013" i="109" s="1"/>
  <c r="N2013" i="109" s="1"/>
  <c r="O2013" i="109" s="1"/>
  <c r="P2013" i="109" s="1"/>
  <c r="Q2013" i="109" s="1"/>
  <c r="R2013" i="109" s="1"/>
  <c r="S2013" i="109" s="1"/>
  <c r="T2013" i="109" s="1"/>
  <c r="U2013" i="109" s="1"/>
  <c r="W2013" i="109" s="1"/>
  <c r="X2013" i="109" s="1"/>
  <c r="Y2013" i="109" s="1"/>
  <c r="Z2013" i="109" s="1"/>
  <c r="AA2013" i="109" s="1"/>
  <c r="AB2013" i="109" s="1"/>
  <c r="AC2013" i="109" s="1"/>
  <c r="AD2013" i="109" s="1"/>
  <c r="AE2013" i="109" s="1"/>
  <c r="AF2013" i="109" s="1"/>
  <c r="AG2013" i="109" s="1"/>
  <c r="V1806" i="109"/>
  <c r="L2009" i="109"/>
  <c r="M2009" i="109" s="1"/>
  <c r="N2009" i="109" s="1"/>
  <c r="O2009" i="109" s="1"/>
  <c r="P2009" i="109" s="1"/>
  <c r="Q2009" i="109" s="1"/>
  <c r="R2009" i="109" s="1"/>
  <c r="S2009" i="109" s="1"/>
  <c r="T2009" i="109" s="1"/>
  <c r="U2009" i="109" s="1"/>
  <c r="W2009" i="109" s="1"/>
  <c r="X2009" i="109" s="1"/>
  <c r="Y2009" i="109" s="1"/>
  <c r="Z2009" i="109" s="1"/>
  <c r="AA2009" i="109" s="1"/>
  <c r="AB2009" i="109" s="1"/>
  <c r="AC2009" i="109" s="1"/>
  <c r="AD2009" i="109" s="1"/>
  <c r="AE2009" i="109" s="1"/>
  <c r="AF2009" i="109" s="1"/>
  <c r="AG2009" i="109" s="1"/>
  <c r="V1802" i="109"/>
  <c r="L2005" i="109"/>
  <c r="M2005" i="109" s="1"/>
  <c r="N2005" i="109" s="1"/>
  <c r="O2005" i="109" s="1"/>
  <c r="P2005" i="109" s="1"/>
  <c r="Q2005" i="109" s="1"/>
  <c r="R2005" i="109" s="1"/>
  <c r="S2005" i="109" s="1"/>
  <c r="T2005" i="109" s="1"/>
  <c r="U2005" i="109" s="1"/>
  <c r="W2005" i="109" s="1"/>
  <c r="X2005" i="109" s="1"/>
  <c r="Y2005" i="109" s="1"/>
  <c r="Z2005" i="109" s="1"/>
  <c r="AA2005" i="109" s="1"/>
  <c r="AB2005" i="109" s="1"/>
  <c r="AC2005" i="109" s="1"/>
  <c r="AD2005" i="109" s="1"/>
  <c r="AE2005" i="109" s="1"/>
  <c r="AF2005" i="109" s="1"/>
  <c r="AG2005" i="109" s="1"/>
  <c r="V1798" i="109"/>
  <c r="L2001" i="109"/>
  <c r="M2001" i="109" s="1"/>
  <c r="N2001" i="109" s="1"/>
  <c r="O2001" i="109" s="1"/>
  <c r="P2001" i="109" s="1"/>
  <c r="Q2001" i="109" s="1"/>
  <c r="R2001" i="109" s="1"/>
  <c r="S2001" i="109" s="1"/>
  <c r="T2001" i="109" s="1"/>
  <c r="U2001" i="109" s="1"/>
  <c r="W2001" i="109" s="1"/>
  <c r="X2001" i="109" s="1"/>
  <c r="Y2001" i="109" s="1"/>
  <c r="Z2001" i="109" s="1"/>
  <c r="AA2001" i="109" s="1"/>
  <c r="AB2001" i="109" s="1"/>
  <c r="AC2001" i="109" s="1"/>
  <c r="AD2001" i="109" s="1"/>
  <c r="AE2001" i="109" s="1"/>
  <c r="AF2001" i="109" s="1"/>
  <c r="AG2001" i="109" s="1"/>
  <c r="V1794" i="109"/>
  <c r="L1997" i="109"/>
  <c r="M1997" i="109" s="1"/>
  <c r="N1997" i="109" s="1"/>
  <c r="O1997" i="109" s="1"/>
  <c r="P1997" i="109" s="1"/>
  <c r="Q1997" i="109" s="1"/>
  <c r="R1997" i="109" s="1"/>
  <c r="S1997" i="109" s="1"/>
  <c r="T1997" i="109" s="1"/>
  <c r="U1997" i="109" s="1"/>
  <c r="W1997" i="109" s="1"/>
  <c r="X1997" i="109" s="1"/>
  <c r="Y1997" i="109" s="1"/>
  <c r="Z1997" i="109" s="1"/>
  <c r="AA1997" i="109" s="1"/>
  <c r="AB1997" i="109" s="1"/>
  <c r="AC1997" i="109" s="1"/>
  <c r="AD1997" i="109" s="1"/>
  <c r="AE1997" i="109" s="1"/>
  <c r="AF1997" i="109" s="1"/>
  <c r="AG1997" i="109" s="1"/>
  <c r="V1790" i="109"/>
  <c r="L1993" i="109"/>
  <c r="M1993" i="109" s="1"/>
  <c r="N1993" i="109" s="1"/>
  <c r="O1993" i="109" s="1"/>
  <c r="P1993" i="109" s="1"/>
  <c r="Q1993" i="109" s="1"/>
  <c r="R1993" i="109" s="1"/>
  <c r="S1993" i="109" s="1"/>
  <c r="T1993" i="109" s="1"/>
  <c r="U1993" i="109" s="1"/>
  <c r="W1993" i="109" s="1"/>
  <c r="X1993" i="109" s="1"/>
  <c r="Y1993" i="109" s="1"/>
  <c r="Z1993" i="109" s="1"/>
  <c r="AA1993" i="109" s="1"/>
  <c r="AB1993" i="109" s="1"/>
  <c r="AC1993" i="109" s="1"/>
  <c r="AD1993" i="109" s="1"/>
  <c r="AE1993" i="109" s="1"/>
  <c r="AF1993" i="109" s="1"/>
  <c r="AG1993" i="109" s="1"/>
  <c r="V1786" i="109"/>
  <c r="L2010" i="109"/>
  <c r="M2010" i="109" s="1"/>
  <c r="N2010" i="109" s="1"/>
  <c r="O2010" i="109" s="1"/>
  <c r="P2010" i="109" s="1"/>
  <c r="Q2010" i="109" s="1"/>
  <c r="R2010" i="109" s="1"/>
  <c r="S2010" i="109" s="1"/>
  <c r="T2010" i="109" s="1"/>
  <c r="U2010" i="109" s="1"/>
  <c r="W2010" i="109" s="1"/>
  <c r="X2010" i="109" s="1"/>
  <c r="Y2010" i="109" s="1"/>
  <c r="Z2010" i="109" s="1"/>
  <c r="AA2010" i="109" s="1"/>
  <c r="AB2010" i="109" s="1"/>
  <c r="AC2010" i="109" s="1"/>
  <c r="AD2010" i="109" s="1"/>
  <c r="AE2010" i="109" s="1"/>
  <c r="AF2010" i="109" s="1"/>
  <c r="AG2010" i="109" s="1"/>
  <c r="V1803" i="109"/>
  <c r="L2050" i="109"/>
  <c r="M2050" i="109" s="1"/>
  <c r="N2050" i="109" s="1"/>
  <c r="O2050" i="109" s="1"/>
  <c r="P2050" i="109" s="1"/>
  <c r="Q2050" i="109" s="1"/>
  <c r="R2050" i="109" s="1"/>
  <c r="S2050" i="109" s="1"/>
  <c r="T2050" i="109" s="1"/>
  <c r="U2050" i="109" s="1"/>
  <c r="W2050" i="109" s="1"/>
  <c r="X2050" i="109" s="1"/>
  <c r="Y2050" i="109" s="1"/>
  <c r="Z2050" i="109" s="1"/>
  <c r="AA2050" i="109" s="1"/>
  <c r="AB2050" i="109" s="1"/>
  <c r="AC2050" i="109" s="1"/>
  <c r="AD2050" i="109" s="1"/>
  <c r="AE2050" i="109" s="1"/>
  <c r="AF2050" i="109" s="1"/>
  <c r="AG2050" i="109" s="1"/>
  <c r="AH2050" i="109" s="1"/>
  <c r="AJ2050" i="109" s="1"/>
  <c r="AK2050" i="109" s="1"/>
  <c r="V1843" i="109"/>
  <c r="L2046" i="109"/>
  <c r="M2046" i="109" s="1"/>
  <c r="N2046" i="109" s="1"/>
  <c r="O2046" i="109" s="1"/>
  <c r="P2046" i="109" s="1"/>
  <c r="Q2046" i="109" s="1"/>
  <c r="R2046" i="109" s="1"/>
  <c r="S2046" i="109" s="1"/>
  <c r="T2046" i="109" s="1"/>
  <c r="U2046" i="109" s="1"/>
  <c r="W2046" i="109" s="1"/>
  <c r="X2046" i="109" s="1"/>
  <c r="Y2046" i="109" s="1"/>
  <c r="Z2046" i="109" s="1"/>
  <c r="AA2046" i="109" s="1"/>
  <c r="AB2046" i="109" s="1"/>
  <c r="AC2046" i="109" s="1"/>
  <c r="AD2046" i="109" s="1"/>
  <c r="AE2046" i="109" s="1"/>
  <c r="AF2046" i="109" s="1"/>
  <c r="AG2046" i="109" s="1"/>
  <c r="AH2046" i="109" s="1"/>
  <c r="AJ2046" i="109" s="1"/>
  <c r="AK2046" i="109" s="1"/>
  <c r="V1839" i="109"/>
  <c r="L2042" i="109"/>
  <c r="M2042" i="109" s="1"/>
  <c r="N2042" i="109" s="1"/>
  <c r="O2042" i="109" s="1"/>
  <c r="P2042" i="109" s="1"/>
  <c r="Q2042" i="109" s="1"/>
  <c r="R2042" i="109" s="1"/>
  <c r="S2042" i="109" s="1"/>
  <c r="T2042" i="109" s="1"/>
  <c r="U2042" i="109" s="1"/>
  <c r="W2042" i="109" s="1"/>
  <c r="X2042" i="109" s="1"/>
  <c r="Y2042" i="109" s="1"/>
  <c r="Z2042" i="109" s="1"/>
  <c r="AA2042" i="109" s="1"/>
  <c r="AB2042" i="109" s="1"/>
  <c r="AC2042" i="109" s="1"/>
  <c r="AD2042" i="109" s="1"/>
  <c r="AE2042" i="109" s="1"/>
  <c r="AF2042" i="109" s="1"/>
  <c r="AG2042" i="109" s="1"/>
  <c r="V1835" i="109"/>
  <c r="L2038" i="109"/>
  <c r="M2038" i="109" s="1"/>
  <c r="N2038" i="109" s="1"/>
  <c r="O2038" i="109" s="1"/>
  <c r="P2038" i="109" s="1"/>
  <c r="Q2038" i="109" s="1"/>
  <c r="R2038" i="109" s="1"/>
  <c r="S2038" i="109" s="1"/>
  <c r="T2038" i="109" s="1"/>
  <c r="U2038" i="109" s="1"/>
  <c r="W2038" i="109" s="1"/>
  <c r="X2038" i="109" s="1"/>
  <c r="Y2038" i="109" s="1"/>
  <c r="Z2038" i="109" s="1"/>
  <c r="AA2038" i="109" s="1"/>
  <c r="AB2038" i="109" s="1"/>
  <c r="AC2038" i="109" s="1"/>
  <c r="AD2038" i="109" s="1"/>
  <c r="AE2038" i="109" s="1"/>
  <c r="AF2038" i="109" s="1"/>
  <c r="AG2038" i="109" s="1"/>
  <c r="V1831" i="109"/>
  <c r="L2034" i="109"/>
  <c r="M2034" i="109" s="1"/>
  <c r="N2034" i="109" s="1"/>
  <c r="O2034" i="109" s="1"/>
  <c r="P2034" i="109" s="1"/>
  <c r="Q2034" i="109" s="1"/>
  <c r="R2034" i="109" s="1"/>
  <c r="S2034" i="109" s="1"/>
  <c r="T2034" i="109" s="1"/>
  <c r="U2034" i="109" s="1"/>
  <c r="W2034" i="109" s="1"/>
  <c r="X2034" i="109" s="1"/>
  <c r="Y2034" i="109" s="1"/>
  <c r="Z2034" i="109" s="1"/>
  <c r="AA2034" i="109" s="1"/>
  <c r="AB2034" i="109" s="1"/>
  <c r="AC2034" i="109" s="1"/>
  <c r="AD2034" i="109" s="1"/>
  <c r="AE2034" i="109" s="1"/>
  <c r="AF2034" i="109" s="1"/>
  <c r="AG2034" i="109" s="1"/>
  <c r="V1827" i="109"/>
  <c r="L2030" i="109"/>
  <c r="M2030" i="109" s="1"/>
  <c r="N2030" i="109" s="1"/>
  <c r="O2030" i="109" s="1"/>
  <c r="P2030" i="109" s="1"/>
  <c r="Q2030" i="109" s="1"/>
  <c r="R2030" i="109" s="1"/>
  <c r="S2030" i="109" s="1"/>
  <c r="T2030" i="109" s="1"/>
  <c r="U2030" i="109" s="1"/>
  <c r="W2030" i="109" s="1"/>
  <c r="X2030" i="109" s="1"/>
  <c r="Y2030" i="109" s="1"/>
  <c r="Z2030" i="109" s="1"/>
  <c r="AA2030" i="109" s="1"/>
  <c r="AB2030" i="109" s="1"/>
  <c r="AC2030" i="109" s="1"/>
  <c r="AD2030" i="109" s="1"/>
  <c r="AE2030" i="109" s="1"/>
  <c r="AF2030" i="109" s="1"/>
  <c r="AG2030" i="109" s="1"/>
  <c r="V1823" i="109"/>
  <c r="L2026" i="109"/>
  <c r="M2026" i="109" s="1"/>
  <c r="N2026" i="109" s="1"/>
  <c r="O2026" i="109" s="1"/>
  <c r="P2026" i="109" s="1"/>
  <c r="Q2026" i="109" s="1"/>
  <c r="R2026" i="109" s="1"/>
  <c r="S2026" i="109" s="1"/>
  <c r="T2026" i="109" s="1"/>
  <c r="U2026" i="109" s="1"/>
  <c r="W2026" i="109" s="1"/>
  <c r="X2026" i="109" s="1"/>
  <c r="Y2026" i="109" s="1"/>
  <c r="Z2026" i="109" s="1"/>
  <c r="AA2026" i="109" s="1"/>
  <c r="AB2026" i="109" s="1"/>
  <c r="AC2026" i="109" s="1"/>
  <c r="AD2026" i="109" s="1"/>
  <c r="AE2026" i="109" s="1"/>
  <c r="AF2026" i="109" s="1"/>
  <c r="AG2026" i="109" s="1"/>
  <c r="V1819" i="109"/>
  <c r="L1845" i="109"/>
  <c r="I34" i="119" s="1"/>
  <c r="L2020" i="109"/>
  <c r="M2020" i="109" s="1"/>
  <c r="N2020" i="109" s="1"/>
  <c r="O2020" i="109" s="1"/>
  <c r="P2020" i="109" s="1"/>
  <c r="Q2020" i="109" s="1"/>
  <c r="R2020" i="109" s="1"/>
  <c r="S2020" i="109" s="1"/>
  <c r="T2020" i="109" s="1"/>
  <c r="U2020" i="109" s="1"/>
  <c r="W2020" i="109" s="1"/>
  <c r="X2020" i="109" s="1"/>
  <c r="Y2020" i="109" s="1"/>
  <c r="Z2020" i="109" s="1"/>
  <c r="AA2020" i="109" s="1"/>
  <c r="AB2020" i="109" s="1"/>
  <c r="AC2020" i="109" s="1"/>
  <c r="AD2020" i="109" s="1"/>
  <c r="AE2020" i="109" s="1"/>
  <c r="AF2020" i="109" s="1"/>
  <c r="AG2020" i="109" s="1"/>
  <c r="V1813" i="109"/>
  <c r="L2016" i="109"/>
  <c r="M2016" i="109" s="1"/>
  <c r="N2016" i="109" s="1"/>
  <c r="O2016" i="109" s="1"/>
  <c r="P2016" i="109" s="1"/>
  <c r="Q2016" i="109" s="1"/>
  <c r="R2016" i="109" s="1"/>
  <c r="S2016" i="109" s="1"/>
  <c r="T2016" i="109" s="1"/>
  <c r="U2016" i="109" s="1"/>
  <c r="W2016" i="109" s="1"/>
  <c r="X2016" i="109" s="1"/>
  <c r="Y2016" i="109" s="1"/>
  <c r="Z2016" i="109" s="1"/>
  <c r="AA2016" i="109" s="1"/>
  <c r="AB2016" i="109" s="1"/>
  <c r="AC2016" i="109" s="1"/>
  <c r="AD2016" i="109" s="1"/>
  <c r="AE2016" i="109" s="1"/>
  <c r="AF2016" i="109" s="1"/>
  <c r="AG2016" i="109" s="1"/>
  <c r="V1809" i="109"/>
  <c r="L2012" i="109"/>
  <c r="M2012" i="109" s="1"/>
  <c r="N2012" i="109" s="1"/>
  <c r="O2012" i="109" s="1"/>
  <c r="P2012" i="109" s="1"/>
  <c r="Q2012" i="109" s="1"/>
  <c r="R2012" i="109" s="1"/>
  <c r="S2012" i="109" s="1"/>
  <c r="T2012" i="109" s="1"/>
  <c r="U2012" i="109" s="1"/>
  <c r="W2012" i="109" s="1"/>
  <c r="X2012" i="109" s="1"/>
  <c r="Y2012" i="109" s="1"/>
  <c r="Z2012" i="109" s="1"/>
  <c r="AA2012" i="109" s="1"/>
  <c r="AB2012" i="109" s="1"/>
  <c r="AC2012" i="109" s="1"/>
  <c r="AD2012" i="109" s="1"/>
  <c r="AE2012" i="109" s="1"/>
  <c r="AF2012" i="109" s="1"/>
  <c r="AG2012" i="109" s="1"/>
  <c r="V1805" i="109"/>
  <c r="L2008" i="109"/>
  <c r="M2008" i="109" s="1"/>
  <c r="N2008" i="109" s="1"/>
  <c r="O2008" i="109" s="1"/>
  <c r="P2008" i="109" s="1"/>
  <c r="Q2008" i="109" s="1"/>
  <c r="R2008" i="109" s="1"/>
  <c r="S2008" i="109" s="1"/>
  <c r="T2008" i="109" s="1"/>
  <c r="U2008" i="109" s="1"/>
  <c r="W2008" i="109" s="1"/>
  <c r="X2008" i="109" s="1"/>
  <c r="Y2008" i="109" s="1"/>
  <c r="Z2008" i="109" s="1"/>
  <c r="AA2008" i="109" s="1"/>
  <c r="AB2008" i="109" s="1"/>
  <c r="AC2008" i="109" s="1"/>
  <c r="AD2008" i="109" s="1"/>
  <c r="AE2008" i="109" s="1"/>
  <c r="AF2008" i="109" s="1"/>
  <c r="AG2008" i="109" s="1"/>
  <c r="V1801" i="109"/>
  <c r="L2004" i="109"/>
  <c r="M2004" i="109" s="1"/>
  <c r="N2004" i="109" s="1"/>
  <c r="O2004" i="109" s="1"/>
  <c r="P2004" i="109" s="1"/>
  <c r="Q2004" i="109" s="1"/>
  <c r="R2004" i="109" s="1"/>
  <c r="S2004" i="109" s="1"/>
  <c r="T2004" i="109" s="1"/>
  <c r="U2004" i="109" s="1"/>
  <c r="W2004" i="109" s="1"/>
  <c r="X2004" i="109" s="1"/>
  <c r="Y2004" i="109" s="1"/>
  <c r="Z2004" i="109" s="1"/>
  <c r="AA2004" i="109" s="1"/>
  <c r="AB2004" i="109" s="1"/>
  <c r="AC2004" i="109" s="1"/>
  <c r="AD2004" i="109" s="1"/>
  <c r="AE2004" i="109" s="1"/>
  <c r="AF2004" i="109" s="1"/>
  <c r="AG2004" i="109" s="1"/>
  <c r="V1797" i="109"/>
  <c r="L2000" i="109"/>
  <c r="M2000" i="109" s="1"/>
  <c r="N2000" i="109" s="1"/>
  <c r="O2000" i="109" s="1"/>
  <c r="P2000" i="109" s="1"/>
  <c r="Q2000" i="109" s="1"/>
  <c r="R2000" i="109" s="1"/>
  <c r="S2000" i="109" s="1"/>
  <c r="T2000" i="109" s="1"/>
  <c r="U2000" i="109" s="1"/>
  <c r="W2000" i="109" s="1"/>
  <c r="X2000" i="109" s="1"/>
  <c r="Y2000" i="109" s="1"/>
  <c r="Z2000" i="109" s="1"/>
  <c r="AA2000" i="109" s="1"/>
  <c r="AB2000" i="109" s="1"/>
  <c r="AC2000" i="109" s="1"/>
  <c r="AD2000" i="109" s="1"/>
  <c r="AE2000" i="109" s="1"/>
  <c r="AF2000" i="109" s="1"/>
  <c r="AG2000" i="109" s="1"/>
  <c r="V1793" i="109"/>
  <c r="L1996" i="109"/>
  <c r="M1996" i="109" s="1"/>
  <c r="N1996" i="109" s="1"/>
  <c r="O1996" i="109" s="1"/>
  <c r="P1996" i="109" s="1"/>
  <c r="Q1996" i="109" s="1"/>
  <c r="R1996" i="109" s="1"/>
  <c r="S1996" i="109" s="1"/>
  <c r="T1996" i="109" s="1"/>
  <c r="U1996" i="109" s="1"/>
  <c r="W1996" i="109" s="1"/>
  <c r="X1996" i="109" s="1"/>
  <c r="Y1996" i="109" s="1"/>
  <c r="Z1996" i="109" s="1"/>
  <c r="AA1996" i="109" s="1"/>
  <c r="AB1996" i="109" s="1"/>
  <c r="AC1996" i="109" s="1"/>
  <c r="AD1996" i="109" s="1"/>
  <c r="AE1996" i="109" s="1"/>
  <c r="AF1996" i="109" s="1"/>
  <c r="AG1996" i="109" s="1"/>
  <c r="V1789" i="109"/>
  <c r="L1992" i="109"/>
  <c r="M1992" i="109" s="1"/>
  <c r="N1992" i="109" s="1"/>
  <c r="O1992" i="109" s="1"/>
  <c r="P1992" i="109" s="1"/>
  <c r="Q1992" i="109" s="1"/>
  <c r="R1992" i="109" s="1"/>
  <c r="S1992" i="109" s="1"/>
  <c r="T1992" i="109" s="1"/>
  <c r="U1992" i="109" s="1"/>
  <c r="W1992" i="109" s="1"/>
  <c r="X1992" i="109" s="1"/>
  <c r="Y1992" i="109" s="1"/>
  <c r="Z1992" i="109" s="1"/>
  <c r="AA1992" i="109" s="1"/>
  <c r="AB1992" i="109" s="1"/>
  <c r="AC1992" i="109" s="1"/>
  <c r="AD1992" i="109" s="1"/>
  <c r="AE1992" i="109" s="1"/>
  <c r="AF1992" i="109" s="1"/>
  <c r="AG1992" i="109" s="1"/>
  <c r="V1785" i="109"/>
  <c r="L2044" i="109"/>
  <c r="M2044" i="109" s="1"/>
  <c r="N2044" i="109" s="1"/>
  <c r="O2044" i="109" s="1"/>
  <c r="P2044" i="109" s="1"/>
  <c r="Q2044" i="109" s="1"/>
  <c r="R2044" i="109" s="1"/>
  <c r="S2044" i="109" s="1"/>
  <c r="T2044" i="109" s="1"/>
  <c r="U2044" i="109" s="1"/>
  <c r="W2044" i="109" s="1"/>
  <c r="X2044" i="109" s="1"/>
  <c r="Y2044" i="109" s="1"/>
  <c r="Z2044" i="109" s="1"/>
  <c r="AA2044" i="109" s="1"/>
  <c r="AB2044" i="109" s="1"/>
  <c r="AC2044" i="109" s="1"/>
  <c r="AD2044" i="109" s="1"/>
  <c r="AE2044" i="109" s="1"/>
  <c r="AF2044" i="109" s="1"/>
  <c r="AG2044" i="109" s="1"/>
  <c r="AH2044" i="109" s="1"/>
  <c r="AJ2044" i="109" s="1"/>
  <c r="AK2044" i="109" s="1"/>
  <c r="V1837" i="109"/>
  <c r="L2036" i="109"/>
  <c r="M2036" i="109" s="1"/>
  <c r="N2036" i="109" s="1"/>
  <c r="O2036" i="109" s="1"/>
  <c r="P2036" i="109" s="1"/>
  <c r="Q2036" i="109" s="1"/>
  <c r="R2036" i="109" s="1"/>
  <c r="S2036" i="109" s="1"/>
  <c r="T2036" i="109" s="1"/>
  <c r="U2036" i="109" s="1"/>
  <c r="W2036" i="109" s="1"/>
  <c r="X2036" i="109" s="1"/>
  <c r="Y2036" i="109" s="1"/>
  <c r="Z2036" i="109" s="1"/>
  <c r="AA2036" i="109" s="1"/>
  <c r="AB2036" i="109" s="1"/>
  <c r="AC2036" i="109" s="1"/>
  <c r="AD2036" i="109" s="1"/>
  <c r="AE2036" i="109" s="1"/>
  <c r="AF2036" i="109" s="1"/>
  <c r="AG2036" i="109" s="1"/>
  <c r="V1829" i="109"/>
  <c r="L2028" i="109"/>
  <c r="M2028" i="109" s="1"/>
  <c r="N2028" i="109" s="1"/>
  <c r="O2028" i="109" s="1"/>
  <c r="P2028" i="109" s="1"/>
  <c r="Q2028" i="109" s="1"/>
  <c r="R2028" i="109" s="1"/>
  <c r="S2028" i="109" s="1"/>
  <c r="T2028" i="109" s="1"/>
  <c r="U2028" i="109" s="1"/>
  <c r="W2028" i="109" s="1"/>
  <c r="X2028" i="109" s="1"/>
  <c r="Y2028" i="109" s="1"/>
  <c r="Z2028" i="109" s="1"/>
  <c r="AA2028" i="109" s="1"/>
  <c r="AB2028" i="109" s="1"/>
  <c r="AC2028" i="109" s="1"/>
  <c r="AD2028" i="109" s="1"/>
  <c r="AE2028" i="109" s="1"/>
  <c r="AF2028" i="109" s="1"/>
  <c r="AG2028" i="109" s="1"/>
  <c r="V1821" i="109"/>
  <c r="L2024" i="109"/>
  <c r="M2024" i="109" s="1"/>
  <c r="N2024" i="109" s="1"/>
  <c r="O2024" i="109" s="1"/>
  <c r="P2024" i="109" s="1"/>
  <c r="Q2024" i="109" s="1"/>
  <c r="R2024" i="109" s="1"/>
  <c r="S2024" i="109" s="1"/>
  <c r="T2024" i="109" s="1"/>
  <c r="U2024" i="109" s="1"/>
  <c r="W2024" i="109" s="1"/>
  <c r="X2024" i="109" s="1"/>
  <c r="Y2024" i="109" s="1"/>
  <c r="Z2024" i="109" s="1"/>
  <c r="AA2024" i="109" s="1"/>
  <c r="AB2024" i="109" s="1"/>
  <c r="AC2024" i="109" s="1"/>
  <c r="AD2024" i="109" s="1"/>
  <c r="AE2024" i="109" s="1"/>
  <c r="AF2024" i="109" s="1"/>
  <c r="AG2024" i="109" s="1"/>
  <c r="V1817" i="109"/>
  <c r="L2022" i="109"/>
  <c r="M2022" i="109" s="1"/>
  <c r="N2022" i="109" s="1"/>
  <c r="O2022" i="109" s="1"/>
  <c r="P2022" i="109" s="1"/>
  <c r="Q2022" i="109" s="1"/>
  <c r="R2022" i="109" s="1"/>
  <c r="S2022" i="109" s="1"/>
  <c r="T2022" i="109" s="1"/>
  <c r="U2022" i="109" s="1"/>
  <c r="W2022" i="109" s="1"/>
  <c r="X2022" i="109" s="1"/>
  <c r="Y2022" i="109" s="1"/>
  <c r="Z2022" i="109" s="1"/>
  <c r="AA2022" i="109" s="1"/>
  <c r="AB2022" i="109" s="1"/>
  <c r="AC2022" i="109" s="1"/>
  <c r="AD2022" i="109" s="1"/>
  <c r="AE2022" i="109" s="1"/>
  <c r="AF2022" i="109" s="1"/>
  <c r="AG2022" i="109" s="1"/>
  <c r="V1815" i="109"/>
  <c r="L2018" i="109"/>
  <c r="M2018" i="109" s="1"/>
  <c r="N2018" i="109" s="1"/>
  <c r="O2018" i="109" s="1"/>
  <c r="P2018" i="109" s="1"/>
  <c r="Q2018" i="109" s="1"/>
  <c r="R2018" i="109" s="1"/>
  <c r="S2018" i="109" s="1"/>
  <c r="T2018" i="109" s="1"/>
  <c r="U2018" i="109" s="1"/>
  <c r="W2018" i="109" s="1"/>
  <c r="X2018" i="109" s="1"/>
  <c r="Y2018" i="109" s="1"/>
  <c r="Z2018" i="109" s="1"/>
  <c r="AA2018" i="109" s="1"/>
  <c r="AB2018" i="109" s="1"/>
  <c r="AC2018" i="109" s="1"/>
  <c r="AD2018" i="109" s="1"/>
  <c r="AE2018" i="109" s="1"/>
  <c r="AF2018" i="109" s="1"/>
  <c r="AG2018" i="109" s="1"/>
  <c r="V1811" i="109"/>
  <c r="L2006" i="109"/>
  <c r="M2006" i="109" s="1"/>
  <c r="N2006" i="109" s="1"/>
  <c r="O2006" i="109" s="1"/>
  <c r="P2006" i="109" s="1"/>
  <c r="Q2006" i="109" s="1"/>
  <c r="R2006" i="109" s="1"/>
  <c r="S2006" i="109" s="1"/>
  <c r="T2006" i="109" s="1"/>
  <c r="U2006" i="109" s="1"/>
  <c r="W2006" i="109" s="1"/>
  <c r="X2006" i="109" s="1"/>
  <c r="Y2006" i="109" s="1"/>
  <c r="Z2006" i="109" s="1"/>
  <c r="AA2006" i="109" s="1"/>
  <c r="AB2006" i="109" s="1"/>
  <c r="AC2006" i="109" s="1"/>
  <c r="AD2006" i="109" s="1"/>
  <c r="AE2006" i="109" s="1"/>
  <c r="AF2006" i="109" s="1"/>
  <c r="AG2006" i="109" s="1"/>
  <c r="V1799" i="109"/>
  <c r="L1998" i="109"/>
  <c r="M1998" i="109" s="1"/>
  <c r="N1998" i="109" s="1"/>
  <c r="O1998" i="109" s="1"/>
  <c r="P1998" i="109" s="1"/>
  <c r="Q1998" i="109" s="1"/>
  <c r="R1998" i="109" s="1"/>
  <c r="S1998" i="109" s="1"/>
  <c r="T1998" i="109" s="1"/>
  <c r="U1998" i="109" s="1"/>
  <c r="W1998" i="109" s="1"/>
  <c r="X1998" i="109" s="1"/>
  <c r="Y1998" i="109" s="1"/>
  <c r="Z1998" i="109" s="1"/>
  <c r="AA1998" i="109" s="1"/>
  <c r="AB1998" i="109" s="1"/>
  <c r="AC1998" i="109" s="1"/>
  <c r="AD1998" i="109" s="1"/>
  <c r="AE1998" i="109" s="1"/>
  <c r="AF1998" i="109" s="1"/>
  <c r="AG1998" i="109" s="1"/>
  <c r="V1791" i="109"/>
  <c r="L1994" i="109"/>
  <c r="M1994" i="109" s="1"/>
  <c r="N1994" i="109" s="1"/>
  <c r="O1994" i="109" s="1"/>
  <c r="P1994" i="109" s="1"/>
  <c r="Q1994" i="109" s="1"/>
  <c r="R1994" i="109" s="1"/>
  <c r="S1994" i="109" s="1"/>
  <c r="T1994" i="109" s="1"/>
  <c r="U1994" i="109" s="1"/>
  <c r="W1994" i="109" s="1"/>
  <c r="X1994" i="109" s="1"/>
  <c r="Y1994" i="109" s="1"/>
  <c r="Z1994" i="109" s="1"/>
  <c r="AA1994" i="109" s="1"/>
  <c r="AB1994" i="109" s="1"/>
  <c r="AC1994" i="109" s="1"/>
  <c r="AD1994" i="109" s="1"/>
  <c r="AE1994" i="109" s="1"/>
  <c r="AF1994" i="109" s="1"/>
  <c r="AG1994" i="109" s="1"/>
  <c r="V1787" i="109"/>
  <c r="L2049" i="109"/>
  <c r="M2049" i="109" s="1"/>
  <c r="N2049" i="109" s="1"/>
  <c r="O2049" i="109" s="1"/>
  <c r="P2049" i="109" s="1"/>
  <c r="Q2049" i="109" s="1"/>
  <c r="R2049" i="109" s="1"/>
  <c r="S2049" i="109" s="1"/>
  <c r="T2049" i="109" s="1"/>
  <c r="U2049" i="109" s="1"/>
  <c r="W2049" i="109" s="1"/>
  <c r="X2049" i="109" s="1"/>
  <c r="Y2049" i="109" s="1"/>
  <c r="Z2049" i="109" s="1"/>
  <c r="AA2049" i="109" s="1"/>
  <c r="AB2049" i="109" s="1"/>
  <c r="AC2049" i="109" s="1"/>
  <c r="AD2049" i="109" s="1"/>
  <c r="AE2049" i="109" s="1"/>
  <c r="AF2049" i="109" s="1"/>
  <c r="AG2049" i="109" s="1"/>
  <c r="AH2049" i="109" s="1"/>
  <c r="AJ2049" i="109" s="1"/>
  <c r="V1842" i="109"/>
  <c r="L2045" i="109"/>
  <c r="M2045" i="109" s="1"/>
  <c r="N2045" i="109" s="1"/>
  <c r="O2045" i="109" s="1"/>
  <c r="P2045" i="109" s="1"/>
  <c r="Q2045" i="109" s="1"/>
  <c r="R2045" i="109" s="1"/>
  <c r="S2045" i="109" s="1"/>
  <c r="T2045" i="109" s="1"/>
  <c r="U2045" i="109" s="1"/>
  <c r="W2045" i="109" s="1"/>
  <c r="X2045" i="109" s="1"/>
  <c r="Y2045" i="109" s="1"/>
  <c r="Z2045" i="109" s="1"/>
  <c r="AA2045" i="109" s="1"/>
  <c r="AB2045" i="109" s="1"/>
  <c r="AC2045" i="109" s="1"/>
  <c r="AD2045" i="109" s="1"/>
  <c r="AE2045" i="109" s="1"/>
  <c r="AF2045" i="109" s="1"/>
  <c r="AG2045" i="109" s="1"/>
  <c r="AH2045" i="109" s="1"/>
  <c r="AJ2045" i="109" s="1"/>
  <c r="V1838" i="109"/>
  <c r="L2041" i="109"/>
  <c r="M2041" i="109" s="1"/>
  <c r="N2041" i="109" s="1"/>
  <c r="O2041" i="109" s="1"/>
  <c r="P2041" i="109" s="1"/>
  <c r="Q2041" i="109" s="1"/>
  <c r="R2041" i="109" s="1"/>
  <c r="S2041" i="109" s="1"/>
  <c r="T2041" i="109" s="1"/>
  <c r="U2041" i="109" s="1"/>
  <c r="W2041" i="109" s="1"/>
  <c r="X2041" i="109" s="1"/>
  <c r="Y2041" i="109" s="1"/>
  <c r="Z2041" i="109" s="1"/>
  <c r="AA2041" i="109" s="1"/>
  <c r="AB2041" i="109" s="1"/>
  <c r="AC2041" i="109" s="1"/>
  <c r="AD2041" i="109" s="1"/>
  <c r="AE2041" i="109" s="1"/>
  <c r="AF2041" i="109" s="1"/>
  <c r="AG2041" i="109" s="1"/>
  <c r="V1834" i="109"/>
  <c r="L2037" i="109"/>
  <c r="M2037" i="109" s="1"/>
  <c r="N2037" i="109" s="1"/>
  <c r="O2037" i="109" s="1"/>
  <c r="P2037" i="109" s="1"/>
  <c r="Q2037" i="109" s="1"/>
  <c r="R2037" i="109" s="1"/>
  <c r="S2037" i="109" s="1"/>
  <c r="T2037" i="109" s="1"/>
  <c r="U2037" i="109" s="1"/>
  <c r="W2037" i="109" s="1"/>
  <c r="X2037" i="109" s="1"/>
  <c r="Y2037" i="109" s="1"/>
  <c r="Z2037" i="109" s="1"/>
  <c r="AA2037" i="109" s="1"/>
  <c r="AB2037" i="109" s="1"/>
  <c r="AC2037" i="109" s="1"/>
  <c r="AD2037" i="109" s="1"/>
  <c r="AE2037" i="109" s="1"/>
  <c r="AF2037" i="109" s="1"/>
  <c r="AG2037" i="109" s="1"/>
  <c r="V1830" i="109"/>
  <c r="L2033" i="109"/>
  <c r="M2033" i="109" s="1"/>
  <c r="N2033" i="109" s="1"/>
  <c r="O2033" i="109" s="1"/>
  <c r="P2033" i="109" s="1"/>
  <c r="Q2033" i="109" s="1"/>
  <c r="R2033" i="109" s="1"/>
  <c r="S2033" i="109" s="1"/>
  <c r="T2033" i="109" s="1"/>
  <c r="U2033" i="109" s="1"/>
  <c r="W2033" i="109" s="1"/>
  <c r="X2033" i="109" s="1"/>
  <c r="Y2033" i="109" s="1"/>
  <c r="Z2033" i="109" s="1"/>
  <c r="AA2033" i="109" s="1"/>
  <c r="AB2033" i="109" s="1"/>
  <c r="AC2033" i="109" s="1"/>
  <c r="AD2033" i="109" s="1"/>
  <c r="AE2033" i="109" s="1"/>
  <c r="AF2033" i="109" s="1"/>
  <c r="AG2033" i="109" s="1"/>
  <c r="V1826" i="109"/>
  <c r="L2029" i="109"/>
  <c r="M2029" i="109" s="1"/>
  <c r="N2029" i="109" s="1"/>
  <c r="O2029" i="109" s="1"/>
  <c r="P2029" i="109" s="1"/>
  <c r="Q2029" i="109" s="1"/>
  <c r="R2029" i="109" s="1"/>
  <c r="S2029" i="109" s="1"/>
  <c r="T2029" i="109" s="1"/>
  <c r="U2029" i="109" s="1"/>
  <c r="W2029" i="109" s="1"/>
  <c r="X2029" i="109" s="1"/>
  <c r="Y2029" i="109" s="1"/>
  <c r="Z2029" i="109" s="1"/>
  <c r="AA2029" i="109" s="1"/>
  <c r="AB2029" i="109" s="1"/>
  <c r="AC2029" i="109" s="1"/>
  <c r="AD2029" i="109" s="1"/>
  <c r="AE2029" i="109" s="1"/>
  <c r="AF2029" i="109" s="1"/>
  <c r="AG2029" i="109" s="1"/>
  <c r="V1822" i="109"/>
  <c r="L2025" i="109"/>
  <c r="M2025" i="109" s="1"/>
  <c r="N2025" i="109" s="1"/>
  <c r="O2025" i="109" s="1"/>
  <c r="P2025" i="109" s="1"/>
  <c r="Q2025" i="109" s="1"/>
  <c r="R2025" i="109" s="1"/>
  <c r="S2025" i="109" s="1"/>
  <c r="T2025" i="109" s="1"/>
  <c r="U2025" i="109" s="1"/>
  <c r="W2025" i="109" s="1"/>
  <c r="X2025" i="109" s="1"/>
  <c r="Y2025" i="109" s="1"/>
  <c r="Z2025" i="109" s="1"/>
  <c r="AA2025" i="109" s="1"/>
  <c r="AB2025" i="109" s="1"/>
  <c r="AC2025" i="109" s="1"/>
  <c r="AD2025" i="109" s="1"/>
  <c r="AE2025" i="109" s="1"/>
  <c r="AF2025" i="109" s="1"/>
  <c r="AG2025" i="109" s="1"/>
  <c r="V1818" i="109"/>
  <c r="L2023" i="109"/>
  <c r="M2023" i="109" s="1"/>
  <c r="N2023" i="109" s="1"/>
  <c r="O2023" i="109" s="1"/>
  <c r="P2023" i="109" s="1"/>
  <c r="Q2023" i="109" s="1"/>
  <c r="R2023" i="109" s="1"/>
  <c r="S2023" i="109" s="1"/>
  <c r="T2023" i="109" s="1"/>
  <c r="U2023" i="109" s="1"/>
  <c r="W2023" i="109" s="1"/>
  <c r="X2023" i="109" s="1"/>
  <c r="Y2023" i="109" s="1"/>
  <c r="Z2023" i="109" s="1"/>
  <c r="AA2023" i="109" s="1"/>
  <c r="AB2023" i="109" s="1"/>
  <c r="AC2023" i="109" s="1"/>
  <c r="AD2023" i="109" s="1"/>
  <c r="AE2023" i="109" s="1"/>
  <c r="AF2023" i="109" s="1"/>
  <c r="AG2023" i="109" s="1"/>
  <c r="V1816" i="109"/>
  <c r="L2019" i="109"/>
  <c r="M2019" i="109" s="1"/>
  <c r="N2019" i="109" s="1"/>
  <c r="O2019" i="109" s="1"/>
  <c r="P2019" i="109" s="1"/>
  <c r="Q2019" i="109" s="1"/>
  <c r="R2019" i="109" s="1"/>
  <c r="S2019" i="109" s="1"/>
  <c r="T2019" i="109" s="1"/>
  <c r="U2019" i="109" s="1"/>
  <c r="W2019" i="109" s="1"/>
  <c r="X2019" i="109" s="1"/>
  <c r="Y2019" i="109" s="1"/>
  <c r="Z2019" i="109" s="1"/>
  <c r="AA2019" i="109" s="1"/>
  <c r="AB2019" i="109" s="1"/>
  <c r="AC2019" i="109" s="1"/>
  <c r="AD2019" i="109" s="1"/>
  <c r="AE2019" i="109" s="1"/>
  <c r="AF2019" i="109" s="1"/>
  <c r="AG2019" i="109" s="1"/>
  <c r="V1812" i="109"/>
  <c r="L2015" i="109"/>
  <c r="M2015" i="109" s="1"/>
  <c r="N2015" i="109" s="1"/>
  <c r="O2015" i="109" s="1"/>
  <c r="P2015" i="109" s="1"/>
  <c r="Q2015" i="109" s="1"/>
  <c r="R2015" i="109" s="1"/>
  <c r="S2015" i="109" s="1"/>
  <c r="T2015" i="109" s="1"/>
  <c r="U2015" i="109" s="1"/>
  <c r="W2015" i="109" s="1"/>
  <c r="X2015" i="109" s="1"/>
  <c r="Y2015" i="109" s="1"/>
  <c r="Z2015" i="109" s="1"/>
  <c r="AA2015" i="109" s="1"/>
  <c r="AB2015" i="109" s="1"/>
  <c r="AC2015" i="109" s="1"/>
  <c r="AD2015" i="109" s="1"/>
  <c r="AE2015" i="109" s="1"/>
  <c r="AF2015" i="109" s="1"/>
  <c r="AG2015" i="109" s="1"/>
  <c r="V1808" i="109"/>
  <c r="L2011" i="109"/>
  <c r="M2011" i="109" s="1"/>
  <c r="N2011" i="109" s="1"/>
  <c r="O2011" i="109" s="1"/>
  <c r="P2011" i="109" s="1"/>
  <c r="Q2011" i="109" s="1"/>
  <c r="R2011" i="109" s="1"/>
  <c r="S2011" i="109" s="1"/>
  <c r="T2011" i="109" s="1"/>
  <c r="U2011" i="109" s="1"/>
  <c r="W2011" i="109" s="1"/>
  <c r="X2011" i="109" s="1"/>
  <c r="Y2011" i="109" s="1"/>
  <c r="Z2011" i="109" s="1"/>
  <c r="AA2011" i="109" s="1"/>
  <c r="AB2011" i="109" s="1"/>
  <c r="AC2011" i="109" s="1"/>
  <c r="AD2011" i="109" s="1"/>
  <c r="AE2011" i="109" s="1"/>
  <c r="AF2011" i="109" s="1"/>
  <c r="AG2011" i="109" s="1"/>
  <c r="V1804" i="109"/>
  <c r="L2007" i="109"/>
  <c r="M2007" i="109" s="1"/>
  <c r="N2007" i="109" s="1"/>
  <c r="O2007" i="109" s="1"/>
  <c r="P2007" i="109" s="1"/>
  <c r="Q2007" i="109" s="1"/>
  <c r="R2007" i="109" s="1"/>
  <c r="S2007" i="109" s="1"/>
  <c r="T2007" i="109" s="1"/>
  <c r="U2007" i="109" s="1"/>
  <c r="W2007" i="109" s="1"/>
  <c r="X2007" i="109" s="1"/>
  <c r="Y2007" i="109" s="1"/>
  <c r="Z2007" i="109" s="1"/>
  <c r="AA2007" i="109" s="1"/>
  <c r="AB2007" i="109" s="1"/>
  <c r="AC2007" i="109" s="1"/>
  <c r="AD2007" i="109" s="1"/>
  <c r="AE2007" i="109" s="1"/>
  <c r="AF2007" i="109" s="1"/>
  <c r="AG2007" i="109" s="1"/>
  <c r="V1800" i="109"/>
  <c r="L2003" i="109"/>
  <c r="M2003" i="109" s="1"/>
  <c r="N2003" i="109" s="1"/>
  <c r="O2003" i="109" s="1"/>
  <c r="P2003" i="109" s="1"/>
  <c r="Q2003" i="109" s="1"/>
  <c r="R2003" i="109" s="1"/>
  <c r="S2003" i="109" s="1"/>
  <c r="T2003" i="109" s="1"/>
  <c r="U2003" i="109" s="1"/>
  <c r="W2003" i="109" s="1"/>
  <c r="X2003" i="109" s="1"/>
  <c r="Y2003" i="109" s="1"/>
  <c r="Z2003" i="109" s="1"/>
  <c r="AA2003" i="109" s="1"/>
  <c r="AB2003" i="109" s="1"/>
  <c r="AC2003" i="109" s="1"/>
  <c r="AD2003" i="109" s="1"/>
  <c r="AE2003" i="109" s="1"/>
  <c r="AF2003" i="109" s="1"/>
  <c r="AG2003" i="109" s="1"/>
  <c r="V1796" i="109"/>
  <c r="L1999" i="109"/>
  <c r="M1999" i="109" s="1"/>
  <c r="N1999" i="109" s="1"/>
  <c r="O1999" i="109" s="1"/>
  <c r="P1999" i="109" s="1"/>
  <c r="Q1999" i="109" s="1"/>
  <c r="R1999" i="109" s="1"/>
  <c r="S1999" i="109" s="1"/>
  <c r="T1999" i="109" s="1"/>
  <c r="U1999" i="109" s="1"/>
  <c r="W1999" i="109" s="1"/>
  <c r="X1999" i="109" s="1"/>
  <c r="Y1999" i="109" s="1"/>
  <c r="Z1999" i="109" s="1"/>
  <c r="AA1999" i="109" s="1"/>
  <c r="AB1999" i="109" s="1"/>
  <c r="AC1999" i="109" s="1"/>
  <c r="AD1999" i="109" s="1"/>
  <c r="AE1999" i="109" s="1"/>
  <c r="AF1999" i="109" s="1"/>
  <c r="AG1999" i="109" s="1"/>
  <c r="V1792" i="109"/>
  <c r="L1995" i="109"/>
  <c r="M1995" i="109" s="1"/>
  <c r="N1995" i="109" s="1"/>
  <c r="O1995" i="109" s="1"/>
  <c r="P1995" i="109" s="1"/>
  <c r="Q1995" i="109" s="1"/>
  <c r="R1995" i="109" s="1"/>
  <c r="S1995" i="109" s="1"/>
  <c r="T1995" i="109" s="1"/>
  <c r="U1995" i="109" s="1"/>
  <c r="W1995" i="109" s="1"/>
  <c r="X1995" i="109" s="1"/>
  <c r="Y1995" i="109" s="1"/>
  <c r="Z1995" i="109" s="1"/>
  <c r="AA1995" i="109" s="1"/>
  <c r="AB1995" i="109" s="1"/>
  <c r="AC1995" i="109" s="1"/>
  <c r="AD1995" i="109" s="1"/>
  <c r="AE1995" i="109" s="1"/>
  <c r="AF1995" i="109" s="1"/>
  <c r="AG1995" i="109" s="1"/>
  <c r="V1788" i="109"/>
  <c r="L1991" i="109"/>
  <c r="M1991" i="109" s="1"/>
  <c r="N1991" i="109" s="1"/>
  <c r="O1991" i="109" s="1"/>
  <c r="P1991" i="109" s="1"/>
  <c r="Q1991" i="109" s="1"/>
  <c r="R1991" i="109" s="1"/>
  <c r="S1991" i="109" s="1"/>
  <c r="T1991" i="109" s="1"/>
  <c r="U1991" i="109" s="1"/>
  <c r="W1991" i="109" s="1"/>
  <c r="X1991" i="109" s="1"/>
  <c r="Y1991" i="109" s="1"/>
  <c r="Z1991" i="109" s="1"/>
  <c r="AA1991" i="109" s="1"/>
  <c r="AB1991" i="109" s="1"/>
  <c r="AC1991" i="109" s="1"/>
  <c r="AD1991" i="109" s="1"/>
  <c r="AE1991" i="109" s="1"/>
  <c r="AF1991" i="109" s="1"/>
  <c r="AG1991" i="109" s="1"/>
  <c r="V1784" i="109"/>
  <c r="K824" i="109"/>
  <c r="K606" i="109"/>
  <c r="K821" i="109"/>
  <c r="K603" i="109"/>
  <c r="K600" i="109"/>
  <c r="K818" i="109"/>
  <c r="K816" i="109"/>
  <c r="K598" i="109"/>
  <c r="K807" i="109"/>
  <c r="K589" i="109"/>
  <c r="K801" i="109"/>
  <c r="K583" i="109"/>
  <c r="K579" i="109"/>
  <c r="K797" i="109"/>
  <c r="K794" i="109"/>
  <c r="K576" i="109"/>
  <c r="K570" i="109"/>
  <c r="K788" i="109"/>
  <c r="K568" i="109"/>
  <c r="K786" i="109"/>
  <c r="K780" i="109"/>
  <c r="K562" i="109"/>
  <c r="K776" i="109"/>
  <c r="K558" i="109"/>
  <c r="K773" i="109"/>
  <c r="K555" i="109"/>
  <c r="K767" i="109"/>
  <c r="K549" i="109"/>
  <c r="K545" i="109"/>
  <c r="K763" i="109"/>
  <c r="K760" i="109"/>
  <c r="K542" i="109"/>
  <c r="K755" i="109"/>
  <c r="K753" i="109"/>
  <c r="K535" i="109"/>
  <c r="K750" i="109"/>
  <c r="K532" i="109"/>
  <c r="K747" i="109"/>
  <c r="K529" i="109"/>
  <c r="K744" i="109"/>
  <c r="K526" i="109"/>
  <c r="K741" i="109"/>
  <c r="K523" i="109"/>
  <c r="K738" i="109"/>
  <c r="K520" i="109"/>
  <c r="K518" i="109"/>
  <c r="K736" i="109"/>
  <c r="K511" i="109"/>
  <c r="K729" i="109"/>
  <c r="K504" i="109"/>
  <c r="K722" i="109"/>
  <c r="K714" i="109"/>
  <c r="K496" i="109"/>
  <c r="K705" i="109"/>
  <c r="K487" i="109"/>
  <c r="K699" i="109"/>
  <c r="K481" i="109"/>
  <c r="K693" i="109"/>
  <c r="K475" i="109"/>
  <c r="K16" i="119"/>
  <c r="I16" i="119"/>
  <c r="M16" i="119"/>
  <c r="J16" i="119"/>
  <c r="K823" i="109"/>
  <c r="K605" i="109"/>
  <c r="K597" i="109"/>
  <c r="K815" i="109"/>
  <c r="K812" i="109"/>
  <c r="K594" i="109"/>
  <c r="K809" i="109"/>
  <c r="K591" i="109"/>
  <c r="K588" i="109"/>
  <c r="K806" i="109"/>
  <c r="K803" i="109"/>
  <c r="K585" i="109"/>
  <c r="K800" i="109"/>
  <c r="K582" i="109"/>
  <c r="K793" i="109"/>
  <c r="K575" i="109"/>
  <c r="K573" i="109"/>
  <c r="K791" i="109"/>
  <c r="K567" i="109"/>
  <c r="K785" i="109"/>
  <c r="K782" i="109"/>
  <c r="K564" i="109"/>
  <c r="K779" i="109"/>
  <c r="K561" i="109"/>
  <c r="K557" i="109"/>
  <c r="K775" i="109"/>
  <c r="K554" i="109"/>
  <c r="K772" i="109"/>
  <c r="K552" i="109"/>
  <c r="K770" i="109"/>
  <c r="K766" i="109"/>
  <c r="K548" i="109"/>
  <c r="K544" i="109"/>
  <c r="K762" i="109"/>
  <c r="K539" i="109"/>
  <c r="K757" i="109"/>
  <c r="K534" i="109"/>
  <c r="K752" i="109"/>
  <c r="K749" i="109"/>
  <c r="K531" i="109"/>
  <c r="K746" i="109"/>
  <c r="K528" i="109"/>
  <c r="K522" i="109"/>
  <c r="K740" i="109"/>
  <c r="K735" i="109"/>
  <c r="K517" i="109"/>
  <c r="K732" i="109"/>
  <c r="K514" i="109"/>
  <c r="K728" i="109"/>
  <c r="K510" i="109"/>
  <c r="K725" i="109"/>
  <c r="K507" i="109"/>
  <c r="K720" i="109"/>
  <c r="K502" i="109"/>
  <c r="K711" i="109"/>
  <c r="K493" i="109"/>
  <c r="K703" i="109"/>
  <c r="K485" i="109"/>
  <c r="K480" i="109"/>
  <c r="K698" i="109"/>
  <c r="K691" i="109"/>
  <c r="K473" i="109"/>
  <c r="G16" i="119"/>
  <c r="K820" i="109"/>
  <c r="K602" i="109"/>
  <c r="K599" i="109"/>
  <c r="K817" i="109"/>
  <c r="K596" i="109"/>
  <c r="K814" i="109"/>
  <c r="K593" i="109"/>
  <c r="K811" i="109"/>
  <c r="K808" i="109"/>
  <c r="K590" i="109"/>
  <c r="K805" i="109"/>
  <c r="K587" i="109"/>
  <c r="K584" i="109"/>
  <c r="K802" i="109"/>
  <c r="K799" i="109"/>
  <c r="K581" i="109"/>
  <c r="K796" i="109"/>
  <c r="K578" i="109"/>
  <c r="K790" i="109"/>
  <c r="K572" i="109"/>
  <c r="K787" i="109"/>
  <c r="K569" i="109"/>
  <c r="K566" i="109"/>
  <c r="K784" i="109"/>
  <c r="K563" i="109"/>
  <c r="K781" i="109"/>
  <c r="K560" i="109"/>
  <c r="K778" i="109"/>
  <c r="K774" i="109"/>
  <c r="K556" i="109"/>
  <c r="K769" i="109"/>
  <c r="K551" i="109"/>
  <c r="K765" i="109"/>
  <c r="K547" i="109"/>
  <c r="K761" i="109"/>
  <c r="K543" i="109"/>
  <c r="K759" i="109"/>
  <c r="K541" i="109"/>
  <c r="K756" i="109"/>
  <c r="K538" i="109"/>
  <c r="K754" i="109"/>
  <c r="K536" i="109"/>
  <c r="K751" i="109"/>
  <c r="K533" i="109"/>
  <c r="K527" i="109"/>
  <c r="K745" i="109"/>
  <c r="K525" i="109"/>
  <c r="K743" i="109"/>
  <c r="K521" i="109"/>
  <c r="K739" i="109"/>
  <c r="K737" i="109"/>
  <c r="K519" i="109"/>
  <c r="K734" i="109"/>
  <c r="K516" i="109"/>
  <c r="K731" i="109"/>
  <c r="K513" i="109"/>
  <c r="K727" i="109"/>
  <c r="K509" i="109"/>
  <c r="K724" i="109"/>
  <c r="K506" i="109"/>
  <c r="K719" i="109"/>
  <c r="K937" i="109" s="1"/>
  <c r="K501" i="109"/>
  <c r="K709" i="109"/>
  <c r="K491" i="109"/>
  <c r="K701" i="109"/>
  <c r="K483" i="109"/>
  <c r="K479" i="109"/>
  <c r="K697" i="109"/>
  <c r="K688" i="109"/>
  <c r="K470" i="109"/>
  <c r="H16" i="119"/>
  <c r="K822" i="109"/>
  <c r="K604" i="109"/>
  <c r="K819" i="109"/>
  <c r="K601" i="109"/>
  <c r="K813" i="109"/>
  <c r="K595" i="109"/>
  <c r="K810" i="109"/>
  <c r="K592" i="109"/>
  <c r="K586" i="109"/>
  <c r="K804" i="109"/>
  <c r="K798" i="109"/>
  <c r="K580" i="109"/>
  <c r="K577" i="109"/>
  <c r="K795" i="109"/>
  <c r="K792" i="109"/>
  <c r="K574" i="109"/>
  <c r="K789" i="109"/>
  <c r="K571" i="109"/>
  <c r="K565" i="109"/>
  <c r="K783" i="109"/>
  <c r="K777" i="109"/>
  <c r="K559" i="109"/>
  <c r="K553" i="109"/>
  <c r="K771" i="109"/>
  <c r="K768" i="109"/>
  <c r="K550" i="109"/>
  <c r="K764" i="109"/>
  <c r="K546" i="109"/>
  <c r="K758" i="109"/>
  <c r="K540" i="109"/>
  <c r="K530" i="109"/>
  <c r="K748" i="109"/>
  <c r="K742" i="109"/>
  <c r="K524" i="109"/>
  <c r="K515" i="109"/>
  <c r="K733" i="109"/>
  <c r="K730" i="109"/>
  <c r="K512" i="109"/>
  <c r="K726" i="109"/>
  <c r="K508" i="109"/>
  <c r="K505" i="109"/>
  <c r="K723" i="109"/>
  <c r="K717" i="109"/>
  <c r="K499" i="109"/>
  <c r="K707" i="109"/>
  <c r="K489" i="109"/>
  <c r="K700" i="109"/>
  <c r="K482" i="109"/>
  <c r="K477" i="109"/>
  <c r="K695" i="109"/>
  <c r="K687" i="109"/>
  <c r="K469" i="109"/>
  <c r="J607" i="109"/>
  <c r="L16" i="119"/>
  <c r="AE1505" i="109"/>
  <c r="AE1712" i="109"/>
  <c r="AE1895" i="109"/>
  <c r="AF1913" i="109"/>
  <c r="AO1886" i="109"/>
  <c r="AF1481" i="109"/>
  <c r="AF1688" i="109"/>
  <c r="AG1706" i="109"/>
  <c r="AG1499" i="109"/>
  <c r="AF1684" i="109"/>
  <c r="AF1477" i="109"/>
  <c r="AO1882" i="109"/>
  <c r="AL1507" i="109"/>
  <c r="AE1891" i="109"/>
  <c r="K537" i="109"/>
  <c r="B326" i="109"/>
  <c r="B544" i="109" s="1"/>
  <c r="B762" i="109" s="1"/>
  <c r="B980" i="109" s="1"/>
  <c r="B1174" i="109" s="1"/>
  <c r="B1368" i="109" s="1"/>
  <c r="B1575" i="109" s="1"/>
  <c r="B1782" i="109" s="1"/>
  <c r="B1989" i="109" s="1"/>
  <c r="C326" i="109"/>
  <c r="C544" i="109" s="1"/>
  <c r="C762" i="109" s="1"/>
  <c r="C980" i="109" s="1"/>
  <c r="C1174" i="109" s="1"/>
  <c r="C1368" i="109" s="1"/>
  <c r="C1575" i="109" s="1"/>
  <c r="C1782" i="109" s="1"/>
  <c r="C1989" i="109" s="1"/>
  <c r="D1686" i="109"/>
  <c r="D1893" i="109" s="1"/>
  <c r="D326" i="109"/>
  <c r="D544" i="109" s="1"/>
  <c r="D762" i="109" s="1"/>
  <c r="D980" i="109" s="1"/>
  <c r="D1174" i="109" s="1"/>
  <c r="D1368" i="109" s="1"/>
  <c r="D1575" i="109" s="1"/>
  <c r="D1782" i="109" s="1"/>
  <c r="D1989" i="109" s="1"/>
  <c r="E326" i="109"/>
  <c r="E544" i="109" s="1"/>
  <c r="E762" i="109" s="1"/>
  <c r="E980" i="109" s="1"/>
  <c r="E1174" i="109" s="1"/>
  <c r="E1368" i="109" s="1"/>
  <c r="E1575" i="109" s="1"/>
  <c r="E1782" i="109" s="1"/>
  <c r="E1989" i="109" s="1"/>
  <c r="A327" i="109"/>
  <c r="B327" i="109"/>
  <c r="B545" i="109" s="1"/>
  <c r="B763" i="109" s="1"/>
  <c r="B981" i="109" s="1"/>
  <c r="B1175" i="109" s="1"/>
  <c r="B1369" i="109" s="1"/>
  <c r="B1576" i="109" s="1"/>
  <c r="B1783" i="109" s="1"/>
  <c r="B1990" i="109" s="1"/>
  <c r="C327" i="109"/>
  <c r="C545" i="109" s="1"/>
  <c r="C763" i="109" s="1"/>
  <c r="C981" i="109" s="1"/>
  <c r="C1175" i="109" s="1"/>
  <c r="C1369" i="109" s="1"/>
  <c r="C1576" i="109" s="1"/>
  <c r="C1783" i="109" s="1"/>
  <c r="C1990" i="109" s="1"/>
  <c r="D327" i="109"/>
  <c r="D545" i="109" s="1"/>
  <c r="D763" i="109" s="1"/>
  <c r="D981" i="109" s="1"/>
  <c r="D1175" i="109" s="1"/>
  <c r="D1369" i="109" s="1"/>
  <c r="D1576" i="109" s="1"/>
  <c r="D1783" i="109" s="1"/>
  <c r="D1990" i="109" s="1"/>
  <c r="E327" i="109"/>
  <c r="E545" i="109" s="1"/>
  <c r="E763" i="109" s="1"/>
  <c r="E981" i="109" s="1"/>
  <c r="E1175" i="109" s="1"/>
  <c r="E1369" i="109" s="1"/>
  <c r="E1576" i="109" s="1"/>
  <c r="E1783" i="109" s="1"/>
  <c r="E1990" i="109" s="1"/>
  <c r="A328" i="109"/>
  <c r="A546" i="109" s="1"/>
  <c r="A764" i="109" s="1"/>
  <c r="A982" i="109" s="1"/>
  <c r="A1176" i="109" s="1"/>
  <c r="A1370" i="109" s="1"/>
  <c r="A1577" i="109" s="1"/>
  <c r="A1784" i="109" s="1"/>
  <c r="A1991" i="109" s="1"/>
  <c r="B328" i="109"/>
  <c r="B546" i="109" s="1"/>
  <c r="B764" i="109" s="1"/>
  <c r="B982" i="109" s="1"/>
  <c r="B1176" i="109" s="1"/>
  <c r="B1370" i="109" s="1"/>
  <c r="B1577" i="109" s="1"/>
  <c r="B1784" i="109" s="1"/>
  <c r="B1991" i="109" s="1"/>
  <c r="C328" i="109"/>
  <c r="C546" i="109" s="1"/>
  <c r="C764" i="109" s="1"/>
  <c r="C982" i="109" s="1"/>
  <c r="C1176" i="109" s="1"/>
  <c r="C1370" i="109" s="1"/>
  <c r="C1577" i="109" s="1"/>
  <c r="C1784" i="109" s="1"/>
  <c r="C1991" i="109" s="1"/>
  <c r="D328" i="109"/>
  <c r="D546" i="109" s="1"/>
  <c r="D764" i="109" s="1"/>
  <c r="D982" i="109" s="1"/>
  <c r="D1176" i="109" s="1"/>
  <c r="D1370" i="109" s="1"/>
  <c r="D1577" i="109" s="1"/>
  <c r="D1784" i="109" s="1"/>
  <c r="D1991" i="109" s="1"/>
  <c r="E328" i="109"/>
  <c r="E546" i="109" s="1"/>
  <c r="E764" i="109" s="1"/>
  <c r="E982" i="109" s="1"/>
  <c r="E1176" i="109" s="1"/>
  <c r="E1370" i="109" s="1"/>
  <c r="E1577" i="109" s="1"/>
  <c r="E1784" i="109" s="1"/>
  <c r="E1991" i="109" s="1"/>
  <c r="A329" i="109"/>
  <c r="A547" i="109" s="1"/>
  <c r="A765" i="109" s="1"/>
  <c r="A983" i="109" s="1"/>
  <c r="A1177" i="109" s="1"/>
  <c r="A1371" i="109" s="1"/>
  <c r="A1578" i="109" s="1"/>
  <c r="A1785" i="109" s="1"/>
  <c r="A1992" i="109" s="1"/>
  <c r="B329" i="109"/>
  <c r="B547" i="109" s="1"/>
  <c r="B765" i="109" s="1"/>
  <c r="B983" i="109" s="1"/>
  <c r="B1177" i="109" s="1"/>
  <c r="B1371" i="109" s="1"/>
  <c r="B1578" i="109" s="1"/>
  <c r="B1785" i="109" s="1"/>
  <c r="B1992" i="109" s="1"/>
  <c r="C329" i="109"/>
  <c r="C547" i="109" s="1"/>
  <c r="C765" i="109" s="1"/>
  <c r="C983" i="109" s="1"/>
  <c r="C1177" i="109" s="1"/>
  <c r="C1371" i="109" s="1"/>
  <c r="C1578" i="109" s="1"/>
  <c r="C1785" i="109" s="1"/>
  <c r="C1992" i="109" s="1"/>
  <c r="D329" i="109"/>
  <c r="D547" i="109" s="1"/>
  <c r="D765" i="109" s="1"/>
  <c r="D983" i="109" s="1"/>
  <c r="D1177" i="109" s="1"/>
  <c r="D1371" i="109" s="1"/>
  <c r="D1578" i="109" s="1"/>
  <c r="D1785" i="109" s="1"/>
  <c r="D1992" i="109" s="1"/>
  <c r="E329" i="109"/>
  <c r="E547" i="109" s="1"/>
  <c r="E765" i="109" s="1"/>
  <c r="E983" i="109" s="1"/>
  <c r="E1177" i="109" s="1"/>
  <c r="E1371" i="109" s="1"/>
  <c r="E1578" i="109" s="1"/>
  <c r="E1785" i="109" s="1"/>
  <c r="E1992" i="109" s="1"/>
  <c r="A330" i="109"/>
  <c r="A548" i="109" s="1"/>
  <c r="A766" i="109" s="1"/>
  <c r="A984" i="109" s="1"/>
  <c r="A1178" i="109" s="1"/>
  <c r="A1372" i="109" s="1"/>
  <c r="A1579" i="109" s="1"/>
  <c r="A1786" i="109" s="1"/>
  <c r="A1993" i="109" s="1"/>
  <c r="B330" i="109"/>
  <c r="B548" i="109" s="1"/>
  <c r="B766" i="109" s="1"/>
  <c r="B984" i="109" s="1"/>
  <c r="B1178" i="109" s="1"/>
  <c r="B1372" i="109" s="1"/>
  <c r="B1579" i="109" s="1"/>
  <c r="B1786" i="109" s="1"/>
  <c r="B1993" i="109" s="1"/>
  <c r="C330" i="109"/>
  <c r="C548" i="109" s="1"/>
  <c r="C766" i="109" s="1"/>
  <c r="C984" i="109" s="1"/>
  <c r="C1178" i="109" s="1"/>
  <c r="C1372" i="109" s="1"/>
  <c r="C1579" i="109" s="1"/>
  <c r="C1786" i="109" s="1"/>
  <c r="C1993" i="109" s="1"/>
  <c r="D330" i="109"/>
  <c r="D548" i="109" s="1"/>
  <c r="D766" i="109" s="1"/>
  <c r="D984" i="109" s="1"/>
  <c r="D1178" i="109" s="1"/>
  <c r="D1372" i="109" s="1"/>
  <c r="D1579" i="109" s="1"/>
  <c r="D1786" i="109" s="1"/>
  <c r="D1993" i="109" s="1"/>
  <c r="E330" i="109"/>
  <c r="E548" i="109" s="1"/>
  <c r="E766" i="109" s="1"/>
  <c r="E984" i="109" s="1"/>
  <c r="E1178" i="109" s="1"/>
  <c r="E1372" i="109" s="1"/>
  <c r="E1579" i="109" s="1"/>
  <c r="E1786" i="109" s="1"/>
  <c r="E1993" i="109" s="1"/>
  <c r="A331" i="109"/>
  <c r="A549" i="109" s="1"/>
  <c r="A767" i="109" s="1"/>
  <c r="A985" i="109" s="1"/>
  <c r="A1179" i="109" s="1"/>
  <c r="A1373" i="109" s="1"/>
  <c r="A1580" i="109" s="1"/>
  <c r="A1787" i="109" s="1"/>
  <c r="A1994" i="109" s="1"/>
  <c r="B331" i="109"/>
  <c r="B549" i="109" s="1"/>
  <c r="B767" i="109" s="1"/>
  <c r="B985" i="109" s="1"/>
  <c r="B1179" i="109" s="1"/>
  <c r="B1373" i="109" s="1"/>
  <c r="B1580" i="109" s="1"/>
  <c r="B1787" i="109" s="1"/>
  <c r="B1994" i="109" s="1"/>
  <c r="C331" i="109"/>
  <c r="C549" i="109" s="1"/>
  <c r="C767" i="109" s="1"/>
  <c r="C985" i="109" s="1"/>
  <c r="C1179" i="109" s="1"/>
  <c r="C1373" i="109" s="1"/>
  <c r="C1580" i="109" s="1"/>
  <c r="C1787" i="109" s="1"/>
  <c r="C1994" i="109" s="1"/>
  <c r="D331" i="109"/>
  <c r="D549" i="109" s="1"/>
  <c r="D767" i="109" s="1"/>
  <c r="D985" i="109" s="1"/>
  <c r="D1179" i="109" s="1"/>
  <c r="D1373" i="109" s="1"/>
  <c r="D1580" i="109" s="1"/>
  <c r="D1787" i="109" s="1"/>
  <c r="D1994" i="109" s="1"/>
  <c r="E331" i="109"/>
  <c r="E549" i="109" s="1"/>
  <c r="E767" i="109" s="1"/>
  <c r="E985" i="109" s="1"/>
  <c r="E1179" i="109" s="1"/>
  <c r="E1373" i="109" s="1"/>
  <c r="E1580" i="109" s="1"/>
  <c r="E1787" i="109" s="1"/>
  <c r="E1994" i="109" s="1"/>
  <c r="A332" i="109"/>
  <c r="A550" i="109" s="1"/>
  <c r="A768" i="109" s="1"/>
  <c r="A986" i="109" s="1"/>
  <c r="A1180" i="109" s="1"/>
  <c r="A1374" i="109" s="1"/>
  <c r="A1581" i="109" s="1"/>
  <c r="A1788" i="109" s="1"/>
  <c r="A1995" i="109" s="1"/>
  <c r="B332" i="109"/>
  <c r="B550" i="109" s="1"/>
  <c r="B768" i="109" s="1"/>
  <c r="B986" i="109" s="1"/>
  <c r="B1180" i="109" s="1"/>
  <c r="B1374" i="109" s="1"/>
  <c r="B1581" i="109" s="1"/>
  <c r="B1788" i="109" s="1"/>
  <c r="B1995" i="109" s="1"/>
  <c r="C332" i="109"/>
  <c r="C550" i="109" s="1"/>
  <c r="C768" i="109" s="1"/>
  <c r="C986" i="109" s="1"/>
  <c r="C1180" i="109" s="1"/>
  <c r="C1374" i="109" s="1"/>
  <c r="C1581" i="109" s="1"/>
  <c r="C1788" i="109" s="1"/>
  <c r="C1995" i="109" s="1"/>
  <c r="D332" i="109"/>
  <c r="D550" i="109" s="1"/>
  <c r="D768" i="109" s="1"/>
  <c r="D986" i="109" s="1"/>
  <c r="D1180" i="109" s="1"/>
  <c r="D1374" i="109" s="1"/>
  <c r="D1581" i="109" s="1"/>
  <c r="D1788" i="109" s="1"/>
  <c r="D1995" i="109" s="1"/>
  <c r="E332" i="109"/>
  <c r="E550" i="109" s="1"/>
  <c r="E768" i="109" s="1"/>
  <c r="E986" i="109" s="1"/>
  <c r="E1180" i="109" s="1"/>
  <c r="E1374" i="109" s="1"/>
  <c r="E1581" i="109" s="1"/>
  <c r="E1788" i="109" s="1"/>
  <c r="E1995" i="109" s="1"/>
  <c r="A333" i="109"/>
  <c r="A551" i="109" s="1"/>
  <c r="A769" i="109" s="1"/>
  <c r="A987" i="109" s="1"/>
  <c r="A1181" i="109" s="1"/>
  <c r="A1375" i="109" s="1"/>
  <c r="A1582" i="109" s="1"/>
  <c r="A1789" i="109" s="1"/>
  <c r="A1996" i="109" s="1"/>
  <c r="B333" i="109"/>
  <c r="B551" i="109" s="1"/>
  <c r="B769" i="109" s="1"/>
  <c r="B987" i="109" s="1"/>
  <c r="B1181" i="109" s="1"/>
  <c r="B1375" i="109" s="1"/>
  <c r="B1582" i="109" s="1"/>
  <c r="B1789" i="109" s="1"/>
  <c r="B1996" i="109" s="1"/>
  <c r="C333" i="109"/>
  <c r="C551" i="109" s="1"/>
  <c r="C769" i="109" s="1"/>
  <c r="C987" i="109" s="1"/>
  <c r="C1181" i="109" s="1"/>
  <c r="C1375" i="109" s="1"/>
  <c r="C1582" i="109" s="1"/>
  <c r="C1789" i="109" s="1"/>
  <c r="C1996" i="109" s="1"/>
  <c r="D333" i="109"/>
  <c r="D551" i="109" s="1"/>
  <c r="D769" i="109" s="1"/>
  <c r="D987" i="109" s="1"/>
  <c r="D1181" i="109" s="1"/>
  <c r="D1375" i="109" s="1"/>
  <c r="D1582" i="109" s="1"/>
  <c r="D1789" i="109" s="1"/>
  <c r="D1996" i="109" s="1"/>
  <c r="E333" i="109"/>
  <c r="E551" i="109" s="1"/>
  <c r="E769" i="109" s="1"/>
  <c r="E987" i="109" s="1"/>
  <c r="E1181" i="109" s="1"/>
  <c r="E1375" i="109" s="1"/>
  <c r="E1582" i="109" s="1"/>
  <c r="E1789" i="109" s="1"/>
  <c r="E1996" i="109" s="1"/>
  <c r="A334" i="109"/>
  <c r="A552" i="109" s="1"/>
  <c r="A770" i="109" s="1"/>
  <c r="A988" i="109" s="1"/>
  <c r="A1182" i="109" s="1"/>
  <c r="A1376" i="109" s="1"/>
  <c r="A1583" i="109" s="1"/>
  <c r="A1790" i="109" s="1"/>
  <c r="A1997" i="109" s="1"/>
  <c r="B334" i="109"/>
  <c r="B552" i="109" s="1"/>
  <c r="B770" i="109" s="1"/>
  <c r="B988" i="109" s="1"/>
  <c r="B1182" i="109" s="1"/>
  <c r="B1376" i="109" s="1"/>
  <c r="B1583" i="109" s="1"/>
  <c r="B1790" i="109" s="1"/>
  <c r="B1997" i="109" s="1"/>
  <c r="C334" i="109"/>
  <c r="C552" i="109" s="1"/>
  <c r="C770" i="109" s="1"/>
  <c r="C988" i="109" s="1"/>
  <c r="C1182" i="109" s="1"/>
  <c r="C1376" i="109" s="1"/>
  <c r="C1583" i="109" s="1"/>
  <c r="C1790" i="109" s="1"/>
  <c r="C1997" i="109" s="1"/>
  <c r="D334" i="109"/>
  <c r="D552" i="109" s="1"/>
  <c r="D770" i="109" s="1"/>
  <c r="D988" i="109" s="1"/>
  <c r="D1182" i="109" s="1"/>
  <c r="D1376" i="109" s="1"/>
  <c r="D1583" i="109" s="1"/>
  <c r="D1790" i="109" s="1"/>
  <c r="D1997" i="109" s="1"/>
  <c r="E334" i="109"/>
  <c r="E552" i="109" s="1"/>
  <c r="E770" i="109" s="1"/>
  <c r="E988" i="109" s="1"/>
  <c r="E1182" i="109" s="1"/>
  <c r="E1376" i="109" s="1"/>
  <c r="E1583" i="109" s="1"/>
  <c r="E1790" i="109" s="1"/>
  <c r="E1997" i="109" s="1"/>
  <c r="A335" i="109"/>
  <c r="A553" i="109" s="1"/>
  <c r="A771" i="109" s="1"/>
  <c r="A989" i="109" s="1"/>
  <c r="A1183" i="109" s="1"/>
  <c r="A1377" i="109" s="1"/>
  <c r="A1584" i="109" s="1"/>
  <c r="A1791" i="109" s="1"/>
  <c r="A1998" i="109" s="1"/>
  <c r="B335" i="109"/>
  <c r="B553" i="109" s="1"/>
  <c r="B771" i="109" s="1"/>
  <c r="B989" i="109" s="1"/>
  <c r="B1183" i="109" s="1"/>
  <c r="B1377" i="109" s="1"/>
  <c r="B1584" i="109" s="1"/>
  <c r="B1791" i="109" s="1"/>
  <c r="B1998" i="109" s="1"/>
  <c r="C335" i="109"/>
  <c r="C553" i="109" s="1"/>
  <c r="C771" i="109" s="1"/>
  <c r="C989" i="109" s="1"/>
  <c r="C1183" i="109" s="1"/>
  <c r="C1377" i="109" s="1"/>
  <c r="C1584" i="109" s="1"/>
  <c r="C1791" i="109" s="1"/>
  <c r="C1998" i="109" s="1"/>
  <c r="D335" i="109"/>
  <c r="D553" i="109" s="1"/>
  <c r="D771" i="109" s="1"/>
  <c r="D989" i="109" s="1"/>
  <c r="D1183" i="109" s="1"/>
  <c r="D1377" i="109" s="1"/>
  <c r="D1584" i="109" s="1"/>
  <c r="D1791" i="109" s="1"/>
  <c r="D1998" i="109" s="1"/>
  <c r="E335" i="109"/>
  <c r="E553" i="109" s="1"/>
  <c r="E771" i="109" s="1"/>
  <c r="E989" i="109" s="1"/>
  <c r="E1183" i="109" s="1"/>
  <c r="E1377" i="109" s="1"/>
  <c r="E1584" i="109" s="1"/>
  <c r="E1791" i="109" s="1"/>
  <c r="E1998" i="109" s="1"/>
  <c r="A336" i="109"/>
  <c r="A554" i="109" s="1"/>
  <c r="A772" i="109" s="1"/>
  <c r="A990" i="109" s="1"/>
  <c r="A1184" i="109" s="1"/>
  <c r="A1378" i="109" s="1"/>
  <c r="A1585" i="109" s="1"/>
  <c r="A1792" i="109" s="1"/>
  <c r="A1999" i="109" s="1"/>
  <c r="B336" i="109"/>
  <c r="B554" i="109" s="1"/>
  <c r="B772" i="109" s="1"/>
  <c r="B990" i="109" s="1"/>
  <c r="B1184" i="109" s="1"/>
  <c r="B1378" i="109" s="1"/>
  <c r="B1585" i="109" s="1"/>
  <c r="B1792" i="109" s="1"/>
  <c r="B1999" i="109" s="1"/>
  <c r="C336" i="109"/>
  <c r="C554" i="109" s="1"/>
  <c r="C772" i="109" s="1"/>
  <c r="C990" i="109" s="1"/>
  <c r="C1184" i="109" s="1"/>
  <c r="C1378" i="109" s="1"/>
  <c r="C1585" i="109" s="1"/>
  <c r="C1792" i="109" s="1"/>
  <c r="C1999" i="109" s="1"/>
  <c r="D336" i="109"/>
  <c r="D554" i="109" s="1"/>
  <c r="D772" i="109" s="1"/>
  <c r="D990" i="109" s="1"/>
  <c r="D1184" i="109" s="1"/>
  <c r="D1378" i="109" s="1"/>
  <c r="D1585" i="109" s="1"/>
  <c r="D1792" i="109" s="1"/>
  <c r="D1999" i="109" s="1"/>
  <c r="E336" i="109"/>
  <c r="E554" i="109" s="1"/>
  <c r="E772" i="109" s="1"/>
  <c r="E990" i="109" s="1"/>
  <c r="E1184" i="109" s="1"/>
  <c r="E1378" i="109" s="1"/>
  <c r="E1585" i="109" s="1"/>
  <c r="E1792" i="109" s="1"/>
  <c r="E1999" i="109" s="1"/>
  <c r="A337" i="109"/>
  <c r="A555" i="109" s="1"/>
  <c r="A773" i="109" s="1"/>
  <c r="A991" i="109" s="1"/>
  <c r="A1185" i="109" s="1"/>
  <c r="A1379" i="109" s="1"/>
  <c r="A1586" i="109" s="1"/>
  <c r="A1793" i="109" s="1"/>
  <c r="A2000" i="109" s="1"/>
  <c r="B337" i="109"/>
  <c r="B555" i="109" s="1"/>
  <c r="B773" i="109" s="1"/>
  <c r="B991" i="109" s="1"/>
  <c r="B1185" i="109" s="1"/>
  <c r="B1379" i="109" s="1"/>
  <c r="B1586" i="109" s="1"/>
  <c r="B1793" i="109" s="1"/>
  <c r="B2000" i="109" s="1"/>
  <c r="C337" i="109"/>
  <c r="C555" i="109" s="1"/>
  <c r="C773" i="109" s="1"/>
  <c r="C991" i="109" s="1"/>
  <c r="C1185" i="109" s="1"/>
  <c r="C1379" i="109" s="1"/>
  <c r="C1586" i="109" s="1"/>
  <c r="C1793" i="109" s="1"/>
  <c r="C2000" i="109" s="1"/>
  <c r="D337" i="109"/>
  <c r="D555" i="109" s="1"/>
  <c r="D773" i="109" s="1"/>
  <c r="D991" i="109" s="1"/>
  <c r="D1185" i="109" s="1"/>
  <c r="D1379" i="109" s="1"/>
  <c r="D1586" i="109" s="1"/>
  <c r="D1793" i="109" s="1"/>
  <c r="D2000" i="109" s="1"/>
  <c r="E337" i="109"/>
  <c r="E555" i="109" s="1"/>
  <c r="E773" i="109" s="1"/>
  <c r="E991" i="109" s="1"/>
  <c r="E1185" i="109" s="1"/>
  <c r="E1379" i="109" s="1"/>
  <c r="E1586" i="109" s="1"/>
  <c r="E1793" i="109" s="1"/>
  <c r="E2000" i="109" s="1"/>
  <c r="A338" i="109"/>
  <c r="A556" i="109" s="1"/>
  <c r="A774" i="109" s="1"/>
  <c r="A992" i="109" s="1"/>
  <c r="A1186" i="109" s="1"/>
  <c r="A1380" i="109" s="1"/>
  <c r="A1587" i="109" s="1"/>
  <c r="A1794" i="109" s="1"/>
  <c r="A2001" i="109" s="1"/>
  <c r="B338" i="109"/>
  <c r="B556" i="109" s="1"/>
  <c r="B774" i="109" s="1"/>
  <c r="B992" i="109" s="1"/>
  <c r="B1186" i="109" s="1"/>
  <c r="B1380" i="109" s="1"/>
  <c r="B1587" i="109" s="1"/>
  <c r="B1794" i="109" s="1"/>
  <c r="B2001" i="109" s="1"/>
  <c r="C338" i="109"/>
  <c r="C556" i="109" s="1"/>
  <c r="C774" i="109" s="1"/>
  <c r="C992" i="109" s="1"/>
  <c r="C1186" i="109" s="1"/>
  <c r="C1380" i="109" s="1"/>
  <c r="C1587" i="109" s="1"/>
  <c r="C1794" i="109" s="1"/>
  <c r="C2001" i="109" s="1"/>
  <c r="D338" i="109"/>
  <c r="D556" i="109" s="1"/>
  <c r="D774" i="109" s="1"/>
  <c r="D992" i="109" s="1"/>
  <c r="D1186" i="109" s="1"/>
  <c r="D1380" i="109" s="1"/>
  <c r="D1587" i="109" s="1"/>
  <c r="D1794" i="109" s="1"/>
  <c r="D2001" i="109" s="1"/>
  <c r="E338" i="109"/>
  <c r="E556" i="109" s="1"/>
  <c r="E774" i="109" s="1"/>
  <c r="E992" i="109" s="1"/>
  <c r="E1186" i="109" s="1"/>
  <c r="E1380" i="109" s="1"/>
  <c r="E1587" i="109" s="1"/>
  <c r="E1794" i="109" s="1"/>
  <c r="E2001" i="109" s="1"/>
  <c r="A339" i="109"/>
  <c r="A557" i="109" s="1"/>
  <c r="A775" i="109" s="1"/>
  <c r="A993" i="109" s="1"/>
  <c r="A1187" i="109" s="1"/>
  <c r="A1381" i="109" s="1"/>
  <c r="A1588" i="109" s="1"/>
  <c r="A1795" i="109" s="1"/>
  <c r="A2002" i="109" s="1"/>
  <c r="B339" i="109"/>
  <c r="B557" i="109" s="1"/>
  <c r="B775" i="109" s="1"/>
  <c r="B993" i="109" s="1"/>
  <c r="B1187" i="109" s="1"/>
  <c r="B1381" i="109" s="1"/>
  <c r="B1588" i="109" s="1"/>
  <c r="B1795" i="109" s="1"/>
  <c r="B2002" i="109" s="1"/>
  <c r="C339" i="109"/>
  <c r="C557" i="109" s="1"/>
  <c r="C775" i="109" s="1"/>
  <c r="C993" i="109" s="1"/>
  <c r="C1187" i="109" s="1"/>
  <c r="C1381" i="109" s="1"/>
  <c r="C1588" i="109" s="1"/>
  <c r="C1795" i="109" s="1"/>
  <c r="C2002" i="109" s="1"/>
  <c r="D339" i="109"/>
  <c r="D557" i="109" s="1"/>
  <c r="D775" i="109" s="1"/>
  <c r="D993" i="109" s="1"/>
  <c r="D1187" i="109" s="1"/>
  <c r="D1381" i="109" s="1"/>
  <c r="D1588" i="109" s="1"/>
  <c r="D1795" i="109" s="1"/>
  <c r="D2002" i="109" s="1"/>
  <c r="E339" i="109"/>
  <c r="E557" i="109" s="1"/>
  <c r="E775" i="109" s="1"/>
  <c r="E993" i="109" s="1"/>
  <c r="E1187" i="109" s="1"/>
  <c r="E1381" i="109" s="1"/>
  <c r="E1588" i="109" s="1"/>
  <c r="E1795" i="109" s="1"/>
  <c r="E2002" i="109" s="1"/>
  <c r="A340" i="109"/>
  <c r="A558" i="109" s="1"/>
  <c r="A776" i="109" s="1"/>
  <c r="A994" i="109" s="1"/>
  <c r="A1188" i="109" s="1"/>
  <c r="A1382" i="109" s="1"/>
  <c r="A1589" i="109" s="1"/>
  <c r="A1796" i="109" s="1"/>
  <c r="A2003" i="109" s="1"/>
  <c r="B340" i="109"/>
  <c r="B558" i="109" s="1"/>
  <c r="B776" i="109" s="1"/>
  <c r="B994" i="109" s="1"/>
  <c r="B1188" i="109" s="1"/>
  <c r="B1382" i="109" s="1"/>
  <c r="B1589" i="109" s="1"/>
  <c r="B1796" i="109" s="1"/>
  <c r="B2003" i="109" s="1"/>
  <c r="C340" i="109"/>
  <c r="C558" i="109" s="1"/>
  <c r="C776" i="109" s="1"/>
  <c r="C994" i="109" s="1"/>
  <c r="C1188" i="109" s="1"/>
  <c r="C1382" i="109" s="1"/>
  <c r="C1589" i="109" s="1"/>
  <c r="C1796" i="109" s="1"/>
  <c r="C2003" i="109" s="1"/>
  <c r="D340" i="109"/>
  <c r="D558" i="109" s="1"/>
  <c r="D776" i="109" s="1"/>
  <c r="D994" i="109" s="1"/>
  <c r="D1188" i="109" s="1"/>
  <c r="D1382" i="109" s="1"/>
  <c r="D1589" i="109" s="1"/>
  <c r="D1796" i="109" s="1"/>
  <c r="D2003" i="109" s="1"/>
  <c r="E340" i="109"/>
  <c r="E558" i="109" s="1"/>
  <c r="E776" i="109" s="1"/>
  <c r="E994" i="109" s="1"/>
  <c r="E1188" i="109" s="1"/>
  <c r="E1382" i="109" s="1"/>
  <c r="E1589" i="109" s="1"/>
  <c r="E1796" i="109" s="1"/>
  <c r="E2003" i="109" s="1"/>
  <c r="A341" i="109"/>
  <c r="A559" i="109" s="1"/>
  <c r="A777" i="109" s="1"/>
  <c r="A995" i="109" s="1"/>
  <c r="A1189" i="109" s="1"/>
  <c r="A1383" i="109" s="1"/>
  <c r="A1590" i="109" s="1"/>
  <c r="A1797" i="109" s="1"/>
  <c r="A2004" i="109" s="1"/>
  <c r="B341" i="109"/>
  <c r="B559" i="109" s="1"/>
  <c r="B777" i="109" s="1"/>
  <c r="B995" i="109" s="1"/>
  <c r="B1189" i="109" s="1"/>
  <c r="B1383" i="109" s="1"/>
  <c r="B1590" i="109" s="1"/>
  <c r="B1797" i="109" s="1"/>
  <c r="B2004" i="109" s="1"/>
  <c r="C341" i="109"/>
  <c r="C559" i="109" s="1"/>
  <c r="C777" i="109" s="1"/>
  <c r="C995" i="109" s="1"/>
  <c r="C1189" i="109" s="1"/>
  <c r="C1383" i="109" s="1"/>
  <c r="C1590" i="109" s="1"/>
  <c r="C1797" i="109" s="1"/>
  <c r="C2004" i="109" s="1"/>
  <c r="D341" i="109"/>
  <c r="D559" i="109" s="1"/>
  <c r="D777" i="109" s="1"/>
  <c r="D995" i="109" s="1"/>
  <c r="D1189" i="109" s="1"/>
  <c r="D1383" i="109" s="1"/>
  <c r="D1590" i="109" s="1"/>
  <c r="D1797" i="109" s="1"/>
  <c r="D2004" i="109" s="1"/>
  <c r="E341" i="109"/>
  <c r="E559" i="109" s="1"/>
  <c r="E777" i="109" s="1"/>
  <c r="E995" i="109" s="1"/>
  <c r="E1189" i="109" s="1"/>
  <c r="E1383" i="109" s="1"/>
  <c r="E1590" i="109" s="1"/>
  <c r="E1797" i="109" s="1"/>
  <c r="E2004" i="109" s="1"/>
  <c r="A342" i="109"/>
  <c r="A560" i="109" s="1"/>
  <c r="A778" i="109" s="1"/>
  <c r="A996" i="109" s="1"/>
  <c r="A1190" i="109" s="1"/>
  <c r="A1384" i="109" s="1"/>
  <c r="A1591" i="109" s="1"/>
  <c r="A1798" i="109" s="1"/>
  <c r="A2005" i="109" s="1"/>
  <c r="B342" i="109"/>
  <c r="B560" i="109" s="1"/>
  <c r="B778" i="109" s="1"/>
  <c r="B996" i="109" s="1"/>
  <c r="B1190" i="109" s="1"/>
  <c r="B1384" i="109" s="1"/>
  <c r="B1591" i="109" s="1"/>
  <c r="B1798" i="109" s="1"/>
  <c r="B2005" i="109" s="1"/>
  <c r="C342" i="109"/>
  <c r="C560" i="109" s="1"/>
  <c r="C778" i="109" s="1"/>
  <c r="C996" i="109" s="1"/>
  <c r="C1190" i="109" s="1"/>
  <c r="C1384" i="109" s="1"/>
  <c r="C1591" i="109" s="1"/>
  <c r="C1798" i="109" s="1"/>
  <c r="C2005" i="109" s="1"/>
  <c r="D342" i="109"/>
  <c r="D560" i="109" s="1"/>
  <c r="D778" i="109" s="1"/>
  <c r="D996" i="109" s="1"/>
  <c r="D1190" i="109" s="1"/>
  <c r="D1384" i="109" s="1"/>
  <c r="D1591" i="109" s="1"/>
  <c r="D1798" i="109" s="1"/>
  <c r="D2005" i="109" s="1"/>
  <c r="E342" i="109"/>
  <c r="E560" i="109" s="1"/>
  <c r="E778" i="109" s="1"/>
  <c r="E996" i="109" s="1"/>
  <c r="E1190" i="109" s="1"/>
  <c r="E1384" i="109" s="1"/>
  <c r="E1591" i="109" s="1"/>
  <c r="E1798" i="109" s="1"/>
  <c r="E2005" i="109" s="1"/>
  <c r="A343" i="109"/>
  <c r="A561" i="109" s="1"/>
  <c r="A779" i="109" s="1"/>
  <c r="A997" i="109" s="1"/>
  <c r="A1191" i="109" s="1"/>
  <c r="A1385" i="109" s="1"/>
  <c r="A1592" i="109" s="1"/>
  <c r="A1799" i="109" s="1"/>
  <c r="A2006" i="109" s="1"/>
  <c r="B343" i="109"/>
  <c r="B561" i="109" s="1"/>
  <c r="B779" i="109" s="1"/>
  <c r="B997" i="109" s="1"/>
  <c r="B1191" i="109" s="1"/>
  <c r="B1385" i="109" s="1"/>
  <c r="B1592" i="109" s="1"/>
  <c r="B1799" i="109" s="1"/>
  <c r="B2006" i="109" s="1"/>
  <c r="C343" i="109"/>
  <c r="C561" i="109" s="1"/>
  <c r="C779" i="109" s="1"/>
  <c r="C997" i="109" s="1"/>
  <c r="C1191" i="109" s="1"/>
  <c r="C1385" i="109" s="1"/>
  <c r="C1592" i="109" s="1"/>
  <c r="C1799" i="109" s="1"/>
  <c r="C2006" i="109" s="1"/>
  <c r="D343" i="109"/>
  <c r="D561" i="109" s="1"/>
  <c r="D779" i="109" s="1"/>
  <c r="D997" i="109" s="1"/>
  <c r="D1191" i="109" s="1"/>
  <c r="D1385" i="109" s="1"/>
  <c r="D1592" i="109" s="1"/>
  <c r="D1799" i="109" s="1"/>
  <c r="D2006" i="109" s="1"/>
  <c r="E343" i="109"/>
  <c r="E561" i="109" s="1"/>
  <c r="E779" i="109" s="1"/>
  <c r="E997" i="109" s="1"/>
  <c r="E1191" i="109" s="1"/>
  <c r="E1385" i="109" s="1"/>
  <c r="E1592" i="109" s="1"/>
  <c r="E1799" i="109" s="1"/>
  <c r="E2006" i="109" s="1"/>
  <c r="A344" i="109"/>
  <c r="A562" i="109" s="1"/>
  <c r="A780" i="109" s="1"/>
  <c r="A998" i="109" s="1"/>
  <c r="A1192" i="109" s="1"/>
  <c r="A1386" i="109" s="1"/>
  <c r="A1593" i="109" s="1"/>
  <c r="A1800" i="109" s="1"/>
  <c r="A2007" i="109" s="1"/>
  <c r="B344" i="109"/>
  <c r="B562" i="109" s="1"/>
  <c r="B780" i="109" s="1"/>
  <c r="B998" i="109" s="1"/>
  <c r="B1192" i="109" s="1"/>
  <c r="B1386" i="109" s="1"/>
  <c r="B1593" i="109" s="1"/>
  <c r="B1800" i="109" s="1"/>
  <c r="B2007" i="109" s="1"/>
  <c r="C344" i="109"/>
  <c r="C562" i="109" s="1"/>
  <c r="C780" i="109" s="1"/>
  <c r="C998" i="109" s="1"/>
  <c r="C1192" i="109" s="1"/>
  <c r="C1386" i="109" s="1"/>
  <c r="C1593" i="109" s="1"/>
  <c r="C1800" i="109" s="1"/>
  <c r="C2007" i="109" s="1"/>
  <c r="D344" i="109"/>
  <c r="D562" i="109" s="1"/>
  <c r="D780" i="109" s="1"/>
  <c r="D998" i="109" s="1"/>
  <c r="D1192" i="109" s="1"/>
  <c r="D1386" i="109" s="1"/>
  <c r="D1593" i="109" s="1"/>
  <c r="D1800" i="109" s="1"/>
  <c r="D2007" i="109" s="1"/>
  <c r="E344" i="109"/>
  <c r="E562" i="109" s="1"/>
  <c r="E780" i="109" s="1"/>
  <c r="E998" i="109" s="1"/>
  <c r="E1192" i="109" s="1"/>
  <c r="E1386" i="109" s="1"/>
  <c r="E1593" i="109" s="1"/>
  <c r="E1800" i="109" s="1"/>
  <c r="E2007" i="109" s="1"/>
  <c r="A345" i="109"/>
  <c r="A563" i="109" s="1"/>
  <c r="A781" i="109" s="1"/>
  <c r="A999" i="109" s="1"/>
  <c r="A1193" i="109" s="1"/>
  <c r="A1387" i="109" s="1"/>
  <c r="A1594" i="109" s="1"/>
  <c r="A1801" i="109" s="1"/>
  <c r="A2008" i="109" s="1"/>
  <c r="B345" i="109"/>
  <c r="B563" i="109" s="1"/>
  <c r="B781" i="109" s="1"/>
  <c r="B999" i="109" s="1"/>
  <c r="B1193" i="109" s="1"/>
  <c r="B1387" i="109" s="1"/>
  <c r="B1594" i="109" s="1"/>
  <c r="B1801" i="109" s="1"/>
  <c r="B2008" i="109" s="1"/>
  <c r="C345" i="109"/>
  <c r="C563" i="109" s="1"/>
  <c r="C781" i="109" s="1"/>
  <c r="C999" i="109" s="1"/>
  <c r="C1193" i="109" s="1"/>
  <c r="C1387" i="109" s="1"/>
  <c r="C1594" i="109" s="1"/>
  <c r="C1801" i="109" s="1"/>
  <c r="C2008" i="109" s="1"/>
  <c r="D345" i="109"/>
  <c r="D563" i="109" s="1"/>
  <c r="D781" i="109" s="1"/>
  <c r="D999" i="109" s="1"/>
  <c r="D1193" i="109" s="1"/>
  <c r="D1387" i="109" s="1"/>
  <c r="D1594" i="109" s="1"/>
  <c r="D1801" i="109" s="1"/>
  <c r="D2008" i="109" s="1"/>
  <c r="E345" i="109"/>
  <c r="E563" i="109" s="1"/>
  <c r="E781" i="109" s="1"/>
  <c r="E999" i="109" s="1"/>
  <c r="E1193" i="109" s="1"/>
  <c r="E1387" i="109" s="1"/>
  <c r="E1594" i="109" s="1"/>
  <c r="E1801" i="109" s="1"/>
  <c r="E2008" i="109" s="1"/>
  <c r="A346" i="109"/>
  <c r="A564" i="109" s="1"/>
  <c r="A782" i="109" s="1"/>
  <c r="A1000" i="109" s="1"/>
  <c r="A1194" i="109" s="1"/>
  <c r="A1388" i="109" s="1"/>
  <c r="A1595" i="109" s="1"/>
  <c r="A1802" i="109" s="1"/>
  <c r="A2009" i="109" s="1"/>
  <c r="B346" i="109"/>
  <c r="B564" i="109" s="1"/>
  <c r="B782" i="109" s="1"/>
  <c r="B1000" i="109" s="1"/>
  <c r="B1194" i="109" s="1"/>
  <c r="B1388" i="109" s="1"/>
  <c r="B1595" i="109" s="1"/>
  <c r="B1802" i="109" s="1"/>
  <c r="B2009" i="109" s="1"/>
  <c r="C346" i="109"/>
  <c r="C564" i="109" s="1"/>
  <c r="C782" i="109" s="1"/>
  <c r="C1000" i="109" s="1"/>
  <c r="C1194" i="109" s="1"/>
  <c r="C1388" i="109" s="1"/>
  <c r="C1595" i="109" s="1"/>
  <c r="C1802" i="109" s="1"/>
  <c r="C2009" i="109" s="1"/>
  <c r="D346" i="109"/>
  <c r="D564" i="109" s="1"/>
  <c r="D782" i="109" s="1"/>
  <c r="D1000" i="109" s="1"/>
  <c r="D1194" i="109" s="1"/>
  <c r="D1388" i="109" s="1"/>
  <c r="D1595" i="109" s="1"/>
  <c r="D1802" i="109" s="1"/>
  <c r="D2009" i="109" s="1"/>
  <c r="E346" i="109"/>
  <c r="E564" i="109" s="1"/>
  <c r="E782" i="109" s="1"/>
  <c r="E1000" i="109" s="1"/>
  <c r="E1194" i="109" s="1"/>
  <c r="E1388" i="109" s="1"/>
  <c r="E1595" i="109" s="1"/>
  <c r="E1802" i="109" s="1"/>
  <c r="E2009" i="109" s="1"/>
  <c r="A347" i="109"/>
  <c r="A565" i="109" s="1"/>
  <c r="A783" i="109" s="1"/>
  <c r="A1001" i="109" s="1"/>
  <c r="A1195" i="109" s="1"/>
  <c r="A1389" i="109" s="1"/>
  <c r="A1596" i="109" s="1"/>
  <c r="A1803" i="109" s="1"/>
  <c r="A2010" i="109" s="1"/>
  <c r="B347" i="109"/>
  <c r="B565" i="109" s="1"/>
  <c r="B783" i="109" s="1"/>
  <c r="B1001" i="109" s="1"/>
  <c r="B1195" i="109" s="1"/>
  <c r="B1389" i="109" s="1"/>
  <c r="B1596" i="109" s="1"/>
  <c r="B1803" i="109" s="1"/>
  <c r="B2010" i="109" s="1"/>
  <c r="C347" i="109"/>
  <c r="C565" i="109" s="1"/>
  <c r="C783" i="109" s="1"/>
  <c r="C1001" i="109" s="1"/>
  <c r="C1195" i="109" s="1"/>
  <c r="C1389" i="109" s="1"/>
  <c r="C1596" i="109" s="1"/>
  <c r="C1803" i="109" s="1"/>
  <c r="C2010" i="109" s="1"/>
  <c r="D347" i="109"/>
  <c r="D565" i="109" s="1"/>
  <c r="D783" i="109" s="1"/>
  <c r="D1001" i="109" s="1"/>
  <c r="D1195" i="109" s="1"/>
  <c r="D1389" i="109" s="1"/>
  <c r="D1596" i="109" s="1"/>
  <c r="D1803" i="109" s="1"/>
  <c r="D2010" i="109" s="1"/>
  <c r="E347" i="109"/>
  <c r="E565" i="109" s="1"/>
  <c r="E783" i="109" s="1"/>
  <c r="E1001" i="109" s="1"/>
  <c r="E1195" i="109" s="1"/>
  <c r="E1389" i="109" s="1"/>
  <c r="E1596" i="109" s="1"/>
  <c r="E1803" i="109" s="1"/>
  <c r="E2010" i="109" s="1"/>
  <c r="A348" i="109"/>
  <c r="A566" i="109" s="1"/>
  <c r="A784" i="109" s="1"/>
  <c r="A1002" i="109" s="1"/>
  <c r="A1196" i="109" s="1"/>
  <c r="A1390" i="109" s="1"/>
  <c r="A1597" i="109" s="1"/>
  <c r="A1804" i="109" s="1"/>
  <c r="A2011" i="109" s="1"/>
  <c r="B348" i="109"/>
  <c r="B566" i="109" s="1"/>
  <c r="B784" i="109" s="1"/>
  <c r="B1002" i="109" s="1"/>
  <c r="B1196" i="109" s="1"/>
  <c r="B1390" i="109" s="1"/>
  <c r="B1597" i="109" s="1"/>
  <c r="B1804" i="109" s="1"/>
  <c r="B2011" i="109" s="1"/>
  <c r="C348" i="109"/>
  <c r="C566" i="109" s="1"/>
  <c r="C784" i="109" s="1"/>
  <c r="C1002" i="109" s="1"/>
  <c r="C1196" i="109" s="1"/>
  <c r="C1390" i="109" s="1"/>
  <c r="C1597" i="109" s="1"/>
  <c r="C1804" i="109" s="1"/>
  <c r="C2011" i="109" s="1"/>
  <c r="D348" i="109"/>
  <c r="D566" i="109" s="1"/>
  <c r="D784" i="109" s="1"/>
  <c r="D1002" i="109" s="1"/>
  <c r="D1196" i="109" s="1"/>
  <c r="D1390" i="109" s="1"/>
  <c r="D1597" i="109" s="1"/>
  <c r="D1804" i="109" s="1"/>
  <c r="D2011" i="109" s="1"/>
  <c r="E348" i="109"/>
  <c r="E566" i="109" s="1"/>
  <c r="E784" i="109" s="1"/>
  <c r="E1002" i="109" s="1"/>
  <c r="E1196" i="109" s="1"/>
  <c r="E1390" i="109" s="1"/>
  <c r="E1597" i="109" s="1"/>
  <c r="E1804" i="109" s="1"/>
  <c r="E2011" i="109" s="1"/>
  <c r="A349" i="109"/>
  <c r="A567" i="109" s="1"/>
  <c r="A785" i="109" s="1"/>
  <c r="A1003" i="109" s="1"/>
  <c r="A1197" i="109" s="1"/>
  <c r="A1391" i="109" s="1"/>
  <c r="A1598" i="109" s="1"/>
  <c r="A1805" i="109" s="1"/>
  <c r="A2012" i="109" s="1"/>
  <c r="B349" i="109"/>
  <c r="B567" i="109" s="1"/>
  <c r="B785" i="109" s="1"/>
  <c r="B1003" i="109" s="1"/>
  <c r="B1197" i="109" s="1"/>
  <c r="B1391" i="109" s="1"/>
  <c r="B1598" i="109" s="1"/>
  <c r="B1805" i="109" s="1"/>
  <c r="B2012" i="109" s="1"/>
  <c r="C349" i="109"/>
  <c r="C567" i="109" s="1"/>
  <c r="C785" i="109" s="1"/>
  <c r="C1003" i="109" s="1"/>
  <c r="C1197" i="109" s="1"/>
  <c r="C1391" i="109" s="1"/>
  <c r="C1598" i="109" s="1"/>
  <c r="C1805" i="109" s="1"/>
  <c r="C2012" i="109" s="1"/>
  <c r="D349" i="109"/>
  <c r="D567" i="109" s="1"/>
  <c r="D785" i="109" s="1"/>
  <c r="D1003" i="109" s="1"/>
  <c r="D1197" i="109" s="1"/>
  <c r="D1391" i="109" s="1"/>
  <c r="D1598" i="109" s="1"/>
  <c r="D1805" i="109" s="1"/>
  <c r="D2012" i="109" s="1"/>
  <c r="E349" i="109"/>
  <c r="E567" i="109" s="1"/>
  <c r="E785" i="109" s="1"/>
  <c r="E1003" i="109" s="1"/>
  <c r="E1197" i="109" s="1"/>
  <c r="E1391" i="109" s="1"/>
  <c r="E1598" i="109" s="1"/>
  <c r="E1805" i="109" s="1"/>
  <c r="E2012" i="109" s="1"/>
  <c r="A350" i="109"/>
  <c r="A568" i="109" s="1"/>
  <c r="A786" i="109" s="1"/>
  <c r="A1004" i="109" s="1"/>
  <c r="A1198" i="109" s="1"/>
  <c r="A1392" i="109" s="1"/>
  <c r="A1599" i="109" s="1"/>
  <c r="A1806" i="109" s="1"/>
  <c r="A2013" i="109" s="1"/>
  <c r="B350" i="109"/>
  <c r="B568" i="109" s="1"/>
  <c r="B786" i="109" s="1"/>
  <c r="B1004" i="109" s="1"/>
  <c r="B1198" i="109" s="1"/>
  <c r="B1392" i="109" s="1"/>
  <c r="B1599" i="109" s="1"/>
  <c r="B1806" i="109" s="1"/>
  <c r="B2013" i="109" s="1"/>
  <c r="C350" i="109"/>
  <c r="C568" i="109" s="1"/>
  <c r="C786" i="109" s="1"/>
  <c r="C1004" i="109" s="1"/>
  <c r="C1198" i="109" s="1"/>
  <c r="C1392" i="109" s="1"/>
  <c r="C1599" i="109" s="1"/>
  <c r="C1806" i="109" s="1"/>
  <c r="C2013" i="109" s="1"/>
  <c r="D350" i="109"/>
  <c r="D568" i="109" s="1"/>
  <c r="D786" i="109" s="1"/>
  <c r="D1004" i="109" s="1"/>
  <c r="D1198" i="109" s="1"/>
  <c r="D1392" i="109" s="1"/>
  <c r="D1599" i="109" s="1"/>
  <c r="D1806" i="109" s="1"/>
  <c r="D2013" i="109" s="1"/>
  <c r="E350" i="109"/>
  <c r="E568" i="109" s="1"/>
  <c r="E786" i="109" s="1"/>
  <c r="E1004" i="109" s="1"/>
  <c r="E1198" i="109" s="1"/>
  <c r="E1392" i="109" s="1"/>
  <c r="E1599" i="109" s="1"/>
  <c r="E1806" i="109" s="1"/>
  <c r="E2013" i="109" s="1"/>
  <c r="A351" i="109"/>
  <c r="A569" i="109" s="1"/>
  <c r="A787" i="109" s="1"/>
  <c r="A1005" i="109" s="1"/>
  <c r="A1199" i="109" s="1"/>
  <c r="A1393" i="109" s="1"/>
  <c r="A1600" i="109" s="1"/>
  <c r="A1807" i="109" s="1"/>
  <c r="A2014" i="109" s="1"/>
  <c r="B351" i="109"/>
  <c r="B569" i="109" s="1"/>
  <c r="B787" i="109" s="1"/>
  <c r="B1005" i="109" s="1"/>
  <c r="B1199" i="109" s="1"/>
  <c r="B1393" i="109" s="1"/>
  <c r="B1600" i="109" s="1"/>
  <c r="B1807" i="109" s="1"/>
  <c r="B2014" i="109" s="1"/>
  <c r="C351" i="109"/>
  <c r="C569" i="109" s="1"/>
  <c r="C787" i="109" s="1"/>
  <c r="C1005" i="109" s="1"/>
  <c r="C1199" i="109" s="1"/>
  <c r="C1393" i="109" s="1"/>
  <c r="C1600" i="109" s="1"/>
  <c r="C1807" i="109" s="1"/>
  <c r="C2014" i="109" s="1"/>
  <c r="D351" i="109"/>
  <c r="D569" i="109" s="1"/>
  <c r="D787" i="109" s="1"/>
  <c r="D1005" i="109" s="1"/>
  <c r="D1199" i="109" s="1"/>
  <c r="D1393" i="109" s="1"/>
  <c r="D1600" i="109" s="1"/>
  <c r="D1807" i="109" s="1"/>
  <c r="D2014" i="109" s="1"/>
  <c r="E351" i="109"/>
  <c r="E569" i="109" s="1"/>
  <c r="E787" i="109" s="1"/>
  <c r="E1005" i="109" s="1"/>
  <c r="E1199" i="109" s="1"/>
  <c r="E1393" i="109" s="1"/>
  <c r="E1600" i="109" s="1"/>
  <c r="E1807" i="109" s="1"/>
  <c r="E2014" i="109" s="1"/>
  <c r="A352" i="109"/>
  <c r="A570" i="109" s="1"/>
  <c r="A788" i="109" s="1"/>
  <c r="A1006" i="109" s="1"/>
  <c r="A1200" i="109" s="1"/>
  <c r="A1394" i="109" s="1"/>
  <c r="A1601" i="109" s="1"/>
  <c r="A1808" i="109" s="1"/>
  <c r="A2015" i="109" s="1"/>
  <c r="B352" i="109"/>
  <c r="B570" i="109" s="1"/>
  <c r="B788" i="109" s="1"/>
  <c r="B1006" i="109" s="1"/>
  <c r="B1200" i="109" s="1"/>
  <c r="B1394" i="109" s="1"/>
  <c r="B1601" i="109" s="1"/>
  <c r="B1808" i="109" s="1"/>
  <c r="B2015" i="109" s="1"/>
  <c r="C352" i="109"/>
  <c r="C570" i="109" s="1"/>
  <c r="C788" i="109" s="1"/>
  <c r="C1006" i="109" s="1"/>
  <c r="C1200" i="109" s="1"/>
  <c r="C1394" i="109" s="1"/>
  <c r="C1601" i="109" s="1"/>
  <c r="C1808" i="109" s="1"/>
  <c r="C2015" i="109" s="1"/>
  <c r="D352" i="109"/>
  <c r="D570" i="109" s="1"/>
  <c r="D788" i="109" s="1"/>
  <c r="D1006" i="109" s="1"/>
  <c r="D1200" i="109" s="1"/>
  <c r="D1394" i="109" s="1"/>
  <c r="D1601" i="109" s="1"/>
  <c r="D1808" i="109" s="1"/>
  <c r="D2015" i="109" s="1"/>
  <c r="E352" i="109"/>
  <c r="E570" i="109" s="1"/>
  <c r="E788" i="109" s="1"/>
  <c r="E1006" i="109" s="1"/>
  <c r="E1200" i="109" s="1"/>
  <c r="E1394" i="109" s="1"/>
  <c r="E1601" i="109" s="1"/>
  <c r="E1808" i="109" s="1"/>
  <c r="E2015" i="109" s="1"/>
  <c r="A353" i="109"/>
  <c r="A571" i="109" s="1"/>
  <c r="A789" i="109" s="1"/>
  <c r="A1007" i="109" s="1"/>
  <c r="A1201" i="109" s="1"/>
  <c r="A1395" i="109" s="1"/>
  <c r="A1602" i="109" s="1"/>
  <c r="A1809" i="109" s="1"/>
  <c r="A2016" i="109" s="1"/>
  <c r="B353" i="109"/>
  <c r="B571" i="109" s="1"/>
  <c r="B789" i="109" s="1"/>
  <c r="B1007" i="109" s="1"/>
  <c r="B1201" i="109" s="1"/>
  <c r="B1395" i="109" s="1"/>
  <c r="B1602" i="109" s="1"/>
  <c r="B1809" i="109" s="1"/>
  <c r="B2016" i="109" s="1"/>
  <c r="C353" i="109"/>
  <c r="C571" i="109" s="1"/>
  <c r="C789" i="109" s="1"/>
  <c r="C1007" i="109" s="1"/>
  <c r="C1201" i="109" s="1"/>
  <c r="C1395" i="109" s="1"/>
  <c r="C1602" i="109" s="1"/>
  <c r="C1809" i="109" s="1"/>
  <c r="C2016" i="109" s="1"/>
  <c r="D353" i="109"/>
  <c r="D571" i="109" s="1"/>
  <c r="D789" i="109" s="1"/>
  <c r="D1007" i="109" s="1"/>
  <c r="D1201" i="109" s="1"/>
  <c r="D1395" i="109" s="1"/>
  <c r="D1602" i="109" s="1"/>
  <c r="D1809" i="109" s="1"/>
  <c r="D2016" i="109" s="1"/>
  <c r="E353" i="109"/>
  <c r="E571" i="109" s="1"/>
  <c r="E789" i="109" s="1"/>
  <c r="E1007" i="109" s="1"/>
  <c r="E1201" i="109" s="1"/>
  <c r="E1395" i="109" s="1"/>
  <c r="E1602" i="109" s="1"/>
  <c r="E1809" i="109" s="1"/>
  <c r="E2016" i="109" s="1"/>
  <c r="A354" i="109"/>
  <c r="A572" i="109" s="1"/>
  <c r="A790" i="109" s="1"/>
  <c r="A1008" i="109" s="1"/>
  <c r="A1202" i="109" s="1"/>
  <c r="A1396" i="109" s="1"/>
  <c r="A1603" i="109" s="1"/>
  <c r="A1810" i="109" s="1"/>
  <c r="A2017" i="109" s="1"/>
  <c r="B354" i="109"/>
  <c r="B572" i="109" s="1"/>
  <c r="B790" i="109" s="1"/>
  <c r="B1008" i="109" s="1"/>
  <c r="B1202" i="109" s="1"/>
  <c r="B1396" i="109" s="1"/>
  <c r="B1603" i="109" s="1"/>
  <c r="B1810" i="109" s="1"/>
  <c r="B2017" i="109" s="1"/>
  <c r="C354" i="109"/>
  <c r="C572" i="109" s="1"/>
  <c r="C790" i="109" s="1"/>
  <c r="C1008" i="109" s="1"/>
  <c r="C1202" i="109" s="1"/>
  <c r="C1396" i="109" s="1"/>
  <c r="C1603" i="109" s="1"/>
  <c r="C1810" i="109" s="1"/>
  <c r="C2017" i="109" s="1"/>
  <c r="D354" i="109"/>
  <c r="D572" i="109" s="1"/>
  <c r="D790" i="109" s="1"/>
  <c r="D1008" i="109" s="1"/>
  <c r="D1202" i="109" s="1"/>
  <c r="D1396" i="109" s="1"/>
  <c r="D1603" i="109" s="1"/>
  <c r="D1810" i="109" s="1"/>
  <c r="D2017" i="109" s="1"/>
  <c r="E354" i="109"/>
  <c r="E572" i="109" s="1"/>
  <c r="E790" i="109" s="1"/>
  <c r="E1008" i="109" s="1"/>
  <c r="E1202" i="109" s="1"/>
  <c r="E1396" i="109" s="1"/>
  <c r="E1603" i="109" s="1"/>
  <c r="E1810" i="109" s="1"/>
  <c r="E2017" i="109" s="1"/>
  <c r="A355" i="109"/>
  <c r="A573" i="109" s="1"/>
  <c r="A791" i="109" s="1"/>
  <c r="A1009" i="109" s="1"/>
  <c r="A1203" i="109" s="1"/>
  <c r="A1397" i="109" s="1"/>
  <c r="A1604" i="109" s="1"/>
  <c r="A1811" i="109" s="1"/>
  <c r="A2018" i="109" s="1"/>
  <c r="B355" i="109"/>
  <c r="B573" i="109" s="1"/>
  <c r="B791" i="109" s="1"/>
  <c r="B1009" i="109" s="1"/>
  <c r="B1203" i="109" s="1"/>
  <c r="B1397" i="109" s="1"/>
  <c r="B1604" i="109" s="1"/>
  <c r="B1811" i="109" s="1"/>
  <c r="B2018" i="109" s="1"/>
  <c r="C355" i="109"/>
  <c r="C573" i="109" s="1"/>
  <c r="C791" i="109" s="1"/>
  <c r="C1009" i="109" s="1"/>
  <c r="C1203" i="109" s="1"/>
  <c r="C1397" i="109" s="1"/>
  <c r="C1604" i="109" s="1"/>
  <c r="C1811" i="109" s="1"/>
  <c r="C2018" i="109" s="1"/>
  <c r="D355" i="109"/>
  <c r="D573" i="109" s="1"/>
  <c r="D791" i="109" s="1"/>
  <c r="D1009" i="109" s="1"/>
  <c r="D1203" i="109" s="1"/>
  <c r="D1397" i="109" s="1"/>
  <c r="D1604" i="109" s="1"/>
  <c r="D1811" i="109" s="1"/>
  <c r="D2018" i="109" s="1"/>
  <c r="E355" i="109"/>
  <c r="E573" i="109" s="1"/>
  <c r="E791" i="109" s="1"/>
  <c r="E1009" i="109" s="1"/>
  <c r="E1203" i="109" s="1"/>
  <c r="E1397" i="109" s="1"/>
  <c r="E1604" i="109" s="1"/>
  <c r="E1811" i="109" s="1"/>
  <c r="E2018" i="109" s="1"/>
  <c r="A356" i="109"/>
  <c r="A574" i="109" s="1"/>
  <c r="A792" i="109" s="1"/>
  <c r="A1010" i="109" s="1"/>
  <c r="A1204" i="109" s="1"/>
  <c r="A1398" i="109" s="1"/>
  <c r="A1605" i="109" s="1"/>
  <c r="A1812" i="109" s="1"/>
  <c r="A2019" i="109" s="1"/>
  <c r="B356" i="109"/>
  <c r="B574" i="109" s="1"/>
  <c r="B792" i="109" s="1"/>
  <c r="B1010" i="109" s="1"/>
  <c r="B1204" i="109" s="1"/>
  <c r="B1398" i="109" s="1"/>
  <c r="B1605" i="109" s="1"/>
  <c r="B1812" i="109" s="1"/>
  <c r="B2019" i="109" s="1"/>
  <c r="C356" i="109"/>
  <c r="C574" i="109" s="1"/>
  <c r="C792" i="109" s="1"/>
  <c r="C1010" i="109" s="1"/>
  <c r="C1204" i="109" s="1"/>
  <c r="C1398" i="109" s="1"/>
  <c r="C1605" i="109" s="1"/>
  <c r="C1812" i="109" s="1"/>
  <c r="C2019" i="109" s="1"/>
  <c r="D356" i="109"/>
  <c r="D574" i="109" s="1"/>
  <c r="D792" i="109" s="1"/>
  <c r="D1010" i="109" s="1"/>
  <c r="D1204" i="109" s="1"/>
  <c r="D1398" i="109" s="1"/>
  <c r="D1605" i="109" s="1"/>
  <c r="D1812" i="109" s="1"/>
  <c r="D2019" i="109" s="1"/>
  <c r="E356" i="109"/>
  <c r="E574" i="109" s="1"/>
  <c r="E792" i="109" s="1"/>
  <c r="E1010" i="109" s="1"/>
  <c r="E1204" i="109" s="1"/>
  <c r="E1398" i="109" s="1"/>
  <c r="E1605" i="109" s="1"/>
  <c r="E1812" i="109" s="1"/>
  <c r="E2019" i="109" s="1"/>
  <c r="A357" i="109"/>
  <c r="A575" i="109" s="1"/>
  <c r="A793" i="109" s="1"/>
  <c r="A1011" i="109" s="1"/>
  <c r="A1205" i="109" s="1"/>
  <c r="A1399" i="109" s="1"/>
  <c r="A1606" i="109" s="1"/>
  <c r="A1813" i="109" s="1"/>
  <c r="A2020" i="109" s="1"/>
  <c r="B357" i="109"/>
  <c r="B575" i="109" s="1"/>
  <c r="B793" i="109" s="1"/>
  <c r="B1011" i="109" s="1"/>
  <c r="B1205" i="109" s="1"/>
  <c r="B1399" i="109" s="1"/>
  <c r="B1606" i="109" s="1"/>
  <c r="B1813" i="109" s="1"/>
  <c r="B2020" i="109" s="1"/>
  <c r="C357" i="109"/>
  <c r="C575" i="109" s="1"/>
  <c r="C793" i="109" s="1"/>
  <c r="C1011" i="109" s="1"/>
  <c r="C1205" i="109" s="1"/>
  <c r="C1399" i="109" s="1"/>
  <c r="C1606" i="109" s="1"/>
  <c r="C1813" i="109" s="1"/>
  <c r="C2020" i="109" s="1"/>
  <c r="D357" i="109"/>
  <c r="D575" i="109" s="1"/>
  <c r="D793" i="109" s="1"/>
  <c r="D1011" i="109" s="1"/>
  <c r="D1205" i="109" s="1"/>
  <c r="D1399" i="109" s="1"/>
  <c r="D1606" i="109" s="1"/>
  <c r="D1813" i="109" s="1"/>
  <c r="D2020" i="109" s="1"/>
  <c r="E357" i="109"/>
  <c r="E575" i="109" s="1"/>
  <c r="E793" i="109" s="1"/>
  <c r="E1011" i="109" s="1"/>
  <c r="E1205" i="109" s="1"/>
  <c r="E1399" i="109" s="1"/>
  <c r="E1606" i="109" s="1"/>
  <c r="E1813" i="109" s="1"/>
  <c r="E2020" i="109" s="1"/>
  <c r="A358" i="109"/>
  <c r="A576" i="109" s="1"/>
  <c r="A794" i="109" s="1"/>
  <c r="A1012" i="109" s="1"/>
  <c r="A1206" i="109" s="1"/>
  <c r="A1400" i="109" s="1"/>
  <c r="A1607" i="109" s="1"/>
  <c r="A1814" i="109" s="1"/>
  <c r="A2021" i="109" s="1"/>
  <c r="B358" i="109"/>
  <c r="B576" i="109" s="1"/>
  <c r="B794" i="109" s="1"/>
  <c r="B1012" i="109" s="1"/>
  <c r="B1206" i="109" s="1"/>
  <c r="B1400" i="109" s="1"/>
  <c r="B1607" i="109" s="1"/>
  <c r="B1814" i="109" s="1"/>
  <c r="B2021" i="109" s="1"/>
  <c r="C358" i="109"/>
  <c r="C576" i="109" s="1"/>
  <c r="C794" i="109" s="1"/>
  <c r="C1012" i="109" s="1"/>
  <c r="C1206" i="109" s="1"/>
  <c r="C1400" i="109" s="1"/>
  <c r="C1607" i="109" s="1"/>
  <c r="C1814" i="109" s="1"/>
  <c r="C2021" i="109" s="1"/>
  <c r="D358" i="109"/>
  <c r="D576" i="109" s="1"/>
  <c r="D794" i="109" s="1"/>
  <c r="D1012" i="109" s="1"/>
  <c r="D1206" i="109" s="1"/>
  <c r="D1400" i="109" s="1"/>
  <c r="D1607" i="109" s="1"/>
  <c r="D1814" i="109" s="1"/>
  <c r="D2021" i="109" s="1"/>
  <c r="E358" i="109"/>
  <c r="E576" i="109" s="1"/>
  <c r="E794" i="109" s="1"/>
  <c r="E1012" i="109" s="1"/>
  <c r="E1206" i="109" s="1"/>
  <c r="E1400" i="109" s="1"/>
  <c r="E1607" i="109" s="1"/>
  <c r="E1814" i="109" s="1"/>
  <c r="E2021" i="109" s="1"/>
  <c r="A359" i="109"/>
  <c r="A577" i="109" s="1"/>
  <c r="A795" i="109" s="1"/>
  <c r="A1013" i="109" s="1"/>
  <c r="A1207" i="109" s="1"/>
  <c r="A1401" i="109" s="1"/>
  <c r="A1608" i="109" s="1"/>
  <c r="A1815" i="109" s="1"/>
  <c r="A2022" i="109" s="1"/>
  <c r="B359" i="109"/>
  <c r="B577" i="109" s="1"/>
  <c r="B795" i="109" s="1"/>
  <c r="B1013" i="109" s="1"/>
  <c r="B1207" i="109" s="1"/>
  <c r="B1401" i="109" s="1"/>
  <c r="B1608" i="109" s="1"/>
  <c r="B1815" i="109" s="1"/>
  <c r="B2022" i="109" s="1"/>
  <c r="C359" i="109"/>
  <c r="C577" i="109" s="1"/>
  <c r="C795" i="109" s="1"/>
  <c r="C1013" i="109" s="1"/>
  <c r="C1207" i="109" s="1"/>
  <c r="C1401" i="109" s="1"/>
  <c r="C1608" i="109" s="1"/>
  <c r="C1815" i="109" s="1"/>
  <c r="C2022" i="109" s="1"/>
  <c r="D359" i="109"/>
  <c r="D577" i="109" s="1"/>
  <c r="D795" i="109" s="1"/>
  <c r="D1013" i="109" s="1"/>
  <c r="D1207" i="109" s="1"/>
  <c r="D1401" i="109" s="1"/>
  <c r="D1608" i="109" s="1"/>
  <c r="D1815" i="109" s="1"/>
  <c r="D2022" i="109" s="1"/>
  <c r="E359" i="109"/>
  <c r="E577" i="109" s="1"/>
  <c r="E795" i="109" s="1"/>
  <c r="E1013" i="109" s="1"/>
  <c r="E1207" i="109" s="1"/>
  <c r="E1401" i="109" s="1"/>
  <c r="E1608" i="109" s="1"/>
  <c r="E1815" i="109" s="1"/>
  <c r="E2022" i="109" s="1"/>
  <c r="A360" i="109"/>
  <c r="A578" i="109" s="1"/>
  <c r="A796" i="109" s="1"/>
  <c r="A1014" i="109" s="1"/>
  <c r="A1208" i="109" s="1"/>
  <c r="A1402" i="109" s="1"/>
  <c r="A1609" i="109" s="1"/>
  <c r="A1816" i="109" s="1"/>
  <c r="A2023" i="109" s="1"/>
  <c r="B360" i="109"/>
  <c r="B578" i="109" s="1"/>
  <c r="B796" i="109" s="1"/>
  <c r="B1014" i="109" s="1"/>
  <c r="B1208" i="109" s="1"/>
  <c r="B1402" i="109" s="1"/>
  <c r="B1609" i="109" s="1"/>
  <c r="B1816" i="109" s="1"/>
  <c r="B2023" i="109" s="1"/>
  <c r="C360" i="109"/>
  <c r="C578" i="109" s="1"/>
  <c r="C796" i="109" s="1"/>
  <c r="C1014" i="109" s="1"/>
  <c r="C1208" i="109" s="1"/>
  <c r="C1402" i="109" s="1"/>
  <c r="C1609" i="109" s="1"/>
  <c r="C1816" i="109" s="1"/>
  <c r="C2023" i="109" s="1"/>
  <c r="D360" i="109"/>
  <c r="D578" i="109" s="1"/>
  <c r="D796" i="109" s="1"/>
  <c r="D1014" i="109" s="1"/>
  <c r="D1208" i="109" s="1"/>
  <c r="D1402" i="109" s="1"/>
  <c r="D1609" i="109" s="1"/>
  <c r="D1816" i="109" s="1"/>
  <c r="D2023" i="109" s="1"/>
  <c r="E360" i="109"/>
  <c r="E578" i="109" s="1"/>
  <c r="E796" i="109" s="1"/>
  <c r="E1014" i="109" s="1"/>
  <c r="E1208" i="109" s="1"/>
  <c r="E1402" i="109" s="1"/>
  <c r="E1609" i="109" s="1"/>
  <c r="E1816" i="109" s="1"/>
  <c r="E2023" i="109" s="1"/>
  <c r="A361" i="109"/>
  <c r="A579" i="109" s="1"/>
  <c r="A797" i="109" s="1"/>
  <c r="A1015" i="109" s="1"/>
  <c r="A1209" i="109" s="1"/>
  <c r="A1403" i="109" s="1"/>
  <c r="A1610" i="109" s="1"/>
  <c r="A1817" i="109" s="1"/>
  <c r="A2024" i="109" s="1"/>
  <c r="B361" i="109"/>
  <c r="B579" i="109" s="1"/>
  <c r="B797" i="109" s="1"/>
  <c r="B1015" i="109" s="1"/>
  <c r="B1209" i="109" s="1"/>
  <c r="B1403" i="109" s="1"/>
  <c r="B1610" i="109" s="1"/>
  <c r="B1817" i="109" s="1"/>
  <c r="B2024" i="109" s="1"/>
  <c r="C361" i="109"/>
  <c r="C579" i="109" s="1"/>
  <c r="C797" i="109" s="1"/>
  <c r="C1015" i="109" s="1"/>
  <c r="C1209" i="109" s="1"/>
  <c r="C1403" i="109" s="1"/>
  <c r="C1610" i="109" s="1"/>
  <c r="C1817" i="109" s="1"/>
  <c r="C2024" i="109" s="1"/>
  <c r="D361" i="109"/>
  <c r="D579" i="109" s="1"/>
  <c r="D797" i="109" s="1"/>
  <c r="D1015" i="109" s="1"/>
  <c r="D1209" i="109" s="1"/>
  <c r="D1403" i="109" s="1"/>
  <c r="D1610" i="109" s="1"/>
  <c r="D1817" i="109" s="1"/>
  <c r="D2024" i="109" s="1"/>
  <c r="E361" i="109"/>
  <c r="E579" i="109" s="1"/>
  <c r="E797" i="109" s="1"/>
  <c r="E1015" i="109" s="1"/>
  <c r="E1209" i="109" s="1"/>
  <c r="E1403" i="109" s="1"/>
  <c r="E1610" i="109" s="1"/>
  <c r="E1817" i="109" s="1"/>
  <c r="E2024" i="109" s="1"/>
  <c r="A362" i="109"/>
  <c r="A580" i="109" s="1"/>
  <c r="A798" i="109" s="1"/>
  <c r="A1016" i="109" s="1"/>
  <c r="A1210" i="109" s="1"/>
  <c r="A1404" i="109" s="1"/>
  <c r="A1611" i="109" s="1"/>
  <c r="A1818" i="109" s="1"/>
  <c r="A2025" i="109" s="1"/>
  <c r="B362" i="109"/>
  <c r="B580" i="109" s="1"/>
  <c r="B798" i="109" s="1"/>
  <c r="B1016" i="109" s="1"/>
  <c r="B1210" i="109" s="1"/>
  <c r="B1404" i="109" s="1"/>
  <c r="B1611" i="109" s="1"/>
  <c r="B1818" i="109" s="1"/>
  <c r="B2025" i="109" s="1"/>
  <c r="C362" i="109"/>
  <c r="C580" i="109" s="1"/>
  <c r="C798" i="109" s="1"/>
  <c r="C1016" i="109" s="1"/>
  <c r="C1210" i="109" s="1"/>
  <c r="C1404" i="109" s="1"/>
  <c r="C1611" i="109" s="1"/>
  <c r="C1818" i="109" s="1"/>
  <c r="C2025" i="109" s="1"/>
  <c r="D362" i="109"/>
  <c r="D580" i="109" s="1"/>
  <c r="D798" i="109" s="1"/>
  <c r="D1016" i="109" s="1"/>
  <c r="D1210" i="109" s="1"/>
  <c r="D1404" i="109" s="1"/>
  <c r="D1611" i="109" s="1"/>
  <c r="D1818" i="109" s="1"/>
  <c r="D2025" i="109" s="1"/>
  <c r="E362" i="109"/>
  <c r="E580" i="109" s="1"/>
  <c r="E798" i="109" s="1"/>
  <c r="E1016" i="109" s="1"/>
  <c r="E1210" i="109" s="1"/>
  <c r="E1404" i="109" s="1"/>
  <c r="E1611" i="109" s="1"/>
  <c r="E1818" i="109" s="1"/>
  <c r="E2025" i="109" s="1"/>
  <c r="A363" i="109"/>
  <c r="A581" i="109" s="1"/>
  <c r="A799" i="109" s="1"/>
  <c r="A1017" i="109" s="1"/>
  <c r="A1211" i="109" s="1"/>
  <c r="A1405" i="109" s="1"/>
  <c r="A1612" i="109" s="1"/>
  <c r="A1819" i="109" s="1"/>
  <c r="A2026" i="109" s="1"/>
  <c r="B363" i="109"/>
  <c r="B581" i="109" s="1"/>
  <c r="B799" i="109" s="1"/>
  <c r="B1017" i="109" s="1"/>
  <c r="B1211" i="109" s="1"/>
  <c r="B1405" i="109" s="1"/>
  <c r="B1612" i="109" s="1"/>
  <c r="B1819" i="109" s="1"/>
  <c r="B2026" i="109" s="1"/>
  <c r="C363" i="109"/>
  <c r="C581" i="109" s="1"/>
  <c r="C799" i="109" s="1"/>
  <c r="C1017" i="109" s="1"/>
  <c r="C1211" i="109" s="1"/>
  <c r="C1405" i="109" s="1"/>
  <c r="C1612" i="109" s="1"/>
  <c r="C1819" i="109" s="1"/>
  <c r="C2026" i="109" s="1"/>
  <c r="D363" i="109"/>
  <c r="D581" i="109" s="1"/>
  <c r="D799" i="109" s="1"/>
  <c r="D1017" i="109" s="1"/>
  <c r="D1211" i="109" s="1"/>
  <c r="D1405" i="109" s="1"/>
  <c r="D1612" i="109" s="1"/>
  <c r="D1819" i="109" s="1"/>
  <c r="D2026" i="109" s="1"/>
  <c r="E363" i="109"/>
  <c r="E581" i="109" s="1"/>
  <c r="E799" i="109" s="1"/>
  <c r="E1017" i="109" s="1"/>
  <c r="E1211" i="109" s="1"/>
  <c r="E1405" i="109" s="1"/>
  <c r="E1612" i="109" s="1"/>
  <c r="E1819" i="109" s="1"/>
  <c r="E2026" i="109" s="1"/>
  <c r="A364" i="109"/>
  <c r="A582" i="109" s="1"/>
  <c r="A800" i="109" s="1"/>
  <c r="A1018" i="109" s="1"/>
  <c r="A1212" i="109" s="1"/>
  <c r="A1406" i="109" s="1"/>
  <c r="A1613" i="109" s="1"/>
  <c r="A1820" i="109" s="1"/>
  <c r="A2027" i="109" s="1"/>
  <c r="B364" i="109"/>
  <c r="B582" i="109" s="1"/>
  <c r="B800" i="109" s="1"/>
  <c r="B1018" i="109" s="1"/>
  <c r="B1212" i="109" s="1"/>
  <c r="B1406" i="109" s="1"/>
  <c r="B1613" i="109" s="1"/>
  <c r="B1820" i="109" s="1"/>
  <c r="B2027" i="109" s="1"/>
  <c r="C364" i="109"/>
  <c r="C582" i="109" s="1"/>
  <c r="C800" i="109" s="1"/>
  <c r="C1018" i="109" s="1"/>
  <c r="C1212" i="109" s="1"/>
  <c r="C1406" i="109" s="1"/>
  <c r="C1613" i="109" s="1"/>
  <c r="C1820" i="109" s="1"/>
  <c r="C2027" i="109" s="1"/>
  <c r="D364" i="109"/>
  <c r="D582" i="109" s="1"/>
  <c r="D800" i="109" s="1"/>
  <c r="D1018" i="109" s="1"/>
  <c r="D1212" i="109" s="1"/>
  <c r="D1406" i="109" s="1"/>
  <c r="D1613" i="109" s="1"/>
  <c r="D1820" i="109" s="1"/>
  <c r="D2027" i="109" s="1"/>
  <c r="E364" i="109"/>
  <c r="E582" i="109" s="1"/>
  <c r="E800" i="109" s="1"/>
  <c r="E1018" i="109" s="1"/>
  <c r="E1212" i="109" s="1"/>
  <c r="E1406" i="109" s="1"/>
  <c r="E1613" i="109" s="1"/>
  <c r="E1820" i="109" s="1"/>
  <c r="E2027" i="109" s="1"/>
  <c r="A365" i="109"/>
  <c r="A583" i="109" s="1"/>
  <c r="A801" i="109" s="1"/>
  <c r="A1019" i="109" s="1"/>
  <c r="A1213" i="109" s="1"/>
  <c r="A1407" i="109" s="1"/>
  <c r="A1614" i="109" s="1"/>
  <c r="A1821" i="109" s="1"/>
  <c r="A2028" i="109" s="1"/>
  <c r="B365" i="109"/>
  <c r="B583" i="109" s="1"/>
  <c r="B801" i="109" s="1"/>
  <c r="B1019" i="109" s="1"/>
  <c r="B1213" i="109" s="1"/>
  <c r="B1407" i="109" s="1"/>
  <c r="B1614" i="109" s="1"/>
  <c r="B1821" i="109" s="1"/>
  <c r="B2028" i="109" s="1"/>
  <c r="C365" i="109"/>
  <c r="C583" i="109" s="1"/>
  <c r="C801" i="109" s="1"/>
  <c r="C1019" i="109" s="1"/>
  <c r="C1213" i="109" s="1"/>
  <c r="C1407" i="109" s="1"/>
  <c r="C1614" i="109" s="1"/>
  <c r="C1821" i="109" s="1"/>
  <c r="C2028" i="109" s="1"/>
  <c r="D365" i="109"/>
  <c r="D583" i="109" s="1"/>
  <c r="D801" i="109" s="1"/>
  <c r="D1019" i="109" s="1"/>
  <c r="D1213" i="109" s="1"/>
  <c r="D1407" i="109" s="1"/>
  <c r="D1614" i="109" s="1"/>
  <c r="D1821" i="109" s="1"/>
  <c r="D2028" i="109" s="1"/>
  <c r="E365" i="109"/>
  <c r="E583" i="109" s="1"/>
  <c r="E801" i="109" s="1"/>
  <c r="E1019" i="109" s="1"/>
  <c r="E1213" i="109" s="1"/>
  <c r="E1407" i="109" s="1"/>
  <c r="E1614" i="109" s="1"/>
  <c r="E1821" i="109" s="1"/>
  <c r="E2028" i="109" s="1"/>
  <c r="A366" i="109"/>
  <c r="A584" i="109" s="1"/>
  <c r="A802" i="109" s="1"/>
  <c r="A1020" i="109" s="1"/>
  <c r="A1214" i="109" s="1"/>
  <c r="A1408" i="109" s="1"/>
  <c r="A1615" i="109" s="1"/>
  <c r="A1822" i="109" s="1"/>
  <c r="A2029" i="109" s="1"/>
  <c r="B366" i="109"/>
  <c r="B584" i="109" s="1"/>
  <c r="B802" i="109" s="1"/>
  <c r="B1020" i="109" s="1"/>
  <c r="B1214" i="109" s="1"/>
  <c r="B1408" i="109" s="1"/>
  <c r="B1615" i="109" s="1"/>
  <c r="B1822" i="109" s="1"/>
  <c r="B2029" i="109" s="1"/>
  <c r="C366" i="109"/>
  <c r="C584" i="109" s="1"/>
  <c r="C802" i="109" s="1"/>
  <c r="C1020" i="109" s="1"/>
  <c r="C1214" i="109" s="1"/>
  <c r="C1408" i="109" s="1"/>
  <c r="C1615" i="109" s="1"/>
  <c r="C1822" i="109" s="1"/>
  <c r="C2029" i="109" s="1"/>
  <c r="D366" i="109"/>
  <c r="D584" i="109" s="1"/>
  <c r="D802" i="109" s="1"/>
  <c r="D1020" i="109" s="1"/>
  <c r="D1214" i="109" s="1"/>
  <c r="D1408" i="109" s="1"/>
  <c r="D1615" i="109" s="1"/>
  <c r="D1822" i="109" s="1"/>
  <c r="D2029" i="109" s="1"/>
  <c r="E366" i="109"/>
  <c r="E584" i="109" s="1"/>
  <c r="E802" i="109" s="1"/>
  <c r="E1020" i="109" s="1"/>
  <c r="E1214" i="109" s="1"/>
  <c r="E1408" i="109" s="1"/>
  <c r="E1615" i="109" s="1"/>
  <c r="E1822" i="109" s="1"/>
  <c r="E2029" i="109" s="1"/>
  <c r="A367" i="109"/>
  <c r="A585" i="109" s="1"/>
  <c r="A803" i="109" s="1"/>
  <c r="A1021" i="109" s="1"/>
  <c r="A1215" i="109" s="1"/>
  <c r="A1409" i="109" s="1"/>
  <c r="A1616" i="109" s="1"/>
  <c r="A1823" i="109" s="1"/>
  <c r="A2030" i="109" s="1"/>
  <c r="B367" i="109"/>
  <c r="B585" i="109" s="1"/>
  <c r="B803" i="109" s="1"/>
  <c r="B1021" i="109" s="1"/>
  <c r="B1215" i="109" s="1"/>
  <c r="B1409" i="109" s="1"/>
  <c r="B1616" i="109" s="1"/>
  <c r="B1823" i="109" s="1"/>
  <c r="B2030" i="109" s="1"/>
  <c r="C367" i="109"/>
  <c r="C585" i="109" s="1"/>
  <c r="C803" i="109" s="1"/>
  <c r="C1021" i="109" s="1"/>
  <c r="C1215" i="109" s="1"/>
  <c r="C1409" i="109" s="1"/>
  <c r="C1616" i="109" s="1"/>
  <c r="C1823" i="109" s="1"/>
  <c r="C2030" i="109" s="1"/>
  <c r="D367" i="109"/>
  <c r="D585" i="109" s="1"/>
  <c r="D803" i="109" s="1"/>
  <c r="D1021" i="109" s="1"/>
  <c r="D1215" i="109" s="1"/>
  <c r="D1409" i="109" s="1"/>
  <c r="D1616" i="109" s="1"/>
  <c r="D1823" i="109" s="1"/>
  <c r="D2030" i="109" s="1"/>
  <c r="E367" i="109"/>
  <c r="E585" i="109" s="1"/>
  <c r="E803" i="109" s="1"/>
  <c r="E1021" i="109" s="1"/>
  <c r="E1215" i="109" s="1"/>
  <c r="E1409" i="109" s="1"/>
  <c r="E1616" i="109" s="1"/>
  <c r="E1823" i="109" s="1"/>
  <c r="E2030" i="109" s="1"/>
  <c r="A368" i="109"/>
  <c r="A586" i="109" s="1"/>
  <c r="A804" i="109" s="1"/>
  <c r="A1022" i="109" s="1"/>
  <c r="A1216" i="109" s="1"/>
  <c r="A1410" i="109" s="1"/>
  <c r="A1617" i="109" s="1"/>
  <c r="A1824" i="109" s="1"/>
  <c r="A2031" i="109" s="1"/>
  <c r="B368" i="109"/>
  <c r="B586" i="109" s="1"/>
  <c r="B804" i="109" s="1"/>
  <c r="B1022" i="109" s="1"/>
  <c r="B1216" i="109" s="1"/>
  <c r="B1410" i="109" s="1"/>
  <c r="B1617" i="109" s="1"/>
  <c r="B1824" i="109" s="1"/>
  <c r="B2031" i="109" s="1"/>
  <c r="C368" i="109"/>
  <c r="C586" i="109" s="1"/>
  <c r="C804" i="109" s="1"/>
  <c r="C1022" i="109" s="1"/>
  <c r="C1216" i="109" s="1"/>
  <c r="C1410" i="109" s="1"/>
  <c r="C1617" i="109" s="1"/>
  <c r="C1824" i="109" s="1"/>
  <c r="C2031" i="109" s="1"/>
  <c r="D368" i="109"/>
  <c r="D586" i="109" s="1"/>
  <c r="D804" i="109" s="1"/>
  <c r="D1022" i="109" s="1"/>
  <c r="D1216" i="109" s="1"/>
  <c r="D1410" i="109" s="1"/>
  <c r="D1617" i="109" s="1"/>
  <c r="D1824" i="109" s="1"/>
  <c r="D2031" i="109" s="1"/>
  <c r="E368" i="109"/>
  <c r="E586" i="109" s="1"/>
  <c r="E804" i="109" s="1"/>
  <c r="E1022" i="109" s="1"/>
  <c r="E1216" i="109" s="1"/>
  <c r="E1410" i="109" s="1"/>
  <c r="E1617" i="109" s="1"/>
  <c r="E1824" i="109" s="1"/>
  <c r="E2031" i="109" s="1"/>
  <c r="A369" i="109"/>
  <c r="A587" i="109" s="1"/>
  <c r="A805" i="109" s="1"/>
  <c r="A1023" i="109" s="1"/>
  <c r="A1217" i="109" s="1"/>
  <c r="A1411" i="109" s="1"/>
  <c r="A1618" i="109" s="1"/>
  <c r="A1825" i="109" s="1"/>
  <c r="A2032" i="109" s="1"/>
  <c r="B369" i="109"/>
  <c r="B587" i="109" s="1"/>
  <c r="B805" i="109" s="1"/>
  <c r="B1023" i="109" s="1"/>
  <c r="B1217" i="109" s="1"/>
  <c r="B1411" i="109" s="1"/>
  <c r="B1618" i="109" s="1"/>
  <c r="B1825" i="109" s="1"/>
  <c r="B2032" i="109" s="1"/>
  <c r="C369" i="109"/>
  <c r="C587" i="109" s="1"/>
  <c r="C805" i="109" s="1"/>
  <c r="C1023" i="109" s="1"/>
  <c r="C1217" i="109" s="1"/>
  <c r="C1411" i="109" s="1"/>
  <c r="C1618" i="109" s="1"/>
  <c r="C1825" i="109" s="1"/>
  <c r="C2032" i="109" s="1"/>
  <c r="D369" i="109"/>
  <c r="D587" i="109" s="1"/>
  <c r="D805" i="109" s="1"/>
  <c r="D1023" i="109" s="1"/>
  <c r="D1217" i="109" s="1"/>
  <c r="D1411" i="109" s="1"/>
  <c r="D1618" i="109" s="1"/>
  <c r="D1825" i="109" s="1"/>
  <c r="D2032" i="109" s="1"/>
  <c r="E369" i="109"/>
  <c r="E587" i="109" s="1"/>
  <c r="E805" i="109" s="1"/>
  <c r="E1023" i="109" s="1"/>
  <c r="E1217" i="109" s="1"/>
  <c r="E1411" i="109" s="1"/>
  <c r="E1618" i="109" s="1"/>
  <c r="E1825" i="109" s="1"/>
  <c r="E2032" i="109" s="1"/>
  <c r="A370" i="109"/>
  <c r="A588" i="109" s="1"/>
  <c r="A806" i="109" s="1"/>
  <c r="A1024" i="109" s="1"/>
  <c r="A1218" i="109" s="1"/>
  <c r="A1412" i="109" s="1"/>
  <c r="A1619" i="109" s="1"/>
  <c r="A1826" i="109" s="1"/>
  <c r="A2033" i="109" s="1"/>
  <c r="B370" i="109"/>
  <c r="B588" i="109" s="1"/>
  <c r="B806" i="109" s="1"/>
  <c r="B1024" i="109" s="1"/>
  <c r="B1218" i="109" s="1"/>
  <c r="B1412" i="109" s="1"/>
  <c r="B1619" i="109" s="1"/>
  <c r="B1826" i="109" s="1"/>
  <c r="B2033" i="109" s="1"/>
  <c r="C370" i="109"/>
  <c r="C588" i="109" s="1"/>
  <c r="C806" i="109" s="1"/>
  <c r="C1024" i="109" s="1"/>
  <c r="C1218" i="109" s="1"/>
  <c r="C1412" i="109" s="1"/>
  <c r="C1619" i="109" s="1"/>
  <c r="C1826" i="109" s="1"/>
  <c r="C2033" i="109" s="1"/>
  <c r="D370" i="109"/>
  <c r="D588" i="109" s="1"/>
  <c r="D806" i="109" s="1"/>
  <c r="D1024" i="109" s="1"/>
  <c r="D1218" i="109" s="1"/>
  <c r="D1412" i="109" s="1"/>
  <c r="D1619" i="109" s="1"/>
  <c r="D1826" i="109" s="1"/>
  <c r="D2033" i="109" s="1"/>
  <c r="E370" i="109"/>
  <c r="E588" i="109" s="1"/>
  <c r="E806" i="109" s="1"/>
  <c r="E1024" i="109" s="1"/>
  <c r="E1218" i="109" s="1"/>
  <c r="E1412" i="109" s="1"/>
  <c r="E1619" i="109" s="1"/>
  <c r="E1826" i="109" s="1"/>
  <c r="E2033" i="109" s="1"/>
  <c r="A371" i="109"/>
  <c r="A589" i="109" s="1"/>
  <c r="A807" i="109" s="1"/>
  <c r="A1025" i="109" s="1"/>
  <c r="A1219" i="109" s="1"/>
  <c r="A1413" i="109" s="1"/>
  <c r="A1620" i="109" s="1"/>
  <c r="A1827" i="109" s="1"/>
  <c r="A2034" i="109" s="1"/>
  <c r="B371" i="109"/>
  <c r="B589" i="109" s="1"/>
  <c r="B807" i="109" s="1"/>
  <c r="B1025" i="109" s="1"/>
  <c r="B1219" i="109" s="1"/>
  <c r="B1413" i="109" s="1"/>
  <c r="B1620" i="109" s="1"/>
  <c r="B1827" i="109" s="1"/>
  <c r="B2034" i="109" s="1"/>
  <c r="C371" i="109"/>
  <c r="C589" i="109" s="1"/>
  <c r="C807" i="109" s="1"/>
  <c r="C1025" i="109" s="1"/>
  <c r="C1219" i="109" s="1"/>
  <c r="C1413" i="109" s="1"/>
  <c r="C1620" i="109" s="1"/>
  <c r="C1827" i="109" s="1"/>
  <c r="C2034" i="109" s="1"/>
  <c r="D371" i="109"/>
  <c r="D589" i="109" s="1"/>
  <c r="D807" i="109" s="1"/>
  <c r="D1025" i="109" s="1"/>
  <c r="D1219" i="109" s="1"/>
  <c r="D1413" i="109" s="1"/>
  <c r="D1620" i="109" s="1"/>
  <c r="D1827" i="109" s="1"/>
  <c r="D2034" i="109" s="1"/>
  <c r="E371" i="109"/>
  <c r="E589" i="109" s="1"/>
  <c r="E807" i="109" s="1"/>
  <c r="E1025" i="109" s="1"/>
  <c r="E1219" i="109" s="1"/>
  <c r="E1413" i="109" s="1"/>
  <c r="E1620" i="109" s="1"/>
  <c r="E1827" i="109" s="1"/>
  <c r="E2034" i="109" s="1"/>
  <c r="A372" i="109"/>
  <c r="A590" i="109" s="1"/>
  <c r="A808" i="109" s="1"/>
  <c r="A1026" i="109" s="1"/>
  <c r="A1220" i="109" s="1"/>
  <c r="A1414" i="109" s="1"/>
  <c r="A1621" i="109" s="1"/>
  <c r="A1828" i="109" s="1"/>
  <c r="A2035" i="109" s="1"/>
  <c r="B372" i="109"/>
  <c r="B590" i="109" s="1"/>
  <c r="B808" i="109" s="1"/>
  <c r="B1026" i="109" s="1"/>
  <c r="B1220" i="109" s="1"/>
  <c r="B1414" i="109" s="1"/>
  <c r="B1621" i="109" s="1"/>
  <c r="B1828" i="109" s="1"/>
  <c r="B2035" i="109" s="1"/>
  <c r="C372" i="109"/>
  <c r="C590" i="109" s="1"/>
  <c r="C808" i="109" s="1"/>
  <c r="C1026" i="109" s="1"/>
  <c r="C1220" i="109" s="1"/>
  <c r="C1414" i="109" s="1"/>
  <c r="C1621" i="109" s="1"/>
  <c r="C1828" i="109" s="1"/>
  <c r="C2035" i="109" s="1"/>
  <c r="D372" i="109"/>
  <c r="D590" i="109" s="1"/>
  <c r="D808" i="109" s="1"/>
  <c r="D1026" i="109" s="1"/>
  <c r="D1220" i="109" s="1"/>
  <c r="D1414" i="109" s="1"/>
  <c r="D1621" i="109" s="1"/>
  <c r="D1828" i="109" s="1"/>
  <c r="D2035" i="109" s="1"/>
  <c r="E372" i="109"/>
  <c r="E590" i="109" s="1"/>
  <c r="E808" i="109" s="1"/>
  <c r="E1026" i="109" s="1"/>
  <c r="E1220" i="109" s="1"/>
  <c r="E1414" i="109" s="1"/>
  <c r="E1621" i="109" s="1"/>
  <c r="E1828" i="109" s="1"/>
  <c r="E2035" i="109" s="1"/>
  <c r="A373" i="109"/>
  <c r="A591" i="109" s="1"/>
  <c r="A809" i="109" s="1"/>
  <c r="A1027" i="109" s="1"/>
  <c r="A1221" i="109" s="1"/>
  <c r="A1415" i="109" s="1"/>
  <c r="A1622" i="109" s="1"/>
  <c r="A1829" i="109" s="1"/>
  <c r="A2036" i="109" s="1"/>
  <c r="B373" i="109"/>
  <c r="B591" i="109" s="1"/>
  <c r="B809" i="109" s="1"/>
  <c r="B1027" i="109" s="1"/>
  <c r="B1221" i="109" s="1"/>
  <c r="B1415" i="109" s="1"/>
  <c r="B1622" i="109" s="1"/>
  <c r="B1829" i="109" s="1"/>
  <c r="B2036" i="109" s="1"/>
  <c r="C373" i="109"/>
  <c r="C591" i="109" s="1"/>
  <c r="C809" i="109" s="1"/>
  <c r="C1027" i="109" s="1"/>
  <c r="C1221" i="109" s="1"/>
  <c r="C1415" i="109" s="1"/>
  <c r="C1622" i="109" s="1"/>
  <c r="C1829" i="109" s="1"/>
  <c r="C2036" i="109" s="1"/>
  <c r="D373" i="109"/>
  <c r="D591" i="109" s="1"/>
  <c r="D809" i="109" s="1"/>
  <c r="D1027" i="109" s="1"/>
  <c r="D1221" i="109" s="1"/>
  <c r="D1415" i="109" s="1"/>
  <c r="D1622" i="109" s="1"/>
  <c r="D1829" i="109" s="1"/>
  <c r="D2036" i="109" s="1"/>
  <c r="E373" i="109"/>
  <c r="E591" i="109" s="1"/>
  <c r="E809" i="109" s="1"/>
  <c r="E1027" i="109" s="1"/>
  <c r="E1221" i="109" s="1"/>
  <c r="E1415" i="109" s="1"/>
  <c r="E1622" i="109" s="1"/>
  <c r="E1829" i="109" s="1"/>
  <c r="E2036" i="109" s="1"/>
  <c r="A374" i="109"/>
  <c r="A592" i="109" s="1"/>
  <c r="A810" i="109" s="1"/>
  <c r="A1028" i="109" s="1"/>
  <c r="A1222" i="109" s="1"/>
  <c r="A1416" i="109" s="1"/>
  <c r="A1623" i="109" s="1"/>
  <c r="A1830" i="109" s="1"/>
  <c r="A2037" i="109" s="1"/>
  <c r="B374" i="109"/>
  <c r="B592" i="109" s="1"/>
  <c r="B810" i="109" s="1"/>
  <c r="B1028" i="109" s="1"/>
  <c r="B1222" i="109" s="1"/>
  <c r="B1416" i="109" s="1"/>
  <c r="B1623" i="109" s="1"/>
  <c r="B1830" i="109" s="1"/>
  <c r="B2037" i="109" s="1"/>
  <c r="C374" i="109"/>
  <c r="C592" i="109" s="1"/>
  <c r="C810" i="109" s="1"/>
  <c r="C1028" i="109" s="1"/>
  <c r="C1222" i="109" s="1"/>
  <c r="C1416" i="109" s="1"/>
  <c r="C1623" i="109" s="1"/>
  <c r="C1830" i="109" s="1"/>
  <c r="C2037" i="109" s="1"/>
  <c r="D374" i="109"/>
  <c r="D592" i="109" s="1"/>
  <c r="D810" i="109" s="1"/>
  <c r="D1028" i="109" s="1"/>
  <c r="D1222" i="109" s="1"/>
  <c r="D1416" i="109" s="1"/>
  <c r="D1623" i="109" s="1"/>
  <c r="D1830" i="109" s="1"/>
  <c r="D2037" i="109" s="1"/>
  <c r="E374" i="109"/>
  <c r="E592" i="109" s="1"/>
  <c r="E810" i="109" s="1"/>
  <c r="E1028" i="109" s="1"/>
  <c r="E1222" i="109" s="1"/>
  <c r="E1416" i="109" s="1"/>
  <c r="E1623" i="109" s="1"/>
  <c r="E1830" i="109" s="1"/>
  <c r="E2037" i="109" s="1"/>
  <c r="A375" i="109"/>
  <c r="A593" i="109" s="1"/>
  <c r="A811" i="109" s="1"/>
  <c r="A1029" i="109" s="1"/>
  <c r="A1223" i="109" s="1"/>
  <c r="A1417" i="109" s="1"/>
  <c r="A1624" i="109" s="1"/>
  <c r="A1831" i="109" s="1"/>
  <c r="A2038" i="109" s="1"/>
  <c r="B375" i="109"/>
  <c r="B593" i="109" s="1"/>
  <c r="B811" i="109" s="1"/>
  <c r="B1029" i="109" s="1"/>
  <c r="B1223" i="109" s="1"/>
  <c r="B1417" i="109" s="1"/>
  <c r="B1624" i="109" s="1"/>
  <c r="B1831" i="109" s="1"/>
  <c r="B2038" i="109" s="1"/>
  <c r="C375" i="109"/>
  <c r="C593" i="109" s="1"/>
  <c r="C811" i="109" s="1"/>
  <c r="C1029" i="109" s="1"/>
  <c r="C1223" i="109" s="1"/>
  <c r="C1417" i="109" s="1"/>
  <c r="C1624" i="109" s="1"/>
  <c r="C1831" i="109" s="1"/>
  <c r="C2038" i="109" s="1"/>
  <c r="D375" i="109"/>
  <c r="D593" i="109" s="1"/>
  <c r="D811" i="109" s="1"/>
  <c r="D1029" i="109" s="1"/>
  <c r="D1223" i="109" s="1"/>
  <c r="D1417" i="109" s="1"/>
  <c r="D1624" i="109" s="1"/>
  <c r="D1831" i="109" s="1"/>
  <c r="D2038" i="109" s="1"/>
  <c r="E375" i="109"/>
  <c r="E593" i="109" s="1"/>
  <c r="E811" i="109" s="1"/>
  <c r="E1029" i="109" s="1"/>
  <c r="E1223" i="109" s="1"/>
  <c r="E1417" i="109" s="1"/>
  <c r="E1624" i="109" s="1"/>
  <c r="E1831" i="109" s="1"/>
  <c r="E2038" i="109" s="1"/>
  <c r="A376" i="109"/>
  <c r="A594" i="109" s="1"/>
  <c r="A812" i="109" s="1"/>
  <c r="A1030" i="109" s="1"/>
  <c r="A1224" i="109" s="1"/>
  <c r="A1418" i="109" s="1"/>
  <c r="A1625" i="109" s="1"/>
  <c r="A1832" i="109" s="1"/>
  <c r="A2039" i="109" s="1"/>
  <c r="B376" i="109"/>
  <c r="B594" i="109" s="1"/>
  <c r="B812" i="109" s="1"/>
  <c r="B1030" i="109" s="1"/>
  <c r="B1224" i="109" s="1"/>
  <c r="B1418" i="109" s="1"/>
  <c r="B1625" i="109" s="1"/>
  <c r="B1832" i="109" s="1"/>
  <c r="B2039" i="109" s="1"/>
  <c r="C376" i="109"/>
  <c r="C594" i="109" s="1"/>
  <c r="C812" i="109" s="1"/>
  <c r="C1030" i="109" s="1"/>
  <c r="C1224" i="109" s="1"/>
  <c r="C1418" i="109" s="1"/>
  <c r="C1625" i="109" s="1"/>
  <c r="C1832" i="109" s="1"/>
  <c r="C2039" i="109" s="1"/>
  <c r="D376" i="109"/>
  <c r="D594" i="109" s="1"/>
  <c r="D812" i="109" s="1"/>
  <c r="D1030" i="109" s="1"/>
  <c r="D1224" i="109" s="1"/>
  <c r="D1418" i="109" s="1"/>
  <c r="D1625" i="109" s="1"/>
  <c r="D1832" i="109" s="1"/>
  <c r="D2039" i="109" s="1"/>
  <c r="E376" i="109"/>
  <c r="E594" i="109" s="1"/>
  <c r="E812" i="109" s="1"/>
  <c r="E1030" i="109" s="1"/>
  <c r="E1224" i="109" s="1"/>
  <c r="E1418" i="109" s="1"/>
  <c r="E1625" i="109" s="1"/>
  <c r="E1832" i="109" s="1"/>
  <c r="E2039" i="109" s="1"/>
  <c r="A377" i="109"/>
  <c r="A595" i="109" s="1"/>
  <c r="A813" i="109" s="1"/>
  <c r="A1031" i="109" s="1"/>
  <c r="A1225" i="109" s="1"/>
  <c r="A1419" i="109" s="1"/>
  <c r="A1626" i="109" s="1"/>
  <c r="A1833" i="109" s="1"/>
  <c r="A2040" i="109" s="1"/>
  <c r="B377" i="109"/>
  <c r="B595" i="109" s="1"/>
  <c r="B813" i="109" s="1"/>
  <c r="B1031" i="109" s="1"/>
  <c r="B1225" i="109" s="1"/>
  <c r="B1419" i="109" s="1"/>
  <c r="B1626" i="109" s="1"/>
  <c r="B1833" i="109" s="1"/>
  <c r="B2040" i="109" s="1"/>
  <c r="C377" i="109"/>
  <c r="C595" i="109" s="1"/>
  <c r="C813" i="109" s="1"/>
  <c r="C1031" i="109" s="1"/>
  <c r="C1225" i="109" s="1"/>
  <c r="C1419" i="109" s="1"/>
  <c r="C1626" i="109" s="1"/>
  <c r="C1833" i="109" s="1"/>
  <c r="C2040" i="109" s="1"/>
  <c r="D377" i="109"/>
  <c r="D595" i="109" s="1"/>
  <c r="D813" i="109" s="1"/>
  <c r="D1031" i="109" s="1"/>
  <c r="D1225" i="109" s="1"/>
  <c r="D1419" i="109" s="1"/>
  <c r="D1626" i="109" s="1"/>
  <c r="D1833" i="109" s="1"/>
  <c r="D2040" i="109" s="1"/>
  <c r="E377" i="109"/>
  <c r="E595" i="109" s="1"/>
  <c r="E813" i="109" s="1"/>
  <c r="E1031" i="109" s="1"/>
  <c r="E1225" i="109" s="1"/>
  <c r="E1419" i="109" s="1"/>
  <c r="E1626" i="109" s="1"/>
  <c r="E1833" i="109" s="1"/>
  <c r="E2040" i="109" s="1"/>
  <c r="A378" i="109"/>
  <c r="A596" i="109" s="1"/>
  <c r="A814" i="109" s="1"/>
  <c r="A1032" i="109" s="1"/>
  <c r="A1226" i="109" s="1"/>
  <c r="A1420" i="109" s="1"/>
  <c r="A1627" i="109" s="1"/>
  <c r="A1834" i="109" s="1"/>
  <c r="A2041" i="109" s="1"/>
  <c r="B378" i="109"/>
  <c r="B596" i="109" s="1"/>
  <c r="B814" i="109" s="1"/>
  <c r="B1032" i="109" s="1"/>
  <c r="B1226" i="109" s="1"/>
  <c r="B1420" i="109" s="1"/>
  <c r="B1627" i="109" s="1"/>
  <c r="B1834" i="109" s="1"/>
  <c r="B2041" i="109" s="1"/>
  <c r="C378" i="109"/>
  <c r="C596" i="109" s="1"/>
  <c r="C814" i="109" s="1"/>
  <c r="C1032" i="109" s="1"/>
  <c r="C1226" i="109" s="1"/>
  <c r="C1420" i="109" s="1"/>
  <c r="C1627" i="109" s="1"/>
  <c r="C1834" i="109" s="1"/>
  <c r="C2041" i="109" s="1"/>
  <c r="D378" i="109"/>
  <c r="D596" i="109" s="1"/>
  <c r="D814" i="109" s="1"/>
  <c r="D1032" i="109" s="1"/>
  <c r="D1226" i="109" s="1"/>
  <c r="D1420" i="109" s="1"/>
  <c r="D1627" i="109" s="1"/>
  <c r="D1834" i="109" s="1"/>
  <c r="D2041" i="109" s="1"/>
  <c r="E378" i="109"/>
  <c r="E596" i="109" s="1"/>
  <c r="E814" i="109" s="1"/>
  <c r="E1032" i="109" s="1"/>
  <c r="E1226" i="109" s="1"/>
  <c r="E1420" i="109" s="1"/>
  <c r="E1627" i="109" s="1"/>
  <c r="E1834" i="109" s="1"/>
  <c r="E2041" i="109" s="1"/>
  <c r="A379" i="109"/>
  <c r="A597" i="109" s="1"/>
  <c r="A815" i="109" s="1"/>
  <c r="A1033" i="109" s="1"/>
  <c r="A1227" i="109" s="1"/>
  <c r="A1421" i="109" s="1"/>
  <c r="A1628" i="109" s="1"/>
  <c r="A1835" i="109" s="1"/>
  <c r="A2042" i="109" s="1"/>
  <c r="B379" i="109"/>
  <c r="B597" i="109" s="1"/>
  <c r="B815" i="109" s="1"/>
  <c r="B1033" i="109" s="1"/>
  <c r="B1227" i="109" s="1"/>
  <c r="B1421" i="109" s="1"/>
  <c r="B1628" i="109" s="1"/>
  <c r="B1835" i="109" s="1"/>
  <c r="B2042" i="109" s="1"/>
  <c r="C379" i="109"/>
  <c r="C597" i="109" s="1"/>
  <c r="C815" i="109" s="1"/>
  <c r="C1033" i="109" s="1"/>
  <c r="C1227" i="109" s="1"/>
  <c r="C1421" i="109" s="1"/>
  <c r="C1628" i="109" s="1"/>
  <c r="C1835" i="109" s="1"/>
  <c r="C2042" i="109" s="1"/>
  <c r="D379" i="109"/>
  <c r="D597" i="109" s="1"/>
  <c r="D815" i="109" s="1"/>
  <c r="D1033" i="109" s="1"/>
  <c r="D1227" i="109" s="1"/>
  <c r="D1421" i="109" s="1"/>
  <c r="D1628" i="109" s="1"/>
  <c r="D1835" i="109" s="1"/>
  <c r="D2042" i="109" s="1"/>
  <c r="E379" i="109"/>
  <c r="E597" i="109" s="1"/>
  <c r="E815" i="109" s="1"/>
  <c r="E1033" i="109" s="1"/>
  <c r="E1227" i="109" s="1"/>
  <c r="E1421" i="109" s="1"/>
  <c r="E1628" i="109" s="1"/>
  <c r="E1835" i="109" s="1"/>
  <c r="E2042" i="109" s="1"/>
  <c r="A380" i="109"/>
  <c r="A598" i="109" s="1"/>
  <c r="A816" i="109" s="1"/>
  <c r="A1034" i="109" s="1"/>
  <c r="A1228" i="109" s="1"/>
  <c r="A1422" i="109" s="1"/>
  <c r="A1629" i="109" s="1"/>
  <c r="A1836" i="109" s="1"/>
  <c r="A2043" i="109" s="1"/>
  <c r="B380" i="109"/>
  <c r="B598" i="109" s="1"/>
  <c r="B816" i="109" s="1"/>
  <c r="B1034" i="109" s="1"/>
  <c r="B1228" i="109" s="1"/>
  <c r="B1422" i="109" s="1"/>
  <c r="B1629" i="109" s="1"/>
  <c r="B1836" i="109" s="1"/>
  <c r="B2043" i="109" s="1"/>
  <c r="C380" i="109"/>
  <c r="C598" i="109" s="1"/>
  <c r="C816" i="109" s="1"/>
  <c r="C1034" i="109" s="1"/>
  <c r="C1228" i="109" s="1"/>
  <c r="C1422" i="109" s="1"/>
  <c r="C1629" i="109" s="1"/>
  <c r="C1836" i="109" s="1"/>
  <c r="C2043" i="109" s="1"/>
  <c r="D380" i="109"/>
  <c r="D598" i="109" s="1"/>
  <c r="D816" i="109" s="1"/>
  <c r="D1034" i="109" s="1"/>
  <c r="D1228" i="109" s="1"/>
  <c r="D1422" i="109" s="1"/>
  <c r="D1629" i="109" s="1"/>
  <c r="D1836" i="109" s="1"/>
  <c r="D2043" i="109" s="1"/>
  <c r="E380" i="109"/>
  <c r="E598" i="109" s="1"/>
  <c r="E816" i="109" s="1"/>
  <c r="E1034" i="109" s="1"/>
  <c r="E1228" i="109" s="1"/>
  <c r="E1422" i="109" s="1"/>
  <c r="E1629" i="109" s="1"/>
  <c r="E1836" i="109" s="1"/>
  <c r="E2043" i="109" s="1"/>
  <c r="A381" i="109"/>
  <c r="A599" i="109" s="1"/>
  <c r="A817" i="109" s="1"/>
  <c r="A1035" i="109" s="1"/>
  <c r="A1229" i="109" s="1"/>
  <c r="A1423" i="109" s="1"/>
  <c r="A1630" i="109" s="1"/>
  <c r="A1837" i="109" s="1"/>
  <c r="A2044" i="109" s="1"/>
  <c r="B381" i="109"/>
  <c r="B599" i="109" s="1"/>
  <c r="B817" i="109" s="1"/>
  <c r="B1035" i="109" s="1"/>
  <c r="B1229" i="109" s="1"/>
  <c r="B1423" i="109" s="1"/>
  <c r="B1630" i="109" s="1"/>
  <c r="B1837" i="109" s="1"/>
  <c r="B2044" i="109" s="1"/>
  <c r="C381" i="109"/>
  <c r="C599" i="109" s="1"/>
  <c r="C817" i="109" s="1"/>
  <c r="C1035" i="109" s="1"/>
  <c r="C1229" i="109" s="1"/>
  <c r="C1423" i="109" s="1"/>
  <c r="C1630" i="109" s="1"/>
  <c r="C1837" i="109" s="1"/>
  <c r="C2044" i="109" s="1"/>
  <c r="D381" i="109"/>
  <c r="D599" i="109" s="1"/>
  <c r="D817" i="109" s="1"/>
  <c r="D1035" i="109" s="1"/>
  <c r="D1229" i="109" s="1"/>
  <c r="D1423" i="109" s="1"/>
  <c r="D1630" i="109" s="1"/>
  <c r="D1837" i="109" s="1"/>
  <c r="D2044" i="109" s="1"/>
  <c r="E381" i="109"/>
  <c r="E599" i="109" s="1"/>
  <c r="E817" i="109" s="1"/>
  <c r="E1035" i="109" s="1"/>
  <c r="E1229" i="109" s="1"/>
  <c r="E1423" i="109" s="1"/>
  <c r="E1630" i="109" s="1"/>
  <c r="E1837" i="109" s="1"/>
  <c r="E2044" i="109" s="1"/>
  <c r="A382" i="109"/>
  <c r="A600" i="109" s="1"/>
  <c r="A818" i="109" s="1"/>
  <c r="A1036" i="109" s="1"/>
  <c r="A1230" i="109" s="1"/>
  <c r="A1424" i="109" s="1"/>
  <c r="A1631" i="109" s="1"/>
  <c r="A1838" i="109" s="1"/>
  <c r="A2045" i="109" s="1"/>
  <c r="B382" i="109"/>
  <c r="B600" i="109" s="1"/>
  <c r="B818" i="109" s="1"/>
  <c r="B1036" i="109" s="1"/>
  <c r="B1230" i="109" s="1"/>
  <c r="B1424" i="109" s="1"/>
  <c r="B1631" i="109" s="1"/>
  <c r="B1838" i="109" s="1"/>
  <c r="B2045" i="109" s="1"/>
  <c r="C382" i="109"/>
  <c r="C600" i="109" s="1"/>
  <c r="C818" i="109" s="1"/>
  <c r="C1036" i="109" s="1"/>
  <c r="C1230" i="109" s="1"/>
  <c r="C1424" i="109" s="1"/>
  <c r="C1631" i="109" s="1"/>
  <c r="C1838" i="109" s="1"/>
  <c r="C2045" i="109" s="1"/>
  <c r="D382" i="109"/>
  <c r="D600" i="109" s="1"/>
  <c r="D818" i="109" s="1"/>
  <c r="D1036" i="109" s="1"/>
  <c r="D1230" i="109" s="1"/>
  <c r="D1424" i="109" s="1"/>
  <c r="D1631" i="109" s="1"/>
  <c r="D1838" i="109" s="1"/>
  <c r="D2045" i="109" s="1"/>
  <c r="E382" i="109"/>
  <c r="E600" i="109" s="1"/>
  <c r="E818" i="109" s="1"/>
  <c r="E1036" i="109" s="1"/>
  <c r="E1230" i="109" s="1"/>
  <c r="E1424" i="109" s="1"/>
  <c r="E1631" i="109" s="1"/>
  <c r="E1838" i="109" s="1"/>
  <c r="E2045" i="109" s="1"/>
  <c r="A383" i="109"/>
  <c r="A601" i="109" s="1"/>
  <c r="A819" i="109" s="1"/>
  <c r="A1037" i="109" s="1"/>
  <c r="A1231" i="109" s="1"/>
  <c r="A1425" i="109" s="1"/>
  <c r="A1632" i="109" s="1"/>
  <c r="A1839" i="109" s="1"/>
  <c r="A2046" i="109" s="1"/>
  <c r="B383" i="109"/>
  <c r="B601" i="109" s="1"/>
  <c r="B819" i="109" s="1"/>
  <c r="B1037" i="109" s="1"/>
  <c r="B1231" i="109" s="1"/>
  <c r="B1425" i="109" s="1"/>
  <c r="B1632" i="109" s="1"/>
  <c r="B1839" i="109" s="1"/>
  <c r="B2046" i="109" s="1"/>
  <c r="C383" i="109"/>
  <c r="C601" i="109" s="1"/>
  <c r="C819" i="109" s="1"/>
  <c r="C1037" i="109" s="1"/>
  <c r="C1231" i="109" s="1"/>
  <c r="C1425" i="109" s="1"/>
  <c r="C1632" i="109" s="1"/>
  <c r="C1839" i="109" s="1"/>
  <c r="C2046" i="109" s="1"/>
  <c r="D383" i="109"/>
  <c r="D601" i="109" s="1"/>
  <c r="D819" i="109" s="1"/>
  <c r="D1037" i="109" s="1"/>
  <c r="D1231" i="109" s="1"/>
  <c r="D1425" i="109" s="1"/>
  <c r="D1632" i="109" s="1"/>
  <c r="D1839" i="109" s="1"/>
  <c r="D2046" i="109" s="1"/>
  <c r="E383" i="109"/>
  <c r="E601" i="109" s="1"/>
  <c r="E819" i="109" s="1"/>
  <c r="E1037" i="109" s="1"/>
  <c r="E1231" i="109" s="1"/>
  <c r="E1425" i="109" s="1"/>
  <c r="E1632" i="109" s="1"/>
  <c r="E1839" i="109" s="1"/>
  <c r="E2046" i="109" s="1"/>
  <c r="A384" i="109"/>
  <c r="A602" i="109" s="1"/>
  <c r="A820" i="109" s="1"/>
  <c r="A1038" i="109" s="1"/>
  <c r="A1232" i="109" s="1"/>
  <c r="A1426" i="109" s="1"/>
  <c r="A1633" i="109" s="1"/>
  <c r="A1840" i="109" s="1"/>
  <c r="A2047" i="109" s="1"/>
  <c r="B384" i="109"/>
  <c r="B602" i="109" s="1"/>
  <c r="B820" i="109" s="1"/>
  <c r="B1038" i="109" s="1"/>
  <c r="B1232" i="109" s="1"/>
  <c r="B1426" i="109" s="1"/>
  <c r="B1633" i="109" s="1"/>
  <c r="B1840" i="109" s="1"/>
  <c r="B2047" i="109" s="1"/>
  <c r="C384" i="109"/>
  <c r="C602" i="109" s="1"/>
  <c r="C820" i="109" s="1"/>
  <c r="C1038" i="109" s="1"/>
  <c r="C1232" i="109" s="1"/>
  <c r="C1426" i="109" s="1"/>
  <c r="C1633" i="109" s="1"/>
  <c r="C1840" i="109" s="1"/>
  <c r="C2047" i="109" s="1"/>
  <c r="D384" i="109"/>
  <c r="D602" i="109" s="1"/>
  <c r="D820" i="109" s="1"/>
  <c r="D1038" i="109" s="1"/>
  <c r="D1232" i="109" s="1"/>
  <c r="D1426" i="109" s="1"/>
  <c r="D1633" i="109" s="1"/>
  <c r="D1840" i="109" s="1"/>
  <c r="D2047" i="109" s="1"/>
  <c r="E384" i="109"/>
  <c r="E602" i="109" s="1"/>
  <c r="E820" i="109" s="1"/>
  <c r="E1038" i="109" s="1"/>
  <c r="E1232" i="109" s="1"/>
  <c r="E1426" i="109" s="1"/>
  <c r="E1633" i="109" s="1"/>
  <c r="E1840" i="109" s="1"/>
  <c r="E2047" i="109" s="1"/>
  <c r="A385" i="109"/>
  <c r="A603" i="109" s="1"/>
  <c r="A821" i="109" s="1"/>
  <c r="A1039" i="109" s="1"/>
  <c r="A1233" i="109" s="1"/>
  <c r="A1427" i="109" s="1"/>
  <c r="A1634" i="109" s="1"/>
  <c r="A1841" i="109" s="1"/>
  <c r="A2048" i="109" s="1"/>
  <c r="B385" i="109"/>
  <c r="B603" i="109" s="1"/>
  <c r="B821" i="109" s="1"/>
  <c r="B1039" i="109" s="1"/>
  <c r="B1233" i="109" s="1"/>
  <c r="B1427" i="109" s="1"/>
  <c r="B1634" i="109" s="1"/>
  <c r="B1841" i="109" s="1"/>
  <c r="B2048" i="109" s="1"/>
  <c r="C385" i="109"/>
  <c r="C603" i="109" s="1"/>
  <c r="C821" i="109" s="1"/>
  <c r="C1039" i="109" s="1"/>
  <c r="C1233" i="109" s="1"/>
  <c r="C1427" i="109" s="1"/>
  <c r="C1634" i="109" s="1"/>
  <c r="C1841" i="109" s="1"/>
  <c r="C2048" i="109" s="1"/>
  <c r="D385" i="109"/>
  <c r="D603" i="109" s="1"/>
  <c r="D821" i="109" s="1"/>
  <c r="D1039" i="109" s="1"/>
  <c r="D1233" i="109" s="1"/>
  <c r="D1427" i="109" s="1"/>
  <c r="D1634" i="109" s="1"/>
  <c r="D1841" i="109" s="1"/>
  <c r="D2048" i="109" s="1"/>
  <c r="E385" i="109"/>
  <c r="E603" i="109" s="1"/>
  <c r="E821" i="109" s="1"/>
  <c r="E1039" i="109" s="1"/>
  <c r="E1233" i="109" s="1"/>
  <c r="E1427" i="109" s="1"/>
  <c r="E1634" i="109" s="1"/>
  <c r="E1841" i="109" s="1"/>
  <c r="E2048" i="109" s="1"/>
  <c r="A386" i="109"/>
  <c r="A604" i="109" s="1"/>
  <c r="A822" i="109" s="1"/>
  <c r="A1040" i="109" s="1"/>
  <c r="A1234" i="109" s="1"/>
  <c r="A1428" i="109" s="1"/>
  <c r="A1635" i="109" s="1"/>
  <c r="A1842" i="109" s="1"/>
  <c r="A2049" i="109" s="1"/>
  <c r="B386" i="109"/>
  <c r="B604" i="109" s="1"/>
  <c r="B822" i="109" s="1"/>
  <c r="B1040" i="109" s="1"/>
  <c r="B1234" i="109" s="1"/>
  <c r="B1428" i="109" s="1"/>
  <c r="B1635" i="109" s="1"/>
  <c r="B1842" i="109" s="1"/>
  <c r="B2049" i="109" s="1"/>
  <c r="C386" i="109"/>
  <c r="C604" i="109" s="1"/>
  <c r="C822" i="109" s="1"/>
  <c r="C1040" i="109" s="1"/>
  <c r="C1234" i="109" s="1"/>
  <c r="C1428" i="109" s="1"/>
  <c r="C1635" i="109" s="1"/>
  <c r="C1842" i="109" s="1"/>
  <c r="C2049" i="109" s="1"/>
  <c r="D386" i="109"/>
  <c r="D604" i="109" s="1"/>
  <c r="D822" i="109" s="1"/>
  <c r="D1040" i="109" s="1"/>
  <c r="D1234" i="109" s="1"/>
  <c r="D1428" i="109" s="1"/>
  <c r="D1635" i="109" s="1"/>
  <c r="D1842" i="109" s="1"/>
  <c r="D2049" i="109" s="1"/>
  <c r="E386" i="109"/>
  <c r="E604" i="109" s="1"/>
  <c r="E822" i="109" s="1"/>
  <c r="E1040" i="109" s="1"/>
  <c r="E1234" i="109" s="1"/>
  <c r="E1428" i="109" s="1"/>
  <c r="E1635" i="109" s="1"/>
  <c r="E1842" i="109" s="1"/>
  <c r="E2049" i="109" s="1"/>
  <c r="A387" i="109"/>
  <c r="A605" i="109" s="1"/>
  <c r="A823" i="109" s="1"/>
  <c r="A1041" i="109" s="1"/>
  <c r="A1235" i="109" s="1"/>
  <c r="A1429" i="109" s="1"/>
  <c r="A1636" i="109" s="1"/>
  <c r="A1843" i="109" s="1"/>
  <c r="A2050" i="109" s="1"/>
  <c r="B387" i="109"/>
  <c r="B605" i="109" s="1"/>
  <c r="B823" i="109" s="1"/>
  <c r="B1041" i="109" s="1"/>
  <c r="B1235" i="109" s="1"/>
  <c r="B1429" i="109" s="1"/>
  <c r="B1636" i="109" s="1"/>
  <c r="B1843" i="109" s="1"/>
  <c r="B2050" i="109" s="1"/>
  <c r="C387" i="109"/>
  <c r="C605" i="109" s="1"/>
  <c r="C823" i="109" s="1"/>
  <c r="C1041" i="109" s="1"/>
  <c r="C1235" i="109" s="1"/>
  <c r="C1429" i="109" s="1"/>
  <c r="C1636" i="109" s="1"/>
  <c r="C1843" i="109" s="1"/>
  <c r="C2050" i="109" s="1"/>
  <c r="D387" i="109"/>
  <c r="D605" i="109" s="1"/>
  <c r="D823" i="109" s="1"/>
  <c r="D1041" i="109" s="1"/>
  <c r="D1235" i="109" s="1"/>
  <c r="D1429" i="109" s="1"/>
  <c r="D1636" i="109" s="1"/>
  <c r="D1843" i="109" s="1"/>
  <c r="D2050" i="109" s="1"/>
  <c r="E387" i="109"/>
  <c r="E605" i="109" s="1"/>
  <c r="E823" i="109" s="1"/>
  <c r="E1041" i="109" s="1"/>
  <c r="E1235" i="109" s="1"/>
  <c r="E1429" i="109" s="1"/>
  <c r="E1636" i="109" s="1"/>
  <c r="E1843" i="109" s="1"/>
  <c r="E2050" i="109" s="1"/>
  <c r="E199" i="109"/>
  <c r="D199" i="109"/>
  <c r="C199" i="109"/>
  <c r="C393" i="109" s="1"/>
  <c r="C611" i="109" s="1"/>
  <c r="C829" i="109" s="1"/>
  <c r="C1047" i="109" s="1"/>
  <c r="C1241" i="109" s="1"/>
  <c r="C1435" i="109" s="1"/>
  <c r="C1642" i="109" s="1"/>
  <c r="C1849" i="109" s="1"/>
  <c r="B199" i="109"/>
  <c r="A199" i="109"/>
  <c r="A393" i="109" s="1"/>
  <c r="I1043" i="109"/>
  <c r="I607" i="109"/>
  <c r="V194" i="109"/>
  <c r="AJ388" i="109" s="1"/>
  <c r="V9" i="109"/>
  <c r="AL203" i="109" s="1"/>
  <c r="AL1245" i="109" s="1"/>
  <c r="V7" i="109"/>
  <c r="V5" i="109"/>
  <c r="J611" i="109"/>
  <c r="AM1507" i="109" l="1"/>
  <c r="AN1714" i="109" s="1"/>
  <c r="AM1714" i="109"/>
  <c r="AJ1245" i="109"/>
  <c r="AV1245" i="109" s="1"/>
  <c r="AV203" i="109"/>
  <c r="AH388" i="109"/>
  <c r="A611" i="109"/>
  <c r="E393" i="109"/>
  <c r="E611" i="109" s="1"/>
  <c r="E829" i="109" s="1"/>
  <c r="E1047" i="109" s="1"/>
  <c r="E1241" i="109" s="1"/>
  <c r="E1435" i="109" s="1"/>
  <c r="E1642" i="109" s="1"/>
  <c r="E1849" i="109" s="1"/>
  <c r="AG203" i="109"/>
  <c r="AH203" i="109"/>
  <c r="AH1995" i="109"/>
  <c r="AJ1995" i="109" s="1"/>
  <c r="AK1995" i="109" s="1"/>
  <c r="AH2003" i="109"/>
  <c r="AJ2003" i="109" s="1"/>
  <c r="AK2003" i="109" s="1"/>
  <c r="AH2011" i="109"/>
  <c r="AJ2011" i="109" s="1"/>
  <c r="AK2011" i="109" s="1"/>
  <c r="AH2019" i="109"/>
  <c r="AJ2019" i="109" s="1"/>
  <c r="AK2019" i="109" s="1"/>
  <c r="AH2025" i="109"/>
  <c r="AJ2025" i="109" s="1"/>
  <c r="AH2033" i="109"/>
  <c r="AJ2033" i="109" s="1"/>
  <c r="AH2041" i="109"/>
  <c r="AJ2041" i="109" s="1"/>
  <c r="AH1998" i="109"/>
  <c r="AJ1998" i="109" s="1"/>
  <c r="AK1998" i="109" s="1"/>
  <c r="AH2018" i="109"/>
  <c r="AJ2018" i="109" s="1"/>
  <c r="AK2018" i="109" s="1"/>
  <c r="AH2024" i="109"/>
  <c r="AJ2024" i="109" s="1"/>
  <c r="AH2036" i="109"/>
  <c r="AJ2036" i="109" s="1"/>
  <c r="AK2036" i="109" s="1"/>
  <c r="AH1992" i="109"/>
  <c r="AJ1992" i="109" s="1"/>
  <c r="AK1992" i="109" s="1"/>
  <c r="AH2000" i="109"/>
  <c r="AJ2000" i="109" s="1"/>
  <c r="AK2000" i="109" s="1"/>
  <c r="AH2008" i="109"/>
  <c r="AJ2008" i="109" s="1"/>
  <c r="AK2008" i="109" s="1"/>
  <c r="AH2016" i="109"/>
  <c r="AJ2016" i="109" s="1"/>
  <c r="AK2016" i="109" s="1"/>
  <c r="AH2026" i="109"/>
  <c r="AJ2026" i="109" s="1"/>
  <c r="AH2034" i="109"/>
  <c r="AJ2034" i="109" s="1"/>
  <c r="AK2034" i="109" s="1"/>
  <c r="AH2042" i="109"/>
  <c r="AJ2042" i="109" s="1"/>
  <c r="AK2042" i="109" s="1"/>
  <c r="AH1993" i="109"/>
  <c r="AJ1993" i="109" s="1"/>
  <c r="AK1993" i="109" s="1"/>
  <c r="AH2001" i="109"/>
  <c r="AJ2001" i="109" s="1"/>
  <c r="AK2001" i="109" s="1"/>
  <c r="AH2009" i="109"/>
  <c r="AJ2009" i="109" s="1"/>
  <c r="AK2009" i="109" s="1"/>
  <c r="AH2017" i="109"/>
  <c r="AJ2017" i="109" s="1"/>
  <c r="AK2017" i="109" s="1"/>
  <c r="AH2027" i="109"/>
  <c r="AJ2027" i="109" s="1"/>
  <c r="AH2035" i="109"/>
  <c r="AJ2035" i="109" s="1"/>
  <c r="AH2002" i="109"/>
  <c r="AJ2002" i="109" s="1"/>
  <c r="AK2002" i="109" s="1"/>
  <c r="AH2032" i="109"/>
  <c r="AJ2032" i="109" s="1"/>
  <c r="AK2032" i="109" s="1"/>
  <c r="AH1991" i="109"/>
  <c r="AJ1991" i="109" s="1"/>
  <c r="AK1991" i="109" s="1"/>
  <c r="AH1999" i="109"/>
  <c r="AJ1999" i="109" s="1"/>
  <c r="AK1999" i="109" s="1"/>
  <c r="AH2007" i="109"/>
  <c r="AJ2007" i="109" s="1"/>
  <c r="AK2007" i="109" s="1"/>
  <c r="AH2015" i="109"/>
  <c r="AJ2015" i="109" s="1"/>
  <c r="AK2015" i="109" s="1"/>
  <c r="AH2023" i="109"/>
  <c r="AJ2023" i="109" s="1"/>
  <c r="AK2023" i="109" s="1"/>
  <c r="AH2029" i="109"/>
  <c r="AJ2029" i="109" s="1"/>
  <c r="AH2037" i="109"/>
  <c r="AJ2037" i="109" s="1"/>
  <c r="AH1994" i="109"/>
  <c r="AJ1994" i="109" s="1"/>
  <c r="AK1994" i="109" s="1"/>
  <c r="AH2006" i="109"/>
  <c r="AJ2006" i="109" s="1"/>
  <c r="AK2006" i="109" s="1"/>
  <c r="AH2022" i="109"/>
  <c r="AJ2022" i="109" s="1"/>
  <c r="AK2022" i="109" s="1"/>
  <c r="AH2028" i="109"/>
  <c r="AJ2028" i="109" s="1"/>
  <c r="AH1996" i="109"/>
  <c r="AJ1996" i="109" s="1"/>
  <c r="AK1996" i="109" s="1"/>
  <c r="AH2004" i="109"/>
  <c r="AJ2004" i="109" s="1"/>
  <c r="AH2012" i="109"/>
  <c r="AJ2012" i="109" s="1"/>
  <c r="AK2012" i="109" s="1"/>
  <c r="AH2020" i="109"/>
  <c r="AJ2020" i="109" s="1"/>
  <c r="AK2020" i="109" s="1"/>
  <c r="AH2030" i="109"/>
  <c r="AJ2030" i="109" s="1"/>
  <c r="AH2038" i="109"/>
  <c r="AJ2038" i="109" s="1"/>
  <c r="AK2038" i="109" s="1"/>
  <c r="AH2010" i="109"/>
  <c r="AJ2010" i="109" s="1"/>
  <c r="AK2010" i="109" s="1"/>
  <c r="AH1997" i="109"/>
  <c r="AJ1997" i="109" s="1"/>
  <c r="AK1997" i="109" s="1"/>
  <c r="AH2005" i="109"/>
  <c r="AJ2005" i="109" s="1"/>
  <c r="AK2005" i="109" s="1"/>
  <c r="AH2013" i="109"/>
  <c r="AJ2013" i="109" s="1"/>
  <c r="AK2013" i="109" s="1"/>
  <c r="AH2021" i="109"/>
  <c r="AJ2021" i="109" s="1"/>
  <c r="AK2021" i="109" s="1"/>
  <c r="AH2031" i="109"/>
  <c r="AJ2031" i="109" s="1"/>
  <c r="AH2039" i="109"/>
  <c r="AJ2039" i="109" s="1"/>
  <c r="AH1990" i="109"/>
  <c r="AJ1990" i="109" s="1"/>
  <c r="AK1990" i="109" s="1"/>
  <c r="AH2014" i="109"/>
  <c r="AJ2014" i="109" s="1"/>
  <c r="AK2014" i="109" s="1"/>
  <c r="AH2040" i="109"/>
  <c r="AJ2040" i="109" s="1"/>
  <c r="AK2040" i="109" s="1"/>
  <c r="AE201" i="109"/>
  <c r="AF201" i="109"/>
  <c r="AE203" i="109"/>
  <c r="AF203" i="109"/>
  <c r="V1638" i="109"/>
  <c r="D393" i="109"/>
  <c r="B393" i="109"/>
  <c r="B611" i="109" s="1"/>
  <c r="B829" i="109" s="1"/>
  <c r="B1047" i="109" s="1"/>
  <c r="B1241" i="109" s="1"/>
  <c r="B1435" i="109" s="1"/>
  <c r="B1642" i="109" s="1"/>
  <c r="B1849" i="109" s="1"/>
  <c r="L628" i="109"/>
  <c r="L410" i="109"/>
  <c r="L673" i="109"/>
  <c r="L455" i="109"/>
  <c r="K875" i="109"/>
  <c r="L613" i="109"/>
  <c r="L395" i="109"/>
  <c r="L444" i="109"/>
  <c r="L662" i="109"/>
  <c r="L648" i="109"/>
  <c r="L430" i="109"/>
  <c r="J829" i="109"/>
  <c r="K829" i="109" s="1"/>
  <c r="J825" i="109"/>
  <c r="G33" i="119" s="1"/>
  <c r="EK5" i="109"/>
  <c r="L652" i="109"/>
  <c r="L434" i="109"/>
  <c r="L657" i="109"/>
  <c r="L439" i="109"/>
  <c r="K831" i="109"/>
  <c r="K880" i="109"/>
  <c r="K866" i="109"/>
  <c r="K870" i="109"/>
  <c r="L634" i="109"/>
  <c r="L416" i="109"/>
  <c r="K894" i="109"/>
  <c r="L428" i="109"/>
  <c r="L646" i="109"/>
  <c r="L621" i="109"/>
  <c r="L403" i="109"/>
  <c r="K888" i="109"/>
  <c r="EK7" i="109"/>
  <c r="AD201" i="109"/>
  <c r="EK9" i="109"/>
  <c r="AD203" i="109"/>
  <c r="K846" i="109"/>
  <c r="K891" i="109"/>
  <c r="K852" i="109"/>
  <c r="L676" i="109"/>
  <c r="L458" i="109"/>
  <c r="K864" i="109"/>
  <c r="L393" i="109"/>
  <c r="L611" i="109"/>
  <c r="K839" i="109"/>
  <c r="L670" i="109"/>
  <c r="L452" i="109"/>
  <c r="AG1913" i="109"/>
  <c r="AF1895" i="109"/>
  <c r="L1849" i="109"/>
  <c r="L537" i="109"/>
  <c r="L755" i="109"/>
  <c r="K905" i="109"/>
  <c r="K825" i="109"/>
  <c r="H33" i="119" s="1"/>
  <c r="L489" i="109"/>
  <c r="L707" i="109"/>
  <c r="K935" i="109"/>
  <c r="L730" i="109"/>
  <c r="L512" i="109"/>
  <c r="L733" i="109"/>
  <c r="L515" i="109"/>
  <c r="L758" i="109"/>
  <c r="L540" i="109"/>
  <c r="K982" i="109"/>
  <c r="L559" i="109"/>
  <c r="L777" i="109"/>
  <c r="L783" i="109"/>
  <c r="L565" i="109"/>
  <c r="K1013" i="109"/>
  <c r="K1016" i="109"/>
  <c r="L813" i="109"/>
  <c r="L595" i="109"/>
  <c r="K1037" i="109"/>
  <c r="K906" i="109"/>
  <c r="L491" i="109"/>
  <c r="L709" i="109"/>
  <c r="L513" i="109"/>
  <c r="L731" i="109"/>
  <c r="K952" i="109"/>
  <c r="K961" i="109"/>
  <c r="L745" i="109"/>
  <c r="L527" i="109"/>
  <c r="L756" i="109"/>
  <c r="L538" i="109"/>
  <c r="K977" i="109"/>
  <c r="L769" i="109"/>
  <c r="L551" i="109"/>
  <c r="K992" i="109"/>
  <c r="K1002" i="109"/>
  <c r="K1005" i="109"/>
  <c r="L799" i="109"/>
  <c r="L581" i="109"/>
  <c r="L802" i="109"/>
  <c r="L584" i="109"/>
  <c r="K1029" i="109"/>
  <c r="L814" i="109"/>
  <c r="L596" i="109"/>
  <c r="L703" i="109"/>
  <c r="L485" i="109"/>
  <c r="K929" i="109"/>
  <c r="L728" i="109"/>
  <c r="L510" i="109"/>
  <c r="K950" i="109"/>
  <c r="L528" i="109"/>
  <c r="L746" i="109"/>
  <c r="K967" i="109"/>
  <c r="K980" i="109"/>
  <c r="K984" i="109"/>
  <c r="K993" i="109"/>
  <c r="K997" i="109"/>
  <c r="K1009" i="109"/>
  <c r="K1011" i="109"/>
  <c r="K1024" i="109"/>
  <c r="K1027" i="109"/>
  <c r="L605" i="109"/>
  <c r="L823" i="109"/>
  <c r="K911" i="109"/>
  <c r="L496" i="109"/>
  <c r="L714" i="109"/>
  <c r="L722" i="109"/>
  <c r="L504" i="109"/>
  <c r="L738" i="109"/>
  <c r="L520" i="109"/>
  <c r="K959" i="109"/>
  <c r="L750" i="109"/>
  <c r="L532" i="109"/>
  <c r="K971" i="109"/>
  <c r="L760" i="109"/>
  <c r="L542" i="109"/>
  <c r="L763" i="109"/>
  <c r="L545" i="109"/>
  <c r="L776" i="109"/>
  <c r="L558" i="109"/>
  <c r="K998" i="109"/>
  <c r="L576" i="109"/>
  <c r="L794" i="109"/>
  <c r="L579" i="109"/>
  <c r="L797" i="109"/>
  <c r="L598" i="109"/>
  <c r="L816" i="109"/>
  <c r="L818" i="109"/>
  <c r="L600" i="109"/>
  <c r="L700" i="109"/>
  <c r="L482" i="109"/>
  <c r="K925" i="109"/>
  <c r="L726" i="109"/>
  <c r="L508" i="109"/>
  <c r="K948" i="109"/>
  <c r="K966" i="109"/>
  <c r="K976" i="109"/>
  <c r="K989" i="109"/>
  <c r="K995" i="109"/>
  <c r="L574" i="109"/>
  <c r="L792" i="109"/>
  <c r="L577" i="109"/>
  <c r="L795" i="109"/>
  <c r="L592" i="109"/>
  <c r="L810" i="109"/>
  <c r="K1031" i="109"/>
  <c r="L483" i="109"/>
  <c r="L701" i="109"/>
  <c r="K927" i="109"/>
  <c r="L727" i="109"/>
  <c r="L509" i="109"/>
  <c r="K949" i="109"/>
  <c r="K957" i="109"/>
  <c r="L743" i="109"/>
  <c r="L525" i="109"/>
  <c r="L754" i="109"/>
  <c r="L536" i="109"/>
  <c r="K974" i="109"/>
  <c r="L547" i="109"/>
  <c r="L765" i="109"/>
  <c r="K987" i="109"/>
  <c r="K999" i="109"/>
  <c r="L784" i="109"/>
  <c r="L566" i="109"/>
  <c r="L796" i="109"/>
  <c r="L578" i="109"/>
  <c r="K1017" i="109"/>
  <c r="L590" i="109"/>
  <c r="L808" i="109"/>
  <c r="L593" i="109"/>
  <c r="L811" i="109"/>
  <c r="L820" i="109"/>
  <c r="L602" i="109"/>
  <c r="G20" i="119"/>
  <c r="G22" i="119"/>
  <c r="H22" i="119" s="1"/>
  <c r="I22" i="119" s="1"/>
  <c r="J22" i="119" s="1"/>
  <c r="K22" i="119" s="1"/>
  <c r="L22" i="119" s="1"/>
  <c r="M22" i="119" s="1"/>
  <c r="K916" i="109"/>
  <c r="K921" i="109"/>
  <c r="L725" i="109"/>
  <c r="L507" i="109"/>
  <c r="K946" i="109"/>
  <c r="K958" i="109"/>
  <c r="K964" i="109"/>
  <c r="K975" i="109"/>
  <c r="L762" i="109"/>
  <c r="L544" i="109"/>
  <c r="K990" i="109"/>
  <c r="L775" i="109"/>
  <c r="L557" i="109"/>
  <c r="K1003" i="109"/>
  <c r="L573" i="109"/>
  <c r="L791" i="109"/>
  <c r="L803" i="109"/>
  <c r="L585" i="109"/>
  <c r="L588" i="109"/>
  <c r="L806" i="109"/>
  <c r="K1033" i="109"/>
  <c r="K1041" i="109"/>
  <c r="L487" i="109"/>
  <c r="L705" i="109"/>
  <c r="K932" i="109"/>
  <c r="K954" i="109"/>
  <c r="K956" i="109"/>
  <c r="L747" i="109"/>
  <c r="L529" i="109"/>
  <c r="K968" i="109"/>
  <c r="K978" i="109"/>
  <c r="L773" i="109"/>
  <c r="L555" i="109"/>
  <c r="K994" i="109"/>
  <c r="K1006" i="109"/>
  <c r="K1012" i="109"/>
  <c r="L807" i="109"/>
  <c r="L589" i="109"/>
  <c r="K1034" i="109"/>
  <c r="L824" i="109"/>
  <c r="L606" i="109"/>
  <c r="K913" i="109"/>
  <c r="K918" i="109"/>
  <c r="K941" i="109"/>
  <c r="K944" i="109"/>
  <c r="L742" i="109"/>
  <c r="L524" i="109"/>
  <c r="L748" i="109"/>
  <c r="L530" i="109"/>
  <c r="L550" i="109"/>
  <c r="L768" i="109"/>
  <c r="L553" i="109"/>
  <c r="L771" i="109"/>
  <c r="L571" i="109"/>
  <c r="L789" i="109"/>
  <c r="K1010" i="109"/>
  <c r="K1022" i="109"/>
  <c r="K1028" i="109"/>
  <c r="L822" i="109"/>
  <c r="L604" i="109"/>
  <c r="K915" i="109"/>
  <c r="K919" i="109"/>
  <c r="L724" i="109"/>
  <c r="L506" i="109"/>
  <c r="K945" i="109"/>
  <c r="L737" i="109"/>
  <c r="L519" i="109"/>
  <c r="L739" i="109"/>
  <c r="L521" i="109"/>
  <c r="L533" i="109"/>
  <c r="L751" i="109"/>
  <c r="K972" i="109"/>
  <c r="L761" i="109"/>
  <c r="L543" i="109"/>
  <c r="K983" i="109"/>
  <c r="K996" i="109"/>
  <c r="L781" i="109"/>
  <c r="L563" i="109"/>
  <c r="L572" i="109"/>
  <c r="L790" i="109"/>
  <c r="K1014" i="109"/>
  <c r="L805" i="109"/>
  <c r="L587" i="109"/>
  <c r="K1026" i="109"/>
  <c r="K1035" i="109"/>
  <c r="K1038" i="109"/>
  <c r="L691" i="109"/>
  <c r="L473" i="109"/>
  <c r="L698" i="109"/>
  <c r="L480" i="109"/>
  <c r="L720" i="109"/>
  <c r="L502" i="109"/>
  <c r="K943" i="109"/>
  <c r="L517" i="109"/>
  <c r="L735" i="109"/>
  <c r="L522" i="109"/>
  <c r="L740" i="109"/>
  <c r="K970" i="109"/>
  <c r="L539" i="109"/>
  <c r="L757" i="109"/>
  <c r="K988" i="109"/>
  <c r="L772" i="109"/>
  <c r="L554" i="109"/>
  <c r="L782" i="109"/>
  <c r="L564" i="109"/>
  <c r="L785" i="109"/>
  <c r="L567" i="109"/>
  <c r="L800" i="109"/>
  <c r="L582" i="109"/>
  <c r="K1021" i="109"/>
  <c r="L594" i="109"/>
  <c r="L812" i="109"/>
  <c r="L815" i="109"/>
  <c r="L597" i="109"/>
  <c r="L481" i="109"/>
  <c r="L699" i="109"/>
  <c r="K923" i="109"/>
  <c r="K947" i="109"/>
  <c r="L736" i="109"/>
  <c r="L518" i="109"/>
  <c r="L744" i="109"/>
  <c r="L526" i="109"/>
  <c r="K965" i="109"/>
  <c r="K973" i="109"/>
  <c r="L767" i="109"/>
  <c r="L549" i="109"/>
  <c r="K991" i="109"/>
  <c r="K1004" i="109"/>
  <c r="L788" i="109"/>
  <c r="L570" i="109"/>
  <c r="L801" i="109"/>
  <c r="L583" i="109"/>
  <c r="K1025" i="109"/>
  <c r="L821" i="109"/>
  <c r="L603" i="109"/>
  <c r="K1042" i="109"/>
  <c r="L687" i="109"/>
  <c r="K607" i="109"/>
  <c r="L469" i="109"/>
  <c r="L695" i="109"/>
  <c r="L477" i="109"/>
  <c r="L499" i="109"/>
  <c r="L717" i="109"/>
  <c r="L723" i="109"/>
  <c r="L505" i="109"/>
  <c r="K951" i="109"/>
  <c r="K960" i="109"/>
  <c r="L764" i="109"/>
  <c r="L546" i="109"/>
  <c r="K986" i="109"/>
  <c r="K1001" i="109"/>
  <c r="K1007" i="109"/>
  <c r="L798" i="109"/>
  <c r="L580" i="109"/>
  <c r="L804" i="109"/>
  <c r="L586" i="109"/>
  <c r="L819" i="109"/>
  <c r="L601" i="109"/>
  <c r="K1040" i="109"/>
  <c r="L688" i="109"/>
  <c r="L470" i="109"/>
  <c r="L479" i="109"/>
  <c r="L697" i="109"/>
  <c r="L719" i="109"/>
  <c r="L937" i="109" s="1"/>
  <c r="L501" i="109"/>
  <c r="K942" i="109"/>
  <c r="L516" i="109"/>
  <c r="L734" i="109"/>
  <c r="K955" i="109"/>
  <c r="K963" i="109"/>
  <c r="K969" i="109"/>
  <c r="L759" i="109"/>
  <c r="L541" i="109"/>
  <c r="K979" i="109"/>
  <c r="L556" i="109"/>
  <c r="L774" i="109"/>
  <c r="L778" i="109"/>
  <c r="L560" i="109"/>
  <c r="L787" i="109"/>
  <c r="L569" i="109"/>
  <c r="K1008" i="109"/>
  <c r="K1020" i="109"/>
  <c r="K1023" i="109"/>
  <c r="K1032" i="109"/>
  <c r="L599" i="109"/>
  <c r="L817" i="109"/>
  <c r="K909" i="109"/>
  <c r="L493" i="109"/>
  <c r="L711" i="109"/>
  <c r="K938" i="109"/>
  <c r="L732" i="109"/>
  <c r="L514" i="109"/>
  <c r="K953" i="109"/>
  <c r="L749" i="109"/>
  <c r="L531" i="109"/>
  <c r="L752" i="109"/>
  <c r="L534" i="109"/>
  <c r="L548" i="109"/>
  <c r="L766" i="109"/>
  <c r="L552" i="109"/>
  <c r="L770" i="109"/>
  <c r="L779" i="109"/>
  <c r="L561" i="109"/>
  <c r="K1000" i="109"/>
  <c r="L793" i="109"/>
  <c r="L575" i="109"/>
  <c r="K1018" i="109"/>
  <c r="L809" i="109"/>
  <c r="L591" i="109"/>
  <c r="K1030" i="109"/>
  <c r="L475" i="109"/>
  <c r="L693" i="109"/>
  <c r="K917" i="109"/>
  <c r="K940" i="109"/>
  <c r="L729" i="109"/>
  <c r="L511" i="109"/>
  <c r="L523" i="109"/>
  <c r="L741" i="109"/>
  <c r="K962" i="109"/>
  <c r="L753" i="109"/>
  <c r="L535" i="109"/>
  <c r="K981" i="109"/>
  <c r="K985" i="109"/>
  <c r="L780" i="109"/>
  <c r="L562" i="109"/>
  <c r="L786" i="109"/>
  <c r="L568" i="109"/>
  <c r="K1015" i="109"/>
  <c r="K1019" i="109"/>
  <c r="K1036" i="109"/>
  <c r="K1039" i="109"/>
  <c r="EK194" i="109"/>
  <c r="EJ194" i="109"/>
  <c r="EJ195" i="109" s="1"/>
  <c r="V195" i="109"/>
  <c r="A545" i="109"/>
  <c r="AF1505" i="109"/>
  <c r="AF1712" i="109"/>
  <c r="AN1507" i="109"/>
  <c r="AO1714" i="109" s="1"/>
  <c r="AG1477" i="109"/>
  <c r="AG1684" i="109"/>
  <c r="AF1891" i="109"/>
  <c r="AG1481" i="109"/>
  <c r="AG1688" i="109"/>
  <c r="AP1886" i="109"/>
  <c r="AP1882" i="109"/>
  <c r="AH1499" i="109"/>
  <c r="AJ1706" i="109" s="1"/>
  <c r="AH1706" i="109"/>
  <c r="J1781" i="109"/>
  <c r="J1780" i="109"/>
  <c r="J1779" i="109"/>
  <c r="J1778" i="109"/>
  <c r="J1777" i="109"/>
  <c r="J1776" i="109"/>
  <c r="J1775" i="109"/>
  <c r="J1774" i="109"/>
  <c r="J1773" i="109"/>
  <c r="J1772" i="109"/>
  <c r="J1771" i="109"/>
  <c r="J1770" i="109"/>
  <c r="J1769" i="109"/>
  <c r="J1768" i="109"/>
  <c r="J1767" i="109"/>
  <c r="J1766" i="109"/>
  <c r="J1765" i="109"/>
  <c r="J1764" i="109"/>
  <c r="J1763" i="109"/>
  <c r="J1762" i="109"/>
  <c r="J1761" i="109"/>
  <c r="J1760" i="109"/>
  <c r="J1759" i="109"/>
  <c r="J1758" i="109"/>
  <c r="J1757" i="109"/>
  <c r="J1756" i="109"/>
  <c r="J1755" i="109"/>
  <c r="J1754" i="109"/>
  <c r="J1753" i="109"/>
  <c r="J1752" i="109"/>
  <c r="J1751" i="109"/>
  <c r="J1750" i="109"/>
  <c r="J1749" i="109"/>
  <c r="J1748" i="109"/>
  <c r="J1747" i="109"/>
  <c r="J1746" i="109"/>
  <c r="J1745" i="109"/>
  <c r="J1744" i="109"/>
  <c r="J1743" i="109"/>
  <c r="J1742" i="109"/>
  <c r="J1740" i="109"/>
  <c r="J1739" i="109"/>
  <c r="J1737" i="109"/>
  <c r="J1735" i="109"/>
  <c r="J1732" i="109"/>
  <c r="J1730" i="109"/>
  <c r="J1728" i="109"/>
  <c r="J1726" i="109"/>
  <c r="J1724" i="109"/>
  <c r="J1722" i="109"/>
  <c r="J1721" i="109"/>
  <c r="J1720" i="109"/>
  <c r="J1719" i="109"/>
  <c r="J1718" i="109"/>
  <c r="J1716" i="109"/>
  <c r="J1714" i="109"/>
  <c r="J1712" i="109"/>
  <c r="J1709" i="109"/>
  <c r="J1708" i="109"/>
  <c r="J1699" i="109"/>
  <c r="J1696" i="109"/>
  <c r="J1693" i="109"/>
  <c r="J1682" i="109"/>
  <c r="J1677" i="109"/>
  <c r="J1674" i="109"/>
  <c r="J1672" i="109"/>
  <c r="J1662" i="109"/>
  <c r="J1656" i="109"/>
  <c r="J1649" i="109"/>
  <c r="J1644" i="109"/>
  <c r="AI1662" i="109"/>
  <c r="AI1714" i="109"/>
  <c r="AI1682" i="109"/>
  <c r="AI1735" i="109"/>
  <c r="AI1699" i="109"/>
  <c r="AI1797" i="109"/>
  <c r="BA199" i="109" l="1"/>
  <c r="BE199" i="109"/>
  <c r="AX199" i="109"/>
  <c r="BB199" i="109"/>
  <c r="BF199" i="109"/>
  <c r="AY199" i="109"/>
  <c r="BC199" i="109"/>
  <c r="BG199" i="109"/>
  <c r="BD199" i="109"/>
  <c r="BH199" i="109"/>
  <c r="AZ199" i="109"/>
  <c r="AK199" i="109"/>
  <c r="AK1241" i="109" s="1"/>
  <c r="AO199" i="109"/>
  <c r="AS199" i="109"/>
  <c r="AL199" i="109"/>
  <c r="AP199" i="109"/>
  <c r="AP1241" i="109" s="1"/>
  <c r="AT199" i="109"/>
  <c r="AM199" i="109"/>
  <c r="AQ199" i="109"/>
  <c r="AU199" i="109"/>
  <c r="AU1241" i="109" s="1"/>
  <c r="AR199" i="109"/>
  <c r="AW199" i="109"/>
  <c r="AN199" i="109"/>
  <c r="AJ199" i="109"/>
  <c r="A829" i="109"/>
  <c r="A1047" i="109" s="1"/>
  <c r="A1241" i="109" s="1"/>
  <c r="A1435" i="109" s="1"/>
  <c r="A1642" i="109" s="1"/>
  <c r="L888" i="109"/>
  <c r="AH1236" i="109"/>
  <c r="AJ1236" i="109" s="1"/>
  <c r="AK1236" i="109" s="1"/>
  <c r="AL1236" i="109" s="1"/>
  <c r="AM1236" i="109" s="1"/>
  <c r="AN1236" i="109" s="1"/>
  <c r="AO1236" i="109" s="1"/>
  <c r="AP1236" i="109" s="1"/>
  <c r="AQ1236" i="109" s="1"/>
  <c r="AR1236" i="109" s="1"/>
  <c r="AS1236" i="109" s="1"/>
  <c r="AT1236" i="109" s="1"/>
  <c r="AU1236" i="109" s="1"/>
  <c r="AW1236" i="109" s="1"/>
  <c r="AX1236" i="109" s="1"/>
  <c r="AY1236" i="109" s="1"/>
  <c r="AZ1236" i="109" s="1"/>
  <c r="BA1236" i="109" s="1"/>
  <c r="BB1236" i="109" s="1"/>
  <c r="BC1236" i="109" s="1"/>
  <c r="BD1236" i="109" s="1"/>
  <c r="BE1236" i="109" s="1"/>
  <c r="BF1236" i="109" s="1"/>
  <c r="BG1236" i="109" s="1"/>
  <c r="BH1236" i="109" s="1"/>
  <c r="AI388" i="109"/>
  <c r="AJ1430" i="109"/>
  <c r="AV1430" i="109" s="1"/>
  <c r="AV388" i="109"/>
  <c r="L894" i="109"/>
  <c r="D611" i="109"/>
  <c r="D829" i="109" s="1"/>
  <c r="BA1241" i="109"/>
  <c r="BE1241" i="109"/>
  <c r="AX1241" i="109"/>
  <c r="BB1241" i="109"/>
  <c r="BF1241" i="109"/>
  <c r="AY1241" i="109"/>
  <c r="BC1241" i="109"/>
  <c r="BG1241" i="109"/>
  <c r="AZ1241" i="109"/>
  <c r="BD1241" i="109"/>
  <c r="BH1241" i="109"/>
  <c r="AH1637" i="109"/>
  <c r="AJ1844" i="109" s="1"/>
  <c r="AI1430" i="109"/>
  <c r="AH1913" i="109"/>
  <c r="AK2004" i="109"/>
  <c r="AL2004" i="109" s="1"/>
  <c r="AM2004" i="109" s="1"/>
  <c r="AN2004" i="109" s="1"/>
  <c r="AO2004" i="109" s="1"/>
  <c r="AP2004" i="109" s="1"/>
  <c r="AQ2004" i="109" s="1"/>
  <c r="AR2004" i="109" s="1"/>
  <c r="AS2004" i="109" s="1"/>
  <c r="AT2004" i="109" s="1"/>
  <c r="AU2004" i="109" s="1"/>
  <c r="AW2004" i="109" s="1"/>
  <c r="L954" i="109"/>
  <c r="L999" i="109"/>
  <c r="L967" i="109"/>
  <c r="L1024" i="109"/>
  <c r="L959" i="109"/>
  <c r="AO1241" i="109"/>
  <c r="AS1241" i="109"/>
  <c r="AL1241" i="109"/>
  <c r="AQ1241" i="109"/>
  <c r="AM1241" i="109"/>
  <c r="AR1241" i="109"/>
  <c r="AN1241" i="109"/>
  <c r="AT1241" i="109"/>
  <c r="L958" i="109"/>
  <c r="AD199" i="109"/>
  <c r="L911" i="109"/>
  <c r="L1037" i="109"/>
  <c r="AJ1499" i="109"/>
  <c r="AK1706" i="109" s="1"/>
  <c r="L1003" i="109"/>
  <c r="L1029" i="109"/>
  <c r="L1035" i="109"/>
  <c r="L950" i="109"/>
  <c r="L1005" i="109"/>
  <c r="L1016" i="109"/>
  <c r="L982" i="109"/>
  <c r="L993" i="109"/>
  <c r="L941" i="109"/>
  <c r="L988" i="109"/>
  <c r="L980" i="109"/>
  <c r="L961" i="109"/>
  <c r="L1004" i="109"/>
  <c r="L971" i="109"/>
  <c r="L997" i="109"/>
  <c r="L1033" i="109"/>
  <c r="L990" i="109"/>
  <c r="L916" i="109"/>
  <c r="L957" i="109"/>
  <c r="L998" i="109"/>
  <c r="L984" i="109"/>
  <c r="L875" i="109"/>
  <c r="L864" i="109"/>
  <c r="AA199" i="109"/>
  <c r="Z199" i="109"/>
  <c r="Y199" i="109"/>
  <c r="X199" i="109"/>
  <c r="AF199" i="109"/>
  <c r="AC199" i="109"/>
  <c r="F393" i="109"/>
  <c r="AE199" i="109"/>
  <c r="R199" i="109"/>
  <c r="AG199" i="109"/>
  <c r="AH199" i="109"/>
  <c r="W199" i="109"/>
  <c r="S199" i="109"/>
  <c r="S389" i="109" s="1"/>
  <c r="P16" i="119" s="1"/>
  <c r="U199" i="109"/>
  <c r="U389" i="109" s="1"/>
  <c r="R16" i="119" s="1"/>
  <c r="Q199" i="109"/>
  <c r="T199" i="109"/>
  <c r="T389" i="109" s="1"/>
  <c r="Q16" i="119" s="1"/>
  <c r="AB199" i="109"/>
  <c r="EK195" i="109"/>
  <c r="L839" i="109"/>
  <c r="M428" i="109"/>
  <c r="M646" i="109"/>
  <c r="L852" i="109"/>
  <c r="L870" i="109"/>
  <c r="M613" i="109"/>
  <c r="M395" i="109"/>
  <c r="M673" i="109"/>
  <c r="M455" i="109"/>
  <c r="AI203" i="109"/>
  <c r="AD1051" i="109"/>
  <c r="AE1051" i="109" s="1"/>
  <c r="AF1051" i="109" s="1"/>
  <c r="AG1051" i="109" s="1"/>
  <c r="AH1051" i="109" s="1"/>
  <c r="AJ1051" i="109" s="1"/>
  <c r="AK1051" i="109" s="1"/>
  <c r="AL1051" i="109" s="1"/>
  <c r="AM1051" i="109" s="1"/>
  <c r="AN1051" i="109" s="1"/>
  <c r="AO1051" i="109" s="1"/>
  <c r="AP1051" i="109" s="1"/>
  <c r="AQ1051" i="109" s="1"/>
  <c r="AR1051" i="109" s="1"/>
  <c r="AS1051" i="109" s="1"/>
  <c r="AT1051" i="109" s="1"/>
  <c r="AU1051" i="109" s="1"/>
  <c r="AW1051" i="109" s="1"/>
  <c r="AX1051" i="109" s="1"/>
  <c r="AY1051" i="109" s="1"/>
  <c r="AZ1051" i="109" s="1"/>
  <c r="BA1051" i="109" s="1"/>
  <c r="BB1051" i="109" s="1"/>
  <c r="BC1051" i="109" s="1"/>
  <c r="BD1051" i="109" s="1"/>
  <c r="BE1051" i="109" s="1"/>
  <c r="BF1051" i="109" s="1"/>
  <c r="BG1051" i="109" s="1"/>
  <c r="BH1051" i="109" s="1"/>
  <c r="M439" i="109"/>
  <c r="M657" i="109"/>
  <c r="J1043" i="109"/>
  <c r="L880" i="109"/>
  <c r="L831" i="109"/>
  <c r="L891" i="109"/>
  <c r="M670" i="109"/>
  <c r="M888" i="109" s="1"/>
  <c r="M452" i="109"/>
  <c r="L829" i="109"/>
  <c r="M676" i="109"/>
  <c r="M458" i="109"/>
  <c r="M648" i="109"/>
  <c r="M430" i="109"/>
  <c r="M444" i="109"/>
  <c r="M662" i="109"/>
  <c r="M628" i="109"/>
  <c r="M410" i="109"/>
  <c r="M611" i="109"/>
  <c r="M393" i="109"/>
  <c r="A1849" i="109"/>
  <c r="AI201" i="109"/>
  <c r="AD1049" i="109"/>
  <c r="M621" i="109"/>
  <c r="M403" i="109"/>
  <c r="M634" i="109"/>
  <c r="M416" i="109"/>
  <c r="M434" i="109"/>
  <c r="M652" i="109"/>
  <c r="L866" i="109"/>
  <c r="L846" i="109"/>
  <c r="J1903" i="109"/>
  <c r="V1696" i="109"/>
  <c r="J1931" i="109"/>
  <c r="V1724" i="109"/>
  <c r="J1952" i="109"/>
  <c r="V1745" i="109"/>
  <c r="J1964" i="109"/>
  <c r="V1757" i="109"/>
  <c r="J1972" i="109"/>
  <c r="V1765" i="109"/>
  <c r="J1984" i="109"/>
  <c r="V1777" i="109"/>
  <c r="J1884" i="109"/>
  <c r="V1677" i="109"/>
  <c r="J1906" i="109"/>
  <c r="V1699" i="109"/>
  <c r="J1921" i="109"/>
  <c r="V1714" i="109"/>
  <c r="J1927" i="109"/>
  <c r="V1720" i="109"/>
  <c r="J1933" i="109"/>
  <c r="V1726" i="109"/>
  <c r="J1942" i="109"/>
  <c r="V1735" i="109"/>
  <c r="J1949" i="109"/>
  <c r="V1742" i="109"/>
  <c r="J1953" i="109"/>
  <c r="V1746" i="109"/>
  <c r="J1957" i="109"/>
  <c r="V1750" i="109"/>
  <c r="J1961" i="109"/>
  <c r="V1754" i="109"/>
  <c r="J1965" i="109"/>
  <c r="V1758" i="109"/>
  <c r="J1969" i="109"/>
  <c r="V1762" i="109"/>
  <c r="J1973" i="109"/>
  <c r="V1766" i="109"/>
  <c r="J1977" i="109"/>
  <c r="V1770" i="109"/>
  <c r="J1981" i="109"/>
  <c r="V1774" i="109"/>
  <c r="J1985" i="109"/>
  <c r="V1778" i="109"/>
  <c r="J1926" i="109"/>
  <c r="V1719" i="109"/>
  <c r="J1947" i="109"/>
  <c r="V1740" i="109"/>
  <c r="J1960" i="109"/>
  <c r="V1753" i="109"/>
  <c r="J1976" i="109"/>
  <c r="V1769" i="109"/>
  <c r="J1988" i="109"/>
  <c r="V1781" i="109"/>
  <c r="J1889" i="109"/>
  <c r="V1682" i="109"/>
  <c r="J1915" i="109"/>
  <c r="V1708" i="109"/>
  <c r="J1923" i="109"/>
  <c r="V1716" i="109"/>
  <c r="J1928" i="109"/>
  <c r="V1721" i="109"/>
  <c r="J1935" i="109"/>
  <c r="V1728" i="109"/>
  <c r="J1944" i="109"/>
  <c r="V1737" i="109"/>
  <c r="J1950" i="109"/>
  <c r="V1743" i="109"/>
  <c r="J1954" i="109"/>
  <c r="V1747" i="109"/>
  <c r="J1958" i="109"/>
  <c r="V1751" i="109"/>
  <c r="J1962" i="109"/>
  <c r="V1755" i="109"/>
  <c r="J1966" i="109"/>
  <c r="V1759" i="109"/>
  <c r="J1970" i="109"/>
  <c r="V1763" i="109"/>
  <c r="J1974" i="109"/>
  <c r="V1767" i="109"/>
  <c r="J1978" i="109"/>
  <c r="V1771" i="109"/>
  <c r="J1982" i="109"/>
  <c r="V1775" i="109"/>
  <c r="J1986" i="109"/>
  <c r="V1779" i="109"/>
  <c r="J1881" i="109"/>
  <c r="V1674" i="109"/>
  <c r="J1919" i="109"/>
  <c r="V1712" i="109"/>
  <c r="J1939" i="109"/>
  <c r="V1732" i="109"/>
  <c r="J1956" i="109"/>
  <c r="V1749" i="109"/>
  <c r="J1968" i="109"/>
  <c r="V1761" i="109"/>
  <c r="J1980" i="109"/>
  <c r="V1773" i="109"/>
  <c r="J1879" i="109"/>
  <c r="V1672" i="109"/>
  <c r="J1900" i="109"/>
  <c r="V1693" i="109"/>
  <c r="J1916" i="109"/>
  <c r="V1709" i="109"/>
  <c r="J1925" i="109"/>
  <c r="V1718" i="109"/>
  <c r="J1929" i="109"/>
  <c r="V1722" i="109"/>
  <c r="J1937" i="109"/>
  <c r="V1730" i="109"/>
  <c r="J1946" i="109"/>
  <c r="V1739" i="109"/>
  <c r="J1951" i="109"/>
  <c r="V1744" i="109"/>
  <c r="J1955" i="109"/>
  <c r="V1748" i="109"/>
  <c r="J1959" i="109"/>
  <c r="V1752" i="109"/>
  <c r="J1963" i="109"/>
  <c r="V1756" i="109"/>
  <c r="J1967" i="109"/>
  <c r="V1760" i="109"/>
  <c r="J1971" i="109"/>
  <c r="V1764" i="109"/>
  <c r="J1975" i="109"/>
  <c r="V1768" i="109"/>
  <c r="J1979" i="109"/>
  <c r="V1772" i="109"/>
  <c r="J1983" i="109"/>
  <c r="V1776" i="109"/>
  <c r="J1987" i="109"/>
  <c r="V1780" i="109"/>
  <c r="J1856" i="109"/>
  <c r="V1649" i="109"/>
  <c r="J1863" i="109"/>
  <c r="V1656" i="109"/>
  <c r="M1849" i="109"/>
  <c r="J1869" i="109"/>
  <c r="V1662" i="109"/>
  <c r="J1851" i="109"/>
  <c r="J1845" i="109"/>
  <c r="G34" i="119" s="1"/>
  <c r="V1644" i="109"/>
  <c r="L1013" i="109"/>
  <c r="L989" i="109"/>
  <c r="L1009" i="109"/>
  <c r="L1027" i="109"/>
  <c r="L935" i="109"/>
  <c r="L1002" i="109"/>
  <c r="L969" i="109"/>
  <c r="M729" i="109"/>
  <c r="M511" i="109"/>
  <c r="M819" i="109"/>
  <c r="M601" i="109"/>
  <c r="L1039" i="109"/>
  <c r="M805" i="109"/>
  <c r="M587" i="109"/>
  <c r="M753" i="109"/>
  <c r="M535" i="109"/>
  <c r="L1011" i="109"/>
  <c r="M770" i="109"/>
  <c r="M552" i="109"/>
  <c r="L970" i="109"/>
  <c r="M787" i="109"/>
  <c r="M569" i="109"/>
  <c r="L915" i="109"/>
  <c r="L906" i="109"/>
  <c r="L1006" i="109"/>
  <c r="M736" i="109"/>
  <c r="M518" i="109"/>
  <c r="L975" i="109"/>
  <c r="M563" i="109"/>
  <c r="M781" i="109"/>
  <c r="M822" i="109"/>
  <c r="M604" i="109"/>
  <c r="M741" i="109"/>
  <c r="M523" i="109"/>
  <c r="M717" i="109"/>
  <c r="M499" i="109"/>
  <c r="L942" i="109"/>
  <c r="L929" i="109"/>
  <c r="L977" i="109"/>
  <c r="M580" i="109"/>
  <c r="M798" i="109"/>
  <c r="M782" i="109"/>
  <c r="M564" i="109"/>
  <c r="M572" i="109"/>
  <c r="M790" i="109"/>
  <c r="L966" i="109"/>
  <c r="L992" i="109"/>
  <c r="M723" i="109"/>
  <c r="M505" i="109"/>
  <c r="AV1821" i="109"/>
  <c r="M809" i="109"/>
  <c r="M591" i="109"/>
  <c r="L952" i="109"/>
  <c r="M477" i="109"/>
  <c r="M695" i="109"/>
  <c r="M767" i="109"/>
  <c r="M549" i="109"/>
  <c r="L962" i="109"/>
  <c r="M800" i="109"/>
  <c r="M582" i="109"/>
  <c r="M740" i="109"/>
  <c r="M522" i="109"/>
  <c r="M519" i="109"/>
  <c r="M737" i="109"/>
  <c r="M553" i="109"/>
  <c r="M771" i="109"/>
  <c r="M585" i="109"/>
  <c r="M803" i="109"/>
  <c r="M775" i="109"/>
  <c r="M557" i="109"/>
  <c r="M811" i="109"/>
  <c r="M593" i="109"/>
  <c r="M765" i="109"/>
  <c r="M547" i="109"/>
  <c r="M727" i="109"/>
  <c r="M509" i="109"/>
  <c r="M701" i="109"/>
  <c r="M483" i="109"/>
  <c r="L1028" i="109"/>
  <c r="L1010" i="109"/>
  <c r="L944" i="109"/>
  <c r="L1036" i="109"/>
  <c r="M579" i="109"/>
  <c r="M797" i="109"/>
  <c r="L1041" i="109"/>
  <c r="M746" i="109"/>
  <c r="M528" i="109"/>
  <c r="M814" i="109"/>
  <c r="M596" i="109"/>
  <c r="L1020" i="109"/>
  <c r="L987" i="109"/>
  <c r="L963" i="109"/>
  <c r="L949" i="109"/>
  <c r="M595" i="109"/>
  <c r="M813" i="109"/>
  <c r="L1001" i="109"/>
  <c r="L925" i="109"/>
  <c r="L973" i="109"/>
  <c r="M780" i="109"/>
  <c r="M562" i="109"/>
  <c r="L947" i="109"/>
  <c r="M514" i="109"/>
  <c r="M732" i="109"/>
  <c r="M711" i="109"/>
  <c r="M493" i="109"/>
  <c r="M778" i="109"/>
  <c r="M560" i="109"/>
  <c r="M774" i="109"/>
  <c r="M556" i="109"/>
  <c r="M734" i="109"/>
  <c r="M516" i="109"/>
  <c r="M697" i="109"/>
  <c r="M479" i="109"/>
  <c r="M804" i="109"/>
  <c r="M586" i="109"/>
  <c r="M546" i="109"/>
  <c r="M764" i="109"/>
  <c r="L913" i="109"/>
  <c r="L905" i="109"/>
  <c r="L825" i="109"/>
  <c r="L985" i="109"/>
  <c r="L917" i="109"/>
  <c r="L1030" i="109"/>
  <c r="L1018" i="109"/>
  <c r="M785" i="109"/>
  <c r="M567" i="109"/>
  <c r="L1000" i="109"/>
  <c r="M772" i="109"/>
  <c r="M554" i="109"/>
  <c r="M757" i="109"/>
  <c r="M539" i="109"/>
  <c r="M720" i="109"/>
  <c r="M502" i="109"/>
  <c r="M691" i="109"/>
  <c r="M473" i="109"/>
  <c r="L1023" i="109"/>
  <c r="M761" i="109"/>
  <c r="M543" i="109"/>
  <c r="M533" i="109"/>
  <c r="M751" i="109"/>
  <c r="M739" i="109"/>
  <c r="M521" i="109"/>
  <c r="L955" i="109"/>
  <c r="L1040" i="109"/>
  <c r="M589" i="109"/>
  <c r="M807" i="109"/>
  <c r="M747" i="109"/>
  <c r="M529" i="109"/>
  <c r="L1021" i="109"/>
  <c r="H20" i="119"/>
  <c r="I20" i="119" s="1"/>
  <c r="M796" i="109"/>
  <c r="M578" i="109"/>
  <c r="L945" i="109"/>
  <c r="M592" i="109"/>
  <c r="M810" i="109"/>
  <c r="M792" i="109"/>
  <c r="M574" i="109"/>
  <c r="M558" i="109"/>
  <c r="M776" i="109"/>
  <c r="M760" i="109"/>
  <c r="M542" i="109"/>
  <c r="M738" i="109"/>
  <c r="M520" i="109"/>
  <c r="L932" i="109"/>
  <c r="M485" i="109"/>
  <c r="M703" i="109"/>
  <c r="L1032" i="109"/>
  <c r="M513" i="109"/>
  <c r="M731" i="109"/>
  <c r="L927" i="109"/>
  <c r="L1031" i="109"/>
  <c r="M758" i="109"/>
  <c r="M540" i="109"/>
  <c r="M730" i="109"/>
  <c r="M512" i="109"/>
  <c r="M707" i="109"/>
  <c r="M489" i="109"/>
  <c r="M755" i="109"/>
  <c r="M537" i="109"/>
  <c r="M786" i="109"/>
  <c r="M568" i="109"/>
  <c r="M475" i="109"/>
  <c r="M693" i="109"/>
  <c r="M779" i="109"/>
  <c r="M561" i="109"/>
  <c r="M749" i="109"/>
  <c r="M967" i="109" s="1"/>
  <c r="M531" i="109"/>
  <c r="M817" i="109"/>
  <c r="M599" i="109"/>
  <c r="L996" i="109"/>
  <c r="L1022" i="109"/>
  <c r="M583" i="109"/>
  <c r="M801" i="109"/>
  <c r="M699" i="109"/>
  <c r="M481" i="109"/>
  <c r="M815" i="109"/>
  <c r="M597" i="109"/>
  <c r="M812" i="109"/>
  <c r="M594" i="109"/>
  <c r="L953" i="109"/>
  <c r="L938" i="109"/>
  <c r="M698" i="109"/>
  <c r="M480" i="109"/>
  <c r="L909" i="109"/>
  <c r="L979" i="109"/>
  <c r="L1007" i="109"/>
  <c r="L986" i="109"/>
  <c r="M524" i="109"/>
  <c r="M742" i="109"/>
  <c r="M606" i="109"/>
  <c r="M824" i="109"/>
  <c r="L1025" i="109"/>
  <c r="M773" i="109"/>
  <c r="M555" i="109"/>
  <c r="L965" i="109"/>
  <c r="L923" i="109"/>
  <c r="M806" i="109"/>
  <c r="M588" i="109"/>
  <c r="M573" i="109"/>
  <c r="M791" i="109"/>
  <c r="M725" i="109"/>
  <c r="M507" i="109"/>
  <c r="M820" i="109"/>
  <c r="M602" i="109"/>
  <c r="L1026" i="109"/>
  <c r="L1014" i="109"/>
  <c r="M784" i="109"/>
  <c r="M566" i="109"/>
  <c r="M754" i="109"/>
  <c r="M536" i="109"/>
  <c r="M577" i="109"/>
  <c r="M795" i="109"/>
  <c r="M700" i="109"/>
  <c r="M482" i="109"/>
  <c r="L1034" i="109"/>
  <c r="L1012" i="109"/>
  <c r="L994" i="109"/>
  <c r="M545" i="109"/>
  <c r="M763" i="109"/>
  <c r="L978" i="109"/>
  <c r="M532" i="109"/>
  <c r="M750" i="109"/>
  <c r="L956" i="109"/>
  <c r="M722" i="109"/>
  <c r="M504" i="109"/>
  <c r="M714" i="109"/>
  <c r="M496" i="109"/>
  <c r="M823" i="109"/>
  <c r="M605" i="109"/>
  <c r="M728" i="109"/>
  <c r="M510" i="109"/>
  <c r="L921" i="109"/>
  <c r="M581" i="109"/>
  <c r="M799" i="109"/>
  <c r="M538" i="109"/>
  <c r="M756" i="109"/>
  <c r="M491" i="109"/>
  <c r="M709" i="109"/>
  <c r="L995" i="109"/>
  <c r="L976" i="109"/>
  <c r="M733" i="109"/>
  <c r="M515" i="109"/>
  <c r="L948" i="109"/>
  <c r="M575" i="109"/>
  <c r="M793" i="109"/>
  <c r="M766" i="109"/>
  <c r="M548" i="109"/>
  <c r="M752" i="109"/>
  <c r="M534" i="109"/>
  <c r="M759" i="109"/>
  <c r="M541" i="109"/>
  <c r="M719" i="109"/>
  <c r="M937" i="109" s="1"/>
  <c r="M501" i="109"/>
  <c r="M470" i="109"/>
  <c r="M688" i="109"/>
  <c r="M469" i="109"/>
  <c r="M687" i="109"/>
  <c r="L607" i="109"/>
  <c r="M821" i="109"/>
  <c r="M603" i="109"/>
  <c r="L1019" i="109"/>
  <c r="M788" i="109"/>
  <c r="M570" i="109"/>
  <c r="M744" i="109"/>
  <c r="M526" i="109"/>
  <c r="M735" i="109"/>
  <c r="M517" i="109"/>
  <c r="L1008" i="109"/>
  <c r="M506" i="109"/>
  <c r="M724" i="109"/>
  <c r="M789" i="109"/>
  <c r="M571" i="109"/>
  <c r="M768" i="109"/>
  <c r="M550" i="109"/>
  <c r="M748" i="109"/>
  <c r="M530" i="109"/>
  <c r="L960" i="109"/>
  <c r="L1042" i="109"/>
  <c r="L991" i="109"/>
  <c r="M705" i="109"/>
  <c r="M487" i="109"/>
  <c r="M762" i="109"/>
  <c r="M544" i="109"/>
  <c r="L943" i="109"/>
  <c r="L1038" i="109"/>
  <c r="M590" i="109"/>
  <c r="M808" i="109"/>
  <c r="L983" i="109"/>
  <c r="L972" i="109"/>
  <c r="M743" i="109"/>
  <c r="M525" i="109"/>
  <c r="L919" i="109"/>
  <c r="M726" i="109"/>
  <c r="M508" i="109"/>
  <c r="L918" i="109"/>
  <c r="M818" i="109"/>
  <c r="M600" i="109"/>
  <c r="M598" i="109"/>
  <c r="M816" i="109"/>
  <c r="L1015" i="109"/>
  <c r="M576" i="109"/>
  <c r="M794" i="109"/>
  <c r="L981" i="109"/>
  <c r="L968" i="109"/>
  <c r="L940" i="109"/>
  <c r="L964" i="109"/>
  <c r="L946" i="109"/>
  <c r="M802" i="109"/>
  <c r="M584" i="109"/>
  <c r="L1017" i="109"/>
  <c r="M551" i="109"/>
  <c r="M769" i="109"/>
  <c r="L974" i="109"/>
  <c r="M745" i="109"/>
  <c r="M527" i="109"/>
  <c r="M783" i="109"/>
  <c r="M565" i="109"/>
  <c r="M777" i="109"/>
  <c r="M559" i="109"/>
  <c r="L951" i="109"/>
  <c r="K1043" i="109"/>
  <c r="A763" i="109"/>
  <c r="AL2032" i="109"/>
  <c r="AM2032" i="109" s="1"/>
  <c r="AN2032" i="109" s="1"/>
  <c r="AO2032" i="109" s="1"/>
  <c r="AP2032" i="109" s="1"/>
  <c r="AQ2032" i="109" s="1"/>
  <c r="AR2032" i="109" s="1"/>
  <c r="AS2032" i="109" s="1"/>
  <c r="AT2032" i="109" s="1"/>
  <c r="AL1989" i="109"/>
  <c r="AM1989" i="109" s="1"/>
  <c r="AN1989" i="109" s="1"/>
  <c r="AO1989" i="109" s="1"/>
  <c r="AP1989" i="109" s="1"/>
  <c r="AQ1989" i="109" s="1"/>
  <c r="AR1989" i="109" s="1"/>
  <c r="AS1989" i="109" s="1"/>
  <c r="AT1989" i="109" s="1"/>
  <c r="AU1989" i="109" s="1"/>
  <c r="AW1989" i="109" s="1"/>
  <c r="AV1782" i="109"/>
  <c r="AL2050" i="109"/>
  <c r="AM2050" i="109" s="1"/>
  <c r="AN2050" i="109" s="1"/>
  <c r="AO2050" i="109" s="1"/>
  <c r="AP2050" i="109" s="1"/>
  <c r="AQ2050" i="109" s="1"/>
  <c r="AL2001" i="109"/>
  <c r="AM2001" i="109" s="1"/>
  <c r="AN2001" i="109" s="1"/>
  <c r="AO2001" i="109" s="1"/>
  <c r="AP2001" i="109" s="1"/>
  <c r="AQ2001" i="109" s="1"/>
  <c r="AV1756" i="109"/>
  <c r="AL2036" i="109"/>
  <c r="AM2036" i="109" s="1"/>
  <c r="AN2036" i="109" s="1"/>
  <c r="AL1994" i="109"/>
  <c r="AM1994" i="109" s="1"/>
  <c r="AN1994" i="109" s="1"/>
  <c r="AL2003" i="109"/>
  <c r="AM2003" i="109" s="1"/>
  <c r="AN2003" i="109" s="1"/>
  <c r="AO2003" i="109" s="1"/>
  <c r="AP2003" i="109" s="1"/>
  <c r="AQ2003" i="109" s="1"/>
  <c r="AG1505" i="109"/>
  <c r="AG1712" i="109"/>
  <c r="AV1742" i="109"/>
  <c r="AV1740" i="109"/>
  <c r="AI1706" i="109"/>
  <c r="AG1895" i="109"/>
  <c r="AG1891" i="109"/>
  <c r="AQ1886" i="109"/>
  <c r="AH1688" i="109"/>
  <c r="AH1481" i="109"/>
  <c r="AJ1688" i="109" s="1"/>
  <c r="AH1477" i="109"/>
  <c r="AJ1684" i="109" s="1"/>
  <c r="AH1684" i="109"/>
  <c r="AQ1882" i="109"/>
  <c r="AO1507" i="109"/>
  <c r="AP1714" i="109" s="1"/>
  <c r="AV1662" i="109"/>
  <c r="AV1682" i="109"/>
  <c r="AV1735" i="109"/>
  <c r="AV1699" i="109"/>
  <c r="AV1797" i="109"/>
  <c r="M894" i="109" l="1"/>
  <c r="D1047" i="109"/>
  <c r="D1241" i="109" s="1"/>
  <c r="D1435" i="109" s="1"/>
  <c r="D1642" i="109" s="1"/>
  <c r="D1849" i="109" s="1"/>
  <c r="M954" i="109"/>
  <c r="EJ1430" i="109"/>
  <c r="M999" i="109"/>
  <c r="BD1431" i="109"/>
  <c r="BD389" i="109"/>
  <c r="CH16" i="119" s="1"/>
  <c r="AZ1431" i="109"/>
  <c r="AZ389" i="109"/>
  <c r="CD16" i="119" s="1"/>
  <c r="BH1431" i="109"/>
  <c r="BH389" i="109"/>
  <c r="CL16" i="119" s="1"/>
  <c r="AY1431" i="109"/>
  <c r="AY389" i="109"/>
  <c r="CC16" i="119" s="1"/>
  <c r="BA1431" i="109"/>
  <c r="BA389" i="109"/>
  <c r="CE16" i="119" s="1"/>
  <c r="AX1431" i="109"/>
  <c r="AX389" i="109"/>
  <c r="CB16" i="119" s="1"/>
  <c r="BE1431" i="109"/>
  <c r="BE389" i="109"/>
  <c r="CI16" i="119" s="1"/>
  <c r="BI199" i="109"/>
  <c r="BI389" i="109" s="1"/>
  <c r="AW1241" i="109"/>
  <c r="AW389" i="109"/>
  <c r="CA16" i="119" s="1"/>
  <c r="BB1431" i="109"/>
  <c r="BB389" i="109"/>
  <c r="CF16" i="119" s="1"/>
  <c r="BG1431" i="109"/>
  <c r="BG389" i="109"/>
  <c r="CK16" i="119" s="1"/>
  <c r="BC1431" i="109"/>
  <c r="BC389" i="109"/>
  <c r="CG16" i="119" s="1"/>
  <c r="BF1431" i="109"/>
  <c r="BF389" i="109"/>
  <c r="CJ16" i="119" s="1"/>
  <c r="AX2004" i="109"/>
  <c r="AX1989" i="109"/>
  <c r="AJ1637" i="109"/>
  <c r="AJ2051" i="109"/>
  <c r="AE1049" i="109"/>
  <c r="EK397" i="109"/>
  <c r="M959" i="109"/>
  <c r="M875" i="109"/>
  <c r="M1004" i="109"/>
  <c r="M1024" i="109"/>
  <c r="M1003" i="109"/>
  <c r="M941" i="109"/>
  <c r="M984" i="109"/>
  <c r="M980" i="109"/>
  <c r="AD389" i="109"/>
  <c r="AL16" i="119" s="1"/>
  <c r="M958" i="109"/>
  <c r="M1033" i="109"/>
  <c r="AD1435" i="109"/>
  <c r="M971" i="109"/>
  <c r="M1037" i="109"/>
  <c r="M975" i="109"/>
  <c r="M1016" i="109"/>
  <c r="M1029" i="109"/>
  <c r="M942" i="109"/>
  <c r="M1009" i="109"/>
  <c r="M916" i="109"/>
  <c r="M911" i="109"/>
  <c r="M957" i="109"/>
  <c r="M997" i="109"/>
  <c r="M982" i="109"/>
  <c r="M1035" i="109"/>
  <c r="AJ1477" i="109"/>
  <c r="AK1684" i="109" s="1"/>
  <c r="AK1499" i="109"/>
  <c r="AL1706" i="109" s="1"/>
  <c r="AJ1481" i="109"/>
  <c r="AK1688" i="109" s="1"/>
  <c r="M961" i="109"/>
  <c r="M950" i="109"/>
  <c r="M993" i="109"/>
  <c r="M1002" i="109"/>
  <c r="M989" i="109"/>
  <c r="M1005" i="109"/>
  <c r="M1039" i="109"/>
  <c r="M990" i="109"/>
  <c r="M962" i="109"/>
  <c r="M915" i="109"/>
  <c r="M998" i="109"/>
  <c r="M935" i="109"/>
  <c r="M1013" i="109"/>
  <c r="AI199" i="109"/>
  <c r="AI389" i="109" s="1"/>
  <c r="AP1431" i="109"/>
  <c r="AP389" i="109"/>
  <c r="BI16" i="119" s="1"/>
  <c r="AK1431" i="109"/>
  <c r="AK389" i="109"/>
  <c r="BD16" i="119" s="1"/>
  <c r="R389" i="109"/>
  <c r="O16" i="119" s="1"/>
  <c r="AM1431" i="109"/>
  <c r="AM389" i="109"/>
  <c r="BF16" i="119" s="1"/>
  <c r="X389" i="109"/>
  <c r="AF16" i="119" s="1"/>
  <c r="Y389" i="109"/>
  <c r="AG16" i="119" s="1"/>
  <c r="AJ1241" i="109"/>
  <c r="AV199" i="109"/>
  <c r="AV389" i="109" s="1"/>
  <c r="AJ389" i="109"/>
  <c r="AE1431" i="109"/>
  <c r="AE389" i="109"/>
  <c r="AM16" i="119" s="1"/>
  <c r="AU1431" i="109"/>
  <c r="AU389" i="109"/>
  <c r="BN16" i="119" s="1"/>
  <c r="Z389" i="109"/>
  <c r="AH16" i="119" s="1"/>
  <c r="AO1431" i="109"/>
  <c r="AO389" i="109"/>
  <c r="BH16" i="119" s="1"/>
  <c r="Q1047" i="109"/>
  <c r="Q1237" i="109" s="1"/>
  <c r="Q389" i="109"/>
  <c r="V199" i="109"/>
  <c r="V389" i="109" s="1"/>
  <c r="W389" i="109"/>
  <c r="AE16" i="119" s="1"/>
  <c r="AR1431" i="109"/>
  <c r="AR389" i="109"/>
  <c r="BK16" i="119" s="1"/>
  <c r="AT1431" i="109"/>
  <c r="AT389" i="109"/>
  <c r="BM16" i="119" s="1"/>
  <c r="AC389" i="109"/>
  <c r="AK16" i="119" s="1"/>
  <c r="AS1431" i="109"/>
  <c r="AS389" i="109"/>
  <c r="BL16" i="119" s="1"/>
  <c r="AA389" i="109"/>
  <c r="AI16" i="119" s="1"/>
  <c r="AB389" i="109"/>
  <c r="AJ16" i="119" s="1"/>
  <c r="AL1431" i="109"/>
  <c r="AL389" i="109"/>
  <c r="BE16" i="119" s="1"/>
  <c r="AH1431" i="109"/>
  <c r="AH389" i="109"/>
  <c r="AP16" i="119" s="1"/>
  <c r="AG1431" i="109"/>
  <c r="AG389" i="109"/>
  <c r="AO16" i="119" s="1"/>
  <c r="AQ1431" i="109"/>
  <c r="AQ389" i="109"/>
  <c r="BJ16" i="119" s="1"/>
  <c r="AF1431" i="109"/>
  <c r="AF389" i="109"/>
  <c r="AN16" i="119" s="1"/>
  <c r="AN1431" i="109"/>
  <c r="AN389" i="109"/>
  <c r="BG16" i="119" s="1"/>
  <c r="N652" i="109"/>
  <c r="N434" i="109"/>
  <c r="M839" i="109"/>
  <c r="N410" i="109"/>
  <c r="N628" i="109"/>
  <c r="N662" i="109"/>
  <c r="N444" i="109"/>
  <c r="M891" i="109"/>
  <c r="N416" i="109"/>
  <c r="N634" i="109"/>
  <c r="M846" i="109"/>
  <c r="N670" i="109"/>
  <c r="N888" i="109" s="1"/>
  <c r="N452" i="109"/>
  <c r="N657" i="109"/>
  <c r="N439" i="109"/>
  <c r="N613" i="109"/>
  <c r="N395" i="109"/>
  <c r="M864" i="109"/>
  <c r="M852" i="109"/>
  <c r="N393" i="109"/>
  <c r="N611" i="109"/>
  <c r="N430" i="109"/>
  <c r="N648" i="109"/>
  <c r="N458" i="109"/>
  <c r="N676" i="109"/>
  <c r="N894" i="109" s="1"/>
  <c r="AI1245" i="109"/>
  <c r="AD1442" i="109"/>
  <c r="M831" i="109"/>
  <c r="N428" i="109"/>
  <c r="N646" i="109"/>
  <c r="M870" i="109"/>
  <c r="N621" i="109"/>
  <c r="N403" i="109"/>
  <c r="AD1437" i="109"/>
  <c r="AI1243" i="109"/>
  <c r="M829" i="109"/>
  <c r="M880" i="109"/>
  <c r="M866" i="109"/>
  <c r="N455" i="109"/>
  <c r="N673" i="109"/>
  <c r="AH1895" i="109"/>
  <c r="K1968" i="109"/>
  <c r="K1939" i="109"/>
  <c r="K1881" i="109"/>
  <c r="K1987" i="109"/>
  <c r="K1979" i="109"/>
  <c r="K1971" i="109"/>
  <c r="K1963" i="109"/>
  <c r="K1955" i="109"/>
  <c r="K1946" i="109"/>
  <c r="K1929" i="109"/>
  <c r="K1916" i="109"/>
  <c r="K1879" i="109"/>
  <c r="K1986" i="109"/>
  <c r="K1978" i="109"/>
  <c r="K1970" i="109"/>
  <c r="K1962" i="109"/>
  <c r="K1954" i="109"/>
  <c r="K1944" i="109"/>
  <c r="K1928" i="109"/>
  <c r="K1915" i="109"/>
  <c r="K1976" i="109"/>
  <c r="K1947" i="109"/>
  <c r="K1985" i="109"/>
  <c r="K1977" i="109"/>
  <c r="K1969" i="109"/>
  <c r="K1961" i="109"/>
  <c r="K1953" i="109"/>
  <c r="K1942" i="109"/>
  <c r="K1927" i="109"/>
  <c r="K1906" i="109"/>
  <c r="K1984" i="109"/>
  <c r="K1964" i="109"/>
  <c r="K1931" i="109"/>
  <c r="K1980" i="109"/>
  <c r="K1956" i="109"/>
  <c r="K1919" i="109"/>
  <c r="K1983" i="109"/>
  <c r="K1975" i="109"/>
  <c r="K1967" i="109"/>
  <c r="K1959" i="109"/>
  <c r="K1951" i="109"/>
  <c r="K1937" i="109"/>
  <c r="K1925" i="109"/>
  <c r="K1900" i="109"/>
  <c r="K1982" i="109"/>
  <c r="K1974" i="109"/>
  <c r="K1966" i="109"/>
  <c r="K1958" i="109"/>
  <c r="K1950" i="109"/>
  <c r="K1935" i="109"/>
  <c r="K1923" i="109"/>
  <c r="K1889" i="109"/>
  <c r="K1988" i="109"/>
  <c r="K1960" i="109"/>
  <c r="K1926" i="109"/>
  <c r="K1981" i="109"/>
  <c r="K1973" i="109"/>
  <c r="K1965" i="109"/>
  <c r="K1957" i="109"/>
  <c r="K1949" i="109"/>
  <c r="K1933" i="109"/>
  <c r="K1921" i="109"/>
  <c r="K1884" i="109"/>
  <c r="K1972" i="109"/>
  <c r="K1952" i="109"/>
  <c r="K1903" i="109"/>
  <c r="N1849" i="109"/>
  <c r="K1863" i="109"/>
  <c r="V1845" i="109"/>
  <c r="J2052" i="109"/>
  <c r="K1851" i="109"/>
  <c r="G21" i="119"/>
  <c r="S34" i="119"/>
  <c r="K1869" i="109"/>
  <c r="K1856" i="109"/>
  <c r="M1027" i="109"/>
  <c r="M966" i="109"/>
  <c r="M1011" i="109"/>
  <c r="M929" i="109"/>
  <c r="M1006" i="109"/>
  <c r="M970" i="109"/>
  <c r="M969" i="109"/>
  <c r="M952" i="109"/>
  <c r="M992" i="109"/>
  <c r="M1022" i="109"/>
  <c r="N762" i="109"/>
  <c r="N544" i="109"/>
  <c r="M946" i="109"/>
  <c r="N504" i="109"/>
  <c r="N722" i="109"/>
  <c r="N750" i="109"/>
  <c r="N532" i="109"/>
  <c r="N588" i="109"/>
  <c r="N806" i="109"/>
  <c r="N742" i="109"/>
  <c r="N524" i="109"/>
  <c r="M1030" i="109"/>
  <c r="N475" i="109"/>
  <c r="N693" i="109"/>
  <c r="N537" i="109"/>
  <c r="N755" i="109"/>
  <c r="N707" i="109"/>
  <c r="N489" i="109"/>
  <c r="M948" i="109"/>
  <c r="N703" i="109"/>
  <c r="N485" i="109"/>
  <c r="N542" i="109"/>
  <c r="N760" i="109"/>
  <c r="N558" i="109"/>
  <c r="N776" i="109"/>
  <c r="M1028" i="109"/>
  <c r="N578" i="109"/>
  <c r="N796" i="109"/>
  <c r="J20" i="119"/>
  <c r="M965" i="109"/>
  <c r="N589" i="109"/>
  <c r="N807" i="109"/>
  <c r="N720" i="109"/>
  <c r="N502" i="109"/>
  <c r="N560" i="109"/>
  <c r="N778" i="109"/>
  <c r="N780" i="109"/>
  <c r="N562" i="109"/>
  <c r="N746" i="109"/>
  <c r="N528" i="109"/>
  <c r="M919" i="109"/>
  <c r="N740" i="109"/>
  <c r="N522" i="109"/>
  <c r="M1018" i="109"/>
  <c r="N767" i="109"/>
  <c r="N549" i="109"/>
  <c r="N563" i="109"/>
  <c r="N781" i="109"/>
  <c r="M988" i="109"/>
  <c r="M1023" i="109"/>
  <c r="N819" i="109"/>
  <c r="N601" i="109"/>
  <c r="M947" i="109"/>
  <c r="N783" i="109"/>
  <c r="N565" i="109"/>
  <c r="N527" i="109"/>
  <c r="N745" i="109"/>
  <c r="N769" i="109"/>
  <c r="N551" i="109"/>
  <c r="M1012" i="109"/>
  <c r="M1034" i="109"/>
  <c r="M1036" i="109"/>
  <c r="M944" i="109"/>
  <c r="N590" i="109"/>
  <c r="N808" i="109"/>
  <c r="N517" i="109"/>
  <c r="N735" i="109"/>
  <c r="N788" i="109"/>
  <c r="N570" i="109"/>
  <c r="M905" i="109"/>
  <c r="M825" i="109"/>
  <c r="J33" i="119" s="1"/>
  <c r="M977" i="109"/>
  <c r="N766" i="109"/>
  <c r="N548" i="109"/>
  <c r="N581" i="109"/>
  <c r="N799" i="109"/>
  <c r="N605" i="109"/>
  <c r="N823" i="109"/>
  <c r="N714" i="109"/>
  <c r="N496" i="109"/>
  <c r="M940" i="109"/>
  <c r="N482" i="109"/>
  <c r="N700" i="109"/>
  <c r="N784" i="109"/>
  <c r="N566" i="109"/>
  <c r="N602" i="109"/>
  <c r="N820" i="109"/>
  <c r="N507" i="109"/>
  <c r="N725" i="109"/>
  <c r="M1042" i="109"/>
  <c r="N699" i="109"/>
  <c r="N481" i="109"/>
  <c r="N749" i="109"/>
  <c r="N967" i="109" s="1"/>
  <c r="N531" i="109"/>
  <c r="N779" i="109"/>
  <c r="N561" i="109"/>
  <c r="N786" i="109"/>
  <c r="N568" i="109"/>
  <c r="M973" i="109"/>
  <c r="M925" i="109"/>
  <c r="N758" i="109"/>
  <c r="N540" i="109"/>
  <c r="M949" i="109"/>
  <c r="N738" i="109"/>
  <c r="N520" i="109"/>
  <c r="M978" i="109"/>
  <c r="N574" i="109"/>
  <c r="N792" i="109"/>
  <c r="N592" i="109"/>
  <c r="N810" i="109"/>
  <c r="M1014" i="109"/>
  <c r="N739" i="109"/>
  <c r="N521" i="109"/>
  <c r="N751" i="109"/>
  <c r="N533" i="109"/>
  <c r="N543" i="109"/>
  <c r="N761" i="109"/>
  <c r="N691" i="109"/>
  <c r="N473" i="109"/>
  <c r="M938" i="109"/>
  <c r="N554" i="109"/>
  <c r="N772" i="109"/>
  <c r="N785" i="109"/>
  <c r="N567" i="109"/>
  <c r="N774" i="109"/>
  <c r="N556" i="109"/>
  <c r="M996" i="109"/>
  <c r="N711" i="109"/>
  <c r="N493" i="109"/>
  <c r="M1031" i="109"/>
  <c r="M964" i="109"/>
  <c r="N765" i="109"/>
  <c r="N547" i="109"/>
  <c r="N775" i="109"/>
  <c r="N557" i="109"/>
  <c r="M1021" i="109"/>
  <c r="M985" i="109"/>
  <c r="M913" i="109"/>
  <c r="N723" i="109"/>
  <c r="N505" i="109"/>
  <c r="N564" i="109"/>
  <c r="N782" i="109"/>
  <c r="N499" i="109"/>
  <c r="N717" i="109"/>
  <c r="N736" i="109"/>
  <c r="N518" i="109"/>
  <c r="N787" i="109"/>
  <c r="N569" i="109"/>
  <c r="M987" i="109"/>
  <c r="N600" i="109"/>
  <c r="N818" i="109"/>
  <c r="N508" i="109"/>
  <c r="N726" i="109"/>
  <c r="M1026" i="109"/>
  <c r="N748" i="109"/>
  <c r="N530" i="109"/>
  <c r="N688" i="109"/>
  <c r="N470" i="109"/>
  <c r="N559" i="109"/>
  <c r="N777" i="109"/>
  <c r="M1001" i="109"/>
  <c r="M963" i="109"/>
  <c r="N802" i="109"/>
  <c r="N584" i="109"/>
  <c r="N794" i="109"/>
  <c r="N576" i="109"/>
  <c r="N816" i="109"/>
  <c r="N598" i="109"/>
  <c r="N705" i="109"/>
  <c r="N487" i="109"/>
  <c r="N571" i="109"/>
  <c r="N789" i="109"/>
  <c r="M953" i="109"/>
  <c r="N469" i="109"/>
  <c r="N687" i="109"/>
  <c r="M607" i="109"/>
  <c r="N501" i="109"/>
  <c r="N719" i="109"/>
  <c r="N937" i="109" s="1"/>
  <c r="N534" i="109"/>
  <c r="N752" i="109"/>
  <c r="N733" i="109"/>
  <c r="N515" i="109"/>
  <c r="M927" i="109"/>
  <c r="M974" i="109"/>
  <c r="M1041" i="109"/>
  <c r="M932" i="109"/>
  <c r="M918" i="109"/>
  <c r="N577" i="109"/>
  <c r="N795" i="109"/>
  <c r="N754" i="109"/>
  <c r="N536" i="109"/>
  <c r="M1038" i="109"/>
  <c r="M943" i="109"/>
  <c r="N791" i="109"/>
  <c r="N573" i="109"/>
  <c r="N773" i="109"/>
  <c r="N555" i="109"/>
  <c r="N606" i="109"/>
  <c r="N824" i="109"/>
  <c r="N815" i="109"/>
  <c r="N597" i="109"/>
  <c r="M917" i="109"/>
  <c r="M1019" i="109"/>
  <c r="M976" i="109"/>
  <c r="N513" i="109"/>
  <c r="N731" i="109"/>
  <c r="M956" i="109"/>
  <c r="M1010" i="109"/>
  <c r="M979" i="109"/>
  <c r="M909" i="109"/>
  <c r="N757" i="109"/>
  <c r="N539" i="109"/>
  <c r="I33" i="119"/>
  <c r="N546" i="109"/>
  <c r="N764" i="109"/>
  <c r="N813" i="109"/>
  <c r="N595" i="109"/>
  <c r="N814" i="109"/>
  <c r="N596" i="109"/>
  <c r="M1015" i="109"/>
  <c r="N727" i="109"/>
  <c r="N509" i="109"/>
  <c r="M983" i="109"/>
  <c r="N811" i="109"/>
  <c r="N593" i="109"/>
  <c r="N803" i="109"/>
  <c r="N585" i="109"/>
  <c r="M955" i="109"/>
  <c r="N477" i="109"/>
  <c r="N695" i="109"/>
  <c r="M1008" i="109"/>
  <c r="M1000" i="109"/>
  <c r="N798" i="109"/>
  <c r="N580" i="109"/>
  <c r="N604" i="109"/>
  <c r="N822" i="109"/>
  <c r="N535" i="109"/>
  <c r="N753" i="109"/>
  <c r="N743" i="109"/>
  <c r="N525" i="109"/>
  <c r="M986" i="109"/>
  <c r="N603" i="109"/>
  <c r="N821" i="109"/>
  <c r="N541" i="109"/>
  <c r="N759" i="109"/>
  <c r="M1017" i="109"/>
  <c r="N763" i="109"/>
  <c r="N545" i="109"/>
  <c r="M995" i="109"/>
  <c r="M1020" i="109"/>
  <c r="M923" i="109"/>
  <c r="N550" i="109"/>
  <c r="N768" i="109"/>
  <c r="M1007" i="109"/>
  <c r="N724" i="109"/>
  <c r="N506" i="109"/>
  <c r="N744" i="109"/>
  <c r="N526" i="109"/>
  <c r="M906" i="109"/>
  <c r="N575" i="109"/>
  <c r="N793" i="109"/>
  <c r="M951" i="109"/>
  <c r="N709" i="109"/>
  <c r="N491" i="109"/>
  <c r="N538" i="109"/>
  <c r="N756" i="109"/>
  <c r="N510" i="109"/>
  <c r="N728" i="109"/>
  <c r="M968" i="109"/>
  <c r="M981" i="109"/>
  <c r="M972" i="109"/>
  <c r="M991" i="109"/>
  <c r="M960" i="109"/>
  <c r="N698" i="109"/>
  <c r="N480" i="109"/>
  <c r="N594" i="109"/>
  <c r="N812" i="109"/>
  <c r="N801" i="109"/>
  <c r="N583" i="109"/>
  <c r="N599" i="109"/>
  <c r="N817" i="109"/>
  <c r="N730" i="109"/>
  <c r="N512" i="109"/>
  <c r="M921" i="109"/>
  <c r="M994" i="109"/>
  <c r="N747" i="109"/>
  <c r="N529" i="109"/>
  <c r="M1025" i="109"/>
  <c r="L1043" i="109"/>
  <c r="N804" i="109"/>
  <c r="N586" i="109"/>
  <c r="N697" i="109"/>
  <c r="N479" i="109"/>
  <c r="N734" i="109"/>
  <c r="N516" i="109"/>
  <c r="N732" i="109"/>
  <c r="N514" i="109"/>
  <c r="M1032" i="109"/>
  <c r="N797" i="109"/>
  <c r="N579" i="109"/>
  <c r="N701" i="109"/>
  <c r="N483" i="109"/>
  <c r="M945" i="109"/>
  <c r="N771" i="109"/>
  <c r="N553" i="109"/>
  <c r="N737" i="109"/>
  <c r="N519" i="109"/>
  <c r="N800" i="109"/>
  <c r="N582" i="109"/>
  <c r="N591" i="109"/>
  <c r="N809" i="109"/>
  <c r="N572" i="109"/>
  <c r="N790" i="109"/>
  <c r="N741" i="109"/>
  <c r="N523" i="109"/>
  <c r="M1040" i="109"/>
  <c r="N770" i="109"/>
  <c r="N552" i="109"/>
  <c r="N805" i="109"/>
  <c r="N587" i="109"/>
  <c r="N729" i="109"/>
  <c r="N511" i="109"/>
  <c r="A981" i="109"/>
  <c r="AH1505" i="109"/>
  <c r="AJ1712" i="109" s="1"/>
  <c r="AH1712" i="109"/>
  <c r="AJ1913" i="109"/>
  <c r="AR1882" i="109"/>
  <c r="AR1886" i="109"/>
  <c r="AP1507" i="109"/>
  <c r="AQ1714" i="109" s="1"/>
  <c r="AH1891" i="109"/>
  <c r="AI1684" i="109"/>
  <c r="AI1688" i="109"/>
  <c r="AK1637" i="109" l="1"/>
  <c r="AL1844" i="109" s="1"/>
  <c r="AK1844" i="109"/>
  <c r="CM16" i="119"/>
  <c r="BI1241" i="109"/>
  <c r="BI1431" i="109" s="1"/>
  <c r="AW1431" i="109"/>
  <c r="BI391" i="109"/>
  <c r="AY1989" i="109"/>
  <c r="AY2004" i="109"/>
  <c r="N959" i="109"/>
  <c r="AL1637" i="109"/>
  <c r="AM1844" i="109" s="1"/>
  <c r="N1004" i="109"/>
  <c r="N875" i="109"/>
  <c r="AF1049" i="109"/>
  <c r="N950" i="109"/>
  <c r="N980" i="109"/>
  <c r="N984" i="109"/>
  <c r="N975" i="109"/>
  <c r="N1033" i="109"/>
  <c r="AD1431" i="109"/>
  <c r="N965" i="109"/>
  <c r="N970" i="109"/>
  <c r="N942" i="109"/>
  <c r="N966" i="109"/>
  <c r="N915" i="109"/>
  <c r="N946" i="109"/>
  <c r="N1039" i="109"/>
  <c r="N1009" i="109"/>
  <c r="N916" i="109"/>
  <c r="N988" i="109"/>
  <c r="N1036" i="109"/>
  <c r="N961" i="109"/>
  <c r="N1035" i="109"/>
  <c r="AL1499" i="109"/>
  <c r="AM1706" i="109" s="1"/>
  <c r="AK1481" i="109"/>
  <c r="AL1688" i="109" s="1"/>
  <c r="AK1477" i="109"/>
  <c r="AL1684" i="109" s="1"/>
  <c r="AJ1505" i="109"/>
  <c r="N1002" i="109"/>
  <c r="N1027" i="109"/>
  <c r="N962" i="109"/>
  <c r="N952" i="109"/>
  <c r="N891" i="109"/>
  <c r="N969" i="109"/>
  <c r="N1015" i="109"/>
  <c r="N1019" i="109"/>
  <c r="N986" i="109"/>
  <c r="N1028" i="109"/>
  <c r="AJ1895" i="109"/>
  <c r="AI1241" i="109"/>
  <c r="AI1431" i="109" s="1"/>
  <c r="AK1913" i="109"/>
  <c r="AI391" i="109"/>
  <c r="N929" i="109"/>
  <c r="N974" i="109"/>
  <c r="N1012" i="109"/>
  <c r="N864" i="109"/>
  <c r="AQ16" i="119"/>
  <c r="N992" i="109"/>
  <c r="N1018" i="109"/>
  <c r="N955" i="109"/>
  <c r="N919" i="109"/>
  <c r="N948" i="109"/>
  <c r="N1030" i="109"/>
  <c r="N1031" i="109"/>
  <c r="N839" i="109"/>
  <c r="N947" i="109"/>
  <c r="N1008" i="109"/>
  <c r="N1022" i="109"/>
  <c r="N866" i="109"/>
  <c r="BC16" i="119"/>
  <c r="AV391" i="109"/>
  <c r="N16" i="119"/>
  <c r="V390" i="109"/>
  <c r="AV1241" i="109"/>
  <c r="AV1431" i="109" s="1"/>
  <c r="AJ1431" i="109"/>
  <c r="R1047" i="109"/>
  <c r="O673" i="109"/>
  <c r="O455" i="109"/>
  <c r="O403" i="109"/>
  <c r="O621" i="109"/>
  <c r="AE1442" i="109"/>
  <c r="AE1649" i="109"/>
  <c r="O393" i="109"/>
  <c r="O611" i="109"/>
  <c r="O395" i="109"/>
  <c r="O613" i="109"/>
  <c r="O444" i="109"/>
  <c r="O662" i="109"/>
  <c r="O628" i="109"/>
  <c r="O410" i="109"/>
  <c r="N870" i="109"/>
  <c r="O646" i="109"/>
  <c r="O428" i="109"/>
  <c r="O648" i="109"/>
  <c r="O430" i="109"/>
  <c r="N831" i="109"/>
  <c r="N880" i="109"/>
  <c r="O657" i="109"/>
  <c r="O439" i="109"/>
  <c r="O670" i="109"/>
  <c r="O452" i="109"/>
  <c r="N852" i="109"/>
  <c r="AE1435" i="109"/>
  <c r="AE1642" i="109"/>
  <c r="AD1638" i="109"/>
  <c r="AE1437" i="109"/>
  <c r="AF1437" i="109" s="1"/>
  <c r="AE1644" i="109"/>
  <c r="O458" i="109"/>
  <c r="O676" i="109"/>
  <c r="N829" i="109"/>
  <c r="O416" i="109"/>
  <c r="O634" i="109"/>
  <c r="N846" i="109"/>
  <c r="O434" i="109"/>
  <c r="O652" i="109"/>
  <c r="L1964" i="109"/>
  <c r="L1942" i="109"/>
  <c r="L1961" i="109"/>
  <c r="L1977" i="109"/>
  <c r="L1947" i="109"/>
  <c r="L1915" i="109"/>
  <c r="L1944" i="109"/>
  <c r="L1962" i="109"/>
  <c r="L1978" i="109"/>
  <c r="L1929" i="109"/>
  <c r="L1955" i="109"/>
  <c r="L1971" i="109"/>
  <c r="L1987" i="109"/>
  <c r="L1884" i="109"/>
  <c r="L1952" i="109"/>
  <c r="L1933" i="109"/>
  <c r="L1957" i="109"/>
  <c r="L1973" i="109"/>
  <c r="L1926" i="109"/>
  <c r="L1988" i="109"/>
  <c r="L1923" i="109"/>
  <c r="L1950" i="109"/>
  <c r="L1966" i="109"/>
  <c r="L1982" i="109"/>
  <c r="L1925" i="109"/>
  <c r="L1951" i="109"/>
  <c r="L1967" i="109"/>
  <c r="L1983" i="109"/>
  <c r="L1919" i="109"/>
  <c r="L1980" i="109"/>
  <c r="L1939" i="109"/>
  <c r="L1903" i="109"/>
  <c r="L1889" i="109"/>
  <c r="L1900" i="109"/>
  <c r="L1931" i="109"/>
  <c r="L1984" i="109"/>
  <c r="L1927" i="109"/>
  <c r="L1953" i="109"/>
  <c r="L1969" i="109"/>
  <c r="L1985" i="109"/>
  <c r="L1976" i="109"/>
  <c r="L1928" i="109"/>
  <c r="L1954" i="109"/>
  <c r="L1970" i="109"/>
  <c r="L1986" i="109"/>
  <c r="L1916" i="109"/>
  <c r="L1946" i="109"/>
  <c r="L1963" i="109"/>
  <c r="L1979" i="109"/>
  <c r="L1881" i="109"/>
  <c r="L1972" i="109"/>
  <c r="L1921" i="109"/>
  <c r="L1949" i="109"/>
  <c r="L1965" i="109"/>
  <c r="L1981" i="109"/>
  <c r="L1960" i="109"/>
  <c r="L1935" i="109"/>
  <c r="L1958" i="109"/>
  <c r="L1974" i="109"/>
  <c r="L1937" i="109"/>
  <c r="L1959" i="109"/>
  <c r="L1975" i="109"/>
  <c r="L1956" i="109"/>
  <c r="L1906" i="109"/>
  <c r="L1879" i="109"/>
  <c r="L1968" i="109"/>
  <c r="L1856" i="109"/>
  <c r="L1851" i="109"/>
  <c r="K2052" i="109"/>
  <c r="L1863" i="109"/>
  <c r="G23" i="119"/>
  <c r="H21" i="119"/>
  <c r="H23" i="119" s="1"/>
  <c r="L1869" i="109"/>
  <c r="O1849" i="109"/>
  <c r="V1846" i="109"/>
  <c r="N1038" i="109"/>
  <c r="N917" i="109"/>
  <c r="N994" i="109"/>
  <c r="N1032" i="109"/>
  <c r="N918" i="109"/>
  <c r="N923" i="109"/>
  <c r="N906" i="109"/>
  <c r="N1034" i="109"/>
  <c r="N956" i="109"/>
  <c r="N1026" i="109"/>
  <c r="N987" i="109"/>
  <c r="N925" i="109"/>
  <c r="O552" i="109"/>
  <c r="O770" i="109"/>
  <c r="O698" i="109"/>
  <c r="O480" i="109"/>
  <c r="O538" i="109"/>
  <c r="O756" i="109"/>
  <c r="N1040" i="109"/>
  <c r="N1013" i="109"/>
  <c r="O559" i="109"/>
  <c r="O777" i="109"/>
  <c r="O530" i="109"/>
  <c r="O748" i="109"/>
  <c r="O810" i="109"/>
  <c r="O592" i="109"/>
  <c r="O714" i="109"/>
  <c r="O496" i="109"/>
  <c r="O729" i="109"/>
  <c r="O511" i="109"/>
  <c r="O583" i="109"/>
  <c r="O801" i="109"/>
  <c r="O822" i="109"/>
  <c r="O604" i="109"/>
  <c r="O580" i="109"/>
  <c r="O798" i="109"/>
  <c r="O803" i="109"/>
  <c r="O585" i="109"/>
  <c r="O593" i="109"/>
  <c r="O811" i="109"/>
  <c r="O764" i="109"/>
  <c r="O546" i="109"/>
  <c r="O606" i="109"/>
  <c r="O824" i="109"/>
  <c r="N991" i="109"/>
  <c r="O536" i="109"/>
  <c r="O754" i="109"/>
  <c r="O795" i="109"/>
  <c r="O577" i="109"/>
  <c r="O515" i="109"/>
  <c r="O733" i="109"/>
  <c r="O752" i="109"/>
  <c r="O534" i="109"/>
  <c r="N905" i="109"/>
  <c r="N825" i="109"/>
  <c r="O571" i="109"/>
  <c r="O789" i="109"/>
  <c r="N1005" i="109"/>
  <c r="O736" i="109"/>
  <c r="O518" i="109"/>
  <c r="O547" i="109"/>
  <c r="O765" i="109"/>
  <c r="N990" i="109"/>
  <c r="N979" i="109"/>
  <c r="O786" i="109"/>
  <c r="O568" i="109"/>
  <c r="O561" i="109"/>
  <c r="O779" i="109"/>
  <c r="O784" i="109"/>
  <c r="O566" i="109"/>
  <c r="O700" i="109"/>
  <c r="O482" i="109"/>
  <c r="N932" i="109"/>
  <c r="O788" i="109"/>
  <c r="O570" i="109"/>
  <c r="O590" i="109"/>
  <c r="O808" i="109"/>
  <c r="N1037" i="109"/>
  <c r="O767" i="109"/>
  <c r="O549" i="109"/>
  <c r="O778" i="109"/>
  <c r="O560" i="109"/>
  <c r="N938" i="109"/>
  <c r="N1014" i="109"/>
  <c r="O776" i="109"/>
  <c r="O558" i="109"/>
  <c r="N921" i="109"/>
  <c r="N960" i="109"/>
  <c r="N1024" i="109"/>
  <c r="N968" i="109"/>
  <c r="O741" i="109"/>
  <c r="O523" i="109"/>
  <c r="O797" i="109"/>
  <c r="O579" i="109"/>
  <c r="O695" i="109"/>
  <c r="O477" i="109"/>
  <c r="N982" i="109"/>
  <c r="N1007" i="109"/>
  <c r="O816" i="109"/>
  <c r="O598" i="109"/>
  <c r="O787" i="109"/>
  <c r="O569" i="109"/>
  <c r="O533" i="109"/>
  <c r="O751" i="109"/>
  <c r="O605" i="109"/>
  <c r="O823" i="109"/>
  <c r="O799" i="109"/>
  <c r="O581" i="109"/>
  <c r="O766" i="109"/>
  <c r="O548" i="109"/>
  <c r="N996" i="109"/>
  <c r="O807" i="109"/>
  <c r="O589" i="109"/>
  <c r="O485" i="109"/>
  <c r="O703" i="109"/>
  <c r="O693" i="109"/>
  <c r="O475" i="109"/>
  <c r="O742" i="109"/>
  <c r="O524" i="109"/>
  <c r="O750" i="109"/>
  <c r="O532" i="109"/>
  <c r="O553" i="109"/>
  <c r="O771" i="109"/>
  <c r="O701" i="109"/>
  <c r="O483" i="109"/>
  <c r="O586" i="109"/>
  <c r="O804" i="109"/>
  <c r="O817" i="109"/>
  <c r="O599" i="109"/>
  <c r="O594" i="109"/>
  <c r="O812" i="109"/>
  <c r="N1011" i="109"/>
  <c r="O587" i="109"/>
  <c r="O805" i="109"/>
  <c r="O800" i="109"/>
  <c r="O582" i="109"/>
  <c r="N989" i="109"/>
  <c r="O697" i="109"/>
  <c r="O479" i="109"/>
  <c r="O730" i="109"/>
  <c r="O512" i="109"/>
  <c r="O491" i="109"/>
  <c r="O709" i="109"/>
  <c r="O793" i="109"/>
  <c r="O575" i="109"/>
  <c r="O744" i="109"/>
  <c r="O526" i="109"/>
  <c r="O768" i="109"/>
  <c r="O550" i="109"/>
  <c r="O763" i="109"/>
  <c r="O545" i="109"/>
  <c r="N977" i="109"/>
  <c r="O603" i="109"/>
  <c r="O821" i="109"/>
  <c r="N1016" i="109"/>
  <c r="N1021" i="109"/>
  <c r="N1029" i="109"/>
  <c r="O727" i="109"/>
  <c r="O509" i="109"/>
  <c r="O757" i="109"/>
  <c r="O539" i="109"/>
  <c r="N949" i="109"/>
  <c r="O597" i="109"/>
  <c r="O815" i="109"/>
  <c r="N972" i="109"/>
  <c r="N951" i="109"/>
  <c r="O687" i="109"/>
  <c r="O469" i="109"/>
  <c r="N607" i="109"/>
  <c r="O802" i="109"/>
  <c r="O584" i="109"/>
  <c r="N944" i="109"/>
  <c r="O600" i="109"/>
  <c r="O818" i="109"/>
  <c r="N954" i="109"/>
  <c r="N935" i="109"/>
  <c r="N1000" i="109"/>
  <c r="O723" i="109"/>
  <c r="O505" i="109"/>
  <c r="O557" i="109"/>
  <c r="O775" i="109"/>
  <c r="N983" i="109"/>
  <c r="O711" i="109"/>
  <c r="O493" i="109"/>
  <c r="O774" i="109"/>
  <c r="O556" i="109"/>
  <c r="O785" i="109"/>
  <c r="O567" i="109"/>
  <c r="O554" i="109"/>
  <c r="O772" i="109"/>
  <c r="O691" i="109"/>
  <c r="O473" i="109"/>
  <c r="O543" i="109"/>
  <c r="O761" i="109"/>
  <c r="N1010" i="109"/>
  <c r="O540" i="109"/>
  <c r="O758" i="109"/>
  <c r="N997" i="109"/>
  <c r="O749" i="109"/>
  <c r="O531" i="109"/>
  <c r="N943" i="109"/>
  <c r="O820" i="109"/>
  <c r="O602" i="109"/>
  <c r="N1006" i="109"/>
  <c r="N953" i="109"/>
  <c r="O565" i="109"/>
  <c r="O783" i="109"/>
  <c r="N999" i="109"/>
  <c r="N985" i="109"/>
  <c r="O522" i="109"/>
  <c r="O740" i="109"/>
  <c r="O746" i="109"/>
  <c r="O528" i="109"/>
  <c r="O578" i="109"/>
  <c r="O796" i="109"/>
  <c r="N973" i="109"/>
  <c r="O806" i="109"/>
  <c r="O588" i="109"/>
  <c r="O591" i="109"/>
  <c r="O809" i="109"/>
  <c r="O737" i="109"/>
  <c r="O519" i="109"/>
  <c r="O514" i="109"/>
  <c r="O732" i="109"/>
  <c r="O506" i="109"/>
  <c r="O724" i="109"/>
  <c r="O525" i="109"/>
  <c r="O743" i="109"/>
  <c r="O753" i="109"/>
  <c r="O535" i="109"/>
  <c r="O773" i="109"/>
  <c r="O555" i="109"/>
  <c r="O501" i="109"/>
  <c r="O719" i="109"/>
  <c r="O937" i="109" s="1"/>
  <c r="N957" i="109"/>
  <c r="M1043" i="109"/>
  <c r="O769" i="109"/>
  <c r="O551" i="109"/>
  <c r="O745" i="109"/>
  <c r="O527" i="109"/>
  <c r="O819" i="109"/>
  <c r="O601" i="109"/>
  <c r="N998" i="109"/>
  <c r="O502" i="109"/>
  <c r="O720" i="109"/>
  <c r="K20" i="119"/>
  <c r="O760" i="109"/>
  <c r="O542" i="109"/>
  <c r="O504" i="109"/>
  <c r="O722" i="109"/>
  <c r="O529" i="109"/>
  <c r="O747" i="109"/>
  <c r="N1023" i="109"/>
  <c r="O790" i="109"/>
  <c r="O572" i="109"/>
  <c r="O734" i="109"/>
  <c r="O516" i="109"/>
  <c r="O728" i="109"/>
  <c r="O510" i="109"/>
  <c r="N927" i="109"/>
  <c r="N981" i="109"/>
  <c r="O759" i="109"/>
  <c r="O541" i="109"/>
  <c r="N971" i="109"/>
  <c r="N913" i="109"/>
  <c r="N945" i="109"/>
  <c r="O596" i="109"/>
  <c r="O814" i="109"/>
  <c r="O813" i="109"/>
  <c r="O595" i="109"/>
  <c r="O731" i="109"/>
  <c r="O513" i="109"/>
  <c r="N1042" i="109"/>
  <c r="O573" i="109"/>
  <c r="O791" i="109"/>
  <c r="O487" i="109"/>
  <c r="O705" i="109"/>
  <c r="O794" i="109"/>
  <c r="O576" i="109"/>
  <c r="N1020" i="109"/>
  <c r="N995" i="109"/>
  <c r="O470" i="109"/>
  <c r="O688" i="109"/>
  <c r="O508" i="109"/>
  <c r="O726" i="109"/>
  <c r="O499" i="109"/>
  <c r="O717" i="109"/>
  <c r="O782" i="109"/>
  <c r="O564" i="109"/>
  <c r="N941" i="109"/>
  <c r="N993" i="109"/>
  <c r="N1003" i="109"/>
  <c r="N909" i="109"/>
  <c r="O739" i="109"/>
  <c r="O521" i="109"/>
  <c r="O574" i="109"/>
  <c r="O792" i="109"/>
  <c r="O738" i="109"/>
  <c r="O520" i="109"/>
  <c r="N976" i="109"/>
  <c r="O699" i="109"/>
  <c r="O481" i="109"/>
  <c r="O725" i="109"/>
  <c r="O507" i="109"/>
  <c r="N1041" i="109"/>
  <c r="N1017" i="109"/>
  <c r="O735" i="109"/>
  <c r="O517" i="109"/>
  <c r="N963" i="109"/>
  <c r="N1001" i="109"/>
  <c r="O781" i="109"/>
  <c r="O563" i="109"/>
  <c r="N958" i="109"/>
  <c r="N964" i="109"/>
  <c r="O780" i="109"/>
  <c r="O562" i="109"/>
  <c r="N1025" i="109"/>
  <c r="N978" i="109"/>
  <c r="O707" i="109"/>
  <c r="O489" i="109"/>
  <c r="O537" i="109"/>
  <c r="O755" i="109"/>
  <c r="N911" i="109"/>
  <c r="N940" i="109"/>
  <c r="O762" i="109"/>
  <c r="O544" i="109"/>
  <c r="A1175" i="109"/>
  <c r="AI1712" i="109"/>
  <c r="AS1882" i="109"/>
  <c r="AS1886" i="109"/>
  <c r="AQ1507" i="109"/>
  <c r="AR1714" i="109" s="1"/>
  <c r="AJ1891" i="109"/>
  <c r="AK1505" i="109" l="1"/>
  <c r="AL1712" i="109" s="1"/>
  <c r="AK1712" i="109"/>
  <c r="O1004" i="109"/>
  <c r="O959" i="109"/>
  <c r="AZ1989" i="109"/>
  <c r="AZ2004" i="109"/>
  <c r="AM1637" i="109"/>
  <c r="AN1844" i="109" s="1"/>
  <c r="AG1049" i="109"/>
  <c r="AH1049" i="109" s="1"/>
  <c r="AJ1049" i="109" s="1"/>
  <c r="AK1049" i="109" s="1"/>
  <c r="AL1049" i="109" s="1"/>
  <c r="AM1049" i="109" s="1"/>
  <c r="AN1049" i="109" s="1"/>
  <c r="AO1049" i="109" s="1"/>
  <c r="AP1049" i="109" s="1"/>
  <c r="AQ1049" i="109" s="1"/>
  <c r="AR1049" i="109" s="1"/>
  <c r="AS1049" i="109" s="1"/>
  <c r="AT1049" i="109" s="1"/>
  <c r="AU1049" i="109" s="1"/>
  <c r="AW1049" i="109" s="1"/>
  <c r="AX1049" i="109" s="1"/>
  <c r="AY1049" i="109" s="1"/>
  <c r="AZ1049" i="109" s="1"/>
  <c r="BA1049" i="109" s="1"/>
  <c r="BB1049" i="109" s="1"/>
  <c r="BC1049" i="109" s="1"/>
  <c r="BD1049" i="109" s="1"/>
  <c r="BE1049" i="109" s="1"/>
  <c r="BF1049" i="109" s="1"/>
  <c r="BG1049" i="109" s="1"/>
  <c r="BH1049" i="109" s="1"/>
  <c r="BO16" i="119"/>
  <c r="O946" i="109"/>
  <c r="O984" i="109"/>
  <c r="O970" i="109"/>
  <c r="AK1895" i="109"/>
  <c r="AL1913" i="109"/>
  <c r="O915" i="109"/>
  <c r="O965" i="109"/>
  <c r="O916" i="109"/>
  <c r="O1039" i="109"/>
  <c r="O1009" i="109"/>
  <c r="O966" i="109"/>
  <c r="O1012" i="109"/>
  <c r="O1022" i="109"/>
  <c r="O988" i="109"/>
  <c r="O1038" i="109"/>
  <c r="O1031" i="109"/>
  <c r="O1028" i="109"/>
  <c r="O864" i="109"/>
  <c r="O962" i="109"/>
  <c r="O961" i="109"/>
  <c r="O906" i="109"/>
  <c r="O1035" i="109"/>
  <c r="AL1505" i="109"/>
  <c r="AM1712" i="109" s="1"/>
  <c r="AL1481" i="109"/>
  <c r="AM1688" i="109" s="1"/>
  <c r="AM1499" i="109"/>
  <c r="AN1706" i="109" s="1"/>
  <c r="AL1477" i="109"/>
  <c r="AM1684" i="109" s="1"/>
  <c r="O948" i="109"/>
  <c r="O1019" i="109"/>
  <c r="O1013" i="109"/>
  <c r="O866" i="109"/>
  <c r="O891" i="109"/>
  <c r="O1032" i="109"/>
  <c r="O1018" i="109"/>
  <c r="O1008" i="109"/>
  <c r="O990" i="109"/>
  <c r="O986" i="109"/>
  <c r="O956" i="109"/>
  <c r="O957" i="109"/>
  <c r="O1030" i="109"/>
  <c r="O1015" i="109"/>
  <c r="O839" i="109"/>
  <c r="S16" i="119"/>
  <c r="N22" i="119"/>
  <c r="O22" i="119" s="1"/>
  <c r="P22" i="119" s="1"/>
  <c r="Q22" i="119" s="1"/>
  <c r="R22" i="119" s="1"/>
  <c r="S1047" i="109"/>
  <c r="R1237" i="109"/>
  <c r="AF1644" i="109"/>
  <c r="O875" i="109"/>
  <c r="P628" i="109"/>
  <c r="P410" i="109"/>
  <c r="P673" i="109"/>
  <c r="P455" i="109"/>
  <c r="O894" i="109"/>
  <c r="P670" i="109"/>
  <c r="P452" i="109"/>
  <c r="P430" i="109"/>
  <c r="P648" i="109"/>
  <c r="O846" i="109"/>
  <c r="AF1442" i="109"/>
  <c r="AF1649" i="109"/>
  <c r="H25" i="119"/>
  <c r="H29" i="119" s="1"/>
  <c r="O870" i="109"/>
  <c r="O852" i="109"/>
  <c r="P676" i="109"/>
  <c r="P458" i="109"/>
  <c r="AE1845" i="109"/>
  <c r="AM34" i="119" s="1"/>
  <c r="O888" i="109"/>
  <c r="O880" i="109"/>
  <c r="O831" i="109"/>
  <c r="O829" i="109"/>
  <c r="P434" i="109"/>
  <c r="P652" i="109"/>
  <c r="P416" i="109"/>
  <c r="P634" i="109"/>
  <c r="AF1435" i="109"/>
  <c r="AF1642" i="109"/>
  <c r="AE1638" i="109"/>
  <c r="P439" i="109"/>
  <c r="P657" i="109"/>
  <c r="P428" i="109"/>
  <c r="P646" i="109"/>
  <c r="P662" i="109"/>
  <c r="P444" i="109"/>
  <c r="P613" i="109"/>
  <c r="P395" i="109"/>
  <c r="P611" i="109"/>
  <c r="P393" i="109"/>
  <c r="P403" i="109"/>
  <c r="P621" i="109"/>
  <c r="M1979" i="109"/>
  <c r="M1946" i="109"/>
  <c r="M1986" i="109"/>
  <c r="M1954" i="109"/>
  <c r="M1976" i="109"/>
  <c r="M1969" i="109"/>
  <c r="M1927" i="109"/>
  <c r="M1931" i="109"/>
  <c r="M1903" i="109"/>
  <c r="M1962" i="109"/>
  <c r="M1977" i="109"/>
  <c r="M1942" i="109"/>
  <c r="M1964" i="109"/>
  <c r="M1879" i="109"/>
  <c r="M1983" i="109"/>
  <c r="M1951" i="109"/>
  <c r="M1950" i="109"/>
  <c r="M1988" i="109"/>
  <c r="M1933" i="109"/>
  <c r="M1952" i="109"/>
  <c r="M1987" i="109"/>
  <c r="M1955" i="109"/>
  <c r="M1956" i="109"/>
  <c r="M1959" i="109"/>
  <c r="M1958" i="109"/>
  <c r="M1981" i="109"/>
  <c r="M1949" i="109"/>
  <c r="M1972" i="109"/>
  <c r="M1915" i="109"/>
  <c r="M1980" i="109"/>
  <c r="M1982" i="109"/>
  <c r="M1973" i="109"/>
  <c r="M1939" i="109"/>
  <c r="M1884" i="109"/>
  <c r="M1968" i="109"/>
  <c r="M1975" i="109"/>
  <c r="M1937" i="109"/>
  <c r="M1974" i="109"/>
  <c r="M1935" i="109"/>
  <c r="M1960" i="109"/>
  <c r="M1965" i="109"/>
  <c r="M1921" i="109"/>
  <c r="M1881" i="109"/>
  <c r="M1900" i="109"/>
  <c r="M1889" i="109"/>
  <c r="M1971" i="109"/>
  <c r="M1929" i="109"/>
  <c r="M1978" i="109"/>
  <c r="M1944" i="109"/>
  <c r="M1947" i="109"/>
  <c r="M1961" i="109"/>
  <c r="M1906" i="109"/>
  <c r="M1963" i="109"/>
  <c r="M1916" i="109"/>
  <c r="M1970" i="109"/>
  <c r="M1928" i="109"/>
  <c r="M1985" i="109"/>
  <c r="M1953" i="109"/>
  <c r="M1984" i="109"/>
  <c r="M1919" i="109"/>
  <c r="M1967" i="109"/>
  <c r="M1925" i="109"/>
  <c r="M1966" i="109"/>
  <c r="M1923" i="109"/>
  <c r="M1926" i="109"/>
  <c r="M1957" i="109"/>
  <c r="P1849" i="109"/>
  <c r="M1851" i="109"/>
  <c r="L2052" i="109"/>
  <c r="G25" i="119"/>
  <c r="M1856" i="109"/>
  <c r="M1863" i="109"/>
  <c r="I21" i="119"/>
  <c r="I23" i="119" s="1"/>
  <c r="M1869" i="109"/>
  <c r="O923" i="109"/>
  <c r="O1024" i="109"/>
  <c r="O925" i="109"/>
  <c r="O1037" i="109"/>
  <c r="O935" i="109"/>
  <c r="O987" i="109"/>
  <c r="O927" i="109"/>
  <c r="O989" i="109"/>
  <c r="O998" i="109"/>
  <c r="O1034" i="109"/>
  <c r="O1040" i="109"/>
  <c r="O1005" i="109"/>
  <c r="P519" i="109"/>
  <c r="P737" i="109"/>
  <c r="P543" i="109"/>
  <c r="P761" i="109"/>
  <c r="P567" i="109"/>
  <c r="P785" i="109"/>
  <c r="P603" i="109"/>
  <c r="P821" i="109"/>
  <c r="P582" i="109"/>
  <c r="P800" i="109"/>
  <c r="O960" i="109"/>
  <c r="P570" i="109"/>
  <c r="P788" i="109"/>
  <c r="P824" i="109"/>
  <c r="P606" i="109"/>
  <c r="O1010" i="109"/>
  <c r="P555" i="109"/>
  <c r="P773" i="109"/>
  <c r="O964" i="109"/>
  <c r="P749" i="109"/>
  <c r="P531" i="109"/>
  <c r="P767" i="109"/>
  <c r="P549" i="109"/>
  <c r="O918" i="109"/>
  <c r="O980" i="109"/>
  <c r="P489" i="109"/>
  <c r="P707" i="109"/>
  <c r="P562" i="109"/>
  <c r="P780" i="109"/>
  <c r="O999" i="109"/>
  <c r="P517" i="109"/>
  <c r="P735" i="109"/>
  <c r="P725" i="109"/>
  <c r="P507" i="109"/>
  <c r="P738" i="109"/>
  <c r="P520" i="109"/>
  <c r="P792" i="109"/>
  <c r="P574" i="109"/>
  <c r="P499" i="109"/>
  <c r="P717" i="109"/>
  <c r="O944" i="109"/>
  <c r="P573" i="109"/>
  <c r="P791" i="109"/>
  <c r="O978" i="109"/>
  <c r="L20" i="119"/>
  <c r="P769" i="109"/>
  <c r="P551" i="109"/>
  <c r="O991" i="109"/>
  <c r="P535" i="109"/>
  <c r="P753" i="109"/>
  <c r="P525" i="109"/>
  <c r="P743" i="109"/>
  <c r="P506" i="109"/>
  <c r="P724" i="109"/>
  <c r="O950" i="109"/>
  <c r="O955" i="109"/>
  <c r="O1001" i="109"/>
  <c r="O967" i="109"/>
  <c r="O976" i="109"/>
  <c r="O1003" i="109"/>
  <c r="P493" i="109"/>
  <c r="P711" i="109"/>
  <c r="O993" i="109"/>
  <c r="P723" i="109"/>
  <c r="P505" i="109"/>
  <c r="P818" i="109"/>
  <c r="P600" i="109"/>
  <c r="P802" i="109"/>
  <c r="P584" i="109"/>
  <c r="O905" i="109"/>
  <c r="O825" i="109"/>
  <c r="L33" i="119" s="1"/>
  <c r="P757" i="109"/>
  <c r="P539" i="109"/>
  <c r="P744" i="109"/>
  <c r="P526" i="109"/>
  <c r="O1011" i="109"/>
  <c r="P709" i="109"/>
  <c r="P491" i="109"/>
  <c r="P512" i="109"/>
  <c r="P730" i="109"/>
  <c r="P594" i="109"/>
  <c r="P812" i="109"/>
  <c r="O968" i="109"/>
  <c r="O921" i="109"/>
  <c r="O1025" i="109"/>
  <c r="O1041" i="109"/>
  <c r="O969" i="109"/>
  <c r="P816" i="109"/>
  <c r="P598" i="109"/>
  <c r="P741" i="109"/>
  <c r="P523" i="109"/>
  <c r="P776" i="109"/>
  <c r="P558" i="109"/>
  <c r="O985" i="109"/>
  <c r="O1026" i="109"/>
  <c r="O1006" i="109"/>
  <c r="O997" i="109"/>
  <c r="P736" i="109"/>
  <c r="P518" i="109"/>
  <c r="P752" i="109"/>
  <c r="P534" i="109"/>
  <c r="P733" i="109"/>
  <c r="P515" i="109"/>
  <c r="P801" i="109"/>
  <c r="P583" i="109"/>
  <c r="P496" i="109"/>
  <c r="P714" i="109"/>
  <c r="P592" i="109"/>
  <c r="P810" i="109"/>
  <c r="O995" i="109"/>
  <c r="P770" i="109"/>
  <c r="P552" i="109"/>
  <c r="P781" i="109"/>
  <c r="P563" i="109"/>
  <c r="P572" i="109"/>
  <c r="P790" i="109"/>
  <c r="P542" i="109"/>
  <c r="P760" i="109"/>
  <c r="O1036" i="109"/>
  <c r="P469" i="109"/>
  <c r="O607" i="109"/>
  <c r="P687" i="109"/>
  <c r="P815" i="109"/>
  <c r="P597" i="109"/>
  <c r="O945" i="109"/>
  <c r="P807" i="109"/>
  <c r="P589" i="109"/>
  <c r="O996" i="109"/>
  <c r="P568" i="109"/>
  <c r="P786" i="109"/>
  <c r="O951" i="109"/>
  <c r="P580" i="109"/>
  <c r="P798" i="109"/>
  <c r="O947" i="109"/>
  <c r="O973" i="109"/>
  <c r="O953" i="109"/>
  <c r="O943" i="109"/>
  <c r="P699" i="109"/>
  <c r="P481" i="109"/>
  <c r="P564" i="109"/>
  <c r="P782" i="109"/>
  <c r="P508" i="109"/>
  <c r="P726" i="109"/>
  <c r="P470" i="109"/>
  <c r="P688" i="109"/>
  <c r="P794" i="109"/>
  <c r="P576" i="109"/>
  <c r="P595" i="109"/>
  <c r="P813" i="109"/>
  <c r="P814" i="109"/>
  <c r="P596" i="109"/>
  <c r="P759" i="109"/>
  <c r="P541" i="109"/>
  <c r="P728" i="109"/>
  <c r="P510" i="109"/>
  <c r="P734" i="109"/>
  <c r="P516" i="109"/>
  <c r="P529" i="109"/>
  <c r="P747" i="109"/>
  <c r="O940" i="109"/>
  <c r="O938" i="109"/>
  <c r="P527" i="109"/>
  <c r="P745" i="109"/>
  <c r="O971" i="109"/>
  <c r="P732" i="109"/>
  <c r="P514" i="109"/>
  <c r="P806" i="109"/>
  <c r="P588" i="109"/>
  <c r="O1014" i="109"/>
  <c r="O958" i="109"/>
  <c r="P783" i="109"/>
  <c r="P565" i="109"/>
  <c r="P602" i="109"/>
  <c r="P820" i="109"/>
  <c r="P540" i="109"/>
  <c r="P758" i="109"/>
  <c r="P691" i="109"/>
  <c r="P473" i="109"/>
  <c r="P772" i="109"/>
  <c r="P554" i="109"/>
  <c r="P774" i="109"/>
  <c r="P556" i="109"/>
  <c r="O929" i="109"/>
  <c r="P775" i="109"/>
  <c r="P557" i="109"/>
  <c r="O941" i="109"/>
  <c r="O1020" i="109"/>
  <c r="O975" i="109"/>
  <c r="P550" i="109"/>
  <c r="P768" i="109"/>
  <c r="P483" i="109"/>
  <c r="P701" i="109"/>
  <c r="P693" i="109"/>
  <c r="P475" i="109"/>
  <c r="P703" i="109"/>
  <c r="P485" i="109"/>
  <c r="P799" i="109"/>
  <c r="P581" i="109"/>
  <c r="P605" i="109"/>
  <c r="P823" i="109"/>
  <c r="P751" i="109"/>
  <c r="P533" i="109"/>
  <c r="P477" i="109"/>
  <c r="P695" i="109"/>
  <c r="P579" i="109"/>
  <c r="P797" i="109"/>
  <c r="O994" i="109"/>
  <c r="P590" i="109"/>
  <c r="P808" i="109"/>
  <c r="P784" i="109"/>
  <c r="P566" i="109"/>
  <c r="P561" i="109"/>
  <c r="P779" i="109"/>
  <c r="O983" i="109"/>
  <c r="O954" i="109"/>
  <c r="O1007" i="109"/>
  <c r="K33" i="119"/>
  <c r="O972" i="109"/>
  <c r="P546" i="109"/>
  <c r="P764" i="109"/>
  <c r="P803" i="109"/>
  <c r="P585" i="109"/>
  <c r="P604" i="109"/>
  <c r="P822" i="109"/>
  <c r="O932" i="109"/>
  <c r="P777" i="109"/>
  <c r="P559" i="109"/>
  <c r="P762" i="109"/>
  <c r="P544" i="109"/>
  <c r="O949" i="109"/>
  <c r="P719" i="109"/>
  <c r="P937" i="109" s="1"/>
  <c r="P501" i="109"/>
  <c r="O942" i="109"/>
  <c r="P809" i="109"/>
  <c r="P591" i="109"/>
  <c r="O981" i="109"/>
  <c r="P793" i="109"/>
  <c r="P575" i="109"/>
  <c r="P805" i="109"/>
  <c r="P587" i="109"/>
  <c r="P804" i="109"/>
  <c r="P586" i="109"/>
  <c r="P750" i="109"/>
  <c r="P532" i="109"/>
  <c r="P593" i="109"/>
  <c r="P811" i="109"/>
  <c r="P756" i="109"/>
  <c r="P538" i="109"/>
  <c r="P537" i="109"/>
  <c r="P755" i="109"/>
  <c r="O917" i="109"/>
  <c r="P521" i="109"/>
  <c r="P739" i="109"/>
  <c r="O1000" i="109"/>
  <c r="P705" i="109"/>
  <c r="P487" i="109"/>
  <c r="P731" i="109"/>
  <c r="P513" i="109"/>
  <c r="O977" i="109"/>
  <c r="O952" i="109"/>
  <c r="P722" i="109"/>
  <c r="P504" i="109"/>
  <c r="P720" i="109"/>
  <c r="P502" i="109"/>
  <c r="P601" i="109"/>
  <c r="P819" i="109"/>
  <c r="O963" i="109"/>
  <c r="O1027" i="109"/>
  <c r="P578" i="109"/>
  <c r="P796" i="109"/>
  <c r="P746" i="109"/>
  <c r="P528" i="109"/>
  <c r="P740" i="109"/>
  <c r="P522" i="109"/>
  <c r="O979" i="109"/>
  <c r="O909" i="109"/>
  <c r="O992" i="109"/>
  <c r="O1033" i="109"/>
  <c r="P727" i="109"/>
  <c r="P509" i="109"/>
  <c r="P763" i="109"/>
  <c r="P545" i="109"/>
  <c r="P697" i="109"/>
  <c r="P479" i="109"/>
  <c r="O1023" i="109"/>
  <c r="P817" i="109"/>
  <c r="P599" i="109"/>
  <c r="O919" i="109"/>
  <c r="P771" i="109"/>
  <c r="P553" i="109"/>
  <c r="P524" i="109"/>
  <c r="P742" i="109"/>
  <c r="O911" i="109"/>
  <c r="P766" i="109"/>
  <c r="P548" i="109"/>
  <c r="O1017" i="109"/>
  <c r="P787" i="109"/>
  <c r="P569" i="109"/>
  <c r="O913" i="109"/>
  <c r="P778" i="109"/>
  <c r="P560" i="109"/>
  <c r="P700" i="109"/>
  <c r="P482" i="109"/>
  <c r="O1002" i="109"/>
  <c r="P765" i="109"/>
  <c r="P547" i="109"/>
  <c r="P789" i="109"/>
  <c r="P571" i="109"/>
  <c r="N1043" i="109"/>
  <c r="P795" i="109"/>
  <c r="P577" i="109"/>
  <c r="P754" i="109"/>
  <c r="P536" i="109"/>
  <c r="O1042" i="109"/>
  <c r="O982" i="109"/>
  <c r="O1029" i="109"/>
  <c r="O1021" i="109"/>
  <c r="O1016" i="109"/>
  <c r="P511" i="109"/>
  <c r="P729" i="109"/>
  <c r="P530" i="109"/>
  <c r="P748" i="109"/>
  <c r="O974" i="109"/>
  <c r="P480" i="109"/>
  <c r="P698" i="109"/>
  <c r="A1369" i="109"/>
  <c r="A1576" i="109" s="1"/>
  <c r="A1783" i="109" s="1"/>
  <c r="A1990" i="109" s="1"/>
  <c r="AJ2139" i="109" s="1"/>
  <c r="AR1507" i="109"/>
  <c r="AS1714" i="109" s="1"/>
  <c r="AK1891" i="109"/>
  <c r="AT1882" i="109"/>
  <c r="AT1886" i="109"/>
  <c r="AT2086" i="109" s="1"/>
  <c r="AJ2142" i="109" l="1"/>
  <c r="AK2091" i="109"/>
  <c r="AT2082" i="109"/>
  <c r="AJ2130" i="109"/>
  <c r="AJ2091" i="109"/>
  <c r="AU2077" i="109"/>
  <c r="AU2083" i="109"/>
  <c r="AJ2097" i="109"/>
  <c r="AJ2075" i="109"/>
  <c r="AO2100" i="109"/>
  <c r="AL2090" i="109"/>
  <c r="AN2101" i="109"/>
  <c r="AQ2085" i="109"/>
  <c r="AO2068" i="109"/>
  <c r="AM2063" i="109"/>
  <c r="AS2080" i="109"/>
  <c r="AU2103" i="109"/>
  <c r="AM2085" i="109"/>
  <c r="AK2094" i="109"/>
  <c r="AQ2083" i="109"/>
  <c r="AS2077" i="109"/>
  <c r="AU2068" i="109"/>
  <c r="AN2077" i="109"/>
  <c r="AJ2061" i="109"/>
  <c r="AS2097" i="109"/>
  <c r="AT2096" i="109"/>
  <c r="AU2078" i="109"/>
  <c r="AS2064" i="109"/>
  <c r="AJ2062" i="109"/>
  <c r="AM2104" i="109"/>
  <c r="AS2070" i="109"/>
  <c r="AM2061" i="109"/>
  <c r="AM2062" i="109"/>
  <c r="AL2080" i="109"/>
  <c r="AR2096" i="109"/>
  <c r="AP2100" i="109"/>
  <c r="AL2063" i="109"/>
  <c r="AS2083" i="109"/>
  <c r="AU2090" i="109"/>
  <c r="AL2061" i="109"/>
  <c r="AJ2064" i="109"/>
  <c r="AT2104" i="109"/>
  <c r="AU2098" i="109"/>
  <c r="AT2103" i="109"/>
  <c r="AO2090" i="109"/>
  <c r="AL2103" i="109"/>
  <c r="AU2097" i="109"/>
  <c r="AM2101" i="109"/>
  <c r="AL2086" i="109"/>
  <c r="AO2083" i="109"/>
  <c r="AK2098" i="109"/>
  <c r="AQ2077" i="109"/>
  <c r="AM2094" i="109"/>
  <c r="AJ2071" i="109"/>
  <c r="AT2065" i="109"/>
  <c r="AP2062" i="109"/>
  <c r="AM2103" i="109"/>
  <c r="AJ2100" i="109"/>
  <c r="AL2087" i="109"/>
  <c r="AJ2086" i="109"/>
  <c r="AM2100" i="109"/>
  <c r="AJ2090" i="109"/>
  <c r="AL2097" i="109"/>
  <c r="AR2059" i="109"/>
  <c r="AR2074" i="109"/>
  <c r="AL2071" i="109"/>
  <c r="AJ2065" i="109"/>
  <c r="AM2083" i="109"/>
  <c r="AO2061" i="109"/>
  <c r="AU2074" i="109"/>
  <c r="AK2074" i="109"/>
  <c r="AR2087" i="109"/>
  <c r="AO2101" i="109"/>
  <c r="AR2071" i="109"/>
  <c r="AN2094" i="109"/>
  <c r="AK2062" i="109"/>
  <c r="AJ2098" i="109"/>
  <c r="AQ2063" i="109"/>
  <c r="AN2071" i="109"/>
  <c r="AK2065" i="109"/>
  <c r="AO2104" i="109"/>
  <c r="AR2075" i="109"/>
  <c r="AJ2057" i="109"/>
  <c r="AO2086" i="109"/>
  <c r="AL2096" i="109"/>
  <c r="AJ2069" i="109"/>
  <c r="AJ2088" i="109"/>
  <c r="AR2106" i="109"/>
  <c r="AS2075" i="109"/>
  <c r="AR2083" i="109"/>
  <c r="AS2101" i="109"/>
  <c r="AQ2065" i="109"/>
  <c r="AN2103" i="109"/>
  <c r="AK2071" i="109"/>
  <c r="AN2098" i="109"/>
  <c r="AP2103" i="109"/>
  <c r="AO2085" i="109"/>
  <c r="AK2092" i="109"/>
  <c r="AO2088" i="109"/>
  <c r="AR2098" i="109"/>
  <c r="AQ2094" i="109"/>
  <c r="AN2065" i="109"/>
  <c r="AK2072" i="109"/>
  <c r="AJ2078" i="109"/>
  <c r="AM2057" i="109"/>
  <c r="AN2074" i="109"/>
  <c r="AN2092" i="109"/>
  <c r="AJ2092" i="109"/>
  <c r="AO2080" i="109"/>
  <c r="AK2075" i="109"/>
  <c r="AU2071" i="109"/>
  <c r="AJ2068" i="109"/>
  <c r="AM2080" i="109"/>
  <c r="AR2066" i="109"/>
  <c r="AO2072" i="109"/>
  <c r="AL2077" i="109"/>
  <c r="AR2101" i="109"/>
  <c r="AQ2103" i="109"/>
  <c r="AP2092" i="109"/>
  <c r="AL2106" i="109"/>
  <c r="AR2097" i="109"/>
  <c r="AJ2080" i="109"/>
  <c r="AR2070" i="109"/>
  <c r="AP2070" i="109"/>
  <c r="AL2065" i="109"/>
  <c r="AK2090" i="109"/>
  <c r="AT2106" i="109"/>
  <c r="AK2066" i="109"/>
  <c r="AP2083" i="109"/>
  <c r="AL2098" i="109"/>
  <c r="AQ2066" i="109"/>
  <c r="AO2064" i="109"/>
  <c r="AN2087" i="109"/>
  <c r="AS2069" i="109"/>
  <c r="AP2078" i="109"/>
  <c r="AM2096" i="109"/>
  <c r="AJ2077" i="109"/>
  <c r="AT2062" i="109"/>
  <c r="AP2069" i="109"/>
  <c r="AM2076" i="109"/>
  <c r="AJ2094" i="109"/>
  <c r="AK2088" i="109"/>
  <c r="AQ2064" i="109"/>
  <c r="AO2065" i="109"/>
  <c r="AN2062" i="109"/>
  <c r="AJ2076" i="109"/>
  <c r="AJ2104" i="109"/>
  <c r="AT2066" i="109"/>
  <c r="AT2085" i="109"/>
  <c r="AK2096" i="109"/>
  <c r="AR2104" i="109"/>
  <c r="AP2101" i="109"/>
  <c r="AP2294" i="109" s="1"/>
  <c r="AQ2096" i="109"/>
  <c r="AJ2082" i="109"/>
  <c r="AQ2080" i="109"/>
  <c r="AO2098" i="109"/>
  <c r="AP2076" i="109"/>
  <c r="AN2106" i="109"/>
  <c r="AK2100" i="109"/>
  <c r="AT2059" i="109"/>
  <c r="AO2069" i="109"/>
  <c r="AN2068" i="109"/>
  <c r="AK2106" i="109"/>
  <c r="AL2104" i="109"/>
  <c r="AP2061" i="109"/>
  <c r="AP2106" i="109"/>
  <c r="AQ2057" i="109"/>
  <c r="AQ2061" i="109"/>
  <c r="AQ2086" i="109"/>
  <c r="AT2108" i="109"/>
  <c r="AN2108" i="109"/>
  <c r="AL2108" i="109"/>
  <c r="AJ2085" i="109"/>
  <c r="AQ2101" i="109"/>
  <c r="AS2106" i="109"/>
  <c r="AL2076" i="109"/>
  <c r="AS2104" i="109"/>
  <c r="AT2101" i="109"/>
  <c r="AQ2106" i="109"/>
  <c r="AS2074" i="109"/>
  <c r="AQ2087" i="109"/>
  <c r="AS2098" i="109"/>
  <c r="AQ2072" i="109"/>
  <c r="AN2076" i="109"/>
  <c r="AO2074" i="109"/>
  <c r="AR2088" i="109"/>
  <c r="AK2101" i="109"/>
  <c r="AQ2078" i="109"/>
  <c r="AO2066" i="109"/>
  <c r="AN2096" i="109"/>
  <c r="AR2086" i="109"/>
  <c r="AT2090" i="109"/>
  <c r="AO2094" i="109"/>
  <c r="AM2077" i="109"/>
  <c r="AJ2103" i="109"/>
  <c r="AK2087" i="109"/>
  <c r="AL2082" i="109"/>
  <c r="AL2068" i="109"/>
  <c r="AJ2106" i="109"/>
  <c r="AK2299" i="109" s="1"/>
  <c r="AL2088" i="109"/>
  <c r="AR2077" i="109"/>
  <c r="AU2064" i="109"/>
  <c r="AT2097" i="109"/>
  <c r="AJ2087" i="109"/>
  <c r="AK2280" i="109" s="1"/>
  <c r="AR2069" i="109"/>
  <c r="AO2063" i="109"/>
  <c r="AT2064" i="109"/>
  <c r="AT2083" i="109"/>
  <c r="AK2097" i="109"/>
  <c r="AR2085" i="109"/>
  <c r="AO2092" i="109"/>
  <c r="AL2057" i="109"/>
  <c r="AU2072" i="109"/>
  <c r="AM2078" i="109"/>
  <c r="AK2108" i="109"/>
  <c r="AQ2088" i="109"/>
  <c r="AR2103" i="109"/>
  <c r="AU2065" i="109"/>
  <c r="AJ2096" i="109"/>
  <c r="AO2087" i="109"/>
  <c r="AS2094" i="109"/>
  <c r="AP2090" i="109"/>
  <c r="AL2066" i="109"/>
  <c r="AK2083" i="109"/>
  <c r="AR2062" i="109"/>
  <c r="AO2071" i="109"/>
  <c r="AM2070" i="109"/>
  <c r="AU2104" i="109"/>
  <c r="AL2083" i="109"/>
  <c r="AR2063" i="109"/>
  <c r="AP2066" i="109"/>
  <c r="AM2092" i="109"/>
  <c r="AM2106" i="109"/>
  <c r="AN2057" i="109"/>
  <c r="AU2100" i="109"/>
  <c r="AN2059" i="109"/>
  <c r="AL2072" i="109"/>
  <c r="AS2087" i="109"/>
  <c r="AM2098" i="109"/>
  <c r="AT2092" i="109"/>
  <c r="AK2078" i="109"/>
  <c r="AQ2097" i="109"/>
  <c r="AP2098" i="109"/>
  <c r="AP2071" i="109"/>
  <c r="AP2086" i="109"/>
  <c r="AN2104" i="109"/>
  <c r="AR2076" i="109"/>
  <c r="AS2057" i="109"/>
  <c r="AJ2083" i="109"/>
  <c r="AQ2071" i="109"/>
  <c r="AO2077" i="109"/>
  <c r="AL2094" i="109"/>
  <c r="AT2087" i="109"/>
  <c r="AU2059" i="109"/>
  <c r="AN2069" i="109"/>
  <c r="AM2066" i="109"/>
  <c r="AM2259" i="109" s="1"/>
  <c r="AT2088" i="109"/>
  <c r="AQ2098" i="109"/>
  <c r="AT2070" i="109"/>
  <c r="AL2062" i="109"/>
  <c r="AQ2104" i="109"/>
  <c r="AT2098" i="109"/>
  <c r="AQ2092" i="109"/>
  <c r="AL2075" i="109"/>
  <c r="AK2085" i="109"/>
  <c r="AT2080" i="109"/>
  <c r="AL2101" i="109"/>
  <c r="AQ2068" i="109"/>
  <c r="AQ2070" i="109"/>
  <c r="AR2082" i="109"/>
  <c r="AM2087" i="109"/>
  <c r="AR2078" i="109"/>
  <c r="AP2108" i="109"/>
  <c r="AN2100" i="109"/>
  <c r="AJ2072" i="109"/>
  <c r="AK2265" i="109" s="1"/>
  <c r="AT2077" i="109"/>
  <c r="AO2108" i="109"/>
  <c r="AN2066" i="109"/>
  <c r="AK2070" i="109"/>
  <c r="AU2101" i="109"/>
  <c r="AS2072" i="109"/>
  <c r="AL2092" i="109"/>
  <c r="AU2080" i="109"/>
  <c r="AK2080" i="109"/>
  <c r="AR2090" i="109"/>
  <c r="AR2108" i="109"/>
  <c r="AL2069" i="109"/>
  <c r="AU2087" i="109"/>
  <c r="AK2104" i="109"/>
  <c r="AR2068" i="109"/>
  <c r="AK2057" i="109"/>
  <c r="AS2071" i="109"/>
  <c r="AP2072" i="109"/>
  <c r="AO2106" i="109"/>
  <c r="AO2299" i="109" s="1"/>
  <c r="AK2076" i="109"/>
  <c r="AM2097" i="109"/>
  <c r="AJ2074" i="109"/>
  <c r="AK2267" i="109" s="1"/>
  <c r="AM2071" i="109"/>
  <c r="AM2264" i="109" s="1"/>
  <c r="AJ2070" i="109"/>
  <c r="AO2097" i="109"/>
  <c r="AS2063" i="109"/>
  <c r="AO2075" i="109"/>
  <c r="AJ2066" i="109"/>
  <c r="AN2080" i="109"/>
  <c r="AS2068" i="109"/>
  <c r="AO2103" i="109"/>
  <c r="AU2069" i="109"/>
  <c r="AJ2059" i="109"/>
  <c r="AM2088" i="109"/>
  <c r="AS2090" i="109"/>
  <c r="AP2077" i="109"/>
  <c r="AO2076" i="109"/>
  <c r="AO2269" i="109" s="1"/>
  <c r="AU2057" i="109"/>
  <c r="AJ2101" i="109"/>
  <c r="AQ2059" i="109"/>
  <c r="AN2078" i="109"/>
  <c r="AL2078" i="109"/>
  <c r="AP2104" i="109"/>
  <c r="AU2085" i="109"/>
  <c r="AM2065" i="109"/>
  <c r="AK2077" i="109"/>
  <c r="AR2080" i="109"/>
  <c r="AS2076" i="109"/>
  <c r="AT2078" i="109"/>
  <c r="AJ2063" i="109"/>
  <c r="AP2080" i="109"/>
  <c r="AS2065" i="109"/>
  <c r="AM2064" i="109"/>
  <c r="AT2076" i="109"/>
  <c r="AK2059" i="109"/>
  <c r="AP2087" i="109"/>
  <c r="AT2094" i="109"/>
  <c r="AK2095" i="109"/>
  <c r="AK2069" i="109"/>
  <c r="AS2103" i="109"/>
  <c r="AN2064" i="109"/>
  <c r="AS2088" i="109"/>
  <c r="AS2096" i="109"/>
  <c r="AP2059" i="109"/>
  <c r="AR2092" i="109"/>
  <c r="AN2088" i="109"/>
  <c r="AJ2108" i="109"/>
  <c r="AO2082" i="109"/>
  <c r="AQ2100" i="109"/>
  <c r="AK2068" i="109"/>
  <c r="AR2094" i="109"/>
  <c r="AJ2095" i="109"/>
  <c r="AM2108" i="109"/>
  <c r="AL2070" i="109"/>
  <c r="AP2074" i="109"/>
  <c r="AQ2076" i="109"/>
  <c r="AL2085" i="109"/>
  <c r="AK2082" i="109"/>
  <c r="AS2086" i="109"/>
  <c r="AU2063" i="109"/>
  <c r="AP2085" i="109"/>
  <c r="AQ2278" i="109" s="1"/>
  <c r="AS2100" i="109"/>
  <c r="AT2063" i="109"/>
  <c r="AP2063" i="109"/>
  <c r="AK2107" i="109"/>
  <c r="AT2061" i="109"/>
  <c r="AN2083" i="109"/>
  <c r="AP2088" i="109"/>
  <c r="AU2106" i="109"/>
  <c r="AQ2074" i="109"/>
  <c r="AK2061" i="109"/>
  <c r="AU2070" i="109"/>
  <c r="AU2075" i="109"/>
  <c r="AJ2107" i="109"/>
  <c r="AQ2108" i="109"/>
  <c r="AQ2301" i="109" s="1"/>
  <c r="AO2062" i="109"/>
  <c r="AM2075" i="109"/>
  <c r="AU2092" i="109"/>
  <c r="AN2072" i="109"/>
  <c r="AN2075" i="109"/>
  <c r="AS2082" i="109"/>
  <c r="AT2275" i="109" s="1"/>
  <c r="AQ2075" i="109"/>
  <c r="AN2090" i="109"/>
  <c r="AT2100" i="109"/>
  <c r="AU2066" i="109"/>
  <c r="AO2059" i="109"/>
  <c r="AS2108" i="109"/>
  <c r="AS2085" i="109"/>
  <c r="AU2061" i="109"/>
  <c r="AN2086" i="109"/>
  <c r="AM2072" i="109"/>
  <c r="AS2061" i="109"/>
  <c r="AK2086" i="109"/>
  <c r="AS2092" i="109"/>
  <c r="AN2082" i="109"/>
  <c r="AQ2069" i="109"/>
  <c r="AQ2262" i="109" s="1"/>
  <c r="AS2062" i="109"/>
  <c r="AP2097" i="109"/>
  <c r="AP2064" i="109"/>
  <c r="AQ2090" i="109"/>
  <c r="AU2088" i="109"/>
  <c r="AT2071" i="109"/>
  <c r="AL2064" i="109"/>
  <c r="AP2082" i="109"/>
  <c r="AP2094" i="109"/>
  <c r="AK2063" i="109"/>
  <c r="AM2086" i="109"/>
  <c r="AQ2062" i="109"/>
  <c r="AP2057" i="109"/>
  <c r="AP2065" i="109"/>
  <c r="AT2074" i="109"/>
  <c r="AR2100" i="109"/>
  <c r="AL2059" i="109"/>
  <c r="AL2074" i="109"/>
  <c r="AR2072" i="109"/>
  <c r="AT2057" i="109"/>
  <c r="AN2061" i="109"/>
  <c r="AS2066" i="109"/>
  <c r="AT2068" i="109"/>
  <c r="AP2096" i="109"/>
  <c r="AS2059" i="109"/>
  <c r="AT2252" i="109" s="1"/>
  <c r="AT2075" i="109"/>
  <c r="AN2063" i="109"/>
  <c r="AN2256" i="109" s="1"/>
  <c r="AR2065" i="109"/>
  <c r="AK2103" i="109"/>
  <c r="AL2107" i="109"/>
  <c r="AP2068" i="109"/>
  <c r="AN2070" i="109"/>
  <c r="AN2263" i="109" s="1"/>
  <c r="AU2062" i="109"/>
  <c r="AU2255" i="109" s="1"/>
  <c r="AM2074" i="109"/>
  <c r="AN2085" i="109"/>
  <c r="AO2278" i="109" s="1"/>
  <c r="AU2076" i="109"/>
  <c r="AL2100" i="109"/>
  <c r="AR2064" i="109"/>
  <c r="AU2096" i="109"/>
  <c r="AO2096" i="109"/>
  <c r="AT2069" i="109"/>
  <c r="AU2108" i="109"/>
  <c r="AO2057" i="109"/>
  <c r="AM2069" i="109"/>
  <c r="AT2072" i="109"/>
  <c r="AR2061" i="109"/>
  <c r="AO2078" i="109"/>
  <c r="AP2271" i="109" s="1"/>
  <c r="AS2078" i="109"/>
  <c r="AU2094" i="109"/>
  <c r="AQ2082" i="109"/>
  <c r="AO2070" i="109"/>
  <c r="AK2064" i="109"/>
  <c r="AP2075" i="109"/>
  <c r="AM2082" i="109"/>
  <c r="AM2090" i="109"/>
  <c r="AR2057" i="109"/>
  <c r="AN2097" i="109"/>
  <c r="AM2059" i="109"/>
  <c r="AM2068" i="109"/>
  <c r="AJ2124" i="109"/>
  <c r="AJ2137" i="109"/>
  <c r="P2111" i="109"/>
  <c r="AJ2134" i="109"/>
  <c r="AJ2116" i="109"/>
  <c r="AJ2111" i="109"/>
  <c r="AJ2118" i="109"/>
  <c r="AJ2132" i="109"/>
  <c r="AJ2114" i="109"/>
  <c r="AJ2135" i="109"/>
  <c r="AJ2128" i="109"/>
  <c r="AJ2112" i="109"/>
  <c r="AJ2126" i="109"/>
  <c r="P946" i="109"/>
  <c r="O2183" i="109"/>
  <c r="AX2111" i="109"/>
  <c r="AT2111" i="109"/>
  <c r="AE2111" i="109"/>
  <c r="BB2111" i="109"/>
  <c r="U2111" i="109"/>
  <c r="AR2111" i="109"/>
  <c r="Z2111" i="109"/>
  <c r="BD2111" i="109"/>
  <c r="J2111" i="109"/>
  <c r="Z2090" i="109"/>
  <c r="X2111" i="109"/>
  <c r="AW2111" i="109"/>
  <c r="AZ2111" i="109"/>
  <c r="AM2111" i="109"/>
  <c r="BA2111" i="109"/>
  <c r="K2111" i="109"/>
  <c r="AQ2111" i="109"/>
  <c r="BF2111" i="109"/>
  <c r="AH2111" i="109"/>
  <c r="AN2111" i="109"/>
  <c r="AO2111" i="109"/>
  <c r="BC2111" i="109"/>
  <c r="W2111" i="109"/>
  <c r="AG2111" i="109"/>
  <c r="AB2111" i="109"/>
  <c r="BH2111" i="109"/>
  <c r="M2111" i="109"/>
  <c r="T2111" i="109"/>
  <c r="BE2111" i="109"/>
  <c r="O2111" i="109"/>
  <c r="AU2111" i="109"/>
  <c r="AC2111" i="109"/>
  <c r="Y2111" i="109"/>
  <c r="AD2111" i="109"/>
  <c r="AL2111" i="109"/>
  <c r="Q2111" i="109"/>
  <c r="AA2111" i="109"/>
  <c r="AP2111" i="109"/>
  <c r="AF2111" i="109"/>
  <c r="L2111" i="109"/>
  <c r="N2111" i="109"/>
  <c r="AK2111" i="109"/>
  <c r="AY2111" i="109"/>
  <c r="R2111" i="109"/>
  <c r="S2111" i="109"/>
  <c r="AS2111" i="109"/>
  <c r="BG2111" i="109"/>
  <c r="P852" i="109"/>
  <c r="M2140" i="109"/>
  <c r="M2170" i="109"/>
  <c r="M2157" i="109"/>
  <c r="O2093" i="109"/>
  <c r="M2151" i="109"/>
  <c r="M2161" i="109"/>
  <c r="M2105" i="109"/>
  <c r="M2138" i="109"/>
  <c r="M2123" i="109"/>
  <c r="M2099" i="109"/>
  <c r="M2115" i="109"/>
  <c r="M2154" i="109"/>
  <c r="M2131" i="109"/>
  <c r="M2084" i="109"/>
  <c r="M2167" i="109"/>
  <c r="M2166" i="109"/>
  <c r="M2150" i="109"/>
  <c r="M2146" i="109"/>
  <c r="M2079" i="109"/>
  <c r="M2136" i="109"/>
  <c r="M2156" i="109"/>
  <c r="M2125" i="109"/>
  <c r="M2180" i="109"/>
  <c r="Z2114" i="109"/>
  <c r="AZ2064" i="109"/>
  <c r="N2096" i="109"/>
  <c r="AX2062" i="109"/>
  <c r="K2221" i="109"/>
  <c r="AW2057" i="109"/>
  <c r="AC2107" i="109"/>
  <c r="K2147" i="109"/>
  <c r="Y2095" i="109"/>
  <c r="K2102" i="109"/>
  <c r="AH2064" i="109"/>
  <c r="BG2072" i="109"/>
  <c r="K2171" i="109"/>
  <c r="BH2114" i="109"/>
  <c r="L2202" i="109"/>
  <c r="M2216" i="109"/>
  <c r="L2067" i="109"/>
  <c r="L2149" i="109"/>
  <c r="L2136" i="109"/>
  <c r="M2212" i="109"/>
  <c r="M2240" i="109"/>
  <c r="L2161" i="109"/>
  <c r="Z2108" i="109"/>
  <c r="X2068" i="109"/>
  <c r="BH2059" i="109"/>
  <c r="K2238" i="109"/>
  <c r="N2075" i="109"/>
  <c r="BF2076" i="109"/>
  <c r="J2224" i="109"/>
  <c r="AB2094" i="109"/>
  <c r="Y2066" i="109"/>
  <c r="BB2072" i="109"/>
  <c r="J2156" i="109"/>
  <c r="J2194" i="109"/>
  <c r="BE2057" i="109"/>
  <c r="L2157" i="109"/>
  <c r="BB2057" i="109"/>
  <c r="L2138" i="109"/>
  <c r="M2203" i="109"/>
  <c r="M2235" i="109"/>
  <c r="Z2057" i="109"/>
  <c r="M2218" i="109"/>
  <c r="L2133" i="109"/>
  <c r="U2063" i="109"/>
  <c r="K2120" i="109"/>
  <c r="AH2082" i="109"/>
  <c r="AJ2275" i="109" s="1"/>
  <c r="BE2106" i="109"/>
  <c r="K2125" i="109"/>
  <c r="K2159" i="109"/>
  <c r="BH2097" i="109"/>
  <c r="BC2085" i="109"/>
  <c r="K2195" i="109"/>
  <c r="J2070" i="109"/>
  <c r="Y2107" i="109"/>
  <c r="AZ2103" i="109"/>
  <c r="J2207" i="109"/>
  <c r="AK2114" i="109"/>
  <c r="L2221" i="109"/>
  <c r="L2172" i="109"/>
  <c r="M2244" i="109"/>
  <c r="X2057" i="109"/>
  <c r="M2237" i="109"/>
  <c r="M2243" i="109"/>
  <c r="R2057" i="109"/>
  <c r="L2171" i="109"/>
  <c r="L2167" i="109"/>
  <c r="J2160" i="109"/>
  <c r="BA2100" i="109"/>
  <c r="L2100" i="109"/>
  <c r="AY2092" i="109"/>
  <c r="AH2057" i="109"/>
  <c r="AJ2250" i="109" s="1"/>
  <c r="K2190" i="109"/>
  <c r="K2228" i="109"/>
  <c r="R2103" i="109"/>
  <c r="Y2092" i="109"/>
  <c r="M2073" i="109"/>
  <c r="M2067" i="109"/>
  <c r="M2160" i="109"/>
  <c r="M2113" i="109"/>
  <c r="M2179" i="109"/>
  <c r="M2164" i="109"/>
  <c r="M2089" i="109"/>
  <c r="M2129" i="109"/>
  <c r="M2169" i="109"/>
  <c r="M2109" i="109"/>
  <c r="M2152" i="109"/>
  <c r="M2149" i="109"/>
  <c r="M2127" i="109"/>
  <c r="M2145" i="109"/>
  <c r="M2121" i="109"/>
  <c r="K2204" i="109"/>
  <c r="L2196" i="109"/>
  <c r="AG2092" i="109"/>
  <c r="BA2092" i="109"/>
  <c r="J2186" i="109"/>
  <c r="BD2057" i="109"/>
  <c r="BD2061" i="109"/>
  <c r="J2108" i="109"/>
  <c r="BA2103" i="109"/>
  <c r="K2067" i="109"/>
  <c r="S2075" i="109"/>
  <c r="AF2086" i="109"/>
  <c r="AY2077" i="109"/>
  <c r="AW2074" i="109"/>
  <c r="AW2267" i="109" s="1"/>
  <c r="K2110" i="109"/>
  <c r="K2146" i="109"/>
  <c r="L2217" i="109"/>
  <c r="M2197" i="109"/>
  <c r="M2221" i="109"/>
  <c r="L2153" i="109"/>
  <c r="M2202" i="109"/>
  <c r="L2073" i="109"/>
  <c r="M2266" i="109" s="1"/>
  <c r="M2223" i="109"/>
  <c r="AE2096" i="109"/>
  <c r="J2148" i="109"/>
  <c r="J2197" i="109"/>
  <c r="L2233" i="109"/>
  <c r="AD2070" i="109"/>
  <c r="BH2061" i="109"/>
  <c r="L2063" i="109"/>
  <c r="AA2062" i="109"/>
  <c r="BD2076" i="109"/>
  <c r="J2215" i="109"/>
  <c r="J2150" i="109"/>
  <c r="R2114" i="109"/>
  <c r="L2164" i="109"/>
  <c r="M2198" i="109"/>
  <c r="L2162" i="109"/>
  <c r="M2224" i="109"/>
  <c r="M2208" i="109"/>
  <c r="L2180" i="109"/>
  <c r="M2184" i="109"/>
  <c r="U2100" i="109"/>
  <c r="M2074" i="109"/>
  <c r="O2114" i="109"/>
  <c r="J2206" i="109"/>
  <c r="S2107" i="109"/>
  <c r="BF2103" i="109"/>
  <c r="J2146" i="109"/>
  <c r="S2096" i="109"/>
  <c r="Q2086" i="109"/>
  <c r="BD2068" i="109"/>
  <c r="J2228" i="109"/>
  <c r="J2178" i="109"/>
  <c r="W2057" i="109"/>
  <c r="L2151" i="109"/>
  <c r="L2127" i="109"/>
  <c r="L2182" i="109"/>
  <c r="U2057" i="109"/>
  <c r="M2229" i="109"/>
  <c r="M2239" i="109"/>
  <c r="L2169" i="109"/>
  <c r="M2228" i="109"/>
  <c r="BH2074" i="109"/>
  <c r="AX2090" i="109"/>
  <c r="AH2085" i="109"/>
  <c r="AF2100" i="109"/>
  <c r="K2242" i="109"/>
  <c r="N2114" i="109"/>
  <c r="J2218" i="109"/>
  <c r="BF2069" i="109"/>
  <c r="AG2070" i="109"/>
  <c r="N2082" i="109"/>
  <c r="T2065" i="109"/>
  <c r="N2225" i="109"/>
  <c r="N2232" i="109"/>
  <c r="N2194" i="109"/>
  <c r="N2241" i="109"/>
  <c r="N2243" i="109"/>
  <c r="N2234" i="109"/>
  <c r="N2207" i="109"/>
  <c r="N2188" i="109"/>
  <c r="N2189" i="109"/>
  <c r="N2191" i="109"/>
  <c r="N2226" i="109"/>
  <c r="N2184" i="109"/>
  <c r="N2187" i="109"/>
  <c r="N2201" i="109"/>
  <c r="N2230" i="109"/>
  <c r="N2222" i="109"/>
  <c r="N2236" i="109"/>
  <c r="N2195" i="109"/>
  <c r="N2221" i="109"/>
  <c r="N2216" i="109"/>
  <c r="N2224" i="109"/>
  <c r="N2208" i="109"/>
  <c r="N2200" i="109"/>
  <c r="N2229" i="109"/>
  <c r="N2227" i="109"/>
  <c r="N2218" i="109"/>
  <c r="N2190" i="109"/>
  <c r="N2199" i="109"/>
  <c r="N2192" i="109"/>
  <c r="N2219" i="109"/>
  <c r="N2237" i="109"/>
  <c r="N2203" i="109"/>
  <c r="N2193" i="109"/>
  <c r="N2205" i="109"/>
  <c r="N2233" i="109"/>
  <c r="N2235" i="109"/>
  <c r="N2238" i="109"/>
  <c r="N2239" i="109"/>
  <c r="N2204" i="109"/>
  <c r="N2228" i="109"/>
  <c r="N2223" i="109"/>
  <c r="N2244" i="109"/>
  <c r="N2210" i="109"/>
  <c r="N2206" i="109"/>
  <c r="N2197" i="109"/>
  <c r="N2185" i="109"/>
  <c r="N2213" i="109"/>
  <c r="N2202" i="109"/>
  <c r="N2217" i="109"/>
  <c r="N2245" i="109"/>
  <c r="N2211" i="109"/>
  <c r="N2186" i="109"/>
  <c r="N2231" i="109"/>
  <c r="N2209" i="109"/>
  <c r="N2056" i="109"/>
  <c r="N2198" i="109"/>
  <c r="N2240" i="109"/>
  <c r="N2214" i="109"/>
  <c r="M2060" i="109"/>
  <c r="M2058" i="109"/>
  <c r="M2120" i="109"/>
  <c r="M2119" i="109"/>
  <c r="M2178" i="109"/>
  <c r="M2155" i="109"/>
  <c r="M2172" i="109"/>
  <c r="M2165" i="109"/>
  <c r="M2081" i="109"/>
  <c r="M2159" i="109"/>
  <c r="M2133" i="109"/>
  <c r="M2176" i="109"/>
  <c r="M2143" i="109"/>
  <c r="M2153" i="109"/>
  <c r="M2182" i="109"/>
  <c r="M2158" i="109"/>
  <c r="M2171" i="109"/>
  <c r="M2102" i="109"/>
  <c r="M2148" i="109"/>
  <c r="AG2066" i="109"/>
  <c r="AB2090" i="109"/>
  <c r="BF2066" i="109"/>
  <c r="K2201" i="109"/>
  <c r="AG2114" i="109"/>
  <c r="L2090" i="109"/>
  <c r="BD2069" i="109"/>
  <c r="L2192" i="109"/>
  <c r="T2066" i="109"/>
  <c r="T2100" i="109"/>
  <c r="BB2076" i="109"/>
  <c r="J2167" i="109"/>
  <c r="J2226" i="109"/>
  <c r="AB2057" i="109"/>
  <c r="L2057" i="109"/>
  <c r="M2190" i="109"/>
  <c r="K2056" i="109"/>
  <c r="L2093" i="109"/>
  <c r="L2123" i="109"/>
  <c r="L2146" i="109"/>
  <c r="M2222" i="109"/>
  <c r="J2198" i="109"/>
  <c r="BF2106" i="109"/>
  <c r="W2092" i="109"/>
  <c r="AX2108" i="109"/>
  <c r="AF2057" i="109"/>
  <c r="K2062" i="109"/>
  <c r="AW2077" i="109"/>
  <c r="AW2270" i="109" s="1"/>
  <c r="K2243" i="109"/>
  <c r="Q2074" i="109"/>
  <c r="AF2070" i="109"/>
  <c r="BH2072" i="109"/>
  <c r="J2191" i="109"/>
  <c r="BE2114" i="109"/>
  <c r="J2154" i="109"/>
  <c r="L2120" i="109"/>
  <c r="M2215" i="109"/>
  <c r="AC2057" i="109"/>
  <c r="M2210" i="109"/>
  <c r="L2122" i="109"/>
  <c r="L2183" i="109"/>
  <c r="L2178" i="109"/>
  <c r="L2181" i="109"/>
  <c r="AA2092" i="109"/>
  <c r="L2211" i="109"/>
  <c r="Q2057" i="109"/>
  <c r="K2193" i="109"/>
  <c r="AD2066" i="109"/>
  <c r="J2064" i="109"/>
  <c r="Y2086" i="109"/>
  <c r="BF2090" i="109"/>
  <c r="K2236" i="109"/>
  <c r="K2185" i="109"/>
  <c r="K2234" i="109"/>
  <c r="L2165" i="109"/>
  <c r="S2057" i="109"/>
  <c r="L2147" i="109"/>
  <c r="J2057" i="109"/>
  <c r="M2188" i="109"/>
  <c r="N2381" i="109" s="1"/>
  <c r="M2193" i="109"/>
  <c r="N2386" i="109" s="1"/>
  <c r="AZ2057" i="109"/>
  <c r="M2233" i="109"/>
  <c r="N2426" i="109" s="1"/>
  <c r="L2117" i="109"/>
  <c r="J2172" i="109"/>
  <c r="BE2064" i="109"/>
  <c r="AA2085" i="109"/>
  <c r="P2106" i="109"/>
  <c r="J2230" i="109"/>
  <c r="K2189" i="109"/>
  <c r="BC2078" i="109"/>
  <c r="AB2103" i="109"/>
  <c r="L2200" i="109"/>
  <c r="M2201" i="109"/>
  <c r="M2238" i="109"/>
  <c r="M2232" i="109"/>
  <c r="M2214" i="109"/>
  <c r="M2245" i="109"/>
  <c r="N2196" i="109"/>
  <c r="M2226" i="109"/>
  <c r="AG2057" i="109"/>
  <c r="L2102" i="109"/>
  <c r="L2159" i="109"/>
  <c r="M2200" i="109"/>
  <c r="N2215" i="109"/>
  <c r="N2220" i="109"/>
  <c r="AY2057" i="109"/>
  <c r="M2194" i="109"/>
  <c r="L2163" i="109"/>
  <c r="M2242" i="109"/>
  <c r="N2242" i="109"/>
  <c r="M2189" i="109"/>
  <c r="L2060" i="109"/>
  <c r="BC2057" i="109"/>
  <c r="K2222" i="109"/>
  <c r="AA2114" i="109"/>
  <c r="K2156" i="109"/>
  <c r="BA2094" i="109"/>
  <c r="Q2070" i="109"/>
  <c r="AE2100" i="109"/>
  <c r="K2093" i="109"/>
  <c r="BD2103" i="109"/>
  <c r="O2069" i="109"/>
  <c r="AM2114" i="109"/>
  <c r="J2185" i="109"/>
  <c r="BE2066" i="109"/>
  <c r="M2106" i="109"/>
  <c r="S2066" i="109"/>
  <c r="M2206" i="109"/>
  <c r="M2183" i="109"/>
  <c r="T2057" i="109"/>
  <c r="M2199" i="109"/>
  <c r="M2186" i="109"/>
  <c r="AK2139" i="109"/>
  <c r="R2128" i="109"/>
  <c r="Y2104" i="109"/>
  <c r="K2112" i="109"/>
  <c r="BB2118" i="109"/>
  <c r="AR2134" i="109"/>
  <c r="BF2134" i="109"/>
  <c r="N2106" i="109"/>
  <c r="BG2142" i="109"/>
  <c r="Z2126" i="109"/>
  <c r="S2137" i="109"/>
  <c r="AZ2104" i="109"/>
  <c r="O2082" i="109"/>
  <c r="AC2135" i="109"/>
  <c r="L2124" i="109"/>
  <c r="J2083" i="109"/>
  <c r="J2063" i="109"/>
  <c r="AB2068" i="109"/>
  <c r="AA2082" i="109"/>
  <c r="AW2069" i="109"/>
  <c r="BE2061" i="109"/>
  <c r="AG2090" i="109"/>
  <c r="Q2108" i="109"/>
  <c r="AX2059" i="109"/>
  <c r="J2173" i="109"/>
  <c r="N2116" i="109"/>
  <c r="BF2098" i="109"/>
  <c r="AQ2128" i="109"/>
  <c r="BF2101" i="109"/>
  <c r="P2095" i="109"/>
  <c r="BC2139" i="109"/>
  <c r="AX2126" i="109"/>
  <c r="O2078" i="109"/>
  <c r="J2135" i="109"/>
  <c r="AF2132" i="109"/>
  <c r="N2088" i="109"/>
  <c r="P2068" i="109"/>
  <c r="Y2135" i="109"/>
  <c r="N2126" i="109"/>
  <c r="AR2128" i="109"/>
  <c r="BG2101" i="109"/>
  <c r="L2106" i="109"/>
  <c r="Z2059" i="109"/>
  <c r="AG2085" i="109"/>
  <c r="AH2107" i="109"/>
  <c r="BE2078" i="109"/>
  <c r="L2189" i="109"/>
  <c r="AB2085" i="109"/>
  <c r="AH2072" i="109"/>
  <c r="AJ2265" i="109" s="1"/>
  <c r="BD2066" i="109"/>
  <c r="J2196" i="109"/>
  <c r="AH2114" i="109"/>
  <c r="AG2098" i="109"/>
  <c r="AD2130" i="109"/>
  <c r="AW2128" i="109"/>
  <c r="J2116" i="109"/>
  <c r="AZ2116" i="109"/>
  <c r="AQ2130" i="109"/>
  <c r="BF2132" i="109"/>
  <c r="W2090" i="109"/>
  <c r="U2118" i="109"/>
  <c r="Y2134" i="109"/>
  <c r="O2104" i="109"/>
  <c r="AY2083" i="109"/>
  <c r="M2075" i="109"/>
  <c r="AP2139" i="109"/>
  <c r="Z2128" i="109"/>
  <c r="AD2104" i="109"/>
  <c r="AG2061" i="109"/>
  <c r="Q2082" i="109"/>
  <c r="Q2094" i="109"/>
  <c r="AW2078" i="109"/>
  <c r="BF2100" i="109"/>
  <c r="K2177" i="109"/>
  <c r="AE2085" i="109"/>
  <c r="AH2059" i="109"/>
  <c r="K2186" i="109"/>
  <c r="BH2142" i="109"/>
  <c r="M2130" i="109"/>
  <c r="AB2080" i="109"/>
  <c r="AZ2137" i="109"/>
  <c r="T2098" i="109"/>
  <c r="T2101" i="109"/>
  <c r="T2080" i="109"/>
  <c r="AU2142" i="109"/>
  <c r="BD2139" i="109"/>
  <c r="AY2101" i="109"/>
  <c r="K2077" i="109"/>
  <c r="AE2075" i="109"/>
  <c r="AA2118" i="109"/>
  <c r="M2128" i="109"/>
  <c r="AB2083" i="109"/>
  <c r="BB2097" i="109"/>
  <c r="U2061" i="109"/>
  <c r="W2074" i="109"/>
  <c r="Z2094" i="109"/>
  <c r="BA2085" i="109"/>
  <c r="J2227" i="109"/>
  <c r="AA2064" i="109"/>
  <c r="W2066" i="109"/>
  <c r="AY2063" i="109"/>
  <c r="BF2074" i="109"/>
  <c r="J2212" i="109"/>
  <c r="T2086" i="109"/>
  <c r="U2062" i="109"/>
  <c r="BB2096" i="109"/>
  <c r="AC2070" i="109"/>
  <c r="AH2069" i="109"/>
  <c r="AJ2262" i="109" s="1"/>
  <c r="AW2094" i="109"/>
  <c r="J2145" i="109"/>
  <c r="AB2107" i="109"/>
  <c r="AE2094" i="109"/>
  <c r="BC2092" i="109"/>
  <c r="L2195" i="109"/>
  <c r="J2202" i="109"/>
  <c r="AL2275" i="109"/>
  <c r="BH2062" i="109"/>
  <c r="P2086" i="109"/>
  <c r="BB2069" i="109"/>
  <c r="J2122" i="109"/>
  <c r="X2106" i="109"/>
  <c r="AB2108" i="109"/>
  <c r="AX2077" i="109"/>
  <c r="BB2075" i="109"/>
  <c r="J2232" i="109"/>
  <c r="AL2114" i="109"/>
  <c r="P2057" i="109"/>
  <c r="M2236" i="109"/>
  <c r="J2115" i="109"/>
  <c r="Z2118" i="109"/>
  <c r="X2128" i="109"/>
  <c r="AG2083" i="109"/>
  <c r="BB2083" i="109"/>
  <c r="AE2139" i="109"/>
  <c r="O2134" i="109"/>
  <c r="AX2130" i="109"/>
  <c r="AQ2137" i="109"/>
  <c r="AA2142" i="109"/>
  <c r="AS2112" i="109"/>
  <c r="AL2130" i="109"/>
  <c r="AZ2124" i="109"/>
  <c r="X2078" i="109"/>
  <c r="J2075" i="109"/>
  <c r="AB2116" i="109"/>
  <c r="AC2124" i="109"/>
  <c r="T2088" i="109"/>
  <c r="BB2137" i="109"/>
  <c r="AG2063" i="109"/>
  <c r="P2075" i="109"/>
  <c r="L2094" i="109"/>
  <c r="AZ2070" i="109"/>
  <c r="L2243" i="109"/>
  <c r="AC2100" i="109"/>
  <c r="AG2100" i="109"/>
  <c r="BC2062" i="109"/>
  <c r="J2144" i="109"/>
  <c r="L2114" i="109"/>
  <c r="AL2139" i="109"/>
  <c r="T2134" i="109"/>
  <c r="T2104" i="109"/>
  <c r="AA2139" i="109"/>
  <c r="W2124" i="109"/>
  <c r="AU2132" i="109"/>
  <c r="AE2069" i="109"/>
  <c r="AC2116" i="109"/>
  <c r="T2124" i="109"/>
  <c r="U2088" i="109"/>
  <c r="BC2088" i="109"/>
  <c r="Q2063" i="109"/>
  <c r="U2139" i="109"/>
  <c r="Q2126" i="109"/>
  <c r="M2083" i="109"/>
  <c r="Z2095" i="109"/>
  <c r="Y2064" i="109"/>
  <c r="K2065" i="109"/>
  <c r="AX2076" i="109"/>
  <c r="BH2094" i="109"/>
  <c r="Q2059" i="109"/>
  <c r="U2065" i="109"/>
  <c r="BH2071" i="109"/>
  <c r="S2095" i="109"/>
  <c r="K2202" i="109"/>
  <c r="L2395" i="109" s="1"/>
  <c r="U2126" i="109"/>
  <c r="AE2097" i="109"/>
  <c r="BA2088" i="109"/>
  <c r="AF2098" i="109"/>
  <c r="AD2101" i="109"/>
  <c r="AD2097" i="109"/>
  <c r="Y2090" i="109"/>
  <c r="Z2283" i="109" s="1"/>
  <c r="AP2135" i="109"/>
  <c r="AY2134" i="109"/>
  <c r="BF2097" i="109"/>
  <c r="R2074" i="109"/>
  <c r="AA2112" i="109"/>
  <c r="AC2128" i="109"/>
  <c r="AA2083" i="109"/>
  <c r="BA2137" i="109"/>
  <c r="AE2061" i="109"/>
  <c r="AB2074" i="109"/>
  <c r="R2086" i="109"/>
  <c r="AX2061" i="109"/>
  <c r="J2211" i="109"/>
  <c r="U2064" i="109"/>
  <c r="O2070" i="109"/>
  <c r="AL2142" i="109"/>
  <c r="AT2112" i="109"/>
  <c r="AL2126" i="109"/>
  <c r="BA2130" i="109"/>
  <c r="BG2083" i="109"/>
  <c r="AE2116" i="109"/>
  <c r="AA2101" i="109"/>
  <c r="AC2097" i="109"/>
  <c r="BD2104" i="109"/>
  <c r="Q2135" i="109"/>
  <c r="S2132" i="109"/>
  <c r="AC2083" i="109"/>
  <c r="L2074" i="109"/>
  <c r="M2267" i="109" s="1"/>
  <c r="U2142" i="109"/>
  <c r="AY2098" i="109"/>
  <c r="AM2128" i="109"/>
  <c r="BA2126" i="109"/>
  <c r="AC2078" i="109"/>
  <c r="Y2061" i="109"/>
  <c r="W2086" i="109"/>
  <c r="U2066" i="109"/>
  <c r="BC2108" i="109"/>
  <c r="K2183" i="109"/>
  <c r="S2062" i="109"/>
  <c r="Y2062" i="109"/>
  <c r="BC2106" i="109"/>
  <c r="K2227" i="109"/>
  <c r="Z2064" i="109"/>
  <c r="S2071" i="109"/>
  <c r="AD2108" i="109"/>
  <c r="BA2096" i="109"/>
  <c r="K2215" i="109"/>
  <c r="M2063" i="109"/>
  <c r="O2091" i="109"/>
  <c r="AH2061" i="109"/>
  <c r="AJ2254" i="109" s="1"/>
  <c r="AW2092" i="109"/>
  <c r="BG2068" i="109"/>
  <c r="J2237" i="109"/>
  <c r="K2230" i="109"/>
  <c r="L2210" i="109"/>
  <c r="U2074" i="109"/>
  <c r="J2103" i="109"/>
  <c r="BG2078" i="109"/>
  <c r="L2208" i="109"/>
  <c r="M2401" i="109" s="1"/>
  <c r="J2062" i="109"/>
  <c r="X2092" i="109"/>
  <c r="Y2285" i="109" s="1"/>
  <c r="J2067" i="109"/>
  <c r="AD2114" i="109"/>
  <c r="K2194" i="109"/>
  <c r="BD2071" i="109"/>
  <c r="S2103" i="109"/>
  <c r="AZ2092" i="109"/>
  <c r="K2199" i="109"/>
  <c r="R2069" i="109"/>
  <c r="AG2065" i="109"/>
  <c r="AW2065" i="109"/>
  <c r="BG2063" i="109"/>
  <c r="T2114" i="109"/>
  <c r="L2190" i="109"/>
  <c r="L2081" i="109"/>
  <c r="L2142" i="109"/>
  <c r="AS2135" i="109"/>
  <c r="AL2128" i="109"/>
  <c r="BA2128" i="109"/>
  <c r="N2077" i="109"/>
  <c r="AG2116" i="109"/>
  <c r="P2101" i="109"/>
  <c r="L2097" i="109"/>
  <c r="BD2087" i="109"/>
  <c r="AC2098" i="109"/>
  <c r="Y2101" i="109"/>
  <c r="Y2088" i="109"/>
  <c r="Y2075" i="109"/>
  <c r="AN2142" i="109"/>
  <c r="AW2112" i="109"/>
  <c r="AM2132" i="109"/>
  <c r="BC2132" i="109"/>
  <c r="AA2078" i="109"/>
  <c r="K2063" i="109"/>
  <c r="J2094" i="109"/>
  <c r="M2071" i="109"/>
  <c r="BD2092" i="109"/>
  <c r="J2165" i="109"/>
  <c r="Y2100" i="109"/>
  <c r="AH2063" i="109"/>
  <c r="BF2072" i="109"/>
  <c r="J2119" i="109"/>
  <c r="K2218" i="109"/>
  <c r="AF2118" i="109"/>
  <c r="R2101" i="109"/>
  <c r="R2097" i="109"/>
  <c r="BE2137" i="109"/>
  <c r="BA2142" i="109"/>
  <c r="P2128" i="109"/>
  <c r="AB2097" i="109"/>
  <c r="O2142" i="109"/>
  <c r="AU2116" i="109"/>
  <c r="AO2130" i="109"/>
  <c r="BB2134" i="109"/>
  <c r="AD2061" i="109"/>
  <c r="AD2068" i="109"/>
  <c r="AH2118" i="109"/>
  <c r="R2134" i="109"/>
  <c r="Y2087" i="109"/>
  <c r="BF2080" i="109"/>
  <c r="AF2090" i="109"/>
  <c r="AD2096" i="109"/>
  <c r="U2096" i="109"/>
  <c r="AY2061" i="109"/>
  <c r="K2216" i="109"/>
  <c r="K2096" i="109"/>
  <c r="O2107" i="109"/>
  <c r="BA2059" i="109"/>
  <c r="J2243" i="109"/>
  <c r="U2095" i="109"/>
  <c r="Y2142" i="109"/>
  <c r="AS2116" i="109"/>
  <c r="AZ2101" i="109"/>
  <c r="S2078" i="109"/>
  <c r="AE2112" i="109"/>
  <c r="N2132" i="109"/>
  <c r="O2137" i="109"/>
  <c r="BD2080" i="109"/>
  <c r="L2139" i="109"/>
  <c r="U2124" i="109"/>
  <c r="AU2124" i="109"/>
  <c r="U2069" i="109"/>
  <c r="W2142" i="109"/>
  <c r="AT2116" i="109"/>
  <c r="BA2124" i="109"/>
  <c r="M2077" i="109"/>
  <c r="X2061" i="109"/>
  <c r="AF2071" i="109"/>
  <c r="AF2066" i="109"/>
  <c r="AG2259" i="109" s="1"/>
  <c r="BD2070" i="109"/>
  <c r="J2192" i="109"/>
  <c r="W2107" i="109"/>
  <c r="X2065" i="109"/>
  <c r="Q2114" i="109"/>
  <c r="W2139" i="109"/>
  <c r="Z2134" i="109"/>
  <c r="W2137" i="109"/>
  <c r="AC2142" i="109"/>
  <c r="AY2118" i="109"/>
  <c r="AO2134" i="109"/>
  <c r="BC2134" i="109"/>
  <c r="M2068" i="109"/>
  <c r="BC2142" i="109"/>
  <c r="J2132" i="109"/>
  <c r="N2087" i="109"/>
  <c r="AW2087" i="109"/>
  <c r="N2069" i="109"/>
  <c r="AB2135" i="109"/>
  <c r="AA2126" i="109"/>
  <c r="AD2087" i="109"/>
  <c r="K2082" i="109"/>
  <c r="AF2069" i="109"/>
  <c r="N2071" i="109"/>
  <c r="BG2092" i="109"/>
  <c r="K2076" i="109"/>
  <c r="N2062" i="109"/>
  <c r="BF2078" i="109"/>
  <c r="J2109" i="109"/>
  <c r="AB2064" i="109"/>
  <c r="S2108" i="109"/>
  <c r="AY2059" i="109"/>
  <c r="BA2075" i="109"/>
  <c r="AC2066" i="109"/>
  <c r="BF2068" i="109"/>
  <c r="K2109" i="109"/>
  <c r="AB2076" i="109"/>
  <c r="M2086" i="109"/>
  <c r="AZ2085" i="109"/>
  <c r="BA2074" i="109"/>
  <c r="J2190" i="109"/>
  <c r="T2070" i="109"/>
  <c r="AH2100" i="109"/>
  <c r="AJ2293" i="109" s="1"/>
  <c r="AY2065" i="109"/>
  <c r="AZ2074" i="109"/>
  <c r="T2075" i="109"/>
  <c r="Y2108" i="109"/>
  <c r="Z2301" i="109" s="1"/>
  <c r="AH2108" i="109"/>
  <c r="BD2100" i="109"/>
  <c r="L2219" i="109"/>
  <c r="K2150" i="109"/>
  <c r="AY2114" i="109"/>
  <c r="K2160" i="109"/>
  <c r="J2102" i="109"/>
  <c r="BC2059" i="109"/>
  <c r="K2140" i="109"/>
  <c r="L2155" i="109"/>
  <c r="BF2057" i="109"/>
  <c r="M2192" i="109"/>
  <c r="AE2142" i="109"/>
  <c r="AW2135" i="109"/>
  <c r="AO2126" i="109"/>
  <c r="BC2126" i="109"/>
  <c r="AF2063" i="109"/>
  <c r="AM2112" i="109"/>
  <c r="BE2116" i="109"/>
  <c r="X2104" i="109"/>
  <c r="R2077" i="109"/>
  <c r="K2135" i="109"/>
  <c r="Y2126" i="109"/>
  <c r="AF2087" i="109"/>
  <c r="AE2082" i="109"/>
  <c r="L2116" i="109"/>
  <c r="AY2135" i="109"/>
  <c r="AP2132" i="109"/>
  <c r="BE2128" i="109"/>
  <c r="R2068" i="109"/>
  <c r="AD2072" i="109"/>
  <c r="L2096" i="109"/>
  <c r="AA2103" i="109"/>
  <c r="BD2077" i="109"/>
  <c r="J2068" i="109"/>
  <c r="W2062" i="109"/>
  <c r="BC2061" i="109"/>
  <c r="J2219" i="109"/>
  <c r="K2170" i="109"/>
  <c r="AY2139" i="109"/>
  <c r="BE2135" i="109"/>
  <c r="AG2104" i="109"/>
  <c r="Q2077" i="109"/>
  <c r="N2101" i="109"/>
  <c r="AW2126" i="109"/>
  <c r="AX2137" i="109"/>
  <c r="P2112" i="109"/>
  <c r="AZ2135" i="109"/>
  <c r="AQ2126" i="109"/>
  <c r="BD2124" i="109"/>
  <c r="Y2072" i="109"/>
  <c r="Q2090" i="109"/>
  <c r="AM2116" i="109"/>
  <c r="BG2112" i="109"/>
  <c r="W2083" i="109"/>
  <c r="K2078" i="109"/>
  <c r="S2059" i="109"/>
  <c r="W2070" i="109"/>
  <c r="X2070" i="109"/>
  <c r="AY2064" i="109"/>
  <c r="K2191" i="109"/>
  <c r="AB2070" i="109"/>
  <c r="Y2085" i="109"/>
  <c r="BB2085" i="109"/>
  <c r="J2152" i="109"/>
  <c r="P2069" i="109"/>
  <c r="AD2142" i="109"/>
  <c r="AZ2098" i="109"/>
  <c r="AN2134" i="109"/>
  <c r="BC2130" i="109"/>
  <c r="M2061" i="109"/>
  <c r="AK2112" i="109"/>
  <c r="BC2116" i="109"/>
  <c r="AF2080" i="109"/>
  <c r="BF2137" i="109"/>
  <c r="AF2139" i="109"/>
  <c r="N2134" i="109"/>
  <c r="AF2097" i="109"/>
  <c r="N2076" i="109"/>
  <c r="AF2142" i="109"/>
  <c r="AX2112" i="109"/>
  <c r="BD2132" i="109"/>
  <c r="Y2063" i="109"/>
  <c r="AC2068" i="109"/>
  <c r="M2103" i="109"/>
  <c r="U2086" i="109"/>
  <c r="BC2100" i="109"/>
  <c r="K2123" i="109"/>
  <c r="N2085" i="109"/>
  <c r="O2085" i="109"/>
  <c r="AO2114" i="109"/>
  <c r="L2098" i="109"/>
  <c r="J2130" i="109"/>
  <c r="AD2080" i="109"/>
  <c r="P2118" i="109"/>
  <c r="BB2112" i="109"/>
  <c r="AR2126" i="109"/>
  <c r="BE2124" i="109"/>
  <c r="X2095" i="109"/>
  <c r="BG2098" i="109"/>
  <c r="T2083" i="109"/>
  <c r="AY2087" i="109"/>
  <c r="Y2076" i="109"/>
  <c r="X2139" i="109"/>
  <c r="AD2124" i="109"/>
  <c r="AA2104" i="109"/>
  <c r="S2063" i="109"/>
  <c r="N2061" i="109"/>
  <c r="AE2103" i="109"/>
  <c r="AX2069" i="109"/>
  <c r="BG2062" i="109"/>
  <c r="R2059" i="109"/>
  <c r="R2071" i="109"/>
  <c r="S2264" i="109" s="1"/>
  <c r="BF2094" i="109"/>
  <c r="K2081" i="109"/>
  <c r="AG2075" i="109"/>
  <c r="AB2071" i="109"/>
  <c r="AW2061" i="109"/>
  <c r="L2240" i="109"/>
  <c r="M2433" i="109" s="1"/>
  <c r="R2094" i="109"/>
  <c r="BG2065" i="109"/>
  <c r="K2187" i="109"/>
  <c r="AG2096" i="109"/>
  <c r="AA2091" i="109"/>
  <c r="AQ2259" i="109"/>
  <c r="BA2062" i="109"/>
  <c r="J2175" i="109"/>
  <c r="AU2114" i="109"/>
  <c r="J2181" i="109"/>
  <c r="N2108" i="109"/>
  <c r="AY2090" i="109"/>
  <c r="J2187" i="109"/>
  <c r="T2095" i="109"/>
  <c r="AA2066" i="109"/>
  <c r="BF2070" i="109"/>
  <c r="K2188" i="109"/>
  <c r="K2214" i="109"/>
  <c r="BA2114" i="109"/>
  <c r="K2058" i="109"/>
  <c r="AA2070" i="109"/>
  <c r="BE2070" i="109"/>
  <c r="K2131" i="109"/>
  <c r="BA2090" i="109"/>
  <c r="L2058" i="109"/>
  <c r="L2166" i="109"/>
  <c r="K2226" i="109"/>
  <c r="K2225" i="109"/>
  <c r="J2225" i="109"/>
  <c r="BF2075" i="109"/>
  <c r="AY2103" i="109"/>
  <c r="P2062" i="109"/>
  <c r="X2064" i="109"/>
  <c r="Y2257" i="109" s="1"/>
  <c r="J2208" i="109"/>
  <c r="AB2091" i="109"/>
  <c r="BE2077" i="109"/>
  <c r="J2238" i="109"/>
  <c r="AX2064" i="109"/>
  <c r="AC2096" i="109"/>
  <c r="K2089" i="109"/>
  <c r="M2231" i="109"/>
  <c r="N2424" i="109" s="1"/>
  <c r="L2144" i="109"/>
  <c r="X2114" i="109"/>
  <c r="BF2142" i="109"/>
  <c r="AD2134" i="109"/>
  <c r="AW2124" i="109"/>
  <c r="AZ2080" i="109"/>
  <c r="AC2139" i="109"/>
  <c r="N2124" i="109"/>
  <c r="AW2132" i="109"/>
  <c r="Y2068" i="109"/>
  <c r="AP2112" i="109"/>
  <c r="AH2101" i="109"/>
  <c r="AJ2294" i="109" s="1"/>
  <c r="S2104" i="109"/>
  <c r="Z2078" i="109"/>
  <c r="AG2069" i="109"/>
  <c r="Y2112" i="109"/>
  <c r="J2126" i="109"/>
  <c r="R2137" i="109"/>
  <c r="S2330" i="109" s="1"/>
  <c r="AZ2087" i="109"/>
  <c r="T2082" i="109"/>
  <c r="O2064" i="109"/>
  <c r="AA2071" i="109"/>
  <c r="AY2094" i="109"/>
  <c r="BB2074" i="109"/>
  <c r="L2065" i="109"/>
  <c r="AE2070" i="109"/>
  <c r="BB2106" i="109"/>
  <c r="J2136" i="109"/>
  <c r="AC2114" i="109"/>
  <c r="S2139" i="109"/>
  <c r="AF2124" i="109"/>
  <c r="J2104" i="109"/>
  <c r="M2116" i="109"/>
  <c r="N2309" i="109" s="1"/>
  <c r="AC2126" i="109"/>
  <c r="BG2126" i="109"/>
  <c r="K2059" i="109"/>
  <c r="Z2112" i="109"/>
  <c r="X2130" i="109"/>
  <c r="K2087" i="109"/>
  <c r="BB2080" i="109"/>
  <c r="K2091" i="109"/>
  <c r="S2135" i="109"/>
  <c r="Y2132" i="109"/>
  <c r="AA2137" i="109"/>
  <c r="AP2137" i="109"/>
  <c r="Q2068" i="109"/>
  <c r="T2072" i="109"/>
  <c r="T2091" i="109"/>
  <c r="AW2100" i="109"/>
  <c r="BG2094" i="109"/>
  <c r="W2068" i="109"/>
  <c r="AC2091" i="109"/>
  <c r="AW2059" i="109"/>
  <c r="BF2061" i="109"/>
  <c r="AD2064" i="109"/>
  <c r="L2185" i="109"/>
  <c r="T2118" i="109"/>
  <c r="U2311" i="109" s="1"/>
  <c r="X2101" i="109"/>
  <c r="S2080" i="109"/>
  <c r="AX2104" i="109"/>
  <c r="P2098" i="109"/>
  <c r="N2130" i="109"/>
  <c r="K2080" i="109"/>
  <c r="X2063" i="109"/>
  <c r="AO2112" i="109"/>
  <c r="BG2116" i="109"/>
  <c r="P2137" i="109"/>
  <c r="BG2088" i="109"/>
  <c r="AF2059" i="109"/>
  <c r="W2118" i="109"/>
  <c r="M2134" i="109"/>
  <c r="K2104" i="109"/>
  <c r="AY2137" i="109"/>
  <c r="AE2076" i="109"/>
  <c r="K2106" i="109"/>
  <c r="L2062" i="109"/>
  <c r="AY2108" i="109"/>
  <c r="Q2072" i="109"/>
  <c r="M2096" i="109"/>
  <c r="N2289" i="109" s="1"/>
  <c r="J2169" i="109"/>
  <c r="AP2116" i="109"/>
  <c r="AX2128" i="109"/>
  <c r="BG2097" i="109"/>
  <c r="Z2116" i="109"/>
  <c r="J2128" i="109"/>
  <c r="S2083" i="109"/>
  <c r="BA2087" i="109"/>
  <c r="Y2098" i="109"/>
  <c r="BB2135" i="109"/>
  <c r="AS2124" i="109"/>
  <c r="BH2134" i="109"/>
  <c r="U2059" i="109"/>
  <c r="AP2142" i="109"/>
  <c r="AR2118" i="109"/>
  <c r="AK2132" i="109"/>
  <c r="AZ2130" i="109"/>
  <c r="T2077" i="109"/>
  <c r="Z2075" i="109"/>
  <c r="AB2062" i="109"/>
  <c r="AA2108" i="109"/>
  <c r="AB2301" i="109" s="1"/>
  <c r="BC2072" i="109"/>
  <c r="J2157" i="109"/>
  <c r="L2092" i="109"/>
  <c r="AC2092" i="109"/>
  <c r="AR2262" i="109"/>
  <c r="BC2065" i="109"/>
  <c r="K2121" i="109"/>
  <c r="L2082" i="109"/>
  <c r="K2108" i="109"/>
  <c r="P2070" i="109"/>
  <c r="Q2263" i="109" s="1"/>
  <c r="BA2066" i="109"/>
  <c r="J2155" i="109"/>
  <c r="AC2074" i="109"/>
  <c r="L2086" i="109"/>
  <c r="BF2062" i="109"/>
  <c r="K2152" i="109"/>
  <c r="J2177" i="109"/>
  <c r="J2222" i="109"/>
  <c r="J2220" i="109"/>
  <c r="M2066" i="109"/>
  <c r="BF2077" i="109"/>
  <c r="K2148" i="109"/>
  <c r="P2085" i="109"/>
  <c r="R2065" i="109"/>
  <c r="BB2068" i="109"/>
  <c r="J2239" i="109"/>
  <c r="K2169" i="109"/>
  <c r="M2187" i="109"/>
  <c r="N2380" i="109" s="1"/>
  <c r="M2196" i="109"/>
  <c r="N2389" i="109" s="1"/>
  <c r="L2148" i="109"/>
  <c r="L2218" i="109"/>
  <c r="M2411" i="109" s="1"/>
  <c r="AR2112" i="109"/>
  <c r="AY2132" i="109"/>
  <c r="AA2077" i="109"/>
  <c r="AB2112" i="109"/>
  <c r="AA2124" i="109"/>
  <c r="AB2088" i="109"/>
  <c r="BB2088" i="109"/>
  <c r="U2098" i="109"/>
  <c r="S2128" i="109"/>
  <c r="AT2124" i="109"/>
  <c r="AH2083" i="109"/>
  <c r="AJ2276" i="109" s="1"/>
  <c r="K2064" i="109"/>
  <c r="Z2142" i="109"/>
  <c r="BE2139" i="109"/>
  <c r="AK2124" i="109"/>
  <c r="BA2132" i="109"/>
  <c r="AE2078" i="109"/>
  <c r="AB2075" i="109"/>
  <c r="J2066" i="109"/>
  <c r="O2108" i="109"/>
  <c r="BB2108" i="109"/>
  <c r="K2239" i="109"/>
  <c r="K2070" i="109"/>
  <c r="AH2086" i="109"/>
  <c r="AJ2279" i="109" s="1"/>
  <c r="BD2063" i="109"/>
  <c r="K2176" i="109"/>
  <c r="J2113" i="109"/>
  <c r="AA2116" i="109"/>
  <c r="Q2128" i="109"/>
  <c r="R2321" i="109" s="1"/>
  <c r="N2083" i="109"/>
  <c r="BB2104" i="109"/>
  <c r="J2139" i="109"/>
  <c r="W2126" i="109"/>
  <c r="L2083" i="109"/>
  <c r="M2142" i="109"/>
  <c r="AR2135" i="109"/>
  <c r="AL2124" i="109"/>
  <c r="AZ2132" i="109"/>
  <c r="U2078" i="109"/>
  <c r="P2076" i="109"/>
  <c r="AD2112" i="109"/>
  <c r="AA2132" i="109"/>
  <c r="Z2137" i="109"/>
  <c r="BD2083" i="109"/>
  <c r="AA2063" i="109"/>
  <c r="W2076" i="109"/>
  <c r="K2103" i="109"/>
  <c r="AZ2090" i="109"/>
  <c r="J2117" i="109"/>
  <c r="T2076" i="109"/>
  <c r="L2103" i="109"/>
  <c r="AZ2063" i="109"/>
  <c r="J2163" i="109"/>
  <c r="AA2061" i="109"/>
  <c r="L2186" i="109"/>
  <c r="M2379" i="109" s="1"/>
  <c r="AQ2112" i="109"/>
  <c r="AH2134" i="109"/>
  <c r="AJ2327" i="109" s="1"/>
  <c r="AX2101" i="109"/>
  <c r="R2078" i="109"/>
  <c r="Y2116" i="109"/>
  <c r="K2130" i="109"/>
  <c r="Q2080" i="109"/>
  <c r="BA2097" i="109"/>
  <c r="N2135" i="109"/>
  <c r="AE2130" i="109"/>
  <c r="AS2132" i="109"/>
  <c r="BH2132" i="109"/>
  <c r="AC2059" i="109"/>
  <c r="T2064" i="109"/>
  <c r="AQ2118" i="109"/>
  <c r="AY2128" i="109"/>
  <c r="Y2077" i="109"/>
  <c r="S2074" i="109"/>
  <c r="W2108" i="109"/>
  <c r="J2100" i="109"/>
  <c r="BB2063" i="109"/>
  <c r="K2138" i="109"/>
  <c r="Z2082" i="109"/>
  <c r="AA2275" i="109" s="1"/>
  <c r="S2082" i="109"/>
  <c r="Q2139" i="109"/>
  <c r="K2124" i="109"/>
  <c r="AU2126" i="109"/>
  <c r="J2142" i="109"/>
  <c r="AT2118" i="109"/>
  <c r="AM2124" i="109"/>
  <c r="BB2132" i="109"/>
  <c r="S2077" i="109"/>
  <c r="R2130" i="109"/>
  <c r="AD2137" i="109"/>
  <c r="Y2106" i="109"/>
  <c r="R2135" i="109"/>
  <c r="Q2132" i="109"/>
  <c r="R2083" i="109"/>
  <c r="X2074" i="109"/>
  <c r="AF2068" i="109"/>
  <c r="AG2062" i="109"/>
  <c r="BE2094" i="109"/>
  <c r="K2157" i="109"/>
  <c r="L2350" i="109" s="1"/>
  <c r="Q2092" i="109"/>
  <c r="AH2078" i="109"/>
  <c r="BF2092" i="109"/>
  <c r="J2203" i="109"/>
  <c r="Z2072" i="109"/>
  <c r="AB2092" i="109"/>
  <c r="AY2085" i="109"/>
  <c r="BF2065" i="109"/>
  <c r="R2092" i="109"/>
  <c r="BE2065" i="109"/>
  <c r="J2151" i="109"/>
  <c r="Z2069" i="109"/>
  <c r="R2066" i="109"/>
  <c r="S2259" i="109" s="1"/>
  <c r="AZ2065" i="109"/>
  <c r="AN2114" i="109"/>
  <c r="Z2096" i="109"/>
  <c r="AA2094" i="109"/>
  <c r="AB2287" i="109" s="1"/>
  <c r="AW2096" i="109"/>
  <c r="AH2074" i="109"/>
  <c r="L2245" i="109"/>
  <c r="M2438" i="109" s="1"/>
  <c r="R2085" i="109"/>
  <c r="AH2095" i="109"/>
  <c r="AJ2288" i="109" s="1"/>
  <c r="BE2068" i="109"/>
  <c r="J2199" i="109"/>
  <c r="J2210" i="109"/>
  <c r="BD2114" i="109"/>
  <c r="J2161" i="109"/>
  <c r="N2094" i="109"/>
  <c r="BA2061" i="109"/>
  <c r="J2216" i="109"/>
  <c r="X2082" i="109"/>
  <c r="X2103" i="109"/>
  <c r="AZ2059" i="109"/>
  <c r="J2105" i="109"/>
  <c r="AR2114" i="109"/>
  <c r="J2166" i="109"/>
  <c r="M2204" i="109"/>
  <c r="N2397" i="109" s="1"/>
  <c r="M2209" i="109"/>
  <c r="N2402" i="109" s="1"/>
  <c r="AF2135" i="109"/>
  <c r="AB2132" i="109"/>
  <c r="K2083" i="109"/>
  <c r="AS2142" i="109"/>
  <c r="AT2135" i="109"/>
  <c r="AM2134" i="109"/>
  <c r="BB2126" i="109"/>
  <c r="W2078" i="109"/>
  <c r="X2271" i="109" s="1"/>
  <c r="AZ2142" i="109"/>
  <c r="W2128" i="109"/>
  <c r="X2321" i="109" s="1"/>
  <c r="J2137" i="109"/>
  <c r="O2059" i="109"/>
  <c r="AA2098" i="109"/>
  <c r="Q2101" i="109"/>
  <c r="R2088" i="109"/>
  <c r="AK2137" i="109"/>
  <c r="AF2075" i="109"/>
  <c r="AE2090" i="109"/>
  <c r="AE2062" i="109"/>
  <c r="BE2096" i="109"/>
  <c r="W2106" i="109"/>
  <c r="X2299" i="109" s="1"/>
  <c r="AE2065" i="109"/>
  <c r="AW2066" i="109"/>
  <c r="BH2096" i="109"/>
  <c r="K2060" i="109"/>
  <c r="L2253" i="109" s="1"/>
  <c r="AM2142" i="109"/>
  <c r="BH2139" i="109"/>
  <c r="AM2126" i="109"/>
  <c r="BB2124" i="109"/>
  <c r="J2078" i="109"/>
  <c r="AH2135" i="109"/>
  <c r="L2134" i="109"/>
  <c r="AB2087" i="109"/>
  <c r="BE2087" i="109"/>
  <c r="AT2139" i="109"/>
  <c r="L2101" i="109"/>
  <c r="AF2137" i="109"/>
  <c r="U2075" i="109"/>
  <c r="R2142" i="109"/>
  <c r="BA2098" i="109"/>
  <c r="AN2126" i="109"/>
  <c r="BC2101" i="109"/>
  <c r="L2061" i="109"/>
  <c r="R2063" i="109"/>
  <c r="AF2103" i="109"/>
  <c r="X2086" i="109"/>
  <c r="Y2279" i="109" s="1"/>
  <c r="BC2070" i="109"/>
  <c r="L2220" i="109"/>
  <c r="Z2103" i="109"/>
  <c r="AG2094" i="109"/>
  <c r="BC2063" i="109"/>
  <c r="J2131" i="109"/>
  <c r="L2105" i="109"/>
  <c r="AO2139" i="109"/>
  <c r="U2128" i="109"/>
  <c r="AU2134" i="109"/>
  <c r="AH2088" i="109"/>
  <c r="AJ2281" i="109" s="1"/>
  <c r="AX2098" i="109"/>
  <c r="AM2130" i="109"/>
  <c r="BA2101" i="109"/>
  <c r="BF2087" i="109"/>
  <c r="Z2130" i="109"/>
  <c r="P2088" i="109"/>
  <c r="N2095" i="109"/>
  <c r="R2139" i="109"/>
  <c r="W2132" i="109"/>
  <c r="AD2083" i="109"/>
  <c r="AG2074" i="109"/>
  <c r="J2061" i="109"/>
  <c r="L2108" i="109"/>
  <c r="BE2063" i="109"/>
  <c r="J2200" i="109"/>
  <c r="BG2087" i="109"/>
  <c r="M2094" i="109"/>
  <c r="J2242" i="109"/>
  <c r="S2112" i="109"/>
  <c r="X2124" i="109"/>
  <c r="K2097" i="109"/>
  <c r="L2290" i="109" s="1"/>
  <c r="AU2137" i="109"/>
  <c r="AB2139" i="109"/>
  <c r="BD2112" i="109"/>
  <c r="P2097" i="109"/>
  <c r="P2082" i="109"/>
  <c r="Q2275" i="109" s="1"/>
  <c r="AX2139" i="109"/>
  <c r="BE2112" i="109"/>
  <c r="N2080" i="109"/>
  <c r="AG2077" i="109"/>
  <c r="AG2095" i="109"/>
  <c r="S2118" i="109"/>
  <c r="K2132" i="109"/>
  <c r="Q2087" i="109"/>
  <c r="AW2083" i="109"/>
  <c r="S2069" i="109"/>
  <c r="AG2068" i="109"/>
  <c r="S2100" i="109"/>
  <c r="T2293" i="109" s="1"/>
  <c r="AX2085" i="109"/>
  <c r="BG2075" i="109"/>
  <c r="Y2074" i="109"/>
  <c r="X2085" i="109"/>
  <c r="AY2062" i="109"/>
  <c r="BH2077" i="109"/>
  <c r="J2138" i="109"/>
  <c r="M2092" i="109"/>
  <c r="S2070" i="109"/>
  <c r="BA2106" i="109"/>
  <c r="AG2059" i="109"/>
  <c r="AH2252" i="109" s="1"/>
  <c r="AF2062" i="109"/>
  <c r="BH2108" i="109"/>
  <c r="L2184" i="109"/>
  <c r="M2377" i="109" s="1"/>
  <c r="P2071" i="109"/>
  <c r="AG2108" i="109"/>
  <c r="BB2066" i="109"/>
  <c r="L2239" i="109"/>
  <c r="M2432" i="109" s="1"/>
  <c r="K2115" i="109"/>
  <c r="L2205" i="109"/>
  <c r="BA2064" i="109"/>
  <c r="Q2085" i="109"/>
  <c r="BA2063" i="109"/>
  <c r="J2129" i="109"/>
  <c r="P2064" i="109"/>
  <c r="J2107" i="109"/>
  <c r="AW2062" i="109"/>
  <c r="BG2066" i="109"/>
  <c r="K2180" i="109"/>
  <c r="L2373" i="109" s="1"/>
  <c r="K2217" i="109"/>
  <c r="L2410" i="109" s="1"/>
  <c r="J2182" i="109"/>
  <c r="S2106" i="109"/>
  <c r="AF2082" i="109"/>
  <c r="BD2064" i="109"/>
  <c r="J2164" i="109"/>
  <c r="M2219" i="109"/>
  <c r="N2412" i="109" s="1"/>
  <c r="M2191" i="109"/>
  <c r="N2384" i="109" s="1"/>
  <c r="L2160" i="109"/>
  <c r="T2139" i="109"/>
  <c r="U2332" i="109" s="1"/>
  <c r="AC2134" i="109"/>
  <c r="J2097" i="109"/>
  <c r="AM2276" i="109"/>
  <c r="O2112" i="109"/>
  <c r="P2305" i="109" s="1"/>
  <c r="BC2098" i="109"/>
  <c r="AO2128" i="109"/>
  <c r="BE2126" i="109"/>
  <c r="L2072" i="109"/>
  <c r="T2116" i="109"/>
  <c r="AE2101" i="109"/>
  <c r="Y2080" i="109"/>
  <c r="AW2097" i="109"/>
  <c r="N2074" i="109"/>
  <c r="O2135" i="109"/>
  <c r="R2126" i="109"/>
  <c r="J2087" i="109"/>
  <c r="W2091" i="109"/>
  <c r="T2074" i="109"/>
  <c r="U2267" i="109" s="1"/>
  <c r="N2086" i="109"/>
  <c r="BG2103" i="109"/>
  <c r="L2075" i="109"/>
  <c r="M2268" i="109" s="1"/>
  <c r="U2085" i="109"/>
  <c r="AY2069" i="109"/>
  <c r="BH2064" i="109"/>
  <c r="K2174" i="109"/>
  <c r="S2142" i="109"/>
  <c r="AY2112" i="109"/>
  <c r="AO2132" i="109"/>
  <c r="BD2134" i="109"/>
  <c r="L2068" i="109"/>
  <c r="AK2135" i="109"/>
  <c r="BF2116" i="109"/>
  <c r="U2104" i="109"/>
  <c r="Y2078" i="109"/>
  <c r="J2098" i="109"/>
  <c r="W2130" i="109"/>
  <c r="Z2080" i="109"/>
  <c r="AM2137" i="109"/>
  <c r="AF2061" i="109"/>
  <c r="AG2254" i="109" s="1"/>
  <c r="L2118" i="109"/>
  <c r="BD2098" i="109"/>
  <c r="AP2124" i="109"/>
  <c r="BD2126" i="109"/>
  <c r="R2072" i="109"/>
  <c r="K2090" i="109"/>
  <c r="L2283" i="109" s="1"/>
  <c r="AD2107" i="109"/>
  <c r="U2103" i="109"/>
  <c r="BD2096" i="109"/>
  <c r="K2173" i="109"/>
  <c r="L2107" i="109"/>
  <c r="BH2083" i="109"/>
  <c r="BE2062" i="109"/>
  <c r="K2231" i="109"/>
  <c r="X2098" i="109"/>
  <c r="AC2101" i="109"/>
  <c r="AD2294" i="109" s="1"/>
  <c r="O2088" i="109"/>
  <c r="AT2142" i="109"/>
  <c r="AW2118" i="109"/>
  <c r="AN2124" i="109"/>
  <c r="BE2130" i="109"/>
  <c r="W2063" i="109"/>
  <c r="R2118" i="109"/>
  <c r="S2124" i="109"/>
  <c r="T2317" i="109" s="1"/>
  <c r="AE2087" i="109"/>
  <c r="S2064" i="109"/>
  <c r="N2139" i="109"/>
  <c r="S2134" i="109"/>
  <c r="W2097" i="109"/>
  <c r="S2076" i="109"/>
  <c r="AB2059" i="109"/>
  <c r="AE2071" i="109"/>
  <c r="AF2264" i="109" s="1"/>
  <c r="BG2069" i="109"/>
  <c r="L2212" i="109"/>
  <c r="M2405" i="109" s="1"/>
  <c r="Q2065" i="109"/>
  <c r="AH2070" i="109"/>
  <c r="AJ2263" i="109" s="1"/>
  <c r="L2238" i="109"/>
  <c r="M2431" i="109" s="1"/>
  <c r="AF2134" i="109"/>
  <c r="L2104" i="109"/>
  <c r="AX2088" i="109"/>
  <c r="L2128" i="109"/>
  <c r="M2321" i="109" s="1"/>
  <c r="W2104" i="109"/>
  <c r="AA2068" i="109"/>
  <c r="AB2261" i="109" s="1"/>
  <c r="AN2118" i="109"/>
  <c r="BH2135" i="109"/>
  <c r="X2087" i="109"/>
  <c r="Z2077" i="109"/>
  <c r="M2064" i="109"/>
  <c r="X2112" i="109"/>
  <c r="X2126" i="109"/>
  <c r="Y2319" i="109" s="1"/>
  <c r="U2083" i="109"/>
  <c r="AY2088" i="109"/>
  <c r="J2076" i="109"/>
  <c r="W2059" i="109"/>
  <c r="K2066" i="109"/>
  <c r="AY2071" i="109"/>
  <c r="AX2074" i="109"/>
  <c r="Z2068" i="109"/>
  <c r="O2100" i="109"/>
  <c r="AX2068" i="109"/>
  <c r="K2192" i="109"/>
  <c r="L2385" i="109" s="1"/>
  <c r="Q2062" i="109"/>
  <c r="AA2100" i="109"/>
  <c r="BB2090" i="109"/>
  <c r="AB2082" i="109"/>
  <c r="X2094" i="109"/>
  <c r="BE2075" i="109"/>
  <c r="L2216" i="109"/>
  <c r="T2103" i="109"/>
  <c r="P2066" i="109"/>
  <c r="BC2068" i="109"/>
  <c r="K2164" i="109"/>
  <c r="L2357" i="109" s="1"/>
  <c r="L2234" i="109"/>
  <c r="L2194" i="109"/>
  <c r="BF2085" i="109"/>
  <c r="X2062" i="109"/>
  <c r="Y2255" i="109" s="1"/>
  <c r="BB2059" i="109"/>
  <c r="J2099" i="109"/>
  <c r="R2061" i="109"/>
  <c r="W2085" i="109"/>
  <c r="AY2068" i="109"/>
  <c r="BH2085" i="109"/>
  <c r="K2212" i="109"/>
  <c r="L2099" i="109"/>
  <c r="M2220" i="109"/>
  <c r="N2413" i="109" s="1"/>
  <c r="L2131" i="109"/>
  <c r="M2225" i="109"/>
  <c r="N2418" i="109" s="1"/>
  <c r="J2214" i="109"/>
  <c r="L2206" i="109"/>
  <c r="M2399" i="109" s="1"/>
  <c r="J2123" i="109"/>
  <c r="BG2059" i="109"/>
  <c r="N2103" i="109"/>
  <c r="N2091" i="109"/>
  <c r="O2284" i="109" s="1"/>
  <c r="K2240" i="109"/>
  <c r="Q2103" i="109"/>
  <c r="R2296" i="109" s="1"/>
  <c r="O2057" i="109"/>
  <c r="J2149" i="109"/>
  <c r="T2071" i="109"/>
  <c r="AX2078" i="109"/>
  <c r="BH2057" i="109"/>
  <c r="L2150" i="109"/>
  <c r="L2179" i="109"/>
  <c r="J2189" i="109"/>
  <c r="AM2118" i="109"/>
  <c r="BH2116" i="109"/>
  <c r="O2097" i="109"/>
  <c r="AC2077" i="109"/>
  <c r="X2116" i="109"/>
  <c r="T2126" i="109"/>
  <c r="AC2088" i="109"/>
  <c r="AZ2088" i="109"/>
  <c r="M2112" i="109"/>
  <c r="BB2116" i="109"/>
  <c r="AR2124" i="109"/>
  <c r="BF2124" i="109"/>
  <c r="AF2095" i="109"/>
  <c r="U2106" i="109"/>
  <c r="AO2118" i="109"/>
  <c r="AH2132" i="109"/>
  <c r="AX2134" i="109"/>
  <c r="AF2078" i="109"/>
  <c r="AB2069" i="109"/>
  <c r="S2092" i="109"/>
  <c r="AD2092" i="109"/>
  <c r="BB2070" i="109"/>
  <c r="K2207" i="109"/>
  <c r="Y2096" i="109"/>
  <c r="BH2137" i="109"/>
  <c r="BE2085" i="109"/>
  <c r="J2179" i="109"/>
  <c r="L2209" i="109"/>
  <c r="W2116" i="109"/>
  <c r="AD2126" i="109"/>
  <c r="AG2088" i="109"/>
  <c r="AY2097" i="109"/>
  <c r="AA2135" i="109"/>
  <c r="AB2328" i="109" s="1"/>
  <c r="AG2132" i="109"/>
  <c r="Z2088" i="109"/>
  <c r="M2072" i="109"/>
  <c r="AN2135" i="109"/>
  <c r="AH2124" i="109"/>
  <c r="AJ2317" i="109" s="1"/>
  <c r="AX2124" i="109"/>
  <c r="AB2078" i="109"/>
  <c r="AC2271" i="109" s="1"/>
  <c r="L2069" i="109"/>
  <c r="L2130" i="109"/>
  <c r="M2087" i="109"/>
  <c r="N2280" i="109" s="1"/>
  <c r="AZ2083" i="109"/>
  <c r="X2091" i="109"/>
  <c r="W2069" i="109"/>
  <c r="J2071" i="109"/>
  <c r="AZ2106" i="109"/>
  <c r="BG2074" i="109"/>
  <c r="BH2267" i="109" s="1"/>
  <c r="T2069" i="109"/>
  <c r="U2071" i="109"/>
  <c r="AY2066" i="109"/>
  <c r="K2119" i="109"/>
  <c r="AE2064" i="109"/>
  <c r="L2197" i="109"/>
  <c r="M2390" i="109" s="1"/>
  <c r="AN2112" i="109"/>
  <c r="BF2135" i="109"/>
  <c r="R2104" i="109"/>
  <c r="S2297" i="109" s="1"/>
  <c r="AD2078" i="109"/>
  <c r="BE2142" i="109"/>
  <c r="AA2134" i="109"/>
  <c r="Q2104" i="109"/>
  <c r="AX2083" i="109"/>
  <c r="P2116" i="109"/>
  <c r="BA2112" i="109"/>
  <c r="AQ2134" i="109"/>
  <c r="BE2101" i="109"/>
  <c r="N2090" i="109"/>
  <c r="M2095" i="109"/>
  <c r="AN2116" i="109"/>
  <c r="BG2118" i="109"/>
  <c r="Y2097" i="109"/>
  <c r="BF2104" i="109"/>
  <c r="X2059" i="109"/>
  <c r="M2085" i="109"/>
  <c r="U2070" i="109"/>
  <c r="AR2255" i="109"/>
  <c r="BB2062" i="109"/>
  <c r="K2203" i="109"/>
  <c r="AA2074" i="109"/>
  <c r="O2086" i="109"/>
  <c r="P2279" i="109" s="1"/>
  <c r="AX2114" i="109"/>
  <c r="AE2135" i="109"/>
  <c r="K2126" i="109"/>
  <c r="AS2134" i="109"/>
  <c r="BH2130" i="109"/>
  <c r="BH2080" i="109"/>
  <c r="AQ2116" i="109"/>
  <c r="AK2130" i="109"/>
  <c r="AY2124" i="109"/>
  <c r="J2077" i="109"/>
  <c r="Q2098" i="109"/>
  <c r="AE2134" i="109"/>
  <c r="AC2080" i="109"/>
  <c r="K2072" i="109"/>
  <c r="R2098" i="109"/>
  <c r="Y2128" i="109"/>
  <c r="Z2321" i="109" s="1"/>
  <c r="AH2080" i="109"/>
  <c r="W2064" i="109"/>
  <c r="Q2064" i="109"/>
  <c r="P2092" i="109"/>
  <c r="AH2094" i="109"/>
  <c r="BE2069" i="109"/>
  <c r="L2236" i="109"/>
  <c r="M2429" i="109" s="1"/>
  <c r="S2065" i="109"/>
  <c r="T2258" i="109" s="1"/>
  <c r="AH2065" i="109"/>
  <c r="AJ2258" i="109" s="1"/>
  <c r="BE2103" i="109"/>
  <c r="J2143" i="109"/>
  <c r="AE2074" i="109"/>
  <c r="N2065" i="109"/>
  <c r="BB2094" i="109"/>
  <c r="Z2107" i="109"/>
  <c r="BE2076" i="109"/>
  <c r="L2232" i="109"/>
  <c r="M2425" i="109" s="1"/>
  <c r="X2090" i="109"/>
  <c r="Y2283" i="109" s="1"/>
  <c r="Q2100" i="109"/>
  <c r="AY2100" i="109"/>
  <c r="BH2103" i="109"/>
  <c r="L2140" i="109"/>
  <c r="BC2114" i="109"/>
  <c r="K2133" i="109"/>
  <c r="X2069" i="109"/>
  <c r="L2066" i="109"/>
  <c r="BH2076" i="109"/>
  <c r="L2225" i="109"/>
  <c r="R2107" i="109"/>
  <c r="S2300" i="109" s="1"/>
  <c r="Y2103" i="109"/>
  <c r="BD2078" i="109"/>
  <c r="L2187" i="109"/>
  <c r="L2230" i="109"/>
  <c r="Y2057" i="109"/>
  <c r="Z2250" i="109" s="1"/>
  <c r="L2168" i="109"/>
  <c r="U2135" i="109"/>
  <c r="Q2130" i="109"/>
  <c r="AT2130" i="109"/>
  <c r="BH2101" i="109"/>
  <c r="BH2294" i="109" s="1"/>
  <c r="AB2142" i="109"/>
  <c r="AC2335" i="109" s="1"/>
  <c r="AR2116" i="109"/>
  <c r="AK2126" i="109"/>
  <c r="AZ2134" i="109"/>
  <c r="AG2078" i="109"/>
  <c r="AD2139" i="109"/>
  <c r="AE2332" i="109" s="1"/>
  <c r="J2134" i="109"/>
  <c r="AE2083" i="109"/>
  <c r="R2090" i="109"/>
  <c r="AM2139" i="109"/>
  <c r="AE2128" i="109"/>
  <c r="AT2128" i="109"/>
  <c r="AH2137" i="109"/>
  <c r="AG2064" i="109"/>
  <c r="AH2257" i="109" s="1"/>
  <c r="K2069" i="109"/>
  <c r="AD2100" i="109"/>
  <c r="AE2293" i="109" s="1"/>
  <c r="AH2091" i="109"/>
  <c r="AJ2284" i="109" s="1"/>
  <c r="BE2090" i="109"/>
  <c r="S2061" i="109"/>
  <c r="M2082" i="109"/>
  <c r="N2275" i="109" s="1"/>
  <c r="AW2072" i="109"/>
  <c r="AZ2075" i="109"/>
  <c r="K2237" i="109"/>
  <c r="AR2142" i="109"/>
  <c r="AQ2135" i="109"/>
  <c r="AK2134" i="109"/>
  <c r="AY2126" i="109"/>
  <c r="P2077" i="109"/>
  <c r="AC2118" i="109"/>
  <c r="P2124" i="109"/>
  <c r="S2088" i="109"/>
  <c r="T2281" i="109" s="1"/>
  <c r="BC2083" i="109"/>
  <c r="Z2139" i="109"/>
  <c r="AA2332" i="109" s="1"/>
  <c r="Y2124" i="109"/>
  <c r="AU2128" i="109"/>
  <c r="AH2097" i="109"/>
  <c r="AA2069" i="109"/>
  <c r="AQ2142" i="109"/>
  <c r="BF2139" i="109"/>
  <c r="AL2132" i="109"/>
  <c r="AZ2126" i="109"/>
  <c r="BG2104" i="109"/>
  <c r="Q2076" i="109"/>
  <c r="Q2066" i="109"/>
  <c r="Z2062" i="109"/>
  <c r="AA2255" i="109" s="1"/>
  <c r="BC2077" i="109"/>
  <c r="J2121" i="109"/>
  <c r="AD2071" i="109"/>
  <c r="O2066" i="109"/>
  <c r="BD2065" i="109"/>
  <c r="J2180" i="109"/>
  <c r="AQ2114" i="109"/>
  <c r="O2118" i="109"/>
  <c r="P2311" i="109" s="1"/>
  <c r="AE2126" i="109"/>
  <c r="AR2132" i="109"/>
  <c r="BG2128" i="109"/>
  <c r="AG2106" i="109"/>
  <c r="AO2135" i="109"/>
  <c r="AY2130" i="109"/>
  <c r="BG2137" i="109"/>
  <c r="AD2098" i="109"/>
  <c r="AF2101" i="109"/>
  <c r="Z2097" i="109"/>
  <c r="AR2276" i="109"/>
  <c r="AF2072" i="109"/>
  <c r="L2135" i="109"/>
  <c r="P2130" i="109"/>
  <c r="AT2132" i="109"/>
  <c r="BH2126" i="109"/>
  <c r="T2059" i="109"/>
  <c r="M2059" i="109"/>
  <c r="L2085" i="109"/>
  <c r="AH2077" i="109"/>
  <c r="AJ2270" i="109" s="1"/>
  <c r="BD2090" i="109"/>
  <c r="K2223" i="109"/>
  <c r="Q2071" i="109"/>
  <c r="R2264" i="109" s="1"/>
  <c r="W2071" i="109"/>
  <c r="L2193" i="109"/>
  <c r="M2386" i="109" s="1"/>
  <c r="AH2139" i="109"/>
  <c r="AJ2332" i="109" s="1"/>
  <c r="O2126" i="109"/>
  <c r="AF2088" i="109"/>
  <c r="W2135" i="109"/>
  <c r="R2132" i="109"/>
  <c r="X2083" i="109"/>
  <c r="W2075" i="109"/>
  <c r="AF2116" i="109"/>
  <c r="AG2309" i="109" s="1"/>
  <c r="AG2101" i="109"/>
  <c r="AH2294" i="109" s="1"/>
  <c r="X2097" i="109"/>
  <c r="BD2088" i="109"/>
  <c r="AB2072" i="109"/>
  <c r="AY2142" i="109"/>
  <c r="O2130" i="109"/>
  <c r="Y2137" i="109"/>
  <c r="R2106" i="109"/>
  <c r="O2075" i="109"/>
  <c r="P2268" i="109" s="1"/>
  <c r="AC2085" i="109"/>
  <c r="AX2070" i="109"/>
  <c r="BH2066" i="109"/>
  <c r="U2090" i="109"/>
  <c r="W2283" i="109" s="1"/>
  <c r="P2107" i="109"/>
  <c r="AW2090" i="109"/>
  <c r="AX2283" i="109" s="1"/>
  <c r="BH2090" i="109"/>
  <c r="J2195" i="109"/>
  <c r="W2065" i="109"/>
  <c r="X2258" i="109" s="1"/>
  <c r="Q2096" i="109"/>
  <c r="BA2108" i="109"/>
  <c r="Q2069" i="109"/>
  <c r="R2262" i="109" s="1"/>
  <c r="AD2085" i="109"/>
  <c r="AE2278" i="109" s="1"/>
  <c r="BH2106" i="109"/>
  <c r="K2122" i="109"/>
  <c r="L2315" i="109" s="1"/>
  <c r="X2108" i="109"/>
  <c r="Y2301" i="109" s="1"/>
  <c r="J2085" i="109"/>
  <c r="BA2070" i="109"/>
  <c r="J2153" i="109"/>
  <c r="S2114" i="109"/>
  <c r="T2307" i="109" s="1"/>
  <c r="K2229" i="109"/>
  <c r="AZ2069" i="109"/>
  <c r="AG2107" i="109"/>
  <c r="AH2300" i="109" s="1"/>
  <c r="BA2078" i="109"/>
  <c r="J2058" i="109"/>
  <c r="S2068" i="109"/>
  <c r="AA2096" i="109"/>
  <c r="AW2070" i="109"/>
  <c r="AW2263" i="109" s="1"/>
  <c r="BG2071" i="109"/>
  <c r="L2227" i="109"/>
  <c r="J2209" i="109"/>
  <c r="J2120" i="109"/>
  <c r="J2141" i="109"/>
  <c r="Z2086" i="109"/>
  <c r="AR2259" i="109"/>
  <c r="BC2064" i="109"/>
  <c r="K2079" i="109"/>
  <c r="AC2094" i="109"/>
  <c r="O2062" i="109"/>
  <c r="P2255" i="109" s="1"/>
  <c r="BB2092" i="109"/>
  <c r="L2223" i="109"/>
  <c r="M2416" i="109" s="1"/>
  <c r="K2153" i="109"/>
  <c r="L2237" i="109"/>
  <c r="M2430" i="109" s="1"/>
  <c r="L2056" i="109"/>
  <c r="L2175" i="109"/>
  <c r="AX2142" i="109"/>
  <c r="AB2130" i="109"/>
  <c r="K2088" i="109"/>
  <c r="AE2098" i="109"/>
  <c r="AF2291" i="109" s="1"/>
  <c r="W2101" i="109"/>
  <c r="L2088" i="109"/>
  <c r="AC2075" i="109"/>
  <c r="AG2118" i="109"/>
  <c r="AH2311" i="109" s="1"/>
  <c r="U2101" i="109"/>
  <c r="U2097" i="109"/>
  <c r="BE2083" i="109"/>
  <c r="S2072" i="109"/>
  <c r="R2112" i="109"/>
  <c r="K2128" i="109"/>
  <c r="M2137" i="109"/>
  <c r="Y2059" i="109"/>
  <c r="Z2252" i="109" s="1"/>
  <c r="O2076" i="109"/>
  <c r="P2269" i="109" s="1"/>
  <c r="T2085" i="109"/>
  <c r="AX2092" i="109"/>
  <c r="BH2068" i="109"/>
  <c r="R2075" i="109"/>
  <c r="S2268" i="109" s="1"/>
  <c r="U2094" i="109"/>
  <c r="AZ2076" i="109"/>
  <c r="L2207" i="109"/>
  <c r="T2135" i="109"/>
  <c r="U2132" i="109"/>
  <c r="W2325" i="109" s="1"/>
  <c r="AE2088" i="109"/>
  <c r="P2142" i="109"/>
  <c r="AW2116" i="109"/>
  <c r="AN2128" i="109"/>
  <c r="BB2128" i="109"/>
  <c r="W2061" i="109"/>
  <c r="Q2118" i="109"/>
  <c r="AE2124" i="109"/>
  <c r="AF2317" i="109" s="1"/>
  <c r="M2097" i="109"/>
  <c r="AX2080" i="109"/>
  <c r="N2059" i="109"/>
  <c r="O2252" i="109" s="1"/>
  <c r="AN2139" i="109"/>
  <c r="X2134" i="109"/>
  <c r="Y2327" i="109" s="1"/>
  <c r="AE2137" i="109"/>
  <c r="X2076" i="109"/>
  <c r="AF2106" i="109"/>
  <c r="X2066" i="109"/>
  <c r="Y2259" i="109" s="1"/>
  <c r="BF2108" i="109"/>
  <c r="P2090" i="109"/>
  <c r="Q2283" i="109" s="1"/>
  <c r="AE2066" i="109"/>
  <c r="AF2259" i="109" s="1"/>
  <c r="BF2096" i="109"/>
  <c r="J2125" i="109"/>
  <c r="AW2114" i="109"/>
  <c r="M2139" i="109"/>
  <c r="AB2126" i="109"/>
  <c r="O2083" i="109"/>
  <c r="AR2137" i="109"/>
  <c r="O2139" i="109"/>
  <c r="Q2124" i="109"/>
  <c r="AW2130" i="109"/>
  <c r="K2074" i="109"/>
  <c r="L2267" i="109" s="1"/>
  <c r="AD2116" i="109"/>
  <c r="AE2309" i="109" s="1"/>
  <c r="O2132" i="109"/>
  <c r="X2137" i="109"/>
  <c r="BC2097" i="109"/>
  <c r="T2068" i="109"/>
  <c r="AH2098" i="109"/>
  <c r="AJ2291" i="109" s="1"/>
  <c r="AF2130" i="109"/>
  <c r="M2088" i="109"/>
  <c r="N2281" i="109" s="1"/>
  <c r="AS2137" i="109"/>
  <c r="R2095" i="109"/>
  <c r="S2288" i="109" s="1"/>
  <c r="AD2074" i="109"/>
  <c r="R2070" i="109"/>
  <c r="AX2106" i="109"/>
  <c r="BH2078" i="109"/>
  <c r="AA2106" i="109"/>
  <c r="Z2071" i="109"/>
  <c r="AA2264" i="109" s="1"/>
  <c r="J2205" i="109"/>
  <c r="U2134" i="109"/>
  <c r="R2087" i="109"/>
  <c r="BE2104" i="109"/>
  <c r="T2112" i="109"/>
  <c r="Z2132" i="109"/>
  <c r="AA2325" i="109" s="1"/>
  <c r="T2087" i="109"/>
  <c r="AW2137" i="109"/>
  <c r="T2142" i="109"/>
  <c r="U2335" i="109" s="1"/>
  <c r="BB2098" i="109"/>
  <c r="AP2130" i="109"/>
  <c r="BD2130" i="109"/>
  <c r="AB2063" i="109"/>
  <c r="J2072" i="109"/>
  <c r="AK2118" i="109"/>
  <c r="BD2116" i="109"/>
  <c r="AW2101" i="109"/>
  <c r="AB2077" i="109"/>
  <c r="J2095" i="109"/>
  <c r="Q2107" i="109"/>
  <c r="U2107" i="109"/>
  <c r="AH2075" i="109"/>
  <c r="AJ2268" i="109" s="1"/>
  <c r="BB2065" i="109"/>
  <c r="K2179" i="109"/>
  <c r="Z2091" i="109"/>
  <c r="AA2284" i="109" s="1"/>
  <c r="J2091" i="109"/>
  <c r="AZ2068" i="109"/>
  <c r="J2231" i="109"/>
  <c r="K2233" i="109"/>
  <c r="L2426" i="109" s="1"/>
  <c r="J2065" i="109"/>
  <c r="BH2104" i="109"/>
  <c r="AS2271" i="109"/>
  <c r="BD2062" i="109"/>
  <c r="AC2086" i="109"/>
  <c r="AY2070" i="109"/>
  <c r="J2235" i="109"/>
  <c r="AF2064" i="109"/>
  <c r="M2100" i="109"/>
  <c r="AH2090" i="109"/>
  <c r="AJ2283" i="109" s="1"/>
  <c r="AX2075" i="109"/>
  <c r="K2136" i="109"/>
  <c r="L2329" i="109" s="1"/>
  <c r="K2206" i="109"/>
  <c r="L2399" i="109" s="1"/>
  <c r="K2114" i="109"/>
  <c r="L2307" i="109" s="1"/>
  <c r="J2127" i="109"/>
  <c r="Z2070" i="109"/>
  <c r="AA2263" i="109" s="1"/>
  <c r="BD2108" i="109"/>
  <c r="K2211" i="109"/>
  <c r="L2404" i="109" s="1"/>
  <c r="R2076" i="109"/>
  <c r="O2094" i="109"/>
  <c r="AZ2096" i="109"/>
  <c r="BE2074" i="109"/>
  <c r="K2154" i="109"/>
  <c r="J2174" i="109"/>
  <c r="O2096" i="109"/>
  <c r="P2103" i="109"/>
  <c r="AW2106" i="109"/>
  <c r="L2174" i="109"/>
  <c r="L2177" i="109"/>
  <c r="AT2114" i="109"/>
  <c r="BB2142" i="109"/>
  <c r="BC2335" i="109" s="1"/>
  <c r="AE2132" i="109"/>
  <c r="AF2325" i="109" s="1"/>
  <c r="S2087" i="109"/>
  <c r="AW2088" i="109"/>
  <c r="Z2135" i="109"/>
  <c r="M2126" i="109"/>
  <c r="P2087" i="109"/>
  <c r="AF2091" i="109"/>
  <c r="AK2116" i="109"/>
  <c r="BE2118" i="109"/>
  <c r="P2104" i="109"/>
  <c r="AD2077" i="109"/>
  <c r="AD2106" i="109"/>
  <c r="BD2142" i="109"/>
  <c r="Z2101" i="109"/>
  <c r="AA2294" i="109" s="1"/>
  <c r="J2080" i="109"/>
  <c r="AX2087" i="109"/>
  <c r="O2074" i="109"/>
  <c r="U2072" i="109"/>
  <c r="P2108" i="109"/>
  <c r="AO2261" i="109"/>
  <c r="AY2078" i="109"/>
  <c r="X2096" i="109"/>
  <c r="T2096" i="109"/>
  <c r="U2289" i="109" s="1"/>
  <c r="BA2072" i="109"/>
  <c r="J2081" i="109"/>
  <c r="AZ2114" i="109"/>
  <c r="AD2135" i="109"/>
  <c r="L2126" i="109"/>
  <c r="O2087" i="109"/>
  <c r="AP2273" i="109"/>
  <c r="J2112" i="109"/>
  <c r="AZ2112" i="109"/>
  <c r="AP2134" i="109"/>
  <c r="BE2132" i="109"/>
  <c r="AC2090" i="109"/>
  <c r="U2112" i="109"/>
  <c r="AB2101" i="109"/>
  <c r="Z2104" i="109"/>
  <c r="AA2297" i="109" s="1"/>
  <c r="AX2097" i="109"/>
  <c r="AD2075" i="109"/>
  <c r="AE2268" i="109" s="1"/>
  <c r="K2098" i="109"/>
  <c r="L2291" i="109" s="1"/>
  <c r="T2130" i="109"/>
  <c r="AG2080" i="109"/>
  <c r="AN2137" i="109"/>
  <c r="Q2061" i="109"/>
  <c r="R2254" i="109" s="1"/>
  <c r="L2076" i="109"/>
  <c r="AD2094" i="109"/>
  <c r="AE2287" i="109" s="1"/>
  <c r="BG2070" i="109"/>
  <c r="P2074" i="109"/>
  <c r="Q2267" i="109" s="1"/>
  <c r="Y2094" i="109"/>
  <c r="Z2287" i="109" s="1"/>
  <c r="AY2075" i="109"/>
  <c r="K2182" i="109"/>
  <c r="L2375" i="109" s="1"/>
  <c r="J2084" i="109"/>
  <c r="Q2116" i="109"/>
  <c r="T2128" i="109"/>
  <c r="U2321" i="109" s="1"/>
  <c r="AG2097" i="109"/>
  <c r="AS2139" i="109"/>
  <c r="P2134" i="109"/>
  <c r="T2137" i="109"/>
  <c r="AL2137" i="109"/>
  <c r="AG2082" i="109"/>
  <c r="AH2275" i="109" s="1"/>
  <c r="BC2135" i="109"/>
  <c r="AA2080" i="109"/>
  <c r="AB2273" i="109" s="1"/>
  <c r="BE2097" i="109"/>
  <c r="BF2290" i="109" s="1"/>
  <c r="AA2095" i="109"/>
  <c r="R2116" i="109"/>
  <c r="M2124" i="109"/>
  <c r="N2317" i="109" s="1"/>
  <c r="Z2087" i="109"/>
  <c r="N2064" i="109"/>
  <c r="O2257" i="109" s="1"/>
  <c r="AC2063" i="109"/>
  <c r="Z2100" i="109"/>
  <c r="AY2072" i="109"/>
  <c r="BC2075" i="109"/>
  <c r="M2076" i="109"/>
  <c r="N2269" i="109" s="1"/>
  <c r="T2094" i="109"/>
  <c r="J2193" i="109"/>
  <c r="AZ2139" i="109"/>
  <c r="BH2112" i="109"/>
  <c r="J2088" i="109"/>
  <c r="Q2078" i="109"/>
  <c r="U2116" i="109"/>
  <c r="K2134" i="109"/>
  <c r="L2327" i="109" s="1"/>
  <c r="Y2083" i="109"/>
  <c r="BA2080" i="109"/>
  <c r="N2118" i="109"/>
  <c r="BA2116" i="109"/>
  <c r="AQ2132" i="109"/>
  <c r="BF2126" i="109"/>
  <c r="AD2095" i="109"/>
  <c r="Z2106" i="109"/>
  <c r="BB2139" i="109"/>
  <c r="AH2130" i="109"/>
  <c r="AJ2323" i="109" s="1"/>
  <c r="W2080" i="109"/>
  <c r="AE2077" i="109"/>
  <c r="R2064" i="109"/>
  <c r="AE2092" i="109"/>
  <c r="K2085" i="109"/>
  <c r="BB2103" i="109"/>
  <c r="J2236" i="109"/>
  <c r="M2065" i="109"/>
  <c r="AC2065" i="109"/>
  <c r="BB2078" i="109"/>
  <c r="K2220" i="109"/>
  <c r="K2158" i="109"/>
  <c r="AF2092" i="109"/>
  <c r="AG2285" i="109" s="1"/>
  <c r="AH2076" i="109"/>
  <c r="AU2265" i="109"/>
  <c r="J2096" i="109"/>
  <c r="AZ2077" i="109"/>
  <c r="J2073" i="109"/>
  <c r="AD2090" i="109"/>
  <c r="N2066" i="109"/>
  <c r="AS2254" i="109"/>
  <c r="BE2108" i="109"/>
  <c r="J2183" i="109"/>
  <c r="J2201" i="109"/>
  <c r="AB2114" i="109"/>
  <c r="J2093" i="109"/>
  <c r="P2100" i="109"/>
  <c r="BB2064" i="109"/>
  <c r="L2231" i="109"/>
  <c r="M2424" i="109" s="1"/>
  <c r="AA2107" i="109"/>
  <c r="AB2096" i="109"/>
  <c r="AC2289" i="109" s="1"/>
  <c r="AZ2066" i="109"/>
  <c r="L2199" i="109"/>
  <c r="M2114" i="109"/>
  <c r="N2307" i="109" s="1"/>
  <c r="K2241" i="109"/>
  <c r="AX2066" i="109"/>
  <c r="S2085" i="109"/>
  <c r="AH2062" i="109"/>
  <c r="AJ2255" i="109" s="1"/>
  <c r="AX2100" i="109"/>
  <c r="BD2074" i="109"/>
  <c r="L2125" i="109"/>
  <c r="N2093" i="109"/>
  <c r="O2286" i="109" s="1"/>
  <c r="L2113" i="109"/>
  <c r="L2084" i="109"/>
  <c r="M2277" i="109" s="1"/>
  <c r="AU2250" i="109"/>
  <c r="N2212" i="109"/>
  <c r="M2195" i="109"/>
  <c r="N2388" i="109" s="1"/>
  <c r="L2170" i="109"/>
  <c r="L2363" i="109" s="1"/>
  <c r="L2121" i="109"/>
  <c r="U2114" i="109"/>
  <c r="K2198" i="109"/>
  <c r="K2155" i="109"/>
  <c r="L2348" i="109" s="1"/>
  <c r="BC2090" i="109"/>
  <c r="BH2087" i="109"/>
  <c r="Y2070" i="109"/>
  <c r="J2234" i="109"/>
  <c r="BG2076" i="109"/>
  <c r="O2071" i="109"/>
  <c r="P2264" i="109" s="1"/>
  <c r="K2197" i="109"/>
  <c r="L2242" i="109"/>
  <c r="M2435" i="109" s="1"/>
  <c r="L2215" i="109"/>
  <c r="M2408" i="109" s="1"/>
  <c r="AQ2252" i="109"/>
  <c r="Z2065" i="109"/>
  <c r="M2213" i="109"/>
  <c r="N2406" i="109" s="1"/>
  <c r="AD2057" i="109"/>
  <c r="L2129" i="109"/>
  <c r="M2322" i="109" s="1"/>
  <c r="L2112" i="109"/>
  <c r="BE2098" i="109"/>
  <c r="AQ2124" i="109"/>
  <c r="BG2130" i="109"/>
  <c r="T2090" i="109"/>
  <c r="AM2135" i="109"/>
  <c r="AH2126" i="109"/>
  <c r="AE2104" i="109"/>
  <c r="U2077" i="109"/>
  <c r="P2139" i="109"/>
  <c r="Q2332" i="109" s="1"/>
  <c r="O2124" i="109"/>
  <c r="AF2083" i="109"/>
  <c r="AG2276" i="109" s="1"/>
  <c r="N2063" i="109"/>
  <c r="M2118" i="109"/>
  <c r="BC2112" i="109"/>
  <c r="AS2130" i="109"/>
  <c r="BG2134" i="109"/>
  <c r="AE2106" i="109"/>
  <c r="J2106" i="109"/>
  <c r="N2070" i="109"/>
  <c r="O2263" i="109" s="1"/>
  <c r="AH2068" i="109"/>
  <c r="AJ2261" i="109" s="1"/>
  <c r="BB2061" i="109"/>
  <c r="M2069" i="109"/>
  <c r="N2262" i="109" s="1"/>
  <c r="K2086" i="109"/>
  <c r="L2279" i="109" s="1"/>
  <c r="BG2100" i="109"/>
  <c r="J2204" i="109"/>
  <c r="L2213" i="109"/>
  <c r="AO2116" i="109"/>
  <c r="AH2128" i="109"/>
  <c r="O2080" i="109"/>
  <c r="L2077" i="109"/>
  <c r="X2118" i="109"/>
  <c r="AG2130" i="109"/>
  <c r="AA2097" i="109"/>
  <c r="AB2290" i="109" s="1"/>
  <c r="AZ2097" i="109"/>
  <c r="AH2142" i="109"/>
  <c r="AJ2335" i="109" s="1"/>
  <c r="AG2126" i="109"/>
  <c r="AS2126" i="109"/>
  <c r="BG2124" i="109"/>
  <c r="O2106" i="109"/>
  <c r="P2299" i="109" s="1"/>
  <c r="AA2059" i="109"/>
  <c r="AP2118" i="109"/>
  <c r="AX2132" i="109"/>
  <c r="T2078" i="109"/>
  <c r="AD2069" i="109"/>
  <c r="AE2262" i="109" s="1"/>
  <c r="R2100" i="109"/>
  <c r="S2293" i="109" s="1"/>
  <c r="U2092" i="109"/>
  <c r="W2285" i="109" s="1"/>
  <c r="AZ2061" i="109"/>
  <c r="J2244" i="109"/>
  <c r="N2100" i="109"/>
  <c r="O2293" i="109" s="1"/>
  <c r="X2100" i="109"/>
  <c r="Y2293" i="109" s="1"/>
  <c r="BC2071" i="109"/>
  <c r="BD2264" i="109" s="1"/>
  <c r="J2140" i="109"/>
  <c r="Z2076" i="109"/>
  <c r="K2116" i="109"/>
  <c r="L2309" i="109" s="1"/>
  <c r="AY2116" i="109"/>
  <c r="AP2128" i="109"/>
  <c r="AQ2321" i="109" s="1"/>
  <c r="BD2101" i="109"/>
  <c r="AE2072" i="109"/>
  <c r="AL2135" i="109"/>
  <c r="BG2135" i="109"/>
  <c r="AG2137" i="109"/>
  <c r="M2078" i="109"/>
  <c r="AU2139" i="109"/>
  <c r="AF2128" i="109"/>
  <c r="U2080" i="109"/>
  <c r="AO2137" i="109"/>
  <c r="T2061" i="109"/>
  <c r="U2254" i="109" s="1"/>
  <c r="N2112" i="109"/>
  <c r="O2305" i="109" s="1"/>
  <c r="AZ2118" i="109"/>
  <c r="AR2130" i="109"/>
  <c r="BE2134" i="109"/>
  <c r="O2090" i="109"/>
  <c r="W2095" i="109"/>
  <c r="X2288" i="109" s="1"/>
  <c r="AF2065" i="109"/>
  <c r="AG2258" i="109" s="1"/>
  <c r="BH2088" i="109"/>
  <c r="BE2072" i="109"/>
  <c r="K2175" i="109"/>
  <c r="R2108" i="109"/>
  <c r="S2301" i="109" s="1"/>
  <c r="T2108" i="109"/>
  <c r="AE2114" i="109"/>
  <c r="P2135" i="109"/>
  <c r="Q2328" i="109" s="1"/>
  <c r="T2132" i="109"/>
  <c r="U2137" i="109"/>
  <c r="AB2098" i="109"/>
  <c r="AC2291" i="109" s="1"/>
  <c r="S2130" i="109"/>
  <c r="AT2126" i="109"/>
  <c r="BH2128" i="109"/>
  <c r="AC2064" i="109"/>
  <c r="AD2257" i="109" s="1"/>
  <c r="AW2098" i="109"/>
  <c r="O2128" i="109"/>
  <c r="P2321" i="109" s="1"/>
  <c r="P2083" i="109"/>
  <c r="BA2104" i="109"/>
  <c r="Z2061" i="109"/>
  <c r="AA2254" i="109" s="1"/>
  <c r="AQ2139" i="109"/>
  <c r="AG2134" i="109"/>
  <c r="AC2104" i="109"/>
  <c r="AD2297" i="109" s="1"/>
  <c r="AC2072" i="109"/>
  <c r="AB2106" i="109"/>
  <c r="K2107" i="109"/>
  <c r="L2300" i="109" s="1"/>
  <c r="AW2068" i="109"/>
  <c r="BF2064" i="109"/>
  <c r="AD2091" i="109"/>
  <c r="AD2103" i="109"/>
  <c r="AE2296" i="109" s="1"/>
  <c r="AW2108" i="109"/>
  <c r="BG2077" i="109"/>
  <c r="K2167" i="109"/>
  <c r="L2360" i="109" s="1"/>
  <c r="L2091" i="109"/>
  <c r="AC2103" i="109"/>
  <c r="AT2268" i="109"/>
  <c r="AC2082" i="109"/>
  <c r="T2107" i="109"/>
  <c r="BG2106" i="109"/>
  <c r="K2219" i="109"/>
  <c r="L2412" i="109" s="1"/>
  <c r="AF2085" i="109"/>
  <c r="AG2278" i="109" s="1"/>
  <c r="N2107" i="109"/>
  <c r="O2300" i="109" s="1"/>
  <c r="AQ2293" i="109"/>
  <c r="BA2077" i="109"/>
  <c r="J2223" i="109"/>
  <c r="Y2114" i="109"/>
  <c r="Z2307" i="109" s="1"/>
  <c r="K2210" i="109"/>
  <c r="L2403" i="109" s="1"/>
  <c r="AX2063" i="109"/>
  <c r="AY2256" i="109" s="1"/>
  <c r="P2094" i="109"/>
  <c r="AL2285" i="109"/>
  <c r="AY2076" i="109"/>
  <c r="K2208" i="109"/>
  <c r="L2401" i="109" s="1"/>
  <c r="Q2075" i="109"/>
  <c r="K2094" i="109"/>
  <c r="L2287" i="109" s="1"/>
  <c r="BF2071" i="109"/>
  <c r="J2147" i="109"/>
  <c r="K2141" i="109"/>
  <c r="M2227" i="109"/>
  <c r="N2420" i="109" s="1"/>
  <c r="M2230" i="109"/>
  <c r="N2423" i="109" s="1"/>
  <c r="AS2279" i="109"/>
  <c r="O2098" i="109"/>
  <c r="P2291" i="109" s="1"/>
  <c r="O2101" i="109"/>
  <c r="U2087" i="109"/>
  <c r="W2098" i="109"/>
  <c r="N2128" i="109"/>
  <c r="AU2130" i="109"/>
  <c r="AH2087" i="109"/>
  <c r="AJ2280" i="109" s="1"/>
  <c r="Y2069" i="109"/>
  <c r="Z2262" i="109" s="1"/>
  <c r="AB2118" i="109"/>
  <c r="AG2124" i="109"/>
  <c r="W2088" i="109"/>
  <c r="BC2080" i="109"/>
  <c r="Z2063" i="109"/>
  <c r="AA2256" i="109" s="1"/>
  <c r="Y2139" i="109"/>
  <c r="BC2118" i="109"/>
  <c r="Z2083" i="109"/>
  <c r="AA2276" i="109" s="1"/>
  <c r="S2090" i="109"/>
  <c r="L2059" i="109"/>
  <c r="M2252" i="109" s="1"/>
  <c r="AB2065" i="109"/>
  <c r="AW2063" i="109"/>
  <c r="BH2070" i="109"/>
  <c r="AC2069" i="109"/>
  <c r="AC2071" i="109"/>
  <c r="AZ2062" i="109"/>
  <c r="K2143" i="109"/>
  <c r="P2072" i="109"/>
  <c r="S2098" i="109"/>
  <c r="T2291" i="109" s="1"/>
  <c r="AA2128" i="109"/>
  <c r="AT2134" i="109"/>
  <c r="AH2104" i="109"/>
  <c r="AJ2297" i="109" s="1"/>
  <c r="K2142" i="109"/>
  <c r="L2335" i="109" s="1"/>
  <c r="AS2118" i="109"/>
  <c r="AK2128" i="109"/>
  <c r="AZ2128" i="109"/>
  <c r="BA2321" i="109" s="1"/>
  <c r="L2078" i="109"/>
  <c r="K2139" i="109"/>
  <c r="L2332" i="109" s="1"/>
  <c r="P2126" i="109"/>
  <c r="Q2319" i="109" s="1"/>
  <c r="Q2083" i="109"/>
  <c r="R2276" i="109" s="1"/>
  <c r="AE2095" i="109"/>
  <c r="AF2288" i="109" s="1"/>
  <c r="AR2139" i="109"/>
  <c r="J2124" i="109"/>
  <c r="J2069" i="109"/>
  <c r="AD2076" i="109"/>
  <c r="AE2269" i="109" s="1"/>
  <c r="K2100" i="109"/>
  <c r="L2293" i="109" s="1"/>
  <c r="AH2092" i="109"/>
  <c r="AJ2285" i="109" s="1"/>
  <c r="BE2100" i="109"/>
  <c r="J2059" i="109"/>
  <c r="W2100" i="109"/>
  <c r="BF2059" i="109"/>
  <c r="L2228" i="109"/>
  <c r="M2421" i="109" s="1"/>
  <c r="BF2114" i="109"/>
  <c r="X2135" i="109"/>
  <c r="Y2328" i="109" s="1"/>
  <c r="AD2132" i="109"/>
  <c r="X2088" i="109"/>
  <c r="Y2281" i="109" s="1"/>
  <c r="AQ2281" i="109"/>
  <c r="M2135" i="109"/>
  <c r="N2328" i="109" s="1"/>
  <c r="AC2130" i="109"/>
  <c r="AD2323" i="109" s="1"/>
  <c r="AS2128" i="109"/>
  <c r="BH2124" i="109"/>
  <c r="AE2059" i="109"/>
  <c r="AF2252" i="109" s="1"/>
  <c r="Y2118" i="109"/>
  <c r="U2130" i="109"/>
  <c r="N2104" i="109"/>
  <c r="O2297" i="109" s="1"/>
  <c r="BA2083" i="109"/>
  <c r="AB2061" i="109"/>
  <c r="N2098" i="109"/>
  <c r="J2101" i="109"/>
  <c r="L2087" i="109"/>
  <c r="M2280" i="109" s="1"/>
  <c r="AA2072" i="109"/>
  <c r="M2090" i="109"/>
  <c r="N2283" i="109" s="1"/>
  <c r="P2096" i="109"/>
  <c r="AW2071" i="109"/>
  <c r="BG2108" i="109"/>
  <c r="J2074" i="109"/>
  <c r="M2108" i="109"/>
  <c r="N2301" i="109" s="1"/>
  <c r="J2245" i="109"/>
  <c r="AD2118" i="109"/>
  <c r="AC2132" i="109"/>
  <c r="AB2137" i="109"/>
  <c r="BC2137" i="109"/>
  <c r="AA2130" i="109"/>
  <c r="AD2088" i="109"/>
  <c r="Q2142" i="109"/>
  <c r="AU2112" i="109"/>
  <c r="AN2130" i="109"/>
  <c r="BB2130" i="109"/>
  <c r="W2077" i="109"/>
  <c r="AC2061" i="109"/>
  <c r="AD2254" i="109" s="1"/>
  <c r="AG2112" i="109"/>
  <c r="M2101" i="109"/>
  <c r="N2294" i="109" s="1"/>
  <c r="Q2097" i="109"/>
  <c r="BD2137" i="109"/>
  <c r="W2072" i="109"/>
  <c r="U2082" i="109"/>
  <c r="S2091" i="109"/>
  <c r="T2284" i="109" s="1"/>
  <c r="BA2065" i="109"/>
  <c r="K2184" i="109"/>
  <c r="L2377" i="109" s="1"/>
  <c r="AA2075" i="109"/>
  <c r="AF2094" i="109"/>
  <c r="BA2068" i="109"/>
  <c r="L2191" i="109"/>
  <c r="M2384" i="109" s="1"/>
  <c r="K2224" i="109"/>
  <c r="M2091" i="109"/>
  <c r="N2284" i="109" s="1"/>
  <c r="S2086" i="109"/>
  <c r="T2279" i="109" s="1"/>
  <c r="BC2069" i="109"/>
  <c r="AC2108" i="109"/>
  <c r="AD2301" i="109" s="1"/>
  <c r="AH2096" i="109"/>
  <c r="AJ2289" i="109" s="1"/>
  <c r="AX2096" i="109"/>
  <c r="J2089" i="109"/>
  <c r="L2201" i="109"/>
  <c r="M2394" i="109" s="1"/>
  <c r="L2070" i="109"/>
  <c r="AH2071" i="109"/>
  <c r="AJ2264" i="109" s="1"/>
  <c r="BC2096" i="109"/>
  <c r="K2196" i="109"/>
  <c r="L2389" i="109" s="1"/>
  <c r="K2166" i="109"/>
  <c r="L2359" i="109" s="1"/>
  <c r="K2117" i="109"/>
  <c r="AF2096" i="109"/>
  <c r="AG2289" i="109" s="1"/>
  <c r="BD2106" i="109"/>
  <c r="L2244" i="109"/>
  <c r="M2437" i="109" s="1"/>
  <c r="Z2074" i="109"/>
  <c r="Z2066" i="109"/>
  <c r="AY2106" i="109"/>
  <c r="J2241" i="109"/>
  <c r="W2114" i="109"/>
  <c r="X2307" i="109" s="1"/>
  <c r="AF2074" i="109"/>
  <c r="AG2267" i="109" s="1"/>
  <c r="K2071" i="109"/>
  <c r="BG2061" i="109"/>
  <c r="Y2091" i="109"/>
  <c r="AE2108" i="109"/>
  <c r="AH2066" i="109"/>
  <c r="AJ2259" i="109" s="1"/>
  <c r="AW2075" i="109"/>
  <c r="K2163" i="109"/>
  <c r="L2356" i="109" s="1"/>
  <c r="J2217" i="109"/>
  <c r="N2057" i="109"/>
  <c r="O2250" i="109" s="1"/>
  <c r="M2093" i="109"/>
  <c r="M2057" i="109"/>
  <c r="L2154" i="109"/>
  <c r="M2185" i="109"/>
  <c r="N2378" i="109" s="1"/>
  <c r="J2170" i="109"/>
  <c r="AF2112" i="109"/>
  <c r="M2132" i="109"/>
  <c r="N2325" i="109" s="1"/>
  <c r="N2137" i="109"/>
  <c r="O2330" i="109" s="1"/>
  <c r="BC2104" i="109"/>
  <c r="AB2128" i="109"/>
  <c r="AC2321" i="109" s="1"/>
  <c r="L2137" i="109"/>
  <c r="AT2137" i="109"/>
  <c r="AO2142" i="109"/>
  <c r="AU2118" i="109"/>
  <c r="BB2101" i="109"/>
  <c r="P2078" i="109"/>
  <c r="AE2063" i="109"/>
  <c r="AF2256" i="109" s="1"/>
  <c r="AH2116" i="109"/>
  <c r="AB2134" i="109"/>
  <c r="AC2327" i="109" s="1"/>
  <c r="AA2087" i="109"/>
  <c r="BE2080" i="109"/>
  <c r="O2072" i="109"/>
  <c r="U2091" i="109"/>
  <c r="W2096" i="109"/>
  <c r="K2200" i="109"/>
  <c r="L2393" i="109" s="1"/>
  <c r="AB2066" i="109"/>
  <c r="AC2259" i="109" s="1"/>
  <c r="AD2062" i="109"/>
  <c r="BC2094" i="109"/>
  <c r="L2224" i="109"/>
  <c r="M2417" i="109" s="1"/>
  <c r="J2162" i="109"/>
  <c r="Q2112" i="109"/>
  <c r="AG2128" i="109"/>
  <c r="K2137" i="109"/>
  <c r="M2098" i="109"/>
  <c r="S2101" i="109"/>
  <c r="T2294" i="109" s="1"/>
  <c r="AC2137" i="109"/>
  <c r="AD2330" i="109" s="1"/>
  <c r="AL2297" i="109"/>
  <c r="AC2076" i="109"/>
  <c r="AW2139" i="109"/>
  <c r="Q2134" i="109"/>
  <c r="R2327" i="109" s="1"/>
  <c r="AG2087" i="109"/>
  <c r="BF2083" i="109"/>
  <c r="AA2090" i="109"/>
  <c r="AB2283" i="109" s="1"/>
  <c r="Z2124" i="109"/>
  <c r="N2097" i="109"/>
  <c r="O2290" i="109" s="1"/>
  <c r="L2064" i="109"/>
  <c r="M2257" i="109" s="1"/>
  <c r="P2061" i="109"/>
  <c r="T2092" i="109"/>
  <c r="AX2071" i="109"/>
  <c r="BG2064" i="109"/>
  <c r="U2076" i="109"/>
  <c r="W2269" i="109" s="1"/>
  <c r="Z2092" i="109"/>
  <c r="AA2285" i="109" s="1"/>
  <c r="AX2094" i="109"/>
  <c r="BH2075" i="109"/>
  <c r="X2075" i="109"/>
  <c r="Y2268" i="109" s="1"/>
  <c r="K2084" i="109"/>
  <c r="AC2112" i="109"/>
  <c r="AD2305" i="109" s="1"/>
  <c r="AB2124" i="109"/>
  <c r="AC2317" i="109" s="1"/>
  <c r="Q2088" i="109"/>
  <c r="R2281" i="109" s="1"/>
  <c r="BB2087" i="109"/>
  <c r="AW2142" i="109"/>
  <c r="S2126" i="109"/>
  <c r="T2319" i="109" s="1"/>
  <c r="AA2088" i="109"/>
  <c r="AB2281" i="109" s="1"/>
  <c r="X2142" i="109"/>
  <c r="Y2335" i="109" s="1"/>
  <c r="BG2139" i="109"/>
  <c r="AL2134" i="109"/>
  <c r="BA2134" i="109"/>
  <c r="AF2077" i="109"/>
  <c r="AG2270" i="109" s="1"/>
  <c r="AD2082" i="109"/>
  <c r="AE2275" i="109" s="1"/>
  <c r="AE2118" i="109"/>
  <c r="AF2311" i="109" s="1"/>
  <c r="X2132" i="109"/>
  <c r="Q2137" i="109"/>
  <c r="BC2087" i="109"/>
  <c r="N2068" i="109"/>
  <c r="AG2076" i="109"/>
  <c r="Y2082" i="109"/>
  <c r="AZ2100" i="109"/>
  <c r="BA2293" i="109" s="1"/>
  <c r="J2176" i="109"/>
  <c r="T2063" i="109"/>
  <c r="U2256" i="109" s="1"/>
  <c r="AB2100" i="109"/>
  <c r="AC2293" i="109" s="1"/>
  <c r="N2142" i="109"/>
  <c r="O2335" i="109" s="1"/>
  <c r="AX2118" i="109"/>
  <c r="BC2124" i="109"/>
  <c r="BD2317" i="109" s="1"/>
  <c r="O2061" i="109"/>
  <c r="BD2118" i="109"/>
  <c r="R2080" i="109"/>
  <c r="S2273" i="109" s="1"/>
  <c r="BG2080" i="109"/>
  <c r="AG2135" i="109"/>
  <c r="AF2126" i="109"/>
  <c r="S2097" i="109"/>
  <c r="J2082" i="109"/>
  <c r="AG2142" i="109"/>
  <c r="AX2116" i="109"/>
  <c r="AO2124" i="109"/>
  <c r="BC2128" i="109"/>
  <c r="AE2068" i="109"/>
  <c r="AF2261" i="109" s="1"/>
  <c r="X2072" i="109"/>
  <c r="Y2265" i="109" s="1"/>
  <c r="AG2091" i="109"/>
  <c r="S2094" i="109"/>
  <c r="BD2085" i="109"/>
  <c r="K2235" i="109"/>
  <c r="AB2086" i="109"/>
  <c r="Y2071" i="109"/>
  <c r="BD2059" i="109"/>
  <c r="K2129" i="109"/>
  <c r="Q2091" i="109"/>
  <c r="AG2103" i="109"/>
  <c r="AW2103" i="109"/>
  <c r="AD2086" i="109"/>
  <c r="BC2103" i="109"/>
  <c r="K2073" i="109"/>
  <c r="T2106" i="109"/>
  <c r="U2299" i="109" s="1"/>
  <c r="X2107" i="109"/>
  <c r="Y2300" i="109" s="1"/>
  <c r="AW2085" i="109"/>
  <c r="AW2278" i="109" s="1"/>
  <c r="BG2096" i="109"/>
  <c r="J2133" i="109"/>
  <c r="J2060" i="109"/>
  <c r="K2213" i="109"/>
  <c r="P2063" i="109"/>
  <c r="Q2256" i="109" s="1"/>
  <c r="AA2065" i="109"/>
  <c r="BG2085" i="109"/>
  <c r="J2240" i="109"/>
  <c r="J2086" i="109"/>
  <c r="AF2108" i="109"/>
  <c r="AG2301" i="109" s="1"/>
  <c r="BB2100" i="109"/>
  <c r="BC2293" i="109" s="1"/>
  <c r="K2172" i="109"/>
  <c r="L2365" i="109" s="1"/>
  <c r="P2114" i="109"/>
  <c r="K2178" i="109"/>
  <c r="L2371" i="109" s="1"/>
  <c r="BF2063" i="109"/>
  <c r="M2107" i="109"/>
  <c r="AZ2071" i="109"/>
  <c r="K2144" i="109"/>
  <c r="L2337" i="109" s="1"/>
  <c r="L2079" i="109"/>
  <c r="M2272" i="109" s="1"/>
  <c r="L2156" i="109"/>
  <c r="L2229" i="109"/>
  <c r="M2422" i="109" s="1"/>
  <c r="AL2112" i="109"/>
  <c r="BD2135" i="109"/>
  <c r="M2080" i="109"/>
  <c r="N2273" i="109" s="1"/>
  <c r="BF2088" i="109"/>
  <c r="L2132" i="109"/>
  <c r="L2080" i="109"/>
  <c r="AW2104" i="109"/>
  <c r="J2118" i="109"/>
  <c r="AX2135" i="109"/>
  <c r="AP2126" i="109"/>
  <c r="BF2130" i="109"/>
  <c r="O2068" i="109"/>
  <c r="P2261" i="109" s="1"/>
  <c r="J2090" i="109"/>
  <c r="AL2116" i="109"/>
  <c r="BF2112" i="109"/>
  <c r="AB2104" i="109"/>
  <c r="O2077" i="109"/>
  <c r="P2270" i="109" s="1"/>
  <c r="AC2106" i="109"/>
  <c r="P2065" i="109"/>
  <c r="Q2258" i="109" s="1"/>
  <c r="Y2065" i="109"/>
  <c r="BB2071" i="109"/>
  <c r="K2105" i="109"/>
  <c r="L2298" i="109" s="1"/>
  <c r="W2094" i="109"/>
  <c r="AE2086" i="109"/>
  <c r="AF2279" i="109" s="1"/>
  <c r="K2099" i="109"/>
  <c r="J2229" i="109"/>
  <c r="S2116" i="109"/>
  <c r="T2309" i="109" s="1"/>
  <c r="P2132" i="109"/>
  <c r="Q2325" i="109" s="1"/>
  <c r="AE2080" i="109"/>
  <c r="AF2273" i="109" s="1"/>
  <c r="AY2080" i="109"/>
  <c r="Z2098" i="109"/>
  <c r="AA2291" i="109" s="1"/>
  <c r="Y2130" i="109"/>
  <c r="Z2323" i="109" s="1"/>
  <c r="X2080" i="109"/>
  <c r="K2061" i="109"/>
  <c r="AL2118" i="109"/>
  <c r="BF2118" i="109"/>
  <c r="AW2134" i="109"/>
  <c r="N2078" i="109"/>
  <c r="O2271" i="109" s="1"/>
  <c r="AD2059" i="109"/>
  <c r="W2112" i="109"/>
  <c r="K2101" i="109"/>
  <c r="L2294" i="109" s="1"/>
  <c r="AF2104" i="109"/>
  <c r="AG2297" i="109" s="1"/>
  <c r="AY2104" i="109"/>
  <c r="K2075" i="109"/>
  <c r="L2268" i="109" s="1"/>
  <c r="K2095" i="109"/>
  <c r="AC2062" i="109"/>
  <c r="AZ2072" i="109"/>
  <c r="L2095" i="109"/>
  <c r="M2288" i="109" s="1"/>
  <c r="R2062" i="109"/>
  <c r="S2255" i="109" s="1"/>
  <c r="AY2096" i="109"/>
  <c r="AY2074" i="109"/>
  <c r="K2068" i="109"/>
  <c r="L2261" i="109" s="1"/>
  <c r="J2221" i="109"/>
  <c r="AH2112" i="109"/>
  <c r="W2134" i="109"/>
  <c r="AC2087" i="109"/>
  <c r="AD2280" i="109" s="1"/>
  <c r="BD2097" i="109"/>
  <c r="R2124" i="109"/>
  <c r="S2317" i="109" s="1"/>
  <c r="T2097" i="109"/>
  <c r="U2290" i="109" s="1"/>
  <c r="AW2080" i="109"/>
  <c r="AK2142" i="109"/>
  <c r="AU2135" i="109"/>
  <c r="AN2132" i="109"/>
  <c r="BD2128" i="109"/>
  <c r="O2063" i="109"/>
  <c r="U2068" i="109"/>
  <c r="W2261" i="109" s="1"/>
  <c r="BH2098" i="109"/>
  <c r="P2080" i="109"/>
  <c r="Q2273" i="109" s="1"/>
  <c r="BE2088" i="109"/>
  <c r="AC2095" i="109"/>
  <c r="AF2107" i="109"/>
  <c r="AE2107" i="109"/>
  <c r="BA2076" i="109"/>
  <c r="BB2269" i="109" s="1"/>
  <c r="K2232" i="109"/>
  <c r="L2425" i="109" s="1"/>
  <c r="Q2106" i="109"/>
  <c r="R2299" i="109" s="1"/>
  <c r="T2062" i="109"/>
  <c r="U2255" i="109" s="1"/>
  <c r="AN2287" i="109"/>
  <c r="K2118" i="109"/>
  <c r="L2311" i="109" s="1"/>
  <c r="BA2118" i="109"/>
  <c r="BB2311" i="109" s="1"/>
  <c r="BF2128" i="109"/>
  <c r="N2072" i="109"/>
  <c r="BA2139" i="109"/>
  <c r="BH2118" i="109"/>
  <c r="W2087" i="109"/>
  <c r="X2280" i="109" s="1"/>
  <c r="X2077" i="109"/>
  <c r="AG2139" i="109"/>
  <c r="AD2128" i="109"/>
  <c r="AE2321" i="109" s="1"/>
  <c r="M2104" i="109"/>
  <c r="AD2063" i="109"/>
  <c r="O2116" i="109"/>
  <c r="P2309" i="109" s="1"/>
  <c r="BA2135" i="109"/>
  <c r="AS2294" i="109"/>
  <c r="BG2132" i="109"/>
  <c r="O2095" i="109"/>
  <c r="P2288" i="109" s="1"/>
  <c r="Q2095" i="109"/>
  <c r="R2288" i="109" s="1"/>
  <c r="AD2065" i="109"/>
  <c r="AE2258" i="109" s="1"/>
  <c r="AH2103" i="109"/>
  <c r="AJ2296" i="109" s="1"/>
  <c r="BE2059" i="109"/>
  <c r="L2204" i="109"/>
  <c r="M2397" i="109" s="1"/>
  <c r="P2091" i="109"/>
  <c r="O2103" i="109"/>
  <c r="P2296" i="109" s="1"/>
  <c r="AT2270" i="109"/>
  <c r="BE2071" i="109"/>
  <c r="K2168" i="109"/>
  <c r="L2361" i="109" s="1"/>
  <c r="AB2095" i="109"/>
  <c r="R2096" i="109"/>
  <c r="S2289" i="109" s="1"/>
  <c r="AL2262" i="109"/>
  <c r="AX2072" i="109"/>
  <c r="AZ2078" i="109"/>
  <c r="AE2091" i="109"/>
  <c r="AP2285" i="109"/>
  <c r="BD2072" i="109"/>
  <c r="J2168" i="109"/>
  <c r="AA2076" i="109"/>
  <c r="M2070" i="109"/>
  <c r="BH2065" i="109"/>
  <c r="J2110" i="109"/>
  <c r="J2233" i="109"/>
  <c r="K2161" i="109"/>
  <c r="L2354" i="109" s="1"/>
  <c r="AF2076" i="109"/>
  <c r="N2092" i="109"/>
  <c r="BH2092" i="109"/>
  <c r="BH2285" i="109" s="1"/>
  <c r="K2149" i="109"/>
  <c r="L2342" i="109" s="1"/>
  <c r="W2082" i="109"/>
  <c r="X2275" i="109" s="1"/>
  <c r="L2071" i="109"/>
  <c r="M2264" i="109" s="1"/>
  <c r="BC2066" i="109"/>
  <c r="K2244" i="109"/>
  <c r="J2114" i="109"/>
  <c r="J2213" i="109"/>
  <c r="AM2267" i="109"/>
  <c r="O2092" i="109"/>
  <c r="BA2071" i="109"/>
  <c r="J2184" i="109"/>
  <c r="P2059" i="109"/>
  <c r="Q2252" i="109" s="1"/>
  <c r="U2108" i="109"/>
  <c r="W2301" i="109" s="1"/>
  <c r="AX2065" i="109"/>
  <c r="BD2075" i="109"/>
  <c r="BG2114" i="109"/>
  <c r="BH2307" i="109" s="1"/>
  <c r="AF2114" i="109"/>
  <c r="AG2307" i="109" s="1"/>
  <c r="BA2057" i="109"/>
  <c r="BB2250" i="109" s="1"/>
  <c r="L2198" i="109"/>
  <c r="M2391" i="109" s="1"/>
  <c r="M2117" i="109"/>
  <c r="M2147" i="109"/>
  <c r="M2340" i="109" s="1"/>
  <c r="M2122" i="109"/>
  <c r="M2315" i="109" s="1"/>
  <c r="M2110" i="109"/>
  <c r="M2141" i="109"/>
  <c r="M2168" i="109"/>
  <c r="M2162" i="109"/>
  <c r="M2174" i="109"/>
  <c r="M2175" i="109"/>
  <c r="M2368" i="109" s="1"/>
  <c r="M2181" i="109"/>
  <c r="M2144" i="109"/>
  <c r="M2177" i="109"/>
  <c r="M2163" i="109"/>
  <c r="M2356" i="109" s="1"/>
  <c r="M2173" i="109"/>
  <c r="M2062" i="109"/>
  <c r="N2255" i="109" s="1"/>
  <c r="J2159" i="109"/>
  <c r="K2162" i="109"/>
  <c r="K2245" i="109"/>
  <c r="L2438" i="109" s="1"/>
  <c r="R2082" i="109"/>
  <c r="BH2100" i="109"/>
  <c r="K2165" i="109"/>
  <c r="J2092" i="109"/>
  <c r="AH2106" i="109"/>
  <c r="AJ2299" i="109" s="1"/>
  <c r="BE2092" i="109"/>
  <c r="L2203" i="109"/>
  <c r="M2396" i="109" s="1"/>
  <c r="K2113" i="109"/>
  <c r="L2306" i="109" s="1"/>
  <c r="AS2114" i="109"/>
  <c r="L2141" i="109"/>
  <c r="M2205" i="109"/>
  <c r="N2398" i="109" s="1"/>
  <c r="M2207" i="109"/>
  <c r="N2400" i="109" s="1"/>
  <c r="L2143" i="109"/>
  <c r="J2056" i="109"/>
  <c r="AX2057" i="109"/>
  <c r="L2145" i="109"/>
  <c r="M2056" i="109"/>
  <c r="N2249" i="109" s="1"/>
  <c r="O2207" i="109"/>
  <c r="J2188" i="109"/>
  <c r="L2235" i="109"/>
  <c r="AG2086" i="109"/>
  <c r="AH2279" i="109" s="1"/>
  <c r="BC2076" i="109"/>
  <c r="L2222" i="109"/>
  <c r="M2415" i="109" s="1"/>
  <c r="AE2057" i="109"/>
  <c r="AF2250" i="109" s="1"/>
  <c r="J2171" i="109"/>
  <c r="X2071" i="109"/>
  <c r="AZ2094" i="109"/>
  <c r="K2151" i="109"/>
  <c r="L2344" i="109" s="1"/>
  <c r="R2091" i="109"/>
  <c r="W2103" i="109"/>
  <c r="X2296" i="109" s="1"/>
  <c r="AZ2108" i="109"/>
  <c r="K2127" i="109"/>
  <c r="L2320" i="109" s="1"/>
  <c r="AP2114" i="109"/>
  <c r="L2226" i="109"/>
  <c r="L2214" i="109"/>
  <c r="M2407" i="109" s="1"/>
  <c r="L2110" i="109"/>
  <c r="M2217" i="109"/>
  <c r="N2410" i="109" s="1"/>
  <c r="L2173" i="109"/>
  <c r="L2366" i="109" s="1"/>
  <c r="AA2057" i="109"/>
  <c r="AB2250" i="109" s="1"/>
  <c r="M2241" i="109"/>
  <c r="L2115" i="109"/>
  <c r="BG2057" i="109"/>
  <c r="BG2250" i="109" s="1"/>
  <c r="L2152" i="109"/>
  <c r="BH2069" i="109"/>
  <c r="AG2071" i="109"/>
  <c r="AW2064" i="109"/>
  <c r="AX2257" i="109" s="1"/>
  <c r="BB2114" i="109"/>
  <c r="BB2077" i="109"/>
  <c r="AA2086" i="109"/>
  <c r="AW2076" i="109"/>
  <c r="AX2269" i="109" s="1"/>
  <c r="L2188" i="109"/>
  <c r="M2381" i="109" s="1"/>
  <c r="AG2072" i="109"/>
  <c r="AH2265" i="109" s="1"/>
  <c r="K2092" i="109"/>
  <c r="L2285" i="109" s="1"/>
  <c r="AX2103" i="109"/>
  <c r="AY2296" i="109" s="1"/>
  <c r="BH2063" i="109"/>
  <c r="K2181" i="109"/>
  <c r="L2374" i="109" s="1"/>
  <c r="J2158" i="109"/>
  <c r="K2205" i="109"/>
  <c r="K2057" i="109"/>
  <c r="L2119" i="109"/>
  <c r="M2234" i="109"/>
  <c r="N2427" i="109" s="1"/>
  <c r="L2089" i="109"/>
  <c r="L2109" i="109"/>
  <c r="L2176" i="109"/>
  <c r="L2158" i="109"/>
  <c r="L2351" i="109" s="1"/>
  <c r="M2211" i="109"/>
  <c r="N2404" i="109" s="1"/>
  <c r="N2183" i="109"/>
  <c r="O2376" i="109" s="1"/>
  <c r="J2079" i="109"/>
  <c r="BD2094" i="109"/>
  <c r="Z2085" i="109"/>
  <c r="AA2278" i="109" s="1"/>
  <c r="BC2074" i="109"/>
  <c r="L2241" i="109"/>
  <c r="K2145" i="109"/>
  <c r="BA2069" i="109"/>
  <c r="O2065" i="109"/>
  <c r="BG2090" i="109"/>
  <c r="K2209" i="109"/>
  <c r="L2402" i="109" s="1"/>
  <c r="BA1989" i="109"/>
  <c r="BA2004" i="109"/>
  <c r="AN1637" i="109"/>
  <c r="AO1844" i="109" s="1"/>
  <c r="P970" i="109"/>
  <c r="P984" i="109"/>
  <c r="AL1895" i="109"/>
  <c r="AL2095" i="109" s="1"/>
  <c r="P988" i="109"/>
  <c r="P1009" i="109"/>
  <c r="AM1913" i="109"/>
  <c r="AM2107" i="109" s="1"/>
  <c r="P965" i="109"/>
  <c r="P1030" i="109"/>
  <c r="P916" i="109"/>
  <c r="P1012" i="109"/>
  <c r="P1013" i="109"/>
  <c r="P1037" i="109"/>
  <c r="P864" i="109"/>
  <c r="P990" i="109"/>
  <c r="P923" i="109"/>
  <c r="P906" i="109"/>
  <c r="P1018" i="109"/>
  <c r="P948" i="109"/>
  <c r="P1035" i="109"/>
  <c r="P949" i="109"/>
  <c r="P1041" i="109"/>
  <c r="P947" i="109"/>
  <c r="P996" i="109"/>
  <c r="P1019" i="109"/>
  <c r="AM1477" i="109"/>
  <c r="AN1684" i="109" s="1"/>
  <c r="AM1481" i="109"/>
  <c r="AN1688" i="109" s="1"/>
  <c r="AN1499" i="109"/>
  <c r="AO1706" i="109" s="1"/>
  <c r="AM1505" i="109"/>
  <c r="P866" i="109"/>
  <c r="P960" i="109"/>
  <c r="P987" i="109"/>
  <c r="P1032" i="109"/>
  <c r="P1015" i="109"/>
  <c r="P950" i="109"/>
  <c r="P999" i="109"/>
  <c r="P995" i="109"/>
  <c r="P957" i="109"/>
  <c r="P1008" i="109"/>
  <c r="P2211" i="109" s="1"/>
  <c r="P880" i="109"/>
  <c r="P2093" i="109" s="1"/>
  <c r="P921" i="109"/>
  <c r="P986" i="109"/>
  <c r="P1025" i="109"/>
  <c r="P978" i="109"/>
  <c r="P956" i="109"/>
  <c r="P918" i="109"/>
  <c r="P1024" i="109"/>
  <c r="H28" i="119"/>
  <c r="H30" i="119" s="1"/>
  <c r="P1005" i="109"/>
  <c r="P964" i="109"/>
  <c r="P894" i="109"/>
  <c r="AD22" i="119"/>
  <c r="AE22" i="119" s="1"/>
  <c r="AF22" i="119" s="1"/>
  <c r="AG22" i="119" s="1"/>
  <c r="AH22" i="119" s="1"/>
  <c r="AI22" i="119" s="1"/>
  <c r="AJ22" i="119" s="1"/>
  <c r="AK22" i="119" s="1"/>
  <c r="AL22" i="119" s="1"/>
  <c r="AM22" i="119" s="1"/>
  <c r="AN22" i="119" s="1"/>
  <c r="AO22" i="119" s="1"/>
  <c r="AP22" i="119" s="1"/>
  <c r="BB22" i="119" s="1"/>
  <c r="BC22" i="119" s="1"/>
  <c r="BD22" i="119" s="1"/>
  <c r="BE22" i="119" s="1"/>
  <c r="BF22" i="119" s="1"/>
  <c r="BG22" i="119" s="1"/>
  <c r="BH22" i="119" s="1"/>
  <c r="BI22" i="119" s="1"/>
  <c r="BJ22" i="119" s="1"/>
  <c r="BK22" i="119" s="1"/>
  <c r="BL22" i="119" s="1"/>
  <c r="BM22" i="119" s="1"/>
  <c r="BN22" i="119" s="1"/>
  <c r="AF1845" i="109"/>
  <c r="AN34" i="119" s="1"/>
  <c r="P870" i="109"/>
  <c r="P829" i="109"/>
  <c r="P875" i="109"/>
  <c r="P935" i="109"/>
  <c r="T1047" i="109"/>
  <c r="S1237" i="109"/>
  <c r="P969" i="109"/>
  <c r="Q670" i="109"/>
  <c r="Q452" i="109"/>
  <c r="P839" i="109"/>
  <c r="Q613" i="109"/>
  <c r="Q395" i="109"/>
  <c r="Q634" i="109"/>
  <c r="Q852" i="109" s="1"/>
  <c r="Q416" i="109"/>
  <c r="AG1442" i="109"/>
  <c r="AG1649" i="109"/>
  <c r="P888" i="109"/>
  <c r="Q455" i="109"/>
  <c r="Q673" i="109"/>
  <c r="Q410" i="109"/>
  <c r="Q628" i="109"/>
  <c r="Q621" i="109"/>
  <c r="Q403" i="109"/>
  <c r="P831" i="109"/>
  <c r="AG1435" i="109"/>
  <c r="AG1642" i="109"/>
  <c r="AF1638" i="109"/>
  <c r="Q676" i="109"/>
  <c r="Q458" i="109"/>
  <c r="Q648" i="109"/>
  <c r="Q430" i="109"/>
  <c r="P891" i="109"/>
  <c r="P846" i="109"/>
  <c r="AG1437" i="109"/>
  <c r="AG1644" i="109"/>
  <c r="P1026" i="109"/>
  <c r="P925" i="109"/>
  <c r="Q611" i="109"/>
  <c r="Q393" i="109"/>
  <c r="Q444" i="109"/>
  <c r="Q662" i="109"/>
  <c r="Q646" i="109"/>
  <c r="Q428" i="109"/>
  <c r="Q439" i="109"/>
  <c r="Q657" i="109"/>
  <c r="Q652" i="109"/>
  <c r="Q434" i="109"/>
  <c r="N1947" i="109"/>
  <c r="N1971" i="109"/>
  <c r="N1921" i="109"/>
  <c r="N1974" i="109"/>
  <c r="N1949" i="109"/>
  <c r="N1942" i="109"/>
  <c r="N1962" i="109"/>
  <c r="N1903" i="109"/>
  <c r="L2314" i="109"/>
  <c r="J21" i="119"/>
  <c r="J23" i="119" s="1"/>
  <c r="L2367" i="109"/>
  <c r="N1978" i="109"/>
  <c r="N1881" i="109"/>
  <c r="N2081" i="109" s="1"/>
  <c r="N1960" i="109"/>
  <c r="N1975" i="109"/>
  <c r="M2362" i="109"/>
  <c r="N1939" i="109"/>
  <c r="M2326" i="109"/>
  <c r="N1915" i="109"/>
  <c r="L2339" i="109"/>
  <c r="N1957" i="109"/>
  <c r="M2344" i="109"/>
  <c r="N1923" i="109"/>
  <c r="N1925" i="109"/>
  <c r="N1919" i="109"/>
  <c r="M2306" i="109"/>
  <c r="N1984" i="109"/>
  <c r="N1985" i="109"/>
  <c r="N1970" i="109"/>
  <c r="M2357" i="109"/>
  <c r="N1963" i="109"/>
  <c r="M2350" i="109"/>
  <c r="N1900" i="109"/>
  <c r="N1884" i="109"/>
  <c r="N1973" i="109"/>
  <c r="N1980" i="109"/>
  <c r="N1956" i="109"/>
  <c r="L2331" i="109"/>
  <c r="N1955" i="109"/>
  <c r="M2342" i="109"/>
  <c r="N1952" i="109"/>
  <c r="M2339" i="109"/>
  <c r="N1988" i="109"/>
  <c r="M2375" i="109"/>
  <c r="N1951" i="109"/>
  <c r="N1927" i="109"/>
  <c r="N1976" i="109"/>
  <c r="N1986" i="109"/>
  <c r="N1979" i="109"/>
  <c r="L2368" i="109"/>
  <c r="N1961" i="109"/>
  <c r="M2348" i="109"/>
  <c r="N1944" i="109"/>
  <c r="N1929" i="109"/>
  <c r="N1889" i="109"/>
  <c r="N1965" i="109"/>
  <c r="N1935" i="109"/>
  <c r="N1937" i="109"/>
  <c r="M2324" i="109"/>
  <c r="N1968" i="109"/>
  <c r="L2295" i="109"/>
  <c r="N1972" i="109"/>
  <c r="M2359" i="109"/>
  <c r="N1981" i="109"/>
  <c r="L2346" i="109"/>
  <c r="N1879" i="109"/>
  <c r="N1964" i="109"/>
  <c r="N1977" i="109"/>
  <c r="M2364" i="109"/>
  <c r="N1926" i="109"/>
  <c r="M2313" i="109"/>
  <c r="N1966" i="109"/>
  <c r="N1967" i="109"/>
  <c r="N1953" i="109"/>
  <c r="N1928" i="109"/>
  <c r="N1916" i="109"/>
  <c r="N1906" i="109"/>
  <c r="L2326" i="109"/>
  <c r="N1982" i="109"/>
  <c r="N1958" i="109"/>
  <c r="N1959" i="109"/>
  <c r="M2346" i="109"/>
  <c r="N1987" i="109"/>
  <c r="N1933" i="109"/>
  <c r="N1950" i="109"/>
  <c r="N1983" i="109"/>
  <c r="N1931" i="109"/>
  <c r="M2318" i="109"/>
  <c r="N1969" i="109"/>
  <c r="N1954" i="109"/>
  <c r="M2341" i="109"/>
  <c r="N1946" i="109"/>
  <c r="M2333" i="109"/>
  <c r="G29" i="119"/>
  <c r="G28" i="119"/>
  <c r="N1869" i="109"/>
  <c r="M2253" i="109"/>
  <c r="N1856" i="109"/>
  <c r="M2260" i="109"/>
  <c r="N1863" i="109"/>
  <c r="L2260" i="109"/>
  <c r="M2251" i="109"/>
  <c r="N1851" i="109"/>
  <c r="M2052" i="109"/>
  <c r="Q1849" i="109"/>
  <c r="P989" i="109"/>
  <c r="P940" i="109"/>
  <c r="P973" i="109"/>
  <c r="P968" i="109"/>
  <c r="P1010" i="109"/>
  <c r="P972" i="109"/>
  <c r="P976" i="109"/>
  <c r="P983" i="109"/>
  <c r="P2186" i="109" s="1"/>
  <c r="P981" i="109"/>
  <c r="P945" i="109"/>
  <c r="P1014" i="109"/>
  <c r="P1001" i="109"/>
  <c r="P944" i="109"/>
  <c r="P938" i="109"/>
  <c r="P1011" i="109"/>
  <c r="P980" i="109"/>
  <c r="P2183" i="109" s="1"/>
  <c r="Q795" i="109"/>
  <c r="Q577" i="109"/>
  <c r="Q778" i="109"/>
  <c r="Q560" i="109"/>
  <c r="Q742" i="109"/>
  <c r="Q524" i="109"/>
  <c r="P915" i="109"/>
  <c r="I25" i="119"/>
  <c r="Q509" i="109"/>
  <c r="Q727" i="109"/>
  <c r="P958" i="109"/>
  <c r="Q504" i="109"/>
  <c r="Q722" i="109"/>
  <c r="Q513" i="109"/>
  <c r="Q731" i="109"/>
  <c r="P1022" i="109"/>
  <c r="P2225" i="109" s="1"/>
  <c r="Q575" i="109"/>
  <c r="Q793" i="109"/>
  <c r="Q719" i="109"/>
  <c r="Q937" i="109" s="1"/>
  <c r="Q501" i="109"/>
  <c r="Q762" i="109"/>
  <c r="Q544" i="109"/>
  <c r="P1040" i="109"/>
  <c r="Q585" i="109"/>
  <c r="Q803" i="109"/>
  <c r="P982" i="109"/>
  <c r="Q784" i="109"/>
  <c r="Q566" i="109"/>
  <c r="Q590" i="109"/>
  <c r="Q808" i="109"/>
  <c r="P913" i="109"/>
  <c r="Q751" i="109"/>
  <c r="Q533" i="109"/>
  <c r="Q581" i="109"/>
  <c r="Q799" i="109"/>
  <c r="Q693" i="109"/>
  <c r="Q475" i="109"/>
  <c r="Q473" i="109"/>
  <c r="Q691" i="109"/>
  <c r="Q602" i="109"/>
  <c r="Q820" i="109"/>
  <c r="Q588" i="109"/>
  <c r="Q806" i="109"/>
  <c r="Q514" i="109"/>
  <c r="Q732" i="109"/>
  <c r="P963" i="109"/>
  <c r="Q699" i="109"/>
  <c r="Q481" i="109"/>
  <c r="P1033" i="109"/>
  <c r="P607" i="109"/>
  <c r="Q469" i="109"/>
  <c r="Q687" i="109"/>
  <c r="Q563" i="109"/>
  <c r="Q781" i="109"/>
  <c r="P1028" i="109"/>
  <c r="Q496" i="109"/>
  <c r="Q714" i="109"/>
  <c r="Q752" i="109"/>
  <c r="Q534" i="109"/>
  <c r="Q518" i="109"/>
  <c r="Q736" i="109"/>
  <c r="P959" i="109"/>
  <c r="Q598" i="109"/>
  <c r="Q816" i="109"/>
  <c r="P927" i="109"/>
  <c r="P962" i="109"/>
  <c r="O1043" i="109"/>
  <c r="Q584" i="109"/>
  <c r="Q802" i="109"/>
  <c r="P941" i="109"/>
  <c r="Q711" i="109"/>
  <c r="Q493" i="109"/>
  <c r="P942" i="109"/>
  <c r="Q525" i="109"/>
  <c r="Q743" i="109"/>
  <c r="Q738" i="109"/>
  <c r="Q520" i="109"/>
  <c r="Q725" i="109"/>
  <c r="Q507" i="109"/>
  <c r="Q735" i="109"/>
  <c r="Q517" i="109"/>
  <c r="P998" i="109"/>
  <c r="P985" i="109"/>
  <c r="P991" i="109"/>
  <c r="P2194" i="109" s="1"/>
  <c r="Q824" i="109"/>
  <c r="Q606" i="109"/>
  <c r="Q821" i="109"/>
  <c r="Q603" i="109"/>
  <c r="P1003" i="109"/>
  <c r="Q761" i="109"/>
  <c r="Q543" i="109"/>
  <c r="Q519" i="109"/>
  <c r="Q737" i="109"/>
  <c r="Q698" i="109"/>
  <c r="Q480" i="109"/>
  <c r="P966" i="109"/>
  <c r="Q754" i="109"/>
  <c r="Q536" i="109"/>
  <c r="Q789" i="109"/>
  <c r="Q571" i="109"/>
  <c r="Q766" i="109"/>
  <c r="Q548" i="109"/>
  <c r="Q553" i="109"/>
  <c r="Q771" i="109"/>
  <c r="Q819" i="109"/>
  <c r="Q601" i="109"/>
  <c r="Q756" i="109"/>
  <c r="Q538" i="109"/>
  <c r="P1029" i="109"/>
  <c r="Q750" i="109"/>
  <c r="Q532" i="109"/>
  <c r="Q587" i="109"/>
  <c r="Q805" i="109"/>
  <c r="Q591" i="109"/>
  <c r="Q809" i="109"/>
  <c r="Q604" i="109"/>
  <c r="Q822" i="109"/>
  <c r="P1021" i="109"/>
  <c r="Q764" i="109"/>
  <c r="Q546" i="109"/>
  <c r="P997" i="109"/>
  <c r="P1002" i="109"/>
  <c r="Q579" i="109"/>
  <c r="Q797" i="109"/>
  <c r="Q695" i="109"/>
  <c r="Q477" i="109"/>
  <c r="P1017" i="109"/>
  <c r="Q485" i="109"/>
  <c r="Q703" i="109"/>
  <c r="P911" i="109"/>
  <c r="Q557" i="109"/>
  <c r="Q775" i="109"/>
  <c r="Q772" i="109"/>
  <c r="Q554" i="109"/>
  <c r="P909" i="109"/>
  <c r="Q527" i="109"/>
  <c r="Q745" i="109"/>
  <c r="Q529" i="109"/>
  <c r="Q747" i="109"/>
  <c r="Q516" i="109"/>
  <c r="Q734" i="109"/>
  <c r="P1031" i="109"/>
  <c r="P917" i="109"/>
  <c r="P1004" i="109"/>
  <c r="Q810" i="109"/>
  <c r="Q592" i="109"/>
  <c r="Q583" i="109"/>
  <c r="Q801" i="109"/>
  <c r="Q733" i="109"/>
  <c r="Q515" i="109"/>
  <c r="P954" i="109"/>
  <c r="P1034" i="109"/>
  <c r="Q812" i="109"/>
  <c r="Q594" i="109"/>
  <c r="Q539" i="109"/>
  <c r="Q757" i="109"/>
  <c r="P1020" i="109"/>
  <c r="Q506" i="109"/>
  <c r="Q724" i="109"/>
  <c r="Q769" i="109"/>
  <c r="Q551" i="109"/>
  <c r="M20" i="119"/>
  <c r="Q792" i="109"/>
  <c r="Q574" i="109"/>
  <c r="P943" i="109"/>
  <c r="Q562" i="109"/>
  <c r="Q780" i="109"/>
  <c r="Q707" i="109"/>
  <c r="Q489" i="109"/>
  <c r="Q531" i="109"/>
  <c r="Q749" i="109"/>
  <c r="Q773" i="109"/>
  <c r="Q555" i="109"/>
  <c r="P1042" i="109"/>
  <c r="Q785" i="109"/>
  <c r="Q567" i="109"/>
  <c r="Q748" i="109"/>
  <c r="Q530" i="109"/>
  <c r="Q729" i="109"/>
  <c r="Q511" i="109"/>
  <c r="P1007" i="109"/>
  <c r="Q765" i="109"/>
  <c r="Q547" i="109"/>
  <c r="Q599" i="109"/>
  <c r="Q817" i="109"/>
  <c r="Q528" i="109"/>
  <c r="Q746" i="109"/>
  <c r="Q796" i="109"/>
  <c r="Q578" i="109"/>
  <c r="Q705" i="109"/>
  <c r="Q487" i="109"/>
  <c r="Q739" i="109"/>
  <c r="Q521" i="109"/>
  <c r="Q755" i="109"/>
  <c r="Q537" i="109"/>
  <c r="P974" i="109"/>
  <c r="Q811" i="109"/>
  <c r="Q593" i="109"/>
  <c r="Q586" i="109"/>
  <c r="Q804" i="109"/>
  <c r="P1023" i="109"/>
  <c r="P1027" i="109"/>
  <c r="Q779" i="109"/>
  <c r="Q561" i="109"/>
  <c r="Q823" i="109"/>
  <c r="Q605" i="109"/>
  <c r="P919" i="109"/>
  <c r="P993" i="109"/>
  <c r="Q556" i="109"/>
  <c r="Q774" i="109"/>
  <c r="Q758" i="109"/>
  <c r="Q540" i="109"/>
  <c r="Q783" i="109"/>
  <c r="Q565" i="109"/>
  <c r="P952" i="109"/>
  <c r="Q510" i="109"/>
  <c r="Q728" i="109"/>
  <c r="Q541" i="109"/>
  <c r="Q759" i="109"/>
  <c r="Q596" i="109"/>
  <c r="Q814" i="109"/>
  <c r="Q813" i="109"/>
  <c r="Q595" i="109"/>
  <c r="Q726" i="109"/>
  <c r="Q508" i="109"/>
  <c r="P1000" i="109"/>
  <c r="P1016" i="109"/>
  <c r="Q568" i="109"/>
  <c r="Q786" i="109"/>
  <c r="P905" i="109"/>
  <c r="P825" i="109"/>
  <c r="Q572" i="109"/>
  <c r="Q790" i="109"/>
  <c r="P951" i="109"/>
  <c r="Q776" i="109"/>
  <c r="Q558" i="109"/>
  <c r="P975" i="109"/>
  <c r="Q818" i="109"/>
  <c r="Q600" i="109"/>
  <c r="P971" i="109"/>
  <c r="Q717" i="109"/>
  <c r="Q499" i="109"/>
  <c r="P967" i="109"/>
  <c r="P1006" i="109"/>
  <c r="Q482" i="109"/>
  <c r="Q700" i="109"/>
  <c r="Q569" i="109"/>
  <c r="Q787" i="109"/>
  <c r="Q479" i="109"/>
  <c r="Q697" i="109"/>
  <c r="Q763" i="109"/>
  <c r="Q545" i="109"/>
  <c r="Q740" i="109"/>
  <c r="Q522" i="109"/>
  <c r="Q720" i="109"/>
  <c r="Q502" i="109"/>
  <c r="Q559" i="109"/>
  <c r="Q777" i="109"/>
  <c r="Q701" i="109"/>
  <c r="Q483" i="109"/>
  <c r="Q550" i="109"/>
  <c r="Q768" i="109"/>
  <c r="P992" i="109"/>
  <c r="P1038" i="109"/>
  <c r="P977" i="109"/>
  <c r="Q576" i="109"/>
  <c r="Q794" i="109"/>
  <c r="Q470" i="109"/>
  <c r="Q688" i="109"/>
  <c r="Q564" i="109"/>
  <c r="Q782" i="109"/>
  <c r="Q798" i="109"/>
  <c r="Q580" i="109"/>
  <c r="Q807" i="109"/>
  <c r="Q589" i="109"/>
  <c r="Q597" i="109"/>
  <c r="Q815" i="109"/>
  <c r="Q760" i="109"/>
  <c r="Q542" i="109"/>
  <c r="Q770" i="109"/>
  <c r="Q552" i="109"/>
  <c r="P932" i="109"/>
  <c r="P994" i="109"/>
  <c r="Q741" i="109"/>
  <c r="Q523" i="109"/>
  <c r="Q730" i="109"/>
  <c r="Q512" i="109"/>
  <c r="Q709" i="109"/>
  <c r="Q491" i="109"/>
  <c r="Q526" i="109"/>
  <c r="Q744" i="109"/>
  <c r="P1036" i="109"/>
  <c r="Q505" i="109"/>
  <c r="Q723" i="109"/>
  <c r="P929" i="109"/>
  <c r="P961" i="109"/>
  <c r="Q753" i="109"/>
  <c r="Q535" i="109"/>
  <c r="Q791" i="109"/>
  <c r="Q573" i="109"/>
  <c r="P953" i="109"/>
  <c r="Q767" i="109"/>
  <c r="Q549" i="109"/>
  <c r="Q788" i="109"/>
  <c r="Q570" i="109"/>
  <c r="Q800" i="109"/>
  <c r="Q582" i="109"/>
  <c r="P1039" i="109"/>
  <c r="P979" i="109"/>
  <c r="P955" i="109"/>
  <c r="AU1882" i="109"/>
  <c r="AU2082" i="109" s="1"/>
  <c r="AU1886" i="109"/>
  <c r="AU2086" i="109" s="1"/>
  <c r="AL1891" i="109"/>
  <c r="AL2091" i="109" s="1"/>
  <c r="AS1507" i="109"/>
  <c r="AT1714" i="109" s="1"/>
  <c r="BJ1431" i="109"/>
  <c r="L2413" i="109" l="1"/>
  <c r="M2358" i="109"/>
  <c r="N2263" i="109"/>
  <c r="R2305" i="109"/>
  <c r="AM2261" i="109"/>
  <c r="M2305" i="109"/>
  <c r="AM2258" i="109"/>
  <c r="M2276" i="109"/>
  <c r="AB2304" i="109"/>
  <c r="AT2287" i="109"/>
  <c r="L2324" i="109"/>
  <c r="M2295" i="109"/>
  <c r="L2362" i="109"/>
  <c r="M2320" i="109"/>
  <c r="M2372" i="109"/>
  <c r="L2340" i="109"/>
  <c r="M2360" i="109"/>
  <c r="M2298" i="109"/>
  <c r="AL2300" i="109"/>
  <c r="AM2257" i="109"/>
  <c r="AU2285" i="109"/>
  <c r="AM2299" i="109"/>
  <c r="AP2296" i="109"/>
  <c r="W2250" i="109"/>
  <c r="L2355" i="109"/>
  <c r="Q2307" i="109"/>
  <c r="L2266" i="109"/>
  <c r="AB2300" i="109"/>
  <c r="Q2301" i="109"/>
  <c r="AJ2290" i="109"/>
  <c r="M2409" i="109"/>
  <c r="T2327" i="109"/>
  <c r="L2312" i="109"/>
  <c r="Q2287" i="109"/>
  <c r="S2325" i="109"/>
  <c r="L2317" i="109"/>
  <c r="M2355" i="109"/>
  <c r="L2310" i="109"/>
  <c r="M2323" i="109"/>
  <c r="M2387" i="109"/>
  <c r="X2261" i="109"/>
  <c r="P2285" i="109"/>
  <c r="R2290" i="109"/>
  <c r="BG2327" i="109"/>
  <c r="R2271" i="109"/>
  <c r="P2250" i="109"/>
  <c r="AF2263" i="109"/>
  <c r="AW2280" i="109"/>
  <c r="L2256" i="109"/>
  <c r="AJ2304" i="109"/>
  <c r="AN2254" i="109"/>
  <c r="L2250" i="109"/>
  <c r="L2398" i="109"/>
  <c r="BF2323" i="109"/>
  <c r="P2294" i="109"/>
  <c r="AB2267" i="109"/>
  <c r="M2428" i="109"/>
  <c r="M2419" i="109"/>
  <c r="L2358" i="109"/>
  <c r="N2434" i="109"/>
  <c r="AB2269" i="109"/>
  <c r="L2254" i="109"/>
  <c r="AA2259" i="109"/>
  <c r="AC2311" i="109"/>
  <c r="M2270" i="109"/>
  <c r="M2392" i="109"/>
  <c r="M2261" i="109"/>
  <c r="AT2273" i="109"/>
  <c r="BB2262" i="109"/>
  <c r="L2292" i="109"/>
  <c r="N2319" i="109"/>
  <c r="AW2294" i="109"/>
  <c r="AD2273" i="109"/>
  <c r="U2319" i="109"/>
  <c r="AJ2271" i="109"/>
  <c r="AE2290" i="109"/>
  <c r="AK2263" i="109"/>
  <c r="X2304" i="109"/>
  <c r="AS2332" i="109"/>
  <c r="R2297" i="109"/>
  <c r="Z2264" i="109"/>
  <c r="AH2273" i="109"/>
  <c r="AB2296" i="109"/>
  <c r="U2257" i="109"/>
  <c r="AJ2252" i="109"/>
  <c r="AE2283" i="109"/>
  <c r="AQ2268" i="109"/>
  <c r="AN2268" i="109"/>
  <c r="AR2293" i="109"/>
  <c r="AN2275" i="109"/>
  <c r="AT2264" i="109"/>
  <c r="AJ2269" i="109"/>
  <c r="AJ2305" i="109"/>
  <c r="AJ2301" i="109"/>
  <c r="AJ2273" i="109"/>
  <c r="AN2271" i="109"/>
  <c r="AU2335" i="109"/>
  <c r="AW2258" i="109"/>
  <c r="AL2252" i="109"/>
  <c r="AJ2325" i="109"/>
  <c r="AW2328" i="109"/>
  <c r="AZ2273" i="109"/>
  <c r="AO2323" i="109"/>
  <c r="AL2321" i="109"/>
  <c r="AN2276" i="109"/>
  <c r="AM2268" i="109"/>
  <c r="AQ2323" i="109"/>
  <c r="AM2305" i="109"/>
  <c r="AR2327" i="109"/>
  <c r="AP2332" i="109"/>
  <c r="AK2259" i="109"/>
  <c r="AJ2319" i="109"/>
  <c r="AJ2267" i="109"/>
  <c r="AJ2278" i="109"/>
  <c r="AJ2321" i="109"/>
  <c r="AJ2257" i="109"/>
  <c r="AJ2309" i="109"/>
  <c r="AJ2287" i="109"/>
  <c r="AJ2256" i="109"/>
  <c r="M2383" i="109"/>
  <c r="AK2294" i="109"/>
  <c r="N2278" i="109"/>
  <c r="L2433" i="109"/>
  <c r="M2254" i="109"/>
  <c r="L2299" i="109"/>
  <c r="AK2289" i="109"/>
  <c r="M2363" i="109"/>
  <c r="AK2284" i="109"/>
  <c r="Q2296" i="109"/>
  <c r="AK2301" i="109"/>
  <c r="T2287" i="109"/>
  <c r="Z2319" i="109"/>
  <c r="N2393" i="109"/>
  <c r="N2419" i="109"/>
  <c r="AN2281" i="109"/>
  <c r="BB2261" i="109"/>
  <c r="BF2285" i="109"/>
  <c r="AP2335" i="109"/>
  <c r="BA2255" i="109"/>
  <c r="AP2330" i="109"/>
  <c r="BH2252" i="109"/>
  <c r="AP2287" i="109"/>
  <c r="AN1505" i="109"/>
  <c r="AO1712" i="109" s="1"/>
  <c r="AN1712" i="109"/>
  <c r="BE2299" i="109"/>
  <c r="BH2254" i="109"/>
  <c r="BE2271" i="109"/>
  <c r="AK2287" i="109"/>
  <c r="U2325" i="109"/>
  <c r="T2273" i="109"/>
  <c r="Y2288" i="109"/>
  <c r="AD2259" i="109"/>
  <c r="AT2261" i="109"/>
  <c r="AT2256" i="109"/>
  <c r="S2257" i="109"/>
  <c r="U2278" i="109"/>
  <c r="AZ2335" i="109"/>
  <c r="Z2289" i="109"/>
  <c r="R2307" i="109"/>
  <c r="BH2271" i="109"/>
  <c r="AJ2330" i="109"/>
  <c r="BB2327" i="109"/>
  <c r="BF2291" i="109"/>
  <c r="BC2332" i="109"/>
  <c r="AW2321" i="109"/>
  <c r="AL2319" i="109"/>
  <c r="AJ2307" i="109"/>
  <c r="AU2325" i="109"/>
  <c r="AY2327" i="109"/>
  <c r="BG2265" i="109"/>
  <c r="BF2335" i="109"/>
  <c r="AW2287" i="109"/>
  <c r="AU2307" i="109"/>
  <c r="AJ2328" i="109"/>
  <c r="M2403" i="109"/>
  <c r="N2379" i="109"/>
  <c r="N2399" i="109"/>
  <c r="AM2252" i="109"/>
  <c r="AY2335" i="109"/>
  <c r="AX2332" i="109"/>
  <c r="AM2325" i="109"/>
  <c r="AL2323" i="109"/>
  <c r="AJ2311" i="109"/>
  <c r="AJ2300" i="109"/>
  <c r="BH2256" i="109"/>
  <c r="BH2258" i="109"/>
  <c r="AX2335" i="109"/>
  <c r="BE2335" i="109"/>
  <c r="AO2332" i="109"/>
  <c r="AY2285" i="109"/>
  <c r="BD2281" i="109"/>
  <c r="AY2332" i="109"/>
  <c r="AZ2257" i="109"/>
  <c r="AM2327" i="109"/>
  <c r="BB2321" i="109"/>
  <c r="AS2335" i="109"/>
  <c r="BB2332" i="109"/>
  <c r="BE2278" i="109"/>
  <c r="AY2307" i="109"/>
  <c r="BE2257" i="109"/>
  <c r="BA2287" i="109"/>
  <c r="AL2335" i="109"/>
  <c r="AM2309" i="109"/>
  <c r="AQ2319" i="109"/>
  <c r="BE2328" i="109"/>
  <c r="BD2296" i="109"/>
  <c r="BH2332" i="109"/>
  <c r="BC2254" i="109"/>
  <c r="AT2332" i="109"/>
  <c r="BF2296" i="109"/>
  <c r="AK2291" i="109"/>
  <c r="AY2258" i="109"/>
  <c r="BE2321" i="109"/>
  <c r="BD2261" i="109"/>
  <c r="AN2335" i="109"/>
  <c r="BG2335" i="109"/>
  <c r="BA2335" i="109"/>
  <c r="AK2285" i="109"/>
  <c r="BH2335" i="109"/>
  <c r="AK2300" i="109"/>
  <c r="AK2276" i="109"/>
  <c r="AR2335" i="109"/>
  <c r="AN2332" i="109"/>
  <c r="AZ2332" i="109"/>
  <c r="AK2321" i="109"/>
  <c r="AK2311" i="109"/>
  <c r="AK2256" i="109"/>
  <c r="AK2278" i="109"/>
  <c r="AK2270" i="109"/>
  <c r="AK2257" i="109"/>
  <c r="AK2255" i="109"/>
  <c r="AK2268" i="109"/>
  <c r="AR2332" i="109"/>
  <c r="AW2332" i="109"/>
  <c r="BD2332" i="109"/>
  <c r="AK2328" i="109"/>
  <c r="AK2304" i="109"/>
  <c r="AK2330" i="109"/>
  <c r="AK2252" i="109"/>
  <c r="AK2261" i="109"/>
  <c r="AK2271" i="109"/>
  <c r="AK2279" i="109"/>
  <c r="AK2254" i="109"/>
  <c r="AK2290" i="109"/>
  <c r="AK2323" i="109"/>
  <c r="BA2332" i="109"/>
  <c r="AT2335" i="109"/>
  <c r="BF2332" i="109"/>
  <c r="AQ2335" i="109"/>
  <c r="BD2335" i="109"/>
  <c r="AO2335" i="109"/>
  <c r="AM2332" i="109"/>
  <c r="BE2332" i="109"/>
  <c r="AQ2332" i="109"/>
  <c r="AK2319" i="109"/>
  <c r="AK2307" i="109"/>
  <c r="AK2309" i="109"/>
  <c r="AK2317" i="109"/>
  <c r="AK2288" i="109"/>
  <c r="AK2296" i="109"/>
  <c r="AK2297" i="109"/>
  <c r="AK2281" i="109"/>
  <c r="AK2250" i="109"/>
  <c r="AK2258" i="109"/>
  <c r="AK2335" i="109"/>
  <c r="BG2332" i="109"/>
  <c r="AU2332" i="109"/>
  <c r="BB2335" i="109"/>
  <c r="AM2335" i="109"/>
  <c r="AW2335" i="109"/>
  <c r="AL2332" i="109"/>
  <c r="AK2305" i="109"/>
  <c r="AK2325" i="109"/>
  <c r="AK2327" i="109"/>
  <c r="AK2275" i="109"/>
  <c r="AK2269" i="109"/>
  <c r="AK2273" i="109"/>
  <c r="AK2262" i="109"/>
  <c r="AK2283" i="109"/>
  <c r="AK2293" i="109"/>
  <c r="AK2264" i="109"/>
  <c r="AK2332" i="109"/>
  <c r="AE2264" i="109"/>
  <c r="N2297" i="109"/>
  <c r="BH2280" i="109"/>
  <c r="AW2317" i="109"/>
  <c r="AO2325" i="109"/>
  <c r="AO2327" i="109"/>
  <c r="BG2271" i="109"/>
  <c r="BC2270" i="109"/>
  <c r="BD2254" i="109"/>
  <c r="P2290" i="109"/>
  <c r="U2300" i="109"/>
  <c r="AE2304" i="109"/>
  <c r="P2304" i="109"/>
  <c r="BB2309" i="109"/>
  <c r="AD2261" i="109"/>
  <c r="BA2278" i="109"/>
  <c r="L2376" i="109"/>
  <c r="AO2268" i="109"/>
  <c r="M2325" i="109"/>
  <c r="BF2269" i="109"/>
  <c r="AL2294" i="109"/>
  <c r="AL2287" i="109"/>
  <c r="AU2330" i="109"/>
  <c r="AT2311" i="109"/>
  <c r="BA2305" i="109"/>
  <c r="AP2328" i="109"/>
  <c r="BD2270" i="109"/>
  <c r="AS2309" i="109"/>
  <c r="BH2319" i="109"/>
  <c r="BB2283" i="109"/>
  <c r="AX2254" i="109"/>
  <c r="BF2250" i="109"/>
  <c r="BA2290" i="109"/>
  <c r="BB2305" i="109"/>
  <c r="O2321" i="109"/>
  <c r="P2323" i="109"/>
  <c r="N2291" i="109"/>
  <c r="R2300" i="109"/>
  <c r="AG2281" i="109"/>
  <c r="U2304" i="109"/>
  <c r="AX2304" i="109"/>
  <c r="BF2255" i="109"/>
  <c r="X2291" i="109"/>
  <c r="U2287" i="109"/>
  <c r="AG2257" i="109"/>
  <c r="Q2270" i="109"/>
  <c r="U2262" i="109"/>
  <c r="BH2309" i="109"/>
  <c r="AA2270" i="109"/>
  <c r="AF2280" i="109"/>
  <c r="BD2263" i="109"/>
  <c r="Y2256" i="109"/>
  <c r="U2288" i="109"/>
  <c r="AW2311" i="109"/>
  <c r="AS2325" i="109"/>
  <c r="Y2280" i="109"/>
  <c r="S2271" i="109"/>
  <c r="AF2284" i="109"/>
  <c r="AX2309" i="109"/>
  <c r="AB2280" i="109"/>
  <c r="AB2323" i="109"/>
  <c r="BB2271" i="109"/>
  <c r="Y2290" i="109"/>
  <c r="S2276" i="109"/>
  <c r="BE2265" i="109"/>
  <c r="AD2264" i="109"/>
  <c r="AA2261" i="109"/>
  <c r="AF2283" i="109"/>
  <c r="S2252" i="109"/>
  <c r="AD2325" i="109"/>
  <c r="Q2289" i="109"/>
  <c r="BH2299" i="109"/>
  <c r="R2261" i="109"/>
  <c r="AA2271" i="109"/>
  <c r="BD2293" i="109"/>
  <c r="AA2257" i="109"/>
  <c r="BH2321" i="109"/>
  <c r="AQ2327" i="109"/>
  <c r="Q2280" i="109"/>
  <c r="BB2301" i="109"/>
  <c r="AC2285" i="109"/>
  <c r="AC2263" i="109"/>
  <c r="AE2256" i="109"/>
  <c r="AA2311" i="109"/>
  <c r="AX2263" i="109"/>
  <c r="BB2304" i="109"/>
  <c r="AA2299" i="109"/>
  <c r="L2405" i="109"/>
  <c r="AL2264" i="109"/>
  <c r="T2283" i="109"/>
  <c r="AF2281" i="109"/>
  <c r="AN2293" i="109"/>
  <c r="AL2280" i="109"/>
  <c r="L2276" i="109"/>
  <c r="AD2290" i="109"/>
  <c r="AS2264" i="109"/>
  <c r="AU2309" i="109"/>
  <c r="AC2300" i="109"/>
  <c r="AE2289" i="109"/>
  <c r="BC2323" i="109"/>
  <c r="BC2273" i="109"/>
  <c r="BA2289" i="109"/>
  <c r="BG2270" i="109"/>
  <c r="AY2287" i="109"/>
  <c r="BF2265" i="109"/>
  <c r="AQ2254" i="109"/>
  <c r="AO2297" i="109"/>
  <c r="AR2278" i="109"/>
  <c r="L2316" i="109"/>
  <c r="AL2296" i="109"/>
  <c r="AU2290" i="109"/>
  <c r="AZ2317" i="109"/>
  <c r="BC2255" i="109"/>
  <c r="N2385" i="109"/>
  <c r="R2294" i="109"/>
  <c r="M2436" i="109"/>
  <c r="N2268" i="109"/>
  <c r="AC2319" i="109"/>
  <c r="X2327" i="109"/>
  <c r="X2254" i="109"/>
  <c r="X2257" i="109"/>
  <c r="X2297" i="109"/>
  <c r="X2294" i="109"/>
  <c r="M2330" i="109"/>
  <c r="R2268" i="109"/>
  <c r="L2372" i="109"/>
  <c r="M2259" i="109"/>
  <c r="BE2287" i="109"/>
  <c r="BH2283" i="109"/>
  <c r="AX2297" i="109"/>
  <c r="AZ2296" i="109"/>
  <c r="Z2284" i="109"/>
  <c r="AA2267" i="109"/>
  <c r="AC2294" i="109"/>
  <c r="AT2301" i="109"/>
  <c r="BA2254" i="109"/>
  <c r="L2390" i="109"/>
  <c r="Q2293" i="109"/>
  <c r="AH2262" i="109"/>
  <c r="N2258" i="109"/>
  <c r="Y2297" i="109"/>
  <c r="AQ2263" i="109"/>
  <c r="AT2307" i="109"/>
  <c r="R2259" i="109"/>
  <c r="AR2299" i="109"/>
  <c r="AZ2304" i="109"/>
  <c r="AT2304" i="109"/>
  <c r="AQ2304" i="109"/>
  <c r="M2327" i="109"/>
  <c r="N2332" i="109"/>
  <c r="BA2285" i="109"/>
  <c r="AA2335" i="109"/>
  <c r="BC2294" i="109"/>
  <c r="AU2278" i="109"/>
  <c r="AS2301" i="109"/>
  <c r="AQ2267" i="109"/>
  <c r="AZ2271" i="109"/>
  <c r="AM2311" i="109"/>
  <c r="BE2327" i="109"/>
  <c r="BE2307" i="109"/>
  <c r="AS2296" i="109"/>
  <c r="BH2287" i="109"/>
  <c r="BH2311" i="109"/>
  <c r="AZ2299" i="109"/>
  <c r="BD2289" i="109"/>
  <c r="AQ2311" i="109"/>
  <c r="AL2281" i="109"/>
  <c r="AT2267" i="109"/>
  <c r="AM2301" i="109"/>
  <c r="AP2267" i="109"/>
  <c r="AX2294" i="109"/>
  <c r="AR2296" i="109"/>
  <c r="AS2305" i="109"/>
  <c r="AD2288" i="109"/>
  <c r="AF2330" i="109"/>
  <c r="Z2332" i="109"/>
  <c r="AS2273" i="109"/>
  <c r="AP2258" i="109"/>
  <c r="AO2258" i="109"/>
  <c r="AE2328" i="109"/>
  <c r="W2323" i="109"/>
  <c r="W2330" i="109"/>
  <c r="AW2271" i="109"/>
  <c r="L2406" i="109"/>
  <c r="L2334" i="109"/>
  <c r="BC2291" i="109"/>
  <c r="S2305" i="109"/>
  <c r="Y2305" i="109"/>
  <c r="AU2271" i="109"/>
  <c r="AE2325" i="109"/>
  <c r="W2284" i="109"/>
  <c r="W2321" i="109"/>
  <c r="Y2289" i="109"/>
  <c r="W2290" i="109"/>
  <c r="O2327" i="109"/>
  <c r="N2382" i="109"/>
  <c r="O2262" i="109"/>
  <c r="P2259" i="109"/>
  <c r="AO2305" i="109"/>
  <c r="BF2268" i="109"/>
  <c r="Y2278" i="109"/>
  <c r="N2429" i="109"/>
  <c r="N2431" i="109"/>
  <c r="L2322" i="109"/>
  <c r="L2277" i="109"/>
  <c r="P2283" i="109"/>
  <c r="L2278" i="109"/>
  <c r="O2311" i="109"/>
  <c r="P2317" i="109"/>
  <c r="O2259" i="109"/>
  <c r="R2311" i="109"/>
  <c r="L2321" i="109"/>
  <c r="AA2296" i="109"/>
  <c r="M2380" i="109"/>
  <c r="BC2325" i="109"/>
  <c r="AX2291" i="109"/>
  <c r="AN2273" i="109"/>
  <c r="AO2279" i="109"/>
  <c r="AW2319" i="109"/>
  <c r="AM2269" i="109"/>
  <c r="AM2254" i="109"/>
  <c r="AL2299" i="109"/>
  <c r="N2286" i="109"/>
  <c r="N2407" i="109"/>
  <c r="M2279" i="109"/>
  <c r="N2425" i="109"/>
  <c r="R2250" i="109"/>
  <c r="M2296" i="109"/>
  <c r="AR2256" i="109"/>
  <c r="AG2256" i="109"/>
  <c r="Q2279" i="109"/>
  <c r="N2438" i="109"/>
  <c r="N2394" i="109"/>
  <c r="AM2304" i="109"/>
  <c r="BA2301" i="109"/>
  <c r="AB2265" i="109"/>
  <c r="AN2328" i="109"/>
  <c r="Z2330" i="109"/>
  <c r="AO2250" i="109"/>
  <c r="BH2262" i="109"/>
  <c r="S2275" i="109"/>
  <c r="AO2290" i="109"/>
  <c r="AY2328" i="109"/>
  <c r="AC2279" i="109"/>
  <c r="Z2275" i="109"/>
  <c r="R2330" i="109"/>
  <c r="BH2257" i="109"/>
  <c r="AA2317" i="109"/>
  <c r="AE2255" i="109"/>
  <c r="AG2287" i="109"/>
  <c r="U2271" i="109"/>
  <c r="AB2252" i="109"/>
  <c r="AP2290" i="109"/>
  <c r="AC2307" i="109"/>
  <c r="W2300" i="109"/>
  <c r="S2263" i="109"/>
  <c r="T2265" i="109"/>
  <c r="W2263" i="109"/>
  <c r="Z2271" i="109"/>
  <c r="AY2291" i="109"/>
  <c r="BB2290" i="109"/>
  <c r="AE2305" i="109"/>
  <c r="AQ2330" i="109"/>
  <c r="AA2305" i="109"/>
  <c r="Y2270" i="109"/>
  <c r="X2305" i="109"/>
  <c r="Y2273" i="109"/>
  <c r="X2287" i="109"/>
  <c r="AQ2291" i="109"/>
  <c r="Y2325" i="109"/>
  <c r="BB2280" i="109"/>
  <c r="AB2268" i="109"/>
  <c r="R2335" i="109"/>
  <c r="Q2265" i="109"/>
  <c r="AD2265" i="109"/>
  <c r="AU2319" i="109"/>
  <c r="AY2325" i="109"/>
  <c r="BA2307" i="109"/>
  <c r="AX2330" i="109"/>
  <c r="Y2269" i="109"/>
  <c r="Q2285" i="109"/>
  <c r="AE2271" i="109"/>
  <c r="AO2262" i="109"/>
  <c r="T2297" i="109"/>
  <c r="AA2293" i="109"/>
  <c r="U2252" i="109"/>
  <c r="W2276" i="109"/>
  <c r="S2284" i="109"/>
  <c r="Q2297" i="109"/>
  <c r="AC2270" i="109"/>
  <c r="R2323" i="109"/>
  <c r="R2258" i="109"/>
  <c r="O2304" i="109"/>
  <c r="AR2304" i="109"/>
  <c r="S2299" i="109"/>
  <c r="AF2328" i="109"/>
  <c r="X2256" i="109"/>
  <c r="Y2291" i="109"/>
  <c r="AD2327" i="109"/>
  <c r="S2256" i="109"/>
  <c r="M2304" i="109"/>
  <c r="Q2254" i="109"/>
  <c r="AR2267" i="109"/>
  <c r="AF2265" i="109"/>
  <c r="BH2304" i="109"/>
  <c r="AS2262" i="109"/>
  <c r="BD2276" i="109"/>
  <c r="X2323" i="109"/>
  <c r="AP2325" i="109"/>
  <c r="T2263" i="109"/>
  <c r="BC2301" i="109"/>
  <c r="AC2328" i="109"/>
  <c r="AH2250" i="109"/>
  <c r="AW2250" i="109"/>
  <c r="AG2291" i="109"/>
  <c r="AU2317" i="109"/>
  <c r="AD2307" i="109"/>
  <c r="AD2299" i="109"/>
  <c r="U2285" i="109"/>
  <c r="AE2281" i="109"/>
  <c r="AR2325" i="109"/>
  <c r="Z2258" i="109"/>
  <c r="X2289" i="109"/>
  <c r="Q2271" i="109"/>
  <c r="W2309" i="109"/>
  <c r="S2269" i="109"/>
  <c r="BC2257" i="109"/>
  <c r="Z2304" i="109"/>
  <c r="BF2304" i="109"/>
  <c r="AC2297" i="109"/>
  <c r="N2304" i="109"/>
  <c r="J2304" i="109"/>
  <c r="K2304" i="109"/>
  <c r="L2304" i="109"/>
  <c r="AO2270" i="109"/>
  <c r="AU2327" i="109"/>
  <c r="AP2270" i="109"/>
  <c r="AH2332" i="109"/>
  <c r="BG2252" i="109"/>
  <c r="AW2254" i="109"/>
  <c r="AL2291" i="109"/>
  <c r="BG2301" i="109"/>
  <c r="AL2265" i="109"/>
  <c r="BC2283" i="109"/>
  <c r="AM2330" i="109"/>
  <c r="AT2321" i="109"/>
  <c r="BE2255" i="109"/>
  <c r="BC2307" i="109"/>
  <c r="AQ2307" i="109"/>
  <c r="AP2317" i="109"/>
  <c r="AH2264" i="109"/>
  <c r="AT2265" i="109"/>
  <c r="AY2265" i="109"/>
  <c r="AG2300" i="109"/>
  <c r="AR2250" i="109"/>
  <c r="AT2281" i="109"/>
  <c r="AY2264" i="109"/>
  <c r="AU2299" i="109"/>
  <c r="AX2261" i="109"/>
  <c r="BF2287" i="109"/>
  <c r="BA2265" i="109"/>
  <c r="AH2284" i="109"/>
  <c r="AM2290" i="109"/>
  <c r="AW2259" i="109"/>
  <c r="AS2291" i="109"/>
  <c r="AA2328" i="109"/>
  <c r="AC2252" i="109"/>
  <c r="AG2263" i="109"/>
  <c r="Y2309" i="109"/>
  <c r="AC2332" i="109"/>
  <c r="S2304" i="109"/>
  <c r="AD2304" i="109"/>
  <c r="AU2283" i="109"/>
  <c r="AD2263" i="109"/>
  <c r="AG2304" i="109"/>
  <c r="Y2304" i="109"/>
  <c r="AA2304" i="109"/>
  <c r="T2259" i="109"/>
  <c r="AQ2275" i="109"/>
  <c r="AF2304" i="109"/>
  <c r="T2304" i="109"/>
  <c r="AC2304" i="109"/>
  <c r="R2304" i="109"/>
  <c r="Q2304" i="109"/>
  <c r="W2304" i="109"/>
  <c r="AO2319" i="109"/>
  <c r="AW2304" i="109"/>
  <c r="AX2281" i="109"/>
  <c r="BD2304" i="109"/>
  <c r="AQ2250" i="109"/>
  <c r="AZ2289" i="109"/>
  <c r="AT2323" i="109"/>
  <c r="AH2271" i="109"/>
  <c r="BD2307" i="109"/>
  <c r="AN2327" i="109"/>
  <c r="AP2304" i="109"/>
  <c r="BC2304" i="109"/>
  <c r="BE2311" i="109"/>
  <c r="AR2271" i="109"/>
  <c r="AY2259" i="109"/>
  <c r="BF2264" i="109"/>
  <c r="AN2255" i="109"/>
  <c r="AO2321" i="109"/>
  <c r="AH2304" i="109"/>
  <c r="BC2264" i="109"/>
  <c r="AS2268" i="109"/>
  <c r="AH2290" i="109"/>
  <c r="AL2304" i="109"/>
  <c r="BG2304" i="109"/>
  <c r="AN2304" i="109"/>
  <c r="AS2304" i="109"/>
  <c r="BA2304" i="109"/>
  <c r="AU2304" i="109"/>
  <c r="AP2281" i="109"/>
  <c r="AH2269" i="109"/>
  <c r="AQ2285" i="109"/>
  <c r="AO2275" i="109"/>
  <c r="AO2304" i="109"/>
  <c r="BE2304" i="109"/>
  <c r="AY2304" i="109"/>
  <c r="L2274" i="109"/>
  <c r="W2279" i="109"/>
  <c r="N2392" i="109"/>
  <c r="N2415" i="109"/>
  <c r="U2250" i="109"/>
  <c r="L2286" i="109"/>
  <c r="AB2258" i="109"/>
  <c r="AX2307" i="109"/>
  <c r="AF2293" i="109"/>
  <c r="N2270" i="109"/>
  <c r="M2278" i="109"/>
  <c r="P2265" i="109"/>
  <c r="N2387" i="109"/>
  <c r="U2283" i="109"/>
  <c r="Z2296" i="109"/>
  <c r="L2265" i="109"/>
  <c r="M2402" i="109"/>
  <c r="W2299" i="109"/>
  <c r="T2257" i="109"/>
  <c r="AG2268" i="109"/>
  <c r="N2403" i="109"/>
  <c r="M2273" i="109"/>
  <c r="L2437" i="109"/>
  <c r="N2300" i="109"/>
  <c r="Y2294" i="109"/>
  <c r="BF2252" i="109"/>
  <c r="AG2319" i="109"/>
  <c r="N2311" i="109"/>
  <c r="M2271" i="109"/>
  <c r="L2262" i="109"/>
  <c r="M2303" i="109"/>
  <c r="M2351" i="109"/>
  <c r="AE2267" i="109"/>
  <c r="AD2289" i="109"/>
  <c r="BB2289" i="109"/>
  <c r="W2259" i="109"/>
  <c r="Q2250" i="109"/>
  <c r="S2328" i="109"/>
  <c r="W2317" i="109"/>
  <c r="S2311" i="109"/>
  <c r="P2258" i="109"/>
  <c r="O2291" i="109"/>
  <c r="M2319" i="109"/>
  <c r="AO2296" i="109"/>
  <c r="AR2261" i="109"/>
  <c r="BF2297" i="109"/>
  <c r="BD2257" i="109"/>
  <c r="AU2258" i="109"/>
  <c r="AR2317" i="109"/>
  <c r="AL2276" i="109"/>
  <c r="BE2258" i="109"/>
  <c r="BG2258" i="109"/>
  <c r="AQ2255" i="109"/>
  <c r="AR2307" i="109"/>
  <c r="AW2289" i="109"/>
  <c r="Y2264" i="109"/>
  <c r="BB2263" i="109"/>
  <c r="Y2254" i="109"/>
  <c r="AE2254" i="109"/>
  <c r="AR2280" i="109"/>
  <c r="AG2299" i="109"/>
  <c r="BG2297" i="109"/>
  <c r="AC2288" i="109"/>
  <c r="P2256" i="109"/>
  <c r="AW2281" i="109"/>
  <c r="Q2323" i="109"/>
  <c r="AC2290" i="109"/>
  <c r="N2383" i="109"/>
  <c r="O2307" i="109"/>
  <c r="Y2330" i="109"/>
  <c r="AB2262" i="109"/>
  <c r="AM2279" i="109"/>
  <c r="AM2321" i="109"/>
  <c r="AM2307" i="109"/>
  <c r="M2382" i="109"/>
  <c r="O2265" i="109"/>
  <c r="AQ2297" i="109"/>
  <c r="T2269" i="109"/>
  <c r="P2281" i="109"/>
  <c r="T2311" i="109"/>
  <c r="AH2267" i="109"/>
  <c r="S2332" i="109"/>
  <c r="AO2307" i="109"/>
  <c r="Z2309" i="109"/>
  <c r="N2327" i="109"/>
  <c r="AT2291" i="109"/>
  <c r="W2267" i="109"/>
  <c r="L2246" i="109"/>
  <c r="Q2284" i="109"/>
  <c r="L2288" i="109"/>
  <c r="L2417" i="109"/>
  <c r="T2280" i="109"/>
  <c r="L2341" i="109"/>
  <c r="AB2263" i="109"/>
  <c r="AG2283" i="109"/>
  <c r="BB2330" i="109"/>
  <c r="AB2276" i="109"/>
  <c r="M2299" i="109"/>
  <c r="AY2257" i="109"/>
  <c r="AG2269" i="109"/>
  <c r="AE2252" i="109"/>
  <c r="AU2259" i="109"/>
  <c r="AD2262" i="109"/>
  <c r="T2323" i="109"/>
  <c r="AM2328" i="109"/>
  <c r="T2278" i="109"/>
  <c r="T2275" i="109"/>
  <c r="AA2330" i="109"/>
  <c r="X2250" i="109"/>
  <c r="AR2294" i="109"/>
  <c r="AD2269" i="109"/>
  <c r="Z2263" i="109"/>
  <c r="AM2285" i="109"/>
  <c r="X2309" i="109"/>
  <c r="BC2263" i="109"/>
  <c r="R2285" i="109"/>
  <c r="AO2257" i="109"/>
  <c r="AB2264" i="109"/>
  <c r="R2270" i="109"/>
  <c r="AW2261" i="109"/>
  <c r="W2273" i="109"/>
  <c r="BB2256" i="109"/>
  <c r="BG2280" i="109"/>
  <c r="BC2256" i="109"/>
  <c r="T2270" i="109"/>
  <c r="AO2287" i="109"/>
  <c r="BG2255" i="109"/>
  <c r="T2276" i="109"/>
  <c r="AE2335" i="109"/>
  <c r="AT2319" i="109"/>
  <c r="AF2300" i="109"/>
  <c r="AP2291" i="109"/>
  <c r="AN2296" i="109"/>
  <c r="BD2330" i="109"/>
  <c r="AX2256" i="109"/>
  <c r="AD2296" i="109"/>
  <c r="Q2276" i="109"/>
  <c r="AT2290" i="109"/>
  <c r="AU2321" i="109"/>
  <c r="R2291" i="109"/>
  <c r="X2262" i="109"/>
  <c r="AT2254" i="109"/>
  <c r="AM2317" i="109"/>
  <c r="U2293" i="109"/>
  <c r="M2282" i="109"/>
  <c r="M2334" i="109"/>
  <c r="BH2297" i="109"/>
  <c r="BA2299" i="109"/>
  <c r="AG2288" i="109"/>
  <c r="X2278" i="109"/>
  <c r="AR2311" i="109"/>
  <c r="AP2305" i="109"/>
  <c r="L2251" i="109"/>
  <c r="BF2263" i="109"/>
  <c r="N2422" i="109"/>
  <c r="L2338" i="109"/>
  <c r="AB2279" i="109"/>
  <c r="AN2270" i="109"/>
  <c r="AC2258" i="109"/>
  <c r="AF2299" i="109"/>
  <c r="M2418" i="109"/>
  <c r="R2278" i="109"/>
  <c r="AG2255" i="109"/>
  <c r="AD2255" i="109"/>
  <c r="X2293" i="109"/>
  <c r="BF2301" i="109"/>
  <c r="AL2283" i="109"/>
  <c r="U2328" i="109"/>
  <c r="AF2327" i="109"/>
  <c r="N2288" i="109"/>
  <c r="U2264" i="109"/>
  <c r="AQ2296" i="109"/>
  <c r="Z2273" i="109"/>
  <c r="N2287" i="109"/>
  <c r="AO2293" i="109"/>
  <c r="BF2258" i="109"/>
  <c r="AR2305" i="109"/>
  <c r="O2278" i="109"/>
  <c r="X2263" i="109"/>
  <c r="AT2309" i="109"/>
  <c r="AB2284" i="109"/>
  <c r="M2434" i="109"/>
  <c r="AP2269" i="109"/>
  <c r="AQ2269" i="109"/>
  <c r="J2352" i="109"/>
  <c r="K2352" i="109"/>
  <c r="BD2268" i="109"/>
  <c r="BE2268" i="109"/>
  <c r="O2285" i="109"/>
  <c r="J2303" i="109"/>
  <c r="K2303" i="109"/>
  <c r="BD2290" i="109"/>
  <c r="BE2290" i="109"/>
  <c r="J2414" i="109"/>
  <c r="K2414" i="109"/>
  <c r="AN2285" i="109"/>
  <c r="AO2285" i="109"/>
  <c r="J2311" i="109"/>
  <c r="K2311" i="109"/>
  <c r="J2279" i="109"/>
  <c r="K2279" i="109"/>
  <c r="J2326" i="109"/>
  <c r="K2326" i="109"/>
  <c r="BE2252" i="109"/>
  <c r="L2428" i="109"/>
  <c r="P2254" i="109"/>
  <c r="J2369" i="109"/>
  <c r="K2369" i="109"/>
  <c r="AO2291" i="109"/>
  <c r="L2330" i="109"/>
  <c r="AN2291" i="109"/>
  <c r="AG2305" i="109"/>
  <c r="N2250" i="109"/>
  <c r="AF2301" i="109"/>
  <c r="L2264" i="109"/>
  <c r="J2434" i="109"/>
  <c r="K2434" i="109"/>
  <c r="AY2289" i="109"/>
  <c r="AR2252" i="109"/>
  <c r="AS2252" i="109"/>
  <c r="X2270" i="109"/>
  <c r="AE2311" i="109"/>
  <c r="J2267" i="109"/>
  <c r="K2267" i="109"/>
  <c r="J2317" i="109"/>
  <c r="K2317" i="109"/>
  <c r="AM2270" i="109"/>
  <c r="AS2281" i="109"/>
  <c r="BA2270" i="109"/>
  <c r="BB2270" i="109"/>
  <c r="AD2275" i="109"/>
  <c r="M2284" i="109"/>
  <c r="U2301" i="109"/>
  <c r="AG2321" i="109"/>
  <c r="J2333" i="109"/>
  <c r="K2333" i="109"/>
  <c r="J2299" i="109"/>
  <c r="K2299" i="109"/>
  <c r="AF2297" i="109"/>
  <c r="BG2323" i="109"/>
  <c r="AL2268" i="109"/>
  <c r="W2307" i="109"/>
  <c r="J2394" i="109"/>
  <c r="K2394" i="109"/>
  <c r="X2273" i="109"/>
  <c r="AE2288" i="109"/>
  <c r="AA2280" i="109"/>
  <c r="R2309" i="109"/>
  <c r="BG2263" i="109"/>
  <c r="BH2263" i="109"/>
  <c r="M2269" i="109"/>
  <c r="U2323" i="109"/>
  <c r="AE2299" i="109"/>
  <c r="AL2309" i="109"/>
  <c r="P2289" i="109"/>
  <c r="N2293" i="109"/>
  <c r="BA2261" i="109"/>
  <c r="BD2309" i="109"/>
  <c r="BE2309" i="109"/>
  <c r="J2398" i="109"/>
  <c r="K2398" i="109"/>
  <c r="AG2323" i="109"/>
  <c r="AS2330" i="109"/>
  <c r="AW2301" i="109"/>
  <c r="M2400" i="109"/>
  <c r="N2330" i="109"/>
  <c r="BE2276" i="109"/>
  <c r="BF2276" i="109"/>
  <c r="AD2268" i="109"/>
  <c r="J2313" i="109"/>
  <c r="K2313" i="109"/>
  <c r="J2251" i="109"/>
  <c r="K2251" i="109"/>
  <c r="AZ2262" i="109"/>
  <c r="BA2262" i="109"/>
  <c r="Y2276" i="109"/>
  <c r="X2264" i="109"/>
  <c r="M2328" i="109"/>
  <c r="AG2294" i="109"/>
  <c r="J2373" i="109"/>
  <c r="K2373" i="109"/>
  <c r="AZ2319" i="109"/>
  <c r="BA2319" i="109"/>
  <c r="AD2311" i="109"/>
  <c r="AW2265" i="109"/>
  <c r="AX2265" i="109"/>
  <c r="BE2283" i="109"/>
  <c r="BF2283" i="109"/>
  <c r="AF2321" i="109"/>
  <c r="AF2276" i="109"/>
  <c r="BA2327" i="109"/>
  <c r="R2293" i="109"/>
  <c r="AU2294" i="109"/>
  <c r="J2270" i="109"/>
  <c r="K2270" i="109"/>
  <c r="BH2273" i="109"/>
  <c r="L2396" i="109"/>
  <c r="BG2311" i="109"/>
  <c r="BE2294" i="109"/>
  <c r="AX2276" i="109"/>
  <c r="AY2276" i="109"/>
  <c r="AP2261" i="109"/>
  <c r="Y2284" i="109"/>
  <c r="AW2291" i="109"/>
  <c r="AA2281" i="109"/>
  <c r="J2372" i="109"/>
  <c r="K2372" i="109"/>
  <c r="AE2285" i="109"/>
  <c r="N2305" i="109"/>
  <c r="AN2311" i="109"/>
  <c r="BH2250" i="109"/>
  <c r="K2342" i="109"/>
  <c r="J2342" i="109"/>
  <c r="AT2263" i="109"/>
  <c r="AN2301" i="109"/>
  <c r="M2427" i="109"/>
  <c r="Q2259" i="109"/>
  <c r="AU2254" i="109"/>
  <c r="AQ2287" i="109"/>
  <c r="AR2287" i="109"/>
  <c r="L2259" i="109"/>
  <c r="X2290" i="109"/>
  <c r="AW2276" i="109"/>
  <c r="BE2291" i="109"/>
  <c r="AA2273" i="109"/>
  <c r="W2297" i="109"/>
  <c r="W2278" i="109"/>
  <c r="AM2297" i="109"/>
  <c r="AN2297" i="109"/>
  <c r="O2267" i="109"/>
  <c r="U2309" i="109"/>
  <c r="BD2291" i="109"/>
  <c r="AG2275" i="109"/>
  <c r="J2300" i="109"/>
  <c r="K2300" i="109"/>
  <c r="AM2271" i="109"/>
  <c r="L2308" i="109"/>
  <c r="BH2270" i="109"/>
  <c r="Z2267" i="109"/>
  <c r="R2280" i="109"/>
  <c r="AH2270" i="109"/>
  <c r="T2305" i="109"/>
  <c r="J2393" i="109"/>
  <c r="K2393" i="109"/>
  <c r="M2301" i="109"/>
  <c r="AE2276" i="109"/>
  <c r="AU2273" i="109"/>
  <c r="BF2280" i="109"/>
  <c r="BB2291" i="109"/>
  <c r="AG2330" i="109"/>
  <c r="AC2280" i="109"/>
  <c r="BC2317" i="109"/>
  <c r="AF2258" i="109"/>
  <c r="AL2330" i="109"/>
  <c r="P2252" i="109"/>
  <c r="AU2328" i="109"/>
  <c r="AC2325" i="109"/>
  <c r="AZ2252" i="109"/>
  <c r="BA2252" i="109"/>
  <c r="J2409" i="109"/>
  <c r="K2409" i="109"/>
  <c r="J2354" i="109"/>
  <c r="K2354" i="109"/>
  <c r="AA2289" i="109"/>
  <c r="AA2262" i="109"/>
  <c r="S2285" i="109"/>
  <c r="AU2293" i="109"/>
  <c r="AG2261" i="109"/>
  <c r="R2325" i="109"/>
  <c r="AE2330" i="109"/>
  <c r="T2267" i="109"/>
  <c r="AT2325" i="109"/>
  <c r="R2273" i="109"/>
  <c r="AB2254" i="109"/>
  <c r="Q2269" i="109"/>
  <c r="AR2328" i="109"/>
  <c r="AS2328" i="109"/>
  <c r="X2319" i="109"/>
  <c r="BD2256" i="109"/>
  <c r="BE2256" i="109"/>
  <c r="L2432" i="109"/>
  <c r="J2259" i="109"/>
  <c r="K2259" i="109"/>
  <c r="AL2317" i="109"/>
  <c r="AB2270" i="109"/>
  <c r="AP2299" i="109"/>
  <c r="AQ2299" i="109"/>
  <c r="J2415" i="109"/>
  <c r="K2415" i="109"/>
  <c r="AW2296" i="109"/>
  <c r="J2348" i="109"/>
  <c r="K2348" i="109"/>
  <c r="M2275" i="109"/>
  <c r="AD2285" i="109"/>
  <c r="AN2257" i="109"/>
  <c r="U2270" i="109"/>
  <c r="BB2328" i="109"/>
  <c r="BC2328" i="109"/>
  <c r="J2321" i="109"/>
  <c r="K2321" i="109"/>
  <c r="AY2330" i="109"/>
  <c r="AZ2330" i="109"/>
  <c r="AG2252" i="109"/>
  <c r="O2323" i="109"/>
  <c r="BG2254" i="109"/>
  <c r="U2284" i="109"/>
  <c r="AB2330" i="109"/>
  <c r="L2252" i="109"/>
  <c r="T2332" i="109"/>
  <c r="AZ2287" i="109"/>
  <c r="U2275" i="109"/>
  <c r="Z2305" i="109"/>
  <c r="AW2325" i="109"/>
  <c r="AX2325" i="109"/>
  <c r="BF2270" i="109"/>
  <c r="O2301" i="109"/>
  <c r="J2368" i="109"/>
  <c r="K2368" i="109"/>
  <c r="AH2289" i="109"/>
  <c r="S2287" i="109"/>
  <c r="AC2264" i="109"/>
  <c r="O2254" i="109"/>
  <c r="AE2317" i="109"/>
  <c r="U2276" i="109"/>
  <c r="AP2307" i="109"/>
  <c r="AY2305" i="109"/>
  <c r="AG2290" i="109"/>
  <c r="AG2273" i="109"/>
  <c r="BD2323" i="109"/>
  <c r="Q2262" i="109"/>
  <c r="Z2278" i="109"/>
  <c r="L2271" i="109"/>
  <c r="R2283" i="109"/>
  <c r="BA2328" i="109"/>
  <c r="O2294" i="109"/>
  <c r="BF2328" i="109"/>
  <c r="J2261" i="109"/>
  <c r="K2261" i="109"/>
  <c r="M2289" i="109"/>
  <c r="AQ2325" i="109"/>
  <c r="S2270" i="109"/>
  <c r="AF2335" i="109"/>
  <c r="L2333" i="109"/>
  <c r="L2353" i="109"/>
  <c r="BE2293" i="109"/>
  <c r="U2268" i="109"/>
  <c r="U2263" i="109"/>
  <c r="BB2267" i="109"/>
  <c r="AC2269" i="109"/>
  <c r="T2301" i="109"/>
  <c r="AU2301" i="109"/>
  <c r="BG2285" i="109"/>
  <c r="AG2262" i="109"/>
  <c r="AB2319" i="109"/>
  <c r="O2280" i="109"/>
  <c r="BD2327" i="109"/>
  <c r="BE2263" i="109"/>
  <c r="P2330" i="109"/>
  <c r="BA2294" i="109"/>
  <c r="W2288" i="109"/>
  <c r="P2300" i="109"/>
  <c r="BF2273" i="109"/>
  <c r="BG2273" i="109"/>
  <c r="AE2261" i="109"/>
  <c r="AW2309" i="109"/>
  <c r="Q2321" i="109"/>
  <c r="S2294" i="109"/>
  <c r="J2358" i="109"/>
  <c r="K2358" i="109"/>
  <c r="J2287" i="109"/>
  <c r="K2287" i="109"/>
  <c r="AN2325" i="109"/>
  <c r="AM2281" i="109"/>
  <c r="BE2280" i="109"/>
  <c r="O2270" i="109"/>
  <c r="M2335" i="109"/>
  <c r="U2307" i="109"/>
  <c r="AH2258" i="109"/>
  <c r="AE2307" i="109"/>
  <c r="L2423" i="109"/>
  <c r="AW2283" i="109"/>
  <c r="L2420" i="109"/>
  <c r="T2255" i="109"/>
  <c r="BB2319" i="109"/>
  <c r="R2328" i="109"/>
  <c r="AF2309" i="109"/>
  <c r="AU2305" i="109"/>
  <c r="W2257" i="109"/>
  <c r="S2279" i="109"/>
  <c r="BG2290" i="109"/>
  <c r="AU2291" i="109"/>
  <c r="AT2257" i="109"/>
  <c r="AU2257" i="109"/>
  <c r="Z2257" i="109"/>
  <c r="R2319" i="109"/>
  <c r="W2281" i="109"/>
  <c r="AS2276" i="109"/>
  <c r="M2307" i="109"/>
  <c r="AH2293" i="109"/>
  <c r="BC2330" i="109"/>
  <c r="J2268" i="109"/>
  <c r="K2268" i="109"/>
  <c r="AT2305" i="109"/>
  <c r="P2327" i="109"/>
  <c r="Y2321" i="109"/>
  <c r="BC2268" i="109"/>
  <c r="Y2299" i="109"/>
  <c r="M2388" i="109"/>
  <c r="W2255" i="109"/>
  <c r="J2420" i="109"/>
  <c r="K2420" i="109"/>
  <c r="X2267" i="109"/>
  <c r="N2321" i="109"/>
  <c r="AY2294" i="109"/>
  <c r="AZ2294" i="109"/>
  <c r="AR2297" i="109"/>
  <c r="BA2330" i="109"/>
  <c r="L2379" i="109"/>
  <c r="BF2293" i="109"/>
  <c r="BG2293" i="109"/>
  <c r="R2275" i="109"/>
  <c r="AA2321" i="109"/>
  <c r="P2297" i="109"/>
  <c r="BF2325" i="109"/>
  <c r="BG2325" i="109"/>
  <c r="AO2281" i="109"/>
  <c r="AR2257" i="109"/>
  <c r="Z2328" i="109"/>
  <c r="AG2325" i="109"/>
  <c r="AR2321" i="109"/>
  <c r="AU2267" i="109"/>
  <c r="AB2275" i="109"/>
  <c r="J2276" i="109"/>
  <c r="K2276" i="109"/>
  <c r="AZ2297" i="109"/>
  <c r="BA2297" i="109"/>
  <c r="O2299" i="109"/>
  <c r="L2305" i="109"/>
  <c r="N2376" i="109"/>
  <c r="P2262" i="109"/>
  <c r="L2349" i="109"/>
  <c r="M2393" i="109"/>
  <c r="L2382" i="109"/>
  <c r="AB2278" i="109"/>
  <c r="BG2283" i="109"/>
  <c r="J2257" i="109"/>
  <c r="K2257" i="109"/>
  <c r="L2386" i="109"/>
  <c r="AB2285" i="109"/>
  <c r="M2376" i="109"/>
  <c r="N2408" i="109"/>
  <c r="J2384" i="109"/>
  <c r="K2384" i="109"/>
  <c r="L2255" i="109"/>
  <c r="AX2301" i="109"/>
  <c r="AY2301" i="109"/>
  <c r="M2286" i="109"/>
  <c r="AC2250" i="109"/>
  <c r="M2385" i="109"/>
  <c r="AC2283" i="109"/>
  <c r="O2400" i="109"/>
  <c r="O2275" i="109"/>
  <c r="J2411" i="109"/>
  <c r="K2411" i="109"/>
  <c r="AM2275" i="109"/>
  <c r="AT2258" i="109"/>
  <c r="BG2296" i="109"/>
  <c r="P2307" i="109"/>
  <c r="W2293" i="109"/>
  <c r="N2417" i="109"/>
  <c r="S2307" i="109"/>
  <c r="AT2271" i="109"/>
  <c r="J2390" i="109"/>
  <c r="K2390" i="109"/>
  <c r="N2395" i="109"/>
  <c r="N2390" i="109"/>
  <c r="AX2267" i="109"/>
  <c r="T2268" i="109"/>
  <c r="BE2254" i="109"/>
  <c r="AH2285" i="109"/>
  <c r="Z2285" i="109"/>
  <c r="L2383" i="109"/>
  <c r="AN2261" i="109"/>
  <c r="Y2250" i="109"/>
  <c r="AL2307" i="109"/>
  <c r="Z2300" i="109"/>
  <c r="BH2290" i="109"/>
  <c r="BF2299" i="109"/>
  <c r="N2396" i="109"/>
  <c r="BE2250" i="109"/>
  <c r="AR2258" i="109"/>
  <c r="AS2258" i="109"/>
  <c r="BG2269" i="109"/>
  <c r="AP2275" i="109"/>
  <c r="AA2301" i="109"/>
  <c r="BH2265" i="109"/>
  <c r="Z2288" i="109"/>
  <c r="AT2262" i="109"/>
  <c r="O2289" i="109"/>
  <c r="AA2283" i="109"/>
  <c r="O2232" i="109"/>
  <c r="O2425" i="109" s="1"/>
  <c r="O2213" i="109"/>
  <c r="O2239" i="109"/>
  <c r="O2432" i="109" s="1"/>
  <c r="O2237" i="109"/>
  <c r="O2430" i="109" s="1"/>
  <c r="O2230" i="109"/>
  <c r="O2423" i="109" s="1"/>
  <c r="O2205" i="109"/>
  <c r="O2398" i="109" s="1"/>
  <c r="O2222" i="109"/>
  <c r="O2415" i="109" s="1"/>
  <c r="O2206" i="109"/>
  <c r="O2399" i="109" s="1"/>
  <c r="O2056" i="109"/>
  <c r="O2249" i="109" s="1"/>
  <c r="O2202" i="109"/>
  <c r="O2395" i="109" s="1"/>
  <c r="O2240" i="109"/>
  <c r="O2433" i="109" s="1"/>
  <c r="O2241" i="109"/>
  <c r="O2434" i="109" s="1"/>
  <c r="O2224" i="109"/>
  <c r="O2417" i="109" s="1"/>
  <c r="O2191" i="109"/>
  <c r="O2384" i="109" s="1"/>
  <c r="O2245" i="109"/>
  <c r="O2438" i="109" s="1"/>
  <c r="O2212" i="109"/>
  <c r="O2405" i="109" s="1"/>
  <c r="O2227" i="109"/>
  <c r="O2420" i="109" s="1"/>
  <c r="O2195" i="109"/>
  <c r="O2388" i="109" s="1"/>
  <c r="O2192" i="109"/>
  <c r="O2385" i="109" s="1"/>
  <c r="O2218" i="109"/>
  <c r="O2411" i="109" s="1"/>
  <c r="O2203" i="109"/>
  <c r="O2396" i="109" s="1"/>
  <c r="O2211" i="109"/>
  <c r="O2404" i="109" s="1"/>
  <c r="O2200" i="109"/>
  <c r="O2393" i="109" s="1"/>
  <c r="O2190" i="109"/>
  <c r="O2383" i="109" s="1"/>
  <c r="O2242" i="109"/>
  <c r="O2435" i="109" s="1"/>
  <c r="O2243" i="109"/>
  <c r="O2436" i="109" s="1"/>
  <c r="O2196" i="109"/>
  <c r="O2389" i="109" s="1"/>
  <c r="O2235" i="109"/>
  <c r="O2428" i="109" s="1"/>
  <c r="O2217" i="109"/>
  <c r="O2410" i="109" s="1"/>
  <c r="O2223" i="109"/>
  <c r="O2416" i="109" s="1"/>
  <c r="O2226" i="109"/>
  <c r="O2419" i="109" s="1"/>
  <c r="O2186" i="109"/>
  <c r="O2379" i="109" s="1"/>
  <c r="O2231" i="109"/>
  <c r="O2424" i="109" s="1"/>
  <c r="O2219" i="109"/>
  <c r="O2412" i="109" s="1"/>
  <c r="O2234" i="109"/>
  <c r="O2427" i="109" s="1"/>
  <c r="O2194" i="109"/>
  <c r="O2387" i="109" s="1"/>
  <c r="O2221" i="109"/>
  <c r="O2414" i="109" s="1"/>
  <c r="O2197" i="109"/>
  <c r="O2390" i="109" s="1"/>
  <c r="O2215" i="109"/>
  <c r="O2408" i="109" s="1"/>
  <c r="O2189" i="109"/>
  <c r="O2382" i="109" s="1"/>
  <c r="O2220" i="109"/>
  <c r="O2413" i="109" s="1"/>
  <c r="O2236" i="109"/>
  <c r="O2429" i="109" s="1"/>
  <c r="O2233" i="109"/>
  <c r="O2426" i="109" s="1"/>
  <c r="O2187" i="109"/>
  <c r="O2380" i="109" s="1"/>
  <c r="O2188" i="109"/>
  <c r="O2381" i="109" s="1"/>
  <c r="O2193" i="109"/>
  <c r="O2386" i="109" s="1"/>
  <c r="O2184" i="109"/>
  <c r="O2377" i="109" s="1"/>
  <c r="O2238" i="109"/>
  <c r="O2431" i="109" s="1"/>
  <c r="O2228" i="109"/>
  <c r="O2421" i="109" s="1"/>
  <c r="O2199" i="109"/>
  <c r="O2392" i="109" s="1"/>
  <c r="O2210" i="109"/>
  <c r="O2403" i="109" s="1"/>
  <c r="O2201" i="109"/>
  <c r="O2394" i="109" s="1"/>
  <c r="O2214" i="109"/>
  <c r="O2407" i="109" s="1"/>
  <c r="O2185" i="109"/>
  <c r="O2378" i="109" s="1"/>
  <c r="O2204" i="109"/>
  <c r="O2397" i="109" s="1"/>
  <c r="O2225" i="109"/>
  <c r="O2418" i="109" s="1"/>
  <c r="O2208" i="109"/>
  <c r="O2401" i="109" s="1"/>
  <c r="O2229" i="109"/>
  <c r="O2422" i="109" s="1"/>
  <c r="O2216" i="109"/>
  <c r="O2244" i="109"/>
  <c r="O2209" i="109"/>
  <c r="O2402" i="109" s="1"/>
  <c r="O2198" i="109"/>
  <c r="O2391" i="109" s="1"/>
  <c r="AO2265" i="109"/>
  <c r="AP2265" i="109"/>
  <c r="J2381" i="109"/>
  <c r="K2381" i="109"/>
  <c r="J2285" i="109"/>
  <c r="K2285" i="109"/>
  <c r="J2377" i="109"/>
  <c r="K2377" i="109"/>
  <c r="BF2256" i="109"/>
  <c r="BG2256" i="109"/>
  <c r="J2433" i="109"/>
  <c r="K2433" i="109"/>
  <c r="BG2289" i="109"/>
  <c r="BH2289" i="109"/>
  <c r="AE2279" i="109"/>
  <c r="T2290" i="109"/>
  <c r="O2261" i="109"/>
  <c r="BD2287" i="109"/>
  <c r="BC2297" i="109"/>
  <c r="BD2297" i="109"/>
  <c r="J2363" i="109"/>
  <c r="K2363" i="109"/>
  <c r="AW2268" i="109"/>
  <c r="AX2268" i="109"/>
  <c r="AO2267" i="109"/>
  <c r="M2263" i="109"/>
  <c r="W2275" i="109"/>
  <c r="AS2297" i="109"/>
  <c r="AT2297" i="109"/>
  <c r="J2438" i="109"/>
  <c r="K2438" i="109"/>
  <c r="J2294" i="109"/>
  <c r="K2294" i="109"/>
  <c r="BG2307" i="109"/>
  <c r="J2262" i="109"/>
  <c r="K2262" i="109"/>
  <c r="L2336" i="109"/>
  <c r="AY2269" i="109"/>
  <c r="AZ2269" i="109"/>
  <c r="AN2283" i="109"/>
  <c r="AS2280" i="109"/>
  <c r="AY2309" i="109"/>
  <c r="AZ2309" i="109"/>
  <c r="J2437" i="109"/>
  <c r="K2437" i="109"/>
  <c r="BH2317" i="109"/>
  <c r="M2406" i="109"/>
  <c r="AE2250" i="109"/>
  <c r="AA2258" i="109"/>
  <c r="J2427" i="109"/>
  <c r="K2427" i="109"/>
  <c r="J2376" i="109"/>
  <c r="K2376" i="109"/>
  <c r="J2429" i="109"/>
  <c r="K2429" i="109"/>
  <c r="AF2285" i="109"/>
  <c r="BF2319" i="109"/>
  <c r="BG2319" i="109"/>
  <c r="BA2273" i="109"/>
  <c r="BB2273" i="109"/>
  <c r="J2386" i="109"/>
  <c r="K2386" i="109"/>
  <c r="AD2256" i="109"/>
  <c r="AW2297" i="109"/>
  <c r="J2277" i="109"/>
  <c r="K2277" i="109"/>
  <c r="AM2256" i="109"/>
  <c r="P2280" i="109"/>
  <c r="J2274" i="109"/>
  <c r="K2274" i="109"/>
  <c r="J2273" i="109"/>
  <c r="K2273" i="109"/>
  <c r="AE2270" i="109"/>
  <c r="AG2284" i="109"/>
  <c r="AN2267" i="109"/>
  <c r="K2320" i="109"/>
  <c r="J2320" i="109"/>
  <c r="AY2268" i="109"/>
  <c r="AD2279" i="109"/>
  <c r="J2258" i="109"/>
  <c r="K2258" i="109"/>
  <c r="AP2256" i="109"/>
  <c r="AQ2256" i="109"/>
  <c r="J2288" i="109"/>
  <c r="K2288" i="109"/>
  <c r="AL2311" i="109"/>
  <c r="U2280" i="109"/>
  <c r="S2280" i="109"/>
  <c r="AX2299" i="109"/>
  <c r="AY2299" i="109"/>
  <c r="P2325" i="109"/>
  <c r="AW2323" i="109"/>
  <c r="AX2323" i="109"/>
  <c r="P2276" i="109"/>
  <c r="J2318" i="109"/>
  <c r="K2318" i="109"/>
  <c r="AL2290" i="109"/>
  <c r="BA2269" i="109"/>
  <c r="J2402" i="109"/>
  <c r="K2402" i="109"/>
  <c r="AL2261" i="109"/>
  <c r="BA2271" i="109"/>
  <c r="L2422" i="109"/>
  <c r="AP2264" i="109"/>
  <c r="AQ2264" i="109"/>
  <c r="J2388" i="109"/>
  <c r="K2388" i="109"/>
  <c r="Q2300" i="109"/>
  <c r="AU2281" i="109"/>
  <c r="AC2265" i="109"/>
  <c r="P2319" i="109"/>
  <c r="AG2265" i="109"/>
  <c r="AE2291" i="109"/>
  <c r="AF2319" i="109"/>
  <c r="J2314" i="109"/>
  <c r="K2314" i="109"/>
  <c r="AL2293" i="109"/>
  <c r="AM2293" i="109"/>
  <c r="AU2262" i="109"/>
  <c r="J2327" i="109"/>
  <c r="K2327" i="109"/>
  <c r="AU2323" i="109"/>
  <c r="Y2262" i="109"/>
  <c r="AA2300" i="109"/>
  <c r="O2258" i="109"/>
  <c r="AP2257" i="109"/>
  <c r="AQ2257" i="109"/>
  <c r="R2257" i="109"/>
  <c r="BH2323" i="109"/>
  <c r="Y2252" i="109"/>
  <c r="AO2309" i="109"/>
  <c r="AF2257" i="109"/>
  <c r="W2264" i="109"/>
  <c r="AZ2276" i="109"/>
  <c r="BA2276" i="109"/>
  <c r="M2262" i="109"/>
  <c r="AO2328" i="109"/>
  <c r="AE2319" i="109"/>
  <c r="BF2278" i="109"/>
  <c r="L2400" i="109"/>
  <c r="T2285" i="109"/>
  <c r="BF2317" i="109"/>
  <c r="BG2317" i="109"/>
  <c r="AD2270" i="109"/>
  <c r="J2382" i="109"/>
  <c r="K2382" i="109"/>
  <c r="AX2271" i="109"/>
  <c r="AY2271" i="109"/>
  <c r="AW2299" i="109"/>
  <c r="J2407" i="109"/>
  <c r="K2407" i="109"/>
  <c r="BH2278" i="109"/>
  <c r="S2254" i="109"/>
  <c r="U2296" i="109"/>
  <c r="Y2287" i="109"/>
  <c r="AB2293" i="109"/>
  <c r="AY2261" i="109"/>
  <c r="X2252" i="109"/>
  <c r="BE2323" i="109"/>
  <c r="AR2269" i="109"/>
  <c r="AS2269" i="109"/>
  <c r="S2265" i="109"/>
  <c r="M2311" i="109"/>
  <c r="BF2309" i="109"/>
  <c r="BG2309" i="109"/>
  <c r="O2279" i="109"/>
  <c r="J2280" i="109"/>
  <c r="K2280" i="109"/>
  <c r="AW2290" i="109"/>
  <c r="AX2290" i="109"/>
  <c r="M2265" i="109"/>
  <c r="J2357" i="109"/>
  <c r="K2357" i="109"/>
  <c r="T2299" i="109"/>
  <c r="BH2259" i="109"/>
  <c r="Q2257" i="109"/>
  <c r="Q2264" i="109"/>
  <c r="AZ2255" i="109"/>
  <c r="BG2268" i="109"/>
  <c r="BH2268" i="109"/>
  <c r="AH2261" i="109"/>
  <c r="L2325" i="109"/>
  <c r="O2273" i="109"/>
  <c r="AM2280" i="109"/>
  <c r="AN2280" i="109"/>
  <c r="AW2330" i="109"/>
  <c r="J2435" i="109"/>
  <c r="K2435" i="109"/>
  <c r="J2254" i="109"/>
  <c r="K2254" i="109"/>
  <c r="X2325" i="109"/>
  <c r="Q2281" i="109"/>
  <c r="BB2294" i="109"/>
  <c r="AH2287" i="109"/>
  <c r="AS2287" i="109"/>
  <c r="S2335" i="109"/>
  <c r="M2294" i="109"/>
  <c r="AN2319" i="109"/>
  <c r="AF2255" i="109"/>
  <c r="S2281" i="109"/>
  <c r="AU2297" i="109"/>
  <c r="AG2328" i="109"/>
  <c r="J2359" i="109"/>
  <c r="K2359" i="109"/>
  <c r="AO2256" i="109"/>
  <c r="BB2254" i="109"/>
  <c r="AS2299" i="109"/>
  <c r="AT2299" i="109"/>
  <c r="AP2293" i="109"/>
  <c r="J2344" i="109"/>
  <c r="K2344" i="109"/>
  <c r="AA2265" i="109"/>
  <c r="Y2267" i="109"/>
  <c r="S2323" i="109"/>
  <c r="AN2317" i="109"/>
  <c r="Z2270" i="109"/>
  <c r="AF2323" i="109"/>
  <c r="L2323" i="109"/>
  <c r="J2356" i="109"/>
  <c r="K2356" i="109"/>
  <c r="U2269" i="109"/>
  <c r="L2296" i="109"/>
  <c r="W2271" i="109"/>
  <c r="N2335" i="109"/>
  <c r="J2332" i="109"/>
  <c r="K2332" i="109"/>
  <c r="AA2309" i="109"/>
  <c r="AB2309" i="109"/>
  <c r="AC2268" i="109"/>
  <c r="AC2281" i="109"/>
  <c r="AN2279" i="109"/>
  <c r="S2258" i="109"/>
  <c r="J2370" i="109"/>
  <c r="K2370" i="109"/>
  <c r="BA2259" i="109"/>
  <c r="M2285" i="109"/>
  <c r="W2252" i="109"/>
  <c r="Z2291" i="109"/>
  <c r="AP2309" i="109"/>
  <c r="AQ2309" i="109"/>
  <c r="R2265" i="109"/>
  <c r="M2255" i="109"/>
  <c r="L2297" i="109"/>
  <c r="BG2281" i="109"/>
  <c r="BH2281" i="109"/>
  <c r="Q2291" i="109"/>
  <c r="U2265" i="109"/>
  <c r="Z2325" i="109"/>
  <c r="L2280" i="109"/>
  <c r="AR2273" i="109"/>
  <c r="AP2259" i="109"/>
  <c r="BA2280" i="109"/>
  <c r="AQ2305" i="109"/>
  <c r="O2317" i="109"/>
  <c r="AE2327" i="109"/>
  <c r="AC2284" i="109"/>
  <c r="Q2255" i="109"/>
  <c r="J2418" i="109"/>
  <c r="K2418" i="109"/>
  <c r="BB2307" i="109"/>
  <c r="J2380" i="109"/>
  <c r="K2380" i="109"/>
  <c r="BB2255" i="109"/>
  <c r="L2380" i="109"/>
  <c r="AH2268" i="109"/>
  <c r="AY2262" i="109"/>
  <c r="T2256" i="109"/>
  <c r="Y2332" i="109"/>
  <c r="BH2291" i="109"/>
  <c r="AS2319" i="109"/>
  <c r="AE2273" i="109"/>
  <c r="P2278" i="109"/>
  <c r="AT2269" i="109"/>
  <c r="Z2256" i="109"/>
  <c r="AG2335" i="109"/>
  <c r="BC2309" i="109"/>
  <c r="J2345" i="109"/>
  <c r="K2345" i="109"/>
  <c r="Y2263" i="109"/>
  <c r="X2276" i="109"/>
  <c r="Z2265" i="109"/>
  <c r="Q2305" i="109"/>
  <c r="AR2291" i="109"/>
  <c r="BE2270" i="109"/>
  <c r="AE2265" i="109"/>
  <c r="AZ2328" i="109"/>
  <c r="AG2280" i="109"/>
  <c r="BC2319" i="109"/>
  <c r="BC2252" i="109"/>
  <c r="BD2252" i="109"/>
  <c r="AZ2307" i="109"/>
  <c r="AT2296" i="109"/>
  <c r="AU2296" i="109"/>
  <c r="BA2267" i="109"/>
  <c r="L2302" i="109"/>
  <c r="BA2268" i="109"/>
  <c r="BB2268" i="109"/>
  <c r="AC2257" i="109"/>
  <c r="AL2256" i="109"/>
  <c r="AW2252" i="109"/>
  <c r="L2275" i="109"/>
  <c r="J2325" i="109"/>
  <c r="K2325" i="109"/>
  <c r="AP2327" i="109"/>
  <c r="X2330" i="109"/>
  <c r="Y2258" i="109"/>
  <c r="AR2283" i="109"/>
  <c r="X2335" i="109"/>
  <c r="O2325" i="109"/>
  <c r="AM2294" i="109"/>
  <c r="J2436" i="109"/>
  <c r="K2436" i="109"/>
  <c r="L2289" i="109"/>
  <c r="W2289" i="109"/>
  <c r="Z2280" i="109"/>
  <c r="P2335" i="109"/>
  <c r="AG2311" i="109"/>
  <c r="AU2252" i="109"/>
  <c r="BE2285" i="109"/>
  <c r="AW2305" i="109"/>
  <c r="AX2305" i="109"/>
  <c r="Z2281" i="109"/>
  <c r="M2290" i="109"/>
  <c r="S2262" i="109"/>
  <c r="T2296" i="109"/>
  <c r="K2260" i="109"/>
  <c r="J2260" i="109"/>
  <c r="J2255" i="109"/>
  <c r="K2255" i="109"/>
  <c r="J2296" i="109"/>
  <c r="K2296" i="109"/>
  <c r="J2430" i="109"/>
  <c r="K2430" i="109"/>
  <c r="P2284" i="109"/>
  <c r="AO2259" i="109"/>
  <c r="BD2299" i="109"/>
  <c r="X2279" i="109"/>
  <c r="AN2321" i="109"/>
  <c r="BE2297" i="109"/>
  <c r="BG2276" i="109"/>
  <c r="BH2276" i="109"/>
  <c r="J2404" i="109"/>
  <c r="K2404" i="109"/>
  <c r="AC2267" i="109"/>
  <c r="AD2321" i="109"/>
  <c r="AZ2327" i="109"/>
  <c r="BA2281" i="109"/>
  <c r="BB2281" i="109"/>
  <c r="AN2259" i="109"/>
  <c r="AA2288" i="109"/>
  <c r="W2332" i="109"/>
  <c r="U2317" i="109"/>
  <c r="U2297" i="109"/>
  <c r="J2337" i="109"/>
  <c r="K2337" i="109"/>
  <c r="AD2293" i="109"/>
  <c r="M2287" i="109"/>
  <c r="U2281" i="109"/>
  <c r="Y2271" i="109"/>
  <c r="AB2335" i="109"/>
  <c r="AF2332" i="109"/>
  <c r="AL2250" i="109"/>
  <c r="J2315" i="109"/>
  <c r="K2315" i="109"/>
  <c r="BH2255" i="109"/>
  <c r="BD2285" i="109"/>
  <c r="J2338" i="109"/>
  <c r="K2338" i="109"/>
  <c r="U2279" i="109"/>
  <c r="AO2263" i="109"/>
  <c r="W2254" i="109"/>
  <c r="AB2311" i="109"/>
  <c r="U2273" i="109"/>
  <c r="AC2273" i="109"/>
  <c r="AH2254" i="109"/>
  <c r="Z2327" i="109"/>
  <c r="AR2323" i="109"/>
  <c r="AX2321" i="109"/>
  <c r="J2389" i="109"/>
  <c r="K2389" i="109"/>
  <c r="AC2278" i="109"/>
  <c r="Q2261" i="109"/>
  <c r="K2328" i="109"/>
  <c r="J2328" i="109"/>
  <c r="BG2291" i="109"/>
  <c r="AX2252" i="109"/>
  <c r="AY2252" i="109"/>
  <c r="BF2254" i="109"/>
  <c r="AC2261" i="109"/>
  <c r="M2317" i="109"/>
  <c r="T2330" i="109"/>
  <c r="BF2327" i="109"/>
  <c r="AQ2273" i="109"/>
  <c r="R2263" i="109"/>
  <c r="AB2307" i="109"/>
  <c r="AC2296" i="109"/>
  <c r="J2423" i="109"/>
  <c r="K2423" i="109"/>
  <c r="AU2270" i="109"/>
  <c r="J2250" i="109"/>
  <c r="K2250" i="109"/>
  <c r="L2427" i="109"/>
  <c r="AS2257" i="109"/>
  <c r="AU2287" i="109"/>
  <c r="R2267" i="109"/>
  <c r="X2285" i="109"/>
  <c r="L2249" i="109"/>
  <c r="K2246" i="109"/>
  <c r="AQ2289" i="109"/>
  <c r="BE2262" i="109"/>
  <c r="L2394" i="109"/>
  <c r="AH2259" i="109"/>
  <c r="AH2263" i="109"/>
  <c r="AY2283" i="109"/>
  <c r="N2432" i="109"/>
  <c r="K2371" i="109"/>
  <c r="J2371" i="109"/>
  <c r="R2279" i="109"/>
  <c r="AN2258" i="109"/>
  <c r="AS2267" i="109"/>
  <c r="N2377" i="109"/>
  <c r="K2343" i="109"/>
  <c r="J2343" i="109"/>
  <c r="J2341" i="109"/>
  <c r="K2341" i="109"/>
  <c r="M2410" i="109"/>
  <c r="AY2270" i="109"/>
  <c r="AZ2270" i="109"/>
  <c r="BD2250" i="109"/>
  <c r="M2389" i="109"/>
  <c r="S2296" i="109"/>
  <c r="BB2293" i="109"/>
  <c r="S2250" i="109"/>
  <c r="N2437" i="109"/>
  <c r="J2400" i="109"/>
  <c r="K2400" i="109"/>
  <c r="J2263" i="109"/>
  <c r="K2263" i="109"/>
  <c r="L2352" i="109"/>
  <c r="N2411" i="109"/>
  <c r="J2387" i="109"/>
  <c r="K2387" i="109"/>
  <c r="Z2259" i="109"/>
  <c r="M2395" i="109"/>
  <c r="AP2268" i="109"/>
  <c r="AX2250" i="109"/>
  <c r="BA2257" i="109"/>
  <c r="J2272" i="109"/>
  <c r="K2272" i="109"/>
  <c r="J2351" i="109"/>
  <c r="K2351" i="109"/>
  <c r="BC2269" i="109"/>
  <c r="BD2269" i="109"/>
  <c r="J2249" i="109"/>
  <c r="K2249" i="109"/>
  <c r="J2246" i="109"/>
  <c r="BA2264" i="109"/>
  <c r="BB2264" i="109"/>
  <c r="J2406" i="109"/>
  <c r="K2406" i="109"/>
  <c r="J2361" i="109"/>
  <c r="K2361" i="109"/>
  <c r="AS2285" i="109"/>
  <c r="AT2285" i="109"/>
  <c r="BE2281" i="109"/>
  <c r="BF2281" i="109"/>
  <c r="AY2267" i="109"/>
  <c r="AZ2267" i="109"/>
  <c r="AS2270" i="109"/>
  <c r="AX2296" i="109"/>
  <c r="R2284" i="109"/>
  <c r="AO2289" i="109"/>
  <c r="AP2289" i="109"/>
  <c r="BC2280" i="109"/>
  <c r="BD2280" i="109"/>
  <c r="AO2294" i="109"/>
  <c r="AU2269" i="109"/>
  <c r="BA2258" i="109"/>
  <c r="BB2258" i="109"/>
  <c r="X2265" i="109"/>
  <c r="AH2305" i="109"/>
  <c r="AC2330" i="109"/>
  <c r="AW2264" i="109"/>
  <c r="AX2264" i="109"/>
  <c r="AB2321" i="109"/>
  <c r="BD2311" i="109"/>
  <c r="X2281" i="109"/>
  <c r="AQ2290" i="109"/>
  <c r="AR2290" i="109"/>
  <c r="K2340" i="109"/>
  <c r="J2340" i="109"/>
  <c r="AS2283" i="109"/>
  <c r="AT2283" i="109"/>
  <c r="AO2301" i="109"/>
  <c r="AE2284" i="109"/>
  <c r="AS2323" i="109"/>
  <c r="N2271" i="109"/>
  <c r="AR2270" i="109"/>
  <c r="P2273" i="109"/>
  <c r="J2397" i="109"/>
  <c r="K2397" i="109"/>
  <c r="O2256" i="109"/>
  <c r="BD2267" i="109"/>
  <c r="BE2267" i="109"/>
  <c r="J2286" i="109"/>
  <c r="K2286" i="109"/>
  <c r="J2289" i="109"/>
  <c r="K2289" i="109"/>
  <c r="BB2296" i="109"/>
  <c r="BC2296" i="109"/>
  <c r="Z2276" i="109"/>
  <c r="J2281" i="109"/>
  <c r="K2281" i="109"/>
  <c r="AZ2265" i="109"/>
  <c r="S2309" i="109"/>
  <c r="BD2328" i="109"/>
  <c r="U2330" i="109"/>
  <c r="AO2330" i="109"/>
  <c r="W2305" i="109"/>
  <c r="AL2267" i="109"/>
  <c r="W2265" i="109"/>
  <c r="AN2290" i="109"/>
  <c r="J2367" i="109"/>
  <c r="K2367" i="109"/>
  <c r="AP2252" i="109"/>
  <c r="BE2301" i="109"/>
  <c r="AU2263" i="109"/>
  <c r="J2428" i="109"/>
  <c r="K2428" i="109"/>
  <c r="J2284" i="109"/>
  <c r="K2284" i="109"/>
  <c r="J2265" i="109"/>
  <c r="K2265" i="109"/>
  <c r="W2327" i="109"/>
  <c r="AT2330" i="109"/>
  <c r="U2261" i="109"/>
  <c r="R2317" i="109"/>
  <c r="AX2273" i="109"/>
  <c r="AY2273" i="109"/>
  <c r="Q2335" i="109"/>
  <c r="AP2263" i="109"/>
  <c r="W2294" i="109"/>
  <c r="M2281" i="109"/>
  <c r="L2281" i="109"/>
  <c r="AD2287" i="109"/>
  <c r="AA2279" i="109"/>
  <c r="M2420" i="109"/>
  <c r="AB2289" i="109"/>
  <c r="J2278" i="109"/>
  <c r="K2278" i="109"/>
  <c r="AU2264" i="109"/>
  <c r="AP2283" i="109"/>
  <c r="AQ2283" i="109"/>
  <c r="AD2278" i="109"/>
  <c r="X2268" i="109"/>
  <c r="X2328" i="109"/>
  <c r="L2416" i="109"/>
  <c r="BG2330" i="109"/>
  <c r="BH2330" i="109"/>
  <c r="AS2261" i="109"/>
  <c r="R2269" i="109"/>
  <c r="L2430" i="109"/>
  <c r="AH2330" i="109"/>
  <c r="S2283" i="109"/>
  <c r="BH2269" i="109"/>
  <c r="AZ2293" i="109"/>
  <c r="BC2287" i="109"/>
  <c r="AF2267" i="109"/>
  <c r="S2291" i="109"/>
  <c r="AT2327" i="109"/>
  <c r="AB2327" i="109"/>
  <c r="BG2328" i="109"/>
  <c r="J2264" i="109"/>
  <c r="K2264" i="109"/>
  <c r="N2265" i="109"/>
  <c r="AS2278" i="109"/>
  <c r="AT2278" i="109"/>
  <c r="AC2262" i="109"/>
  <c r="AP2311" i="109"/>
  <c r="AD2281" i="109"/>
  <c r="AT2250" i="109"/>
  <c r="AS2250" i="109"/>
  <c r="AZ2261" i="109"/>
  <c r="J2292" i="109"/>
  <c r="K2292" i="109"/>
  <c r="BG2278" i="109"/>
  <c r="AC2275" i="109"/>
  <c r="R2255" i="109"/>
  <c r="AZ2264" i="109"/>
  <c r="J2269" i="109"/>
  <c r="K2269" i="109"/>
  <c r="BH2328" i="109"/>
  <c r="M2297" i="109"/>
  <c r="O2332" i="109"/>
  <c r="AO2317" i="109"/>
  <c r="L2424" i="109"/>
  <c r="M2300" i="109"/>
  <c r="W2296" i="109"/>
  <c r="BD2319" i="109"/>
  <c r="BE2319" i="109"/>
  <c r="J2291" i="109"/>
  <c r="K2291" i="109"/>
  <c r="AL2328" i="109"/>
  <c r="AZ2305" i="109"/>
  <c r="BH2296" i="109"/>
  <c r="S2319" i="109"/>
  <c r="J2375" i="109"/>
  <c r="K2375" i="109"/>
  <c r="AW2255" i="109"/>
  <c r="AX2255" i="109"/>
  <c r="K2322" i="109"/>
  <c r="J2322" i="109"/>
  <c r="BB2257" i="109"/>
  <c r="BB2259" i="109"/>
  <c r="BC2259" i="109"/>
  <c r="N2285" i="109"/>
  <c r="AX2278" i="109"/>
  <c r="T2262" i="109"/>
  <c r="BF2305" i="109"/>
  <c r="Q2290" i="109"/>
  <c r="AA2323" i="109"/>
  <c r="AN2323" i="109"/>
  <c r="J2324" i="109"/>
  <c r="K2324" i="109"/>
  <c r="BD2294" i="109"/>
  <c r="W2268" i="109"/>
  <c r="AX2259" i="109"/>
  <c r="BE2289" i="109"/>
  <c r="BF2289" i="109"/>
  <c r="J2330" i="109"/>
  <c r="K2330" i="109"/>
  <c r="AS2307" i="109"/>
  <c r="Y2296" i="109"/>
  <c r="J2403" i="109"/>
  <c r="K2403" i="109"/>
  <c r="AX2289" i="109"/>
  <c r="AY2278" i="109"/>
  <c r="AZ2278" i="109"/>
  <c r="J2396" i="109"/>
  <c r="K2396" i="109"/>
  <c r="Z2299" i="109"/>
  <c r="AM2291" i="109"/>
  <c r="AU2311" i="109"/>
  <c r="J2293" i="109"/>
  <c r="K2293" i="109"/>
  <c r="AZ2321" i="109"/>
  <c r="AD2252" i="109"/>
  <c r="O2328" i="109"/>
  <c r="AZ2256" i="109"/>
  <c r="BA2256" i="109"/>
  <c r="K2310" i="109"/>
  <c r="J2310" i="109"/>
  <c r="X2269" i="109"/>
  <c r="AB2325" i="109"/>
  <c r="AZ2325" i="109"/>
  <c r="BA2325" i="109"/>
  <c r="AT2276" i="109"/>
  <c r="BB2297" i="109"/>
  <c r="J2306" i="109"/>
  <c r="K2306" i="109"/>
  <c r="AF2271" i="109"/>
  <c r="T2321" i="109"/>
  <c r="AB2317" i="109"/>
  <c r="J2432" i="109"/>
  <c r="K2432" i="109"/>
  <c r="Q2278" i="109"/>
  <c r="N2259" i="109"/>
  <c r="L2345" i="109"/>
  <c r="BC2258" i="109"/>
  <c r="BD2258" i="109"/>
  <c r="K2350" i="109"/>
  <c r="J2350" i="109"/>
  <c r="AC2255" i="109"/>
  <c r="AL2325" i="109"/>
  <c r="BH2327" i="109"/>
  <c r="J2362" i="109"/>
  <c r="K2362" i="109"/>
  <c r="Q2330" i="109"/>
  <c r="AO2280" i="109"/>
  <c r="AP2280" i="109"/>
  <c r="AY2297" i="109"/>
  <c r="M2378" i="109"/>
  <c r="AL2271" i="109"/>
  <c r="AW2293" i="109"/>
  <c r="T2328" i="109"/>
  <c r="Y2323" i="109"/>
  <c r="AT2294" i="109"/>
  <c r="J2297" i="109"/>
  <c r="K2297" i="109"/>
  <c r="J2329" i="109"/>
  <c r="K2329" i="109"/>
  <c r="M2258" i="109"/>
  <c r="Z2261" i="109"/>
  <c r="AD2332" i="109"/>
  <c r="AS2275" i="109"/>
  <c r="J2431" i="109"/>
  <c r="K2431" i="109"/>
  <c r="AR2268" i="109"/>
  <c r="AL2254" i="109"/>
  <c r="L2418" i="109"/>
  <c r="AP2250" i="109"/>
  <c r="L2407" i="109"/>
  <c r="AL2259" i="109"/>
  <c r="K2374" i="109"/>
  <c r="J2374" i="109"/>
  <c r="AP2276" i="109"/>
  <c r="Z2269" i="109"/>
  <c r="BC2305" i="109"/>
  <c r="J2323" i="109"/>
  <c r="K2323" i="109"/>
  <c r="BE2325" i="109"/>
  <c r="O2269" i="109"/>
  <c r="AG2332" i="109"/>
  <c r="AL2305" i="109"/>
  <c r="BA2291" i="109"/>
  <c r="BB2278" i="109"/>
  <c r="BC2278" i="109"/>
  <c r="L2384" i="109"/>
  <c r="BG2305" i="109"/>
  <c r="BH2305" i="109"/>
  <c r="BE2317" i="109"/>
  <c r="AS2259" i="109"/>
  <c r="AT2259" i="109"/>
  <c r="S2261" i="109"/>
  <c r="M2309" i="109"/>
  <c r="AP2319" i="109"/>
  <c r="AQ2270" i="109"/>
  <c r="L2343" i="109"/>
  <c r="AZ2258" i="109"/>
  <c r="J2383" i="109"/>
  <c r="K2383" i="109"/>
  <c r="AO2283" i="109"/>
  <c r="BF2261" i="109"/>
  <c r="BG2261" i="109"/>
  <c r="K2302" i="109"/>
  <c r="J2302" i="109"/>
  <c r="O2255" i="109"/>
  <c r="AA2327" i="109"/>
  <c r="X2300" i="109"/>
  <c r="BA2317" i="109"/>
  <c r="BB2317" i="109"/>
  <c r="W2262" i="109"/>
  <c r="M2332" i="109"/>
  <c r="AF2305" i="109"/>
  <c r="BB2252" i="109"/>
  <c r="L2409" i="109"/>
  <c r="S2327" i="109"/>
  <c r="BC2327" i="109"/>
  <c r="BE2330" i="109"/>
  <c r="BF2330" i="109"/>
  <c r="L2411" i="109"/>
  <c r="AR2263" i="109"/>
  <c r="AS2263" i="109"/>
  <c r="AB2271" i="109"/>
  <c r="Z2294" i="109"/>
  <c r="Q2294" i="109"/>
  <c r="AX2258" i="109"/>
  <c r="L2392" i="109"/>
  <c r="BE2264" i="109"/>
  <c r="AU2268" i="109"/>
  <c r="BH2261" i="109"/>
  <c r="N2256" i="109"/>
  <c r="AE2301" i="109"/>
  <c r="T2264" i="109"/>
  <c r="BD2301" i="109"/>
  <c r="Z2254" i="109"/>
  <c r="AZ2291" i="109"/>
  <c r="AD2276" i="109"/>
  <c r="BA2323" i="109"/>
  <c r="BB2323" i="109"/>
  <c r="AY2254" i="109"/>
  <c r="AF2254" i="109"/>
  <c r="AB2305" i="109"/>
  <c r="AF2290" i="109"/>
  <c r="T2288" i="109"/>
  <c r="W2258" i="109"/>
  <c r="AM2296" i="109"/>
  <c r="R2256" i="109"/>
  <c r="AD2309" i="109"/>
  <c r="X2317" i="109"/>
  <c r="U2327" i="109"/>
  <c r="BD2255" i="109"/>
  <c r="Q2268" i="109"/>
  <c r="AD2317" i="109"/>
  <c r="AR2330" i="109"/>
  <c r="BB2276" i="109"/>
  <c r="BC2276" i="109"/>
  <c r="J2308" i="109"/>
  <c r="K2308" i="109"/>
  <c r="AL2257" i="109"/>
  <c r="AS2293" i="109"/>
  <c r="AT2293" i="109"/>
  <c r="BC2289" i="109"/>
  <c r="J2405" i="109"/>
  <c r="K2405" i="109"/>
  <c r="X2259" i="109"/>
  <c r="AP2262" i="109"/>
  <c r="BC2290" i="109"/>
  <c r="AF2268" i="109"/>
  <c r="U2294" i="109"/>
  <c r="N2323" i="109"/>
  <c r="AF2278" i="109"/>
  <c r="AL2258" i="109"/>
  <c r="AO2276" i="109"/>
  <c r="W2311" i="109"/>
  <c r="BA2309" i="109"/>
  <c r="AE2323" i="109"/>
  <c r="BD2259" i="109"/>
  <c r="BE2259" i="109"/>
  <c r="AS2321" i="109"/>
  <c r="AR2281" i="109"/>
  <c r="P2271" i="109"/>
  <c r="Q2288" i="109"/>
  <c r="O2309" i="109"/>
  <c r="AN2252" i="109"/>
  <c r="AW2262" i="109"/>
  <c r="AX2262" i="109"/>
  <c r="J2256" i="109"/>
  <c r="K2256" i="109"/>
  <c r="AD2328" i="109"/>
  <c r="AA2319" i="109"/>
  <c r="AS2327" i="109"/>
  <c r="Z2297" i="109"/>
  <c r="J2378" i="109"/>
  <c r="K2378" i="109"/>
  <c r="BE2296" i="109"/>
  <c r="AQ2271" i="109"/>
  <c r="L2415" i="109"/>
  <c r="AM2250" i="109"/>
  <c r="AN2250" i="109"/>
  <c r="BF2257" i="109"/>
  <c r="BA2250" i="109"/>
  <c r="L2378" i="109"/>
  <c r="M2404" i="109"/>
  <c r="J2347" i="109"/>
  <c r="K2347" i="109"/>
  <c r="AW2257" i="109"/>
  <c r="L2436" i="109"/>
  <c r="AG2250" i="109"/>
  <c r="BG2299" i="109"/>
  <c r="J2419" i="109"/>
  <c r="K2419" i="109"/>
  <c r="AL2278" i="109"/>
  <c r="AM2278" i="109"/>
  <c r="BF2259" i="109"/>
  <c r="BG2259" i="109"/>
  <c r="AT2289" i="109"/>
  <c r="L2435" i="109"/>
  <c r="J2421" i="109"/>
  <c r="K2421" i="109"/>
  <c r="T2289" i="109"/>
  <c r="T2300" i="109"/>
  <c r="AN2264" i="109"/>
  <c r="AO2264" i="109"/>
  <c r="N2391" i="109"/>
  <c r="J2408" i="109"/>
  <c r="K2408" i="109"/>
  <c r="AB2255" i="109"/>
  <c r="AE2263" i="109"/>
  <c r="AS2255" i="109"/>
  <c r="N2416" i="109"/>
  <c r="AR2275" i="109"/>
  <c r="AO2255" i="109"/>
  <c r="AP2255" i="109"/>
  <c r="J2379" i="109"/>
  <c r="K2379" i="109"/>
  <c r="L2397" i="109"/>
  <c r="AW2285" i="109"/>
  <c r="AZ2285" i="109"/>
  <c r="J2353" i="109"/>
  <c r="K2353" i="109"/>
  <c r="N2436" i="109"/>
  <c r="BA2296" i="109"/>
  <c r="L2388" i="109"/>
  <c r="L2313" i="109"/>
  <c r="AA2250" i="109"/>
  <c r="BC2250" i="109"/>
  <c r="J2349" i="109"/>
  <c r="K2349" i="109"/>
  <c r="AC2287" i="109"/>
  <c r="O2268" i="109"/>
  <c r="AN2299" i="109"/>
  <c r="N2433" i="109"/>
  <c r="L2414" i="109"/>
  <c r="AA2307" i="109"/>
  <c r="J2364" i="109"/>
  <c r="K2364" i="109"/>
  <c r="K2307" i="109"/>
  <c r="J2307" i="109"/>
  <c r="J2426" i="109"/>
  <c r="K2426" i="109"/>
  <c r="AW2327" i="109"/>
  <c r="AX2327" i="109"/>
  <c r="J2422" i="109"/>
  <c r="K2422" i="109"/>
  <c r="AP2301" i="109"/>
  <c r="J2283" i="109"/>
  <c r="K2283" i="109"/>
  <c r="AT2255" i="109"/>
  <c r="K2253" i="109"/>
  <c r="J2253" i="109"/>
  <c r="AL2289" i="109"/>
  <c r="AM2289" i="109"/>
  <c r="AW2269" i="109"/>
  <c r="BC2321" i="109"/>
  <c r="BD2321" i="109"/>
  <c r="J2275" i="109"/>
  <c r="K2275" i="109"/>
  <c r="AX2311" i="109"/>
  <c r="AY2311" i="109"/>
  <c r="AT2280" i="109"/>
  <c r="AU2280" i="109"/>
  <c r="J2355" i="109"/>
  <c r="K2355" i="109"/>
  <c r="J2410" i="109"/>
  <c r="K2410" i="109"/>
  <c r="K2282" i="109"/>
  <c r="J2282" i="109"/>
  <c r="BC2262" i="109"/>
  <c r="BD2262" i="109"/>
  <c r="AL2263" i="109"/>
  <c r="AM2263" i="109"/>
  <c r="AC2254" i="109"/>
  <c r="Y2311" i="109"/>
  <c r="Z2311" i="109"/>
  <c r="J2252" i="109"/>
  <c r="K2252" i="109"/>
  <c r="W2280" i="109"/>
  <c r="J2416" i="109"/>
  <c r="K2416" i="109"/>
  <c r="BG2257" i="109"/>
  <c r="AC2299" i="109"/>
  <c r="AF2307" i="109"/>
  <c r="AZ2311" i="109"/>
  <c r="BA2311" i="109"/>
  <c r="AA2269" i="109"/>
  <c r="BH2293" i="109"/>
  <c r="W2270" i="109"/>
  <c r="L2391" i="109"/>
  <c r="AX2293" i="109"/>
  <c r="AY2293" i="109"/>
  <c r="L2434" i="109"/>
  <c r="J2266" i="109"/>
  <c r="K2266" i="109"/>
  <c r="AD2258" i="109"/>
  <c r="AF2270" i="109"/>
  <c r="AB2288" i="109"/>
  <c r="Q2327" i="109"/>
  <c r="AD2283" i="109"/>
  <c r="J2305" i="109"/>
  <c r="K2305" i="109"/>
  <c r="P2267" i="109"/>
  <c r="BF2311" i="109"/>
  <c r="L2347" i="109"/>
  <c r="P2287" i="109"/>
  <c r="AQ2261" i="109"/>
  <c r="AY2263" i="109"/>
  <c r="AZ2263" i="109"/>
  <c r="J2424" i="109"/>
  <c r="K2424" i="109"/>
  <c r="AC2256" i="109"/>
  <c r="U2305" i="109"/>
  <c r="AB2299" i="109"/>
  <c r="P2332" i="109"/>
  <c r="N2290" i="109"/>
  <c r="W2287" i="109"/>
  <c r="AM2283" i="109"/>
  <c r="AW2273" i="109"/>
  <c r="AC2323" i="109"/>
  <c r="M2249" i="109"/>
  <c r="BB2285" i="109"/>
  <c r="BC2285" i="109"/>
  <c r="L2272" i="109"/>
  <c r="J2334" i="109"/>
  <c r="K2334" i="109"/>
  <c r="BG2264" i="109"/>
  <c r="T2261" i="109"/>
  <c r="J2346" i="109"/>
  <c r="K2346" i="109"/>
  <c r="R2289" i="109"/>
  <c r="AL2273" i="109"/>
  <c r="AM2273" i="109"/>
  <c r="BD2283" i="109"/>
  <c r="N2252" i="109"/>
  <c r="AA2290" i="109"/>
  <c r="AY2323" i="109"/>
  <c r="AZ2323" i="109"/>
  <c r="BG2321" i="109"/>
  <c r="AQ2258" i="109"/>
  <c r="Z2317" i="109"/>
  <c r="Q2317" i="109"/>
  <c r="AL2327" i="109"/>
  <c r="AZ2268" i="109"/>
  <c r="T2254" i="109"/>
  <c r="AS2290" i="109"/>
  <c r="W2328" i="109"/>
  <c r="M2423" i="109"/>
  <c r="K2336" i="109"/>
  <c r="J2336" i="109"/>
  <c r="AR2309" i="109"/>
  <c r="L2319" i="109"/>
  <c r="Z2290" i="109"/>
  <c r="O2283" i="109"/>
  <c r="Q2309" i="109"/>
  <c r="AZ2259" i="109"/>
  <c r="AX2317" i="109"/>
  <c r="AY2317" i="109"/>
  <c r="AQ2276" i="109"/>
  <c r="AY2290" i="109"/>
  <c r="AZ2290" i="109"/>
  <c r="AR2264" i="109"/>
  <c r="AG2271" i="109"/>
  <c r="O2296" i="109"/>
  <c r="J2316" i="109"/>
  <c r="K2316" i="109"/>
  <c r="AR2265" i="109"/>
  <c r="AS2265" i="109"/>
  <c r="P2293" i="109"/>
  <c r="AN2265" i="109"/>
  <c r="AY2281" i="109"/>
  <c r="AZ2281" i="109"/>
  <c r="N2257" i="109"/>
  <c r="AO2311" i="109"/>
  <c r="AG2327" i="109"/>
  <c r="AE2300" i="109"/>
  <c r="AQ2317" i="109"/>
  <c r="AN2330" i="109"/>
  <c r="T2335" i="109"/>
  <c r="AM2265" i="109"/>
  <c r="X2284" i="109"/>
  <c r="P2328" i="109"/>
  <c r="AF2294" i="109"/>
  <c r="AP2321" i="109"/>
  <c r="J2290" i="109"/>
  <c r="K2290" i="109"/>
  <c r="M2398" i="109"/>
  <c r="BH2301" i="109"/>
  <c r="J2331" i="109"/>
  <c r="K2331" i="109"/>
  <c r="AN2269" i="109"/>
  <c r="BD2305" i="109"/>
  <c r="BE2305" i="109"/>
  <c r="Y2317" i="109"/>
  <c r="O2288" i="109"/>
  <c r="M2413" i="109"/>
  <c r="AG2296" i="109"/>
  <c r="J2271" i="109"/>
  <c r="K2271" i="109"/>
  <c r="AM2262" i="109"/>
  <c r="AN2262" i="109"/>
  <c r="AW2256" i="109"/>
  <c r="AB2291" i="109"/>
  <c r="AR2279" i="109"/>
  <c r="J2298" i="109"/>
  <c r="K2298" i="109"/>
  <c r="Y2275" i="109"/>
  <c r="O2287" i="109"/>
  <c r="J2392" i="109"/>
  <c r="K2392" i="109"/>
  <c r="S2278" i="109"/>
  <c r="AQ2279" i="109"/>
  <c r="AN2289" i="109"/>
  <c r="AH2255" i="109"/>
  <c r="AU2276" i="109"/>
  <c r="J2335" i="109"/>
  <c r="K2335" i="109"/>
  <c r="R2332" i="109"/>
  <c r="X2301" i="109"/>
  <c r="BH2325" i="109"/>
  <c r="AZ2283" i="109"/>
  <c r="BA2283" i="109"/>
  <c r="AB2256" i="109"/>
  <c r="O2276" i="109"/>
  <c r="L2369" i="109"/>
  <c r="L2263" i="109"/>
  <c r="P2301" i="109"/>
  <c r="BB2325" i="109"/>
  <c r="L2257" i="109"/>
  <c r="W2291" i="109"/>
  <c r="AC2305" i="109"/>
  <c r="BC2261" i="109"/>
  <c r="J2413" i="109"/>
  <c r="K2413" i="109"/>
  <c r="AD2267" i="109"/>
  <c r="L2301" i="109"/>
  <c r="BD2265" i="109"/>
  <c r="AA2268" i="109"/>
  <c r="AS2311" i="109"/>
  <c r="AS2317" i="109"/>
  <c r="AT2317" i="109"/>
  <c r="AY2321" i="109"/>
  <c r="AL2269" i="109"/>
  <c r="AZ2301" i="109"/>
  <c r="AF2269" i="109"/>
  <c r="X2311" i="109"/>
  <c r="L2273" i="109"/>
  <c r="AE2257" i="109"/>
  <c r="AD2284" i="109"/>
  <c r="AL2301" i="109"/>
  <c r="L2284" i="109"/>
  <c r="AD2319" i="109"/>
  <c r="AG2317" i="109"/>
  <c r="BB2299" i="109"/>
  <c r="BC2299" i="109"/>
  <c r="BC2267" i="109"/>
  <c r="P2257" i="109"/>
  <c r="J2319" i="109"/>
  <c r="K2319" i="109"/>
  <c r="AQ2280" i="109"/>
  <c r="Y2307" i="109"/>
  <c r="L2282" i="109"/>
  <c r="J2401" i="109"/>
  <c r="K2401" i="109"/>
  <c r="L2419" i="109"/>
  <c r="L2381" i="109"/>
  <c r="AB2259" i="109"/>
  <c r="AW2307" i="109"/>
  <c r="AR2289" i="109"/>
  <c r="AS2289" i="109"/>
  <c r="AP2278" i="109"/>
  <c r="BG2287" i="109"/>
  <c r="AF2296" i="109"/>
  <c r="AB2297" i="109"/>
  <c r="AY2280" i="109"/>
  <c r="AZ2280" i="109"/>
  <c r="Q2311" i="109"/>
  <c r="M2291" i="109"/>
  <c r="N2296" i="109"/>
  <c r="AQ2294" i="109"/>
  <c r="AO2273" i="109"/>
  <c r="N2254" i="109"/>
  <c r="AQ2265" i="109"/>
  <c r="T2252" i="109"/>
  <c r="AN2309" i="109"/>
  <c r="AR2319" i="109"/>
  <c r="AH2297" i="109"/>
  <c r="J2412" i="109"/>
  <c r="K2412" i="109"/>
  <c r="X2255" i="109"/>
  <c r="BF2321" i="109"/>
  <c r="AF2275" i="109"/>
  <c r="L2328" i="109"/>
  <c r="AN2305" i="109"/>
  <c r="AX2328" i="109"/>
  <c r="J2295" i="109"/>
  <c r="K2295" i="109"/>
  <c r="M2412" i="109"/>
  <c r="AP2279" i="109"/>
  <c r="N2279" i="109"/>
  <c r="AR2301" i="109"/>
  <c r="L2269" i="109"/>
  <c r="O2264" i="109"/>
  <c r="AE2280" i="109"/>
  <c r="AX2280" i="109"/>
  <c r="N2261" i="109"/>
  <c r="AD2335" i="109"/>
  <c r="X2332" i="109"/>
  <c r="J2385" i="109"/>
  <c r="K2385" i="109"/>
  <c r="AG2264" i="109"/>
  <c r="AN2294" i="109"/>
  <c r="BD2273" i="109"/>
  <c r="BE2273" i="109"/>
  <c r="T2271" i="109"/>
  <c r="Z2335" i="109"/>
  <c r="AZ2254" i="109"/>
  <c r="AP2323" i="109"/>
  <c r="S2290" i="109"/>
  <c r="J2312" i="109"/>
  <c r="K2312" i="109"/>
  <c r="Z2293" i="109"/>
  <c r="N2264" i="109"/>
  <c r="BD2325" i="109"/>
  <c r="Z2268" i="109"/>
  <c r="AD2291" i="109"/>
  <c r="AH2309" i="109"/>
  <c r="AT2328" i="109"/>
  <c r="AN2278" i="109"/>
  <c r="L2387" i="109"/>
  <c r="AX2285" i="109"/>
  <c r="L2408" i="109"/>
  <c r="AR2254" i="109"/>
  <c r="Z2255" i="109"/>
  <c r="AO2254" i="109"/>
  <c r="AP2254" i="109"/>
  <c r="AD2271" i="109"/>
  <c r="W2335" i="109"/>
  <c r="T2325" i="109"/>
  <c r="AB2294" i="109"/>
  <c r="AM2319" i="109"/>
  <c r="P2263" i="109"/>
  <c r="AO2271" i="109"/>
  <c r="S2267" i="109"/>
  <c r="AQ2328" i="109"/>
  <c r="AE2294" i="109"/>
  <c r="W2319" i="109"/>
  <c r="BH2264" i="109"/>
  <c r="R2252" i="109"/>
  <c r="L2258" i="109"/>
  <c r="N2276" i="109"/>
  <c r="BC2281" i="109"/>
  <c r="AF2262" i="109"/>
  <c r="AB2332" i="109"/>
  <c r="AR2285" i="109"/>
  <c r="BA2263" i="109"/>
  <c r="AH2256" i="109"/>
  <c r="AC2309" i="109"/>
  <c r="AM2323" i="109"/>
  <c r="J2425" i="109"/>
  <c r="K2425" i="109"/>
  <c r="AC2301" i="109"/>
  <c r="AO2252" i="109"/>
  <c r="J2395" i="109"/>
  <c r="K2395" i="109"/>
  <c r="AF2287" i="109"/>
  <c r="AX2287" i="109"/>
  <c r="AS2256" i="109"/>
  <c r="BF2267" i="109"/>
  <c r="BG2267" i="109"/>
  <c r="AB2257" i="109"/>
  <c r="AA2287" i="109"/>
  <c r="AC2276" i="109"/>
  <c r="L2270" i="109"/>
  <c r="U2291" i="109"/>
  <c r="L2370" i="109"/>
  <c r="R2287" i="109"/>
  <c r="AE2297" i="109"/>
  <c r="X2283" i="109"/>
  <c r="J2309" i="109"/>
  <c r="K2309" i="109"/>
  <c r="AH2291" i="109"/>
  <c r="AU2289" i="109"/>
  <c r="BF2271" i="109"/>
  <c r="AA2252" i="109"/>
  <c r="O2319" i="109"/>
  <c r="O2281" i="109"/>
  <c r="AX2319" i="109"/>
  <c r="AY2319" i="109"/>
  <c r="BF2294" i="109"/>
  <c r="BG2294" i="109"/>
  <c r="J2366" i="109"/>
  <c r="K2366" i="109"/>
  <c r="R2301" i="109"/>
  <c r="AL2270" i="109"/>
  <c r="AP2297" i="109"/>
  <c r="P2275" i="109"/>
  <c r="BC2311" i="109"/>
  <c r="S2321" i="109"/>
  <c r="N2299" i="109"/>
  <c r="AN2307" i="109"/>
  <c r="BB2287" i="109"/>
  <c r="N2435" i="109"/>
  <c r="AY2250" i="109"/>
  <c r="AZ2250" i="109"/>
  <c r="BC2271" i="109"/>
  <c r="BD2271" i="109"/>
  <c r="Q2299" i="109"/>
  <c r="J2365" i="109"/>
  <c r="K2365" i="109"/>
  <c r="T2250" i="109"/>
  <c r="L2429" i="109"/>
  <c r="Z2279" i="109"/>
  <c r="AE2259" i="109"/>
  <c r="AU2256" i="109"/>
  <c r="AD2250" i="109"/>
  <c r="BF2307" i="109"/>
  <c r="AM2287" i="109"/>
  <c r="AX2270" i="109"/>
  <c r="AL2279" i="109"/>
  <c r="J2391" i="109"/>
  <c r="K2391" i="109"/>
  <c r="M2250" i="109"/>
  <c r="J2360" i="109"/>
  <c r="K2360" i="109"/>
  <c r="U2259" i="109"/>
  <c r="M2283" i="109"/>
  <c r="AL2255" i="109"/>
  <c r="AM2255" i="109"/>
  <c r="U2258" i="109"/>
  <c r="BF2262" i="109"/>
  <c r="BG2262" i="109"/>
  <c r="AG2293" i="109"/>
  <c r="N2421" i="109"/>
  <c r="BE2261" i="109"/>
  <c r="J2339" i="109"/>
  <c r="K2339" i="109"/>
  <c r="J2399" i="109"/>
  <c r="K2399" i="109"/>
  <c r="N2267" i="109"/>
  <c r="N2401" i="109"/>
  <c r="BE2269" i="109"/>
  <c r="M2256" i="109"/>
  <c r="M2426" i="109"/>
  <c r="AF2289" i="109"/>
  <c r="N2414" i="109"/>
  <c r="L2303" i="109"/>
  <c r="AG2279" i="109"/>
  <c r="J2301" i="109"/>
  <c r="K2301" i="109"/>
  <c r="AU2261" i="109"/>
  <c r="L2421" i="109"/>
  <c r="M2293" i="109"/>
  <c r="N2430" i="109"/>
  <c r="M2414" i="109"/>
  <c r="BD2278" i="109"/>
  <c r="L2318" i="109"/>
  <c r="W2256" i="109"/>
  <c r="N2428" i="109"/>
  <c r="BB2265" i="109"/>
  <c r="BC2265" i="109"/>
  <c r="J2417" i="109"/>
  <c r="K2417" i="109"/>
  <c r="L2431" i="109"/>
  <c r="Y2261" i="109"/>
  <c r="N2405" i="109"/>
  <c r="N2409" i="109"/>
  <c r="L2364" i="109"/>
  <c r="AD2300" i="109"/>
  <c r="AY2255" i="109"/>
  <c r="AL2288" i="109"/>
  <c r="AM2300" i="109"/>
  <c r="BZ22" i="119"/>
  <c r="CA22" i="119" s="1"/>
  <c r="AU2275" i="109"/>
  <c r="AW1882" i="109"/>
  <c r="AW2082" i="109" s="1"/>
  <c r="BB1989" i="109"/>
  <c r="AU2279" i="109"/>
  <c r="AW1886" i="109"/>
  <c r="AW2086" i="109" s="1"/>
  <c r="BB2004" i="109"/>
  <c r="AO1637" i="109"/>
  <c r="AP1844" i="109" s="1"/>
  <c r="Q970" i="109"/>
  <c r="Q984" i="109"/>
  <c r="Q916" i="109"/>
  <c r="Q949" i="109"/>
  <c r="Q839" i="109"/>
  <c r="AM1895" i="109"/>
  <c r="AM2095" i="109" s="1"/>
  <c r="Q1030" i="109"/>
  <c r="Q1009" i="109"/>
  <c r="Q988" i="109"/>
  <c r="Q960" i="109"/>
  <c r="AN1913" i="109"/>
  <c r="AN2107" i="109" s="1"/>
  <c r="Q965" i="109"/>
  <c r="Q1013" i="109"/>
  <c r="Q978" i="109"/>
  <c r="Q906" i="109"/>
  <c r="Q1012" i="109"/>
  <c r="Q864" i="109"/>
  <c r="Q923" i="109"/>
  <c r="Q1035" i="109"/>
  <c r="Q927" i="109"/>
  <c r="Q990" i="109"/>
  <c r="Q1041" i="109"/>
  <c r="Q950" i="109"/>
  <c r="Q986" i="109"/>
  <c r="Q981" i="109"/>
  <c r="Q947" i="109"/>
  <c r="Q918" i="109"/>
  <c r="Q973" i="109"/>
  <c r="Q964" i="109"/>
  <c r="Q996" i="109"/>
  <c r="AO1505" i="109"/>
  <c r="AP1712" i="109" s="1"/>
  <c r="AN1481" i="109"/>
  <c r="AO1688" i="109" s="1"/>
  <c r="AO1499" i="109"/>
  <c r="AP1706" i="109" s="1"/>
  <c r="AN1477" i="109"/>
  <c r="AO1684" i="109" s="1"/>
  <c r="Q995" i="109"/>
  <c r="Q870" i="109"/>
  <c r="Q894" i="109"/>
  <c r="Q1025" i="109"/>
  <c r="Q1024" i="109"/>
  <c r="Q880" i="109"/>
  <c r="Q2093" i="109" s="1"/>
  <c r="Q2286" i="109" s="1"/>
  <c r="Q940" i="109"/>
  <c r="Q1001" i="109"/>
  <c r="Q921" i="109"/>
  <c r="Q969" i="109"/>
  <c r="Q829" i="109"/>
  <c r="Q2056" i="109" s="1"/>
  <c r="Q1005" i="109"/>
  <c r="Q957" i="109"/>
  <c r="Q941" i="109"/>
  <c r="Q1026" i="109"/>
  <c r="H40" i="119"/>
  <c r="H41" i="119" s="1"/>
  <c r="H47" i="119" s="1"/>
  <c r="Q1029" i="109"/>
  <c r="Q944" i="109"/>
  <c r="Q976" i="109"/>
  <c r="Q915" i="109"/>
  <c r="Q989" i="109"/>
  <c r="Q959" i="109"/>
  <c r="Q1022" i="109"/>
  <c r="Q875" i="109"/>
  <c r="Q1014" i="109"/>
  <c r="Q1010" i="109"/>
  <c r="Q1040" i="109"/>
  <c r="K21" i="119"/>
  <c r="L21" i="119" s="1"/>
  <c r="Q1031" i="109"/>
  <c r="Q997" i="109"/>
  <c r="Q1006" i="109"/>
  <c r="Q1016" i="109"/>
  <c r="Q945" i="109"/>
  <c r="Q968" i="109"/>
  <c r="U1047" i="109"/>
  <c r="T1237" i="109"/>
  <c r="AG1845" i="109"/>
  <c r="R403" i="109"/>
  <c r="R621" i="109"/>
  <c r="Q891" i="109"/>
  <c r="AH1442" i="109"/>
  <c r="AJ1649" i="109" s="1"/>
  <c r="AH1649" i="109"/>
  <c r="AI1649" i="109" s="1"/>
  <c r="R439" i="109"/>
  <c r="R657" i="109"/>
  <c r="R444" i="109"/>
  <c r="R662" i="109"/>
  <c r="AH1437" i="109"/>
  <c r="AJ1644" i="109" s="1"/>
  <c r="AH1644" i="109"/>
  <c r="AI1644" i="109" s="1"/>
  <c r="R458" i="109"/>
  <c r="R676" i="109"/>
  <c r="AH1435" i="109"/>
  <c r="AJ1642" i="109" s="1"/>
  <c r="AH1642" i="109"/>
  <c r="AG1638" i="109"/>
  <c r="R455" i="109"/>
  <c r="R673" i="109"/>
  <c r="R634" i="109"/>
  <c r="R852" i="109" s="1"/>
  <c r="R416" i="109"/>
  <c r="R613" i="109"/>
  <c r="R395" i="109"/>
  <c r="R670" i="109"/>
  <c r="R452" i="109"/>
  <c r="Q1028" i="109"/>
  <c r="R652" i="109"/>
  <c r="R434" i="109"/>
  <c r="R646" i="109"/>
  <c r="R428" i="109"/>
  <c r="P2286" i="109"/>
  <c r="R648" i="109"/>
  <c r="R430" i="109"/>
  <c r="Q846" i="109"/>
  <c r="Q831" i="109"/>
  <c r="Q888" i="109"/>
  <c r="R611" i="109"/>
  <c r="R393" i="109"/>
  <c r="Q866" i="109"/>
  <c r="R628" i="109"/>
  <c r="R410" i="109"/>
  <c r="G30" i="119"/>
  <c r="O1959" i="109"/>
  <c r="O1939" i="109"/>
  <c r="O1935" i="109"/>
  <c r="O1929" i="109"/>
  <c r="O1972" i="109"/>
  <c r="O1986" i="109"/>
  <c r="O1927" i="109"/>
  <c r="O1963" i="109"/>
  <c r="O1985" i="109"/>
  <c r="O1925" i="109"/>
  <c r="O1957" i="109"/>
  <c r="O1903" i="109"/>
  <c r="M2329" i="109"/>
  <c r="M2308" i="109"/>
  <c r="M2370" i="109"/>
  <c r="O1889" i="109"/>
  <c r="O1961" i="109"/>
  <c r="O1951" i="109"/>
  <c r="O1952" i="109"/>
  <c r="O1956" i="109"/>
  <c r="O1975" i="109"/>
  <c r="M2274" i="109"/>
  <c r="O1916" i="109"/>
  <c r="O1953" i="109"/>
  <c r="O1966" i="109"/>
  <c r="O1879" i="109"/>
  <c r="O1973" i="109"/>
  <c r="O1884" i="109"/>
  <c r="O1900" i="109"/>
  <c r="O1946" i="109"/>
  <c r="O2140" i="109" s="1"/>
  <c r="O1983" i="109"/>
  <c r="M2345" i="109"/>
  <c r="M2354" i="109"/>
  <c r="O1977" i="109"/>
  <c r="M2302" i="109"/>
  <c r="O1921" i="109"/>
  <c r="O1971" i="109"/>
  <c r="M2374" i="109"/>
  <c r="O1958" i="109"/>
  <c r="O1928" i="109"/>
  <c r="O1967" i="109"/>
  <c r="O1926" i="109"/>
  <c r="M2337" i="109"/>
  <c r="O1981" i="109"/>
  <c r="M2369" i="109"/>
  <c r="O1968" i="109"/>
  <c r="O2162" i="109" s="1"/>
  <c r="O1937" i="109"/>
  <c r="O1965" i="109"/>
  <c r="O1944" i="109"/>
  <c r="O1979" i="109"/>
  <c r="O1976" i="109"/>
  <c r="O1988" i="109"/>
  <c r="O1980" i="109"/>
  <c r="M2331" i="109"/>
  <c r="O1970" i="109"/>
  <c r="O1984" i="109"/>
  <c r="O1919" i="109"/>
  <c r="O1923" i="109"/>
  <c r="O1915" i="109"/>
  <c r="O1960" i="109"/>
  <c r="O1978" i="109"/>
  <c r="M2349" i="109"/>
  <c r="M2336" i="109"/>
  <c r="M2361" i="109"/>
  <c r="O1969" i="109"/>
  <c r="O1933" i="109"/>
  <c r="M2352" i="109"/>
  <c r="M2371" i="109"/>
  <c r="M2310" i="109"/>
  <c r="M2347" i="109"/>
  <c r="O1942" i="109"/>
  <c r="O1954" i="109"/>
  <c r="O1931" i="109"/>
  <c r="O1950" i="109"/>
  <c r="O1987" i="109"/>
  <c r="O1982" i="109"/>
  <c r="M2365" i="109"/>
  <c r="O1906" i="109"/>
  <c r="M2353" i="109"/>
  <c r="O1964" i="109"/>
  <c r="M2316" i="109"/>
  <c r="M2373" i="109"/>
  <c r="M2338" i="109"/>
  <c r="O1955" i="109"/>
  <c r="M2343" i="109"/>
  <c r="M2292" i="109"/>
  <c r="M2312" i="109"/>
  <c r="O1881" i="109"/>
  <c r="M2367" i="109"/>
  <c r="M2366" i="109"/>
  <c r="M2314" i="109"/>
  <c r="O1962" i="109"/>
  <c r="O1949" i="109"/>
  <c r="O1974" i="109"/>
  <c r="O1947" i="109"/>
  <c r="O1851" i="109"/>
  <c r="N2052" i="109"/>
  <c r="O1869" i="109"/>
  <c r="R1849" i="109"/>
  <c r="M2246" i="109"/>
  <c r="O1856" i="109"/>
  <c r="O1863" i="109"/>
  <c r="G40" i="119"/>
  <c r="G41" i="119" s="1"/>
  <c r="G47" i="119" s="1"/>
  <c r="Q998" i="109"/>
  <c r="Q972" i="109"/>
  <c r="Q983" i="109"/>
  <c r="Q1003" i="109"/>
  <c r="Q938" i="109"/>
  <c r="Q982" i="109"/>
  <c r="Q980" i="109"/>
  <c r="Q2183" i="109" s="1"/>
  <c r="Q958" i="109"/>
  <c r="Q1004" i="109"/>
  <c r="Q971" i="109"/>
  <c r="Q962" i="109"/>
  <c r="Q966" i="109"/>
  <c r="Q913" i="109"/>
  <c r="R582" i="109"/>
  <c r="R800" i="109"/>
  <c r="R788" i="109"/>
  <c r="R570" i="109"/>
  <c r="Q985" i="109"/>
  <c r="R535" i="109"/>
  <c r="R753" i="109"/>
  <c r="Q1033" i="109"/>
  <c r="R564" i="109"/>
  <c r="R782" i="109"/>
  <c r="R688" i="109"/>
  <c r="R470" i="109"/>
  <c r="Q919" i="109"/>
  <c r="R763" i="109"/>
  <c r="R545" i="109"/>
  <c r="R479" i="109"/>
  <c r="R697" i="109"/>
  <c r="Q994" i="109"/>
  <c r="M33" i="119"/>
  <c r="R568" i="109"/>
  <c r="R786" i="109"/>
  <c r="Q977" i="109"/>
  <c r="R510" i="109"/>
  <c r="R728" i="109"/>
  <c r="Q992" i="109"/>
  <c r="R561" i="109"/>
  <c r="R779" i="109"/>
  <c r="R567" i="109"/>
  <c r="R785" i="109"/>
  <c r="Q991" i="109"/>
  <c r="N20" i="119"/>
  <c r="R757" i="109"/>
  <c r="R539" i="109"/>
  <c r="R594" i="109"/>
  <c r="R812" i="109"/>
  <c r="R733" i="109"/>
  <c r="R515" i="109"/>
  <c r="Q1019" i="109"/>
  <c r="R747" i="109"/>
  <c r="R529" i="109"/>
  <c r="R527" i="109"/>
  <c r="R745" i="109"/>
  <c r="R477" i="109"/>
  <c r="R695" i="109"/>
  <c r="R797" i="109"/>
  <c r="R579" i="109"/>
  <c r="R809" i="109"/>
  <c r="R591" i="109"/>
  <c r="Q974" i="109"/>
  <c r="Q1007" i="109"/>
  <c r="R698" i="109"/>
  <c r="R480" i="109"/>
  <c r="R737" i="109"/>
  <c r="R519" i="109"/>
  <c r="Q1039" i="109"/>
  <c r="R725" i="109"/>
  <c r="R507" i="109"/>
  <c r="Q956" i="109"/>
  <c r="Q929" i="109"/>
  <c r="R736" i="109"/>
  <c r="R518" i="109"/>
  <c r="Q1038" i="109"/>
  <c r="R691" i="109"/>
  <c r="R473" i="109"/>
  <c r="R799" i="109"/>
  <c r="R581" i="109"/>
  <c r="R784" i="109"/>
  <c r="R566" i="109"/>
  <c r="R585" i="109"/>
  <c r="R803" i="109"/>
  <c r="R501" i="109"/>
  <c r="R719" i="109"/>
  <c r="R937" i="109" s="1"/>
  <c r="R793" i="109"/>
  <c r="R575" i="109"/>
  <c r="R795" i="109"/>
  <c r="R577" i="109"/>
  <c r="Q1018" i="109"/>
  <c r="R526" i="109"/>
  <c r="R744" i="109"/>
  <c r="R741" i="109"/>
  <c r="R523" i="109"/>
  <c r="R770" i="109"/>
  <c r="R552" i="109"/>
  <c r="R542" i="109"/>
  <c r="R760" i="109"/>
  <c r="R597" i="109"/>
  <c r="R815" i="109"/>
  <c r="R807" i="109"/>
  <c r="R589" i="109"/>
  <c r="R798" i="109"/>
  <c r="R580" i="109"/>
  <c r="R559" i="109"/>
  <c r="R777" i="109"/>
  <c r="R740" i="109"/>
  <c r="R522" i="109"/>
  <c r="R717" i="109"/>
  <c r="R499" i="109"/>
  <c r="Q1008" i="109"/>
  <c r="P1043" i="109"/>
  <c r="Q1032" i="109"/>
  <c r="R759" i="109"/>
  <c r="R541" i="109"/>
  <c r="R758" i="109"/>
  <c r="R540" i="109"/>
  <c r="R774" i="109"/>
  <c r="R556" i="109"/>
  <c r="R593" i="109"/>
  <c r="R811" i="109"/>
  <c r="R739" i="109"/>
  <c r="R521" i="109"/>
  <c r="R599" i="109"/>
  <c r="R817" i="109"/>
  <c r="R748" i="109"/>
  <c r="R530" i="109"/>
  <c r="R792" i="109"/>
  <c r="R574" i="109"/>
  <c r="R551" i="109"/>
  <c r="R769" i="109"/>
  <c r="Q942" i="109"/>
  <c r="Q951" i="109"/>
  <c r="R801" i="109"/>
  <c r="R583" i="109"/>
  <c r="Q952" i="109"/>
  <c r="R703" i="109"/>
  <c r="R485" i="109"/>
  <c r="R764" i="109"/>
  <c r="R546" i="109"/>
  <c r="R532" i="109"/>
  <c r="R750" i="109"/>
  <c r="R735" i="109"/>
  <c r="R517" i="109"/>
  <c r="Q943" i="109"/>
  <c r="Q1034" i="109"/>
  <c r="R481" i="109"/>
  <c r="R699" i="109"/>
  <c r="R806" i="109"/>
  <c r="R588" i="109"/>
  <c r="R820" i="109"/>
  <c r="R602" i="109"/>
  <c r="Q1002" i="109"/>
  <c r="P2376" i="109"/>
  <c r="R504" i="109"/>
  <c r="R722" i="109"/>
  <c r="I29" i="119"/>
  <c r="I28" i="119"/>
  <c r="R512" i="109"/>
  <c r="R730" i="109"/>
  <c r="R720" i="109"/>
  <c r="R502" i="109"/>
  <c r="R787" i="109"/>
  <c r="R569" i="109"/>
  <c r="Q935" i="109"/>
  <c r="R600" i="109"/>
  <c r="R818" i="109"/>
  <c r="R790" i="109"/>
  <c r="R572" i="109"/>
  <c r="R726" i="109"/>
  <c r="R508" i="109"/>
  <c r="R813" i="109"/>
  <c r="R595" i="109"/>
  <c r="R596" i="109"/>
  <c r="R814" i="109"/>
  <c r="R783" i="109"/>
  <c r="R565" i="109"/>
  <c r="R755" i="109"/>
  <c r="R537" i="109"/>
  <c r="R578" i="109"/>
  <c r="R796" i="109"/>
  <c r="R528" i="109"/>
  <c r="R746" i="109"/>
  <c r="R765" i="109"/>
  <c r="R547" i="109"/>
  <c r="R729" i="109"/>
  <c r="R511" i="109"/>
  <c r="Q967" i="109"/>
  <c r="R707" i="109"/>
  <c r="R489" i="109"/>
  <c r="R780" i="109"/>
  <c r="R562" i="109"/>
  <c r="Q987" i="109"/>
  <c r="R506" i="109"/>
  <c r="R724" i="109"/>
  <c r="R734" i="109"/>
  <c r="R516" i="109"/>
  <c r="Q993" i="109"/>
  <c r="R822" i="109"/>
  <c r="R604" i="109"/>
  <c r="Q1023" i="109"/>
  <c r="R819" i="109"/>
  <c r="R601" i="109"/>
  <c r="R771" i="109"/>
  <c r="R553" i="109"/>
  <c r="R766" i="109"/>
  <c r="R548" i="109"/>
  <c r="R754" i="109"/>
  <c r="R536" i="109"/>
  <c r="R761" i="109"/>
  <c r="R543" i="109"/>
  <c r="R824" i="109"/>
  <c r="R606" i="109"/>
  <c r="Q953" i="109"/>
  <c r="Q961" i="109"/>
  <c r="Q1020" i="109"/>
  <c r="R598" i="109"/>
  <c r="R816" i="109"/>
  <c r="R534" i="109"/>
  <c r="R752" i="109"/>
  <c r="Q932" i="109"/>
  <c r="Q999" i="109"/>
  <c r="Q905" i="109"/>
  <c r="Q825" i="109"/>
  <c r="N33" i="119" s="1"/>
  <c r="Q917" i="109"/>
  <c r="R732" i="109"/>
  <c r="R514" i="109"/>
  <c r="R693" i="109"/>
  <c r="R475" i="109"/>
  <c r="R808" i="109"/>
  <c r="R590" i="109"/>
  <c r="R731" i="109"/>
  <c r="R513" i="109"/>
  <c r="J25" i="119"/>
  <c r="R560" i="109"/>
  <c r="R778" i="109"/>
  <c r="R767" i="109"/>
  <c r="R549" i="109"/>
  <c r="R791" i="109"/>
  <c r="R573" i="109"/>
  <c r="R505" i="109"/>
  <c r="R723" i="109"/>
  <c r="R709" i="109"/>
  <c r="R491" i="109"/>
  <c r="Q948" i="109"/>
  <c r="Q1000" i="109"/>
  <c r="R794" i="109"/>
  <c r="R576" i="109"/>
  <c r="R768" i="109"/>
  <c r="R550" i="109"/>
  <c r="R701" i="109"/>
  <c r="R483" i="109"/>
  <c r="R482" i="109"/>
  <c r="R700" i="109"/>
  <c r="Q1036" i="109"/>
  <c r="R776" i="109"/>
  <c r="R558" i="109"/>
  <c r="Q946" i="109"/>
  <c r="R605" i="109"/>
  <c r="R823" i="109"/>
  <c r="R804" i="109"/>
  <c r="R586" i="109"/>
  <c r="R705" i="109"/>
  <c r="R487" i="109"/>
  <c r="R555" i="109"/>
  <c r="R773" i="109"/>
  <c r="R531" i="109"/>
  <c r="R749" i="109"/>
  <c r="Q925" i="109"/>
  <c r="Q975" i="109"/>
  <c r="R810" i="109"/>
  <c r="R592" i="109"/>
  <c r="Q963" i="109"/>
  <c r="R772" i="109"/>
  <c r="R554" i="109"/>
  <c r="R557" i="109"/>
  <c r="R775" i="109"/>
  <c r="Q1015" i="109"/>
  <c r="Q1027" i="109"/>
  <c r="R805" i="109"/>
  <c r="R587" i="109"/>
  <c r="R756" i="109"/>
  <c r="R538" i="109"/>
  <c r="Q1037" i="109"/>
  <c r="R789" i="109"/>
  <c r="R571" i="109"/>
  <c r="Q955" i="109"/>
  <c r="Q979" i="109"/>
  <c r="R821" i="109"/>
  <c r="R603" i="109"/>
  <c r="Q1042" i="109"/>
  <c r="R738" i="109"/>
  <c r="R520" i="109"/>
  <c r="R743" i="109"/>
  <c r="R525" i="109"/>
  <c r="R711" i="109"/>
  <c r="R493" i="109"/>
  <c r="R584" i="109"/>
  <c r="R802" i="109"/>
  <c r="Q954" i="109"/>
  <c r="R714" i="109"/>
  <c r="R496" i="109"/>
  <c r="R563" i="109"/>
  <c r="R781" i="109"/>
  <c r="R469" i="109"/>
  <c r="Q607" i="109"/>
  <c r="R687" i="109"/>
  <c r="Q909" i="109"/>
  <c r="Q911" i="109"/>
  <c r="Q1017" i="109"/>
  <c r="R751" i="109"/>
  <c r="R533" i="109"/>
  <c r="Q1021" i="109"/>
  <c r="R544" i="109"/>
  <c r="R762" i="109"/>
  <c r="Q1011" i="109"/>
  <c r="R509" i="109"/>
  <c r="R727" i="109"/>
  <c r="R524" i="109"/>
  <c r="R742" i="109"/>
  <c r="AT2279" i="109"/>
  <c r="AT1507" i="109"/>
  <c r="AU1714" i="109" s="1"/>
  <c r="AM1891" i="109"/>
  <c r="AM2091" i="109" s="1"/>
  <c r="AL2284" i="109"/>
  <c r="BJ1845" i="109"/>
  <c r="BJ1638" i="109"/>
  <c r="BK1431" i="109"/>
  <c r="P2387" i="109" l="1"/>
  <c r="BI2335" i="109"/>
  <c r="BI2332" i="109"/>
  <c r="AV2332" i="109"/>
  <c r="AV2335" i="109"/>
  <c r="P2379" i="109"/>
  <c r="V2304" i="109"/>
  <c r="AV2304" i="109"/>
  <c r="BI2304" i="109"/>
  <c r="AI2304" i="109"/>
  <c r="R984" i="109"/>
  <c r="R2187" i="109" s="1"/>
  <c r="AI2250" i="109"/>
  <c r="AI2263" i="109"/>
  <c r="L2439" i="109"/>
  <c r="AI2273" i="109"/>
  <c r="BI2309" i="109"/>
  <c r="AV2305" i="109"/>
  <c r="AI2267" i="109"/>
  <c r="AI2300" i="109"/>
  <c r="BI2254" i="109"/>
  <c r="AV2259" i="109"/>
  <c r="R970" i="109"/>
  <c r="AI2284" i="109"/>
  <c r="AV2290" i="109"/>
  <c r="AV2261" i="109"/>
  <c r="AV2258" i="109"/>
  <c r="AV2269" i="109"/>
  <c r="AV2297" i="109"/>
  <c r="AI2269" i="109"/>
  <c r="BI2319" i="109"/>
  <c r="BI2317" i="109"/>
  <c r="BI2311" i="109"/>
  <c r="P2240" i="109"/>
  <c r="P2433" i="109" s="1"/>
  <c r="P2244" i="109"/>
  <c r="P2437" i="109" s="1"/>
  <c r="P2219" i="109"/>
  <c r="P2412" i="109" s="1"/>
  <c r="P2209" i="109"/>
  <c r="P2198" i="109"/>
  <c r="P2391" i="109" s="1"/>
  <c r="P2210" i="109"/>
  <c r="P2403" i="109" s="1"/>
  <c r="P2239" i="109"/>
  <c r="P2432" i="109" s="1"/>
  <c r="P2190" i="109"/>
  <c r="P2383" i="109" s="1"/>
  <c r="P2245" i="109"/>
  <c r="P2438" i="109" s="1"/>
  <c r="P2185" i="109"/>
  <c r="P2378" i="109" s="1"/>
  <c r="P2187" i="109"/>
  <c r="P2380" i="109" s="1"/>
  <c r="P2218" i="109"/>
  <c r="P2411" i="109" s="1"/>
  <c r="P2222" i="109"/>
  <c r="P2415" i="109" s="1"/>
  <c r="P2237" i="109"/>
  <c r="P2430" i="109" s="1"/>
  <c r="P2199" i="109"/>
  <c r="P2200" i="109"/>
  <c r="P2393" i="109" s="1"/>
  <c r="P2196" i="109"/>
  <c r="P2389" i="109" s="1"/>
  <c r="P2215" i="109"/>
  <c r="P2408" i="109" s="1"/>
  <c r="P2193" i="109"/>
  <c r="P2386" i="109" s="1"/>
  <c r="P2207" i="109"/>
  <c r="P2400" i="109" s="1"/>
  <c r="P2224" i="109"/>
  <c r="P2417" i="109" s="1"/>
  <c r="P2242" i="109"/>
  <c r="P2435" i="109" s="1"/>
  <c r="P2195" i="109"/>
  <c r="P2388" i="109" s="1"/>
  <c r="P2203" i="109"/>
  <c r="P2396" i="109" s="1"/>
  <c r="P2233" i="109"/>
  <c r="P2208" i="109"/>
  <c r="P2401" i="109" s="1"/>
  <c r="P2214" i="109"/>
  <c r="P2407" i="109" s="1"/>
  <c r="P2229" i="109"/>
  <c r="P2422" i="109" s="1"/>
  <c r="P2241" i="109"/>
  <c r="P2434" i="109" s="1"/>
  <c r="P2191" i="109"/>
  <c r="P2384" i="109" s="1"/>
  <c r="P2223" i="109"/>
  <c r="P2416" i="109" s="1"/>
  <c r="P2221" i="109"/>
  <c r="P2414" i="109" s="1"/>
  <c r="P2243" i="109"/>
  <c r="P2436" i="109" s="1"/>
  <c r="P2202" i="109"/>
  <c r="P2395" i="109" s="1"/>
  <c r="P2201" i="109"/>
  <c r="P2394" i="109" s="1"/>
  <c r="P2217" i="109"/>
  <c r="P2410" i="109" s="1"/>
  <c r="P2227" i="109"/>
  <c r="P2420" i="109" s="1"/>
  <c r="P2226" i="109"/>
  <c r="P2419" i="109" s="1"/>
  <c r="P2216" i="109"/>
  <c r="P2409" i="109" s="1"/>
  <c r="P2238" i="109"/>
  <c r="P2431" i="109" s="1"/>
  <c r="P2236" i="109"/>
  <c r="P2429" i="109" s="1"/>
  <c r="P2212" i="109"/>
  <c r="P2405" i="109" s="1"/>
  <c r="P2056" i="109"/>
  <c r="P2192" i="109"/>
  <c r="P2385" i="109" s="1"/>
  <c r="P2230" i="109"/>
  <c r="P2423" i="109" s="1"/>
  <c r="P2228" i="109"/>
  <c r="P2421" i="109" s="1"/>
  <c r="P2231" i="109"/>
  <c r="P2424" i="109" s="1"/>
  <c r="P2206" i="109"/>
  <c r="P2399" i="109" s="1"/>
  <c r="P2205" i="109"/>
  <c r="P2398" i="109" s="1"/>
  <c r="P2232" i="109"/>
  <c r="P2220" i="109"/>
  <c r="P2413" i="109" s="1"/>
  <c r="P2188" i="109"/>
  <c r="P2381" i="109" s="1"/>
  <c r="P2204" i="109"/>
  <c r="P2397" i="109" s="1"/>
  <c r="P2234" i="109"/>
  <c r="P2427" i="109" s="1"/>
  <c r="P2197" i="109"/>
  <c r="P2390" i="109" s="1"/>
  <c r="P2213" i="109"/>
  <c r="P2406" i="109" s="1"/>
  <c r="P2184" i="109"/>
  <c r="P2377" i="109" s="1"/>
  <c r="P2189" i="109"/>
  <c r="P2382" i="109" s="1"/>
  <c r="P2235" i="109"/>
  <c r="P2428" i="109" s="1"/>
  <c r="N2138" i="109"/>
  <c r="N2331" i="109" s="1"/>
  <c r="N2146" i="109"/>
  <c r="N2339" i="109" s="1"/>
  <c r="N2173" i="109"/>
  <c r="N2366" i="109" s="1"/>
  <c r="N2127" i="109"/>
  <c r="N2320" i="109" s="1"/>
  <c r="N2150" i="109"/>
  <c r="N2343" i="109" s="1"/>
  <c r="N2162" i="109"/>
  <c r="N2355" i="109" s="1"/>
  <c r="N2160" i="109"/>
  <c r="N2353" i="109" s="1"/>
  <c r="N2060" i="109"/>
  <c r="N2253" i="109" s="1"/>
  <c r="N2161" i="109"/>
  <c r="N2354" i="109" s="1"/>
  <c r="N2171" i="109"/>
  <c r="N2364" i="109" s="1"/>
  <c r="N2153" i="109"/>
  <c r="N2346" i="109" s="1"/>
  <c r="N2079" i="109"/>
  <c r="N2272" i="109" s="1"/>
  <c r="N2175" i="109"/>
  <c r="N2368" i="109" s="1"/>
  <c r="N2178" i="109"/>
  <c r="N2371" i="109" s="1"/>
  <c r="N2121" i="109"/>
  <c r="N2151" i="109"/>
  <c r="N2344" i="109" s="1"/>
  <c r="N2176" i="109"/>
  <c r="N2369" i="109" s="1"/>
  <c r="N2125" i="109"/>
  <c r="N2318" i="109" s="1"/>
  <c r="N2133" i="109"/>
  <c r="N2326" i="109" s="1"/>
  <c r="N2143" i="109"/>
  <c r="N2336" i="109" s="1"/>
  <c r="N2109" i="109"/>
  <c r="N2302" i="109" s="1"/>
  <c r="N2155" i="109"/>
  <c r="N2348" i="109" s="1"/>
  <c r="N2136" i="109"/>
  <c r="N2329" i="109" s="1"/>
  <c r="N2165" i="109"/>
  <c r="N2358" i="109" s="1"/>
  <c r="N2117" i="109"/>
  <c r="N2310" i="109" s="1"/>
  <c r="N2119" i="109"/>
  <c r="N2312" i="109" s="1"/>
  <c r="N2170" i="109"/>
  <c r="N2363" i="109" s="1"/>
  <c r="N2115" i="109"/>
  <c r="N2308" i="109" s="1"/>
  <c r="N2110" i="109"/>
  <c r="N2303" i="109" s="1"/>
  <c r="N2167" i="109"/>
  <c r="N2360" i="109" s="1"/>
  <c r="N2067" i="109"/>
  <c r="N2260" i="109" s="1"/>
  <c r="N2177" i="109"/>
  <c r="N2370" i="109" s="1"/>
  <c r="N2163" i="109"/>
  <c r="N2356" i="109" s="1"/>
  <c r="N2159" i="109"/>
  <c r="N2352" i="109" s="1"/>
  <c r="N2169" i="109"/>
  <c r="N2362" i="109" s="1"/>
  <c r="N2144" i="109"/>
  <c r="N2337" i="109" s="1"/>
  <c r="N2084" i="109"/>
  <c r="N2277" i="109" s="1"/>
  <c r="N2182" i="109"/>
  <c r="N2375" i="109" s="1"/>
  <c r="N2099" i="109"/>
  <c r="N2292" i="109" s="1"/>
  <c r="N2113" i="109"/>
  <c r="N2306" i="109" s="1"/>
  <c r="N2147" i="109"/>
  <c r="N2340" i="109" s="1"/>
  <c r="N2089" i="109"/>
  <c r="N2282" i="109" s="1"/>
  <c r="N2166" i="109"/>
  <c r="N2359" i="109" s="1"/>
  <c r="N2174" i="109"/>
  <c r="N2367" i="109" s="1"/>
  <c r="N2154" i="109"/>
  <c r="N2347" i="109" s="1"/>
  <c r="N2172" i="109"/>
  <c r="N2365" i="109" s="1"/>
  <c r="N2140" i="109"/>
  <c r="N2073" i="109"/>
  <c r="N2266" i="109" s="1"/>
  <c r="N2168" i="109"/>
  <c r="N2361" i="109" s="1"/>
  <c r="N2156" i="109"/>
  <c r="N2349" i="109" s="1"/>
  <c r="N2152" i="109"/>
  <c r="N2345" i="109" s="1"/>
  <c r="N2122" i="109"/>
  <c r="N2315" i="109" s="1"/>
  <c r="N2179" i="109"/>
  <c r="N2372" i="109" s="1"/>
  <c r="N2141" i="109"/>
  <c r="N2334" i="109" s="1"/>
  <c r="N2145" i="109"/>
  <c r="N2338" i="109" s="1"/>
  <c r="N2164" i="109"/>
  <c r="N2357" i="109" s="1"/>
  <c r="N2158" i="109"/>
  <c r="N2351" i="109" s="1"/>
  <c r="N2181" i="109"/>
  <c r="N2374" i="109" s="1"/>
  <c r="N2148" i="109"/>
  <c r="N2341" i="109" s="1"/>
  <c r="N2058" i="109"/>
  <c r="N2251" i="109" s="1"/>
  <c r="N2149" i="109"/>
  <c r="N2342" i="109" s="1"/>
  <c r="N2157" i="109"/>
  <c r="N2350" i="109" s="1"/>
  <c r="N2123" i="109"/>
  <c r="N2316" i="109" s="1"/>
  <c r="N2105" i="109"/>
  <c r="N2298" i="109" s="1"/>
  <c r="N2120" i="109"/>
  <c r="N2313" i="109" s="1"/>
  <c r="N2131" i="109"/>
  <c r="N2324" i="109" s="1"/>
  <c r="N2180" i="109"/>
  <c r="N2373" i="109" s="1"/>
  <c r="N2129" i="109"/>
  <c r="N2322" i="109" s="1"/>
  <c r="N2102" i="109"/>
  <c r="N2295" i="109" s="1"/>
  <c r="AV2311" i="109"/>
  <c r="BI2256" i="109"/>
  <c r="V2271" i="109"/>
  <c r="AI2287" i="109"/>
  <c r="BI2321" i="109"/>
  <c r="BI2257" i="109"/>
  <c r="AI2262" i="109"/>
  <c r="AI2279" i="109"/>
  <c r="V2297" i="109"/>
  <c r="V2293" i="109"/>
  <c r="AV2263" i="109"/>
  <c r="BI2328" i="109"/>
  <c r="V2269" i="109"/>
  <c r="AI2294" i="109"/>
  <c r="AI2265" i="109"/>
  <c r="V2250" i="109"/>
  <c r="AV2252" i="109"/>
  <c r="AI2252" i="109"/>
  <c r="V2332" i="109"/>
  <c r="BI2268" i="109"/>
  <c r="BI2278" i="109"/>
  <c r="V2327" i="109"/>
  <c r="AV2270" i="109"/>
  <c r="V2273" i="109"/>
  <c r="P2426" i="109"/>
  <c r="BI2290" i="109"/>
  <c r="AV2262" i="109"/>
  <c r="V2261" i="109"/>
  <c r="AV2294" i="109"/>
  <c r="BI2296" i="109"/>
  <c r="V2300" i="109"/>
  <c r="AI2297" i="109"/>
  <c r="BI2291" i="109"/>
  <c r="V2270" i="109"/>
  <c r="BI2265" i="109"/>
  <c r="BI2301" i="109"/>
  <c r="BI2307" i="109"/>
  <c r="AV2289" i="109"/>
  <c r="AI2330" i="109"/>
  <c r="P2404" i="109"/>
  <c r="P2418" i="109"/>
  <c r="O2437" i="109"/>
  <c r="O2406" i="109"/>
  <c r="BI2264" i="109"/>
  <c r="AI2291" i="109"/>
  <c r="BI2325" i="109"/>
  <c r="BI2281" i="109"/>
  <c r="AV2257" i="109"/>
  <c r="AI2258" i="109"/>
  <c r="BI2261" i="109"/>
  <c r="BI2327" i="109"/>
  <c r="V2330" i="109"/>
  <c r="AI2268" i="109"/>
  <c r="V2284" i="109"/>
  <c r="V2281" i="109"/>
  <c r="K2439" i="109"/>
  <c r="AV2250" i="109"/>
  <c r="V2328" i="109"/>
  <c r="AI2254" i="109"/>
  <c r="BI2255" i="109"/>
  <c r="AI2332" i="109"/>
  <c r="V2255" i="109"/>
  <c r="BI2305" i="109"/>
  <c r="AV2267" i="109"/>
  <c r="V2280" i="109"/>
  <c r="BI2323" i="109"/>
  <c r="BI2299" i="109"/>
  <c r="V2294" i="109"/>
  <c r="BI2262" i="109"/>
  <c r="P2392" i="109"/>
  <c r="P2402" i="109"/>
  <c r="AV2265" i="109"/>
  <c r="AV2254" i="109"/>
  <c r="BI2250" i="109"/>
  <c r="BI2297" i="109"/>
  <c r="BI2263" i="109"/>
  <c r="BI2259" i="109"/>
  <c r="V2279" i="109"/>
  <c r="AI2256" i="109"/>
  <c r="V2335" i="109"/>
  <c r="V2290" i="109"/>
  <c r="BI2267" i="109"/>
  <c r="AV2273" i="109"/>
  <c r="BI2273" i="109"/>
  <c r="BI2280" i="109"/>
  <c r="BI2269" i="109"/>
  <c r="V2307" i="109"/>
  <c r="AI2311" i="109"/>
  <c r="AV2256" i="109"/>
  <c r="V2323" i="109"/>
  <c r="BI2293" i="109"/>
  <c r="AV2330" i="109"/>
  <c r="V2265" i="109"/>
  <c r="AI2305" i="109"/>
  <c r="V2289" i="109"/>
  <c r="AV2285" i="109"/>
  <c r="AV2309" i="109"/>
  <c r="J2439" i="109"/>
  <c r="BI2287" i="109"/>
  <c r="AI2271" i="109"/>
  <c r="AV2271" i="109"/>
  <c r="BI2330" i="109"/>
  <c r="AI2290" i="109"/>
  <c r="V2262" i="109"/>
  <c r="AI2275" i="109"/>
  <c r="BI2289" i="109"/>
  <c r="BI2258" i="109"/>
  <c r="V2285" i="109"/>
  <c r="P2425" i="109"/>
  <c r="AI2293" i="109"/>
  <c r="V2268" i="109"/>
  <c r="AI2257" i="109"/>
  <c r="BI2283" i="109"/>
  <c r="V2259" i="109"/>
  <c r="BI2270" i="109"/>
  <c r="AI2309" i="109"/>
  <c r="AV2255" i="109"/>
  <c r="V2299" i="109"/>
  <c r="O2409" i="109"/>
  <c r="V2301" i="109"/>
  <c r="V2309" i="109"/>
  <c r="AV2293" i="109"/>
  <c r="V2319" i="109"/>
  <c r="AV2287" i="109"/>
  <c r="V2305" i="109"/>
  <c r="AI2270" i="109"/>
  <c r="V2252" i="109"/>
  <c r="V2275" i="109"/>
  <c r="V2283" i="109"/>
  <c r="V2256" i="109"/>
  <c r="V2264" i="109"/>
  <c r="V2278" i="109"/>
  <c r="AV2268" i="109"/>
  <c r="AI2261" i="109"/>
  <c r="BI2285" i="109"/>
  <c r="V2263" i="109"/>
  <c r="BI2276" i="109"/>
  <c r="V2296" i="109"/>
  <c r="AI2289" i="109"/>
  <c r="V2325" i="109"/>
  <c r="BI2252" i="109"/>
  <c r="V2254" i="109"/>
  <c r="AI2264" i="109"/>
  <c r="AV2291" i="109"/>
  <c r="V2288" i="109"/>
  <c r="V2258" i="109"/>
  <c r="V2257" i="109"/>
  <c r="V2276" i="109"/>
  <c r="AI2255" i="109"/>
  <c r="AI2259" i="109"/>
  <c r="V2287" i="109"/>
  <c r="V2321" i="109"/>
  <c r="BI2294" i="109"/>
  <c r="BI2271" i="109"/>
  <c r="AI2285" i="109"/>
  <c r="V2317" i="109"/>
  <c r="V2267" i="109"/>
  <c r="AV2264" i="109"/>
  <c r="V2311" i="109"/>
  <c r="AN2300" i="109"/>
  <c r="R1009" i="109"/>
  <c r="CB22" i="119"/>
  <c r="CC22" i="119" s="1"/>
  <c r="CD22" i="119" s="1"/>
  <c r="CE22" i="119" s="1"/>
  <c r="CF22" i="119" s="1"/>
  <c r="CG22" i="119" s="1"/>
  <c r="CH22" i="119" s="1"/>
  <c r="CI22" i="119" s="1"/>
  <c r="CJ22" i="119" s="1"/>
  <c r="CK22" i="119" s="1"/>
  <c r="CL22" i="119" s="1"/>
  <c r="BC1989" i="109"/>
  <c r="AX1886" i="109"/>
  <c r="AX2086" i="109" s="1"/>
  <c r="AW2275" i="109"/>
  <c r="AX1882" i="109"/>
  <c r="AX2082" i="109" s="1"/>
  <c r="BC2004" i="109"/>
  <c r="AP1637" i="109"/>
  <c r="R916" i="109"/>
  <c r="R927" i="109"/>
  <c r="AN1895" i="109"/>
  <c r="AN2095" i="109" s="1"/>
  <c r="R839" i="109"/>
  <c r="R1030" i="109"/>
  <c r="R988" i="109"/>
  <c r="R918" i="109"/>
  <c r="R906" i="109"/>
  <c r="R1012" i="109"/>
  <c r="AO1913" i="109"/>
  <c r="AO2107" i="109" s="1"/>
  <c r="R965" i="109"/>
  <c r="R1013" i="109"/>
  <c r="R923" i="109"/>
  <c r="R978" i="109"/>
  <c r="R864" i="109"/>
  <c r="R1035" i="109"/>
  <c r="R950" i="109"/>
  <c r="R990" i="109"/>
  <c r="R1016" i="109"/>
  <c r="K23" i="119"/>
  <c r="R986" i="109"/>
  <c r="R1025" i="109"/>
  <c r="R964" i="109"/>
  <c r="R995" i="109"/>
  <c r="R947" i="109"/>
  <c r="R996" i="109"/>
  <c r="R941" i="109"/>
  <c r="R959" i="109"/>
  <c r="R969" i="109"/>
  <c r="R997" i="109"/>
  <c r="R870" i="109"/>
  <c r="R944" i="109"/>
  <c r="R880" i="109"/>
  <c r="AJ1435" i="109"/>
  <c r="AK1642" i="109" s="1"/>
  <c r="AJ1437" i="109"/>
  <c r="AK1644" i="109" s="1"/>
  <c r="AO1477" i="109"/>
  <c r="AP1684" i="109" s="1"/>
  <c r="AO1481" i="109"/>
  <c r="AP1688" i="109" s="1"/>
  <c r="AP1499" i="109"/>
  <c r="AQ1706" i="109" s="1"/>
  <c r="AJ1442" i="109"/>
  <c r="AP1505" i="109"/>
  <c r="AQ1712" i="109" s="1"/>
  <c r="R894" i="109"/>
  <c r="R1022" i="109"/>
  <c r="R829" i="109"/>
  <c r="R983" i="109"/>
  <c r="R956" i="109"/>
  <c r="R1028" i="109"/>
  <c r="R985" i="109"/>
  <c r="R1031" i="109"/>
  <c r="R1024" i="109"/>
  <c r="R1019" i="109"/>
  <c r="R1029" i="109"/>
  <c r="R919" i="109"/>
  <c r="R989" i="109"/>
  <c r="R915" i="109"/>
  <c r="R1005" i="109"/>
  <c r="R982" i="109"/>
  <c r="R921" i="109"/>
  <c r="R957" i="109"/>
  <c r="H42" i="119"/>
  <c r="H48" i="119" s="1"/>
  <c r="H49" i="119" s="1"/>
  <c r="R976" i="109"/>
  <c r="R1033" i="109"/>
  <c r="R1006" i="109"/>
  <c r="R967" i="109"/>
  <c r="R1032" i="109"/>
  <c r="R977" i="109"/>
  <c r="R875" i="109"/>
  <c r="R974" i="109"/>
  <c r="R991" i="109"/>
  <c r="R942" i="109"/>
  <c r="R980" i="109"/>
  <c r="R2183" i="109" s="1"/>
  <c r="R929" i="109"/>
  <c r="R1040" i="109"/>
  <c r="R938" i="109"/>
  <c r="R1039" i="109"/>
  <c r="R1004" i="109"/>
  <c r="R1020" i="109"/>
  <c r="R971" i="109"/>
  <c r="R1008" i="109"/>
  <c r="R966" i="109"/>
  <c r="R932" i="109"/>
  <c r="R994" i="109"/>
  <c r="R998" i="109"/>
  <c r="R1003" i="109"/>
  <c r="R846" i="109"/>
  <c r="W1047" i="109"/>
  <c r="U1237" i="109"/>
  <c r="V1237" i="109" s="1"/>
  <c r="R992" i="109"/>
  <c r="R913" i="109"/>
  <c r="R888" i="109"/>
  <c r="AH1845" i="109"/>
  <c r="AP34" i="119" s="1"/>
  <c r="S662" i="109"/>
  <c r="S444" i="109"/>
  <c r="AI1642" i="109"/>
  <c r="S648" i="109"/>
  <c r="S430" i="109"/>
  <c r="S646" i="109"/>
  <c r="S428" i="109"/>
  <c r="S395" i="109"/>
  <c r="S613" i="109"/>
  <c r="R891" i="109"/>
  <c r="R999" i="109"/>
  <c r="S628" i="109"/>
  <c r="S410" i="109"/>
  <c r="S393" i="109"/>
  <c r="S611" i="109"/>
  <c r="R866" i="109"/>
  <c r="R831" i="109"/>
  <c r="S673" i="109"/>
  <c r="S455" i="109"/>
  <c r="S657" i="109"/>
  <c r="S439" i="109"/>
  <c r="S434" i="109"/>
  <c r="S652" i="109"/>
  <c r="S452" i="109"/>
  <c r="S670" i="109"/>
  <c r="S416" i="109"/>
  <c r="S634" i="109"/>
  <c r="S852" i="109" s="1"/>
  <c r="S458" i="109"/>
  <c r="S676" i="109"/>
  <c r="S403" i="109"/>
  <c r="S621" i="109"/>
  <c r="AO34" i="119"/>
  <c r="M2439" i="109"/>
  <c r="P1969" i="109"/>
  <c r="P1926" i="109"/>
  <c r="P1928" i="109"/>
  <c r="P1958" i="109"/>
  <c r="P1900" i="109"/>
  <c r="P1884" i="109"/>
  <c r="P1879" i="109"/>
  <c r="P1916" i="109"/>
  <c r="P1925" i="109"/>
  <c r="P1985" i="109"/>
  <c r="P1923" i="109"/>
  <c r="P1984" i="109"/>
  <c r="P1980" i="109"/>
  <c r="P1979" i="109"/>
  <c r="P1981" i="109"/>
  <c r="P1983" i="109"/>
  <c r="P1956" i="109"/>
  <c r="P1952" i="109"/>
  <c r="P1972" i="109"/>
  <c r="P1929" i="109"/>
  <c r="P1974" i="109"/>
  <c r="P1962" i="109"/>
  <c r="P1964" i="109"/>
  <c r="P1933" i="109"/>
  <c r="P1965" i="109"/>
  <c r="P1968" i="109"/>
  <c r="P1967" i="109"/>
  <c r="P1971" i="109"/>
  <c r="P1977" i="109"/>
  <c r="N2333" i="109"/>
  <c r="P1953" i="109"/>
  <c r="P1903" i="109"/>
  <c r="P1957" i="109"/>
  <c r="P1963" i="109"/>
  <c r="P1927" i="109"/>
  <c r="P1939" i="109"/>
  <c r="P1949" i="109"/>
  <c r="P1955" i="109"/>
  <c r="P2149" i="109" s="1"/>
  <c r="P1906" i="109"/>
  <c r="P1942" i="109"/>
  <c r="P1988" i="109"/>
  <c r="P1944" i="109"/>
  <c r="P1937" i="109"/>
  <c r="P1921" i="109"/>
  <c r="P1966" i="109"/>
  <c r="P1889" i="109"/>
  <c r="P1986" i="109"/>
  <c r="P1982" i="109"/>
  <c r="P1950" i="109"/>
  <c r="P1954" i="109"/>
  <c r="P1960" i="109"/>
  <c r="P1975" i="109"/>
  <c r="P1947" i="109"/>
  <c r="P1881" i="109"/>
  <c r="N2314" i="109"/>
  <c r="P1987" i="109"/>
  <c r="P1931" i="109"/>
  <c r="P1978" i="109"/>
  <c r="P1915" i="109"/>
  <c r="P1919" i="109"/>
  <c r="P1970" i="109"/>
  <c r="P1976" i="109"/>
  <c r="P1946" i="109"/>
  <c r="P2140" i="109" s="1"/>
  <c r="P1973" i="109"/>
  <c r="N2274" i="109"/>
  <c r="P1951" i="109"/>
  <c r="P1961" i="109"/>
  <c r="P1935" i="109"/>
  <c r="P1959" i="109"/>
  <c r="P1851" i="109"/>
  <c r="O2052" i="109"/>
  <c r="P1856" i="109"/>
  <c r="S1849" i="109"/>
  <c r="P1869" i="109"/>
  <c r="P2073" i="109" s="1"/>
  <c r="P1863" i="109"/>
  <c r="G42" i="119"/>
  <c r="G48" i="119" s="1"/>
  <c r="G49" i="119" s="1"/>
  <c r="R958" i="109"/>
  <c r="R961" i="109"/>
  <c r="R952" i="109"/>
  <c r="R962" i="109"/>
  <c r="S469" i="109"/>
  <c r="R607" i="109"/>
  <c r="S687" i="109"/>
  <c r="S781" i="109"/>
  <c r="S563" i="109"/>
  <c r="S584" i="109"/>
  <c r="S802" i="109"/>
  <c r="R1023" i="109"/>
  <c r="R993" i="109"/>
  <c r="S773" i="109"/>
  <c r="S555" i="109"/>
  <c r="S768" i="109"/>
  <c r="S550" i="109"/>
  <c r="S709" i="109"/>
  <c r="S491" i="109"/>
  <c r="S505" i="109"/>
  <c r="S723" i="109"/>
  <c r="S791" i="109"/>
  <c r="S573" i="109"/>
  <c r="S590" i="109"/>
  <c r="S808" i="109"/>
  <c r="S693" i="109"/>
  <c r="S475" i="109"/>
  <c r="S816" i="109"/>
  <c r="S598" i="109"/>
  <c r="R1042" i="109"/>
  <c r="S543" i="109"/>
  <c r="S761" i="109"/>
  <c r="R972" i="109"/>
  <c r="S766" i="109"/>
  <c r="S984" i="109" s="1"/>
  <c r="S548" i="109"/>
  <c r="S819" i="109"/>
  <c r="S601" i="109"/>
  <c r="S562" i="109"/>
  <c r="S780" i="109"/>
  <c r="S707" i="109"/>
  <c r="S489" i="109"/>
  <c r="R973" i="109"/>
  <c r="R1001" i="109"/>
  <c r="R1036" i="109"/>
  <c r="I40" i="119"/>
  <c r="I30" i="119"/>
  <c r="S504" i="109"/>
  <c r="S722" i="109"/>
  <c r="Q2376" i="109"/>
  <c r="S602" i="109"/>
  <c r="S820" i="109"/>
  <c r="R968" i="109"/>
  <c r="R987" i="109"/>
  <c r="R1010" i="109"/>
  <c r="S739" i="109"/>
  <c r="S521" i="109"/>
  <c r="S811" i="109"/>
  <c r="S593" i="109"/>
  <c r="S499" i="109"/>
  <c r="S717" i="109"/>
  <c r="S559" i="109"/>
  <c r="S777" i="109"/>
  <c r="S580" i="109"/>
  <c r="S798" i="109"/>
  <c r="S770" i="109"/>
  <c r="S552" i="109"/>
  <c r="S793" i="109"/>
  <c r="S575" i="109"/>
  <c r="S719" i="109"/>
  <c r="S937" i="109" s="1"/>
  <c r="S501" i="109"/>
  <c r="S585" i="109"/>
  <c r="S803" i="109"/>
  <c r="S799" i="109"/>
  <c r="S581" i="109"/>
  <c r="S473" i="109"/>
  <c r="S691" i="109"/>
  <c r="R954" i="109"/>
  <c r="S725" i="109"/>
  <c r="S507" i="109"/>
  <c r="S737" i="109"/>
  <c r="S519" i="109"/>
  <c r="S480" i="109"/>
  <c r="S698" i="109"/>
  <c r="R1015" i="109"/>
  <c r="R951" i="109"/>
  <c r="R981" i="109"/>
  <c r="S688" i="109"/>
  <c r="S470" i="109"/>
  <c r="S564" i="109"/>
  <c r="S782" i="109"/>
  <c r="R960" i="109"/>
  <c r="S509" i="109"/>
  <c r="S727" i="109"/>
  <c r="S751" i="109"/>
  <c r="S533" i="109"/>
  <c r="S714" i="109"/>
  <c r="S496" i="109"/>
  <c r="S525" i="109"/>
  <c r="S743" i="109"/>
  <c r="M21" i="119"/>
  <c r="L23" i="119"/>
  <c r="S538" i="109"/>
  <c r="S756" i="109"/>
  <c r="S775" i="109"/>
  <c r="S557" i="109"/>
  <c r="S749" i="109"/>
  <c r="S531" i="109"/>
  <c r="S700" i="109"/>
  <c r="S482" i="109"/>
  <c r="S701" i="109"/>
  <c r="S483" i="109"/>
  <c r="S778" i="109"/>
  <c r="S560" i="109"/>
  <c r="R1026" i="109"/>
  <c r="Q1043" i="109"/>
  <c r="R979" i="109"/>
  <c r="R1037" i="109"/>
  <c r="S516" i="109"/>
  <c r="S734" i="109"/>
  <c r="S506" i="109"/>
  <c r="S724" i="109"/>
  <c r="R925" i="109"/>
  <c r="S547" i="109"/>
  <c r="S765" i="109"/>
  <c r="S746" i="109"/>
  <c r="S528" i="109"/>
  <c r="S814" i="109"/>
  <c r="S596" i="109"/>
  <c r="S790" i="109"/>
  <c r="S572" i="109"/>
  <c r="S600" i="109"/>
  <c r="S818" i="109"/>
  <c r="R948" i="109"/>
  <c r="R1038" i="109"/>
  <c r="S699" i="109"/>
  <c r="S481" i="109"/>
  <c r="S735" i="109"/>
  <c r="S517" i="109"/>
  <c r="S485" i="109"/>
  <c r="S703" i="109"/>
  <c r="S801" i="109"/>
  <c r="S583" i="109"/>
  <c r="S748" i="109"/>
  <c r="S530" i="109"/>
  <c r="S540" i="109"/>
  <c r="S758" i="109"/>
  <c r="S759" i="109"/>
  <c r="S541" i="109"/>
  <c r="R935" i="109"/>
  <c r="S795" i="109"/>
  <c r="S577" i="109"/>
  <c r="R1011" i="109"/>
  <c r="S566" i="109"/>
  <c r="S784" i="109"/>
  <c r="R1017" i="109"/>
  <c r="R909" i="109"/>
  <c r="R943" i="109"/>
  <c r="R955" i="109"/>
  <c r="S591" i="109"/>
  <c r="S809" i="109"/>
  <c r="S745" i="109"/>
  <c r="S527" i="109"/>
  <c r="S812" i="109"/>
  <c r="S594" i="109"/>
  <c r="R975" i="109"/>
  <c r="S742" i="109"/>
  <c r="S524" i="109"/>
  <c r="R905" i="109"/>
  <c r="R825" i="109"/>
  <c r="O33" i="119" s="1"/>
  <c r="S711" i="109"/>
  <c r="S493" i="109"/>
  <c r="S738" i="109"/>
  <c r="S520" i="109"/>
  <c r="S821" i="109"/>
  <c r="S603" i="109"/>
  <c r="S571" i="109"/>
  <c r="S789" i="109"/>
  <c r="S705" i="109"/>
  <c r="S487" i="109"/>
  <c r="R1041" i="109"/>
  <c r="S513" i="109"/>
  <c r="S731" i="109"/>
  <c r="R911" i="109"/>
  <c r="S732" i="109"/>
  <c r="S514" i="109"/>
  <c r="S534" i="109"/>
  <c r="S752" i="109"/>
  <c r="S970" i="109" s="1"/>
  <c r="S729" i="109"/>
  <c r="S511" i="109"/>
  <c r="R1014" i="109"/>
  <c r="S726" i="109"/>
  <c r="S508" i="109"/>
  <c r="S730" i="109"/>
  <c r="S512" i="109"/>
  <c r="S588" i="109"/>
  <c r="S806" i="109"/>
  <c r="R953" i="109"/>
  <c r="S532" i="109"/>
  <c r="S750" i="109"/>
  <c r="S551" i="109"/>
  <c r="S769" i="109"/>
  <c r="S817" i="109"/>
  <c r="S599" i="109"/>
  <c r="S556" i="109"/>
  <c r="S774" i="109"/>
  <c r="R1021" i="109"/>
  <c r="R1002" i="109"/>
  <c r="S518" i="109"/>
  <c r="S736" i="109"/>
  <c r="R1027" i="109"/>
  <c r="S747" i="109"/>
  <c r="S529" i="109"/>
  <c r="S785" i="109"/>
  <c r="S567" i="109"/>
  <c r="R946" i="109"/>
  <c r="S568" i="109"/>
  <c r="S786" i="109"/>
  <c r="S479" i="109"/>
  <c r="S697" i="109"/>
  <c r="R1000" i="109"/>
  <c r="S535" i="109"/>
  <c r="S753" i="109"/>
  <c r="R1018" i="109"/>
  <c r="R945" i="109"/>
  <c r="S544" i="109"/>
  <c r="S762" i="109"/>
  <c r="R1007" i="109"/>
  <c r="S587" i="109"/>
  <c r="S805" i="109"/>
  <c r="S554" i="109"/>
  <c r="S772" i="109"/>
  <c r="S592" i="109"/>
  <c r="S810" i="109"/>
  <c r="S804" i="109"/>
  <c r="S586" i="109"/>
  <c r="S605" i="109"/>
  <c r="S823" i="109"/>
  <c r="S776" i="109"/>
  <c r="S558" i="109"/>
  <c r="S576" i="109"/>
  <c r="S794" i="109"/>
  <c r="S767" i="109"/>
  <c r="S549" i="109"/>
  <c r="J28" i="119"/>
  <c r="J29" i="119"/>
  <c r="R949" i="109"/>
  <c r="R1034" i="109"/>
  <c r="S824" i="109"/>
  <c r="S606" i="109"/>
  <c r="S754" i="109"/>
  <c r="S536" i="109"/>
  <c r="S553" i="109"/>
  <c r="S771" i="109"/>
  <c r="S604" i="109"/>
  <c r="S822" i="109"/>
  <c r="S578" i="109"/>
  <c r="S796" i="109"/>
  <c r="S755" i="109"/>
  <c r="S537" i="109"/>
  <c r="S565" i="109"/>
  <c r="S783" i="109"/>
  <c r="S595" i="109"/>
  <c r="S813" i="109"/>
  <c r="S787" i="109"/>
  <c r="S569" i="109"/>
  <c r="S720" i="109"/>
  <c r="S502" i="109"/>
  <c r="R940" i="109"/>
  <c r="R917" i="109"/>
  <c r="S764" i="109"/>
  <c r="S546" i="109"/>
  <c r="S574" i="109"/>
  <c r="S792" i="109"/>
  <c r="S522" i="109"/>
  <c r="S740" i="109"/>
  <c r="S807" i="109"/>
  <c r="S589" i="109"/>
  <c r="S597" i="109"/>
  <c r="S815" i="109"/>
  <c r="S760" i="109"/>
  <c r="S542" i="109"/>
  <c r="S523" i="109"/>
  <c r="S741" i="109"/>
  <c r="S526" i="109"/>
  <c r="S744" i="109"/>
  <c r="S797" i="109"/>
  <c r="S579" i="109"/>
  <c r="S695" i="109"/>
  <c r="S477" i="109"/>
  <c r="R963" i="109"/>
  <c r="S733" i="109"/>
  <c r="S515" i="109"/>
  <c r="S539" i="109"/>
  <c r="S757" i="109"/>
  <c r="O20" i="119"/>
  <c r="S779" i="109"/>
  <c r="S561" i="109"/>
  <c r="S728" i="109"/>
  <c r="S510" i="109"/>
  <c r="S763" i="109"/>
  <c r="S545" i="109"/>
  <c r="S788" i="109"/>
  <c r="S570" i="109"/>
  <c r="S582" i="109"/>
  <c r="S800" i="109"/>
  <c r="AV2279" i="109"/>
  <c r="AV2275" i="109"/>
  <c r="AN1891" i="109"/>
  <c r="AN2091" i="109" s="1"/>
  <c r="AM2284" i="109"/>
  <c r="AU1507" i="109"/>
  <c r="AW1714" i="109" s="1"/>
  <c r="AM2288" i="109"/>
  <c r="BK1638" i="109"/>
  <c r="BK1845" i="109"/>
  <c r="BL1431" i="109"/>
  <c r="AQ1637" i="109" l="1"/>
  <c r="AR1844" i="109" s="1"/>
  <c r="AQ1844" i="109"/>
  <c r="AK1442" i="109"/>
  <c r="AL1649" i="109" s="1"/>
  <c r="AK1649" i="109"/>
  <c r="O2355" i="109"/>
  <c r="S1009" i="109"/>
  <c r="S2212" i="109" s="1"/>
  <c r="N2246" i="109"/>
  <c r="P2249" i="109"/>
  <c r="Q2249" i="109"/>
  <c r="O2121" i="109"/>
  <c r="O2314" i="109" s="1"/>
  <c r="O2175" i="109"/>
  <c r="O2109" i="109"/>
  <c r="O2302" i="109" s="1"/>
  <c r="O2160" i="109"/>
  <c r="O2353" i="109" s="1"/>
  <c r="O2166" i="109"/>
  <c r="O2359" i="109" s="1"/>
  <c r="O2148" i="109"/>
  <c r="O2341" i="109" s="1"/>
  <c r="O2084" i="109"/>
  <c r="O2277" i="109" s="1"/>
  <c r="O2110" i="109"/>
  <c r="O2303" i="109" s="1"/>
  <c r="O2115" i="109"/>
  <c r="O2308" i="109" s="1"/>
  <c r="O2155" i="109"/>
  <c r="O2125" i="109"/>
  <c r="O2318" i="109" s="1"/>
  <c r="O2058" i="109"/>
  <c r="O2251" i="109" s="1"/>
  <c r="O2182" i="109"/>
  <c r="O2375" i="109" s="1"/>
  <c r="O2179" i="109"/>
  <c r="O2372" i="109" s="1"/>
  <c r="O2129" i="109"/>
  <c r="O2322" i="109" s="1"/>
  <c r="O2169" i="109"/>
  <c r="O2362" i="109" s="1"/>
  <c r="O2089" i="109"/>
  <c r="O2282" i="109" s="1"/>
  <c r="O2176" i="109"/>
  <c r="O2369" i="109" s="1"/>
  <c r="O2144" i="109"/>
  <c r="O2337" i="109" s="1"/>
  <c r="O2170" i="109"/>
  <c r="O2363" i="109" s="1"/>
  <c r="O2079" i="109"/>
  <c r="O2272" i="109" s="1"/>
  <c r="O2133" i="109"/>
  <c r="O2326" i="109" s="1"/>
  <c r="O2147" i="109"/>
  <c r="O2340" i="109" s="1"/>
  <c r="O2067" i="109"/>
  <c r="O2260" i="109" s="1"/>
  <c r="O2149" i="109"/>
  <c r="O2342" i="109" s="1"/>
  <c r="O2136" i="109"/>
  <c r="O2329" i="109" s="1"/>
  <c r="O2174" i="109"/>
  <c r="O2367" i="109" s="1"/>
  <c r="O2158" i="109"/>
  <c r="O2351" i="109" s="1"/>
  <c r="O2105" i="109"/>
  <c r="O2298" i="109" s="1"/>
  <c r="O2157" i="109"/>
  <c r="O2350" i="109" s="1"/>
  <c r="O2167" i="109"/>
  <c r="O2360" i="109" s="1"/>
  <c r="O2102" i="109"/>
  <c r="O2295" i="109" s="1"/>
  <c r="O2168" i="109"/>
  <c r="O2361" i="109" s="1"/>
  <c r="O2081" i="109"/>
  <c r="O2274" i="109" s="1"/>
  <c r="O2178" i="109"/>
  <c r="O2371" i="109" s="1"/>
  <c r="O2172" i="109"/>
  <c r="O2365" i="109" s="1"/>
  <c r="O2161" i="109"/>
  <c r="O2354" i="109" s="1"/>
  <c r="O2099" i="109"/>
  <c r="O2119" i="109"/>
  <c r="O2312" i="109" s="1"/>
  <c r="O2145" i="109"/>
  <c r="O2338" i="109" s="1"/>
  <c r="O2138" i="109"/>
  <c r="O2331" i="109" s="1"/>
  <c r="O2060" i="109"/>
  <c r="O2253" i="109" s="1"/>
  <c r="O2177" i="109"/>
  <c r="O2370" i="109" s="1"/>
  <c r="O2141" i="109"/>
  <c r="O2334" i="109" s="1"/>
  <c r="O2143" i="109"/>
  <c r="O2336" i="109" s="1"/>
  <c r="O2181" i="109"/>
  <c r="O2374" i="109" s="1"/>
  <c r="O2164" i="109"/>
  <c r="O2357" i="109" s="1"/>
  <c r="O2154" i="109"/>
  <c r="O2347" i="109" s="1"/>
  <c r="O2163" i="109"/>
  <c r="O2356" i="109" s="1"/>
  <c r="O2151" i="109"/>
  <c r="O2344" i="109" s="1"/>
  <c r="O2173" i="109"/>
  <c r="O2366" i="109" s="1"/>
  <c r="O2153" i="109"/>
  <c r="O2346" i="109" s="1"/>
  <c r="O2150" i="109"/>
  <c r="O2343" i="109" s="1"/>
  <c r="O2073" i="109"/>
  <c r="O2266" i="109" s="1"/>
  <c r="O2117" i="109"/>
  <c r="O2310" i="109" s="1"/>
  <c r="O2146" i="109"/>
  <c r="O2339" i="109" s="1"/>
  <c r="O2127" i="109"/>
  <c r="O2320" i="109" s="1"/>
  <c r="O2159" i="109"/>
  <c r="O2352" i="109" s="1"/>
  <c r="O2180" i="109"/>
  <c r="O2373" i="109" s="1"/>
  <c r="O2123" i="109"/>
  <c r="O2316" i="109" s="1"/>
  <c r="O2156" i="109"/>
  <c r="O2349" i="109" s="1"/>
  <c r="O2122" i="109"/>
  <c r="O2315" i="109" s="1"/>
  <c r="O2120" i="109"/>
  <c r="O2313" i="109" s="1"/>
  <c r="O2171" i="109"/>
  <c r="O2364" i="109" s="1"/>
  <c r="O2131" i="109"/>
  <c r="O2324" i="109" s="1"/>
  <c r="O2165" i="109"/>
  <c r="O2358" i="109" s="1"/>
  <c r="O2113" i="109"/>
  <c r="O2306" i="109" s="1"/>
  <c r="O2152" i="109"/>
  <c r="O2345" i="109" s="1"/>
  <c r="R2093" i="109"/>
  <c r="R2286" i="109" s="1"/>
  <c r="S2187" i="109"/>
  <c r="S2380" i="109" s="1"/>
  <c r="Q2197" i="109"/>
  <c r="Q2390" i="109" s="1"/>
  <c r="Q2228" i="109"/>
  <c r="Q2421" i="109" s="1"/>
  <c r="Q2234" i="109"/>
  <c r="Q2427" i="109" s="1"/>
  <c r="Q2206" i="109"/>
  <c r="Q2399" i="109" s="1"/>
  <c r="Q2226" i="109"/>
  <c r="Q2419" i="109" s="1"/>
  <c r="Q2242" i="109"/>
  <c r="Q2435" i="109" s="1"/>
  <c r="Q2205" i="109"/>
  <c r="Q2398" i="109" s="1"/>
  <c r="Q2189" i="109"/>
  <c r="Q2382" i="109" s="1"/>
  <c r="Q2214" i="109"/>
  <c r="Q2407" i="109" s="1"/>
  <c r="Q2209" i="109"/>
  <c r="Q2402" i="109" s="1"/>
  <c r="Q2244" i="109"/>
  <c r="Q2437" i="109" s="1"/>
  <c r="Q2199" i="109"/>
  <c r="Q2392" i="109" s="1"/>
  <c r="Q2201" i="109"/>
  <c r="Q2394" i="109" s="1"/>
  <c r="Q2230" i="109"/>
  <c r="Q2423" i="109" s="1"/>
  <c r="Q2245" i="109"/>
  <c r="Q2438" i="109" s="1"/>
  <c r="Q2221" i="109"/>
  <c r="Q2414" i="109" s="1"/>
  <c r="Q2235" i="109"/>
  <c r="Q2428" i="109" s="1"/>
  <c r="Q2188" i="109"/>
  <c r="Q2381" i="109" s="1"/>
  <c r="Q2208" i="109"/>
  <c r="Q2401" i="109" s="1"/>
  <c r="Q2232" i="109"/>
  <c r="Q2425" i="109" s="1"/>
  <c r="Q2213" i="109"/>
  <c r="Q2406" i="109" s="1"/>
  <c r="Q2224" i="109"/>
  <c r="Q2417" i="109" s="1"/>
  <c r="Q2212" i="109"/>
  <c r="Q2200" i="109"/>
  <c r="Q2393" i="109" s="1"/>
  <c r="Q2216" i="109"/>
  <c r="Q2409" i="109" s="1"/>
  <c r="Q2222" i="109"/>
  <c r="Q2415" i="109" s="1"/>
  <c r="Q2192" i="109"/>
  <c r="Q2385" i="109" s="1"/>
  <c r="Q2233" i="109"/>
  <c r="Q2426" i="109" s="1"/>
  <c r="Q2240" i="109"/>
  <c r="Q2433" i="109" s="1"/>
  <c r="Q2220" i="109"/>
  <c r="Q2413" i="109" s="1"/>
  <c r="Q2191" i="109"/>
  <c r="Q2384" i="109" s="1"/>
  <c r="Q2184" i="109"/>
  <c r="Q2377" i="109" s="1"/>
  <c r="Q2194" i="109"/>
  <c r="Q2387" i="109" s="1"/>
  <c r="Q2219" i="109"/>
  <c r="Q2412" i="109" s="1"/>
  <c r="Q2225" i="109"/>
  <c r="Q2418" i="109" s="1"/>
  <c r="Q2239" i="109"/>
  <c r="Q2432" i="109" s="1"/>
  <c r="Q2185" i="109"/>
  <c r="Q2378" i="109" s="1"/>
  <c r="Q2210" i="109"/>
  <c r="Q2403" i="109" s="1"/>
  <c r="Q2223" i="109"/>
  <c r="Q2416" i="109" s="1"/>
  <c r="Q2202" i="109"/>
  <c r="Q2395" i="109" s="1"/>
  <c r="Q2203" i="109"/>
  <c r="Q2396" i="109" s="1"/>
  <c r="Q2217" i="109"/>
  <c r="Q2410" i="109" s="1"/>
  <c r="Q2196" i="109"/>
  <c r="Q2389" i="109" s="1"/>
  <c r="Q2198" i="109"/>
  <c r="Q2391" i="109" s="1"/>
  <c r="Q2193" i="109"/>
  <c r="Q2386" i="109" s="1"/>
  <c r="Q2187" i="109"/>
  <c r="Q2207" i="109"/>
  <c r="Q2400" i="109" s="1"/>
  <c r="Q2229" i="109"/>
  <c r="Q2422" i="109" s="1"/>
  <c r="Q2186" i="109"/>
  <c r="Q2379" i="109" s="1"/>
  <c r="Q2243" i="109"/>
  <c r="Q2436" i="109" s="1"/>
  <c r="Q2241" i="109"/>
  <c r="Q2434" i="109" s="1"/>
  <c r="Q2238" i="109"/>
  <c r="Q2431" i="109" s="1"/>
  <c r="Q2211" i="109"/>
  <c r="Q2404" i="109" s="1"/>
  <c r="Q2190" i="109"/>
  <c r="Q2383" i="109" s="1"/>
  <c r="Q2215" i="109"/>
  <c r="Q2408" i="109" s="1"/>
  <c r="Q2204" i="109"/>
  <c r="Q2397" i="109" s="1"/>
  <c r="Q2218" i="109"/>
  <c r="Q2411" i="109" s="1"/>
  <c r="Q2237" i="109"/>
  <c r="Q2430" i="109" s="1"/>
  <c r="Q2195" i="109"/>
  <c r="Q2388" i="109" s="1"/>
  <c r="Q2231" i="109"/>
  <c r="Q2424" i="109" s="1"/>
  <c r="Q2227" i="109"/>
  <c r="Q2420" i="109" s="1"/>
  <c r="Q2236" i="109"/>
  <c r="Q2429" i="109" s="1"/>
  <c r="AO2300" i="109"/>
  <c r="R2056" i="109"/>
  <c r="R2249" i="109" s="1"/>
  <c r="S916" i="109"/>
  <c r="AY1886" i="109"/>
  <c r="AY2086" i="109" s="1"/>
  <c r="AY1882" i="109"/>
  <c r="AY2082" i="109" s="1"/>
  <c r="AX2279" i="109"/>
  <c r="BD1989" i="109"/>
  <c r="AW1507" i="109"/>
  <c r="AX1714" i="109" s="1"/>
  <c r="BD2004" i="109"/>
  <c r="AW2279" i="109"/>
  <c r="AR1637" i="109"/>
  <c r="AS1844" i="109" s="1"/>
  <c r="S1030" i="109"/>
  <c r="S927" i="109"/>
  <c r="S988" i="109"/>
  <c r="AO1895" i="109"/>
  <c r="AO2095" i="109" s="1"/>
  <c r="S839" i="109"/>
  <c r="S864" i="109"/>
  <c r="S906" i="109"/>
  <c r="S918" i="109"/>
  <c r="AP1913" i="109"/>
  <c r="AP2107" i="109" s="1"/>
  <c r="S965" i="109"/>
  <c r="S1013" i="109"/>
  <c r="S1012" i="109"/>
  <c r="S978" i="109"/>
  <c r="S995" i="109"/>
  <c r="K25" i="119"/>
  <c r="K28" i="119" s="1"/>
  <c r="S923" i="109"/>
  <c r="S1035" i="109"/>
  <c r="S990" i="109"/>
  <c r="S1019" i="109"/>
  <c r="S950" i="109"/>
  <c r="S964" i="109"/>
  <c r="S1016" i="109"/>
  <c r="S1022" i="109"/>
  <c r="S977" i="109"/>
  <c r="S921" i="109"/>
  <c r="S942" i="109"/>
  <c r="S969" i="109"/>
  <c r="S1033" i="109"/>
  <c r="S989" i="109"/>
  <c r="S1028" i="109"/>
  <c r="S971" i="109"/>
  <c r="S947" i="109"/>
  <c r="S986" i="109"/>
  <c r="S2189" i="109" s="1"/>
  <c r="S1025" i="109"/>
  <c r="S941" i="109"/>
  <c r="S997" i="109"/>
  <c r="S992" i="109"/>
  <c r="S996" i="109"/>
  <c r="S1029" i="109"/>
  <c r="S944" i="109"/>
  <c r="S991" i="109"/>
  <c r="S880" i="109"/>
  <c r="AJ1845" i="109"/>
  <c r="BC34" i="119" s="1"/>
  <c r="S1041" i="109"/>
  <c r="S1042" i="109"/>
  <c r="S1024" i="109"/>
  <c r="S959" i="109"/>
  <c r="S870" i="109"/>
  <c r="S1003" i="109"/>
  <c r="S982" i="109"/>
  <c r="S1040" i="109"/>
  <c r="S894" i="109"/>
  <c r="S976" i="109"/>
  <c r="S919" i="109"/>
  <c r="S956" i="109"/>
  <c r="S962" i="109"/>
  <c r="S980" i="109"/>
  <c r="S1039" i="109"/>
  <c r="S985" i="109"/>
  <c r="S829" i="109"/>
  <c r="S2056" i="109" s="1"/>
  <c r="AL1442" i="109"/>
  <c r="AM1649" i="109" s="1"/>
  <c r="AP1481" i="109"/>
  <c r="AQ1688" i="109" s="1"/>
  <c r="AP1477" i="109"/>
  <c r="AQ1684" i="109" s="1"/>
  <c r="AK1435" i="109"/>
  <c r="AL1642" i="109" s="1"/>
  <c r="AJ1638" i="109"/>
  <c r="AK1437" i="109"/>
  <c r="AQ1505" i="109"/>
  <c r="AR1712" i="109" s="1"/>
  <c r="AQ1499" i="109"/>
  <c r="AR1706" i="109" s="1"/>
  <c r="S983" i="109"/>
  <c r="S1023" i="109"/>
  <c r="S1006" i="109"/>
  <c r="S915" i="109"/>
  <c r="S1008" i="109"/>
  <c r="S957" i="109"/>
  <c r="S998" i="109"/>
  <c r="S875" i="109"/>
  <c r="S1005" i="109"/>
  <c r="S1031" i="109"/>
  <c r="S968" i="109"/>
  <c r="S981" i="109"/>
  <c r="S1010" i="109"/>
  <c r="S973" i="109"/>
  <c r="S958" i="109"/>
  <c r="S929" i="109"/>
  <c r="S966" i="109"/>
  <c r="S1004" i="109"/>
  <c r="S974" i="109"/>
  <c r="S913" i="109"/>
  <c r="S967" i="109"/>
  <c r="S975" i="109"/>
  <c r="S960" i="109"/>
  <c r="S1032" i="109"/>
  <c r="S932" i="109"/>
  <c r="S1020" i="109"/>
  <c r="S994" i="109"/>
  <c r="S961" i="109"/>
  <c r="S846" i="109"/>
  <c r="S938" i="109"/>
  <c r="S972" i="109"/>
  <c r="S946" i="109"/>
  <c r="S1018" i="109"/>
  <c r="S987" i="109"/>
  <c r="S952" i="109"/>
  <c r="S993" i="109"/>
  <c r="S888" i="109"/>
  <c r="X1047" i="109"/>
  <c r="W1237" i="109"/>
  <c r="S1014" i="109"/>
  <c r="S948" i="109"/>
  <c r="S954" i="109"/>
  <c r="S999" i="109"/>
  <c r="S891" i="109"/>
  <c r="S831" i="109"/>
  <c r="S1015" i="109"/>
  <c r="T673" i="109"/>
  <c r="T455" i="109"/>
  <c r="T430" i="109"/>
  <c r="T648" i="109"/>
  <c r="T621" i="109"/>
  <c r="T403" i="109"/>
  <c r="T416" i="109"/>
  <c r="T634" i="109"/>
  <c r="T852" i="109" s="1"/>
  <c r="T652" i="109"/>
  <c r="T434" i="109"/>
  <c r="T395" i="109"/>
  <c r="T613" i="109"/>
  <c r="S866" i="109"/>
  <c r="AI1845" i="109"/>
  <c r="S1001" i="109"/>
  <c r="T657" i="109"/>
  <c r="T439" i="109"/>
  <c r="T393" i="109"/>
  <c r="T611" i="109"/>
  <c r="T428" i="109"/>
  <c r="T646" i="109"/>
  <c r="AQ34" i="119"/>
  <c r="T676" i="109"/>
  <c r="T458" i="109"/>
  <c r="T670" i="109"/>
  <c r="T452" i="109"/>
  <c r="T410" i="109"/>
  <c r="T628" i="109"/>
  <c r="T444" i="109"/>
  <c r="T662" i="109"/>
  <c r="Q1959" i="109"/>
  <c r="Q2153" i="109" s="1"/>
  <c r="Q1978" i="109"/>
  <c r="Q2172" i="109" s="1"/>
  <c r="Q1881" i="109"/>
  <c r="Q1975" i="109"/>
  <c r="Q2169" i="109" s="1"/>
  <c r="Q1971" i="109"/>
  <c r="Q2165" i="109" s="1"/>
  <c r="Q1965" i="109"/>
  <c r="Q2159" i="109" s="1"/>
  <c r="Q1956" i="109"/>
  <c r="Q2150" i="109" s="1"/>
  <c r="Q1879" i="109"/>
  <c r="N2439" i="109"/>
  <c r="Q1954" i="109"/>
  <c r="Q2148" i="109" s="1"/>
  <c r="Q1982" i="109"/>
  <c r="Q1937" i="109"/>
  <c r="Q2131" i="109" s="1"/>
  <c r="Q1927" i="109"/>
  <c r="Q2121" i="109" s="1"/>
  <c r="Q1957" i="109"/>
  <c r="Q2151" i="109" s="1"/>
  <c r="Q1977" i="109"/>
  <c r="Q2171" i="109" s="1"/>
  <c r="Q1983" i="109"/>
  <c r="Q1984" i="109"/>
  <c r="Q1925" i="109"/>
  <c r="Q2119" i="109" s="1"/>
  <c r="Q1900" i="109"/>
  <c r="Q2099" i="109" s="1"/>
  <c r="Q1969" i="109"/>
  <c r="Q2163" i="109" s="1"/>
  <c r="Q1976" i="109"/>
  <c r="Q2170" i="109" s="1"/>
  <c r="Q1960" i="109"/>
  <c r="Q2154" i="109" s="1"/>
  <c r="Q1986" i="109"/>
  <c r="Q1966" i="109"/>
  <c r="Q2160" i="109" s="1"/>
  <c r="Q1906" i="109"/>
  <c r="Q1968" i="109"/>
  <c r="Q2162" i="109" s="1"/>
  <c r="Q1974" i="109"/>
  <c r="Q2168" i="109" s="1"/>
  <c r="Q1952" i="109"/>
  <c r="Q2146" i="109" s="1"/>
  <c r="Q1884" i="109"/>
  <c r="Q1942" i="109"/>
  <c r="Q2136" i="109" s="1"/>
  <c r="O2333" i="109"/>
  <c r="Q1967" i="109"/>
  <c r="Q2161" i="109" s="1"/>
  <c r="Q1933" i="109"/>
  <c r="Q2127" i="109" s="1"/>
  <c r="Q1962" i="109"/>
  <c r="Q2156" i="109" s="1"/>
  <c r="Q1981" i="109"/>
  <c r="O2292" i="109"/>
  <c r="Q1951" i="109"/>
  <c r="Q2145" i="109" s="1"/>
  <c r="Q1946" i="109"/>
  <c r="Q2140" i="109" s="1"/>
  <c r="Q1970" i="109"/>
  <c r="Q2164" i="109" s="1"/>
  <c r="Q1915" i="109"/>
  <c r="Q2109" i="109" s="1"/>
  <c r="Q1931" i="109"/>
  <c r="Q2125" i="109" s="1"/>
  <c r="Q1889" i="109"/>
  <c r="Q1988" i="109"/>
  <c r="Q1949" i="109"/>
  <c r="Q2143" i="109" s="1"/>
  <c r="Q1939" i="109"/>
  <c r="Q2133" i="109" s="1"/>
  <c r="Q1953" i="109"/>
  <c r="Q2147" i="109" s="1"/>
  <c r="Q1929" i="109"/>
  <c r="Q2123" i="109" s="1"/>
  <c r="Q1979" i="109"/>
  <c r="Q2173" i="109" s="1"/>
  <c r="Q1928" i="109"/>
  <c r="Q2122" i="109" s="1"/>
  <c r="Q1935" i="109"/>
  <c r="Q2129" i="109" s="1"/>
  <c r="Q1961" i="109"/>
  <c r="Q2155" i="109" s="1"/>
  <c r="Q1973" i="109"/>
  <c r="Q2167" i="109" s="1"/>
  <c r="Q1919" i="109"/>
  <c r="Q2113" i="109" s="1"/>
  <c r="Q1987" i="109"/>
  <c r="Q1947" i="109"/>
  <c r="Q2141" i="109" s="1"/>
  <c r="Q1950" i="109"/>
  <c r="Q2144" i="109" s="1"/>
  <c r="Q1921" i="109"/>
  <c r="Q2115" i="109" s="1"/>
  <c r="Q1944" i="109"/>
  <c r="Q2138" i="109" s="1"/>
  <c r="Q1955" i="109"/>
  <c r="Q2149" i="109" s="1"/>
  <c r="Q1963" i="109"/>
  <c r="Q2157" i="109" s="1"/>
  <c r="Q1903" i="109"/>
  <c r="O2348" i="109"/>
  <c r="Q1964" i="109"/>
  <c r="Q2158" i="109" s="1"/>
  <c r="Q1972" i="109"/>
  <c r="Q2166" i="109" s="1"/>
  <c r="O2368" i="109"/>
  <c r="Q1980" i="109"/>
  <c r="Q2174" i="109" s="1"/>
  <c r="Q1923" i="109"/>
  <c r="Q2117" i="109" s="1"/>
  <c r="Q1985" i="109"/>
  <c r="Q1916" i="109"/>
  <c r="Q2110" i="109" s="1"/>
  <c r="Q1958" i="109"/>
  <c r="Q2152" i="109" s="1"/>
  <c r="Q1926" i="109"/>
  <c r="Q2120" i="109" s="1"/>
  <c r="Q1856" i="109"/>
  <c r="Q1869" i="109"/>
  <c r="Q2073" i="109" s="1"/>
  <c r="Q1863" i="109"/>
  <c r="T1849" i="109"/>
  <c r="Q1851" i="109"/>
  <c r="P2052" i="109"/>
  <c r="T582" i="109"/>
  <c r="T800" i="109"/>
  <c r="T763" i="109"/>
  <c r="T545" i="109"/>
  <c r="P20" i="119"/>
  <c r="S951" i="109"/>
  <c r="T526" i="109"/>
  <c r="T744" i="109"/>
  <c r="T741" i="109"/>
  <c r="T523" i="109"/>
  <c r="T792" i="109"/>
  <c r="T574" i="109"/>
  <c r="T767" i="109"/>
  <c r="T549" i="109"/>
  <c r="T794" i="109"/>
  <c r="T576" i="109"/>
  <c r="T605" i="109"/>
  <c r="T823" i="109"/>
  <c r="T697" i="109"/>
  <c r="T479" i="109"/>
  <c r="T731" i="109"/>
  <c r="T513" i="109"/>
  <c r="T603" i="109"/>
  <c r="T821" i="109"/>
  <c r="T520" i="109"/>
  <c r="T738" i="109"/>
  <c r="R1043" i="109"/>
  <c r="T527" i="109"/>
  <c r="T745" i="109"/>
  <c r="S1002" i="109"/>
  <c r="T759" i="109"/>
  <c r="T541" i="109"/>
  <c r="T801" i="109"/>
  <c r="T583" i="109"/>
  <c r="S953" i="109"/>
  <c r="S917" i="109"/>
  <c r="T572" i="109"/>
  <c r="T790" i="109"/>
  <c r="T724" i="109"/>
  <c r="T506" i="109"/>
  <c r="T701" i="109"/>
  <c r="T483" i="109"/>
  <c r="T482" i="109"/>
  <c r="T700" i="109"/>
  <c r="T525" i="109"/>
  <c r="T743" i="109"/>
  <c r="S945" i="109"/>
  <c r="S1000" i="109"/>
  <c r="T473" i="109"/>
  <c r="T691" i="109"/>
  <c r="S1017" i="109"/>
  <c r="T719" i="109"/>
  <c r="T937" i="109" s="1"/>
  <c r="T501" i="109"/>
  <c r="S1011" i="109"/>
  <c r="T739" i="109"/>
  <c r="T521" i="109"/>
  <c r="S925" i="109"/>
  <c r="T780" i="109"/>
  <c r="T562" i="109"/>
  <c r="S1037" i="109"/>
  <c r="T543" i="109"/>
  <c r="T761" i="109"/>
  <c r="T816" i="109"/>
  <c r="T598" i="109"/>
  <c r="T475" i="109"/>
  <c r="T693" i="109"/>
  <c r="T781" i="109"/>
  <c r="T563" i="109"/>
  <c r="T570" i="109"/>
  <c r="T788" i="109"/>
  <c r="T510" i="109"/>
  <c r="T728" i="109"/>
  <c r="T760" i="109"/>
  <c r="T542" i="109"/>
  <c r="T522" i="109"/>
  <c r="T740" i="109"/>
  <c r="T813" i="109"/>
  <c r="T595" i="109"/>
  <c r="T565" i="109"/>
  <c r="T783" i="109"/>
  <c r="T822" i="109"/>
  <c r="T604" i="109"/>
  <c r="T771" i="109"/>
  <c r="T553" i="109"/>
  <c r="J30" i="119"/>
  <c r="J40" i="119"/>
  <c r="T753" i="109"/>
  <c r="T535" i="109"/>
  <c r="T568" i="109"/>
  <c r="T786" i="109"/>
  <c r="T747" i="109"/>
  <c r="T529" i="109"/>
  <c r="T599" i="109"/>
  <c r="T817" i="109"/>
  <c r="T508" i="109"/>
  <c r="T726" i="109"/>
  <c r="S1007" i="109"/>
  <c r="T594" i="109"/>
  <c r="T812" i="109"/>
  <c r="S963" i="109"/>
  <c r="S1027" i="109"/>
  <c r="T758" i="109"/>
  <c r="T540" i="109"/>
  <c r="S1036" i="109"/>
  <c r="T814" i="109"/>
  <c r="T596" i="109"/>
  <c r="T557" i="109"/>
  <c r="T775" i="109"/>
  <c r="T509" i="109"/>
  <c r="T727" i="109"/>
  <c r="T564" i="109"/>
  <c r="T782" i="109"/>
  <c r="T737" i="109"/>
  <c r="T519" i="109"/>
  <c r="S943" i="109"/>
  <c r="S935" i="109"/>
  <c r="S1038" i="109"/>
  <c r="S940" i="109"/>
  <c r="I41" i="119"/>
  <c r="I47" i="119" s="1"/>
  <c r="T766" i="109"/>
  <c r="T984" i="109" s="1"/>
  <c r="T548" i="109"/>
  <c r="S1034" i="109"/>
  <c r="S911" i="109"/>
  <c r="T573" i="109"/>
  <c r="T791" i="109"/>
  <c r="T1009" i="109" s="1"/>
  <c r="L25" i="119"/>
  <c r="T802" i="109"/>
  <c r="T584" i="109"/>
  <c r="T687" i="109"/>
  <c r="T469" i="109"/>
  <c r="S607" i="109"/>
  <c r="T779" i="109"/>
  <c r="T561" i="109"/>
  <c r="T539" i="109"/>
  <c r="T757" i="109"/>
  <c r="T797" i="109"/>
  <c r="T579" i="109"/>
  <c r="T815" i="109"/>
  <c r="T597" i="109"/>
  <c r="T764" i="109"/>
  <c r="T546" i="109"/>
  <c r="T754" i="109"/>
  <c r="T536" i="109"/>
  <c r="T776" i="109"/>
  <c r="T558" i="109"/>
  <c r="T804" i="109"/>
  <c r="T586" i="109"/>
  <c r="T785" i="109"/>
  <c r="T567" i="109"/>
  <c r="T556" i="109"/>
  <c r="T774" i="109"/>
  <c r="T750" i="109"/>
  <c r="T532" i="109"/>
  <c r="T534" i="109"/>
  <c r="T752" i="109"/>
  <c r="T970" i="109" s="1"/>
  <c r="T732" i="109"/>
  <c r="T514" i="109"/>
  <c r="T789" i="109"/>
  <c r="T571" i="109"/>
  <c r="T742" i="109"/>
  <c r="T524" i="109"/>
  <c r="T809" i="109"/>
  <c r="T591" i="109"/>
  <c r="T784" i="109"/>
  <c r="T566" i="109"/>
  <c r="T577" i="109"/>
  <c r="T795" i="109"/>
  <c r="T748" i="109"/>
  <c r="T530" i="109"/>
  <c r="T600" i="109"/>
  <c r="T818" i="109"/>
  <c r="T746" i="109"/>
  <c r="T528" i="109"/>
  <c r="T734" i="109"/>
  <c r="T516" i="109"/>
  <c r="T531" i="109"/>
  <c r="T749" i="109"/>
  <c r="N21" i="119"/>
  <c r="M23" i="119"/>
  <c r="M25" i="119" s="1"/>
  <c r="T714" i="109"/>
  <c r="T496" i="109"/>
  <c r="T533" i="109"/>
  <c r="T751" i="109"/>
  <c r="S955" i="109"/>
  <c r="T799" i="109"/>
  <c r="T581" i="109"/>
  <c r="S1021" i="109"/>
  <c r="T770" i="109"/>
  <c r="T552" i="109"/>
  <c r="T559" i="109"/>
  <c r="T777" i="109"/>
  <c r="T811" i="109"/>
  <c r="T593" i="109"/>
  <c r="T820" i="109"/>
  <c r="T602" i="109"/>
  <c r="T722" i="109"/>
  <c r="T504" i="109"/>
  <c r="T601" i="109"/>
  <c r="T819" i="109"/>
  <c r="S1026" i="109"/>
  <c r="T505" i="109"/>
  <c r="T723" i="109"/>
  <c r="T768" i="109"/>
  <c r="T550" i="109"/>
  <c r="T773" i="109"/>
  <c r="T555" i="109"/>
  <c r="S905" i="109"/>
  <c r="S825" i="109"/>
  <c r="P33" i="119" s="1"/>
  <c r="T515" i="109"/>
  <c r="T733" i="109"/>
  <c r="T477" i="109"/>
  <c r="T695" i="109"/>
  <c r="T807" i="109"/>
  <c r="T589" i="109"/>
  <c r="T502" i="109"/>
  <c r="T720" i="109"/>
  <c r="T569" i="109"/>
  <c r="T787" i="109"/>
  <c r="T755" i="109"/>
  <c r="T537" i="109"/>
  <c r="T578" i="109"/>
  <c r="T796" i="109"/>
  <c r="T824" i="109"/>
  <c r="T606" i="109"/>
  <c r="T810" i="109"/>
  <c r="T592" i="109"/>
  <c r="T554" i="109"/>
  <c r="T772" i="109"/>
  <c r="T587" i="109"/>
  <c r="T805" i="109"/>
  <c r="T544" i="109"/>
  <c r="T762" i="109"/>
  <c r="T736" i="109"/>
  <c r="T518" i="109"/>
  <c r="T769" i="109"/>
  <c r="T551" i="109"/>
  <c r="T806" i="109"/>
  <c r="T588" i="109"/>
  <c r="T512" i="109"/>
  <c r="T730" i="109"/>
  <c r="T729" i="109"/>
  <c r="T511" i="109"/>
  <c r="S949" i="109"/>
  <c r="T705" i="109"/>
  <c r="T487" i="109"/>
  <c r="T711" i="109"/>
  <c r="T493" i="109"/>
  <c r="T703" i="109"/>
  <c r="T485" i="109"/>
  <c r="T735" i="109"/>
  <c r="T517" i="109"/>
  <c r="T699" i="109"/>
  <c r="T481" i="109"/>
  <c r="T765" i="109"/>
  <c r="T547" i="109"/>
  <c r="T560" i="109"/>
  <c r="T778" i="109"/>
  <c r="T756" i="109"/>
  <c r="T538" i="109"/>
  <c r="T470" i="109"/>
  <c r="T688" i="109"/>
  <c r="T698" i="109"/>
  <c r="T480" i="109"/>
  <c r="T725" i="109"/>
  <c r="T507" i="109"/>
  <c r="S909" i="109"/>
  <c r="T585" i="109"/>
  <c r="T803" i="109"/>
  <c r="T793" i="109"/>
  <c r="T575" i="109"/>
  <c r="T798" i="109"/>
  <c r="T580" i="109"/>
  <c r="T499" i="109"/>
  <c r="T717" i="109"/>
  <c r="T489" i="109"/>
  <c r="T707" i="109"/>
  <c r="S979" i="109"/>
  <c r="T808" i="109"/>
  <c r="T590" i="109"/>
  <c r="T709" i="109"/>
  <c r="T491" i="109"/>
  <c r="R2376" i="109"/>
  <c r="AO1891" i="109"/>
  <c r="AO2091" i="109" s="1"/>
  <c r="AV1714" i="109"/>
  <c r="AN2288" i="109"/>
  <c r="BM1431" i="109"/>
  <c r="BL1638" i="109"/>
  <c r="BL1845" i="109"/>
  <c r="AL1437" i="109" l="1"/>
  <c r="AM1644" i="109" s="1"/>
  <c r="AL1644" i="109"/>
  <c r="T1033" i="109"/>
  <c r="T2236" i="109" s="1"/>
  <c r="T1035" i="109"/>
  <c r="T1030" i="109"/>
  <c r="T2233" i="109" s="1"/>
  <c r="T2187" i="109"/>
  <c r="T2380" i="109" s="1"/>
  <c r="O2246" i="109"/>
  <c r="T1022" i="109"/>
  <c r="T2225" i="109" s="1"/>
  <c r="T916" i="109"/>
  <c r="T906" i="109"/>
  <c r="Q2405" i="109"/>
  <c r="T2212" i="109"/>
  <c r="T2405" i="109" s="1"/>
  <c r="T2238" i="109"/>
  <c r="P2180" i="109"/>
  <c r="P2373" i="109" s="1"/>
  <c r="P2165" i="109"/>
  <c r="P2358" i="109" s="1"/>
  <c r="P2179" i="109"/>
  <c r="P2372" i="109" s="1"/>
  <c r="P2138" i="109"/>
  <c r="P2331" i="109" s="1"/>
  <c r="P2081" i="109"/>
  <c r="P2274" i="109" s="1"/>
  <c r="P2155" i="109"/>
  <c r="P2348" i="109" s="1"/>
  <c r="P2175" i="109"/>
  <c r="P2368" i="109" s="1"/>
  <c r="P2181" i="109"/>
  <c r="P2374" i="109" s="1"/>
  <c r="P2120" i="109"/>
  <c r="P2313" i="109" s="1"/>
  <c r="P2174" i="109"/>
  <c r="P2367" i="109" s="1"/>
  <c r="P2131" i="109"/>
  <c r="P2324" i="109" s="1"/>
  <c r="P2109" i="109"/>
  <c r="P2060" i="109"/>
  <c r="P2117" i="109"/>
  <c r="P2310" i="109" s="1"/>
  <c r="P2067" i="109"/>
  <c r="P2260" i="109" s="1"/>
  <c r="P2122" i="109"/>
  <c r="P2315" i="109" s="1"/>
  <c r="P2151" i="109"/>
  <c r="P2344" i="109" s="1"/>
  <c r="P2158" i="109"/>
  <c r="P2351" i="109" s="1"/>
  <c r="P2162" i="109"/>
  <c r="P2355" i="109" s="1"/>
  <c r="P2176" i="109"/>
  <c r="P2369" i="109" s="1"/>
  <c r="P2159" i="109"/>
  <c r="P2352" i="109" s="1"/>
  <c r="P2178" i="109"/>
  <c r="P2371" i="109" s="1"/>
  <c r="P2145" i="109"/>
  <c r="P2338" i="109" s="1"/>
  <c r="P2143" i="109"/>
  <c r="P2336" i="109" s="1"/>
  <c r="P2152" i="109"/>
  <c r="P2345" i="109" s="1"/>
  <c r="P2173" i="109"/>
  <c r="P2170" i="109"/>
  <c r="P2363" i="109" s="1"/>
  <c r="P2164" i="109"/>
  <c r="P2357" i="109" s="1"/>
  <c r="P2177" i="109"/>
  <c r="P2370" i="109" s="1"/>
  <c r="P2105" i="109"/>
  <c r="P2298" i="109" s="1"/>
  <c r="P2133" i="109"/>
  <c r="P2326" i="109" s="1"/>
  <c r="P2161" i="109"/>
  <c r="P2354" i="109" s="1"/>
  <c r="P2099" i="109"/>
  <c r="P2292" i="109" s="1"/>
  <c r="P2153" i="109"/>
  <c r="P2346" i="109" s="1"/>
  <c r="P2168" i="109"/>
  <c r="P2361" i="109" s="1"/>
  <c r="P2115" i="109"/>
  <c r="P2308" i="109" s="1"/>
  <c r="P2166" i="109"/>
  <c r="P2359" i="109" s="1"/>
  <c r="P2102" i="109"/>
  <c r="P2295" i="109" s="1"/>
  <c r="P2125" i="109"/>
  <c r="P2318" i="109" s="1"/>
  <c r="P2182" i="109"/>
  <c r="P2375" i="109" s="1"/>
  <c r="P2141" i="109"/>
  <c r="P2334" i="109" s="1"/>
  <c r="P2172" i="109"/>
  <c r="P2365" i="109" s="1"/>
  <c r="P2110" i="109"/>
  <c r="P2303" i="109" s="1"/>
  <c r="P2123" i="109"/>
  <c r="P2316" i="109" s="1"/>
  <c r="P2136" i="109"/>
  <c r="P2329" i="109" s="1"/>
  <c r="P2169" i="109"/>
  <c r="P2362" i="109" s="1"/>
  <c r="P2127" i="109"/>
  <c r="Q2320" i="109" s="1"/>
  <c r="P2121" i="109"/>
  <c r="P2314" i="109" s="1"/>
  <c r="P2171" i="109"/>
  <c r="P2364" i="109" s="1"/>
  <c r="P2084" i="109"/>
  <c r="P2277" i="109" s="1"/>
  <c r="P2163" i="109"/>
  <c r="Q2356" i="109" s="1"/>
  <c r="P2144" i="109"/>
  <c r="P2337" i="109" s="1"/>
  <c r="P2119" i="109"/>
  <c r="P2312" i="109" s="1"/>
  <c r="P2058" i="109"/>
  <c r="P2251" i="109" s="1"/>
  <c r="P2160" i="109"/>
  <c r="P2353" i="109" s="1"/>
  <c r="P2156" i="109"/>
  <c r="P2349" i="109" s="1"/>
  <c r="P2148" i="109"/>
  <c r="P2341" i="109" s="1"/>
  <c r="P2089" i="109"/>
  <c r="P2282" i="109" s="1"/>
  <c r="P2079" i="109"/>
  <c r="P2272" i="109" s="1"/>
  <c r="P2157" i="109"/>
  <c r="P2146" i="109"/>
  <c r="Q2339" i="109" s="1"/>
  <c r="P2154" i="109"/>
  <c r="P2347" i="109" s="1"/>
  <c r="P2147" i="109"/>
  <c r="Q2340" i="109" s="1"/>
  <c r="P2113" i="109"/>
  <c r="P2306" i="109" s="1"/>
  <c r="P2129" i="109"/>
  <c r="P2322" i="109" s="1"/>
  <c r="P2167" i="109"/>
  <c r="P2360" i="109" s="1"/>
  <c r="P2150" i="109"/>
  <c r="P2343" i="109" s="1"/>
  <c r="R2380" i="109"/>
  <c r="Q2380" i="109"/>
  <c r="S2183" i="109"/>
  <c r="S2376" i="109" s="1"/>
  <c r="S2093" i="109"/>
  <c r="S2286" i="109" s="1"/>
  <c r="R2213" i="109"/>
  <c r="R2406" i="109" s="1"/>
  <c r="R2242" i="109"/>
  <c r="R2435" i="109" s="1"/>
  <c r="R2212" i="109"/>
  <c r="S2405" i="109" s="1"/>
  <c r="R2238" i="109"/>
  <c r="R2223" i="109"/>
  <c r="R2416" i="109" s="1"/>
  <c r="R2226" i="109"/>
  <c r="R2419" i="109" s="1"/>
  <c r="R2243" i="109"/>
  <c r="R2436" i="109" s="1"/>
  <c r="R2211" i="109"/>
  <c r="R2404" i="109" s="1"/>
  <c r="R2220" i="109"/>
  <c r="R2413" i="109" s="1"/>
  <c r="R2206" i="109"/>
  <c r="R2399" i="109" s="1"/>
  <c r="R2221" i="109"/>
  <c r="R2414" i="109" s="1"/>
  <c r="R2202" i="109"/>
  <c r="R2395" i="109" s="1"/>
  <c r="R2188" i="109"/>
  <c r="R2381" i="109" s="1"/>
  <c r="R2201" i="109"/>
  <c r="R2394" i="109" s="1"/>
  <c r="R2190" i="109"/>
  <c r="R2383" i="109" s="1"/>
  <c r="R2193" i="109"/>
  <c r="R2386" i="109" s="1"/>
  <c r="R2205" i="109"/>
  <c r="R2398" i="109" s="1"/>
  <c r="R2197" i="109"/>
  <c r="R2390" i="109" s="1"/>
  <c r="R2210" i="109"/>
  <c r="R2403" i="109" s="1"/>
  <c r="R2229" i="109"/>
  <c r="R2422" i="109" s="1"/>
  <c r="R2232" i="109"/>
  <c r="R2425" i="109" s="1"/>
  <c r="R2219" i="109"/>
  <c r="R2412" i="109" s="1"/>
  <c r="R2231" i="109"/>
  <c r="R2424" i="109" s="1"/>
  <c r="R2225" i="109"/>
  <c r="R2418" i="109" s="1"/>
  <c r="R2186" i="109"/>
  <c r="R2379" i="109" s="1"/>
  <c r="R2241" i="109"/>
  <c r="R2434" i="109" s="1"/>
  <c r="R2207" i="109"/>
  <c r="R2400" i="109" s="1"/>
  <c r="R2196" i="109"/>
  <c r="R2389" i="109" s="1"/>
  <c r="R2237" i="109"/>
  <c r="R2430" i="109" s="1"/>
  <c r="R2217" i="109"/>
  <c r="R2228" i="109"/>
  <c r="R2421" i="109" s="1"/>
  <c r="R2209" i="109"/>
  <c r="R2402" i="109" s="1"/>
  <c r="R2199" i="109"/>
  <c r="R2392" i="109" s="1"/>
  <c r="R2233" i="109"/>
  <c r="R2426" i="109" s="1"/>
  <c r="R2192" i="109"/>
  <c r="R2385" i="109" s="1"/>
  <c r="R2218" i="109"/>
  <c r="R2411" i="109" s="1"/>
  <c r="R2244" i="109"/>
  <c r="R2437" i="109" s="1"/>
  <c r="R2235" i="109"/>
  <c r="R2191" i="109"/>
  <c r="R2384" i="109" s="1"/>
  <c r="R2216" i="109"/>
  <c r="R2409" i="109" s="1"/>
  <c r="R2204" i="109"/>
  <c r="R2397" i="109" s="1"/>
  <c r="R2222" i="109"/>
  <c r="R2415" i="109" s="1"/>
  <c r="R2236" i="109"/>
  <c r="R2429" i="109" s="1"/>
  <c r="R2203" i="109"/>
  <c r="R2396" i="109" s="1"/>
  <c r="R2194" i="109"/>
  <c r="R2245" i="109"/>
  <c r="R2438" i="109" s="1"/>
  <c r="R2208" i="109"/>
  <c r="R2401" i="109" s="1"/>
  <c r="R2224" i="109"/>
  <c r="R2417" i="109" s="1"/>
  <c r="R2227" i="109"/>
  <c r="R2420" i="109" s="1"/>
  <c r="R2200" i="109"/>
  <c r="R2393" i="109" s="1"/>
  <c r="R2215" i="109"/>
  <c r="R2408" i="109" s="1"/>
  <c r="R2239" i="109"/>
  <c r="R2234" i="109"/>
  <c r="R2427" i="109" s="1"/>
  <c r="R2195" i="109"/>
  <c r="R2388" i="109" s="1"/>
  <c r="R2214" i="109"/>
  <c r="R2407" i="109" s="1"/>
  <c r="R2230" i="109"/>
  <c r="R2423" i="109" s="1"/>
  <c r="R2189" i="109"/>
  <c r="R2382" i="109" s="1"/>
  <c r="R2240" i="109"/>
  <c r="R2433" i="109" s="1"/>
  <c r="R2185" i="109"/>
  <c r="R2378" i="109" s="1"/>
  <c r="R2184" i="109"/>
  <c r="R2377" i="109" s="1"/>
  <c r="R2198" i="109"/>
  <c r="R2391" i="109" s="1"/>
  <c r="AP2300" i="109"/>
  <c r="S2249" i="109"/>
  <c r="AO2288" i="109"/>
  <c r="T927" i="109"/>
  <c r="AX1507" i="109"/>
  <c r="AY1714" i="109" s="1"/>
  <c r="AY2279" i="109"/>
  <c r="AZ1886" i="109"/>
  <c r="AZ2086" i="109" s="1"/>
  <c r="AY2275" i="109"/>
  <c r="AZ1882" i="109"/>
  <c r="AZ2082" i="109" s="1"/>
  <c r="BE2004" i="109"/>
  <c r="BE1989" i="109"/>
  <c r="AX2275" i="109"/>
  <c r="T965" i="109"/>
  <c r="AS1637" i="109"/>
  <c r="AT1844" i="109" s="1"/>
  <c r="T864" i="109"/>
  <c r="T988" i="109"/>
  <c r="AP1895" i="109"/>
  <c r="AP2095" i="109" s="1"/>
  <c r="T839" i="109"/>
  <c r="T1024" i="109"/>
  <c r="AQ1913" i="109"/>
  <c r="AQ2107" i="109" s="1"/>
  <c r="T995" i="109"/>
  <c r="T918" i="109"/>
  <c r="T1013" i="109"/>
  <c r="T1042" i="109"/>
  <c r="T978" i="109"/>
  <c r="T1012" i="109"/>
  <c r="T996" i="109"/>
  <c r="T950" i="109"/>
  <c r="T1019" i="109"/>
  <c r="T977" i="109"/>
  <c r="T990" i="109"/>
  <c r="T1041" i="109"/>
  <c r="T944" i="109"/>
  <c r="T947" i="109"/>
  <c r="T997" i="109"/>
  <c r="T942" i="109"/>
  <c r="T923" i="109"/>
  <c r="T919" i="109"/>
  <c r="K29" i="119"/>
  <c r="K30" i="119" s="1"/>
  <c r="T989" i="109"/>
  <c r="T958" i="109"/>
  <c r="T971" i="109"/>
  <c r="T941" i="109"/>
  <c r="T985" i="109"/>
  <c r="T1040" i="109"/>
  <c r="T969" i="109"/>
  <c r="T956" i="109"/>
  <c r="T1016" i="109"/>
  <c r="T1028" i="109"/>
  <c r="T1025" i="109"/>
  <c r="T880" i="109"/>
  <c r="T2093" i="109" s="1"/>
  <c r="T986" i="109"/>
  <c r="T964" i="109"/>
  <c r="T921" i="109"/>
  <c r="T954" i="109"/>
  <c r="T982" i="109"/>
  <c r="T992" i="109"/>
  <c r="T948" i="109"/>
  <c r="T980" i="109"/>
  <c r="T974" i="109"/>
  <c r="T991" i="109"/>
  <c r="T968" i="109"/>
  <c r="T1003" i="109"/>
  <c r="T998" i="109"/>
  <c r="T1039" i="109"/>
  <c r="T1029" i="109"/>
  <c r="T983" i="109"/>
  <c r="T959" i="109"/>
  <c r="T1014" i="109"/>
  <c r="T894" i="109"/>
  <c r="T1031" i="109"/>
  <c r="T1023" i="109"/>
  <c r="T957" i="109"/>
  <c r="T962" i="109"/>
  <c r="T870" i="109"/>
  <c r="T932" i="109"/>
  <c r="T976" i="109"/>
  <c r="T846" i="109"/>
  <c r="T1006" i="109"/>
  <c r="T1018" i="109"/>
  <c r="T829" i="109"/>
  <c r="T2056" i="109" s="1"/>
  <c r="T1005" i="109"/>
  <c r="T1010" i="109"/>
  <c r="AQ1481" i="109"/>
  <c r="AR1688" i="109" s="1"/>
  <c r="AR1505" i="109"/>
  <c r="AS1712" i="109" s="1"/>
  <c r="AK1638" i="109"/>
  <c r="AL1435" i="109"/>
  <c r="AM1642" i="109" s="1"/>
  <c r="AR1499" i="109"/>
  <c r="AS1706" i="109" s="1"/>
  <c r="AM1437" i="109"/>
  <c r="AN1644" i="109" s="1"/>
  <c r="AQ1477" i="109"/>
  <c r="AR1684" i="109" s="1"/>
  <c r="AM1442" i="109"/>
  <c r="T987" i="109"/>
  <c r="T915" i="109"/>
  <c r="T960" i="109"/>
  <c r="T994" i="109"/>
  <c r="T972" i="109"/>
  <c r="T1015" i="109"/>
  <c r="T967" i="109"/>
  <c r="T952" i="109"/>
  <c r="T966" i="109"/>
  <c r="T975" i="109"/>
  <c r="T1020" i="109"/>
  <c r="T1004" i="109"/>
  <c r="T1008" i="109"/>
  <c r="T875" i="109"/>
  <c r="T981" i="109"/>
  <c r="T929" i="109"/>
  <c r="T913" i="109"/>
  <c r="T1001" i="109"/>
  <c r="T973" i="109"/>
  <c r="T961" i="109"/>
  <c r="T1021" i="109"/>
  <c r="T1032" i="109"/>
  <c r="T993" i="109"/>
  <c r="T946" i="109"/>
  <c r="T938" i="109"/>
  <c r="T999" i="109"/>
  <c r="T1038" i="109"/>
  <c r="T888" i="109"/>
  <c r="T1011" i="109"/>
  <c r="T917" i="109"/>
  <c r="T925" i="109"/>
  <c r="T831" i="109"/>
  <c r="T953" i="109"/>
  <c r="T1007" i="109"/>
  <c r="Y1047" i="109"/>
  <c r="X1237" i="109"/>
  <c r="T891" i="109"/>
  <c r="T935" i="109"/>
  <c r="T943" i="109"/>
  <c r="U628" i="109"/>
  <c r="U410" i="109"/>
  <c r="U657" i="109"/>
  <c r="U439" i="109"/>
  <c r="U652" i="109"/>
  <c r="U434" i="109"/>
  <c r="U621" i="109"/>
  <c r="U403" i="109"/>
  <c r="U673" i="109"/>
  <c r="U455" i="109"/>
  <c r="U662" i="109"/>
  <c r="U444" i="109"/>
  <c r="U452" i="109"/>
  <c r="U670" i="109"/>
  <c r="U646" i="109"/>
  <c r="U428" i="109"/>
  <c r="U613" i="109"/>
  <c r="U395" i="109"/>
  <c r="T1026" i="109"/>
  <c r="T945" i="109"/>
  <c r="AI1846" i="109"/>
  <c r="T866" i="109"/>
  <c r="T940" i="109"/>
  <c r="T1000" i="109"/>
  <c r="T951" i="109"/>
  <c r="T1017" i="109"/>
  <c r="T1036" i="109"/>
  <c r="T1027" i="109"/>
  <c r="U458" i="109"/>
  <c r="U676" i="109"/>
  <c r="U393" i="109"/>
  <c r="U611" i="109"/>
  <c r="U416" i="109"/>
  <c r="U634" i="109"/>
  <c r="U648" i="109"/>
  <c r="U430" i="109"/>
  <c r="R1980" i="109"/>
  <c r="R2174" i="109" s="1"/>
  <c r="R1972" i="109"/>
  <c r="R2166" i="109" s="1"/>
  <c r="R1987" i="109"/>
  <c r="R1935" i="109"/>
  <c r="R2129" i="109" s="1"/>
  <c r="R1939" i="109"/>
  <c r="R2133" i="109" s="1"/>
  <c r="R1974" i="109"/>
  <c r="R2168" i="109" s="1"/>
  <c r="R1927" i="109"/>
  <c r="R2121" i="109" s="1"/>
  <c r="R1975" i="109"/>
  <c r="R2169" i="109" s="1"/>
  <c r="R1978" i="109"/>
  <c r="R2172" i="109" s="1"/>
  <c r="R1986" i="109"/>
  <c r="R1969" i="109"/>
  <c r="R2163" i="109" s="1"/>
  <c r="R1925" i="109"/>
  <c r="R2119" i="109" s="1"/>
  <c r="R1984" i="109"/>
  <c r="R1982" i="109"/>
  <c r="R1965" i="109"/>
  <c r="R2159" i="109" s="1"/>
  <c r="R1985" i="109"/>
  <c r="R1964" i="109"/>
  <c r="R2158" i="109" s="1"/>
  <c r="R1947" i="109"/>
  <c r="R2141" i="109" s="1"/>
  <c r="R1919" i="109"/>
  <c r="R2113" i="109" s="1"/>
  <c r="R1961" i="109"/>
  <c r="R2155" i="109" s="1"/>
  <c r="R1931" i="109"/>
  <c r="R2125" i="109" s="1"/>
  <c r="R1951" i="109"/>
  <c r="R2145" i="109" s="1"/>
  <c r="R1926" i="109"/>
  <c r="R2120" i="109" s="1"/>
  <c r="R1988" i="109"/>
  <c r="R1916" i="109"/>
  <c r="R2110" i="109" s="1"/>
  <c r="R1923" i="109"/>
  <c r="R2117" i="109" s="1"/>
  <c r="Q2310" i="109"/>
  <c r="R1903" i="109"/>
  <c r="P2342" i="109"/>
  <c r="R1944" i="109"/>
  <c r="R2138" i="109" s="1"/>
  <c r="R1973" i="109"/>
  <c r="R2167" i="109" s="1"/>
  <c r="R1953" i="109"/>
  <c r="R2147" i="109" s="1"/>
  <c r="R1949" i="109"/>
  <c r="R2143" i="109" s="1"/>
  <c r="R1946" i="109"/>
  <c r="R2140" i="109" s="1"/>
  <c r="R1981" i="109"/>
  <c r="R1966" i="109"/>
  <c r="R2160" i="109" s="1"/>
  <c r="R1960" i="109"/>
  <c r="R2154" i="109" s="1"/>
  <c r="P2302" i="109"/>
  <c r="R1977" i="109"/>
  <c r="R2171" i="109" s="1"/>
  <c r="R1957" i="109"/>
  <c r="R2151" i="109" s="1"/>
  <c r="R1881" i="109"/>
  <c r="R1921" i="109"/>
  <c r="R2115" i="109" s="1"/>
  <c r="R1928" i="109"/>
  <c r="R2122" i="109" s="1"/>
  <c r="P2339" i="109"/>
  <c r="R1937" i="109"/>
  <c r="R2131" i="109" s="1"/>
  <c r="R1963" i="109"/>
  <c r="R2157" i="109" s="1"/>
  <c r="R1970" i="109"/>
  <c r="R2164" i="109" s="1"/>
  <c r="R1962" i="109"/>
  <c r="R2156" i="109" s="1"/>
  <c r="R1967" i="109"/>
  <c r="R2161" i="109" s="1"/>
  <c r="R1952" i="109"/>
  <c r="R2146" i="109" s="1"/>
  <c r="R1906" i="109"/>
  <c r="R1958" i="109"/>
  <c r="R2152" i="109" s="1"/>
  <c r="R1955" i="109"/>
  <c r="R2149" i="109" s="1"/>
  <c r="Q2342" i="109"/>
  <c r="R1950" i="109"/>
  <c r="R2144" i="109" s="1"/>
  <c r="R1979" i="109"/>
  <c r="R2173" i="109" s="1"/>
  <c r="Q2366" i="109"/>
  <c r="R1929" i="109"/>
  <c r="R2123" i="109" s="1"/>
  <c r="R1889" i="109"/>
  <c r="R1915" i="109"/>
  <c r="R2109" i="109" s="1"/>
  <c r="Q2302" i="109"/>
  <c r="R1933" i="109"/>
  <c r="R2127" i="109" s="1"/>
  <c r="R1942" i="109"/>
  <c r="R2136" i="109" s="1"/>
  <c r="Q2329" i="109"/>
  <c r="R1884" i="109"/>
  <c r="R1968" i="109"/>
  <c r="R2162" i="109" s="1"/>
  <c r="P2350" i="109"/>
  <c r="R1976" i="109"/>
  <c r="R2170" i="109" s="1"/>
  <c r="R1900" i="109"/>
  <c r="R2099" i="109" s="1"/>
  <c r="R1983" i="109"/>
  <c r="R1954" i="109"/>
  <c r="R2148" i="109" s="1"/>
  <c r="R1879" i="109"/>
  <c r="P2366" i="109"/>
  <c r="R1956" i="109"/>
  <c r="R2150" i="109" s="1"/>
  <c r="R1971" i="109"/>
  <c r="R2165" i="109" s="1"/>
  <c r="P2333" i="109"/>
  <c r="R1959" i="109"/>
  <c r="R2153" i="109" s="1"/>
  <c r="R1851" i="109"/>
  <c r="Q2052" i="109"/>
  <c r="O2439" i="109"/>
  <c r="R1863" i="109"/>
  <c r="R1856" i="109"/>
  <c r="P2253" i="109"/>
  <c r="U1849" i="109"/>
  <c r="R1869" i="109"/>
  <c r="R2073" i="109" s="1"/>
  <c r="P2266" i="109"/>
  <c r="T1002" i="109"/>
  <c r="T1037" i="109"/>
  <c r="U796" i="109"/>
  <c r="U578" i="109"/>
  <c r="U720" i="109"/>
  <c r="U502" i="109"/>
  <c r="U477" i="109"/>
  <c r="U695" i="109"/>
  <c r="U496" i="109"/>
  <c r="U714" i="109"/>
  <c r="U566" i="109"/>
  <c r="U784" i="109"/>
  <c r="U789" i="109"/>
  <c r="U571" i="109"/>
  <c r="U785" i="109"/>
  <c r="U567" i="109"/>
  <c r="U804" i="109"/>
  <c r="U586" i="109"/>
  <c r="U754" i="109"/>
  <c r="U536" i="109"/>
  <c r="U561" i="109"/>
  <c r="U779" i="109"/>
  <c r="T905" i="109"/>
  <c r="T825" i="109"/>
  <c r="Q33" i="119" s="1"/>
  <c r="U573" i="109"/>
  <c r="U791" i="109"/>
  <c r="U519" i="109"/>
  <c r="U737" i="109"/>
  <c r="U786" i="109"/>
  <c r="U568" i="109"/>
  <c r="U822" i="109"/>
  <c r="U604" i="109"/>
  <c r="T911" i="109"/>
  <c r="U501" i="109"/>
  <c r="U719" i="109"/>
  <c r="U482" i="109"/>
  <c r="U700" i="109"/>
  <c r="U801" i="109"/>
  <c r="U583" i="109"/>
  <c r="U541" i="109"/>
  <c r="U759" i="109"/>
  <c r="U738" i="109"/>
  <c r="U520" i="109"/>
  <c r="U479" i="109"/>
  <c r="U697" i="109"/>
  <c r="U794" i="109"/>
  <c r="U576" i="109"/>
  <c r="U491" i="109"/>
  <c r="U709" i="109"/>
  <c r="U707" i="109"/>
  <c r="U489" i="109"/>
  <c r="U717" i="109"/>
  <c r="U499" i="109"/>
  <c r="U793" i="109"/>
  <c r="U575" i="109"/>
  <c r="U699" i="109"/>
  <c r="U481" i="109"/>
  <c r="U736" i="109"/>
  <c r="U518" i="109"/>
  <c r="U762" i="109"/>
  <c r="U544" i="109"/>
  <c r="U805" i="109"/>
  <c r="U587" i="109"/>
  <c r="U554" i="109"/>
  <c r="U772" i="109"/>
  <c r="U537" i="109"/>
  <c r="U755" i="109"/>
  <c r="U569" i="109"/>
  <c r="U787" i="109"/>
  <c r="U807" i="109"/>
  <c r="U589" i="109"/>
  <c r="U773" i="109"/>
  <c r="U555" i="109"/>
  <c r="U550" i="109"/>
  <c r="U768" i="109"/>
  <c r="U723" i="109"/>
  <c r="U505" i="109"/>
  <c r="U722" i="109"/>
  <c r="U504" i="109"/>
  <c r="U777" i="109"/>
  <c r="U559" i="109"/>
  <c r="U746" i="109"/>
  <c r="U528" i="109"/>
  <c r="U524" i="109"/>
  <c r="U742" i="109"/>
  <c r="U776" i="109"/>
  <c r="U558" i="109"/>
  <c r="U815" i="109"/>
  <c r="U597" i="109"/>
  <c r="U797" i="109"/>
  <c r="U579" i="109"/>
  <c r="U548" i="109"/>
  <c r="U766" i="109"/>
  <c r="T955" i="109"/>
  <c r="U758" i="109"/>
  <c r="U540" i="109"/>
  <c r="U812" i="109"/>
  <c r="U594" i="109"/>
  <c r="U599" i="109"/>
  <c r="U817" i="109"/>
  <c r="U813" i="109"/>
  <c r="U595" i="109"/>
  <c r="U522" i="109"/>
  <c r="U740" i="109"/>
  <c r="U693" i="109"/>
  <c r="U475" i="109"/>
  <c r="T979" i="109"/>
  <c r="U562" i="109"/>
  <c r="U780" i="109"/>
  <c r="T909" i="109"/>
  <c r="U483" i="109"/>
  <c r="U701" i="109"/>
  <c r="U506" i="109"/>
  <c r="U724" i="109"/>
  <c r="T963" i="109"/>
  <c r="U513" i="109"/>
  <c r="U731" i="109"/>
  <c r="U823" i="109"/>
  <c r="U605" i="109"/>
  <c r="U574" i="109"/>
  <c r="U792" i="109"/>
  <c r="U725" i="109"/>
  <c r="U507" i="109"/>
  <c r="U735" i="109"/>
  <c r="U517" i="109"/>
  <c r="U590" i="109"/>
  <c r="U808" i="109"/>
  <c r="U688" i="109"/>
  <c r="U470" i="109"/>
  <c r="U756" i="109"/>
  <c r="U538" i="109"/>
  <c r="U560" i="109"/>
  <c r="U778" i="109"/>
  <c r="U547" i="109"/>
  <c r="U765" i="109"/>
  <c r="U487" i="109"/>
  <c r="U705" i="109"/>
  <c r="U729" i="109"/>
  <c r="U511" i="109"/>
  <c r="U512" i="109"/>
  <c r="U730" i="109"/>
  <c r="U806" i="109"/>
  <c r="U588" i="109"/>
  <c r="U769" i="109"/>
  <c r="U551" i="109"/>
  <c r="U592" i="109"/>
  <c r="U810" i="109"/>
  <c r="U819" i="109"/>
  <c r="U601" i="109"/>
  <c r="U552" i="109"/>
  <c r="U770" i="109"/>
  <c r="U533" i="109"/>
  <c r="U751" i="109"/>
  <c r="M28" i="119"/>
  <c r="M29" i="119"/>
  <c r="U734" i="109"/>
  <c r="U516" i="109"/>
  <c r="U514" i="109"/>
  <c r="U732" i="109"/>
  <c r="U534" i="109"/>
  <c r="U752" i="109"/>
  <c r="U764" i="109"/>
  <c r="U546" i="109"/>
  <c r="U469" i="109"/>
  <c r="U687" i="109"/>
  <c r="T607" i="109"/>
  <c r="U802" i="109"/>
  <c r="U584" i="109"/>
  <c r="L28" i="119"/>
  <c r="L29" i="119"/>
  <c r="I42" i="119"/>
  <c r="I48" i="119" s="1"/>
  <c r="I49" i="119" s="1"/>
  <c r="U727" i="109"/>
  <c r="U509" i="109"/>
  <c r="U814" i="109"/>
  <c r="U596" i="109"/>
  <c r="U529" i="109"/>
  <c r="U747" i="109"/>
  <c r="U753" i="109"/>
  <c r="U535" i="109"/>
  <c r="U553" i="109"/>
  <c r="U771" i="109"/>
  <c r="U598" i="109"/>
  <c r="U816" i="109"/>
  <c r="U543" i="109"/>
  <c r="U761" i="109"/>
  <c r="U739" i="109"/>
  <c r="U521" i="109"/>
  <c r="U745" i="109"/>
  <c r="U527" i="109"/>
  <c r="U603" i="109"/>
  <c r="U821" i="109"/>
  <c r="T949" i="109"/>
  <c r="U523" i="109"/>
  <c r="U741" i="109"/>
  <c r="U526" i="109"/>
  <c r="U744" i="109"/>
  <c r="U800" i="109"/>
  <c r="U582" i="109"/>
  <c r="U585" i="109"/>
  <c r="U803" i="109"/>
  <c r="U580" i="109"/>
  <c r="U798" i="109"/>
  <c r="U698" i="109"/>
  <c r="U480" i="109"/>
  <c r="U703" i="109"/>
  <c r="U485" i="109"/>
  <c r="U493" i="109"/>
  <c r="U711" i="109"/>
  <c r="U824" i="109"/>
  <c r="U606" i="109"/>
  <c r="U515" i="109"/>
  <c r="U733" i="109"/>
  <c r="S1043" i="109"/>
  <c r="U602" i="109"/>
  <c r="U820" i="109"/>
  <c r="U593" i="109"/>
  <c r="U811" i="109"/>
  <c r="U799" i="109"/>
  <c r="U581" i="109"/>
  <c r="O21" i="119"/>
  <c r="N23" i="119"/>
  <c r="N25" i="119" s="1"/>
  <c r="U749" i="109"/>
  <c r="U531" i="109"/>
  <c r="U600" i="109"/>
  <c r="U818" i="109"/>
  <c r="U530" i="109"/>
  <c r="U748" i="109"/>
  <c r="U577" i="109"/>
  <c r="U795" i="109"/>
  <c r="U591" i="109"/>
  <c r="U809" i="109"/>
  <c r="U750" i="109"/>
  <c r="U532" i="109"/>
  <c r="U774" i="109"/>
  <c r="U556" i="109"/>
  <c r="U757" i="109"/>
  <c r="U539" i="109"/>
  <c r="U564" i="109"/>
  <c r="U782" i="109"/>
  <c r="U557" i="109"/>
  <c r="U775" i="109"/>
  <c r="U726" i="109"/>
  <c r="U508" i="109"/>
  <c r="J41" i="119"/>
  <c r="J47" i="119" s="1"/>
  <c r="U783" i="109"/>
  <c r="U565" i="109"/>
  <c r="U760" i="109"/>
  <c r="U542" i="109"/>
  <c r="U728" i="109"/>
  <c r="U510" i="109"/>
  <c r="U788" i="109"/>
  <c r="U570" i="109"/>
  <c r="U781" i="109"/>
  <c r="U563" i="109"/>
  <c r="T1034" i="109"/>
  <c r="U473" i="109"/>
  <c r="U691" i="109"/>
  <c r="U743" i="109"/>
  <c r="U525" i="109"/>
  <c r="U790" i="109"/>
  <c r="U572" i="109"/>
  <c r="U767" i="109"/>
  <c r="U549" i="109"/>
  <c r="Q20" i="119"/>
  <c r="U545" i="109"/>
  <c r="U763" i="109"/>
  <c r="AO2284" i="109"/>
  <c r="AP1891" i="109"/>
  <c r="AP2091" i="109" s="1"/>
  <c r="AN2284" i="109"/>
  <c r="BM1845" i="109"/>
  <c r="BN1431" i="109"/>
  <c r="BM1638" i="109"/>
  <c r="Q2315" i="109" l="1"/>
  <c r="Q2306" i="109"/>
  <c r="Q2349" i="109"/>
  <c r="Q2367" i="109"/>
  <c r="Q2351" i="109"/>
  <c r="Q2346" i="109"/>
  <c r="AN1442" i="109"/>
  <c r="AO1649" i="109" s="1"/>
  <c r="AN1649" i="109"/>
  <c r="Q2318" i="109"/>
  <c r="P2356" i="109"/>
  <c r="Q2352" i="109"/>
  <c r="Q2359" i="109"/>
  <c r="Q2344" i="109"/>
  <c r="Q2312" i="109"/>
  <c r="Q2322" i="109"/>
  <c r="Q2347" i="109"/>
  <c r="P2246" i="109"/>
  <c r="P2340" i="109"/>
  <c r="Q2353" i="109"/>
  <c r="Q2326" i="109"/>
  <c r="P2320" i="109"/>
  <c r="Q2303" i="109"/>
  <c r="Q2361" i="109"/>
  <c r="Q2338" i="109"/>
  <c r="S2382" i="109"/>
  <c r="Q2178" i="109"/>
  <c r="Q2371" i="109" s="1"/>
  <c r="Q2175" i="109"/>
  <c r="Q2368" i="109" s="1"/>
  <c r="Q2081" i="109"/>
  <c r="Q2274" i="109" s="1"/>
  <c r="Q2105" i="109"/>
  <c r="Q2298" i="109" s="1"/>
  <c r="Q2084" i="109"/>
  <c r="Q2277" i="109" s="1"/>
  <c r="Q2180" i="109"/>
  <c r="Q2373" i="109" s="1"/>
  <c r="Q2177" i="109"/>
  <c r="Q2370" i="109" s="1"/>
  <c r="Q2058" i="109"/>
  <c r="Q2251" i="109" s="1"/>
  <c r="Q2176" i="109"/>
  <c r="Q2369" i="109" s="1"/>
  <c r="Q2182" i="109"/>
  <c r="Q2375" i="109" s="1"/>
  <c r="Q2102" i="109"/>
  <c r="Q2295" i="109" s="1"/>
  <c r="Q2179" i="109"/>
  <c r="Q2372" i="109" s="1"/>
  <c r="Q2067" i="109"/>
  <c r="Q2260" i="109" s="1"/>
  <c r="Q2079" i="109"/>
  <c r="Q2272" i="109" s="1"/>
  <c r="Q2089" i="109"/>
  <c r="Q2282" i="109" s="1"/>
  <c r="Q2181" i="109"/>
  <c r="Q2374" i="109" s="1"/>
  <c r="Q2060" i="109"/>
  <c r="Q2253" i="109" s="1"/>
  <c r="R2387" i="109"/>
  <c r="R2432" i="109"/>
  <c r="S2237" i="109"/>
  <c r="S2430" i="109" s="1"/>
  <c r="S2222" i="109"/>
  <c r="S2415" i="109" s="1"/>
  <c r="S2245" i="109"/>
  <c r="S2438" i="109" s="1"/>
  <c r="S2238" i="109"/>
  <c r="S2431" i="109" s="1"/>
  <c r="S2194" i="109"/>
  <c r="S2387" i="109" s="1"/>
  <c r="S2215" i="109"/>
  <c r="S2408" i="109" s="1"/>
  <c r="S2235" i="109"/>
  <c r="S2428" i="109" s="1"/>
  <c r="S2241" i="109"/>
  <c r="S2434" i="109" s="1"/>
  <c r="S2192" i="109"/>
  <c r="S2385" i="109" s="1"/>
  <c r="S2233" i="109"/>
  <c r="S2185" i="109"/>
  <c r="S2378" i="109" s="1"/>
  <c r="S2197" i="109"/>
  <c r="S2390" i="109" s="1"/>
  <c r="S2186" i="109"/>
  <c r="S2379" i="109" s="1"/>
  <c r="S2224" i="109"/>
  <c r="S2417" i="109" s="1"/>
  <c r="S2219" i="109"/>
  <c r="S2412" i="109" s="1"/>
  <c r="S2234" i="109"/>
  <c r="S2427" i="109" s="1"/>
  <c r="S2211" i="109"/>
  <c r="S2404" i="109" s="1"/>
  <c r="S2236" i="109"/>
  <c r="S2429" i="109" s="1"/>
  <c r="S2227" i="109"/>
  <c r="S2420" i="109" s="1"/>
  <c r="S2205" i="109"/>
  <c r="S2398" i="109" s="1"/>
  <c r="S2199" i="109"/>
  <c r="S2392" i="109" s="1"/>
  <c r="S2221" i="109"/>
  <c r="S2414" i="109" s="1"/>
  <c r="S2231" i="109"/>
  <c r="S2424" i="109" s="1"/>
  <c r="S2214" i="109"/>
  <c r="S2407" i="109" s="1"/>
  <c r="S2201" i="109"/>
  <c r="S2394" i="109" s="1"/>
  <c r="S2244" i="109"/>
  <c r="S2437" i="109" s="1"/>
  <c r="S2225" i="109"/>
  <c r="S2230" i="109"/>
  <c r="S2423" i="109" s="1"/>
  <c r="S2240" i="109"/>
  <c r="S2433" i="109" s="1"/>
  <c r="S2190" i="109"/>
  <c r="S2383" i="109" s="1"/>
  <c r="S2195" i="109"/>
  <c r="S2388" i="109" s="1"/>
  <c r="S2184" i="109"/>
  <c r="S2377" i="109" s="1"/>
  <c r="S2196" i="109"/>
  <c r="S2389" i="109" s="1"/>
  <c r="S2191" i="109"/>
  <c r="S2384" i="109" s="1"/>
  <c r="S2226" i="109"/>
  <c r="S2419" i="109" s="1"/>
  <c r="S2198" i="109"/>
  <c r="S2391" i="109" s="1"/>
  <c r="S2213" i="109"/>
  <c r="S2406" i="109" s="1"/>
  <c r="S2228" i="109"/>
  <c r="S2209" i="109"/>
  <c r="S2402" i="109" s="1"/>
  <c r="S2216" i="109"/>
  <c r="S2409" i="109" s="1"/>
  <c r="S2202" i="109"/>
  <c r="S2395" i="109" s="1"/>
  <c r="S2220" i="109"/>
  <c r="S2413" i="109" s="1"/>
  <c r="S2210" i="109"/>
  <c r="S2403" i="109" s="1"/>
  <c r="S2200" i="109"/>
  <c r="S2393" i="109" s="1"/>
  <c r="S2208" i="109"/>
  <c r="S2401" i="109" s="1"/>
  <c r="S2206" i="109"/>
  <c r="S2399" i="109" s="1"/>
  <c r="S2242" i="109"/>
  <c r="S2435" i="109" s="1"/>
  <c r="S2203" i="109"/>
  <c r="S2396" i="109" s="1"/>
  <c r="S2243" i="109"/>
  <c r="S2436" i="109" s="1"/>
  <c r="S2217" i="109"/>
  <c r="S2410" i="109" s="1"/>
  <c r="S2232" i="109"/>
  <c r="S2425" i="109" s="1"/>
  <c r="S2223" i="109"/>
  <c r="S2416" i="109" s="1"/>
  <c r="S2193" i="109"/>
  <c r="S2386" i="109" s="1"/>
  <c r="S2204" i="109"/>
  <c r="S2397" i="109" s="1"/>
  <c r="S2218" i="109"/>
  <c r="S2411" i="109" s="1"/>
  <c r="S2188" i="109"/>
  <c r="S2381" i="109" s="1"/>
  <c r="S2207" i="109"/>
  <c r="S2400" i="109" s="1"/>
  <c r="S2239" i="109"/>
  <c r="S2432" i="109" s="1"/>
  <c r="S2229" i="109"/>
  <c r="S2422" i="109" s="1"/>
  <c r="R2431" i="109"/>
  <c r="R2405" i="109"/>
  <c r="T2183" i="109"/>
  <c r="T2376" i="109" s="1"/>
  <c r="R2410" i="109"/>
  <c r="R2428" i="109"/>
  <c r="BF1989" i="109"/>
  <c r="AZ2275" i="109"/>
  <c r="BA1882" i="109"/>
  <c r="BA2082" i="109" s="1"/>
  <c r="AZ2279" i="109"/>
  <c r="BA1886" i="109"/>
  <c r="BA2086" i="109" s="1"/>
  <c r="BF2004" i="109"/>
  <c r="AY1507" i="109"/>
  <c r="AZ1714" i="109" s="1"/>
  <c r="AT1637" i="109"/>
  <c r="AU1844" i="109" s="1"/>
  <c r="AQ1895" i="109"/>
  <c r="AR1913" i="109"/>
  <c r="AR2107" i="109" s="1"/>
  <c r="K40" i="119"/>
  <c r="K41" i="119" s="1"/>
  <c r="K42" i="119" s="1"/>
  <c r="K48" i="119" s="1"/>
  <c r="AO1442" i="109"/>
  <c r="AP1649" i="109" s="1"/>
  <c r="AN1437" i="109"/>
  <c r="AS1505" i="109"/>
  <c r="AT1712" i="109" s="1"/>
  <c r="AM1435" i="109"/>
  <c r="AN1642" i="109" s="1"/>
  <c r="AR1477" i="109"/>
  <c r="AS1684" i="109" s="1"/>
  <c r="AS1499" i="109"/>
  <c r="AT1706" i="109" s="1"/>
  <c r="AR1481" i="109"/>
  <c r="AS1688" i="109" s="1"/>
  <c r="Z1047" i="109"/>
  <c r="Y1237" i="109"/>
  <c r="U852" i="109"/>
  <c r="V634" i="109"/>
  <c r="U829" i="109"/>
  <c r="V611" i="109"/>
  <c r="W676" i="109"/>
  <c r="W458" i="109"/>
  <c r="W452" i="109"/>
  <c r="W670" i="109"/>
  <c r="W455" i="109"/>
  <c r="W673" i="109"/>
  <c r="W652" i="109"/>
  <c r="W434" i="109"/>
  <c r="W628" i="109"/>
  <c r="W410" i="109"/>
  <c r="W646" i="109"/>
  <c r="W428" i="109"/>
  <c r="W662" i="109"/>
  <c r="W444" i="109"/>
  <c r="U891" i="109"/>
  <c r="V673" i="109"/>
  <c r="U870" i="109"/>
  <c r="V652" i="109"/>
  <c r="U846" i="109"/>
  <c r="V628" i="109"/>
  <c r="W416" i="109"/>
  <c r="W634" i="109"/>
  <c r="W611" i="109"/>
  <c r="W393" i="109"/>
  <c r="W648" i="109"/>
  <c r="W430" i="109"/>
  <c r="W395" i="109"/>
  <c r="W613" i="109"/>
  <c r="U864" i="109"/>
  <c r="V646" i="109"/>
  <c r="T2286" i="109"/>
  <c r="W621" i="109"/>
  <c r="W403" i="109"/>
  <c r="W439" i="109"/>
  <c r="W657" i="109"/>
  <c r="U866" i="109"/>
  <c r="V648" i="109"/>
  <c r="U894" i="109"/>
  <c r="V676" i="109"/>
  <c r="U831" i="109"/>
  <c r="V613" i="109"/>
  <c r="U888" i="109"/>
  <c r="V670" i="109"/>
  <c r="U880" i="109"/>
  <c r="U2093" i="109" s="1"/>
  <c r="V662" i="109"/>
  <c r="U839" i="109"/>
  <c r="V621" i="109"/>
  <c r="U875" i="109"/>
  <c r="V657" i="109"/>
  <c r="S1959" i="109"/>
  <c r="S2153" i="109" s="1"/>
  <c r="Q2363" i="109"/>
  <c r="S1968" i="109"/>
  <c r="S2162" i="109" s="1"/>
  <c r="R2355" i="109"/>
  <c r="S1942" i="109"/>
  <c r="S2136" i="109" s="1"/>
  <c r="Q2337" i="109"/>
  <c r="S1952" i="109"/>
  <c r="S2146" i="109" s="1"/>
  <c r="R2339" i="109"/>
  <c r="S1967" i="109"/>
  <c r="S2161" i="109" s="1"/>
  <c r="R2354" i="109"/>
  <c r="Q2357" i="109"/>
  <c r="S1921" i="109"/>
  <c r="S2115" i="109" s="1"/>
  <c r="R2308" i="109"/>
  <c r="Q2341" i="109"/>
  <c r="S1957" i="109"/>
  <c r="S2151" i="109" s="1"/>
  <c r="S1966" i="109"/>
  <c r="S2160" i="109" s="1"/>
  <c r="S1953" i="109"/>
  <c r="S2147" i="109" s="1"/>
  <c r="R2340" i="109"/>
  <c r="S1903" i="109"/>
  <c r="S1916" i="109"/>
  <c r="S2110" i="109" s="1"/>
  <c r="R2303" i="109"/>
  <c r="S1961" i="109"/>
  <c r="S2155" i="109" s="1"/>
  <c r="R2348" i="109"/>
  <c r="S1947" i="109"/>
  <c r="S2141" i="109" s="1"/>
  <c r="R2334" i="109"/>
  <c r="S1964" i="109"/>
  <c r="S2158" i="109" s="1"/>
  <c r="R2351" i="109"/>
  <c r="S1985" i="109"/>
  <c r="S1982" i="109"/>
  <c r="S1925" i="109"/>
  <c r="S2119" i="109" s="1"/>
  <c r="R2312" i="109"/>
  <c r="S1978" i="109"/>
  <c r="S2172" i="109" s="1"/>
  <c r="R2365" i="109"/>
  <c r="S1939" i="109"/>
  <c r="S2133" i="109" s="1"/>
  <c r="R2326" i="109"/>
  <c r="S1987" i="109"/>
  <c r="Q2358" i="109"/>
  <c r="S1954" i="109"/>
  <c r="S2148" i="109" s="1"/>
  <c r="R2341" i="109"/>
  <c r="S1983" i="109"/>
  <c r="S1976" i="109"/>
  <c r="S2170" i="109" s="1"/>
  <c r="R2363" i="109"/>
  <c r="S1884" i="109"/>
  <c r="S1979" i="109"/>
  <c r="S2173" i="109" s="1"/>
  <c r="S1950" i="109"/>
  <c r="S2144" i="109" s="1"/>
  <c r="R2337" i="109"/>
  <c r="S1958" i="109"/>
  <c r="S2152" i="109" s="1"/>
  <c r="R2345" i="109"/>
  <c r="S1906" i="109"/>
  <c r="S1970" i="109"/>
  <c r="S2164" i="109" s="1"/>
  <c r="Q2336" i="109"/>
  <c r="Q2360" i="109"/>
  <c r="Q2345" i="109"/>
  <c r="Q2364" i="109"/>
  <c r="S1988" i="109"/>
  <c r="S1951" i="109"/>
  <c r="S2145" i="109" s="1"/>
  <c r="R2338" i="109"/>
  <c r="Q2313" i="109"/>
  <c r="S1986" i="109"/>
  <c r="Q2362" i="109"/>
  <c r="S1927" i="109"/>
  <c r="S2121" i="109" s="1"/>
  <c r="S1972" i="109"/>
  <c r="S2166" i="109" s="1"/>
  <c r="S1971" i="109"/>
  <c r="S2165" i="109" s="1"/>
  <c r="R2358" i="109"/>
  <c r="Q2314" i="109"/>
  <c r="S1900" i="109"/>
  <c r="S2099" i="109" s="1"/>
  <c r="R2292" i="109"/>
  <c r="Q2316" i="109"/>
  <c r="S1962" i="109"/>
  <c r="S2156" i="109" s="1"/>
  <c r="R2349" i="109"/>
  <c r="S1963" i="109"/>
  <c r="S2157" i="109" s="1"/>
  <c r="R2350" i="109"/>
  <c r="Q2324" i="109"/>
  <c r="S1928" i="109"/>
  <c r="S2122" i="109" s="1"/>
  <c r="S1977" i="109"/>
  <c r="S2171" i="109" s="1"/>
  <c r="R2364" i="109"/>
  <c r="S1960" i="109"/>
  <c r="S2154" i="109" s="1"/>
  <c r="R2347" i="109"/>
  <c r="S1949" i="109"/>
  <c r="S2143" i="109" s="1"/>
  <c r="R2336" i="109"/>
  <c r="S1973" i="109"/>
  <c r="S2167" i="109" s="1"/>
  <c r="R2360" i="109"/>
  <c r="Q2331" i="109"/>
  <c r="S1923" i="109"/>
  <c r="S2117" i="109" s="1"/>
  <c r="R2310" i="109"/>
  <c r="S1926" i="109"/>
  <c r="S2120" i="109" s="1"/>
  <c r="R2313" i="109"/>
  <c r="S1919" i="109"/>
  <c r="S2113" i="109" s="1"/>
  <c r="R2306" i="109"/>
  <c r="S1984" i="109"/>
  <c r="S1969" i="109"/>
  <c r="S2163" i="109" s="1"/>
  <c r="S1975" i="109"/>
  <c r="S2169" i="109" s="1"/>
  <c r="S1935" i="109"/>
  <c r="S2129" i="109" s="1"/>
  <c r="R2322" i="109"/>
  <c r="S1956" i="109"/>
  <c r="S2150" i="109" s="1"/>
  <c r="R2343" i="109"/>
  <c r="Q2343" i="109"/>
  <c r="S1879" i="109"/>
  <c r="Q2355" i="109"/>
  <c r="S1933" i="109"/>
  <c r="S2127" i="109" s="1"/>
  <c r="S1915" i="109"/>
  <c r="S2109" i="109" s="1"/>
  <c r="R2302" i="109"/>
  <c r="S1889" i="109"/>
  <c r="S1929" i="109"/>
  <c r="S2123" i="109" s="1"/>
  <c r="R2316" i="109"/>
  <c r="S1955" i="109"/>
  <c r="S2149" i="109" s="1"/>
  <c r="Q2354" i="109"/>
  <c r="S1937" i="109"/>
  <c r="S2131" i="109" s="1"/>
  <c r="Q2308" i="109"/>
  <c r="S1881" i="109"/>
  <c r="Q2292" i="109"/>
  <c r="S1981" i="109"/>
  <c r="S1946" i="109"/>
  <c r="S2140" i="109" s="1"/>
  <c r="R2333" i="109"/>
  <c r="S1944" i="109"/>
  <c r="S2138" i="109" s="1"/>
  <c r="R2331" i="109"/>
  <c r="Q2333" i="109"/>
  <c r="S1931" i="109"/>
  <c r="S2125" i="109" s="1"/>
  <c r="Q2348" i="109"/>
  <c r="Q2334" i="109"/>
  <c r="S1965" i="109"/>
  <c r="S2159" i="109" s="1"/>
  <c r="Q2365" i="109"/>
  <c r="S1974" i="109"/>
  <c r="S2168" i="109" s="1"/>
  <c r="Q2350" i="109"/>
  <c r="S1980" i="109"/>
  <c r="S2174" i="109" s="1"/>
  <c r="R2367" i="109"/>
  <c r="S1851" i="109"/>
  <c r="R2052" i="109"/>
  <c r="S1863" i="109"/>
  <c r="Q2266" i="109"/>
  <c r="T2249" i="109"/>
  <c r="S1856" i="109"/>
  <c r="P2439" i="109"/>
  <c r="S1869" i="109"/>
  <c r="S2073" i="109" s="1"/>
  <c r="W1849" i="109"/>
  <c r="W763" i="109"/>
  <c r="W545" i="109"/>
  <c r="U1008" i="109"/>
  <c r="V790" i="109"/>
  <c r="U961" i="109"/>
  <c r="V743" i="109"/>
  <c r="U999" i="109"/>
  <c r="V781" i="109"/>
  <c r="U1001" i="109"/>
  <c r="V783" i="109"/>
  <c r="U944" i="109"/>
  <c r="V726" i="109"/>
  <c r="W775" i="109"/>
  <c r="W557" i="109"/>
  <c r="W757" i="109"/>
  <c r="W539" i="109"/>
  <c r="U968" i="109"/>
  <c r="V750" i="109"/>
  <c r="W809" i="109"/>
  <c r="W591" i="109"/>
  <c r="U966" i="109"/>
  <c r="V748" i="109"/>
  <c r="U1036" i="109"/>
  <c r="V818" i="109"/>
  <c r="P21" i="119"/>
  <c r="O23" i="119"/>
  <c r="W593" i="109"/>
  <c r="W811" i="109"/>
  <c r="W515" i="109"/>
  <c r="W733" i="109"/>
  <c r="U929" i="109"/>
  <c r="V711" i="109"/>
  <c r="W798" i="109"/>
  <c r="W580" i="109"/>
  <c r="W800" i="109"/>
  <c r="W582" i="109"/>
  <c r="U959" i="109"/>
  <c r="V741" i="109"/>
  <c r="W603" i="109"/>
  <c r="W821" i="109"/>
  <c r="U963" i="109"/>
  <c r="V745" i="109"/>
  <c r="W521" i="109"/>
  <c r="W739" i="109"/>
  <c r="W761" i="109"/>
  <c r="W543" i="109"/>
  <c r="W771" i="109"/>
  <c r="W553" i="109"/>
  <c r="U971" i="109"/>
  <c r="V753" i="109"/>
  <c r="W529" i="109"/>
  <c r="W747" i="109"/>
  <c r="U1020" i="109"/>
  <c r="V802" i="109"/>
  <c r="W687" i="109"/>
  <c r="W469" i="109"/>
  <c r="U607" i="109"/>
  <c r="W546" i="109"/>
  <c r="W764" i="109"/>
  <c r="U950" i="109"/>
  <c r="V732" i="109"/>
  <c r="W734" i="109"/>
  <c r="W516" i="109"/>
  <c r="M30" i="119"/>
  <c r="M40" i="119"/>
  <c r="W770" i="109"/>
  <c r="W552" i="109"/>
  <c r="U1028" i="109"/>
  <c r="V810" i="109"/>
  <c r="U987" i="109"/>
  <c r="V769" i="109"/>
  <c r="W806" i="109"/>
  <c r="W588" i="109"/>
  <c r="W730" i="109"/>
  <c r="W512" i="109"/>
  <c r="U983" i="109"/>
  <c r="V765" i="109"/>
  <c r="W560" i="109"/>
  <c r="W778" i="109"/>
  <c r="U953" i="109"/>
  <c r="V735" i="109"/>
  <c r="U943" i="109"/>
  <c r="V725" i="109"/>
  <c r="W792" i="109"/>
  <c r="W574" i="109"/>
  <c r="U1041" i="109"/>
  <c r="V823" i="109"/>
  <c r="U942" i="109"/>
  <c r="V724" i="109"/>
  <c r="W701" i="109"/>
  <c r="W483" i="109"/>
  <c r="W780" i="109"/>
  <c r="W562" i="109"/>
  <c r="U911" i="109"/>
  <c r="V693" i="109"/>
  <c r="U958" i="109"/>
  <c r="V740" i="109"/>
  <c r="U1035" i="109"/>
  <c r="V817" i="109"/>
  <c r="W758" i="109"/>
  <c r="W540" i="109"/>
  <c r="W597" i="109"/>
  <c r="W815" i="109"/>
  <c r="U960" i="109"/>
  <c r="V742" i="109"/>
  <c r="W746" i="109"/>
  <c r="W528" i="109"/>
  <c r="W722" i="109"/>
  <c r="W504" i="109"/>
  <c r="U941" i="109"/>
  <c r="V723" i="109"/>
  <c r="W768" i="109"/>
  <c r="W550" i="109"/>
  <c r="U990" i="109"/>
  <c r="V772" i="109"/>
  <c r="U917" i="109"/>
  <c r="V699" i="109"/>
  <c r="W707" i="109"/>
  <c r="W489" i="109"/>
  <c r="U1012" i="109"/>
  <c r="V794" i="109"/>
  <c r="W697" i="109"/>
  <c r="W479" i="109"/>
  <c r="W520" i="109"/>
  <c r="W738" i="109"/>
  <c r="U918" i="109"/>
  <c r="V700" i="109"/>
  <c r="U1004" i="109"/>
  <c r="V786" i="109"/>
  <c r="U955" i="109"/>
  <c r="V737" i="109"/>
  <c r="W791" i="109"/>
  <c r="W573" i="109"/>
  <c r="T1043" i="109"/>
  <c r="W536" i="109"/>
  <c r="W754" i="109"/>
  <c r="U1003" i="109"/>
  <c r="V785" i="109"/>
  <c r="U1007" i="109"/>
  <c r="V789" i="109"/>
  <c r="U932" i="109"/>
  <c r="V714" i="109"/>
  <c r="W578" i="109"/>
  <c r="W796" i="109"/>
  <c r="W549" i="109"/>
  <c r="W767" i="109"/>
  <c r="U909" i="109"/>
  <c r="V691" i="109"/>
  <c r="U1006" i="109"/>
  <c r="V788" i="109"/>
  <c r="U1000" i="109"/>
  <c r="V782" i="109"/>
  <c r="U992" i="109"/>
  <c r="V774" i="109"/>
  <c r="U1013" i="109"/>
  <c r="V795" i="109"/>
  <c r="W530" i="109"/>
  <c r="W748" i="109"/>
  <c r="W600" i="109"/>
  <c r="W818" i="109"/>
  <c r="W749" i="109"/>
  <c r="W531" i="109"/>
  <c r="U1017" i="109"/>
  <c r="V799" i="109"/>
  <c r="U1038" i="109"/>
  <c r="V820" i="109"/>
  <c r="W606" i="109"/>
  <c r="W824" i="109"/>
  <c r="U916" i="109"/>
  <c r="V698" i="109"/>
  <c r="U1021" i="109"/>
  <c r="V803" i="109"/>
  <c r="U1018" i="109"/>
  <c r="V800" i="109"/>
  <c r="U962" i="109"/>
  <c r="V744" i="109"/>
  <c r="W523" i="109"/>
  <c r="W741" i="109"/>
  <c r="W596" i="109"/>
  <c r="W814" i="109"/>
  <c r="L30" i="119"/>
  <c r="L40" i="119"/>
  <c r="U982" i="109"/>
  <c r="V764" i="109"/>
  <c r="U970" i="109"/>
  <c r="V752" i="109"/>
  <c r="U969" i="109"/>
  <c r="V751" i="109"/>
  <c r="W819" i="109"/>
  <c r="W601" i="109"/>
  <c r="W810" i="109"/>
  <c r="W592" i="109"/>
  <c r="U923" i="109"/>
  <c r="V705" i="109"/>
  <c r="W547" i="109"/>
  <c r="W765" i="109"/>
  <c r="W470" i="109"/>
  <c r="W688" i="109"/>
  <c r="U1026" i="109"/>
  <c r="V808" i="109"/>
  <c r="U949" i="109"/>
  <c r="V731" i="109"/>
  <c r="W522" i="109"/>
  <c r="W740" i="109"/>
  <c r="U1031" i="109"/>
  <c r="V813" i="109"/>
  <c r="W812" i="109"/>
  <c r="W594" i="109"/>
  <c r="W548" i="109"/>
  <c r="W766" i="109"/>
  <c r="W776" i="109"/>
  <c r="W558" i="109"/>
  <c r="W742" i="109"/>
  <c r="W524" i="109"/>
  <c r="U964" i="109"/>
  <c r="V746" i="109"/>
  <c r="W559" i="109"/>
  <c r="W777" i="109"/>
  <c r="U940" i="109"/>
  <c r="V722" i="109"/>
  <c r="W773" i="109"/>
  <c r="W555" i="109"/>
  <c r="U973" i="109"/>
  <c r="V755" i="109"/>
  <c r="W772" i="109"/>
  <c r="W554" i="109"/>
  <c r="U1023" i="109"/>
  <c r="V805" i="109"/>
  <c r="U925" i="109"/>
  <c r="V707" i="109"/>
  <c r="U927" i="109"/>
  <c r="V709" i="109"/>
  <c r="U956" i="109"/>
  <c r="V738" i="109"/>
  <c r="W541" i="109"/>
  <c r="W759" i="109"/>
  <c r="V719" i="109"/>
  <c r="U937" i="109"/>
  <c r="W737" i="109"/>
  <c r="W519" i="109"/>
  <c r="W779" i="109"/>
  <c r="W561" i="109"/>
  <c r="U972" i="109"/>
  <c r="V754" i="109"/>
  <c r="U913" i="109"/>
  <c r="V695" i="109"/>
  <c r="U1014" i="109"/>
  <c r="V796" i="109"/>
  <c r="R20" i="119"/>
  <c r="W691" i="109"/>
  <c r="W473" i="109"/>
  <c r="W728" i="109"/>
  <c r="W510" i="109"/>
  <c r="W760" i="109"/>
  <c r="W542" i="109"/>
  <c r="J42" i="119"/>
  <c r="U993" i="109"/>
  <c r="V775" i="109"/>
  <c r="U975" i="109"/>
  <c r="V757" i="109"/>
  <c r="U967" i="109"/>
  <c r="V749" i="109"/>
  <c r="W820" i="109"/>
  <c r="W602" i="109"/>
  <c r="U1042" i="109"/>
  <c r="V824" i="109"/>
  <c r="W493" i="109"/>
  <c r="W711" i="109"/>
  <c r="W485" i="109"/>
  <c r="W703" i="109"/>
  <c r="W803" i="109"/>
  <c r="W585" i="109"/>
  <c r="W744" i="109"/>
  <c r="W526" i="109"/>
  <c r="U957" i="109"/>
  <c r="V739" i="109"/>
  <c r="U1034" i="109"/>
  <c r="V816" i="109"/>
  <c r="U1032" i="109"/>
  <c r="V814" i="109"/>
  <c r="W727" i="109"/>
  <c r="W509" i="109"/>
  <c r="W802" i="109"/>
  <c r="W584" i="109"/>
  <c r="U825" i="109"/>
  <c r="U905" i="109"/>
  <c r="V687" i="109"/>
  <c r="W752" i="109"/>
  <c r="W534" i="109"/>
  <c r="W514" i="109"/>
  <c r="W732" i="109"/>
  <c r="U952" i="109"/>
  <c r="V734" i="109"/>
  <c r="W751" i="109"/>
  <c r="W533" i="109"/>
  <c r="U988" i="109"/>
  <c r="V770" i="109"/>
  <c r="U1024" i="109"/>
  <c r="V806" i="109"/>
  <c r="W729" i="109"/>
  <c r="W511" i="109"/>
  <c r="W756" i="109"/>
  <c r="W538" i="109"/>
  <c r="W808" i="109"/>
  <c r="W590" i="109"/>
  <c r="W731" i="109"/>
  <c r="W513" i="109"/>
  <c r="W506" i="109"/>
  <c r="W724" i="109"/>
  <c r="W817" i="109"/>
  <c r="W599" i="109"/>
  <c r="U1030" i="109"/>
  <c r="V812" i="109"/>
  <c r="U976" i="109"/>
  <c r="V758" i="109"/>
  <c r="W797" i="109"/>
  <c r="W579" i="109"/>
  <c r="U1033" i="109"/>
  <c r="V815" i="109"/>
  <c r="U995" i="109"/>
  <c r="V777" i="109"/>
  <c r="U986" i="109"/>
  <c r="V768" i="109"/>
  <c r="W807" i="109"/>
  <c r="W589" i="109"/>
  <c r="U1005" i="109"/>
  <c r="V787" i="109"/>
  <c r="W755" i="109"/>
  <c r="W537" i="109"/>
  <c r="W762" i="109"/>
  <c r="W544" i="109"/>
  <c r="W518" i="109"/>
  <c r="W736" i="109"/>
  <c r="W793" i="109"/>
  <c r="W575" i="109"/>
  <c r="W499" i="109"/>
  <c r="W717" i="109"/>
  <c r="W801" i="109"/>
  <c r="W583" i="109"/>
  <c r="W482" i="109"/>
  <c r="W700" i="109"/>
  <c r="W501" i="109"/>
  <c r="W719" i="109"/>
  <c r="W604" i="109"/>
  <c r="W822" i="109"/>
  <c r="U1009" i="109"/>
  <c r="V791" i="109"/>
  <c r="W804" i="109"/>
  <c r="W586" i="109"/>
  <c r="U1002" i="109"/>
  <c r="V784" i="109"/>
  <c r="W714" i="109"/>
  <c r="W496" i="109"/>
  <c r="W695" i="109"/>
  <c r="W477" i="109"/>
  <c r="W720" i="109"/>
  <c r="W502" i="109"/>
  <c r="U981" i="109"/>
  <c r="V763" i="109"/>
  <c r="U985" i="109"/>
  <c r="V767" i="109"/>
  <c r="W572" i="109"/>
  <c r="W790" i="109"/>
  <c r="W525" i="109"/>
  <c r="W743" i="109"/>
  <c r="W781" i="109"/>
  <c r="W563" i="109"/>
  <c r="W788" i="109"/>
  <c r="W570" i="109"/>
  <c r="U946" i="109"/>
  <c r="V728" i="109"/>
  <c r="U978" i="109"/>
  <c r="V760" i="109"/>
  <c r="W565" i="109"/>
  <c r="W783" i="109"/>
  <c r="W508" i="109"/>
  <c r="W726" i="109"/>
  <c r="W782" i="109"/>
  <c r="W564" i="109"/>
  <c r="W774" i="109"/>
  <c r="W556" i="109"/>
  <c r="W532" i="109"/>
  <c r="W750" i="109"/>
  <c r="U1027" i="109"/>
  <c r="V809" i="109"/>
  <c r="W577" i="109"/>
  <c r="W795" i="109"/>
  <c r="N28" i="119"/>
  <c r="N29" i="119"/>
  <c r="W799" i="109"/>
  <c r="W581" i="109"/>
  <c r="U1029" i="109"/>
  <c r="V811" i="109"/>
  <c r="U951" i="109"/>
  <c r="V733" i="109"/>
  <c r="U921" i="109"/>
  <c r="V703" i="109"/>
  <c r="W698" i="109"/>
  <c r="W480" i="109"/>
  <c r="U1016" i="109"/>
  <c r="V798" i="109"/>
  <c r="U1039" i="109"/>
  <c r="V821" i="109"/>
  <c r="W745" i="109"/>
  <c r="W527" i="109"/>
  <c r="U979" i="109"/>
  <c r="V761" i="109"/>
  <c r="W816" i="109"/>
  <c r="W598" i="109"/>
  <c r="U989" i="109"/>
  <c r="V771" i="109"/>
  <c r="W753" i="109"/>
  <c r="W535" i="109"/>
  <c r="U965" i="109"/>
  <c r="V747" i="109"/>
  <c r="U945" i="109"/>
  <c r="V727" i="109"/>
  <c r="U1037" i="109"/>
  <c r="V819" i="109"/>
  <c r="W551" i="109"/>
  <c r="W769" i="109"/>
  <c r="U948" i="109"/>
  <c r="V730" i="109"/>
  <c r="U947" i="109"/>
  <c r="V729" i="109"/>
  <c r="W705" i="109"/>
  <c r="W487" i="109"/>
  <c r="U996" i="109"/>
  <c r="V778" i="109"/>
  <c r="U974" i="109"/>
  <c r="V756" i="109"/>
  <c r="U906" i="109"/>
  <c r="V688" i="109"/>
  <c r="W735" i="109"/>
  <c r="W517" i="109"/>
  <c r="W725" i="109"/>
  <c r="W507" i="109"/>
  <c r="U1010" i="109"/>
  <c r="V792" i="109"/>
  <c r="W605" i="109"/>
  <c r="W823" i="109"/>
  <c r="U919" i="109"/>
  <c r="V701" i="109"/>
  <c r="U998" i="109"/>
  <c r="V780" i="109"/>
  <c r="W475" i="109"/>
  <c r="W693" i="109"/>
  <c r="W813" i="109"/>
  <c r="W595" i="109"/>
  <c r="U984" i="109"/>
  <c r="V766" i="109"/>
  <c r="U1015" i="109"/>
  <c r="V797" i="109"/>
  <c r="U994" i="109"/>
  <c r="V776" i="109"/>
  <c r="W723" i="109"/>
  <c r="W505" i="109"/>
  <c r="U991" i="109"/>
  <c r="V773" i="109"/>
  <c r="U1025" i="109"/>
  <c r="V807" i="109"/>
  <c r="W569" i="109"/>
  <c r="W787" i="109"/>
  <c r="W805" i="109"/>
  <c r="W587" i="109"/>
  <c r="U980" i="109"/>
  <c r="U2183" i="109" s="1"/>
  <c r="V762" i="109"/>
  <c r="U954" i="109"/>
  <c r="V736" i="109"/>
  <c r="W481" i="109"/>
  <c r="W699" i="109"/>
  <c r="U1011" i="109"/>
  <c r="V793" i="109"/>
  <c r="U935" i="109"/>
  <c r="V717" i="109"/>
  <c r="W491" i="109"/>
  <c r="W709" i="109"/>
  <c r="W576" i="109"/>
  <c r="W794" i="109"/>
  <c r="U915" i="109"/>
  <c r="V697" i="109"/>
  <c r="U977" i="109"/>
  <c r="V759" i="109"/>
  <c r="U1019" i="109"/>
  <c r="V801" i="109"/>
  <c r="U1040" i="109"/>
  <c r="V822" i="109"/>
  <c r="W786" i="109"/>
  <c r="W568" i="109"/>
  <c r="U997" i="109"/>
  <c r="V779" i="109"/>
  <c r="U1022" i="109"/>
  <c r="V804" i="109"/>
  <c r="W785" i="109"/>
  <c r="W567" i="109"/>
  <c r="W789" i="109"/>
  <c r="W571" i="109"/>
  <c r="W784" i="109"/>
  <c r="W566" i="109"/>
  <c r="U938" i="109"/>
  <c r="V720" i="109"/>
  <c r="AP2284" i="109"/>
  <c r="AQ1891" i="109"/>
  <c r="AQ2091" i="109" s="1"/>
  <c r="AQ2300" i="109"/>
  <c r="AP2288" i="109"/>
  <c r="BN1845" i="109"/>
  <c r="BO1431" i="109"/>
  <c r="BN1638" i="109"/>
  <c r="AO1437" i="109" l="1"/>
  <c r="AP1644" i="109" s="1"/>
  <c r="AO1644" i="109"/>
  <c r="AQ2095" i="109"/>
  <c r="AQ2288" i="109" s="1"/>
  <c r="T2431" i="109"/>
  <c r="T2429" i="109"/>
  <c r="Q2246" i="109"/>
  <c r="T2418" i="109"/>
  <c r="S2418" i="109"/>
  <c r="U2286" i="109"/>
  <c r="S2421" i="109"/>
  <c r="S2426" i="109"/>
  <c r="T2426" i="109"/>
  <c r="R2179" i="109"/>
  <c r="R2372" i="109" s="1"/>
  <c r="R2177" i="109"/>
  <c r="R2370" i="109" s="1"/>
  <c r="R2067" i="109"/>
  <c r="R2105" i="109"/>
  <c r="R2298" i="109" s="1"/>
  <c r="R2180" i="109"/>
  <c r="R2373" i="109" s="1"/>
  <c r="R2084" i="109"/>
  <c r="R2277" i="109" s="1"/>
  <c r="R2060" i="109"/>
  <c r="R2175" i="109"/>
  <c r="R2368" i="109" s="1"/>
  <c r="R2178" i="109"/>
  <c r="R2176" i="109"/>
  <c r="R2369" i="109" s="1"/>
  <c r="R2079" i="109"/>
  <c r="R2089" i="109"/>
  <c r="R2282" i="109" s="1"/>
  <c r="R2182" i="109"/>
  <c r="R2375" i="109" s="1"/>
  <c r="R2081" i="109"/>
  <c r="R2274" i="109" s="1"/>
  <c r="R2181" i="109"/>
  <c r="R2058" i="109"/>
  <c r="R2251" i="109" s="1"/>
  <c r="R2102" i="109"/>
  <c r="R2295" i="109" s="1"/>
  <c r="T2202" i="109"/>
  <c r="T2395" i="109" s="1"/>
  <c r="T2204" i="109"/>
  <c r="T2397" i="109" s="1"/>
  <c r="T2226" i="109"/>
  <c r="T2419" i="109" s="1"/>
  <c r="T2205" i="109"/>
  <c r="T2398" i="109" s="1"/>
  <c r="T2239" i="109"/>
  <c r="T2432" i="109" s="1"/>
  <c r="T2217" i="109"/>
  <c r="T2410" i="109" s="1"/>
  <c r="T2197" i="109"/>
  <c r="T2390" i="109" s="1"/>
  <c r="T2207" i="109"/>
  <c r="T2400" i="109" s="1"/>
  <c r="T2211" i="109"/>
  <c r="T2404" i="109" s="1"/>
  <c r="T2186" i="109"/>
  <c r="T2379" i="109" s="1"/>
  <c r="T2210" i="109"/>
  <c r="T2403" i="109" s="1"/>
  <c r="T2214" i="109"/>
  <c r="T2407" i="109" s="1"/>
  <c r="T2223" i="109"/>
  <c r="T2416" i="109" s="1"/>
  <c r="T2224" i="109"/>
  <c r="T2417" i="109" s="1"/>
  <c r="T2201" i="109"/>
  <c r="T2394" i="109" s="1"/>
  <c r="T2208" i="109"/>
  <c r="T2401" i="109" s="1"/>
  <c r="T2195" i="109"/>
  <c r="T2388" i="109" s="1"/>
  <c r="T2215" i="109"/>
  <c r="T2408" i="109" s="1"/>
  <c r="T2194" i="109"/>
  <c r="T2387" i="109" s="1"/>
  <c r="T2219" i="109"/>
  <c r="T2412" i="109" s="1"/>
  <c r="T2240" i="109"/>
  <c r="T2433" i="109" s="1"/>
  <c r="T2185" i="109"/>
  <c r="T2378" i="109" s="1"/>
  <c r="T2209" i="109"/>
  <c r="T2402" i="109" s="1"/>
  <c r="T2188" i="109"/>
  <c r="T2381" i="109" s="1"/>
  <c r="T2232" i="109"/>
  <c r="T2425" i="109" s="1"/>
  <c r="T2221" i="109"/>
  <c r="T2414" i="109" s="1"/>
  <c r="T2231" i="109"/>
  <c r="T2424" i="109" s="1"/>
  <c r="T2227" i="109"/>
  <c r="T2420" i="109" s="1"/>
  <c r="T2242" i="109"/>
  <c r="T2435" i="109" s="1"/>
  <c r="T2241" i="109"/>
  <c r="T2434" i="109" s="1"/>
  <c r="T2235" i="109"/>
  <c r="T2428" i="109" s="1"/>
  <c r="T2244" i="109"/>
  <c r="T2437" i="109" s="1"/>
  <c r="T2184" i="109"/>
  <c r="T2377" i="109" s="1"/>
  <c r="T2206" i="109"/>
  <c r="T2399" i="109" s="1"/>
  <c r="T2234" i="109"/>
  <c r="T2427" i="109" s="1"/>
  <c r="T2190" i="109"/>
  <c r="T2198" i="109"/>
  <c r="T2391" i="109" s="1"/>
  <c r="T2218" i="109"/>
  <c r="T2411" i="109" s="1"/>
  <c r="T2230" i="109"/>
  <c r="T2423" i="109" s="1"/>
  <c r="T2193" i="109"/>
  <c r="T2386" i="109" s="1"/>
  <c r="T2237" i="109"/>
  <c r="T2430" i="109" s="1"/>
  <c r="T2228" i="109"/>
  <c r="T2203" i="109"/>
  <c r="T2396" i="109" s="1"/>
  <c r="T2213" i="109"/>
  <c r="T2406" i="109" s="1"/>
  <c r="T2243" i="109"/>
  <c r="T2436" i="109" s="1"/>
  <c r="T2189" i="109"/>
  <c r="T2382" i="109" s="1"/>
  <c r="T2196" i="109"/>
  <c r="T2389" i="109" s="1"/>
  <c r="T2199" i="109"/>
  <c r="T2392" i="109" s="1"/>
  <c r="T2222" i="109"/>
  <c r="T2415" i="109" s="1"/>
  <c r="T2245" i="109"/>
  <c r="T2438" i="109" s="1"/>
  <c r="T2220" i="109"/>
  <c r="T2413" i="109" s="1"/>
  <c r="T2200" i="109"/>
  <c r="T2393" i="109" s="1"/>
  <c r="T2229" i="109"/>
  <c r="T2422" i="109" s="1"/>
  <c r="T2192" i="109"/>
  <c r="T2385" i="109" s="1"/>
  <c r="T2191" i="109"/>
  <c r="T2384" i="109" s="1"/>
  <c r="T2216" i="109"/>
  <c r="T2409" i="109" s="1"/>
  <c r="U2056" i="109"/>
  <c r="BB1882" i="109"/>
  <c r="BB2082" i="109" s="1"/>
  <c r="BB1886" i="109"/>
  <c r="BB2086" i="109" s="1"/>
  <c r="BG1989" i="109"/>
  <c r="AZ1507" i="109"/>
  <c r="BA1714" i="109" s="1"/>
  <c r="BG2004" i="109"/>
  <c r="AU1637" i="109"/>
  <c r="AW1844" i="109" s="1"/>
  <c r="AS1913" i="109"/>
  <c r="AS2107" i="109" s="1"/>
  <c r="W955" i="109"/>
  <c r="W999" i="109"/>
  <c r="W911" i="109"/>
  <c r="W852" i="109"/>
  <c r="AR1895" i="109"/>
  <c r="AR2095" i="109" s="1"/>
  <c r="AS1481" i="109"/>
  <c r="AT1688" i="109" s="1"/>
  <c r="AP1437" i="109"/>
  <c r="AQ1644" i="109" s="1"/>
  <c r="AS1477" i="109"/>
  <c r="AT1684" i="109" s="1"/>
  <c r="AT1499" i="109"/>
  <c r="AU1706" i="109" s="1"/>
  <c r="AN1435" i="109"/>
  <c r="AO1642" i="109" s="1"/>
  <c r="AM1638" i="109"/>
  <c r="AT1505" i="109"/>
  <c r="AU1712" i="109" s="1"/>
  <c r="AP1442" i="109"/>
  <c r="AQ1649" i="109" s="1"/>
  <c r="W973" i="109"/>
  <c r="W1001" i="109"/>
  <c r="W1000" i="109"/>
  <c r="W918" i="109"/>
  <c r="W944" i="109"/>
  <c r="W1007" i="109"/>
  <c r="W917" i="109"/>
  <c r="W941" i="109"/>
  <c r="W1031" i="109"/>
  <c r="W1035" i="109"/>
  <c r="W949" i="109"/>
  <c r="W950" i="109"/>
  <c r="W1004" i="109"/>
  <c r="W961" i="109"/>
  <c r="W987" i="109"/>
  <c r="W943" i="109"/>
  <c r="W1023" i="109"/>
  <c r="W970" i="109"/>
  <c r="W992" i="109"/>
  <c r="W1003" i="109"/>
  <c r="W1002" i="109"/>
  <c r="W953" i="109"/>
  <c r="W1006" i="109"/>
  <c r="W909" i="109"/>
  <c r="W960" i="109"/>
  <c r="AA1047" i="109"/>
  <c r="Z1237" i="109"/>
  <c r="W1005" i="109"/>
  <c r="W958" i="109"/>
  <c r="W969" i="109"/>
  <c r="W1038" i="109"/>
  <c r="W937" i="109"/>
  <c r="W942" i="109"/>
  <c r="W927" i="109"/>
  <c r="W932" i="109"/>
  <c r="W875" i="109"/>
  <c r="W831" i="109"/>
  <c r="X444" i="109"/>
  <c r="X662" i="109"/>
  <c r="X434" i="109"/>
  <c r="X652" i="109"/>
  <c r="W888" i="109"/>
  <c r="X439" i="109"/>
  <c r="X657" i="109"/>
  <c r="X613" i="109"/>
  <c r="X395" i="109"/>
  <c r="X634" i="109"/>
  <c r="X416" i="109"/>
  <c r="W880" i="109"/>
  <c r="W870" i="109"/>
  <c r="X670" i="109"/>
  <c r="X452" i="109"/>
  <c r="X403" i="109"/>
  <c r="X621" i="109"/>
  <c r="X648" i="109"/>
  <c r="X430" i="109"/>
  <c r="X611" i="109"/>
  <c r="X393" i="109"/>
  <c r="X646" i="109"/>
  <c r="X428" i="109"/>
  <c r="X410" i="109"/>
  <c r="X628" i="109"/>
  <c r="W891" i="109"/>
  <c r="X458" i="109"/>
  <c r="X676" i="109"/>
  <c r="W1020" i="109"/>
  <c r="W1021" i="109"/>
  <c r="W990" i="109"/>
  <c r="W1028" i="109"/>
  <c r="W966" i="109"/>
  <c r="W839" i="109"/>
  <c r="W866" i="109"/>
  <c r="W829" i="109"/>
  <c r="W2056" i="109" s="1"/>
  <c r="W864" i="109"/>
  <c r="W846" i="109"/>
  <c r="X455" i="109"/>
  <c r="X673" i="109"/>
  <c r="W894" i="109"/>
  <c r="W929" i="109"/>
  <c r="T1980" i="109"/>
  <c r="T2174" i="109" s="1"/>
  <c r="R2352" i="109"/>
  <c r="T1944" i="109"/>
  <c r="T2138" i="109" s="1"/>
  <c r="R2356" i="109"/>
  <c r="T1949" i="109"/>
  <c r="T2143" i="109" s="1"/>
  <c r="S2336" i="109"/>
  <c r="T1960" i="109"/>
  <c r="T2154" i="109" s="1"/>
  <c r="T1962" i="109"/>
  <c r="T2156" i="109" s="1"/>
  <c r="T1970" i="109"/>
  <c r="T2164" i="109" s="1"/>
  <c r="S2357" i="109"/>
  <c r="T1958" i="109"/>
  <c r="T2152" i="109" s="1"/>
  <c r="S2345" i="109"/>
  <c r="T1979" i="109"/>
  <c r="T2173" i="109" s="1"/>
  <c r="S2366" i="109"/>
  <c r="T1976" i="109"/>
  <c r="T2170" i="109" s="1"/>
  <c r="S2363" i="109"/>
  <c r="T1954" i="109"/>
  <c r="T2148" i="109" s="1"/>
  <c r="S2341" i="109"/>
  <c r="R2374" i="109"/>
  <c r="T1978" i="109"/>
  <c r="T2172" i="109" s="1"/>
  <c r="S2365" i="109"/>
  <c r="T1925" i="109"/>
  <c r="T2119" i="109" s="1"/>
  <c r="S2312" i="109"/>
  <c r="T1985" i="109"/>
  <c r="T1947" i="109"/>
  <c r="T2141" i="109" s="1"/>
  <c r="T1903" i="109"/>
  <c r="T1921" i="109"/>
  <c r="T2115" i="109" s="1"/>
  <c r="S2308" i="109"/>
  <c r="T1952" i="109"/>
  <c r="T2146" i="109" s="1"/>
  <c r="R2329" i="109"/>
  <c r="T1959" i="109"/>
  <c r="T2153" i="109" s="1"/>
  <c r="S2346" i="109"/>
  <c r="T1965" i="109"/>
  <c r="T2159" i="109" s="1"/>
  <c r="S2352" i="109"/>
  <c r="T1931" i="109"/>
  <c r="T2125" i="109" s="1"/>
  <c r="T1981" i="109"/>
  <c r="T1937" i="109"/>
  <c r="T2131" i="109" s="1"/>
  <c r="T1889" i="109"/>
  <c r="T1933" i="109"/>
  <c r="T2127" i="109" s="1"/>
  <c r="T1975" i="109"/>
  <c r="T2169" i="109" s="1"/>
  <c r="T1969" i="109"/>
  <c r="T2163" i="109" s="1"/>
  <c r="R2318" i="109"/>
  <c r="R2315" i="109"/>
  <c r="R2324" i="109"/>
  <c r="T1900" i="109"/>
  <c r="T2099" i="109" s="1"/>
  <c r="T1971" i="109"/>
  <c r="T2165" i="109" s="1"/>
  <c r="S2358" i="109"/>
  <c r="R2359" i="109"/>
  <c r="T1927" i="109"/>
  <c r="T2121" i="109" s="1"/>
  <c r="S2314" i="109"/>
  <c r="T1987" i="109"/>
  <c r="T1942" i="109"/>
  <c r="T2136" i="109" s="1"/>
  <c r="R2342" i="109"/>
  <c r="T1879" i="109"/>
  <c r="T1935" i="109"/>
  <c r="T2129" i="109" s="1"/>
  <c r="R2371" i="109"/>
  <c r="T1923" i="109"/>
  <c r="T2117" i="109" s="1"/>
  <c r="S2310" i="109"/>
  <c r="T1973" i="109"/>
  <c r="T2167" i="109" s="1"/>
  <c r="T1977" i="109"/>
  <c r="T2171" i="109" s="1"/>
  <c r="S2364" i="109"/>
  <c r="T1928" i="109"/>
  <c r="T2122" i="109" s="1"/>
  <c r="T1963" i="109"/>
  <c r="T2157" i="109" s="1"/>
  <c r="T1972" i="109"/>
  <c r="T2166" i="109" s="1"/>
  <c r="S2359" i="109"/>
  <c r="R2362" i="109"/>
  <c r="T1951" i="109"/>
  <c r="T2145" i="109" s="1"/>
  <c r="T1906" i="109"/>
  <c r="T1950" i="109"/>
  <c r="T2144" i="109" s="1"/>
  <c r="S2337" i="109"/>
  <c r="T1884" i="109"/>
  <c r="T1983" i="109"/>
  <c r="R2314" i="109"/>
  <c r="T1982" i="109"/>
  <c r="T1964" i="109"/>
  <c r="T2158" i="109" s="1"/>
  <c r="T1961" i="109"/>
  <c r="T2155" i="109" s="1"/>
  <c r="S2348" i="109"/>
  <c r="R2353" i="109"/>
  <c r="R2344" i="109"/>
  <c r="T1967" i="109"/>
  <c r="T2161" i="109" s="1"/>
  <c r="S2354" i="109"/>
  <c r="T1974" i="109"/>
  <c r="T2168" i="109" s="1"/>
  <c r="T1946" i="109"/>
  <c r="T2140" i="109" s="1"/>
  <c r="S2333" i="109"/>
  <c r="T1881" i="109"/>
  <c r="T1955" i="109"/>
  <c r="T2149" i="109" s="1"/>
  <c r="T1929" i="109"/>
  <c r="T2123" i="109" s="1"/>
  <c r="S2316" i="109"/>
  <c r="T1915" i="109"/>
  <c r="T2109" i="109" s="1"/>
  <c r="T1956" i="109"/>
  <c r="T2150" i="109" s="1"/>
  <c r="S2343" i="109"/>
  <c r="R2361" i="109"/>
  <c r="T1984" i="109"/>
  <c r="T1919" i="109"/>
  <c r="T2113" i="109" s="1"/>
  <c r="T1926" i="109"/>
  <c r="T2120" i="109" s="1"/>
  <c r="R2320" i="109"/>
  <c r="R2272" i="109"/>
  <c r="T1986" i="109"/>
  <c r="T1988" i="109"/>
  <c r="R2366" i="109"/>
  <c r="T1939" i="109"/>
  <c r="T2133" i="109" s="1"/>
  <c r="T1916" i="109"/>
  <c r="T2110" i="109" s="1"/>
  <c r="S2303" i="109"/>
  <c r="T1953" i="109"/>
  <c r="T2147" i="109" s="1"/>
  <c r="S2340" i="109"/>
  <c r="T1966" i="109"/>
  <c r="T2160" i="109" s="1"/>
  <c r="S2353" i="109"/>
  <c r="T1957" i="109"/>
  <c r="T2151" i="109" s="1"/>
  <c r="S2344" i="109"/>
  <c r="R2357" i="109"/>
  <c r="T1968" i="109"/>
  <c r="T2162" i="109" s="1"/>
  <c r="S2355" i="109"/>
  <c r="R2346" i="109"/>
  <c r="T1856" i="109"/>
  <c r="R2260" i="109"/>
  <c r="T1869" i="109"/>
  <c r="T2073" i="109" s="1"/>
  <c r="R2266" i="109"/>
  <c r="R2253" i="109"/>
  <c r="T1851" i="109"/>
  <c r="S2052" i="109"/>
  <c r="X1849" i="109"/>
  <c r="T1863" i="109"/>
  <c r="Q2439" i="109"/>
  <c r="W1030" i="109"/>
  <c r="W921" i="109"/>
  <c r="W1025" i="109"/>
  <c r="W995" i="109"/>
  <c r="W984" i="109"/>
  <c r="W967" i="109"/>
  <c r="W971" i="109"/>
  <c r="W963" i="109"/>
  <c r="W980" i="109"/>
  <c r="W2183" i="109" s="1"/>
  <c r="W959" i="109"/>
  <c r="W968" i="109"/>
  <c r="W913" i="109"/>
  <c r="W1015" i="109"/>
  <c r="U2376" i="109"/>
  <c r="X581" i="109"/>
  <c r="X799" i="109"/>
  <c r="X575" i="109"/>
  <c r="X793" i="109"/>
  <c r="X590" i="109"/>
  <c r="X808" i="109"/>
  <c r="X571" i="109"/>
  <c r="X789" i="109"/>
  <c r="X794" i="109"/>
  <c r="X576" i="109"/>
  <c r="X699" i="109"/>
  <c r="X481" i="109"/>
  <c r="X805" i="109"/>
  <c r="X587" i="109"/>
  <c r="X723" i="109"/>
  <c r="X505" i="109"/>
  <c r="X475" i="109"/>
  <c r="X693" i="109"/>
  <c r="W923" i="109"/>
  <c r="X753" i="109"/>
  <c r="X535" i="109"/>
  <c r="X816" i="109"/>
  <c r="X598" i="109"/>
  <c r="X480" i="109"/>
  <c r="X698" i="109"/>
  <c r="X783" i="109"/>
  <c r="X565" i="109"/>
  <c r="X563" i="109"/>
  <c r="X781" i="109"/>
  <c r="W938" i="109"/>
  <c r="X714" i="109"/>
  <c r="X496" i="109"/>
  <c r="X586" i="109"/>
  <c r="X804" i="109"/>
  <c r="W1040" i="109"/>
  <c r="X482" i="109"/>
  <c r="X700" i="109"/>
  <c r="W1019" i="109"/>
  <c r="W935" i="109"/>
  <c r="X518" i="109"/>
  <c r="X736" i="109"/>
  <c r="X817" i="109"/>
  <c r="X599" i="109"/>
  <c r="X724" i="109"/>
  <c r="X506" i="109"/>
  <c r="W974" i="109"/>
  <c r="X752" i="109"/>
  <c r="X534" i="109"/>
  <c r="V825" i="109"/>
  <c r="V826" i="109" s="1"/>
  <c r="W945" i="109"/>
  <c r="X744" i="109"/>
  <c r="X526" i="109"/>
  <c r="X803" i="109"/>
  <c r="X585" i="109"/>
  <c r="X820" i="109"/>
  <c r="X602" i="109"/>
  <c r="W946" i="109"/>
  <c r="W997" i="109"/>
  <c r="X541" i="109"/>
  <c r="X759" i="109"/>
  <c r="X523" i="109"/>
  <c r="X741" i="109"/>
  <c r="W1042" i="109"/>
  <c r="X600" i="109"/>
  <c r="X818" i="109"/>
  <c r="X748" i="109"/>
  <c r="X530" i="109"/>
  <c r="X520" i="109"/>
  <c r="X738" i="109"/>
  <c r="W925" i="109"/>
  <c r="X746" i="109"/>
  <c r="X528" i="109"/>
  <c r="W1033" i="109"/>
  <c r="W998" i="109"/>
  <c r="W1010" i="109"/>
  <c r="X806" i="109"/>
  <c r="X588" i="109"/>
  <c r="W952" i="109"/>
  <c r="X764" i="109"/>
  <c r="X546" i="109"/>
  <c r="W825" i="109"/>
  <c r="AE33" i="119" s="1"/>
  <c r="W905" i="109"/>
  <c r="X529" i="109"/>
  <c r="X747" i="109"/>
  <c r="X771" i="109"/>
  <c r="X553" i="109"/>
  <c r="X761" i="109"/>
  <c r="X543" i="109"/>
  <c r="W1016" i="109"/>
  <c r="W1029" i="109"/>
  <c r="Q21" i="119"/>
  <c r="P23" i="119"/>
  <c r="P25" i="119" s="1"/>
  <c r="W993" i="109"/>
  <c r="X595" i="109"/>
  <c r="X813" i="109"/>
  <c r="X822" i="109"/>
  <c r="X604" i="109"/>
  <c r="X568" i="109"/>
  <c r="X786" i="109"/>
  <c r="X787" i="109"/>
  <c r="X569" i="109"/>
  <c r="W1041" i="109"/>
  <c r="X725" i="109"/>
  <c r="X507" i="109"/>
  <c r="X769" i="109"/>
  <c r="X551" i="109"/>
  <c r="W1034" i="109"/>
  <c r="X745" i="109"/>
  <c r="X527" i="109"/>
  <c r="W916" i="109"/>
  <c r="N30" i="119"/>
  <c r="N40" i="119"/>
  <c r="X795" i="109"/>
  <c r="X577" i="109"/>
  <c r="X774" i="109"/>
  <c r="X556" i="109"/>
  <c r="X570" i="109"/>
  <c r="X788" i="109"/>
  <c r="X525" i="109"/>
  <c r="X743" i="109"/>
  <c r="X695" i="109"/>
  <c r="X477" i="109"/>
  <c r="W1022" i="109"/>
  <c r="X501" i="109"/>
  <c r="X719" i="109"/>
  <c r="X717" i="109"/>
  <c r="X499" i="109"/>
  <c r="X762" i="109"/>
  <c r="X544" i="109"/>
  <c r="X537" i="109"/>
  <c r="X755" i="109"/>
  <c r="X807" i="109"/>
  <c r="X589" i="109"/>
  <c r="X797" i="109"/>
  <c r="X579" i="109"/>
  <c r="X731" i="109"/>
  <c r="X513" i="109"/>
  <c r="X511" i="109"/>
  <c r="X729" i="109"/>
  <c r="U1043" i="109"/>
  <c r="W962" i="109"/>
  <c r="X493" i="109"/>
  <c r="X711" i="109"/>
  <c r="X542" i="109"/>
  <c r="X760" i="109"/>
  <c r="AD20" i="119"/>
  <c r="X737" i="109"/>
  <c r="X519" i="109"/>
  <c r="X772" i="109"/>
  <c r="X554" i="109"/>
  <c r="X773" i="109"/>
  <c r="X555" i="109"/>
  <c r="X742" i="109"/>
  <c r="X524" i="109"/>
  <c r="W994" i="109"/>
  <c r="X812" i="109"/>
  <c r="X594" i="109"/>
  <c r="W906" i="109"/>
  <c r="X810" i="109"/>
  <c r="X592" i="109"/>
  <c r="X819" i="109"/>
  <c r="X601" i="109"/>
  <c r="W1032" i="109"/>
  <c r="X606" i="109"/>
  <c r="X824" i="109"/>
  <c r="X531" i="109"/>
  <c r="X749" i="109"/>
  <c r="W985" i="109"/>
  <c r="W972" i="109"/>
  <c r="X768" i="109"/>
  <c r="X550" i="109"/>
  <c r="X722" i="109"/>
  <c r="X504" i="109"/>
  <c r="W964" i="109"/>
  <c r="X815" i="109"/>
  <c r="X597" i="109"/>
  <c r="X540" i="109"/>
  <c r="X758" i="109"/>
  <c r="X483" i="109"/>
  <c r="X701" i="109"/>
  <c r="W996" i="109"/>
  <c r="W1024" i="109"/>
  <c r="M41" i="119"/>
  <c r="M47" i="119" s="1"/>
  <c r="W989" i="109"/>
  <c r="W979" i="109"/>
  <c r="X521" i="109"/>
  <c r="X739" i="109"/>
  <c r="W951" i="109"/>
  <c r="X811" i="109"/>
  <c r="X593" i="109"/>
  <c r="X784" i="109"/>
  <c r="X566" i="109"/>
  <c r="X823" i="109"/>
  <c r="X605" i="109"/>
  <c r="W1008" i="109"/>
  <c r="R33" i="119"/>
  <c r="J48" i="119"/>
  <c r="J49" i="119" s="1"/>
  <c r="W978" i="109"/>
  <c r="X691" i="109"/>
  <c r="X473" i="109"/>
  <c r="X561" i="109"/>
  <c r="X779" i="109"/>
  <c r="W991" i="109"/>
  <c r="X688" i="109"/>
  <c r="X470" i="109"/>
  <c r="W983" i="109"/>
  <c r="W1037" i="109"/>
  <c r="X814" i="109"/>
  <c r="X596" i="109"/>
  <c r="X767" i="109"/>
  <c r="X549" i="109"/>
  <c r="W1014" i="109"/>
  <c r="X536" i="109"/>
  <c r="X754" i="109"/>
  <c r="X791" i="109"/>
  <c r="X573" i="109"/>
  <c r="W956" i="109"/>
  <c r="X697" i="109"/>
  <c r="X479" i="109"/>
  <c r="W986" i="109"/>
  <c r="W940" i="109"/>
  <c r="W976" i="109"/>
  <c r="W919" i="109"/>
  <c r="X778" i="109"/>
  <c r="X560" i="109"/>
  <c r="X512" i="109"/>
  <c r="X730" i="109"/>
  <c r="X552" i="109"/>
  <c r="X770" i="109"/>
  <c r="V607" i="109"/>
  <c r="W1039" i="109"/>
  <c r="X582" i="109"/>
  <c r="X800" i="109"/>
  <c r="X733" i="109"/>
  <c r="X515" i="109"/>
  <c r="X809" i="109"/>
  <c r="X591" i="109"/>
  <c r="X757" i="109"/>
  <c r="X539" i="109"/>
  <c r="X763" i="109"/>
  <c r="X545" i="109"/>
  <c r="W947" i="109"/>
  <c r="X785" i="109"/>
  <c r="X567" i="109"/>
  <c r="W1012" i="109"/>
  <c r="X709" i="109"/>
  <c r="X491" i="109"/>
  <c r="K47" i="119"/>
  <c r="X735" i="109"/>
  <c r="X517" i="109"/>
  <c r="X487" i="109"/>
  <c r="X705" i="109"/>
  <c r="W1017" i="109"/>
  <c r="W1013" i="109"/>
  <c r="X750" i="109"/>
  <c r="X532" i="109"/>
  <c r="X782" i="109"/>
  <c r="X564" i="109"/>
  <c r="X508" i="109"/>
  <c r="X726" i="109"/>
  <c r="X790" i="109"/>
  <c r="X572" i="109"/>
  <c r="X720" i="109"/>
  <c r="X502" i="109"/>
  <c r="X801" i="109"/>
  <c r="X583" i="109"/>
  <c r="W1011" i="109"/>
  <c r="W954" i="109"/>
  <c r="W1026" i="109"/>
  <c r="X538" i="109"/>
  <c r="X756" i="109"/>
  <c r="X533" i="109"/>
  <c r="X751" i="109"/>
  <c r="X514" i="109"/>
  <c r="X732" i="109"/>
  <c r="X584" i="109"/>
  <c r="X802" i="109"/>
  <c r="X509" i="109"/>
  <c r="X727" i="109"/>
  <c r="X485" i="109"/>
  <c r="X703" i="109"/>
  <c r="X510" i="109"/>
  <c r="X728" i="109"/>
  <c r="W977" i="109"/>
  <c r="X559" i="109"/>
  <c r="X777" i="109"/>
  <c r="X558" i="109"/>
  <c r="X776" i="109"/>
  <c r="X766" i="109"/>
  <c r="X548" i="109"/>
  <c r="X740" i="109"/>
  <c r="X522" i="109"/>
  <c r="X547" i="109"/>
  <c r="X765" i="109"/>
  <c r="L41" i="119"/>
  <c r="L47" i="119" s="1"/>
  <c r="W1036" i="109"/>
  <c r="X796" i="109"/>
  <c r="X578" i="109"/>
  <c r="W1009" i="109"/>
  <c r="W915" i="109"/>
  <c r="X707" i="109"/>
  <c r="X489" i="109"/>
  <c r="X562" i="109"/>
  <c r="X780" i="109"/>
  <c r="X792" i="109"/>
  <c r="X574" i="109"/>
  <c r="W948" i="109"/>
  <c r="W988" i="109"/>
  <c r="X516" i="109"/>
  <c r="X734" i="109"/>
  <c r="W982" i="109"/>
  <c r="X687" i="109"/>
  <c r="X469" i="109"/>
  <c r="W607" i="109"/>
  <c r="W608" i="109" s="1"/>
  <c r="W965" i="109"/>
  <c r="W957" i="109"/>
  <c r="X603" i="109"/>
  <c r="X821" i="109"/>
  <c r="W1018" i="109"/>
  <c r="X580" i="109"/>
  <c r="X798" i="109"/>
  <c r="O25" i="119"/>
  <c r="W1027" i="109"/>
  <c r="W975" i="109"/>
  <c r="X557" i="109"/>
  <c r="X775" i="109"/>
  <c r="W981" i="109"/>
  <c r="AQ2284" i="109"/>
  <c r="AR1891" i="109"/>
  <c r="AR2091" i="109" s="1"/>
  <c r="AR2300" i="109"/>
  <c r="BO1638" i="109"/>
  <c r="BO1845" i="109"/>
  <c r="BP1431" i="109"/>
  <c r="V2286" i="109" l="1"/>
  <c r="R2246" i="109"/>
  <c r="U2229" i="109"/>
  <c r="U2422" i="109" s="1"/>
  <c r="U2217" i="109"/>
  <c r="U2410" i="109" s="1"/>
  <c r="U2184" i="109"/>
  <c r="U2377" i="109" s="1"/>
  <c r="U2235" i="109"/>
  <c r="U2428" i="109" s="1"/>
  <c r="U2218" i="109"/>
  <c r="U2411" i="109" s="1"/>
  <c r="U2239" i="109"/>
  <c r="U2432" i="109" s="1"/>
  <c r="U2192" i="109"/>
  <c r="U2385" i="109" s="1"/>
  <c r="U2208" i="109"/>
  <c r="U2401" i="109" s="1"/>
  <c r="V2401" i="109" s="1"/>
  <c r="U2200" i="109"/>
  <c r="U2234" i="109"/>
  <c r="U2427" i="109" s="1"/>
  <c r="U2243" i="109"/>
  <c r="U2436" i="109" s="1"/>
  <c r="U2240" i="109"/>
  <c r="U2433" i="109" s="1"/>
  <c r="U2214" i="109"/>
  <c r="U2407" i="109" s="1"/>
  <c r="V2407" i="109" s="1"/>
  <c r="U2188" i="109"/>
  <c r="U2381" i="109" s="1"/>
  <c r="U2196" i="109"/>
  <c r="U2389" i="109" s="1"/>
  <c r="U2221" i="109"/>
  <c r="U2414" i="109" s="1"/>
  <c r="U2231" i="109"/>
  <c r="U2424" i="109" s="1"/>
  <c r="U2194" i="109"/>
  <c r="U2190" i="109"/>
  <c r="U2383" i="109" s="1"/>
  <c r="U2203" i="109"/>
  <c r="U2396" i="109" s="1"/>
  <c r="U2232" i="109"/>
  <c r="U2425" i="109" s="1"/>
  <c r="U2191" i="109"/>
  <c r="U2384" i="109" s="1"/>
  <c r="U2238" i="109"/>
  <c r="U2431" i="109" s="1"/>
  <c r="U2193" i="109"/>
  <c r="U2386" i="109" s="1"/>
  <c r="U2225" i="109"/>
  <c r="U2418" i="109" s="1"/>
  <c r="U2220" i="109"/>
  <c r="U2413" i="109" s="1"/>
  <c r="U2236" i="109"/>
  <c r="U2429" i="109" s="1"/>
  <c r="U2222" i="109"/>
  <c r="U2415" i="109" s="1"/>
  <c r="U2211" i="109"/>
  <c r="U2404" i="109" s="1"/>
  <c r="U2230" i="109"/>
  <c r="U2423" i="109" s="1"/>
  <c r="V2423" i="109" s="1"/>
  <c r="U2186" i="109"/>
  <c r="U2379" i="109" s="1"/>
  <c r="U2219" i="109"/>
  <c r="U2412" i="109" s="1"/>
  <c r="U2197" i="109"/>
  <c r="U2390" i="109" s="1"/>
  <c r="U2213" i="109"/>
  <c r="U2406" i="109" s="1"/>
  <c r="U2206" i="109"/>
  <c r="U2399" i="109" s="1"/>
  <c r="U2195" i="109"/>
  <c r="U2388" i="109" s="1"/>
  <c r="U2242" i="109"/>
  <c r="U2435" i="109" s="1"/>
  <c r="U2199" i="109"/>
  <c r="U2392" i="109" s="1"/>
  <c r="U2205" i="109"/>
  <c r="U2398" i="109" s="1"/>
  <c r="U2227" i="109"/>
  <c r="U2420" i="109" s="1"/>
  <c r="U2226" i="109"/>
  <c r="U2419" i="109" s="1"/>
  <c r="U2233" i="109"/>
  <c r="U2426" i="109" s="1"/>
  <c r="U2207" i="109"/>
  <c r="U2400" i="109" s="1"/>
  <c r="U2202" i="109"/>
  <c r="U2395" i="109" s="1"/>
  <c r="U2241" i="109"/>
  <c r="U2187" i="109"/>
  <c r="U2380" i="109" s="1"/>
  <c r="U2185" i="109"/>
  <c r="U2378" i="109" s="1"/>
  <c r="U2201" i="109"/>
  <c r="U2394" i="109" s="1"/>
  <c r="U2209" i="109"/>
  <c r="U2402" i="109" s="1"/>
  <c r="U2216" i="109"/>
  <c r="U2409" i="109" s="1"/>
  <c r="U2237" i="109"/>
  <c r="U2430" i="109" s="1"/>
  <c r="U2244" i="109"/>
  <c r="U2437" i="109" s="1"/>
  <c r="U2228" i="109"/>
  <c r="U2212" i="109"/>
  <c r="U2405" i="109" s="1"/>
  <c r="U2215" i="109"/>
  <c r="U2408" i="109" s="1"/>
  <c r="U2224" i="109"/>
  <c r="U2417" i="109" s="1"/>
  <c r="U2189" i="109"/>
  <c r="U2382" i="109" s="1"/>
  <c r="U2210" i="109"/>
  <c r="U2403" i="109" s="1"/>
  <c r="U2204" i="109"/>
  <c r="U2397" i="109" s="1"/>
  <c r="U2245" i="109"/>
  <c r="U2438" i="109" s="1"/>
  <c r="U2223" i="109"/>
  <c r="U2416" i="109" s="1"/>
  <c r="U2198" i="109"/>
  <c r="U2391" i="109" s="1"/>
  <c r="U2434" i="109"/>
  <c r="T2383" i="109"/>
  <c r="U2387" i="109"/>
  <c r="T2421" i="109"/>
  <c r="U2393" i="109"/>
  <c r="W2093" i="109"/>
  <c r="W2286" i="109" s="1"/>
  <c r="S2081" i="109"/>
  <c r="S2274" i="109" s="1"/>
  <c r="S2182" i="109"/>
  <c r="S2375" i="109" s="1"/>
  <c r="S2067" i="109"/>
  <c r="S2260" i="109" s="1"/>
  <c r="S2102" i="109"/>
  <c r="S2295" i="109" s="1"/>
  <c r="S2179" i="109"/>
  <c r="S2372" i="109" s="1"/>
  <c r="S2176" i="109"/>
  <c r="S2369" i="109" s="1"/>
  <c r="S2178" i="109"/>
  <c r="S2371" i="109" s="1"/>
  <c r="S2089" i="109"/>
  <c r="S2282" i="109" s="1"/>
  <c r="S2181" i="109"/>
  <c r="S2374" i="109" s="1"/>
  <c r="S2084" i="109"/>
  <c r="S2277" i="109" s="1"/>
  <c r="S2105" i="109"/>
  <c r="S2298" i="109" s="1"/>
  <c r="S2079" i="109"/>
  <c r="S2272" i="109" s="1"/>
  <c r="S2060" i="109"/>
  <c r="S2253" i="109" s="1"/>
  <c r="S2180" i="109"/>
  <c r="S2373" i="109" s="1"/>
  <c r="S2058" i="109"/>
  <c r="S2177" i="109"/>
  <c r="S2370" i="109" s="1"/>
  <c r="S2175" i="109"/>
  <c r="S2368" i="109" s="1"/>
  <c r="AS2300" i="109"/>
  <c r="W2249" i="109"/>
  <c r="AR2288" i="109"/>
  <c r="U2249" i="109"/>
  <c r="X955" i="109"/>
  <c r="BB2275" i="109"/>
  <c r="BC1882" i="109"/>
  <c r="BC2082" i="109" s="1"/>
  <c r="AW1637" i="109"/>
  <c r="AX1844" i="109" s="1"/>
  <c r="BA1507" i="109"/>
  <c r="BB1714" i="109" s="1"/>
  <c r="BB2279" i="109"/>
  <c r="BC1886" i="109"/>
  <c r="BC2086" i="109" s="1"/>
  <c r="BA2275" i="109"/>
  <c r="BA2279" i="109"/>
  <c r="BH2004" i="109"/>
  <c r="BH1989" i="109"/>
  <c r="AT1913" i="109"/>
  <c r="AT2107" i="109" s="1"/>
  <c r="X941" i="109"/>
  <c r="X973" i="109"/>
  <c r="X999" i="109"/>
  <c r="X911" i="109"/>
  <c r="X949" i="109"/>
  <c r="X852" i="109"/>
  <c r="X1004" i="109"/>
  <c r="AS1895" i="109"/>
  <c r="AS2095" i="109" s="1"/>
  <c r="X1000" i="109"/>
  <c r="X943" i="109"/>
  <c r="X1031" i="109"/>
  <c r="X1038" i="109"/>
  <c r="X1035" i="109"/>
  <c r="X909" i="109"/>
  <c r="X990" i="109"/>
  <c r="X961" i="109"/>
  <c r="X1005" i="109"/>
  <c r="X1001" i="109"/>
  <c r="X917" i="109"/>
  <c r="X1007" i="109"/>
  <c r="X987" i="109"/>
  <c r="AQ1442" i="109"/>
  <c r="AR1649" i="109" s="1"/>
  <c r="AU1499" i="109"/>
  <c r="AW1706" i="109" s="1"/>
  <c r="AU1505" i="109"/>
  <c r="AW1712" i="109" s="1"/>
  <c r="AQ1437" i="109"/>
  <c r="AO1435" i="109"/>
  <c r="AP1642" i="109" s="1"/>
  <c r="AN1638" i="109"/>
  <c r="AT1481" i="109"/>
  <c r="AU1688" i="109" s="1"/>
  <c r="AT1477" i="109"/>
  <c r="AU1684" i="109" s="1"/>
  <c r="X1025" i="109"/>
  <c r="X969" i="109"/>
  <c r="X944" i="109"/>
  <c r="X1030" i="109"/>
  <c r="X950" i="109"/>
  <c r="X1042" i="109"/>
  <c r="X966" i="109"/>
  <c r="X998" i="109"/>
  <c r="X984" i="109"/>
  <c r="X980" i="109"/>
  <c r="X2183" i="109" s="1"/>
  <c r="X1020" i="109"/>
  <c r="X1019" i="109"/>
  <c r="X1006" i="109"/>
  <c r="X968" i="109"/>
  <c r="X913" i="109"/>
  <c r="X992" i="109"/>
  <c r="X959" i="109"/>
  <c r="X831" i="109"/>
  <c r="X958" i="109"/>
  <c r="X1010" i="109"/>
  <c r="X1023" i="109"/>
  <c r="X1002" i="109"/>
  <c r="X1032" i="109"/>
  <c r="X1015" i="109"/>
  <c r="X937" i="109"/>
  <c r="X927" i="109"/>
  <c r="X972" i="109"/>
  <c r="X888" i="109"/>
  <c r="X875" i="109"/>
  <c r="X894" i="109"/>
  <c r="AB1047" i="109"/>
  <c r="AA1237" i="109"/>
  <c r="Y673" i="109"/>
  <c r="Y455" i="109"/>
  <c r="Y628" i="109"/>
  <c r="Y410" i="109"/>
  <c r="X829" i="109"/>
  <c r="X2056" i="109" s="1"/>
  <c r="Y403" i="109"/>
  <c r="Y621" i="109"/>
  <c r="X880" i="109"/>
  <c r="X2093" i="109" s="1"/>
  <c r="X1014" i="109"/>
  <c r="X994" i="109"/>
  <c r="X974" i="109"/>
  <c r="X1029" i="109"/>
  <c r="X1028" i="109"/>
  <c r="X929" i="109"/>
  <c r="Y676" i="109"/>
  <c r="Y458" i="109"/>
  <c r="Y428" i="109"/>
  <c r="Y646" i="109"/>
  <c r="Y430" i="109"/>
  <c r="Y648" i="109"/>
  <c r="Y395" i="109"/>
  <c r="Y613" i="109"/>
  <c r="Y444" i="109"/>
  <c r="Y662" i="109"/>
  <c r="X963" i="109"/>
  <c r="X864" i="109"/>
  <c r="X866" i="109"/>
  <c r="Y439" i="109"/>
  <c r="Y657" i="109"/>
  <c r="X870" i="109"/>
  <c r="X993" i="109"/>
  <c r="X983" i="109"/>
  <c r="X1008" i="109"/>
  <c r="X951" i="109"/>
  <c r="X1033" i="109"/>
  <c r="X891" i="109"/>
  <c r="X846" i="109"/>
  <c r="Y393" i="109"/>
  <c r="Y611" i="109"/>
  <c r="X839" i="109"/>
  <c r="Y670" i="109"/>
  <c r="Y452" i="109"/>
  <c r="Y634" i="109"/>
  <c r="Y416" i="109"/>
  <c r="Y652" i="109"/>
  <c r="Y434" i="109"/>
  <c r="X921" i="109"/>
  <c r="U1957" i="109"/>
  <c r="U2151" i="109" s="1"/>
  <c r="U1953" i="109"/>
  <c r="U2147" i="109" s="1"/>
  <c r="T2340" i="109"/>
  <c r="U1919" i="109"/>
  <c r="U2113" i="109" s="1"/>
  <c r="T2306" i="109"/>
  <c r="S2302" i="109"/>
  <c r="U1884" i="109"/>
  <c r="S2350" i="109"/>
  <c r="U1923" i="109"/>
  <c r="U2117" i="109" s="1"/>
  <c r="T2310" i="109"/>
  <c r="U1935" i="109"/>
  <c r="U2129" i="109" s="1"/>
  <c r="T2322" i="109"/>
  <c r="U1879" i="109"/>
  <c r="S2361" i="109"/>
  <c r="S2351" i="109"/>
  <c r="U1937" i="109"/>
  <c r="U2131" i="109" s="1"/>
  <c r="T2324" i="109"/>
  <c r="S2334" i="109"/>
  <c r="U1949" i="109"/>
  <c r="U2143" i="109" s="1"/>
  <c r="T2336" i="109"/>
  <c r="S2367" i="109"/>
  <c r="U1986" i="109"/>
  <c r="S2313" i="109"/>
  <c r="U1956" i="109"/>
  <c r="U2150" i="109" s="1"/>
  <c r="U1915" i="109"/>
  <c r="U2109" i="109" s="1"/>
  <c r="T2302" i="109"/>
  <c r="U1955" i="109"/>
  <c r="U2149" i="109" s="1"/>
  <c r="U1946" i="109"/>
  <c r="U2140" i="109" s="1"/>
  <c r="T2333" i="109"/>
  <c r="U1974" i="109"/>
  <c r="U2168" i="109" s="1"/>
  <c r="T2361" i="109"/>
  <c r="U1964" i="109"/>
  <c r="U2158" i="109" s="1"/>
  <c r="T2351" i="109"/>
  <c r="U1906" i="109"/>
  <c r="S2338" i="109"/>
  <c r="U1972" i="109"/>
  <c r="U2166" i="109" s="1"/>
  <c r="U1963" i="109"/>
  <c r="U2157" i="109" s="1"/>
  <c r="T2350" i="109"/>
  <c r="U1928" i="109"/>
  <c r="U2122" i="109" s="1"/>
  <c r="S2360" i="109"/>
  <c r="U1942" i="109"/>
  <c r="U2136" i="109" s="1"/>
  <c r="U1987" i="109"/>
  <c r="U1927" i="109"/>
  <c r="U2121" i="109" s="1"/>
  <c r="U1971" i="109"/>
  <c r="U2165" i="109" s="1"/>
  <c r="U1969" i="109"/>
  <c r="U2163" i="109" s="1"/>
  <c r="T2356" i="109"/>
  <c r="U1933" i="109"/>
  <c r="U2127" i="109" s="1"/>
  <c r="U1947" i="109"/>
  <c r="U2141" i="109" s="1"/>
  <c r="T2334" i="109"/>
  <c r="U1925" i="109"/>
  <c r="U2119" i="109" s="1"/>
  <c r="U1954" i="109"/>
  <c r="U2148" i="109" s="1"/>
  <c r="U1979" i="109"/>
  <c r="U2173" i="109" s="1"/>
  <c r="U1970" i="109"/>
  <c r="U2164" i="109" s="1"/>
  <c r="S2349" i="109"/>
  <c r="S2347" i="109"/>
  <c r="S2356" i="109"/>
  <c r="S2331" i="109"/>
  <c r="S2318" i="109"/>
  <c r="U1980" i="109"/>
  <c r="U2174" i="109" s="1"/>
  <c r="T2367" i="109"/>
  <c r="U1968" i="109"/>
  <c r="U2162" i="109" s="1"/>
  <c r="T2355" i="109"/>
  <c r="U1966" i="109"/>
  <c r="U2160" i="109" s="1"/>
  <c r="U1916" i="109"/>
  <c r="U2110" i="109" s="1"/>
  <c r="T2303" i="109"/>
  <c r="S2326" i="109"/>
  <c r="U1926" i="109"/>
  <c r="U2120" i="109" s="1"/>
  <c r="U1984" i="109"/>
  <c r="U1881" i="109"/>
  <c r="U1951" i="109"/>
  <c r="U2145" i="109" s="1"/>
  <c r="U1973" i="109"/>
  <c r="U2167" i="109" s="1"/>
  <c r="T2360" i="109"/>
  <c r="S2342" i="109"/>
  <c r="S2292" i="109"/>
  <c r="S2315" i="109"/>
  <c r="U1981" i="109"/>
  <c r="U1931" i="109"/>
  <c r="U2125" i="109" s="1"/>
  <c r="U1965" i="109"/>
  <c r="U2159" i="109" s="1"/>
  <c r="T2352" i="109"/>
  <c r="S2329" i="109"/>
  <c r="S2339" i="109"/>
  <c r="U1903" i="109"/>
  <c r="U1962" i="109"/>
  <c r="U2156" i="109" s="1"/>
  <c r="T2349" i="109"/>
  <c r="U1960" i="109"/>
  <c r="U2154" i="109" s="1"/>
  <c r="T2347" i="109"/>
  <c r="S2320" i="109"/>
  <c r="U1944" i="109"/>
  <c r="U2138" i="109" s="1"/>
  <c r="T2331" i="109"/>
  <c r="U1939" i="109"/>
  <c r="U2133" i="109" s="1"/>
  <c r="T2326" i="109"/>
  <c r="U1988" i="109"/>
  <c r="S2306" i="109"/>
  <c r="U1929" i="109"/>
  <c r="U2123" i="109" s="1"/>
  <c r="U1967" i="109"/>
  <c r="U2161" i="109" s="1"/>
  <c r="U1961" i="109"/>
  <c r="U2155" i="109" s="1"/>
  <c r="U1982" i="109"/>
  <c r="U1983" i="109"/>
  <c r="U1950" i="109"/>
  <c r="U2144" i="109" s="1"/>
  <c r="U1977" i="109"/>
  <c r="U2171" i="109" s="1"/>
  <c r="S2322" i="109"/>
  <c r="U1900" i="109"/>
  <c r="U2099" i="109" s="1"/>
  <c r="U1975" i="109"/>
  <c r="U2169" i="109" s="1"/>
  <c r="U1889" i="109"/>
  <c r="U1959" i="109"/>
  <c r="U2153" i="109" s="1"/>
  <c r="U1952" i="109"/>
  <c r="U2146" i="109" s="1"/>
  <c r="U1921" i="109"/>
  <c r="U2115" i="109" s="1"/>
  <c r="T2308" i="109"/>
  <c r="U1985" i="109"/>
  <c r="U1978" i="109"/>
  <c r="U2172" i="109" s="1"/>
  <c r="T2365" i="109"/>
  <c r="U1976" i="109"/>
  <c r="U2170" i="109" s="1"/>
  <c r="U1958" i="109"/>
  <c r="U2152" i="109" s="1"/>
  <c r="T2345" i="109"/>
  <c r="S2362" i="109"/>
  <c r="S2324" i="109"/>
  <c r="Y1849" i="109"/>
  <c r="R2439" i="109"/>
  <c r="L42" i="119"/>
  <c r="L48" i="119" s="1"/>
  <c r="L49" i="119" s="1"/>
  <c r="U1863" i="109"/>
  <c r="U1856" i="109"/>
  <c r="U1851" i="109"/>
  <c r="T2052" i="109"/>
  <c r="U1869" i="109"/>
  <c r="U2073" i="109" s="1"/>
  <c r="S2266" i="109"/>
  <c r="X979" i="109"/>
  <c r="X986" i="109"/>
  <c r="X1039" i="109"/>
  <c r="X945" i="109"/>
  <c r="X997" i="109"/>
  <c r="X1041" i="109"/>
  <c r="X967" i="109"/>
  <c r="X995" i="109"/>
  <c r="X988" i="109"/>
  <c r="X985" i="109"/>
  <c r="X976" i="109"/>
  <c r="X1037" i="109"/>
  <c r="X946" i="109"/>
  <c r="X981" i="109"/>
  <c r="X1040" i="109"/>
  <c r="X965" i="109"/>
  <c r="X964" i="109"/>
  <c r="Y584" i="109"/>
  <c r="Y802" i="109"/>
  <c r="Y801" i="109"/>
  <c r="Y583" i="109"/>
  <c r="X923" i="109"/>
  <c r="Y566" i="109"/>
  <c r="Y784" i="109"/>
  <c r="X940" i="109"/>
  <c r="Y819" i="109"/>
  <c r="Y601" i="109"/>
  <c r="Y711" i="109"/>
  <c r="Y493" i="109"/>
  <c r="Y556" i="109"/>
  <c r="Y774" i="109"/>
  <c r="X970" i="109"/>
  <c r="Y599" i="109"/>
  <c r="Y817" i="109"/>
  <c r="Y781" i="109"/>
  <c r="Y563" i="109"/>
  <c r="Y794" i="109"/>
  <c r="Y576" i="109"/>
  <c r="Y789" i="109"/>
  <c r="Y571" i="109"/>
  <c r="V2410" i="109"/>
  <c r="X1016" i="109"/>
  <c r="X952" i="109"/>
  <c r="Y574" i="109"/>
  <c r="Y792" i="109"/>
  <c r="Y780" i="109"/>
  <c r="Y562" i="109"/>
  <c r="X925" i="109"/>
  <c r="Y578" i="109"/>
  <c r="Y796" i="109"/>
  <c r="Y766" i="109"/>
  <c r="Y548" i="109"/>
  <c r="Y776" i="109"/>
  <c r="Y558" i="109"/>
  <c r="Y559" i="109"/>
  <c r="Y777" i="109"/>
  <c r="Y727" i="109"/>
  <c r="Y509" i="109"/>
  <c r="Y533" i="109"/>
  <c r="Y751" i="109"/>
  <c r="Y790" i="109"/>
  <c r="Y572" i="109"/>
  <c r="Y705" i="109"/>
  <c r="Y487" i="109"/>
  <c r="V2413" i="109"/>
  <c r="Y552" i="109"/>
  <c r="Y770" i="109"/>
  <c r="Y778" i="109"/>
  <c r="Y560" i="109"/>
  <c r="Y479" i="109"/>
  <c r="Y697" i="109"/>
  <c r="Y573" i="109"/>
  <c r="Y791" i="109"/>
  <c r="Y549" i="109"/>
  <c r="Y767" i="109"/>
  <c r="Y473" i="109"/>
  <c r="Y691" i="109"/>
  <c r="Y521" i="109"/>
  <c r="Y739" i="109"/>
  <c r="M42" i="119"/>
  <c r="M48" i="119" s="1"/>
  <c r="M49" i="119" s="1"/>
  <c r="Y540" i="109"/>
  <c r="Y758" i="109"/>
  <c r="Y550" i="109"/>
  <c r="Y768" i="109"/>
  <c r="Y594" i="109"/>
  <c r="Y812" i="109"/>
  <c r="Y772" i="109"/>
  <c r="Y554" i="109"/>
  <c r="Y519" i="109"/>
  <c r="Y737" i="109"/>
  <c r="AE20" i="119"/>
  <c r="AF20" i="119" s="1"/>
  <c r="AG20" i="119" s="1"/>
  <c r="AH20" i="119" s="1"/>
  <c r="AI20" i="119" s="1"/>
  <c r="AJ20" i="119" s="1"/>
  <c r="AK20" i="119" s="1"/>
  <c r="AL20" i="119" s="1"/>
  <c r="AM20" i="119" s="1"/>
  <c r="AN20" i="119" s="1"/>
  <c r="AO20" i="119" s="1"/>
  <c r="AP20" i="119" s="1"/>
  <c r="BB20" i="119" s="1"/>
  <c r="BC20" i="119" s="1"/>
  <c r="BD20" i="119" s="1"/>
  <c r="BE20" i="119" s="1"/>
  <c r="BF20" i="119" s="1"/>
  <c r="BG20" i="119" s="1"/>
  <c r="BH20" i="119" s="1"/>
  <c r="BI20" i="119" s="1"/>
  <c r="BJ20" i="119" s="1"/>
  <c r="BK20" i="119" s="1"/>
  <c r="BL20" i="119" s="1"/>
  <c r="BM20" i="119" s="1"/>
  <c r="BN20" i="119" s="1"/>
  <c r="Y542" i="109"/>
  <c r="Y760" i="109"/>
  <c r="X947" i="109"/>
  <c r="Y797" i="109"/>
  <c r="Y579" i="109"/>
  <c r="Y755" i="109"/>
  <c r="Y537" i="109"/>
  <c r="X935" i="109"/>
  <c r="Y788" i="109"/>
  <c r="Y570" i="109"/>
  <c r="N41" i="119"/>
  <c r="N42" i="119" s="1"/>
  <c r="N48" i="119" s="1"/>
  <c r="Y551" i="109"/>
  <c r="Y769" i="109"/>
  <c r="Y604" i="109"/>
  <c r="Y822" i="109"/>
  <c r="K49" i="119"/>
  <c r="Y771" i="109"/>
  <c r="Y553" i="109"/>
  <c r="X956" i="109"/>
  <c r="Y530" i="109"/>
  <c r="Y748" i="109"/>
  <c r="X1036" i="109"/>
  <c r="X977" i="109"/>
  <c r="Y602" i="109"/>
  <c r="Y820" i="109"/>
  <c r="Y724" i="109"/>
  <c r="Y506" i="109"/>
  <c r="Y482" i="109"/>
  <c r="Y700" i="109"/>
  <c r="X1022" i="109"/>
  <c r="Y723" i="109"/>
  <c r="Y505" i="109"/>
  <c r="Y699" i="109"/>
  <c r="Y481" i="109"/>
  <c r="X1012" i="109"/>
  <c r="X1017" i="109"/>
  <c r="V2376" i="109"/>
  <c r="V2436" i="109"/>
  <c r="Y557" i="109"/>
  <c r="Y775" i="109"/>
  <c r="X1003" i="109"/>
  <c r="Y779" i="109"/>
  <c r="Y561" i="109"/>
  <c r="X957" i="109"/>
  <c r="Y815" i="109"/>
  <c r="Y597" i="109"/>
  <c r="Y725" i="109"/>
  <c r="Y507" i="109"/>
  <c r="Y568" i="109"/>
  <c r="Y786" i="109"/>
  <c r="Y741" i="109"/>
  <c r="Y523" i="109"/>
  <c r="X962" i="109"/>
  <c r="Y522" i="109"/>
  <c r="Y740" i="109"/>
  <c r="Y703" i="109"/>
  <c r="Y485" i="109"/>
  <c r="Y732" i="109"/>
  <c r="Y514" i="109"/>
  <c r="Y502" i="109"/>
  <c r="Y720" i="109"/>
  <c r="Y508" i="109"/>
  <c r="Y726" i="109"/>
  <c r="Y750" i="109"/>
  <c r="Y532" i="109"/>
  <c r="Y517" i="109"/>
  <c r="Y735" i="109"/>
  <c r="Y757" i="109"/>
  <c r="Y539" i="109"/>
  <c r="Y591" i="109"/>
  <c r="Y809" i="109"/>
  <c r="X1018" i="109"/>
  <c r="X948" i="109"/>
  <c r="X996" i="109"/>
  <c r="X915" i="109"/>
  <c r="X1009" i="109"/>
  <c r="Y754" i="109"/>
  <c r="Y536" i="109"/>
  <c r="Y470" i="109"/>
  <c r="Y688" i="109"/>
  <c r="S33" i="119"/>
  <c r="Y823" i="109"/>
  <c r="Y605" i="109"/>
  <c r="Y811" i="109"/>
  <c r="Y593" i="109"/>
  <c r="X919" i="109"/>
  <c r="Y531" i="109"/>
  <c r="Y749" i="109"/>
  <c r="Y773" i="109"/>
  <c r="Y555" i="109"/>
  <c r="Y729" i="109"/>
  <c r="Y511" i="109"/>
  <c r="Y731" i="109"/>
  <c r="Y513" i="109"/>
  <c r="Y589" i="109"/>
  <c r="Y807" i="109"/>
  <c r="Y719" i="109"/>
  <c r="Y501" i="109"/>
  <c r="Y695" i="109"/>
  <c r="Y477" i="109"/>
  <c r="Y525" i="109"/>
  <c r="Y743" i="109"/>
  <c r="Y795" i="109"/>
  <c r="Y577" i="109"/>
  <c r="Y745" i="109"/>
  <c r="Y527" i="109"/>
  <c r="Y569" i="109"/>
  <c r="Y787" i="109"/>
  <c r="Y813" i="109"/>
  <c r="Y595" i="109"/>
  <c r="R21" i="119"/>
  <c r="Q23" i="119"/>
  <c r="Q25" i="119" s="1"/>
  <c r="Y747" i="109"/>
  <c r="Y529" i="109"/>
  <c r="Y546" i="109"/>
  <c r="Y764" i="109"/>
  <c r="Y588" i="109"/>
  <c r="Y806" i="109"/>
  <c r="Y738" i="109"/>
  <c r="Y520" i="109"/>
  <c r="Y600" i="109"/>
  <c r="Y818" i="109"/>
  <c r="Y541" i="109"/>
  <c r="Y759" i="109"/>
  <c r="Y744" i="109"/>
  <c r="Y526" i="109"/>
  <c r="V1043" i="109"/>
  <c r="X942" i="109"/>
  <c r="X954" i="109"/>
  <c r="Y804" i="109"/>
  <c r="Y586" i="109"/>
  <c r="X916" i="109"/>
  <c r="Y598" i="109"/>
  <c r="Y816" i="109"/>
  <c r="Y475" i="109"/>
  <c r="Y693" i="109"/>
  <c r="Y805" i="109"/>
  <c r="Y587" i="109"/>
  <c r="X1026" i="109"/>
  <c r="X1011" i="109"/>
  <c r="Y581" i="109"/>
  <c r="Y799" i="109"/>
  <c r="W2376" i="109"/>
  <c r="O29" i="119"/>
  <c r="O28" i="119"/>
  <c r="Y707" i="109"/>
  <c r="Y489" i="109"/>
  <c r="Y756" i="109"/>
  <c r="Y538" i="109"/>
  <c r="Y730" i="109"/>
  <c r="Y512" i="109"/>
  <c r="V2427" i="109"/>
  <c r="Y606" i="109"/>
  <c r="Y824" i="109"/>
  <c r="X960" i="109"/>
  <c r="X978" i="109"/>
  <c r="Y717" i="109"/>
  <c r="Y499" i="109"/>
  <c r="X1021" i="109"/>
  <c r="V2406" i="109"/>
  <c r="X918" i="109"/>
  <c r="X932" i="109"/>
  <c r="Y698" i="109"/>
  <c r="Y480" i="109"/>
  <c r="X971" i="109"/>
  <c r="Y798" i="109"/>
  <c r="Y580" i="109"/>
  <c r="Y687" i="109"/>
  <c r="Y469" i="109"/>
  <c r="X607" i="109"/>
  <c r="Y734" i="109"/>
  <c r="Y516" i="109"/>
  <c r="P28" i="119"/>
  <c r="P29" i="119"/>
  <c r="Y821" i="109"/>
  <c r="Y603" i="109"/>
  <c r="X905" i="109"/>
  <c r="X825" i="109"/>
  <c r="AF33" i="119" s="1"/>
  <c r="Y765" i="109"/>
  <c r="Y547" i="109"/>
  <c r="Y728" i="109"/>
  <c r="Y510" i="109"/>
  <c r="X938" i="109"/>
  <c r="Y564" i="109"/>
  <c r="Y782" i="109"/>
  <c r="X953" i="109"/>
  <c r="Y709" i="109"/>
  <c r="Y491" i="109"/>
  <c r="Y567" i="109"/>
  <c r="Y785" i="109"/>
  <c r="Y545" i="109"/>
  <c r="Y763" i="109"/>
  <c r="X975" i="109"/>
  <c r="X1027" i="109"/>
  <c r="Y733" i="109"/>
  <c r="Y515" i="109"/>
  <c r="Y582" i="109"/>
  <c r="Y800" i="109"/>
  <c r="Y596" i="109"/>
  <c r="Y814" i="109"/>
  <c r="X906" i="109"/>
  <c r="Y701" i="109"/>
  <c r="Y483" i="109"/>
  <c r="Y722" i="109"/>
  <c r="Y504" i="109"/>
  <c r="Y810" i="109"/>
  <c r="Y592" i="109"/>
  <c r="Y742" i="109"/>
  <c r="Y524" i="109"/>
  <c r="X991" i="109"/>
  <c r="Y544" i="109"/>
  <c r="Y762" i="109"/>
  <c r="X1013" i="109"/>
  <c r="Y761" i="109"/>
  <c r="Y543" i="109"/>
  <c r="X989" i="109"/>
  <c r="W1043" i="109"/>
  <c r="X982" i="109"/>
  <c r="X1024" i="109"/>
  <c r="Y746" i="109"/>
  <c r="Y528" i="109"/>
  <c r="Y803" i="109"/>
  <c r="Y585" i="109"/>
  <c r="Y534" i="109"/>
  <c r="Y752" i="109"/>
  <c r="Y518" i="109"/>
  <c r="Y736" i="109"/>
  <c r="Y496" i="109"/>
  <c r="Y714" i="109"/>
  <c r="Y565" i="109"/>
  <c r="Y783" i="109"/>
  <c r="X1034" i="109"/>
  <c r="Y535" i="109"/>
  <c r="Y753" i="109"/>
  <c r="Y808" i="109"/>
  <c r="Y590" i="109"/>
  <c r="Y575" i="109"/>
  <c r="Y793" i="109"/>
  <c r="AR2284" i="109"/>
  <c r="AS1891" i="109"/>
  <c r="AS2091" i="109" s="1"/>
  <c r="BP1845" i="109"/>
  <c r="BQ1431" i="109"/>
  <c r="BP1638" i="109"/>
  <c r="BZ20" i="119" l="1"/>
  <c r="CA20" i="119" s="1"/>
  <c r="V2405" i="109"/>
  <c r="V2381" i="109"/>
  <c r="AR1437" i="109"/>
  <c r="AS1644" i="109" s="1"/>
  <c r="AR1644" i="109"/>
  <c r="V2431" i="109"/>
  <c r="V2397" i="109"/>
  <c r="V2418" i="109"/>
  <c r="V2425" i="109"/>
  <c r="V2402" i="109"/>
  <c r="V2390" i="109"/>
  <c r="V2409" i="109"/>
  <c r="V2391" i="109"/>
  <c r="V2382" i="109"/>
  <c r="V2420" i="109"/>
  <c r="Y955" i="109"/>
  <c r="S2246" i="109"/>
  <c r="V2378" i="109"/>
  <c r="V2399" i="109"/>
  <c r="V2430" i="109"/>
  <c r="S2251" i="109"/>
  <c r="V2412" i="109"/>
  <c r="V2415" i="109"/>
  <c r="W2206" i="109"/>
  <c r="W2399" i="109" s="1"/>
  <c r="W2190" i="109"/>
  <c r="W2383" i="109" s="1"/>
  <c r="W2216" i="109"/>
  <c r="W2409" i="109" s="1"/>
  <c r="W2198" i="109"/>
  <c r="W2391" i="109" s="1"/>
  <c r="W2235" i="109"/>
  <c r="W2428" i="109" s="1"/>
  <c r="W2212" i="109"/>
  <c r="W2405" i="109" s="1"/>
  <c r="W2192" i="109"/>
  <c r="W2385" i="109" s="1"/>
  <c r="W2234" i="109"/>
  <c r="W2427" i="109" s="1"/>
  <c r="W2197" i="109"/>
  <c r="W2390" i="109" s="1"/>
  <c r="W2245" i="109"/>
  <c r="W2438" i="109" s="1"/>
  <c r="W2217" i="109"/>
  <c r="W2410" i="109" s="1"/>
  <c r="W2236" i="109"/>
  <c r="W2429" i="109" s="1"/>
  <c r="W2199" i="109"/>
  <c r="W2392" i="109" s="1"/>
  <c r="W2219" i="109"/>
  <c r="W2412" i="109" s="1"/>
  <c r="W2202" i="109"/>
  <c r="W2395" i="109" s="1"/>
  <c r="W2229" i="109"/>
  <c r="W2422" i="109" s="1"/>
  <c r="W2194" i="109"/>
  <c r="W2387" i="109" s="1"/>
  <c r="W2189" i="109"/>
  <c r="W2382" i="109" s="1"/>
  <c r="W2227" i="109"/>
  <c r="W2420" i="109" s="1"/>
  <c r="W2226" i="109"/>
  <c r="W2419" i="109" s="1"/>
  <c r="W2204" i="109"/>
  <c r="W2397" i="109" s="1"/>
  <c r="W2214" i="109"/>
  <c r="W2407" i="109" s="1"/>
  <c r="W2221" i="109"/>
  <c r="W2414" i="109" s="1"/>
  <c r="W2203" i="109"/>
  <c r="W2396" i="109" s="1"/>
  <c r="W2237" i="109"/>
  <c r="W2430" i="109" s="1"/>
  <c r="W2238" i="109"/>
  <c r="W2431" i="109" s="1"/>
  <c r="W2187" i="109"/>
  <c r="W2380" i="109" s="1"/>
  <c r="W2239" i="109"/>
  <c r="W2432" i="109" s="1"/>
  <c r="W2232" i="109"/>
  <c r="W2425" i="109" s="1"/>
  <c r="W2208" i="109"/>
  <c r="W2401" i="109" s="1"/>
  <c r="W2228" i="109"/>
  <c r="W2421" i="109" s="1"/>
  <c r="W2196" i="109"/>
  <c r="W2389" i="109" s="1"/>
  <c r="W2205" i="109"/>
  <c r="W2398" i="109" s="1"/>
  <c r="W2225" i="109"/>
  <c r="W2418" i="109" s="1"/>
  <c r="W2223" i="109"/>
  <c r="W2416" i="109" s="1"/>
  <c r="W2231" i="109"/>
  <c r="W2424" i="109" s="1"/>
  <c r="W2188" i="109"/>
  <c r="W2381" i="109" s="1"/>
  <c r="W2186" i="109"/>
  <c r="W2379" i="109" s="1"/>
  <c r="W2230" i="109"/>
  <c r="W2423" i="109" s="1"/>
  <c r="W2215" i="109"/>
  <c r="W2408" i="109" s="1"/>
  <c r="W2244" i="109"/>
  <c r="W2437" i="109" s="1"/>
  <c r="W2195" i="109"/>
  <c r="W2388" i="109" s="1"/>
  <c r="W2191" i="109"/>
  <c r="W2384" i="109" s="1"/>
  <c r="W2233" i="109"/>
  <c r="W2426" i="109" s="1"/>
  <c r="W2185" i="109"/>
  <c r="W2378" i="109" s="1"/>
  <c r="W2184" i="109"/>
  <c r="W2377" i="109" s="1"/>
  <c r="W2222" i="109"/>
  <c r="W2415" i="109" s="1"/>
  <c r="W2224" i="109"/>
  <c r="W2417" i="109" s="1"/>
  <c r="W2201" i="109"/>
  <c r="W2394" i="109" s="1"/>
  <c r="W2220" i="109"/>
  <c r="W2413" i="109" s="1"/>
  <c r="W2211" i="109"/>
  <c r="W2404" i="109" s="1"/>
  <c r="W2200" i="109"/>
  <c r="W2393" i="109" s="1"/>
  <c r="W2207" i="109"/>
  <c r="W2400" i="109" s="1"/>
  <c r="W2210" i="109"/>
  <c r="W2403" i="109" s="1"/>
  <c r="W2209" i="109"/>
  <c r="W2402" i="109" s="1"/>
  <c r="W2240" i="109"/>
  <c r="W2433" i="109" s="1"/>
  <c r="W2242" i="109"/>
  <c r="W2435" i="109" s="1"/>
  <c r="W2243" i="109"/>
  <c r="W2436" i="109" s="1"/>
  <c r="W2218" i="109"/>
  <c r="W2411" i="109" s="1"/>
  <c r="W2241" i="109"/>
  <c r="W2434" i="109" s="1"/>
  <c r="W2193" i="109"/>
  <c r="W2386" i="109" s="1"/>
  <c r="W2213" i="109"/>
  <c r="W2406" i="109" s="1"/>
  <c r="V2389" i="109"/>
  <c r="V2422" i="109"/>
  <c r="V2433" i="109"/>
  <c r="V2392" i="109"/>
  <c r="V2432" i="109"/>
  <c r="V2386" i="109"/>
  <c r="V2383" i="109"/>
  <c r="V2429" i="109"/>
  <c r="V2377" i="109"/>
  <c r="V2398" i="109"/>
  <c r="V2388" i="109"/>
  <c r="V2379" i="109"/>
  <c r="V2394" i="109"/>
  <c r="V2438" i="109"/>
  <c r="V2435" i="109"/>
  <c r="V2437" i="109"/>
  <c r="V2380" i="109"/>
  <c r="V2426" i="109"/>
  <c r="U2421" i="109"/>
  <c r="V2421" i="109" s="1"/>
  <c r="T2081" i="109"/>
  <c r="T2089" i="109"/>
  <c r="T2282" i="109" s="1"/>
  <c r="T2079" i="109"/>
  <c r="T2272" i="109" s="1"/>
  <c r="T2084" i="109"/>
  <c r="T2277" i="109" s="1"/>
  <c r="T2182" i="109"/>
  <c r="T2375" i="109" s="1"/>
  <c r="T2176" i="109"/>
  <c r="T2369" i="109" s="1"/>
  <c r="T2177" i="109"/>
  <c r="T2370" i="109" s="1"/>
  <c r="T2178" i="109"/>
  <c r="T2371" i="109" s="1"/>
  <c r="T2181" i="109"/>
  <c r="T2374" i="109" s="1"/>
  <c r="T2058" i="109"/>
  <c r="T2251" i="109" s="1"/>
  <c r="T2179" i="109"/>
  <c r="T2372" i="109" s="1"/>
  <c r="T2180" i="109"/>
  <c r="T2373" i="109" s="1"/>
  <c r="T2102" i="109"/>
  <c r="T2295" i="109" s="1"/>
  <c r="T2067" i="109"/>
  <c r="T2260" i="109" s="1"/>
  <c r="T2060" i="109"/>
  <c r="T2253" i="109" s="1"/>
  <c r="T2175" i="109"/>
  <c r="T2368" i="109" s="1"/>
  <c r="T2105" i="109"/>
  <c r="T2298" i="109" s="1"/>
  <c r="V2428" i="109"/>
  <c r="V2395" i="109"/>
  <c r="V2408" i="109"/>
  <c r="V2400" i="109"/>
  <c r="V2414" i="109"/>
  <c r="V2417" i="109"/>
  <c r="V2393" i="109"/>
  <c r="V2387" i="109"/>
  <c r="V2384" i="109"/>
  <c r="V2385" i="109"/>
  <c r="V2416" i="109"/>
  <c r="X2286" i="109"/>
  <c r="X2376" i="109"/>
  <c r="V2404" i="109"/>
  <c r="V2411" i="109"/>
  <c r="V2424" i="109"/>
  <c r="V2396" i="109"/>
  <c r="V2403" i="109"/>
  <c r="V2419" i="109"/>
  <c r="V2434" i="109"/>
  <c r="AT2300" i="109"/>
  <c r="AS2288" i="109"/>
  <c r="V2249" i="109"/>
  <c r="AU1913" i="109"/>
  <c r="AU2107" i="109" s="1"/>
  <c r="Y911" i="109"/>
  <c r="AW1499" i="109"/>
  <c r="AX1706" i="109" s="1"/>
  <c r="BD1882" i="109"/>
  <c r="BD2082" i="109" s="1"/>
  <c r="BB1507" i="109"/>
  <c r="BC1714" i="109" s="1"/>
  <c r="BC2279" i="109"/>
  <c r="BD1886" i="109"/>
  <c r="BD2086" i="109" s="1"/>
  <c r="AX1637" i="109"/>
  <c r="AY1844" i="109" s="1"/>
  <c r="AW1505" i="109"/>
  <c r="AX1712" i="109" s="1"/>
  <c r="Y941" i="109"/>
  <c r="Y973" i="109"/>
  <c r="Y831" i="109"/>
  <c r="Y852" i="109"/>
  <c r="Y999" i="109"/>
  <c r="Y949" i="109"/>
  <c r="Y1000" i="109"/>
  <c r="Y913" i="109"/>
  <c r="Y1004" i="109"/>
  <c r="Y870" i="109"/>
  <c r="Y946" i="109"/>
  <c r="Y909" i="109"/>
  <c r="Y1016" i="109"/>
  <c r="Y987" i="109"/>
  <c r="Y1005" i="109"/>
  <c r="Y1025" i="109"/>
  <c r="Y1035" i="109"/>
  <c r="Y950" i="109"/>
  <c r="Y959" i="109"/>
  <c r="Y990" i="109"/>
  <c r="Y1031" i="109"/>
  <c r="Y917" i="109"/>
  <c r="Y966" i="109"/>
  <c r="Y961" i="109"/>
  <c r="Y1038" i="109"/>
  <c r="Y1007" i="109"/>
  <c r="Y943" i="109"/>
  <c r="Y969" i="109"/>
  <c r="Y980" i="109"/>
  <c r="Y976" i="109"/>
  <c r="Y1001" i="109"/>
  <c r="Y937" i="109"/>
  <c r="Y1042" i="109"/>
  <c r="AV1684" i="109"/>
  <c r="AU1477" i="109"/>
  <c r="AW1684" i="109" s="1"/>
  <c r="AV1706" i="109"/>
  <c r="AP1435" i="109"/>
  <c r="AQ1642" i="109" s="1"/>
  <c r="AP1845" i="109"/>
  <c r="BI34" i="119" s="1"/>
  <c r="AO1638" i="109"/>
  <c r="AT1895" i="109"/>
  <c r="AT2095" i="109" s="1"/>
  <c r="AV1688" i="109"/>
  <c r="AU1481" i="109"/>
  <c r="AW1688" i="109" s="1"/>
  <c r="AR1442" i="109"/>
  <c r="AS1649" i="109" s="1"/>
  <c r="AS1437" i="109"/>
  <c r="AT1644" i="109" s="1"/>
  <c r="Y927" i="109"/>
  <c r="Y1030" i="109"/>
  <c r="Y1010" i="109"/>
  <c r="Y1028" i="109"/>
  <c r="Y1023" i="109"/>
  <c r="Y956" i="109"/>
  <c r="Y981" i="109"/>
  <c r="Y963" i="109"/>
  <c r="Y1006" i="109"/>
  <c r="Y1015" i="109"/>
  <c r="Y995" i="109"/>
  <c r="Y1014" i="109"/>
  <c r="Y1011" i="109"/>
  <c r="Y1039" i="109"/>
  <c r="Y935" i="109"/>
  <c r="Y984" i="109"/>
  <c r="Y1032" i="109"/>
  <c r="Y985" i="109"/>
  <c r="Y1029" i="109"/>
  <c r="Y998" i="109"/>
  <c r="Y1019" i="109"/>
  <c r="Y958" i="109"/>
  <c r="Y1020" i="109"/>
  <c r="Y1002" i="109"/>
  <c r="Y951" i="109"/>
  <c r="Y947" i="109"/>
  <c r="Y968" i="109"/>
  <c r="Y997" i="109"/>
  <c r="Y1040" i="109"/>
  <c r="Y994" i="109"/>
  <c r="Y1018" i="109"/>
  <c r="Y1022" i="109"/>
  <c r="Y972" i="109"/>
  <c r="Y1033" i="109"/>
  <c r="Y993" i="109"/>
  <c r="Y974" i="109"/>
  <c r="Y979" i="109"/>
  <c r="Y964" i="109"/>
  <c r="Y894" i="109"/>
  <c r="Y888" i="109"/>
  <c r="Y875" i="109"/>
  <c r="Y921" i="109"/>
  <c r="Y971" i="109"/>
  <c r="AC1047" i="109"/>
  <c r="AB1237" i="109"/>
  <c r="Y864" i="109"/>
  <c r="Y880" i="109"/>
  <c r="Y929" i="109"/>
  <c r="Y923" i="109"/>
  <c r="Y954" i="109"/>
  <c r="Y945" i="109"/>
  <c r="Z416" i="109"/>
  <c r="Z634" i="109"/>
  <c r="Z662" i="109"/>
  <c r="Z444" i="109"/>
  <c r="Z428" i="109"/>
  <c r="Z646" i="109"/>
  <c r="Y839" i="109"/>
  <c r="Z628" i="109"/>
  <c r="Z410" i="109"/>
  <c r="Y1021" i="109"/>
  <c r="Z652" i="109"/>
  <c r="Z434" i="109"/>
  <c r="Y829" i="109"/>
  <c r="Y2056" i="109" s="1"/>
  <c r="Z439" i="109"/>
  <c r="Z657" i="109"/>
  <c r="Y866" i="109"/>
  <c r="Z458" i="109"/>
  <c r="Z676" i="109"/>
  <c r="Z621" i="109"/>
  <c r="Z403" i="109"/>
  <c r="Y846" i="109"/>
  <c r="Z670" i="109"/>
  <c r="Z452" i="109"/>
  <c r="Z393" i="109"/>
  <c r="Z611" i="109"/>
  <c r="Z395" i="109"/>
  <c r="Z613" i="109"/>
  <c r="Z430" i="109"/>
  <c r="Z648" i="109"/>
  <c r="Z673" i="109"/>
  <c r="Z455" i="109"/>
  <c r="Y891" i="109"/>
  <c r="W1982" i="109"/>
  <c r="W1929" i="109"/>
  <c r="W2123" i="109" s="1"/>
  <c r="U2316" i="109"/>
  <c r="T2292" i="109"/>
  <c r="W1980" i="109"/>
  <c r="W2174" i="109" s="1"/>
  <c r="T2357" i="109"/>
  <c r="T2312" i="109"/>
  <c r="T2338" i="109"/>
  <c r="W1946" i="109"/>
  <c r="W2140" i="109" s="1"/>
  <c r="W1923" i="109"/>
  <c r="W2117" i="109" s="1"/>
  <c r="W1978" i="109"/>
  <c r="W2172" i="109" s="1"/>
  <c r="U2365" i="109"/>
  <c r="W1952" i="109"/>
  <c r="W2146" i="109" s="1"/>
  <c r="W1959" i="109"/>
  <c r="W2153" i="109" s="1"/>
  <c r="U2346" i="109"/>
  <c r="W1975" i="109"/>
  <c r="W2169" i="109" s="1"/>
  <c r="U2362" i="109"/>
  <c r="T2348" i="109"/>
  <c r="W1951" i="109"/>
  <c r="W2145" i="109" s="1"/>
  <c r="W1881" i="109"/>
  <c r="W1966" i="109"/>
  <c r="W2160" i="109" s="1"/>
  <c r="U2353" i="109"/>
  <c r="W1968" i="109"/>
  <c r="W2162" i="109" s="1"/>
  <c r="W1970" i="109"/>
  <c r="W2164" i="109" s="1"/>
  <c r="U2357" i="109"/>
  <c r="W1925" i="109"/>
  <c r="W2119" i="109" s="1"/>
  <c r="U2312" i="109"/>
  <c r="W1933" i="109"/>
  <c r="W2127" i="109" s="1"/>
  <c r="U2320" i="109"/>
  <c r="W1927" i="109"/>
  <c r="W2121" i="109" s="1"/>
  <c r="U2314" i="109"/>
  <c r="W1963" i="109"/>
  <c r="W2157" i="109" s="1"/>
  <c r="U2350" i="109"/>
  <c r="W1974" i="109"/>
  <c r="W2168" i="109" s="1"/>
  <c r="U2361" i="109"/>
  <c r="W1957" i="109"/>
  <c r="W2151" i="109" s="1"/>
  <c r="U2344" i="109"/>
  <c r="W1889" i="109"/>
  <c r="W1977" i="109"/>
  <c r="W2171" i="109" s="1"/>
  <c r="U2364" i="109"/>
  <c r="T2337" i="109"/>
  <c r="W1961" i="109"/>
  <c r="W2155" i="109" s="1"/>
  <c r="W1988" i="109"/>
  <c r="W1939" i="109"/>
  <c r="W2133" i="109" s="1"/>
  <c r="U2326" i="109"/>
  <c r="W1960" i="109"/>
  <c r="W2154" i="109" s="1"/>
  <c r="U2347" i="109"/>
  <c r="T2339" i="109"/>
  <c r="W1965" i="109"/>
  <c r="W2159" i="109" s="1"/>
  <c r="U2352" i="109"/>
  <c r="W1981" i="109"/>
  <c r="T2366" i="109"/>
  <c r="T2358" i="109"/>
  <c r="T2359" i="109"/>
  <c r="W1906" i="109"/>
  <c r="W1955" i="109"/>
  <c r="W2149" i="109" s="1"/>
  <c r="U2342" i="109"/>
  <c r="T2343" i="109"/>
  <c r="W1986" i="109"/>
  <c r="T2329" i="109"/>
  <c r="W1879" i="109"/>
  <c r="T2346" i="109"/>
  <c r="W1967" i="109"/>
  <c r="W2161" i="109" s="1"/>
  <c r="U2354" i="109"/>
  <c r="W1944" i="109"/>
  <c r="W2138" i="109" s="1"/>
  <c r="W1962" i="109"/>
  <c r="W2156" i="109" s="1"/>
  <c r="U2349" i="109"/>
  <c r="W1931" i="109"/>
  <c r="W2125" i="109" s="1"/>
  <c r="U2318" i="109"/>
  <c r="T2362" i="109"/>
  <c r="W1973" i="109"/>
  <c r="W2167" i="109" s="1"/>
  <c r="U2360" i="109"/>
  <c r="T2353" i="109"/>
  <c r="T2341" i="109"/>
  <c r="T2314" i="109"/>
  <c r="W1915" i="109"/>
  <c r="W2109" i="109" s="1"/>
  <c r="U2302" i="109"/>
  <c r="W1949" i="109"/>
  <c r="W2143" i="109" s="1"/>
  <c r="U2336" i="109"/>
  <c r="T2320" i="109"/>
  <c r="W1935" i="109"/>
  <c r="W2129" i="109" s="1"/>
  <c r="W1884" i="109"/>
  <c r="T2344" i="109"/>
  <c r="W1958" i="109"/>
  <c r="W2152" i="109" s="1"/>
  <c r="W1900" i="109"/>
  <c r="W2099" i="109" s="1"/>
  <c r="U2292" i="109"/>
  <c r="T2364" i="109"/>
  <c r="W1983" i="109"/>
  <c r="W1926" i="109"/>
  <c r="W2120" i="109" s="1"/>
  <c r="U2313" i="109"/>
  <c r="W1954" i="109"/>
  <c r="W2148" i="109" s="1"/>
  <c r="W1987" i="109"/>
  <c r="T2313" i="109"/>
  <c r="T2342" i="109"/>
  <c r="W1976" i="109"/>
  <c r="W2170" i="109" s="1"/>
  <c r="U2363" i="109"/>
  <c r="W1985" i="109"/>
  <c r="W1921" i="109"/>
  <c r="W2115" i="109" s="1"/>
  <c r="U2308" i="109"/>
  <c r="W1950" i="109"/>
  <c r="W2144" i="109" s="1"/>
  <c r="T2354" i="109"/>
  <c r="T2316" i="109"/>
  <c r="T2363" i="109"/>
  <c r="W1903" i="109"/>
  <c r="W1984" i="109"/>
  <c r="W1916" i="109"/>
  <c r="W2110" i="109" s="1"/>
  <c r="W1979" i="109"/>
  <c r="W2173" i="109" s="1"/>
  <c r="W1947" i="109"/>
  <c r="W2141" i="109" s="1"/>
  <c r="T2318" i="109"/>
  <c r="W1969" i="109"/>
  <c r="W2163" i="109" s="1"/>
  <c r="U2356" i="109"/>
  <c r="W1971" i="109"/>
  <c r="W2165" i="109" s="1"/>
  <c r="W1942" i="109"/>
  <c r="W2136" i="109" s="1"/>
  <c r="U2329" i="109"/>
  <c r="W1928" i="109"/>
  <c r="W2122" i="109" s="1"/>
  <c r="W1972" i="109"/>
  <c r="W2166" i="109" s="1"/>
  <c r="W1964" i="109"/>
  <c r="W2158" i="109" s="1"/>
  <c r="W1956" i="109"/>
  <c r="W2150" i="109" s="1"/>
  <c r="W1937" i="109"/>
  <c r="W2131" i="109" s="1"/>
  <c r="U2324" i="109"/>
  <c r="T2315" i="109"/>
  <c r="W1919" i="109"/>
  <c r="W2113" i="109" s="1"/>
  <c r="U2306" i="109"/>
  <c r="W1953" i="109"/>
  <c r="W2147" i="109" s="1"/>
  <c r="W1856" i="109"/>
  <c r="W1863" i="109"/>
  <c r="X2249" i="109"/>
  <c r="Z1849" i="109"/>
  <c r="W1869" i="109"/>
  <c r="W1851" i="109"/>
  <c r="U2052" i="109"/>
  <c r="T2266" i="109"/>
  <c r="Y960" i="109"/>
  <c r="Y952" i="109"/>
  <c r="Y986" i="109"/>
  <c r="Y1024" i="109"/>
  <c r="Y925" i="109"/>
  <c r="Y965" i="109"/>
  <c r="Y967" i="109"/>
  <c r="Y1027" i="109"/>
  <c r="Y975" i="109"/>
  <c r="Y948" i="109"/>
  <c r="Y1013" i="109"/>
  <c r="Y938" i="109"/>
  <c r="Y918" i="109"/>
  <c r="Y988" i="109"/>
  <c r="Y953" i="109"/>
  <c r="Q29" i="119"/>
  <c r="Q28" i="119"/>
  <c r="Z590" i="109"/>
  <c r="Z808" i="109"/>
  <c r="Z803" i="109"/>
  <c r="Z585" i="109"/>
  <c r="Z543" i="109"/>
  <c r="Z761" i="109"/>
  <c r="Z596" i="109"/>
  <c r="Z814" i="109"/>
  <c r="Z811" i="109"/>
  <c r="Z593" i="109"/>
  <c r="Z688" i="109"/>
  <c r="Z470" i="109"/>
  <c r="Z754" i="109"/>
  <c r="Z536" i="109"/>
  <c r="Z570" i="109"/>
  <c r="Z788" i="109"/>
  <c r="Z755" i="109"/>
  <c r="Z537" i="109"/>
  <c r="Z542" i="109"/>
  <c r="Z760" i="109"/>
  <c r="Z519" i="109"/>
  <c r="Z737" i="109"/>
  <c r="Z955" i="109" s="1"/>
  <c r="Y1026" i="109"/>
  <c r="Z783" i="109"/>
  <c r="Z565" i="109"/>
  <c r="Y932" i="109"/>
  <c r="Z722" i="109"/>
  <c r="Z504" i="109"/>
  <c r="Z483" i="109"/>
  <c r="Z701" i="109"/>
  <c r="Z545" i="109"/>
  <c r="Z763" i="109"/>
  <c r="Z728" i="109"/>
  <c r="Z510" i="109"/>
  <c r="Z765" i="109"/>
  <c r="Z547" i="109"/>
  <c r="Z516" i="109"/>
  <c r="Z734" i="109"/>
  <c r="Z687" i="109"/>
  <c r="Z469" i="109"/>
  <c r="Y607" i="109"/>
  <c r="Y608" i="109" s="1"/>
  <c r="Y916" i="109"/>
  <c r="Z499" i="109"/>
  <c r="Z717" i="109"/>
  <c r="Z512" i="109"/>
  <c r="Z730" i="109"/>
  <c r="Z756" i="109"/>
  <c r="Z538" i="109"/>
  <c r="O40" i="119"/>
  <c r="O30" i="119"/>
  <c r="Z526" i="109"/>
  <c r="Z744" i="109"/>
  <c r="Y977" i="109"/>
  <c r="Z588" i="109"/>
  <c r="Z806" i="109"/>
  <c r="Z747" i="109"/>
  <c r="Z529" i="109"/>
  <c r="AD21" i="119"/>
  <c r="AD23" i="119" s="1"/>
  <c r="AQ37" i="119" s="1"/>
  <c r="R23" i="119"/>
  <c r="R25" i="119" s="1"/>
  <c r="Z813" i="109"/>
  <c r="Z595" i="109"/>
  <c r="Z569" i="109"/>
  <c r="Z787" i="109"/>
  <c r="Z501" i="109"/>
  <c r="Z719" i="109"/>
  <c r="Z729" i="109"/>
  <c r="Z511" i="109"/>
  <c r="Z773" i="109"/>
  <c r="Z555" i="109"/>
  <c r="Z749" i="109"/>
  <c r="Z531" i="109"/>
  <c r="Z591" i="109"/>
  <c r="Z809" i="109"/>
  <c r="Z735" i="109"/>
  <c r="Z517" i="109"/>
  <c r="Z750" i="109"/>
  <c r="Z532" i="109"/>
  <c r="Z508" i="109"/>
  <c r="Z726" i="109"/>
  <c r="Z720" i="109"/>
  <c r="Z502" i="109"/>
  <c r="Z514" i="109"/>
  <c r="Z732" i="109"/>
  <c r="Z703" i="109"/>
  <c r="Z485" i="109"/>
  <c r="Z561" i="109"/>
  <c r="Z779" i="109"/>
  <c r="Z505" i="109"/>
  <c r="Z723" i="109"/>
  <c r="Z941" i="109" s="1"/>
  <c r="Z700" i="109"/>
  <c r="Z482" i="109"/>
  <c r="Y942" i="109"/>
  <c r="Z553" i="109"/>
  <c r="Z771" i="109"/>
  <c r="Z579" i="109"/>
  <c r="Z797" i="109"/>
  <c r="Z772" i="109"/>
  <c r="Z554" i="109"/>
  <c r="Z812" i="109"/>
  <c r="Z594" i="109"/>
  <c r="Y957" i="109"/>
  <c r="Y915" i="109"/>
  <c r="Y1008" i="109"/>
  <c r="Z559" i="109"/>
  <c r="Z777" i="109"/>
  <c r="Z794" i="109"/>
  <c r="Z576" i="109"/>
  <c r="Z599" i="109"/>
  <c r="Z817" i="109"/>
  <c r="Z556" i="109"/>
  <c r="Z774" i="109"/>
  <c r="Y1037" i="109"/>
  <c r="Z801" i="109"/>
  <c r="Z583" i="109"/>
  <c r="X608" i="109"/>
  <c r="Z581" i="109"/>
  <c r="Z799" i="109"/>
  <c r="Z600" i="109"/>
  <c r="Z818" i="109"/>
  <c r="Z743" i="109"/>
  <c r="Z525" i="109"/>
  <c r="Y944" i="109"/>
  <c r="Z597" i="109"/>
  <c r="Z815" i="109"/>
  <c r="Z724" i="109"/>
  <c r="Z506" i="109"/>
  <c r="Z602" i="109"/>
  <c r="Z820" i="109"/>
  <c r="Z549" i="109"/>
  <c r="Z767" i="109"/>
  <c r="Y996" i="109"/>
  <c r="Z793" i="109"/>
  <c r="Z575" i="109"/>
  <c r="Z753" i="109"/>
  <c r="Z535" i="109"/>
  <c r="Z496" i="109"/>
  <c r="Z714" i="109"/>
  <c r="Y970" i="109"/>
  <c r="Z746" i="109"/>
  <c r="Z528" i="109"/>
  <c r="Z544" i="109"/>
  <c r="Z762" i="109"/>
  <c r="Y940" i="109"/>
  <c r="Y919" i="109"/>
  <c r="Z582" i="109"/>
  <c r="Z800" i="109"/>
  <c r="Z491" i="109"/>
  <c r="Z709" i="109"/>
  <c r="Z564" i="109"/>
  <c r="Z782" i="109"/>
  <c r="Y983" i="109"/>
  <c r="X1043" i="109"/>
  <c r="Y825" i="109"/>
  <c r="AG33" i="119" s="1"/>
  <c r="Y905" i="109"/>
  <c r="Z606" i="109"/>
  <c r="Z824" i="109"/>
  <c r="Z489" i="109"/>
  <c r="Z707" i="109"/>
  <c r="Y1017" i="109"/>
  <c r="Z587" i="109"/>
  <c r="Z805" i="109"/>
  <c r="Z693" i="109"/>
  <c r="Z475" i="109"/>
  <c r="Y1034" i="109"/>
  <c r="Y962" i="109"/>
  <c r="Z759" i="109"/>
  <c r="Z541" i="109"/>
  <c r="Y982" i="109"/>
  <c r="Z589" i="109"/>
  <c r="Z807" i="109"/>
  <c r="Z513" i="109"/>
  <c r="Z731" i="109"/>
  <c r="Y991" i="109"/>
  <c r="Z605" i="109"/>
  <c r="Z823" i="109"/>
  <c r="Z604" i="109"/>
  <c r="Z822" i="109"/>
  <c r="Z758" i="109"/>
  <c r="Z540" i="109"/>
  <c r="Z739" i="109"/>
  <c r="Z521" i="109"/>
  <c r="Z691" i="109"/>
  <c r="Z473" i="109"/>
  <c r="Y1009" i="109"/>
  <c r="Z770" i="109"/>
  <c r="Z552" i="109"/>
  <c r="Z705" i="109"/>
  <c r="Z487" i="109"/>
  <c r="Z533" i="109"/>
  <c r="Z751" i="109"/>
  <c r="Z548" i="109"/>
  <c r="Z766" i="109"/>
  <c r="Z789" i="109"/>
  <c r="Z571" i="109"/>
  <c r="Z563" i="109"/>
  <c r="Z781" i="109"/>
  <c r="Z784" i="109"/>
  <c r="Z566" i="109"/>
  <c r="Z802" i="109"/>
  <c r="Z584" i="109"/>
  <c r="Z524" i="109"/>
  <c r="Z742" i="109"/>
  <c r="Z592" i="109"/>
  <c r="Z810" i="109"/>
  <c r="Z785" i="109"/>
  <c r="Z567" i="109"/>
  <c r="Z603" i="109"/>
  <c r="Z821" i="109"/>
  <c r="Z698" i="109"/>
  <c r="Z480" i="109"/>
  <c r="Z741" i="109"/>
  <c r="Z523" i="109"/>
  <c r="Z725" i="109"/>
  <c r="Z507" i="109"/>
  <c r="Z530" i="109"/>
  <c r="Z748" i="109"/>
  <c r="Z727" i="109"/>
  <c r="Z509" i="109"/>
  <c r="Y992" i="109"/>
  <c r="Z601" i="109"/>
  <c r="Z819" i="109"/>
  <c r="Z518" i="109"/>
  <c r="Z736" i="109"/>
  <c r="Z534" i="109"/>
  <c r="Z752" i="109"/>
  <c r="Z515" i="109"/>
  <c r="Z733" i="109"/>
  <c r="Y1003" i="109"/>
  <c r="P30" i="119"/>
  <c r="P40" i="119"/>
  <c r="Z580" i="109"/>
  <c r="Z798" i="109"/>
  <c r="Z598" i="109"/>
  <c r="Z816" i="109"/>
  <c r="Z804" i="109"/>
  <c r="Z586" i="109"/>
  <c r="Y1036" i="109"/>
  <c r="Z520" i="109"/>
  <c r="Z738" i="109"/>
  <c r="Z546" i="109"/>
  <c r="Z764" i="109"/>
  <c r="Z527" i="109"/>
  <c r="Z745" i="109"/>
  <c r="Z795" i="109"/>
  <c r="Z577" i="109"/>
  <c r="Z477" i="109"/>
  <c r="Z695" i="109"/>
  <c r="Y1041" i="109"/>
  <c r="Y906" i="109"/>
  <c r="Z539" i="109"/>
  <c r="Z757" i="109"/>
  <c r="Z740" i="109"/>
  <c r="Z522" i="109"/>
  <c r="Z568" i="109"/>
  <c r="Z786" i="109"/>
  <c r="Z775" i="109"/>
  <c r="Z557" i="109"/>
  <c r="Z699" i="109"/>
  <c r="Z481" i="109"/>
  <c r="Y989" i="109"/>
  <c r="Z551" i="109"/>
  <c r="Z769" i="109"/>
  <c r="N47" i="119"/>
  <c r="Y978" i="109"/>
  <c r="Z550" i="109"/>
  <c r="Z768" i="109"/>
  <c r="Z791" i="109"/>
  <c r="Z573" i="109"/>
  <c r="Z479" i="109"/>
  <c r="Z697" i="109"/>
  <c r="Z560" i="109"/>
  <c r="Z778" i="109"/>
  <c r="Z790" i="109"/>
  <c r="Z572" i="109"/>
  <c r="Z776" i="109"/>
  <c r="Z558" i="109"/>
  <c r="Z796" i="109"/>
  <c r="Z578" i="109"/>
  <c r="Z562" i="109"/>
  <c r="Z780" i="109"/>
  <c r="Z574" i="109"/>
  <c r="Z792" i="109"/>
  <c r="Y1012" i="109"/>
  <c r="Z493" i="109"/>
  <c r="Z711" i="109"/>
  <c r="AS2284" i="109"/>
  <c r="AT1891" i="109"/>
  <c r="AT2091" i="109" s="1"/>
  <c r="BQ1845" i="109"/>
  <c r="BR1431" i="109"/>
  <c r="BQ1638" i="109"/>
  <c r="Z999" i="109" l="1"/>
  <c r="Z911" i="109"/>
  <c r="S2439" i="109"/>
  <c r="T2246" i="109"/>
  <c r="T2274" i="109"/>
  <c r="AU2300" i="109"/>
  <c r="V2052" i="109"/>
  <c r="U2182" i="109"/>
  <c r="U2084" i="109"/>
  <c r="U2277" i="109" s="1"/>
  <c r="U2089" i="109"/>
  <c r="U2282" i="109" s="1"/>
  <c r="U2177" i="109"/>
  <c r="U2370" i="109" s="1"/>
  <c r="U2102" i="109"/>
  <c r="U2295" i="109" s="1"/>
  <c r="U2179" i="109"/>
  <c r="U2372" i="109" s="1"/>
  <c r="U2178" i="109"/>
  <c r="U2371" i="109" s="1"/>
  <c r="U2181" i="109"/>
  <c r="U2105" i="109"/>
  <c r="U2298" i="109" s="1"/>
  <c r="U2058" i="109"/>
  <c r="U2175" i="109"/>
  <c r="U2060" i="109"/>
  <c r="U2079" i="109"/>
  <c r="U2272" i="109" s="1"/>
  <c r="U2081" i="109"/>
  <c r="U2274" i="109" s="1"/>
  <c r="U2180" i="109"/>
  <c r="U2373" i="109" s="1"/>
  <c r="V2373" i="109" s="1"/>
  <c r="U2176" i="109"/>
  <c r="U2369" i="109" s="1"/>
  <c r="U2067" i="109"/>
  <c r="U2260" i="109" s="1"/>
  <c r="Y2093" i="109"/>
  <c r="Y2286" i="109" s="1"/>
  <c r="Y2183" i="109"/>
  <c r="Y2376" i="109" s="1"/>
  <c r="Z2202" i="109"/>
  <c r="X2235" i="109"/>
  <c r="X2428" i="109" s="1"/>
  <c r="X2236" i="109"/>
  <c r="X2429" i="109" s="1"/>
  <c r="X2208" i="109"/>
  <c r="X2401" i="109" s="1"/>
  <c r="X2238" i="109"/>
  <c r="X2431" i="109" s="1"/>
  <c r="X2206" i="109"/>
  <c r="X2399" i="109" s="1"/>
  <c r="X2237" i="109"/>
  <c r="X2430" i="109" s="1"/>
  <c r="X2220" i="109"/>
  <c r="X2413" i="109" s="1"/>
  <c r="X2242" i="109"/>
  <c r="X2435" i="109" s="1"/>
  <c r="X2218" i="109"/>
  <c r="X2411" i="109" s="1"/>
  <c r="X2203" i="109"/>
  <c r="X2396" i="109" s="1"/>
  <c r="X2193" i="109"/>
  <c r="X2386" i="109" s="1"/>
  <c r="X2223" i="109"/>
  <c r="X2416" i="109" s="1"/>
  <c r="X2228" i="109"/>
  <c r="X2421" i="109" s="1"/>
  <c r="X2239" i="109"/>
  <c r="X2432" i="109" s="1"/>
  <c r="X2200" i="109"/>
  <c r="X2393" i="109" s="1"/>
  <c r="X2245" i="109"/>
  <c r="X2438" i="109" s="1"/>
  <c r="X2202" i="109"/>
  <c r="X2197" i="109"/>
  <c r="X2390" i="109" s="1"/>
  <c r="X2187" i="109"/>
  <c r="X2380" i="109" s="1"/>
  <c r="X2243" i="109"/>
  <c r="X2436" i="109" s="1"/>
  <c r="X2219" i="109"/>
  <c r="X2412" i="109" s="1"/>
  <c r="X2198" i="109"/>
  <c r="X2391" i="109" s="1"/>
  <c r="X2191" i="109"/>
  <c r="X2384" i="109" s="1"/>
  <c r="X2207" i="109"/>
  <c r="X2400" i="109" s="1"/>
  <c r="X2205" i="109"/>
  <c r="X2398" i="109" s="1"/>
  <c r="X2231" i="109"/>
  <c r="X2424" i="109" s="1"/>
  <c r="X2224" i="109"/>
  <c r="X2417" i="109" s="1"/>
  <c r="X2230" i="109"/>
  <c r="X2423" i="109" s="1"/>
  <c r="X2244" i="109"/>
  <c r="X2437" i="109" s="1"/>
  <c r="X2234" i="109"/>
  <c r="X2427" i="109" s="1"/>
  <c r="X2210" i="109"/>
  <c r="X2403" i="109" s="1"/>
  <c r="X2192" i="109"/>
  <c r="X2385" i="109" s="1"/>
  <c r="X2222" i="109"/>
  <c r="X2415" i="109" s="1"/>
  <c r="X2212" i="109"/>
  <c r="X2405" i="109" s="1"/>
  <c r="X2240" i="109"/>
  <c r="X2433" i="109" s="1"/>
  <c r="X2216" i="109"/>
  <c r="X2409" i="109" s="1"/>
  <c r="X2227" i="109"/>
  <c r="X2420" i="109" s="1"/>
  <c r="X2226" i="109"/>
  <c r="X2419" i="109" s="1"/>
  <c r="X2213" i="109"/>
  <c r="X2406" i="109" s="1"/>
  <c r="X2201" i="109"/>
  <c r="X2394" i="109" s="1"/>
  <c r="X2233" i="109"/>
  <c r="X2426" i="109" s="1"/>
  <c r="X2209" i="109"/>
  <c r="X2402" i="109" s="1"/>
  <c r="X2225" i="109"/>
  <c r="X2418" i="109" s="1"/>
  <c r="X2184" i="109"/>
  <c r="X2377" i="109" s="1"/>
  <c r="X2194" i="109"/>
  <c r="X2387" i="109" s="1"/>
  <c r="X2195" i="109"/>
  <c r="X2388" i="109" s="1"/>
  <c r="X2196" i="109"/>
  <c r="X2389" i="109" s="1"/>
  <c r="X2189" i="109"/>
  <c r="X2382" i="109" s="1"/>
  <c r="X2204" i="109"/>
  <c r="X2397" i="109" s="1"/>
  <c r="X2229" i="109"/>
  <c r="X2422" i="109" s="1"/>
  <c r="X2199" i="109"/>
  <c r="X2392" i="109" s="1"/>
  <c r="X2211" i="109"/>
  <c r="X2404" i="109" s="1"/>
  <c r="X2221" i="109"/>
  <c r="X2414" i="109" s="1"/>
  <c r="X2232" i="109"/>
  <c r="X2425" i="109" s="1"/>
  <c r="X2241" i="109"/>
  <c r="X2434" i="109" s="1"/>
  <c r="X2215" i="109"/>
  <c r="X2408" i="109" s="1"/>
  <c r="X2186" i="109"/>
  <c r="X2379" i="109" s="1"/>
  <c r="X2217" i="109"/>
  <c r="X2410" i="109" s="1"/>
  <c r="X2188" i="109"/>
  <c r="X2381" i="109" s="1"/>
  <c r="X2190" i="109"/>
  <c r="X2383" i="109" s="1"/>
  <c r="X2185" i="109"/>
  <c r="X2378" i="109" s="1"/>
  <c r="X2214" i="109"/>
  <c r="X2407" i="109" s="1"/>
  <c r="Y2249" i="109"/>
  <c r="CB20" i="119"/>
  <c r="AX1505" i="109"/>
  <c r="AY1712" i="109" s="1"/>
  <c r="BE1886" i="109"/>
  <c r="BE2086" i="109" s="1"/>
  <c r="BC1507" i="109"/>
  <c r="BD1714" i="109" s="1"/>
  <c r="AW1481" i="109"/>
  <c r="AX1688" i="109" s="1"/>
  <c r="AW1477" i="109"/>
  <c r="AX1684" i="109" s="1"/>
  <c r="BC2275" i="109"/>
  <c r="AX1499" i="109"/>
  <c r="AY1706" i="109" s="1"/>
  <c r="AY1637" i="109"/>
  <c r="AZ1844" i="109" s="1"/>
  <c r="BD2275" i="109"/>
  <c r="BE1882" i="109"/>
  <c r="BE2082" i="109" s="1"/>
  <c r="AW1913" i="109"/>
  <c r="AW2107" i="109" s="1"/>
  <c r="Z973" i="109"/>
  <c r="Z852" i="109"/>
  <c r="Z831" i="109"/>
  <c r="V2306" i="109"/>
  <c r="V2308" i="109"/>
  <c r="V2360" i="109"/>
  <c r="V2356" i="109"/>
  <c r="V2371" i="109"/>
  <c r="V2347" i="109"/>
  <c r="V2365" i="109"/>
  <c r="V2326" i="109"/>
  <c r="V2336" i="109"/>
  <c r="Z949" i="109"/>
  <c r="Z913" i="109"/>
  <c r="Z1004" i="109"/>
  <c r="Z1042" i="109"/>
  <c r="Z1000" i="109"/>
  <c r="Z909" i="109"/>
  <c r="Z870" i="109"/>
  <c r="Z894" i="109"/>
  <c r="Z969" i="109"/>
  <c r="Z990" i="109"/>
  <c r="Z1025" i="109"/>
  <c r="Z946" i="109"/>
  <c r="Z1016" i="109"/>
  <c r="Z1038" i="109"/>
  <c r="Z964" i="109"/>
  <c r="Z976" i="109"/>
  <c r="Z959" i="109"/>
  <c r="Z927" i="109"/>
  <c r="Z966" i="109"/>
  <c r="Z1005" i="109"/>
  <c r="Z1013" i="109"/>
  <c r="Z917" i="109"/>
  <c r="Z980" i="109"/>
  <c r="Z2183" i="109" s="1"/>
  <c r="Z1007" i="109"/>
  <c r="Z1010" i="109"/>
  <c r="Z987" i="109"/>
  <c r="Z1035" i="109"/>
  <c r="Z1031" i="109"/>
  <c r="Z950" i="109"/>
  <c r="Z961" i="109"/>
  <c r="Z937" i="109"/>
  <c r="Z943" i="109"/>
  <c r="Z1006" i="109"/>
  <c r="Z998" i="109"/>
  <c r="Z1032" i="109"/>
  <c r="Z1011" i="109"/>
  <c r="Z1033" i="109"/>
  <c r="Z997" i="109"/>
  <c r="Z1022" i="109"/>
  <c r="Z1002" i="109"/>
  <c r="Z1023" i="109"/>
  <c r="Z1001" i="109"/>
  <c r="AU1895" i="109"/>
  <c r="AU2095" i="109" s="1"/>
  <c r="Z951" i="109"/>
  <c r="Z1039" i="109"/>
  <c r="Z1040" i="109"/>
  <c r="Z979" i="109"/>
  <c r="Z1021" i="109"/>
  <c r="Z956" i="109"/>
  <c r="Z993" i="109"/>
  <c r="Z864" i="109"/>
  <c r="AT2288" i="109"/>
  <c r="Z972" i="109"/>
  <c r="Z945" i="109"/>
  <c r="Z985" i="109"/>
  <c r="Z1019" i="109"/>
  <c r="Z1015" i="109"/>
  <c r="AS1442" i="109"/>
  <c r="AT1437" i="109"/>
  <c r="AU1644" i="109" s="1"/>
  <c r="AQ1435" i="109"/>
  <c r="AR1642" i="109" s="1"/>
  <c r="AP1638" i="109"/>
  <c r="Z963" i="109"/>
  <c r="Z1028" i="109"/>
  <c r="Z984" i="109"/>
  <c r="Z1014" i="109"/>
  <c r="Z1020" i="109"/>
  <c r="Z981" i="109"/>
  <c r="Z994" i="109"/>
  <c r="Z995" i="109"/>
  <c r="Z935" i="109"/>
  <c r="V2302" i="109"/>
  <c r="Z970" i="109"/>
  <c r="Z968" i="109"/>
  <c r="Z1029" i="109"/>
  <c r="Z958" i="109"/>
  <c r="Z974" i="109"/>
  <c r="Z986" i="109"/>
  <c r="Z960" i="109"/>
  <c r="Z1018" i="109"/>
  <c r="Z918" i="109"/>
  <c r="Z996" i="109"/>
  <c r="Z954" i="109"/>
  <c r="Z971" i="109"/>
  <c r="Z965" i="109"/>
  <c r="Z923" i="109"/>
  <c r="Z888" i="109"/>
  <c r="Z875" i="109"/>
  <c r="Z921" i="109"/>
  <c r="Z929" i="109"/>
  <c r="Z932" i="109"/>
  <c r="Z957" i="109"/>
  <c r="Z948" i="109"/>
  <c r="Z967" i="109"/>
  <c r="V2362" i="109"/>
  <c r="Z977" i="109"/>
  <c r="Z1034" i="109"/>
  <c r="AC1237" i="109"/>
  <c r="AD1047" i="109"/>
  <c r="Z839" i="109"/>
  <c r="Z846" i="109"/>
  <c r="Z915" i="109"/>
  <c r="Z891" i="109"/>
  <c r="AA430" i="109"/>
  <c r="AA648" i="109"/>
  <c r="AA393" i="109"/>
  <c r="AA611" i="109"/>
  <c r="AA403" i="109"/>
  <c r="AA621" i="109"/>
  <c r="AA676" i="109"/>
  <c r="AA458" i="109"/>
  <c r="Z880" i="109"/>
  <c r="Z2093" i="109" s="1"/>
  <c r="AA416" i="109"/>
  <c r="AA634" i="109"/>
  <c r="AA452" i="109"/>
  <c r="AA670" i="109"/>
  <c r="AA646" i="109"/>
  <c r="AA428" i="109"/>
  <c r="AA613" i="109"/>
  <c r="AA395" i="109"/>
  <c r="AA455" i="109"/>
  <c r="AA673" i="109"/>
  <c r="Z866" i="109"/>
  <c r="Z829" i="109"/>
  <c r="AA657" i="109"/>
  <c r="AA439" i="109"/>
  <c r="AA434" i="109"/>
  <c r="AA652" i="109"/>
  <c r="AA628" i="109"/>
  <c r="AA410" i="109"/>
  <c r="AA444" i="109"/>
  <c r="AA662" i="109"/>
  <c r="Z925" i="109"/>
  <c r="V2320" i="109"/>
  <c r="V2349" i="109"/>
  <c r="V2370" i="109"/>
  <c r="V2329" i="109"/>
  <c r="X1919" i="109"/>
  <c r="X2113" i="109" s="1"/>
  <c r="W2292" i="109"/>
  <c r="X1900" i="109"/>
  <c r="X2099" i="109" s="1"/>
  <c r="X1973" i="109"/>
  <c r="X2167" i="109" s="1"/>
  <c r="W2360" i="109"/>
  <c r="X1974" i="109"/>
  <c r="X2168" i="109" s="1"/>
  <c r="W2361" i="109"/>
  <c r="X1970" i="109"/>
  <c r="X2164" i="109" s="1"/>
  <c r="W2357" i="109"/>
  <c r="X1881" i="109"/>
  <c r="X1975" i="109"/>
  <c r="X2169" i="109" s="1"/>
  <c r="U2333" i="109"/>
  <c r="U2367" i="109"/>
  <c r="V2361" i="109"/>
  <c r="X1956" i="109"/>
  <c r="X2150" i="109" s="1"/>
  <c r="X1916" i="109"/>
  <c r="X2110" i="109" s="1"/>
  <c r="W2303" i="109"/>
  <c r="X1954" i="109"/>
  <c r="X2148" i="109" s="1"/>
  <c r="X1983" i="109"/>
  <c r="X1935" i="109"/>
  <c r="X2129" i="109" s="1"/>
  <c r="W2322" i="109"/>
  <c r="X1962" i="109"/>
  <c r="X2156" i="109" s="1"/>
  <c r="X1957" i="109"/>
  <c r="X2151" i="109" s="1"/>
  <c r="W2344" i="109"/>
  <c r="V2312" i="109"/>
  <c r="X1928" i="109"/>
  <c r="X2122" i="109" s="1"/>
  <c r="W2315" i="109"/>
  <c r="X1971" i="109"/>
  <c r="X2165" i="109" s="1"/>
  <c r="X1979" i="109"/>
  <c r="X2173" i="109" s="1"/>
  <c r="V2354" i="109"/>
  <c r="X1950" i="109"/>
  <c r="X2144" i="109" s="1"/>
  <c r="W2337" i="109"/>
  <c r="X1985" i="109"/>
  <c r="V2342" i="109"/>
  <c r="X1926" i="109"/>
  <c r="X2120" i="109" s="1"/>
  <c r="V2314" i="109"/>
  <c r="U2331" i="109"/>
  <c r="X1879" i="109"/>
  <c r="X1986" i="109"/>
  <c r="X1906" i="109"/>
  <c r="U2334" i="109"/>
  <c r="U2368" i="109"/>
  <c r="X1961" i="109"/>
  <c r="X2155" i="109" s="1"/>
  <c r="W2348" i="109"/>
  <c r="X1977" i="109"/>
  <c r="X2171" i="109" s="1"/>
  <c r="W2364" i="109"/>
  <c r="X1927" i="109"/>
  <c r="X2121" i="109" s="1"/>
  <c r="W2314" i="109"/>
  <c r="X1925" i="109"/>
  <c r="X2119" i="109" s="1"/>
  <c r="W2312" i="109"/>
  <c r="X1951" i="109"/>
  <c r="X2145" i="109" s="1"/>
  <c r="W2338" i="109"/>
  <c r="X1959" i="109"/>
  <c r="X2153" i="109" s="1"/>
  <c r="W2346" i="109"/>
  <c r="X1978" i="109"/>
  <c r="X2172" i="109" s="1"/>
  <c r="W2365" i="109"/>
  <c r="U2310" i="109"/>
  <c r="U2351" i="109"/>
  <c r="X1972" i="109"/>
  <c r="X2166" i="109" s="1"/>
  <c r="W2359" i="109"/>
  <c r="X1942" i="109"/>
  <c r="X2136" i="109" s="1"/>
  <c r="W2329" i="109"/>
  <c r="X1969" i="109"/>
  <c r="X2163" i="109" s="1"/>
  <c r="W2356" i="109"/>
  <c r="U2303" i="109"/>
  <c r="X1903" i="109"/>
  <c r="V2316" i="109"/>
  <c r="V2369" i="109"/>
  <c r="X1921" i="109"/>
  <c r="X2115" i="109" s="1"/>
  <c r="X1976" i="109"/>
  <c r="X2170" i="109" s="1"/>
  <c r="W2363" i="109"/>
  <c r="U2345" i="109"/>
  <c r="U2341" i="109"/>
  <c r="X1955" i="109"/>
  <c r="X2149" i="109" s="1"/>
  <c r="W2342" i="109"/>
  <c r="X1933" i="109"/>
  <c r="X2127" i="109" s="1"/>
  <c r="W2320" i="109"/>
  <c r="U2355" i="109"/>
  <c r="X1952" i="109"/>
  <c r="X2146" i="109" s="1"/>
  <c r="W2339" i="109"/>
  <c r="V2352" i="109"/>
  <c r="X1964" i="109"/>
  <c r="X2158" i="109" s="1"/>
  <c r="W2351" i="109"/>
  <c r="V2318" i="109"/>
  <c r="V2363" i="109"/>
  <c r="V2313" i="109"/>
  <c r="U2375" i="109"/>
  <c r="V2282" i="109"/>
  <c r="X1958" i="109"/>
  <c r="X2152" i="109" s="1"/>
  <c r="V2344" i="109"/>
  <c r="X1949" i="109"/>
  <c r="X2143" i="109" s="1"/>
  <c r="W2336" i="109"/>
  <c r="V2346" i="109"/>
  <c r="U2343" i="109"/>
  <c r="U2315" i="109"/>
  <c r="X1965" i="109"/>
  <c r="X2159" i="109" s="1"/>
  <c r="W2352" i="109"/>
  <c r="X1960" i="109"/>
  <c r="X2154" i="109" s="1"/>
  <c r="X1988" i="109"/>
  <c r="X1963" i="109"/>
  <c r="X2157" i="109" s="1"/>
  <c r="X1968" i="109"/>
  <c r="X2162" i="109" s="1"/>
  <c r="U2348" i="109"/>
  <c r="X1946" i="109"/>
  <c r="X2140" i="109" s="1"/>
  <c r="W2333" i="109"/>
  <c r="X1980" i="109"/>
  <c r="X2174" i="109" s="1"/>
  <c r="W2367" i="109"/>
  <c r="X1929" i="109"/>
  <c r="X2123" i="109" s="1"/>
  <c r="X1953" i="109"/>
  <c r="X2147" i="109" s="1"/>
  <c r="U2322" i="109"/>
  <c r="X1937" i="109"/>
  <c r="X2131" i="109" s="1"/>
  <c r="X1947" i="109"/>
  <c r="X2141" i="109" s="1"/>
  <c r="W2334" i="109"/>
  <c r="X1984" i="109"/>
  <c r="V2277" i="109"/>
  <c r="X1987" i="109"/>
  <c r="V2364" i="109"/>
  <c r="X1884" i="109"/>
  <c r="X1915" i="109"/>
  <c r="X2109" i="109" s="1"/>
  <c r="W2302" i="109"/>
  <c r="V2353" i="109"/>
  <c r="X1931" i="109"/>
  <c r="X2125" i="109" s="1"/>
  <c r="W2318" i="109"/>
  <c r="X1944" i="109"/>
  <c r="X2138" i="109" s="1"/>
  <c r="W2331" i="109"/>
  <c r="X1967" i="109"/>
  <c r="X2161" i="109" s="1"/>
  <c r="U2340" i="109"/>
  <c r="U2359" i="109"/>
  <c r="U2358" i="109"/>
  <c r="U2366" i="109"/>
  <c r="X1981" i="109"/>
  <c r="X1939" i="109"/>
  <c r="X2133" i="109" s="1"/>
  <c r="U2337" i="109"/>
  <c r="X1889" i="109"/>
  <c r="V2324" i="109"/>
  <c r="V2350" i="109"/>
  <c r="X1966" i="109"/>
  <c r="X2160" i="109" s="1"/>
  <c r="V2292" i="109"/>
  <c r="X1923" i="109"/>
  <c r="X2117" i="109" s="1"/>
  <c r="U2374" i="109"/>
  <c r="V2357" i="109"/>
  <c r="U2338" i="109"/>
  <c r="X1982" i="109"/>
  <c r="U2339" i="109"/>
  <c r="X1869" i="109"/>
  <c r="X1856" i="109"/>
  <c r="T2439" i="109"/>
  <c r="U2253" i="109"/>
  <c r="AA1849" i="109"/>
  <c r="X1851" i="109"/>
  <c r="W2052" i="109"/>
  <c r="U2266" i="109"/>
  <c r="X1863" i="109"/>
  <c r="U2251" i="109"/>
  <c r="Z944" i="109"/>
  <c r="Z1024" i="109"/>
  <c r="Z975" i="109"/>
  <c r="Z1037" i="109"/>
  <c r="Z1008" i="109"/>
  <c r="Z1027" i="109"/>
  <c r="Z906" i="109"/>
  <c r="Z988" i="109"/>
  <c r="Z1012" i="109"/>
  <c r="Z938" i="109"/>
  <c r="AA534" i="109"/>
  <c r="AA752" i="109"/>
  <c r="AA698" i="109"/>
  <c r="AA480" i="109"/>
  <c r="AA739" i="109"/>
  <c r="AA521" i="109"/>
  <c r="AA513" i="109"/>
  <c r="AA731" i="109"/>
  <c r="AA759" i="109"/>
  <c r="AA541" i="109"/>
  <c r="AA602" i="109"/>
  <c r="AA820" i="109"/>
  <c r="Z1030" i="109"/>
  <c r="AA763" i="109"/>
  <c r="AA545" i="109"/>
  <c r="AA519" i="109"/>
  <c r="AA737" i="109"/>
  <c r="AA955" i="109" s="1"/>
  <c r="AA788" i="109"/>
  <c r="AA570" i="109"/>
  <c r="AA562" i="109"/>
  <c r="AA780" i="109"/>
  <c r="AA558" i="109"/>
  <c r="AA776" i="109"/>
  <c r="AA778" i="109"/>
  <c r="AA560" i="109"/>
  <c r="AA791" i="109"/>
  <c r="AA573" i="109"/>
  <c r="P41" i="119"/>
  <c r="P47" i="119" s="1"/>
  <c r="AA819" i="109"/>
  <c r="AA601" i="109"/>
  <c r="AA603" i="109"/>
  <c r="AA821" i="109"/>
  <c r="Z1003" i="109"/>
  <c r="N49" i="119"/>
  <c r="Z1041" i="109"/>
  <c r="AA824" i="109"/>
  <c r="AA606" i="109"/>
  <c r="Y1043" i="109"/>
  <c r="AA782" i="109"/>
  <c r="AA564" i="109"/>
  <c r="AA582" i="109"/>
  <c r="AA800" i="109"/>
  <c r="AA714" i="109"/>
  <c r="AA496" i="109"/>
  <c r="AA753" i="109"/>
  <c r="AA535" i="109"/>
  <c r="R28" i="119"/>
  <c r="R29" i="119"/>
  <c r="S29" i="119" s="1"/>
  <c r="AA799" i="109"/>
  <c r="AA581" i="109"/>
  <c r="AA801" i="109"/>
  <c r="AA583" i="109"/>
  <c r="Z992" i="109"/>
  <c r="AA777" i="109"/>
  <c r="AA559" i="109"/>
  <c r="AA554" i="109"/>
  <c r="AA772" i="109"/>
  <c r="AA797" i="109"/>
  <c r="AA579" i="109"/>
  <c r="AA732" i="109"/>
  <c r="AA514" i="109"/>
  <c r="AA809" i="109"/>
  <c r="AA591" i="109"/>
  <c r="AA729" i="109"/>
  <c r="AA511" i="109"/>
  <c r="AA719" i="109"/>
  <c r="AA501" i="109"/>
  <c r="AA595" i="109"/>
  <c r="AA813" i="109"/>
  <c r="AA747" i="109"/>
  <c r="AA529" i="109"/>
  <c r="AA588" i="109"/>
  <c r="AA806" i="109"/>
  <c r="Z952" i="109"/>
  <c r="AA765" i="109"/>
  <c r="AA547" i="109"/>
  <c r="Z919" i="109"/>
  <c r="Z940" i="109"/>
  <c r="AA811" i="109"/>
  <c r="AA593" i="109"/>
  <c r="AA761" i="109"/>
  <c r="AA543" i="109"/>
  <c r="AA768" i="109"/>
  <c r="AA550" i="109"/>
  <c r="AA551" i="109"/>
  <c r="AA769" i="109"/>
  <c r="AA557" i="109"/>
  <c r="AA775" i="109"/>
  <c r="AA795" i="109"/>
  <c r="AA577" i="109"/>
  <c r="AA546" i="109"/>
  <c r="AA764" i="109"/>
  <c r="AA580" i="109"/>
  <c r="AA798" i="109"/>
  <c r="AA741" i="109"/>
  <c r="AA523" i="109"/>
  <c r="AA567" i="109"/>
  <c r="AA785" i="109"/>
  <c r="AA762" i="109"/>
  <c r="AA544" i="109"/>
  <c r="AA771" i="109"/>
  <c r="AA553" i="109"/>
  <c r="AA482" i="109"/>
  <c r="AA700" i="109"/>
  <c r="AA703" i="109"/>
  <c r="AA485" i="109"/>
  <c r="AO37" i="119"/>
  <c r="AN37" i="119"/>
  <c r="AL37" i="119"/>
  <c r="AG37" i="119"/>
  <c r="AK37" i="119"/>
  <c r="AJ37" i="119"/>
  <c r="AH37" i="119"/>
  <c r="AM37" i="119"/>
  <c r="AF37" i="119"/>
  <c r="AI37" i="119"/>
  <c r="AE37" i="119"/>
  <c r="AA526" i="109"/>
  <c r="AA744" i="109"/>
  <c r="Z905" i="109"/>
  <c r="Z825" i="109"/>
  <c r="AH33" i="119" s="1"/>
  <c r="AA722" i="109"/>
  <c r="AA504" i="109"/>
  <c r="AA755" i="109"/>
  <c r="AA537" i="109"/>
  <c r="AA596" i="109"/>
  <c r="AA814" i="109"/>
  <c r="AA590" i="109"/>
  <c r="AA808" i="109"/>
  <c r="AA711" i="109"/>
  <c r="AA493" i="109"/>
  <c r="AA574" i="109"/>
  <c r="AA792" i="109"/>
  <c r="Z1009" i="109"/>
  <c r="AA522" i="109"/>
  <c r="AA740" i="109"/>
  <c r="AA757" i="109"/>
  <c r="AA539" i="109"/>
  <c r="Z982" i="109"/>
  <c r="AA520" i="109"/>
  <c r="AA738" i="109"/>
  <c r="AA586" i="109"/>
  <c r="AA804" i="109"/>
  <c r="AA816" i="109"/>
  <c r="AA598" i="109"/>
  <c r="AA507" i="109"/>
  <c r="AA725" i="109"/>
  <c r="Z916" i="109"/>
  <c r="AA584" i="109"/>
  <c r="AA802" i="109"/>
  <c r="AA784" i="109"/>
  <c r="AA566" i="109"/>
  <c r="AA563" i="109"/>
  <c r="AA781" i="109"/>
  <c r="AA999" i="109" s="1"/>
  <c r="AA705" i="109"/>
  <c r="AA487" i="109"/>
  <c r="AA770" i="109"/>
  <c r="AA552" i="109"/>
  <c r="AA691" i="109"/>
  <c r="AA473" i="109"/>
  <c r="AA605" i="109"/>
  <c r="AA823" i="109"/>
  <c r="AA746" i="109"/>
  <c r="AA528" i="109"/>
  <c r="AA793" i="109"/>
  <c r="AA575" i="109"/>
  <c r="AA767" i="109"/>
  <c r="AA549" i="109"/>
  <c r="AA506" i="109"/>
  <c r="AA724" i="109"/>
  <c r="Z1036" i="109"/>
  <c r="AA556" i="109"/>
  <c r="AA774" i="109"/>
  <c r="AA599" i="109"/>
  <c r="AA817" i="109"/>
  <c r="AA505" i="109"/>
  <c r="AA723" i="109"/>
  <c r="AA941" i="109" s="1"/>
  <c r="AA502" i="109"/>
  <c r="AA720" i="109"/>
  <c r="AA726" i="109"/>
  <c r="AA508" i="109"/>
  <c r="AA735" i="109"/>
  <c r="AA517" i="109"/>
  <c r="AA555" i="109"/>
  <c r="AA773" i="109"/>
  <c r="Z947" i="109"/>
  <c r="AA787" i="109"/>
  <c r="AA569" i="109"/>
  <c r="Z962" i="109"/>
  <c r="AA538" i="109"/>
  <c r="AA756" i="109"/>
  <c r="AA499" i="109"/>
  <c r="AA717" i="109"/>
  <c r="AA516" i="109"/>
  <c r="AA734" i="109"/>
  <c r="Z983" i="109"/>
  <c r="AA483" i="109"/>
  <c r="AA701" i="109"/>
  <c r="AA783" i="109"/>
  <c r="AA565" i="109"/>
  <c r="Z978" i="109"/>
  <c r="AA470" i="109"/>
  <c r="AA688" i="109"/>
  <c r="AA585" i="109"/>
  <c r="AA803" i="109"/>
  <c r="AA745" i="109"/>
  <c r="AA527" i="109"/>
  <c r="AA748" i="109"/>
  <c r="AA530" i="109"/>
  <c r="AA587" i="109"/>
  <c r="AA805" i="109"/>
  <c r="AA707" i="109"/>
  <c r="AA489" i="109"/>
  <c r="AA578" i="109"/>
  <c r="AA796" i="109"/>
  <c r="AA572" i="109"/>
  <c r="AA790" i="109"/>
  <c r="AA697" i="109"/>
  <c r="AA479" i="109"/>
  <c r="AA481" i="109"/>
  <c r="AA699" i="109"/>
  <c r="AA786" i="109"/>
  <c r="AA568" i="109"/>
  <c r="AA477" i="109"/>
  <c r="AA695" i="109"/>
  <c r="AA733" i="109"/>
  <c r="AA515" i="109"/>
  <c r="AA518" i="109"/>
  <c r="AA736" i="109"/>
  <c r="AA509" i="109"/>
  <c r="AA727" i="109"/>
  <c r="AA810" i="109"/>
  <c r="AA592" i="109"/>
  <c r="AA524" i="109"/>
  <c r="AA742" i="109"/>
  <c r="AA789" i="109"/>
  <c r="AA571" i="109"/>
  <c r="AA766" i="109"/>
  <c r="AA548" i="109"/>
  <c r="AA533" i="109"/>
  <c r="AA751" i="109"/>
  <c r="AA540" i="109"/>
  <c r="AA758" i="109"/>
  <c r="AA822" i="109"/>
  <c r="AA604" i="109"/>
  <c r="AA589" i="109"/>
  <c r="AA807" i="109"/>
  <c r="AA475" i="109"/>
  <c r="AA693" i="109"/>
  <c r="AA911" i="109" s="1"/>
  <c r="AA491" i="109"/>
  <c r="AA709" i="109"/>
  <c r="Z942" i="109"/>
  <c r="AA815" i="109"/>
  <c r="AA597" i="109"/>
  <c r="AA743" i="109"/>
  <c r="AA525" i="109"/>
  <c r="AA818" i="109"/>
  <c r="AA600" i="109"/>
  <c r="Z1017" i="109"/>
  <c r="AA794" i="109"/>
  <c r="AA576" i="109"/>
  <c r="AA812" i="109"/>
  <c r="AA594" i="109"/>
  <c r="Z989" i="109"/>
  <c r="AA779" i="109"/>
  <c r="AA561" i="109"/>
  <c r="AA750" i="109"/>
  <c r="AA532" i="109"/>
  <c r="Z953" i="109"/>
  <c r="AA531" i="109"/>
  <c r="AA749" i="109"/>
  <c r="Z991" i="109"/>
  <c r="O41" i="119"/>
  <c r="AA730" i="109"/>
  <c r="AA512" i="109"/>
  <c r="AA687" i="109"/>
  <c r="Z607" i="109"/>
  <c r="Z608" i="109" s="1"/>
  <c r="AA469" i="109"/>
  <c r="AA510" i="109"/>
  <c r="AA728" i="109"/>
  <c r="AA542" i="109"/>
  <c r="AA760" i="109"/>
  <c r="AA754" i="109"/>
  <c r="AA536" i="109"/>
  <c r="Z1026" i="109"/>
  <c r="Q40" i="119"/>
  <c r="Q30" i="119"/>
  <c r="AT2284" i="109"/>
  <c r="AU1891" i="109"/>
  <c r="AU2091" i="109" s="1"/>
  <c r="BR1845" i="109"/>
  <c r="BR1638" i="109"/>
  <c r="BS1431" i="109"/>
  <c r="AT1442" i="109" l="1"/>
  <c r="AU1649" i="109" s="1"/>
  <c r="AT1649" i="109"/>
  <c r="AA946" i="109"/>
  <c r="AV2300" i="109"/>
  <c r="AA1042" i="109"/>
  <c r="V2295" i="109"/>
  <c r="V2272" i="109"/>
  <c r="V2274" i="109"/>
  <c r="AA2245" i="109"/>
  <c r="AA852" i="109"/>
  <c r="Y2224" i="109"/>
  <c r="Y2417" i="109" s="1"/>
  <c r="Y2190" i="109"/>
  <c r="Y2232" i="109"/>
  <c r="Y2425" i="109" s="1"/>
  <c r="Y2243" i="109"/>
  <c r="Y2436" i="109" s="1"/>
  <c r="Y2197" i="109"/>
  <c r="Y2390" i="109" s="1"/>
  <c r="Y2238" i="109"/>
  <c r="Y2431" i="109" s="1"/>
  <c r="Y2229" i="109"/>
  <c r="Y2422" i="109" s="1"/>
  <c r="Y2216" i="109"/>
  <c r="Y2409" i="109" s="1"/>
  <c r="Y2218" i="109"/>
  <c r="Y2411" i="109" s="1"/>
  <c r="Y2214" i="109"/>
  <c r="Y2407" i="109" s="1"/>
  <c r="Y2244" i="109"/>
  <c r="Y2437" i="109" s="1"/>
  <c r="Y2211" i="109"/>
  <c r="Y2404" i="109" s="1"/>
  <c r="Y2206" i="109"/>
  <c r="Y2399" i="109" s="1"/>
  <c r="Y2184" i="109"/>
  <c r="Y2377" i="109" s="1"/>
  <c r="Y2209" i="109"/>
  <c r="Y2402" i="109" s="1"/>
  <c r="Y2201" i="109"/>
  <c r="Y2242" i="109"/>
  <c r="Y2435" i="109" s="1"/>
  <c r="Y2231" i="109"/>
  <c r="Y2424" i="109" s="1"/>
  <c r="Y2230" i="109"/>
  <c r="Y2423" i="109" s="1"/>
  <c r="Y2186" i="109"/>
  <c r="Y2379" i="109" s="1"/>
  <c r="Y2245" i="109"/>
  <c r="Y2438" i="109" s="1"/>
  <c r="Y2233" i="109"/>
  <c r="Y2426" i="109" s="1"/>
  <c r="Y2222" i="109"/>
  <c r="Y2415" i="109" s="1"/>
  <c r="Y2188" i="109"/>
  <c r="Y2381" i="109" s="1"/>
  <c r="Y2215" i="109"/>
  <c r="Y2408" i="109" s="1"/>
  <c r="Y2221" i="109"/>
  <c r="Y2414" i="109" s="1"/>
  <c r="Y2204" i="109"/>
  <c r="Y2397" i="109" s="1"/>
  <c r="Y2198" i="109"/>
  <c r="Y2391" i="109" s="1"/>
  <c r="Y2237" i="109"/>
  <c r="Y2430" i="109" s="1"/>
  <c r="Y2225" i="109"/>
  <c r="Y2418" i="109" s="1"/>
  <c r="Y2236" i="109"/>
  <c r="Y2429" i="109" s="1"/>
  <c r="Y2189" i="109"/>
  <c r="Y2382" i="109" s="1"/>
  <c r="Y2223" i="109"/>
  <c r="Y2416" i="109" s="1"/>
  <c r="Y2220" i="109"/>
  <c r="Y2413" i="109" s="1"/>
  <c r="Y2219" i="109"/>
  <c r="Y2412" i="109" s="1"/>
  <c r="Y2207" i="109"/>
  <c r="Y2400" i="109" s="1"/>
  <c r="Y2226" i="109"/>
  <c r="Y2419" i="109" s="1"/>
  <c r="Y2217" i="109"/>
  <c r="Y2410" i="109" s="1"/>
  <c r="Y2191" i="109"/>
  <c r="Y2384" i="109" s="1"/>
  <c r="Y2240" i="109"/>
  <c r="Y2433" i="109" s="1"/>
  <c r="Y2203" i="109"/>
  <c r="Y2396" i="109" s="1"/>
  <c r="Y2194" i="109"/>
  <c r="Y2387" i="109" s="1"/>
  <c r="Y2200" i="109"/>
  <c r="Y2393" i="109" s="1"/>
  <c r="Y2213" i="109"/>
  <c r="Y2406" i="109" s="1"/>
  <c r="Y2228" i="109"/>
  <c r="Y2421" i="109" s="1"/>
  <c r="Y2185" i="109"/>
  <c r="Y2378" i="109" s="1"/>
  <c r="Y2192" i="109"/>
  <c r="Y2385" i="109" s="1"/>
  <c r="Y2212" i="109"/>
  <c r="Y2405" i="109" s="1"/>
  <c r="Y2210" i="109"/>
  <c r="Y2403" i="109" s="1"/>
  <c r="Y2227" i="109"/>
  <c r="Y2420" i="109" s="1"/>
  <c r="Y2235" i="109"/>
  <c r="Y2428" i="109" s="1"/>
  <c r="Y2208" i="109"/>
  <c r="Y2401" i="109" s="1"/>
  <c r="Y2234" i="109"/>
  <c r="Y2427" i="109" s="1"/>
  <c r="Y2241" i="109"/>
  <c r="Y2434" i="109" s="1"/>
  <c r="Y2202" i="109"/>
  <c r="Z2395" i="109" s="1"/>
  <c r="Y2239" i="109"/>
  <c r="Y2432" i="109" s="1"/>
  <c r="Y2193" i="109"/>
  <c r="Y2386" i="109" s="1"/>
  <c r="Y2187" i="109"/>
  <c r="Y2380" i="109" s="1"/>
  <c r="Y2205" i="109"/>
  <c r="Y2398" i="109" s="1"/>
  <c r="Y2196" i="109"/>
  <c r="Y2389" i="109" s="1"/>
  <c r="Y2199" i="109"/>
  <c r="Y2392" i="109" s="1"/>
  <c r="Y2195" i="109"/>
  <c r="Y2388" i="109" s="1"/>
  <c r="U2246" i="109"/>
  <c r="AA2202" i="109"/>
  <c r="AA2395" i="109" s="1"/>
  <c r="W2105" i="109"/>
  <c r="W2298" i="109" s="1"/>
  <c r="W2073" i="109"/>
  <c r="W2266" i="109" s="1"/>
  <c r="W2181" i="109"/>
  <c r="W2374" i="109" s="1"/>
  <c r="W2175" i="109"/>
  <c r="W2368" i="109" s="1"/>
  <c r="W2067" i="109"/>
  <c r="W2260" i="109" s="1"/>
  <c r="W2060" i="109"/>
  <c r="W2253" i="109" s="1"/>
  <c r="W2178" i="109"/>
  <c r="W2371" i="109" s="1"/>
  <c r="W2084" i="109"/>
  <c r="W2277" i="109" s="1"/>
  <c r="W2058" i="109"/>
  <c r="W2251" i="109" s="1"/>
  <c r="W2081" i="109"/>
  <c r="W2274" i="109" s="1"/>
  <c r="W2102" i="109"/>
  <c r="W2295" i="109" s="1"/>
  <c r="W2079" i="109"/>
  <c r="W2272" i="109" s="1"/>
  <c r="W2180" i="109"/>
  <c r="W2373" i="109" s="1"/>
  <c r="W2089" i="109"/>
  <c r="W2282" i="109" s="1"/>
  <c r="W2176" i="109"/>
  <c r="W2369" i="109" s="1"/>
  <c r="W2179" i="109"/>
  <c r="W2372" i="109" s="1"/>
  <c r="W2182" i="109"/>
  <c r="W2375" i="109" s="1"/>
  <c r="W2177" i="109"/>
  <c r="W2370" i="109" s="1"/>
  <c r="Z2286" i="109"/>
  <c r="X2395" i="109"/>
  <c r="Y2394" i="109"/>
  <c r="Y2383" i="109"/>
  <c r="AA964" i="109"/>
  <c r="Z2056" i="109"/>
  <c r="Z2249" i="109" s="1"/>
  <c r="CC20" i="119"/>
  <c r="AW2300" i="109"/>
  <c r="AX1913" i="109"/>
  <c r="AX2107" i="109" s="1"/>
  <c r="AW1891" i="109"/>
  <c r="AW2091" i="109" s="1"/>
  <c r="AW1895" i="109"/>
  <c r="BE2279" i="109"/>
  <c r="BF1886" i="109"/>
  <c r="BF2086" i="109" s="1"/>
  <c r="BE2275" i="109"/>
  <c r="BF1882" i="109"/>
  <c r="BF2082" i="109" s="1"/>
  <c r="AZ1637" i="109"/>
  <c r="BA1844" i="109" s="1"/>
  <c r="BD2279" i="109"/>
  <c r="AY1505" i="109"/>
  <c r="AZ1712" i="109" s="1"/>
  <c r="AY1499" i="109"/>
  <c r="AZ1706" i="109" s="1"/>
  <c r="AX1477" i="109"/>
  <c r="AY1684" i="109" s="1"/>
  <c r="AX1481" i="109"/>
  <c r="AY1688" i="109" s="1"/>
  <c r="BD1507" i="109"/>
  <c r="BE1714" i="109" s="1"/>
  <c r="AA973" i="109"/>
  <c r="AA1004" i="109"/>
  <c r="AA831" i="109"/>
  <c r="V2341" i="109"/>
  <c r="V2348" i="109"/>
  <c r="V2366" i="109"/>
  <c r="V2372" i="109"/>
  <c r="V2338" i="109"/>
  <c r="AA949" i="109"/>
  <c r="AA913" i="109"/>
  <c r="AA909" i="109"/>
  <c r="AA1000" i="109"/>
  <c r="AA2203" i="109" s="1"/>
  <c r="AA1005" i="109"/>
  <c r="AA1031" i="109"/>
  <c r="AA976" i="109"/>
  <c r="AA1007" i="109"/>
  <c r="AA1038" i="109"/>
  <c r="AA1040" i="109"/>
  <c r="AA997" i="109"/>
  <c r="AA961" i="109"/>
  <c r="AA987" i="109"/>
  <c r="AA917" i="109"/>
  <c r="AA993" i="109"/>
  <c r="AA927" i="109"/>
  <c r="AA980" i="109"/>
  <c r="AA2183" i="109" s="1"/>
  <c r="AA990" i="109"/>
  <c r="AA1025" i="109"/>
  <c r="AA1013" i="109"/>
  <c r="AA2216" i="109" s="1"/>
  <c r="AA969" i="109"/>
  <c r="AA959" i="109"/>
  <c r="AA846" i="109"/>
  <c r="AA937" i="109"/>
  <c r="AA984" i="109"/>
  <c r="AA1035" i="109"/>
  <c r="AA1022" i="109"/>
  <c r="AA1032" i="109"/>
  <c r="AA966" i="109"/>
  <c r="AA950" i="109"/>
  <c r="AA1010" i="109"/>
  <c r="AA943" i="109"/>
  <c r="AA995" i="109"/>
  <c r="AA972" i="109"/>
  <c r="AA963" i="109"/>
  <c r="AA1023" i="109"/>
  <c r="AA1039" i="109"/>
  <c r="AA1006" i="109"/>
  <c r="AA1028" i="109"/>
  <c r="AA945" i="109"/>
  <c r="AA1001" i="109"/>
  <c r="AA998" i="109"/>
  <c r="AU2288" i="109"/>
  <c r="AA1019" i="109"/>
  <c r="AA951" i="109"/>
  <c r="AA1011" i="109"/>
  <c r="AA1002" i="109"/>
  <c r="AA986" i="109"/>
  <c r="AA1015" i="109"/>
  <c r="AA2218" i="109" s="1"/>
  <c r="AA996" i="109"/>
  <c r="AA968" i="109"/>
  <c r="AA1033" i="109"/>
  <c r="AA1020" i="109"/>
  <c r="AA956" i="109"/>
  <c r="AA977" i="109"/>
  <c r="AA985" i="109"/>
  <c r="AA2188" i="109" s="1"/>
  <c r="AA981" i="109"/>
  <c r="AA979" i="109"/>
  <c r="AA864" i="109"/>
  <c r="AA988" i="109"/>
  <c r="AR1435" i="109"/>
  <c r="AS1642" i="109" s="1"/>
  <c r="AQ1638" i="109"/>
  <c r="AU1437" i="109"/>
  <c r="AW1644" i="109" s="1"/>
  <c r="AU1442" i="109"/>
  <c r="AW1649" i="109" s="1"/>
  <c r="AA1014" i="109"/>
  <c r="AA2217" i="109" s="1"/>
  <c r="AA974" i="109"/>
  <c r="AA994" i="109"/>
  <c r="AA1024" i="109"/>
  <c r="AA1034" i="109"/>
  <c r="AA954" i="109"/>
  <c r="AA967" i="109"/>
  <c r="AA935" i="109"/>
  <c r="AA1029" i="109"/>
  <c r="AA1018" i="109"/>
  <c r="AA958" i="109"/>
  <c r="AA960" i="109"/>
  <c r="AA915" i="109"/>
  <c r="AA1027" i="109"/>
  <c r="AA888" i="109"/>
  <c r="AA918" i="109"/>
  <c r="AA965" i="109"/>
  <c r="AA957" i="109"/>
  <c r="AA975" i="109"/>
  <c r="AA921" i="109"/>
  <c r="AA923" i="109"/>
  <c r="AA875" i="109"/>
  <c r="AA925" i="109"/>
  <c r="AA891" i="109"/>
  <c r="AA932" i="109"/>
  <c r="AA839" i="109"/>
  <c r="AA880" i="109"/>
  <c r="AA2093" i="109" s="1"/>
  <c r="AA929" i="109"/>
  <c r="AE1047" i="109"/>
  <c r="AD1237" i="109"/>
  <c r="AA906" i="109"/>
  <c r="AB628" i="109"/>
  <c r="AB410" i="109"/>
  <c r="AB439" i="109"/>
  <c r="AB657" i="109"/>
  <c r="AB673" i="109"/>
  <c r="AB455" i="109"/>
  <c r="AB634" i="109"/>
  <c r="AB852" i="109" s="1"/>
  <c r="AB416" i="109"/>
  <c r="AA894" i="109"/>
  <c r="AB393" i="109"/>
  <c r="AB611" i="109"/>
  <c r="AB444" i="109"/>
  <c r="AB662" i="109"/>
  <c r="AA866" i="109"/>
  <c r="AA870" i="109"/>
  <c r="AB646" i="109"/>
  <c r="AB428" i="109"/>
  <c r="AB621" i="109"/>
  <c r="AB403" i="109"/>
  <c r="AB430" i="109"/>
  <c r="AB648" i="109"/>
  <c r="AB434" i="109"/>
  <c r="AB652" i="109"/>
  <c r="AB395" i="109"/>
  <c r="AB613" i="109"/>
  <c r="AB670" i="109"/>
  <c r="AB452" i="109"/>
  <c r="AB458" i="109"/>
  <c r="AB676" i="109"/>
  <c r="AA829" i="109"/>
  <c r="AA2056" i="109" s="1"/>
  <c r="W2326" i="109"/>
  <c r="V2358" i="109"/>
  <c r="W2340" i="109"/>
  <c r="V2345" i="109"/>
  <c r="V2333" i="109"/>
  <c r="Y1889" i="109"/>
  <c r="Y1984" i="109"/>
  <c r="V2322" i="109"/>
  <c r="Y1964" i="109"/>
  <c r="Y2158" i="109" s="1"/>
  <c r="V2355" i="109"/>
  <c r="Y1951" i="109"/>
  <c r="Y2145" i="109" s="1"/>
  <c r="X2338" i="109"/>
  <c r="V2334" i="109"/>
  <c r="Y1928" i="109"/>
  <c r="Y2122" i="109" s="1"/>
  <c r="Y1957" i="109"/>
  <c r="Y2151" i="109" s="1"/>
  <c r="X2344" i="109"/>
  <c r="Y1963" i="109"/>
  <c r="Y2157" i="109" s="1"/>
  <c r="X2350" i="109"/>
  <c r="Y1969" i="109"/>
  <c r="Y2163" i="109" s="1"/>
  <c r="X2356" i="109"/>
  <c r="Y1972" i="109"/>
  <c r="Y2166" i="109" s="1"/>
  <c r="X2359" i="109"/>
  <c r="Y1985" i="109"/>
  <c r="Y1881" i="109"/>
  <c r="W2310" i="109"/>
  <c r="W2355" i="109"/>
  <c r="V2315" i="109"/>
  <c r="W2353" i="109"/>
  <c r="Y1967" i="109"/>
  <c r="Y2161" i="109" s="1"/>
  <c r="X2354" i="109"/>
  <c r="Y1931" i="109"/>
  <c r="Y2125" i="109" s="1"/>
  <c r="Y1915" i="109"/>
  <c r="Y2109" i="109" s="1"/>
  <c r="X2302" i="109"/>
  <c r="Y1884" i="109"/>
  <c r="W2308" i="109"/>
  <c r="Y1925" i="109"/>
  <c r="Y2119" i="109" s="1"/>
  <c r="X2312" i="109"/>
  <c r="Y1962" i="109"/>
  <c r="Y2156" i="109" s="1"/>
  <c r="X2349" i="109"/>
  <c r="W2341" i="109"/>
  <c r="Y1982" i="109"/>
  <c r="Y1923" i="109"/>
  <c r="Y2117" i="109" s="1"/>
  <c r="X2310" i="109"/>
  <c r="Y1966" i="109"/>
  <c r="Y2160" i="109" s="1"/>
  <c r="X2353" i="109"/>
  <c r="Y1939" i="109"/>
  <c r="Y2133" i="109" s="1"/>
  <c r="X2326" i="109"/>
  <c r="Y1953" i="109"/>
  <c r="Y2147" i="109" s="1"/>
  <c r="Y1980" i="109"/>
  <c r="Y2174" i="109" s="1"/>
  <c r="Y1968" i="109"/>
  <c r="Y2162" i="109" s="1"/>
  <c r="X2355" i="109"/>
  <c r="Y1988" i="109"/>
  <c r="Y1965" i="109"/>
  <c r="Y2159" i="109" s="1"/>
  <c r="X2352" i="109"/>
  <c r="Y1949" i="109"/>
  <c r="Y2143" i="109" s="1"/>
  <c r="V2359" i="109"/>
  <c r="Y1955" i="109"/>
  <c r="Y2149" i="109" s="1"/>
  <c r="Y1921" i="109"/>
  <c r="Y2115" i="109" s="1"/>
  <c r="X2308" i="109"/>
  <c r="V2303" i="109"/>
  <c r="Y1978" i="109"/>
  <c r="Y2172" i="109" s="1"/>
  <c r="Y1961" i="109"/>
  <c r="Y2155" i="109" s="1"/>
  <c r="V2368" i="109"/>
  <c r="Y1906" i="109"/>
  <c r="V2298" i="109"/>
  <c r="Y1954" i="109"/>
  <c r="Y2148" i="109" s="1"/>
  <c r="X2341" i="109"/>
  <c r="Y1981" i="109"/>
  <c r="Y1944" i="109"/>
  <c r="Y2138" i="109" s="1"/>
  <c r="Y1947" i="109"/>
  <c r="Y2141" i="109" s="1"/>
  <c r="X2334" i="109"/>
  <c r="W2324" i="109"/>
  <c r="W2316" i="109"/>
  <c r="W2347" i="109"/>
  <c r="Y1958" i="109"/>
  <c r="Y2152" i="109" s="1"/>
  <c r="X2345" i="109"/>
  <c r="W2358" i="109"/>
  <c r="Y1952" i="109"/>
  <c r="Y2146" i="109" s="1"/>
  <c r="Y1933" i="109"/>
  <c r="Y2127" i="109" s="1"/>
  <c r="X2320" i="109"/>
  <c r="V2337" i="109"/>
  <c r="Y1942" i="109"/>
  <c r="Y2136" i="109" s="1"/>
  <c r="X2329" i="109"/>
  <c r="V2351" i="109"/>
  <c r="Y1927" i="109"/>
  <c r="Y2121" i="109" s="1"/>
  <c r="X2314" i="109"/>
  <c r="Y1879" i="109"/>
  <c r="V2331" i="109"/>
  <c r="V2374" i="109"/>
  <c r="V2375" i="109"/>
  <c r="Y1926" i="109"/>
  <c r="Y2120" i="109" s="1"/>
  <c r="X2313" i="109"/>
  <c r="Y1950" i="109"/>
  <c r="Y2144" i="109" s="1"/>
  <c r="Y1971" i="109"/>
  <c r="Y2165" i="109" s="1"/>
  <c r="X2358" i="109"/>
  <c r="Y1916" i="109"/>
  <c r="Y2110" i="109" s="1"/>
  <c r="Y1956" i="109"/>
  <c r="Y2150" i="109" s="1"/>
  <c r="V2367" i="109"/>
  <c r="Y1975" i="109"/>
  <c r="Y2169" i="109" s="1"/>
  <c r="X2362" i="109"/>
  <c r="Y1970" i="109"/>
  <c r="Y2164" i="109" s="1"/>
  <c r="X2357" i="109"/>
  <c r="Y1974" i="109"/>
  <c r="Y2168" i="109" s="1"/>
  <c r="V2339" i="109"/>
  <c r="W2362" i="109"/>
  <c r="V2340" i="109"/>
  <c r="W2354" i="109"/>
  <c r="Y1987" i="109"/>
  <c r="Y1937" i="109"/>
  <c r="Y2131" i="109" s="1"/>
  <c r="X2324" i="109"/>
  <c r="W2306" i="109"/>
  <c r="Y1929" i="109"/>
  <c r="Y2123" i="109" s="1"/>
  <c r="Y1946" i="109"/>
  <c r="Y2140" i="109" s="1"/>
  <c r="X2333" i="109"/>
  <c r="W2350" i="109"/>
  <c r="Y1960" i="109"/>
  <c r="Y2154" i="109" s="1"/>
  <c r="W2313" i="109"/>
  <c r="W2345" i="109"/>
  <c r="Y1976" i="109"/>
  <c r="Y2170" i="109" s="1"/>
  <c r="Y1903" i="109"/>
  <c r="W2343" i="109"/>
  <c r="V2310" i="109"/>
  <c r="Y1959" i="109"/>
  <c r="Y2153" i="109" s="1"/>
  <c r="X2346" i="109"/>
  <c r="Y1977" i="109"/>
  <c r="Y2171" i="109" s="1"/>
  <c r="X2364" i="109"/>
  <c r="V2343" i="109"/>
  <c r="Y1986" i="109"/>
  <c r="Y1979" i="109"/>
  <c r="Y2173" i="109" s="1"/>
  <c r="X2366" i="109"/>
  <c r="W2349" i="109"/>
  <c r="Y1935" i="109"/>
  <c r="Y2129" i="109" s="1"/>
  <c r="Y1983" i="109"/>
  <c r="W2366" i="109"/>
  <c r="Y1973" i="109"/>
  <c r="Y2167" i="109" s="1"/>
  <c r="Y1900" i="109"/>
  <c r="Y2099" i="109" s="1"/>
  <c r="X2292" i="109"/>
  <c r="Y1919" i="109"/>
  <c r="Y2113" i="109" s="1"/>
  <c r="X2306" i="109"/>
  <c r="Y1851" i="109"/>
  <c r="X2052" i="109"/>
  <c r="V2260" i="109"/>
  <c r="AB1849" i="109"/>
  <c r="V2253" i="109"/>
  <c r="Y1869" i="109"/>
  <c r="Y1863" i="109"/>
  <c r="V2266" i="109"/>
  <c r="V2251" i="109"/>
  <c r="U2439" i="109"/>
  <c r="Y1856" i="109"/>
  <c r="AA952" i="109"/>
  <c r="AA944" i="109"/>
  <c r="AA947" i="109"/>
  <c r="AA1037" i="109"/>
  <c r="AA1030" i="109"/>
  <c r="AA1008" i="109"/>
  <c r="P42" i="119"/>
  <c r="P48" i="119" s="1"/>
  <c r="P49" i="119" s="1"/>
  <c r="AA978" i="109"/>
  <c r="AP37" i="119"/>
  <c r="AA982" i="109"/>
  <c r="AB604" i="109"/>
  <c r="AB822" i="109"/>
  <c r="AB790" i="109"/>
  <c r="AB572" i="109"/>
  <c r="AA1021" i="109"/>
  <c r="AB483" i="109"/>
  <c r="AB701" i="109"/>
  <c r="AB756" i="109"/>
  <c r="AB538" i="109"/>
  <c r="AB787" i="109"/>
  <c r="AB569" i="109"/>
  <c r="AB773" i="109"/>
  <c r="AB555" i="109"/>
  <c r="AB691" i="109"/>
  <c r="AB473" i="109"/>
  <c r="AB504" i="109"/>
  <c r="AB722" i="109"/>
  <c r="AB523" i="109"/>
  <c r="AB741" i="109"/>
  <c r="AB551" i="109"/>
  <c r="AB769" i="109"/>
  <c r="AB547" i="109"/>
  <c r="AB765" i="109"/>
  <c r="AB595" i="109"/>
  <c r="AB813" i="109"/>
  <c r="AB732" i="109"/>
  <c r="AB514" i="109"/>
  <c r="AB797" i="109"/>
  <c r="AB579" i="109"/>
  <c r="AB821" i="109"/>
  <c r="AB603" i="109"/>
  <c r="AB573" i="109"/>
  <c r="AB791" i="109"/>
  <c r="AB778" i="109"/>
  <c r="AB560" i="109"/>
  <c r="AB780" i="109"/>
  <c r="AB562" i="109"/>
  <c r="AA916" i="109"/>
  <c r="AB536" i="109"/>
  <c r="AB754" i="109"/>
  <c r="AB760" i="109"/>
  <c r="AB542" i="109"/>
  <c r="AA948" i="109"/>
  <c r="AB532" i="109"/>
  <c r="AB750" i="109"/>
  <c r="AB561" i="109"/>
  <c r="AB779" i="109"/>
  <c r="AB812" i="109"/>
  <c r="AB594" i="109"/>
  <c r="AB576" i="109"/>
  <c r="AB794" i="109"/>
  <c r="AB818" i="109"/>
  <c r="AB600" i="109"/>
  <c r="AB693" i="109"/>
  <c r="AB911" i="109" s="1"/>
  <c r="AB475" i="109"/>
  <c r="AB789" i="109"/>
  <c r="AB571" i="109"/>
  <c r="AB524" i="109"/>
  <c r="AB742" i="109"/>
  <c r="AB805" i="109"/>
  <c r="AB587" i="109"/>
  <c r="AB745" i="109"/>
  <c r="AB527" i="109"/>
  <c r="AB585" i="109"/>
  <c r="AB803" i="109"/>
  <c r="AB734" i="109"/>
  <c r="AB516" i="109"/>
  <c r="AB717" i="109"/>
  <c r="AB499" i="109"/>
  <c r="AA953" i="109"/>
  <c r="AA938" i="109"/>
  <c r="AB723" i="109"/>
  <c r="AB941" i="109" s="1"/>
  <c r="AB505" i="109"/>
  <c r="AB556" i="109"/>
  <c r="AB774" i="109"/>
  <c r="AB767" i="109"/>
  <c r="AB549" i="109"/>
  <c r="AB575" i="109"/>
  <c r="AB793" i="109"/>
  <c r="AB823" i="109"/>
  <c r="AB605" i="109"/>
  <c r="AB802" i="109"/>
  <c r="AB584" i="109"/>
  <c r="AB598" i="109"/>
  <c r="AB816" i="109"/>
  <c r="AB804" i="109"/>
  <c r="AB586" i="109"/>
  <c r="AB711" i="109"/>
  <c r="AB493" i="109"/>
  <c r="AB808" i="109"/>
  <c r="AB590" i="109"/>
  <c r="AB596" i="109"/>
  <c r="AB814" i="109"/>
  <c r="AA940" i="109"/>
  <c r="AA962" i="109"/>
  <c r="AB544" i="109"/>
  <c r="AB762" i="109"/>
  <c r="AA1003" i="109"/>
  <c r="AB546" i="109"/>
  <c r="AB764" i="109"/>
  <c r="AB747" i="109"/>
  <c r="AB529" i="109"/>
  <c r="AB591" i="109"/>
  <c r="AB809" i="109"/>
  <c r="AB581" i="109"/>
  <c r="AB799" i="109"/>
  <c r="R30" i="119"/>
  <c r="R40" i="119"/>
  <c r="S28" i="119"/>
  <c r="S30" i="119" s="1"/>
  <c r="AA971" i="109"/>
  <c r="AB819" i="109"/>
  <c r="AB601" i="109"/>
  <c r="AB776" i="109"/>
  <c r="AB558" i="109"/>
  <c r="AB759" i="109"/>
  <c r="AB541" i="109"/>
  <c r="AB513" i="109"/>
  <c r="AB731" i="109"/>
  <c r="AB534" i="109"/>
  <c r="AB752" i="109"/>
  <c r="AB730" i="109"/>
  <c r="AB512" i="109"/>
  <c r="AB709" i="109"/>
  <c r="AB491" i="109"/>
  <c r="AB509" i="109"/>
  <c r="AB727" i="109"/>
  <c r="AB565" i="109"/>
  <c r="AB783" i="109"/>
  <c r="AA992" i="109"/>
  <c r="AB506" i="109"/>
  <c r="AB724" i="109"/>
  <c r="AB746" i="109"/>
  <c r="AB528" i="109"/>
  <c r="AB738" i="109"/>
  <c r="AB520" i="109"/>
  <c r="AB755" i="109"/>
  <c r="AB973" i="109" s="1"/>
  <c r="AB537" i="109"/>
  <c r="AB550" i="109"/>
  <c r="AB768" i="109"/>
  <c r="AB535" i="109"/>
  <c r="AB753" i="109"/>
  <c r="AB531" i="109"/>
  <c r="AB749" i="109"/>
  <c r="AB815" i="109"/>
  <c r="AB597" i="109"/>
  <c r="AB548" i="109"/>
  <c r="AB766" i="109"/>
  <c r="AB736" i="109"/>
  <c r="AB518" i="109"/>
  <c r="AB479" i="109"/>
  <c r="AB697" i="109"/>
  <c r="AB489" i="109"/>
  <c r="AB707" i="109"/>
  <c r="AB508" i="109"/>
  <c r="AB726" i="109"/>
  <c r="AB502" i="109"/>
  <c r="AB720" i="109"/>
  <c r="AA942" i="109"/>
  <c r="AB705" i="109"/>
  <c r="AB487" i="109"/>
  <c r="AB566" i="109"/>
  <c r="AB784" i="109"/>
  <c r="AB744" i="109"/>
  <c r="AB526" i="109"/>
  <c r="AB553" i="109"/>
  <c r="AB771" i="109"/>
  <c r="AB567" i="109"/>
  <c r="AB785" i="109"/>
  <c r="AB775" i="109"/>
  <c r="AB557" i="109"/>
  <c r="AB593" i="109"/>
  <c r="AB811" i="109"/>
  <c r="AA983" i="109"/>
  <c r="AA1017" i="109"/>
  <c r="Z2376" i="109"/>
  <c r="AB582" i="109"/>
  <c r="AB800" i="109"/>
  <c r="AA1009" i="109"/>
  <c r="AB820" i="109"/>
  <c r="AB602" i="109"/>
  <c r="AB521" i="109"/>
  <c r="AB739" i="109"/>
  <c r="AA905" i="109"/>
  <c r="AA825" i="109"/>
  <c r="AI33" i="119" s="1"/>
  <c r="O47" i="119"/>
  <c r="AB751" i="109"/>
  <c r="AB533" i="109"/>
  <c r="AA1041" i="109"/>
  <c r="AB563" i="109"/>
  <c r="AB781" i="109"/>
  <c r="AB999" i="109" s="1"/>
  <c r="AB507" i="109"/>
  <c r="AB725" i="109"/>
  <c r="AB792" i="109"/>
  <c r="AB574" i="109"/>
  <c r="Z1043" i="109"/>
  <c r="AB700" i="109"/>
  <c r="AB482" i="109"/>
  <c r="AB798" i="109"/>
  <c r="AB580" i="109"/>
  <c r="AB543" i="109"/>
  <c r="AB761" i="109"/>
  <c r="AB737" i="109"/>
  <c r="AB955" i="109" s="1"/>
  <c r="AB519" i="109"/>
  <c r="AA607" i="109"/>
  <c r="AB469" i="109"/>
  <c r="AB687" i="109"/>
  <c r="AA1012" i="109"/>
  <c r="AA1036" i="109"/>
  <c r="Q41" i="119"/>
  <c r="Q47" i="119" s="1"/>
  <c r="AB728" i="109"/>
  <c r="AB510" i="109"/>
  <c r="O42" i="119"/>
  <c r="AB743" i="109"/>
  <c r="AB525" i="109"/>
  <c r="AB589" i="109"/>
  <c r="AB807" i="109"/>
  <c r="AB758" i="109"/>
  <c r="AB540" i="109"/>
  <c r="AB810" i="109"/>
  <c r="AB592" i="109"/>
  <c r="AB515" i="109"/>
  <c r="AB733" i="109"/>
  <c r="AB477" i="109"/>
  <c r="AB695" i="109"/>
  <c r="AB568" i="109"/>
  <c r="AB786" i="109"/>
  <c r="AB699" i="109"/>
  <c r="AB481" i="109"/>
  <c r="AB578" i="109"/>
  <c r="AB796" i="109"/>
  <c r="AB530" i="109"/>
  <c r="AB748" i="109"/>
  <c r="AB470" i="109"/>
  <c r="AB688" i="109"/>
  <c r="AA919" i="109"/>
  <c r="AA991" i="109"/>
  <c r="AB735" i="109"/>
  <c r="AB517" i="109"/>
  <c r="AB599" i="109"/>
  <c r="AB817" i="109"/>
  <c r="AB552" i="109"/>
  <c r="AB770" i="109"/>
  <c r="AB539" i="109"/>
  <c r="AB757" i="109"/>
  <c r="AB740" i="109"/>
  <c r="AB522" i="109"/>
  <c r="AA1026" i="109"/>
  <c r="AB703" i="109"/>
  <c r="AB485" i="109"/>
  <c r="AA989" i="109"/>
  <c r="AA1016" i="109"/>
  <c r="AB577" i="109"/>
  <c r="AB795" i="109"/>
  <c r="AB588" i="109"/>
  <c r="AB806" i="109"/>
  <c r="AB501" i="109"/>
  <c r="AB719" i="109"/>
  <c r="AB511" i="109"/>
  <c r="AB729" i="109"/>
  <c r="AB772" i="109"/>
  <c r="AB554" i="109"/>
  <c r="AB777" i="109"/>
  <c r="AB559" i="109"/>
  <c r="AB801" i="109"/>
  <c r="AB583" i="109"/>
  <c r="AB714" i="109"/>
  <c r="AB496" i="109"/>
  <c r="AB564" i="109"/>
  <c r="AB782" i="109"/>
  <c r="AB606" i="109"/>
  <c r="AB824" i="109"/>
  <c r="AB788" i="109"/>
  <c r="AB570" i="109"/>
  <c r="AB545" i="109"/>
  <c r="AB763" i="109"/>
  <c r="AB480" i="109"/>
  <c r="AB698" i="109"/>
  <c r="AA970" i="109"/>
  <c r="AU2284" i="109"/>
  <c r="BS1845" i="109"/>
  <c r="BS1638" i="109"/>
  <c r="BT1431" i="109"/>
  <c r="AB946" i="109" l="1"/>
  <c r="AB1004" i="109"/>
  <c r="Y2395" i="109"/>
  <c r="AB964" i="109"/>
  <c r="W2246" i="109"/>
  <c r="X2089" i="109"/>
  <c r="X2282" i="109" s="1"/>
  <c r="X2179" i="109"/>
  <c r="X2372" i="109" s="1"/>
  <c r="X2060" i="109"/>
  <c r="X2253" i="109" s="1"/>
  <c r="X2175" i="109"/>
  <c r="X2368" i="109" s="1"/>
  <c r="X2182" i="109"/>
  <c r="X2375" i="109" s="1"/>
  <c r="X2058" i="109"/>
  <c r="X2251" i="109" s="1"/>
  <c r="X2067" i="109"/>
  <c r="X2102" i="109"/>
  <c r="X2295" i="109" s="1"/>
  <c r="X2105" i="109"/>
  <c r="X2298" i="109" s="1"/>
  <c r="X2073" i="109"/>
  <c r="X2266" i="109" s="1"/>
  <c r="X2081" i="109"/>
  <c r="X2274" i="109" s="1"/>
  <c r="X2084" i="109"/>
  <c r="X2277" i="109" s="1"/>
  <c r="X2178" i="109"/>
  <c r="X2371" i="109" s="1"/>
  <c r="X2176" i="109"/>
  <c r="X2369" i="109" s="1"/>
  <c r="X2177" i="109"/>
  <c r="X2370" i="109" s="1"/>
  <c r="X2180" i="109"/>
  <c r="X2373" i="109" s="1"/>
  <c r="X2079" i="109"/>
  <c r="X2272" i="109" s="1"/>
  <c r="X2181" i="109"/>
  <c r="X2374" i="109" s="1"/>
  <c r="AB2202" i="109"/>
  <c r="AB2207" i="109"/>
  <c r="Z2199" i="109"/>
  <c r="Z2392" i="109" s="1"/>
  <c r="Z2240" i="109"/>
  <c r="Z2433" i="109" s="1"/>
  <c r="Z2230" i="109"/>
  <c r="Z2423" i="109" s="1"/>
  <c r="Z2235" i="109"/>
  <c r="Z2428" i="109" s="1"/>
  <c r="Z2213" i="109"/>
  <c r="Z2406" i="109" s="1"/>
  <c r="Z2242" i="109"/>
  <c r="Z2435" i="109" s="1"/>
  <c r="Z2184" i="109"/>
  <c r="Z2377" i="109" s="1"/>
  <c r="Z2201" i="109"/>
  <c r="Z2394" i="109" s="1"/>
  <c r="Z2189" i="109"/>
  <c r="Z2382" i="109" s="1"/>
  <c r="Z2191" i="109"/>
  <c r="Z2384" i="109" s="1"/>
  <c r="Z2236" i="109"/>
  <c r="Z2429" i="109" s="1"/>
  <c r="Z2227" i="109"/>
  <c r="Z2420" i="109" s="1"/>
  <c r="Z2226" i="109"/>
  <c r="Z2419" i="109" s="1"/>
  <c r="Z2194" i="109"/>
  <c r="Z2387" i="109" s="1"/>
  <c r="Z2209" i="109"/>
  <c r="Z2402" i="109" s="1"/>
  <c r="Z2203" i="109"/>
  <c r="Z2396" i="109" s="1"/>
  <c r="Z2204" i="109"/>
  <c r="Z2397" i="109" s="1"/>
  <c r="Z2205" i="109"/>
  <c r="Z2398" i="109" s="1"/>
  <c r="Z2186" i="109"/>
  <c r="Z2379" i="109" s="1"/>
  <c r="Z2185" i="109"/>
  <c r="Z2378" i="109" s="1"/>
  <c r="Z2231" i="109"/>
  <c r="Z2424" i="109" s="1"/>
  <c r="Z2244" i="109"/>
  <c r="Z2437" i="109" s="1"/>
  <c r="Z2215" i="109"/>
  <c r="Z2408" i="109" s="1"/>
  <c r="Z2196" i="109"/>
  <c r="Z2389" i="109" s="1"/>
  <c r="Z2214" i="109"/>
  <c r="Z2407" i="109" s="1"/>
  <c r="Z2190" i="109"/>
  <c r="Z2383" i="109" s="1"/>
  <c r="Z2243" i="109"/>
  <c r="Z2436" i="109" s="1"/>
  <c r="Z2220" i="109"/>
  <c r="Z2413" i="109" s="1"/>
  <c r="Z2193" i="109"/>
  <c r="Z2386" i="109" s="1"/>
  <c r="Z2221" i="109"/>
  <c r="Z2414" i="109" s="1"/>
  <c r="Z2239" i="109"/>
  <c r="Z2432" i="109" s="1"/>
  <c r="Z2234" i="109"/>
  <c r="Z2427" i="109" s="1"/>
  <c r="Z2211" i="109"/>
  <c r="Z2404" i="109" s="1"/>
  <c r="Z2198" i="109"/>
  <c r="Z2391" i="109" s="1"/>
  <c r="Z2217" i="109"/>
  <c r="Z2410" i="109" s="1"/>
  <c r="Z2238" i="109"/>
  <c r="Z2431" i="109" s="1"/>
  <c r="Z2225" i="109"/>
  <c r="Z2223" i="109"/>
  <c r="Z2416" i="109" s="1"/>
  <c r="Z2245" i="109"/>
  <c r="Z2218" i="109"/>
  <c r="Z2411" i="109" s="1"/>
  <c r="Z2237" i="109"/>
  <c r="Z2430" i="109" s="1"/>
  <c r="Z2197" i="109"/>
  <c r="Z2390" i="109" s="1"/>
  <c r="Z2219" i="109"/>
  <c r="Z2412" i="109" s="1"/>
  <c r="Z2222" i="109"/>
  <c r="Z2415" i="109" s="1"/>
  <c r="Z2200" i="109"/>
  <c r="Z2393" i="109" s="1"/>
  <c r="Z2229" i="109"/>
  <c r="Z2422" i="109" s="1"/>
  <c r="Z2216" i="109"/>
  <c r="Z2409" i="109" s="1"/>
  <c r="Z2233" i="109"/>
  <c r="Z2426" i="109" s="1"/>
  <c r="Z2224" i="109"/>
  <c r="Z2417" i="109" s="1"/>
  <c r="Z2232" i="109"/>
  <c r="Z2425" i="109" s="1"/>
  <c r="Z2210" i="109"/>
  <c r="Z2403" i="109" s="1"/>
  <c r="Z2187" i="109"/>
  <c r="Z2380" i="109" s="1"/>
  <c r="Z2212" i="109"/>
  <c r="Z2405" i="109" s="1"/>
  <c r="Z2206" i="109"/>
  <c r="Z2399" i="109" s="1"/>
  <c r="Z2228" i="109"/>
  <c r="Z2421" i="109" s="1"/>
  <c r="Z2241" i="109"/>
  <c r="Z2434" i="109" s="1"/>
  <c r="Z2195" i="109"/>
  <c r="Z2388" i="109" s="1"/>
  <c r="Z2208" i="109"/>
  <c r="Z2401" i="109" s="1"/>
  <c r="Z2207" i="109"/>
  <c r="Z2400" i="109" s="1"/>
  <c r="Z2192" i="109"/>
  <c r="Z2385" i="109" s="1"/>
  <c r="Z2188" i="109"/>
  <c r="Z2381" i="109" s="1"/>
  <c r="AW2095" i="109"/>
  <c r="AW2288" i="109" s="1"/>
  <c r="AB959" i="109"/>
  <c r="AA2249" i="109"/>
  <c r="CD20" i="119"/>
  <c r="AX1891" i="109"/>
  <c r="AX2091" i="109" s="1"/>
  <c r="AX2284" i="109" s="1"/>
  <c r="AX1895" i="109"/>
  <c r="AW1442" i="109"/>
  <c r="AX1649" i="109" s="1"/>
  <c r="AY1913" i="109"/>
  <c r="BE1507" i="109"/>
  <c r="BF1714" i="109" s="1"/>
  <c r="AY1477" i="109"/>
  <c r="AZ1684" i="109" s="1"/>
  <c r="AZ1505" i="109"/>
  <c r="BA1712" i="109" s="1"/>
  <c r="BA1637" i="109"/>
  <c r="BB1844" i="109" s="1"/>
  <c r="AW1437" i="109"/>
  <c r="AX1644" i="109" s="1"/>
  <c r="BG1886" i="109"/>
  <c r="BG2086" i="109" s="1"/>
  <c r="AX2300" i="109"/>
  <c r="AY1481" i="109"/>
  <c r="AZ1688" i="109" s="1"/>
  <c r="AZ1499" i="109"/>
  <c r="BA1706" i="109" s="1"/>
  <c r="BF2275" i="109"/>
  <c r="BG1882" i="109"/>
  <c r="BG2082" i="109" s="1"/>
  <c r="AW2284" i="109"/>
  <c r="AB1013" i="109"/>
  <c r="AB831" i="109"/>
  <c r="AB963" i="109"/>
  <c r="AB846" i="109"/>
  <c r="AB980" i="109"/>
  <c r="AB2183" i="109" s="1"/>
  <c r="AB1038" i="109"/>
  <c r="AB949" i="109"/>
  <c r="AB1032" i="109"/>
  <c r="AB987" i="109"/>
  <c r="AB1005" i="109"/>
  <c r="AB1007" i="109"/>
  <c r="AB1000" i="109"/>
  <c r="AB937" i="109"/>
  <c r="AB913" i="109"/>
  <c r="AB909" i="109"/>
  <c r="AB995" i="109"/>
  <c r="AB1020" i="109"/>
  <c r="AB976" i="109"/>
  <c r="AB1018" i="109"/>
  <c r="AB1025" i="109"/>
  <c r="AB993" i="109"/>
  <c r="AB1001" i="109"/>
  <c r="AB1031" i="109"/>
  <c r="AB917" i="109"/>
  <c r="AB1033" i="109"/>
  <c r="AB986" i="109"/>
  <c r="AB945" i="109"/>
  <c r="AB985" i="109"/>
  <c r="AB1040" i="109"/>
  <c r="AB990" i="109"/>
  <c r="AB1035" i="109"/>
  <c r="AB965" i="109"/>
  <c r="AB981" i="109"/>
  <c r="AB951" i="109"/>
  <c r="AB954" i="109"/>
  <c r="AB1027" i="109"/>
  <c r="AB997" i="109"/>
  <c r="AB1039" i="109"/>
  <c r="AB1015" i="109"/>
  <c r="AB906" i="109"/>
  <c r="AB961" i="109"/>
  <c r="AB927" i="109"/>
  <c r="AB891" i="109"/>
  <c r="AB923" i="109"/>
  <c r="AB1006" i="109"/>
  <c r="AB969" i="109"/>
  <c r="AB966" i="109"/>
  <c r="AB1014" i="109"/>
  <c r="AB943" i="109"/>
  <c r="AB984" i="109"/>
  <c r="AB979" i="109"/>
  <c r="AB1022" i="109"/>
  <c r="AB1010" i="109"/>
  <c r="AB972" i="109"/>
  <c r="AB977" i="109"/>
  <c r="AB1028" i="109"/>
  <c r="AB921" i="109"/>
  <c r="AB988" i="109"/>
  <c r="AB1029" i="109"/>
  <c r="AB925" i="109"/>
  <c r="AB1034" i="109"/>
  <c r="AB1019" i="109"/>
  <c r="AB915" i="109"/>
  <c r="AB1023" i="109"/>
  <c r="AB944" i="109"/>
  <c r="AB1002" i="109"/>
  <c r="AB998" i="109"/>
  <c r="AB958" i="109"/>
  <c r="AB967" i="109"/>
  <c r="AB956" i="109"/>
  <c r="AB974" i="109"/>
  <c r="AB994" i="109"/>
  <c r="AB1011" i="109"/>
  <c r="AB968" i="109"/>
  <c r="AB1024" i="109"/>
  <c r="AB864" i="109"/>
  <c r="AB935" i="109"/>
  <c r="AS1435" i="109"/>
  <c r="AT1642" i="109" s="1"/>
  <c r="AR1638" i="109"/>
  <c r="AB957" i="109"/>
  <c r="AB960" i="109"/>
  <c r="AB888" i="109"/>
  <c r="AB975" i="109"/>
  <c r="AB952" i="109"/>
  <c r="AB875" i="109"/>
  <c r="AB839" i="109"/>
  <c r="AB894" i="109"/>
  <c r="AB929" i="109"/>
  <c r="AB880" i="109"/>
  <c r="AB2093" i="109" s="1"/>
  <c r="AB870" i="109"/>
  <c r="AF1047" i="109"/>
  <c r="AE1237" i="109"/>
  <c r="AB916" i="109"/>
  <c r="AB978" i="109"/>
  <c r="AC458" i="109"/>
  <c r="AC676" i="109"/>
  <c r="AC613" i="109"/>
  <c r="AC395" i="109"/>
  <c r="AC652" i="109"/>
  <c r="AC434" i="109"/>
  <c r="AA2286" i="109"/>
  <c r="AC673" i="109"/>
  <c r="AC455" i="109"/>
  <c r="AC410" i="109"/>
  <c r="AC628" i="109"/>
  <c r="AC452" i="109"/>
  <c r="AC670" i="109"/>
  <c r="AB866" i="109"/>
  <c r="AC662" i="109"/>
  <c r="AC444" i="109"/>
  <c r="AB982" i="109"/>
  <c r="AB1021" i="109"/>
  <c r="AC430" i="109"/>
  <c r="AC648" i="109"/>
  <c r="AB829" i="109"/>
  <c r="AC634" i="109"/>
  <c r="AC852" i="109" s="1"/>
  <c r="AC416" i="109"/>
  <c r="AB962" i="109"/>
  <c r="AC621" i="109"/>
  <c r="AC403" i="109"/>
  <c r="AC428" i="109"/>
  <c r="AC646" i="109"/>
  <c r="AC611" i="109"/>
  <c r="AC393" i="109"/>
  <c r="AC439" i="109"/>
  <c r="AC657" i="109"/>
  <c r="X2322" i="109"/>
  <c r="Z1986" i="109"/>
  <c r="Z1977" i="109"/>
  <c r="Z2171" i="109" s="1"/>
  <c r="Y2364" i="109"/>
  <c r="Z1959" i="109"/>
  <c r="Z2153" i="109" s="1"/>
  <c r="X2363" i="109"/>
  <c r="Z1960" i="109"/>
  <c r="Z2154" i="109" s="1"/>
  <c r="Y2347" i="109"/>
  <c r="Z1987" i="109"/>
  <c r="Z1975" i="109"/>
  <c r="Z2169" i="109" s="1"/>
  <c r="Z1916" i="109"/>
  <c r="Z2110" i="109" s="1"/>
  <c r="Y2303" i="109"/>
  <c r="Z1971" i="109"/>
  <c r="Z2165" i="109" s="1"/>
  <c r="Y2358" i="109"/>
  <c r="Z1927" i="109"/>
  <c r="Z2121" i="109" s="1"/>
  <c r="Y2314" i="109"/>
  <c r="Z1958" i="109"/>
  <c r="Z2152" i="109" s="1"/>
  <c r="Y2345" i="109"/>
  <c r="Z1944" i="109"/>
  <c r="Z2138" i="109" s="1"/>
  <c r="Y2331" i="109"/>
  <c r="X2342" i="109"/>
  <c r="Z1949" i="109"/>
  <c r="Z2143" i="109" s="1"/>
  <c r="Y2336" i="109"/>
  <c r="Z1965" i="109"/>
  <c r="Z2159" i="109" s="1"/>
  <c r="Z1968" i="109"/>
  <c r="Z2162" i="109" s="1"/>
  <c r="Y2355" i="109"/>
  <c r="X2367" i="109"/>
  <c r="Z1953" i="109"/>
  <c r="Z2147" i="109" s="1"/>
  <c r="Y2340" i="109"/>
  <c r="Z1884" i="109"/>
  <c r="Z1931" i="109"/>
  <c r="Z2125" i="109" s="1"/>
  <c r="Y2318" i="109"/>
  <c r="Z1985" i="109"/>
  <c r="X2315" i="109"/>
  <c r="X2351" i="109"/>
  <c r="Z1984" i="109"/>
  <c r="Y2292" i="109"/>
  <c r="Z1900" i="109"/>
  <c r="Z2099" i="109" s="1"/>
  <c r="Z1935" i="109"/>
  <c r="Z2129" i="109" s="1"/>
  <c r="Y2322" i="109"/>
  <c r="Z1979" i="109"/>
  <c r="Z2173" i="109" s="1"/>
  <c r="Z1903" i="109"/>
  <c r="Z1976" i="109"/>
  <c r="Z2170" i="109" s="1"/>
  <c r="Z1946" i="109"/>
  <c r="Z2140" i="109" s="1"/>
  <c r="Z1970" i="109"/>
  <c r="Z2164" i="109" s="1"/>
  <c r="Z1926" i="109"/>
  <c r="Z2120" i="109" s="1"/>
  <c r="Z1933" i="109"/>
  <c r="Z2127" i="109" s="1"/>
  <c r="Y2320" i="109"/>
  <c r="Z1906" i="109"/>
  <c r="Z1955" i="109"/>
  <c r="Z2149" i="109" s="1"/>
  <c r="Z1980" i="109"/>
  <c r="Z2174" i="109" s="1"/>
  <c r="Y2367" i="109"/>
  <c r="Z1923" i="109"/>
  <c r="Z2117" i="109" s="1"/>
  <c r="Z1962" i="109"/>
  <c r="Z2156" i="109" s="1"/>
  <c r="Z1972" i="109"/>
  <c r="Z2166" i="109" s="1"/>
  <c r="Z1963" i="109"/>
  <c r="Z2157" i="109" s="1"/>
  <c r="Z1928" i="109"/>
  <c r="Z2122" i="109" s="1"/>
  <c r="Y2315" i="109"/>
  <c r="Z1964" i="109"/>
  <c r="Z2158" i="109" s="1"/>
  <c r="Y2351" i="109"/>
  <c r="X2360" i="109"/>
  <c r="Z1937" i="109"/>
  <c r="Z2131" i="109" s="1"/>
  <c r="Y2324" i="109"/>
  <c r="X2361" i="109"/>
  <c r="Z1956" i="109"/>
  <c r="Z2150" i="109" s="1"/>
  <c r="X2337" i="109"/>
  <c r="Z1879" i="109"/>
  <c r="X2339" i="109"/>
  <c r="X2316" i="109"/>
  <c r="X2343" i="109"/>
  <c r="X2348" i="109"/>
  <c r="X2365" i="109"/>
  <c r="Z1988" i="109"/>
  <c r="Z1915" i="109"/>
  <c r="Z2109" i="109" s="1"/>
  <c r="Z1967" i="109"/>
  <c r="Z2161" i="109" s="1"/>
  <c r="Y2354" i="109"/>
  <c r="Z1951" i="109"/>
  <c r="Z2145" i="109" s="1"/>
  <c r="Y2338" i="109"/>
  <c r="Z1889" i="109"/>
  <c r="Z1919" i="109"/>
  <c r="Z2113" i="109" s="1"/>
  <c r="Y2306" i="109"/>
  <c r="Z1973" i="109"/>
  <c r="Z2167" i="109" s="1"/>
  <c r="Y2360" i="109"/>
  <c r="Z1983" i="109"/>
  <c r="Z1929" i="109"/>
  <c r="Z2123" i="109" s="1"/>
  <c r="Z1974" i="109"/>
  <c r="Z2168" i="109" s="1"/>
  <c r="Z1950" i="109"/>
  <c r="Z2144" i="109" s="1"/>
  <c r="Y2337" i="109"/>
  <c r="Z1942" i="109"/>
  <c r="Z2136" i="109" s="1"/>
  <c r="Y2329" i="109"/>
  <c r="Z1952" i="109"/>
  <c r="Z2146" i="109" s="1"/>
  <c r="Y2339" i="109"/>
  <c r="X2347" i="109"/>
  <c r="Z1947" i="109"/>
  <c r="Z2141" i="109" s="1"/>
  <c r="Y2334" i="109"/>
  <c r="X2331" i="109"/>
  <c r="Z1981" i="109"/>
  <c r="X2303" i="109"/>
  <c r="Z1954" i="109"/>
  <c r="Z2148" i="109" s="1"/>
  <c r="Z1961" i="109"/>
  <c r="Z2155" i="109" s="1"/>
  <c r="Y2348" i="109"/>
  <c r="Z1978" i="109"/>
  <c r="Z2172" i="109" s="1"/>
  <c r="Y2365" i="109"/>
  <c r="Z1921" i="109"/>
  <c r="Z2115" i="109" s="1"/>
  <c r="X2336" i="109"/>
  <c r="Z1939" i="109"/>
  <c r="Z2133" i="109" s="1"/>
  <c r="Z1966" i="109"/>
  <c r="Z2160" i="109" s="1"/>
  <c r="Y2353" i="109"/>
  <c r="Z1982" i="109"/>
  <c r="Z1925" i="109"/>
  <c r="Z2119" i="109" s="1"/>
  <c r="Y2312" i="109"/>
  <c r="X2318" i="109"/>
  <c r="Z1881" i="109"/>
  <c r="Z1969" i="109"/>
  <c r="Z2163" i="109" s="1"/>
  <c r="Y2356" i="109"/>
  <c r="Z1957" i="109"/>
  <c r="Z2151" i="109" s="1"/>
  <c r="X2340" i="109"/>
  <c r="Z1856" i="109"/>
  <c r="Z1869" i="109"/>
  <c r="V2439" i="109"/>
  <c r="U2440" i="109"/>
  <c r="W2439" i="109"/>
  <c r="AC1849" i="109"/>
  <c r="Z1863" i="109"/>
  <c r="Z1851" i="109"/>
  <c r="Y2052" i="109"/>
  <c r="X2260" i="109"/>
  <c r="AB1003" i="109"/>
  <c r="AB938" i="109"/>
  <c r="AB948" i="109"/>
  <c r="AB1009" i="109"/>
  <c r="AB992" i="109"/>
  <c r="AB1036" i="109"/>
  <c r="AC698" i="109"/>
  <c r="AC480" i="109"/>
  <c r="AC588" i="109"/>
  <c r="AC806" i="109"/>
  <c r="AC552" i="109"/>
  <c r="AC770" i="109"/>
  <c r="AC568" i="109"/>
  <c r="AC786" i="109"/>
  <c r="AC1004" i="109" s="1"/>
  <c r="AA608" i="109"/>
  <c r="AB918" i="109"/>
  <c r="AC574" i="109"/>
  <c r="AC792" i="109"/>
  <c r="AC781" i="109"/>
  <c r="AC999" i="109" s="1"/>
  <c r="AC563" i="109"/>
  <c r="AC597" i="109"/>
  <c r="AC815" i="109"/>
  <c r="AC550" i="109"/>
  <c r="AC768" i="109"/>
  <c r="AC590" i="109"/>
  <c r="AC808" i="109"/>
  <c r="AC816" i="109"/>
  <c r="AC598" i="109"/>
  <c r="AC805" i="109"/>
  <c r="AC587" i="109"/>
  <c r="AC576" i="109"/>
  <c r="AC794" i="109"/>
  <c r="AC561" i="109"/>
  <c r="AC779" i="109"/>
  <c r="AC542" i="109"/>
  <c r="AC760" i="109"/>
  <c r="AC523" i="109"/>
  <c r="AC741" i="109"/>
  <c r="AB940" i="109"/>
  <c r="AC691" i="109"/>
  <c r="AC473" i="109"/>
  <c r="AC569" i="109"/>
  <c r="AC787" i="109"/>
  <c r="AC538" i="109"/>
  <c r="AC756" i="109"/>
  <c r="AC572" i="109"/>
  <c r="AC790" i="109"/>
  <c r="AB1042" i="109"/>
  <c r="AC564" i="109"/>
  <c r="AC782" i="109"/>
  <c r="AC714" i="109"/>
  <c r="AC496" i="109"/>
  <c r="AC777" i="109"/>
  <c r="AC559" i="109"/>
  <c r="AC772" i="109"/>
  <c r="AC554" i="109"/>
  <c r="AC501" i="109"/>
  <c r="AC719" i="109"/>
  <c r="AC740" i="109"/>
  <c r="AC522" i="109"/>
  <c r="AC757" i="109"/>
  <c r="AC539" i="109"/>
  <c r="AC592" i="109"/>
  <c r="AC810" i="109"/>
  <c r="AC540" i="109"/>
  <c r="AC758" i="109"/>
  <c r="AB905" i="109"/>
  <c r="AB825" i="109"/>
  <c r="AJ33" i="119" s="1"/>
  <c r="AC798" i="109"/>
  <c r="AC580" i="109"/>
  <c r="AC725" i="109"/>
  <c r="AC507" i="109"/>
  <c r="AC533" i="109"/>
  <c r="AC751" i="109"/>
  <c r="AA1043" i="109"/>
  <c r="AC820" i="109"/>
  <c r="AC602" i="109"/>
  <c r="AC800" i="109"/>
  <c r="AC582" i="109"/>
  <c r="AC775" i="109"/>
  <c r="AC557" i="109"/>
  <c r="AB971" i="109"/>
  <c r="AC537" i="109"/>
  <c r="AC755" i="109"/>
  <c r="AC973" i="109" s="1"/>
  <c r="AC565" i="109"/>
  <c r="AC783" i="109"/>
  <c r="AC727" i="109"/>
  <c r="AC509" i="109"/>
  <c r="AC730" i="109"/>
  <c r="AC512" i="109"/>
  <c r="AC601" i="109"/>
  <c r="AC819" i="109"/>
  <c r="AC764" i="109"/>
  <c r="AC546" i="109"/>
  <c r="AC493" i="109"/>
  <c r="AC711" i="109"/>
  <c r="AC823" i="109"/>
  <c r="AC605" i="109"/>
  <c r="AC767" i="109"/>
  <c r="AC549" i="109"/>
  <c r="AC556" i="109"/>
  <c r="AC774" i="109"/>
  <c r="AC505" i="109"/>
  <c r="AC723" i="109"/>
  <c r="AC941" i="109" s="1"/>
  <c r="AC734" i="109"/>
  <c r="AC516" i="109"/>
  <c r="AC812" i="109"/>
  <c r="AC594" i="109"/>
  <c r="AC573" i="109"/>
  <c r="AC791" i="109"/>
  <c r="AC821" i="109"/>
  <c r="AC603" i="109"/>
  <c r="AC797" i="109"/>
  <c r="AC579" i="109"/>
  <c r="AC514" i="109"/>
  <c r="AC732" i="109"/>
  <c r="AC595" i="109"/>
  <c r="AC813" i="109"/>
  <c r="AC769" i="109"/>
  <c r="AC551" i="109"/>
  <c r="AA2376" i="109"/>
  <c r="AC504" i="109"/>
  <c r="AC722" i="109"/>
  <c r="AB1008" i="109"/>
  <c r="AB989" i="109"/>
  <c r="AC744" i="109"/>
  <c r="AC526" i="109"/>
  <c r="AC502" i="109"/>
  <c r="AC720" i="109"/>
  <c r="AC520" i="109"/>
  <c r="AC738" i="109"/>
  <c r="AC703" i="109"/>
  <c r="AC485" i="109"/>
  <c r="AC599" i="109"/>
  <c r="AC817" i="109"/>
  <c r="AC517" i="109"/>
  <c r="AC735" i="109"/>
  <c r="AC733" i="109"/>
  <c r="AC515" i="109"/>
  <c r="AC807" i="109"/>
  <c r="AC589" i="109"/>
  <c r="AC510" i="109"/>
  <c r="AC728" i="109"/>
  <c r="AC946" i="109" s="1"/>
  <c r="AC687" i="109"/>
  <c r="AC469" i="109"/>
  <c r="AB607" i="109"/>
  <c r="AB608" i="109" s="1"/>
  <c r="AC737" i="109"/>
  <c r="AC955" i="109" s="1"/>
  <c r="AC519" i="109"/>
  <c r="AC700" i="109"/>
  <c r="AC482" i="109"/>
  <c r="AC785" i="109"/>
  <c r="AC567" i="109"/>
  <c r="AC771" i="109"/>
  <c r="AC553" i="109"/>
  <c r="AC489" i="109"/>
  <c r="AC707" i="109"/>
  <c r="AC518" i="109"/>
  <c r="AC736" i="109"/>
  <c r="AC749" i="109"/>
  <c r="AC531" i="109"/>
  <c r="AC753" i="109"/>
  <c r="AC535" i="109"/>
  <c r="AB942" i="109"/>
  <c r="AC491" i="109"/>
  <c r="AC709" i="109"/>
  <c r="AB970" i="109"/>
  <c r="AB1037" i="109"/>
  <c r="AB1017" i="109"/>
  <c r="AC596" i="109"/>
  <c r="AC814" i="109"/>
  <c r="AB1026" i="109"/>
  <c r="AC584" i="109"/>
  <c r="AC802" i="109"/>
  <c r="AB1041" i="109"/>
  <c r="AC571" i="109"/>
  <c r="AC789" i="109"/>
  <c r="AC693" i="109"/>
  <c r="AC911" i="109" s="1"/>
  <c r="AC475" i="109"/>
  <c r="AB1030" i="109"/>
  <c r="AC560" i="109"/>
  <c r="AC778" i="109"/>
  <c r="AB950" i="109"/>
  <c r="AB983" i="109"/>
  <c r="AC773" i="109"/>
  <c r="AC555" i="109"/>
  <c r="AB919" i="109"/>
  <c r="AC763" i="109"/>
  <c r="AC545" i="109"/>
  <c r="AC688" i="109"/>
  <c r="AC470" i="109"/>
  <c r="AC796" i="109"/>
  <c r="AC578" i="109"/>
  <c r="AC593" i="109"/>
  <c r="AC811" i="109"/>
  <c r="AC705" i="109"/>
  <c r="AC487" i="109"/>
  <c r="AC766" i="109"/>
  <c r="AC548" i="109"/>
  <c r="AC506" i="109"/>
  <c r="AC724" i="109"/>
  <c r="AC759" i="109"/>
  <c r="AC541" i="109"/>
  <c r="R41" i="119"/>
  <c r="S41" i="119" s="1"/>
  <c r="S40" i="119"/>
  <c r="AC544" i="109"/>
  <c r="AC762" i="109"/>
  <c r="AC586" i="109"/>
  <c r="AC804" i="109"/>
  <c r="AC585" i="109"/>
  <c r="AC803" i="109"/>
  <c r="AC527" i="109"/>
  <c r="AC745" i="109"/>
  <c r="AC606" i="109"/>
  <c r="AC824" i="109"/>
  <c r="AB932" i="109"/>
  <c r="AC801" i="109"/>
  <c r="AC583" i="109"/>
  <c r="AB947" i="109"/>
  <c r="AC570" i="109"/>
  <c r="AC788" i="109"/>
  <c r="AC511" i="109"/>
  <c r="AC729" i="109"/>
  <c r="AC577" i="109"/>
  <c r="AC795" i="109"/>
  <c r="AB953" i="109"/>
  <c r="AC530" i="109"/>
  <c r="AC748" i="109"/>
  <c r="AC699" i="109"/>
  <c r="AC481" i="109"/>
  <c r="AC695" i="109"/>
  <c r="AC477" i="109"/>
  <c r="AC525" i="109"/>
  <c r="AC743" i="109"/>
  <c r="O48" i="119"/>
  <c r="O49" i="119" s="1"/>
  <c r="Q42" i="119"/>
  <c r="Q48" i="119" s="1"/>
  <c r="Q49" i="119" s="1"/>
  <c r="AC543" i="109"/>
  <c r="AC761" i="109"/>
  <c r="AB1016" i="109"/>
  <c r="AC739" i="109"/>
  <c r="AC521" i="109"/>
  <c r="AC566" i="109"/>
  <c r="AC784" i="109"/>
  <c r="AC508" i="109"/>
  <c r="AC726" i="109"/>
  <c r="AC479" i="109"/>
  <c r="AC697" i="109"/>
  <c r="AC746" i="109"/>
  <c r="AC964" i="109" s="1"/>
  <c r="AC528" i="109"/>
  <c r="AC534" i="109"/>
  <c r="AC752" i="109"/>
  <c r="AC513" i="109"/>
  <c r="AC731" i="109"/>
  <c r="AC558" i="109"/>
  <c r="AC776" i="109"/>
  <c r="AC799" i="109"/>
  <c r="AC581" i="109"/>
  <c r="AC809" i="109"/>
  <c r="AC591" i="109"/>
  <c r="AC747" i="109"/>
  <c r="AC529" i="109"/>
  <c r="AC793" i="109"/>
  <c r="AC575" i="109"/>
  <c r="AC717" i="109"/>
  <c r="AC499" i="109"/>
  <c r="AC742" i="109"/>
  <c r="AC524" i="109"/>
  <c r="AC818" i="109"/>
  <c r="AC600" i="109"/>
  <c r="AB1012" i="109"/>
  <c r="AC532" i="109"/>
  <c r="AC750" i="109"/>
  <c r="AC536" i="109"/>
  <c r="AC754" i="109"/>
  <c r="AC780" i="109"/>
  <c r="AC562" i="109"/>
  <c r="AB996" i="109"/>
  <c r="AC765" i="109"/>
  <c r="AC547" i="109"/>
  <c r="AB991" i="109"/>
  <c r="AC483" i="109"/>
  <c r="AC701" i="109"/>
  <c r="AC822" i="109"/>
  <c r="AC604" i="109"/>
  <c r="AV2284" i="109"/>
  <c r="BT1845" i="109"/>
  <c r="BU1431" i="109"/>
  <c r="BT1638" i="109"/>
  <c r="AC959" i="109" l="1"/>
  <c r="AA2411" i="109"/>
  <c r="AC1035" i="109"/>
  <c r="AC2238" i="109" s="1"/>
  <c r="AA2381" i="109"/>
  <c r="X2246" i="109"/>
  <c r="AC1020" i="109"/>
  <c r="AC2223" i="109" s="1"/>
  <c r="AC1013" i="109"/>
  <c r="AC1033" i="109"/>
  <c r="AC2236" i="109" s="1"/>
  <c r="AC1040" i="109"/>
  <c r="AC2243" i="109" s="1"/>
  <c r="AC2202" i="109"/>
  <c r="AA2409" i="109"/>
  <c r="AC831" i="109"/>
  <c r="AC2207" i="109"/>
  <c r="AC2400" i="109" s="1"/>
  <c r="Z2418" i="109"/>
  <c r="Y2180" i="109"/>
  <c r="Y2373" i="109" s="1"/>
  <c r="Y2105" i="109"/>
  <c r="Y2298" i="109" s="1"/>
  <c r="Y2073" i="109"/>
  <c r="Y2266" i="109" s="1"/>
  <c r="Y2081" i="109"/>
  <c r="Y2274" i="109" s="1"/>
  <c r="Y2178" i="109"/>
  <c r="Y2371" i="109" s="1"/>
  <c r="Y2102" i="109"/>
  <c r="Y2295" i="109" s="1"/>
  <c r="Y2177" i="109"/>
  <c r="Y2370" i="109" s="1"/>
  <c r="Y2182" i="109"/>
  <c r="Y2375" i="109" s="1"/>
  <c r="Y2179" i="109"/>
  <c r="Y2372" i="109" s="1"/>
  <c r="Y2060" i="109"/>
  <c r="Y2253" i="109" s="1"/>
  <c r="Y2067" i="109"/>
  <c r="Y2260" i="109" s="1"/>
  <c r="Y2175" i="109"/>
  <c r="Y2368" i="109" s="1"/>
  <c r="Y2084" i="109"/>
  <c r="Y2277" i="109" s="1"/>
  <c r="Y2079" i="109"/>
  <c r="Y2272" i="109" s="1"/>
  <c r="Y2089" i="109"/>
  <c r="Y2282" i="109" s="1"/>
  <c r="Y2181" i="109"/>
  <c r="Y2058" i="109"/>
  <c r="Y2251" i="109" s="1"/>
  <c r="Y2176" i="109"/>
  <c r="Y2369" i="109" s="1"/>
  <c r="AA2410" i="109"/>
  <c r="AA2204" i="109"/>
  <c r="AA2225" i="109"/>
  <c r="AA2418" i="109" s="1"/>
  <c r="AA2242" i="109"/>
  <c r="AA2435" i="109" s="1"/>
  <c r="AA2200" i="109"/>
  <c r="AA2197" i="109"/>
  <c r="AA2390" i="109" s="1"/>
  <c r="AA2189" i="109"/>
  <c r="AA2382" i="109" s="1"/>
  <c r="AA2199" i="109"/>
  <c r="AA2392" i="109" s="1"/>
  <c r="AA2210" i="109"/>
  <c r="AA2403" i="109" s="1"/>
  <c r="AA2208" i="109"/>
  <c r="AA2401" i="109" s="1"/>
  <c r="AA2186" i="109"/>
  <c r="AA2379" i="109" s="1"/>
  <c r="AA2236" i="109"/>
  <c r="AA2429" i="109" s="1"/>
  <c r="AA2213" i="109"/>
  <c r="AA2406" i="109" s="1"/>
  <c r="AA2220" i="109"/>
  <c r="AA2413" i="109" s="1"/>
  <c r="AA2195" i="109"/>
  <c r="AA2388" i="109" s="1"/>
  <c r="AA2235" i="109"/>
  <c r="AA2428" i="109" s="1"/>
  <c r="AA2209" i="109"/>
  <c r="AA2244" i="109"/>
  <c r="AA2437" i="109" s="1"/>
  <c r="AA2206" i="109"/>
  <c r="AA2399" i="109" s="1"/>
  <c r="AA2214" i="109"/>
  <c r="AA2407" i="109" s="1"/>
  <c r="AA2227" i="109"/>
  <c r="AA2420" i="109" s="1"/>
  <c r="AA2194" i="109"/>
  <c r="AA2387" i="109" s="1"/>
  <c r="AA2234" i="109"/>
  <c r="AA2427" i="109" s="1"/>
  <c r="AA2228" i="109"/>
  <c r="AA2421" i="109" s="1"/>
  <c r="AA2223" i="109"/>
  <c r="AA2416" i="109" s="1"/>
  <c r="AA2230" i="109"/>
  <c r="AA2423" i="109" s="1"/>
  <c r="AA2201" i="109"/>
  <c r="AA2394" i="109" s="1"/>
  <c r="AA2192" i="109"/>
  <c r="AA2385" i="109" s="1"/>
  <c r="AA2231" i="109"/>
  <c r="AA2424" i="109" s="1"/>
  <c r="AA2191" i="109"/>
  <c r="AA2232" i="109"/>
  <c r="AA2425" i="109" s="1"/>
  <c r="AA2184" i="109"/>
  <c r="AA2377" i="109" s="1"/>
  <c r="AA2226" i="109"/>
  <c r="AA2419" i="109" s="1"/>
  <c r="AA2237" i="109"/>
  <c r="AA2430" i="109" s="1"/>
  <c r="AA2219" i="109"/>
  <c r="AA2412" i="109" s="1"/>
  <c r="AA2229" i="109"/>
  <c r="AA2422" i="109" s="1"/>
  <c r="AA2193" i="109"/>
  <c r="AA2386" i="109" s="1"/>
  <c r="AA2187" i="109"/>
  <c r="AA2380" i="109" s="1"/>
  <c r="AA2238" i="109"/>
  <c r="AA2431" i="109" s="1"/>
  <c r="AA2222" i="109"/>
  <c r="AA2415" i="109" s="1"/>
  <c r="AA2215" i="109"/>
  <c r="AA2408" i="109" s="1"/>
  <c r="AA2185" i="109"/>
  <c r="AA2378" i="109" s="1"/>
  <c r="AA2212" i="109"/>
  <c r="AA2405" i="109" s="1"/>
  <c r="AA2224" i="109"/>
  <c r="AA2417" i="109" s="1"/>
  <c r="AA2205" i="109"/>
  <c r="AA2398" i="109" s="1"/>
  <c r="AA2190" i="109"/>
  <c r="AA2240" i="109"/>
  <c r="AA2433" i="109" s="1"/>
  <c r="AA2211" i="109"/>
  <c r="AA2404" i="109" s="1"/>
  <c r="AA2221" i="109"/>
  <c r="AA2233" i="109"/>
  <c r="AA2426" i="109" s="1"/>
  <c r="AA2239" i="109"/>
  <c r="AA2432" i="109" s="1"/>
  <c r="AA2207" i="109"/>
  <c r="AA2196" i="109"/>
  <c r="AA2389" i="109" s="1"/>
  <c r="AA2198" i="109"/>
  <c r="AA2391" i="109" s="1"/>
  <c r="AA2243" i="109"/>
  <c r="AA2436" i="109" s="1"/>
  <c r="AA2241" i="109"/>
  <c r="AA2434" i="109" s="1"/>
  <c r="AC2216" i="109"/>
  <c r="Z2438" i="109"/>
  <c r="AA2438" i="109"/>
  <c r="AA2396" i="109"/>
  <c r="AX2095" i="109"/>
  <c r="AX2288" i="109" s="1"/>
  <c r="AB2056" i="109"/>
  <c r="AB2249" i="109" s="1"/>
  <c r="AY2107" i="109"/>
  <c r="AY2300" i="109" s="1"/>
  <c r="AC969" i="109"/>
  <c r="AY1895" i="109"/>
  <c r="AY2095" i="109" s="1"/>
  <c r="CE20" i="119"/>
  <c r="AY1891" i="109"/>
  <c r="AZ1913" i="109"/>
  <c r="BA1499" i="109"/>
  <c r="BB1706" i="109" s="1"/>
  <c r="AX1437" i="109"/>
  <c r="AY1644" i="109" s="1"/>
  <c r="BA1505" i="109"/>
  <c r="BB1712" i="109" s="1"/>
  <c r="BG2275" i="109"/>
  <c r="BH1882" i="109"/>
  <c r="BH2082" i="109" s="1"/>
  <c r="AZ1481" i="109"/>
  <c r="BA1688" i="109" s="1"/>
  <c r="BG2279" i="109"/>
  <c r="BH1886" i="109"/>
  <c r="BH2086" i="109" s="1"/>
  <c r="BF1507" i="109"/>
  <c r="BG1714" i="109" s="1"/>
  <c r="AX1442" i="109"/>
  <c r="AY1649" i="109" s="1"/>
  <c r="BF2279" i="109"/>
  <c r="BB1637" i="109"/>
  <c r="BC1844" i="109" s="1"/>
  <c r="AZ1477" i="109"/>
  <c r="BA1684" i="109" s="1"/>
  <c r="AC913" i="109"/>
  <c r="AC1032" i="109"/>
  <c r="AC987" i="109"/>
  <c r="AC980" i="109"/>
  <c r="AC2183" i="109" s="1"/>
  <c r="AC954" i="109"/>
  <c r="AC1015" i="109"/>
  <c r="AC1005" i="109"/>
  <c r="AC1038" i="109"/>
  <c r="AC963" i="109"/>
  <c r="AC921" i="109"/>
  <c r="AC993" i="109"/>
  <c r="AC937" i="109"/>
  <c r="AC1010" i="109"/>
  <c r="AC1007" i="109"/>
  <c r="AC927" i="109"/>
  <c r="AC846" i="109"/>
  <c r="AC870" i="109"/>
  <c r="AC949" i="109"/>
  <c r="AC1014" i="109"/>
  <c r="AC1000" i="109"/>
  <c r="AC866" i="109"/>
  <c r="AC1001" i="109"/>
  <c r="AC976" i="109"/>
  <c r="AC990" i="109"/>
  <c r="AC1031" i="109"/>
  <c r="AC1018" i="109"/>
  <c r="AC909" i="109"/>
  <c r="AC961" i="109"/>
  <c r="AC995" i="109"/>
  <c r="AC998" i="109"/>
  <c r="AC966" i="109"/>
  <c r="AC917" i="109"/>
  <c r="AC1006" i="109"/>
  <c r="AC1025" i="109"/>
  <c r="AC985" i="109"/>
  <c r="AC1027" i="109"/>
  <c r="AC965" i="109"/>
  <c r="AC986" i="109"/>
  <c r="AC906" i="109"/>
  <c r="AC945" i="109"/>
  <c r="AC981" i="109"/>
  <c r="AC984" i="109"/>
  <c r="AC997" i="109"/>
  <c r="AC1022" i="109"/>
  <c r="AC951" i="109"/>
  <c r="AC1028" i="109"/>
  <c r="AC968" i="109"/>
  <c r="AC1039" i="109"/>
  <c r="AC925" i="109"/>
  <c r="AC972" i="109"/>
  <c r="AC967" i="109"/>
  <c r="AC943" i="109"/>
  <c r="AC979" i="109"/>
  <c r="AC1011" i="109"/>
  <c r="AC988" i="109"/>
  <c r="AC994" i="109"/>
  <c r="AC944" i="109"/>
  <c r="AC915" i="109"/>
  <c r="AC977" i="109"/>
  <c r="AC1029" i="109"/>
  <c r="AC1002" i="109"/>
  <c r="AC956" i="109"/>
  <c r="AC1023" i="109"/>
  <c r="AC958" i="109"/>
  <c r="AC1019" i="109"/>
  <c r="AC962" i="109"/>
  <c r="AC864" i="109"/>
  <c r="AC974" i="109"/>
  <c r="AC888" i="109"/>
  <c r="AC1024" i="109"/>
  <c r="AC916" i="109"/>
  <c r="AC839" i="109"/>
  <c r="AC957" i="109"/>
  <c r="AC935" i="109"/>
  <c r="AS1638" i="109"/>
  <c r="AT1435" i="109"/>
  <c r="AU1642" i="109" s="1"/>
  <c r="AC975" i="109"/>
  <c r="AC978" i="109"/>
  <c r="AC875" i="109"/>
  <c r="AC982" i="109"/>
  <c r="AC894" i="109"/>
  <c r="AC929" i="109"/>
  <c r="AC989" i="109"/>
  <c r="AF1237" i="109"/>
  <c r="AG1047" i="109"/>
  <c r="AD439" i="109"/>
  <c r="AD657" i="109"/>
  <c r="AD428" i="109"/>
  <c r="AD646" i="109"/>
  <c r="AD452" i="109"/>
  <c r="AD670" i="109"/>
  <c r="AC891" i="109"/>
  <c r="AD652" i="109"/>
  <c r="AD434" i="109"/>
  <c r="AD393" i="109"/>
  <c r="AD611" i="109"/>
  <c r="AD621" i="109"/>
  <c r="AD403" i="109"/>
  <c r="AD416" i="109"/>
  <c r="AD634" i="109"/>
  <c r="AD852" i="109" s="1"/>
  <c r="AD458" i="109"/>
  <c r="AD676" i="109"/>
  <c r="AC829" i="109"/>
  <c r="AD444" i="109"/>
  <c r="AD662" i="109"/>
  <c r="AD410" i="109"/>
  <c r="AD628" i="109"/>
  <c r="AB2286" i="109"/>
  <c r="AD613" i="109"/>
  <c r="AD831" i="109" s="1"/>
  <c r="AD395" i="109"/>
  <c r="AD430" i="109"/>
  <c r="AD648" i="109"/>
  <c r="AC880" i="109"/>
  <c r="AD455" i="109"/>
  <c r="AD673" i="109"/>
  <c r="AC942" i="109"/>
  <c r="AA1966" i="109"/>
  <c r="AA2160" i="109" s="1"/>
  <c r="Z2353" i="109"/>
  <c r="AA1952" i="109"/>
  <c r="AA2146" i="109" s="1"/>
  <c r="Z2339" i="109"/>
  <c r="AA1983" i="109"/>
  <c r="AA1973" i="109"/>
  <c r="AA2167" i="109" s="1"/>
  <c r="Z2360" i="109"/>
  <c r="Y2302" i="109"/>
  <c r="AA1906" i="109"/>
  <c r="AA2105" i="109" s="1"/>
  <c r="Y2313" i="109"/>
  <c r="AA1970" i="109"/>
  <c r="AA2164" i="109" s="1"/>
  <c r="Z2357" i="109"/>
  <c r="Y2366" i="109"/>
  <c r="Z2292" i="109"/>
  <c r="AA1900" i="109"/>
  <c r="AA2099" i="109" s="1"/>
  <c r="Y2352" i="109"/>
  <c r="AA1927" i="109"/>
  <c r="AA2121" i="109" s="1"/>
  <c r="AA1916" i="109"/>
  <c r="AA2110" i="109" s="1"/>
  <c r="Z2303" i="109"/>
  <c r="AA1987" i="109"/>
  <c r="AA1960" i="109"/>
  <c r="AA2154" i="109" s="1"/>
  <c r="AA1977" i="109"/>
  <c r="AA2171" i="109" s="1"/>
  <c r="Y2326" i="109"/>
  <c r="AA1978" i="109"/>
  <c r="AA2172" i="109" s="1"/>
  <c r="AA1929" i="109"/>
  <c r="AA2123" i="109" s="1"/>
  <c r="Z2316" i="109"/>
  <c r="AA1915" i="109"/>
  <c r="AA2109" i="109" s="1"/>
  <c r="Z2302" i="109"/>
  <c r="AA1879" i="109"/>
  <c r="AA1956" i="109"/>
  <c r="AA2150" i="109" s="1"/>
  <c r="Z2343" i="109"/>
  <c r="AA1926" i="109"/>
  <c r="AA2120" i="109" s="1"/>
  <c r="Z2313" i="109"/>
  <c r="AA1976" i="109"/>
  <c r="AA2170" i="109" s="1"/>
  <c r="Z2363" i="109"/>
  <c r="AA1979" i="109"/>
  <c r="AA2173" i="109" s="1"/>
  <c r="Z2366" i="109"/>
  <c r="Y2359" i="109"/>
  <c r="AA1931" i="109"/>
  <c r="AA2125" i="109" s="1"/>
  <c r="AA1965" i="109"/>
  <c r="AA2159" i="109" s="1"/>
  <c r="Y2342" i="109"/>
  <c r="Y2362" i="109"/>
  <c r="Y2363" i="109"/>
  <c r="Y2346" i="109"/>
  <c r="Y2344" i="109"/>
  <c r="AA1969" i="109"/>
  <c r="AA2163" i="109" s="1"/>
  <c r="Z2356" i="109"/>
  <c r="AA1982" i="109"/>
  <c r="AA1939" i="109"/>
  <c r="AA2133" i="109" s="1"/>
  <c r="Z2326" i="109"/>
  <c r="Y2308" i="109"/>
  <c r="Y2341" i="109"/>
  <c r="AA1942" i="109"/>
  <c r="AA2136" i="109" s="1"/>
  <c r="AA1950" i="109"/>
  <c r="AA2144" i="109" s="1"/>
  <c r="AA1974" i="109"/>
  <c r="AA2168" i="109" s="1"/>
  <c r="Z2361" i="109"/>
  <c r="AA1919" i="109"/>
  <c r="AA2113" i="109" s="1"/>
  <c r="AA1988" i="109"/>
  <c r="Y2361" i="109"/>
  <c r="AA1937" i="109"/>
  <c r="AA2131" i="109" s="1"/>
  <c r="AA1928" i="109"/>
  <c r="AA2122" i="109" s="1"/>
  <c r="Y2350" i="109"/>
  <c r="AA1972" i="109"/>
  <c r="AA2166" i="109" s="1"/>
  <c r="Z2359" i="109"/>
  <c r="Y2349" i="109"/>
  <c r="Y2310" i="109"/>
  <c r="AA1980" i="109"/>
  <c r="AA2174" i="109" s="1"/>
  <c r="AA1955" i="109"/>
  <c r="AA2149" i="109" s="1"/>
  <c r="Z2342" i="109"/>
  <c r="Y2343" i="109"/>
  <c r="Y2333" i="109"/>
  <c r="AA1984" i="109"/>
  <c r="AA1884" i="109"/>
  <c r="AA1944" i="109"/>
  <c r="AA2138" i="109" s="1"/>
  <c r="Z2331" i="109"/>
  <c r="AA1958" i="109"/>
  <c r="AA2152" i="109" s="1"/>
  <c r="AA1971" i="109"/>
  <c r="AA2165" i="109" s="1"/>
  <c r="Z2358" i="109"/>
  <c r="AA1975" i="109"/>
  <c r="AA2169" i="109" s="1"/>
  <c r="Z2362" i="109"/>
  <c r="AA1959" i="109"/>
  <c r="AA2153" i="109" s="1"/>
  <c r="Z2346" i="109"/>
  <c r="AA1986" i="109"/>
  <c r="AA1957" i="109"/>
  <c r="AA2151" i="109" s="1"/>
  <c r="Z2344" i="109"/>
  <c r="AA1881" i="109"/>
  <c r="AA2081" i="109" s="1"/>
  <c r="AA1925" i="109"/>
  <c r="AA2119" i="109" s="1"/>
  <c r="Z2312" i="109"/>
  <c r="AA1921" i="109"/>
  <c r="AA2115" i="109" s="1"/>
  <c r="Z2308" i="109"/>
  <c r="AA1961" i="109"/>
  <c r="AA2155" i="109" s="1"/>
  <c r="Z2348" i="109"/>
  <c r="AA1954" i="109"/>
  <c r="AA2148" i="109" s="1"/>
  <c r="Z2341" i="109"/>
  <c r="AA1981" i="109"/>
  <c r="AA1947" i="109"/>
  <c r="AA2141" i="109" s="1"/>
  <c r="Z2334" i="109"/>
  <c r="AA1889" i="109"/>
  <c r="AA1951" i="109"/>
  <c r="AA2145" i="109" s="1"/>
  <c r="Z2338" i="109"/>
  <c r="AA1967" i="109"/>
  <c r="AA2161" i="109" s="1"/>
  <c r="Y2316" i="109"/>
  <c r="AA1964" i="109"/>
  <c r="AA2158" i="109" s="1"/>
  <c r="AA1963" i="109"/>
  <c r="AA2157" i="109" s="1"/>
  <c r="Z2350" i="109"/>
  <c r="AA1962" i="109"/>
  <c r="AA2156" i="109" s="1"/>
  <c r="AA1923" i="109"/>
  <c r="AA2117" i="109" s="1"/>
  <c r="Z2310" i="109"/>
  <c r="AA1933" i="109"/>
  <c r="AA2127" i="109" s="1"/>
  <c r="Y2357" i="109"/>
  <c r="AA1946" i="109"/>
  <c r="AA2140" i="109" s="1"/>
  <c r="Z2333" i="109"/>
  <c r="AA1903" i="109"/>
  <c r="AA2102" i="109" s="1"/>
  <c r="AA1935" i="109"/>
  <c r="AA2129" i="109" s="1"/>
  <c r="Z2322" i="109"/>
  <c r="AA1985" i="109"/>
  <c r="AA1953" i="109"/>
  <c r="AA2147" i="109" s="1"/>
  <c r="Z2340" i="109"/>
  <c r="AA1968" i="109"/>
  <c r="AA2162" i="109" s="1"/>
  <c r="Z2355" i="109"/>
  <c r="AA1949" i="109"/>
  <c r="AA2143" i="109" s="1"/>
  <c r="Z2336" i="109"/>
  <c r="AA1863" i="109"/>
  <c r="AD1849" i="109"/>
  <c r="X2439" i="109"/>
  <c r="AA1856" i="109"/>
  <c r="AA1851" i="109"/>
  <c r="Z2052" i="109"/>
  <c r="AA1869" i="109"/>
  <c r="AA2073" i="109" s="1"/>
  <c r="AC1042" i="109"/>
  <c r="AC1009" i="109"/>
  <c r="AC918" i="109"/>
  <c r="AC940" i="109"/>
  <c r="AC1037" i="109"/>
  <c r="AC992" i="109"/>
  <c r="AC947" i="109"/>
  <c r="AC1036" i="109"/>
  <c r="AC905" i="109"/>
  <c r="AD477" i="109"/>
  <c r="AD695" i="109"/>
  <c r="AD795" i="109"/>
  <c r="AD1013" i="109" s="1"/>
  <c r="AD577" i="109"/>
  <c r="AD759" i="109"/>
  <c r="AD541" i="109"/>
  <c r="AD506" i="109"/>
  <c r="AD724" i="109"/>
  <c r="AD555" i="109"/>
  <c r="AD773" i="109"/>
  <c r="AD596" i="109"/>
  <c r="AD814" i="109"/>
  <c r="AD1032" i="109" s="1"/>
  <c r="AD491" i="109"/>
  <c r="AD709" i="109"/>
  <c r="AC971" i="109"/>
  <c r="AD553" i="109"/>
  <c r="AD771" i="109"/>
  <c r="AD482" i="109"/>
  <c r="AD700" i="109"/>
  <c r="AD733" i="109"/>
  <c r="AD515" i="109"/>
  <c r="AC953" i="109"/>
  <c r="AC1030" i="109"/>
  <c r="AD734" i="109"/>
  <c r="AD516" i="109"/>
  <c r="AD556" i="109"/>
  <c r="AD774" i="109"/>
  <c r="AC1041" i="109"/>
  <c r="AD546" i="109"/>
  <c r="AD764" i="109"/>
  <c r="AC948" i="109"/>
  <c r="AD509" i="109"/>
  <c r="AD727" i="109"/>
  <c r="AD582" i="109"/>
  <c r="AD800" i="109"/>
  <c r="AD533" i="109"/>
  <c r="AD751" i="109"/>
  <c r="AD522" i="109"/>
  <c r="AD740" i="109"/>
  <c r="AD714" i="109"/>
  <c r="AD496" i="109"/>
  <c r="AC1008" i="109"/>
  <c r="AD538" i="109"/>
  <c r="AD756" i="109"/>
  <c r="AD542" i="109"/>
  <c r="AD760" i="109"/>
  <c r="AD587" i="109"/>
  <c r="AD805" i="109"/>
  <c r="AC1026" i="109"/>
  <c r="AD815" i="109"/>
  <c r="AD597" i="109"/>
  <c r="AD574" i="109"/>
  <c r="AD792" i="109"/>
  <c r="AD786" i="109"/>
  <c r="AD1004" i="109" s="1"/>
  <c r="AD568" i="109"/>
  <c r="AD588" i="109"/>
  <c r="AD806" i="109"/>
  <c r="AD562" i="109"/>
  <c r="AD780" i="109"/>
  <c r="AD536" i="109"/>
  <c r="AD754" i="109"/>
  <c r="AD532" i="109"/>
  <c r="AD750" i="109"/>
  <c r="AC960" i="109"/>
  <c r="AD776" i="109"/>
  <c r="AD558" i="109"/>
  <c r="AC970" i="109"/>
  <c r="AD566" i="109"/>
  <c r="AD784" i="109"/>
  <c r="AD521" i="109"/>
  <c r="AD739" i="109"/>
  <c r="AD543" i="109"/>
  <c r="AD761" i="109"/>
  <c r="AD525" i="109"/>
  <c r="AD743" i="109"/>
  <c r="AD606" i="109"/>
  <c r="AD824" i="109"/>
  <c r="AC1021" i="109"/>
  <c r="AD766" i="109"/>
  <c r="AD548" i="109"/>
  <c r="AC991" i="109"/>
  <c r="AC996" i="109"/>
  <c r="AD693" i="109"/>
  <c r="AD911" i="109" s="1"/>
  <c r="AD475" i="109"/>
  <c r="AD571" i="109"/>
  <c r="AD789" i="109"/>
  <c r="AD802" i="109"/>
  <c r="AD1020" i="109" s="1"/>
  <c r="AD584" i="109"/>
  <c r="AC1003" i="109"/>
  <c r="AD589" i="109"/>
  <c r="AD807" i="109"/>
  <c r="AD735" i="109"/>
  <c r="AD517" i="109"/>
  <c r="AD599" i="109"/>
  <c r="AD817" i="109"/>
  <c r="AD1035" i="109" s="1"/>
  <c r="AD485" i="109"/>
  <c r="AD703" i="109"/>
  <c r="AD921" i="109" s="1"/>
  <c r="AC938" i="109"/>
  <c r="AC950" i="109"/>
  <c r="AC952" i="109"/>
  <c r="AD723" i="109"/>
  <c r="AD941" i="109" s="1"/>
  <c r="AD505" i="109"/>
  <c r="AD711" i="109"/>
  <c r="AD493" i="109"/>
  <c r="AD601" i="109"/>
  <c r="AD819" i="109"/>
  <c r="AD537" i="109"/>
  <c r="AD755" i="109"/>
  <c r="AD973" i="109" s="1"/>
  <c r="AB2395" i="109"/>
  <c r="AD798" i="109"/>
  <c r="AD580" i="109"/>
  <c r="AD777" i="109"/>
  <c r="AD559" i="109"/>
  <c r="AC932" i="109"/>
  <c r="AD564" i="109"/>
  <c r="AD782" i="109"/>
  <c r="AD572" i="109"/>
  <c r="AD790" i="109"/>
  <c r="AD473" i="109"/>
  <c r="AD691" i="109"/>
  <c r="AD741" i="109"/>
  <c r="AD959" i="109" s="1"/>
  <c r="AD523" i="109"/>
  <c r="AD561" i="109"/>
  <c r="AD779" i="109"/>
  <c r="AC1034" i="109"/>
  <c r="AD808" i="109"/>
  <c r="AD590" i="109"/>
  <c r="AD563" i="109"/>
  <c r="AD781" i="109"/>
  <c r="AD999" i="109" s="1"/>
  <c r="AD552" i="109"/>
  <c r="AD770" i="109"/>
  <c r="AD600" i="109"/>
  <c r="AD818" i="109"/>
  <c r="AD529" i="109"/>
  <c r="AD747" i="109"/>
  <c r="AD697" i="109"/>
  <c r="AD479" i="109"/>
  <c r="AD822" i="109"/>
  <c r="AD1040" i="109" s="1"/>
  <c r="AD604" i="109"/>
  <c r="AD483" i="109"/>
  <c r="AD701" i="109"/>
  <c r="AD547" i="109"/>
  <c r="AD765" i="109"/>
  <c r="AD717" i="109"/>
  <c r="AD499" i="109"/>
  <c r="AD793" i="109"/>
  <c r="AD575" i="109"/>
  <c r="AD581" i="109"/>
  <c r="AD799" i="109"/>
  <c r="AD534" i="109"/>
  <c r="AD752" i="109"/>
  <c r="AD746" i="109"/>
  <c r="AD964" i="109" s="1"/>
  <c r="AD528" i="109"/>
  <c r="AD508" i="109"/>
  <c r="AD726" i="109"/>
  <c r="AD511" i="109"/>
  <c r="AD729" i="109"/>
  <c r="AD585" i="109"/>
  <c r="AD803" i="109"/>
  <c r="R42" i="119"/>
  <c r="R47" i="119"/>
  <c r="S47" i="119" s="1"/>
  <c r="AD705" i="109"/>
  <c r="AD487" i="109"/>
  <c r="AD593" i="109"/>
  <c r="AD811" i="109"/>
  <c r="AD578" i="109"/>
  <c r="AD796" i="109"/>
  <c r="AD688" i="109"/>
  <c r="AD470" i="109"/>
  <c r="AD778" i="109"/>
  <c r="AD560" i="109"/>
  <c r="AD531" i="109"/>
  <c r="AD749" i="109"/>
  <c r="AD736" i="109"/>
  <c r="AD518" i="109"/>
  <c r="AD707" i="109"/>
  <c r="AD489" i="109"/>
  <c r="AD502" i="109"/>
  <c r="AD720" i="109"/>
  <c r="AD526" i="109"/>
  <c r="AD744" i="109"/>
  <c r="AD551" i="109"/>
  <c r="AD769" i="109"/>
  <c r="AD514" i="109"/>
  <c r="AD732" i="109"/>
  <c r="AD594" i="109"/>
  <c r="AD812" i="109"/>
  <c r="AD549" i="109"/>
  <c r="AD767" i="109"/>
  <c r="AD565" i="109"/>
  <c r="AD783" i="109"/>
  <c r="AD557" i="109"/>
  <c r="AD775" i="109"/>
  <c r="AD602" i="109"/>
  <c r="AD820" i="109"/>
  <c r="AD507" i="109"/>
  <c r="AD725" i="109"/>
  <c r="AC1016" i="109"/>
  <c r="AD539" i="109"/>
  <c r="AD757" i="109"/>
  <c r="AD772" i="109"/>
  <c r="AD554" i="109"/>
  <c r="AC1012" i="109"/>
  <c r="AD550" i="109"/>
  <c r="AD768" i="109"/>
  <c r="AC919" i="109"/>
  <c r="AC983" i="109"/>
  <c r="AD524" i="109"/>
  <c r="AD742" i="109"/>
  <c r="AD591" i="109"/>
  <c r="AD809" i="109"/>
  <c r="AC1017" i="109"/>
  <c r="AD513" i="109"/>
  <c r="AD731" i="109"/>
  <c r="AD481" i="109"/>
  <c r="AD699" i="109"/>
  <c r="AD530" i="109"/>
  <c r="AD748" i="109"/>
  <c r="AD788" i="109"/>
  <c r="AD570" i="109"/>
  <c r="AD583" i="109"/>
  <c r="AD801" i="109"/>
  <c r="AD527" i="109"/>
  <c r="AD745" i="109"/>
  <c r="AD586" i="109"/>
  <c r="AD804" i="109"/>
  <c r="AD544" i="109"/>
  <c r="AD762" i="109"/>
  <c r="AC923" i="109"/>
  <c r="AD763" i="109"/>
  <c r="AD545" i="109"/>
  <c r="AD535" i="109"/>
  <c r="AD753" i="109"/>
  <c r="AD785" i="109"/>
  <c r="AD567" i="109"/>
  <c r="AD519" i="109"/>
  <c r="AD737" i="109"/>
  <c r="AD955" i="109" s="1"/>
  <c r="AD469" i="109"/>
  <c r="AD687" i="109"/>
  <c r="AD728" i="109"/>
  <c r="AD946" i="109" s="1"/>
  <c r="AD510" i="109"/>
  <c r="AD520" i="109"/>
  <c r="AD738" i="109"/>
  <c r="AD504" i="109"/>
  <c r="AD722" i="109"/>
  <c r="AD595" i="109"/>
  <c r="AD813" i="109"/>
  <c r="AD579" i="109"/>
  <c r="AD797" i="109"/>
  <c r="AD603" i="109"/>
  <c r="AD821" i="109"/>
  <c r="AD791" i="109"/>
  <c r="AD573" i="109"/>
  <c r="AD605" i="109"/>
  <c r="AD823" i="109"/>
  <c r="AB2376" i="109"/>
  <c r="AD730" i="109"/>
  <c r="AD512" i="109"/>
  <c r="AD758" i="109"/>
  <c r="AD540" i="109"/>
  <c r="AD810" i="109"/>
  <c r="AD592" i="109"/>
  <c r="AD719" i="109"/>
  <c r="AD501" i="109"/>
  <c r="AD787" i="109"/>
  <c r="AD569" i="109"/>
  <c r="AD794" i="109"/>
  <c r="AD576" i="109"/>
  <c r="AD816" i="109"/>
  <c r="AD598" i="109"/>
  <c r="AD480" i="109"/>
  <c r="AD698" i="109"/>
  <c r="BV1431" i="109"/>
  <c r="BW1431" i="109"/>
  <c r="BV1845" i="109"/>
  <c r="BU1638" i="109"/>
  <c r="BU1845" i="109"/>
  <c r="AD1033" i="109" l="1"/>
  <c r="AD2236" i="109" s="1"/>
  <c r="AD987" i="109"/>
  <c r="AD1007" i="109"/>
  <c r="AD2210" i="109" s="1"/>
  <c r="AD1005" i="109"/>
  <c r="AD1014" i="109"/>
  <c r="AD2223" i="109"/>
  <c r="AD969" i="109"/>
  <c r="AD954" i="109"/>
  <c r="AD2238" i="109"/>
  <c r="AD990" i="109"/>
  <c r="AD2193" i="109" s="1"/>
  <c r="AD913" i="109"/>
  <c r="Y2246" i="109"/>
  <c r="Y2374" i="109"/>
  <c r="AZ1895" i="109"/>
  <c r="AD2243" i="109"/>
  <c r="AD2436" i="109" s="1"/>
  <c r="AD846" i="109"/>
  <c r="AD2202" i="109"/>
  <c r="AD2395" i="109" s="1"/>
  <c r="Z2067" i="109"/>
  <c r="Z2260" i="109" s="1"/>
  <c r="Z2177" i="109"/>
  <c r="Z2370" i="109" s="1"/>
  <c r="Z2058" i="109"/>
  <c r="Z2251" i="109" s="1"/>
  <c r="Z2073" i="109"/>
  <c r="Z2266" i="109" s="1"/>
  <c r="Z2175" i="109"/>
  <c r="Z2368" i="109" s="1"/>
  <c r="Z2079" i="109"/>
  <c r="Z2272" i="109" s="1"/>
  <c r="Z2060" i="109"/>
  <c r="Z2253" i="109" s="1"/>
  <c r="Z2182" i="109"/>
  <c r="Z2375" i="109" s="1"/>
  <c r="Z2180" i="109"/>
  <c r="Z2373" i="109" s="1"/>
  <c r="Z2176" i="109"/>
  <c r="Z2369" i="109" s="1"/>
  <c r="Z2179" i="109"/>
  <c r="Z2372" i="109" s="1"/>
  <c r="Z2084" i="109"/>
  <c r="Z2277" i="109" s="1"/>
  <c r="Z2181" i="109"/>
  <c r="Z2374" i="109" s="1"/>
  <c r="Z2102" i="109"/>
  <c r="Z2295" i="109" s="1"/>
  <c r="Z2081" i="109"/>
  <c r="Z2274" i="109" s="1"/>
  <c r="Z2105" i="109"/>
  <c r="Z2298" i="109" s="1"/>
  <c r="Z2178" i="109"/>
  <c r="Z2371" i="109" s="1"/>
  <c r="Z2089" i="109"/>
  <c r="Z2282" i="109" s="1"/>
  <c r="AC2093" i="109"/>
  <c r="AC2286" i="109" s="1"/>
  <c r="AA2383" i="109"/>
  <c r="AA2397" i="109"/>
  <c r="AA2393" i="109"/>
  <c r="AA2414" i="109"/>
  <c r="AD2190" i="109"/>
  <c r="AD2217" i="109"/>
  <c r="AD2235" i="109"/>
  <c r="AD2216" i="109"/>
  <c r="AA2400" i="109"/>
  <c r="AB2400" i="109"/>
  <c r="AA2402" i="109"/>
  <c r="AA2384" i="109"/>
  <c r="AD2208" i="109"/>
  <c r="AD2207" i="109"/>
  <c r="AC2376" i="109"/>
  <c r="AY2288" i="109"/>
  <c r="AY2091" i="109"/>
  <c r="AY2284" i="109" s="1"/>
  <c r="AZ2095" i="109"/>
  <c r="AZ2288" i="109" s="1"/>
  <c r="AC2056" i="109"/>
  <c r="AC2249" i="109" s="1"/>
  <c r="AZ2107" i="109"/>
  <c r="AZ2300" i="109" s="1"/>
  <c r="BH2279" i="109"/>
  <c r="BI2279" i="109" s="1"/>
  <c r="BH2275" i="109"/>
  <c r="BI2275" i="109" s="1"/>
  <c r="BA1913" i="109"/>
  <c r="CF20" i="119"/>
  <c r="BA1477" i="109"/>
  <c r="BB1684" i="109" s="1"/>
  <c r="BC1637" i="109"/>
  <c r="BD1844" i="109" s="1"/>
  <c r="BG1507" i="109"/>
  <c r="BH1714" i="109" s="1"/>
  <c r="BB1499" i="109"/>
  <c r="BC1706" i="109" s="1"/>
  <c r="AY1442" i="109"/>
  <c r="AZ1649" i="109" s="1"/>
  <c r="BA1895" i="109"/>
  <c r="BA2095" i="109" s="1"/>
  <c r="BA1481" i="109"/>
  <c r="BB1688" i="109" s="1"/>
  <c r="AY1437" i="109"/>
  <c r="AZ1644" i="109" s="1"/>
  <c r="AZ1891" i="109"/>
  <c r="AZ2091" i="109" s="1"/>
  <c r="BB1505" i="109"/>
  <c r="BC1712" i="109" s="1"/>
  <c r="AD949" i="109"/>
  <c r="AD980" i="109"/>
  <c r="AD2183" i="109" s="1"/>
  <c r="AD2376" i="109" s="1"/>
  <c r="AD1038" i="109"/>
  <c r="AD976" i="109"/>
  <c r="AD1015" i="109"/>
  <c r="AD1000" i="109"/>
  <c r="AD981" i="109"/>
  <c r="AD1006" i="109"/>
  <c r="AD993" i="109"/>
  <c r="AD1031" i="109"/>
  <c r="AD937" i="109"/>
  <c r="AD927" i="109"/>
  <c r="AD963" i="109"/>
  <c r="AD1001" i="109"/>
  <c r="AD1010" i="109"/>
  <c r="AD917" i="109"/>
  <c r="AD866" i="109"/>
  <c r="AD966" i="109"/>
  <c r="AD1028" i="109"/>
  <c r="AD961" i="109"/>
  <c r="AD1018" i="109"/>
  <c r="AD995" i="109"/>
  <c r="AD965" i="109"/>
  <c r="AD986" i="109"/>
  <c r="AD998" i="109"/>
  <c r="AD1025" i="109"/>
  <c r="AD909" i="109"/>
  <c r="AD985" i="109"/>
  <c r="AD1011" i="109"/>
  <c r="AD906" i="109"/>
  <c r="AD1039" i="109"/>
  <c r="AD945" i="109"/>
  <c r="AD943" i="109"/>
  <c r="AD1029" i="109"/>
  <c r="AD1022" i="109"/>
  <c r="AD1027" i="109"/>
  <c r="AD994" i="109"/>
  <c r="AD968" i="109"/>
  <c r="AD967" i="109"/>
  <c r="AD997" i="109"/>
  <c r="AD984" i="109"/>
  <c r="AD972" i="109"/>
  <c r="AD925" i="109"/>
  <c r="AD951" i="109"/>
  <c r="AD1019" i="109"/>
  <c r="AD1002" i="109"/>
  <c r="AD944" i="109"/>
  <c r="AD979" i="109"/>
  <c r="AD891" i="109"/>
  <c r="AD839" i="109"/>
  <c r="AD988" i="109"/>
  <c r="AD1023" i="109"/>
  <c r="AD978" i="109"/>
  <c r="AD916" i="109"/>
  <c r="AD977" i="109"/>
  <c r="AD956" i="109"/>
  <c r="AD915" i="109"/>
  <c r="AD962" i="109"/>
  <c r="AD957" i="109"/>
  <c r="AD888" i="109"/>
  <c r="AD971" i="109"/>
  <c r="AD864" i="109"/>
  <c r="AD958" i="109"/>
  <c r="AD974" i="109"/>
  <c r="AD975" i="109"/>
  <c r="AD1024" i="109"/>
  <c r="AD935" i="109"/>
  <c r="AD1042" i="109"/>
  <c r="AD1009" i="109"/>
  <c r="AD929" i="109"/>
  <c r="AD875" i="109"/>
  <c r="AD960" i="109"/>
  <c r="AT1638" i="109"/>
  <c r="AU1435" i="109"/>
  <c r="AW1642" i="109" s="1"/>
  <c r="AD1003" i="109"/>
  <c r="AD982" i="109"/>
  <c r="AD947" i="109"/>
  <c r="AD1036" i="109"/>
  <c r="AD894" i="109"/>
  <c r="AD1034" i="109"/>
  <c r="AD1012" i="109"/>
  <c r="AH1047" i="109"/>
  <c r="AG1237" i="109"/>
  <c r="AD918" i="109"/>
  <c r="AE430" i="109"/>
  <c r="AE648" i="109"/>
  <c r="AE628" i="109"/>
  <c r="AE846" i="109" s="1"/>
  <c r="AE410" i="109"/>
  <c r="AE416" i="109"/>
  <c r="AE634" i="109"/>
  <c r="AE852" i="109" s="1"/>
  <c r="AE434" i="109"/>
  <c r="AE652" i="109"/>
  <c r="AE439" i="109"/>
  <c r="AE657" i="109"/>
  <c r="AE458" i="109"/>
  <c r="AE676" i="109"/>
  <c r="AD829" i="109"/>
  <c r="AD2056" i="109" s="1"/>
  <c r="AD870" i="109"/>
  <c r="AE428" i="109"/>
  <c r="AE646" i="109"/>
  <c r="AD880" i="109"/>
  <c r="AD2093" i="109" s="1"/>
  <c r="AE621" i="109"/>
  <c r="AE403" i="109"/>
  <c r="AE611" i="109"/>
  <c r="AE393" i="109"/>
  <c r="AE670" i="109"/>
  <c r="AE452" i="109"/>
  <c r="AE455" i="109"/>
  <c r="AE673" i="109"/>
  <c r="AE395" i="109"/>
  <c r="AE613" i="109"/>
  <c r="AE831" i="109" s="1"/>
  <c r="AE662" i="109"/>
  <c r="AE444" i="109"/>
  <c r="AB1903" i="109"/>
  <c r="AB1933" i="109"/>
  <c r="AB2127" i="109" s="1"/>
  <c r="AA2320" i="109"/>
  <c r="Z2351" i="109"/>
  <c r="AB1951" i="109"/>
  <c r="AB2145" i="109" s="1"/>
  <c r="AA2338" i="109"/>
  <c r="AB1981" i="109"/>
  <c r="AB1961" i="109"/>
  <c r="AB2155" i="109" s="1"/>
  <c r="AB1957" i="109"/>
  <c r="AB2151" i="109" s="1"/>
  <c r="AA2344" i="109"/>
  <c r="AB1959" i="109"/>
  <c r="AB2153" i="109" s="1"/>
  <c r="AB1958" i="109"/>
  <c r="AB2152" i="109" s="1"/>
  <c r="AA2345" i="109"/>
  <c r="Z2367" i="109"/>
  <c r="Z2349" i="109"/>
  <c r="AB1972" i="109"/>
  <c r="AB2166" i="109" s="1"/>
  <c r="AA2359" i="109"/>
  <c r="AB1928" i="109"/>
  <c r="AB2122" i="109" s="1"/>
  <c r="AA2315" i="109"/>
  <c r="Z2306" i="109"/>
  <c r="Z2329" i="109"/>
  <c r="AB1982" i="109"/>
  <c r="AB2176" i="109" s="1"/>
  <c r="AB1969" i="109"/>
  <c r="AB2163" i="109" s="1"/>
  <c r="AB1976" i="109"/>
  <c r="AB2170" i="109" s="1"/>
  <c r="AA2363" i="109"/>
  <c r="AB1956" i="109"/>
  <c r="AB2150" i="109" s="1"/>
  <c r="AA2343" i="109"/>
  <c r="AB1978" i="109"/>
  <c r="AB2172" i="109" s="1"/>
  <c r="AA2365" i="109"/>
  <c r="AB1977" i="109"/>
  <c r="AB2171" i="109" s="1"/>
  <c r="AA2364" i="109"/>
  <c r="AB1987" i="109"/>
  <c r="AB1927" i="109"/>
  <c r="AB2121" i="109" s="1"/>
  <c r="AA2314" i="109"/>
  <c r="AB1970" i="109"/>
  <c r="AB2164" i="109" s="1"/>
  <c r="AA2357" i="109"/>
  <c r="AB1906" i="109"/>
  <c r="AB1983" i="109"/>
  <c r="AB1949" i="109"/>
  <c r="AB2143" i="109" s="1"/>
  <c r="AA2336" i="109"/>
  <c r="AB1953" i="109"/>
  <c r="AB2147" i="109" s="1"/>
  <c r="AB1962" i="109"/>
  <c r="AB2156" i="109" s="1"/>
  <c r="AA2349" i="109"/>
  <c r="AB1964" i="109"/>
  <c r="AB2158" i="109" s="1"/>
  <c r="AA2351" i="109"/>
  <c r="Z2354" i="109"/>
  <c r="AB1975" i="109"/>
  <c r="AB2169" i="109" s="1"/>
  <c r="AB1980" i="109"/>
  <c r="AB2174" i="109" s="1"/>
  <c r="AA2367" i="109"/>
  <c r="AB1919" i="109"/>
  <c r="AB2113" i="109" s="1"/>
  <c r="AA2306" i="109"/>
  <c r="AB1942" i="109"/>
  <c r="AB2136" i="109" s="1"/>
  <c r="AA2329" i="109"/>
  <c r="AB1965" i="109"/>
  <c r="AB2159" i="109" s="1"/>
  <c r="AB1931" i="109"/>
  <c r="AB2125" i="109" s="1"/>
  <c r="AA2318" i="109"/>
  <c r="AB1929" i="109"/>
  <c r="AB2123" i="109" s="1"/>
  <c r="Z2347" i="109"/>
  <c r="Z2352" i="109"/>
  <c r="AB1952" i="109"/>
  <c r="AB2146" i="109" s="1"/>
  <c r="AA2339" i="109"/>
  <c r="AB1935" i="109"/>
  <c r="AB2129" i="109" s="1"/>
  <c r="AA2322" i="109"/>
  <c r="AB1946" i="109"/>
  <c r="AB2140" i="109" s="1"/>
  <c r="AB1967" i="109"/>
  <c r="AB2161" i="109" s="1"/>
  <c r="AB1889" i="109"/>
  <c r="AB1947" i="109"/>
  <c r="AB2141" i="109" s="1"/>
  <c r="AB1954" i="109"/>
  <c r="AB2148" i="109" s="1"/>
  <c r="AB1921" i="109"/>
  <c r="AB2115" i="109" s="1"/>
  <c r="AA2308" i="109"/>
  <c r="AB1925" i="109"/>
  <c r="AB2119" i="109" s="1"/>
  <c r="AB1881" i="109"/>
  <c r="AB1986" i="109"/>
  <c r="AB1944" i="109"/>
  <c r="AB2138" i="109" s="1"/>
  <c r="AA2331" i="109"/>
  <c r="AB1984" i="109"/>
  <c r="Z2324" i="109"/>
  <c r="AB1988" i="109"/>
  <c r="Z2337" i="109"/>
  <c r="AB1939" i="109"/>
  <c r="AB2133" i="109" s="1"/>
  <c r="AA2326" i="109"/>
  <c r="AB1979" i="109"/>
  <c r="AB2173" i="109" s="1"/>
  <c r="AA2366" i="109"/>
  <c r="AB1926" i="109"/>
  <c r="AB2120" i="109" s="1"/>
  <c r="AB1879" i="109"/>
  <c r="AB1915" i="109"/>
  <c r="AB2109" i="109" s="1"/>
  <c r="AA2302" i="109"/>
  <c r="AB1960" i="109"/>
  <c r="AB2154" i="109" s="1"/>
  <c r="AA2347" i="109"/>
  <c r="AB1916" i="109"/>
  <c r="AB2110" i="109" s="1"/>
  <c r="AA2303" i="109"/>
  <c r="AA2292" i="109"/>
  <c r="AB1900" i="109"/>
  <c r="AB2099" i="109" s="1"/>
  <c r="AB1973" i="109"/>
  <c r="AB2167" i="109" s="1"/>
  <c r="AB1968" i="109"/>
  <c r="AB2162" i="109" s="1"/>
  <c r="AB1985" i="109"/>
  <c r="Z2320" i="109"/>
  <c r="AB1923" i="109"/>
  <c r="AB2117" i="109" s="1"/>
  <c r="AA2310" i="109"/>
  <c r="AB1963" i="109"/>
  <c r="AB2157" i="109" s="1"/>
  <c r="AA2350" i="109"/>
  <c r="AB1971" i="109"/>
  <c r="AB2165" i="109" s="1"/>
  <c r="AA2358" i="109"/>
  <c r="Z2345" i="109"/>
  <c r="AB1884" i="109"/>
  <c r="AB1955" i="109"/>
  <c r="AB2149" i="109" s="1"/>
  <c r="AA2342" i="109"/>
  <c r="Z2315" i="109"/>
  <c r="AB1937" i="109"/>
  <c r="AB2131" i="109" s="1"/>
  <c r="AA2324" i="109"/>
  <c r="AB1974" i="109"/>
  <c r="AB2168" i="109" s="1"/>
  <c r="AB1950" i="109"/>
  <c r="AB2144" i="109" s="1"/>
  <c r="AA2337" i="109"/>
  <c r="Z2365" i="109"/>
  <c r="Z2364" i="109"/>
  <c r="Z2314" i="109"/>
  <c r="Z2318" i="109"/>
  <c r="AB1966" i="109"/>
  <c r="AB2160" i="109" s="1"/>
  <c r="AA2353" i="109"/>
  <c r="AB1869" i="109"/>
  <c r="AB2073" i="109" s="1"/>
  <c r="AB1863" i="109"/>
  <c r="Y2439" i="109"/>
  <c r="AB1851" i="109"/>
  <c r="AA2052" i="109"/>
  <c r="AB1856" i="109"/>
  <c r="AE1849" i="109"/>
  <c r="AD1017" i="109"/>
  <c r="AD1016" i="109"/>
  <c r="AD983" i="109"/>
  <c r="AD919" i="109"/>
  <c r="AD952" i="109"/>
  <c r="AD905" i="109"/>
  <c r="AD1030" i="109"/>
  <c r="AE605" i="109"/>
  <c r="AE823" i="109"/>
  <c r="AE687" i="109"/>
  <c r="AE469" i="109"/>
  <c r="AD607" i="109"/>
  <c r="AE526" i="109"/>
  <c r="AE744" i="109"/>
  <c r="AE563" i="109"/>
  <c r="AE781" i="109"/>
  <c r="AE999" i="109" s="1"/>
  <c r="AE601" i="109"/>
  <c r="AE819" i="109"/>
  <c r="AD953" i="109"/>
  <c r="AE562" i="109"/>
  <c r="AE780" i="109"/>
  <c r="AE792" i="109"/>
  <c r="AE1010" i="109" s="1"/>
  <c r="AE574" i="109"/>
  <c r="AE538" i="109"/>
  <c r="AE756" i="109"/>
  <c r="AE714" i="109"/>
  <c r="AE496" i="109"/>
  <c r="AE800" i="109"/>
  <c r="AE582" i="109"/>
  <c r="AE727" i="109"/>
  <c r="AE509" i="109"/>
  <c r="AE546" i="109"/>
  <c r="AE764" i="109"/>
  <c r="AE774" i="109"/>
  <c r="AE556" i="109"/>
  <c r="AE814" i="109"/>
  <c r="AE1032" i="109" s="1"/>
  <c r="AE596" i="109"/>
  <c r="AE773" i="109"/>
  <c r="AE555" i="109"/>
  <c r="AE737" i="109"/>
  <c r="AE955" i="109" s="1"/>
  <c r="AE519" i="109"/>
  <c r="AE545" i="109"/>
  <c r="AE763" i="109"/>
  <c r="AE544" i="109"/>
  <c r="AE762" i="109"/>
  <c r="AE801" i="109"/>
  <c r="AE583" i="109"/>
  <c r="AE748" i="109"/>
  <c r="AE530" i="109"/>
  <c r="AE769" i="109"/>
  <c r="AE987" i="109" s="1"/>
  <c r="AE551" i="109"/>
  <c r="AE803" i="109"/>
  <c r="AE585" i="109"/>
  <c r="AE817" i="109"/>
  <c r="AE1035" i="109" s="1"/>
  <c r="AE599" i="109"/>
  <c r="AE810" i="109"/>
  <c r="AE592" i="109"/>
  <c r="AE813" i="109"/>
  <c r="AE595" i="109"/>
  <c r="AD940" i="109"/>
  <c r="AE767" i="109"/>
  <c r="AE549" i="109"/>
  <c r="R48" i="119"/>
  <c r="R49" i="119" s="1"/>
  <c r="S49" i="119" s="1"/>
  <c r="S42" i="119"/>
  <c r="AE794" i="109"/>
  <c r="AE576" i="109"/>
  <c r="AE719" i="109"/>
  <c r="AE937" i="109" s="1"/>
  <c r="AE501" i="109"/>
  <c r="AE512" i="109"/>
  <c r="AE730" i="109"/>
  <c r="AE510" i="109"/>
  <c r="AE728" i="109"/>
  <c r="AE946" i="109" s="1"/>
  <c r="AD996" i="109"/>
  <c r="AE705" i="109"/>
  <c r="AE487" i="109"/>
  <c r="AE755" i="109"/>
  <c r="AE973" i="109" s="1"/>
  <c r="AE537" i="109"/>
  <c r="AE589" i="109"/>
  <c r="AE807" i="109"/>
  <c r="AE789" i="109"/>
  <c r="AE1007" i="109" s="1"/>
  <c r="AE571" i="109"/>
  <c r="AE766" i="109"/>
  <c r="AE548" i="109"/>
  <c r="AE573" i="109"/>
  <c r="AE791" i="109"/>
  <c r="AE725" i="109"/>
  <c r="AE507" i="109"/>
  <c r="AE550" i="109"/>
  <c r="AE768" i="109"/>
  <c r="AE531" i="109"/>
  <c r="AE749" i="109"/>
  <c r="AE511" i="109"/>
  <c r="AE729" i="109"/>
  <c r="AE747" i="109"/>
  <c r="AE965" i="109" s="1"/>
  <c r="AE529" i="109"/>
  <c r="AE572" i="109"/>
  <c r="AE790" i="109"/>
  <c r="AE603" i="109"/>
  <c r="AE821" i="109"/>
  <c r="AE567" i="109"/>
  <c r="AE785" i="109"/>
  <c r="AE745" i="109"/>
  <c r="AE527" i="109"/>
  <c r="AE757" i="109"/>
  <c r="AE539" i="109"/>
  <c r="AE557" i="109"/>
  <c r="AE775" i="109"/>
  <c r="AE470" i="109"/>
  <c r="AE688" i="109"/>
  <c r="AE593" i="109"/>
  <c r="AE811" i="109"/>
  <c r="AE726" i="109"/>
  <c r="AE508" i="109"/>
  <c r="AE581" i="109"/>
  <c r="AE799" i="109"/>
  <c r="AE499" i="109"/>
  <c r="AE717" i="109"/>
  <c r="AE483" i="109"/>
  <c r="AE701" i="109"/>
  <c r="AE479" i="109"/>
  <c r="AE697" i="109"/>
  <c r="AE552" i="109"/>
  <c r="AE770" i="109"/>
  <c r="AE691" i="109"/>
  <c r="AE473" i="109"/>
  <c r="AE559" i="109"/>
  <c r="AE777" i="109"/>
  <c r="AE711" i="109"/>
  <c r="AE493" i="109"/>
  <c r="AE505" i="109"/>
  <c r="AE723" i="109"/>
  <c r="AE941" i="109" s="1"/>
  <c r="AD2416" i="109"/>
  <c r="AE584" i="109"/>
  <c r="AE802" i="109"/>
  <c r="AE1020" i="109" s="1"/>
  <c r="AE543" i="109"/>
  <c r="AE761" i="109"/>
  <c r="AE776" i="109"/>
  <c r="AE558" i="109"/>
  <c r="AE750" i="109"/>
  <c r="AE532" i="109"/>
  <c r="AE805" i="109"/>
  <c r="AE587" i="109"/>
  <c r="AD932" i="109"/>
  <c r="AE751" i="109"/>
  <c r="AE969" i="109" s="1"/>
  <c r="AE533" i="109"/>
  <c r="AC1043" i="109"/>
  <c r="AD989" i="109"/>
  <c r="AD942" i="109"/>
  <c r="AE480" i="109"/>
  <c r="AE698" i="109"/>
  <c r="AE598" i="109"/>
  <c r="AE816" i="109"/>
  <c r="AE540" i="109"/>
  <c r="AE758" i="109"/>
  <c r="AE722" i="109"/>
  <c r="AE504" i="109"/>
  <c r="AE753" i="109"/>
  <c r="AE535" i="109"/>
  <c r="AE804" i="109"/>
  <c r="AE586" i="109"/>
  <c r="AE788" i="109"/>
  <c r="AE570" i="109"/>
  <c r="AE513" i="109"/>
  <c r="AE731" i="109"/>
  <c r="AE809" i="109"/>
  <c r="AE591" i="109"/>
  <c r="AE820" i="109"/>
  <c r="AE602" i="109"/>
  <c r="AE783" i="109"/>
  <c r="AE565" i="109"/>
  <c r="AE594" i="109"/>
  <c r="AE812" i="109"/>
  <c r="AD950" i="109"/>
  <c r="AD938" i="109"/>
  <c r="AE489" i="109"/>
  <c r="AE707" i="109"/>
  <c r="AE736" i="109"/>
  <c r="AE518" i="109"/>
  <c r="AE778" i="109"/>
  <c r="AE560" i="109"/>
  <c r="AD923" i="109"/>
  <c r="AD970" i="109"/>
  <c r="AE793" i="109"/>
  <c r="AE575" i="109"/>
  <c r="AE765" i="109"/>
  <c r="AE547" i="109"/>
  <c r="AE808" i="109"/>
  <c r="AE590" i="109"/>
  <c r="AE561" i="109"/>
  <c r="AE779" i="109"/>
  <c r="AE782" i="109"/>
  <c r="AE564" i="109"/>
  <c r="AE693" i="109"/>
  <c r="AE911" i="109" s="1"/>
  <c r="AE475" i="109"/>
  <c r="AE824" i="109"/>
  <c r="AE606" i="109"/>
  <c r="AE525" i="109"/>
  <c r="AE743" i="109"/>
  <c r="AE739" i="109"/>
  <c r="AE521" i="109"/>
  <c r="AE536" i="109"/>
  <c r="AE754" i="109"/>
  <c r="AE588" i="109"/>
  <c r="AE806" i="109"/>
  <c r="AE568" i="109"/>
  <c r="AE786" i="109"/>
  <c r="AE1004" i="109" s="1"/>
  <c r="AC2395" i="109"/>
  <c r="AE542" i="109"/>
  <c r="AE760" i="109"/>
  <c r="AE740" i="109"/>
  <c r="AE522" i="109"/>
  <c r="AE771" i="109"/>
  <c r="AE553" i="109"/>
  <c r="AE506" i="109"/>
  <c r="AE724" i="109"/>
  <c r="AE759" i="109"/>
  <c r="AE541" i="109"/>
  <c r="AE695" i="109"/>
  <c r="AE477" i="109"/>
  <c r="AE787" i="109"/>
  <c r="AE1005" i="109" s="1"/>
  <c r="AE569" i="109"/>
  <c r="AD948" i="109"/>
  <c r="AD1041" i="109"/>
  <c r="AE579" i="109"/>
  <c r="AE797" i="109"/>
  <c r="AE520" i="109"/>
  <c r="AE738" i="109"/>
  <c r="AE699" i="109"/>
  <c r="AE917" i="109" s="1"/>
  <c r="AE481" i="109"/>
  <c r="AE524" i="109"/>
  <c r="AE742" i="109"/>
  <c r="AE554" i="109"/>
  <c r="AE772" i="109"/>
  <c r="AE990" i="109" s="1"/>
  <c r="AE732" i="109"/>
  <c r="AE514" i="109"/>
  <c r="AE502" i="109"/>
  <c r="AE720" i="109"/>
  <c r="AE578" i="109"/>
  <c r="AE796" i="109"/>
  <c r="AD1021" i="109"/>
  <c r="AE528" i="109"/>
  <c r="AE746" i="109"/>
  <c r="AE964" i="109" s="1"/>
  <c r="AE534" i="109"/>
  <c r="AE752" i="109"/>
  <c r="AE822" i="109"/>
  <c r="AE1040" i="109" s="1"/>
  <c r="AE604" i="109"/>
  <c r="AE818" i="109"/>
  <c r="AE600" i="109"/>
  <c r="AD1026" i="109"/>
  <c r="AE523" i="109"/>
  <c r="AE741" i="109"/>
  <c r="AE959" i="109" s="1"/>
  <c r="AD1008" i="109"/>
  <c r="AE798" i="109"/>
  <c r="AE580" i="109"/>
  <c r="AD1037" i="109"/>
  <c r="AE485" i="109"/>
  <c r="AE703" i="109"/>
  <c r="AE921" i="109" s="1"/>
  <c r="AE517" i="109"/>
  <c r="AE735" i="109"/>
  <c r="AE566" i="109"/>
  <c r="AE784" i="109"/>
  <c r="AE597" i="109"/>
  <c r="AE815" i="109"/>
  <c r="AE1033" i="109" s="1"/>
  <c r="AD992" i="109"/>
  <c r="AE734" i="109"/>
  <c r="AE516" i="109"/>
  <c r="AE515" i="109"/>
  <c r="AE733" i="109"/>
  <c r="AE482" i="109"/>
  <c r="AE700" i="109"/>
  <c r="AE491" i="109"/>
  <c r="AE709" i="109"/>
  <c r="AD991" i="109"/>
  <c r="AE795" i="109"/>
  <c r="AE1013" i="109" s="1"/>
  <c r="AE577" i="109"/>
  <c r="BW1845" i="109"/>
  <c r="BX1431" i="109"/>
  <c r="BJ2052" i="109"/>
  <c r="BV1846" i="109"/>
  <c r="BW1638" i="109"/>
  <c r="AE1014" i="109" l="1"/>
  <c r="AE954" i="109"/>
  <c r="AE1015" i="109"/>
  <c r="AE966" i="109"/>
  <c r="AE949" i="109"/>
  <c r="AE2216" i="109"/>
  <c r="AE913" i="109"/>
  <c r="AA2274" i="109"/>
  <c r="AA2295" i="109"/>
  <c r="Z2246" i="109"/>
  <c r="AE2202" i="109"/>
  <c r="AE2395" i="109" s="1"/>
  <c r="AE2207" i="109"/>
  <c r="AE2210" i="109"/>
  <c r="AE2193" i="109"/>
  <c r="AE2386" i="109" s="1"/>
  <c r="AC2225" i="109"/>
  <c r="AC2192" i="109"/>
  <c r="AC2244" i="109"/>
  <c r="AC2239" i="109"/>
  <c r="AC2224" i="109"/>
  <c r="AC2233" i="109"/>
  <c r="AC2226" i="109"/>
  <c r="AC2214" i="109"/>
  <c r="AC2210" i="109"/>
  <c r="AD2403" i="109" s="1"/>
  <c r="AC2237" i="109"/>
  <c r="AC2220" i="109"/>
  <c r="AC2228" i="109"/>
  <c r="AC2240" i="109"/>
  <c r="AC2200" i="109"/>
  <c r="AC2185" i="109"/>
  <c r="AC2227" i="109"/>
  <c r="AC2187" i="109"/>
  <c r="AC2204" i="109"/>
  <c r="AC2235" i="109"/>
  <c r="AD2428" i="109" s="1"/>
  <c r="AC2195" i="109"/>
  <c r="AC2198" i="109"/>
  <c r="AC2189" i="109"/>
  <c r="AC2230" i="109"/>
  <c r="AC2212" i="109"/>
  <c r="AC2197" i="109"/>
  <c r="AC2241" i="109"/>
  <c r="AC2191" i="109"/>
  <c r="AC2221" i="109"/>
  <c r="AC2229" i="109"/>
  <c r="AC2205" i="109"/>
  <c r="AC2184" i="109"/>
  <c r="AC2222" i="109"/>
  <c r="AC2232" i="109"/>
  <c r="AC2196" i="109"/>
  <c r="AC2211" i="109"/>
  <c r="AC2231" i="109"/>
  <c r="AC2186" i="109"/>
  <c r="AC2218" i="109"/>
  <c r="AC2190" i="109"/>
  <c r="AD2383" i="109" s="1"/>
  <c r="AC2193" i="109"/>
  <c r="AD2386" i="109" s="1"/>
  <c r="AC2213" i="109"/>
  <c r="AC2209" i="109"/>
  <c r="AC2215" i="109"/>
  <c r="AC2245" i="109"/>
  <c r="AC2194" i="109"/>
  <c r="AC2242" i="109"/>
  <c r="AC2219" i="109"/>
  <c r="AC2208" i="109"/>
  <c r="AD2401" i="109" s="1"/>
  <c r="AC2199" i="109"/>
  <c r="AC2217" i="109"/>
  <c r="AD2410" i="109" s="1"/>
  <c r="AC2201" i="109"/>
  <c r="AC2206" i="109"/>
  <c r="AC2188" i="109"/>
  <c r="AC2203" i="109"/>
  <c r="AC2234" i="109"/>
  <c r="AE2238" i="109"/>
  <c r="AE2431" i="109" s="1"/>
  <c r="AE2190" i="109"/>
  <c r="AE2235" i="109"/>
  <c r="AE2428" i="109" s="1"/>
  <c r="AE2218" i="109"/>
  <c r="AE2217" i="109"/>
  <c r="AE2410" i="109" s="1"/>
  <c r="AE2236" i="109"/>
  <c r="AE2429" i="109" s="1"/>
  <c r="AE2243" i="109"/>
  <c r="AE2436" i="109" s="1"/>
  <c r="AE2208" i="109"/>
  <c r="AE2223" i="109"/>
  <c r="AE2416" i="109" s="1"/>
  <c r="AE2213" i="109"/>
  <c r="AA2178" i="109"/>
  <c r="AA2371" i="109" s="1"/>
  <c r="AA2079" i="109"/>
  <c r="AA2272" i="109" s="1"/>
  <c r="AA2060" i="109"/>
  <c r="AA2253" i="109" s="1"/>
  <c r="AA2084" i="109"/>
  <c r="AA2277" i="109" s="1"/>
  <c r="AA2181" i="109"/>
  <c r="AA2374" i="109" s="1"/>
  <c r="AA2180" i="109"/>
  <c r="AA2373" i="109" s="1"/>
  <c r="AA2175" i="109"/>
  <c r="AA2368" i="109" s="1"/>
  <c r="AA2182" i="109"/>
  <c r="AA2375" i="109" s="1"/>
  <c r="AA2177" i="109"/>
  <c r="AA2370" i="109" s="1"/>
  <c r="AA2067" i="109"/>
  <c r="AA2260" i="109" s="1"/>
  <c r="AA2058" i="109"/>
  <c r="AA2251" i="109" s="1"/>
  <c r="AA2089" i="109"/>
  <c r="AA2282" i="109" s="1"/>
  <c r="AA2179" i="109"/>
  <c r="AA2372" i="109" s="1"/>
  <c r="AA2176" i="109"/>
  <c r="AA2369" i="109" s="1"/>
  <c r="AD2286" i="109"/>
  <c r="BA2107" i="109"/>
  <c r="BA2300" i="109" s="1"/>
  <c r="CG20" i="119"/>
  <c r="AE1000" i="109"/>
  <c r="AE1001" i="109"/>
  <c r="AE1031" i="109"/>
  <c r="AE980" i="109"/>
  <c r="AE2183" i="109" s="1"/>
  <c r="AE2376" i="109" s="1"/>
  <c r="AU1638" i="109"/>
  <c r="AW1435" i="109"/>
  <c r="AX1642" i="109" s="1"/>
  <c r="BC1505" i="109"/>
  <c r="BD1712" i="109" s="1"/>
  <c r="AZ1437" i="109"/>
  <c r="BA1644" i="109" s="1"/>
  <c r="BA2288" i="109"/>
  <c r="BB1913" i="109"/>
  <c r="BB1477" i="109"/>
  <c r="BC1684" i="109" s="1"/>
  <c r="AZ1442" i="109"/>
  <c r="BA1649" i="109" s="1"/>
  <c r="BC1499" i="109"/>
  <c r="BD1706" i="109" s="1"/>
  <c r="BD1637" i="109"/>
  <c r="BE1844" i="109" s="1"/>
  <c r="BA1891" i="109"/>
  <c r="AZ2284" i="109"/>
  <c r="BB1895" i="109"/>
  <c r="BB2095" i="109" s="1"/>
  <c r="BB1481" i="109"/>
  <c r="BC1688" i="109" s="1"/>
  <c r="BH1507" i="109"/>
  <c r="AE927" i="109"/>
  <c r="AE1038" i="109"/>
  <c r="AE981" i="109"/>
  <c r="AE2184" i="109" s="1"/>
  <c r="AE976" i="109"/>
  <c r="AE961" i="109"/>
  <c r="AE986" i="109"/>
  <c r="AE985" i="109"/>
  <c r="AE866" i="109"/>
  <c r="AE1006" i="109"/>
  <c r="AE997" i="109"/>
  <c r="AE998" i="109"/>
  <c r="AE993" i="109"/>
  <c r="AE1028" i="109"/>
  <c r="AE995" i="109"/>
  <c r="AE963" i="109"/>
  <c r="AE1039" i="109"/>
  <c r="AE1025" i="109"/>
  <c r="AE909" i="109"/>
  <c r="AE944" i="109"/>
  <c r="AE1018" i="109"/>
  <c r="AE943" i="109"/>
  <c r="AE984" i="109"/>
  <c r="AE994" i="109"/>
  <c r="AE1011" i="109"/>
  <c r="AF395" i="109"/>
  <c r="AF416" i="109"/>
  <c r="AF458" i="109"/>
  <c r="AE1029" i="109"/>
  <c r="AE906" i="109"/>
  <c r="AE925" i="109"/>
  <c r="AE951" i="109"/>
  <c r="AE945" i="109"/>
  <c r="AE1027" i="109"/>
  <c r="AE972" i="109"/>
  <c r="AE968" i="109"/>
  <c r="AE915" i="109"/>
  <c r="AE971" i="109"/>
  <c r="AE1022" i="109"/>
  <c r="AE967" i="109"/>
  <c r="AE1019" i="109"/>
  <c r="AE1002" i="109"/>
  <c r="AE988" i="109"/>
  <c r="AE979" i="109"/>
  <c r="AE891" i="109"/>
  <c r="AE935" i="109"/>
  <c r="AE916" i="109"/>
  <c r="AE1023" i="109"/>
  <c r="AE839" i="109"/>
  <c r="AE875" i="109"/>
  <c r="AE864" i="109"/>
  <c r="AE962" i="109"/>
  <c r="AE977" i="109"/>
  <c r="AE978" i="109"/>
  <c r="AE974" i="109"/>
  <c r="AE956" i="109"/>
  <c r="AE888" i="109"/>
  <c r="AE957" i="109"/>
  <c r="AE958" i="109"/>
  <c r="AE1009" i="109"/>
  <c r="AE975" i="109"/>
  <c r="AE982" i="109"/>
  <c r="AE1034" i="109"/>
  <c r="AE1024" i="109"/>
  <c r="AE1012" i="109"/>
  <c r="AE929" i="109"/>
  <c r="AE960" i="109"/>
  <c r="AE1042" i="109"/>
  <c r="AE1036" i="109"/>
  <c r="AE1003" i="109"/>
  <c r="AE894" i="109"/>
  <c r="AE996" i="109"/>
  <c r="AE918" i="109"/>
  <c r="AE953" i="109"/>
  <c r="AE983" i="109"/>
  <c r="AE952" i="109"/>
  <c r="AE989" i="109"/>
  <c r="AJ1047" i="109"/>
  <c r="AE950" i="109"/>
  <c r="AE880" i="109"/>
  <c r="AE2093" i="109" s="1"/>
  <c r="AF673" i="109"/>
  <c r="AF455" i="109"/>
  <c r="AF393" i="109"/>
  <c r="AF611" i="109"/>
  <c r="AF676" i="109"/>
  <c r="AF434" i="109"/>
  <c r="AF652" i="109"/>
  <c r="AE829" i="109"/>
  <c r="AF613" i="109"/>
  <c r="AF831" i="109" s="1"/>
  <c r="AF452" i="109"/>
  <c r="AF670" i="109"/>
  <c r="AF403" i="109"/>
  <c r="AF621" i="109"/>
  <c r="AF646" i="109"/>
  <c r="AF428" i="109"/>
  <c r="AF439" i="109"/>
  <c r="AF657" i="109"/>
  <c r="AF634" i="109"/>
  <c r="AF852" i="109" s="1"/>
  <c r="AF648" i="109"/>
  <c r="AF430" i="109"/>
  <c r="AF444" i="109"/>
  <c r="AF662" i="109"/>
  <c r="AE870" i="109"/>
  <c r="AF410" i="109"/>
  <c r="AF628" i="109"/>
  <c r="AF846" i="109" s="1"/>
  <c r="Z2439" i="109"/>
  <c r="AA2361" i="109"/>
  <c r="AA2355" i="109"/>
  <c r="AC1916" i="109"/>
  <c r="AC2110" i="109" s="1"/>
  <c r="AC1986" i="109"/>
  <c r="AC1925" i="109"/>
  <c r="AC2119" i="109" s="1"/>
  <c r="AB2312" i="109"/>
  <c r="AC1954" i="109"/>
  <c r="AC2148" i="109" s="1"/>
  <c r="AB2341" i="109"/>
  <c r="AC1889" i="109"/>
  <c r="AC1935" i="109"/>
  <c r="AC2129" i="109" s="1"/>
  <c r="AB2322" i="109"/>
  <c r="AC1980" i="109"/>
  <c r="AC2174" i="109" s="1"/>
  <c r="AB2367" i="109"/>
  <c r="AC1975" i="109"/>
  <c r="AC2169" i="109" s="1"/>
  <c r="AB2362" i="109"/>
  <c r="AC1962" i="109"/>
  <c r="AC2156" i="109" s="1"/>
  <c r="AC1949" i="109"/>
  <c r="AC2143" i="109" s="1"/>
  <c r="AB2336" i="109"/>
  <c r="AC1970" i="109"/>
  <c r="AC2164" i="109" s="1"/>
  <c r="AB2357" i="109"/>
  <c r="AC1987" i="109"/>
  <c r="AC1978" i="109"/>
  <c r="AC2172" i="109" s="1"/>
  <c r="AC1976" i="109"/>
  <c r="AC2170" i="109" s="1"/>
  <c r="AC1969" i="109"/>
  <c r="AC2163" i="109" s="1"/>
  <c r="AB2356" i="109"/>
  <c r="AC1928" i="109"/>
  <c r="AC2122" i="109" s="1"/>
  <c r="AC1933" i="109"/>
  <c r="AC2127" i="109" s="1"/>
  <c r="AB2320" i="109"/>
  <c r="AC1974" i="109"/>
  <c r="AC2168" i="109" s="1"/>
  <c r="AB2361" i="109"/>
  <c r="AC1955" i="109"/>
  <c r="AC2149" i="109" s="1"/>
  <c r="AB2342" i="109"/>
  <c r="AC1884" i="109"/>
  <c r="AC1923" i="109"/>
  <c r="AC2117" i="109" s="1"/>
  <c r="AC1968" i="109"/>
  <c r="AC2162" i="109" s="1"/>
  <c r="AA2360" i="109"/>
  <c r="AC1879" i="109"/>
  <c r="AC1979" i="109"/>
  <c r="AC2173" i="109" s="1"/>
  <c r="AB2366" i="109"/>
  <c r="AA2334" i="109"/>
  <c r="AA2333" i="109"/>
  <c r="AC1952" i="109"/>
  <c r="AC2146" i="109" s="1"/>
  <c r="AB2339" i="109"/>
  <c r="AA2316" i="109"/>
  <c r="AC1931" i="109"/>
  <c r="AC2125" i="109" s="1"/>
  <c r="AA2340" i="109"/>
  <c r="AA2298" i="109"/>
  <c r="AC1958" i="109"/>
  <c r="AC2152" i="109" s="1"/>
  <c r="AB2345" i="109"/>
  <c r="AC1957" i="109"/>
  <c r="AC2151" i="109" s="1"/>
  <c r="AC1981" i="109"/>
  <c r="AC1951" i="109"/>
  <c r="AC2145" i="109" s="1"/>
  <c r="AC1971" i="109"/>
  <c r="AC2165" i="109" s="1"/>
  <c r="AB2358" i="109"/>
  <c r="AC1973" i="109"/>
  <c r="AC2167" i="109" s="1"/>
  <c r="AB2360" i="109"/>
  <c r="AC1960" i="109"/>
  <c r="AC2154" i="109" s="1"/>
  <c r="AA2313" i="109"/>
  <c r="AC1939" i="109"/>
  <c r="AC2133" i="109" s="1"/>
  <c r="AB2326" i="109"/>
  <c r="AC1944" i="109"/>
  <c r="AC2138" i="109" s="1"/>
  <c r="AB2331" i="109"/>
  <c r="AC1881" i="109"/>
  <c r="AC1921" i="109"/>
  <c r="AC2115" i="109" s="1"/>
  <c r="AC1947" i="109"/>
  <c r="AC2141" i="109" s="1"/>
  <c r="AB2334" i="109"/>
  <c r="AC1967" i="109"/>
  <c r="AC2161" i="109" s="1"/>
  <c r="AB2354" i="109"/>
  <c r="AC1946" i="109"/>
  <c r="AC2140" i="109" s="1"/>
  <c r="AB2333" i="109"/>
  <c r="AC1929" i="109"/>
  <c r="AC2123" i="109" s="1"/>
  <c r="AB2316" i="109"/>
  <c r="AC1919" i="109"/>
  <c r="AC2113" i="109" s="1"/>
  <c r="AB2306" i="109"/>
  <c r="AC1964" i="109"/>
  <c r="AC2158" i="109" s="1"/>
  <c r="AC1953" i="109"/>
  <c r="AC2147" i="109" s="1"/>
  <c r="AB2340" i="109"/>
  <c r="AC1983" i="109"/>
  <c r="AC1906" i="109"/>
  <c r="AC1927" i="109"/>
  <c r="AC2121" i="109" s="1"/>
  <c r="AB2314" i="109"/>
  <c r="AC1977" i="109"/>
  <c r="AC2171" i="109" s="1"/>
  <c r="AB2364" i="109"/>
  <c r="AC1956" i="109"/>
  <c r="AC2150" i="109" s="1"/>
  <c r="AB2343" i="109"/>
  <c r="AA2352" i="109"/>
  <c r="AC1982" i="109"/>
  <c r="AC2176" i="109" s="1"/>
  <c r="AC1972" i="109"/>
  <c r="AC2166" i="109" s="1"/>
  <c r="AA2346" i="109"/>
  <c r="AA2348" i="109"/>
  <c r="AC1966" i="109"/>
  <c r="AC2160" i="109" s="1"/>
  <c r="AB2353" i="109"/>
  <c r="AC1950" i="109"/>
  <c r="AC2144" i="109" s="1"/>
  <c r="AC1937" i="109"/>
  <c r="AC2131" i="109" s="1"/>
  <c r="AB2324" i="109"/>
  <c r="AC1963" i="109"/>
  <c r="AC2157" i="109" s="1"/>
  <c r="AB2350" i="109"/>
  <c r="AC1985" i="109"/>
  <c r="AC1900" i="109"/>
  <c r="AC2099" i="109" s="1"/>
  <c r="AB2292" i="109"/>
  <c r="AC1915" i="109"/>
  <c r="AC2109" i="109" s="1"/>
  <c r="AB2302" i="109"/>
  <c r="AC1926" i="109"/>
  <c r="AC2120" i="109" s="1"/>
  <c r="AB2313" i="109"/>
  <c r="AC1988" i="109"/>
  <c r="AC1984" i="109"/>
  <c r="AA2312" i="109"/>
  <c r="AA2341" i="109"/>
  <c r="AC1965" i="109"/>
  <c r="AC2159" i="109" s="1"/>
  <c r="AC1942" i="109"/>
  <c r="AC2136" i="109" s="1"/>
  <c r="AB2329" i="109"/>
  <c r="AA2362" i="109"/>
  <c r="AA2354" i="109"/>
  <c r="AA2356" i="109"/>
  <c r="AC1959" i="109"/>
  <c r="AC2153" i="109" s="1"/>
  <c r="AC1961" i="109"/>
  <c r="AC2155" i="109" s="1"/>
  <c r="AB2348" i="109"/>
  <c r="AC1903" i="109"/>
  <c r="AC1863" i="109"/>
  <c r="AC1851" i="109"/>
  <c r="AC2058" i="109" s="1"/>
  <c r="AB2052" i="109"/>
  <c r="AC1869" i="109"/>
  <c r="AC2073" i="109" s="1"/>
  <c r="AD2249" i="109"/>
  <c r="AA2266" i="109"/>
  <c r="AF1849" i="109"/>
  <c r="AC1856" i="109"/>
  <c r="AE919" i="109"/>
  <c r="AE1017" i="109"/>
  <c r="AE940" i="109"/>
  <c r="AE970" i="109"/>
  <c r="AE1016" i="109"/>
  <c r="AE1030" i="109"/>
  <c r="AE942" i="109"/>
  <c r="AD1043" i="109"/>
  <c r="AF580" i="109"/>
  <c r="AF798" i="109"/>
  <c r="AF752" i="109"/>
  <c r="AF534" i="109"/>
  <c r="AF746" i="109"/>
  <c r="AF964" i="109" s="1"/>
  <c r="AF528" i="109"/>
  <c r="AF732" i="109"/>
  <c r="AF514" i="109"/>
  <c r="AF797" i="109"/>
  <c r="AF1015" i="109" s="1"/>
  <c r="AF579" i="109"/>
  <c r="AF787" i="109"/>
  <c r="AF1005" i="109" s="1"/>
  <c r="AF569" i="109"/>
  <c r="AF568" i="109"/>
  <c r="AF786" i="109"/>
  <c r="AF1004" i="109" s="1"/>
  <c r="AF824" i="109"/>
  <c r="AF606" i="109"/>
  <c r="AF475" i="109"/>
  <c r="AF693" i="109"/>
  <c r="AF911" i="109" s="1"/>
  <c r="AE1026" i="109"/>
  <c r="AF518" i="109"/>
  <c r="AF736" i="109"/>
  <c r="AF954" i="109" s="1"/>
  <c r="AF812" i="109"/>
  <c r="AF594" i="109"/>
  <c r="AF535" i="109"/>
  <c r="AF753" i="109"/>
  <c r="AF584" i="109"/>
  <c r="AF802" i="109"/>
  <c r="AF1020" i="109" s="1"/>
  <c r="AF505" i="109"/>
  <c r="AF723" i="109"/>
  <c r="AF941" i="109" s="1"/>
  <c r="AF777" i="109"/>
  <c r="AF559" i="109"/>
  <c r="AF745" i="109"/>
  <c r="AF527" i="109"/>
  <c r="AF603" i="109"/>
  <c r="AF821" i="109"/>
  <c r="AE1008" i="109"/>
  <c r="AF768" i="109"/>
  <c r="AF550" i="109"/>
  <c r="AF791" i="109"/>
  <c r="AF573" i="109"/>
  <c r="AF571" i="109"/>
  <c r="AF789" i="109"/>
  <c r="AF1007" i="109" s="1"/>
  <c r="AE948" i="109"/>
  <c r="AF719" i="109"/>
  <c r="AF937" i="109" s="1"/>
  <c r="AF501" i="109"/>
  <c r="AF813" i="109"/>
  <c r="AF595" i="109"/>
  <c r="AF599" i="109"/>
  <c r="AF817" i="109"/>
  <c r="AF1035" i="109" s="1"/>
  <c r="AF585" i="109"/>
  <c r="AF803" i="109"/>
  <c r="AF583" i="109"/>
  <c r="AF801" i="109"/>
  <c r="AF763" i="109"/>
  <c r="AF545" i="109"/>
  <c r="AE992" i="109"/>
  <c r="AF764" i="109"/>
  <c r="AF546" i="109"/>
  <c r="AF582" i="109"/>
  <c r="AF800" i="109"/>
  <c r="AF714" i="109"/>
  <c r="AF496" i="109"/>
  <c r="AF538" i="109"/>
  <c r="AF756" i="109"/>
  <c r="AF574" i="109"/>
  <c r="AF792" i="109"/>
  <c r="AF1010" i="109" s="1"/>
  <c r="AF819" i="109"/>
  <c r="AF601" i="109"/>
  <c r="AE1041" i="109"/>
  <c r="AF733" i="109"/>
  <c r="AF515" i="109"/>
  <c r="AF485" i="109"/>
  <c r="AF703" i="109"/>
  <c r="AF921" i="109" s="1"/>
  <c r="AF741" i="109"/>
  <c r="AF959" i="109" s="1"/>
  <c r="AF523" i="109"/>
  <c r="AF796" i="109"/>
  <c r="AF1014" i="109" s="1"/>
  <c r="AF578" i="109"/>
  <c r="AE938" i="109"/>
  <c r="AF524" i="109"/>
  <c r="AF742" i="109"/>
  <c r="AF695" i="109"/>
  <c r="AF913" i="109" s="1"/>
  <c r="AF477" i="109"/>
  <c r="AD2409" i="109"/>
  <c r="AF740" i="109"/>
  <c r="AF522" i="109"/>
  <c r="AF779" i="109"/>
  <c r="AF561" i="109"/>
  <c r="AF575" i="109"/>
  <c r="AF793" i="109"/>
  <c r="AF489" i="109"/>
  <c r="AF707" i="109"/>
  <c r="AF565" i="109"/>
  <c r="AF783" i="109"/>
  <c r="AF820" i="109"/>
  <c r="AF602" i="109"/>
  <c r="AF804" i="109"/>
  <c r="AF586" i="109"/>
  <c r="AF711" i="109"/>
  <c r="AF493" i="109"/>
  <c r="AF691" i="109"/>
  <c r="AF473" i="109"/>
  <c r="AF479" i="109"/>
  <c r="AF697" i="109"/>
  <c r="AF701" i="109"/>
  <c r="AF483" i="109"/>
  <c r="AF717" i="109"/>
  <c r="AF499" i="109"/>
  <c r="AF726" i="109"/>
  <c r="AF508" i="109"/>
  <c r="AF785" i="109"/>
  <c r="AF567" i="109"/>
  <c r="AF790" i="109"/>
  <c r="AF572" i="109"/>
  <c r="AF529" i="109"/>
  <c r="AF747" i="109"/>
  <c r="AF965" i="109" s="1"/>
  <c r="AE947" i="109"/>
  <c r="AF531" i="109"/>
  <c r="AF749" i="109"/>
  <c r="AF755" i="109"/>
  <c r="AF973" i="109" s="1"/>
  <c r="AF537" i="109"/>
  <c r="AF705" i="109"/>
  <c r="AF487" i="109"/>
  <c r="AF810" i="109"/>
  <c r="AF592" i="109"/>
  <c r="AE1021" i="109"/>
  <c r="AF544" i="109"/>
  <c r="AF762" i="109"/>
  <c r="AF519" i="109"/>
  <c r="AF737" i="109"/>
  <c r="AF955" i="109" s="1"/>
  <c r="AF773" i="109"/>
  <c r="AF555" i="109"/>
  <c r="AF814" i="109"/>
  <c r="AF1032" i="109" s="1"/>
  <c r="AF596" i="109"/>
  <c r="AE932" i="109"/>
  <c r="AF780" i="109"/>
  <c r="AF562" i="109"/>
  <c r="AF491" i="109"/>
  <c r="AF709" i="109"/>
  <c r="AF734" i="109"/>
  <c r="AF516" i="109"/>
  <c r="AF784" i="109"/>
  <c r="AF566" i="109"/>
  <c r="AF735" i="109"/>
  <c r="AF517" i="109"/>
  <c r="AF502" i="109"/>
  <c r="AF720" i="109"/>
  <c r="AF772" i="109"/>
  <c r="AF990" i="109" s="1"/>
  <c r="AF554" i="109"/>
  <c r="AF541" i="109"/>
  <c r="AF759" i="109"/>
  <c r="AF771" i="109"/>
  <c r="AF553" i="109"/>
  <c r="AD2400" i="109"/>
  <c r="AF536" i="109"/>
  <c r="AF754" i="109"/>
  <c r="AF521" i="109"/>
  <c r="AF739" i="109"/>
  <c r="AF743" i="109"/>
  <c r="AF525" i="109"/>
  <c r="AF765" i="109"/>
  <c r="AF547" i="109"/>
  <c r="AF591" i="109"/>
  <c r="AF809" i="109"/>
  <c r="AF788" i="109"/>
  <c r="AF570" i="109"/>
  <c r="AF598" i="109"/>
  <c r="AF816" i="109"/>
  <c r="AF587" i="109"/>
  <c r="AF805" i="109"/>
  <c r="AF761" i="109"/>
  <c r="AF543" i="109"/>
  <c r="AF770" i="109"/>
  <c r="AF552" i="109"/>
  <c r="AF757" i="109"/>
  <c r="AF539" i="109"/>
  <c r="AF511" i="109"/>
  <c r="AF729" i="109"/>
  <c r="AF548" i="109"/>
  <c r="AF766" i="109"/>
  <c r="AF589" i="109"/>
  <c r="AF807" i="109"/>
  <c r="AE923" i="109"/>
  <c r="AF730" i="109"/>
  <c r="AF512" i="109"/>
  <c r="AF576" i="109"/>
  <c r="AF794" i="109"/>
  <c r="AF551" i="109"/>
  <c r="AF769" i="109"/>
  <c r="AF987" i="109" s="1"/>
  <c r="AF530" i="109"/>
  <c r="AF748" i="109"/>
  <c r="AF966" i="109" s="1"/>
  <c r="AE991" i="109"/>
  <c r="AF727" i="109"/>
  <c r="AF509" i="109"/>
  <c r="AF469" i="109"/>
  <c r="AE607" i="109"/>
  <c r="AF687" i="109"/>
  <c r="AF605" i="109"/>
  <c r="AF823" i="109"/>
  <c r="AF577" i="109"/>
  <c r="AF795" i="109"/>
  <c r="AF1013" i="109" s="1"/>
  <c r="AF482" i="109"/>
  <c r="AF700" i="109"/>
  <c r="AF815" i="109"/>
  <c r="AF1033" i="109" s="1"/>
  <c r="AF597" i="109"/>
  <c r="AF600" i="109"/>
  <c r="AF818" i="109"/>
  <c r="AF822" i="109"/>
  <c r="AF1040" i="109" s="1"/>
  <c r="AF604" i="109"/>
  <c r="AF481" i="109"/>
  <c r="AF699" i="109"/>
  <c r="AF917" i="109" s="1"/>
  <c r="AF738" i="109"/>
  <c r="AF520" i="109"/>
  <c r="AF724" i="109"/>
  <c r="AF506" i="109"/>
  <c r="AF542" i="109"/>
  <c r="AF760" i="109"/>
  <c r="AF806" i="109"/>
  <c r="AF588" i="109"/>
  <c r="AF782" i="109"/>
  <c r="AF564" i="109"/>
  <c r="AF808" i="109"/>
  <c r="AF590" i="109"/>
  <c r="AF560" i="109"/>
  <c r="AF778" i="109"/>
  <c r="AF513" i="109"/>
  <c r="AF731" i="109"/>
  <c r="AF949" i="109" s="1"/>
  <c r="AF722" i="109"/>
  <c r="AF504" i="109"/>
  <c r="AF758" i="109"/>
  <c r="AF540" i="109"/>
  <c r="AF698" i="109"/>
  <c r="AF480" i="109"/>
  <c r="AF751" i="109"/>
  <c r="AF969" i="109" s="1"/>
  <c r="AF533" i="109"/>
  <c r="AF750" i="109"/>
  <c r="AF532" i="109"/>
  <c r="AF558" i="109"/>
  <c r="AF776" i="109"/>
  <c r="AF581" i="109"/>
  <c r="AF799" i="109"/>
  <c r="AF811" i="109"/>
  <c r="AF593" i="109"/>
  <c r="AF688" i="109"/>
  <c r="AF470" i="109"/>
  <c r="AF557" i="109"/>
  <c r="AF775" i="109"/>
  <c r="AF507" i="109"/>
  <c r="AF725" i="109"/>
  <c r="AF728" i="109"/>
  <c r="AF946" i="109" s="1"/>
  <c r="AF510" i="109"/>
  <c r="AF767" i="109"/>
  <c r="AF549" i="109"/>
  <c r="AD2431" i="109"/>
  <c r="AF774" i="109"/>
  <c r="AF556" i="109"/>
  <c r="AD2429" i="109"/>
  <c r="AE1037" i="109"/>
  <c r="AF563" i="109"/>
  <c r="AF781" i="109"/>
  <c r="AF999" i="109" s="1"/>
  <c r="AF526" i="109"/>
  <c r="AF744" i="109"/>
  <c r="AE905" i="109"/>
  <c r="AE825" i="109"/>
  <c r="AM33" i="119" s="1"/>
  <c r="BX1845" i="109"/>
  <c r="BY1431" i="109"/>
  <c r="BX1638" i="109"/>
  <c r="BK2052" i="109"/>
  <c r="AF981" i="109" l="1"/>
  <c r="AF980" i="109"/>
  <c r="AF998" i="109"/>
  <c r="AF1001" i="109"/>
  <c r="AF2204" i="109" s="1"/>
  <c r="AF985" i="109"/>
  <c r="AF2188" i="109" s="1"/>
  <c r="AF1000" i="109"/>
  <c r="AF961" i="109"/>
  <c r="AF927" i="109"/>
  <c r="AF976" i="109"/>
  <c r="AF1031" i="109"/>
  <c r="AF2234" i="109" s="1"/>
  <c r="AF986" i="109"/>
  <c r="AF2189" i="109" s="1"/>
  <c r="AF2238" i="109"/>
  <c r="AB2369" i="109"/>
  <c r="AF1038" i="109"/>
  <c r="AF2241" i="109" s="1"/>
  <c r="AF2201" i="109"/>
  <c r="AF2235" i="109"/>
  <c r="AF2428" i="109" s="1"/>
  <c r="AF2190" i="109"/>
  <c r="AA2246" i="109"/>
  <c r="AF2213" i="109"/>
  <c r="AF2406" i="109" s="1"/>
  <c r="AF2236" i="109"/>
  <c r="AF2429" i="109" s="1"/>
  <c r="AF2218" i="109"/>
  <c r="AF2203" i="109"/>
  <c r="AF2243" i="109"/>
  <c r="AF2436" i="109" s="1"/>
  <c r="AF2193" i="109"/>
  <c r="AF2386" i="109" s="1"/>
  <c r="AF2217" i="109"/>
  <c r="AF2410" i="109" s="1"/>
  <c r="AF2184" i="109"/>
  <c r="AF2377" i="109" s="1"/>
  <c r="AF2210" i="109"/>
  <c r="AF2403" i="109" s="1"/>
  <c r="AF2208" i="109"/>
  <c r="AE2286" i="109"/>
  <c r="AG395" i="109"/>
  <c r="AD2212" i="109"/>
  <c r="AD2405" i="109" s="1"/>
  <c r="AD2198" i="109"/>
  <c r="AD2192" i="109"/>
  <c r="AD2385" i="109" s="1"/>
  <c r="AD2225" i="109"/>
  <c r="AD2418" i="109" s="1"/>
  <c r="AD2229" i="109"/>
  <c r="AD2422" i="109" s="1"/>
  <c r="AD2205" i="109"/>
  <c r="AD2398" i="109" s="1"/>
  <c r="AD2222" i="109"/>
  <c r="AD2415" i="109" s="1"/>
  <c r="AD2191" i="109"/>
  <c r="AD2384" i="109" s="1"/>
  <c r="AD2204" i="109"/>
  <c r="AD2231" i="109"/>
  <c r="AD2424" i="109" s="1"/>
  <c r="AD2184" i="109"/>
  <c r="AD2188" i="109"/>
  <c r="AD2213" i="109"/>
  <c r="AD2230" i="109"/>
  <c r="AD2423" i="109" s="1"/>
  <c r="AD2232" i="109"/>
  <c r="AD2425" i="109" s="1"/>
  <c r="AD2240" i="109"/>
  <c r="AD2433" i="109" s="1"/>
  <c r="AD2194" i="109"/>
  <c r="AD2387" i="109" s="1"/>
  <c r="AD2241" i="109"/>
  <c r="AD2200" i="109"/>
  <c r="AD2393" i="109" s="1"/>
  <c r="AD2187" i="109"/>
  <c r="AD2380" i="109" s="1"/>
  <c r="AD2203" i="109"/>
  <c r="AD2396" i="109" s="1"/>
  <c r="AD2221" i="109"/>
  <c r="AD2414" i="109" s="1"/>
  <c r="AD2199" i="109"/>
  <c r="AD2392" i="109" s="1"/>
  <c r="AD2244" i="109"/>
  <c r="AD2437" i="109" s="1"/>
  <c r="AD2197" i="109"/>
  <c r="AD2390" i="109" s="1"/>
  <c r="AD2220" i="109"/>
  <c r="AD2413" i="109" s="1"/>
  <c r="AD2228" i="109"/>
  <c r="AD2421" i="109" s="1"/>
  <c r="AD2215" i="109"/>
  <c r="AD2408" i="109" s="1"/>
  <c r="AD2233" i="109"/>
  <c r="AD2426" i="109" s="1"/>
  <c r="AD2245" i="109"/>
  <c r="AD2438" i="109" s="1"/>
  <c r="AD2224" i="109"/>
  <c r="AD2417" i="109" s="1"/>
  <c r="AD2219" i="109"/>
  <c r="AD2412" i="109" s="1"/>
  <c r="AD2195" i="109"/>
  <c r="AD2388" i="109" s="1"/>
  <c r="AD2237" i="109"/>
  <c r="AD2430" i="109" s="1"/>
  <c r="AD2242" i="109"/>
  <c r="AD2435" i="109" s="1"/>
  <c r="AD2201" i="109"/>
  <c r="AD2189" i="109"/>
  <c r="AD2382" i="109" s="1"/>
  <c r="AD2239" i="109"/>
  <c r="AD2432" i="109" s="1"/>
  <c r="AD2206" i="109"/>
  <c r="AD2399" i="109" s="1"/>
  <c r="AD2214" i="109"/>
  <c r="AD2407" i="109" s="1"/>
  <c r="AD2226" i="109"/>
  <c r="AD2419" i="109" s="1"/>
  <c r="AD2209" i="109"/>
  <c r="AD2186" i="109"/>
  <c r="AD2379" i="109" s="1"/>
  <c r="AD2227" i="109"/>
  <c r="AD2420" i="109" s="1"/>
  <c r="AD2218" i="109"/>
  <c r="AD2234" i="109"/>
  <c r="AD2427" i="109" s="1"/>
  <c r="AD2196" i="109"/>
  <c r="AD2211" i="109"/>
  <c r="AD2404" i="109" s="1"/>
  <c r="AD2185" i="109"/>
  <c r="AD2378" i="109" s="1"/>
  <c r="AB2181" i="109"/>
  <c r="AB2374" i="109" s="1"/>
  <c r="AB2067" i="109"/>
  <c r="AB2260" i="109" s="1"/>
  <c r="AB2182" i="109"/>
  <c r="AB2375" i="109" s="1"/>
  <c r="AB2175" i="109"/>
  <c r="AB2368" i="109" s="1"/>
  <c r="AB2084" i="109"/>
  <c r="AB2277" i="109" s="1"/>
  <c r="AB2060" i="109"/>
  <c r="AB2253" i="109" s="1"/>
  <c r="AB2058" i="109"/>
  <c r="AB2251" i="109" s="1"/>
  <c r="AB2102" i="109"/>
  <c r="AB2295" i="109" s="1"/>
  <c r="AB2179" i="109"/>
  <c r="AB2372" i="109" s="1"/>
  <c r="AB2177" i="109"/>
  <c r="AB2370" i="109" s="1"/>
  <c r="AB2178" i="109"/>
  <c r="AB2371" i="109" s="1"/>
  <c r="AB2089" i="109"/>
  <c r="AB2282" i="109" s="1"/>
  <c r="AB2105" i="109"/>
  <c r="AB2298" i="109" s="1"/>
  <c r="AB2079" i="109"/>
  <c r="AB2272" i="109" s="1"/>
  <c r="AB2180" i="109"/>
  <c r="AB2373" i="109" s="1"/>
  <c r="AB2081" i="109"/>
  <c r="AB2274" i="109" s="1"/>
  <c r="AF2183" i="109"/>
  <c r="AF2223" i="109"/>
  <c r="AF2416" i="109" s="1"/>
  <c r="AF2202" i="109"/>
  <c r="AF2395" i="109" s="1"/>
  <c r="AF2216" i="109"/>
  <c r="AF2409" i="109" s="1"/>
  <c r="AF2207" i="109"/>
  <c r="AF2400" i="109" s="1"/>
  <c r="AG458" i="109"/>
  <c r="BB2107" i="109"/>
  <c r="BB2300" i="109" s="1"/>
  <c r="AE2056" i="109"/>
  <c r="AE2249" i="109" s="1"/>
  <c r="BA2091" i="109"/>
  <c r="BA2284" i="109" s="1"/>
  <c r="CH20" i="119"/>
  <c r="BC1913" i="109"/>
  <c r="BE1637" i="109"/>
  <c r="BF1844" i="109" s="1"/>
  <c r="BA1442" i="109"/>
  <c r="BB1649" i="109" s="1"/>
  <c r="BB1891" i="109"/>
  <c r="BD1505" i="109"/>
  <c r="BE1712" i="109" s="1"/>
  <c r="BA1437" i="109"/>
  <c r="BB1644" i="109" s="1"/>
  <c r="AX1435" i="109"/>
  <c r="AY1642" i="109" s="1"/>
  <c r="AW1638" i="109"/>
  <c r="BC1481" i="109"/>
  <c r="BD1688" i="109" s="1"/>
  <c r="BC1895" i="109"/>
  <c r="BD1499" i="109"/>
  <c r="BE1706" i="109" s="1"/>
  <c r="AW1845" i="109"/>
  <c r="CA34" i="119" s="1"/>
  <c r="BI1714" i="109"/>
  <c r="BC1477" i="109"/>
  <c r="BD1684" i="109" s="1"/>
  <c r="BB2288" i="109"/>
  <c r="AF993" i="109"/>
  <c r="AF909" i="109"/>
  <c r="AF866" i="109"/>
  <c r="AF1006" i="109"/>
  <c r="AF1028" i="109"/>
  <c r="AF997" i="109"/>
  <c r="AF1018" i="109"/>
  <c r="AF1039" i="109"/>
  <c r="AF995" i="109"/>
  <c r="AF943" i="109"/>
  <c r="AF1029" i="109"/>
  <c r="AF1025" i="109"/>
  <c r="AF963" i="109"/>
  <c r="AF984" i="109"/>
  <c r="AF891" i="109"/>
  <c r="AF972" i="109"/>
  <c r="AF944" i="109"/>
  <c r="AF994" i="109"/>
  <c r="AF915" i="109"/>
  <c r="AF945" i="109"/>
  <c r="AF1022" i="109"/>
  <c r="AF925" i="109"/>
  <c r="AF864" i="109"/>
  <c r="AF1027" i="109"/>
  <c r="AF1011" i="109"/>
  <c r="AF968" i="109"/>
  <c r="AF906" i="109"/>
  <c r="AF951" i="109"/>
  <c r="AF971" i="109"/>
  <c r="AF967" i="109"/>
  <c r="AF958" i="109"/>
  <c r="AF979" i="109"/>
  <c r="AF983" i="109"/>
  <c r="AF1019" i="109"/>
  <c r="AF1002" i="109"/>
  <c r="AF956" i="109"/>
  <c r="AF977" i="109"/>
  <c r="AF839" i="109"/>
  <c r="AF935" i="109"/>
  <c r="AF875" i="109"/>
  <c r="AF1024" i="109"/>
  <c r="AF988" i="109"/>
  <c r="AF916" i="109"/>
  <c r="AF1023" i="109"/>
  <c r="AF962" i="109"/>
  <c r="AF978" i="109"/>
  <c r="AF974" i="109"/>
  <c r="AF957" i="109"/>
  <c r="AF1009" i="109"/>
  <c r="AF888" i="109"/>
  <c r="AF1042" i="109"/>
  <c r="AF880" i="109"/>
  <c r="AF982" i="109"/>
  <c r="AF975" i="109"/>
  <c r="AF1036" i="109"/>
  <c r="AF918" i="109"/>
  <c r="AF1012" i="109"/>
  <c r="AF1034" i="109"/>
  <c r="AF929" i="109"/>
  <c r="AF960" i="109"/>
  <c r="AF953" i="109"/>
  <c r="AF1003" i="109"/>
  <c r="AF1026" i="109"/>
  <c r="AF950" i="109"/>
  <c r="AF894" i="109"/>
  <c r="AF996" i="109"/>
  <c r="AF1016" i="109"/>
  <c r="AF1017" i="109"/>
  <c r="AF1041" i="109"/>
  <c r="AF952" i="109"/>
  <c r="AF992" i="109"/>
  <c r="AF947" i="109"/>
  <c r="AF989" i="109"/>
  <c r="AF919" i="109"/>
  <c r="AK1047" i="109"/>
  <c r="AJ1237" i="109"/>
  <c r="AF940" i="109"/>
  <c r="AG403" i="109"/>
  <c r="AG621" i="109"/>
  <c r="AG455" i="109"/>
  <c r="AG673" i="109"/>
  <c r="AG648" i="109"/>
  <c r="AG430" i="109"/>
  <c r="AG428" i="109"/>
  <c r="AG646" i="109"/>
  <c r="AG676" i="109"/>
  <c r="AG628" i="109"/>
  <c r="AG846" i="109" s="1"/>
  <c r="AG410" i="109"/>
  <c r="AG444" i="109"/>
  <c r="AG662" i="109"/>
  <c r="AG439" i="109"/>
  <c r="AG657" i="109"/>
  <c r="AG670" i="109"/>
  <c r="AG452" i="109"/>
  <c r="AF870" i="109"/>
  <c r="AF829" i="109"/>
  <c r="AF2056" i="109" s="1"/>
  <c r="AG416" i="109"/>
  <c r="AG634" i="109"/>
  <c r="AG852" i="109" s="1"/>
  <c r="EK395" i="109"/>
  <c r="AG613" i="109"/>
  <c r="AG831" i="109" s="1"/>
  <c r="AG652" i="109"/>
  <c r="AG434" i="109"/>
  <c r="AG393" i="109"/>
  <c r="AG611" i="109"/>
  <c r="AD1903" i="109"/>
  <c r="AD1942" i="109"/>
  <c r="AD2136" i="109" s="1"/>
  <c r="AC2329" i="109"/>
  <c r="AD1966" i="109"/>
  <c r="AD2160" i="109" s="1"/>
  <c r="AC2353" i="109"/>
  <c r="AD1919" i="109"/>
  <c r="AD2113" i="109" s="1"/>
  <c r="AC2306" i="109"/>
  <c r="AD1929" i="109"/>
  <c r="AD2123" i="109" s="1"/>
  <c r="AC2316" i="109"/>
  <c r="AD1946" i="109"/>
  <c r="AD2140" i="109" s="1"/>
  <c r="AC2333" i="109"/>
  <c r="AD1947" i="109"/>
  <c r="AD2141" i="109" s="1"/>
  <c r="AC2334" i="109"/>
  <c r="AD1881" i="109"/>
  <c r="AD1971" i="109"/>
  <c r="AD2165" i="109" s="1"/>
  <c r="AD1981" i="109"/>
  <c r="AD1958" i="109"/>
  <c r="AD2152" i="109" s="1"/>
  <c r="AC2345" i="109"/>
  <c r="AD1979" i="109"/>
  <c r="AD2173" i="109" s="1"/>
  <c r="AD1923" i="109"/>
  <c r="AD2117" i="109" s="1"/>
  <c r="AC2310" i="109"/>
  <c r="AB2363" i="109"/>
  <c r="AD1959" i="109"/>
  <c r="AD2153" i="109" s="1"/>
  <c r="AC2346" i="109"/>
  <c r="AD1984" i="109"/>
  <c r="AD1926" i="109"/>
  <c r="AD2120" i="109" s="1"/>
  <c r="AC2313" i="109"/>
  <c r="AD1985" i="109"/>
  <c r="AD1963" i="109"/>
  <c r="AD2157" i="109" s="1"/>
  <c r="AD1950" i="109"/>
  <c r="AD2144" i="109" s="1"/>
  <c r="AC2337" i="109"/>
  <c r="AB2359" i="109"/>
  <c r="AD1956" i="109"/>
  <c r="AD2150" i="109" s="1"/>
  <c r="AD1927" i="109"/>
  <c r="AD2121" i="109" s="1"/>
  <c r="AD1983" i="109"/>
  <c r="AD1964" i="109"/>
  <c r="AD2158" i="109" s="1"/>
  <c r="AB2308" i="109"/>
  <c r="AB2338" i="109"/>
  <c r="AB2344" i="109"/>
  <c r="AB2351" i="109"/>
  <c r="AD1952" i="109"/>
  <c r="AD2146" i="109" s="1"/>
  <c r="AC2339" i="109"/>
  <c r="AD1976" i="109"/>
  <c r="AD2170" i="109" s="1"/>
  <c r="AC2363" i="109"/>
  <c r="AD1987" i="109"/>
  <c r="AD1949" i="109"/>
  <c r="AD2143" i="109" s="1"/>
  <c r="AC2336" i="109"/>
  <c r="AD1980" i="109"/>
  <c r="AD2174" i="109" s="1"/>
  <c r="AC2367" i="109"/>
  <c r="AD1935" i="109"/>
  <c r="AD2129" i="109" s="1"/>
  <c r="AD1954" i="109"/>
  <c r="AD2148" i="109" s="1"/>
  <c r="AC2341" i="109"/>
  <c r="AD1986" i="109"/>
  <c r="AB2303" i="109"/>
  <c r="AD1965" i="109"/>
  <c r="AD2159" i="109" s="1"/>
  <c r="AC2352" i="109"/>
  <c r="AD1900" i="109"/>
  <c r="AD2099" i="109" s="1"/>
  <c r="AD1972" i="109"/>
  <c r="AD2166" i="109" s="1"/>
  <c r="AD1982" i="109"/>
  <c r="AD2176" i="109" s="1"/>
  <c r="AC2369" i="109"/>
  <c r="AB2352" i="109"/>
  <c r="AD1967" i="109"/>
  <c r="AD2161" i="109" s="1"/>
  <c r="AD1921" i="109"/>
  <c r="AD2115" i="109" s="1"/>
  <c r="AC2308" i="109"/>
  <c r="AD1944" i="109"/>
  <c r="AD2138" i="109" s="1"/>
  <c r="AC2331" i="109"/>
  <c r="AB2347" i="109"/>
  <c r="AD1973" i="109"/>
  <c r="AD2167" i="109" s="1"/>
  <c r="AC2360" i="109"/>
  <c r="AD1951" i="109"/>
  <c r="AD2145" i="109" s="1"/>
  <c r="AC2338" i="109"/>
  <c r="AD1957" i="109"/>
  <c r="AD2151" i="109" s="1"/>
  <c r="AC2344" i="109"/>
  <c r="AB2318" i="109"/>
  <c r="AD1879" i="109"/>
  <c r="AD1968" i="109"/>
  <c r="AD2162" i="109" s="1"/>
  <c r="AC2355" i="109"/>
  <c r="AD1955" i="109"/>
  <c r="AD2149" i="109" s="1"/>
  <c r="AD1974" i="109"/>
  <c r="AD2168" i="109" s="1"/>
  <c r="AB2315" i="109"/>
  <c r="AB2365" i="109"/>
  <c r="AB2349" i="109"/>
  <c r="AD1916" i="109"/>
  <c r="AD2110" i="109" s="1"/>
  <c r="AD1961" i="109"/>
  <c r="AD2155" i="109" s="1"/>
  <c r="AC2348" i="109"/>
  <c r="AD1988" i="109"/>
  <c r="AD1915" i="109"/>
  <c r="AD2109" i="109" s="1"/>
  <c r="AC2302" i="109"/>
  <c r="AD1937" i="109"/>
  <c r="AD2131" i="109" s="1"/>
  <c r="AC2324" i="109"/>
  <c r="AB2346" i="109"/>
  <c r="AD1977" i="109"/>
  <c r="AD2171" i="109" s="1"/>
  <c r="AD1906" i="109"/>
  <c r="AD1953" i="109"/>
  <c r="AD2147" i="109" s="1"/>
  <c r="AC2340" i="109"/>
  <c r="AD1939" i="109"/>
  <c r="AD2133" i="109" s="1"/>
  <c r="AC2326" i="109"/>
  <c r="AD1960" i="109"/>
  <c r="AD2154" i="109" s="1"/>
  <c r="AC2347" i="109"/>
  <c r="AB2337" i="109"/>
  <c r="AD1931" i="109"/>
  <c r="AD2125" i="109" s="1"/>
  <c r="AC2318" i="109"/>
  <c r="AB2310" i="109"/>
  <c r="AD1884" i="109"/>
  <c r="AD1933" i="109"/>
  <c r="AD2127" i="109" s="1"/>
  <c r="AD1928" i="109"/>
  <c r="AD2122" i="109" s="1"/>
  <c r="AD1969" i="109"/>
  <c r="AD2163" i="109" s="1"/>
  <c r="AC2356" i="109"/>
  <c r="AD1978" i="109"/>
  <c r="AD2172" i="109" s="1"/>
  <c r="AC2365" i="109"/>
  <c r="AD1970" i="109"/>
  <c r="AD2164" i="109" s="1"/>
  <c r="AC2357" i="109"/>
  <c r="AD1962" i="109"/>
  <c r="AD2156" i="109" s="1"/>
  <c r="AD1975" i="109"/>
  <c r="AD2169" i="109" s="1"/>
  <c r="AC2362" i="109"/>
  <c r="AD1889" i="109"/>
  <c r="AD1925" i="109"/>
  <c r="AD2119" i="109" s="1"/>
  <c r="AC2312" i="109"/>
  <c r="AB2355" i="109"/>
  <c r="AG1849" i="109"/>
  <c r="AD1851" i="109"/>
  <c r="AD2058" i="109" s="1"/>
  <c r="AC2052" i="109"/>
  <c r="AB2266" i="109"/>
  <c r="AD1869" i="109"/>
  <c r="AD2073" i="109" s="1"/>
  <c r="AC2266" i="109"/>
  <c r="AD1863" i="109"/>
  <c r="AD2067" i="109" s="1"/>
  <c r="AD1856" i="109"/>
  <c r="AA2439" i="109"/>
  <c r="AF1030" i="109"/>
  <c r="AF942" i="109"/>
  <c r="AF948" i="109"/>
  <c r="AF1008" i="109"/>
  <c r="AF970" i="109"/>
  <c r="AF938" i="109"/>
  <c r="AF1021" i="109"/>
  <c r="AF991" i="109"/>
  <c r="AG526" i="109"/>
  <c r="AG744" i="109"/>
  <c r="AG507" i="109"/>
  <c r="AG725" i="109"/>
  <c r="AG593" i="109"/>
  <c r="AG811" i="109"/>
  <c r="AG805" i="109"/>
  <c r="AG587" i="109"/>
  <c r="AG521" i="109"/>
  <c r="AG739" i="109"/>
  <c r="AG566" i="109"/>
  <c r="AG784" i="109"/>
  <c r="AG519" i="109"/>
  <c r="AG737" i="109"/>
  <c r="AG955" i="109" s="1"/>
  <c r="AG572" i="109"/>
  <c r="AG790" i="109"/>
  <c r="AG524" i="109"/>
  <c r="AG742" i="109"/>
  <c r="AG741" i="109"/>
  <c r="AG959" i="109" s="1"/>
  <c r="AG523" i="109"/>
  <c r="AG599" i="109"/>
  <c r="AF2431" i="109"/>
  <c r="AG817" i="109"/>
  <c r="AG1035" i="109" s="1"/>
  <c r="AG573" i="109"/>
  <c r="AG791" i="109"/>
  <c r="AG556" i="109"/>
  <c r="AG774" i="109"/>
  <c r="AG470" i="109"/>
  <c r="AG688" i="109"/>
  <c r="AG799" i="109"/>
  <c r="AG581" i="109"/>
  <c r="AG776" i="109"/>
  <c r="AG558" i="109"/>
  <c r="AG504" i="109"/>
  <c r="AG722" i="109"/>
  <c r="AG502" i="109"/>
  <c r="AG720" i="109"/>
  <c r="AG563" i="109"/>
  <c r="AG781" i="109"/>
  <c r="AG999" i="109" s="1"/>
  <c r="AG510" i="109"/>
  <c r="AG728" i="109"/>
  <c r="AG946" i="109" s="1"/>
  <c r="AG750" i="109"/>
  <c r="AG532" i="109"/>
  <c r="AG698" i="109"/>
  <c r="AG480" i="109"/>
  <c r="AG778" i="109"/>
  <c r="AG560" i="109"/>
  <c r="AG590" i="109"/>
  <c r="AG808" i="109"/>
  <c r="AG806" i="109"/>
  <c r="AG588" i="109"/>
  <c r="AG506" i="109"/>
  <c r="AG724" i="109"/>
  <c r="AG481" i="109"/>
  <c r="AG699" i="109"/>
  <c r="AG917" i="109" s="1"/>
  <c r="AG687" i="109"/>
  <c r="AG469" i="109"/>
  <c r="AG727" i="109"/>
  <c r="AG509" i="109"/>
  <c r="AE2383" i="109"/>
  <c r="AG543" i="109"/>
  <c r="AG761" i="109"/>
  <c r="AG788" i="109"/>
  <c r="AG570" i="109"/>
  <c r="AE2400" i="109"/>
  <c r="AG735" i="109"/>
  <c r="AG517" i="109"/>
  <c r="AG562" i="109"/>
  <c r="AG780" i="109"/>
  <c r="AG998" i="109" s="1"/>
  <c r="AF923" i="109"/>
  <c r="AG749" i="109"/>
  <c r="AG531" i="109"/>
  <c r="AG747" i="109"/>
  <c r="AG965" i="109" s="1"/>
  <c r="AG529" i="109"/>
  <c r="AG785" i="109"/>
  <c r="AG567" i="109"/>
  <c r="AG508" i="109"/>
  <c r="AG726" i="109"/>
  <c r="AG717" i="109"/>
  <c r="AG499" i="109"/>
  <c r="AG711" i="109"/>
  <c r="AG493" i="109"/>
  <c r="AG477" i="109"/>
  <c r="AG695" i="109"/>
  <c r="AG913" i="109" s="1"/>
  <c r="AG703" i="109"/>
  <c r="AG921" i="109" s="1"/>
  <c r="AG485" i="109"/>
  <c r="AG515" i="109"/>
  <c r="AG733" i="109"/>
  <c r="AG819" i="109"/>
  <c r="AG601" i="109"/>
  <c r="AG546" i="109"/>
  <c r="AG764" i="109"/>
  <c r="AG801" i="109"/>
  <c r="AG583" i="109"/>
  <c r="AG595" i="109"/>
  <c r="AG813" i="109"/>
  <c r="AG1031" i="109" s="1"/>
  <c r="AG719" i="109"/>
  <c r="AG937" i="109" s="1"/>
  <c r="AG501" i="109"/>
  <c r="AG821" i="109"/>
  <c r="AG603" i="109"/>
  <c r="AG527" i="109"/>
  <c r="AG745" i="109"/>
  <c r="AG786" i="109"/>
  <c r="AG1004" i="109" s="1"/>
  <c r="AG568" i="109"/>
  <c r="AG752" i="109"/>
  <c r="AG534" i="109"/>
  <c r="AG513" i="109"/>
  <c r="AG731" i="109"/>
  <c r="AG949" i="109" s="1"/>
  <c r="AG818" i="109"/>
  <c r="AG600" i="109"/>
  <c r="AG816" i="109"/>
  <c r="AG598" i="109"/>
  <c r="AG516" i="109"/>
  <c r="AG734" i="109"/>
  <c r="AG709" i="109"/>
  <c r="AG927" i="109" s="1"/>
  <c r="AG491" i="109"/>
  <c r="AG773" i="109"/>
  <c r="AG555" i="109"/>
  <c r="AG592" i="109"/>
  <c r="AG810" i="109"/>
  <c r="AG783" i="109"/>
  <c r="AG1001" i="109" s="1"/>
  <c r="AG565" i="109"/>
  <c r="AG714" i="109"/>
  <c r="AG496" i="109"/>
  <c r="AG559" i="109"/>
  <c r="AG777" i="109"/>
  <c r="AG549" i="109"/>
  <c r="AG767" i="109"/>
  <c r="AG985" i="109" s="1"/>
  <c r="AG751" i="109"/>
  <c r="AG969" i="109" s="1"/>
  <c r="AG533" i="109"/>
  <c r="AG564" i="109"/>
  <c r="AG782" i="109"/>
  <c r="AG1000" i="109" s="1"/>
  <c r="AG822" i="109"/>
  <c r="AG1040" i="109" s="1"/>
  <c r="AG604" i="109"/>
  <c r="AG700" i="109"/>
  <c r="AG482" i="109"/>
  <c r="AG823" i="109"/>
  <c r="AG605" i="109"/>
  <c r="AG576" i="109"/>
  <c r="AG794" i="109"/>
  <c r="AG765" i="109"/>
  <c r="AG547" i="109"/>
  <c r="AG772" i="109"/>
  <c r="AG990" i="109" s="1"/>
  <c r="AG554" i="109"/>
  <c r="AG557" i="109"/>
  <c r="AG775" i="109"/>
  <c r="AG540" i="109"/>
  <c r="AG758" i="109"/>
  <c r="AG976" i="109" s="1"/>
  <c r="AG542" i="109"/>
  <c r="AG760" i="109"/>
  <c r="AG520" i="109"/>
  <c r="AG738" i="109"/>
  <c r="AG597" i="109"/>
  <c r="AG815" i="109"/>
  <c r="AG1033" i="109" s="1"/>
  <c r="AG748" i="109"/>
  <c r="AG966" i="109" s="1"/>
  <c r="AG530" i="109"/>
  <c r="AG548" i="109"/>
  <c r="AG766" i="109"/>
  <c r="AG770" i="109"/>
  <c r="AG552" i="109"/>
  <c r="AG809" i="109"/>
  <c r="AG591" i="109"/>
  <c r="AG743" i="109"/>
  <c r="AG961" i="109" s="1"/>
  <c r="AG525" i="109"/>
  <c r="AG536" i="109"/>
  <c r="AG754" i="109"/>
  <c r="AG553" i="109"/>
  <c r="AG771" i="109"/>
  <c r="AG541" i="109"/>
  <c r="AG759" i="109"/>
  <c r="AG762" i="109"/>
  <c r="AG980" i="109" s="1"/>
  <c r="AG544" i="109"/>
  <c r="AG537" i="109"/>
  <c r="AG755" i="109"/>
  <c r="AG973" i="109" s="1"/>
  <c r="AG691" i="109"/>
  <c r="AG473" i="109"/>
  <c r="AG561" i="109"/>
  <c r="AG779" i="109"/>
  <c r="AG522" i="109"/>
  <c r="AG740" i="109"/>
  <c r="AG578" i="109"/>
  <c r="AG796" i="109"/>
  <c r="AG1014" i="109" s="1"/>
  <c r="AG792" i="109"/>
  <c r="AG1010" i="109" s="1"/>
  <c r="AG574" i="109"/>
  <c r="AG538" i="109"/>
  <c r="AG756" i="109"/>
  <c r="AG789" i="109"/>
  <c r="AG1007" i="109" s="1"/>
  <c r="AG571" i="109"/>
  <c r="AG535" i="109"/>
  <c r="AG753" i="109"/>
  <c r="AG514" i="109"/>
  <c r="AG732" i="109"/>
  <c r="AG746" i="109"/>
  <c r="AG964" i="109" s="1"/>
  <c r="AG528" i="109"/>
  <c r="AE2409" i="109"/>
  <c r="AE2401" i="109"/>
  <c r="AG798" i="109"/>
  <c r="AG580" i="109"/>
  <c r="AG577" i="109"/>
  <c r="AG795" i="109"/>
  <c r="AG1013" i="109" s="1"/>
  <c r="AF905" i="109"/>
  <c r="AF825" i="109"/>
  <c r="AN33" i="119" s="1"/>
  <c r="AG512" i="109"/>
  <c r="AG730" i="109"/>
  <c r="AG757" i="109"/>
  <c r="AG539" i="109"/>
  <c r="AG487" i="109"/>
  <c r="AG705" i="109"/>
  <c r="AG701" i="109"/>
  <c r="AG483" i="109"/>
  <c r="AF1037" i="109"/>
  <c r="AG768" i="109"/>
  <c r="AG986" i="109" s="1"/>
  <c r="AG550" i="109"/>
  <c r="AG475" i="109"/>
  <c r="AG693" i="109"/>
  <c r="AG911" i="109" s="1"/>
  <c r="AF2383" i="109"/>
  <c r="AG769" i="109"/>
  <c r="AG987" i="109" s="1"/>
  <c r="AG551" i="109"/>
  <c r="AG807" i="109"/>
  <c r="AG589" i="109"/>
  <c r="AG511" i="109"/>
  <c r="AG729" i="109"/>
  <c r="AG814" i="109"/>
  <c r="AG1032" i="109" s="1"/>
  <c r="AG596" i="109"/>
  <c r="AG479" i="109"/>
  <c r="AG697" i="109"/>
  <c r="AG586" i="109"/>
  <c r="AG804" i="109"/>
  <c r="AG1022" i="109" s="1"/>
  <c r="AG820" i="109"/>
  <c r="AG1038" i="109" s="1"/>
  <c r="AG602" i="109"/>
  <c r="AG707" i="109"/>
  <c r="AG489" i="109"/>
  <c r="AG575" i="109"/>
  <c r="AG793" i="109"/>
  <c r="AF932" i="109"/>
  <c r="AG800" i="109"/>
  <c r="AG582" i="109"/>
  <c r="AG545" i="109"/>
  <c r="AG763" i="109"/>
  <c r="AG981" i="109" s="1"/>
  <c r="AG585" i="109"/>
  <c r="AG803" i="109"/>
  <c r="AE2403" i="109"/>
  <c r="AG505" i="109"/>
  <c r="AG723" i="109"/>
  <c r="AG941" i="109" s="1"/>
  <c r="AG584" i="109"/>
  <c r="AG802" i="109"/>
  <c r="AG1020" i="109" s="1"/>
  <c r="AG594" i="109"/>
  <c r="AG812" i="109"/>
  <c r="AG736" i="109"/>
  <c r="AG954" i="109" s="1"/>
  <c r="AG518" i="109"/>
  <c r="AG606" i="109"/>
  <c r="AG824" i="109"/>
  <c r="AG787" i="109"/>
  <c r="AG1005" i="109" s="1"/>
  <c r="AG569" i="109"/>
  <c r="AG579" i="109"/>
  <c r="AF2411" i="109"/>
  <c r="AG797" i="109"/>
  <c r="AG1015" i="109" s="1"/>
  <c r="BY1845" i="109"/>
  <c r="BL2052" i="109"/>
  <c r="BZ1431" i="109"/>
  <c r="BY1638" i="109"/>
  <c r="AG997" i="109" l="1"/>
  <c r="AG1018" i="109"/>
  <c r="EK458" i="109"/>
  <c r="AH458" i="109"/>
  <c r="AJ676" i="109" s="1"/>
  <c r="AC2251" i="109"/>
  <c r="EK596" i="109"/>
  <c r="AG2235" i="109"/>
  <c r="AG2428" i="109" s="1"/>
  <c r="EK577" i="109"/>
  <c r="AG2216" i="109"/>
  <c r="EK537" i="109"/>
  <c r="EK554" i="109"/>
  <c r="AG2193" i="109"/>
  <c r="EK598" i="109"/>
  <c r="EK601" i="109"/>
  <c r="EK569" i="109"/>
  <c r="AG2208" i="109"/>
  <c r="AG2401" i="109" s="1"/>
  <c r="EK575" i="109"/>
  <c r="EK553" i="109"/>
  <c r="EK603" i="109"/>
  <c r="EK583" i="109"/>
  <c r="AC2089" i="109"/>
  <c r="AC2282" i="109" s="1"/>
  <c r="AC2067" i="109"/>
  <c r="AC2260" i="109" s="1"/>
  <c r="AC2079" i="109"/>
  <c r="AC2272" i="109" s="1"/>
  <c r="AC2180" i="109"/>
  <c r="AC2373" i="109" s="1"/>
  <c r="AC2060" i="109"/>
  <c r="AC2102" i="109"/>
  <c r="AC2295" i="109" s="1"/>
  <c r="AC2182" i="109"/>
  <c r="AC2375" i="109" s="1"/>
  <c r="AC2177" i="109"/>
  <c r="AC2370" i="109" s="1"/>
  <c r="AC2105" i="109"/>
  <c r="AC2298" i="109" s="1"/>
  <c r="AC2178" i="109"/>
  <c r="AC2371" i="109" s="1"/>
  <c r="AC2081" i="109"/>
  <c r="AC2274" i="109" s="1"/>
  <c r="AC2084" i="109"/>
  <c r="AC2277" i="109" s="1"/>
  <c r="AC2179" i="109"/>
  <c r="AC2372" i="109" s="1"/>
  <c r="AC2175" i="109"/>
  <c r="AC2368" i="109" s="1"/>
  <c r="AC2181" i="109"/>
  <c r="AC2374" i="109" s="1"/>
  <c r="EK410" i="109"/>
  <c r="AD2389" i="109"/>
  <c r="AE2377" i="109"/>
  <c r="AD2377" i="109"/>
  <c r="EK571" i="109"/>
  <c r="AG2210" i="109"/>
  <c r="AG2403" i="109" s="1"/>
  <c r="EK538" i="109"/>
  <c r="EK544" i="109"/>
  <c r="AG2183" i="109"/>
  <c r="EK552" i="109"/>
  <c r="EK597" i="109"/>
  <c r="AG2236" i="109"/>
  <c r="EK542" i="109"/>
  <c r="EK576" i="109"/>
  <c r="EK565" i="109"/>
  <c r="AG2204" i="109"/>
  <c r="EK592" i="109"/>
  <c r="EK568" i="109"/>
  <c r="AG2207" i="109"/>
  <c r="AG2400" i="109" s="1"/>
  <c r="EK595" i="109"/>
  <c r="AG2234" i="109"/>
  <c r="AG2427" i="109" s="1"/>
  <c r="EK558" i="109"/>
  <c r="EK599" i="109"/>
  <c r="AG2238" i="109"/>
  <c r="AG2431" i="109" s="1"/>
  <c r="EK593" i="109"/>
  <c r="EK582" i="109"/>
  <c r="AG2221" i="109"/>
  <c r="EK574" i="109"/>
  <c r="AG2213" i="109"/>
  <c r="AG2406" i="109" s="1"/>
  <c r="EK547" i="109"/>
  <c r="EK605" i="109"/>
  <c r="EK604" i="109"/>
  <c r="AG2243" i="109"/>
  <c r="AG2436" i="109" s="1"/>
  <c r="EK559" i="109"/>
  <c r="EK555" i="109"/>
  <c r="EK600" i="109"/>
  <c r="EK562" i="109"/>
  <c r="AG2201" i="109"/>
  <c r="AG2394" i="109" s="1"/>
  <c r="EK590" i="109"/>
  <c r="EK563" i="109"/>
  <c r="AG2202" i="109"/>
  <c r="AG2395" i="109" s="1"/>
  <c r="EK573" i="109"/>
  <c r="EK587" i="109"/>
  <c r="EK551" i="109"/>
  <c r="AG2190" i="109"/>
  <c r="AG2383" i="109" s="1"/>
  <c r="EK580" i="109"/>
  <c r="EK578" i="109"/>
  <c r="AG2217" i="109"/>
  <c r="AG2410" i="109" s="1"/>
  <c r="EK561" i="109"/>
  <c r="AG2200" i="109"/>
  <c r="EK591" i="109"/>
  <c r="EK564" i="109"/>
  <c r="AG2203" i="109"/>
  <c r="AG2396" i="109" s="1"/>
  <c r="EK546" i="109"/>
  <c r="EK567" i="109"/>
  <c r="EK570" i="109"/>
  <c r="EK543" i="109"/>
  <c r="EK588" i="109"/>
  <c r="EK560" i="109"/>
  <c r="EK581" i="109"/>
  <c r="EK572" i="109"/>
  <c r="EK566" i="109"/>
  <c r="EK434" i="109"/>
  <c r="EK439" i="109"/>
  <c r="EK428" i="109"/>
  <c r="EK455" i="109"/>
  <c r="EK403" i="109"/>
  <c r="AD2402" i="109"/>
  <c r="AD2434" i="109"/>
  <c r="AD2391" i="109"/>
  <c r="AF2093" i="109"/>
  <c r="AF2286" i="109" s="1"/>
  <c r="EK541" i="109"/>
  <c r="EK557" i="109"/>
  <c r="EK556" i="109"/>
  <c r="EK416" i="109"/>
  <c r="EK430" i="109"/>
  <c r="AE2411" i="109"/>
  <c r="AD2411" i="109"/>
  <c r="AD2406" i="109"/>
  <c r="AE2406" i="109"/>
  <c r="AD2397" i="109"/>
  <c r="EK584" i="109"/>
  <c r="AG2223" i="109"/>
  <c r="AG2416" i="109" s="1"/>
  <c r="EK545" i="109"/>
  <c r="AG2184" i="109"/>
  <c r="AG2377" i="109" s="1"/>
  <c r="EK539" i="109"/>
  <c r="EK536" i="109"/>
  <c r="EK548" i="109"/>
  <c r="EK540" i="109"/>
  <c r="EK549" i="109"/>
  <c r="AG2188" i="109"/>
  <c r="AG2381" i="109" s="1"/>
  <c r="EK579" i="109"/>
  <c r="AG2218" i="109"/>
  <c r="AG2411" i="109" s="1"/>
  <c r="EK606" i="109"/>
  <c r="EK594" i="109"/>
  <c r="EK585" i="109"/>
  <c r="EK602" i="109"/>
  <c r="AG2241" i="109"/>
  <c r="AG2434" i="109" s="1"/>
  <c r="EK586" i="109"/>
  <c r="AG2225" i="109"/>
  <c r="EK589" i="109"/>
  <c r="EK550" i="109"/>
  <c r="AG2189" i="109"/>
  <c r="AG2382" i="109" s="1"/>
  <c r="EK444" i="109"/>
  <c r="AD2394" i="109"/>
  <c r="AD2381" i="109"/>
  <c r="EK518" i="109"/>
  <c r="BB2091" i="109"/>
  <c r="BB2284" i="109" s="1"/>
  <c r="EK529" i="109"/>
  <c r="EK506" i="109"/>
  <c r="EK393" i="109"/>
  <c r="EK489" i="109"/>
  <c r="EK479" i="109"/>
  <c r="EK487" i="109"/>
  <c r="EK520" i="109"/>
  <c r="EK496" i="109"/>
  <c r="EK534" i="109"/>
  <c r="EK515" i="109"/>
  <c r="EK499" i="109"/>
  <c r="EK510" i="109"/>
  <c r="EK507" i="109"/>
  <c r="EK512" i="109"/>
  <c r="EK528" i="109"/>
  <c r="EK516" i="109"/>
  <c r="EK477" i="109"/>
  <c r="EK517" i="109"/>
  <c r="EK509" i="109"/>
  <c r="EK532" i="109"/>
  <c r="BC2107" i="109"/>
  <c r="BC2300" i="109" s="1"/>
  <c r="EK511" i="109"/>
  <c r="EK475" i="109"/>
  <c r="EK483" i="109"/>
  <c r="EK482" i="109"/>
  <c r="EK533" i="109"/>
  <c r="EK491" i="109"/>
  <c r="EK485" i="109"/>
  <c r="EK531" i="109"/>
  <c r="EK481" i="109"/>
  <c r="EK504" i="109"/>
  <c r="EK452" i="109"/>
  <c r="EK505" i="109"/>
  <c r="EK514" i="109"/>
  <c r="EK513" i="109"/>
  <c r="EK508" i="109"/>
  <c r="EK470" i="109"/>
  <c r="EK523" i="109"/>
  <c r="EK535" i="109"/>
  <c r="EK522" i="109"/>
  <c r="EK473" i="109"/>
  <c r="EK525" i="109"/>
  <c r="EK530" i="109"/>
  <c r="EK527" i="109"/>
  <c r="EK501" i="109"/>
  <c r="EK493" i="109"/>
  <c r="EK469" i="109"/>
  <c r="EK480" i="109"/>
  <c r="EK502" i="109"/>
  <c r="EK524" i="109"/>
  <c r="EK519" i="109"/>
  <c r="EK521" i="109"/>
  <c r="EK526" i="109"/>
  <c r="AF2249" i="109"/>
  <c r="BC2095" i="109"/>
  <c r="BC2288" i="109" s="1"/>
  <c r="BC1891" i="109"/>
  <c r="BC2091" i="109" s="1"/>
  <c r="CI20" i="119"/>
  <c r="AG1028" i="109"/>
  <c r="AG2231" i="109" s="1"/>
  <c r="BD1913" i="109"/>
  <c r="AG993" i="109"/>
  <c r="AG2196" i="109" s="1"/>
  <c r="BD1477" i="109"/>
  <c r="BE1684" i="109" s="1"/>
  <c r="BD1895" i="109"/>
  <c r="BD2095" i="109" s="1"/>
  <c r="BD1481" i="109"/>
  <c r="BE1688" i="109" s="1"/>
  <c r="BE1505" i="109"/>
  <c r="BF1712" i="109" s="1"/>
  <c r="BE1499" i="109"/>
  <c r="BF1706" i="109" s="1"/>
  <c r="BB1437" i="109"/>
  <c r="BC1644" i="109" s="1"/>
  <c r="BB1442" i="109"/>
  <c r="BC1649" i="109" s="1"/>
  <c r="AY1435" i="109"/>
  <c r="AZ1642" i="109" s="1"/>
  <c r="AX1638" i="109"/>
  <c r="BF1637" i="109"/>
  <c r="BG1844" i="109" s="1"/>
  <c r="AX1845" i="109"/>
  <c r="CB34" i="119" s="1"/>
  <c r="AG1011" i="109"/>
  <c r="AG2214" i="109" s="1"/>
  <c r="AG944" i="109"/>
  <c r="AG1025" i="109"/>
  <c r="AG2228" i="109" s="1"/>
  <c r="AG1039" i="109"/>
  <c r="AG2242" i="109" s="1"/>
  <c r="AG1006" i="109"/>
  <c r="AG2209" i="109" s="1"/>
  <c r="AG1024" i="109"/>
  <c r="AG866" i="109"/>
  <c r="AG1029" i="109"/>
  <c r="AG2232" i="109" s="1"/>
  <c r="AG995" i="109"/>
  <c r="AG984" i="109"/>
  <c r="AG2187" i="109" s="1"/>
  <c r="AG915" i="109"/>
  <c r="AG906" i="109"/>
  <c r="AG962" i="109"/>
  <c r="AG864" i="109"/>
  <c r="AG943" i="109"/>
  <c r="AG925" i="109"/>
  <c r="AG963" i="109"/>
  <c r="AG1027" i="109"/>
  <c r="AG891" i="109"/>
  <c r="AG945" i="109"/>
  <c r="AG994" i="109"/>
  <c r="AG972" i="109"/>
  <c r="AG978" i="109"/>
  <c r="AG967" i="109"/>
  <c r="AG951" i="109"/>
  <c r="AG979" i="109"/>
  <c r="AG935" i="109"/>
  <c r="AG968" i="109"/>
  <c r="AG971" i="109"/>
  <c r="AG956" i="109"/>
  <c r="AG958" i="109"/>
  <c r="AG988" i="109"/>
  <c r="AG1023" i="109"/>
  <c r="AG2226" i="109" s="1"/>
  <c r="AG983" i="109"/>
  <c r="AG2186" i="109" s="1"/>
  <c r="AG947" i="109"/>
  <c r="AG875" i="109"/>
  <c r="AG974" i="109"/>
  <c r="AG916" i="109"/>
  <c r="AG1012" i="109"/>
  <c r="AG1019" i="109"/>
  <c r="AG977" i="109"/>
  <c r="AG1002" i="109"/>
  <c r="AG1042" i="109"/>
  <c r="AG888" i="109"/>
  <c r="AG880" i="109"/>
  <c r="AG2093" i="109" s="1"/>
  <c r="AG957" i="109"/>
  <c r="AG1009" i="109"/>
  <c r="AG1036" i="109"/>
  <c r="AG2239" i="109" s="1"/>
  <c r="AG982" i="109"/>
  <c r="AG975" i="109"/>
  <c r="AG918" i="109"/>
  <c r="AG960" i="109"/>
  <c r="AG1034" i="109"/>
  <c r="AG2237" i="109" s="1"/>
  <c r="AG929" i="109"/>
  <c r="AG992" i="109"/>
  <c r="AG1016" i="109"/>
  <c r="AG2219" i="109" s="1"/>
  <c r="AG953" i="109"/>
  <c r="AG894" i="109"/>
  <c r="AG1003" i="109"/>
  <c r="AG948" i="109"/>
  <c r="AG1026" i="109"/>
  <c r="AG950" i="109"/>
  <c r="AG870" i="109"/>
  <c r="AG996" i="109"/>
  <c r="AG2199" i="109" s="1"/>
  <c r="AG1030" i="109"/>
  <c r="AG2233" i="109" s="1"/>
  <c r="AG1017" i="109"/>
  <c r="AG952" i="109"/>
  <c r="AG989" i="109"/>
  <c r="AG1041" i="109"/>
  <c r="AG919" i="109"/>
  <c r="AG940" i="109"/>
  <c r="AG923" i="109"/>
  <c r="AG970" i="109"/>
  <c r="AG991" i="109"/>
  <c r="AK1237" i="109"/>
  <c r="AL1047" i="109"/>
  <c r="AG829" i="109"/>
  <c r="AH393" i="109"/>
  <c r="AJ611" i="109" s="1"/>
  <c r="AH611" i="109"/>
  <c r="AH444" i="109"/>
  <c r="AJ662" i="109" s="1"/>
  <c r="AH662" i="109"/>
  <c r="AH652" i="109"/>
  <c r="AH434" i="109"/>
  <c r="AJ652" i="109" s="1"/>
  <c r="AH676" i="109"/>
  <c r="AI676" i="109" s="1"/>
  <c r="AH430" i="109"/>
  <c r="AJ648" i="109" s="1"/>
  <c r="AH648" i="109"/>
  <c r="AH455" i="109"/>
  <c r="AJ673" i="109" s="1"/>
  <c r="AH673" i="109"/>
  <c r="AI673" i="109" s="1"/>
  <c r="AH403" i="109"/>
  <c r="AJ621" i="109" s="1"/>
  <c r="AH621" i="109"/>
  <c r="AI621" i="109" s="1"/>
  <c r="AG942" i="109"/>
  <c r="AE1960" i="109"/>
  <c r="AE2154" i="109" s="1"/>
  <c r="AD2347" i="109"/>
  <c r="AE1906" i="109"/>
  <c r="AC2361" i="109"/>
  <c r="AE1879" i="109"/>
  <c r="AC2354" i="109"/>
  <c r="AC2322" i="109"/>
  <c r="AE1980" i="109"/>
  <c r="AE2174" i="109" s="1"/>
  <c r="AC2314" i="109"/>
  <c r="AC2350" i="109"/>
  <c r="AE1959" i="109"/>
  <c r="AE2153" i="109" s="1"/>
  <c r="AE1889" i="109"/>
  <c r="AE1962" i="109"/>
  <c r="AE2156" i="109" s="1"/>
  <c r="AD2349" i="109"/>
  <c r="AE1978" i="109"/>
  <c r="AE2172" i="109" s="1"/>
  <c r="AD2365" i="109"/>
  <c r="AE1928" i="109"/>
  <c r="AE2122" i="109" s="1"/>
  <c r="AD2315" i="109"/>
  <c r="AC2364" i="109"/>
  <c r="AE1915" i="109"/>
  <c r="AE2109" i="109" s="1"/>
  <c r="AE1974" i="109"/>
  <c r="AE2168" i="109" s="1"/>
  <c r="AD2361" i="109"/>
  <c r="AE1957" i="109"/>
  <c r="AE2151" i="109" s="1"/>
  <c r="AE1944" i="109"/>
  <c r="AE2138" i="109" s="1"/>
  <c r="AE1967" i="109"/>
  <c r="AE2161" i="109" s="1"/>
  <c r="AD2354" i="109"/>
  <c r="AE1972" i="109"/>
  <c r="AE2166" i="109" s="1"/>
  <c r="AD2359" i="109"/>
  <c r="AE1986" i="109"/>
  <c r="AE1935" i="109"/>
  <c r="AE2129" i="109" s="1"/>
  <c r="AD2322" i="109"/>
  <c r="AE1987" i="109"/>
  <c r="AE1964" i="109"/>
  <c r="AE2158" i="109" s="1"/>
  <c r="AE1927" i="109"/>
  <c r="AE2121" i="109" s="1"/>
  <c r="AD2314" i="109"/>
  <c r="AE1963" i="109"/>
  <c r="AE2157" i="109" s="1"/>
  <c r="AD2350" i="109"/>
  <c r="AE1984" i="109"/>
  <c r="AE1981" i="109"/>
  <c r="AE1881" i="109"/>
  <c r="AE1946" i="109"/>
  <c r="AE2140" i="109" s="1"/>
  <c r="AE1919" i="109"/>
  <c r="AE2113" i="109" s="1"/>
  <c r="AD2306" i="109"/>
  <c r="AE1925" i="109"/>
  <c r="AE2119" i="109" s="1"/>
  <c r="AD2312" i="109"/>
  <c r="AE1975" i="109"/>
  <c r="AE2169" i="109" s="1"/>
  <c r="AE1970" i="109"/>
  <c r="AE2164" i="109" s="1"/>
  <c r="AE1969" i="109"/>
  <c r="AE2163" i="109" s="1"/>
  <c r="AD2356" i="109"/>
  <c r="AC2320" i="109"/>
  <c r="AE1884" i="109"/>
  <c r="AE1988" i="109"/>
  <c r="AE1961" i="109"/>
  <c r="AE2155" i="109" s="1"/>
  <c r="AE1916" i="109"/>
  <c r="AE2110" i="109" s="1"/>
  <c r="AD2303" i="109"/>
  <c r="AE1955" i="109"/>
  <c r="AE2149" i="109" s="1"/>
  <c r="AD2342" i="109"/>
  <c r="AE1951" i="109"/>
  <c r="AE2145" i="109" s="1"/>
  <c r="AD2338" i="109"/>
  <c r="AE1973" i="109"/>
  <c r="AE2167" i="109" s="1"/>
  <c r="AE1921" i="109"/>
  <c r="AE2115" i="109" s="1"/>
  <c r="AE1982" i="109"/>
  <c r="AE2176" i="109" s="1"/>
  <c r="AD2369" i="109"/>
  <c r="AE1900" i="109"/>
  <c r="AE2099" i="109" s="1"/>
  <c r="AD2292" i="109"/>
  <c r="AE1965" i="109"/>
  <c r="AE2159" i="109" s="1"/>
  <c r="AE1954" i="109"/>
  <c r="AE2148" i="109" s="1"/>
  <c r="AE1949" i="109"/>
  <c r="AE2143" i="109" s="1"/>
  <c r="AD2336" i="109"/>
  <c r="AE1976" i="109"/>
  <c r="AE2170" i="109" s="1"/>
  <c r="AD2363" i="109"/>
  <c r="AE1952" i="109"/>
  <c r="AE2146" i="109" s="1"/>
  <c r="AE1983" i="109"/>
  <c r="AE1956" i="109"/>
  <c r="AE2150" i="109" s="1"/>
  <c r="AE1950" i="109"/>
  <c r="AE2144" i="109" s="1"/>
  <c r="AD2337" i="109"/>
  <c r="AE1985" i="109"/>
  <c r="AE1926" i="109"/>
  <c r="AE2120" i="109" s="1"/>
  <c r="AE1923" i="109"/>
  <c r="AE2117" i="109" s="1"/>
  <c r="AD2310" i="109"/>
  <c r="AE1979" i="109"/>
  <c r="AE2173" i="109" s="1"/>
  <c r="AD2366" i="109"/>
  <c r="AE1958" i="109"/>
  <c r="AE2152" i="109" s="1"/>
  <c r="AD2345" i="109"/>
  <c r="AE1971" i="109"/>
  <c r="AE2165" i="109" s="1"/>
  <c r="AD2358" i="109"/>
  <c r="AE1947" i="109"/>
  <c r="AE2141" i="109" s="1"/>
  <c r="AE1929" i="109"/>
  <c r="AE2123" i="109" s="1"/>
  <c r="AD2316" i="109"/>
  <c r="AE1942" i="109"/>
  <c r="AE2136" i="109" s="1"/>
  <c r="AD2329" i="109"/>
  <c r="AE1933" i="109"/>
  <c r="AE2127" i="109" s="1"/>
  <c r="AD2320" i="109"/>
  <c r="AE1939" i="109"/>
  <c r="AE2133" i="109" s="1"/>
  <c r="AD2326" i="109"/>
  <c r="AC2349" i="109"/>
  <c r="AC2359" i="109"/>
  <c r="AE1931" i="109"/>
  <c r="AE2125" i="109" s="1"/>
  <c r="AE1953" i="109"/>
  <c r="AE2147" i="109" s="1"/>
  <c r="AE1977" i="109"/>
  <c r="AE2171" i="109" s="1"/>
  <c r="AD2364" i="109"/>
  <c r="AE1937" i="109"/>
  <c r="AE2131" i="109" s="1"/>
  <c r="AC2315" i="109"/>
  <c r="AC2342" i="109"/>
  <c r="AE1968" i="109"/>
  <c r="AE2162" i="109" s="1"/>
  <c r="AC2292" i="109"/>
  <c r="AC2303" i="109"/>
  <c r="AC2343" i="109"/>
  <c r="AC2366" i="109"/>
  <c r="AC2358" i="109"/>
  <c r="AC2351" i="109"/>
  <c r="AE1966" i="109"/>
  <c r="AE2160" i="109" s="1"/>
  <c r="AE1903" i="109"/>
  <c r="AE1863" i="109"/>
  <c r="AE2067" i="109" s="1"/>
  <c r="AC2253" i="109"/>
  <c r="AH1849" i="109"/>
  <c r="AJ1849" i="109" s="1"/>
  <c r="AE1856" i="109"/>
  <c r="AE1851" i="109"/>
  <c r="AE2058" i="109" s="1"/>
  <c r="AD2052" i="109"/>
  <c r="AE1869" i="109"/>
  <c r="AE2073" i="109" s="1"/>
  <c r="AD2266" i="109"/>
  <c r="AG932" i="109"/>
  <c r="AG938" i="109"/>
  <c r="AG1008" i="109"/>
  <c r="AG905" i="109"/>
  <c r="AG1021" i="109"/>
  <c r="AH824" i="109"/>
  <c r="AH606" i="109"/>
  <c r="AJ824" i="109" s="1"/>
  <c r="AH701" i="109"/>
  <c r="AI701" i="109" s="1"/>
  <c r="AH483" i="109"/>
  <c r="AJ701" i="109" s="1"/>
  <c r="AH823" i="109"/>
  <c r="AH605" i="109"/>
  <c r="AJ823" i="109" s="1"/>
  <c r="AH800" i="109"/>
  <c r="AI800" i="109" s="1"/>
  <c r="AH582" i="109"/>
  <c r="AJ800" i="109" s="1"/>
  <c r="AF1043" i="109"/>
  <c r="AH759" i="109"/>
  <c r="AI759" i="109" s="1"/>
  <c r="AH541" i="109"/>
  <c r="AJ759" i="109" s="1"/>
  <c r="AG2429" i="109"/>
  <c r="AH815" i="109"/>
  <c r="AI815" i="109" s="1"/>
  <c r="AH597" i="109"/>
  <c r="AJ815" i="109" s="1"/>
  <c r="AH775" i="109"/>
  <c r="AI775" i="109" s="1"/>
  <c r="AH557" i="109"/>
  <c r="AJ775" i="109" s="1"/>
  <c r="AG2386" i="109"/>
  <c r="AH547" i="109"/>
  <c r="AJ765" i="109" s="1"/>
  <c r="AH765" i="109"/>
  <c r="AI765" i="109" s="1"/>
  <c r="AH822" i="109"/>
  <c r="AI822" i="109" s="1"/>
  <c r="AH604" i="109"/>
  <c r="AJ822" i="109" s="1"/>
  <c r="AH783" i="109"/>
  <c r="AI783" i="109" s="1"/>
  <c r="AG2397" i="109"/>
  <c r="AH565" i="109"/>
  <c r="AJ783" i="109" s="1"/>
  <c r="AH534" i="109"/>
  <c r="AJ752" i="109" s="1"/>
  <c r="AH752" i="109"/>
  <c r="AI752" i="109" s="1"/>
  <c r="AH568" i="109"/>
  <c r="AJ786" i="109" s="1"/>
  <c r="AH786" i="109"/>
  <c r="AI786" i="109" s="1"/>
  <c r="AG1037" i="109"/>
  <c r="AG2240" i="109" s="1"/>
  <c r="AH726" i="109"/>
  <c r="AI726" i="109" s="1"/>
  <c r="AH508" i="109"/>
  <c r="AJ726" i="109" s="1"/>
  <c r="AH570" i="109"/>
  <c r="AJ788" i="109" s="1"/>
  <c r="AH788" i="109"/>
  <c r="AI788" i="109" s="1"/>
  <c r="AH506" i="109"/>
  <c r="AJ724" i="109" s="1"/>
  <c r="AH724" i="109"/>
  <c r="AI724" i="109" s="1"/>
  <c r="AH560" i="109"/>
  <c r="AJ778" i="109" s="1"/>
  <c r="AH778" i="109"/>
  <c r="AI778" i="109" s="1"/>
  <c r="AH728" i="109"/>
  <c r="AI728" i="109" s="1"/>
  <c r="AH510" i="109"/>
  <c r="AJ728" i="109" s="1"/>
  <c r="AH585" i="109"/>
  <c r="AJ803" i="109" s="1"/>
  <c r="AH803" i="109"/>
  <c r="AH798" i="109"/>
  <c r="AH580" i="109"/>
  <c r="AJ798" i="109" s="1"/>
  <c r="AH779" i="109"/>
  <c r="AI779" i="109" s="1"/>
  <c r="AH561" i="109"/>
  <c r="AJ779" i="109" s="1"/>
  <c r="AH799" i="109"/>
  <c r="AH581" i="109"/>
  <c r="AJ799" i="109" s="1"/>
  <c r="AH524" i="109"/>
  <c r="AJ742" i="109" s="1"/>
  <c r="AH742" i="109"/>
  <c r="AI742" i="109" s="1"/>
  <c r="AH812" i="109"/>
  <c r="AH594" i="109"/>
  <c r="AJ812" i="109" s="1"/>
  <c r="AH596" i="109"/>
  <c r="AJ814" i="109" s="1"/>
  <c r="AH814" i="109"/>
  <c r="AI814" i="109" s="1"/>
  <c r="AG2409" i="109"/>
  <c r="AF2401" i="109"/>
  <c r="AH574" i="109"/>
  <c r="AJ792" i="109" s="1"/>
  <c r="AH792" i="109"/>
  <c r="AI792" i="109" s="1"/>
  <c r="AH755" i="109"/>
  <c r="AI755" i="109" s="1"/>
  <c r="AH537" i="109"/>
  <c r="AJ755" i="109" s="1"/>
  <c r="AG2376" i="109"/>
  <c r="AH714" i="109"/>
  <c r="AI714" i="109" s="1"/>
  <c r="AH496" i="109"/>
  <c r="AJ714" i="109" s="1"/>
  <c r="AH600" i="109"/>
  <c r="AJ818" i="109" s="1"/>
  <c r="AH818" i="109"/>
  <c r="AH567" i="109"/>
  <c r="AJ785" i="109" s="1"/>
  <c r="AH785" i="109"/>
  <c r="AI785" i="109" s="1"/>
  <c r="AH806" i="109"/>
  <c r="AI806" i="109" s="1"/>
  <c r="AH588" i="109"/>
  <c r="AJ806" i="109" s="1"/>
  <c r="AH808" i="109"/>
  <c r="AH590" i="109"/>
  <c r="AJ808" i="109" s="1"/>
  <c r="AH502" i="109"/>
  <c r="AJ720" i="109" s="1"/>
  <c r="AH720" i="109"/>
  <c r="AI720" i="109" s="1"/>
  <c r="AH722" i="109"/>
  <c r="AI722" i="109" s="1"/>
  <c r="AH504" i="109"/>
  <c r="AJ722" i="109" s="1"/>
  <c r="AH572" i="109"/>
  <c r="AJ790" i="109" s="1"/>
  <c r="AH790" i="109"/>
  <c r="AH566" i="109"/>
  <c r="AJ784" i="109" s="1"/>
  <c r="AH784" i="109"/>
  <c r="AI784" i="109" s="1"/>
  <c r="AH535" i="109"/>
  <c r="AJ753" i="109" s="1"/>
  <c r="AH753" i="109"/>
  <c r="AI753" i="109" s="1"/>
  <c r="AH578" i="109"/>
  <c r="AJ796" i="109" s="1"/>
  <c r="AH796" i="109"/>
  <c r="AI796" i="109" s="1"/>
  <c r="AH771" i="109"/>
  <c r="AI771" i="109" s="1"/>
  <c r="AH553" i="109"/>
  <c r="AJ771" i="109" s="1"/>
  <c r="AF2376" i="109"/>
  <c r="AH751" i="109"/>
  <c r="AI751" i="109" s="1"/>
  <c r="AH533" i="109"/>
  <c r="AJ751" i="109" s="1"/>
  <c r="AH810" i="109"/>
  <c r="AI810" i="109" s="1"/>
  <c r="AH592" i="109"/>
  <c r="AJ810" i="109" s="1"/>
  <c r="AH584" i="109"/>
  <c r="AJ802" i="109" s="1"/>
  <c r="AH802" i="109"/>
  <c r="AI802" i="109" s="1"/>
  <c r="AH545" i="109"/>
  <c r="AJ763" i="109" s="1"/>
  <c r="AH763" i="109"/>
  <c r="AI763" i="109" s="1"/>
  <c r="AH586" i="109"/>
  <c r="AJ804" i="109" s="1"/>
  <c r="AH804" i="109"/>
  <c r="AI804" i="109" s="1"/>
  <c r="AH729" i="109"/>
  <c r="AI729" i="109" s="1"/>
  <c r="AH511" i="109"/>
  <c r="AJ729" i="109" s="1"/>
  <c r="AH487" i="109"/>
  <c r="AJ705" i="109" s="1"/>
  <c r="AH705" i="109"/>
  <c r="AI705" i="109" s="1"/>
  <c r="AH730" i="109"/>
  <c r="AI730" i="109" s="1"/>
  <c r="AH512" i="109"/>
  <c r="AJ730" i="109" s="1"/>
  <c r="AH732" i="109"/>
  <c r="AI732" i="109" s="1"/>
  <c r="AH514" i="109"/>
  <c r="AJ732" i="109" s="1"/>
  <c r="AH691" i="109"/>
  <c r="AI691" i="109" s="1"/>
  <c r="AH473" i="109"/>
  <c r="AJ691" i="109" s="1"/>
  <c r="AH576" i="109"/>
  <c r="AJ794" i="109" s="1"/>
  <c r="AH794" i="109"/>
  <c r="AH482" i="109"/>
  <c r="AJ700" i="109" s="1"/>
  <c r="AH700" i="109"/>
  <c r="AI700" i="109" s="1"/>
  <c r="AH549" i="109"/>
  <c r="AJ767" i="109" s="1"/>
  <c r="AH767" i="109"/>
  <c r="AI767" i="109" s="1"/>
  <c r="AH516" i="109"/>
  <c r="AJ734" i="109" s="1"/>
  <c r="AH734" i="109"/>
  <c r="AI734" i="109" s="1"/>
  <c r="AH816" i="109"/>
  <c r="AH598" i="109"/>
  <c r="AJ816" i="109" s="1"/>
  <c r="AH601" i="109"/>
  <c r="AJ819" i="109" s="1"/>
  <c r="AH819" i="109"/>
  <c r="AH517" i="109"/>
  <c r="AJ735" i="109" s="1"/>
  <c r="AH735" i="109"/>
  <c r="AI735" i="109" s="1"/>
  <c r="AG607" i="109"/>
  <c r="AH774" i="109"/>
  <c r="AI774" i="109" s="1"/>
  <c r="AH556" i="109"/>
  <c r="AJ774" i="109" s="1"/>
  <c r="AH811" i="109"/>
  <c r="AI811" i="109" s="1"/>
  <c r="AH593" i="109"/>
  <c r="AJ811" i="109" s="1"/>
  <c r="BZ1638" i="109"/>
  <c r="BZ1845" i="109"/>
  <c r="CA1431" i="109"/>
  <c r="BM2052" i="109"/>
  <c r="AC2246" i="109" l="1"/>
  <c r="BD1891" i="109"/>
  <c r="BD2091" i="109" s="1"/>
  <c r="BD2284" i="109" s="1"/>
  <c r="AD2079" i="109"/>
  <c r="AD2272" i="109" s="1"/>
  <c r="AD2181" i="109"/>
  <c r="AD2374" i="109" s="1"/>
  <c r="AD2177" i="109"/>
  <c r="AD2089" i="109"/>
  <c r="AD2282" i="109" s="1"/>
  <c r="AD2060" i="109"/>
  <c r="AD2253" i="109" s="1"/>
  <c r="AD2102" i="109"/>
  <c r="AD2295" i="109" s="1"/>
  <c r="AD2182" i="109"/>
  <c r="AD2375" i="109" s="1"/>
  <c r="AD2180" i="109"/>
  <c r="AD2373" i="109" s="1"/>
  <c r="AD2175" i="109"/>
  <c r="AD2368" i="109" s="1"/>
  <c r="AD2081" i="109"/>
  <c r="AD2274" i="109" s="1"/>
  <c r="AD2179" i="109"/>
  <c r="AD2372" i="109" s="1"/>
  <c r="AD2178" i="109"/>
  <c r="AD2371" i="109" s="1"/>
  <c r="AD2084" i="109"/>
  <c r="AD2277" i="109" s="1"/>
  <c r="AD2105" i="109"/>
  <c r="AD2298" i="109" s="1"/>
  <c r="AG2211" i="109"/>
  <c r="AG2206" i="109"/>
  <c r="AG2194" i="109"/>
  <c r="AG2215" i="109"/>
  <c r="AF2244" i="109"/>
  <c r="AF2224" i="109"/>
  <c r="AF2215" i="109"/>
  <c r="AF2192" i="109"/>
  <c r="AF2211" i="109"/>
  <c r="AF2221" i="109"/>
  <c r="AG2414" i="109" s="1"/>
  <c r="AF2245" i="109"/>
  <c r="AF2231" i="109"/>
  <c r="AG2424" i="109" s="1"/>
  <c r="AF2197" i="109"/>
  <c r="AF2199" i="109"/>
  <c r="AG2392" i="109" s="1"/>
  <c r="AF2185" i="109"/>
  <c r="AF2209" i="109"/>
  <c r="AG2402" i="109" s="1"/>
  <c r="AF2187" i="109"/>
  <c r="AG2380" i="109" s="1"/>
  <c r="AF2196" i="109"/>
  <c r="AG2389" i="109" s="1"/>
  <c r="AF2239" i="109"/>
  <c r="AG2432" i="109" s="1"/>
  <c r="AF2225" i="109"/>
  <c r="AG2418" i="109" s="1"/>
  <c r="AF2186" i="109"/>
  <c r="AG2379" i="109" s="1"/>
  <c r="AF2191" i="109"/>
  <c r="AF2226" i="109"/>
  <c r="AG2419" i="109" s="1"/>
  <c r="AF2206" i="109"/>
  <c r="AF2195" i="109"/>
  <c r="AF2214" i="109"/>
  <c r="AG2407" i="109" s="1"/>
  <c r="AF2232" i="109"/>
  <c r="AG2425" i="109" s="1"/>
  <c r="AF2228" i="109"/>
  <c r="AG2421" i="109" s="1"/>
  <c r="AF2222" i="109"/>
  <c r="AF2219" i="109"/>
  <c r="AG2412" i="109" s="1"/>
  <c r="AF2212" i="109"/>
  <c r="AF2205" i="109"/>
  <c r="AF2227" i="109"/>
  <c r="AF2240" i="109"/>
  <c r="AG2433" i="109" s="1"/>
  <c r="AF2220" i="109"/>
  <c r="AF2242" i="109"/>
  <c r="AG2435" i="109" s="1"/>
  <c r="AF2237" i="109"/>
  <c r="AG2430" i="109" s="1"/>
  <c r="AF2194" i="109"/>
  <c r="AF2230" i="109"/>
  <c r="AF2233" i="109"/>
  <c r="AG2426" i="109" s="1"/>
  <c r="AF2229" i="109"/>
  <c r="AF2200" i="109"/>
  <c r="AG2393" i="109" s="1"/>
  <c r="AF2198" i="109"/>
  <c r="AG2205" i="109"/>
  <c r="AG2220" i="109"/>
  <c r="AG2227" i="109"/>
  <c r="AG2224" i="109"/>
  <c r="AG2245" i="109"/>
  <c r="AG2195" i="109"/>
  <c r="AG2185" i="109"/>
  <c r="AG2230" i="109"/>
  <c r="AG2212" i="109"/>
  <c r="AG2229" i="109"/>
  <c r="AG2198" i="109"/>
  <c r="AG2244" i="109"/>
  <c r="AG2197" i="109"/>
  <c r="AG2191" i="109"/>
  <c r="AG2222" i="109"/>
  <c r="AG2192" i="109"/>
  <c r="BC2284" i="109"/>
  <c r="AJ547" i="109"/>
  <c r="AK765" i="109" s="1"/>
  <c r="EK607" i="109"/>
  <c r="BD2107" i="109"/>
  <c r="BD2300" i="109" s="1"/>
  <c r="AJ534" i="109"/>
  <c r="AK752" i="109" s="1"/>
  <c r="AG2056" i="109"/>
  <c r="AG2249" i="109" s="1"/>
  <c r="AJ510" i="109"/>
  <c r="AK728" i="109" s="1"/>
  <c r="BE1913" i="109"/>
  <c r="BE2107" i="109" s="1"/>
  <c r="CJ20" i="119"/>
  <c r="BG1637" i="109"/>
  <c r="BH1844" i="109" s="1"/>
  <c r="AZ1435" i="109"/>
  <c r="BA1642" i="109" s="1"/>
  <c r="AY1638" i="109"/>
  <c r="BF1499" i="109"/>
  <c r="BG1706" i="109" s="1"/>
  <c r="BF1505" i="109"/>
  <c r="BG1712" i="109" s="1"/>
  <c r="BE1481" i="109"/>
  <c r="BF1688" i="109" s="1"/>
  <c r="BE1895" i="109"/>
  <c r="AY1845" i="109"/>
  <c r="CC34" i="119" s="1"/>
  <c r="BD2288" i="109"/>
  <c r="BC1442" i="109"/>
  <c r="BD1649" i="109" s="1"/>
  <c r="BC1437" i="109"/>
  <c r="BD1644" i="109" s="1"/>
  <c r="BE1477" i="109"/>
  <c r="BF1684" i="109" s="1"/>
  <c r="AJ535" i="109"/>
  <c r="AK753" i="109" s="1"/>
  <c r="AJ524" i="109"/>
  <c r="AK742" i="109" s="1"/>
  <c r="AJ511" i="109"/>
  <c r="AK729" i="109" s="1"/>
  <c r="AJ560" i="109"/>
  <c r="AK778" i="109" s="1"/>
  <c r="AJ567" i="109"/>
  <c r="AK785" i="109" s="1"/>
  <c r="AJ594" i="109"/>
  <c r="AK812" i="109" s="1"/>
  <c r="AJ581" i="109"/>
  <c r="AK799" i="109" s="1"/>
  <c r="AJ556" i="109"/>
  <c r="AK774" i="109" s="1"/>
  <c r="AJ585" i="109"/>
  <c r="AK803" i="109" s="1"/>
  <c r="AJ508" i="109"/>
  <c r="AK726" i="109" s="1"/>
  <c r="AJ506" i="109"/>
  <c r="AK724" i="109" s="1"/>
  <c r="AJ434" i="109"/>
  <c r="AK652" i="109" s="1"/>
  <c r="AJ504" i="109"/>
  <c r="AK722" i="109" s="1"/>
  <c r="AJ496" i="109"/>
  <c r="AK714" i="109" s="1"/>
  <c r="AJ473" i="109"/>
  <c r="AK691" i="109" s="1"/>
  <c r="AJ482" i="109"/>
  <c r="AK700" i="109" s="1"/>
  <c r="AJ502" i="109"/>
  <c r="AK720" i="109" s="1"/>
  <c r="AJ487" i="109"/>
  <c r="AK705" i="109" s="1"/>
  <c r="AJ403" i="109"/>
  <c r="AK621" i="109" s="1"/>
  <c r="AJ430" i="109"/>
  <c r="AK648" i="109" s="1"/>
  <c r="AJ444" i="109"/>
  <c r="AK662" i="109" s="1"/>
  <c r="AJ458" i="109"/>
  <c r="AK676" i="109" s="1"/>
  <c r="AH1041" i="109"/>
  <c r="AH2244" i="109" s="1"/>
  <c r="AM1047" i="109"/>
  <c r="AL1237" i="109"/>
  <c r="AH866" i="109"/>
  <c r="AI648" i="109"/>
  <c r="AH870" i="109"/>
  <c r="AI652" i="109"/>
  <c r="AH891" i="109"/>
  <c r="AG2286" i="109"/>
  <c r="AI611" i="109"/>
  <c r="AJ455" i="109"/>
  <c r="AK673" i="109" s="1"/>
  <c r="AH894" i="109"/>
  <c r="AH880" i="109"/>
  <c r="AH2093" i="109" s="1"/>
  <c r="AI662" i="109"/>
  <c r="AF1939" i="109"/>
  <c r="AF2133" i="109" s="1"/>
  <c r="AE2326" i="109"/>
  <c r="AF1929" i="109"/>
  <c r="AF2123" i="109" s="1"/>
  <c r="AE2316" i="109"/>
  <c r="AF1971" i="109"/>
  <c r="AF2165" i="109" s="1"/>
  <c r="AE2358" i="109"/>
  <c r="AF1926" i="109"/>
  <c r="AF2120" i="109" s="1"/>
  <c r="AE2313" i="109"/>
  <c r="AF1949" i="109"/>
  <c r="AF2143" i="109" s="1"/>
  <c r="AE2336" i="109"/>
  <c r="AF1965" i="109"/>
  <c r="AF2159" i="109" s="1"/>
  <c r="AE2352" i="109"/>
  <c r="AF1973" i="109"/>
  <c r="AF2167" i="109" s="1"/>
  <c r="AE2360" i="109"/>
  <c r="AF1961" i="109"/>
  <c r="AF2155" i="109" s="1"/>
  <c r="AE2348" i="109"/>
  <c r="AF1919" i="109"/>
  <c r="AF2113" i="109" s="1"/>
  <c r="AE2306" i="109"/>
  <c r="AF1927" i="109"/>
  <c r="AF2121" i="109" s="1"/>
  <c r="AE2314" i="109"/>
  <c r="AF1944" i="109"/>
  <c r="AF2138" i="109" s="1"/>
  <c r="AE2331" i="109"/>
  <c r="AF1974" i="109"/>
  <c r="AF2168" i="109" s="1"/>
  <c r="AE2361" i="109"/>
  <c r="AD2324" i="109"/>
  <c r="AF1933" i="109"/>
  <c r="AF2127" i="109" s="1"/>
  <c r="AD2339" i="109"/>
  <c r="AF1884" i="109"/>
  <c r="AF1975" i="109"/>
  <c r="AF2169" i="109" s="1"/>
  <c r="AE2362" i="109"/>
  <c r="AD2333" i="109"/>
  <c r="AF1984" i="109"/>
  <c r="AF1978" i="109"/>
  <c r="AF2172" i="109" s="1"/>
  <c r="AD2353" i="109"/>
  <c r="AF1937" i="109"/>
  <c r="AF2131" i="109" s="1"/>
  <c r="AE2324" i="109"/>
  <c r="AF1953" i="109"/>
  <c r="AF2147" i="109" s="1"/>
  <c r="AE2340" i="109"/>
  <c r="AD2318" i="109"/>
  <c r="AD2351" i="109"/>
  <c r="AF1942" i="109"/>
  <c r="AF2136" i="109" s="1"/>
  <c r="AF1947" i="109"/>
  <c r="AF2141" i="109" s="1"/>
  <c r="AE2334" i="109"/>
  <c r="AF1958" i="109"/>
  <c r="AF2152" i="109" s="1"/>
  <c r="AF1923" i="109"/>
  <c r="AF2117" i="109" s="1"/>
  <c r="AF1985" i="109"/>
  <c r="AF2179" i="109" s="1"/>
  <c r="AF1956" i="109"/>
  <c r="AF2150" i="109" s="1"/>
  <c r="AE2343" i="109"/>
  <c r="AF1952" i="109"/>
  <c r="AF2146" i="109" s="1"/>
  <c r="AE2339" i="109"/>
  <c r="AF1976" i="109"/>
  <c r="AF2170" i="109" s="1"/>
  <c r="AE2363" i="109"/>
  <c r="AF1982" i="109"/>
  <c r="AF2176" i="109" s="1"/>
  <c r="AE2369" i="109"/>
  <c r="AF1921" i="109"/>
  <c r="AF2115" i="109" s="1"/>
  <c r="AE2308" i="109"/>
  <c r="AF1951" i="109"/>
  <c r="AF2145" i="109" s="1"/>
  <c r="AF1955" i="109"/>
  <c r="AF2149" i="109" s="1"/>
  <c r="AE2342" i="109"/>
  <c r="AF1916" i="109"/>
  <c r="AF2110" i="109" s="1"/>
  <c r="AE2303" i="109"/>
  <c r="AF1988" i="109"/>
  <c r="AD2357" i="109"/>
  <c r="AF1946" i="109"/>
  <c r="AF2140" i="109" s="1"/>
  <c r="AE2333" i="109"/>
  <c r="AF1981" i="109"/>
  <c r="AF1964" i="109"/>
  <c r="AF2158" i="109" s="1"/>
  <c r="AE2351" i="109"/>
  <c r="AF1967" i="109"/>
  <c r="AF2161" i="109" s="1"/>
  <c r="AD2302" i="109"/>
  <c r="AD2367" i="109"/>
  <c r="AF1879" i="109"/>
  <c r="AF1906" i="109"/>
  <c r="AF1960" i="109"/>
  <c r="AF2154" i="109" s="1"/>
  <c r="AE2347" i="109"/>
  <c r="AF1968" i="109"/>
  <c r="AF2162" i="109" s="1"/>
  <c r="AE2355" i="109"/>
  <c r="AF1977" i="109"/>
  <c r="AF2171" i="109" s="1"/>
  <c r="AE2364" i="109"/>
  <c r="AF1979" i="109"/>
  <c r="AF2173" i="109" s="1"/>
  <c r="AE2366" i="109"/>
  <c r="AF1950" i="109"/>
  <c r="AF2144" i="109" s="1"/>
  <c r="AF1983" i="109"/>
  <c r="AF1954" i="109"/>
  <c r="AF2148" i="109" s="1"/>
  <c r="AE2341" i="109"/>
  <c r="AF1900" i="109"/>
  <c r="AF2099" i="109" s="1"/>
  <c r="AD2362" i="109"/>
  <c r="AF1963" i="109"/>
  <c r="AF2157" i="109" s="1"/>
  <c r="AE2350" i="109"/>
  <c r="AF1972" i="109"/>
  <c r="AF2166" i="109" s="1"/>
  <c r="AE2359" i="109"/>
  <c r="AF1957" i="109"/>
  <c r="AF2151" i="109" s="1"/>
  <c r="AE2344" i="109"/>
  <c r="AD2346" i="109"/>
  <c r="AD2340" i="109"/>
  <c r="AD2334" i="109"/>
  <c r="AD2308" i="109"/>
  <c r="AF1969" i="109"/>
  <c r="AF2163" i="109" s="1"/>
  <c r="AE2356" i="109"/>
  <c r="AF1987" i="109"/>
  <c r="AF1986" i="109"/>
  <c r="AF1889" i="109"/>
  <c r="AF1959" i="109"/>
  <c r="AF2153" i="109" s="1"/>
  <c r="AF1903" i="109"/>
  <c r="AF1966" i="109"/>
  <c r="AF2160" i="109" s="1"/>
  <c r="AE2353" i="109"/>
  <c r="AD2343" i="109"/>
  <c r="AD2355" i="109"/>
  <c r="AF1931" i="109"/>
  <c r="AF2125" i="109" s="1"/>
  <c r="AE2318" i="109"/>
  <c r="AD2313" i="109"/>
  <c r="AD2370" i="109"/>
  <c r="AD2341" i="109"/>
  <c r="AD2352" i="109"/>
  <c r="AD2360" i="109"/>
  <c r="AD2348" i="109"/>
  <c r="AF1970" i="109"/>
  <c r="AF2164" i="109" s="1"/>
  <c r="AE2357" i="109"/>
  <c r="AF1925" i="109"/>
  <c r="AF2119" i="109" s="1"/>
  <c r="AE2312" i="109"/>
  <c r="AF1881" i="109"/>
  <c r="AF1935" i="109"/>
  <c r="AF2129" i="109" s="1"/>
  <c r="AE2322" i="109"/>
  <c r="AD2331" i="109"/>
  <c r="AD2344" i="109"/>
  <c r="AF1915" i="109"/>
  <c r="AF2109" i="109" s="1"/>
  <c r="AE2302" i="109"/>
  <c r="AF1928" i="109"/>
  <c r="AF2122" i="109" s="1"/>
  <c r="AF1962" i="109"/>
  <c r="AF2156" i="109" s="1"/>
  <c r="AF1980" i="109"/>
  <c r="AF2174" i="109" s="1"/>
  <c r="AD2251" i="109"/>
  <c r="AD2260" i="109"/>
  <c r="AF1863" i="109"/>
  <c r="AF2067" i="109" s="1"/>
  <c r="AE2260" i="109"/>
  <c r="AF1869" i="109"/>
  <c r="AF2073" i="109" s="1"/>
  <c r="AE2266" i="109"/>
  <c r="AF1851" i="109"/>
  <c r="AF2058" i="109" s="1"/>
  <c r="AE2052" i="109"/>
  <c r="AF1856" i="109"/>
  <c r="AJ601" i="109"/>
  <c r="AK819" i="109" s="1"/>
  <c r="AJ514" i="109"/>
  <c r="AK732" i="109" s="1"/>
  <c r="AH948" i="109"/>
  <c r="AH992" i="109"/>
  <c r="AH2195" i="109" s="1"/>
  <c r="AH971" i="109"/>
  <c r="AH1036" i="109"/>
  <c r="AH2239" i="109" s="1"/>
  <c r="AI818" i="109"/>
  <c r="AH996" i="109"/>
  <c r="AH2199" i="109" s="1"/>
  <c r="AH944" i="109"/>
  <c r="AH1042" i="109"/>
  <c r="AI824" i="109"/>
  <c r="AJ516" i="109"/>
  <c r="AK734" i="109" s="1"/>
  <c r="AH918" i="109"/>
  <c r="AH947" i="109"/>
  <c r="AJ584" i="109"/>
  <c r="AK802" i="109" s="1"/>
  <c r="AJ537" i="109"/>
  <c r="AK755" i="109" s="1"/>
  <c r="AH1021" i="109"/>
  <c r="AH2224" i="109" s="1"/>
  <c r="AI803" i="109"/>
  <c r="AH970" i="109"/>
  <c r="AJ483" i="109"/>
  <c r="AK701" i="109" s="1"/>
  <c r="AH1034" i="109"/>
  <c r="AH2237" i="109" s="1"/>
  <c r="AI816" i="109"/>
  <c r="AH950" i="109"/>
  <c r="AJ517" i="109"/>
  <c r="AK735" i="109" s="1"/>
  <c r="AJ512" i="109"/>
  <c r="AK730" i="109" s="1"/>
  <c r="AH923" i="109"/>
  <c r="AH989" i="109"/>
  <c r="AH2192" i="109" s="1"/>
  <c r="AH940" i="109"/>
  <c r="AJ600" i="109"/>
  <c r="AK818" i="109" s="1"/>
  <c r="AH932" i="109"/>
  <c r="AH1030" i="109"/>
  <c r="AH2233" i="109" s="1"/>
  <c r="AI812" i="109"/>
  <c r="AH960" i="109"/>
  <c r="AH1017" i="109"/>
  <c r="AH2220" i="109" s="1"/>
  <c r="AI799" i="109"/>
  <c r="AH1016" i="109"/>
  <c r="AH2219" i="109" s="1"/>
  <c r="AI798" i="109"/>
  <c r="AH919" i="109"/>
  <c r="AJ576" i="109"/>
  <c r="AK794" i="109" s="1"/>
  <c r="AJ592" i="109"/>
  <c r="AK810" i="109" s="1"/>
  <c r="AH1008" i="109"/>
  <c r="AH2211" i="109" s="1"/>
  <c r="AI790" i="109"/>
  <c r="AH938" i="109"/>
  <c r="AH1003" i="109"/>
  <c r="AH2206" i="109" s="1"/>
  <c r="AJ557" i="109"/>
  <c r="AK775" i="109" s="1"/>
  <c r="AH953" i="109"/>
  <c r="AJ549" i="109"/>
  <c r="AK767" i="109" s="1"/>
  <c r="AH1037" i="109"/>
  <c r="AH2240" i="109" s="1"/>
  <c r="AI819" i="109"/>
  <c r="AH952" i="109"/>
  <c r="AH1012" i="109"/>
  <c r="AH2215" i="109" s="1"/>
  <c r="AI794" i="109"/>
  <c r="AH1026" i="109"/>
  <c r="AH2229" i="109" s="1"/>
  <c r="AI808" i="109"/>
  <c r="AH946" i="109"/>
  <c r="AH942" i="109"/>
  <c r="AJ604" i="109"/>
  <c r="AK822" i="109" s="1"/>
  <c r="AH983" i="109"/>
  <c r="AH2186" i="109" s="1"/>
  <c r="AI823" i="109"/>
  <c r="CA1845" i="109"/>
  <c r="CB1431" i="109"/>
  <c r="BN2052" i="109"/>
  <c r="CA1638" i="109"/>
  <c r="BE1891" i="109" l="1"/>
  <c r="AG2385" i="109"/>
  <c r="AG2408" i="109"/>
  <c r="AK510" i="109"/>
  <c r="AL728" i="109" s="1"/>
  <c r="AK547" i="109"/>
  <c r="AL765" i="109" s="1"/>
  <c r="AK560" i="109"/>
  <c r="AL778" i="109" s="1"/>
  <c r="AK534" i="109"/>
  <c r="AL752" i="109" s="1"/>
  <c r="AK473" i="109"/>
  <c r="AL691" i="109" s="1"/>
  <c r="AG2423" i="109"/>
  <c r="AG2391" i="109"/>
  <c r="AG2378" i="109"/>
  <c r="AG2422" i="109"/>
  <c r="AG2390" i="109"/>
  <c r="AG2437" i="109"/>
  <c r="AG2415" i="109"/>
  <c r="AG2387" i="109"/>
  <c r="AD2246" i="109"/>
  <c r="AG2399" i="109"/>
  <c r="AG2384" i="109"/>
  <c r="AG2404" i="109"/>
  <c r="AG2420" i="109"/>
  <c r="AG2388" i="109"/>
  <c r="AG2398" i="109"/>
  <c r="AG2413" i="109"/>
  <c r="AG2405" i="109"/>
  <c r="AG2438" i="109"/>
  <c r="AG2417" i="109"/>
  <c r="AH2245" i="109"/>
  <c r="AE2180" i="109"/>
  <c r="AE2373" i="109" s="1"/>
  <c r="AE2178" i="109"/>
  <c r="AE2371" i="109" s="1"/>
  <c r="AE2175" i="109"/>
  <c r="AE2368" i="109" s="1"/>
  <c r="AE2102" i="109"/>
  <c r="AE2295" i="109" s="1"/>
  <c r="AE2060" i="109"/>
  <c r="AE2253" i="109" s="1"/>
  <c r="AE2105" i="109"/>
  <c r="AE2298" i="109" s="1"/>
  <c r="AE2181" i="109"/>
  <c r="AE2374" i="109" s="1"/>
  <c r="AE2081" i="109"/>
  <c r="AE2274" i="109" s="1"/>
  <c r="AE2084" i="109"/>
  <c r="AE2277" i="109" s="1"/>
  <c r="AE2177" i="109"/>
  <c r="AE2370" i="109" s="1"/>
  <c r="AE2089" i="109"/>
  <c r="AE2282" i="109" s="1"/>
  <c r="AE2179" i="109"/>
  <c r="AF2372" i="109" s="1"/>
  <c r="AE2182" i="109"/>
  <c r="AE2375" i="109" s="1"/>
  <c r="AE2079" i="109"/>
  <c r="AE2272" i="109" s="1"/>
  <c r="BF1913" i="109"/>
  <c r="BF2107" i="109" s="1"/>
  <c r="BF2300" i="109" s="1"/>
  <c r="BE2300" i="109"/>
  <c r="AK557" i="109"/>
  <c r="AL775" i="109" s="1"/>
  <c r="AK537" i="109"/>
  <c r="AL755" i="109" s="1"/>
  <c r="AK592" i="109"/>
  <c r="AK444" i="109"/>
  <c r="AL662" i="109" s="1"/>
  <c r="AK502" i="109"/>
  <c r="AK594" i="109"/>
  <c r="AL812" i="109" s="1"/>
  <c r="BE2091" i="109"/>
  <c r="BE2284" i="109" s="1"/>
  <c r="AK600" i="109"/>
  <c r="AL818" i="109" s="1"/>
  <c r="AK584" i="109"/>
  <c r="AK482" i="109"/>
  <c r="AK604" i="109"/>
  <c r="AL822" i="109" s="1"/>
  <c r="AK549" i="109"/>
  <c r="AL767" i="109" s="1"/>
  <c r="AK576" i="109"/>
  <c r="AK556" i="109"/>
  <c r="AL774" i="109" s="1"/>
  <c r="AK581" i="109"/>
  <c r="AL799" i="109" s="1"/>
  <c r="AK567" i="109"/>
  <c r="AL785" i="109" s="1"/>
  <c r="AK511" i="109"/>
  <c r="AL729" i="109" s="1"/>
  <c r="AK524" i="109"/>
  <c r="AL742" i="109" s="1"/>
  <c r="BE2095" i="109"/>
  <c r="BE2288" i="109" s="1"/>
  <c r="CK20" i="119"/>
  <c r="BD1437" i="109"/>
  <c r="BE1644" i="109" s="1"/>
  <c r="BG1499" i="109"/>
  <c r="BH1706" i="109" s="1"/>
  <c r="BA1435" i="109"/>
  <c r="BB1642" i="109" s="1"/>
  <c r="AZ1638" i="109"/>
  <c r="BF1891" i="109"/>
  <c r="BF1477" i="109"/>
  <c r="BG1684" i="109" s="1"/>
  <c r="BF1481" i="109"/>
  <c r="BG1688" i="109" s="1"/>
  <c r="BF1895" i="109"/>
  <c r="BH1637" i="109"/>
  <c r="BD1442" i="109"/>
  <c r="BE1649" i="109" s="1"/>
  <c r="BG1505" i="109"/>
  <c r="BH1712" i="109" s="1"/>
  <c r="AZ1845" i="109"/>
  <c r="CD34" i="119" s="1"/>
  <c r="AK535" i="109"/>
  <c r="AL753" i="109" s="1"/>
  <c r="AK508" i="109"/>
  <c r="AK487" i="109"/>
  <c r="AL705" i="109" s="1"/>
  <c r="AK585" i="109"/>
  <c r="AL803" i="109" s="1"/>
  <c r="AK504" i="109"/>
  <c r="AL722" i="109" s="1"/>
  <c r="AK403" i="109"/>
  <c r="AL621" i="109" s="1"/>
  <c r="AK434" i="109"/>
  <c r="AL652" i="109" s="1"/>
  <c r="AK506" i="109"/>
  <c r="AL724" i="109" s="1"/>
  <c r="AK430" i="109"/>
  <c r="AL648" i="109" s="1"/>
  <c r="AK496" i="109"/>
  <c r="AL714" i="109" s="1"/>
  <c r="AH2301" i="109"/>
  <c r="AH2433" i="109"/>
  <c r="AH2422" i="109"/>
  <c r="AH2412" i="109"/>
  <c r="AH2392" i="109"/>
  <c r="AH2408" i="109"/>
  <c r="AH2426" i="109"/>
  <c r="AH2430" i="109"/>
  <c r="AH2404" i="109"/>
  <c r="AH2399" i="109"/>
  <c r="AH2413" i="109"/>
  <c r="AH2417" i="109"/>
  <c r="AH2388" i="109"/>
  <c r="AH2432" i="109"/>
  <c r="AH2437" i="109"/>
  <c r="AH2280" i="109"/>
  <c r="AH2328" i="109"/>
  <c r="AH2283" i="109"/>
  <c r="AK458" i="109"/>
  <c r="AL676" i="109" s="1"/>
  <c r="AJ1036" i="109"/>
  <c r="AN1047" i="109"/>
  <c r="AM1237" i="109"/>
  <c r="AJ891" i="109"/>
  <c r="AK455" i="109"/>
  <c r="AL673" i="109" s="1"/>
  <c r="AG1966" i="109"/>
  <c r="AF2353" i="109"/>
  <c r="AG1954" i="109"/>
  <c r="AF2341" i="109"/>
  <c r="AG1985" i="109"/>
  <c r="AE2329" i="109"/>
  <c r="AG1984" i="109"/>
  <c r="AH1984" i="109" s="1"/>
  <c r="AG1962" i="109"/>
  <c r="AF2349" i="109"/>
  <c r="AG1981" i="109"/>
  <c r="AH1981" i="109" s="1"/>
  <c r="AG1961" i="109"/>
  <c r="AF2348" i="109"/>
  <c r="AG1929" i="109"/>
  <c r="AF2316" i="109"/>
  <c r="AE2315" i="109"/>
  <c r="AG1935" i="109"/>
  <c r="AF2322" i="109"/>
  <c r="AG1925" i="109"/>
  <c r="AF2312" i="109"/>
  <c r="AG1903" i="109"/>
  <c r="AG1987" i="109"/>
  <c r="AH1987" i="109" s="1"/>
  <c r="AG1957" i="109"/>
  <c r="AF2344" i="109"/>
  <c r="AG1963" i="109"/>
  <c r="AF2350" i="109"/>
  <c r="AG1900" i="109"/>
  <c r="AG2099" i="109" s="1"/>
  <c r="AF2292" i="109"/>
  <c r="AG1983" i="109"/>
  <c r="AH1983" i="109" s="1"/>
  <c r="AH2379" i="109" s="1"/>
  <c r="AG1979" i="109"/>
  <c r="AF2366" i="109"/>
  <c r="AG1960" i="109"/>
  <c r="AF2347" i="109"/>
  <c r="AG1879" i="109"/>
  <c r="AE2354" i="109"/>
  <c r="AG1964" i="109"/>
  <c r="AF2351" i="109"/>
  <c r="AG1916" i="109"/>
  <c r="AF2303" i="109"/>
  <c r="AE2338" i="109"/>
  <c r="AG1956" i="109"/>
  <c r="AF2343" i="109"/>
  <c r="AG1923" i="109"/>
  <c r="AF2310" i="109"/>
  <c r="AG1947" i="109"/>
  <c r="AF2334" i="109"/>
  <c r="AG1937" i="109"/>
  <c r="AF2324" i="109"/>
  <c r="AG1978" i="109"/>
  <c r="AF2365" i="109"/>
  <c r="AG1884" i="109"/>
  <c r="AG1970" i="109"/>
  <c r="AF2357" i="109"/>
  <c r="AG1986" i="109"/>
  <c r="AH1986" i="109" s="1"/>
  <c r="AG1972" i="109"/>
  <c r="AF2359" i="109"/>
  <c r="AG1950" i="109"/>
  <c r="AF2337" i="109"/>
  <c r="AG1988" i="109"/>
  <c r="AH1988" i="109" s="1"/>
  <c r="AG1958" i="109"/>
  <c r="AF2345" i="109"/>
  <c r="AG1953" i="109"/>
  <c r="AF2340" i="109"/>
  <c r="AG1975" i="109"/>
  <c r="AF2362" i="109"/>
  <c r="AG1980" i="109"/>
  <c r="AG1881" i="109"/>
  <c r="AG1889" i="109"/>
  <c r="AG1969" i="109"/>
  <c r="AF2356" i="109"/>
  <c r="AE2292" i="109"/>
  <c r="AG1977" i="109"/>
  <c r="AF2364" i="109"/>
  <c r="AE2349" i="109"/>
  <c r="AG1955" i="109"/>
  <c r="AF2342" i="109"/>
  <c r="AG1921" i="109"/>
  <c r="AF2308" i="109"/>
  <c r="AG1976" i="109"/>
  <c r="AF2363" i="109"/>
  <c r="AE2310" i="109"/>
  <c r="AG1942" i="109"/>
  <c r="AF2329" i="109"/>
  <c r="AE2365" i="109"/>
  <c r="AG1933" i="109"/>
  <c r="AF2320" i="109"/>
  <c r="AG1974" i="109"/>
  <c r="AG1965" i="109"/>
  <c r="AF2352" i="109"/>
  <c r="AG1926" i="109"/>
  <c r="AF2313" i="109"/>
  <c r="AG1928" i="109"/>
  <c r="AF2315" i="109"/>
  <c r="AG1915" i="109"/>
  <c r="AG1931" i="109"/>
  <c r="AF2318" i="109"/>
  <c r="AG1959" i="109"/>
  <c r="AF2346" i="109"/>
  <c r="AE2346" i="109"/>
  <c r="AE2337" i="109"/>
  <c r="AE2320" i="109"/>
  <c r="AG1968" i="109"/>
  <c r="AF2355" i="109"/>
  <c r="AG1906" i="109"/>
  <c r="AE2367" i="109"/>
  <c r="AG1967" i="109"/>
  <c r="AF2354" i="109"/>
  <c r="AG1946" i="109"/>
  <c r="AF2333" i="109"/>
  <c r="AG1951" i="109"/>
  <c r="AF2338" i="109"/>
  <c r="AG1982" i="109"/>
  <c r="AG1952" i="109"/>
  <c r="AF2339" i="109"/>
  <c r="AE2345" i="109"/>
  <c r="AG1944" i="109"/>
  <c r="AF2331" i="109"/>
  <c r="AG1927" i="109"/>
  <c r="AG1919" i="109"/>
  <c r="AF2306" i="109"/>
  <c r="AG1973" i="109"/>
  <c r="AF2360" i="109"/>
  <c r="AG1949" i="109"/>
  <c r="AG1971" i="109"/>
  <c r="AF2358" i="109"/>
  <c r="AG1939" i="109"/>
  <c r="AF2326" i="109"/>
  <c r="AG1869" i="109"/>
  <c r="AG2073" i="109" s="1"/>
  <c r="AF2266" i="109"/>
  <c r="AG1863" i="109"/>
  <c r="AG2067" i="109" s="1"/>
  <c r="AF2260" i="109"/>
  <c r="AF2251" i="109"/>
  <c r="AG1851" i="109"/>
  <c r="AG2058" i="109" s="1"/>
  <c r="AF2052" i="109"/>
  <c r="AE2251" i="109"/>
  <c r="AG1856" i="109"/>
  <c r="AH1856" i="109" s="1"/>
  <c r="AJ1856" i="109" s="1"/>
  <c r="AD2439" i="109"/>
  <c r="AJ1042" i="109"/>
  <c r="AJ1026" i="109"/>
  <c r="AJ1041" i="109"/>
  <c r="AL473" i="109"/>
  <c r="AM691" i="109" s="1"/>
  <c r="AK514" i="109"/>
  <c r="AL732" i="109" s="1"/>
  <c r="AJ1012" i="109"/>
  <c r="AK512" i="109"/>
  <c r="AL730" i="109" s="1"/>
  <c r="AK483" i="109"/>
  <c r="AL701" i="109" s="1"/>
  <c r="AL547" i="109"/>
  <c r="AM765" i="109" s="1"/>
  <c r="AJ1034" i="109"/>
  <c r="AL534" i="109"/>
  <c r="AM752" i="109" s="1"/>
  <c r="AJ1008" i="109"/>
  <c r="AL510" i="109"/>
  <c r="AM728" i="109" s="1"/>
  <c r="AJ1016" i="109"/>
  <c r="AL560" i="109"/>
  <c r="AM778" i="109" s="1"/>
  <c r="AK517" i="109"/>
  <c r="AL735" i="109" s="1"/>
  <c r="AL537" i="109"/>
  <c r="AM755" i="109" s="1"/>
  <c r="AK516" i="109"/>
  <c r="AL734" i="109" s="1"/>
  <c r="AK601" i="109"/>
  <c r="AL819" i="109" s="1"/>
  <c r="AJ989" i="109"/>
  <c r="AJ1037" i="109"/>
  <c r="CB1845" i="109"/>
  <c r="CB1638" i="109"/>
  <c r="BO2052" i="109"/>
  <c r="CC1431" i="109"/>
  <c r="AL508" i="109" l="1"/>
  <c r="AM726" i="109" s="1"/>
  <c r="AL726" i="109"/>
  <c r="AL592" i="109"/>
  <c r="AM810" i="109" s="1"/>
  <c r="AL810" i="109"/>
  <c r="AL482" i="109"/>
  <c r="AM700" i="109" s="1"/>
  <c r="AL700" i="109"/>
  <c r="AL576" i="109"/>
  <c r="AM794" i="109" s="1"/>
  <c r="AL794" i="109"/>
  <c r="AL584" i="109"/>
  <c r="AM802" i="109" s="1"/>
  <c r="AL802" i="109"/>
  <c r="AL502" i="109"/>
  <c r="AM720" i="109" s="1"/>
  <c r="AL720" i="109"/>
  <c r="AH2438" i="109"/>
  <c r="AL444" i="109"/>
  <c r="AM662" i="109" s="1"/>
  <c r="AL557" i="109"/>
  <c r="AM775" i="109" s="1"/>
  <c r="AL600" i="109"/>
  <c r="AM818" i="109" s="1"/>
  <c r="AL511" i="109"/>
  <c r="AM729" i="109" s="1"/>
  <c r="AL549" i="109"/>
  <c r="AM767" i="109" s="1"/>
  <c r="BG1913" i="109"/>
  <c r="AE2372" i="109"/>
  <c r="AF2177" i="109"/>
  <c r="AF2182" i="109"/>
  <c r="AF2375" i="109" s="1"/>
  <c r="AF2102" i="109"/>
  <c r="AF2295" i="109" s="1"/>
  <c r="AF2060" i="109"/>
  <c r="AF2253" i="109" s="1"/>
  <c r="AF2105" i="109"/>
  <c r="AF2298" i="109" s="1"/>
  <c r="AF2175" i="109"/>
  <c r="AF2368" i="109" s="1"/>
  <c r="AF2081" i="109"/>
  <c r="AF2180" i="109"/>
  <c r="AF2373" i="109" s="1"/>
  <c r="AF2084" i="109"/>
  <c r="AF2277" i="109" s="1"/>
  <c r="AF2178" i="109"/>
  <c r="AF2371" i="109" s="1"/>
  <c r="AF2089" i="109"/>
  <c r="AF2282" i="109" s="1"/>
  <c r="AF2079" i="109"/>
  <c r="AF2272" i="109" s="1"/>
  <c r="AF2181" i="109"/>
  <c r="AF2374" i="109" s="1"/>
  <c r="AH1982" i="109"/>
  <c r="AG2176" i="109"/>
  <c r="AG2369" i="109" s="1"/>
  <c r="AH1959" i="109"/>
  <c r="AH2153" i="109" s="1"/>
  <c r="AG2153" i="109"/>
  <c r="AH1942" i="109"/>
  <c r="AH2136" i="109" s="1"/>
  <c r="AG2136" i="109"/>
  <c r="AH1916" i="109"/>
  <c r="AG2110" i="109"/>
  <c r="AG2303" i="109" s="1"/>
  <c r="AH1979" i="109"/>
  <c r="AH2173" i="109" s="1"/>
  <c r="AG2173" i="109"/>
  <c r="AG2366" i="109" s="1"/>
  <c r="AH1985" i="109"/>
  <c r="AG2179" i="109"/>
  <c r="AG2372" i="109" s="1"/>
  <c r="AH1966" i="109"/>
  <c r="AG2160" i="109"/>
  <c r="AG2353" i="109" s="1"/>
  <c r="AH1928" i="109"/>
  <c r="AH2122" i="109" s="1"/>
  <c r="AG2122" i="109"/>
  <c r="AG2315" i="109" s="1"/>
  <c r="AH1921" i="109"/>
  <c r="AG2115" i="109"/>
  <c r="AG2308" i="109" s="1"/>
  <c r="AH1969" i="109"/>
  <c r="AH2163" i="109" s="1"/>
  <c r="AG2163" i="109"/>
  <c r="AG2356" i="109" s="1"/>
  <c r="AH1953" i="109"/>
  <c r="AH2147" i="109" s="1"/>
  <c r="AG2147" i="109"/>
  <c r="AG2340" i="109" s="1"/>
  <c r="AH1970" i="109"/>
  <c r="AG2164" i="109"/>
  <c r="AG2357" i="109" s="1"/>
  <c r="AH1947" i="109"/>
  <c r="AH2141" i="109" s="1"/>
  <c r="AG2141" i="109"/>
  <c r="AH1973" i="109"/>
  <c r="AG2167" i="109"/>
  <c r="AG2360" i="109" s="1"/>
  <c r="AH1951" i="109"/>
  <c r="AH2145" i="109" s="1"/>
  <c r="AG2145" i="109"/>
  <c r="AH1967" i="109"/>
  <c r="AG2161" i="109"/>
  <c r="AG2354" i="109" s="1"/>
  <c r="AH1931" i="109"/>
  <c r="AG2125" i="109"/>
  <c r="AG2318" i="109" s="1"/>
  <c r="AH1974" i="109"/>
  <c r="AG2168" i="109"/>
  <c r="AG2361" i="109" s="1"/>
  <c r="AH1977" i="109"/>
  <c r="AJ1977" i="109" s="1"/>
  <c r="AK1977" i="109" s="1"/>
  <c r="AG2171" i="109"/>
  <c r="AG2364" i="109" s="1"/>
  <c r="AH1964" i="109"/>
  <c r="AG2158" i="109"/>
  <c r="AG2351" i="109" s="1"/>
  <c r="AH1960" i="109"/>
  <c r="AG2154" i="109"/>
  <c r="AG2347" i="109" s="1"/>
  <c r="AH1962" i="109"/>
  <c r="AH2156" i="109" s="1"/>
  <c r="AG2156" i="109"/>
  <c r="AG2349" i="109" s="1"/>
  <c r="AH1954" i="109"/>
  <c r="AG2148" i="109"/>
  <c r="AH1971" i="109"/>
  <c r="AG2165" i="109"/>
  <c r="AG2358" i="109" s="1"/>
  <c r="AH1944" i="109"/>
  <c r="AG2138" i="109"/>
  <c r="AH1952" i="109"/>
  <c r="AG2146" i="109"/>
  <c r="AH1968" i="109"/>
  <c r="AJ1968" i="109" s="1"/>
  <c r="AK1968" i="109" s="1"/>
  <c r="AG2162" i="109"/>
  <c r="AG2355" i="109" s="1"/>
  <c r="AH1915" i="109"/>
  <c r="AG2109" i="109"/>
  <c r="AG2302" i="109" s="1"/>
  <c r="AH1926" i="109"/>
  <c r="AJ1926" i="109" s="1"/>
  <c r="AG2120" i="109"/>
  <c r="AG2313" i="109" s="1"/>
  <c r="AH1976" i="109"/>
  <c r="AJ1976" i="109" s="1"/>
  <c r="AK1976" i="109" s="1"/>
  <c r="AG2170" i="109"/>
  <c r="AG2363" i="109" s="1"/>
  <c r="AH1955" i="109"/>
  <c r="AH2149" i="109" s="1"/>
  <c r="AG2149" i="109"/>
  <c r="AG2342" i="109" s="1"/>
  <c r="AH1975" i="109"/>
  <c r="AJ1975" i="109" s="1"/>
  <c r="AK1975" i="109" s="1"/>
  <c r="AG2169" i="109"/>
  <c r="AG2362" i="109" s="1"/>
  <c r="AH1958" i="109"/>
  <c r="AJ1958" i="109" s="1"/>
  <c r="AK1958" i="109" s="1"/>
  <c r="AG2152" i="109"/>
  <c r="AG2345" i="109" s="1"/>
  <c r="AH1950" i="109"/>
  <c r="AJ1950" i="109" s="1"/>
  <c r="AK1950" i="109" s="1"/>
  <c r="AG2144" i="109"/>
  <c r="AH1937" i="109"/>
  <c r="AG2131" i="109"/>
  <c r="AG2324" i="109" s="1"/>
  <c r="AH1923" i="109"/>
  <c r="AJ1923" i="109" s="1"/>
  <c r="AK1923" i="109" s="1"/>
  <c r="AG2117" i="109"/>
  <c r="AG2310" i="109" s="1"/>
  <c r="AH1957" i="109"/>
  <c r="AH2151" i="109" s="1"/>
  <c r="AG2151" i="109"/>
  <c r="AG2344" i="109" s="1"/>
  <c r="AH1935" i="109"/>
  <c r="AJ1935" i="109" s="1"/>
  <c r="AK1935" i="109" s="1"/>
  <c r="AG2129" i="109"/>
  <c r="AG2322" i="109" s="1"/>
  <c r="AH1929" i="109"/>
  <c r="AH2123" i="109" s="1"/>
  <c r="AG2123" i="109"/>
  <c r="AG2316" i="109" s="1"/>
  <c r="AH1949" i="109"/>
  <c r="AH2143" i="109" s="1"/>
  <c r="AG2143" i="109"/>
  <c r="AH1946" i="109"/>
  <c r="AJ1946" i="109" s="1"/>
  <c r="AK1946" i="109" s="1"/>
  <c r="AG2140" i="109"/>
  <c r="AH1933" i="109"/>
  <c r="AH2127" i="109" s="1"/>
  <c r="AG2127" i="109"/>
  <c r="AG2320" i="109" s="1"/>
  <c r="AH1939" i="109"/>
  <c r="AJ1939" i="109" s="1"/>
  <c r="AG2133" i="109"/>
  <c r="AG2326" i="109" s="1"/>
  <c r="AH1927" i="109"/>
  <c r="AJ1927" i="109" s="1"/>
  <c r="AK1927" i="109" s="1"/>
  <c r="AL1927" i="109" s="1"/>
  <c r="AG2121" i="109"/>
  <c r="AG2314" i="109" s="1"/>
  <c r="AH1965" i="109"/>
  <c r="AG2159" i="109"/>
  <c r="AG2352" i="109" s="1"/>
  <c r="AH1980" i="109"/>
  <c r="AH2174" i="109" s="1"/>
  <c r="AG2174" i="109"/>
  <c r="AH1972" i="109"/>
  <c r="AJ1972" i="109" s="1"/>
  <c r="AK1972" i="109" s="1"/>
  <c r="AG2166" i="109"/>
  <c r="AG2359" i="109" s="1"/>
  <c r="AH1978" i="109"/>
  <c r="AJ1978" i="109" s="1"/>
  <c r="AK1978" i="109" s="1"/>
  <c r="AG2172" i="109"/>
  <c r="AG2365" i="109" s="1"/>
  <c r="AH1956" i="109"/>
  <c r="AH2150" i="109" s="1"/>
  <c r="AG2150" i="109"/>
  <c r="AG2343" i="109" s="1"/>
  <c r="AH1963" i="109"/>
  <c r="AJ1963" i="109" s="1"/>
  <c r="AK1963" i="109" s="1"/>
  <c r="AL1963" i="109" s="1"/>
  <c r="AM1963" i="109" s="1"/>
  <c r="AN1963" i="109" s="1"/>
  <c r="AO1963" i="109" s="1"/>
  <c r="AP1963" i="109" s="1"/>
  <c r="AQ1963" i="109" s="1"/>
  <c r="AR1963" i="109" s="1"/>
  <c r="AS1963" i="109" s="1"/>
  <c r="AT1963" i="109" s="1"/>
  <c r="AU1963" i="109" s="1"/>
  <c r="AW1963" i="109" s="1"/>
  <c r="AG2157" i="109"/>
  <c r="AG2350" i="109" s="1"/>
  <c r="AH1925" i="109"/>
  <c r="AJ1925" i="109" s="1"/>
  <c r="AG2119" i="109"/>
  <c r="AG2312" i="109" s="1"/>
  <c r="AH1961" i="109"/>
  <c r="AH2155" i="109" s="1"/>
  <c r="AG2155" i="109"/>
  <c r="AG2348" i="109" s="1"/>
  <c r="AL556" i="109"/>
  <c r="AL604" i="109"/>
  <c r="AM508" i="109"/>
  <c r="AM560" i="109"/>
  <c r="AN778" i="109" s="1"/>
  <c r="AM510" i="109"/>
  <c r="AM547" i="109"/>
  <c r="AN765" i="109" s="1"/>
  <c r="AM534" i="109"/>
  <c r="AN752" i="109" s="1"/>
  <c r="AM511" i="109"/>
  <c r="AN729" i="109" s="1"/>
  <c r="AM473" i="109"/>
  <c r="AN691" i="109" s="1"/>
  <c r="AL506" i="109"/>
  <c r="AM724" i="109" s="1"/>
  <c r="AL487" i="109"/>
  <c r="AM705" i="109" s="1"/>
  <c r="BF2091" i="109"/>
  <c r="BF2284" i="109" s="1"/>
  <c r="BG2107" i="109"/>
  <c r="BG2300" i="109" s="1"/>
  <c r="AL496" i="109"/>
  <c r="AM714" i="109" s="1"/>
  <c r="BF2095" i="109"/>
  <c r="BF2288" i="109" s="1"/>
  <c r="AM482" i="109"/>
  <c r="AL403" i="109"/>
  <c r="AM621" i="109" s="1"/>
  <c r="AV2301" i="109"/>
  <c r="AI2301" i="109"/>
  <c r="CL20" i="119"/>
  <c r="BI1844" i="109"/>
  <c r="BG1895" i="109"/>
  <c r="BG2095" i="109" s="1"/>
  <c r="BG1481" i="109"/>
  <c r="BH1688" i="109" s="1"/>
  <c r="BH1499" i="109"/>
  <c r="BB1435" i="109"/>
  <c r="BC1642" i="109" s="1"/>
  <c r="BA1638" i="109"/>
  <c r="BE1442" i="109"/>
  <c r="BF1649" i="109" s="1"/>
  <c r="BG1477" i="109"/>
  <c r="BH1684" i="109" s="1"/>
  <c r="BG1891" i="109"/>
  <c r="BA1845" i="109"/>
  <c r="CE34" i="119" s="1"/>
  <c r="BE1437" i="109"/>
  <c r="BF1644" i="109" s="1"/>
  <c r="BH1505" i="109"/>
  <c r="AH2307" i="109"/>
  <c r="AL535" i="109"/>
  <c r="AM753" i="109" s="1"/>
  <c r="AL434" i="109"/>
  <c r="AM652" i="109" s="1"/>
  <c r="AL430" i="109"/>
  <c r="AM648" i="109" s="1"/>
  <c r="AL504" i="109"/>
  <c r="AM722" i="109" s="1"/>
  <c r="AL458" i="109"/>
  <c r="AM676" i="109" s="1"/>
  <c r="AH2317" i="109"/>
  <c r="AH1919" i="109"/>
  <c r="AH2319" i="109"/>
  <c r="AI2280" i="109"/>
  <c r="AI2328" i="109"/>
  <c r="AV2283" i="109"/>
  <c r="AV2328" i="109"/>
  <c r="AI2283" i="109"/>
  <c r="AV2280" i="109"/>
  <c r="AK891" i="109"/>
  <c r="AO1047" i="109"/>
  <c r="AN1237" i="109"/>
  <c r="AF2302" i="109"/>
  <c r="AJ1974" i="109"/>
  <c r="AK1974" i="109" s="1"/>
  <c r="AF2370" i="109"/>
  <c r="AF2314" i="109"/>
  <c r="AJ1982" i="109"/>
  <c r="AK1982" i="109" s="1"/>
  <c r="AJ1967" i="109"/>
  <c r="AK1967" i="109" s="1"/>
  <c r="AJ1915" i="109"/>
  <c r="AK1915" i="109" s="1"/>
  <c r="AJ1960" i="109"/>
  <c r="AK1960" i="109" s="1"/>
  <c r="AJ1983" i="109"/>
  <c r="AK1983" i="109" s="1"/>
  <c r="AH1903" i="109"/>
  <c r="AH2102" i="109" s="1"/>
  <c r="AJ1971" i="109"/>
  <c r="AK1971" i="109" s="1"/>
  <c r="AL1971" i="109" s="1"/>
  <c r="AM1971" i="109" s="1"/>
  <c r="AN1971" i="109" s="1"/>
  <c r="AO1971" i="109" s="1"/>
  <c r="AP1971" i="109" s="1"/>
  <c r="AQ1971" i="109" s="1"/>
  <c r="AR1971" i="109" s="1"/>
  <c r="AS1971" i="109" s="1"/>
  <c r="AT1971" i="109" s="1"/>
  <c r="AJ1973" i="109"/>
  <c r="AK1973" i="109" s="1"/>
  <c r="AH1906" i="109"/>
  <c r="AH2105" i="109" s="1"/>
  <c r="AG2346" i="109"/>
  <c r="AJ1931" i="109"/>
  <c r="AH1881" i="109"/>
  <c r="AH2081" i="109" s="1"/>
  <c r="AH1884" i="109"/>
  <c r="AH2084" i="109" s="1"/>
  <c r="AJ1937" i="109"/>
  <c r="AJ1954" i="109"/>
  <c r="AK1954" i="109" s="1"/>
  <c r="AJ1966" i="109"/>
  <c r="AK1966" i="109" s="1"/>
  <c r="AJ1944" i="109"/>
  <c r="AK1944" i="109" s="1"/>
  <c r="AF2369" i="109"/>
  <c r="AJ1965" i="109"/>
  <c r="AK1965" i="109" s="1"/>
  <c r="AH1889" i="109"/>
  <c r="AJ1988" i="109"/>
  <c r="AK1988" i="109" s="1"/>
  <c r="AJ1986" i="109"/>
  <c r="AK1986" i="109" s="1"/>
  <c r="AJ1970" i="109"/>
  <c r="AK1970" i="109" s="1"/>
  <c r="AJ1985" i="109"/>
  <c r="AK1985" i="109" s="1"/>
  <c r="AJ1921" i="109"/>
  <c r="AK1921" i="109" s="1"/>
  <c r="AL1921" i="109" s="1"/>
  <c r="AM1921" i="109" s="1"/>
  <c r="AN1921" i="109" s="1"/>
  <c r="AO1921" i="109" s="1"/>
  <c r="AP1921" i="109" s="1"/>
  <c r="AQ1921" i="109" s="1"/>
  <c r="AR1921" i="109" s="1"/>
  <c r="AS1921" i="109" s="1"/>
  <c r="AT1921" i="109" s="1"/>
  <c r="AU1921" i="109" s="1"/>
  <c r="AW1921" i="109" s="1"/>
  <c r="AF2336" i="109"/>
  <c r="AJ1952" i="109"/>
  <c r="AK1952" i="109" s="1"/>
  <c r="AF2361" i="109"/>
  <c r="AF2274" i="109"/>
  <c r="AJ1964" i="109"/>
  <c r="AK1964" i="109" s="1"/>
  <c r="AH1879" i="109"/>
  <c r="AH1900" i="109"/>
  <c r="AG2292" i="109"/>
  <c r="AJ1987" i="109"/>
  <c r="AK1987" i="109" s="1"/>
  <c r="AJ1981" i="109"/>
  <c r="AK1981" i="109" s="1"/>
  <c r="AJ1984" i="109"/>
  <c r="AK1984" i="109" s="1"/>
  <c r="AF2367" i="109"/>
  <c r="AG2251" i="109"/>
  <c r="AH1851" i="109"/>
  <c r="AG2052" i="109"/>
  <c r="AG2260" i="109"/>
  <c r="AH1863" i="109"/>
  <c r="AJ1863" i="109" s="1"/>
  <c r="AG2266" i="109"/>
  <c r="AH1869" i="109"/>
  <c r="AJ1869" i="109" s="1"/>
  <c r="AK1869" i="109" s="1"/>
  <c r="AL1869" i="109" s="1"/>
  <c r="AM1869" i="109" s="1"/>
  <c r="AN1869" i="109" s="1"/>
  <c r="AO1869" i="109" s="1"/>
  <c r="AP1869" i="109" s="1"/>
  <c r="AQ1869" i="109" s="1"/>
  <c r="AR1869" i="109" s="1"/>
  <c r="AS1869" i="109" s="1"/>
  <c r="AT1869" i="109" s="1"/>
  <c r="AU1869" i="109" s="1"/>
  <c r="AW1869" i="109" s="1"/>
  <c r="AM600" i="109"/>
  <c r="AN818" i="109" s="1"/>
  <c r="AL601" i="109"/>
  <c r="AM819" i="109" s="1"/>
  <c r="AL516" i="109"/>
  <c r="AM734" i="109" s="1"/>
  <c r="AM537" i="109"/>
  <c r="AN755" i="109" s="1"/>
  <c r="AL512" i="109"/>
  <c r="AM730" i="109" s="1"/>
  <c r="AM592" i="109"/>
  <c r="AN810" i="109" s="1"/>
  <c r="AM584" i="109"/>
  <c r="AN802" i="109" s="1"/>
  <c r="CC1638" i="109"/>
  <c r="CC1845" i="109"/>
  <c r="CD1431" i="109"/>
  <c r="BP2052" i="109"/>
  <c r="AM444" i="109" l="1"/>
  <c r="AN662" i="109" s="1"/>
  <c r="AM549" i="109"/>
  <c r="AN767" i="109" s="1"/>
  <c r="AM502" i="109"/>
  <c r="AN720" i="109" s="1"/>
  <c r="AN510" i="109"/>
  <c r="AO728" i="109" s="1"/>
  <c r="AN728" i="109"/>
  <c r="AN508" i="109"/>
  <c r="AO726" i="109" s="1"/>
  <c r="AN726" i="109"/>
  <c r="AN482" i="109"/>
  <c r="AO700" i="109" s="1"/>
  <c r="AN700" i="109"/>
  <c r="AM604" i="109"/>
  <c r="AN822" i="109" s="1"/>
  <c r="AM822" i="109"/>
  <c r="AM556" i="109"/>
  <c r="AN774" i="109" s="1"/>
  <c r="AM774" i="109"/>
  <c r="AN560" i="109"/>
  <c r="AO778" i="109" s="1"/>
  <c r="AN534" i="109"/>
  <c r="AO752" i="109" s="1"/>
  <c r="AN511" i="109"/>
  <c r="AO729" i="109" s="1"/>
  <c r="AN444" i="109"/>
  <c r="AO662" i="109" s="1"/>
  <c r="AN502" i="109"/>
  <c r="AO720" i="109" s="1"/>
  <c r="AG2177" i="109"/>
  <c r="AG2370" i="109" s="1"/>
  <c r="AG2102" i="109"/>
  <c r="AG2295" i="109" s="1"/>
  <c r="AG2178" i="109"/>
  <c r="AG2371" i="109" s="1"/>
  <c r="AG2089" i="109"/>
  <c r="AG2282" i="109" s="1"/>
  <c r="AG2081" i="109"/>
  <c r="AG2274" i="109" s="1"/>
  <c r="AG2182" i="109"/>
  <c r="AG2375" i="109" s="1"/>
  <c r="AG2084" i="109"/>
  <c r="AG2277" i="109" s="1"/>
  <c r="AG2180" i="109"/>
  <c r="AG2373" i="109" s="1"/>
  <c r="AG2175" i="109"/>
  <c r="AG2368" i="109" s="1"/>
  <c r="AG2181" i="109"/>
  <c r="AG2374" i="109" s="1"/>
  <c r="AG2105" i="109"/>
  <c r="AG2298" i="109" s="1"/>
  <c r="AG2079" i="109"/>
  <c r="AG2272" i="109" s="1"/>
  <c r="AN473" i="109"/>
  <c r="AO691" i="109" s="1"/>
  <c r="AL891" i="109"/>
  <c r="AN547" i="109"/>
  <c r="AO765" i="109" s="1"/>
  <c r="BG2288" i="109"/>
  <c r="AM487" i="109"/>
  <c r="AN705" i="109" s="1"/>
  <c r="AN600" i="109"/>
  <c r="AM496" i="109"/>
  <c r="AN714" i="109" s="1"/>
  <c r="AN592" i="109"/>
  <c r="AO810" i="109" s="1"/>
  <c r="AM516" i="109"/>
  <c r="AN734" i="109" s="1"/>
  <c r="AN537" i="109"/>
  <c r="AO755" i="109" s="1"/>
  <c r="AM504" i="109"/>
  <c r="AM434" i="109"/>
  <c r="AN652" i="109" s="1"/>
  <c r="AM506" i="109"/>
  <c r="AN724" i="109" s="1"/>
  <c r="AN549" i="109"/>
  <c r="AN604" i="109"/>
  <c r="AN584" i="109"/>
  <c r="AM512" i="109"/>
  <c r="AN730" i="109" s="1"/>
  <c r="AM458" i="109"/>
  <c r="AN676" i="109" s="1"/>
  <c r="AM430" i="109"/>
  <c r="AN648" i="109" s="1"/>
  <c r="AM535" i="109"/>
  <c r="AN753" i="109" s="1"/>
  <c r="BG2091" i="109"/>
  <c r="BG2284" i="109" s="1"/>
  <c r="AM403" i="109"/>
  <c r="AN621" i="109" s="1"/>
  <c r="AI2307" i="109"/>
  <c r="AV2307" i="109"/>
  <c r="AX1963" i="109"/>
  <c r="AX1921" i="109"/>
  <c r="BF1437" i="109"/>
  <c r="BG1644" i="109" s="1"/>
  <c r="BI1712" i="109"/>
  <c r="BH1477" i="109"/>
  <c r="BB1845" i="109"/>
  <c r="CF34" i="119" s="1"/>
  <c r="BH1913" i="109"/>
  <c r="BI1706" i="109"/>
  <c r="AX1869" i="109"/>
  <c r="BF1442" i="109"/>
  <c r="BG1649" i="109" s="1"/>
  <c r="BC1435" i="109"/>
  <c r="BD1642" i="109" s="1"/>
  <c r="BB1638" i="109"/>
  <c r="BH1481" i="109"/>
  <c r="AH2296" i="109"/>
  <c r="AG2341" i="109"/>
  <c r="AH2299" i="109"/>
  <c r="AH2340" i="109"/>
  <c r="AH2281" i="109"/>
  <c r="AV2319" i="109"/>
  <c r="AI2317" i="109"/>
  <c r="AH2342" i="109"/>
  <c r="AI2319" i="109"/>
  <c r="AJ1919" i="109"/>
  <c r="AH2343" i="109"/>
  <c r="AV2317" i="109"/>
  <c r="AJ1879" i="109"/>
  <c r="AJ1889" i="109"/>
  <c r="AH2286" i="109"/>
  <c r="AG2337" i="109"/>
  <c r="AG2339" i="109"/>
  <c r="AG2333" i="109"/>
  <c r="AG2336" i="109"/>
  <c r="AH2336" i="109"/>
  <c r="AG2329" i="109"/>
  <c r="AH2329" i="109"/>
  <c r="AG2338" i="109"/>
  <c r="AH2338" i="109"/>
  <c r="AG2334" i="109"/>
  <c r="AH2334" i="109"/>
  <c r="AG2331" i="109"/>
  <c r="AP1047" i="109"/>
  <c r="AO1237" i="109"/>
  <c r="AJ1969" i="109"/>
  <c r="AK1969" i="109" s="1"/>
  <c r="AH2356" i="109"/>
  <c r="AJ1955" i="109"/>
  <c r="AK1955" i="109" s="1"/>
  <c r="AJ1942" i="109"/>
  <c r="AJ1929" i="109"/>
  <c r="AH2316" i="109"/>
  <c r="AJ1961" i="109"/>
  <c r="AK1961" i="109" s="1"/>
  <c r="AH2348" i="109"/>
  <c r="AJ1962" i="109"/>
  <c r="AK1962" i="109" s="1"/>
  <c r="AH2349" i="109"/>
  <c r="AJ1928" i="109"/>
  <c r="AK1928" i="109" s="1"/>
  <c r="AH2315" i="109"/>
  <c r="AJ1884" i="109"/>
  <c r="AJ1959" i="109"/>
  <c r="AK1959" i="109" s="1"/>
  <c r="AJ1979" i="109"/>
  <c r="AK1979" i="109" s="1"/>
  <c r="AJ1951" i="109"/>
  <c r="AK1951" i="109" s="1"/>
  <c r="AJ1949" i="109"/>
  <c r="AK1949" i="109" s="1"/>
  <c r="AG2367" i="109"/>
  <c r="AJ1906" i="109"/>
  <c r="AK1906" i="109" s="1"/>
  <c r="AL1906" i="109" s="1"/>
  <c r="AM1906" i="109" s="1"/>
  <c r="AN1906" i="109" s="1"/>
  <c r="AO1906" i="109" s="1"/>
  <c r="AP1906" i="109" s="1"/>
  <c r="AQ1906" i="109" s="1"/>
  <c r="AR1906" i="109" s="1"/>
  <c r="AS1906" i="109" s="1"/>
  <c r="AT1906" i="109" s="1"/>
  <c r="AU1906" i="109" s="1"/>
  <c r="AW1906" i="109" s="1"/>
  <c r="AX1906" i="109" s="1"/>
  <c r="AY1906" i="109" s="1"/>
  <c r="AZ1906" i="109" s="1"/>
  <c r="BA1906" i="109" s="1"/>
  <c r="BB1906" i="109" s="1"/>
  <c r="BC1906" i="109" s="1"/>
  <c r="BD1906" i="109" s="1"/>
  <c r="BE1906" i="109" s="1"/>
  <c r="BF1906" i="109" s="1"/>
  <c r="BG1906" i="109" s="1"/>
  <c r="BH1906" i="109" s="1"/>
  <c r="AJ1903" i="109"/>
  <c r="AJ2102" i="109" s="1"/>
  <c r="AJ1956" i="109"/>
  <c r="AK1956" i="109" s="1"/>
  <c r="AJ1980" i="109"/>
  <c r="AK1980" i="109" s="1"/>
  <c r="AJ1953" i="109"/>
  <c r="AK1953" i="109" s="1"/>
  <c r="AJ1947" i="109"/>
  <c r="AK1947" i="109" s="1"/>
  <c r="AL1947" i="109" s="1"/>
  <c r="AM1947" i="109" s="1"/>
  <c r="AN1947" i="109" s="1"/>
  <c r="AO1947" i="109" s="1"/>
  <c r="AP1947" i="109" s="1"/>
  <c r="AQ1947" i="109" s="1"/>
  <c r="AR1947" i="109" s="1"/>
  <c r="AS1947" i="109" s="1"/>
  <c r="AT1947" i="109" s="1"/>
  <c r="AU1947" i="109" s="1"/>
  <c r="AW1947" i="109" s="1"/>
  <c r="AJ1933" i="109"/>
  <c r="AK1933" i="109" s="1"/>
  <c r="AL1933" i="109" s="1"/>
  <c r="AJ1957" i="109"/>
  <c r="AK1957" i="109" s="1"/>
  <c r="AJ1851" i="109"/>
  <c r="AK1851" i="109" s="1"/>
  <c r="AH2052" i="109"/>
  <c r="AI2052" i="109" s="1"/>
  <c r="AO482" i="109"/>
  <c r="AP700" i="109" s="1"/>
  <c r="AO534" i="109"/>
  <c r="AP752" i="109" s="1"/>
  <c r="AN516" i="109"/>
  <c r="AO734" i="109" s="1"/>
  <c r="AO511" i="109"/>
  <c r="AP729" i="109" s="1"/>
  <c r="AO510" i="109"/>
  <c r="AP728" i="109" s="1"/>
  <c r="CD1638" i="109"/>
  <c r="CD1845" i="109"/>
  <c r="BQ2052" i="109"/>
  <c r="CE1431" i="109"/>
  <c r="AO560" i="109" l="1"/>
  <c r="AP778" i="109" s="1"/>
  <c r="AN556" i="109"/>
  <c r="AO774" i="109" s="1"/>
  <c r="AN512" i="109"/>
  <c r="AO730" i="109" s="1"/>
  <c r="AO584" i="109"/>
  <c r="AP802" i="109" s="1"/>
  <c r="AO802" i="109"/>
  <c r="AO604" i="109"/>
  <c r="AP822" i="109" s="1"/>
  <c r="AO822" i="109"/>
  <c r="AN504" i="109"/>
  <c r="AO722" i="109" s="1"/>
  <c r="AN722" i="109"/>
  <c r="AO549" i="109"/>
  <c r="AP767" i="109" s="1"/>
  <c r="AO767" i="109"/>
  <c r="AO600" i="109"/>
  <c r="AP818" i="109" s="1"/>
  <c r="AO818" i="109"/>
  <c r="AJ2295" i="109"/>
  <c r="AN458" i="109"/>
  <c r="AO676" i="109" s="1"/>
  <c r="AO473" i="109"/>
  <c r="AP691" i="109" s="1"/>
  <c r="AO537" i="109"/>
  <c r="AP755" i="109" s="1"/>
  <c r="AO592" i="109"/>
  <c r="AP810" i="109" s="1"/>
  <c r="AH2274" i="109"/>
  <c r="AH2277" i="109"/>
  <c r="AN434" i="109"/>
  <c r="AO652" i="109" s="1"/>
  <c r="AN430" i="109"/>
  <c r="AO648" i="109" s="1"/>
  <c r="AN506" i="109"/>
  <c r="AO724" i="109" s="1"/>
  <c r="BH2107" i="109"/>
  <c r="BH2300" i="109" s="1"/>
  <c r="AN496" i="109"/>
  <c r="AO714" i="109" s="1"/>
  <c r="AN487" i="109"/>
  <c r="AO705" i="109" s="1"/>
  <c r="AN403" i="109"/>
  <c r="AO621" i="109" s="1"/>
  <c r="AN535" i="109"/>
  <c r="AO753" i="109" s="1"/>
  <c r="AI2342" i="109"/>
  <c r="AX1947" i="109"/>
  <c r="BH1895" i="109"/>
  <c r="BI1688" i="109"/>
  <c r="BG1442" i="109"/>
  <c r="BH1649" i="109" s="1"/>
  <c r="BH1891" i="109"/>
  <c r="BI1684" i="109"/>
  <c r="BG1437" i="109"/>
  <c r="BH1644" i="109" s="1"/>
  <c r="AY1921" i="109"/>
  <c r="BC1845" i="109"/>
  <c r="CG34" i="119" s="1"/>
  <c r="AY1869" i="109"/>
  <c r="AY1963" i="109"/>
  <c r="BD1435" i="109"/>
  <c r="BE1642" i="109" s="1"/>
  <c r="BC1638" i="109"/>
  <c r="AI2281" i="109"/>
  <c r="AV2281" i="109"/>
  <c r="AI2286" i="109"/>
  <c r="AH2276" i="109"/>
  <c r="AI2343" i="109"/>
  <c r="AI2340" i="109"/>
  <c r="AV2299" i="109"/>
  <c r="AV2296" i="109"/>
  <c r="AI2299" i="109"/>
  <c r="AI2296" i="109"/>
  <c r="AI2334" i="109"/>
  <c r="AI2338" i="109"/>
  <c r="AI2329" i="109"/>
  <c r="AI2336" i="109"/>
  <c r="AI2349" i="109"/>
  <c r="AI2348" i="109"/>
  <c r="AI2356" i="109"/>
  <c r="AI2316" i="109"/>
  <c r="AI2315" i="109"/>
  <c r="AQ1047" i="109"/>
  <c r="AP1237" i="109"/>
  <c r="AH2295" i="109"/>
  <c r="AP560" i="109"/>
  <c r="AQ778" i="109" s="1"/>
  <c r="AP510" i="109"/>
  <c r="AQ728" i="109" s="1"/>
  <c r="AP511" i="109"/>
  <c r="AQ729" i="109" s="1"/>
  <c r="AP534" i="109"/>
  <c r="AQ752" i="109" s="1"/>
  <c r="AP482" i="109"/>
  <c r="AQ700" i="109" s="1"/>
  <c r="AO516" i="109"/>
  <c r="AP734" i="109" s="1"/>
  <c r="CE1638" i="109"/>
  <c r="CE1845" i="109"/>
  <c r="CF1431" i="109"/>
  <c r="BR2052" i="109"/>
  <c r="AO504" i="109" l="1"/>
  <c r="AP584" i="109"/>
  <c r="AQ802" i="109" s="1"/>
  <c r="AP473" i="109"/>
  <c r="AQ691" i="109" s="1"/>
  <c r="AI2274" i="109"/>
  <c r="AI2277" i="109"/>
  <c r="BI2300" i="109"/>
  <c r="BH2091" i="109"/>
  <c r="BH2284" i="109" s="1"/>
  <c r="BH2095" i="109"/>
  <c r="BH2288" i="109" s="1"/>
  <c r="AO506" i="109"/>
  <c r="AP724" i="109" s="1"/>
  <c r="AO487" i="109"/>
  <c r="AP705" i="109" s="1"/>
  <c r="AO430" i="109"/>
  <c r="AP648" i="109" s="1"/>
  <c r="BE1435" i="109"/>
  <c r="BF1642" i="109" s="1"/>
  <c r="BD1638" i="109"/>
  <c r="AZ1869" i="109"/>
  <c r="BD1845" i="109"/>
  <c r="CH34" i="119" s="1"/>
  <c r="AZ1921" i="109"/>
  <c r="BH1437" i="109"/>
  <c r="BH1442" i="109"/>
  <c r="AY1947" i="109"/>
  <c r="AZ1963" i="109"/>
  <c r="AV2276" i="109"/>
  <c r="AI2276" i="109"/>
  <c r="AQ1237" i="109"/>
  <c r="AR1047" i="109"/>
  <c r="AI2295" i="109"/>
  <c r="AQ560" i="109"/>
  <c r="AR778" i="109" s="1"/>
  <c r="AP516" i="109"/>
  <c r="AQ734" i="109" s="1"/>
  <c r="AQ511" i="109"/>
  <c r="AR729" i="109" s="1"/>
  <c r="AQ473" i="109"/>
  <c r="AR691" i="109" s="1"/>
  <c r="AQ510" i="109"/>
  <c r="AR728" i="109" s="1"/>
  <c r="AQ482" i="109"/>
  <c r="AR700" i="109" s="1"/>
  <c r="AQ534" i="109"/>
  <c r="AR752" i="109" s="1"/>
  <c r="CG1431" i="109"/>
  <c r="CF1845" i="109"/>
  <c r="BS2052" i="109"/>
  <c r="CF1638" i="109"/>
  <c r="AQ584" i="109" l="1"/>
  <c r="AR802" i="109" s="1"/>
  <c r="AP722" i="109"/>
  <c r="AP504" i="109"/>
  <c r="BI2284" i="109"/>
  <c r="BI2288" i="109"/>
  <c r="AP506" i="109"/>
  <c r="AQ724" i="109" s="1"/>
  <c r="AP430" i="109"/>
  <c r="AQ648" i="109" s="1"/>
  <c r="AP487" i="109"/>
  <c r="AQ705" i="109" s="1"/>
  <c r="AZ1947" i="109"/>
  <c r="BI1644" i="109"/>
  <c r="BA1963" i="109"/>
  <c r="BA1921" i="109"/>
  <c r="BF1435" i="109"/>
  <c r="BG1642" i="109" s="1"/>
  <c r="BE1638" i="109"/>
  <c r="BI1649" i="109"/>
  <c r="BA1869" i="109"/>
  <c r="BE1845" i="109"/>
  <c r="CI34" i="119" s="1"/>
  <c r="AS1047" i="109"/>
  <c r="AT1047" i="109" s="1"/>
  <c r="AR1237" i="109"/>
  <c r="AQ516" i="109"/>
  <c r="AR734" i="109" s="1"/>
  <c r="AR473" i="109"/>
  <c r="AS691" i="109" s="1"/>
  <c r="AR511" i="109"/>
  <c r="AS729" i="109" s="1"/>
  <c r="AR560" i="109"/>
  <c r="AS778" i="109" s="1"/>
  <c r="AR510" i="109"/>
  <c r="AS728" i="109" s="1"/>
  <c r="AR482" i="109"/>
  <c r="AS700" i="109" s="1"/>
  <c r="CG1845" i="109"/>
  <c r="BT2052" i="109"/>
  <c r="CH1431" i="109"/>
  <c r="CG1638" i="109"/>
  <c r="AR584" i="109" l="1"/>
  <c r="AS802" i="109" s="1"/>
  <c r="AQ722" i="109"/>
  <c r="AQ504" i="109"/>
  <c r="AR722" i="109" s="1"/>
  <c r="AQ506" i="109"/>
  <c r="AR724" i="109" s="1"/>
  <c r="AS482" i="109"/>
  <c r="AT700" i="109" s="1"/>
  <c r="AS560" i="109"/>
  <c r="AS473" i="109"/>
  <c r="AT691" i="109" s="1"/>
  <c r="AQ487" i="109"/>
  <c r="AR705" i="109" s="1"/>
  <c r="AS510" i="109"/>
  <c r="AT728" i="109" s="1"/>
  <c r="AS511" i="109"/>
  <c r="AT729" i="109" s="1"/>
  <c r="AQ430" i="109"/>
  <c r="AR648" i="109" s="1"/>
  <c r="BB1921" i="109"/>
  <c r="BA1947" i="109"/>
  <c r="BB1869" i="109"/>
  <c r="BG1435" i="109"/>
  <c r="BH1642" i="109" s="1"/>
  <c r="BF1638" i="109"/>
  <c r="BB1963" i="109"/>
  <c r="BF1845" i="109"/>
  <c r="CJ34" i="119" s="1"/>
  <c r="AU1047" i="109"/>
  <c r="AT1237" i="109"/>
  <c r="AR516" i="109"/>
  <c r="AS734" i="109" s="1"/>
  <c r="CH1845" i="109"/>
  <c r="BU2052" i="109"/>
  <c r="CJ1431" i="109"/>
  <c r="CI1845" i="109"/>
  <c r="CI1431" i="109"/>
  <c r="CH1638" i="109"/>
  <c r="AT511" i="109" l="1"/>
  <c r="AU729" i="109" s="1"/>
  <c r="AT473" i="109"/>
  <c r="AU691" i="109" s="1"/>
  <c r="AT560" i="109"/>
  <c r="AU778" i="109" s="1"/>
  <c r="AT778" i="109"/>
  <c r="AT510" i="109"/>
  <c r="AU728" i="109" s="1"/>
  <c r="AT482" i="109"/>
  <c r="AU700" i="109" s="1"/>
  <c r="AR506" i="109"/>
  <c r="AS724" i="109" s="1"/>
  <c r="AS516" i="109"/>
  <c r="AR430" i="109"/>
  <c r="AS648" i="109" s="1"/>
  <c r="AU1237" i="109"/>
  <c r="AW1047" i="109"/>
  <c r="BH1435" i="109"/>
  <c r="BH1638" i="109" s="1"/>
  <c r="BG1638" i="109"/>
  <c r="BB1947" i="109"/>
  <c r="BC1963" i="109"/>
  <c r="BG1845" i="109"/>
  <c r="CK34" i="119" s="1"/>
  <c r="BC1869" i="109"/>
  <c r="BC1921" i="109"/>
  <c r="AU473" i="109"/>
  <c r="AW691" i="109" s="1"/>
  <c r="CI1638" i="109"/>
  <c r="CJ1845" i="109"/>
  <c r="CK1431" i="109"/>
  <c r="CI1846" i="109"/>
  <c r="BW2052" i="109"/>
  <c r="CJ1638" i="109"/>
  <c r="AU560" i="109" l="1"/>
  <c r="AW778" i="109" s="1"/>
  <c r="AU482" i="109"/>
  <c r="AW700" i="109" s="1"/>
  <c r="AU511" i="109"/>
  <c r="AW729" i="109" s="1"/>
  <c r="AT516" i="109"/>
  <c r="AU734" i="109" s="1"/>
  <c r="AT734" i="109"/>
  <c r="AU510" i="109"/>
  <c r="AW728" i="109" s="1"/>
  <c r="AS430" i="109"/>
  <c r="AT648" i="109" s="1"/>
  <c r="AS506" i="109"/>
  <c r="AT724" i="109" s="1"/>
  <c r="AW473" i="109"/>
  <c r="AX691" i="109" s="1"/>
  <c r="AW482" i="109"/>
  <c r="AX700" i="109" s="1"/>
  <c r="AX1047" i="109"/>
  <c r="AW1237" i="109"/>
  <c r="AW560" i="109"/>
  <c r="AX778" i="109" s="1"/>
  <c r="AW510" i="109"/>
  <c r="AX728" i="109" s="1"/>
  <c r="BD1921" i="109"/>
  <c r="BD1963" i="109"/>
  <c r="BV1638" i="109"/>
  <c r="BI1638" i="109"/>
  <c r="BD1869" i="109"/>
  <c r="BC1947" i="109"/>
  <c r="BH1845" i="109"/>
  <c r="CL34" i="119" s="1"/>
  <c r="CM34" i="119" s="1"/>
  <c r="BI1642" i="109"/>
  <c r="BI1845" i="109" s="1"/>
  <c r="AU516" i="109"/>
  <c r="AW734" i="109" s="1"/>
  <c r="CK1845" i="109"/>
  <c r="BX2052" i="109"/>
  <c r="CK1638" i="109"/>
  <c r="CL1431" i="109"/>
  <c r="AW511" i="109" l="1"/>
  <c r="AX729" i="109" s="1"/>
  <c r="AT430" i="109"/>
  <c r="AU648" i="109" s="1"/>
  <c r="AT506" i="109"/>
  <c r="AU724" i="109" s="1"/>
  <c r="BI1846" i="109"/>
  <c r="AX560" i="109"/>
  <c r="AY778" i="109" s="1"/>
  <c r="AX511" i="109"/>
  <c r="AY729" i="109" s="1"/>
  <c r="AW516" i="109"/>
  <c r="AX734" i="109" s="1"/>
  <c r="AX510" i="109"/>
  <c r="AY728" i="109" s="1"/>
  <c r="AX482" i="109"/>
  <c r="AY700" i="109" s="1"/>
  <c r="AX473" i="109"/>
  <c r="AY691" i="109" s="1"/>
  <c r="AY1047" i="109"/>
  <c r="AX1237" i="109"/>
  <c r="BE1921" i="109"/>
  <c r="BE1869" i="109"/>
  <c r="BD1947" i="109"/>
  <c r="BE1963" i="109"/>
  <c r="CL1638" i="109"/>
  <c r="CL1845" i="109"/>
  <c r="CM1431" i="109"/>
  <c r="BY2052" i="109"/>
  <c r="AU506" i="109" l="1"/>
  <c r="AW724" i="109" s="1"/>
  <c r="AU430" i="109"/>
  <c r="AW648" i="109" s="1"/>
  <c r="AY510" i="109"/>
  <c r="AZ728" i="109" s="1"/>
  <c r="AY511" i="109"/>
  <c r="AZ729" i="109" s="1"/>
  <c r="AZ1047" i="109"/>
  <c r="AY1237" i="109"/>
  <c r="AY473" i="109"/>
  <c r="AZ691" i="109" s="1"/>
  <c r="AY560" i="109"/>
  <c r="AZ778" i="109" s="1"/>
  <c r="AX516" i="109"/>
  <c r="AY734" i="109" s="1"/>
  <c r="AY482" i="109"/>
  <c r="AZ700" i="109" s="1"/>
  <c r="BF1869" i="109"/>
  <c r="BF1921" i="109"/>
  <c r="BF1963" i="109"/>
  <c r="BE1947" i="109"/>
  <c r="CN1431" i="109"/>
  <c r="CM1845" i="109"/>
  <c r="BZ2052" i="109"/>
  <c r="CM1638" i="109"/>
  <c r="AW430" i="109" l="1"/>
  <c r="AX648" i="109" s="1"/>
  <c r="AW506" i="109"/>
  <c r="AX724" i="109" s="1"/>
  <c r="AZ511" i="109"/>
  <c r="BA729" i="109" s="1"/>
  <c r="AY516" i="109"/>
  <c r="AZ734" i="109" s="1"/>
  <c r="AZ1237" i="109"/>
  <c r="BA1047" i="109"/>
  <c r="AZ482" i="109"/>
  <c r="BA700" i="109" s="1"/>
  <c r="AZ473" i="109"/>
  <c r="BA691" i="109" s="1"/>
  <c r="AZ510" i="109"/>
  <c r="BA728" i="109" s="1"/>
  <c r="AZ560" i="109"/>
  <c r="BA778" i="109" s="1"/>
  <c r="BG1963" i="109"/>
  <c r="BG1869" i="109"/>
  <c r="BF1947" i="109"/>
  <c r="BG1921" i="109"/>
  <c r="CN1638" i="109"/>
  <c r="CN1845" i="109"/>
  <c r="CA2052" i="109"/>
  <c r="CO1431" i="109"/>
  <c r="AX430" i="109" l="1"/>
  <c r="AY648" i="109" s="1"/>
  <c r="AX506" i="109"/>
  <c r="AY724" i="109" s="1"/>
  <c r="AZ516" i="109"/>
  <c r="BA734" i="109" s="1"/>
  <c r="BA482" i="109"/>
  <c r="BB700" i="109" s="1"/>
  <c r="BA510" i="109"/>
  <c r="BB728" i="109" s="1"/>
  <c r="BA473" i="109"/>
  <c r="BB691" i="109" s="1"/>
  <c r="BA511" i="109"/>
  <c r="BB729" i="109" s="1"/>
  <c r="BA560" i="109"/>
  <c r="BB778" i="109" s="1"/>
  <c r="BA1237" i="109"/>
  <c r="BB1047" i="109"/>
  <c r="BH1869" i="109"/>
  <c r="BH1963" i="109"/>
  <c r="BG1947" i="109"/>
  <c r="BH1921" i="109"/>
  <c r="CO1845" i="109"/>
  <c r="CP1431" i="109"/>
  <c r="CB2052" i="109"/>
  <c r="CO1638" i="109"/>
  <c r="AY506" i="109" l="1"/>
  <c r="AZ724" i="109" s="1"/>
  <c r="AY430" i="109"/>
  <c r="AZ648" i="109" s="1"/>
  <c r="BB560" i="109"/>
  <c r="BC778" i="109" s="1"/>
  <c r="BA516" i="109"/>
  <c r="BB734" i="109" s="1"/>
  <c r="BB1237" i="109"/>
  <c r="BC1047" i="109"/>
  <c r="BB511" i="109"/>
  <c r="BC729" i="109" s="1"/>
  <c r="BB473" i="109"/>
  <c r="BC691" i="109" s="1"/>
  <c r="BB510" i="109"/>
  <c r="BC728" i="109" s="1"/>
  <c r="BB482" i="109"/>
  <c r="BC700" i="109" s="1"/>
  <c r="BH1947" i="109"/>
  <c r="CP1845" i="109"/>
  <c r="CC2052" i="109"/>
  <c r="CQ1431" i="109"/>
  <c r="CP1638" i="109"/>
  <c r="AZ430" i="109" l="1"/>
  <c r="BA648" i="109" s="1"/>
  <c r="AZ506" i="109"/>
  <c r="BA724" i="109" s="1"/>
  <c r="BB516" i="109"/>
  <c r="BC734" i="109" s="1"/>
  <c r="BC1237" i="109"/>
  <c r="BD1047" i="109"/>
  <c r="BC511" i="109"/>
  <c r="BD729" i="109" s="1"/>
  <c r="BC560" i="109"/>
  <c r="BD778" i="109" s="1"/>
  <c r="BC510" i="109"/>
  <c r="BD728" i="109" s="1"/>
  <c r="BC482" i="109"/>
  <c r="BD700" i="109" s="1"/>
  <c r="BC473" i="109"/>
  <c r="BD691" i="109" s="1"/>
  <c r="CR1431" i="109"/>
  <c r="CQ1638" i="109"/>
  <c r="CQ1845" i="109"/>
  <c r="CD2052" i="109"/>
  <c r="BA506" i="109" l="1"/>
  <c r="BB724" i="109" s="1"/>
  <c r="BA430" i="109"/>
  <c r="BB648" i="109" s="1"/>
  <c r="BD473" i="109"/>
  <c r="BE691" i="109" s="1"/>
  <c r="BD1237" i="109"/>
  <c r="BE1047" i="109"/>
  <c r="BC516" i="109"/>
  <c r="BD734" i="109" s="1"/>
  <c r="BD482" i="109"/>
  <c r="BE700" i="109" s="1"/>
  <c r="BD510" i="109"/>
  <c r="BE728" i="109" s="1"/>
  <c r="BD560" i="109"/>
  <c r="BE778" i="109" s="1"/>
  <c r="BD511" i="109"/>
  <c r="BE729" i="109" s="1"/>
  <c r="CR1845" i="109"/>
  <c r="CE2052" i="109"/>
  <c r="CS1431" i="109"/>
  <c r="CR1638" i="109"/>
  <c r="BB506" i="109" l="1"/>
  <c r="BC724" i="109" s="1"/>
  <c r="BB430" i="109"/>
  <c r="BC648" i="109" s="1"/>
  <c r="BE1237" i="109"/>
  <c r="BF1047" i="109"/>
  <c r="BE473" i="109"/>
  <c r="BF691" i="109" s="1"/>
  <c r="BE560" i="109"/>
  <c r="BF778" i="109" s="1"/>
  <c r="BE511" i="109"/>
  <c r="BF729" i="109" s="1"/>
  <c r="BE510" i="109"/>
  <c r="BF728" i="109" s="1"/>
  <c r="BE482" i="109"/>
  <c r="BF700" i="109" s="1"/>
  <c r="BD516" i="109"/>
  <c r="BE734" i="109" s="1"/>
  <c r="CT1431" i="109"/>
  <c r="CS1638" i="109"/>
  <c r="CS1845" i="109"/>
  <c r="CF2052" i="109"/>
  <c r="BC430" i="109" l="1"/>
  <c r="BD648" i="109" s="1"/>
  <c r="BC506" i="109"/>
  <c r="BD724" i="109" s="1"/>
  <c r="BF511" i="109"/>
  <c r="BG729" i="109" s="1"/>
  <c r="BF473" i="109"/>
  <c r="BG691" i="109" s="1"/>
  <c r="BF1237" i="109"/>
  <c r="BG1047" i="109"/>
  <c r="BF510" i="109"/>
  <c r="BG728" i="109" s="1"/>
  <c r="BE516" i="109"/>
  <c r="BF734" i="109" s="1"/>
  <c r="BF482" i="109"/>
  <c r="BG700" i="109" s="1"/>
  <c r="BF560" i="109"/>
  <c r="BG778" i="109" s="1"/>
  <c r="CT1845" i="109"/>
  <c r="CG2052" i="109"/>
  <c r="CT1638" i="109"/>
  <c r="CU1431" i="109"/>
  <c r="BD506" i="109" l="1"/>
  <c r="BE724" i="109" s="1"/>
  <c r="BD430" i="109"/>
  <c r="BE648" i="109" s="1"/>
  <c r="BG511" i="109"/>
  <c r="BH729" i="109" s="1"/>
  <c r="BF516" i="109"/>
  <c r="BG734" i="109" s="1"/>
  <c r="BG510" i="109"/>
  <c r="BH728" i="109" s="1"/>
  <c r="BG473" i="109"/>
  <c r="BH691" i="109" s="1"/>
  <c r="BG482" i="109"/>
  <c r="BH700" i="109" s="1"/>
  <c r="BG560" i="109"/>
  <c r="BH778" i="109" s="1"/>
  <c r="BG1237" i="109"/>
  <c r="BH1047" i="109"/>
  <c r="BH1237" i="109" s="1"/>
  <c r="BI1237" i="109" s="1"/>
  <c r="CV1845" i="109"/>
  <c r="CU1845" i="109"/>
  <c r="CV1431" i="109"/>
  <c r="CW1431" i="109"/>
  <c r="CU1638" i="109"/>
  <c r="CH2052" i="109"/>
  <c r="CI2052" i="109" s="1"/>
  <c r="BE430" i="109" l="1"/>
  <c r="BF648" i="109" s="1"/>
  <c r="BE506" i="109"/>
  <c r="BF724" i="109" s="1"/>
  <c r="BH560" i="109"/>
  <c r="BH482" i="109"/>
  <c r="BG516" i="109"/>
  <c r="BH734" i="109" s="1"/>
  <c r="BH510" i="109"/>
  <c r="BH511" i="109"/>
  <c r="BH473" i="109"/>
  <c r="CV1846" i="109"/>
  <c r="CW1845" i="109"/>
  <c r="CX1431" i="109"/>
  <c r="CV1638" i="109"/>
  <c r="CW1638" i="109"/>
  <c r="CJ2052" i="109"/>
  <c r="BF506" i="109" l="1"/>
  <c r="BG724" i="109" s="1"/>
  <c r="BF430" i="109"/>
  <c r="BG648" i="109" s="1"/>
  <c r="BI700" i="109"/>
  <c r="BI691" i="109"/>
  <c r="BH516" i="109"/>
  <c r="BI728" i="109"/>
  <c r="BI778" i="109"/>
  <c r="BI729" i="109"/>
  <c r="CX1845" i="109"/>
  <c r="CY1431" i="109"/>
  <c r="CK2052" i="109"/>
  <c r="CX1638" i="109"/>
  <c r="BG430" i="109" l="1"/>
  <c r="BH648" i="109" s="1"/>
  <c r="BG506" i="109"/>
  <c r="BH724" i="109" s="1"/>
  <c r="BI734" i="109"/>
  <c r="CY1638" i="109"/>
  <c r="CY1845" i="109"/>
  <c r="CL2052" i="109"/>
  <c r="CZ1431" i="109"/>
  <c r="BH430" i="109" l="1"/>
  <c r="BH506" i="109"/>
  <c r="BI724" i="109"/>
  <c r="BI648" i="109"/>
  <c r="CZ1638" i="109"/>
  <c r="DA1431" i="109"/>
  <c r="CM2052" i="109"/>
  <c r="CZ1845" i="109"/>
  <c r="DA1845" i="109" l="1"/>
  <c r="DA1638" i="109"/>
  <c r="DB1431" i="109"/>
  <c r="CN2052" i="109"/>
  <c r="DB1845" i="109" l="1"/>
  <c r="DB1638" i="109"/>
  <c r="CO2052" i="109"/>
  <c r="DC1431" i="109"/>
  <c r="DD1431" i="109" l="1"/>
  <c r="DC1845" i="109"/>
  <c r="DC1638" i="109"/>
  <c r="CP2052" i="109"/>
  <c r="DD1845" i="109" l="1"/>
  <c r="DE1431" i="109"/>
  <c r="CQ2052" i="109"/>
  <c r="DD1638" i="109"/>
  <c r="CR2052" i="109" l="1"/>
  <c r="DE1638" i="109"/>
  <c r="DF1431" i="109"/>
  <c r="DE1845" i="109"/>
  <c r="DF1638" i="109" l="1"/>
  <c r="DG1431" i="109"/>
  <c r="CS2052" i="109"/>
  <c r="DF1845" i="109"/>
  <c r="DG1638" i="109" l="1"/>
  <c r="DH1431" i="109"/>
  <c r="CT2052" i="109"/>
  <c r="DG1845" i="109"/>
  <c r="DH1638" i="109" l="1"/>
  <c r="DI1638" i="109" s="1"/>
  <c r="DI1431" i="109"/>
  <c r="DI1845" i="109"/>
  <c r="DH1845" i="109"/>
  <c r="CU2052" i="109"/>
  <c r="CV2052" i="109" s="1"/>
  <c r="DJ1431" i="109"/>
  <c r="DJ1638" i="109" l="1"/>
  <c r="DI1846" i="109"/>
  <c r="DK1431" i="109"/>
  <c r="CW2052" i="109"/>
  <c r="DJ1845" i="109"/>
  <c r="DK1845" i="109" l="1"/>
  <c r="DL1431" i="109"/>
  <c r="CX2052" i="109"/>
  <c r="DK1638" i="109"/>
  <c r="DL1845" i="109" l="1"/>
  <c r="DL1638" i="109"/>
  <c r="DM1431" i="109"/>
  <c r="CY2052" i="109"/>
  <c r="DM1638" i="109" l="1"/>
  <c r="CZ2052" i="109"/>
  <c r="DN1431" i="109"/>
  <c r="DM1845" i="109"/>
  <c r="DN1845" i="109" l="1"/>
  <c r="DN1638" i="109"/>
  <c r="DO1431" i="109"/>
  <c r="DA2052" i="109"/>
  <c r="DO1638" i="109" l="1"/>
  <c r="DO1845" i="109"/>
  <c r="DB2052" i="109"/>
  <c r="DP1431" i="109"/>
  <c r="DP1845" i="109" l="1"/>
  <c r="DC2052" i="109"/>
  <c r="DP1638" i="109"/>
  <c r="DQ1431" i="109"/>
  <c r="DQ1845" i="109" l="1"/>
  <c r="DR1431" i="109"/>
  <c r="DD2052" i="109"/>
  <c r="DQ1638" i="109"/>
  <c r="DR1845" i="109" l="1"/>
  <c r="DR1638" i="109"/>
  <c r="DE2052" i="109"/>
  <c r="DS1431" i="109"/>
  <c r="DS1845" i="109" l="1"/>
  <c r="DF2052" i="109"/>
  <c r="DT1431" i="109"/>
  <c r="DS1638" i="109"/>
  <c r="DT1845" i="109" l="1"/>
  <c r="DU1431" i="109"/>
  <c r="DT1638" i="109"/>
  <c r="DG2052" i="109"/>
  <c r="DU1638" i="109" l="1"/>
  <c r="DV1638" i="109" s="1"/>
  <c r="DW1431" i="109"/>
  <c r="DV1845" i="109"/>
  <c r="DH2052" i="109"/>
  <c r="DI2052" i="109" s="1"/>
  <c r="DV1431" i="109"/>
  <c r="DU1845" i="109"/>
  <c r="DJ2052" i="109" l="1"/>
  <c r="DV1846" i="109"/>
  <c r="DX1431" i="109"/>
  <c r="DW1845" i="109"/>
  <c r="DW1638" i="109"/>
  <c r="DX1845" i="109" l="1"/>
  <c r="DY1431" i="109"/>
  <c r="DK2052" i="109"/>
  <c r="DX1638" i="109"/>
  <c r="DZ1431" i="109" l="1"/>
  <c r="DY1638" i="109"/>
  <c r="DL2052" i="109"/>
  <c r="DY1845" i="109"/>
  <c r="DZ1638" i="109" l="1"/>
  <c r="DZ1845" i="109"/>
  <c r="DM2052" i="109"/>
  <c r="EA1431" i="109"/>
  <c r="EB1431" i="109" l="1"/>
  <c r="DN2052" i="109"/>
  <c r="EA1845" i="109"/>
  <c r="EA1638" i="109"/>
  <c r="EB1845" i="109" l="1"/>
  <c r="DO2052" i="109"/>
  <c r="EC1431" i="109"/>
  <c r="EB1638" i="109"/>
  <c r="EC1638" i="109" l="1"/>
  <c r="EC1845" i="109"/>
  <c r="ED1431" i="109"/>
  <c r="DP2052" i="109"/>
  <c r="ED1845" i="109" l="1"/>
  <c r="EE1431" i="109"/>
  <c r="ED1638" i="109"/>
  <c r="DQ2052" i="109"/>
  <c r="EE1845" i="109" l="1"/>
  <c r="EE1638" i="109"/>
  <c r="DR2052" i="109"/>
  <c r="EF1431" i="109"/>
  <c r="EH1431" i="109" l="1"/>
  <c r="EI1431" i="109" s="1"/>
  <c r="EG1431" i="109"/>
  <c r="EF1845" i="109"/>
  <c r="DS2052" i="109"/>
  <c r="EF1638" i="109"/>
  <c r="EG1845" i="109" l="1"/>
  <c r="DT2052" i="109"/>
  <c r="EG1638" i="109"/>
  <c r="EH1638" i="109" l="1"/>
  <c r="EI1638" i="109" s="1"/>
  <c r="DU2052" i="109"/>
  <c r="DV2052" i="109" s="1"/>
  <c r="EI1845" i="109"/>
  <c r="EJ1845" i="109"/>
  <c r="EH1845" i="109"/>
  <c r="EI1846" i="109" l="1"/>
  <c r="DW2052" i="109"/>
  <c r="DX2052" i="109" l="1"/>
  <c r="DY2052" i="109" l="1"/>
  <c r="DZ2052" i="109" l="1"/>
  <c r="EA2052" i="109" l="1"/>
  <c r="EB2052" i="109" l="1"/>
  <c r="EC2052" i="109" l="1"/>
  <c r="ED2052" i="109" l="1"/>
  <c r="EE2052" i="109" l="1"/>
  <c r="EF2052" i="109" l="1"/>
  <c r="EH2052" i="109" l="1"/>
  <c r="EI2052" i="109" s="1"/>
  <c r="EG2052" i="109"/>
  <c r="AR487" i="109" l="1"/>
  <c r="AS705" i="109" s="1"/>
  <c r="AR534" i="109"/>
  <c r="AS752" i="109" s="1"/>
  <c r="AR504" i="109"/>
  <c r="AS722" i="109" s="1"/>
  <c r="AV1751" i="109"/>
  <c r="AS584" i="109"/>
  <c r="AT802" i="109" s="1"/>
  <c r="AV1752" i="109"/>
  <c r="AU1971" i="109" l="1"/>
  <c r="AW1971" i="109" s="1"/>
  <c r="AX1971" i="109" s="1"/>
  <c r="AY1971" i="109" s="1"/>
  <c r="AV1764" i="109"/>
  <c r="AU1845" i="109"/>
  <c r="BN34" i="119" s="1"/>
  <c r="AU2032" i="109"/>
  <c r="AW2032" i="109" s="1"/>
  <c r="AV1825" i="109"/>
  <c r="AS534" i="109"/>
  <c r="AT752" i="109" s="1"/>
  <c r="AT584" i="109"/>
  <c r="AU802" i="109" s="1"/>
  <c r="AT1845" i="109"/>
  <c r="BM34" i="119" s="1"/>
  <c r="AS487" i="109"/>
  <c r="AT705" i="109" s="1"/>
  <c r="AS504" i="109"/>
  <c r="AT722" i="109" s="1"/>
  <c r="AV1777" i="109"/>
  <c r="AV1822" i="109"/>
  <c r="AO496" i="109"/>
  <c r="AP714" i="109" s="1"/>
  <c r="AO512" i="109"/>
  <c r="AP730" i="109" s="1"/>
  <c r="AO547" i="109"/>
  <c r="AP765" i="109" s="1"/>
  <c r="AO444" i="109"/>
  <c r="AP662" i="109" s="1"/>
  <c r="AV1816" i="109"/>
  <c r="AV1760" i="109"/>
  <c r="AP600" i="109"/>
  <c r="AQ818" i="109" s="1"/>
  <c r="AO403" i="109"/>
  <c r="AP621" i="109" s="1"/>
  <c r="AO556" i="109"/>
  <c r="AP774" i="109" s="1"/>
  <c r="AV1841" i="109"/>
  <c r="AP604" i="109"/>
  <c r="AQ822" i="109" s="1"/>
  <c r="AO508" i="109"/>
  <c r="AP726" i="109" s="1"/>
  <c r="AP592" i="109"/>
  <c r="AQ810" i="109" s="1"/>
  <c r="AO458" i="109"/>
  <c r="AP676" i="109" s="1"/>
  <c r="AP549" i="109"/>
  <c r="AQ767" i="109" s="1"/>
  <c r="AO535" i="109"/>
  <c r="AP753" i="109" s="1"/>
  <c r="AO434" i="109"/>
  <c r="AP652" i="109" s="1"/>
  <c r="AV1763" i="109"/>
  <c r="AV1783" i="109"/>
  <c r="AE21" i="119"/>
  <c r="AV1769" i="109"/>
  <c r="AV1772" i="109"/>
  <c r="AP537" i="109"/>
  <c r="AQ755" i="109" s="1"/>
  <c r="AO502" i="109"/>
  <c r="AP720" i="109" s="1"/>
  <c r="AM557" i="109"/>
  <c r="AN775" i="109" s="1"/>
  <c r="AL517" i="109"/>
  <c r="AM735" i="109" s="1"/>
  <c r="AL524" i="109"/>
  <c r="AM742" i="109" s="1"/>
  <c r="AL594" i="109"/>
  <c r="AM812" i="109" s="1"/>
  <c r="AV1808" i="109"/>
  <c r="AV1836" i="109"/>
  <c r="AL1638" i="109"/>
  <c r="AM576" i="109"/>
  <c r="AN794" i="109" s="1"/>
  <c r="AL483" i="109"/>
  <c r="AM701" i="109" s="1"/>
  <c r="AM601" i="109"/>
  <c r="AN819" i="109" s="1"/>
  <c r="AL585" i="109"/>
  <c r="AM803" i="109" s="1"/>
  <c r="AL514" i="109"/>
  <c r="AM732" i="109" s="1"/>
  <c r="AV1745" i="109"/>
  <c r="AL455" i="109"/>
  <c r="AM673" i="109" s="1"/>
  <c r="AL567" i="109"/>
  <c r="AM785" i="109" s="1"/>
  <c r="AV1805" i="109"/>
  <c r="AL581" i="109"/>
  <c r="AM799" i="109" s="1"/>
  <c r="AE1043" i="109"/>
  <c r="AG825" i="109"/>
  <c r="AO33" i="119" s="1"/>
  <c r="AF607" i="109"/>
  <c r="AE608" i="109"/>
  <c r="AE2214" i="109" l="1"/>
  <c r="AE2197" i="109"/>
  <c r="AE2229" i="109"/>
  <c r="AE2185" i="109"/>
  <c r="AE2215" i="109"/>
  <c r="AE2205" i="109"/>
  <c r="AE2227" i="109"/>
  <c r="AE2199" i="109"/>
  <c r="AE2220" i="109"/>
  <c r="AE2195" i="109"/>
  <c r="AE2211" i="109"/>
  <c r="AE2200" i="109"/>
  <c r="AE2187" i="109"/>
  <c r="AE2234" i="109"/>
  <c r="AE2221" i="109"/>
  <c r="AE2219" i="109"/>
  <c r="AE2245" i="109"/>
  <c r="AE2241" i="109"/>
  <c r="AE2232" i="109"/>
  <c r="AE2231" i="109"/>
  <c r="AE2228" i="109"/>
  <c r="AE2233" i="109"/>
  <c r="AE2239" i="109"/>
  <c r="AE2204" i="109"/>
  <c r="AE2240" i="109"/>
  <c r="AE2206" i="109"/>
  <c r="AE2201" i="109"/>
  <c r="AE2186" i="109"/>
  <c r="AE2230" i="109"/>
  <c r="AE2198" i="109"/>
  <c r="AE2196" i="109"/>
  <c r="AE2224" i="109"/>
  <c r="AE2222" i="109"/>
  <c r="AE2225" i="109"/>
  <c r="AE2226" i="109"/>
  <c r="AE2188" i="109"/>
  <c r="AE2203" i="109"/>
  <c r="AE2189" i="109"/>
  <c r="AE2209" i="109"/>
  <c r="AE2191" i="109"/>
  <c r="AE2212" i="109"/>
  <c r="AE2194" i="109"/>
  <c r="AE2244" i="109"/>
  <c r="AE2237" i="109"/>
  <c r="AE2192" i="109"/>
  <c r="AE2242" i="109"/>
  <c r="AX2032" i="109"/>
  <c r="AZ1971" i="109"/>
  <c r="AV1785" i="109"/>
  <c r="AR2003" i="109"/>
  <c r="AS2003" i="109" s="1"/>
  <c r="AT2003" i="109" s="1"/>
  <c r="AU2003" i="109" s="1"/>
  <c r="AW2003" i="109" s="1"/>
  <c r="AV1796" i="109"/>
  <c r="AR2050" i="109"/>
  <c r="AS2050" i="109" s="1"/>
  <c r="AT2050" i="109" s="1"/>
  <c r="AU2050" i="109" s="1"/>
  <c r="AW2050" i="109" s="1"/>
  <c r="AV1843" i="109"/>
  <c r="AO1994" i="109"/>
  <c r="AP1994" i="109" s="1"/>
  <c r="AQ1994" i="109" s="1"/>
  <c r="AV1787" i="109"/>
  <c r="AO2036" i="109"/>
  <c r="AP2036" i="109" s="1"/>
  <c r="AQ2036" i="109" s="1"/>
  <c r="AR2036" i="109" s="1"/>
  <c r="AS2036" i="109" s="1"/>
  <c r="AT2036" i="109" s="1"/>
  <c r="AU2036" i="109" s="1"/>
  <c r="AW2036" i="109" s="1"/>
  <c r="AV1829" i="109"/>
  <c r="AV1789" i="109"/>
  <c r="AV1776" i="109"/>
  <c r="AR2001" i="109"/>
  <c r="AS2001" i="109" s="1"/>
  <c r="AT2001" i="109" s="1"/>
  <c r="AU2001" i="109" s="1"/>
  <c r="AW2001" i="109" s="1"/>
  <c r="AV1794" i="109"/>
  <c r="AR1994" i="109"/>
  <c r="AS1994" i="109" s="1"/>
  <c r="AT1994" i="109" s="1"/>
  <c r="AU1994" i="109" s="1"/>
  <c r="AW1994" i="109" s="1"/>
  <c r="AQ537" i="109"/>
  <c r="AR755" i="109" s="1"/>
  <c r="AQ600" i="109"/>
  <c r="AR818" i="109" s="1"/>
  <c r="AP547" i="109"/>
  <c r="AQ765" i="109" s="1"/>
  <c r="AT534" i="109"/>
  <c r="AU752" i="109" s="1"/>
  <c r="AN576" i="109"/>
  <c r="AO794" i="109" s="1"/>
  <c r="AM524" i="109"/>
  <c r="AN742" i="109" s="1"/>
  <c r="AQ592" i="109"/>
  <c r="AR810" i="109" s="1"/>
  <c r="AP556" i="109"/>
  <c r="AQ774" i="109" s="1"/>
  <c r="AM581" i="109"/>
  <c r="AN799" i="109" s="1"/>
  <c r="AQ549" i="109"/>
  <c r="AR767" i="109" s="1"/>
  <c r="AM585" i="109"/>
  <c r="AN803" i="109" s="1"/>
  <c r="AU584" i="109"/>
  <c r="AW802" i="109" s="1"/>
  <c r="AM594" i="109"/>
  <c r="AN812" i="109" s="1"/>
  <c r="AM567" i="109"/>
  <c r="AN785" i="109" s="1"/>
  <c r="AM514" i="109"/>
  <c r="AN732" i="109" s="1"/>
  <c r="AN601" i="109"/>
  <c r="AO819" i="109" s="1"/>
  <c r="AM517" i="109"/>
  <c r="AN735" i="109" s="1"/>
  <c r="AN557" i="109"/>
  <c r="AO775" i="109" s="1"/>
  <c r="AP535" i="109"/>
  <c r="AQ753" i="109" s="1"/>
  <c r="AP508" i="109"/>
  <c r="AQ726" i="109" s="1"/>
  <c r="AQ604" i="109"/>
  <c r="AR822" i="109" s="1"/>
  <c r="AP512" i="109"/>
  <c r="AQ730" i="109" s="1"/>
  <c r="AV1693" i="109"/>
  <c r="AQ1845" i="109"/>
  <c r="BJ34" i="119" s="1"/>
  <c r="AP458" i="109"/>
  <c r="AQ676" i="109" s="1"/>
  <c r="AS1845" i="109"/>
  <c r="BL34" i="119" s="1"/>
  <c r="AM891" i="109"/>
  <c r="AM455" i="109"/>
  <c r="AN673" i="109" s="1"/>
  <c r="AF21" i="119"/>
  <c r="AE23" i="119"/>
  <c r="AP403" i="109"/>
  <c r="AQ621" i="109" s="1"/>
  <c r="AV1739" i="109"/>
  <c r="AT487" i="109"/>
  <c r="AU705" i="109" s="1"/>
  <c r="AG608" i="109"/>
  <c r="AF608" i="109"/>
  <c r="AN1845" i="109"/>
  <c r="BG34" i="119" s="1"/>
  <c r="AP502" i="109"/>
  <c r="AQ720" i="109" s="1"/>
  <c r="AP434" i="109"/>
  <c r="AQ652" i="109" s="1"/>
  <c r="AP496" i="109"/>
  <c r="AQ714" i="109" s="1"/>
  <c r="AV1747" i="109"/>
  <c r="AT504" i="109"/>
  <c r="AU722" i="109" s="1"/>
  <c r="AV1677" i="109"/>
  <c r="AV1718" i="109"/>
  <c r="AM483" i="109"/>
  <c r="AN701" i="109" s="1"/>
  <c r="AO1845" i="109"/>
  <c r="BH34" i="119" s="1"/>
  <c r="AR1845" i="109"/>
  <c r="BK34" i="119" s="1"/>
  <c r="AP444" i="109"/>
  <c r="AQ662" i="109" s="1"/>
  <c r="AV1728" i="109"/>
  <c r="AJ393" i="109"/>
  <c r="AK611" i="109" s="1"/>
  <c r="AV1828" i="109"/>
  <c r="AS1237" i="109"/>
  <c r="AH546" i="109"/>
  <c r="AJ764" i="109" s="1"/>
  <c r="AH764" i="109"/>
  <c r="AI764" i="109" s="1"/>
  <c r="AV1837" i="109"/>
  <c r="AH532" i="109"/>
  <c r="AJ750" i="109" s="1"/>
  <c r="AH750" i="109"/>
  <c r="AI750" i="109" s="1"/>
  <c r="AV1656" i="109"/>
  <c r="AH416" i="109"/>
  <c r="AJ634" i="109" s="1"/>
  <c r="AH634" i="109"/>
  <c r="AJ574" i="109"/>
  <c r="AK792" i="109" s="1"/>
  <c r="AH521" i="109"/>
  <c r="AJ739" i="109" s="1"/>
  <c r="AH739" i="109"/>
  <c r="AI739" i="109" s="1"/>
  <c r="AH591" i="109"/>
  <c r="AJ809" i="109" s="1"/>
  <c r="AH809" i="109"/>
  <c r="AV1831" i="109"/>
  <c r="AH507" i="109"/>
  <c r="AJ725" i="109" s="1"/>
  <c r="AH725" i="109"/>
  <c r="AI725" i="109" s="1"/>
  <c r="AH573" i="109"/>
  <c r="AJ791" i="109" s="1"/>
  <c r="AH791" i="109"/>
  <c r="AH571" i="109"/>
  <c r="AJ789" i="109" s="1"/>
  <c r="AH789" i="109"/>
  <c r="AH475" i="109"/>
  <c r="AJ693" i="109" s="1"/>
  <c r="AH693" i="109"/>
  <c r="AI693" i="109" s="1"/>
  <c r="AH554" i="109"/>
  <c r="AJ772" i="109" s="1"/>
  <c r="AH772" i="109"/>
  <c r="AI772" i="109" s="1"/>
  <c r="AG839" i="109"/>
  <c r="AG2060" i="109" s="1"/>
  <c r="AH515" i="109"/>
  <c r="AJ733" i="109" s="1"/>
  <c r="AH733" i="109"/>
  <c r="AI733" i="109" s="1"/>
  <c r="AH599" i="109"/>
  <c r="AJ817" i="109" s="1"/>
  <c r="AH817" i="109"/>
  <c r="AV1803" i="109"/>
  <c r="AH558" i="109"/>
  <c r="AJ776" i="109" s="1"/>
  <c r="AH776" i="109"/>
  <c r="AI776" i="109" s="1"/>
  <c r="AH395" i="109"/>
  <c r="AJ613" i="109" s="1"/>
  <c r="AH613" i="109"/>
  <c r="AJ578" i="109"/>
  <c r="AK796" i="109" s="1"/>
  <c r="AV1719" i="109"/>
  <c r="AV1832" i="109"/>
  <c r="AV1712" i="109"/>
  <c r="AV1767" i="109"/>
  <c r="AH564" i="109"/>
  <c r="AJ782" i="109" s="1"/>
  <c r="AH782" i="109"/>
  <c r="AI782" i="109" s="1"/>
  <c r="AV1743" i="109"/>
  <c r="AH551" i="109"/>
  <c r="AJ769" i="109" s="1"/>
  <c r="AH769" i="109"/>
  <c r="AI769" i="109" s="1"/>
  <c r="AH470" i="109"/>
  <c r="AJ688" i="109" s="1"/>
  <c r="AH688" i="109"/>
  <c r="AI688" i="109" s="1"/>
  <c r="AJ590" i="109"/>
  <c r="AJ588" i="109"/>
  <c r="AK806" i="109" s="1"/>
  <c r="AV1820" i="109"/>
  <c r="AH1029" i="109"/>
  <c r="AH2232" i="109" s="1"/>
  <c r="AH1014" i="109"/>
  <c r="AH2217" i="109" s="1"/>
  <c r="AH993" i="109"/>
  <c r="AH2196" i="109" s="1"/>
  <c r="AH973" i="109"/>
  <c r="AH2176" i="109" s="1"/>
  <c r="AH829" i="109"/>
  <c r="AH2056" i="109" s="1"/>
  <c r="AH1033" i="109"/>
  <c r="AH2236" i="109" s="1"/>
  <c r="AH997" i="109"/>
  <c r="AH2200" i="109" s="1"/>
  <c r="AH1002" i="109"/>
  <c r="AH2205" i="109" s="1"/>
  <c r="AH499" i="109"/>
  <c r="AJ717" i="109" s="1"/>
  <c r="AH717" i="109"/>
  <c r="AI717" i="109" s="1"/>
  <c r="AH501" i="109"/>
  <c r="AJ719" i="109" s="1"/>
  <c r="AH719" i="109"/>
  <c r="AI719" i="109" s="1"/>
  <c r="AH548" i="109"/>
  <c r="AJ766" i="109" s="1"/>
  <c r="AH766" i="109"/>
  <c r="AI766" i="109" s="1"/>
  <c r="AH509" i="109"/>
  <c r="AJ727" i="109" s="1"/>
  <c r="AH727" i="109"/>
  <c r="AI727" i="109" s="1"/>
  <c r="AH589" i="109"/>
  <c r="AJ807" i="109" s="1"/>
  <c r="AH807" i="109"/>
  <c r="AJ582" i="109"/>
  <c r="AK800" i="109" s="1"/>
  <c r="AJ541" i="109"/>
  <c r="AK759" i="109" s="1"/>
  <c r="AV1649" i="109"/>
  <c r="AV1762" i="109"/>
  <c r="AH505" i="109"/>
  <c r="AJ723" i="109" s="1"/>
  <c r="AH723" i="109"/>
  <c r="AI723" i="109" s="1"/>
  <c r="AV1813" i="109"/>
  <c r="AV1795" i="109"/>
  <c r="AV1824" i="109"/>
  <c r="AH493" i="109"/>
  <c r="AJ711" i="109" s="1"/>
  <c r="AH711" i="109"/>
  <c r="AI711" i="109" s="1"/>
  <c r="AH480" i="109"/>
  <c r="AJ698" i="109" s="1"/>
  <c r="AH698" i="109"/>
  <c r="AI698" i="109" s="1"/>
  <c r="AH575" i="109"/>
  <c r="AJ793" i="109" s="1"/>
  <c r="AH793" i="109"/>
  <c r="AH522" i="109"/>
  <c r="AJ740" i="109" s="1"/>
  <c r="AH740" i="109"/>
  <c r="AI740" i="109" s="1"/>
  <c r="AV1724" i="109"/>
  <c r="AV1744" i="109"/>
  <c r="AV1726" i="109"/>
  <c r="AH559" i="109"/>
  <c r="AJ777" i="109" s="1"/>
  <c r="AH777" i="109"/>
  <c r="AI777" i="109" s="1"/>
  <c r="AV1806" i="109"/>
  <c r="AH526" i="109"/>
  <c r="AJ744" i="109" s="1"/>
  <c r="AH744" i="109"/>
  <c r="AI744" i="109" s="1"/>
  <c r="AH519" i="109"/>
  <c r="AJ737" i="109" s="1"/>
  <c r="AH737" i="109"/>
  <c r="AI737" i="109" s="1"/>
  <c r="AH452" i="109"/>
  <c r="AJ670" i="109" s="1"/>
  <c r="AH670" i="109"/>
  <c r="AI670" i="109" s="1"/>
  <c r="AV1842" i="109"/>
  <c r="AV1786" i="109"/>
  <c r="AV1819" i="109"/>
  <c r="AV1788" i="109"/>
  <c r="AH518" i="109"/>
  <c r="AJ736" i="109" s="1"/>
  <c r="AH736" i="109"/>
  <c r="AI736" i="109" s="1"/>
  <c r="AJ553" i="109"/>
  <c r="AH481" i="109"/>
  <c r="AJ699" i="109" s="1"/>
  <c r="AH699" i="109"/>
  <c r="AI699" i="109" s="1"/>
  <c r="AV1779" i="109"/>
  <c r="AH577" i="109"/>
  <c r="AJ795" i="109" s="1"/>
  <c r="AH795" i="109"/>
  <c r="AV1838" i="109"/>
  <c r="AH513" i="109"/>
  <c r="AJ731" i="109" s="1"/>
  <c r="AH731" i="109"/>
  <c r="AI731" i="109" s="1"/>
  <c r="AH587" i="109"/>
  <c r="AJ805" i="109" s="1"/>
  <c r="AH805" i="109"/>
  <c r="AG909" i="109"/>
  <c r="AG2113" i="109" s="1"/>
  <c r="AV1830" i="109"/>
  <c r="AJ598" i="109"/>
  <c r="AV1792" i="109"/>
  <c r="AJ605" i="109"/>
  <c r="AH477" i="109"/>
  <c r="AJ695" i="109" s="1"/>
  <c r="AH695" i="109"/>
  <c r="AI695" i="109" s="1"/>
  <c r="AV1823" i="109"/>
  <c r="AJ580" i="109"/>
  <c r="AV1812" i="109"/>
  <c r="AH528" i="109"/>
  <c r="AJ746" i="109" s="1"/>
  <c r="AH746" i="109"/>
  <c r="AI746" i="109" s="1"/>
  <c r="AH540" i="109"/>
  <c r="AJ758" i="109" s="1"/>
  <c r="AH758" i="109"/>
  <c r="AI758" i="109" s="1"/>
  <c r="AJ586" i="109"/>
  <c r="AK804" i="109" s="1"/>
  <c r="AH563" i="109"/>
  <c r="AJ781" i="109" s="1"/>
  <c r="AH781" i="109"/>
  <c r="AI781" i="109" s="1"/>
  <c r="AH603" i="109"/>
  <c r="AJ821" i="109" s="1"/>
  <c r="AH821" i="109"/>
  <c r="AV1793" i="109"/>
  <c r="AJ565" i="109"/>
  <c r="AK783" i="109" s="1"/>
  <c r="AV1814" i="109"/>
  <c r="AV1748" i="109"/>
  <c r="AH491" i="109"/>
  <c r="AJ709" i="109" s="1"/>
  <c r="AH709" i="109"/>
  <c r="AI709" i="109" s="1"/>
  <c r="AH539" i="109"/>
  <c r="AJ757" i="109" s="1"/>
  <c r="AH757" i="109"/>
  <c r="AI757" i="109" s="1"/>
  <c r="AV1732" i="109"/>
  <c r="AV1696" i="109"/>
  <c r="AJ533" i="109"/>
  <c r="AK751" i="109" s="1"/>
  <c r="AH569" i="109"/>
  <c r="AJ787" i="109" s="1"/>
  <c r="AH787" i="109"/>
  <c r="AI787" i="109" s="1"/>
  <c r="AV1840" i="109"/>
  <c r="AJ597" i="109"/>
  <c r="AK815" i="109" s="1"/>
  <c r="AV1754" i="109"/>
  <c r="AH410" i="109"/>
  <c r="AJ628" i="109" s="1"/>
  <c r="AH628" i="109"/>
  <c r="AH527" i="109"/>
  <c r="AJ745" i="109" s="1"/>
  <c r="AH745" i="109"/>
  <c r="AI745" i="109" s="1"/>
  <c r="AV1818" i="109"/>
  <c r="AH985" i="109"/>
  <c r="AH2188" i="109" s="1"/>
  <c r="AH1006" i="109"/>
  <c r="AH2209" i="109" s="1"/>
  <c r="AH1020" i="109"/>
  <c r="AH2223" i="109" s="1"/>
  <c r="AH1004" i="109"/>
  <c r="AH2207" i="109" s="1"/>
  <c r="AH1024" i="109"/>
  <c r="AH2227" i="109" s="1"/>
  <c r="AH969" i="109"/>
  <c r="AH2172" i="109" s="1"/>
  <c r="AH1001" i="109"/>
  <c r="AH2204" i="109" s="1"/>
  <c r="AH1010" i="109"/>
  <c r="AH2213" i="109" s="1"/>
  <c r="AH550" i="109"/>
  <c r="AJ768" i="109" s="1"/>
  <c r="AH768" i="109"/>
  <c r="AI768" i="109" s="1"/>
  <c r="AV1811" i="109"/>
  <c r="AJ596" i="109"/>
  <c r="AK814" i="109" s="1"/>
  <c r="AV1798" i="109"/>
  <c r="AH428" i="109"/>
  <c r="AJ646" i="109" s="1"/>
  <c r="AH646" i="109"/>
  <c r="AH579" i="109"/>
  <c r="AJ797" i="109" s="1"/>
  <c r="AH797" i="109"/>
  <c r="AH1638" i="109"/>
  <c r="AH529" i="109"/>
  <c r="AJ747" i="109" s="1"/>
  <c r="AH747" i="109"/>
  <c r="AI747" i="109" s="1"/>
  <c r="AV1807" i="109"/>
  <c r="AH530" i="109"/>
  <c r="AJ748" i="109" s="1"/>
  <c r="AH748" i="109"/>
  <c r="AI748" i="109" s="1"/>
  <c r="AH536" i="109"/>
  <c r="AJ754" i="109" s="1"/>
  <c r="AH754" i="109"/>
  <c r="AI754" i="109" s="1"/>
  <c r="AV1766" i="109"/>
  <c r="AV1839" i="109"/>
  <c r="AV1773" i="109"/>
  <c r="AJ570" i="109"/>
  <c r="AK788" i="109" s="1"/>
  <c r="AV1817" i="109"/>
  <c r="AV1802" i="109"/>
  <c r="AH469" i="109"/>
  <c r="AJ687" i="109" s="1"/>
  <c r="AH687" i="109"/>
  <c r="AI687" i="109" s="1"/>
  <c r="AH552" i="109"/>
  <c r="AJ770" i="109" s="1"/>
  <c r="AH770" i="109"/>
  <c r="AI770" i="109" s="1"/>
  <c r="AH523" i="109"/>
  <c r="AJ741" i="109" s="1"/>
  <c r="AH741" i="109"/>
  <c r="AI741" i="109" s="1"/>
  <c r="AH439" i="109"/>
  <c r="AJ657" i="109" s="1"/>
  <c r="AH657" i="109"/>
  <c r="AV1834" i="109"/>
  <c r="AJ561" i="109"/>
  <c r="AK779" i="109" s="1"/>
  <c r="AV1826" i="109"/>
  <c r="AH544" i="109"/>
  <c r="AJ762" i="109" s="1"/>
  <c r="AH762" i="109"/>
  <c r="AI762" i="109" s="1"/>
  <c r="AV1771" i="109"/>
  <c r="AV1781" i="109"/>
  <c r="AJ593" i="109"/>
  <c r="AK811" i="109" s="1"/>
  <c r="AV1833" i="109"/>
  <c r="AH489" i="109"/>
  <c r="AJ707" i="109" s="1"/>
  <c r="AH707" i="109"/>
  <c r="AI707" i="109" s="1"/>
  <c r="AH479" i="109"/>
  <c r="AJ697" i="109" s="1"/>
  <c r="AH697" i="109"/>
  <c r="AI697" i="109" s="1"/>
  <c r="AJ566" i="109"/>
  <c r="AK784" i="109" s="1"/>
  <c r="AV1730" i="109"/>
  <c r="AH602" i="109"/>
  <c r="AJ820" i="109" s="1"/>
  <c r="AH820" i="109"/>
  <c r="AH756" i="109"/>
  <c r="AI756" i="109" s="1"/>
  <c r="AH538" i="109"/>
  <c r="AJ756" i="109" s="1"/>
  <c r="AH583" i="109"/>
  <c r="AJ801" i="109" s="1"/>
  <c r="AH801" i="109"/>
  <c r="AH531" i="109"/>
  <c r="AJ749" i="109" s="1"/>
  <c r="AH749" i="109"/>
  <c r="AI749" i="109" s="1"/>
  <c r="AH555" i="109"/>
  <c r="AJ773" i="109" s="1"/>
  <c r="AH773" i="109"/>
  <c r="AI773" i="109" s="1"/>
  <c r="AV1753" i="109"/>
  <c r="AV1774" i="109"/>
  <c r="AH543" i="109"/>
  <c r="AJ761" i="109" s="1"/>
  <c r="AH761" i="109"/>
  <c r="AI761" i="109" s="1"/>
  <c r="AH562" i="109"/>
  <c r="AJ780" i="109" s="1"/>
  <c r="AH780" i="109"/>
  <c r="AI780" i="109" s="1"/>
  <c r="AV1775" i="109"/>
  <c r="AJ568" i="109"/>
  <c r="AK786" i="109" s="1"/>
  <c r="AV1809" i="109"/>
  <c r="AJ545" i="109"/>
  <c r="AK763" i="109" s="1"/>
  <c r="AV1790" i="109"/>
  <c r="AH595" i="109"/>
  <c r="AJ813" i="109" s="1"/>
  <c r="AH813" i="109"/>
  <c r="AV1778" i="109"/>
  <c r="AJ572" i="109"/>
  <c r="AV1721" i="109"/>
  <c r="AH542" i="109"/>
  <c r="AJ760" i="109" s="1"/>
  <c r="AH760" i="109"/>
  <c r="AI760" i="109" s="1"/>
  <c r="AH520" i="109"/>
  <c r="AJ738" i="109" s="1"/>
  <c r="AH738" i="109"/>
  <c r="AI738" i="109" s="1"/>
  <c r="AJ606" i="109"/>
  <c r="AV1750" i="109"/>
  <c r="AH485" i="109"/>
  <c r="AJ703" i="109" s="1"/>
  <c r="AH703" i="109"/>
  <c r="AI703" i="109" s="1"/>
  <c r="AH525" i="109"/>
  <c r="AJ743" i="109" s="1"/>
  <c r="AH743" i="109"/>
  <c r="AI743" i="109" s="1"/>
  <c r="AH1022" i="109"/>
  <c r="AH2225" i="109" s="1"/>
  <c r="AH1028" i="109"/>
  <c r="AH2231" i="109" s="1"/>
  <c r="AH1032" i="109"/>
  <c r="AH2235" i="109" s="1"/>
  <c r="AH1018" i="109"/>
  <c r="AH2221" i="109" s="1"/>
  <c r="AH977" i="109"/>
  <c r="AH2180" i="109" s="1"/>
  <c r="AH981" i="109"/>
  <c r="AH2184" i="109" s="1"/>
  <c r="AH1040" i="109"/>
  <c r="AH2243" i="109" s="1"/>
  <c r="EJ2051" i="109"/>
  <c r="S48" i="119"/>
  <c r="S50" i="119" s="1"/>
  <c r="AH1237" i="109"/>
  <c r="AB1043" i="109"/>
  <c r="AD825" i="109"/>
  <c r="AL33" i="119" s="1"/>
  <c r="AC607" i="109"/>
  <c r="EL607" i="109" s="1"/>
  <c r="AC825" i="109"/>
  <c r="AK33" i="119" s="1"/>
  <c r="AJ2211" i="109" l="1"/>
  <c r="AJ2404" i="109" s="1"/>
  <c r="AK790" i="109"/>
  <c r="AJ2245" i="109"/>
  <c r="AJ2438" i="109" s="1"/>
  <c r="AK824" i="109"/>
  <c r="AJ2192" i="109"/>
  <c r="AJ2385" i="109" s="1"/>
  <c r="AK771" i="109"/>
  <c r="AJ2219" i="109"/>
  <c r="AJ2412" i="109" s="1"/>
  <c r="AK798" i="109"/>
  <c r="AJ2244" i="109"/>
  <c r="AJ2437" i="109" s="1"/>
  <c r="AK823" i="109"/>
  <c r="AJ2229" i="109"/>
  <c r="AJ2422" i="109" s="1"/>
  <c r="AK808" i="109"/>
  <c r="AJ2237" i="109"/>
  <c r="AJ2430" i="109" s="1"/>
  <c r="AK816" i="109"/>
  <c r="AE2246" i="109"/>
  <c r="AE2430" i="109"/>
  <c r="AF2430" i="109"/>
  <c r="AE2384" i="109"/>
  <c r="AF2384" i="109"/>
  <c r="AF2381" i="109"/>
  <c r="AE2381" i="109"/>
  <c r="AE2417" i="109"/>
  <c r="AF2417" i="109"/>
  <c r="AE2379" i="109"/>
  <c r="AF2379" i="109"/>
  <c r="AF2397" i="109"/>
  <c r="AE2397" i="109"/>
  <c r="AE2424" i="109"/>
  <c r="AF2424" i="109"/>
  <c r="AE2412" i="109"/>
  <c r="AF2412" i="109"/>
  <c r="AE2393" i="109"/>
  <c r="AF2393" i="109"/>
  <c r="AE2392" i="109"/>
  <c r="AF2392" i="109"/>
  <c r="AE2378" i="109"/>
  <c r="AF2378" i="109"/>
  <c r="AE2437" i="109"/>
  <c r="AF2437" i="109"/>
  <c r="AF2402" i="109"/>
  <c r="AE2402" i="109"/>
  <c r="AE2419" i="109"/>
  <c r="AF2419" i="109"/>
  <c r="AF2389" i="109"/>
  <c r="AE2389" i="109"/>
  <c r="AF2394" i="109"/>
  <c r="AE2394" i="109"/>
  <c r="AE2432" i="109"/>
  <c r="AF2432" i="109"/>
  <c r="AE2425" i="109"/>
  <c r="AF2425" i="109"/>
  <c r="AF2414" i="109"/>
  <c r="AE2414" i="109"/>
  <c r="AE2404" i="109"/>
  <c r="AF2404" i="109"/>
  <c r="AE2420" i="109"/>
  <c r="AF2420" i="109"/>
  <c r="AE2422" i="109"/>
  <c r="AF2422" i="109"/>
  <c r="AE2435" i="109"/>
  <c r="AF2435" i="109"/>
  <c r="AE2387" i="109"/>
  <c r="AF2387" i="109"/>
  <c r="AE2382" i="109"/>
  <c r="AF2382" i="109"/>
  <c r="AF2418" i="109"/>
  <c r="AE2418" i="109"/>
  <c r="AE2391" i="109"/>
  <c r="AF2391" i="109"/>
  <c r="AE2399" i="109"/>
  <c r="AF2399" i="109"/>
  <c r="AE2426" i="109"/>
  <c r="AF2426" i="109"/>
  <c r="AF2434" i="109"/>
  <c r="AE2434" i="109"/>
  <c r="AF2427" i="109"/>
  <c r="AE2427" i="109"/>
  <c r="AE2388" i="109"/>
  <c r="AF2388" i="109"/>
  <c r="AF2398" i="109"/>
  <c r="AE2398" i="109"/>
  <c r="AE2390" i="109"/>
  <c r="AF2390" i="109"/>
  <c r="AB2226" i="109"/>
  <c r="AB2209" i="109"/>
  <c r="AB2237" i="109"/>
  <c r="AB2194" i="109"/>
  <c r="AB2216" i="109"/>
  <c r="AB2223" i="109"/>
  <c r="AB2190" i="109"/>
  <c r="AB2224" i="109"/>
  <c r="AB2184" i="109"/>
  <c r="AB2241" i="109"/>
  <c r="AB2230" i="109"/>
  <c r="AB2208" i="109"/>
  <c r="AB2244" i="109"/>
  <c r="AB2215" i="109"/>
  <c r="AB2186" i="109"/>
  <c r="AB2213" i="109"/>
  <c r="AB2192" i="109"/>
  <c r="AB2201" i="109"/>
  <c r="AB2196" i="109"/>
  <c r="AB2243" i="109"/>
  <c r="AB2205" i="109"/>
  <c r="AB2240" i="109"/>
  <c r="AB2211" i="109"/>
  <c r="AB2235" i="109"/>
  <c r="AB2187" i="109"/>
  <c r="AB2239" i="109"/>
  <c r="AB2222" i="109"/>
  <c r="AB2228" i="109"/>
  <c r="AB2232" i="109"/>
  <c r="AB2214" i="109"/>
  <c r="AB2188" i="109"/>
  <c r="AB2200" i="109"/>
  <c r="AB2197" i="109"/>
  <c r="AB2204" i="109"/>
  <c r="AB2210" i="109"/>
  <c r="AB2245" i="109"/>
  <c r="AB2236" i="109"/>
  <c r="AB2212" i="109"/>
  <c r="AB2220" i="109"/>
  <c r="AB2218" i="109"/>
  <c r="AB2193" i="109"/>
  <c r="AB2219" i="109"/>
  <c r="AB2206" i="109"/>
  <c r="AB2195" i="109"/>
  <c r="AB2199" i="109"/>
  <c r="AB2191" i="109"/>
  <c r="AB2198" i="109"/>
  <c r="AB2185" i="109"/>
  <c r="AB2217" i="109"/>
  <c r="AB2233" i="109"/>
  <c r="AB2227" i="109"/>
  <c r="AB2231" i="109"/>
  <c r="AB2189" i="109"/>
  <c r="AB2225" i="109"/>
  <c r="AB2234" i="109"/>
  <c r="AB2203" i="109"/>
  <c r="AB2221" i="109"/>
  <c r="AB2229" i="109"/>
  <c r="AB2238" i="109"/>
  <c r="AB2242" i="109"/>
  <c r="AE2385" i="109"/>
  <c r="AF2385" i="109"/>
  <c r="AE2405" i="109"/>
  <c r="AF2405" i="109"/>
  <c r="AE2396" i="109"/>
  <c r="AF2396" i="109"/>
  <c r="AE2415" i="109"/>
  <c r="AF2415" i="109"/>
  <c r="AF2423" i="109"/>
  <c r="AE2423" i="109"/>
  <c r="AE2433" i="109"/>
  <c r="AF2433" i="109"/>
  <c r="AE2421" i="109"/>
  <c r="AF2421" i="109"/>
  <c r="AE2438" i="109"/>
  <c r="AF2438" i="109"/>
  <c r="AE2380" i="109"/>
  <c r="AF2380" i="109"/>
  <c r="AE2413" i="109"/>
  <c r="AF2413" i="109"/>
  <c r="AE2408" i="109"/>
  <c r="AF2408" i="109"/>
  <c r="AE2407" i="109"/>
  <c r="AF2407" i="109"/>
  <c r="AW584" i="109"/>
  <c r="AX802" i="109" s="1"/>
  <c r="AX2001" i="109"/>
  <c r="AX2036" i="109"/>
  <c r="AX2050" i="109"/>
  <c r="AY2032" i="109"/>
  <c r="AX1994" i="109"/>
  <c r="AX2003" i="109"/>
  <c r="BA1971" i="109"/>
  <c r="AL1956" i="109"/>
  <c r="AM1956" i="109" s="1"/>
  <c r="AN1956" i="109" s="1"/>
  <c r="AO1956" i="109" s="1"/>
  <c r="AP1956" i="109" s="1"/>
  <c r="AQ1956" i="109" s="1"/>
  <c r="AR1956" i="109" s="1"/>
  <c r="AS1956" i="109" s="1"/>
  <c r="AT1956" i="109" s="1"/>
  <c r="AU1956" i="109" s="1"/>
  <c r="AW1956" i="109" s="1"/>
  <c r="AV1749" i="109"/>
  <c r="AL1972" i="109"/>
  <c r="AM1972" i="109" s="1"/>
  <c r="AN1972" i="109" s="1"/>
  <c r="AO1972" i="109" s="1"/>
  <c r="AP1972" i="109" s="1"/>
  <c r="AQ1972" i="109" s="1"/>
  <c r="AR1972" i="109" s="1"/>
  <c r="AS1972" i="109" s="1"/>
  <c r="AT1972" i="109" s="1"/>
  <c r="AU1972" i="109" s="1"/>
  <c r="AW1972" i="109" s="1"/>
  <c r="AX1972" i="109" s="1"/>
  <c r="AY1972" i="109" s="1"/>
  <c r="AV1765" i="109"/>
  <c r="AL1977" i="109"/>
  <c r="AM1977" i="109" s="1"/>
  <c r="AN1977" i="109" s="1"/>
  <c r="AO1977" i="109" s="1"/>
  <c r="AP1977" i="109" s="1"/>
  <c r="AQ1977" i="109" s="1"/>
  <c r="AR1977" i="109" s="1"/>
  <c r="AS1977" i="109" s="1"/>
  <c r="AT1977" i="109" s="1"/>
  <c r="AU1977" i="109" s="1"/>
  <c r="AW1977" i="109" s="1"/>
  <c r="AX1977" i="109" s="1"/>
  <c r="AY1977" i="109" s="1"/>
  <c r="AZ1977" i="109" s="1"/>
  <c r="BA1977" i="109" s="1"/>
  <c r="BB1977" i="109" s="1"/>
  <c r="BC1977" i="109" s="1"/>
  <c r="BD1977" i="109" s="1"/>
  <c r="BE1977" i="109" s="1"/>
  <c r="BF1977" i="109" s="1"/>
  <c r="BG1977" i="109" s="1"/>
  <c r="BH1977" i="109" s="1"/>
  <c r="AV1770" i="109"/>
  <c r="AL2007" i="109"/>
  <c r="AM2007" i="109" s="1"/>
  <c r="AN2007" i="109" s="1"/>
  <c r="AO2007" i="109" s="1"/>
  <c r="AP2007" i="109" s="1"/>
  <c r="AQ2007" i="109" s="1"/>
  <c r="AR2007" i="109" s="1"/>
  <c r="AS2007" i="109" s="1"/>
  <c r="AT2007" i="109" s="1"/>
  <c r="AU2007" i="109" s="1"/>
  <c r="AW2007" i="109" s="1"/>
  <c r="AV1800" i="109"/>
  <c r="AL1966" i="109"/>
  <c r="AM1966" i="109" s="1"/>
  <c r="AN1966" i="109" s="1"/>
  <c r="AO1966" i="109" s="1"/>
  <c r="AP1966" i="109" s="1"/>
  <c r="AQ1966" i="109" s="1"/>
  <c r="AR1966" i="109" s="1"/>
  <c r="AS1966" i="109" s="1"/>
  <c r="AT1966" i="109" s="1"/>
  <c r="AU1966" i="109" s="1"/>
  <c r="AW1966" i="109" s="1"/>
  <c r="AX1966" i="109" s="1"/>
  <c r="AY1966" i="109" s="1"/>
  <c r="AZ1966" i="109" s="1"/>
  <c r="AV1759" i="109"/>
  <c r="AL2034" i="109"/>
  <c r="AM2034" i="109" s="1"/>
  <c r="AN2034" i="109" s="1"/>
  <c r="AO2034" i="109" s="1"/>
  <c r="AP2034" i="109" s="1"/>
  <c r="AQ2034" i="109" s="1"/>
  <c r="AR2034" i="109" s="1"/>
  <c r="AS2034" i="109" s="1"/>
  <c r="AT2034" i="109" s="1"/>
  <c r="AU2034" i="109" s="1"/>
  <c r="AW2034" i="109" s="1"/>
  <c r="AV1827" i="109"/>
  <c r="AL2008" i="109"/>
  <c r="AM2008" i="109" s="1"/>
  <c r="AN2008" i="109" s="1"/>
  <c r="AO2008" i="109" s="1"/>
  <c r="AP2008" i="109" s="1"/>
  <c r="AQ2008" i="109" s="1"/>
  <c r="AR2008" i="109" s="1"/>
  <c r="AS2008" i="109" s="1"/>
  <c r="AT2008" i="109" s="1"/>
  <c r="AU2008" i="109" s="1"/>
  <c r="AW2008" i="109" s="1"/>
  <c r="AV1801" i="109"/>
  <c r="AL1965" i="109"/>
  <c r="AM1965" i="109" s="1"/>
  <c r="AN1965" i="109" s="1"/>
  <c r="AO1965" i="109" s="1"/>
  <c r="AP1965" i="109" s="1"/>
  <c r="AQ1965" i="109" s="1"/>
  <c r="AR1965" i="109" s="1"/>
  <c r="AS1965" i="109" s="1"/>
  <c r="AT1965" i="109" s="1"/>
  <c r="AU1965" i="109" s="1"/>
  <c r="AW1965" i="109" s="1"/>
  <c r="AX1965" i="109" s="1"/>
  <c r="AY1965" i="109" s="1"/>
  <c r="AV1758" i="109"/>
  <c r="AL1975" i="109"/>
  <c r="AM1975" i="109" s="1"/>
  <c r="AN1975" i="109" s="1"/>
  <c r="AO1975" i="109" s="1"/>
  <c r="AP1975" i="109" s="1"/>
  <c r="AQ1975" i="109" s="1"/>
  <c r="AR1975" i="109" s="1"/>
  <c r="AS1975" i="109" s="1"/>
  <c r="AT1975" i="109" s="1"/>
  <c r="AU1975" i="109" s="1"/>
  <c r="AW1975" i="109" s="1"/>
  <c r="AX1975" i="109" s="1"/>
  <c r="AY1975" i="109" s="1"/>
  <c r="AV1768" i="109"/>
  <c r="AL2022" i="109"/>
  <c r="AM2022" i="109" s="1"/>
  <c r="AN2022" i="109" s="1"/>
  <c r="AO2022" i="109" s="1"/>
  <c r="AP2022" i="109" s="1"/>
  <c r="AQ2022" i="109" s="1"/>
  <c r="AR2022" i="109" s="1"/>
  <c r="AS2022" i="109" s="1"/>
  <c r="AT2022" i="109" s="1"/>
  <c r="AU2022" i="109" s="1"/>
  <c r="AW2022" i="109" s="1"/>
  <c r="AV1815" i="109"/>
  <c r="AL1962" i="109"/>
  <c r="AM1962" i="109" s="1"/>
  <c r="AN1962" i="109" s="1"/>
  <c r="AO1962" i="109" s="1"/>
  <c r="AP1962" i="109" s="1"/>
  <c r="AQ1962" i="109" s="1"/>
  <c r="AR1962" i="109" s="1"/>
  <c r="AS1962" i="109" s="1"/>
  <c r="AT1962" i="109" s="1"/>
  <c r="AU1962" i="109" s="1"/>
  <c r="AW1962" i="109" s="1"/>
  <c r="AV1755" i="109"/>
  <c r="AK2051" i="109"/>
  <c r="AL2051" i="109" s="1"/>
  <c r="AM2051" i="109" s="1"/>
  <c r="AN2051" i="109" s="1"/>
  <c r="AO2051" i="109" s="1"/>
  <c r="AP2051" i="109" s="1"/>
  <c r="AQ2051" i="109" s="1"/>
  <c r="AR2051" i="109" s="1"/>
  <c r="AS2051" i="109" s="1"/>
  <c r="AT2051" i="109" s="1"/>
  <c r="AU2051" i="109" s="1"/>
  <c r="AW2051" i="109" s="1"/>
  <c r="AV1844" i="109"/>
  <c r="EJ1844" i="109" s="1"/>
  <c r="AL2017" i="109"/>
  <c r="AM2017" i="109" s="1"/>
  <c r="AN2017" i="109" s="1"/>
  <c r="AO2017" i="109" s="1"/>
  <c r="AP2017" i="109" s="1"/>
  <c r="AQ2017" i="109" s="1"/>
  <c r="AR2017" i="109" s="1"/>
  <c r="AS2017" i="109" s="1"/>
  <c r="AT2017" i="109" s="1"/>
  <c r="AU2017" i="109" s="1"/>
  <c r="AW2017" i="109" s="1"/>
  <c r="AV1810" i="109"/>
  <c r="AL1964" i="109"/>
  <c r="AM1964" i="109" s="1"/>
  <c r="AN1964" i="109" s="1"/>
  <c r="AO1964" i="109" s="1"/>
  <c r="AP1964" i="109" s="1"/>
  <c r="AQ1964" i="109" s="1"/>
  <c r="AR1964" i="109" s="1"/>
  <c r="AS1964" i="109" s="1"/>
  <c r="AT1964" i="109" s="1"/>
  <c r="AU1964" i="109" s="1"/>
  <c r="AW1964" i="109" s="1"/>
  <c r="AV1757" i="109"/>
  <c r="AL2042" i="109"/>
  <c r="AM2042" i="109" s="1"/>
  <c r="AN2042" i="109" s="1"/>
  <c r="AO2042" i="109" s="1"/>
  <c r="AP2042" i="109" s="1"/>
  <c r="AQ2042" i="109" s="1"/>
  <c r="AR2042" i="109" s="1"/>
  <c r="AS2042" i="109" s="1"/>
  <c r="AT2042" i="109" s="1"/>
  <c r="AU2042" i="109" s="1"/>
  <c r="AW2042" i="109" s="1"/>
  <c r="AV1835" i="109"/>
  <c r="AL2011" i="109"/>
  <c r="AM2011" i="109" s="1"/>
  <c r="AN2011" i="109" s="1"/>
  <c r="AO2011" i="109" s="1"/>
  <c r="AP2011" i="109" s="1"/>
  <c r="AQ2011" i="109" s="1"/>
  <c r="AR2011" i="109" s="1"/>
  <c r="AS2011" i="109" s="1"/>
  <c r="AT2011" i="109" s="1"/>
  <c r="AU2011" i="109" s="1"/>
  <c r="AW2011" i="109" s="1"/>
  <c r="AV1804" i="109"/>
  <c r="AL1968" i="109"/>
  <c r="AM1968" i="109" s="1"/>
  <c r="AN1968" i="109" s="1"/>
  <c r="AO1968" i="109" s="1"/>
  <c r="AP1968" i="109" s="1"/>
  <c r="AQ1968" i="109" s="1"/>
  <c r="AR1968" i="109" s="1"/>
  <c r="AS1968" i="109" s="1"/>
  <c r="AT1968" i="109" s="1"/>
  <c r="AU1968" i="109" s="1"/>
  <c r="AW1968" i="109" s="1"/>
  <c r="AX1968" i="109" s="1"/>
  <c r="AY1968" i="109" s="1"/>
  <c r="AZ1968" i="109" s="1"/>
  <c r="AV1761" i="109"/>
  <c r="AL2006" i="109"/>
  <c r="AM2006" i="109" s="1"/>
  <c r="AN2006" i="109" s="1"/>
  <c r="AO2006" i="109" s="1"/>
  <c r="AP2006" i="109" s="1"/>
  <c r="AQ2006" i="109" s="1"/>
  <c r="AR2006" i="109" s="1"/>
  <c r="AS2006" i="109" s="1"/>
  <c r="AT2006" i="109" s="1"/>
  <c r="AU2006" i="109" s="1"/>
  <c r="AW2006" i="109" s="1"/>
  <c r="AV1799" i="109"/>
  <c r="AL1987" i="109"/>
  <c r="AM1987" i="109" s="1"/>
  <c r="AN1987" i="109" s="1"/>
  <c r="AO1987" i="109" s="1"/>
  <c r="AP1987" i="109" s="1"/>
  <c r="AQ1987" i="109" s="1"/>
  <c r="AR1987" i="109" s="1"/>
  <c r="AS1987" i="109" s="1"/>
  <c r="AT1987" i="109" s="1"/>
  <c r="AU1987" i="109" s="1"/>
  <c r="AW1987" i="109" s="1"/>
  <c r="AV1780" i="109"/>
  <c r="AL1998" i="109"/>
  <c r="AM1998" i="109" s="1"/>
  <c r="AN1998" i="109" s="1"/>
  <c r="AO1998" i="109" s="1"/>
  <c r="AP1998" i="109" s="1"/>
  <c r="AQ1998" i="109" s="1"/>
  <c r="AR1998" i="109" s="1"/>
  <c r="AS1998" i="109" s="1"/>
  <c r="AT1998" i="109" s="1"/>
  <c r="AU1998" i="109" s="1"/>
  <c r="AW1998" i="109" s="1"/>
  <c r="AV1791" i="109"/>
  <c r="AL1991" i="109"/>
  <c r="AM1991" i="109" s="1"/>
  <c r="AN1991" i="109" s="1"/>
  <c r="AO1991" i="109" s="1"/>
  <c r="AP1991" i="109" s="1"/>
  <c r="AQ1991" i="109" s="1"/>
  <c r="AR1991" i="109" s="1"/>
  <c r="AS1991" i="109" s="1"/>
  <c r="AT1991" i="109" s="1"/>
  <c r="AU1991" i="109" s="1"/>
  <c r="AW1991" i="109" s="1"/>
  <c r="AV1784" i="109"/>
  <c r="AJ525" i="109"/>
  <c r="AK743" i="109" s="1"/>
  <c r="AJ538" i="109"/>
  <c r="AK756" i="109" s="1"/>
  <c r="AH905" i="109"/>
  <c r="AH2320" i="109" s="1"/>
  <c r="AH966" i="109"/>
  <c r="AH2169" i="109" s="1"/>
  <c r="AJ969" i="109"/>
  <c r="AJ527" i="109"/>
  <c r="AK745" i="109" s="1"/>
  <c r="AJ569" i="109"/>
  <c r="AK787" i="109" s="1"/>
  <c r="AH976" i="109"/>
  <c r="AH2385" i="109" s="1"/>
  <c r="AJ577" i="109"/>
  <c r="AK795" i="109" s="1"/>
  <c r="AJ501" i="109"/>
  <c r="AK719" i="109" s="1"/>
  <c r="AK588" i="109"/>
  <c r="AL806" i="109" s="1"/>
  <c r="AJ564" i="109"/>
  <c r="AK782" i="109" s="1"/>
  <c r="AI817" i="109"/>
  <c r="AH1035" i="109"/>
  <c r="AH2238" i="109" s="1"/>
  <c r="AI789" i="109"/>
  <c r="AH1007" i="109"/>
  <c r="AH2210" i="109" s="1"/>
  <c r="AJ521" i="109"/>
  <c r="AK739" i="109" s="1"/>
  <c r="AO601" i="109"/>
  <c r="AP819" i="109" s="1"/>
  <c r="AN585" i="109"/>
  <c r="AO803" i="109" s="1"/>
  <c r="AN581" i="109"/>
  <c r="AO799" i="109" s="1"/>
  <c r="AR592" i="109"/>
  <c r="AS810" i="109" s="1"/>
  <c r="AN524" i="109"/>
  <c r="AO742" i="109" s="1"/>
  <c r="AJ977" i="109"/>
  <c r="AJ1022" i="109"/>
  <c r="AH956" i="109"/>
  <c r="AH2159" i="109" s="1"/>
  <c r="AJ595" i="109"/>
  <c r="AK813" i="109" s="1"/>
  <c r="AK568" i="109"/>
  <c r="AL786" i="109" s="1"/>
  <c r="AH979" i="109"/>
  <c r="AH2182" i="109" s="1"/>
  <c r="AH991" i="109"/>
  <c r="AH2194" i="109" s="1"/>
  <c r="AH967" i="109"/>
  <c r="AH2170" i="109" s="1"/>
  <c r="AI801" i="109"/>
  <c r="AH1019" i="109"/>
  <c r="AH2222" i="109" s="1"/>
  <c r="AH974" i="109"/>
  <c r="AH2177" i="109" s="1"/>
  <c r="AK566" i="109"/>
  <c r="AL784" i="109" s="1"/>
  <c r="AK593" i="109"/>
  <c r="AL811" i="109" s="1"/>
  <c r="AJ544" i="109"/>
  <c r="AK762" i="109" s="1"/>
  <c r="AJ523" i="109"/>
  <c r="AK741" i="109" s="1"/>
  <c r="AJ469" i="109"/>
  <c r="AK687" i="109" s="1"/>
  <c r="AJ530" i="109"/>
  <c r="AK748" i="109" s="1"/>
  <c r="AI797" i="109"/>
  <c r="AH1015" i="109"/>
  <c r="AH2218" i="109" s="1"/>
  <c r="AJ550" i="109"/>
  <c r="AK768" i="109" s="1"/>
  <c r="AJ1024" i="109"/>
  <c r="AJ985" i="109"/>
  <c r="AH975" i="109"/>
  <c r="AH2178" i="109" s="1"/>
  <c r="AH999" i="109"/>
  <c r="AH2202" i="109" s="1"/>
  <c r="AJ540" i="109"/>
  <c r="AK758" i="109" s="1"/>
  <c r="AK580" i="109"/>
  <c r="AL798" i="109" s="1"/>
  <c r="AH909" i="109"/>
  <c r="AH2113" i="109" s="1"/>
  <c r="AJ513" i="109"/>
  <c r="AK731" i="109" s="1"/>
  <c r="AJ526" i="109"/>
  <c r="AK744" i="109" s="1"/>
  <c r="AJ522" i="109"/>
  <c r="AK740" i="109" s="1"/>
  <c r="AH916" i="109"/>
  <c r="AH2120" i="109" s="1"/>
  <c r="AK541" i="109"/>
  <c r="AL759" i="109" s="1"/>
  <c r="AJ589" i="109"/>
  <c r="AK807" i="109" s="1"/>
  <c r="AH984" i="109"/>
  <c r="AH2187" i="109" s="1"/>
  <c r="AJ1033" i="109"/>
  <c r="AJ1014" i="109"/>
  <c r="AK590" i="109"/>
  <c r="AL808" i="109" s="1"/>
  <c r="AJ551" i="109"/>
  <c r="AK769" i="109" s="1"/>
  <c r="AK578" i="109"/>
  <c r="AL796" i="109" s="1"/>
  <c r="AH994" i="109"/>
  <c r="AH2197" i="109" s="1"/>
  <c r="AJ599" i="109"/>
  <c r="AK817" i="109" s="1"/>
  <c r="AJ554" i="109"/>
  <c r="AK772" i="109" s="1"/>
  <c r="AJ571" i="109"/>
  <c r="AK789" i="109" s="1"/>
  <c r="AJ573" i="109"/>
  <c r="AK791" i="109" s="1"/>
  <c r="AI809" i="109"/>
  <c r="AH1027" i="109"/>
  <c r="AH2230" i="109" s="1"/>
  <c r="AH982" i="109"/>
  <c r="AH2185" i="109" s="1"/>
  <c r="AQ535" i="109"/>
  <c r="AR753" i="109" s="1"/>
  <c r="AN517" i="109"/>
  <c r="AO735" i="109" s="1"/>
  <c r="AN594" i="109"/>
  <c r="AO812" i="109" s="1"/>
  <c r="AO576" i="109"/>
  <c r="AP794" i="109" s="1"/>
  <c r="AJ1028" i="109"/>
  <c r="AK606" i="109"/>
  <c r="AL824" i="109" s="1"/>
  <c r="AI813" i="109"/>
  <c r="AH1031" i="109"/>
  <c r="AH2234" i="109" s="1"/>
  <c r="AJ562" i="109"/>
  <c r="AK780" i="109" s="1"/>
  <c r="AH980" i="109"/>
  <c r="AH2183" i="109" s="1"/>
  <c r="AH959" i="109"/>
  <c r="AH2162" i="109" s="1"/>
  <c r="AK570" i="109"/>
  <c r="AL788" i="109" s="1"/>
  <c r="AJ529" i="109"/>
  <c r="AK747" i="109" s="1"/>
  <c r="AH949" i="109"/>
  <c r="AH2152" i="109" s="1"/>
  <c r="AH962" i="109"/>
  <c r="AH2165" i="109" s="1"/>
  <c r="AJ509" i="109"/>
  <c r="AK727" i="109" s="1"/>
  <c r="AJ993" i="109"/>
  <c r="AI791" i="109"/>
  <c r="AH1009" i="109"/>
  <c r="AH2212" i="109" s="1"/>
  <c r="AN567" i="109"/>
  <c r="AO785" i="109" s="1"/>
  <c r="AR537" i="109"/>
  <c r="AS755" i="109" s="1"/>
  <c r="AJ1018" i="109"/>
  <c r="AJ520" i="109"/>
  <c r="AK738" i="109" s="1"/>
  <c r="AK572" i="109"/>
  <c r="AL790" i="109" s="1"/>
  <c r="AJ543" i="109"/>
  <c r="AK761" i="109" s="1"/>
  <c r="AJ555" i="109"/>
  <c r="AK773" i="109" s="1"/>
  <c r="AJ531" i="109"/>
  <c r="AK749" i="109" s="1"/>
  <c r="AJ583" i="109"/>
  <c r="AK801" i="109" s="1"/>
  <c r="AI820" i="109"/>
  <c r="AH1038" i="109"/>
  <c r="AH2241" i="109" s="1"/>
  <c r="AH988" i="109"/>
  <c r="AH2191" i="109" s="1"/>
  <c r="AH972" i="109"/>
  <c r="AH2175" i="109" s="1"/>
  <c r="AJ579" i="109"/>
  <c r="AK797" i="109" s="1"/>
  <c r="AK596" i="109"/>
  <c r="AL814" i="109" s="1"/>
  <c r="AJ1010" i="109"/>
  <c r="AJ1004" i="109"/>
  <c r="AK533" i="109"/>
  <c r="AL751" i="109" s="1"/>
  <c r="AJ539" i="109"/>
  <c r="AK757" i="109" s="1"/>
  <c r="AJ563" i="109"/>
  <c r="AK781" i="109" s="1"/>
  <c r="AH964" i="109"/>
  <c r="AH2167" i="109" s="1"/>
  <c r="AI805" i="109"/>
  <c r="AH1023" i="109"/>
  <c r="AH2226" i="109" s="1"/>
  <c r="AH917" i="109"/>
  <c r="AH2121" i="109" s="1"/>
  <c r="AH954" i="109"/>
  <c r="AH2157" i="109" s="1"/>
  <c r="AH955" i="109"/>
  <c r="AH2158" i="109" s="1"/>
  <c r="AI793" i="109"/>
  <c r="AH1011" i="109"/>
  <c r="AH2214" i="109" s="1"/>
  <c r="AJ480" i="109"/>
  <c r="AK698" i="109" s="1"/>
  <c r="AJ548" i="109"/>
  <c r="AK766" i="109" s="1"/>
  <c r="AJ1029" i="109"/>
  <c r="AH906" i="109"/>
  <c r="AH2110" i="109" s="1"/>
  <c r="AJ558" i="109"/>
  <c r="AK776" i="109" s="1"/>
  <c r="AH951" i="109"/>
  <c r="AH2154" i="109" s="1"/>
  <c r="AH911" i="109"/>
  <c r="AH2115" i="109" s="1"/>
  <c r="AJ591" i="109"/>
  <c r="AK809" i="109" s="1"/>
  <c r="AK574" i="109"/>
  <c r="AL792" i="109" s="1"/>
  <c r="AH968" i="109"/>
  <c r="AH2171" i="109" s="1"/>
  <c r="AJ546" i="109"/>
  <c r="AK764" i="109" s="1"/>
  <c r="AQ508" i="109"/>
  <c r="AR726" i="109" s="1"/>
  <c r="AN514" i="109"/>
  <c r="AO732" i="109" s="1"/>
  <c r="AR600" i="109"/>
  <c r="AS818" i="109" s="1"/>
  <c r="AJ981" i="109"/>
  <c r="AJ542" i="109"/>
  <c r="AK760" i="109" s="1"/>
  <c r="AJ479" i="109"/>
  <c r="AK697" i="109" s="1"/>
  <c r="AH986" i="109"/>
  <c r="AH2189" i="109" s="1"/>
  <c r="AJ1006" i="109"/>
  <c r="AK597" i="109"/>
  <c r="AL815" i="109" s="1"/>
  <c r="AJ603" i="109"/>
  <c r="AK821" i="109" s="1"/>
  <c r="AJ477" i="109"/>
  <c r="AK695" i="109" s="1"/>
  <c r="AK553" i="109"/>
  <c r="AL771" i="109" s="1"/>
  <c r="AJ559" i="109"/>
  <c r="AK777" i="109" s="1"/>
  <c r="AH958" i="109"/>
  <c r="AH2367" i="109" s="1"/>
  <c r="AI807" i="109"/>
  <c r="AH1025" i="109"/>
  <c r="AH2228" i="109" s="1"/>
  <c r="AJ997" i="109"/>
  <c r="AH987" i="109"/>
  <c r="AH2190" i="109" s="1"/>
  <c r="AH990" i="109"/>
  <c r="AH2193" i="109" s="1"/>
  <c r="AQ512" i="109"/>
  <c r="AR730" i="109" s="1"/>
  <c r="AJ1040" i="109"/>
  <c r="AJ1032" i="109"/>
  <c r="AH961" i="109"/>
  <c r="AH2164" i="109" s="1"/>
  <c r="AH978" i="109"/>
  <c r="AH2181" i="109" s="1"/>
  <c r="AK545" i="109"/>
  <c r="AL763" i="109" s="1"/>
  <c r="AH998" i="109"/>
  <c r="AH2201" i="109" s="1"/>
  <c r="AJ602" i="109"/>
  <c r="AK820" i="109" s="1"/>
  <c r="AH915" i="109"/>
  <c r="AH2119" i="109" s="1"/>
  <c r="AK561" i="109"/>
  <c r="AL779" i="109" s="1"/>
  <c r="AJ552" i="109"/>
  <c r="AK770" i="109" s="1"/>
  <c r="AJ536" i="109"/>
  <c r="AK754" i="109" s="1"/>
  <c r="AH965" i="109"/>
  <c r="AH2168" i="109" s="1"/>
  <c r="AJ1001" i="109"/>
  <c r="AJ1020" i="109"/>
  <c r="AH963" i="109"/>
  <c r="AH2166" i="109" s="1"/>
  <c r="AH1005" i="109"/>
  <c r="AH2208" i="109" s="1"/>
  <c r="AK565" i="109"/>
  <c r="AL783" i="109" s="1"/>
  <c r="AI821" i="109"/>
  <c r="AH1039" i="109"/>
  <c r="AH2242" i="109" s="1"/>
  <c r="AK586" i="109"/>
  <c r="AL804" i="109" s="1"/>
  <c r="AJ528" i="109"/>
  <c r="AK746" i="109" s="1"/>
  <c r="AH913" i="109"/>
  <c r="AH2117" i="109" s="1"/>
  <c r="AK598" i="109"/>
  <c r="AL816" i="109" s="1"/>
  <c r="AJ587" i="109"/>
  <c r="AK805" i="109" s="1"/>
  <c r="AI795" i="109"/>
  <c r="AH1013" i="109"/>
  <c r="AH2216" i="109" s="1"/>
  <c r="AJ481" i="109"/>
  <c r="AK699" i="109" s="1"/>
  <c r="AJ518" i="109"/>
  <c r="AK736" i="109" s="1"/>
  <c r="AJ519" i="109"/>
  <c r="AK737" i="109" s="1"/>
  <c r="AH995" i="109"/>
  <c r="AH2198" i="109" s="1"/>
  <c r="AJ575" i="109"/>
  <c r="AK793" i="109" s="1"/>
  <c r="AK582" i="109"/>
  <c r="AL800" i="109" s="1"/>
  <c r="AH945" i="109"/>
  <c r="AH2148" i="109" s="1"/>
  <c r="AH937" i="109"/>
  <c r="AH2346" i="109" s="1"/>
  <c r="AJ1002" i="109"/>
  <c r="AJ973" i="109"/>
  <c r="AJ470" i="109"/>
  <c r="AK688" i="109" s="1"/>
  <c r="AH1000" i="109"/>
  <c r="AH2203" i="109" s="1"/>
  <c r="AJ515" i="109"/>
  <c r="AK733" i="109" s="1"/>
  <c r="AJ475" i="109"/>
  <c r="AK693" i="109" s="1"/>
  <c r="AH957" i="109"/>
  <c r="AH2366" i="109" s="1"/>
  <c r="AJ532" i="109"/>
  <c r="AK750" i="109" s="1"/>
  <c r="AR604" i="109"/>
  <c r="AS822" i="109" s="1"/>
  <c r="AO557" i="109"/>
  <c r="AP775" i="109" s="1"/>
  <c r="AR549" i="109"/>
  <c r="AS767" i="109" s="1"/>
  <c r="AQ556" i="109"/>
  <c r="AR774" i="109" s="1"/>
  <c r="AU534" i="109"/>
  <c r="AW752" i="109" s="1"/>
  <c r="AQ547" i="109"/>
  <c r="AR765" i="109" s="1"/>
  <c r="AL1944" i="109"/>
  <c r="AM1944" i="109" s="1"/>
  <c r="AN1944" i="109" s="1"/>
  <c r="AO1944" i="109" s="1"/>
  <c r="AP1944" i="109" s="1"/>
  <c r="AQ1944" i="109" s="1"/>
  <c r="AR1944" i="109" s="1"/>
  <c r="AS1944" i="109" s="1"/>
  <c r="AT1944" i="109" s="1"/>
  <c r="AU1944" i="109" s="1"/>
  <c r="AW1944" i="109" s="1"/>
  <c r="AV1737" i="109"/>
  <c r="AJ489" i="109"/>
  <c r="AK707" i="109" s="1"/>
  <c r="AJ439" i="109"/>
  <c r="AK657" i="109" s="1"/>
  <c r="AI646" i="109"/>
  <c r="AH864" i="109"/>
  <c r="AH2079" i="109" s="1"/>
  <c r="AH927" i="109"/>
  <c r="AH929" i="109"/>
  <c r="AI613" i="109"/>
  <c r="AH831" i="109"/>
  <c r="AH2058" i="109" s="1"/>
  <c r="AH825" i="109"/>
  <c r="AP33" i="119" s="1"/>
  <c r="AL1953" i="109"/>
  <c r="AV1746" i="109"/>
  <c r="AJ507" i="109"/>
  <c r="AK725" i="109" s="1"/>
  <c r="AH852" i="109"/>
  <c r="AH2073" i="109" s="1"/>
  <c r="AI634" i="109"/>
  <c r="AK1929" i="109"/>
  <c r="AL1929" i="109" s="1"/>
  <c r="AM1929" i="109" s="1"/>
  <c r="AN1929" i="109" s="1"/>
  <c r="AO1929" i="109" s="1"/>
  <c r="AP1929" i="109" s="1"/>
  <c r="AQ1929" i="109" s="1"/>
  <c r="AR1929" i="109" s="1"/>
  <c r="AS1929" i="109" s="1"/>
  <c r="AT1929" i="109" s="1"/>
  <c r="AU1929" i="109" s="1"/>
  <c r="AW1929" i="109" s="1"/>
  <c r="AV1722" i="109"/>
  <c r="AQ434" i="109"/>
  <c r="AR652" i="109" s="1"/>
  <c r="AQ403" i="109"/>
  <c r="AR621" i="109" s="1"/>
  <c r="AG21" i="119"/>
  <c r="AF23" i="119"/>
  <c r="AF25" i="119" s="1"/>
  <c r="AQ458" i="109"/>
  <c r="AR676" i="109" s="1"/>
  <c r="AV1237" i="109"/>
  <c r="AI1237" i="109"/>
  <c r="AC608" i="109"/>
  <c r="AD608" i="109"/>
  <c r="AV1674" i="109"/>
  <c r="AJ428" i="109"/>
  <c r="AK646" i="109" s="1"/>
  <c r="AJ491" i="109"/>
  <c r="AK709" i="109" s="1"/>
  <c r="AH888" i="109"/>
  <c r="AH2298" i="109" s="1"/>
  <c r="AJ493" i="109"/>
  <c r="AK711" i="109" s="1"/>
  <c r="AH941" i="109"/>
  <c r="AH2144" i="109" s="1"/>
  <c r="AJ395" i="109"/>
  <c r="AK613" i="109" s="1"/>
  <c r="AH607" i="109"/>
  <c r="AL1923" i="109"/>
  <c r="AV1716" i="109"/>
  <c r="AJ416" i="109"/>
  <c r="AK634" i="109" s="1"/>
  <c r="AQ444" i="109"/>
  <c r="AR662" i="109" s="1"/>
  <c r="AQ496" i="109"/>
  <c r="AR714" i="109" s="1"/>
  <c r="AU487" i="109"/>
  <c r="AW705" i="109" s="1"/>
  <c r="AH921" i="109"/>
  <c r="AM1845" i="109"/>
  <c r="BF34" i="119" s="1"/>
  <c r="AV1720" i="109"/>
  <c r="AV1709" i="109"/>
  <c r="AK1849" i="109"/>
  <c r="AK1845" i="109"/>
  <c r="BD34" i="119" s="1"/>
  <c r="AV1642" i="109"/>
  <c r="AI628" i="109"/>
  <c r="AH846" i="109"/>
  <c r="AH2067" i="109" s="1"/>
  <c r="AL1851" i="109"/>
  <c r="AM1851" i="109" s="1"/>
  <c r="AN1851" i="109" s="1"/>
  <c r="AO1851" i="109" s="1"/>
  <c r="AP1851" i="109" s="1"/>
  <c r="AQ1851" i="109" s="1"/>
  <c r="AR1851" i="109" s="1"/>
  <c r="AS1851" i="109" s="1"/>
  <c r="AT1851" i="109" s="1"/>
  <c r="AU1851" i="109" s="1"/>
  <c r="AW1851" i="109" s="1"/>
  <c r="AX1851" i="109" s="1"/>
  <c r="AY1851" i="109" s="1"/>
  <c r="AZ1851" i="109" s="1"/>
  <c r="BA1851" i="109" s="1"/>
  <c r="BB1851" i="109" s="1"/>
  <c r="BC1851" i="109" s="1"/>
  <c r="BD1851" i="109" s="1"/>
  <c r="BE1851" i="109" s="1"/>
  <c r="BF1851" i="109" s="1"/>
  <c r="BG1851" i="109" s="1"/>
  <c r="BH1851" i="109" s="1"/>
  <c r="AV1644" i="109"/>
  <c r="AL1845" i="109"/>
  <c r="BE34" i="119" s="1"/>
  <c r="AK605" i="109"/>
  <c r="AL823" i="109" s="1"/>
  <c r="AJ452" i="109"/>
  <c r="AK670" i="109" s="1"/>
  <c r="AJ505" i="109"/>
  <c r="AK723" i="109" s="1"/>
  <c r="AH935" i="109"/>
  <c r="AH2344" i="109" s="1"/>
  <c r="AN483" i="109"/>
  <c r="AO701" i="109" s="1"/>
  <c r="AU504" i="109"/>
  <c r="AW722" i="109" s="1"/>
  <c r="AJ485" i="109"/>
  <c r="AK703" i="109" s="1"/>
  <c r="AH925" i="109"/>
  <c r="AH2335" i="109" s="1"/>
  <c r="AI657" i="109"/>
  <c r="AH875" i="109"/>
  <c r="AH2089" i="109" s="1"/>
  <c r="AI1638" i="109"/>
  <c r="AV1638" i="109"/>
  <c r="AJ410" i="109"/>
  <c r="AK628" i="109" s="1"/>
  <c r="AV1672" i="109"/>
  <c r="AJ499" i="109"/>
  <c r="AK717" i="109" s="1"/>
  <c r="AH2249" i="109"/>
  <c r="AJ829" i="109"/>
  <c r="AJ2056" i="109" s="1"/>
  <c r="AL1915" i="109"/>
  <c r="AV1708" i="109"/>
  <c r="AH839" i="109"/>
  <c r="AH2060" i="109" s="1"/>
  <c r="AG1043" i="109"/>
  <c r="AG1044" i="109" s="1"/>
  <c r="AH943" i="109"/>
  <c r="AH2146" i="109" s="1"/>
  <c r="AK393" i="109"/>
  <c r="AL611" i="109" s="1"/>
  <c r="AQ502" i="109"/>
  <c r="AR720" i="109" s="1"/>
  <c r="AE25" i="119"/>
  <c r="AN455" i="109"/>
  <c r="AO673" i="109" s="1"/>
  <c r="AN891" i="109"/>
  <c r="AF2246" i="109"/>
  <c r="AK1926" i="109"/>
  <c r="AL1935" i="109"/>
  <c r="AM1935" i="109" s="1"/>
  <c r="AN1935" i="109" s="1"/>
  <c r="AO1935" i="109" s="1"/>
  <c r="AP1935" i="109" s="1"/>
  <c r="AQ1935" i="109" s="1"/>
  <c r="AR1935" i="109" s="1"/>
  <c r="AS1935" i="109" s="1"/>
  <c r="AT1935" i="109" s="1"/>
  <c r="AU1935" i="109" s="1"/>
  <c r="AW1935" i="109" s="1"/>
  <c r="AK2041" i="109"/>
  <c r="AL2041" i="109" s="1"/>
  <c r="AM2041" i="109" s="1"/>
  <c r="AN2041" i="109" s="1"/>
  <c r="AO2041" i="109" s="1"/>
  <c r="AP2041" i="109" s="1"/>
  <c r="AQ2041" i="109" s="1"/>
  <c r="AR2041" i="109" s="1"/>
  <c r="AS2041" i="109" s="1"/>
  <c r="AT2041" i="109" s="1"/>
  <c r="AU2041" i="109" s="1"/>
  <c r="AW2041" i="109" s="1"/>
  <c r="AL2005" i="109"/>
  <c r="AM2005" i="109" s="1"/>
  <c r="AN2005" i="109" s="1"/>
  <c r="AO2005" i="109" s="1"/>
  <c r="AP2005" i="109" s="1"/>
  <c r="AQ2005" i="109" s="1"/>
  <c r="AR2005" i="109" s="1"/>
  <c r="AS2005" i="109" s="1"/>
  <c r="AT2005" i="109" s="1"/>
  <c r="AU2005" i="109" s="1"/>
  <c r="AW2005" i="109" s="1"/>
  <c r="AK2026" i="109"/>
  <c r="AL2026" i="109" s="1"/>
  <c r="AM2026" i="109" s="1"/>
  <c r="AN2026" i="109" s="1"/>
  <c r="AO2026" i="109" s="1"/>
  <c r="AP2026" i="109" s="1"/>
  <c r="AQ2026" i="109" s="1"/>
  <c r="AR2026" i="109" s="1"/>
  <c r="AS2026" i="109" s="1"/>
  <c r="AT2026" i="109" s="1"/>
  <c r="AU2026" i="109" s="1"/>
  <c r="AW2026" i="109" s="1"/>
  <c r="AK1942" i="109"/>
  <c r="AL1942" i="109" s="1"/>
  <c r="AM1942" i="109" s="1"/>
  <c r="AN1942" i="109" s="1"/>
  <c r="AO1942" i="109" s="1"/>
  <c r="AP1942" i="109" s="1"/>
  <c r="AQ1942" i="109" s="1"/>
  <c r="AR1942" i="109" s="1"/>
  <c r="AS1942" i="109" s="1"/>
  <c r="AT1942" i="109" s="1"/>
  <c r="AU1942" i="109" s="1"/>
  <c r="AW1942" i="109" s="1"/>
  <c r="AK1889" i="109"/>
  <c r="AL1889" i="109" s="1"/>
  <c r="AM1889" i="109" s="1"/>
  <c r="AN1889" i="109" s="1"/>
  <c r="AO1889" i="109" s="1"/>
  <c r="AP1889" i="109" s="1"/>
  <c r="AQ1889" i="109" s="1"/>
  <c r="AR1889" i="109" s="1"/>
  <c r="AS1889" i="109" s="1"/>
  <c r="AT1889" i="109" s="1"/>
  <c r="AU1889" i="109" s="1"/>
  <c r="AW1889" i="109" s="1"/>
  <c r="AK2030" i="109"/>
  <c r="AL2030" i="109" s="1"/>
  <c r="AM2030" i="109" s="1"/>
  <c r="AN2030" i="109" s="1"/>
  <c r="AO2030" i="109" s="1"/>
  <c r="AP2030" i="109" s="1"/>
  <c r="AQ2030" i="109" s="1"/>
  <c r="AR2030" i="109" s="1"/>
  <c r="AS2030" i="109" s="1"/>
  <c r="AT2030" i="109" s="1"/>
  <c r="AU2030" i="109" s="1"/>
  <c r="AW2030" i="109" s="1"/>
  <c r="AL1970" i="109"/>
  <c r="AM1970" i="109" s="1"/>
  <c r="AN1970" i="109" s="1"/>
  <c r="AO1970" i="109" s="1"/>
  <c r="AP1970" i="109" s="1"/>
  <c r="AQ1970" i="109" s="1"/>
  <c r="AR1970" i="109" s="1"/>
  <c r="AS1970" i="109" s="1"/>
  <c r="AT1970" i="109" s="1"/>
  <c r="AU1970" i="109" s="1"/>
  <c r="AW1970" i="109" s="1"/>
  <c r="AX1970" i="109" s="1"/>
  <c r="AY1970" i="109" s="1"/>
  <c r="AZ1970" i="109" s="1"/>
  <c r="BA1970" i="109" s="1"/>
  <c r="AK1884" i="109"/>
  <c r="AL1884" i="109" s="1"/>
  <c r="AM1884" i="109" s="1"/>
  <c r="AN1884" i="109" s="1"/>
  <c r="AO1884" i="109" s="1"/>
  <c r="AP1884" i="109" s="1"/>
  <c r="AQ1884" i="109" s="1"/>
  <c r="AR1884" i="109" s="1"/>
  <c r="AS1884" i="109" s="1"/>
  <c r="AT1884" i="109" s="1"/>
  <c r="AU1884" i="109" s="1"/>
  <c r="AW1884" i="109" s="1"/>
  <c r="AK2043" i="109"/>
  <c r="AL2043" i="109" s="1"/>
  <c r="AM2043" i="109" s="1"/>
  <c r="AN2043" i="109" s="1"/>
  <c r="AO2043" i="109" s="1"/>
  <c r="AP2043" i="109" s="1"/>
  <c r="AQ2043" i="109" s="1"/>
  <c r="AR2043" i="109" s="1"/>
  <c r="AS2043" i="109" s="1"/>
  <c r="AT2043" i="109" s="1"/>
  <c r="AU2043" i="109" s="1"/>
  <c r="AW2043" i="109" s="1"/>
  <c r="AK2027" i="109"/>
  <c r="AL2027" i="109" s="1"/>
  <c r="AM2027" i="109" s="1"/>
  <c r="AN2027" i="109" s="1"/>
  <c r="AO2027" i="109" s="1"/>
  <c r="AP2027" i="109" s="1"/>
  <c r="AQ2027" i="109" s="1"/>
  <c r="AR2027" i="109" s="1"/>
  <c r="AS2027" i="109" s="1"/>
  <c r="AT2027" i="109" s="1"/>
  <c r="AU2027" i="109" s="1"/>
  <c r="AW2027" i="109" s="1"/>
  <c r="AK2047" i="109"/>
  <c r="AL2047" i="109" s="1"/>
  <c r="AM2047" i="109" s="1"/>
  <c r="AN2047" i="109" s="1"/>
  <c r="AO2047" i="109" s="1"/>
  <c r="AP2047" i="109" s="1"/>
  <c r="AQ2047" i="109" s="1"/>
  <c r="AR2047" i="109" s="1"/>
  <c r="AS2047" i="109" s="1"/>
  <c r="AT2047" i="109" s="1"/>
  <c r="AU2047" i="109" s="1"/>
  <c r="AW2047" i="109" s="1"/>
  <c r="AK2035" i="109"/>
  <c r="AL2035" i="109" s="1"/>
  <c r="AM2035" i="109" s="1"/>
  <c r="AN2035" i="109" s="1"/>
  <c r="AO2035" i="109" s="1"/>
  <c r="AP2035" i="109" s="1"/>
  <c r="AQ2035" i="109" s="1"/>
  <c r="AR2035" i="109" s="1"/>
  <c r="AS2035" i="109" s="1"/>
  <c r="AT2035" i="109" s="1"/>
  <c r="AU2035" i="109" s="1"/>
  <c r="AW2035" i="109" s="1"/>
  <c r="AK2039" i="109"/>
  <c r="AL2039" i="109" s="1"/>
  <c r="AM2039" i="109" s="1"/>
  <c r="AN2039" i="109" s="1"/>
  <c r="AO2039" i="109" s="1"/>
  <c r="AP2039" i="109" s="1"/>
  <c r="AQ2039" i="109" s="1"/>
  <c r="AR2039" i="109" s="1"/>
  <c r="AS2039" i="109" s="1"/>
  <c r="AT2039" i="109" s="1"/>
  <c r="AU2039" i="109" s="1"/>
  <c r="AW2039" i="109" s="1"/>
  <c r="AK2031" i="109"/>
  <c r="AL2031" i="109" s="1"/>
  <c r="AM2031" i="109" s="1"/>
  <c r="AN2031" i="109" s="1"/>
  <c r="AO2031" i="109" s="1"/>
  <c r="AP2031" i="109" s="1"/>
  <c r="AQ2031" i="109" s="1"/>
  <c r="AR2031" i="109" s="1"/>
  <c r="AS2031" i="109" s="1"/>
  <c r="AT2031" i="109" s="1"/>
  <c r="AU2031" i="109" s="1"/>
  <c r="AW2031" i="109" s="1"/>
  <c r="AK1925" i="109"/>
  <c r="AK1937" i="109"/>
  <c r="AL1937" i="109" s="1"/>
  <c r="AM1937" i="109" s="1"/>
  <c r="AN1937" i="109" s="1"/>
  <c r="AO1937" i="109" s="1"/>
  <c r="AP1937" i="109" s="1"/>
  <c r="AQ1937" i="109" s="1"/>
  <c r="AR1937" i="109" s="1"/>
  <c r="AS1937" i="109" s="1"/>
  <c r="AT1937" i="109" s="1"/>
  <c r="AU1937" i="109" s="1"/>
  <c r="AW1937" i="109" s="1"/>
  <c r="AK2033" i="109"/>
  <c r="AL2033" i="109" s="1"/>
  <c r="AM2033" i="109" s="1"/>
  <c r="AN2033" i="109" s="1"/>
  <c r="AO2033" i="109" s="1"/>
  <c r="AP2033" i="109" s="1"/>
  <c r="AQ2033" i="109" s="1"/>
  <c r="AR2033" i="109" s="1"/>
  <c r="AS2033" i="109" s="1"/>
  <c r="AT2033" i="109" s="1"/>
  <c r="AU2033" i="109" s="1"/>
  <c r="AW2033" i="109" s="1"/>
  <c r="AK2025" i="109"/>
  <c r="AL2025" i="109" s="1"/>
  <c r="AM2025" i="109" s="1"/>
  <c r="AN2025" i="109" s="1"/>
  <c r="AO2025" i="109" s="1"/>
  <c r="AP2025" i="109" s="1"/>
  <c r="AQ2025" i="109" s="1"/>
  <c r="AR2025" i="109" s="1"/>
  <c r="AS2025" i="109" s="1"/>
  <c r="AT2025" i="109" s="1"/>
  <c r="AU2025" i="109" s="1"/>
  <c r="AW2025" i="109" s="1"/>
  <c r="AK2045" i="109"/>
  <c r="AL2045" i="109" s="1"/>
  <c r="AM2045" i="109" s="1"/>
  <c r="AN2045" i="109" s="1"/>
  <c r="AO2045" i="109" s="1"/>
  <c r="AP2045" i="109" s="1"/>
  <c r="AQ2045" i="109" s="1"/>
  <c r="AR2045" i="109" s="1"/>
  <c r="AS2045" i="109" s="1"/>
  <c r="AT2045" i="109" s="1"/>
  <c r="AU2045" i="109" s="1"/>
  <c r="AW2045" i="109" s="1"/>
  <c r="AK1919" i="109"/>
  <c r="AJ938" i="109"/>
  <c r="AL2000" i="109"/>
  <c r="AM2000" i="109" s="1"/>
  <c r="AN2000" i="109" s="1"/>
  <c r="AO2000" i="109" s="1"/>
  <c r="AP2000" i="109" s="1"/>
  <c r="AQ2000" i="109" s="1"/>
  <c r="AR2000" i="109" s="1"/>
  <c r="AS2000" i="109" s="1"/>
  <c r="AT2000" i="109" s="1"/>
  <c r="AU2000" i="109" s="1"/>
  <c r="AW2000" i="109" s="1"/>
  <c r="AL1984" i="109"/>
  <c r="AM1984" i="109" s="1"/>
  <c r="AN1984" i="109" s="1"/>
  <c r="AO1984" i="109" s="1"/>
  <c r="AP1984" i="109" s="1"/>
  <c r="AQ1984" i="109" s="1"/>
  <c r="AR1984" i="109" s="1"/>
  <c r="AS1984" i="109" s="1"/>
  <c r="AT1984" i="109" s="1"/>
  <c r="AU1984" i="109" s="1"/>
  <c r="AW1984" i="109" s="1"/>
  <c r="AL2018" i="109"/>
  <c r="AM2018" i="109" s="1"/>
  <c r="AN2018" i="109" s="1"/>
  <c r="AO2018" i="109" s="1"/>
  <c r="AP2018" i="109" s="1"/>
  <c r="AQ2018" i="109" s="1"/>
  <c r="AR2018" i="109" s="1"/>
  <c r="AS2018" i="109" s="1"/>
  <c r="AT2018" i="109" s="1"/>
  <c r="AU2018" i="109" s="1"/>
  <c r="AW2018" i="109" s="1"/>
  <c r="AL1983" i="109"/>
  <c r="AM1983" i="109" s="1"/>
  <c r="AN1983" i="109" s="1"/>
  <c r="AO1983" i="109" s="1"/>
  <c r="AP1983" i="109" s="1"/>
  <c r="AQ1983" i="109" s="1"/>
  <c r="AR1983" i="109" s="1"/>
  <c r="AS1983" i="109" s="1"/>
  <c r="AT1983" i="109" s="1"/>
  <c r="AU1983" i="109" s="1"/>
  <c r="AW1983" i="109" s="1"/>
  <c r="AL2015" i="109"/>
  <c r="AM2015" i="109" s="1"/>
  <c r="AN2015" i="109" s="1"/>
  <c r="AO2015" i="109" s="1"/>
  <c r="AP2015" i="109" s="1"/>
  <c r="AQ2015" i="109" s="1"/>
  <c r="AR2015" i="109" s="1"/>
  <c r="AS2015" i="109" s="1"/>
  <c r="AT2015" i="109" s="1"/>
  <c r="AU2015" i="109" s="1"/>
  <c r="AW2015" i="109" s="1"/>
  <c r="AL1961" i="109"/>
  <c r="AM1961" i="109" s="1"/>
  <c r="AN1961" i="109" s="1"/>
  <c r="AO1961" i="109" s="1"/>
  <c r="AP1961" i="109" s="1"/>
  <c r="AQ1961" i="109" s="1"/>
  <c r="AR1961" i="109" s="1"/>
  <c r="AS1961" i="109" s="1"/>
  <c r="AT1961" i="109" s="1"/>
  <c r="AU1961" i="109" s="1"/>
  <c r="AW1961" i="109" s="1"/>
  <c r="AL1997" i="109"/>
  <c r="AM1997" i="109" s="1"/>
  <c r="AN1997" i="109" s="1"/>
  <c r="AO1997" i="109" s="1"/>
  <c r="AP1997" i="109" s="1"/>
  <c r="AQ1997" i="109" s="1"/>
  <c r="AR1997" i="109" s="1"/>
  <c r="AS1997" i="109" s="1"/>
  <c r="AT1997" i="109" s="1"/>
  <c r="AU1997" i="109" s="1"/>
  <c r="AW1997" i="109" s="1"/>
  <c r="AL1990" i="109"/>
  <c r="AM1990" i="109" s="1"/>
  <c r="AN1990" i="109" s="1"/>
  <c r="AO1990" i="109" s="1"/>
  <c r="AP1990" i="109" s="1"/>
  <c r="AQ1990" i="109" s="1"/>
  <c r="AR1990" i="109" s="1"/>
  <c r="AS1990" i="109" s="1"/>
  <c r="AT1990" i="109" s="1"/>
  <c r="AU1990" i="109" s="1"/>
  <c r="AW1990" i="109" s="1"/>
  <c r="AL2021" i="109"/>
  <c r="AM2021" i="109" s="1"/>
  <c r="AN2021" i="109" s="1"/>
  <c r="AO2021" i="109" s="1"/>
  <c r="AP2021" i="109" s="1"/>
  <c r="AQ2021" i="109" s="1"/>
  <c r="AR2021" i="109" s="1"/>
  <c r="AS2021" i="109" s="1"/>
  <c r="AT2021" i="109" s="1"/>
  <c r="AU2021" i="109" s="1"/>
  <c r="AW2021" i="109" s="1"/>
  <c r="AL2048" i="109"/>
  <c r="AM2048" i="109" s="1"/>
  <c r="AN2048" i="109" s="1"/>
  <c r="AO2048" i="109" s="1"/>
  <c r="AP2048" i="109" s="1"/>
  <c r="AQ2048" i="109" s="1"/>
  <c r="AR2048" i="109" s="1"/>
  <c r="AS2048" i="109" s="1"/>
  <c r="AT2048" i="109" s="1"/>
  <c r="AU2048" i="109" s="1"/>
  <c r="AW2048" i="109" s="1"/>
  <c r="AL1950" i="109"/>
  <c r="AM1950" i="109" s="1"/>
  <c r="AN1950" i="109" s="1"/>
  <c r="AO1950" i="109" s="1"/>
  <c r="AP1950" i="109" s="1"/>
  <c r="AQ1950" i="109" s="1"/>
  <c r="AR1950" i="109" s="1"/>
  <c r="AS1950" i="109" s="1"/>
  <c r="AT1950" i="109" s="1"/>
  <c r="AU1950" i="109" s="1"/>
  <c r="AW1950" i="109" s="1"/>
  <c r="AL1960" i="109"/>
  <c r="AM1960" i="109" s="1"/>
  <c r="AN1960" i="109" s="1"/>
  <c r="AO1960" i="109" s="1"/>
  <c r="AP1960" i="109" s="1"/>
  <c r="AQ1960" i="109" s="1"/>
  <c r="AR1960" i="109" s="1"/>
  <c r="AS1960" i="109" s="1"/>
  <c r="AT1960" i="109" s="1"/>
  <c r="AU1960" i="109" s="1"/>
  <c r="AW1960" i="109" s="1"/>
  <c r="AL1999" i="109"/>
  <c r="AM1999" i="109" s="1"/>
  <c r="AN1999" i="109" s="1"/>
  <c r="AO1999" i="109" s="1"/>
  <c r="AP1999" i="109" s="1"/>
  <c r="AQ1999" i="109" s="1"/>
  <c r="AR1999" i="109" s="1"/>
  <c r="AS1999" i="109" s="1"/>
  <c r="AT1999" i="109" s="1"/>
  <c r="AU1999" i="109" s="1"/>
  <c r="AW1999" i="109" s="1"/>
  <c r="AL1988" i="109"/>
  <c r="AM1988" i="109" s="1"/>
  <c r="AN1988" i="109" s="1"/>
  <c r="AO1988" i="109" s="1"/>
  <c r="AP1988" i="109" s="1"/>
  <c r="AQ1988" i="109" s="1"/>
  <c r="AR1988" i="109" s="1"/>
  <c r="AS1988" i="109" s="1"/>
  <c r="AT1988" i="109" s="1"/>
  <c r="AU1988" i="109" s="1"/>
  <c r="AW1988" i="109" s="1"/>
  <c r="AJ1900" i="109"/>
  <c r="AK1900" i="109" s="1"/>
  <c r="AL1900" i="109" s="1"/>
  <c r="AM1900" i="109" s="1"/>
  <c r="AN1900" i="109" s="1"/>
  <c r="AO1900" i="109" s="1"/>
  <c r="AP1900" i="109" s="1"/>
  <c r="AQ1900" i="109" s="1"/>
  <c r="AR1900" i="109" s="1"/>
  <c r="AS1900" i="109" s="1"/>
  <c r="AT1900" i="109" s="1"/>
  <c r="AU1900" i="109" s="1"/>
  <c r="AW1900" i="109" s="1"/>
  <c r="AK1903" i="109"/>
  <c r="AK2102" i="109" s="1"/>
  <c r="AK2295" i="109" s="1"/>
  <c r="AK2049" i="109"/>
  <c r="AL2049" i="109" s="1"/>
  <c r="AM2049" i="109" s="1"/>
  <c r="AN2049" i="109" s="1"/>
  <c r="AO2049" i="109" s="1"/>
  <c r="AP2049" i="109" s="1"/>
  <c r="AQ2049" i="109" s="1"/>
  <c r="AR2049" i="109" s="1"/>
  <c r="AS2049" i="109" s="1"/>
  <c r="AT2049" i="109" s="1"/>
  <c r="AU2049" i="109" s="1"/>
  <c r="AW2049" i="109" s="1"/>
  <c r="AK1931" i="109"/>
  <c r="AL1931" i="109" s="1"/>
  <c r="AM1931" i="109" s="1"/>
  <c r="AN1931" i="109" s="1"/>
  <c r="AO1931" i="109" s="1"/>
  <c r="AP1931" i="109" s="1"/>
  <c r="AQ1931" i="109" s="1"/>
  <c r="AR1931" i="109" s="1"/>
  <c r="AS1931" i="109" s="1"/>
  <c r="AT1931" i="109" s="1"/>
  <c r="AU1931" i="109" s="1"/>
  <c r="AW1931" i="109" s="1"/>
  <c r="AJ870" i="109"/>
  <c r="AJ2084" i="109" s="1"/>
  <c r="AK2028" i="109"/>
  <c r="AL2028" i="109" s="1"/>
  <c r="AM2028" i="109" s="1"/>
  <c r="AN2028" i="109" s="1"/>
  <c r="AO2028" i="109" s="1"/>
  <c r="AP2028" i="109" s="1"/>
  <c r="AQ2028" i="109" s="1"/>
  <c r="AR2028" i="109" s="1"/>
  <c r="AS2028" i="109" s="1"/>
  <c r="AT2028" i="109" s="1"/>
  <c r="AU2028" i="109" s="1"/>
  <c r="AW2028" i="109" s="1"/>
  <c r="AJ970" i="109"/>
  <c r="AJ2173" i="109" s="1"/>
  <c r="AL1957" i="109"/>
  <c r="AM1957" i="109" s="1"/>
  <c r="AN1957" i="109" s="1"/>
  <c r="AO1957" i="109" s="1"/>
  <c r="AP1957" i="109" s="1"/>
  <c r="AQ1957" i="109" s="1"/>
  <c r="AR1957" i="109" s="1"/>
  <c r="AS1957" i="109" s="1"/>
  <c r="AT1957" i="109" s="1"/>
  <c r="AU1957" i="109" s="1"/>
  <c r="AW1957" i="109" s="1"/>
  <c r="AL2012" i="109"/>
  <c r="AM2012" i="109" s="1"/>
  <c r="AN2012" i="109" s="1"/>
  <c r="AO2012" i="109" s="1"/>
  <c r="AP2012" i="109" s="1"/>
  <c r="AQ2012" i="109" s="1"/>
  <c r="AR2012" i="109" s="1"/>
  <c r="AS2012" i="109" s="1"/>
  <c r="AT2012" i="109" s="1"/>
  <c r="AU2012" i="109" s="1"/>
  <c r="AW2012" i="109" s="1"/>
  <c r="AL2044" i="109"/>
  <c r="AM2044" i="109" s="1"/>
  <c r="AN2044" i="109" s="1"/>
  <c r="AO2044" i="109" s="1"/>
  <c r="AP2044" i="109" s="1"/>
  <c r="AQ2044" i="109" s="1"/>
  <c r="AR2044" i="109" s="1"/>
  <c r="AS2044" i="109" s="1"/>
  <c r="AT2044" i="109" s="1"/>
  <c r="AU2044" i="109" s="1"/>
  <c r="AW2044" i="109" s="1"/>
  <c r="AL1986" i="109"/>
  <c r="AM1986" i="109" s="1"/>
  <c r="AN1986" i="109" s="1"/>
  <c r="AO1986" i="109" s="1"/>
  <c r="AP1986" i="109" s="1"/>
  <c r="AQ1986" i="109" s="1"/>
  <c r="AR1986" i="109" s="1"/>
  <c r="AS1986" i="109" s="1"/>
  <c r="AT1986" i="109" s="1"/>
  <c r="AU1986" i="109" s="1"/>
  <c r="AW1986" i="109" s="1"/>
  <c r="AL1993" i="109"/>
  <c r="AM1993" i="109" s="1"/>
  <c r="AN1993" i="109" s="1"/>
  <c r="AO1993" i="109" s="1"/>
  <c r="AP1993" i="109" s="1"/>
  <c r="AQ1993" i="109" s="1"/>
  <c r="AR1993" i="109" s="1"/>
  <c r="AS1993" i="109" s="1"/>
  <c r="AT1993" i="109" s="1"/>
  <c r="AU1993" i="109" s="1"/>
  <c r="AW1993" i="109" s="1"/>
  <c r="AL1967" i="109"/>
  <c r="AM1967" i="109" s="1"/>
  <c r="AN1967" i="109" s="1"/>
  <c r="AO1967" i="109" s="1"/>
  <c r="AP1967" i="109" s="1"/>
  <c r="AQ1967" i="109" s="1"/>
  <c r="AR1967" i="109" s="1"/>
  <c r="AS1967" i="109" s="1"/>
  <c r="AT1967" i="109" s="1"/>
  <c r="AU1967" i="109" s="1"/>
  <c r="AW1967" i="109" s="1"/>
  <c r="AX1967" i="109" s="1"/>
  <c r="AY1967" i="109" s="1"/>
  <c r="AZ1967" i="109" s="1"/>
  <c r="AL1951" i="109"/>
  <c r="AM1951" i="109" s="1"/>
  <c r="AN1951" i="109" s="1"/>
  <c r="AO1951" i="109" s="1"/>
  <c r="AP1951" i="109" s="1"/>
  <c r="AQ1951" i="109" s="1"/>
  <c r="AR1951" i="109" s="1"/>
  <c r="AS1951" i="109" s="1"/>
  <c r="AT1951" i="109" s="1"/>
  <c r="AU1951" i="109" s="1"/>
  <c r="AW1951" i="109" s="1"/>
  <c r="AL2038" i="109"/>
  <c r="AM2038" i="109" s="1"/>
  <c r="AN2038" i="109" s="1"/>
  <c r="AO2038" i="109" s="1"/>
  <c r="AP2038" i="109" s="1"/>
  <c r="AQ2038" i="109" s="1"/>
  <c r="AR2038" i="109" s="1"/>
  <c r="AS2038" i="109" s="1"/>
  <c r="AT2038" i="109" s="1"/>
  <c r="AU2038" i="109" s="1"/>
  <c r="AW2038" i="109" s="1"/>
  <c r="AL1979" i="109"/>
  <c r="AM1979" i="109" s="1"/>
  <c r="AN1979" i="109" s="1"/>
  <c r="AO1979" i="109" s="1"/>
  <c r="AP1979" i="109" s="1"/>
  <c r="AQ1979" i="109" s="1"/>
  <c r="AR1979" i="109" s="1"/>
  <c r="AS1979" i="109" s="1"/>
  <c r="AT1979" i="109" s="1"/>
  <c r="AU1979" i="109" s="1"/>
  <c r="AW1979" i="109" s="1"/>
  <c r="AX1979" i="109" s="1"/>
  <c r="AY1979" i="109" s="1"/>
  <c r="AL2046" i="109"/>
  <c r="AM2046" i="109" s="1"/>
  <c r="AN2046" i="109" s="1"/>
  <c r="AO2046" i="109" s="1"/>
  <c r="AP2046" i="109" s="1"/>
  <c r="AQ2046" i="109" s="1"/>
  <c r="AR2046" i="109" s="1"/>
  <c r="AS2046" i="109" s="1"/>
  <c r="AT2046" i="109" s="1"/>
  <c r="AU2046" i="109" s="1"/>
  <c r="AW2046" i="109" s="1"/>
  <c r="AL1982" i="109"/>
  <c r="AM1982" i="109" s="1"/>
  <c r="AN1982" i="109" s="1"/>
  <c r="AO1982" i="109" s="1"/>
  <c r="AP1982" i="109" s="1"/>
  <c r="AQ1982" i="109" s="1"/>
  <c r="AR1982" i="109" s="1"/>
  <c r="AS1982" i="109" s="1"/>
  <c r="AT1982" i="109" s="1"/>
  <c r="AU1982" i="109" s="1"/>
  <c r="AW1982" i="109" s="1"/>
  <c r="AL1980" i="109"/>
  <c r="AM1980" i="109" s="1"/>
  <c r="AN1980" i="109" s="1"/>
  <c r="AO1980" i="109" s="1"/>
  <c r="AP1980" i="109" s="1"/>
  <c r="AQ1980" i="109" s="1"/>
  <c r="AR1980" i="109" s="1"/>
  <c r="AS1980" i="109" s="1"/>
  <c r="AT1980" i="109" s="1"/>
  <c r="AU1980" i="109" s="1"/>
  <c r="AW1980" i="109" s="1"/>
  <c r="AX1980" i="109" s="1"/>
  <c r="AY1980" i="109" s="1"/>
  <c r="AL2014" i="109"/>
  <c r="AM2014" i="109" s="1"/>
  <c r="AN2014" i="109" s="1"/>
  <c r="AO2014" i="109" s="1"/>
  <c r="AP2014" i="109" s="1"/>
  <c r="AQ2014" i="109" s="1"/>
  <c r="AR2014" i="109" s="1"/>
  <c r="AS2014" i="109" s="1"/>
  <c r="AT2014" i="109" s="1"/>
  <c r="AU2014" i="109" s="1"/>
  <c r="AW2014" i="109" s="1"/>
  <c r="AL2002" i="109"/>
  <c r="AM2002" i="109" s="1"/>
  <c r="AN2002" i="109" s="1"/>
  <c r="AO2002" i="109" s="1"/>
  <c r="AP2002" i="109" s="1"/>
  <c r="AQ2002" i="109" s="1"/>
  <c r="AR2002" i="109" s="1"/>
  <c r="AS2002" i="109" s="1"/>
  <c r="AT2002" i="109" s="1"/>
  <c r="AU2002" i="109" s="1"/>
  <c r="AW2002" i="109" s="1"/>
  <c r="AK2024" i="109"/>
  <c r="AL2024" i="109" s="1"/>
  <c r="AM2024" i="109" s="1"/>
  <c r="AN2024" i="109" s="1"/>
  <c r="AO2024" i="109" s="1"/>
  <c r="AP2024" i="109" s="1"/>
  <c r="AQ2024" i="109" s="1"/>
  <c r="AR2024" i="109" s="1"/>
  <c r="AS2024" i="109" s="1"/>
  <c r="AT2024" i="109" s="1"/>
  <c r="AU2024" i="109" s="1"/>
  <c r="AW2024" i="109" s="1"/>
  <c r="AK1939" i="109"/>
  <c r="AL1939" i="109" s="1"/>
  <c r="AM1939" i="109" s="1"/>
  <c r="AN1939" i="109" s="1"/>
  <c r="AO1939" i="109" s="1"/>
  <c r="AP1939" i="109" s="1"/>
  <c r="AQ1939" i="109" s="1"/>
  <c r="AR1939" i="109" s="1"/>
  <c r="AS1939" i="109" s="1"/>
  <c r="AT1939" i="109" s="1"/>
  <c r="AU1939" i="109" s="1"/>
  <c r="AW1939" i="109" s="1"/>
  <c r="AK2037" i="109"/>
  <c r="AL2037" i="109" s="1"/>
  <c r="AM2037" i="109" s="1"/>
  <c r="AN2037" i="109" s="1"/>
  <c r="AO2037" i="109" s="1"/>
  <c r="AP2037" i="109" s="1"/>
  <c r="AQ2037" i="109" s="1"/>
  <c r="AR2037" i="109" s="1"/>
  <c r="AS2037" i="109" s="1"/>
  <c r="AT2037" i="109" s="1"/>
  <c r="AU2037" i="109" s="1"/>
  <c r="AW2037" i="109" s="1"/>
  <c r="AJ918" i="109"/>
  <c r="AJ880" i="109"/>
  <c r="AJ2093" i="109" s="1"/>
  <c r="AL2010" i="109"/>
  <c r="AM2010" i="109" s="1"/>
  <c r="AN2010" i="109" s="1"/>
  <c r="AO2010" i="109" s="1"/>
  <c r="AP2010" i="109" s="1"/>
  <c r="AQ2010" i="109" s="1"/>
  <c r="AR2010" i="109" s="1"/>
  <c r="AS2010" i="109" s="1"/>
  <c r="AT2010" i="109" s="1"/>
  <c r="AU2010" i="109" s="1"/>
  <c r="AW2010" i="109" s="1"/>
  <c r="AL1958" i="109"/>
  <c r="AM1958" i="109" s="1"/>
  <c r="AN1958" i="109" s="1"/>
  <c r="AO1958" i="109" s="1"/>
  <c r="AP1958" i="109" s="1"/>
  <c r="AQ1958" i="109" s="1"/>
  <c r="AR1958" i="109" s="1"/>
  <c r="AS1958" i="109" s="1"/>
  <c r="AT1958" i="109" s="1"/>
  <c r="AU1958" i="109" s="1"/>
  <c r="AW1958" i="109" s="1"/>
  <c r="AK1856" i="109"/>
  <c r="AL1856" i="109" s="1"/>
  <c r="AM1856" i="109" s="1"/>
  <c r="AN1856" i="109" s="1"/>
  <c r="AO1856" i="109" s="1"/>
  <c r="AP1856" i="109" s="1"/>
  <c r="AQ1856" i="109" s="1"/>
  <c r="AR1856" i="109" s="1"/>
  <c r="AS1856" i="109" s="1"/>
  <c r="AT1856" i="109" s="1"/>
  <c r="AU1856" i="109" s="1"/>
  <c r="AW1856" i="109" s="1"/>
  <c r="AL1992" i="109"/>
  <c r="AM1992" i="109" s="1"/>
  <c r="AN1992" i="109" s="1"/>
  <c r="AO1992" i="109" s="1"/>
  <c r="AP1992" i="109" s="1"/>
  <c r="AQ1992" i="109" s="1"/>
  <c r="AR1992" i="109" s="1"/>
  <c r="AS1992" i="109" s="1"/>
  <c r="AT1992" i="109" s="1"/>
  <c r="AU1992" i="109" s="1"/>
  <c r="AW1992" i="109" s="1"/>
  <c r="AM1927" i="109"/>
  <c r="AN1927" i="109" s="1"/>
  <c r="AO1927" i="109" s="1"/>
  <c r="AP1927" i="109" s="1"/>
  <c r="AQ1927" i="109" s="1"/>
  <c r="AR1927" i="109" s="1"/>
  <c r="AS1927" i="109" s="1"/>
  <c r="AT1927" i="109" s="1"/>
  <c r="AU1927" i="109" s="1"/>
  <c r="AW1927" i="109" s="1"/>
  <c r="AL1978" i="109"/>
  <c r="AM1978" i="109" s="1"/>
  <c r="AN1978" i="109" s="1"/>
  <c r="AO1978" i="109" s="1"/>
  <c r="AP1978" i="109" s="1"/>
  <c r="AQ1978" i="109" s="1"/>
  <c r="AR1978" i="109" s="1"/>
  <c r="AS1978" i="109" s="1"/>
  <c r="AT1978" i="109" s="1"/>
  <c r="AU1978" i="109" s="1"/>
  <c r="AW1978" i="109" s="1"/>
  <c r="AX1978" i="109" s="1"/>
  <c r="AY1978" i="109" s="1"/>
  <c r="AZ1978" i="109" s="1"/>
  <c r="AL1996" i="109"/>
  <c r="AM1996" i="109" s="1"/>
  <c r="AN1996" i="109" s="1"/>
  <c r="AO1996" i="109" s="1"/>
  <c r="AP1996" i="109" s="1"/>
  <c r="AQ1996" i="109" s="1"/>
  <c r="AR1996" i="109" s="1"/>
  <c r="AS1996" i="109" s="1"/>
  <c r="AT1996" i="109" s="1"/>
  <c r="AU1996" i="109" s="1"/>
  <c r="AW1996" i="109" s="1"/>
  <c r="AL1981" i="109"/>
  <c r="AM1981" i="109" s="1"/>
  <c r="AN1981" i="109" s="1"/>
  <c r="AO1981" i="109" s="1"/>
  <c r="AP1981" i="109" s="1"/>
  <c r="AQ1981" i="109" s="1"/>
  <c r="AR1981" i="109" s="1"/>
  <c r="AS1981" i="109" s="1"/>
  <c r="AT1981" i="109" s="1"/>
  <c r="AU1981" i="109" s="1"/>
  <c r="AW1981" i="109" s="1"/>
  <c r="AL1949" i="109"/>
  <c r="AM1949" i="109" s="1"/>
  <c r="AN1949" i="109" s="1"/>
  <c r="AO1949" i="109" s="1"/>
  <c r="AP1949" i="109" s="1"/>
  <c r="AQ1949" i="109" s="1"/>
  <c r="AR1949" i="109" s="1"/>
  <c r="AS1949" i="109" s="1"/>
  <c r="AT1949" i="109" s="1"/>
  <c r="AU1949" i="109" s="1"/>
  <c r="AW1949" i="109" s="1"/>
  <c r="AL1954" i="109"/>
  <c r="AL2019" i="109"/>
  <c r="AM2019" i="109" s="1"/>
  <c r="AN2019" i="109" s="1"/>
  <c r="AO2019" i="109" s="1"/>
  <c r="AP2019" i="109" s="1"/>
  <c r="AQ2019" i="109" s="1"/>
  <c r="AR2019" i="109" s="1"/>
  <c r="AS2019" i="109" s="1"/>
  <c r="AT2019" i="109" s="1"/>
  <c r="AU2019" i="109" s="1"/>
  <c r="AW2019" i="109" s="1"/>
  <c r="AL1955" i="109"/>
  <c r="AM1955" i="109" s="1"/>
  <c r="AN1955" i="109" s="1"/>
  <c r="AO1955" i="109" s="1"/>
  <c r="AP1955" i="109" s="1"/>
  <c r="AQ1955" i="109" s="1"/>
  <c r="AR1955" i="109" s="1"/>
  <c r="AS1955" i="109" s="1"/>
  <c r="AT1955" i="109" s="1"/>
  <c r="AU1955" i="109" s="1"/>
  <c r="AW1955" i="109" s="1"/>
  <c r="AL1976" i="109"/>
  <c r="AM1976" i="109" s="1"/>
  <c r="AN1976" i="109" s="1"/>
  <c r="AO1976" i="109" s="1"/>
  <c r="AP1976" i="109" s="1"/>
  <c r="AQ1976" i="109" s="1"/>
  <c r="AR1976" i="109" s="1"/>
  <c r="AS1976" i="109" s="1"/>
  <c r="AT1976" i="109" s="1"/>
  <c r="AU1976" i="109" s="1"/>
  <c r="AW1976" i="109" s="1"/>
  <c r="AX1976" i="109" s="1"/>
  <c r="AY1976" i="109" s="1"/>
  <c r="AL2040" i="109"/>
  <c r="AM2040" i="109" s="1"/>
  <c r="AN2040" i="109" s="1"/>
  <c r="AO2040" i="109" s="1"/>
  <c r="AP2040" i="109" s="1"/>
  <c r="AQ2040" i="109" s="1"/>
  <c r="AR2040" i="109" s="1"/>
  <c r="AS2040" i="109" s="1"/>
  <c r="AT2040" i="109" s="1"/>
  <c r="AU2040" i="109" s="1"/>
  <c r="AW2040" i="109" s="1"/>
  <c r="AJ1881" i="109"/>
  <c r="AK1026" i="109"/>
  <c r="AK1863" i="109"/>
  <c r="AL1863" i="109" s="1"/>
  <c r="AM1863" i="109" s="1"/>
  <c r="AN1863" i="109" s="1"/>
  <c r="AO1863" i="109" s="1"/>
  <c r="AP1863" i="109" s="1"/>
  <c r="AQ1863" i="109" s="1"/>
  <c r="AR1863" i="109" s="1"/>
  <c r="AS1863" i="109" s="1"/>
  <c r="AT1863" i="109" s="1"/>
  <c r="AU1863" i="109" s="1"/>
  <c r="AW1863" i="109" s="1"/>
  <c r="AJ940" i="109"/>
  <c r="AK2029" i="109"/>
  <c r="AL2029" i="109" s="1"/>
  <c r="AM2029" i="109" s="1"/>
  <c r="AN2029" i="109" s="1"/>
  <c r="AO2029" i="109" s="1"/>
  <c r="AP2029" i="109" s="1"/>
  <c r="AQ2029" i="109" s="1"/>
  <c r="AR2029" i="109" s="1"/>
  <c r="AS2029" i="109" s="1"/>
  <c r="AT2029" i="109" s="1"/>
  <c r="AU2029" i="109" s="1"/>
  <c r="AW2029" i="109" s="1"/>
  <c r="AL1995" i="109"/>
  <c r="AM1995" i="109" s="1"/>
  <c r="AN1995" i="109" s="1"/>
  <c r="AO1995" i="109" s="1"/>
  <c r="AP1995" i="109" s="1"/>
  <c r="AQ1995" i="109" s="1"/>
  <c r="AR1995" i="109" s="1"/>
  <c r="AS1995" i="109" s="1"/>
  <c r="AT1995" i="109" s="1"/>
  <c r="AU1995" i="109" s="1"/>
  <c r="AW1995" i="109" s="1"/>
  <c r="AL1928" i="109"/>
  <c r="AL2016" i="109"/>
  <c r="AM2016" i="109" s="1"/>
  <c r="AN2016" i="109" s="1"/>
  <c r="AO2016" i="109" s="1"/>
  <c r="AP2016" i="109" s="1"/>
  <c r="AQ2016" i="109" s="1"/>
  <c r="AR2016" i="109" s="1"/>
  <c r="AS2016" i="109" s="1"/>
  <c r="AT2016" i="109" s="1"/>
  <c r="AU2016" i="109" s="1"/>
  <c r="AW2016" i="109" s="1"/>
  <c r="AL2020" i="109"/>
  <c r="AM2020" i="109" s="1"/>
  <c r="AN2020" i="109" s="1"/>
  <c r="AO2020" i="109" s="1"/>
  <c r="AP2020" i="109" s="1"/>
  <c r="AQ2020" i="109" s="1"/>
  <c r="AR2020" i="109" s="1"/>
  <c r="AS2020" i="109" s="1"/>
  <c r="AT2020" i="109" s="1"/>
  <c r="AU2020" i="109" s="1"/>
  <c r="AW2020" i="109" s="1"/>
  <c r="AL1959" i="109"/>
  <c r="AM1959" i="109" s="1"/>
  <c r="AN1959" i="109" s="1"/>
  <c r="AO1959" i="109" s="1"/>
  <c r="AP1959" i="109" s="1"/>
  <c r="AQ1959" i="109" s="1"/>
  <c r="AR1959" i="109" s="1"/>
  <c r="AS1959" i="109" s="1"/>
  <c r="AT1959" i="109" s="1"/>
  <c r="AU1959" i="109" s="1"/>
  <c r="AW1959" i="109" s="1"/>
  <c r="AL1969" i="109"/>
  <c r="AM1969" i="109" s="1"/>
  <c r="AN1969" i="109" s="1"/>
  <c r="AO1969" i="109" s="1"/>
  <c r="AP1969" i="109" s="1"/>
  <c r="AQ1969" i="109" s="1"/>
  <c r="AR1969" i="109" s="1"/>
  <c r="AS1969" i="109" s="1"/>
  <c r="AT1969" i="109" s="1"/>
  <c r="AU1969" i="109" s="1"/>
  <c r="AW1969" i="109" s="1"/>
  <c r="AX1969" i="109" s="1"/>
  <c r="AL1946" i="109"/>
  <c r="AL1974" i="109"/>
  <c r="AM1974" i="109" s="1"/>
  <c r="AN1974" i="109" s="1"/>
  <c r="AO1974" i="109" s="1"/>
  <c r="AP1974" i="109" s="1"/>
  <c r="AQ1974" i="109" s="1"/>
  <c r="AR1974" i="109" s="1"/>
  <c r="AS1974" i="109" s="1"/>
  <c r="AT1974" i="109" s="1"/>
  <c r="AU1974" i="109" s="1"/>
  <c r="AW1974" i="109" s="1"/>
  <c r="AX1974" i="109" s="1"/>
  <c r="AY1974" i="109" s="1"/>
  <c r="AL2009" i="109"/>
  <c r="AM2009" i="109" s="1"/>
  <c r="AN2009" i="109" s="1"/>
  <c r="AO2009" i="109" s="1"/>
  <c r="AP2009" i="109" s="1"/>
  <c r="AQ2009" i="109" s="1"/>
  <c r="AR2009" i="109" s="1"/>
  <c r="AS2009" i="109" s="1"/>
  <c r="AT2009" i="109" s="1"/>
  <c r="AU2009" i="109" s="1"/>
  <c r="AW2009" i="109" s="1"/>
  <c r="AM1933" i="109"/>
  <c r="AN1933" i="109" s="1"/>
  <c r="AO1933" i="109" s="1"/>
  <c r="AP1933" i="109" s="1"/>
  <c r="AQ1933" i="109" s="1"/>
  <c r="AR1933" i="109" s="1"/>
  <c r="AS1933" i="109" s="1"/>
  <c r="AT1933" i="109" s="1"/>
  <c r="AU1933" i="109" s="1"/>
  <c r="AW1933" i="109" s="1"/>
  <c r="AL2023" i="109"/>
  <c r="AM2023" i="109" s="1"/>
  <c r="AN2023" i="109" s="1"/>
  <c r="AO2023" i="109" s="1"/>
  <c r="AP2023" i="109" s="1"/>
  <c r="AQ2023" i="109" s="1"/>
  <c r="AR2023" i="109" s="1"/>
  <c r="AS2023" i="109" s="1"/>
  <c r="AT2023" i="109" s="1"/>
  <c r="AU2023" i="109" s="1"/>
  <c r="AW2023" i="109" s="1"/>
  <c r="AL1985" i="109"/>
  <c r="AM1985" i="109" s="1"/>
  <c r="AN1985" i="109" s="1"/>
  <c r="AO1985" i="109" s="1"/>
  <c r="AP1985" i="109" s="1"/>
  <c r="AQ1985" i="109" s="1"/>
  <c r="AR1985" i="109" s="1"/>
  <c r="AS1985" i="109" s="1"/>
  <c r="AT1985" i="109" s="1"/>
  <c r="AU1985" i="109" s="1"/>
  <c r="AW1985" i="109" s="1"/>
  <c r="AL2013" i="109"/>
  <c r="AM2013" i="109" s="1"/>
  <c r="AN2013" i="109" s="1"/>
  <c r="AO2013" i="109" s="1"/>
  <c r="AP2013" i="109" s="1"/>
  <c r="AQ2013" i="109" s="1"/>
  <c r="AR2013" i="109" s="1"/>
  <c r="AS2013" i="109" s="1"/>
  <c r="AT2013" i="109" s="1"/>
  <c r="AU2013" i="109" s="1"/>
  <c r="AW2013" i="109" s="1"/>
  <c r="AJ1916" i="109"/>
  <c r="AK1879" i="109"/>
  <c r="AL1879" i="109" s="1"/>
  <c r="AM1879" i="109" s="1"/>
  <c r="AN1879" i="109" s="1"/>
  <c r="AO1879" i="109" s="1"/>
  <c r="AP1879" i="109" s="1"/>
  <c r="AQ1879" i="109" s="1"/>
  <c r="AR1879" i="109" s="1"/>
  <c r="AS1879" i="109" s="1"/>
  <c r="AT1879" i="109" s="1"/>
  <c r="AU1879" i="109" s="1"/>
  <c r="AW1879" i="109" s="1"/>
  <c r="AL1952" i="109"/>
  <c r="AM1952" i="109" s="1"/>
  <c r="AN1952" i="109" s="1"/>
  <c r="AO1952" i="109" s="1"/>
  <c r="AP1952" i="109" s="1"/>
  <c r="AQ1952" i="109" s="1"/>
  <c r="AR1952" i="109" s="1"/>
  <c r="AS1952" i="109" s="1"/>
  <c r="AT1952" i="109" s="1"/>
  <c r="AU1952" i="109" s="1"/>
  <c r="AW1952" i="109" s="1"/>
  <c r="AL1973" i="109"/>
  <c r="AM1973" i="109" s="1"/>
  <c r="AN1973" i="109" s="1"/>
  <c r="AO1973" i="109" s="1"/>
  <c r="AP1973" i="109" s="1"/>
  <c r="AQ1973" i="109" s="1"/>
  <c r="AR1973" i="109" s="1"/>
  <c r="AS1973" i="109" s="1"/>
  <c r="AT1973" i="109" s="1"/>
  <c r="AU1973" i="109" s="1"/>
  <c r="AW1973" i="109" s="1"/>
  <c r="AX1973" i="109" s="1"/>
  <c r="AY1973" i="109" s="1"/>
  <c r="AJ2286" i="109" l="1"/>
  <c r="AH2341" i="109"/>
  <c r="AJ2366" i="109"/>
  <c r="AJ2277" i="109"/>
  <c r="AH2345" i="109"/>
  <c r="AF2439" i="109"/>
  <c r="AB2246" i="109"/>
  <c r="AE2439" i="109"/>
  <c r="AB2414" i="109"/>
  <c r="AC2414" i="109"/>
  <c r="AC2382" i="109"/>
  <c r="AB2382" i="109"/>
  <c r="AB2410" i="109"/>
  <c r="AC2410" i="109"/>
  <c r="AC2392" i="109"/>
  <c r="AB2392" i="109"/>
  <c r="AC2386" i="109"/>
  <c r="AB2386" i="109"/>
  <c r="AC2429" i="109"/>
  <c r="AB2429" i="109"/>
  <c r="AB2390" i="109"/>
  <c r="AC2390" i="109"/>
  <c r="AB2425" i="109"/>
  <c r="AC2425" i="109"/>
  <c r="AC2380" i="109"/>
  <c r="AB2380" i="109"/>
  <c r="AB2398" i="109"/>
  <c r="AC2398" i="109"/>
  <c r="AB2385" i="109"/>
  <c r="AC2385" i="109"/>
  <c r="AB2437" i="109"/>
  <c r="AC2437" i="109"/>
  <c r="AB2377" i="109"/>
  <c r="AC2377" i="109"/>
  <c r="AB2409" i="109"/>
  <c r="AC2409" i="109"/>
  <c r="AB2419" i="109"/>
  <c r="AC2419" i="109"/>
  <c r="AH2179" i="109"/>
  <c r="AC2435" i="109"/>
  <c r="AB2435" i="109"/>
  <c r="AC2396" i="109"/>
  <c r="AB2396" i="109"/>
  <c r="AB2424" i="109"/>
  <c r="AC2424" i="109"/>
  <c r="AB2378" i="109"/>
  <c r="AC2378" i="109"/>
  <c r="AB2388" i="109"/>
  <c r="AC2388" i="109"/>
  <c r="AB2411" i="109"/>
  <c r="AC2411" i="109"/>
  <c r="AB2438" i="109"/>
  <c r="AC2438" i="109"/>
  <c r="AB2393" i="109"/>
  <c r="AC2393" i="109"/>
  <c r="AB2421" i="109"/>
  <c r="AC2421" i="109"/>
  <c r="AC2428" i="109"/>
  <c r="AB2428" i="109"/>
  <c r="AB2436" i="109"/>
  <c r="AC2436" i="109"/>
  <c r="AB2406" i="109"/>
  <c r="AC2406" i="109"/>
  <c r="AC2401" i="109"/>
  <c r="AB2401" i="109"/>
  <c r="AB2417" i="109"/>
  <c r="AC2417" i="109"/>
  <c r="AB2387" i="109"/>
  <c r="AC2387" i="109"/>
  <c r="AC2431" i="109"/>
  <c r="AB2431" i="109"/>
  <c r="AB2427" i="109"/>
  <c r="AC2427" i="109"/>
  <c r="AB2420" i="109"/>
  <c r="AC2420" i="109"/>
  <c r="AB2391" i="109"/>
  <c r="AC2391" i="109"/>
  <c r="AB2399" i="109"/>
  <c r="AC2399" i="109"/>
  <c r="AB2413" i="109"/>
  <c r="AC2413" i="109"/>
  <c r="AB2403" i="109"/>
  <c r="AC2403" i="109"/>
  <c r="AB2381" i="109"/>
  <c r="AC2381" i="109"/>
  <c r="AB2415" i="109"/>
  <c r="AC2415" i="109"/>
  <c r="AB2404" i="109"/>
  <c r="AC2404" i="109"/>
  <c r="AB2389" i="109"/>
  <c r="AC2389" i="109"/>
  <c r="AB2379" i="109"/>
  <c r="AC2379" i="109"/>
  <c r="AB2423" i="109"/>
  <c r="AC2423" i="109"/>
  <c r="AC2383" i="109"/>
  <c r="AB2383" i="109"/>
  <c r="AB2430" i="109"/>
  <c r="AC2430" i="109"/>
  <c r="AB2422" i="109"/>
  <c r="AC2422" i="109"/>
  <c r="AB2418" i="109"/>
  <c r="AC2418" i="109"/>
  <c r="AB2426" i="109"/>
  <c r="AC2426" i="109"/>
  <c r="AC2384" i="109"/>
  <c r="AB2384" i="109"/>
  <c r="AB2412" i="109"/>
  <c r="AC2412" i="109"/>
  <c r="AB2405" i="109"/>
  <c r="AC2405" i="109"/>
  <c r="AC2397" i="109"/>
  <c r="AB2397" i="109"/>
  <c r="AC2407" i="109"/>
  <c r="AB2407" i="109"/>
  <c r="AB2432" i="109"/>
  <c r="AC2432" i="109"/>
  <c r="AB2433" i="109"/>
  <c r="AC2433" i="109"/>
  <c r="AB2394" i="109"/>
  <c r="AC2394" i="109"/>
  <c r="AB2408" i="109"/>
  <c r="AC2408" i="109"/>
  <c r="AB2434" i="109"/>
  <c r="AC2434" i="109"/>
  <c r="AC2416" i="109"/>
  <c r="AB2416" i="109"/>
  <c r="AC2402" i="109"/>
  <c r="AB2402" i="109"/>
  <c r="AI2341" i="109"/>
  <c r="AH2339" i="109"/>
  <c r="AH2337" i="109"/>
  <c r="AH2109" i="109"/>
  <c r="AH2302" i="109" s="1"/>
  <c r="AH2099" i="109"/>
  <c r="AH2292" i="109" s="1"/>
  <c r="AH2133" i="109"/>
  <c r="AH2129" i="109"/>
  <c r="AH2303" i="109"/>
  <c r="AK2229" i="109"/>
  <c r="AK2422" i="109" s="1"/>
  <c r="AH2160" i="109"/>
  <c r="AH2161" i="109"/>
  <c r="AH2140" i="109"/>
  <c r="AH2131" i="109"/>
  <c r="AH2125" i="109"/>
  <c r="AH2138" i="109"/>
  <c r="AW504" i="109"/>
  <c r="AX722" i="109" s="1"/>
  <c r="AW487" i="109"/>
  <c r="AX705" i="109" s="1"/>
  <c r="AX584" i="109"/>
  <c r="AY802" i="109" s="1"/>
  <c r="AX2013" i="109"/>
  <c r="AX1952" i="109"/>
  <c r="AX1985" i="109"/>
  <c r="AX2020" i="109"/>
  <c r="AX2029" i="109"/>
  <c r="AX1955" i="109"/>
  <c r="AX1981" i="109"/>
  <c r="AX1992" i="109"/>
  <c r="AX1982" i="109"/>
  <c r="AX1951" i="109"/>
  <c r="AX2044" i="109"/>
  <c r="AX1900" i="109"/>
  <c r="AX1950" i="109"/>
  <c r="AX1997" i="109"/>
  <c r="AX2018" i="109"/>
  <c r="AX2039" i="109"/>
  <c r="AX2043" i="109"/>
  <c r="AX1889" i="109"/>
  <c r="AX2041" i="109"/>
  <c r="AX1998" i="109"/>
  <c r="AX2006" i="109"/>
  <c r="AX2011" i="109"/>
  <c r="AX2051" i="109"/>
  <c r="AX2022" i="109"/>
  <c r="AX2034" i="109"/>
  <c r="AX2007" i="109"/>
  <c r="AY2003" i="109"/>
  <c r="AZ2032" i="109"/>
  <c r="AY2036" i="109"/>
  <c r="AX1879" i="109"/>
  <c r="AX2016" i="109"/>
  <c r="AX2019" i="109"/>
  <c r="AX1996" i="109"/>
  <c r="AX1856" i="109"/>
  <c r="AX2024" i="109"/>
  <c r="AX2002" i="109"/>
  <c r="AX2046" i="109"/>
  <c r="AX2012" i="109"/>
  <c r="AX2049" i="109"/>
  <c r="AX1988" i="109"/>
  <c r="AX2048" i="109"/>
  <c r="AX1961" i="109"/>
  <c r="AX1984" i="109"/>
  <c r="AX2045" i="109"/>
  <c r="AX2033" i="109"/>
  <c r="AX1937" i="109"/>
  <c r="AX2035" i="109"/>
  <c r="AX1884" i="109"/>
  <c r="AX1942" i="109"/>
  <c r="AX1935" i="109"/>
  <c r="AX1929" i="109"/>
  <c r="AX1944" i="109"/>
  <c r="AX2023" i="109"/>
  <c r="AX1933" i="109"/>
  <c r="AX2040" i="109"/>
  <c r="AX1958" i="109"/>
  <c r="AX2014" i="109"/>
  <c r="AX1993" i="109"/>
  <c r="AX1957" i="109"/>
  <c r="AX2028" i="109"/>
  <c r="AX1999" i="109"/>
  <c r="AX2021" i="109"/>
  <c r="AX2015" i="109"/>
  <c r="AX2000" i="109"/>
  <c r="AX2025" i="109"/>
  <c r="AX2047" i="109"/>
  <c r="AX2026" i="109"/>
  <c r="AX1991" i="109"/>
  <c r="AX1987" i="109"/>
  <c r="AX2042" i="109"/>
  <c r="AX2017" i="109"/>
  <c r="AX1962" i="109"/>
  <c r="AX2008" i="109"/>
  <c r="AX1956" i="109"/>
  <c r="AY1994" i="109"/>
  <c r="AY2050" i="109"/>
  <c r="AY2001" i="109"/>
  <c r="AX2009" i="109"/>
  <c r="AX1959" i="109"/>
  <c r="AX1995" i="109"/>
  <c r="AX1863" i="109"/>
  <c r="AX1949" i="109"/>
  <c r="AX1927" i="109"/>
  <c r="AX2010" i="109"/>
  <c r="AX2037" i="109"/>
  <c r="AX1939" i="109"/>
  <c r="AX2038" i="109"/>
  <c r="AX1986" i="109"/>
  <c r="AX1931" i="109"/>
  <c r="AX1960" i="109"/>
  <c r="AX1990" i="109"/>
  <c r="AX1983" i="109"/>
  <c r="AX2031" i="109"/>
  <c r="AX2027" i="109"/>
  <c r="AX2030" i="109"/>
  <c r="AX2005" i="109"/>
  <c r="AZ1980" i="109"/>
  <c r="BA1978" i="109"/>
  <c r="BB1978" i="109" s="1"/>
  <c r="BC1978" i="109" s="1"/>
  <c r="AZ1979" i="109"/>
  <c r="AW534" i="109"/>
  <c r="AX752" i="109" s="1"/>
  <c r="AZ1976" i="109"/>
  <c r="AZ1975" i="109"/>
  <c r="AZ1973" i="109"/>
  <c r="BB1971" i="109"/>
  <c r="AZ1974" i="109"/>
  <c r="AZ1972" i="109"/>
  <c r="AX1964" i="109"/>
  <c r="AZ1965" i="109"/>
  <c r="BA1967" i="109"/>
  <c r="AY1969" i="109"/>
  <c r="AZ1969" i="109" s="1"/>
  <c r="BA1969" i="109" s="1"/>
  <c r="BB1969" i="109" s="1"/>
  <c r="BC1969" i="109" s="1"/>
  <c r="BD1969" i="109" s="1"/>
  <c r="BE1969" i="109" s="1"/>
  <c r="BF1969" i="109" s="1"/>
  <c r="BG1969" i="109" s="1"/>
  <c r="BH1969" i="109" s="1"/>
  <c r="BB1970" i="109"/>
  <c r="BA1968" i="109"/>
  <c r="BA1966" i="109"/>
  <c r="BB1966" i="109" s="1"/>
  <c r="AV2288" i="109"/>
  <c r="AH2288" i="109"/>
  <c r="AH2325" i="109"/>
  <c r="AH2327" i="109"/>
  <c r="AI2327" i="109" s="1"/>
  <c r="AI2298" i="109"/>
  <c r="AH2278" i="109"/>
  <c r="AH2323" i="109"/>
  <c r="AV2323" i="109"/>
  <c r="AI2366" i="109"/>
  <c r="AI2367" i="109"/>
  <c r="AI2320" i="109"/>
  <c r="AI2335" i="109"/>
  <c r="AI2344" i="109"/>
  <c r="AI2346" i="109"/>
  <c r="AK1028" i="109"/>
  <c r="AK2231" i="109" s="1"/>
  <c r="AJ974" i="109"/>
  <c r="AJ956" i="109"/>
  <c r="AK985" i="109"/>
  <c r="AK1024" i="109"/>
  <c r="AK2227" i="109" s="1"/>
  <c r="AJ1013" i="109"/>
  <c r="AJ982" i="109"/>
  <c r="AJ1019" i="109"/>
  <c r="AJ1023" i="109"/>
  <c r="AJ909" i="109"/>
  <c r="AJ2113" i="109" s="1"/>
  <c r="AJ2306" i="109" s="1"/>
  <c r="AJ987" i="109"/>
  <c r="AK1029" i="109"/>
  <c r="AK2232" i="109" s="1"/>
  <c r="AJ1035" i="109"/>
  <c r="AJ915" i="109"/>
  <c r="AJ911" i="109"/>
  <c r="AJ2115" i="109" s="1"/>
  <c r="AJ2308" i="109" s="1"/>
  <c r="AJ906" i="109"/>
  <c r="AJ2110" i="109" s="1"/>
  <c r="AJ2303" i="109" s="1"/>
  <c r="AJ1007" i="109"/>
  <c r="AK1006" i="109"/>
  <c r="AK2209" i="109" s="1"/>
  <c r="AJ990" i="109"/>
  <c r="AJ963" i="109"/>
  <c r="AJ961" i="109"/>
  <c r="AK997" i="109"/>
  <c r="AK2200" i="109" s="1"/>
  <c r="AJ975" i="109"/>
  <c r="AK973" i="109"/>
  <c r="AJ968" i="109"/>
  <c r="AK989" i="109"/>
  <c r="AK1033" i="109"/>
  <c r="AK1020" i="109"/>
  <c r="AK2223" i="109" s="1"/>
  <c r="AV802" i="109"/>
  <c r="AK1010" i="109"/>
  <c r="AK2213" i="109" s="1"/>
  <c r="AK1037" i="109"/>
  <c r="AK1004" i="109"/>
  <c r="AK2207" i="109" s="1"/>
  <c r="AK1001" i="109"/>
  <c r="AK2204" i="109" s="1"/>
  <c r="AJ917" i="109"/>
  <c r="AK1022" i="109"/>
  <c r="AK2225" i="109" s="1"/>
  <c r="AK981" i="109"/>
  <c r="AK2184" i="109" s="1"/>
  <c r="AJ1027" i="109"/>
  <c r="AJ984" i="109"/>
  <c r="AK1032" i="109"/>
  <c r="AK2235" i="109" s="1"/>
  <c r="AJ607" i="109"/>
  <c r="AJ608" i="109" s="1"/>
  <c r="AK1018" i="109"/>
  <c r="AK2221" i="109" s="1"/>
  <c r="AK1034" i="109"/>
  <c r="AK1012" i="109"/>
  <c r="AK2215" i="109" s="1"/>
  <c r="AK1016" i="109"/>
  <c r="AK2219" i="109" s="1"/>
  <c r="AK2412" i="109" s="1"/>
  <c r="AJ905" i="109"/>
  <c r="AJ2109" i="109" s="1"/>
  <c r="AK1002" i="109"/>
  <c r="AK2205" i="109" s="1"/>
  <c r="AK1008" i="109"/>
  <c r="AK1014" i="109"/>
  <c r="AK2217" i="109" s="1"/>
  <c r="AK977" i="109"/>
  <c r="AJ980" i="109"/>
  <c r="AK1036" i="109"/>
  <c r="AJ913" i="109"/>
  <c r="AJ972" i="109"/>
  <c r="AK1040" i="109"/>
  <c r="AK993" i="109"/>
  <c r="AJ916" i="109"/>
  <c r="AK969" i="109"/>
  <c r="AK2172" i="109" s="1"/>
  <c r="AJ991" i="109"/>
  <c r="AH2382" i="109"/>
  <c r="AH2405" i="109"/>
  <c r="AH2427" i="109"/>
  <c r="AH2310" i="109"/>
  <c r="AH2359" i="109"/>
  <c r="AH2357" i="109"/>
  <c r="AH2386" i="109"/>
  <c r="AH2358" i="109"/>
  <c r="AH2376" i="109"/>
  <c r="AH2396" i="109"/>
  <c r="AH2391" i="109"/>
  <c r="AH2409" i="109"/>
  <c r="AH2435" i="109"/>
  <c r="AH2401" i="109"/>
  <c r="AH2361" i="109"/>
  <c r="AH2312" i="109"/>
  <c r="AH2394" i="109"/>
  <c r="AH2374" i="109"/>
  <c r="AH2383" i="109"/>
  <c r="AH2421" i="109"/>
  <c r="AH2355" i="109"/>
  <c r="AH2370" i="109"/>
  <c r="AJ1021" i="109"/>
  <c r="AJ1009" i="109"/>
  <c r="AJ986" i="109"/>
  <c r="AJ1031" i="109"/>
  <c r="AJ1030" i="109"/>
  <c r="AJ995" i="109"/>
  <c r="AJ1005" i="109"/>
  <c r="AJ965" i="109"/>
  <c r="AJ998" i="109"/>
  <c r="AJ1038" i="109"/>
  <c r="AJ960" i="109"/>
  <c r="AJ955" i="109"/>
  <c r="AJ944" i="109"/>
  <c r="AJ994" i="109"/>
  <c r="AJ1015" i="109"/>
  <c r="AR556" i="109"/>
  <c r="AS774" i="109" s="1"/>
  <c r="AH2347" i="109"/>
  <c r="AK470" i="109"/>
  <c r="AL688" i="109" s="1"/>
  <c r="AH2398" i="109"/>
  <c r="AH2407" i="109"/>
  <c r="AH2351" i="109"/>
  <c r="AH2314" i="109"/>
  <c r="AH2419" i="109"/>
  <c r="AH2397" i="109"/>
  <c r="AH2368" i="109"/>
  <c r="AH2434" i="109"/>
  <c r="AH2436" i="109"/>
  <c r="AK559" i="109"/>
  <c r="AL777" i="109" s="1"/>
  <c r="AK477" i="109"/>
  <c r="AL695" i="109" s="1"/>
  <c r="AL597" i="109"/>
  <c r="AM815" i="109" s="1"/>
  <c r="AK542" i="109"/>
  <c r="AL760" i="109" s="1"/>
  <c r="AS600" i="109"/>
  <c r="AT818" i="109" s="1"/>
  <c r="AH2378" i="109"/>
  <c r="AH2390" i="109"/>
  <c r="AH2425" i="109"/>
  <c r="AH2313" i="109"/>
  <c r="AH2371" i="109"/>
  <c r="AH2400" i="109"/>
  <c r="AH2363" i="109"/>
  <c r="AH2375" i="109"/>
  <c r="AH2352" i="109"/>
  <c r="AO567" i="109"/>
  <c r="AP785" i="109" s="1"/>
  <c r="AK509" i="109"/>
  <c r="AL727" i="109" s="1"/>
  <c r="AK571" i="109"/>
  <c r="AL789" i="109" s="1"/>
  <c r="AK599" i="109"/>
  <c r="AL817" i="109" s="1"/>
  <c r="AL578" i="109"/>
  <c r="AM796" i="109" s="1"/>
  <c r="AL1026" i="109"/>
  <c r="AL590" i="109"/>
  <c r="AM808" i="109" s="1"/>
  <c r="AK589" i="109"/>
  <c r="AL807" i="109" s="1"/>
  <c r="AK526" i="109"/>
  <c r="AL744" i="109" s="1"/>
  <c r="AK540" i="109"/>
  <c r="AL758" i="109" s="1"/>
  <c r="AK544" i="109"/>
  <c r="AL762" i="109" s="1"/>
  <c r="AL566" i="109"/>
  <c r="AM784" i="109" s="1"/>
  <c r="AL568" i="109"/>
  <c r="AM786" i="109" s="1"/>
  <c r="AP601" i="109"/>
  <c r="AQ819" i="109" s="1"/>
  <c r="AK564" i="109"/>
  <c r="AL782" i="109" s="1"/>
  <c r="AK527" i="109"/>
  <c r="AL745" i="109" s="1"/>
  <c r="AK538" i="109"/>
  <c r="AL756" i="109" s="1"/>
  <c r="AJ952" i="109"/>
  <c r="AV734" i="109"/>
  <c r="AJ947" i="109"/>
  <c r="AV729" i="109"/>
  <c r="AJ971" i="109"/>
  <c r="AJ949" i="109"/>
  <c r="AJ966" i="109"/>
  <c r="AJ957" i="109"/>
  <c r="AJ937" i="109"/>
  <c r="AJ1039" i="109"/>
  <c r="AJ978" i="109"/>
  <c r="AJ1003" i="109"/>
  <c r="AJ996" i="109"/>
  <c r="AV778" i="109"/>
  <c r="AJ988" i="109"/>
  <c r="AJ953" i="109"/>
  <c r="AJ979" i="109"/>
  <c r="AK532" i="109"/>
  <c r="AL750" i="109" s="1"/>
  <c r="AK475" i="109"/>
  <c r="AL693" i="109" s="1"/>
  <c r="AL582" i="109"/>
  <c r="AM800" i="109" s="1"/>
  <c r="AK518" i="109"/>
  <c r="AL736" i="109" s="1"/>
  <c r="AL598" i="109"/>
  <c r="AM816" i="109" s="1"/>
  <c r="AK528" i="109"/>
  <c r="AL746" i="109" s="1"/>
  <c r="AK552" i="109"/>
  <c r="AL770" i="109" s="1"/>
  <c r="AK591" i="109"/>
  <c r="AL809" i="109" s="1"/>
  <c r="AK548" i="109"/>
  <c r="AL766" i="109" s="1"/>
  <c r="AK563" i="109"/>
  <c r="AL781" i="109" s="1"/>
  <c r="AL533" i="109"/>
  <c r="AM751" i="109" s="1"/>
  <c r="AK579" i="109"/>
  <c r="AL797" i="109" s="1"/>
  <c r="AK583" i="109"/>
  <c r="AL801" i="109" s="1"/>
  <c r="AK555" i="109"/>
  <c r="AL773" i="109" s="1"/>
  <c r="AL572" i="109"/>
  <c r="AM790" i="109" s="1"/>
  <c r="AK529" i="109"/>
  <c r="AL747" i="109" s="1"/>
  <c r="AK562" i="109"/>
  <c r="AL780" i="109" s="1"/>
  <c r="AL606" i="109"/>
  <c r="AM824" i="109" s="1"/>
  <c r="AH2424" i="109"/>
  <c r="AR535" i="109"/>
  <c r="AS753" i="109" s="1"/>
  <c r="AH2403" i="109"/>
  <c r="AH2431" i="109"/>
  <c r="AH2429" i="109"/>
  <c r="AH2306" i="109"/>
  <c r="AG2306" i="109"/>
  <c r="AH2372" i="109"/>
  <c r="AH2420" i="109"/>
  <c r="AK469" i="109"/>
  <c r="AL687" i="109" s="1"/>
  <c r="AH2373" i="109"/>
  <c r="AO585" i="109"/>
  <c r="AP803" i="109" s="1"/>
  <c r="AK501" i="109"/>
  <c r="AL719" i="109" s="1"/>
  <c r="AJ958" i="109"/>
  <c r="AJ1017" i="109"/>
  <c r="AJ946" i="109"/>
  <c r="AJ2149" i="109" s="1"/>
  <c r="AV728" i="109"/>
  <c r="AJ945" i="109"/>
  <c r="AJ983" i="109"/>
  <c r="AJ1011" i="109"/>
  <c r="AJ954" i="109"/>
  <c r="AJ964" i="109"/>
  <c r="AJ992" i="109"/>
  <c r="AJ999" i="109"/>
  <c r="AV700" i="109"/>
  <c r="AR547" i="109"/>
  <c r="AS765" i="109" s="1"/>
  <c r="AV752" i="109"/>
  <c r="AH2364" i="109"/>
  <c r="AH2308" i="109"/>
  <c r="AH2369" i="109"/>
  <c r="AH2350" i="109"/>
  <c r="AH2360" i="109"/>
  <c r="AH2416" i="109"/>
  <c r="AH2384" i="109"/>
  <c r="AH2428" i="109"/>
  <c r="AR512" i="109"/>
  <c r="AS730" i="109" s="1"/>
  <c r="AL553" i="109"/>
  <c r="AM771" i="109" s="1"/>
  <c r="AK603" i="109"/>
  <c r="AL821" i="109" s="1"/>
  <c r="AK479" i="109"/>
  <c r="AL697" i="109" s="1"/>
  <c r="AH2423" i="109"/>
  <c r="AH2380" i="109"/>
  <c r="AH2395" i="109"/>
  <c r="AH2406" i="109"/>
  <c r="AH2411" i="109"/>
  <c r="AH2415" i="109"/>
  <c r="AH2387" i="109"/>
  <c r="AH2414" i="109"/>
  <c r="AH2389" i="109"/>
  <c r="AO517" i="109"/>
  <c r="AP735" i="109" s="1"/>
  <c r="AK573" i="109"/>
  <c r="AL791" i="109" s="1"/>
  <c r="AK554" i="109"/>
  <c r="AL772" i="109" s="1"/>
  <c r="AK551" i="109"/>
  <c r="AL769" i="109" s="1"/>
  <c r="AL541" i="109"/>
  <c r="AM759" i="109" s="1"/>
  <c r="AK522" i="109"/>
  <c r="AL740" i="109" s="1"/>
  <c r="AK513" i="109"/>
  <c r="AL731" i="109" s="1"/>
  <c r="AL580" i="109"/>
  <c r="AM798" i="109" s="1"/>
  <c r="AK550" i="109"/>
  <c r="AL768" i="109" s="1"/>
  <c r="AK530" i="109"/>
  <c r="AL748" i="109" s="1"/>
  <c r="AK523" i="109"/>
  <c r="AL741" i="109" s="1"/>
  <c r="AL593" i="109"/>
  <c r="AM811" i="109" s="1"/>
  <c r="AK595" i="109"/>
  <c r="AL813" i="109" s="1"/>
  <c r="AS592" i="109"/>
  <c r="AT810" i="109" s="1"/>
  <c r="AO581" i="109"/>
  <c r="AP799" i="109" s="1"/>
  <c r="AK521" i="109"/>
  <c r="AL739" i="109" s="1"/>
  <c r="AL588" i="109"/>
  <c r="AM806" i="109" s="1"/>
  <c r="AK577" i="109"/>
  <c r="AL795" i="109" s="1"/>
  <c r="AK569" i="109"/>
  <c r="AL787" i="109" s="1"/>
  <c r="AK525" i="109"/>
  <c r="AL743" i="109" s="1"/>
  <c r="AJ948" i="109"/>
  <c r="AJ1025" i="109"/>
  <c r="AJ962" i="109"/>
  <c r="AJ976" i="109"/>
  <c r="AJ959" i="109"/>
  <c r="AK918" i="109"/>
  <c r="AK2122" i="109" s="1"/>
  <c r="AJ1000" i="109"/>
  <c r="AK970" i="109"/>
  <c r="AK2173" i="109" s="1"/>
  <c r="AK2366" i="109" s="1"/>
  <c r="AJ951" i="109"/>
  <c r="AJ950" i="109"/>
  <c r="AJ967" i="109"/>
  <c r="AV691" i="109"/>
  <c r="AS549" i="109"/>
  <c r="AT767" i="109" s="1"/>
  <c r="AP557" i="109"/>
  <c r="AQ775" i="109" s="1"/>
  <c r="AS604" i="109"/>
  <c r="AT822" i="109" s="1"/>
  <c r="AK515" i="109"/>
  <c r="AL733" i="109" s="1"/>
  <c r="AK575" i="109"/>
  <c r="AL793" i="109" s="1"/>
  <c r="AK519" i="109"/>
  <c r="AL737" i="109" s="1"/>
  <c r="AK481" i="109"/>
  <c r="AL699" i="109" s="1"/>
  <c r="AK587" i="109"/>
  <c r="AL805" i="109" s="1"/>
  <c r="AL586" i="109"/>
  <c r="AM804" i="109" s="1"/>
  <c r="AL565" i="109"/>
  <c r="AM783" i="109" s="1"/>
  <c r="AK536" i="109"/>
  <c r="AL754" i="109" s="1"/>
  <c r="AL561" i="109"/>
  <c r="AM779" i="109" s="1"/>
  <c r="AK602" i="109"/>
  <c r="AL820" i="109" s="1"/>
  <c r="AL545" i="109"/>
  <c r="AM763" i="109" s="1"/>
  <c r="AH2393" i="109"/>
  <c r="AH2402" i="109"/>
  <c r="AH2377" i="109"/>
  <c r="AO514" i="109"/>
  <c r="AP732" i="109" s="1"/>
  <c r="AR508" i="109"/>
  <c r="AS726" i="109" s="1"/>
  <c r="AK546" i="109"/>
  <c r="AL764" i="109" s="1"/>
  <c r="AL574" i="109"/>
  <c r="AM792" i="109" s="1"/>
  <c r="AK558" i="109"/>
  <c r="AL776" i="109" s="1"/>
  <c r="AK480" i="109"/>
  <c r="AL698" i="109" s="1"/>
  <c r="AK539" i="109"/>
  <c r="AL757" i="109" s="1"/>
  <c r="AL596" i="109"/>
  <c r="AM814" i="109" s="1"/>
  <c r="AK531" i="109"/>
  <c r="AL749" i="109" s="1"/>
  <c r="AK543" i="109"/>
  <c r="AL761" i="109" s="1"/>
  <c r="AK520" i="109"/>
  <c r="AL738" i="109" s="1"/>
  <c r="AS537" i="109"/>
  <c r="AT755" i="109" s="1"/>
  <c r="AL570" i="109"/>
  <c r="AM788" i="109" s="1"/>
  <c r="AK1042" i="109"/>
  <c r="AK2245" i="109" s="1"/>
  <c r="AK2438" i="109" s="1"/>
  <c r="AP576" i="109"/>
  <c r="AQ794" i="109" s="1"/>
  <c r="AO594" i="109"/>
  <c r="AP812" i="109" s="1"/>
  <c r="AH2410" i="109"/>
  <c r="AH2381" i="109"/>
  <c r="AH2362" i="109"/>
  <c r="AH2418" i="109"/>
  <c r="AO524" i="109"/>
  <c r="AP742" i="109" s="1"/>
  <c r="AH2365" i="109"/>
  <c r="AI2249" i="109"/>
  <c r="AH2282" i="109"/>
  <c r="AK940" i="109"/>
  <c r="AK2143" i="109" s="1"/>
  <c r="AJ888" i="109"/>
  <c r="AJ2099" i="109" s="1"/>
  <c r="AJ852" i="109"/>
  <c r="AJ2073" i="109" s="1"/>
  <c r="AK870" i="109"/>
  <c r="AK2084" i="109" s="1"/>
  <c r="AK2277" i="109" s="1"/>
  <c r="AJ839" i="109"/>
  <c r="AJ2060" i="109" s="1"/>
  <c r="AJ2253" i="109" s="1"/>
  <c r="AJ919" i="109"/>
  <c r="AK938" i="109"/>
  <c r="AK2141" i="109" s="1"/>
  <c r="AO891" i="109"/>
  <c r="AO455" i="109"/>
  <c r="AP673" i="109" s="1"/>
  <c r="AM1923" i="109"/>
  <c r="AN1923" i="109" s="1"/>
  <c r="AO1923" i="109" s="1"/>
  <c r="AP1923" i="109" s="1"/>
  <c r="AQ1923" i="109" s="1"/>
  <c r="AR1923" i="109" s="1"/>
  <c r="AS1923" i="109" s="1"/>
  <c r="AT1923" i="109" s="1"/>
  <c r="AU1923" i="109" s="1"/>
  <c r="AW1923" i="109" s="1"/>
  <c r="AK428" i="109"/>
  <c r="AL646" i="109" s="1"/>
  <c r="AR458" i="109"/>
  <c r="AS676" i="109" s="1"/>
  <c r="AR434" i="109"/>
  <c r="AS652" i="109" s="1"/>
  <c r="AM1953" i="109"/>
  <c r="AK489" i="109"/>
  <c r="AL707" i="109" s="1"/>
  <c r="AM1946" i="109"/>
  <c r="AJ941" i="109"/>
  <c r="AJ2052" i="109"/>
  <c r="AJ894" i="109"/>
  <c r="AJ2105" i="109" s="1"/>
  <c r="AJ942" i="109"/>
  <c r="AV724" i="109"/>
  <c r="AL1903" i="109"/>
  <c r="AL2102" i="109" s="1"/>
  <c r="AK829" i="109"/>
  <c r="AK2056" i="109" s="1"/>
  <c r="AJ921" i="109"/>
  <c r="AF29" i="119"/>
  <c r="AF28" i="119"/>
  <c r="AH2253" i="109"/>
  <c r="AG2253" i="109"/>
  <c r="AG2246" i="109"/>
  <c r="AK499" i="109"/>
  <c r="AL717" i="109" s="1"/>
  <c r="AK410" i="109"/>
  <c r="AL628" i="109" s="1"/>
  <c r="AK485" i="109"/>
  <c r="AL703" i="109" s="1"/>
  <c r="AO483" i="109"/>
  <c r="AP701" i="109" s="1"/>
  <c r="AK505" i="109"/>
  <c r="AL723" i="109" s="1"/>
  <c r="AL605" i="109"/>
  <c r="AM823" i="109" s="1"/>
  <c r="AV1845" i="109"/>
  <c r="AK1916" i="109"/>
  <c r="AK416" i="109"/>
  <c r="AL634" i="109" s="1"/>
  <c r="AI607" i="109"/>
  <c r="AH608" i="109"/>
  <c r="AH2272" i="109"/>
  <c r="AR403" i="109"/>
  <c r="AS621" i="109" s="1"/>
  <c r="AK507" i="109"/>
  <c r="AL725" i="109" s="1"/>
  <c r="AQ33" i="119"/>
  <c r="AM1928" i="109"/>
  <c r="AN1928" i="109" s="1"/>
  <c r="AO1928" i="109" s="1"/>
  <c r="AP1928" i="109" s="1"/>
  <c r="AQ1928" i="109" s="1"/>
  <c r="AR1928" i="109" s="1"/>
  <c r="AS1928" i="109" s="1"/>
  <c r="AT1928" i="109" s="1"/>
  <c r="AU1928" i="109" s="1"/>
  <c r="AW1928" i="109" s="1"/>
  <c r="AM1954" i="109"/>
  <c r="AK880" i="109"/>
  <c r="AK2093" i="109" s="1"/>
  <c r="AK2286" i="109" s="1"/>
  <c r="AJ831" i="109"/>
  <c r="AJ2058" i="109" s="1"/>
  <c r="AJ2251" i="109" s="1"/>
  <c r="AJ825" i="109"/>
  <c r="BC33" i="119" s="1"/>
  <c r="AJ927" i="109"/>
  <c r="AJ943" i="109"/>
  <c r="AL1919" i="109"/>
  <c r="AJ846" i="109"/>
  <c r="AJ2067" i="109" s="1"/>
  <c r="AJ2260" i="109" s="1"/>
  <c r="AE28" i="119"/>
  <c r="AE29" i="119"/>
  <c r="AL393" i="109"/>
  <c r="AM611" i="109" s="1"/>
  <c r="AJ2249" i="109"/>
  <c r="AH2260" i="109"/>
  <c r="AV722" i="109"/>
  <c r="BO34" i="119"/>
  <c r="AR444" i="109"/>
  <c r="AS662" i="109" s="1"/>
  <c r="AH2266" i="109"/>
  <c r="AK395" i="109"/>
  <c r="AL613" i="109" s="1"/>
  <c r="AK493" i="109"/>
  <c r="AL711" i="109" s="1"/>
  <c r="AK491" i="109"/>
  <c r="AL709" i="109" s="1"/>
  <c r="AK439" i="109"/>
  <c r="AL657" i="109" s="1"/>
  <c r="AJ932" i="109"/>
  <c r="AJ866" i="109"/>
  <c r="AJ2081" i="109" s="1"/>
  <c r="AV648" i="109"/>
  <c r="AJ929" i="109"/>
  <c r="AJ864" i="109"/>
  <c r="AJ2079" i="109" s="1"/>
  <c r="AJ925" i="109"/>
  <c r="AJ875" i="109"/>
  <c r="AJ2089" i="109" s="1"/>
  <c r="AJ923" i="109"/>
  <c r="AV705" i="109"/>
  <c r="AJ935" i="109"/>
  <c r="AL1925" i="109"/>
  <c r="AL1926" i="109"/>
  <c r="AR502" i="109"/>
  <c r="AS720" i="109" s="1"/>
  <c r="AM1915" i="109"/>
  <c r="AH1043" i="109"/>
  <c r="AK452" i="109"/>
  <c r="AL670" i="109" s="1"/>
  <c r="AK1041" i="109"/>
  <c r="AK2244" i="109" s="1"/>
  <c r="AK2437" i="109" s="1"/>
  <c r="AL1849" i="109"/>
  <c r="AR496" i="109"/>
  <c r="AS714" i="109" s="1"/>
  <c r="AH2251" i="109"/>
  <c r="AH2326" i="109"/>
  <c r="AK1881" i="109"/>
  <c r="AL1881" i="109" s="1"/>
  <c r="AM1881" i="109" s="1"/>
  <c r="AN1881" i="109" s="1"/>
  <c r="AO1881" i="109" s="1"/>
  <c r="AP1881" i="109" s="1"/>
  <c r="AQ1881" i="109" s="1"/>
  <c r="AR1881" i="109" s="1"/>
  <c r="AS1881" i="109" s="1"/>
  <c r="AT1881" i="109" s="1"/>
  <c r="AU1881" i="109" s="1"/>
  <c r="AW1881" i="109" s="1"/>
  <c r="AH21" i="119"/>
  <c r="AG23" i="119"/>
  <c r="AI825" i="109"/>
  <c r="AI2345" i="109" l="1"/>
  <c r="AI2303" i="109"/>
  <c r="AJ2298" i="109"/>
  <c r="AJ2292" i="109"/>
  <c r="AJ2274" i="109"/>
  <c r="AJ2342" i="109"/>
  <c r="AJ2302" i="109"/>
  <c r="AJ2266" i="109"/>
  <c r="AH2354" i="109"/>
  <c r="AH2353" i="109"/>
  <c r="AJ2282" i="109"/>
  <c r="AJ2272" i="109"/>
  <c r="AH2318" i="109"/>
  <c r="AH2324" i="109"/>
  <c r="AH2333" i="109"/>
  <c r="AI2333" i="109" s="1"/>
  <c r="AH2331" i="109"/>
  <c r="AH2322" i="109"/>
  <c r="AI2339" i="109"/>
  <c r="AH2246" i="109"/>
  <c r="AI2385" i="109"/>
  <c r="AB2439" i="109"/>
  <c r="AC2439" i="109"/>
  <c r="AI2408" i="109"/>
  <c r="AI2433" i="109"/>
  <c r="AI2379" i="109"/>
  <c r="AI2404" i="109"/>
  <c r="AI2413" i="109"/>
  <c r="AI2417" i="109"/>
  <c r="AI2392" i="109"/>
  <c r="AI2437" i="109"/>
  <c r="AI2432" i="109"/>
  <c r="AI2412" i="109"/>
  <c r="AI2426" i="109"/>
  <c r="AI2422" i="109"/>
  <c r="AI2430" i="109"/>
  <c r="AI2399" i="109"/>
  <c r="AI2438" i="109"/>
  <c r="AI2388" i="109"/>
  <c r="AI2337" i="109"/>
  <c r="AL993" i="109"/>
  <c r="AL2196" i="109" s="1"/>
  <c r="AK2196" i="109"/>
  <c r="AL1036" i="109"/>
  <c r="AL2239" i="109" s="1"/>
  <c r="AK2239" i="109"/>
  <c r="AL1037" i="109"/>
  <c r="AL2240" i="109" s="1"/>
  <c r="AK2240" i="109"/>
  <c r="AK2236" i="109"/>
  <c r="AK2211" i="109"/>
  <c r="AK2404" i="109" s="1"/>
  <c r="AL1040" i="109"/>
  <c r="AL2243" i="109" s="1"/>
  <c r="AK2243" i="109"/>
  <c r="AK2188" i="109"/>
  <c r="AK2192" i="109"/>
  <c r="AK2385" i="109" s="1"/>
  <c r="AK909" i="109"/>
  <c r="AK2237" i="109"/>
  <c r="AK2430" i="109" s="1"/>
  <c r="AK2249" i="109"/>
  <c r="AL2229" i="109"/>
  <c r="AL2422" i="109" s="1"/>
  <c r="AK2176" i="109"/>
  <c r="AK2180" i="109"/>
  <c r="AI2435" i="109"/>
  <c r="AI2288" i="109"/>
  <c r="AI2431" i="109"/>
  <c r="AI2434" i="109"/>
  <c r="AI2429" i="109"/>
  <c r="AI2323" i="109"/>
  <c r="AV2325" i="109"/>
  <c r="AI2436" i="109"/>
  <c r="AI2278" i="109"/>
  <c r="AI2325" i="109"/>
  <c r="AX487" i="109"/>
  <c r="AY705" i="109" s="1"/>
  <c r="AX504" i="109"/>
  <c r="AY722" i="109" s="1"/>
  <c r="AV2327" i="109"/>
  <c r="AY584" i="109"/>
  <c r="AZ802" i="109" s="1"/>
  <c r="AX1881" i="109"/>
  <c r="AX1923" i="109"/>
  <c r="AY2005" i="109"/>
  <c r="AY2027" i="109"/>
  <c r="AY1983" i="109"/>
  <c r="AY1960" i="109"/>
  <c r="AY1986" i="109"/>
  <c r="AY1939" i="109"/>
  <c r="AY2010" i="109"/>
  <c r="AY1949" i="109"/>
  <c r="AY1995" i="109"/>
  <c r="AY2009" i="109"/>
  <c r="AZ2050" i="109"/>
  <c r="AY1956" i="109"/>
  <c r="AY1962" i="109"/>
  <c r="AY2042" i="109"/>
  <c r="AY1991" i="109"/>
  <c r="AY2047" i="109"/>
  <c r="AY2000" i="109"/>
  <c r="AY2021" i="109"/>
  <c r="AY2028" i="109"/>
  <c r="AY1993" i="109"/>
  <c r="AY1958" i="109"/>
  <c r="AY1933" i="109"/>
  <c r="AY1944" i="109"/>
  <c r="AY1935" i="109"/>
  <c r="AY1884" i="109"/>
  <c r="AY1937" i="109"/>
  <c r="AY2045" i="109"/>
  <c r="AY1961" i="109"/>
  <c r="AY1988" i="109"/>
  <c r="AY2012" i="109"/>
  <c r="AY2002" i="109"/>
  <c r="AY1856" i="109"/>
  <c r="AY2019" i="109"/>
  <c r="AY1879" i="109"/>
  <c r="BA2032" i="109"/>
  <c r="AY2007" i="109"/>
  <c r="AY2022" i="109"/>
  <c r="AY2011" i="109"/>
  <c r="AY1998" i="109"/>
  <c r="AY1889" i="109"/>
  <c r="AY2039" i="109"/>
  <c r="AY1997" i="109"/>
  <c r="AY1900" i="109"/>
  <c r="AY1951" i="109"/>
  <c r="AY1992" i="109"/>
  <c r="AY1955" i="109"/>
  <c r="AY2020" i="109"/>
  <c r="AY1952" i="109"/>
  <c r="AX1928" i="109"/>
  <c r="AY2030" i="109"/>
  <c r="AY2031" i="109"/>
  <c r="AY1990" i="109"/>
  <c r="AY1931" i="109"/>
  <c r="AY2038" i="109"/>
  <c r="AY2037" i="109"/>
  <c r="AY1927" i="109"/>
  <c r="AY1863" i="109"/>
  <c r="AY1959" i="109"/>
  <c r="AZ2001" i="109"/>
  <c r="AZ1994" i="109"/>
  <c r="AY2008" i="109"/>
  <c r="AY2017" i="109"/>
  <c r="AY1987" i="109"/>
  <c r="AY2026" i="109"/>
  <c r="AY2025" i="109"/>
  <c r="AY2015" i="109"/>
  <c r="AY1999" i="109"/>
  <c r="AY1957" i="109"/>
  <c r="AY2014" i="109"/>
  <c r="AY2040" i="109"/>
  <c r="AY2023" i="109"/>
  <c r="AY1929" i="109"/>
  <c r="AY1942" i="109"/>
  <c r="AY2035" i="109"/>
  <c r="AY2033" i="109"/>
  <c r="AY1984" i="109"/>
  <c r="AY2048" i="109"/>
  <c r="AY2049" i="109"/>
  <c r="AY2046" i="109"/>
  <c r="AY2024" i="109"/>
  <c r="AY1996" i="109"/>
  <c r="AY2016" i="109"/>
  <c r="AZ2036" i="109"/>
  <c r="AY2034" i="109"/>
  <c r="AY2051" i="109"/>
  <c r="AY2006" i="109"/>
  <c r="AY2041" i="109"/>
  <c r="AY2043" i="109"/>
  <c r="AY2018" i="109"/>
  <c r="AY1950" i="109"/>
  <c r="AY2044" i="109"/>
  <c r="AY1982" i="109"/>
  <c r="AY1981" i="109"/>
  <c r="AY2029" i="109"/>
  <c r="AY1985" i="109"/>
  <c r="AY2013" i="109"/>
  <c r="AZ2003" i="109"/>
  <c r="AX534" i="109"/>
  <c r="AY752" i="109" s="1"/>
  <c r="BD1978" i="109"/>
  <c r="BE1978" i="109" s="1"/>
  <c r="BF1978" i="109" s="1"/>
  <c r="BG1978" i="109" s="1"/>
  <c r="BH1978" i="109" s="1"/>
  <c r="BA1979" i="109"/>
  <c r="BA1980" i="109"/>
  <c r="BA1975" i="109"/>
  <c r="BB1975" i="109" s="1"/>
  <c r="BC1975" i="109" s="1"/>
  <c r="BD1975" i="109" s="1"/>
  <c r="BA1976" i="109"/>
  <c r="BA1972" i="109"/>
  <c r="BC1971" i="109"/>
  <c r="BD1971" i="109" s="1"/>
  <c r="BE1971" i="109" s="1"/>
  <c r="BF1971" i="109" s="1"/>
  <c r="BG1971" i="109" s="1"/>
  <c r="BH1971" i="109" s="1"/>
  <c r="BA1974" i="109"/>
  <c r="BA1973" i="109"/>
  <c r="BB1968" i="109"/>
  <c r="BC1968" i="109" s="1"/>
  <c r="BD1968" i="109" s="1"/>
  <c r="BE1968" i="109" s="1"/>
  <c r="BF1968" i="109" s="1"/>
  <c r="BG1968" i="109" s="1"/>
  <c r="BH1968" i="109" s="1"/>
  <c r="BA1965" i="109"/>
  <c r="BB1965" i="109" s="1"/>
  <c r="BC1965" i="109" s="1"/>
  <c r="BD1965" i="109" s="1"/>
  <c r="BE1965" i="109" s="1"/>
  <c r="BF1965" i="109" s="1"/>
  <c r="BG1965" i="109" s="1"/>
  <c r="BH1965" i="109" s="1"/>
  <c r="BC1966" i="109"/>
  <c r="BC1970" i="109"/>
  <c r="BB1967" i="109"/>
  <c r="AY1964" i="109"/>
  <c r="AV2278" i="109"/>
  <c r="AK974" i="109"/>
  <c r="AK2177" i="109" s="1"/>
  <c r="AH2321" i="109"/>
  <c r="AL1028" i="109"/>
  <c r="AI2381" i="109"/>
  <c r="AI2377" i="109"/>
  <c r="AI2389" i="109"/>
  <c r="AI2406" i="109"/>
  <c r="AI2423" i="109"/>
  <c r="AI2416" i="109"/>
  <c r="AI2350" i="109"/>
  <c r="AI2364" i="109"/>
  <c r="AI2372" i="109"/>
  <c r="AI2375" i="109"/>
  <c r="AI2371" i="109"/>
  <c r="AI2390" i="109"/>
  <c r="AI2397" i="109"/>
  <c r="AI2351" i="109"/>
  <c r="AI2394" i="109"/>
  <c r="AI2396" i="109"/>
  <c r="AI2386" i="109"/>
  <c r="AI2382" i="109"/>
  <c r="AI2365" i="109"/>
  <c r="AI2418" i="109"/>
  <c r="AI2393" i="109"/>
  <c r="AI2387" i="109"/>
  <c r="AI2428" i="109"/>
  <c r="AI2369" i="109"/>
  <c r="AI2363" i="109"/>
  <c r="AI2378" i="109"/>
  <c r="AI2407" i="109"/>
  <c r="AI2421" i="109"/>
  <c r="AI2409" i="109"/>
  <c r="AI2376" i="109"/>
  <c r="AI2357" i="109"/>
  <c r="AI2353" i="109"/>
  <c r="AI2402" i="109"/>
  <c r="AI2414" i="109"/>
  <c r="AI2415" i="109"/>
  <c r="AI2395" i="109"/>
  <c r="AI2360" i="109"/>
  <c r="AI2373" i="109"/>
  <c r="AI2420" i="109"/>
  <c r="AI2424" i="109"/>
  <c r="AI2400" i="109"/>
  <c r="AI2425" i="109"/>
  <c r="AI2419" i="109"/>
  <c r="AI2398" i="109"/>
  <c r="AI2347" i="109"/>
  <c r="AI2370" i="109"/>
  <c r="AI2383" i="109"/>
  <c r="AI2361" i="109"/>
  <c r="AI2391" i="109"/>
  <c r="AI2358" i="109"/>
  <c r="AI2359" i="109"/>
  <c r="AI2427" i="109"/>
  <c r="AI2362" i="109"/>
  <c r="AI2410" i="109"/>
  <c r="AI2411" i="109"/>
  <c r="AI2380" i="109"/>
  <c r="AI2384" i="109"/>
  <c r="AI2403" i="109"/>
  <c r="AI2352" i="109"/>
  <c r="AI2368" i="109"/>
  <c r="AI2355" i="109"/>
  <c r="AI2374" i="109"/>
  <c r="AI2401" i="109"/>
  <c r="AI2354" i="109"/>
  <c r="AI2405" i="109"/>
  <c r="AI2308" i="109"/>
  <c r="AI2302" i="109"/>
  <c r="AI2314" i="109"/>
  <c r="AI2310" i="109"/>
  <c r="AI2313" i="109"/>
  <c r="AI2312" i="109"/>
  <c r="AL1024" i="109"/>
  <c r="AL2227" i="109" s="1"/>
  <c r="AK1007" i="109"/>
  <c r="AK991" i="109"/>
  <c r="AL985" i="109"/>
  <c r="AK956" i="109"/>
  <c r="AK982" i="109"/>
  <c r="AK1013" i="109"/>
  <c r="AK1019" i="109"/>
  <c r="AK2222" i="109" s="1"/>
  <c r="AK911" i="109"/>
  <c r="AK2115" i="109" s="1"/>
  <c r="AK2308" i="109" s="1"/>
  <c r="AL1029" i="109"/>
  <c r="AL2232" i="109" s="1"/>
  <c r="AK961" i="109"/>
  <c r="AL1010" i="109"/>
  <c r="AL2213" i="109" s="1"/>
  <c r="AK852" i="109"/>
  <c r="AK2073" i="109" s="1"/>
  <c r="AK2266" i="109" s="1"/>
  <c r="AK1023" i="109"/>
  <c r="AK984" i="109"/>
  <c r="AL1034" i="109"/>
  <c r="AL2237" i="109" s="1"/>
  <c r="AK980" i="109"/>
  <c r="AK2183" i="109" s="1"/>
  <c r="AK966" i="109"/>
  <c r="AK2169" i="109" s="1"/>
  <c r="AK1039" i="109"/>
  <c r="AK975" i="109"/>
  <c r="AL1020" i="109"/>
  <c r="AK987" i="109"/>
  <c r="AK2190" i="109" s="1"/>
  <c r="AK986" i="109"/>
  <c r="AK915" i="109"/>
  <c r="AK2119" i="109" s="1"/>
  <c r="AL1014" i="109"/>
  <c r="AL1016" i="109"/>
  <c r="AK990" i="109"/>
  <c r="AK916" i="109"/>
  <c r="AK2120" i="109" s="1"/>
  <c r="AK917" i="109"/>
  <c r="AK995" i="109"/>
  <c r="AK1035" i="109"/>
  <c r="AK998" i="109"/>
  <c r="AK2201" i="109" s="1"/>
  <c r="AL1033" i="109"/>
  <c r="AL2236" i="109" s="1"/>
  <c r="AK921" i="109"/>
  <c r="AK888" i="109"/>
  <c r="AK2099" i="109" s="1"/>
  <c r="AK2292" i="109" s="1"/>
  <c r="AK831" i="109"/>
  <c r="AK2058" i="109" s="1"/>
  <c r="AK2251" i="109" s="1"/>
  <c r="AK937" i="109"/>
  <c r="AK2140" i="109" s="1"/>
  <c r="AL997" i="109"/>
  <c r="AL2200" i="109" s="1"/>
  <c r="AL1008" i="109"/>
  <c r="AL1032" i="109"/>
  <c r="AK1011" i="109"/>
  <c r="AL1006" i="109"/>
  <c r="AL2209" i="109" s="1"/>
  <c r="AL1022" i="109"/>
  <c r="AK906" i="109"/>
  <c r="AK2110" i="109" s="1"/>
  <c r="AK2303" i="109" s="1"/>
  <c r="AK963" i="109"/>
  <c r="AK2166" i="109" s="1"/>
  <c r="AK1005" i="109"/>
  <c r="AK2208" i="109" s="1"/>
  <c r="AK1015" i="109"/>
  <c r="AK2218" i="109" s="1"/>
  <c r="AL973" i="109"/>
  <c r="AK941" i="109"/>
  <c r="AK2144" i="109" s="1"/>
  <c r="AK994" i="109"/>
  <c r="AK2197" i="109" s="1"/>
  <c r="AK1038" i="109"/>
  <c r="AK2241" i="109" s="1"/>
  <c r="AL1001" i="109"/>
  <c r="AL2204" i="109" s="1"/>
  <c r="AK1009" i="109"/>
  <c r="AK905" i="109"/>
  <c r="AK2109" i="109" s="1"/>
  <c r="AK2302" i="109" s="1"/>
  <c r="AK1027" i="109"/>
  <c r="AK2230" i="109" s="1"/>
  <c r="AL1012" i="109"/>
  <c r="AL1004" i="109"/>
  <c r="AL2207" i="109" s="1"/>
  <c r="AK988" i="109"/>
  <c r="AK2191" i="109" s="1"/>
  <c r="AK979" i="109"/>
  <c r="AK2182" i="109" s="1"/>
  <c r="AK972" i="109"/>
  <c r="AK2175" i="109" s="1"/>
  <c r="AK968" i="109"/>
  <c r="AK2171" i="109" s="1"/>
  <c r="AK1031" i="109"/>
  <c r="AK965" i="109"/>
  <c r="AK2168" i="109" s="1"/>
  <c r="AK913" i="109"/>
  <c r="AI2306" i="109"/>
  <c r="AK955" i="109"/>
  <c r="AK958" i="109"/>
  <c r="AK2161" i="109" s="1"/>
  <c r="AL981" i="109"/>
  <c r="AL2184" i="109" s="1"/>
  <c r="AK957" i="109"/>
  <c r="AK2160" i="109" s="1"/>
  <c r="AL989" i="109"/>
  <c r="AK949" i="109"/>
  <c r="AL969" i="109"/>
  <c r="AL1002" i="109"/>
  <c r="AL2205" i="109" s="1"/>
  <c r="AK967" i="109"/>
  <c r="AK2170" i="109" s="1"/>
  <c r="AK951" i="109"/>
  <c r="AK2154" i="109" s="1"/>
  <c r="AL977" i="109"/>
  <c r="AL2180" i="109" s="1"/>
  <c r="AL1018" i="109"/>
  <c r="AP524" i="109"/>
  <c r="AQ742" i="109" s="1"/>
  <c r="AL543" i="109"/>
  <c r="AM761" i="109" s="1"/>
  <c r="AL480" i="109"/>
  <c r="AM698" i="109" s="1"/>
  <c r="AS508" i="109"/>
  <c r="AT726" i="109" s="1"/>
  <c r="AL536" i="109"/>
  <c r="AM754" i="109" s="1"/>
  <c r="AL481" i="109"/>
  <c r="AM699" i="109" s="1"/>
  <c r="AT604" i="109"/>
  <c r="AU822" i="109" s="1"/>
  <c r="AL525" i="109"/>
  <c r="AM743" i="109" s="1"/>
  <c r="AM588" i="109"/>
  <c r="AN806" i="109" s="1"/>
  <c r="AM593" i="109"/>
  <c r="AN811" i="109" s="1"/>
  <c r="AK959" i="109"/>
  <c r="AK2162" i="109" s="1"/>
  <c r="AL513" i="109"/>
  <c r="AM731" i="109" s="1"/>
  <c r="AL554" i="109"/>
  <c r="AM772" i="109" s="1"/>
  <c r="AP517" i="109"/>
  <c r="AQ735" i="109" s="1"/>
  <c r="AL603" i="109"/>
  <c r="AM821" i="109" s="1"/>
  <c r="AL469" i="109"/>
  <c r="AM687" i="109" s="1"/>
  <c r="AL1042" i="109"/>
  <c r="AL529" i="109"/>
  <c r="AM747" i="109" s="1"/>
  <c r="AL555" i="109"/>
  <c r="AM773" i="109" s="1"/>
  <c r="AL583" i="109"/>
  <c r="AM801" i="109" s="1"/>
  <c r="AL563" i="109"/>
  <c r="AM781" i="109" s="1"/>
  <c r="AK964" i="109"/>
  <c r="AM582" i="109"/>
  <c r="AN800" i="109" s="1"/>
  <c r="AL475" i="109"/>
  <c r="AM693" i="109" s="1"/>
  <c r="AK996" i="109"/>
  <c r="AK2199" i="109" s="1"/>
  <c r="AK947" i="109"/>
  <c r="AK2150" i="109" s="1"/>
  <c r="AQ601" i="109"/>
  <c r="AR819" i="109" s="1"/>
  <c r="AM568" i="109"/>
  <c r="AN786" i="109" s="1"/>
  <c r="AK976" i="109"/>
  <c r="AK962" i="109"/>
  <c r="AK2165" i="109" s="1"/>
  <c r="AM578" i="109"/>
  <c r="AN796" i="109" s="1"/>
  <c r="AT600" i="109"/>
  <c r="AU818" i="109" s="1"/>
  <c r="AK978" i="109"/>
  <c r="AK2181" i="109" s="1"/>
  <c r="AL559" i="109"/>
  <c r="AM777" i="109" s="1"/>
  <c r="AS556" i="109"/>
  <c r="AT774" i="109" s="1"/>
  <c r="AL520" i="109"/>
  <c r="AM738" i="109" s="1"/>
  <c r="AL539" i="109"/>
  <c r="AM757" i="109" s="1"/>
  <c r="AL546" i="109"/>
  <c r="AM764" i="109" s="1"/>
  <c r="AM561" i="109"/>
  <c r="AN779" i="109" s="1"/>
  <c r="AL587" i="109"/>
  <c r="AM805" i="109" s="1"/>
  <c r="AL515" i="109"/>
  <c r="AM733" i="109" s="1"/>
  <c r="AL970" i="109"/>
  <c r="AL2173" i="109" s="1"/>
  <c r="AL918" i="109"/>
  <c r="AL2122" i="109" s="1"/>
  <c r="AL577" i="109"/>
  <c r="AM795" i="109" s="1"/>
  <c r="AL595" i="109"/>
  <c r="AM813" i="109" s="1"/>
  <c r="AL550" i="109"/>
  <c r="AM768" i="109" s="1"/>
  <c r="AM580" i="109"/>
  <c r="AN798" i="109" s="1"/>
  <c r="AL551" i="109"/>
  <c r="AM769" i="109" s="1"/>
  <c r="AL479" i="109"/>
  <c r="AM697" i="109" s="1"/>
  <c r="AK1017" i="109"/>
  <c r="AK2220" i="109" s="1"/>
  <c r="AS535" i="109"/>
  <c r="AT753" i="109" s="1"/>
  <c r="AL562" i="109"/>
  <c r="AM780" i="109" s="1"/>
  <c r="AM572" i="109"/>
  <c r="AN790" i="109" s="1"/>
  <c r="AM533" i="109"/>
  <c r="AN751" i="109" s="1"/>
  <c r="AK999" i="109"/>
  <c r="AK2202" i="109" s="1"/>
  <c r="AL518" i="109"/>
  <c r="AM736" i="109" s="1"/>
  <c r="AL564" i="109"/>
  <c r="AM782" i="109" s="1"/>
  <c r="AM1026" i="109"/>
  <c r="AM590" i="109"/>
  <c r="AN808" i="109" s="1"/>
  <c r="AL509" i="109"/>
  <c r="AM727" i="109" s="1"/>
  <c r="AL477" i="109"/>
  <c r="AM695" i="109" s="1"/>
  <c r="AL470" i="109"/>
  <c r="AM688" i="109" s="1"/>
  <c r="AK944" i="109"/>
  <c r="AK2147" i="109" s="1"/>
  <c r="AK1030" i="109"/>
  <c r="AK2233" i="109" s="1"/>
  <c r="AT537" i="109"/>
  <c r="AU755" i="109" s="1"/>
  <c r="AM596" i="109"/>
  <c r="AN814" i="109" s="1"/>
  <c r="AM574" i="109"/>
  <c r="AN792" i="109" s="1"/>
  <c r="AP514" i="109"/>
  <c r="AQ732" i="109" s="1"/>
  <c r="AL602" i="109"/>
  <c r="AM820" i="109" s="1"/>
  <c r="AM586" i="109"/>
  <c r="AN804" i="109" s="1"/>
  <c r="AL575" i="109"/>
  <c r="AM793" i="109" s="1"/>
  <c r="AT549" i="109"/>
  <c r="AU767" i="109" s="1"/>
  <c r="AK950" i="109"/>
  <c r="AK2153" i="109" s="1"/>
  <c r="AK948" i="109"/>
  <c r="AK2151" i="109" s="1"/>
  <c r="AL569" i="109"/>
  <c r="AM787" i="109" s="1"/>
  <c r="AT592" i="109"/>
  <c r="AU810" i="109" s="1"/>
  <c r="AL530" i="109"/>
  <c r="AM748" i="109" s="1"/>
  <c r="AM541" i="109"/>
  <c r="AN759" i="109" s="1"/>
  <c r="AS512" i="109"/>
  <c r="AT730" i="109" s="1"/>
  <c r="AS547" i="109"/>
  <c r="AT765" i="109" s="1"/>
  <c r="AP585" i="109"/>
  <c r="AQ803" i="109" s="1"/>
  <c r="AM606" i="109"/>
  <c r="AN824" i="109" s="1"/>
  <c r="AL579" i="109"/>
  <c r="AM797" i="109" s="1"/>
  <c r="AM598" i="109"/>
  <c r="AN816" i="109" s="1"/>
  <c r="AK954" i="109"/>
  <c r="AK2157" i="109" s="1"/>
  <c r="AK953" i="109"/>
  <c r="AK2156" i="109" s="1"/>
  <c r="AK1003" i="109"/>
  <c r="AK2206" i="109" s="1"/>
  <c r="AK971" i="109"/>
  <c r="AK2174" i="109" s="1"/>
  <c r="AK952" i="109"/>
  <c r="AK2155" i="109" s="1"/>
  <c r="AL527" i="109"/>
  <c r="AM745" i="109" s="1"/>
  <c r="AK1000" i="109"/>
  <c r="AK2203" i="109" s="1"/>
  <c r="AL544" i="109"/>
  <c r="AM762" i="109" s="1"/>
  <c r="AL589" i="109"/>
  <c r="AM807" i="109" s="1"/>
  <c r="AL571" i="109"/>
  <c r="AM789" i="109" s="1"/>
  <c r="AK945" i="109"/>
  <c r="AK2148" i="109" s="1"/>
  <c r="AM597" i="109"/>
  <c r="AN815" i="109" s="1"/>
  <c r="AP594" i="109"/>
  <c r="AQ812" i="109" s="1"/>
  <c r="AQ576" i="109"/>
  <c r="AR794" i="109" s="1"/>
  <c r="AM570" i="109"/>
  <c r="AN788" i="109" s="1"/>
  <c r="AL531" i="109"/>
  <c r="AM749" i="109" s="1"/>
  <c r="AL558" i="109"/>
  <c r="AM776" i="109" s="1"/>
  <c r="AM545" i="109"/>
  <c r="AN763" i="109" s="1"/>
  <c r="AM565" i="109"/>
  <c r="AN783" i="109" s="1"/>
  <c r="AL519" i="109"/>
  <c r="AM737" i="109" s="1"/>
  <c r="AQ557" i="109"/>
  <c r="AR775" i="109" s="1"/>
  <c r="AM1037" i="109"/>
  <c r="AM2240" i="109" s="1"/>
  <c r="AL521" i="109"/>
  <c r="AM739" i="109" s="1"/>
  <c r="AP581" i="109"/>
  <c r="AQ799" i="109" s="1"/>
  <c r="AL523" i="109"/>
  <c r="AM741" i="109" s="1"/>
  <c r="AL522" i="109"/>
  <c r="AM740" i="109" s="1"/>
  <c r="AL573" i="109"/>
  <c r="AM791" i="109" s="1"/>
  <c r="AM553" i="109"/>
  <c r="AN771" i="109" s="1"/>
  <c r="AK992" i="109"/>
  <c r="AK2195" i="109" s="1"/>
  <c r="AK983" i="109"/>
  <c r="AK2186" i="109" s="1"/>
  <c r="AK946" i="109"/>
  <c r="AK2149" i="109" s="1"/>
  <c r="AK2342" i="109" s="1"/>
  <c r="AL501" i="109"/>
  <c r="AM719" i="109" s="1"/>
  <c r="AL548" i="109"/>
  <c r="AM766" i="109" s="1"/>
  <c r="AL591" i="109"/>
  <c r="AM809" i="109" s="1"/>
  <c r="AL552" i="109"/>
  <c r="AM770" i="109" s="1"/>
  <c r="AL528" i="109"/>
  <c r="AM746" i="109" s="1"/>
  <c r="AL532" i="109"/>
  <c r="AM750" i="109" s="1"/>
  <c r="AL538" i="109"/>
  <c r="AM756" i="109" s="1"/>
  <c r="AM566" i="109"/>
  <c r="AN784" i="109" s="1"/>
  <c r="AL540" i="109"/>
  <c r="AM758" i="109" s="1"/>
  <c r="AL526" i="109"/>
  <c r="AM744" i="109" s="1"/>
  <c r="AK1025" i="109"/>
  <c r="AK2228" i="109" s="1"/>
  <c r="AL599" i="109"/>
  <c r="AM817" i="109" s="1"/>
  <c r="AP567" i="109"/>
  <c r="AQ785" i="109" s="1"/>
  <c r="AL542" i="109"/>
  <c r="AM760" i="109" s="1"/>
  <c r="AK960" i="109"/>
  <c r="AK2163" i="109" s="1"/>
  <c r="AK1021" i="109"/>
  <c r="AK2224" i="109" s="1"/>
  <c r="AK929" i="109"/>
  <c r="AK2133" i="109" s="1"/>
  <c r="AK927" i="109"/>
  <c r="AK2131" i="109" s="1"/>
  <c r="AK607" i="109"/>
  <c r="AK608" i="109" s="1"/>
  <c r="AJ1043" i="109"/>
  <c r="AK2052" i="109"/>
  <c r="AI21" i="119"/>
  <c r="AH23" i="119"/>
  <c r="AH25" i="119" s="1"/>
  <c r="AI2326" i="109"/>
  <c r="AM1849" i="109"/>
  <c r="AS502" i="109"/>
  <c r="AT720" i="109" s="1"/>
  <c r="AM1926" i="109"/>
  <c r="AK866" i="109"/>
  <c r="AK2081" i="109" s="1"/>
  <c r="AK2274" i="109" s="1"/>
  <c r="AK875" i="109"/>
  <c r="AK2089" i="109" s="1"/>
  <c r="AK2282" i="109" s="1"/>
  <c r="AL491" i="109"/>
  <c r="AM709" i="109" s="1"/>
  <c r="AS444" i="109"/>
  <c r="AT662" i="109" s="1"/>
  <c r="AL829" i="109"/>
  <c r="AL2056" i="109" s="1"/>
  <c r="AN1954" i="109"/>
  <c r="AI2272" i="109"/>
  <c r="AM605" i="109"/>
  <c r="AN823" i="109" s="1"/>
  <c r="AL410" i="109"/>
  <c r="AM628" i="109" s="1"/>
  <c r="AK935" i="109"/>
  <c r="AK2138" i="109" s="1"/>
  <c r="AI2253" i="109"/>
  <c r="AG2439" i="109"/>
  <c r="AF30" i="119"/>
  <c r="AF40" i="119"/>
  <c r="AK825" i="109"/>
  <c r="BD33" i="119" s="1"/>
  <c r="AK942" i="109"/>
  <c r="AK2145" i="109" s="1"/>
  <c r="AL489" i="109"/>
  <c r="AM707" i="109" s="1"/>
  <c r="AS458" i="109"/>
  <c r="AT676" i="109" s="1"/>
  <c r="AK864" i="109"/>
  <c r="AK2079" i="109" s="1"/>
  <c r="AK2272" i="109" s="1"/>
  <c r="AI2292" i="109"/>
  <c r="AL870" i="109"/>
  <c r="AL2084" i="109" s="1"/>
  <c r="AI2282" i="109"/>
  <c r="AI2266" i="109"/>
  <c r="AI2260" i="109"/>
  <c r="AL507" i="109"/>
  <c r="AM725" i="109" s="1"/>
  <c r="AL485" i="109"/>
  <c r="AM703" i="109" s="1"/>
  <c r="AK846" i="109"/>
  <c r="AK2067" i="109" s="1"/>
  <c r="AK2260" i="109" s="1"/>
  <c r="AK925" i="109"/>
  <c r="AK2129" i="109" s="1"/>
  <c r="AP891" i="109"/>
  <c r="AP455" i="109"/>
  <c r="AQ673" i="109" s="1"/>
  <c r="AK919" i="109"/>
  <c r="AK2123" i="109" s="1"/>
  <c r="AI826" i="109"/>
  <c r="AI1043" i="109"/>
  <c r="AI2324" i="109"/>
  <c r="AI2251" i="109"/>
  <c r="AM1925" i="109"/>
  <c r="AK923" i="109"/>
  <c r="AK2127" i="109" s="1"/>
  <c r="AK932" i="109"/>
  <c r="AK2136" i="109" s="1"/>
  <c r="AL395" i="109"/>
  <c r="AM613" i="109" s="1"/>
  <c r="AM1919" i="109"/>
  <c r="AL880" i="109"/>
  <c r="AL2093" i="109" s="1"/>
  <c r="AK943" i="109"/>
  <c r="AK2146" i="109" s="1"/>
  <c r="AL1916" i="109"/>
  <c r="AL2052" i="109" s="1"/>
  <c r="AL1041" i="109"/>
  <c r="AL2244" i="109" s="1"/>
  <c r="AP483" i="109"/>
  <c r="AQ701" i="109" s="1"/>
  <c r="AM1903" i="109"/>
  <c r="AM2102" i="109" s="1"/>
  <c r="AL2295" i="109"/>
  <c r="AK894" i="109"/>
  <c r="AK2105" i="109" s="1"/>
  <c r="AK2298" i="109" s="1"/>
  <c r="AN1946" i="109"/>
  <c r="AL938" i="109"/>
  <c r="AL2141" i="109" s="1"/>
  <c r="AL940" i="109"/>
  <c r="AL2143" i="109" s="1"/>
  <c r="AG25" i="119"/>
  <c r="AS496" i="109"/>
  <c r="AT714" i="109" s="1"/>
  <c r="AL452" i="109"/>
  <c r="AM670" i="109" s="1"/>
  <c r="AN1915" i="109"/>
  <c r="AL439" i="109"/>
  <c r="AM657" i="109" s="1"/>
  <c r="AL493" i="109"/>
  <c r="AM711" i="109" s="1"/>
  <c r="AI2318" i="109"/>
  <c r="AM393" i="109"/>
  <c r="AN611" i="109" s="1"/>
  <c r="AE40" i="119"/>
  <c r="AE30" i="119"/>
  <c r="AS403" i="109"/>
  <c r="AT621" i="109" s="1"/>
  <c r="AL416" i="109"/>
  <c r="AM634" i="109" s="1"/>
  <c r="AV1846" i="109"/>
  <c r="AL505" i="109"/>
  <c r="AM723" i="109" s="1"/>
  <c r="AL499" i="109"/>
  <c r="AM717" i="109" s="1"/>
  <c r="AN1953" i="109"/>
  <c r="AS434" i="109"/>
  <c r="AT652" i="109" s="1"/>
  <c r="AL428" i="109"/>
  <c r="AM646" i="109" s="1"/>
  <c r="AK839" i="109"/>
  <c r="AK2060" i="109" s="1"/>
  <c r="AK2253" i="109" s="1"/>
  <c r="AI2322" i="109"/>
  <c r="AM1040" i="109" l="1"/>
  <c r="AM2243" i="109" s="1"/>
  <c r="AM993" i="109"/>
  <c r="AM2196" i="109" s="1"/>
  <c r="AL2334" i="109"/>
  <c r="AI2331" i="109"/>
  <c r="AJ2243" i="109"/>
  <c r="AJ2223" i="109"/>
  <c r="AJ2127" i="109"/>
  <c r="AJ2206" i="109"/>
  <c r="AJ2141" i="109"/>
  <c r="AJ2231" i="109"/>
  <c r="AJ2240" i="109"/>
  <c r="AJ2174" i="109"/>
  <c r="AJ2196" i="109"/>
  <c r="AJ2145" i="109"/>
  <c r="AJ2188" i="109"/>
  <c r="AJ2155" i="109"/>
  <c r="AJ2136" i="109"/>
  <c r="AJ2150" i="109"/>
  <c r="AJ2143" i="109"/>
  <c r="AJ2156" i="109"/>
  <c r="AJ2147" i="109"/>
  <c r="AJ2224" i="109"/>
  <c r="AJ2215" i="109"/>
  <c r="AJ2195" i="109"/>
  <c r="AJ2163" i="109"/>
  <c r="AJ2186" i="109"/>
  <c r="AJ2233" i="109"/>
  <c r="AJ2123" i="109"/>
  <c r="AJ2239" i="109"/>
  <c r="AJ2220" i="109"/>
  <c r="AJ2153" i="109"/>
  <c r="AJ2176" i="109"/>
  <c r="AJ2122" i="109"/>
  <c r="AJ2199" i="109"/>
  <c r="AJ2151" i="109"/>
  <c r="AJ2184" i="109"/>
  <c r="AJ2221" i="109"/>
  <c r="AJ2205" i="109"/>
  <c r="AJ2207" i="109"/>
  <c r="AJ2213" i="109"/>
  <c r="AJ2200" i="109"/>
  <c r="AJ2209" i="109"/>
  <c r="AJ2232" i="109"/>
  <c r="AJ2235" i="109"/>
  <c r="AJ2204" i="109"/>
  <c r="AJ2236" i="109"/>
  <c r="AJ2180" i="109"/>
  <c r="AJ2172" i="109"/>
  <c r="AJ2225" i="109"/>
  <c r="AJ2227" i="109"/>
  <c r="AJ2217" i="109"/>
  <c r="AJ2131" i="109"/>
  <c r="AJ2242" i="109"/>
  <c r="AJ2226" i="109"/>
  <c r="AJ2185" i="109"/>
  <c r="AJ2148" i="109"/>
  <c r="AJ2125" i="109"/>
  <c r="AJ2154" i="109"/>
  <c r="AJ2241" i="109"/>
  <c r="AJ2210" i="109"/>
  <c r="AJ2140" i="109"/>
  <c r="AJ2117" i="109"/>
  <c r="AJ2193" i="109"/>
  <c r="AJ2160" i="109"/>
  <c r="AJ2159" i="109"/>
  <c r="AJ2228" i="109"/>
  <c r="AJ2203" i="109"/>
  <c r="AJ2144" i="109"/>
  <c r="AJ2230" i="109"/>
  <c r="AJ2212" i="109"/>
  <c r="AJ2234" i="109"/>
  <c r="AJ2133" i="109"/>
  <c r="AJ2214" i="109"/>
  <c r="AJ2187" i="109"/>
  <c r="AJ2166" i="109"/>
  <c r="AJ2171" i="109"/>
  <c r="AJ2197" i="109"/>
  <c r="AJ2190" i="109"/>
  <c r="AJ2216" i="109"/>
  <c r="AJ2168" i="109"/>
  <c r="AJ2165" i="109"/>
  <c r="AJ2158" i="109"/>
  <c r="AJ2198" i="109"/>
  <c r="AJ2178" i="109"/>
  <c r="AJ2152" i="109"/>
  <c r="AJ2208" i="109"/>
  <c r="AJ2121" i="109"/>
  <c r="AJ2218" i="109"/>
  <c r="AJ2177" i="109"/>
  <c r="AJ2146" i="109"/>
  <c r="AJ2120" i="109"/>
  <c r="AJ2161" i="109"/>
  <c r="AJ2164" i="109"/>
  <c r="AJ2202" i="109"/>
  <c r="AJ2201" i="109"/>
  <c r="AJ2179" i="109"/>
  <c r="AJ2167" i="109"/>
  <c r="AJ2157" i="109"/>
  <c r="AJ2181" i="109"/>
  <c r="AJ2194" i="109"/>
  <c r="AJ2189" i="109"/>
  <c r="AJ2138" i="109"/>
  <c r="AJ2129" i="109"/>
  <c r="AJ2175" i="109"/>
  <c r="AJ2182" i="109"/>
  <c r="AJ2162" i="109"/>
  <c r="AJ2191" i="109"/>
  <c r="AJ2222" i="109"/>
  <c r="AJ2183" i="109"/>
  <c r="AJ2119" i="109"/>
  <c r="AJ2170" i="109"/>
  <c r="AJ2238" i="109"/>
  <c r="AJ2169" i="109"/>
  <c r="AM1036" i="109"/>
  <c r="AM2239" i="109" s="1"/>
  <c r="AM2432" i="109" s="1"/>
  <c r="AL917" i="109"/>
  <c r="AL2121" i="109" s="1"/>
  <c r="AM2229" i="109"/>
  <c r="AL909" i="109"/>
  <c r="AK2113" i="109"/>
  <c r="AK2306" i="109" s="1"/>
  <c r="AK2189" i="109"/>
  <c r="AL2400" i="109"/>
  <c r="AL2393" i="109"/>
  <c r="AL2425" i="109"/>
  <c r="AK2187" i="109"/>
  <c r="AK2210" i="109"/>
  <c r="AK2194" i="109"/>
  <c r="AK2178" i="109"/>
  <c r="AK2238" i="109"/>
  <c r="AK2193" i="109"/>
  <c r="AL2377" i="109"/>
  <c r="AL2215" i="109"/>
  <c r="AL2408" i="109" s="1"/>
  <c r="AL2397" i="109"/>
  <c r="AL2176" i="109"/>
  <c r="AL2369" i="109" s="1"/>
  <c r="AL2223" i="109"/>
  <c r="AL2416" i="109" s="1"/>
  <c r="AL2420" i="109"/>
  <c r="AL2231" i="109"/>
  <c r="AL2424" i="109" s="1"/>
  <c r="AL2221" i="109"/>
  <c r="AL2414" i="109" s="1"/>
  <c r="AL2172" i="109"/>
  <c r="AL2365" i="109" s="1"/>
  <c r="AK2164" i="109"/>
  <c r="AL2217" i="109"/>
  <c r="AL2410" i="109" s="1"/>
  <c r="AK2242" i="109"/>
  <c r="AL2219" i="109"/>
  <c r="AL2412" i="109" s="1"/>
  <c r="AK2158" i="109"/>
  <c r="AK2125" i="109"/>
  <c r="AK2179" i="109"/>
  <c r="AK2167" i="109"/>
  <c r="AK2214" i="109"/>
  <c r="AK2234" i="109"/>
  <c r="AL2249" i="109"/>
  <c r="AL2406" i="109"/>
  <c r="AM985" i="109"/>
  <c r="AM2188" i="109" s="1"/>
  <c r="AL2188" i="109"/>
  <c r="AL2381" i="109" s="1"/>
  <c r="AK2198" i="109"/>
  <c r="AL2211" i="109"/>
  <c r="AL2404" i="109" s="1"/>
  <c r="AL2235" i="109"/>
  <c r="AL2428" i="109" s="1"/>
  <c r="AK2212" i="109"/>
  <c r="AK2216" i="109"/>
  <c r="AK2226" i="109"/>
  <c r="AK2117" i="109"/>
  <c r="AL2245" i="109"/>
  <c r="AL2438" i="109" s="1"/>
  <c r="AK2185" i="109"/>
  <c r="AK2159" i="109"/>
  <c r="AL2225" i="109"/>
  <c r="AL2418" i="109" s="1"/>
  <c r="AL2192" i="109"/>
  <c r="AL2385" i="109" s="1"/>
  <c r="AK2152" i="109"/>
  <c r="AK2121" i="109"/>
  <c r="AH2439" i="109"/>
  <c r="AI2439" i="109" s="1"/>
  <c r="AZ584" i="109"/>
  <c r="BA802" i="109" s="1"/>
  <c r="AY504" i="109"/>
  <c r="AZ722" i="109" s="1"/>
  <c r="AY487" i="109"/>
  <c r="AZ705" i="109" s="1"/>
  <c r="AZ2018" i="109"/>
  <c r="BA2036" i="109"/>
  <c r="AZ1996" i="109"/>
  <c r="AZ2046" i="109"/>
  <c r="AZ2048" i="109"/>
  <c r="AZ2033" i="109"/>
  <c r="AZ1942" i="109"/>
  <c r="AZ2023" i="109"/>
  <c r="AZ2014" i="109"/>
  <c r="AZ1999" i="109"/>
  <c r="AZ2025" i="109"/>
  <c r="AZ2008" i="109"/>
  <c r="BA2001" i="109"/>
  <c r="AZ1863" i="109"/>
  <c r="AZ2037" i="109"/>
  <c r="AZ1931" i="109"/>
  <c r="AZ2031" i="109"/>
  <c r="AZ1955" i="109"/>
  <c r="AZ1951" i="109"/>
  <c r="AZ2007" i="109"/>
  <c r="AZ1937" i="109"/>
  <c r="AZ2021" i="109"/>
  <c r="AZ1949" i="109"/>
  <c r="AZ1939" i="109"/>
  <c r="AY1923" i="109"/>
  <c r="AZ2013" i="109"/>
  <c r="AZ1982" i="109"/>
  <c r="AZ1950" i="109"/>
  <c r="AZ2043" i="109"/>
  <c r="AZ2034" i="109"/>
  <c r="AZ1987" i="109"/>
  <c r="AZ2020" i="109"/>
  <c r="AZ1992" i="109"/>
  <c r="AZ1900" i="109"/>
  <c r="AZ2039" i="109"/>
  <c r="AZ1998" i="109"/>
  <c r="AZ2022" i="109"/>
  <c r="BB2032" i="109"/>
  <c r="AZ2019" i="109"/>
  <c r="AZ2002" i="109"/>
  <c r="AZ1988" i="109"/>
  <c r="AZ2045" i="109"/>
  <c r="AZ1884" i="109"/>
  <c r="AZ1944" i="109"/>
  <c r="AZ1958" i="109"/>
  <c r="AZ2028" i="109"/>
  <c r="AZ1991" i="109"/>
  <c r="AZ1962" i="109"/>
  <c r="BA2050" i="109"/>
  <c r="AZ2010" i="109"/>
  <c r="AZ1986" i="109"/>
  <c r="AZ2005" i="109"/>
  <c r="BA2003" i="109"/>
  <c r="AZ2029" i="109"/>
  <c r="AZ2006" i="109"/>
  <c r="AZ2016" i="109"/>
  <c r="AZ2024" i="109"/>
  <c r="AZ2049" i="109"/>
  <c r="AZ2035" i="109"/>
  <c r="AZ2017" i="109"/>
  <c r="BA1994" i="109"/>
  <c r="AZ1959" i="109"/>
  <c r="AZ1927" i="109"/>
  <c r="AZ2038" i="109"/>
  <c r="AZ2030" i="109"/>
  <c r="AY1928" i="109"/>
  <c r="AZ2000" i="109"/>
  <c r="AZ1995" i="109"/>
  <c r="AZ1983" i="109"/>
  <c r="AY1881" i="109"/>
  <c r="AZ1985" i="109"/>
  <c r="AZ1981" i="109"/>
  <c r="AZ2044" i="109"/>
  <c r="AZ2041" i="109"/>
  <c r="AZ2051" i="109"/>
  <c r="AZ1984" i="109"/>
  <c r="AZ1929" i="109"/>
  <c r="AZ2040" i="109"/>
  <c r="AZ1957" i="109"/>
  <c r="AZ2015" i="109"/>
  <c r="AZ2026" i="109"/>
  <c r="AZ1990" i="109"/>
  <c r="AZ1952" i="109"/>
  <c r="AZ1997" i="109"/>
  <c r="AZ1889" i="109"/>
  <c r="AZ2011" i="109"/>
  <c r="AZ1879" i="109"/>
  <c r="AZ1856" i="109"/>
  <c r="AZ2012" i="109"/>
  <c r="AZ1961" i="109"/>
  <c r="AZ1935" i="109"/>
  <c r="AZ1933" i="109"/>
  <c r="AZ1993" i="109"/>
  <c r="AZ2047" i="109"/>
  <c r="AZ2042" i="109"/>
  <c r="AZ1956" i="109"/>
  <c r="AZ2009" i="109"/>
  <c r="AZ1960" i="109"/>
  <c r="AZ2027" i="109"/>
  <c r="BB1980" i="109"/>
  <c r="BB1979" i="109"/>
  <c r="AY534" i="109"/>
  <c r="AZ752" i="109" s="1"/>
  <c r="BB1976" i="109"/>
  <c r="BE1975" i="109"/>
  <c r="BB1973" i="109"/>
  <c r="BB1974" i="109"/>
  <c r="BB1972" i="109"/>
  <c r="AZ1964" i="109"/>
  <c r="BD1970" i="109"/>
  <c r="BC1967" i="109"/>
  <c r="BD1966" i="109"/>
  <c r="AL2436" i="109"/>
  <c r="AL974" i="109"/>
  <c r="AL2177" i="109" s="1"/>
  <c r="AL2432" i="109"/>
  <c r="AI2321" i="109"/>
  <c r="AV2321" i="109"/>
  <c r="AM1028" i="109"/>
  <c r="AL1007" i="109"/>
  <c r="AM1024" i="109"/>
  <c r="AM2227" i="109" s="1"/>
  <c r="AL990" i="109"/>
  <c r="AL991" i="109"/>
  <c r="AL2194" i="109" s="1"/>
  <c r="AL956" i="109"/>
  <c r="AL2159" i="109" s="1"/>
  <c r="AM1020" i="109"/>
  <c r="AM2223" i="109" s="1"/>
  <c r="AL982" i="109"/>
  <c r="AL967" i="109"/>
  <c r="AL2170" i="109" s="1"/>
  <c r="AL911" i="109"/>
  <c r="AM1014" i="109"/>
  <c r="AM2217" i="109" s="1"/>
  <c r="AL961" i="109"/>
  <c r="AL2164" i="109" s="1"/>
  <c r="AM981" i="109"/>
  <c r="AL1013" i="109"/>
  <c r="AM977" i="109"/>
  <c r="AM2180" i="109" s="1"/>
  <c r="AL1019" i="109"/>
  <c r="AL2222" i="109" s="1"/>
  <c r="AM1029" i="109"/>
  <c r="AM2232" i="109" s="1"/>
  <c r="AL852" i="109"/>
  <c r="AL2073" i="109" s="1"/>
  <c r="AL987" i="109"/>
  <c r="AL2190" i="109" s="1"/>
  <c r="AL986" i="109"/>
  <c r="AL2189" i="109" s="1"/>
  <c r="AL1035" i="109"/>
  <c r="AL980" i="109"/>
  <c r="AM1010" i="109"/>
  <c r="AM2213" i="109" s="1"/>
  <c r="AL1023" i="109"/>
  <c r="AL975" i="109"/>
  <c r="AL2178" i="109" s="1"/>
  <c r="AM1012" i="109"/>
  <c r="AM1006" i="109"/>
  <c r="AM2209" i="109" s="1"/>
  <c r="AM973" i="109"/>
  <c r="AM1001" i="109"/>
  <c r="AL984" i="109"/>
  <c r="AL966" i="109"/>
  <c r="AL2169" i="109" s="1"/>
  <c r="AL2389" i="109"/>
  <c r="AM1002" i="109"/>
  <c r="AM2205" i="109" s="1"/>
  <c r="AL1011" i="109"/>
  <c r="AM997" i="109"/>
  <c r="AM1022" i="109"/>
  <c r="AL915" i="109"/>
  <c r="AL1009" i="109"/>
  <c r="AL963" i="109"/>
  <c r="AM1004" i="109"/>
  <c r="AM2207" i="109" s="1"/>
  <c r="AL916" i="109"/>
  <c r="AL2120" i="109" s="1"/>
  <c r="AM1016" i="109"/>
  <c r="AL921" i="109"/>
  <c r="AL2125" i="109" s="1"/>
  <c r="AL888" i="109"/>
  <c r="AL2099" i="109" s="1"/>
  <c r="AL937" i="109"/>
  <c r="AL2140" i="109" s="1"/>
  <c r="AL2333" i="109" s="1"/>
  <c r="AL831" i="109"/>
  <c r="AL2058" i="109" s="1"/>
  <c r="AL906" i="109"/>
  <c r="AL2110" i="109" s="1"/>
  <c r="AL913" i="109"/>
  <c r="AL2117" i="109" s="1"/>
  <c r="AL927" i="109"/>
  <c r="AL2131" i="109" s="1"/>
  <c r="AL958" i="109"/>
  <c r="AL1015" i="109"/>
  <c r="AL1027" i="109"/>
  <c r="AL2230" i="109" s="1"/>
  <c r="AM1008" i="109"/>
  <c r="AL964" i="109"/>
  <c r="AL941" i="109"/>
  <c r="AL1005" i="109"/>
  <c r="AL2208" i="109" s="1"/>
  <c r="AM1018" i="109"/>
  <c r="AL905" i="109"/>
  <c r="AL2109" i="109" s="1"/>
  <c r="AL972" i="109"/>
  <c r="AM989" i="109"/>
  <c r="AL968" i="109"/>
  <c r="AM969" i="109"/>
  <c r="AM2172" i="109" s="1"/>
  <c r="AL998" i="109"/>
  <c r="AL1039" i="109"/>
  <c r="AL2242" i="109" s="1"/>
  <c r="AL978" i="109"/>
  <c r="AL2181" i="109" s="1"/>
  <c r="AL962" i="109"/>
  <c r="AL2165" i="109" s="1"/>
  <c r="AL988" i="109"/>
  <c r="AL2191" i="109" s="1"/>
  <c r="AL951" i="109"/>
  <c r="AL949" i="109"/>
  <c r="AL2152" i="109" s="1"/>
  <c r="AM1034" i="109"/>
  <c r="AM2237" i="109" s="1"/>
  <c r="AL957" i="109"/>
  <c r="AL1031" i="109"/>
  <c r="AL2234" i="109" s="1"/>
  <c r="AL955" i="109"/>
  <c r="AL994" i="109"/>
  <c r="AL2197" i="109" s="1"/>
  <c r="AM1033" i="109"/>
  <c r="AM2236" i="109" s="1"/>
  <c r="AM1032" i="109"/>
  <c r="AL995" i="109"/>
  <c r="AL2198" i="109" s="1"/>
  <c r="AL979" i="109"/>
  <c r="AL2182" i="109" s="1"/>
  <c r="AL976" i="109"/>
  <c r="AL959" i="109"/>
  <c r="AL1038" i="109"/>
  <c r="AL965" i="109"/>
  <c r="AL960" i="109"/>
  <c r="AL2163" i="109" s="1"/>
  <c r="AN566" i="109"/>
  <c r="AO784" i="109" s="1"/>
  <c r="AM528" i="109"/>
  <c r="AN746" i="109" s="1"/>
  <c r="AM501" i="109"/>
  <c r="AN719" i="109" s="1"/>
  <c r="AL946" i="109"/>
  <c r="AL2149" i="109" s="1"/>
  <c r="AL992" i="109"/>
  <c r="AL2195" i="109" s="1"/>
  <c r="AN553" i="109"/>
  <c r="AO771" i="109" s="1"/>
  <c r="AM571" i="109"/>
  <c r="AN789" i="109" s="1"/>
  <c r="AM589" i="109"/>
  <c r="AN807" i="109" s="1"/>
  <c r="AM527" i="109"/>
  <c r="AN745" i="109" s="1"/>
  <c r="AM579" i="109"/>
  <c r="AN797" i="109" s="1"/>
  <c r="AT512" i="109"/>
  <c r="AU730" i="109" s="1"/>
  <c r="AM575" i="109"/>
  <c r="AN793" i="109" s="1"/>
  <c r="AN586" i="109"/>
  <c r="AO804" i="109" s="1"/>
  <c r="AM602" i="109"/>
  <c r="AN820" i="109" s="1"/>
  <c r="AN596" i="109"/>
  <c r="AO814" i="109" s="1"/>
  <c r="AM470" i="109"/>
  <c r="AN688" i="109" s="1"/>
  <c r="AL945" i="109"/>
  <c r="AN533" i="109"/>
  <c r="AO751" i="109" s="1"/>
  <c r="AN572" i="109"/>
  <c r="AO790" i="109" s="1"/>
  <c r="AL1017" i="109"/>
  <c r="AL2220" i="109" s="1"/>
  <c r="AM595" i="109"/>
  <c r="AN813" i="109" s="1"/>
  <c r="AM577" i="109"/>
  <c r="AN795" i="109" s="1"/>
  <c r="AM918" i="109"/>
  <c r="AM2122" i="109" s="1"/>
  <c r="AL2315" i="109"/>
  <c r="AT556" i="109"/>
  <c r="AU774" i="109" s="1"/>
  <c r="AN568" i="109"/>
  <c r="AO786" i="109" s="1"/>
  <c r="AL2430" i="109"/>
  <c r="AL999" i="109"/>
  <c r="AL2202" i="109" s="1"/>
  <c r="AM554" i="109"/>
  <c r="AN772" i="109" s="1"/>
  <c r="AM513" i="109"/>
  <c r="AN731" i="109" s="1"/>
  <c r="AT508" i="109"/>
  <c r="AU726" i="109" s="1"/>
  <c r="AM542" i="109"/>
  <c r="AN760" i="109" s="1"/>
  <c r="AM599" i="109"/>
  <c r="AN817" i="109" s="1"/>
  <c r="AM540" i="109"/>
  <c r="AN758" i="109" s="1"/>
  <c r="AM548" i="109"/>
  <c r="AN766" i="109" s="1"/>
  <c r="AM573" i="109"/>
  <c r="AN791" i="109" s="1"/>
  <c r="AM522" i="109"/>
  <c r="AN740" i="109" s="1"/>
  <c r="AR557" i="109"/>
  <c r="AS775" i="109" s="1"/>
  <c r="AM519" i="109"/>
  <c r="AN737" i="109" s="1"/>
  <c r="AN565" i="109"/>
  <c r="AO783" i="109" s="1"/>
  <c r="AN545" i="109"/>
  <c r="AO763" i="109" s="1"/>
  <c r="AQ594" i="109"/>
  <c r="AR812" i="109" s="1"/>
  <c r="AL1025" i="109"/>
  <c r="AL2228" i="109" s="1"/>
  <c r="AL971" i="109"/>
  <c r="AL2174" i="109" s="1"/>
  <c r="AL953" i="109"/>
  <c r="AL2156" i="109" s="1"/>
  <c r="AN606" i="109"/>
  <c r="AO824" i="109" s="1"/>
  <c r="AT547" i="109"/>
  <c r="AU765" i="109" s="1"/>
  <c r="AL948" i="109"/>
  <c r="AL2151" i="109" s="1"/>
  <c r="AN574" i="109"/>
  <c r="AO792" i="109" s="1"/>
  <c r="AU537" i="109"/>
  <c r="AW755" i="109" s="1"/>
  <c r="AL944" i="109"/>
  <c r="AL2147" i="109" s="1"/>
  <c r="AM564" i="109"/>
  <c r="AN782" i="109" s="1"/>
  <c r="AM550" i="109"/>
  <c r="AN768" i="109" s="1"/>
  <c r="AM515" i="109"/>
  <c r="AN733" i="109" s="1"/>
  <c r="AM587" i="109"/>
  <c r="AN805" i="109" s="1"/>
  <c r="AN561" i="109"/>
  <c r="AO779" i="109" s="1"/>
  <c r="AM2436" i="109"/>
  <c r="AN1040" i="109"/>
  <c r="AN2243" i="109" s="1"/>
  <c r="AV818" i="109"/>
  <c r="AU600" i="109"/>
  <c r="AW818" i="109" s="1"/>
  <c r="AN582" i="109"/>
  <c r="AO800" i="109" s="1"/>
  <c r="AM529" i="109"/>
  <c r="AN747" i="109" s="1"/>
  <c r="AM469" i="109"/>
  <c r="AN687" i="109" s="1"/>
  <c r="AQ517" i="109"/>
  <c r="AR735" i="109" s="1"/>
  <c r="AM536" i="109"/>
  <c r="AN754" i="109" s="1"/>
  <c r="AM543" i="109"/>
  <c r="AN761" i="109" s="1"/>
  <c r="AQ524" i="109"/>
  <c r="AR742" i="109" s="1"/>
  <c r="AQ567" i="109"/>
  <c r="AR785" i="109" s="1"/>
  <c r="AM526" i="109"/>
  <c r="AN744" i="109" s="1"/>
  <c r="AM591" i="109"/>
  <c r="AN809" i="109" s="1"/>
  <c r="AL983" i="109"/>
  <c r="AL2186" i="109" s="1"/>
  <c r="AM523" i="109"/>
  <c r="AN741" i="109" s="1"/>
  <c r="AM521" i="109"/>
  <c r="AN739" i="109" s="1"/>
  <c r="AM2433" i="109"/>
  <c r="AN1037" i="109"/>
  <c r="AN2240" i="109" s="1"/>
  <c r="AM558" i="109"/>
  <c r="AN776" i="109" s="1"/>
  <c r="AM531" i="109"/>
  <c r="AN749" i="109" s="1"/>
  <c r="AR576" i="109"/>
  <c r="AS794" i="109" s="1"/>
  <c r="AM2389" i="109"/>
  <c r="AN993" i="109"/>
  <c r="AN2196" i="109" s="1"/>
  <c r="AN598" i="109"/>
  <c r="AO816" i="109" s="1"/>
  <c r="AQ585" i="109"/>
  <c r="AR803" i="109" s="1"/>
  <c r="AN541" i="109"/>
  <c r="AO759" i="109" s="1"/>
  <c r="AM530" i="109"/>
  <c r="AN748" i="109" s="1"/>
  <c r="AM569" i="109"/>
  <c r="AN787" i="109" s="1"/>
  <c r="AU549" i="109"/>
  <c r="AW767" i="109" s="1"/>
  <c r="AQ514" i="109"/>
  <c r="AR732" i="109" s="1"/>
  <c r="AL1030" i="109"/>
  <c r="AL2233" i="109" s="1"/>
  <c r="AM509" i="109"/>
  <c r="AN727" i="109" s="1"/>
  <c r="AN590" i="109"/>
  <c r="AO808" i="109" s="1"/>
  <c r="AN1026" i="109"/>
  <c r="AL1000" i="109"/>
  <c r="AL2203" i="109" s="1"/>
  <c r="AM518" i="109"/>
  <c r="AN736" i="109" s="1"/>
  <c r="AT535" i="109"/>
  <c r="AU753" i="109" s="1"/>
  <c r="AM479" i="109"/>
  <c r="AN697" i="109" s="1"/>
  <c r="AM551" i="109"/>
  <c r="AN769" i="109" s="1"/>
  <c r="AN580" i="109"/>
  <c r="AO798" i="109" s="1"/>
  <c r="AL2366" i="109"/>
  <c r="AM970" i="109"/>
  <c r="AM2173" i="109" s="1"/>
  <c r="AL2402" i="109"/>
  <c r="AL2429" i="109"/>
  <c r="AN578" i="109"/>
  <c r="AO796" i="109" s="1"/>
  <c r="AL996" i="109"/>
  <c r="AL2199" i="109" s="1"/>
  <c r="AM475" i="109"/>
  <c r="AN693" i="109" s="1"/>
  <c r="AM555" i="109"/>
  <c r="AN773" i="109" s="1"/>
  <c r="AM603" i="109"/>
  <c r="AN821" i="109" s="1"/>
  <c r="AV822" i="109"/>
  <c r="AU604" i="109"/>
  <c r="AW822" i="109" s="1"/>
  <c r="AM481" i="109"/>
  <c r="AN699" i="109" s="1"/>
  <c r="AM917" i="109"/>
  <c r="AM480" i="109"/>
  <c r="AN698" i="109" s="1"/>
  <c r="AL1021" i="109"/>
  <c r="AL2224" i="109" s="1"/>
  <c r="AM538" i="109"/>
  <c r="AN756" i="109" s="1"/>
  <c r="AM532" i="109"/>
  <c r="AN750" i="109" s="1"/>
  <c r="AM552" i="109"/>
  <c r="AN770" i="109" s="1"/>
  <c r="AQ581" i="109"/>
  <c r="AR799" i="109" s="1"/>
  <c r="AN570" i="109"/>
  <c r="AO788" i="109" s="1"/>
  <c r="AN597" i="109"/>
  <c r="AO815" i="109" s="1"/>
  <c r="AM544" i="109"/>
  <c r="AN762" i="109" s="1"/>
  <c r="AL952" i="109"/>
  <c r="AL2155" i="109" s="1"/>
  <c r="AL1003" i="109"/>
  <c r="AL2206" i="109" s="1"/>
  <c r="AM1042" i="109"/>
  <c r="AM2245" i="109" s="1"/>
  <c r="AU592" i="109"/>
  <c r="AW810" i="109" s="1"/>
  <c r="AL950" i="109"/>
  <c r="AL2153" i="109" s="1"/>
  <c r="AM477" i="109"/>
  <c r="AN695" i="109" s="1"/>
  <c r="AL2398" i="109"/>
  <c r="AL954" i="109"/>
  <c r="AL2157" i="109" s="1"/>
  <c r="AM562" i="109"/>
  <c r="AN780" i="109" s="1"/>
  <c r="AM546" i="109"/>
  <c r="AN764" i="109" s="1"/>
  <c r="AM539" i="109"/>
  <c r="AN757" i="109" s="1"/>
  <c r="AM520" i="109"/>
  <c r="AN738" i="109" s="1"/>
  <c r="AM559" i="109"/>
  <c r="AN777" i="109" s="1"/>
  <c r="AR601" i="109"/>
  <c r="AS819" i="109" s="1"/>
  <c r="AL947" i="109"/>
  <c r="AL2150" i="109" s="1"/>
  <c r="AM563" i="109"/>
  <c r="AN781" i="109" s="1"/>
  <c r="AM583" i="109"/>
  <c r="AN801" i="109" s="1"/>
  <c r="AL2373" i="109"/>
  <c r="AN593" i="109"/>
  <c r="AO811" i="109" s="1"/>
  <c r="AN588" i="109"/>
  <c r="AO806" i="109" s="1"/>
  <c r="AM525" i="109"/>
  <c r="AN743" i="109" s="1"/>
  <c r="AL2433" i="109"/>
  <c r="AL929" i="109"/>
  <c r="AL2133" i="109" s="1"/>
  <c r="AL2437" i="109"/>
  <c r="AT434" i="109"/>
  <c r="AU652" i="109" s="1"/>
  <c r="AM499" i="109"/>
  <c r="AN717" i="109" s="1"/>
  <c r="AM829" i="109"/>
  <c r="AM2056" i="109" s="1"/>
  <c r="AL875" i="109"/>
  <c r="AL2089" i="109" s="1"/>
  <c r="AO1915" i="109"/>
  <c r="AN1903" i="109"/>
  <c r="AN2102" i="109" s="1"/>
  <c r="AM2295" i="109"/>
  <c r="AL932" i="109"/>
  <c r="AL2136" i="109" s="1"/>
  <c r="AL925" i="109"/>
  <c r="AL2129" i="109" s="1"/>
  <c r="AM410" i="109"/>
  <c r="AN628" i="109" s="1"/>
  <c r="AT444" i="109"/>
  <c r="AU662" i="109" s="1"/>
  <c r="AN1926" i="109"/>
  <c r="AN1849" i="109"/>
  <c r="AL935" i="109"/>
  <c r="AL2138" i="109" s="1"/>
  <c r="AL607" i="109"/>
  <c r="AM452" i="109"/>
  <c r="AN670" i="109" s="1"/>
  <c r="AT496" i="109"/>
  <c r="AU714" i="109" s="1"/>
  <c r="AH29" i="119"/>
  <c r="AH28" i="119"/>
  <c r="AL2336" i="109"/>
  <c r="AM940" i="109"/>
  <c r="AM2143" i="109" s="1"/>
  <c r="AM938" i="109"/>
  <c r="AM2141" i="109" s="1"/>
  <c r="AL894" i="109"/>
  <c r="AL2105" i="109" s="1"/>
  <c r="AN1925" i="109"/>
  <c r="AT458" i="109"/>
  <c r="AU676" i="109" s="1"/>
  <c r="AF41" i="119"/>
  <c r="AF47" i="119" s="1"/>
  <c r="AL846" i="109"/>
  <c r="AL2067" i="109" s="1"/>
  <c r="AM1041" i="109"/>
  <c r="AM2244" i="109" s="1"/>
  <c r="AL825" i="109"/>
  <c r="BE33" i="119" s="1"/>
  <c r="AL866" i="109"/>
  <c r="AL2081" i="109" s="1"/>
  <c r="AM505" i="109"/>
  <c r="AN723" i="109" s="1"/>
  <c r="AL839" i="109"/>
  <c r="AL2060" i="109" s="1"/>
  <c r="AM428" i="109"/>
  <c r="AN646" i="109" s="1"/>
  <c r="AO1953" i="109"/>
  <c r="AK1043" i="109"/>
  <c r="AE41" i="119"/>
  <c r="AE42" i="119" s="1"/>
  <c r="AM493" i="109"/>
  <c r="AN711" i="109" s="1"/>
  <c r="AG28" i="119"/>
  <c r="AG29" i="119"/>
  <c r="AQ483" i="109"/>
  <c r="AR701" i="109" s="1"/>
  <c r="AN1919" i="109"/>
  <c r="AM395" i="109"/>
  <c r="AN613" i="109" s="1"/>
  <c r="AL923" i="109"/>
  <c r="AL2127" i="109" s="1"/>
  <c r="AL919" i="109"/>
  <c r="AL2123" i="109" s="1"/>
  <c r="AM507" i="109"/>
  <c r="AN725" i="109" s="1"/>
  <c r="AL2277" i="109"/>
  <c r="AM870" i="109"/>
  <c r="AM2084" i="109" s="1"/>
  <c r="AO1954" i="109"/>
  <c r="AT502" i="109"/>
  <c r="AU720" i="109" s="1"/>
  <c r="AI23" i="119"/>
  <c r="AI25" i="119" s="1"/>
  <c r="AJ21" i="119"/>
  <c r="AL864" i="109"/>
  <c r="AL2079" i="109" s="1"/>
  <c r="AM416" i="109"/>
  <c r="AN634" i="109" s="1"/>
  <c r="AT403" i="109"/>
  <c r="AU621" i="109" s="1"/>
  <c r="AN393" i="109"/>
  <c r="AO611" i="109" s="1"/>
  <c r="AM439" i="109"/>
  <c r="AN657" i="109" s="1"/>
  <c r="AO1946" i="109"/>
  <c r="AM1916" i="109"/>
  <c r="AM880" i="109"/>
  <c r="AM2093" i="109" s="1"/>
  <c r="AQ891" i="109"/>
  <c r="AQ455" i="109"/>
  <c r="AR673" i="109" s="1"/>
  <c r="AM485" i="109"/>
  <c r="AN703" i="109" s="1"/>
  <c r="AL943" i="109"/>
  <c r="AL2146" i="109" s="1"/>
  <c r="AM489" i="109"/>
  <c r="AN707" i="109" s="1"/>
  <c r="AL942" i="109"/>
  <c r="AL2145" i="109" s="1"/>
  <c r="AN605" i="109"/>
  <c r="AO823" i="109" s="1"/>
  <c r="AM491" i="109"/>
  <c r="AN709" i="109" s="1"/>
  <c r="AK2363" i="109" l="1"/>
  <c r="AJ2363" i="109"/>
  <c r="AK2384" i="109"/>
  <c r="AJ2384" i="109"/>
  <c r="AK2322" i="109"/>
  <c r="AJ2322" i="109"/>
  <c r="AK2374" i="109"/>
  <c r="AJ2374" i="109"/>
  <c r="AK2394" i="109"/>
  <c r="AJ2394" i="109"/>
  <c r="AK2313" i="109"/>
  <c r="AJ2313" i="109"/>
  <c r="AK2314" i="109"/>
  <c r="AJ2314" i="109"/>
  <c r="AK2391" i="109"/>
  <c r="AJ2391" i="109"/>
  <c r="AK2409" i="109"/>
  <c r="AJ2409" i="109"/>
  <c r="AK2359" i="109"/>
  <c r="AJ2359" i="109"/>
  <c r="AK2427" i="109"/>
  <c r="AJ2427" i="109"/>
  <c r="AK2396" i="109"/>
  <c r="AJ2396" i="109"/>
  <c r="AK2386" i="109"/>
  <c r="AJ2386" i="109"/>
  <c r="AK2434" i="109"/>
  <c r="AJ2434" i="109"/>
  <c r="AK2378" i="109"/>
  <c r="AJ2378" i="109"/>
  <c r="AK2410" i="109"/>
  <c r="AJ2410" i="109"/>
  <c r="AK2373" i="109"/>
  <c r="AJ2373" i="109"/>
  <c r="AK2425" i="109"/>
  <c r="AJ2425" i="109"/>
  <c r="AK2400" i="109"/>
  <c r="AJ2400" i="109"/>
  <c r="AK2344" i="109"/>
  <c r="AJ2344" i="109"/>
  <c r="AK2346" i="109"/>
  <c r="AJ2346" i="109"/>
  <c r="AK2426" i="109"/>
  <c r="AJ2426" i="109"/>
  <c r="AK2408" i="109"/>
  <c r="AJ2408" i="109"/>
  <c r="AK2336" i="109"/>
  <c r="AJ2336" i="109"/>
  <c r="AK2381" i="109"/>
  <c r="AJ2381" i="109"/>
  <c r="AK2433" i="109"/>
  <c r="AJ2433" i="109"/>
  <c r="AK2320" i="109"/>
  <c r="AJ2320" i="109"/>
  <c r="AK2312" i="109"/>
  <c r="AJ2312" i="109"/>
  <c r="AK2355" i="109"/>
  <c r="AJ2355" i="109"/>
  <c r="AK2331" i="109"/>
  <c r="AJ2331" i="109"/>
  <c r="AK2350" i="109"/>
  <c r="AJ2350" i="109"/>
  <c r="AK2395" i="109"/>
  <c r="AJ2395" i="109"/>
  <c r="AK2339" i="109"/>
  <c r="AJ2339" i="109"/>
  <c r="AK2401" i="109"/>
  <c r="AJ2401" i="109"/>
  <c r="AK2351" i="109"/>
  <c r="AJ2351" i="109"/>
  <c r="AK2383" i="109"/>
  <c r="AJ2383" i="109"/>
  <c r="AK2380" i="109"/>
  <c r="AJ2380" i="109"/>
  <c r="AK2405" i="109"/>
  <c r="AJ2405" i="109"/>
  <c r="AK2421" i="109"/>
  <c r="AJ2421" i="109"/>
  <c r="AK2310" i="109"/>
  <c r="AJ2310" i="109"/>
  <c r="AK2347" i="109"/>
  <c r="AJ2347" i="109"/>
  <c r="AK2419" i="109"/>
  <c r="AJ2419" i="109"/>
  <c r="AK2420" i="109"/>
  <c r="AJ2420" i="109"/>
  <c r="AK2429" i="109"/>
  <c r="AJ2429" i="109"/>
  <c r="AK2402" i="109"/>
  <c r="AJ2402" i="109"/>
  <c r="AK2398" i="109"/>
  <c r="AJ2398" i="109"/>
  <c r="AK2392" i="109"/>
  <c r="AJ2392" i="109"/>
  <c r="AK2413" i="109"/>
  <c r="AJ2413" i="109"/>
  <c r="AK2379" i="109"/>
  <c r="AJ2379" i="109"/>
  <c r="AK2417" i="109"/>
  <c r="AJ2417" i="109"/>
  <c r="AK2343" i="109"/>
  <c r="AJ2343" i="109"/>
  <c r="AK2338" i="109"/>
  <c r="AJ2338" i="109"/>
  <c r="AK2424" i="109"/>
  <c r="AJ2424" i="109"/>
  <c r="AK2416" i="109"/>
  <c r="AJ2416" i="109"/>
  <c r="AK2362" i="109"/>
  <c r="AJ2362" i="109"/>
  <c r="AK2376" i="109"/>
  <c r="AJ2376" i="109"/>
  <c r="AK2375" i="109"/>
  <c r="AJ2375" i="109"/>
  <c r="AK2382" i="109"/>
  <c r="AJ2382" i="109"/>
  <c r="AK2360" i="109"/>
  <c r="AJ2360" i="109"/>
  <c r="AK2357" i="109"/>
  <c r="AJ2357" i="109"/>
  <c r="AK2370" i="109"/>
  <c r="AJ2370" i="109"/>
  <c r="AK2345" i="109"/>
  <c r="AJ2345" i="109"/>
  <c r="AK2358" i="109"/>
  <c r="AJ2358" i="109"/>
  <c r="AK2390" i="109"/>
  <c r="AJ2390" i="109"/>
  <c r="AK2407" i="109"/>
  <c r="AJ2407" i="109"/>
  <c r="AK2423" i="109"/>
  <c r="AJ2423" i="109"/>
  <c r="AK2352" i="109"/>
  <c r="AJ2352" i="109"/>
  <c r="AK2333" i="109"/>
  <c r="AJ2333" i="109"/>
  <c r="AK2318" i="109"/>
  <c r="AJ2318" i="109"/>
  <c r="AK2435" i="109"/>
  <c r="AJ2435" i="109"/>
  <c r="AK2418" i="109"/>
  <c r="AJ2418" i="109"/>
  <c r="AK2397" i="109"/>
  <c r="AJ2397" i="109"/>
  <c r="AK2393" i="109"/>
  <c r="AJ2393" i="109"/>
  <c r="AK2414" i="109"/>
  <c r="AJ2414" i="109"/>
  <c r="AK2315" i="109"/>
  <c r="AJ2315" i="109"/>
  <c r="AK2432" i="109"/>
  <c r="AJ2432" i="109"/>
  <c r="AK2356" i="109"/>
  <c r="AJ2356" i="109"/>
  <c r="AK2340" i="109"/>
  <c r="AJ2340" i="109"/>
  <c r="AK2329" i="109"/>
  <c r="AJ2329" i="109"/>
  <c r="AK2389" i="109"/>
  <c r="AJ2389" i="109"/>
  <c r="AK2334" i="109"/>
  <c r="AJ2334" i="109"/>
  <c r="AK2436" i="109"/>
  <c r="AJ2436" i="109"/>
  <c r="AK2431" i="109"/>
  <c r="AJ2431" i="109"/>
  <c r="AK2415" i="109"/>
  <c r="AJ2415" i="109"/>
  <c r="AK2368" i="109"/>
  <c r="AJ2368" i="109"/>
  <c r="AK2387" i="109"/>
  <c r="AJ2387" i="109"/>
  <c r="AK2372" i="109"/>
  <c r="AJ2372" i="109"/>
  <c r="AK2354" i="109"/>
  <c r="AJ2354" i="109"/>
  <c r="AK2411" i="109"/>
  <c r="AJ2411" i="109"/>
  <c r="AK2371" i="109"/>
  <c r="AJ2371" i="109"/>
  <c r="AK2361" i="109"/>
  <c r="AJ2361" i="109"/>
  <c r="AK2364" i="109"/>
  <c r="AJ2364" i="109"/>
  <c r="AK2326" i="109"/>
  <c r="AJ2326" i="109"/>
  <c r="AK2337" i="109"/>
  <c r="AJ2337" i="109"/>
  <c r="AK2353" i="109"/>
  <c r="AJ2353" i="109"/>
  <c r="AK2403" i="109"/>
  <c r="AJ2403" i="109"/>
  <c r="AK2341" i="109"/>
  <c r="AJ2341" i="109"/>
  <c r="AK2324" i="109"/>
  <c r="AJ2324" i="109"/>
  <c r="AK2365" i="109"/>
  <c r="AJ2365" i="109"/>
  <c r="AK2428" i="109"/>
  <c r="AJ2428" i="109"/>
  <c r="AK2406" i="109"/>
  <c r="AJ2406" i="109"/>
  <c r="AK2377" i="109"/>
  <c r="AJ2377" i="109"/>
  <c r="AK2369" i="109"/>
  <c r="AJ2369" i="109"/>
  <c r="AK2316" i="109"/>
  <c r="AJ2316" i="109"/>
  <c r="AK2388" i="109"/>
  <c r="AJ2388" i="109"/>
  <c r="AK2349" i="109"/>
  <c r="AJ2349" i="109"/>
  <c r="AK2348" i="109"/>
  <c r="AJ2348" i="109"/>
  <c r="AK2367" i="109"/>
  <c r="AJ2367" i="109"/>
  <c r="AK2399" i="109"/>
  <c r="AJ2399" i="109"/>
  <c r="AM2334" i="109"/>
  <c r="AJ2246" i="109"/>
  <c r="AN985" i="109"/>
  <c r="AN2188" i="109" s="1"/>
  <c r="AN1036" i="109"/>
  <c r="AN2239" i="109" s="1"/>
  <c r="AN2432" i="109" s="1"/>
  <c r="AM2121" i="109"/>
  <c r="AM2314" i="109" s="1"/>
  <c r="AN1012" i="109"/>
  <c r="AN2215" i="109" s="1"/>
  <c r="AM2215" i="109"/>
  <c r="AM2408" i="109" s="1"/>
  <c r="AL2216" i="109"/>
  <c r="AL2409" i="109" s="1"/>
  <c r="AM2249" i="109"/>
  <c r="AL2148" i="109"/>
  <c r="AL2341" i="109" s="1"/>
  <c r="AL2160" i="109"/>
  <c r="AL2353" i="109" s="1"/>
  <c r="AM2365" i="109"/>
  <c r="AM2231" i="109"/>
  <c r="AM2424" i="109" s="1"/>
  <c r="AM2235" i="109"/>
  <c r="AM2428" i="109" s="1"/>
  <c r="AL2187" i="109"/>
  <c r="AL2380" i="109" s="1"/>
  <c r="AL2115" i="109"/>
  <c r="AL2308" i="109" s="1"/>
  <c r="AM2219" i="109"/>
  <c r="AM2412" i="109" s="1"/>
  <c r="AL2241" i="109"/>
  <c r="AL2434" i="109" s="1"/>
  <c r="AM2184" i="109"/>
  <c r="AM2377" i="109" s="1"/>
  <c r="AL2167" i="109"/>
  <c r="AL2360" i="109" s="1"/>
  <c r="AM909" i="109"/>
  <c r="AL2113" i="109"/>
  <c r="AL2306" i="109" s="1"/>
  <c r="AL2175" i="109"/>
  <c r="AL2368" i="109" s="1"/>
  <c r="AL2162" i="109"/>
  <c r="AL2355" i="109" s="1"/>
  <c r="AL2326" i="109"/>
  <c r="AN2229" i="109"/>
  <c r="AN2422" i="109" s="1"/>
  <c r="AL2345" i="109"/>
  <c r="AL2374" i="109"/>
  <c r="AL2313" i="109"/>
  <c r="AM2398" i="109"/>
  <c r="AM2176" i="109"/>
  <c r="AM2369" i="109" s="1"/>
  <c r="AL2382" i="109"/>
  <c r="AL2302" i="109"/>
  <c r="AL2185" i="109"/>
  <c r="AL2378" i="109" s="1"/>
  <c r="AL2166" i="109"/>
  <c r="AL2359" i="109" s="1"/>
  <c r="AL2161" i="109"/>
  <c r="AL2354" i="109" s="1"/>
  <c r="AL2193" i="109"/>
  <c r="AL2386" i="109" s="1"/>
  <c r="AM2200" i="109"/>
  <c r="AM2393" i="109" s="1"/>
  <c r="AL2119" i="109"/>
  <c r="AL2312" i="109" s="1"/>
  <c r="AL2214" i="109"/>
  <c r="AL2407" i="109" s="1"/>
  <c r="AL2218" i="109"/>
  <c r="AL2411" i="109" s="1"/>
  <c r="AL2158" i="109"/>
  <c r="AL2351" i="109" s="1"/>
  <c r="AL2303" i="109"/>
  <c r="AL2183" i="109"/>
  <c r="AL2376" i="109" s="1"/>
  <c r="AL2212" i="109"/>
  <c r="AL2405" i="109" s="1"/>
  <c r="AL2375" i="109"/>
  <c r="AL2427" i="109"/>
  <c r="AM2400" i="109"/>
  <c r="AM2406" i="109"/>
  <c r="AM2373" i="109"/>
  <c r="AM2420" i="109"/>
  <c r="AM2221" i="109"/>
  <c r="AM2414" i="109" s="1"/>
  <c r="AL2226" i="109"/>
  <c r="AL2419" i="109" s="1"/>
  <c r="AM2225" i="109"/>
  <c r="AM2418" i="109" s="1"/>
  <c r="AM2204" i="109"/>
  <c r="AM2397" i="109" s="1"/>
  <c r="AL2171" i="109"/>
  <c r="AL2364" i="109" s="1"/>
  <c r="AL2292" i="109"/>
  <c r="AL2144" i="109"/>
  <c r="AL2337" i="109" s="1"/>
  <c r="AM2211" i="109"/>
  <c r="AM2404" i="109" s="1"/>
  <c r="AM2192" i="109"/>
  <c r="AM2385" i="109" s="1"/>
  <c r="AL2154" i="109"/>
  <c r="AL2347" i="109" s="1"/>
  <c r="AL2179" i="109"/>
  <c r="AL2372" i="109" s="1"/>
  <c r="AL2168" i="109"/>
  <c r="AL2361" i="109" s="1"/>
  <c r="AL2201" i="109"/>
  <c r="AL2394" i="109" s="1"/>
  <c r="AL2210" i="109"/>
  <c r="AL2403" i="109" s="1"/>
  <c r="AL2238" i="109"/>
  <c r="AL2431" i="109" s="1"/>
  <c r="AM974" i="109"/>
  <c r="AW604" i="109"/>
  <c r="AX822" i="109" s="1"/>
  <c r="AW537" i="109"/>
  <c r="AX755" i="109" s="1"/>
  <c r="AZ504" i="109"/>
  <c r="BA722" i="109" s="1"/>
  <c r="AW592" i="109"/>
  <c r="AX810" i="109" s="1"/>
  <c r="AW600" i="109"/>
  <c r="AX818" i="109" s="1"/>
  <c r="AZ487" i="109"/>
  <c r="BA705" i="109" s="1"/>
  <c r="BA584" i="109"/>
  <c r="BB802" i="109" s="1"/>
  <c r="AW549" i="109"/>
  <c r="AX767" i="109" s="1"/>
  <c r="BA1993" i="109"/>
  <c r="BA1935" i="109"/>
  <c r="BA2012" i="109"/>
  <c r="BA1879" i="109"/>
  <c r="BA1952" i="109"/>
  <c r="BA1990" i="109"/>
  <c r="BA1981" i="109"/>
  <c r="BA1995" i="109"/>
  <c r="AZ1928" i="109"/>
  <c r="BA2029" i="109"/>
  <c r="BA2005" i="109"/>
  <c r="BB2050" i="109"/>
  <c r="BA1991" i="109"/>
  <c r="BA2028" i="109"/>
  <c r="BA1944" i="109"/>
  <c r="BA2045" i="109"/>
  <c r="BA2002" i="109"/>
  <c r="BC2032" i="109"/>
  <c r="BA1998" i="109"/>
  <c r="BA1900" i="109"/>
  <c r="BA2020" i="109"/>
  <c r="BA1950" i="109"/>
  <c r="BA2013" i="109"/>
  <c r="BA1931" i="109"/>
  <c r="BA1863" i="109"/>
  <c r="BA2008" i="109"/>
  <c r="BA2025" i="109"/>
  <c r="BA2014" i="109"/>
  <c r="BA1942" i="109"/>
  <c r="BA2048" i="109"/>
  <c r="BA1996" i="109"/>
  <c r="BA2027" i="109"/>
  <c r="BA1956" i="109"/>
  <c r="BA2047" i="109"/>
  <c r="BA1889" i="109"/>
  <c r="BA2015" i="109"/>
  <c r="BA2040" i="109"/>
  <c r="BA2051" i="109"/>
  <c r="AZ1881" i="109"/>
  <c r="BA2038" i="109"/>
  <c r="BA1959" i="109"/>
  <c r="BA2017" i="109"/>
  <c r="BA2049" i="109"/>
  <c r="BA2016" i="109"/>
  <c r="BA2006" i="109"/>
  <c r="BA2010" i="109"/>
  <c r="BA1987" i="109"/>
  <c r="BA2034" i="109"/>
  <c r="BA2043" i="109"/>
  <c r="BA1982" i="109"/>
  <c r="BA1949" i="109"/>
  <c r="BA1951" i="109"/>
  <c r="BA2018" i="109"/>
  <c r="BA1933" i="109"/>
  <c r="BA1961" i="109"/>
  <c r="BA1856" i="109"/>
  <c r="BA2044" i="109"/>
  <c r="BA1985" i="109"/>
  <c r="BA2000" i="109"/>
  <c r="BA2030" i="109"/>
  <c r="BB2003" i="109"/>
  <c r="BA1962" i="109"/>
  <c r="BA1958" i="109"/>
  <c r="BA1884" i="109"/>
  <c r="BA1988" i="109"/>
  <c r="BA2019" i="109"/>
  <c r="BA2022" i="109"/>
  <c r="BA2039" i="109"/>
  <c r="BA1992" i="109"/>
  <c r="AZ1923" i="109"/>
  <c r="BA2031" i="109"/>
  <c r="BA2037" i="109"/>
  <c r="BB2001" i="109"/>
  <c r="BA1999" i="109"/>
  <c r="BA2023" i="109"/>
  <c r="BA2033" i="109"/>
  <c r="BA2046" i="109"/>
  <c r="BB2036" i="109"/>
  <c r="BA1960" i="109"/>
  <c r="BA2009" i="109"/>
  <c r="BA2042" i="109"/>
  <c r="BA2011" i="109"/>
  <c r="BA1997" i="109"/>
  <c r="BA2026" i="109"/>
  <c r="BA1957" i="109"/>
  <c r="BA1929" i="109"/>
  <c r="BA1984" i="109"/>
  <c r="BA2041" i="109"/>
  <c r="BA1983" i="109"/>
  <c r="BA1927" i="109"/>
  <c r="BB1994" i="109"/>
  <c r="BA2035" i="109"/>
  <c r="BA2024" i="109"/>
  <c r="BA1986" i="109"/>
  <c r="BA1939" i="109"/>
  <c r="BA2021" i="109"/>
  <c r="BA1937" i="109"/>
  <c r="BA2007" i="109"/>
  <c r="BA1955" i="109"/>
  <c r="AZ534" i="109"/>
  <c r="BA752" i="109" s="1"/>
  <c r="BC1980" i="109"/>
  <c r="BC1979" i="109"/>
  <c r="BF1975" i="109"/>
  <c r="BC1976" i="109"/>
  <c r="BC1974" i="109"/>
  <c r="BC1972" i="109"/>
  <c r="BC1973" i="109"/>
  <c r="BD1973" i="109" s="1"/>
  <c r="BE1966" i="109"/>
  <c r="BE1970" i="109"/>
  <c r="BD1967" i="109"/>
  <c r="BA1964" i="109"/>
  <c r="AN1028" i="109"/>
  <c r="AN2231" i="109" s="1"/>
  <c r="AM2381" i="109"/>
  <c r="AM982" i="109"/>
  <c r="AM990" i="109"/>
  <c r="AM1007" i="109"/>
  <c r="AM2210" i="109" s="1"/>
  <c r="AM991" i="109"/>
  <c r="AN1020" i="109"/>
  <c r="AN1024" i="109"/>
  <c r="AN2227" i="109" s="1"/>
  <c r="AM956" i="109"/>
  <c r="AM2159" i="109" s="1"/>
  <c r="AM980" i="109"/>
  <c r="AM1023" i="109"/>
  <c r="AM911" i="109"/>
  <c r="AM1013" i="109"/>
  <c r="AM2216" i="109" s="1"/>
  <c r="AM961" i="109"/>
  <c r="AM2164" i="109" s="1"/>
  <c r="AM984" i="109"/>
  <c r="AM987" i="109"/>
  <c r="AM2190" i="109" s="1"/>
  <c r="AM1019" i="109"/>
  <c r="AM2222" i="109" s="1"/>
  <c r="AM966" i="109"/>
  <c r="AM2169" i="109" s="1"/>
  <c r="AM941" i="109"/>
  <c r="AM2144" i="109" s="1"/>
  <c r="AN997" i="109"/>
  <c r="AN2200" i="109" s="1"/>
  <c r="AN1029" i="109"/>
  <c r="AM975" i="109"/>
  <c r="AM2178" i="109" s="1"/>
  <c r="AN1006" i="109"/>
  <c r="AM852" i="109"/>
  <c r="AM2073" i="109" s="1"/>
  <c r="AN1001" i="109"/>
  <c r="AM986" i="109"/>
  <c r="AM1035" i="109"/>
  <c r="AN973" i="109"/>
  <c r="AM915" i="109"/>
  <c r="AM2119" i="109" s="1"/>
  <c r="AN1002" i="109"/>
  <c r="AM916" i="109"/>
  <c r="AM2120" i="109" s="1"/>
  <c r="AM1009" i="109"/>
  <c r="AM2212" i="109" s="1"/>
  <c r="AN1016" i="109"/>
  <c r="AM905" i="109"/>
  <c r="AM2109" i="109" s="1"/>
  <c r="AM888" i="109"/>
  <c r="AM2099" i="109" s="1"/>
  <c r="AN1022" i="109"/>
  <c r="AM1027" i="109"/>
  <c r="AM2230" i="109" s="1"/>
  <c r="AN1004" i="109"/>
  <c r="AM921" i="109"/>
  <c r="AM2125" i="109" s="1"/>
  <c r="AN1018" i="109"/>
  <c r="AM963" i="109"/>
  <c r="AM972" i="109"/>
  <c r="AN1008" i="109"/>
  <c r="AN2211" i="109" s="1"/>
  <c r="AM1015" i="109"/>
  <c r="AM913" i="109"/>
  <c r="AM2117" i="109" s="1"/>
  <c r="AM906" i="109"/>
  <c r="AM2110" i="109" s="1"/>
  <c r="AM875" i="109"/>
  <c r="AM2089" i="109" s="1"/>
  <c r="AM1039" i="109"/>
  <c r="AM2242" i="109" s="1"/>
  <c r="AM929" i="109"/>
  <c r="AM994" i="109"/>
  <c r="AM957" i="109"/>
  <c r="AM968" i="109"/>
  <c r="AM959" i="109"/>
  <c r="AM2162" i="109" s="1"/>
  <c r="AM925" i="109"/>
  <c r="AM995" i="109"/>
  <c r="AM2198" i="109" s="1"/>
  <c r="AN969" i="109"/>
  <c r="AN2172" i="109" s="1"/>
  <c r="AN1032" i="109"/>
  <c r="AN1041" i="109"/>
  <c r="AN2244" i="109" s="1"/>
  <c r="AM979" i="109"/>
  <c r="AM978" i="109"/>
  <c r="AM988" i="109"/>
  <c r="AN1033" i="109"/>
  <c r="AM962" i="109"/>
  <c r="AM2165" i="109" s="1"/>
  <c r="AN981" i="109"/>
  <c r="AM999" i="109"/>
  <c r="AN977" i="109"/>
  <c r="AM949" i="109"/>
  <c r="AM2152" i="109" s="1"/>
  <c r="AM998" i="109"/>
  <c r="AN1010" i="109"/>
  <c r="AN1014" i="109"/>
  <c r="AN2217" i="109" s="1"/>
  <c r="AM1038" i="109"/>
  <c r="AM964" i="109"/>
  <c r="AM965" i="109"/>
  <c r="AM958" i="109"/>
  <c r="AM2161" i="109" s="1"/>
  <c r="AM976" i="109"/>
  <c r="AM2179" i="109" s="1"/>
  <c r="AM1031" i="109"/>
  <c r="AM945" i="109"/>
  <c r="AM1005" i="109"/>
  <c r="AM2208" i="109" s="1"/>
  <c r="AM967" i="109"/>
  <c r="AM2170" i="109" s="1"/>
  <c r="AM955" i="109"/>
  <c r="AM1011" i="109"/>
  <c r="AN1034" i="109"/>
  <c r="AN2237" i="109" s="1"/>
  <c r="AM951" i="109"/>
  <c r="AM2154" i="109" s="1"/>
  <c r="AN989" i="109"/>
  <c r="AN2192" i="109" s="1"/>
  <c r="AL2421" i="109"/>
  <c r="AM2438" i="109"/>
  <c r="AL2350" i="109"/>
  <c r="AL2396" i="109"/>
  <c r="AN563" i="109"/>
  <c r="AO781" i="109" s="1"/>
  <c r="AS601" i="109"/>
  <c r="AT819" i="109" s="1"/>
  <c r="AN559" i="109"/>
  <c r="AO777" i="109" s="1"/>
  <c r="AN520" i="109"/>
  <c r="AO738" i="109" s="1"/>
  <c r="AL2310" i="109"/>
  <c r="AN544" i="109"/>
  <c r="AO762" i="109" s="1"/>
  <c r="AR581" i="109"/>
  <c r="AS799" i="109" s="1"/>
  <c r="AN532" i="109"/>
  <c r="AO750" i="109" s="1"/>
  <c r="AN538" i="109"/>
  <c r="AO756" i="109" s="1"/>
  <c r="AL2392" i="109"/>
  <c r="AM996" i="109"/>
  <c r="AM2199" i="109" s="1"/>
  <c r="AN479" i="109"/>
  <c r="AO697" i="109" s="1"/>
  <c r="AN518" i="109"/>
  <c r="AO736" i="109" s="1"/>
  <c r="AV767" i="109"/>
  <c r="AS576" i="109"/>
  <c r="AT794" i="109" s="1"/>
  <c r="AN531" i="109"/>
  <c r="AO749" i="109" s="1"/>
  <c r="AR524" i="109"/>
  <c r="AS742" i="109" s="1"/>
  <c r="AN543" i="109"/>
  <c r="AO761" i="109" s="1"/>
  <c r="AN529" i="109"/>
  <c r="AO747" i="109" s="1"/>
  <c r="AO582" i="109"/>
  <c r="AP800" i="109" s="1"/>
  <c r="AN515" i="109"/>
  <c r="AO733" i="109" s="1"/>
  <c r="AN564" i="109"/>
  <c r="AO782" i="109" s="1"/>
  <c r="AM944" i="109"/>
  <c r="AM2147" i="109" s="1"/>
  <c r="AL2340" i="109"/>
  <c r="AV765" i="109"/>
  <c r="AU547" i="109"/>
  <c r="AW765" i="109" s="1"/>
  <c r="AL2349" i="109"/>
  <c r="AM953" i="109"/>
  <c r="AM2156" i="109" s="1"/>
  <c r="AR594" i="109"/>
  <c r="AS812" i="109" s="1"/>
  <c r="AO545" i="109"/>
  <c r="AP763" i="109" s="1"/>
  <c r="AS557" i="109"/>
  <c r="AT775" i="109" s="1"/>
  <c r="AN599" i="109"/>
  <c r="AO817" i="109" s="1"/>
  <c r="AN542" i="109"/>
  <c r="AO760" i="109" s="1"/>
  <c r="AO568" i="109"/>
  <c r="AP786" i="109" s="1"/>
  <c r="AV774" i="109"/>
  <c r="AU556" i="109"/>
  <c r="AW774" i="109" s="1"/>
  <c r="AN577" i="109"/>
  <c r="AO795" i="109" s="1"/>
  <c r="AN575" i="109"/>
  <c r="AO793" i="109" s="1"/>
  <c r="AM2430" i="109"/>
  <c r="AN527" i="109"/>
  <c r="AO745" i="109" s="1"/>
  <c r="AO553" i="109"/>
  <c r="AP771" i="109" s="1"/>
  <c r="AL2342" i="109"/>
  <c r="AM946" i="109"/>
  <c r="AM2149" i="109" s="1"/>
  <c r="AN501" i="109"/>
  <c r="AO719" i="109" s="1"/>
  <c r="AL2423" i="109"/>
  <c r="AO593" i="109"/>
  <c r="AP811" i="109" s="1"/>
  <c r="AN583" i="109"/>
  <c r="AO801" i="109" s="1"/>
  <c r="AL2348" i="109"/>
  <c r="AM952" i="109"/>
  <c r="AM2155" i="109" s="1"/>
  <c r="AN552" i="109"/>
  <c r="AO770" i="109" s="1"/>
  <c r="AL2417" i="109"/>
  <c r="AM1021" i="109"/>
  <c r="AM2224" i="109" s="1"/>
  <c r="AN480" i="109"/>
  <c r="AO698" i="109" s="1"/>
  <c r="AN481" i="109"/>
  <c r="AO699" i="109" s="1"/>
  <c r="AN917" i="109"/>
  <c r="AN555" i="109"/>
  <c r="AO773" i="109" s="1"/>
  <c r="AN475" i="109"/>
  <c r="AO693" i="109" s="1"/>
  <c r="AO578" i="109"/>
  <c r="AP796" i="109" s="1"/>
  <c r="AM2366" i="109"/>
  <c r="AN970" i="109"/>
  <c r="AN2173" i="109" s="1"/>
  <c r="AN551" i="109"/>
  <c r="AO769" i="109" s="1"/>
  <c r="AO1026" i="109"/>
  <c r="AO590" i="109"/>
  <c r="AP808" i="109" s="1"/>
  <c r="AN509" i="109"/>
  <c r="AO727" i="109" s="1"/>
  <c r="AR514" i="109"/>
  <c r="AS732" i="109" s="1"/>
  <c r="AN523" i="109"/>
  <c r="AO741" i="109" s="1"/>
  <c r="AR567" i="109"/>
  <c r="AS785" i="109" s="1"/>
  <c r="AN536" i="109"/>
  <c r="AO754" i="109" s="1"/>
  <c r="AL2357" i="109"/>
  <c r="AR517" i="109"/>
  <c r="AS735" i="109" s="1"/>
  <c r="AL2391" i="109"/>
  <c r="AN587" i="109"/>
  <c r="AO805" i="109" s="1"/>
  <c r="AO574" i="109"/>
  <c r="AP792" i="109" s="1"/>
  <c r="AN1042" i="109"/>
  <c r="AN2245" i="109" s="1"/>
  <c r="AN573" i="109"/>
  <c r="AO791" i="109" s="1"/>
  <c r="AN548" i="109"/>
  <c r="AO766" i="109" s="1"/>
  <c r="AN540" i="109"/>
  <c r="AO758" i="109" s="1"/>
  <c r="AN554" i="109"/>
  <c r="AO772" i="109" s="1"/>
  <c r="AL2413" i="109"/>
  <c r="AM1017" i="109"/>
  <c r="AM2220" i="109" s="1"/>
  <c r="AO533" i="109"/>
  <c r="AP751" i="109" s="1"/>
  <c r="AO586" i="109"/>
  <c r="AP804" i="109" s="1"/>
  <c r="AO566" i="109"/>
  <c r="AP784" i="109" s="1"/>
  <c r="AO588" i="109"/>
  <c r="AP806" i="109" s="1"/>
  <c r="AL2343" i="109"/>
  <c r="AM947" i="109"/>
  <c r="AM2150" i="109" s="1"/>
  <c r="AN546" i="109"/>
  <c r="AO764" i="109" s="1"/>
  <c r="AN562" i="109"/>
  <c r="AO780" i="109" s="1"/>
  <c r="AN477" i="109"/>
  <c r="AO695" i="109" s="1"/>
  <c r="AL2346" i="109"/>
  <c r="AM950" i="109"/>
  <c r="AM2153" i="109" s="1"/>
  <c r="AO570" i="109"/>
  <c r="AP788" i="109" s="1"/>
  <c r="AN603" i="109"/>
  <c r="AO821" i="109" s="1"/>
  <c r="AO580" i="109"/>
  <c r="AP798" i="109" s="1"/>
  <c r="AV753" i="109"/>
  <c r="AU535" i="109"/>
  <c r="AW753" i="109" s="1"/>
  <c r="AO541" i="109"/>
  <c r="AP759" i="109" s="1"/>
  <c r="AR585" i="109"/>
  <c r="AS803" i="109" s="1"/>
  <c r="AN521" i="109"/>
  <c r="AO739" i="109" s="1"/>
  <c r="AL2379" i="109"/>
  <c r="AM983" i="109"/>
  <c r="AM2186" i="109" s="1"/>
  <c r="AL2415" i="109"/>
  <c r="AN2436" i="109"/>
  <c r="AO1040" i="109"/>
  <c r="AO2243" i="109" s="1"/>
  <c r="AL2352" i="109"/>
  <c r="AO561" i="109"/>
  <c r="AP779" i="109" s="1"/>
  <c r="AV755" i="109"/>
  <c r="AL2367" i="109"/>
  <c r="AM971" i="109"/>
  <c r="AM2174" i="109" s="1"/>
  <c r="AM2429" i="109"/>
  <c r="AN519" i="109"/>
  <c r="AO737" i="109" s="1"/>
  <c r="AN522" i="109"/>
  <c r="AO740" i="109" s="1"/>
  <c r="AN513" i="109"/>
  <c r="AO731" i="109" s="1"/>
  <c r="AM2416" i="109"/>
  <c r="AM2410" i="109"/>
  <c r="AN918" i="109"/>
  <c r="AN2122" i="109" s="1"/>
  <c r="AL2383" i="109"/>
  <c r="AO572" i="109"/>
  <c r="AP790" i="109" s="1"/>
  <c r="AN470" i="109"/>
  <c r="AO688" i="109" s="1"/>
  <c r="AN602" i="109"/>
  <c r="AO820" i="109" s="1"/>
  <c r="AL2401" i="109"/>
  <c r="AN579" i="109"/>
  <c r="AO797" i="109" s="1"/>
  <c r="AM1025" i="109"/>
  <c r="AM2228" i="109" s="1"/>
  <c r="AN571" i="109"/>
  <c r="AO789" i="109" s="1"/>
  <c r="AL2363" i="109"/>
  <c r="AL2388" i="109"/>
  <c r="AM992" i="109"/>
  <c r="AM2195" i="109" s="1"/>
  <c r="AN528" i="109"/>
  <c r="AO746" i="109" s="1"/>
  <c r="AN525" i="109"/>
  <c r="AO743" i="109" s="1"/>
  <c r="AN539" i="109"/>
  <c r="AO757" i="109" s="1"/>
  <c r="AV810" i="109"/>
  <c r="AM1003" i="109"/>
  <c r="AM2206" i="109" s="1"/>
  <c r="AO597" i="109"/>
  <c r="AP815" i="109" s="1"/>
  <c r="AM954" i="109"/>
  <c r="AM2157" i="109" s="1"/>
  <c r="AL2426" i="109"/>
  <c r="AM1030" i="109"/>
  <c r="AM2233" i="109" s="1"/>
  <c r="AN569" i="109"/>
  <c r="AO787" i="109" s="1"/>
  <c r="AN530" i="109"/>
  <c r="AO748" i="109" s="1"/>
  <c r="AO598" i="109"/>
  <c r="AP816" i="109" s="1"/>
  <c r="AO993" i="109"/>
  <c r="AO2196" i="109" s="1"/>
  <c r="AN558" i="109"/>
  <c r="AO776" i="109" s="1"/>
  <c r="AO1037" i="109"/>
  <c r="AO2240" i="109" s="1"/>
  <c r="AN591" i="109"/>
  <c r="AO809" i="109" s="1"/>
  <c r="AO985" i="109"/>
  <c r="AO2188" i="109" s="1"/>
  <c r="AN526" i="109"/>
  <c r="AO744" i="109" s="1"/>
  <c r="AL2314" i="109"/>
  <c r="AM2425" i="109"/>
  <c r="AN469" i="109"/>
  <c r="AO687" i="109" s="1"/>
  <c r="AL2371" i="109"/>
  <c r="AN550" i="109"/>
  <c r="AO768" i="109" s="1"/>
  <c r="AM1000" i="109"/>
  <c r="AM2203" i="109" s="1"/>
  <c r="AM948" i="109"/>
  <c r="AM2151" i="109" s="1"/>
  <c r="AO606" i="109"/>
  <c r="AP824" i="109" s="1"/>
  <c r="AM2402" i="109"/>
  <c r="AO565" i="109"/>
  <c r="AP783" i="109" s="1"/>
  <c r="AL2384" i="109"/>
  <c r="AL2370" i="109"/>
  <c r="AU508" i="109"/>
  <c r="AW726" i="109" s="1"/>
  <c r="AV726" i="109"/>
  <c r="AL2435" i="109"/>
  <c r="AL2387" i="109"/>
  <c r="AN595" i="109"/>
  <c r="AO813" i="109" s="1"/>
  <c r="AM2422" i="109"/>
  <c r="AO596" i="109"/>
  <c r="AP814" i="109" s="1"/>
  <c r="AL2362" i="109"/>
  <c r="AU512" i="109"/>
  <c r="AW730" i="109" s="1"/>
  <c r="AV730" i="109"/>
  <c r="AN589" i="109"/>
  <c r="AO807" i="109" s="1"/>
  <c r="AO1036" i="109"/>
  <c r="AO2239" i="109" s="1"/>
  <c r="AL2390" i="109"/>
  <c r="AM937" i="109"/>
  <c r="AM2140" i="109" s="1"/>
  <c r="AM2333" i="109" s="1"/>
  <c r="AL2358" i="109"/>
  <c r="AM960" i="109"/>
  <c r="AM2163" i="109" s="1"/>
  <c r="AL2395" i="109"/>
  <c r="AM607" i="109"/>
  <c r="AM608" i="109" s="1"/>
  <c r="AL1043" i="109"/>
  <c r="AM943" i="109"/>
  <c r="AM2146" i="109" s="1"/>
  <c r="AL2339" i="109"/>
  <c r="AL2272" i="109"/>
  <c r="AL2331" i="109"/>
  <c r="AI28" i="119"/>
  <c r="AI29" i="119"/>
  <c r="AL2260" i="109"/>
  <c r="AN485" i="109"/>
  <c r="AO703" i="109" s="1"/>
  <c r="AN1916" i="109"/>
  <c r="AN2052" i="109" s="1"/>
  <c r="AP1946" i="109"/>
  <c r="AU502" i="109"/>
  <c r="AW720" i="109" s="1"/>
  <c r="AN507" i="109"/>
  <c r="AO725" i="109" s="1"/>
  <c r="AL2316" i="109"/>
  <c r="AM919" i="109"/>
  <c r="AM2123" i="109" s="1"/>
  <c r="AO1919" i="109"/>
  <c r="AN493" i="109"/>
  <c r="AO711" i="109" s="1"/>
  <c r="AE47" i="119"/>
  <c r="AP1953" i="109"/>
  <c r="AL2324" i="109"/>
  <c r="AO1925" i="109"/>
  <c r="AM2336" i="109"/>
  <c r="AN940" i="109"/>
  <c r="AN2143" i="109" s="1"/>
  <c r="AU496" i="109"/>
  <c r="AW714" i="109" s="1"/>
  <c r="AN452" i="109"/>
  <c r="AO670" i="109" s="1"/>
  <c r="AO1926" i="109"/>
  <c r="AO1903" i="109"/>
  <c r="AO2102" i="109" s="1"/>
  <c r="AN2295" i="109"/>
  <c r="AU434" i="109"/>
  <c r="AW652" i="109" s="1"/>
  <c r="AN439" i="109"/>
  <c r="AO657" i="109" s="1"/>
  <c r="AO605" i="109"/>
  <c r="AP823" i="109" s="1"/>
  <c r="AN489" i="109"/>
  <c r="AO707" i="109" s="1"/>
  <c r="AR891" i="109"/>
  <c r="AR455" i="109"/>
  <c r="AS673" i="109" s="1"/>
  <c r="AK2246" i="109"/>
  <c r="AO393" i="109"/>
  <c r="AP611" i="109" s="1"/>
  <c r="AJ2439" i="109"/>
  <c r="AR483" i="109"/>
  <c r="AS701" i="109" s="1"/>
  <c r="AL2253" i="109"/>
  <c r="AM839" i="109"/>
  <c r="AM2060" i="109" s="1"/>
  <c r="AU458" i="109"/>
  <c r="AW676" i="109" s="1"/>
  <c r="AV676" i="109"/>
  <c r="AL2318" i="109"/>
  <c r="AL2282" i="109"/>
  <c r="AO1849" i="109"/>
  <c r="AU444" i="109"/>
  <c r="AW662" i="109" s="1"/>
  <c r="AL2251" i="109"/>
  <c r="AN491" i="109"/>
  <c r="AO709" i="109" s="1"/>
  <c r="AM927" i="109"/>
  <c r="AM2131" i="109" s="1"/>
  <c r="AL2338" i="109"/>
  <c r="AM942" i="109"/>
  <c r="AM2145" i="109" s="1"/>
  <c r="AM2286" i="109"/>
  <c r="AN880" i="109"/>
  <c r="AN2093" i="109" s="1"/>
  <c r="AU403" i="109"/>
  <c r="AW621" i="109" s="1"/>
  <c r="AV621" i="109"/>
  <c r="AN416" i="109"/>
  <c r="AO634" i="109" s="1"/>
  <c r="AJ23" i="119"/>
  <c r="AJ25" i="119" s="1"/>
  <c r="AK21" i="119"/>
  <c r="AP1954" i="109"/>
  <c r="AL2320" i="109"/>
  <c r="AM923" i="109"/>
  <c r="AM2127" i="109" s="1"/>
  <c r="AM831" i="109"/>
  <c r="AM2058" i="109" s="1"/>
  <c r="AM864" i="109"/>
  <c r="AM2079" i="109" s="1"/>
  <c r="AL2274" i="109"/>
  <c r="AM866" i="109"/>
  <c r="AM2081" i="109" s="1"/>
  <c r="AF42" i="119"/>
  <c r="AF48" i="119" s="1"/>
  <c r="AF49" i="119" s="1"/>
  <c r="AN938" i="109"/>
  <c r="AN2141" i="109" s="1"/>
  <c r="AH40" i="119"/>
  <c r="AH30" i="119"/>
  <c r="AM2052" i="109"/>
  <c r="AM846" i="109"/>
  <c r="AM2067" i="109" s="1"/>
  <c r="AL2286" i="109"/>
  <c r="AM825" i="109"/>
  <c r="BF33" i="119" s="1"/>
  <c r="AM935" i="109"/>
  <c r="AM2138" i="109" s="1"/>
  <c r="AM2437" i="109"/>
  <c r="AN829" i="109"/>
  <c r="AN2056" i="109" s="1"/>
  <c r="AM2277" i="109"/>
  <c r="AN870" i="109"/>
  <c r="AN2084" i="109" s="1"/>
  <c r="AN395" i="109"/>
  <c r="AO613" i="109" s="1"/>
  <c r="AG40" i="119"/>
  <c r="AG30" i="119"/>
  <c r="AE48" i="119"/>
  <c r="AN428" i="109"/>
  <c r="AO646" i="109" s="1"/>
  <c r="AN505" i="109"/>
  <c r="AO723" i="109" s="1"/>
  <c r="AM894" i="109"/>
  <c r="AM2105" i="109" s="1"/>
  <c r="AL608" i="109"/>
  <c r="AL2266" i="109"/>
  <c r="AN410" i="109"/>
  <c r="AO628" i="109" s="1"/>
  <c r="AL2329" i="109"/>
  <c r="AM932" i="109"/>
  <c r="AM2136" i="109" s="1"/>
  <c r="AP1915" i="109"/>
  <c r="AN499" i="109"/>
  <c r="AO717" i="109" s="1"/>
  <c r="AL2322" i="109"/>
  <c r="AO1012" i="109" l="1"/>
  <c r="AO2215" i="109" s="1"/>
  <c r="AN2334" i="109"/>
  <c r="AN2424" i="109"/>
  <c r="AN990" i="109"/>
  <c r="AO1028" i="109"/>
  <c r="AO2231" i="109" s="1"/>
  <c r="AO2424" i="109" s="1"/>
  <c r="AN2193" i="109"/>
  <c r="AO2229" i="109"/>
  <c r="AN2223" i="109"/>
  <c r="AN2416" i="109" s="1"/>
  <c r="AM2187" i="109"/>
  <c r="AM2380" i="109" s="1"/>
  <c r="AN2213" i="109"/>
  <c r="AN2406" i="109" s="1"/>
  <c r="AM2177" i="109"/>
  <c r="AM2370" i="109" s="1"/>
  <c r="AN2235" i="109"/>
  <c r="AN2428" i="109" s="1"/>
  <c r="AM2197" i="109"/>
  <c r="AM2390" i="109" s="1"/>
  <c r="AN974" i="109"/>
  <c r="AN2177" i="109" s="1"/>
  <c r="AN2385" i="109"/>
  <c r="AN2365" i="109"/>
  <c r="AM2355" i="109"/>
  <c r="AM2310" i="109"/>
  <c r="AM2312" i="109"/>
  <c r="AM2189" i="109"/>
  <c r="AM2382" i="109" s="1"/>
  <c r="AN2219" i="109"/>
  <c r="AN2412" i="109" s="1"/>
  <c r="AM2202" i="109"/>
  <c r="AM2395" i="109" s="1"/>
  <c r="AM2214" i="109"/>
  <c r="AM2407" i="109" s="1"/>
  <c r="AM2175" i="109"/>
  <c r="AM2368" i="109" s="1"/>
  <c r="AM2191" i="109"/>
  <c r="AM2384" i="109" s="1"/>
  <c r="AM2133" i="109"/>
  <c r="AM2326" i="109" s="1"/>
  <c r="AM2129" i="109"/>
  <c r="AM2322" i="109" s="1"/>
  <c r="AN909" i="109"/>
  <c r="AM2113" i="109"/>
  <c r="AN2205" i="109"/>
  <c r="AN2398" i="109" s="1"/>
  <c r="AM2234" i="109"/>
  <c r="AM2427" i="109" s="1"/>
  <c r="AN2209" i="109"/>
  <c r="AN2402" i="109" s="1"/>
  <c r="AM2201" i="109"/>
  <c r="AM2394" i="109" s="1"/>
  <c r="AM2347" i="109"/>
  <c r="AM2363" i="109"/>
  <c r="AM2372" i="109"/>
  <c r="AM2345" i="109"/>
  <c r="AM2358" i="109"/>
  <c r="AM2391" i="109"/>
  <c r="AM2435" i="109"/>
  <c r="AM2405" i="109"/>
  <c r="AN2176" i="109"/>
  <c r="AN2369" i="109" s="1"/>
  <c r="AM2415" i="109"/>
  <c r="AM2409" i="109"/>
  <c r="AM2352" i="109"/>
  <c r="AM2403" i="109"/>
  <c r="AM2166" i="109"/>
  <c r="AM2359" i="109" s="1"/>
  <c r="AN2204" i="109"/>
  <c r="AN2397" i="109" s="1"/>
  <c r="AM2226" i="109"/>
  <c r="AM2419" i="109" s="1"/>
  <c r="AM2241" i="109"/>
  <c r="AM2434" i="109" s="1"/>
  <c r="AN2207" i="109"/>
  <c r="AN2400" i="109" s="1"/>
  <c r="AM2158" i="109"/>
  <c r="AM2351" i="109" s="1"/>
  <c r="AM2183" i="109"/>
  <c r="AM2376" i="109" s="1"/>
  <c r="AM2193" i="109"/>
  <c r="AM2386" i="109" s="1"/>
  <c r="AM2182" i="109"/>
  <c r="AM2375" i="109" s="1"/>
  <c r="AN2121" i="109"/>
  <c r="AM2401" i="109"/>
  <c r="AM2354" i="109"/>
  <c r="AN2410" i="109"/>
  <c r="AN2437" i="109"/>
  <c r="AM2282" i="109"/>
  <c r="AN2404" i="109"/>
  <c r="AM2292" i="109"/>
  <c r="AM2313" i="109"/>
  <c r="AN2393" i="109"/>
  <c r="AM2383" i="109"/>
  <c r="AN2420" i="109"/>
  <c r="AM2167" i="109"/>
  <c r="AM2360" i="109" s="1"/>
  <c r="AM2218" i="109"/>
  <c r="AM2411" i="109" s="1"/>
  <c r="AM2238" i="109"/>
  <c r="AM2431" i="109" s="1"/>
  <c r="AN2221" i="109"/>
  <c r="AN2414" i="109" s="1"/>
  <c r="AN2236" i="109"/>
  <c r="AN2429" i="109" s="1"/>
  <c r="AM2303" i="109"/>
  <c r="AN2180" i="109"/>
  <c r="AN2373" i="109" s="1"/>
  <c r="AM2194" i="109"/>
  <c r="AM2387" i="109" s="1"/>
  <c r="AN2232" i="109"/>
  <c r="AN2425" i="109" s="1"/>
  <c r="AM2181" i="109"/>
  <c r="AM2374" i="109" s="1"/>
  <c r="AN2184" i="109"/>
  <c r="AN2377" i="109" s="1"/>
  <c r="AM2168" i="109"/>
  <c r="AM2361" i="109" s="1"/>
  <c r="AM2115" i="109"/>
  <c r="AM2308" i="109" s="1"/>
  <c r="AM2185" i="109"/>
  <c r="AM2378" i="109" s="1"/>
  <c r="AN2225" i="109"/>
  <c r="AN2418" i="109" s="1"/>
  <c r="AM2160" i="109"/>
  <c r="AM2353" i="109" s="1"/>
  <c r="AM2148" i="109"/>
  <c r="AM2341" i="109" s="1"/>
  <c r="AM2171" i="109"/>
  <c r="AM2364" i="109" s="1"/>
  <c r="AW512" i="109"/>
  <c r="AX730" i="109" s="1"/>
  <c r="AX549" i="109"/>
  <c r="AY767" i="109" s="1"/>
  <c r="BA487" i="109"/>
  <c r="BB705" i="109" s="1"/>
  <c r="AX592" i="109"/>
  <c r="AY810" i="109" s="1"/>
  <c r="AX537" i="109"/>
  <c r="AY755" i="109" s="1"/>
  <c r="AW403" i="109"/>
  <c r="AX621" i="109" s="1"/>
  <c r="AW444" i="109"/>
  <c r="AX662" i="109" s="1"/>
  <c r="AW556" i="109"/>
  <c r="AX774" i="109" s="1"/>
  <c r="AW547" i="109"/>
  <c r="AX765" i="109" s="1"/>
  <c r="AX600" i="109"/>
  <c r="AY818" i="109" s="1"/>
  <c r="BA504" i="109"/>
  <c r="BB722" i="109" s="1"/>
  <c r="AX604" i="109"/>
  <c r="AY822" i="109" s="1"/>
  <c r="AW434" i="109"/>
  <c r="AX652" i="109" s="1"/>
  <c r="AW496" i="109"/>
  <c r="AX714" i="109" s="1"/>
  <c r="AW502" i="109"/>
  <c r="AX720" i="109" s="1"/>
  <c r="AW508" i="109"/>
  <c r="AX726" i="109" s="1"/>
  <c r="BB584" i="109"/>
  <c r="BC802" i="109" s="1"/>
  <c r="BB2035" i="109"/>
  <c r="BB1927" i="109"/>
  <c r="BB1983" i="109"/>
  <c r="BB2041" i="109"/>
  <c r="BB1929" i="109"/>
  <c r="BB2026" i="109"/>
  <c r="BB2011" i="109"/>
  <c r="BB2042" i="109"/>
  <c r="BB1960" i="109"/>
  <c r="BB2037" i="109"/>
  <c r="BB1992" i="109"/>
  <c r="BB2022" i="109"/>
  <c r="BB1988" i="109"/>
  <c r="BB1958" i="109"/>
  <c r="BB1961" i="109"/>
  <c r="BB2018" i="109"/>
  <c r="BB2040" i="109"/>
  <c r="BB1956" i="109"/>
  <c r="BB2020" i="109"/>
  <c r="BB1998" i="109"/>
  <c r="BB2002" i="109"/>
  <c r="BB1944" i="109"/>
  <c r="BB1991" i="109"/>
  <c r="BB1952" i="109"/>
  <c r="BB2012" i="109"/>
  <c r="BB1993" i="109"/>
  <c r="BB1955" i="109"/>
  <c r="BB1937" i="109"/>
  <c r="BB2046" i="109"/>
  <c r="BB2023" i="109"/>
  <c r="BB2000" i="109"/>
  <c r="BB2044" i="109"/>
  <c r="BB1949" i="109"/>
  <c r="BB1982" i="109"/>
  <c r="BB2034" i="109"/>
  <c r="BB2010" i="109"/>
  <c r="BB2006" i="109"/>
  <c r="BB2049" i="109"/>
  <c r="BB1959" i="109"/>
  <c r="BB1889" i="109"/>
  <c r="BB1996" i="109"/>
  <c r="BB1942" i="109"/>
  <c r="BB2025" i="109"/>
  <c r="BB1863" i="109"/>
  <c r="BB1950" i="109"/>
  <c r="BB2005" i="109"/>
  <c r="BA1928" i="109"/>
  <c r="BB1939" i="109"/>
  <c r="BB1986" i="109"/>
  <c r="BB2024" i="109"/>
  <c r="BC1994" i="109"/>
  <c r="BB1984" i="109"/>
  <c r="BB1957" i="109"/>
  <c r="BB1997" i="109"/>
  <c r="BB2009" i="109"/>
  <c r="BC2001" i="109"/>
  <c r="BB2031" i="109"/>
  <c r="BB2039" i="109"/>
  <c r="BB2019" i="109"/>
  <c r="BB1884" i="109"/>
  <c r="BB1962" i="109"/>
  <c r="BC2003" i="109"/>
  <c r="BB1856" i="109"/>
  <c r="BB1933" i="109"/>
  <c r="BB2051" i="109"/>
  <c r="BB2015" i="109"/>
  <c r="BB2047" i="109"/>
  <c r="BB2027" i="109"/>
  <c r="BB1900" i="109"/>
  <c r="BD2032" i="109"/>
  <c r="BB2045" i="109"/>
  <c r="BB2028" i="109"/>
  <c r="BC2050" i="109"/>
  <c r="BB1981" i="109"/>
  <c r="BB1990" i="109"/>
  <c r="BB1879" i="109"/>
  <c r="BB1935" i="109"/>
  <c r="BB2007" i="109"/>
  <c r="BB2021" i="109"/>
  <c r="BC2036" i="109"/>
  <c r="BB2033" i="109"/>
  <c r="BB1999" i="109"/>
  <c r="BA1923" i="109"/>
  <c r="BB2030" i="109"/>
  <c r="BB1985" i="109"/>
  <c r="BB1951" i="109"/>
  <c r="BB2043" i="109"/>
  <c r="BB1987" i="109"/>
  <c r="BB2016" i="109"/>
  <c r="BB2017" i="109"/>
  <c r="BB2038" i="109"/>
  <c r="BA1881" i="109"/>
  <c r="BB2048" i="109"/>
  <c r="BB2014" i="109"/>
  <c r="BB2008" i="109"/>
  <c r="BB1931" i="109"/>
  <c r="BB2013" i="109"/>
  <c r="BB2029" i="109"/>
  <c r="BB1995" i="109"/>
  <c r="AW458" i="109"/>
  <c r="AX676" i="109" s="1"/>
  <c r="AW535" i="109"/>
  <c r="AX753" i="109" s="1"/>
  <c r="BD1980" i="109"/>
  <c r="BD1979" i="109"/>
  <c r="BA534" i="109"/>
  <c r="BB752" i="109" s="1"/>
  <c r="BD1976" i="109"/>
  <c r="BG1975" i="109"/>
  <c r="BH1975" i="109" s="1"/>
  <c r="BD1972" i="109"/>
  <c r="BE1973" i="109"/>
  <c r="BF1973" i="109" s="1"/>
  <c r="BD1974" i="109"/>
  <c r="BB1964" i="109"/>
  <c r="BF1970" i="109"/>
  <c r="BE1967" i="109"/>
  <c r="BF1966" i="109"/>
  <c r="AN1007" i="109"/>
  <c r="AN2210" i="109" s="1"/>
  <c r="AN966" i="109"/>
  <c r="AN2169" i="109" s="1"/>
  <c r="AN2362" i="109" s="1"/>
  <c r="AN982" i="109"/>
  <c r="AN2185" i="109" s="1"/>
  <c r="AO1020" i="109"/>
  <c r="AO1024" i="109"/>
  <c r="AO2227" i="109" s="1"/>
  <c r="AO2420" i="109" s="1"/>
  <c r="AN991" i="109"/>
  <c r="AN2194" i="109" s="1"/>
  <c r="AM2266" i="109"/>
  <c r="AN987" i="109"/>
  <c r="AN2190" i="109" s="1"/>
  <c r="AO997" i="109"/>
  <c r="AO2200" i="109" s="1"/>
  <c r="AN956" i="109"/>
  <c r="AN961" i="109"/>
  <c r="AN975" i="109"/>
  <c r="AN2178" i="109" s="1"/>
  <c r="AN980" i="109"/>
  <c r="AN1013" i="109"/>
  <c r="AN2216" i="109" s="1"/>
  <c r="AN1023" i="109"/>
  <c r="AN2226" i="109" s="1"/>
  <c r="AN911" i="109"/>
  <c r="AN2115" i="109" s="1"/>
  <c r="AN2408" i="109"/>
  <c r="AN984" i="109"/>
  <c r="AN2187" i="109" s="1"/>
  <c r="AO1006" i="109"/>
  <c r="AO2209" i="109" s="1"/>
  <c r="AO1029" i="109"/>
  <c r="AO2232" i="109" s="1"/>
  <c r="AN905" i="109"/>
  <c r="AN2109" i="109" s="1"/>
  <c r="AO1002" i="109"/>
  <c r="AO2205" i="109" s="1"/>
  <c r="AN1019" i="109"/>
  <c r="AN1035" i="109"/>
  <c r="AN2238" i="109" s="1"/>
  <c r="AO973" i="109"/>
  <c r="AO2176" i="109" s="1"/>
  <c r="AO1001" i="109"/>
  <c r="AO1016" i="109"/>
  <c r="AN915" i="109"/>
  <c r="AN916" i="109"/>
  <c r="AN1009" i="109"/>
  <c r="AN2212" i="109" s="1"/>
  <c r="AN995" i="109"/>
  <c r="AN976" i="109"/>
  <c r="AN978" i="109"/>
  <c r="AN999" i="109"/>
  <c r="AN2202" i="109" s="1"/>
  <c r="AN888" i="109"/>
  <c r="AN2099" i="109" s="1"/>
  <c r="AN921" i="109"/>
  <c r="AN2125" i="109" s="1"/>
  <c r="AN1027" i="109"/>
  <c r="AN2230" i="109" s="1"/>
  <c r="AO1010" i="109"/>
  <c r="AO969" i="109"/>
  <c r="AO2172" i="109" s="1"/>
  <c r="AN994" i="109"/>
  <c r="AN2197" i="109" s="1"/>
  <c r="AO1033" i="109"/>
  <c r="AO2236" i="109" s="1"/>
  <c r="AO1022" i="109"/>
  <c r="AO2225" i="109" s="1"/>
  <c r="AN963" i="109"/>
  <c r="AN2166" i="109" s="1"/>
  <c r="AN955" i="109"/>
  <c r="AN2158" i="109" s="1"/>
  <c r="AN998" i="109"/>
  <c r="AN2201" i="109" s="1"/>
  <c r="AN959" i="109"/>
  <c r="AN2162" i="109" s="1"/>
  <c r="AO1018" i="109"/>
  <c r="AN968" i="109"/>
  <c r="AN2171" i="109" s="1"/>
  <c r="AN972" i="109"/>
  <c r="AN2175" i="109" s="1"/>
  <c r="AO1004" i="109"/>
  <c r="AO1008" i="109"/>
  <c r="AO2211" i="109" s="1"/>
  <c r="AN1039" i="109"/>
  <c r="AN2242" i="109" s="1"/>
  <c r="AO989" i="109"/>
  <c r="AN967" i="109"/>
  <c r="AN2170" i="109" s="1"/>
  <c r="AN913" i="109"/>
  <c r="AN875" i="109"/>
  <c r="AN2089" i="109" s="1"/>
  <c r="AN929" i="109"/>
  <c r="AN2133" i="109" s="1"/>
  <c r="AN906" i="109"/>
  <c r="AN2110" i="109" s="1"/>
  <c r="AN925" i="109"/>
  <c r="AN1038" i="109"/>
  <c r="AN957" i="109"/>
  <c r="AN988" i="109"/>
  <c r="AN1025" i="109"/>
  <c r="AO1041" i="109"/>
  <c r="AO2244" i="109" s="1"/>
  <c r="AO1034" i="109"/>
  <c r="AO2237" i="109" s="1"/>
  <c r="AO981" i="109"/>
  <c r="AO2184" i="109" s="1"/>
  <c r="AN965" i="109"/>
  <c r="AN962" i="109"/>
  <c r="AN2165" i="109" s="1"/>
  <c r="AN979" i="109"/>
  <c r="AN2182" i="109" s="1"/>
  <c r="AN1005" i="109"/>
  <c r="AN964" i="109"/>
  <c r="AO977" i="109"/>
  <c r="AO2180" i="109" s="1"/>
  <c r="AO1014" i="109"/>
  <c r="AO2217" i="109" s="1"/>
  <c r="AN951" i="109"/>
  <c r="AN2154" i="109" s="1"/>
  <c r="AO1032" i="109"/>
  <c r="AN1031" i="109"/>
  <c r="AN2234" i="109" s="1"/>
  <c r="AN986" i="109"/>
  <c r="AN1011" i="109"/>
  <c r="AN1015" i="109"/>
  <c r="AN2218" i="109" s="1"/>
  <c r="AN949" i="109"/>
  <c r="AN958" i="109"/>
  <c r="AN945" i="109"/>
  <c r="AK2439" i="109"/>
  <c r="AM2350" i="109"/>
  <c r="AM2396" i="109"/>
  <c r="AO2432" i="109"/>
  <c r="AP1036" i="109"/>
  <c r="AP2239" i="109" s="1"/>
  <c r="AP596" i="109"/>
  <c r="AQ814" i="109" s="1"/>
  <c r="AM2302" i="109"/>
  <c r="AO2381" i="109"/>
  <c r="AP985" i="109"/>
  <c r="AP2188" i="109" s="1"/>
  <c r="AO2389" i="109"/>
  <c r="AP993" i="109"/>
  <c r="AP2196" i="109" s="1"/>
  <c r="AP597" i="109"/>
  <c r="AQ815" i="109" s="1"/>
  <c r="AO470" i="109"/>
  <c r="AP688" i="109" s="1"/>
  <c r="AM2315" i="109"/>
  <c r="AO519" i="109"/>
  <c r="AP737" i="109" s="1"/>
  <c r="AM2379" i="109"/>
  <c r="AN983" i="109"/>
  <c r="AN2186" i="109" s="1"/>
  <c r="AP588" i="109"/>
  <c r="AQ806" i="109" s="1"/>
  <c r="AP566" i="109"/>
  <c r="AQ784" i="109" s="1"/>
  <c r="AP586" i="109"/>
  <c r="AQ804" i="109" s="1"/>
  <c r="AO2408" i="109"/>
  <c r="AP1012" i="109"/>
  <c r="AP2215" i="109" s="1"/>
  <c r="AO573" i="109"/>
  <c r="AP791" i="109" s="1"/>
  <c r="AP574" i="109"/>
  <c r="AQ792" i="109" s="1"/>
  <c r="AO523" i="109"/>
  <c r="AP741" i="109" s="1"/>
  <c r="AO551" i="109"/>
  <c r="AP769" i="109" s="1"/>
  <c r="AM2417" i="109"/>
  <c r="AN1021" i="109"/>
  <c r="AN2224" i="109" s="1"/>
  <c r="AP593" i="109"/>
  <c r="AQ811" i="109" s="1"/>
  <c r="AO529" i="109"/>
  <c r="AP747" i="109" s="1"/>
  <c r="AS524" i="109"/>
  <c r="AT742" i="109" s="1"/>
  <c r="AN2433" i="109"/>
  <c r="AO479" i="109"/>
  <c r="AP697" i="109" s="1"/>
  <c r="AM2392" i="109"/>
  <c r="AN996" i="109"/>
  <c r="AN2199" i="109" s="1"/>
  <c r="AL2399" i="109"/>
  <c r="AT601" i="109"/>
  <c r="AU819" i="109" s="1"/>
  <c r="AM2356" i="109"/>
  <c r="AN960" i="109"/>
  <c r="AN2163" i="109" s="1"/>
  <c r="AO595" i="109"/>
  <c r="AP813" i="109" s="1"/>
  <c r="AP565" i="109"/>
  <c r="AQ783" i="109" s="1"/>
  <c r="AP606" i="109"/>
  <c r="AQ824" i="109" s="1"/>
  <c r="AM2344" i="109"/>
  <c r="AN948" i="109"/>
  <c r="AN2151" i="109" s="1"/>
  <c r="AO550" i="109"/>
  <c r="AP768" i="109" s="1"/>
  <c r="AO469" i="109"/>
  <c r="AP687" i="109" s="1"/>
  <c r="AO526" i="109"/>
  <c r="AP744" i="109" s="1"/>
  <c r="AO558" i="109"/>
  <c r="AP776" i="109" s="1"/>
  <c r="AP598" i="109"/>
  <c r="AQ816" i="109" s="1"/>
  <c r="AO569" i="109"/>
  <c r="AP787" i="109" s="1"/>
  <c r="AO528" i="109"/>
  <c r="AP746" i="109" s="1"/>
  <c r="AO579" i="109"/>
  <c r="AP797" i="109" s="1"/>
  <c r="AO602" i="109"/>
  <c r="AP820" i="109" s="1"/>
  <c r="AO918" i="109"/>
  <c r="AO2122" i="109" s="1"/>
  <c r="AO513" i="109"/>
  <c r="AP731" i="109" s="1"/>
  <c r="AO522" i="109"/>
  <c r="AP740" i="109" s="1"/>
  <c r="AP580" i="109"/>
  <c r="AQ798" i="109" s="1"/>
  <c r="AO603" i="109"/>
  <c r="AP821" i="109" s="1"/>
  <c r="AO477" i="109"/>
  <c r="AP695" i="109" s="1"/>
  <c r="AM2343" i="109"/>
  <c r="AN947" i="109"/>
  <c r="AN2150" i="109" s="1"/>
  <c r="AO990" i="109"/>
  <c r="AO554" i="109"/>
  <c r="AP772" i="109" s="1"/>
  <c r="AO540" i="109"/>
  <c r="AP758" i="109" s="1"/>
  <c r="AS514" i="109"/>
  <c r="AT732" i="109" s="1"/>
  <c r="AO509" i="109"/>
  <c r="AP727" i="109" s="1"/>
  <c r="AO917" i="109"/>
  <c r="AO481" i="109"/>
  <c r="AP699" i="109" s="1"/>
  <c r="AO552" i="109"/>
  <c r="AP770" i="109" s="1"/>
  <c r="AO501" i="109"/>
  <c r="AP719" i="109" s="1"/>
  <c r="AP553" i="109"/>
  <c r="AQ771" i="109" s="1"/>
  <c r="AP568" i="109"/>
  <c r="AQ786" i="109" s="1"/>
  <c r="AO599" i="109"/>
  <c r="AP817" i="109" s="1"/>
  <c r="AN944" i="109"/>
  <c r="AN2147" i="109" s="1"/>
  <c r="AP582" i="109"/>
  <c r="AQ800" i="109" s="1"/>
  <c r="AO543" i="109"/>
  <c r="AP761" i="109" s="1"/>
  <c r="AT576" i="109"/>
  <c r="AU794" i="109" s="1"/>
  <c r="AM2362" i="109"/>
  <c r="AO518" i="109"/>
  <c r="AP736" i="109" s="1"/>
  <c r="AS581" i="109"/>
  <c r="AT799" i="109" s="1"/>
  <c r="AO544" i="109"/>
  <c r="AP762" i="109" s="1"/>
  <c r="AM2371" i="109"/>
  <c r="AO559" i="109"/>
  <c r="AP777" i="109" s="1"/>
  <c r="AM2357" i="109"/>
  <c r="AO591" i="109"/>
  <c r="AP809" i="109" s="1"/>
  <c r="AO966" i="109"/>
  <c r="AO530" i="109"/>
  <c r="AP748" i="109" s="1"/>
  <c r="AM2426" i="109"/>
  <c r="AN1030" i="109"/>
  <c r="AN2233" i="109" s="1"/>
  <c r="AO539" i="109"/>
  <c r="AP757" i="109" s="1"/>
  <c r="AM2388" i="109"/>
  <c r="AN992" i="109"/>
  <c r="AN2195" i="109" s="1"/>
  <c r="AM2367" i="109"/>
  <c r="AN971" i="109"/>
  <c r="AN2174" i="109" s="1"/>
  <c r="AP561" i="109"/>
  <c r="AQ779" i="109" s="1"/>
  <c r="AO2436" i="109"/>
  <c r="AP1040" i="109"/>
  <c r="AP2243" i="109" s="1"/>
  <c r="AP541" i="109"/>
  <c r="AQ759" i="109" s="1"/>
  <c r="AM2346" i="109"/>
  <c r="AN950" i="109"/>
  <c r="AN2153" i="109" s="1"/>
  <c r="AO546" i="109"/>
  <c r="AP764" i="109" s="1"/>
  <c r="AM2413" i="109"/>
  <c r="AN1017" i="109"/>
  <c r="AN2220" i="109" s="1"/>
  <c r="AO548" i="109"/>
  <c r="AP766" i="109" s="1"/>
  <c r="AS517" i="109"/>
  <c r="AT735" i="109" s="1"/>
  <c r="AO536" i="109"/>
  <c r="AP754" i="109" s="1"/>
  <c r="AO555" i="109"/>
  <c r="AP773" i="109" s="1"/>
  <c r="AO480" i="109"/>
  <c r="AP698" i="109" s="1"/>
  <c r="AM2348" i="109"/>
  <c r="AN952" i="109"/>
  <c r="AN2155" i="109" s="1"/>
  <c r="AL2356" i="109"/>
  <c r="AN937" i="109"/>
  <c r="AN2140" i="109" s="1"/>
  <c r="AN2333" i="109" s="1"/>
  <c r="AO575" i="109"/>
  <c r="AP793" i="109" s="1"/>
  <c r="AO542" i="109"/>
  <c r="AP760" i="109" s="1"/>
  <c r="AT557" i="109"/>
  <c r="AU775" i="109" s="1"/>
  <c r="AP545" i="109"/>
  <c r="AQ763" i="109" s="1"/>
  <c r="AM2349" i="109"/>
  <c r="AN953" i="109"/>
  <c r="AN2156" i="109" s="1"/>
  <c r="AO564" i="109"/>
  <c r="AP782" i="109" s="1"/>
  <c r="AO515" i="109"/>
  <c r="AP733" i="109" s="1"/>
  <c r="AN2381" i="109"/>
  <c r="AO531" i="109"/>
  <c r="AP749" i="109" s="1"/>
  <c r="AN2389" i="109"/>
  <c r="AN954" i="109"/>
  <c r="AN2157" i="109" s="1"/>
  <c r="AO532" i="109"/>
  <c r="AP750" i="109" s="1"/>
  <c r="AO520" i="109"/>
  <c r="AP738" i="109" s="1"/>
  <c r="AO563" i="109"/>
  <c r="AP781" i="109" s="1"/>
  <c r="AO589" i="109"/>
  <c r="AP807" i="109" s="1"/>
  <c r="AO1042" i="109"/>
  <c r="AO2245" i="109" s="1"/>
  <c r="AP1037" i="109"/>
  <c r="AP2240" i="109" s="1"/>
  <c r="AN1003" i="109"/>
  <c r="AN2206" i="109" s="1"/>
  <c r="AO525" i="109"/>
  <c r="AP743" i="109" s="1"/>
  <c r="AO571" i="109"/>
  <c r="AP789" i="109" s="1"/>
  <c r="AP572" i="109"/>
  <c r="AQ790" i="109" s="1"/>
  <c r="AO521" i="109"/>
  <c r="AP739" i="109" s="1"/>
  <c r="AS585" i="109"/>
  <c r="AT803" i="109" s="1"/>
  <c r="AP570" i="109"/>
  <c r="AQ788" i="109" s="1"/>
  <c r="AO562" i="109"/>
  <c r="AP780" i="109" s="1"/>
  <c r="AP533" i="109"/>
  <c r="AQ751" i="109" s="1"/>
  <c r="AO587" i="109"/>
  <c r="AP805" i="109" s="1"/>
  <c r="AS567" i="109"/>
  <c r="AT785" i="109" s="1"/>
  <c r="AP1026" i="109"/>
  <c r="AP590" i="109"/>
  <c r="AQ808" i="109" s="1"/>
  <c r="AN2366" i="109"/>
  <c r="AO970" i="109"/>
  <c r="AO2173" i="109" s="1"/>
  <c r="AP578" i="109"/>
  <c r="AQ796" i="109" s="1"/>
  <c r="AO475" i="109"/>
  <c r="AP693" i="109" s="1"/>
  <c r="AO583" i="109"/>
  <c r="AP801" i="109" s="1"/>
  <c r="AN946" i="109"/>
  <c r="AN2149" i="109" s="1"/>
  <c r="AO527" i="109"/>
  <c r="AP745" i="109" s="1"/>
  <c r="AO577" i="109"/>
  <c r="AP795" i="109" s="1"/>
  <c r="AS594" i="109"/>
  <c r="AT812" i="109" s="1"/>
  <c r="AL2344" i="109"/>
  <c r="AN1000" i="109"/>
  <c r="AN2203" i="109" s="1"/>
  <c r="AM2423" i="109"/>
  <c r="AN2430" i="109"/>
  <c r="AO974" i="109"/>
  <c r="AO538" i="109"/>
  <c r="AP756" i="109" s="1"/>
  <c r="AN2438" i="109"/>
  <c r="AM2421" i="109"/>
  <c r="AN831" i="109"/>
  <c r="AN2058" i="109" s="1"/>
  <c r="AN927" i="109"/>
  <c r="AL2246" i="109"/>
  <c r="AN2249" i="109"/>
  <c r="AM2324" i="109"/>
  <c r="AM2298" i="109"/>
  <c r="AN894" i="109"/>
  <c r="AN2105" i="109" s="1"/>
  <c r="AH41" i="119"/>
  <c r="AH47" i="119" s="1"/>
  <c r="AM2320" i="109"/>
  <c r="AN923" i="109"/>
  <c r="AN2127" i="109" s="1"/>
  <c r="AN852" i="109"/>
  <c r="AN2073" i="109" s="1"/>
  <c r="AN2286" i="109"/>
  <c r="AO880" i="109"/>
  <c r="AO2093" i="109" s="1"/>
  <c r="AP1903" i="109"/>
  <c r="AP2102" i="109" s="1"/>
  <c r="AO2295" i="109"/>
  <c r="AN2336" i="109"/>
  <c r="AO940" i="109"/>
  <c r="AO2143" i="109" s="1"/>
  <c r="AN943" i="109"/>
  <c r="AN2146" i="109" s="1"/>
  <c r="AN935" i="109"/>
  <c r="AN2138" i="109" s="1"/>
  <c r="AM1043" i="109"/>
  <c r="AM2329" i="109"/>
  <c r="AN932" i="109"/>
  <c r="AN2136" i="109" s="1"/>
  <c r="AO428" i="109"/>
  <c r="AP646" i="109" s="1"/>
  <c r="AE49" i="119"/>
  <c r="AJ28" i="119"/>
  <c r="AJ29" i="119"/>
  <c r="AO938" i="109"/>
  <c r="AO2141" i="109" s="1"/>
  <c r="AM2274" i="109"/>
  <c r="AN866" i="109"/>
  <c r="AN2081" i="109" s="1"/>
  <c r="AM2338" i="109"/>
  <c r="AN942" i="109"/>
  <c r="AN2145" i="109" s="1"/>
  <c r="AV662" i="109"/>
  <c r="AP1849" i="109"/>
  <c r="AP393" i="109"/>
  <c r="AQ611" i="109" s="1"/>
  <c r="AS455" i="109"/>
  <c r="AT673" i="109" s="1"/>
  <c r="AS891" i="109"/>
  <c r="AP605" i="109"/>
  <c r="AQ823" i="109" s="1"/>
  <c r="AO439" i="109"/>
  <c r="AP657" i="109" s="1"/>
  <c r="AV714" i="109"/>
  <c r="AP1925" i="109"/>
  <c r="AP1919" i="109"/>
  <c r="AM2316" i="109"/>
  <c r="AN919" i="109"/>
  <c r="AN2123" i="109" s="1"/>
  <c r="AM2318" i="109"/>
  <c r="AO499" i="109"/>
  <c r="AP717" i="109" s="1"/>
  <c r="AO410" i="109"/>
  <c r="AP628" i="109" s="1"/>
  <c r="AO505" i="109"/>
  <c r="AP723" i="109" s="1"/>
  <c r="AN864" i="109"/>
  <c r="AN2079" i="109" s="1"/>
  <c r="AO395" i="109"/>
  <c r="AP613" i="109" s="1"/>
  <c r="AN2277" i="109"/>
  <c r="AO870" i="109"/>
  <c r="AO2084" i="109" s="1"/>
  <c r="AN825" i="109"/>
  <c r="BG33" i="119" s="1"/>
  <c r="AQ1954" i="109"/>
  <c r="AM2253" i="109"/>
  <c r="AN839" i="109"/>
  <c r="AN2060" i="109" s="1"/>
  <c r="AO829" i="109"/>
  <c r="AO2056" i="109" s="1"/>
  <c r="AO489" i="109"/>
  <c r="AP707" i="109" s="1"/>
  <c r="AO452" i="109"/>
  <c r="AP670" i="109" s="1"/>
  <c r="AL2298" i="109"/>
  <c r="AQ1953" i="109"/>
  <c r="AM2251" i="109"/>
  <c r="AV720" i="109"/>
  <c r="AO1916" i="109"/>
  <c r="AO485" i="109"/>
  <c r="AP703" i="109" s="1"/>
  <c r="AI30" i="119"/>
  <c r="AI40" i="119"/>
  <c r="AM2339" i="109"/>
  <c r="AQ1915" i="109"/>
  <c r="AN846" i="109"/>
  <c r="AN2067" i="109" s="1"/>
  <c r="AN941" i="109"/>
  <c r="AN2144" i="109" s="1"/>
  <c r="AG41" i="119"/>
  <c r="AL21" i="119"/>
  <c r="AK23" i="119"/>
  <c r="AK25" i="119" s="1"/>
  <c r="AO416" i="109"/>
  <c r="AP634" i="109" s="1"/>
  <c r="AO491" i="109"/>
  <c r="AP709" i="109" s="1"/>
  <c r="AS483" i="109"/>
  <c r="AT701" i="109" s="1"/>
  <c r="AN607" i="109"/>
  <c r="AN608" i="109" s="1"/>
  <c r="AV652" i="109"/>
  <c r="AP1926" i="109"/>
  <c r="AM2337" i="109"/>
  <c r="AO493" i="109"/>
  <c r="AP711" i="109" s="1"/>
  <c r="AO507" i="109"/>
  <c r="AP725" i="109" s="1"/>
  <c r="AQ1946" i="109"/>
  <c r="AM2260" i="109"/>
  <c r="AM2331" i="109"/>
  <c r="AM2272" i="109"/>
  <c r="AO2334" i="109" l="1"/>
  <c r="AP1028" i="109"/>
  <c r="AP2231" i="109" s="1"/>
  <c r="AP2424" i="109" s="1"/>
  <c r="AP2229" i="109"/>
  <c r="AP2422" i="109" s="1"/>
  <c r="AO1007" i="109"/>
  <c r="AO2210" i="109" s="1"/>
  <c r="AO2403" i="109" s="1"/>
  <c r="AN2386" i="109"/>
  <c r="AO2169" i="109"/>
  <c r="AN2164" i="109"/>
  <c r="AN2357" i="109" s="1"/>
  <c r="AN2222" i="109"/>
  <c r="AN2415" i="109" s="1"/>
  <c r="AO2121" i="109"/>
  <c r="AO2193" i="109"/>
  <c r="AO2386" i="109" s="1"/>
  <c r="AN2363" i="109"/>
  <c r="AN2355" i="109"/>
  <c r="AO2418" i="109"/>
  <c r="AN2405" i="109"/>
  <c r="AO2398" i="109"/>
  <c r="AO2223" i="109"/>
  <c r="AO2416" i="109" s="1"/>
  <c r="AN2214" i="109"/>
  <c r="AN2407" i="109" s="1"/>
  <c r="AN2189" i="109"/>
  <c r="AN2382" i="109" s="1"/>
  <c r="AO2219" i="109"/>
  <c r="AO2412" i="109" s="1"/>
  <c r="AN2161" i="109"/>
  <c r="AN2354" i="109" s="1"/>
  <c r="AM2306" i="109"/>
  <c r="AN2159" i="109"/>
  <c r="AN2352" i="109" s="1"/>
  <c r="AN2168" i="109"/>
  <c r="AN2361" i="109" s="1"/>
  <c r="AO2207" i="109"/>
  <c r="AO2400" i="109" s="1"/>
  <c r="AN2191" i="109"/>
  <c r="AN2384" i="109" s="1"/>
  <c r="AN2427" i="109"/>
  <c r="AN2375" i="109"/>
  <c r="AO2430" i="109"/>
  <c r="AO2429" i="109"/>
  <c r="AN2423" i="109"/>
  <c r="AN2302" i="109"/>
  <c r="AO2393" i="109"/>
  <c r="AO2221" i="109"/>
  <c r="AO2414" i="109" s="1"/>
  <c r="AO2213" i="109"/>
  <c r="AO2406" i="109" s="1"/>
  <c r="AN2113" i="109"/>
  <c r="AN2306" i="109" s="1"/>
  <c r="AO909" i="109"/>
  <c r="AN2120" i="109"/>
  <c r="AN2313" i="109" s="1"/>
  <c r="AN2152" i="109"/>
  <c r="AN2345" i="109" s="1"/>
  <c r="AN2129" i="109"/>
  <c r="AN2322" i="109" s="1"/>
  <c r="AO2177" i="109"/>
  <c r="AN2411" i="109"/>
  <c r="AN2358" i="109"/>
  <c r="AO2437" i="109"/>
  <c r="AN2282" i="109"/>
  <c r="AN2435" i="109"/>
  <c r="AN2364" i="109"/>
  <c r="AN2351" i="109"/>
  <c r="AN2390" i="109"/>
  <c r="AN2431" i="109"/>
  <c r="AO2425" i="109"/>
  <c r="AN2308" i="109"/>
  <c r="AN2371" i="109"/>
  <c r="AN2383" i="109"/>
  <c r="AN2198" i="109"/>
  <c r="AN2391" i="109" s="1"/>
  <c r="AN2181" i="109"/>
  <c r="AN2374" i="109" s="1"/>
  <c r="AN2208" i="109"/>
  <c r="AN2401" i="109" s="1"/>
  <c r="AN2228" i="109"/>
  <c r="AN2421" i="109" s="1"/>
  <c r="AN2183" i="109"/>
  <c r="AN2376" i="109" s="1"/>
  <c r="AN2148" i="109"/>
  <c r="AN2341" i="109" s="1"/>
  <c r="AN2179" i="109"/>
  <c r="AN2372" i="109" s="1"/>
  <c r="AN2117" i="109"/>
  <c r="AN2310" i="109" s="1"/>
  <c r="AN2160" i="109"/>
  <c r="AN2353" i="109" s="1"/>
  <c r="AN2241" i="109"/>
  <c r="AN2434" i="109" s="1"/>
  <c r="AO2192" i="109"/>
  <c r="AO2385" i="109" s="1"/>
  <c r="AN2167" i="109"/>
  <c r="AN2360" i="109" s="1"/>
  <c r="AO2235" i="109"/>
  <c r="AO2428" i="109" s="1"/>
  <c r="AN2131" i="109"/>
  <c r="AN2324" i="109" s="1"/>
  <c r="AN2119" i="109"/>
  <c r="AN2312" i="109" s="1"/>
  <c r="AN2303" i="109"/>
  <c r="AO2204" i="109"/>
  <c r="AO2397" i="109" s="1"/>
  <c r="AO982" i="109"/>
  <c r="AO2185" i="109" s="1"/>
  <c r="AO2378" i="109" s="1"/>
  <c r="BC584" i="109"/>
  <c r="BD802" i="109" s="1"/>
  <c r="BB504" i="109"/>
  <c r="BC722" i="109" s="1"/>
  <c r="AY592" i="109"/>
  <c r="AZ810" i="109" s="1"/>
  <c r="AX508" i="109"/>
  <c r="AY726" i="109" s="1"/>
  <c r="AX496" i="109"/>
  <c r="AY714" i="109" s="1"/>
  <c r="AX556" i="109"/>
  <c r="AY774" i="109" s="1"/>
  <c r="AX403" i="109"/>
  <c r="AY621" i="109" s="1"/>
  <c r="AY537" i="109"/>
  <c r="AZ755" i="109" s="1"/>
  <c r="BB487" i="109"/>
  <c r="BC705" i="109" s="1"/>
  <c r="AY549" i="109"/>
  <c r="AZ767" i="109" s="1"/>
  <c r="AX512" i="109"/>
  <c r="AY730" i="109" s="1"/>
  <c r="AX502" i="109"/>
  <c r="AY720" i="109" s="1"/>
  <c r="AX434" i="109"/>
  <c r="AY652" i="109" s="1"/>
  <c r="AY604" i="109"/>
  <c r="AZ822" i="109" s="1"/>
  <c r="AY600" i="109"/>
  <c r="AZ818" i="109" s="1"/>
  <c r="AX547" i="109"/>
  <c r="AY765" i="109" s="1"/>
  <c r="AX444" i="109"/>
  <c r="AY662" i="109" s="1"/>
  <c r="BC1931" i="109"/>
  <c r="BC2014" i="109"/>
  <c r="BB1881" i="109"/>
  <c r="BC2017" i="109"/>
  <c r="BC1987" i="109"/>
  <c r="BC1951" i="109"/>
  <c r="BC1985" i="109"/>
  <c r="BB1923" i="109"/>
  <c r="BC1999" i="109"/>
  <c r="BD2036" i="109"/>
  <c r="BC2007" i="109"/>
  <c r="BC1879" i="109"/>
  <c r="BC1981" i="109"/>
  <c r="BD2050" i="109"/>
  <c r="BC2045" i="109"/>
  <c r="BC1900" i="109"/>
  <c r="BC2009" i="109"/>
  <c r="BC1957" i="109"/>
  <c r="BD1994" i="109"/>
  <c r="BC1986" i="109"/>
  <c r="BC2005" i="109"/>
  <c r="BC1889" i="109"/>
  <c r="BC1955" i="109"/>
  <c r="BC2012" i="109"/>
  <c r="BC1944" i="109"/>
  <c r="BC1998" i="109"/>
  <c r="BC2040" i="109"/>
  <c r="BC2042" i="109"/>
  <c r="BC2026" i="109"/>
  <c r="BC2041" i="109"/>
  <c r="BC1927" i="109"/>
  <c r="BC2029" i="109"/>
  <c r="BC2013" i="109"/>
  <c r="BC2027" i="109"/>
  <c r="BC2015" i="109"/>
  <c r="BC1856" i="109"/>
  <c r="BD2003" i="109"/>
  <c r="BC1884" i="109"/>
  <c r="BC2039" i="109"/>
  <c r="BD2001" i="109"/>
  <c r="BC1950" i="109"/>
  <c r="BC2025" i="109"/>
  <c r="BC1996" i="109"/>
  <c r="BC2049" i="109"/>
  <c r="BC2010" i="109"/>
  <c r="BC1982" i="109"/>
  <c r="BC2000" i="109"/>
  <c r="BC2046" i="109"/>
  <c r="BC1961" i="109"/>
  <c r="BC1958" i="109"/>
  <c r="BC2022" i="109"/>
  <c r="BC1995" i="109"/>
  <c r="BC2008" i="109"/>
  <c r="BC2048" i="109"/>
  <c r="BC2038" i="109"/>
  <c r="BC2016" i="109"/>
  <c r="BC2043" i="109"/>
  <c r="BC2030" i="109"/>
  <c r="BC2033" i="109"/>
  <c r="BC2021" i="109"/>
  <c r="BC1935" i="109"/>
  <c r="BC1990" i="109"/>
  <c r="BC2028" i="109"/>
  <c r="BE2032" i="109"/>
  <c r="BC1997" i="109"/>
  <c r="BC1984" i="109"/>
  <c r="BC2024" i="109"/>
  <c r="BC1939" i="109"/>
  <c r="BB1928" i="109"/>
  <c r="BC1937" i="109"/>
  <c r="BC1993" i="109"/>
  <c r="BC1952" i="109"/>
  <c r="BC1991" i="109"/>
  <c r="BC2002" i="109"/>
  <c r="BC2020" i="109"/>
  <c r="BC1956" i="109"/>
  <c r="BC2037" i="109"/>
  <c r="BC1960" i="109"/>
  <c r="BC2011" i="109"/>
  <c r="BC1929" i="109"/>
  <c r="BC1983" i="109"/>
  <c r="BC2035" i="109"/>
  <c r="BC2047" i="109"/>
  <c r="BC2051" i="109"/>
  <c r="BC1933" i="109"/>
  <c r="BC1962" i="109"/>
  <c r="BC2019" i="109"/>
  <c r="BC2031" i="109"/>
  <c r="BC1863" i="109"/>
  <c r="BC1942" i="109"/>
  <c r="BC1959" i="109"/>
  <c r="BC2006" i="109"/>
  <c r="BC2034" i="109"/>
  <c r="BC1949" i="109"/>
  <c r="BC2044" i="109"/>
  <c r="BC2023" i="109"/>
  <c r="BC2018" i="109"/>
  <c r="BC1988" i="109"/>
  <c r="BC1992" i="109"/>
  <c r="AX458" i="109"/>
  <c r="AY676" i="109" s="1"/>
  <c r="BE1979" i="109"/>
  <c r="AX535" i="109"/>
  <c r="AY753" i="109" s="1"/>
  <c r="BB534" i="109"/>
  <c r="BC752" i="109" s="1"/>
  <c r="BE1980" i="109"/>
  <c r="BE1976" i="109"/>
  <c r="BG1973" i="109"/>
  <c r="BE1974" i="109"/>
  <c r="BE1972" i="109"/>
  <c r="BG1966" i="109"/>
  <c r="BG1970" i="109"/>
  <c r="BF1967" i="109"/>
  <c r="BC1964" i="109"/>
  <c r="AP1020" i="109"/>
  <c r="AP2223" i="109" s="1"/>
  <c r="AO991" i="109"/>
  <c r="AO2194" i="109" s="1"/>
  <c r="AO987" i="109"/>
  <c r="AO2190" i="109" s="1"/>
  <c r="AP1024" i="109"/>
  <c r="AP2227" i="109" s="1"/>
  <c r="AO956" i="109"/>
  <c r="AO2159" i="109" s="1"/>
  <c r="AP997" i="109"/>
  <c r="AP2200" i="109" s="1"/>
  <c r="AO980" i="109"/>
  <c r="AO2183" i="109" s="1"/>
  <c r="AO961" i="109"/>
  <c r="AO975" i="109"/>
  <c r="AO2178" i="109" s="1"/>
  <c r="AO911" i="109"/>
  <c r="AO2115" i="109" s="1"/>
  <c r="AO1013" i="109"/>
  <c r="AO2216" i="109" s="1"/>
  <c r="AO1023" i="109"/>
  <c r="AO2226" i="109" s="1"/>
  <c r="AP1001" i="109"/>
  <c r="AP2204" i="109" s="1"/>
  <c r="AP1006" i="109"/>
  <c r="AP2209" i="109" s="1"/>
  <c r="AO1019" i="109"/>
  <c r="AO2222" i="109" s="1"/>
  <c r="AO995" i="109"/>
  <c r="AO2198" i="109" s="1"/>
  <c r="AO984" i="109"/>
  <c r="AO2187" i="109" s="1"/>
  <c r="AP1029" i="109"/>
  <c r="AP973" i="109"/>
  <c r="AP1016" i="109"/>
  <c r="AO905" i="109"/>
  <c r="AO2109" i="109" s="1"/>
  <c r="AO1035" i="109"/>
  <c r="AO2238" i="109" s="1"/>
  <c r="AO963" i="109"/>
  <c r="AO2166" i="109" s="1"/>
  <c r="AP1018" i="109"/>
  <c r="AO988" i="109"/>
  <c r="AO2191" i="109" s="1"/>
  <c r="AP969" i="109"/>
  <c r="AP2172" i="109" s="1"/>
  <c r="AP1008" i="109"/>
  <c r="AO913" i="109"/>
  <c r="AO2117" i="109" s="1"/>
  <c r="AO915" i="109"/>
  <c r="AO2119" i="109" s="1"/>
  <c r="AO945" i="109"/>
  <c r="AO999" i="109"/>
  <c r="AO1009" i="109"/>
  <c r="AO2212" i="109" s="1"/>
  <c r="AO916" i="109"/>
  <c r="AO2120" i="109" s="1"/>
  <c r="AO976" i="109"/>
  <c r="AP989" i="109"/>
  <c r="AP1014" i="109"/>
  <c r="AP2217" i="109" s="1"/>
  <c r="AO965" i="109"/>
  <c r="AO2168" i="109" s="1"/>
  <c r="AP1033" i="109"/>
  <c r="AO998" i="109"/>
  <c r="AO2201" i="109" s="1"/>
  <c r="AO1038" i="109"/>
  <c r="AO2241" i="109" s="1"/>
  <c r="AO972" i="109"/>
  <c r="AO2175" i="109" s="1"/>
  <c r="AO1027" i="109"/>
  <c r="AP1010" i="109"/>
  <c r="AP2213" i="109" s="1"/>
  <c r="AO994" i="109"/>
  <c r="AO968" i="109"/>
  <c r="AO2171" i="109" s="1"/>
  <c r="AO955" i="109"/>
  <c r="AO2158" i="109" s="1"/>
  <c r="AP1004" i="109"/>
  <c r="AP2207" i="109" s="1"/>
  <c r="AO959" i="109"/>
  <c r="AO2162" i="109" s="1"/>
  <c r="AP1022" i="109"/>
  <c r="AO1039" i="109"/>
  <c r="AO957" i="109"/>
  <c r="AO1025" i="109"/>
  <c r="AO967" i="109"/>
  <c r="AO2170" i="109" s="1"/>
  <c r="AO906" i="109"/>
  <c r="AO2110" i="109" s="1"/>
  <c r="AO927" i="109"/>
  <c r="AO2131" i="109" s="1"/>
  <c r="AO1011" i="109"/>
  <c r="AP1034" i="109"/>
  <c r="AP2237" i="109" s="1"/>
  <c r="AO962" i="109"/>
  <c r="AO2165" i="109" s="1"/>
  <c r="AO951" i="109"/>
  <c r="AO2154" i="109" s="1"/>
  <c r="AO1015" i="109"/>
  <c r="AO979" i="109"/>
  <c r="AO2182" i="109" s="1"/>
  <c r="AO958" i="109"/>
  <c r="AO2161" i="109" s="1"/>
  <c r="AO1005" i="109"/>
  <c r="AO2208" i="109" s="1"/>
  <c r="AL2439" i="109"/>
  <c r="AP977" i="109"/>
  <c r="AP2180" i="109" s="1"/>
  <c r="AO831" i="109"/>
  <c r="AO2058" i="109" s="1"/>
  <c r="AO949" i="109"/>
  <c r="AO2152" i="109" s="1"/>
  <c r="AO935" i="109"/>
  <c r="AO986" i="109"/>
  <c r="AP981" i="109"/>
  <c r="AP2184" i="109" s="1"/>
  <c r="AO978" i="109"/>
  <c r="AP1002" i="109"/>
  <c r="AP2205" i="109" s="1"/>
  <c r="AO964" i="109"/>
  <c r="AO2167" i="109" s="1"/>
  <c r="AO1031" i="109"/>
  <c r="AO2234" i="109" s="1"/>
  <c r="AP1032" i="109"/>
  <c r="AP2235" i="109" s="1"/>
  <c r="AO943" i="109"/>
  <c r="AO2146" i="109" s="1"/>
  <c r="AN2350" i="109"/>
  <c r="AN2396" i="109"/>
  <c r="AO2438" i="109"/>
  <c r="AT594" i="109"/>
  <c r="AU812" i="109" s="1"/>
  <c r="AP583" i="109"/>
  <c r="AQ801" i="109" s="1"/>
  <c r="AP475" i="109"/>
  <c r="AQ693" i="109" s="1"/>
  <c r="AQ1026" i="109"/>
  <c r="AQ590" i="109"/>
  <c r="AR808" i="109" s="1"/>
  <c r="AP521" i="109"/>
  <c r="AQ739" i="109" s="1"/>
  <c r="AP563" i="109"/>
  <c r="AQ781" i="109" s="1"/>
  <c r="AN2349" i="109"/>
  <c r="AO953" i="109"/>
  <c r="AO2156" i="109" s="1"/>
  <c r="AP542" i="109"/>
  <c r="AQ760" i="109" s="1"/>
  <c r="AP536" i="109"/>
  <c r="AQ754" i="109" s="1"/>
  <c r="AT517" i="109"/>
  <c r="AU735" i="109" s="1"/>
  <c r="AN2413" i="109"/>
  <c r="AO1017" i="109"/>
  <c r="AO2220" i="109" s="1"/>
  <c r="AP546" i="109"/>
  <c r="AQ764" i="109" s="1"/>
  <c r="AN2346" i="109"/>
  <c r="AO950" i="109"/>
  <c r="AO2153" i="109" s="1"/>
  <c r="AQ561" i="109"/>
  <c r="AR779" i="109" s="1"/>
  <c r="AN2388" i="109"/>
  <c r="AO992" i="109"/>
  <c r="AO2195" i="109" s="1"/>
  <c r="AP591" i="109"/>
  <c r="AQ809" i="109" s="1"/>
  <c r="AP518" i="109"/>
  <c r="AQ736" i="109" s="1"/>
  <c r="AQ582" i="109"/>
  <c r="AR800" i="109" s="1"/>
  <c r="AO944" i="109"/>
  <c r="AO2147" i="109" s="1"/>
  <c r="AN2340" i="109"/>
  <c r="AP501" i="109"/>
  <c r="AQ719" i="109" s="1"/>
  <c r="AP509" i="109"/>
  <c r="AQ727" i="109" s="1"/>
  <c r="AP990" i="109"/>
  <c r="AP554" i="109"/>
  <c r="AQ772" i="109" s="1"/>
  <c r="AN2343" i="109"/>
  <c r="AO947" i="109"/>
  <c r="AO2150" i="109" s="1"/>
  <c r="AQ580" i="109"/>
  <c r="AR798" i="109" s="1"/>
  <c r="AP513" i="109"/>
  <c r="AQ731" i="109" s="1"/>
  <c r="AP579" i="109"/>
  <c r="AQ797" i="109" s="1"/>
  <c r="AQ598" i="109"/>
  <c r="AR816" i="109" s="1"/>
  <c r="AP558" i="109"/>
  <c r="AQ776" i="109" s="1"/>
  <c r="AQ565" i="109"/>
  <c r="AR783" i="109" s="1"/>
  <c r="AN2356" i="109"/>
  <c r="AO960" i="109"/>
  <c r="AO2163" i="109" s="1"/>
  <c r="AT524" i="109"/>
  <c r="AU742" i="109" s="1"/>
  <c r="AO2377" i="109"/>
  <c r="AQ586" i="109"/>
  <c r="AR804" i="109" s="1"/>
  <c r="AM2399" i="109"/>
  <c r="AP2432" i="109"/>
  <c r="AQ1036" i="109"/>
  <c r="AQ2239" i="109" s="1"/>
  <c r="AT567" i="109"/>
  <c r="AU785" i="109" s="1"/>
  <c r="AP525" i="109"/>
  <c r="AQ743" i="109" s="1"/>
  <c r="AP2433" i="109"/>
  <c r="AQ1037" i="109"/>
  <c r="AQ2240" i="109" s="1"/>
  <c r="AP589" i="109"/>
  <c r="AQ807" i="109" s="1"/>
  <c r="AP532" i="109"/>
  <c r="AQ750" i="109" s="1"/>
  <c r="AQ1028" i="109"/>
  <c r="AQ2231" i="109" s="1"/>
  <c r="AP531" i="109"/>
  <c r="AQ749" i="109" s="1"/>
  <c r="AP564" i="109"/>
  <c r="AQ782" i="109" s="1"/>
  <c r="AP575" i="109"/>
  <c r="AQ793" i="109" s="1"/>
  <c r="AP480" i="109"/>
  <c r="AQ698" i="109" s="1"/>
  <c r="AP539" i="109"/>
  <c r="AQ757" i="109" s="1"/>
  <c r="AN2426" i="109"/>
  <c r="AO1030" i="109"/>
  <c r="AO2233" i="109" s="1"/>
  <c r="AN2370" i="109"/>
  <c r="AP543" i="109"/>
  <c r="AQ761" i="109" s="1"/>
  <c r="AN2409" i="109"/>
  <c r="AO2410" i="109"/>
  <c r="AP540" i="109"/>
  <c r="AQ758" i="109" s="1"/>
  <c r="AP477" i="109"/>
  <c r="AQ695" i="109" s="1"/>
  <c r="AO2404" i="109"/>
  <c r="AN2344" i="109"/>
  <c r="AO948" i="109"/>
  <c r="AO2151" i="109" s="1"/>
  <c r="AP1042" i="109"/>
  <c r="AP2245" i="109" s="1"/>
  <c r="AN2392" i="109"/>
  <c r="AO996" i="109"/>
  <c r="AO2199" i="109" s="1"/>
  <c r="AN2347" i="109"/>
  <c r="AM2342" i="109"/>
  <c r="AN2387" i="109"/>
  <c r="AO2369" i="109"/>
  <c r="AN2380" i="109"/>
  <c r="AO2373" i="109"/>
  <c r="AP470" i="109"/>
  <c r="AQ688" i="109" s="1"/>
  <c r="AQ597" i="109"/>
  <c r="AR815" i="109" s="1"/>
  <c r="AP2389" i="109"/>
  <c r="AQ993" i="109"/>
  <c r="AQ2196" i="109" s="1"/>
  <c r="AP2381" i="109"/>
  <c r="AQ985" i="109"/>
  <c r="AQ2188" i="109" s="1"/>
  <c r="AO2366" i="109"/>
  <c r="AP970" i="109"/>
  <c r="AP2173" i="109" s="1"/>
  <c r="AP587" i="109"/>
  <c r="AQ805" i="109" s="1"/>
  <c r="AP562" i="109"/>
  <c r="AQ780" i="109" s="1"/>
  <c r="AQ570" i="109"/>
  <c r="AR788" i="109" s="1"/>
  <c r="AT585" i="109"/>
  <c r="AU803" i="109" s="1"/>
  <c r="AP571" i="109"/>
  <c r="AQ789" i="109" s="1"/>
  <c r="AP515" i="109"/>
  <c r="AQ733" i="109" s="1"/>
  <c r="AO1000" i="109"/>
  <c r="AO2203" i="109" s="1"/>
  <c r="AQ545" i="109"/>
  <c r="AR763" i="109" s="1"/>
  <c r="AV775" i="109"/>
  <c r="AU557" i="109"/>
  <c r="AW775" i="109" s="1"/>
  <c r="AN2348" i="109"/>
  <c r="AO952" i="109"/>
  <c r="AO2155" i="109" s="1"/>
  <c r="AP555" i="109"/>
  <c r="AQ773" i="109" s="1"/>
  <c r="AP2436" i="109"/>
  <c r="AQ1040" i="109"/>
  <c r="AQ2243" i="109" s="1"/>
  <c r="AN2367" i="109"/>
  <c r="AO971" i="109"/>
  <c r="AO2174" i="109" s="1"/>
  <c r="AP559" i="109"/>
  <c r="AQ777" i="109" s="1"/>
  <c r="AP544" i="109"/>
  <c r="AQ762" i="109" s="1"/>
  <c r="AT581" i="109"/>
  <c r="AU799" i="109" s="1"/>
  <c r="AV794" i="109"/>
  <c r="AU576" i="109"/>
  <c r="AW794" i="109" s="1"/>
  <c r="AN2359" i="109"/>
  <c r="AP552" i="109"/>
  <c r="AQ770" i="109" s="1"/>
  <c r="AN2314" i="109"/>
  <c r="AO2422" i="109"/>
  <c r="AP602" i="109"/>
  <c r="AQ820" i="109" s="1"/>
  <c r="AN2403" i="109"/>
  <c r="AP469" i="109"/>
  <c r="AQ687" i="109" s="1"/>
  <c r="AP550" i="109"/>
  <c r="AQ768" i="109" s="1"/>
  <c r="AN2395" i="109"/>
  <c r="AV819" i="109"/>
  <c r="AU601" i="109"/>
  <c r="AW819" i="109" s="1"/>
  <c r="AP529" i="109"/>
  <c r="AQ747" i="109" s="1"/>
  <c r="AQ593" i="109"/>
  <c r="AR811" i="109" s="1"/>
  <c r="AN2368" i="109"/>
  <c r="AP573" i="109"/>
  <c r="AQ791" i="109" s="1"/>
  <c r="AP2408" i="109"/>
  <c r="AQ1012" i="109"/>
  <c r="AQ2215" i="109" s="1"/>
  <c r="AQ588" i="109"/>
  <c r="AR806" i="109" s="1"/>
  <c r="AN2378" i="109"/>
  <c r="AP519" i="109"/>
  <c r="AQ737" i="109" s="1"/>
  <c r="AP974" i="109"/>
  <c r="AP538" i="109"/>
  <c r="AQ756" i="109" s="1"/>
  <c r="AP577" i="109"/>
  <c r="AQ795" i="109" s="1"/>
  <c r="AP527" i="109"/>
  <c r="AQ745" i="109" s="1"/>
  <c r="AO946" i="109"/>
  <c r="AO2149" i="109" s="1"/>
  <c r="AQ578" i="109"/>
  <c r="AR796" i="109" s="1"/>
  <c r="AQ533" i="109"/>
  <c r="AR751" i="109" s="1"/>
  <c r="AQ572" i="109"/>
  <c r="AR790" i="109" s="1"/>
  <c r="AO1003" i="109"/>
  <c r="AO2206" i="109" s="1"/>
  <c r="AP520" i="109"/>
  <c r="AQ738" i="109" s="1"/>
  <c r="AP548" i="109"/>
  <c r="AQ766" i="109" s="1"/>
  <c r="AQ541" i="109"/>
  <c r="AR759" i="109" s="1"/>
  <c r="AP530" i="109"/>
  <c r="AQ748" i="109" s="1"/>
  <c r="AP966" i="109"/>
  <c r="AO954" i="109"/>
  <c r="AO2157" i="109" s="1"/>
  <c r="AM2340" i="109"/>
  <c r="AP599" i="109"/>
  <c r="AQ817" i="109" s="1"/>
  <c r="AQ568" i="109"/>
  <c r="AR786" i="109" s="1"/>
  <c r="AQ553" i="109"/>
  <c r="AR771" i="109" s="1"/>
  <c r="AO937" i="109"/>
  <c r="AO2140" i="109" s="1"/>
  <c r="AP917" i="109"/>
  <c r="AP481" i="109"/>
  <c r="AQ699" i="109" s="1"/>
  <c r="AT514" i="109"/>
  <c r="AU732" i="109" s="1"/>
  <c r="AN2419" i="109"/>
  <c r="AO2365" i="109"/>
  <c r="AN2394" i="109"/>
  <c r="AO2402" i="109"/>
  <c r="AP603" i="109"/>
  <c r="AQ821" i="109" s="1"/>
  <c r="AP522" i="109"/>
  <c r="AQ740" i="109" s="1"/>
  <c r="AO2315" i="109"/>
  <c r="AP918" i="109"/>
  <c r="AP2122" i="109" s="1"/>
  <c r="AP528" i="109"/>
  <c r="AQ746" i="109" s="1"/>
  <c r="AP569" i="109"/>
  <c r="AQ787" i="109" s="1"/>
  <c r="AP526" i="109"/>
  <c r="AQ744" i="109" s="1"/>
  <c r="AQ606" i="109"/>
  <c r="AR824" i="109" s="1"/>
  <c r="AP595" i="109"/>
  <c r="AQ813" i="109" s="1"/>
  <c r="AP479" i="109"/>
  <c r="AQ697" i="109" s="1"/>
  <c r="AN2417" i="109"/>
  <c r="AO1021" i="109"/>
  <c r="AO2224" i="109" s="1"/>
  <c r="AP551" i="109"/>
  <c r="AQ769" i="109" s="1"/>
  <c r="AP523" i="109"/>
  <c r="AQ741" i="109" s="1"/>
  <c r="AQ574" i="109"/>
  <c r="AR792" i="109" s="1"/>
  <c r="AQ566" i="109"/>
  <c r="AR784" i="109" s="1"/>
  <c r="AO983" i="109"/>
  <c r="AO2186" i="109" s="1"/>
  <c r="AN2315" i="109"/>
  <c r="AO2433" i="109"/>
  <c r="AQ596" i="109"/>
  <c r="AR814" i="109" s="1"/>
  <c r="AO852" i="109"/>
  <c r="AO2073" i="109" s="1"/>
  <c r="AM2246" i="109"/>
  <c r="AN1043" i="109"/>
  <c r="AN2337" i="109"/>
  <c r="AO2249" i="109"/>
  <c r="AK28" i="119"/>
  <c r="AK29" i="119"/>
  <c r="AN2260" i="109"/>
  <c r="AN2272" i="109"/>
  <c r="AP493" i="109"/>
  <c r="AQ711" i="109" s="1"/>
  <c r="AQ1926" i="109"/>
  <c r="AT483" i="109"/>
  <c r="AU701" i="109" s="1"/>
  <c r="AP491" i="109"/>
  <c r="AQ709" i="109" s="1"/>
  <c r="AG47" i="119"/>
  <c r="AO921" i="109"/>
  <c r="AO888" i="109"/>
  <c r="AO2099" i="109" s="1"/>
  <c r="AP489" i="109"/>
  <c r="AQ707" i="109" s="1"/>
  <c r="AP410" i="109"/>
  <c r="AQ628" i="109" s="1"/>
  <c r="AP499" i="109"/>
  <c r="AQ717" i="109" s="1"/>
  <c r="AP829" i="109"/>
  <c r="AP2056" i="109" s="1"/>
  <c r="AN2338" i="109"/>
  <c r="AO942" i="109"/>
  <c r="AO2145" i="109" s="1"/>
  <c r="AN2274" i="109"/>
  <c r="AO866" i="109"/>
  <c r="AO2081" i="109" s="1"/>
  <c r="AP938" i="109"/>
  <c r="AP2141" i="109" s="1"/>
  <c r="AJ30" i="119"/>
  <c r="AJ40" i="119"/>
  <c r="AP428" i="109"/>
  <c r="AQ646" i="109" s="1"/>
  <c r="AR1915" i="109"/>
  <c r="AI41" i="119"/>
  <c r="AI47" i="119" s="1"/>
  <c r="AR1953" i="109"/>
  <c r="AO925" i="109"/>
  <c r="AO2129" i="109" s="1"/>
  <c r="AO2277" i="109"/>
  <c r="AP870" i="109"/>
  <c r="AP2084" i="109" s="1"/>
  <c r="AP505" i="109"/>
  <c r="AQ723" i="109" s="1"/>
  <c r="AO846" i="109"/>
  <c r="AO2067" i="109" s="1"/>
  <c r="AN2339" i="109"/>
  <c r="AQ1919" i="109"/>
  <c r="AQ605" i="109"/>
  <c r="AR823" i="109" s="1"/>
  <c r="AN2266" i="109"/>
  <c r="AO864" i="109"/>
  <c r="AO2079" i="109" s="1"/>
  <c r="AN2292" i="109"/>
  <c r="AO2286" i="109"/>
  <c r="AP880" i="109"/>
  <c r="AP2093" i="109" s="1"/>
  <c r="AO929" i="109"/>
  <c r="AO2133" i="109" s="1"/>
  <c r="AP416" i="109"/>
  <c r="AQ634" i="109" s="1"/>
  <c r="AM21" i="119"/>
  <c r="AL23" i="119"/>
  <c r="AL25" i="119" s="1"/>
  <c r="AP1916" i="109"/>
  <c r="AP2052" i="109" s="1"/>
  <c r="AO825" i="109"/>
  <c r="BH33" i="119" s="1"/>
  <c r="AN2253" i="109"/>
  <c r="AO839" i="109"/>
  <c r="AO2060" i="109" s="1"/>
  <c r="AO941" i="109"/>
  <c r="AO2144" i="109" s="1"/>
  <c r="AN2316" i="109"/>
  <c r="AO919" i="109"/>
  <c r="AO2123" i="109" s="1"/>
  <c r="AQ1925" i="109"/>
  <c r="AP439" i="109"/>
  <c r="AQ657" i="109" s="1"/>
  <c r="AT891" i="109"/>
  <c r="AT455" i="109"/>
  <c r="AU673" i="109" s="1"/>
  <c r="AQ393" i="109"/>
  <c r="AR611" i="109" s="1"/>
  <c r="AQ1849" i="109"/>
  <c r="AN2318" i="109"/>
  <c r="AN2251" i="109"/>
  <c r="AN2298" i="109"/>
  <c r="AO894" i="109"/>
  <c r="AO2105" i="109" s="1"/>
  <c r="AN2331" i="109"/>
  <c r="AR1946" i="109"/>
  <c r="AP507" i="109"/>
  <c r="AQ725" i="109" s="1"/>
  <c r="AG42" i="119"/>
  <c r="AP485" i="109"/>
  <c r="AQ703" i="109" s="1"/>
  <c r="AP452" i="109"/>
  <c r="AQ670" i="109" s="1"/>
  <c r="AR1954" i="109"/>
  <c r="AP395" i="109"/>
  <c r="AQ613" i="109" s="1"/>
  <c r="AN2326" i="109"/>
  <c r="AO875" i="109"/>
  <c r="AO2089" i="109" s="1"/>
  <c r="AP1041" i="109"/>
  <c r="AP2244" i="109" s="1"/>
  <c r="AO607" i="109"/>
  <c r="AO2052" i="109"/>
  <c r="AN2329" i="109"/>
  <c r="AO932" i="109"/>
  <c r="AO2136" i="109" s="1"/>
  <c r="AP940" i="109"/>
  <c r="AP2143" i="109" s="1"/>
  <c r="AQ1903" i="109"/>
  <c r="AQ2102" i="109" s="1"/>
  <c r="AP2295" i="109"/>
  <c r="AO923" i="109"/>
  <c r="AO2127" i="109" s="1"/>
  <c r="AH42" i="119"/>
  <c r="AH48" i="119" s="1"/>
  <c r="AH49" i="119" s="1"/>
  <c r="AP1007" i="109" l="1"/>
  <c r="AP2210" i="109" s="1"/>
  <c r="AP2403" i="109" s="1"/>
  <c r="AQ1020" i="109"/>
  <c r="AQ2223" i="109" s="1"/>
  <c r="AP2334" i="109"/>
  <c r="AO2333" i="109"/>
  <c r="AP2416" i="109"/>
  <c r="AP982" i="109"/>
  <c r="AP2177" i="109"/>
  <c r="AP2370" i="109" s="1"/>
  <c r="AP2193" i="109"/>
  <c r="AQ2229" i="109"/>
  <c r="AO2197" i="109"/>
  <c r="AO2390" i="109" s="1"/>
  <c r="AO2113" i="109"/>
  <c r="AO2306" i="109" s="1"/>
  <c r="AP909" i="109"/>
  <c r="AO2218" i="109"/>
  <c r="AO2411" i="109" s="1"/>
  <c r="AO2164" i="109"/>
  <c r="AO2357" i="109" s="1"/>
  <c r="AP2121" i="109"/>
  <c r="AP2169" i="109"/>
  <c r="AP2362" i="109" s="1"/>
  <c r="AP2185" i="109"/>
  <c r="AO2345" i="109"/>
  <c r="AO2324" i="109"/>
  <c r="AP2406" i="109"/>
  <c r="AO2394" i="109"/>
  <c r="AP2176" i="109"/>
  <c r="AP2369" i="109" s="1"/>
  <c r="AO2415" i="109"/>
  <c r="AO2376" i="109"/>
  <c r="AP2192" i="109"/>
  <c r="AP2385" i="109" s="1"/>
  <c r="AP2219" i="109"/>
  <c r="AP2412" i="109" s="1"/>
  <c r="AO2189" i="109"/>
  <c r="AO2382" i="109" s="1"/>
  <c r="AP2211" i="109"/>
  <c r="AP2404" i="109" s="1"/>
  <c r="AO2303" i="109"/>
  <c r="AP2393" i="109"/>
  <c r="AO2179" i="109"/>
  <c r="AO2372" i="109" s="1"/>
  <c r="AO2202" i="109"/>
  <c r="AO2395" i="109" s="1"/>
  <c r="AO2138" i="109"/>
  <c r="AO2331" i="109" s="1"/>
  <c r="AO2160" i="109"/>
  <c r="AO2353" i="109" s="1"/>
  <c r="AP2236" i="109"/>
  <c r="AP2429" i="109" s="1"/>
  <c r="AP2232" i="109"/>
  <c r="AP2425" i="109" s="1"/>
  <c r="AO2214" i="109"/>
  <c r="AO2407" i="109" s="1"/>
  <c r="AO2228" i="109"/>
  <c r="AO2421" i="109" s="1"/>
  <c r="AO2242" i="109"/>
  <c r="AO2435" i="109" s="1"/>
  <c r="AO2292" i="109"/>
  <c r="AO2375" i="109"/>
  <c r="AP2430" i="109"/>
  <c r="AO2363" i="109"/>
  <c r="AO2364" i="109"/>
  <c r="AO2368" i="109"/>
  <c r="AO2313" i="109"/>
  <c r="AO2312" i="109"/>
  <c r="AP2397" i="109"/>
  <c r="AO2371" i="109"/>
  <c r="AP2225" i="109"/>
  <c r="AP2418" i="109" s="1"/>
  <c r="AO2302" i="109"/>
  <c r="AO2148" i="109"/>
  <c r="AO2341" i="109" s="1"/>
  <c r="AO2230" i="109"/>
  <c r="AO2423" i="109" s="1"/>
  <c r="AO2125" i="109"/>
  <c r="AO2318" i="109" s="1"/>
  <c r="AO2181" i="109"/>
  <c r="AO2374" i="109" s="1"/>
  <c r="AP2221" i="109"/>
  <c r="AP2414" i="109" s="1"/>
  <c r="AW601" i="109"/>
  <c r="AX819" i="109" s="1"/>
  <c r="AZ600" i="109"/>
  <c r="BA818" i="109" s="1"/>
  <c r="BC487" i="109"/>
  <c r="BD705" i="109" s="1"/>
  <c r="AZ537" i="109"/>
  <c r="BA755" i="109" s="1"/>
  <c r="AY508" i="109"/>
  <c r="AZ726" i="109" s="1"/>
  <c r="AZ592" i="109"/>
  <c r="BA810" i="109" s="1"/>
  <c r="AY547" i="109"/>
  <c r="AZ765" i="109" s="1"/>
  <c r="AY556" i="109"/>
  <c r="AZ774" i="109" s="1"/>
  <c r="AY496" i="109"/>
  <c r="AZ714" i="109" s="1"/>
  <c r="BD584" i="109"/>
  <c r="BE802" i="109" s="1"/>
  <c r="AY444" i="109"/>
  <c r="AZ662" i="109" s="1"/>
  <c r="AY502" i="109"/>
  <c r="AZ720" i="109" s="1"/>
  <c r="AY512" i="109"/>
  <c r="AZ730" i="109" s="1"/>
  <c r="AW576" i="109"/>
  <c r="AX794" i="109" s="1"/>
  <c r="AW557" i="109"/>
  <c r="AX775" i="109" s="1"/>
  <c r="AZ604" i="109"/>
  <c r="BA822" i="109" s="1"/>
  <c r="AY434" i="109"/>
  <c r="AZ652" i="109" s="1"/>
  <c r="AZ549" i="109"/>
  <c r="BA767" i="109" s="1"/>
  <c r="AY403" i="109"/>
  <c r="AZ621" i="109" s="1"/>
  <c r="BC504" i="109"/>
  <c r="BD722" i="109" s="1"/>
  <c r="BD1992" i="109"/>
  <c r="BD2018" i="109"/>
  <c r="BD2023" i="109"/>
  <c r="BD1949" i="109"/>
  <c r="BD2006" i="109"/>
  <c r="BD1942" i="109"/>
  <c r="BD2031" i="109"/>
  <c r="BD1962" i="109"/>
  <c r="BD2051" i="109"/>
  <c r="BD2020" i="109"/>
  <c r="BD1991" i="109"/>
  <c r="BD1993" i="109"/>
  <c r="BC1928" i="109"/>
  <c r="BD2024" i="109"/>
  <c r="BD1997" i="109"/>
  <c r="BD2028" i="109"/>
  <c r="BD1935" i="109"/>
  <c r="BD2033" i="109"/>
  <c r="BD2043" i="109"/>
  <c r="BD2038" i="109"/>
  <c r="BD2008" i="109"/>
  <c r="BD1995" i="109"/>
  <c r="BD1958" i="109"/>
  <c r="BD2046" i="109"/>
  <c r="BD1982" i="109"/>
  <c r="BD2049" i="109"/>
  <c r="BD1996" i="109"/>
  <c r="BD1950" i="109"/>
  <c r="BD2013" i="109"/>
  <c r="BD1927" i="109"/>
  <c r="BD2026" i="109"/>
  <c r="BD1998" i="109"/>
  <c r="BD2012" i="109"/>
  <c r="BD1889" i="109"/>
  <c r="BD2005" i="109"/>
  <c r="BE1994" i="109"/>
  <c r="BD2009" i="109"/>
  <c r="BD1900" i="109"/>
  <c r="BE2050" i="109"/>
  <c r="BD1879" i="109"/>
  <c r="BE2036" i="109"/>
  <c r="BC1923" i="109"/>
  <c r="BD1951" i="109"/>
  <c r="BD2017" i="109"/>
  <c r="BD2014" i="109"/>
  <c r="BD2035" i="109"/>
  <c r="BD1929" i="109"/>
  <c r="BD1960" i="109"/>
  <c r="BE2001" i="109"/>
  <c r="BD1884" i="109"/>
  <c r="BD1856" i="109"/>
  <c r="BD2027" i="109"/>
  <c r="BD1988" i="109"/>
  <c r="BD2044" i="109"/>
  <c r="BD2034" i="109"/>
  <c r="BD1959" i="109"/>
  <c r="BD1863" i="109"/>
  <c r="BD2019" i="109"/>
  <c r="BD1933" i="109"/>
  <c r="BD2047" i="109"/>
  <c r="BD1956" i="109"/>
  <c r="BD2002" i="109"/>
  <c r="BD1952" i="109"/>
  <c r="BD1937" i="109"/>
  <c r="BD1939" i="109"/>
  <c r="BD1984" i="109"/>
  <c r="BF2032" i="109"/>
  <c r="BD1990" i="109"/>
  <c r="BD2021" i="109"/>
  <c r="BD2030" i="109"/>
  <c r="BD2016" i="109"/>
  <c r="BD2048" i="109"/>
  <c r="BD2022" i="109"/>
  <c r="BD1961" i="109"/>
  <c r="BD2000" i="109"/>
  <c r="BD2010" i="109"/>
  <c r="BD2025" i="109"/>
  <c r="BD2029" i="109"/>
  <c r="BD2041" i="109"/>
  <c r="BD2042" i="109"/>
  <c r="BD2040" i="109"/>
  <c r="BD1944" i="109"/>
  <c r="BD1955" i="109"/>
  <c r="BD1986" i="109"/>
  <c r="BD1957" i="109"/>
  <c r="BD2045" i="109"/>
  <c r="BD1981" i="109"/>
  <c r="BD2007" i="109"/>
  <c r="BD1999" i="109"/>
  <c r="BD1985" i="109"/>
  <c r="BD1987" i="109"/>
  <c r="BC1881" i="109"/>
  <c r="BD1931" i="109"/>
  <c r="BD1983" i="109"/>
  <c r="BD2011" i="109"/>
  <c r="BD2037" i="109"/>
  <c r="BD2039" i="109"/>
  <c r="BE2003" i="109"/>
  <c r="BD2015" i="109"/>
  <c r="AY458" i="109"/>
  <c r="AZ676" i="109" s="1"/>
  <c r="AY535" i="109"/>
  <c r="AZ753" i="109" s="1"/>
  <c r="BF1979" i="109"/>
  <c r="BC534" i="109"/>
  <c r="BD752" i="109" s="1"/>
  <c r="BF1980" i="109"/>
  <c r="BF1976" i="109"/>
  <c r="BF1974" i="109"/>
  <c r="BF1972" i="109"/>
  <c r="BH1973" i="109"/>
  <c r="BD1964" i="109"/>
  <c r="BH1970" i="109"/>
  <c r="BG1967" i="109"/>
  <c r="BH1966" i="109"/>
  <c r="AP991" i="109"/>
  <c r="AP2194" i="109" s="1"/>
  <c r="AP987" i="109"/>
  <c r="AP2190" i="109" s="1"/>
  <c r="AP956" i="109"/>
  <c r="AP2159" i="109" s="1"/>
  <c r="AQ1024" i="109"/>
  <c r="AQ2227" i="109" s="1"/>
  <c r="AQ2420" i="109" s="1"/>
  <c r="AP980" i="109"/>
  <c r="AP2183" i="109" s="1"/>
  <c r="AP1013" i="109"/>
  <c r="AP2216" i="109" s="1"/>
  <c r="AP2409" i="109" s="1"/>
  <c r="AP961" i="109"/>
  <c r="AP2164" i="109" s="1"/>
  <c r="AP1023" i="109"/>
  <c r="AP975" i="109"/>
  <c r="AP2178" i="109" s="1"/>
  <c r="AQ997" i="109"/>
  <c r="AQ2200" i="109" s="1"/>
  <c r="AQ2393" i="109" s="1"/>
  <c r="AP911" i="109"/>
  <c r="AP2115" i="109" s="1"/>
  <c r="AO2266" i="109"/>
  <c r="AP1019" i="109"/>
  <c r="AP2222" i="109" s="1"/>
  <c r="AQ973" i="109"/>
  <c r="AP984" i="109"/>
  <c r="AP2187" i="109" s="1"/>
  <c r="AQ1001" i="109"/>
  <c r="AQ1006" i="109"/>
  <c r="AQ2209" i="109" s="1"/>
  <c r="AQ1029" i="109"/>
  <c r="AQ2232" i="109" s="1"/>
  <c r="AP995" i="109"/>
  <c r="AP2198" i="109" s="1"/>
  <c r="AQ1018" i="109"/>
  <c r="AP965" i="109"/>
  <c r="AP2168" i="109" s="1"/>
  <c r="AQ1016" i="109"/>
  <c r="AQ2219" i="109" s="1"/>
  <c r="AP945" i="109"/>
  <c r="AP1035" i="109"/>
  <c r="AP2238" i="109" s="1"/>
  <c r="AQ1008" i="109"/>
  <c r="AQ2211" i="109" s="1"/>
  <c r="AP951" i="109"/>
  <c r="AP2154" i="109" s="1"/>
  <c r="AP963" i="109"/>
  <c r="AP2166" i="109" s="1"/>
  <c r="AP999" i="109"/>
  <c r="AQ1033" i="109"/>
  <c r="AQ2236" i="109" s="1"/>
  <c r="AP988" i="109"/>
  <c r="AP2191" i="109" s="1"/>
  <c r="AQ1022" i="109"/>
  <c r="AQ2225" i="109" s="1"/>
  <c r="AP916" i="109"/>
  <c r="AQ969" i="109"/>
  <c r="AQ2172" i="109" s="1"/>
  <c r="AP913" i="109"/>
  <c r="AP2117" i="109" s="1"/>
  <c r="AQ1010" i="109"/>
  <c r="AQ2213" i="109" s="1"/>
  <c r="AP976" i="109"/>
  <c r="AQ1014" i="109"/>
  <c r="AQ2217" i="109" s="1"/>
  <c r="AP1038" i="109"/>
  <c r="AP968" i="109"/>
  <c r="AP2171" i="109" s="1"/>
  <c r="AP972" i="109"/>
  <c r="AP1027" i="109"/>
  <c r="AP2230" i="109" s="1"/>
  <c r="AQ1002" i="109"/>
  <c r="AQ2205" i="109" s="1"/>
  <c r="AP994" i="109"/>
  <c r="AP955" i="109"/>
  <c r="AP2158" i="109" s="1"/>
  <c r="AP957" i="109"/>
  <c r="AP2160" i="109" s="1"/>
  <c r="AQ1004" i="109"/>
  <c r="AP959" i="109"/>
  <c r="AP2162" i="109" s="1"/>
  <c r="AP1025" i="109"/>
  <c r="AP1039" i="109"/>
  <c r="AP2242" i="109" s="1"/>
  <c r="AP967" i="109"/>
  <c r="AP2170" i="109" s="1"/>
  <c r="AP962" i="109"/>
  <c r="AP2165" i="109" s="1"/>
  <c r="AP1031" i="109"/>
  <c r="AP2234" i="109" s="1"/>
  <c r="AP986" i="109"/>
  <c r="AP979" i="109"/>
  <c r="AP2182" i="109" s="1"/>
  <c r="AP949" i="109"/>
  <c r="AQ1034" i="109"/>
  <c r="AP1011" i="109"/>
  <c r="AP2214" i="109" s="1"/>
  <c r="AP1015" i="109"/>
  <c r="AP927" i="109"/>
  <c r="AP852" i="109"/>
  <c r="AP2073" i="109" s="1"/>
  <c r="AP921" i="109"/>
  <c r="AP935" i="109"/>
  <c r="AP978" i="109"/>
  <c r="AP2181" i="109" s="1"/>
  <c r="AP964" i="109"/>
  <c r="AQ977" i="109"/>
  <c r="AP998" i="109"/>
  <c r="AM2439" i="109"/>
  <c r="AP1005" i="109"/>
  <c r="AP2208" i="109" s="1"/>
  <c r="AP958" i="109"/>
  <c r="AP2161" i="109" s="1"/>
  <c r="AQ989" i="109"/>
  <c r="AP1009" i="109"/>
  <c r="AP2212" i="109" s="1"/>
  <c r="AP905" i="109"/>
  <c r="AP2109" i="109" s="1"/>
  <c r="AP943" i="109"/>
  <c r="AQ1032" i="109"/>
  <c r="AQ2235" i="109" s="1"/>
  <c r="AQ981" i="109"/>
  <c r="AQ2184" i="109" s="1"/>
  <c r="AO2396" i="109"/>
  <c r="AO2350" i="109"/>
  <c r="AO2379" i="109"/>
  <c r="AP983" i="109"/>
  <c r="AP2186" i="109" s="1"/>
  <c r="AQ479" i="109"/>
  <c r="AR697" i="109" s="1"/>
  <c r="AQ603" i="109"/>
  <c r="AR821" i="109" s="1"/>
  <c r="AU514" i="109"/>
  <c r="AW732" i="109" s="1"/>
  <c r="AV732" i="109"/>
  <c r="AR568" i="109"/>
  <c r="AS786" i="109" s="1"/>
  <c r="AR541" i="109"/>
  <c r="AS759" i="109" s="1"/>
  <c r="AQ1013" i="109"/>
  <c r="AQ577" i="109"/>
  <c r="AR795" i="109" s="1"/>
  <c r="AQ974" i="109"/>
  <c r="AQ538" i="109"/>
  <c r="AR756" i="109" s="1"/>
  <c r="AQ550" i="109"/>
  <c r="AR768" i="109" s="1"/>
  <c r="AQ469" i="109"/>
  <c r="AR687" i="109" s="1"/>
  <c r="AO2314" i="109"/>
  <c r="AV799" i="109"/>
  <c r="AU581" i="109"/>
  <c r="AW799" i="109" s="1"/>
  <c r="AQ587" i="109"/>
  <c r="AR805" i="109" s="1"/>
  <c r="AP2366" i="109"/>
  <c r="AQ970" i="109"/>
  <c r="AQ2173" i="109" s="1"/>
  <c r="AQ2381" i="109"/>
  <c r="AR985" i="109"/>
  <c r="AR2188" i="109" s="1"/>
  <c r="AR597" i="109"/>
  <c r="AS815" i="109" s="1"/>
  <c r="AP906" i="109"/>
  <c r="AP2110" i="109" s="1"/>
  <c r="AO2392" i="109"/>
  <c r="AP996" i="109"/>
  <c r="AP2199" i="109" s="1"/>
  <c r="AO2360" i="109"/>
  <c r="AO2426" i="109"/>
  <c r="AP1030" i="109"/>
  <c r="AP2233" i="109" s="1"/>
  <c r="AQ532" i="109"/>
  <c r="AR750" i="109" s="1"/>
  <c r="AQ589" i="109"/>
  <c r="AR807" i="109" s="1"/>
  <c r="AO2351" i="109"/>
  <c r="AU524" i="109"/>
  <c r="AW742" i="109" s="1"/>
  <c r="AV742" i="109"/>
  <c r="AQ579" i="109"/>
  <c r="AR797" i="109" s="1"/>
  <c r="AR580" i="109"/>
  <c r="AS798" i="109" s="1"/>
  <c r="AQ591" i="109"/>
  <c r="AR809" i="109" s="1"/>
  <c r="AR561" i="109"/>
  <c r="AS779" i="109" s="1"/>
  <c r="AO2346" i="109"/>
  <c r="AP950" i="109"/>
  <c r="AP2153" i="109" s="1"/>
  <c r="AP2377" i="109"/>
  <c r="AN2399" i="109"/>
  <c r="AP2402" i="109"/>
  <c r="AO2417" i="109"/>
  <c r="AP1021" i="109"/>
  <c r="AP2224" i="109" s="1"/>
  <c r="AP915" i="109"/>
  <c r="AQ1042" i="109"/>
  <c r="AQ2245" i="109" s="1"/>
  <c r="AQ918" i="109"/>
  <c r="AQ2122" i="109" s="1"/>
  <c r="AQ917" i="109"/>
  <c r="AQ481" i="109"/>
  <c r="AR699" i="109" s="1"/>
  <c r="AR553" i="109"/>
  <c r="AS771" i="109" s="1"/>
  <c r="AR533" i="109"/>
  <c r="AS751" i="109" s="1"/>
  <c r="AQ527" i="109"/>
  <c r="AR745" i="109" s="1"/>
  <c r="AQ573" i="109"/>
  <c r="AR791" i="109" s="1"/>
  <c r="AR593" i="109"/>
  <c r="AS811" i="109" s="1"/>
  <c r="AQ602" i="109"/>
  <c r="AR820" i="109" s="1"/>
  <c r="AO2348" i="109"/>
  <c r="AP952" i="109"/>
  <c r="AP2155" i="109" s="1"/>
  <c r="AQ1007" i="109"/>
  <c r="AQ571" i="109"/>
  <c r="AR789" i="109" s="1"/>
  <c r="AQ470" i="109"/>
  <c r="AR688" i="109" s="1"/>
  <c r="AP2398" i="109"/>
  <c r="AO2344" i="109"/>
  <c r="AP948" i="109"/>
  <c r="AP2151" i="109" s="1"/>
  <c r="AO2310" i="109"/>
  <c r="AO2380" i="109"/>
  <c r="AQ575" i="109"/>
  <c r="AR793" i="109" s="1"/>
  <c r="AQ2432" i="109"/>
  <c r="AR1036" i="109"/>
  <c r="AR2239" i="109" s="1"/>
  <c r="AN2379" i="109"/>
  <c r="AR565" i="109"/>
  <c r="AS783" i="109" s="1"/>
  <c r="AO2358" i="109"/>
  <c r="AR598" i="109"/>
  <c r="AS816" i="109" s="1"/>
  <c r="AQ513" i="109"/>
  <c r="AR731" i="109" s="1"/>
  <c r="AO2343" i="109"/>
  <c r="AP947" i="109"/>
  <c r="AP2150" i="109" s="1"/>
  <c r="AQ509" i="109"/>
  <c r="AR727" i="109" s="1"/>
  <c r="AQ501" i="109"/>
  <c r="AR719" i="109" s="1"/>
  <c r="AP944" i="109"/>
  <c r="AP2147" i="109" s="1"/>
  <c r="AQ518" i="109"/>
  <c r="AR736" i="109" s="1"/>
  <c r="AO2391" i="109"/>
  <c r="AU517" i="109"/>
  <c r="AW735" i="109" s="1"/>
  <c r="AV735" i="109"/>
  <c r="AQ536" i="109"/>
  <c r="AR754" i="109" s="1"/>
  <c r="AO2387" i="109"/>
  <c r="AQ542" i="109"/>
  <c r="AR760" i="109" s="1"/>
  <c r="AO2349" i="109"/>
  <c r="AP953" i="109"/>
  <c r="AP2156" i="109" s="1"/>
  <c r="AO2308" i="109"/>
  <c r="AN2342" i="109"/>
  <c r="AV812" i="109"/>
  <c r="AU594" i="109"/>
  <c r="AW812" i="109" s="1"/>
  <c r="AP2438" i="109"/>
  <c r="AQ523" i="109"/>
  <c r="AR741" i="109" s="1"/>
  <c r="AQ987" i="109"/>
  <c r="AQ551" i="109"/>
  <c r="AR769" i="109" s="1"/>
  <c r="AQ528" i="109"/>
  <c r="AR746" i="109" s="1"/>
  <c r="AQ966" i="109"/>
  <c r="AQ530" i="109"/>
  <c r="AR748" i="109" s="1"/>
  <c r="AR572" i="109"/>
  <c r="AS790" i="109" s="1"/>
  <c r="AR578" i="109"/>
  <c r="AS796" i="109" s="1"/>
  <c r="AQ519" i="109"/>
  <c r="AR737" i="109" s="1"/>
  <c r="AQ2408" i="109"/>
  <c r="AR1012" i="109"/>
  <c r="AR2215" i="109" s="1"/>
  <c r="AQ552" i="109"/>
  <c r="AR770" i="109" s="1"/>
  <c r="AQ559" i="109"/>
  <c r="AR777" i="109" s="1"/>
  <c r="AQ2436" i="109"/>
  <c r="AR1040" i="109"/>
  <c r="AR2243" i="109" s="1"/>
  <c r="AQ555" i="109"/>
  <c r="AR773" i="109" s="1"/>
  <c r="AR545" i="109"/>
  <c r="AS763" i="109" s="1"/>
  <c r="AQ515" i="109"/>
  <c r="AR733" i="109" s="1"/>
  <c r="AR570" i="109"/>
  <c r="AS788" i="109" s="1"/>
  <c r="AQ562" i="109"/>
  <c r="AR780" i="109" s="1"/>
  <c r="AQ2389" i="109"/>
  <c r="AR993" i="109"/>
  <c r="AR2196" i="109" s="1"/>
  <c r="AO2427" i="109"/>
  <c r="AO2401" i="109"/>
  <c r="AQ540" i="109"/>
  <c r="AR758" i="109" s="1"/>
  <c r="AO2431" i="109"/>
  <c r="AQ539" i="109"/>
  <c r="AR757" i="109" s="1"/>
  <c r="AP2373" i="109"/>
  <c r="AQ564" i="109"/>
  <c r="AR782" i="109" s="1"/>
  <c r="AQ2424" i="109"/>
  <c r="AR1028" i="109"/>
  <c r="AR2231" i="109" s="1"/>
  <c r="AV785" i="109"/>
  <c r="AU567" i="109"/>
  <c r="AW785" i="109" s="1"/>
  <c r="AP2410" i="109"/>
  <c r="AO2370" i="109"/>
  <c r="AP2420" i="109"/>
  <c r="AO2405" i="109"/>
  <c r="AQ558" i="109"/>
  <c r="AR776" i="109" s="1"/>
  <c r="AP937" i="109"/>
  <c r="AP2140" i="109" s="1"/>
  <c r="AR582" i="109"/>
  <c r="AS800" i="109" s="1"/>
  <c r="AP954" i="109"/>
  <c r="AP2157" i="109" s="1"/>
  <c r="AQ982" i="109"/>
  <c r="AQ546" i="109"/>
  <c r="AR764" i="109" s="1"/>
  <c r="AQ563" i="109"/>
  <c r="AR781" i="109" s="1"/>
  <c r="AO2419" i="109"/>
  <c r="AQ2422" i="109"/>
  <c r="AR1026" i="109"/>
  <c r="AR590" i="109"/>
  <c r="AS808" i="109" s="1"/>
  <c r="AQ475" i="109"/>
  <c r="AR693" i="109" s="1"/>
  <c r="AQ583" i="109"/>
  <c r="AR801" i="109" s="1"/>
  <c r="AO2409" i="109"/>
  <c r="AR596" i="109"/>
  <c r="AS814" i="109" s="1"/>
  <c r="AR566" i="109"/>
  <c r="AS784" i="109" s="1"/>
  <c r="AR574" i="109"/>
  <c r="AS792" i="109" s="1"/>
  <c r="AQ595" i="109"/>
  <c r="AR813" i="109" s="1"/>
  <c r="AR606" i="109"/>
  <c r="AS824" i="109" s="1"/>
  <c r="AQ526" i="109"/>
  <c r="AR744" i="109" s="1"/>
  <c r="AQ569" i="109"/>
  <c r="AR787" i="109" s="1"/>
  <c r="AQ522" i="109"/>
  <c r="AR740" i="109" s="1"/>
  <c r="AQ599" i="109"/>
  <c r="AR817" i="109" s="1"/>
  <c r="AQ548" i="109"/>
  <c r="AR766" i="109" s="1"/>
  <c r="AQ956" i="109"/>
  <c r="AQ520" i="109"/>
  <c r="AR738" i="109" s="1"/>
  <c r="AO2399" i="109"/>
  <c r="AP1003" i="109"/>
  <c r="AP2206" i="109" s="1"/>
  <c r="AO2342" i="109"/>
  <c r="AP946" i="109"/>
  <c r="AP2149" i="109" s="1"/>
  <c r="AR588" i="109"/>
  <c r="AS806" i="109" s="1"/>
  <c r="AQ529" i="109"/>
  <c r="AR747" i="109" s="1"/>
  <c r="AQ544" i="109"/>
  <c r="AR762" i="109" s="1"/>
  <c r="AP971" i="109"/>
  <c r="AP2174" i="109" s="1"/>
  <c r="AU585" i="109"/>
  <c r="AW803" i="109" s="1"/>
  <c r="AV803" i="109"/>
  <c r="AP2428" i="109"/>
  <c r="AO2383" i="109"/>
  <c r="AO2354" i="109"/>
  <c r="AQ477" i="109"/>
  <c r="AR695" i="109" s="1"/>
  <c r="AQ543" i="109"/>
  <c r="AR761" i="109" s="1"/>
  <c r="AO2362" i="109"/>
  <c r="AQ480" i="109"/>
  <c r="AR698" i="109" s="1"/>
  <c r="AP1000" i="109"/>
  <c r="AP2203" i="109" s="1"/>
  <c r="AQ531" i="109"/>
  <c r="AR749" i="109" s="1"/>
  <c r="AO2352" i="109"/>
  <c r="AQ2433" i="109"/>
  <c r="AR1037" i="109"/>
  <c r="AR2240" i="109" s="1"/>
  <c r="AQ525" i="109"/>
  <c r="AR743" i="109" s="1"/>
  <c r="AP2365" i="109"/>
  <c r="AO2359" i="109"/>
  <c r="AR586" i="109"/>
  <c r="AS804" i="109" s="1"/>
  <c r="AO2355" i="109"/>
  <c r="AO2361" i="109"/>
  <c r="AO2356" i="109"/>
  <c r="AP960" i="109"/>
  <c r="AP2163" i="109" s="1"/>
  <c r="AO2434" i="109"/>
  <c r="AQ990" i="109"/>
  <c r="AQ554" i="109"/>
  <c r="AR772" i="109" s="1"/>
  <c r="AO2384" i="109"/>
  <c r="AP2400" i="109"/>
  <c r="AP992" i="109"/>
  <c r="AP2195" i="109" s="1"/>
  <c r="AO2413" i="109"/>
  <c r="AP1017" i="109"/>
  <c r="AP2220" i="109" s="1"/>
  <c r="AQ2416" i="109"/>
  <c r="AR1020" i="109"/>
  <c r="AR2223" i="109" s="1"/>
  <c r="AO2347" i="109"/>
  <c r="AQ521" i="109"/>
  <c r="AR739" i="109" s="1"/>
  <c r="AP888" i="109"/>
  <c r="AP2099" i="109" s="1"/>
  <c r="AP825" i="109"/>
  <c r="BI33" i="119" s="1"/>
  <c r="AI42" i="119"/>
  <c r="AI48" i="119" s="1"/>
  <c r="AI49" i="119" s="1"/>
  <c r="AO2326" i="109"/>
  <c r="AO2272" i="109"/>
  <c r="AO2337" i="109"/>
  <c r="AO2322" i="109"/>
  <c r="AP2437" i="109"/>
  <c r="AO2282" i="109"/>
  <c r="AO2260" i="109"/>
  <c r="AP2336" i="109"/>
  <c r="AQ940" i="109"/>
  <c r="AQ2143" i="109" s="1"/>
  <c r="AO2329" i="109"/>
  <c r="AP932" i="109"/>
  <c r="AP2136" i="109" s="1"/>
  <c r="AS1954" i="109"/>
  <c r="AR1849" i="109"/>
  <c r="AR393" i="109"/>
  <c r="AS611" i="109" s="1"/>
  <c r="AP875" i="109"/>
  <c r="AP2089" i="109" s="1"/>
  <c r="AO2316" i="109"/>
  <c r="AP919" i="109"/>
  <c r="AP2123" i="109" s="1"/>
  <c r="AO2253" i="109"/>
  <c r="AP839" i="109"/>
  <c r="AP2060" i="109" s="1"/>
  <c r="AQ1916" i="109"/>
  <c r="AQ416" i="109"/>
  <c r="AR634" i="109" s="1"/>
  <c r="AP2286" i="109"/>
  <c r="AQ880" i="109"/>
  <c r="AQ2093" i="109" s="1"/>
  <c r="AQ505" i="109"/>
  <c r="AR723" i="109" s="1"/>
  <c r="AO2251" i="109"/>
  <c r="AS1953" i="109"/>
  <c r="AQ410" i="109"/>
  <c r="AR628" i="109" s="1"/>
  <c r="AQ485" i="109"/>
  <c r="AR703" i="109" s="1"/>
  <c r="AQ507" i="109"/>
  <c r="AR725" i="109" s="1"/>
  <c r="AO2298" i="109"/>
  <c r="AP894" i="109"/>
  <c r="AP2105" i="109" s="1"/>
  <c r="AQ829" i="109"/>
  <c r="AQ2056" i="109" s="1"/>
  <c r="AR605" i="109"/>
  <c r="AS823" i="109" s="1"/>
  <c r="AP2277" i="109"/>
  <c r="AQ870" i="109"/>
  <c r="AQ2084" i="109" s="1"/>
  <c r="AQ428" i="109"/>
  <c r="AR646" i="109" s="1"/>
  <c r="AJ41" i="119"/>
  <c r="AJ47" i="119" s="1"/>
  <c r="AO2274" i="109"/>
  <c r="AP866" i="109"/>
  <c r="AP2081" i="109" s="1"/>
  <c r="AQ499" i="109"/>
  <c r="AR717" i="109" s="1"/>
  <c r="AQ491" i="109"/>
  <c r="AR709" i="109" s="1"/>
  <c r="AU483" i="109"/>
  <c r="AW701" i="109" s="1"/>
  <c r="AR1926" i="109"/>
  <c r="AP929" i="109"/>
  <c r="AP2133" i="109" s="1"/>
  <c r="AQ395" i="109"/>
  <c r="AR613" i="109" s="1"/>
  <c r="AO1043" i="109"/>
  <c r="AG48" i="119"/>
  <c r="AN2246" i="109"/>
  <c r="AL28" i="119"/>
  <c r="AL29" i="119"/>
  <c r="AS1915" i="109"/>
  <c r="AN2320" i="109"/>
  <c r="AO2336" i="109"/>
  <c r="AP864" i="109"/>
  <c r="AP2079" i="109" s="1"/>
  <c r="AQ489" i="109"/>
  <c r="AR707" i="109" s="1"/>
  <c r="AQ493" i="109"/>
  <c r="AR711" i="109" s="1"/>
  <c r="AQ452" i="109"/>
  <c r="AR670" i="109" s="1"/>
  <c r="AP923" i="109"/>
  <c r="AP2127" i="109" s="1"/>
  <c r="AR1903" i="109"/>
  <c r="AR2102" i="109" s="1"/>
  <c r="AQ2295" i="109"/>
  <c r="AO608" i="109"/>
  <c r="AP831" i="109"/>
  <c r="AP2058" i="109" s="1"/>
  <c r="AS1946" i="109"/>
  <c r="AP607" i="109"/>
  <c r="AP608" i="109" s="1"/>
  <c r="AU455" i="109"/>
  <c r="AW673" i="109" s="1"/>
  <c r="AQ439" i="109"/>
  <c r="AR657" i="109" s="1"/>
  <c r="AR1925" i="109"/>
  <c r="AM23" i="119"/>
  <c r="AN21" i="119"/>
  <c r="AQ1041" i="109"/>
  <c r="AQ2244" i="109" s="1"/>
  <c r="AR1919" i="109"/>
  <c r="AP941" i="109"/>
  <c r="AP2144" i="109" s="1"/>
  <c r="AO2339" i="109"/>
  <c r="AQ938" i="109"/>
  <c r="AQ2141" i="109" s="1"/>
  <c r="AQ2334" i="109" s="1"/>
  <c r="AO2338" i="109"/>
  <c r="AP942" i="109"/>
  <c r="AP2145" i="109" s="1"/>
  <c r="AP846" i="109"/>
  <c r="AP2067" i="109" s="1"/>
  <c r="AP925" i="109"/>
  <c r="AP2129" i="109" s="1"/>
  <c r="AK40" i="119"/>
  <c r="AK30" i="119"/>
  <c r="AP2249" i="109"/>
  <c r="AP2333" i="109" l="1"/>
  <c r="AR2229" i="109"/>
  <c r="AR2422" i="109" s="1"/>
  <c r="AQ2185" i="109"/>
  <c r="AQ991" i="109"/>
  <c r="AQ2193" i="109"/>
  <c r="AQ2177" i="109"/>
  <c r="AQ2159" i="109"/>
  <c r="AQ2352" i="109" s="1"/>
  <c r="AQ2190" i="109"/>
  <c r="AQ2121" i="109"/>
  <c r="AQ2314" i="109" s="1"/>
  <c r="AQ2216" i="109"/>
  <c r="AQ2237" i="109"/>
  <c r="AQ2430" i="109" s="1"/>
  <c r="AP2179" i="109"/>
  <c r="AP2372" i="109" s="1"/>
  <c r="AP2282" i="109"/>
  <c r="AP2358" i="109"/>
  <c r="AP2364" i="109"/>
  <c r="AP2359" i="109"/>
  <c r="AP2226" i="109"/>
  <c r="AP2419" i="109" s="1"/>
  <c r="AQ2204" i="109"/>
  <c r="AQ2397" i="109" s="1"/>
  <c r="AP2303" i="109"/>
  <c r="AP2131" i="109"/>
  <c r="AP2324" i="109" s="1"/>
  <c r="AP2120" i="109"/>
  <c r="AP2313" i="109" s="1"/>
  <c r="AP2228" i="109"/>
  <c r="AP2421" i="109" s="1"/>
  <c r="AQ2377" i="109"/>
  <c r="AQ2398" i="109"/>
  <c r="AP2384" i="109"/>
  <c r="AQ2412" i="109"/>
  <c r="AQ2425" i="109"/>
  <c r="AR973" i="109"/>
  <c r="AR2176" i="109" s="1"/>
  <c r="AQ2176" i="109"/>
  <c r="AQ2369" i="109" s="1"/>
  <c r="AP2148" i="109"/>
  <c r="AP2341" i="109" s="1"/>
  <c r="AP2201" i="109"/>
  <c r="AP2394" i="109" s="1"/>
  <c r="AQ2180" i="109"/>
  <c r="AQ2373" i="109" s="1"/>
  <c r="AP2146" i="109"/>
  <c r="AP2339" i="109" s="1"/>
  <c r="AP2218" i="109"/>
  <c r="AP2411" i="109" s="1"/>
  <c r="AP2241" i="109"/>
  <c r="AP2434" i="109" s="1"/>
  <c r="AQ2194" i="109"/>
  <c r="AQ2387" i="109" s="1"/>
  <c r="AQ2169" i="109"/>
  <c r="AQ2210" i="109"/>
  <c r="AP2405" i="109"/>
  <c r="AP2374" i="109"/>
  <c r="AP2407" i="109"/>
  <c r="AP2435" i="109"/>
  <c r="AP2353" i="109"/>
  <c r="AP2423" i="109"/>
  <c r="AQ2410" i="109"/>
  <c r="AQ2365" i="109"/>
  <c r="AQ2429" i="109"/>
  <c r="AQ2404" i="109"/>
  <c r="AQ2402" i="109"/>
  <c r="AP2415" i="109"/>
  <c r="AP2189" i="109"/>
  <c r="AP2382" i="109" s="1"/>
  <c r="AP2167" i="109"/>
  <c r="AP2360" i="109" s="1"/>
  <c r="AP2138" i="109"/>
  <c r="AP2331" i="109" s="1"/>
  <c r="AP2152" i="109"/>
  <c r="AP2345" i="109" s="1"/>
  <c r="AQ2207" i="109"/>
  <c r="AQ2400" i="109" s="1"/>
  <c r="AP2125" i="109"/>
  <c r="AP2318" i="109" s="1"/>
  <c r="AP2175" i="109"/>
  <c r="AP2368" i="109" s="1"/>
  <c r="AQ2221" i="109"/>
  <c r="AQ2414" i="109" s="1"/>
  <c r="AP2302" i="109"/>
  <c r="AP2119" i="109"/>
  <c r="AP2312" i="109" s="1"/>
  <c r="AP2113" i="109"/>
  <c r="AP2306" i="109" s="1"/>
  <c r="AQ909" i="109"/>
  <c r="AP2202" i="109"/>
  <c r="AP2395" i="109" s="1"/>
  <c r="AP2197" i="109"/>
  <c r="AP2390" i="109" s="1"/>
  <c r="AQ2192" i="109"/>
  <c r="AQ2385" i="109" s="1"/>
  <c r="AR1016" i="109"/>
  <c r="AR2219" i="109" s="1"/>
  <c r="AW594" i="109"/>
  <c r="AX812" i="109" s="1"/>
  <c r="AW517" i="109"/>
  <c r="AX735" i="109" s="1"/>
  <c r="AX557" i="109"/>
  <c r="AY775" i="109" s="1"/>
  <c r="AZ444" i="109"/>
  <c r="BA662" i="109" s="1"/>
  <c r="AZ547" i="109"/>
  <c r="BA765" i="109" s="1"/>
  <c r="AZ508" i="109"/>
  <c r="BA726" i="109" s="1"/>
  <c r="BD487" i="109"/>
  <c r="BE705" i="109" s="1"/>
  <c r="AW514" i="109"/>
  <c r="AX732" i="109" s="1"/>
  <c r="BD504" i="109"/>
  <c r="BE722" i="109" s="1"/>
  <c r="BE584" i="109"/>
  <c r="BF802" i="109" s="1"/>
  <c r="AZ496" i="109"/>
  <c r="BA714" i="109" s="1"/>
  <c r="BA592" i="109"/>
  <c r="BB810" i="109" s="1"/>
  <c r="BA600" i="109"/>
  <c r="BB818" i="109" s="1"/>
  <c r="AW455" i="109"/>
  <c r="AX673" i="109" s="1"/>
  <c r="AW483" i="109"/>
  <c r="AX701" i="109" s="1"/>
  <c r="AW585" i="109"/>
  <c r="AX803" i="109" s="1"/>
  <c r="BA604" i="109"/>
  <c r="BB822" i="109" s="1"/>
  <c r="AX576" i="109"/>
  <c r="AY794" i="109" s="1"/>
  <c r="AW567" i="109"/>
  <c r="AX785" i="109" s="1"/>
  <c r="AW581" i="109"/>
  <c r="AX799" i="109" s="1"/>
  <c r="AZ403" i="109"/>
  <c r="BA621" i="109" s="1"/>
  <c r="BA549" i="109"/>
  <c r="BB767" i="109" s="1"/>
  <c r="AZ434" i="109"/>
  <c r="BA652" i="109" s="1"/>
  <c r="AZ512" i="109"/>
  <c r="BA730" i="109" s="1"/>
  <c r="AZ502" i="109"/>
  <c r="BA720" i="109" s="1"/>
  <c r="AZ556" i="109"/>
  <c r="BA774" i="109" s="1"/>
  <c r="BA537" i="109"/>
  <c r="BB755" i="109" s="1"/>
  <c r="AX601" i="109"/>
  <c r="AY819" i="109" s="1"/>
  <c r="BD1881" i="109"/>
  <c r="BE1985" i="109"/>
  <c r="BE2007" i="109"/>
  <c r="BE2045" i="109"/>
  <c r="BE1863" i="109"/>
  <c r="BE2034" i="109"/>
  <c r="BE1988" i="109"/>
  <c r="BE2027" i="109"/>
  <c r="BE1884" i="109"/>
  <c r="BE1962" i="109"/>
  <c r="BE1942" i="109"/>
  <c r="BE1949" i="109"/>
  <c r="BE2018" i="109"/>
  <c r="BE2015" i="109"/>
  <c r="BE2039" i="109"/>
  <c r="BE2037" i="109"/>
  <c r="BE1983" i="109"/>
  <c r="BE1986" i="109"/>
  <c r="BE1944" i="109"/>
  <c r="BE2042" i="109"/>
  <c r="BE2029" i="109"/>
  <c r="BE2025" i="109"/>
  <c r="BE2000" i="109"/>
  <c r="BE2022" i="109"/>
  <c r="BE2016" i="109"/>
  <c r="BE2021" i="109"/>
  <c r="BG2032" i="109"/>
  <c r="BE1939" i="109"/>
  <c r="BE1952" i="109"/>
  <c r="BE1956" i="109"/>
  <c r="BE2047" i="109"/>
  <c r="BE2019" i="109"/>
  <c r="BE1929" i="109"/>
  <c r="BE2014" i="109"/>
  <c r="BE1951" i="109"/>
  <c r="BF2036" i="109"/>
  <c r="BF2050" i="109"/>
  <c r="BE2009" i="109"/>
  <c r="BE2005" i="109"/>
  <c r="BE2012" i="109"/>
  <c r="BE2026" i="109"/>
  <c r="BE2013" i="109"/>
  <c r="BE1996" i="109"/>
  <c r="BE1982" i="109"/>
  <c r="BE1958" i="109"/>
  <c r="BE2008" i="109"/>
  <c r="BE2043" i="109"/>
  <c r="BE1935" i="109"/>
  <c r="BE1997" i="109"/>
  <c r="BD1928" i="109"/>
  <c r="BE1991" i="109"/>
  <c r="BE1931" i="109"/>
  <c r="BE1987" i="109"/>
  <c r="BE1999" i="109"/>
  <c r="BE1981" i="109"/>
  <c r="BE1959" i="109"/>
  <c r="BE2044" i="109"/>
  <c r="BE1856" i="109"/>
  <c r="BF2001" i="109"/>
  <c r="BE2051" i="109"/>
  <c r="BE2031" i="109"/>
  <c r="BE2006" i="109"/>
  <c r="BE2023" i="109"/>
  <c r="BE1992" i="109"/>
  <c r="BF2003" i="109"/>
  <c r="BE2011" i="109"/>
  <c r="BE1957" i="109"/>
  <c r="BE1955" i="109"/>
  <c r="BE2040" i="109"/>
  <c r="BE2041" i="109"/>
  <c r="BE2010" i="109"/>
  <c r="BE1961" i="109"/>
  <c r="BE2048" i="109"/>
  <c r="BE2030" i="109"/>
  <c r="BE1990" i="109"/>
  <c r="BE1984" i="109"/>
  <c r="BE1937" i="109"/>
  <c r="BE2002" i="109"/>
  <c r="BE1933" i="109"/>
  <c r="BE1960" i="109"/>
  <c r="BE2035" i="109"/>
  <c r="BE2017" i="109"/>
  <c r="BD1923" i="109"/>
  <c r="BE1879" i="109"/>
  <c r="BE1900" i="109"/>
  <c r="BF1994" i="109"/>
  <c r="BE1889" i="109"/>
  <c r="BE1998" i="109"/>
  <c r="BE1927" i="109"/>
  <c r="BE1950" i="109"/>
  <c r="BE2049" i="109"/>
  <c r="BE2046" i="109"/>
  <c r="BE1995" i="109"/>
  <c r="BE2038" i="109"/>
  <c r="BE2033" i="109"/>
  <c r="BE2028" i="109"/>
  <c r="BE2024" i="109"/>
  <c r="BE1993" i="109"/>
  <c r="BE2020" i="109"/>
  <c r="AZ458" i="109"/>
  <c r="BA676" i="109" s="1"/>
  <c r="BG1979" i="109"/>
  <c r="BG1980" i="109"/>
  <c r="BD534" i="109"/>
  <c r="BE752" i="109" s="1"/>
  <c r="AZ535" i="109"/>
  <c r="BA753" i="109" s="1"/>
  <c r="BG1976" i="109"/>
  <c r="BG1972" i="109"/>
  <c r="BG1974" i="109"/>
  <c r="BH1967" i="109"/>
  <c r="BE1964" i="109"/>
  <c r="AW524" i="109"/>
  <c r="AX742" i="109" s="1"/>
  <c r="AR1024" i="109"/>
  <c r="AR2227" i="109" s="1"/>
  <c r="AR2420" i="109" s="1"/>
  <c r="AQ980" i="109"/>
  <c r="AQ2183" i="109" s="1"/>
  <c r="AQ2376" i="109" s="1"/>
  <c r="AQ1019" i="109"/>
  <c r="AQ2222" i="109" s="1"/>
  <c r="AR997" i="109"/>
  <c r="AR2200" i="109" s="1"/>
  <c r="AQ1023" i="109"/>
  <c r="AQ2226" i="109" s="1"/>
  <c r="AQ984" i="109"/>
  <c r="AQ975" i="109"/>
  <c r="AQ961" i="109"/>
  <c r="AQ2164" i="109" s="1"/>
  <c r="AR1029" i="109"/>
  <c r="AQ911" i="109"/>
  <c r="AQ2115" i="109" s="1"/>
  <c r="AP2266" i="109"/>
  <c r="AQ994" i="109"/>
  <c r="AQ2197" i="109" s="1"/>
  <c r="AR1001" i="109"/>
  <c r="AR2204" i="109" s="1"/>
  <c r="AR1006" i="109"/>
  <c r="AQ995" i="109"/>
  <c r="AQ2198" i="109" s="1"/>
  <c r="AQ945" i="109"/>
  <c r="AQ2148" i="109" s="1"/>
  <c r="AR1018" i="109"/>
  <c r="AR2221" i="109" s="1"/>
  <c r="AQ965" i="109"/>
  <c r="AQ2168" i="109" s="1"/>
  <c r="AQ1035" i="109"/>
  <c r="AQ2238" i="109" s="1"/>
  <c r="AR1008" i="109"/>
  <c r="AR1033" i="109"/>
  <c r="AQ951" i="109"/>
  <c r="AQ988" i="109"/>
  <c r="AQ2191" i="109" s="1"/>
  <c r="AQ963" i="109"/>
  <c r="AQ2166" i="109" s="1"/>
  <c r="AQ976" i="109"/>
  <c r="AQ2179" i="109" s="1"/>
  <c r="AQ999" i="109"/>
  <c r="AQ916" i="109"/>
  <c r="AQ2120" i="109" s="1"/>
  <c r="AR1010" i="109"/>
  <c r="AR1022" i="109"/>
  <c r="AR2225" i="109" s="1"/>
  <c r="AR969" i="109"/>
  <c r="AQ913" i="109"/>
  <c r="AR1014" i="109"/>
  <c r="AR2217" i="109" s="1"/>
  <c r="AQ1027" i="109"/>
  <c r="AQ2230" i="109" s="1"/>
  <c r="AQ967" i="109"/>
  <c r="AQ972" i="109"/>
  <c r="AQ2175" i="109" s="1"/>
  <c r="AQ968" i="109"/>
  <c r="AQ979" i="109"/>
  <c r="AR1002" i="109"/>
  <c r="AR1004" i="109"/>
  <c r="AQ955" i="109"/>
  <c r="AQ1025" i="109"/>
  <c r="AQ2228" i="109" s="1"/>
  <c r="AQ905" i="109"/>
  <c r="AQ2109" i="109" s="1"/>
  <c r="AQ1039" i="109"/>
  <c r="AQ2242" i="109" s="1"/>
  <c r="AQ957" i="109"/>
  <c r="AQ2160" i="109" s="1"/>
  <c r="AQ964" i="109"/>
  <c r="AQ2167" i="109" s="1"/>
  <c r="AQ1011" i="109"/>
  <c r="AQ962" i="109"/>
  <c r="AQ2165" i="109" s="1"/>
  <c r="AQ959" i="109"/>
  <c r="AQ2162" i="109" s="1"/>
  <c r="AR977" i="109"/>
  <c r="AQ927" i="109"/>
  <c r="AQ949" i="109"/>
  <c r="AR981" i="109"/>
  <c r="AR2184" i="109" s="1"/>
  <c r="AQ1031" i="109"/>
  <c r="AQ2234" i="109" s="1"/>
  <c r="AR1034" i="109"/>
  <c r="AR2237" i="109" s="1"/>
  <c r="AQ1005" i="109"/>
  <c r="AQ2208" i="109" s="1"/>
  <c r="AR1032" i="109"/>
  <c r="AR2235" i="109" s="1"/>
  <c r="AQ958" i="109"/>
  <c r="AQ852" i="109"/>
  <c r="AQ2073" i="109" s="1"/>
  <c r="AQ921" i="109"/>
  <c r="AQ2125" i="109" s="1"/>
  <c r="AQ888" i="109"/>
  <c r="AQ2099" i="109" s="1"/>
  <c r="AQ925" i="109"/>
  <c r="AQ2129" i="109" s="1"/>
  <c r="AQ943" i="109"/>
  <c r="AQ2146" i="109" s="1"/>
  <c r="AR1042" i="109"/>
  <c r="AR2245" i="109" s="1"/>
  <c r="AQ998" i="109"/>
  <c r="AR989" i="109"/>
  <c r="AR2192" i="109" s="1"/>
  <c r="AQ929" i="109"/>
  <c r="AQ2133" i="109" s="1"/>
  <c r="AQ906" i="109"/>
  <c r="AQ2110" i="109" s="1"/>
  <c r="AQ1009" i="109"/>
  <c r="AQ1015" i="109"/>
  <c r="AQ986" i="109"/>
  <c r="AQ978" i="109"/>
  <c r="AQ1038" i="109"/>
  <c r="AQ2241" i="109" s="1"/>
  <c r="AP2350" i="109"/>
  <c r="AP2396" i="109"/>
  <c r="AR477" i="109"/>
  <c r="AS695" i="109" s="1"/>
  <c r="AP2342" i="109"/>
  <c r="AQ946" i="109"/>
  <c r="AQ2149" i="109" s="1"/>
  <c r="AR599" i="109"/>
  <c r="AS817" i="109" s="1"/>
  <c r="AR526" i="109"/>
  <c r="AS744" i="109" s="1"/>
  <c r="AR2424" i="109"/>
  <c r="AS1028" i="109"/>
  <c r="AS2231" i="109" s="1"/>
  <c r="AR519" i="109"/>
  <c r="AS737" i="109" s="1"/>
  <c r="AS572" i="109"/>
  <c r="AT790" i="109" s="1"/>
  <c r="AR501" i="109"/>
  <c r="AS719" i="109" s="1"/>
  <c r="AR513" i="109"/>
  <c r="AS731" i="109" s="1"/>
  <c r="AS533" i="109"/>
  <c r="AT751" i="109" s="1"/>
  <c r="AP2354" i="109"/>
  <c r="AQ2428" i="109"/>
  <c r="AO2388" i="109"/>
  <c r="AP2371" i="109"/>
  <c r="AS597" i="109"/>
  <c r="AT815" i="109" s="1"/>
  <c r="AP2347" i="109"/>
  <c r="AS568" i="109"/>
  <c r="AT786" i="109" s="1"/>
  <c r="AR479" i="109"/>
  <c r="AS697" i="109" s="1"/>
  <c r="AP2379" i="109"/>
  <c r="AQ983" i="109"/>
  <c r="AQ2186" i="109" s="1"/>
  <c r="AR521" i="109"/>
  <c r="AS739" i="109" s="1"/>
  <c r="AP2413" i="109"/>
  <c r="AQ1017" i="109"/>
  <c r="AQ2220" i="109" s="1"/>
  <c r="AR2433" i="109"/>
  <c r="AS1037" i="109"/>
  <c r="AS2240" i="109" s="1"/>
  <c r="AR531" i="109"/>
  <c r="AS749" i="109" s="1"/>
  <c r="AR544" i="109"/>
  <c r="AS762" i="109" s="1"/>
  <c r="AS588" i="109"/>
  <c r="AT806" i="109" s="1"/>
  <c r="AR548" i="109"/>
  <c r="AS766" i="109" s="1"/>
  <c r="AR569" i="109"/>
  <c r="AS787" i="109" s="1"/>
  <c r="AS566" i="109"/>
  <c r="AT784" i="109" s="1"/>
  <c r="AS1026" i="109"/>
  <c r="AS590" i="109"/>
  <c r="AT808" i="109" s="1"/>
  <c r="AR563" i="109"/>
  <c r="AS781" i="109" s="1"/>
  <c r="AS582" i="109"/>
  <c r="AT800" i="109" s="1"/>
  <c r="AR558" i="109"/>
  <c r="AS776" i="109" s="1"/>
  <c r="AS570" i="109"/>
  <c r="AT788" i="109" s="1"/>
  <c r="AS545" i="109"/>
  <c r="AT763" i="109" s="1"/>
  <c r="AS578" i="109"/>
  <c r="AT796" i="109" s="1"/>
  <c r="AR542" i="109"/>
  <c r="AS760" i="109" s="1"/>
  <c r="AR536" i="109"/>
  <c r="AS754" i="109" s="1"/>
  <c r="AQ937" i="109"/>
  <c r="AQ2140" i="109" s="1"/>
  <c r="AP2386" i="109"/>
  <c r="AR602" i="109"/>
  <c r="AS820" i="109" s="1"/>
  <c r="AP2361" i="109"/>
  <c r="AR573" i="109"/>
  <c r="AS791" i="109" s="1"/>
  <c r="AP2315" i="109"/>
  <c r="AP2417" i="109"/>
  <c r="AQ1021" i="109"/>
  <c r="AQ2224" i="109" s="1"/>
  <c r="AS561" i="109"/>
  <c r="AT779" i="109" s="1"/>
  <c r="AR591" i="109"/>
  <c r="AS809" i="109" s="1"/>
  <c r="AO2340" i="109"/>
  <c r="AR532" i="109"/>
  <c r="AS750" i="109" s="1"/>
  <c r="AP2426" i="109"/>
  <c r="AQ1030" i="109"/>
  <c r="AQ2233" i="109" s="1"/>
  <c r="AQ2366" i="109"/>
  <c r="AR970" i="109"/>
  <c r="AR2173" i="109" s="1"/>
  <c r="AR469" i="109"/>
  <c r="AS687" i="109" s="1"/>
  <c r="AQ2409" i="109"/>
  <c r="AR1013" i="109"/>
  <c r="AR577" i="109"/>
  <c r="AS795" i="109" s="1"/>
  <c r="AR603" i="109"/>
  <c r="AS821" i="109" s="1"/>
  <c r="AQ915" i="109"/>
  <c r="AQ2119" i="109" s="1"/>
  <c r="AR2416" i="109"/>
  <c r="AS1020" i="109"/>
  <c r="AS2223" i="109" s="1"/>
  <c r="AP2356" i="109"/>
  <c r="AQ960" i="109"/>
  <c r="AQ2163" i="109" s="1"/>
  <c r="AS586" i="109"/>
  <c r="AT804" i="109" s="1"/>
  <c r="AR525" i="109"/>
  <c r="AS743" i="109" s="1"/>
  <c r="AP2399" i="109"/>
  <c r="AQ1003" i="109"/>
  <c r="AQ2206" i="109" s="1"/>
  <c r="AR956" i="109"/>
  <c r="AR520" i="109"/>
  <c r="AS738" i="109" s="1"/>
  <c r="AR522" i="109"/>
  <c r="AS740" i="109" s="1"/>
  <c r="AR595" i="109"/>
  <c r="AS813" i="109" s="1"/>
  <c r="AS574" i="109"/>
  <c r="AT792" i="109" s="1"/>
  <c r="AS596" i="109"/>
  <c r="AT814" i="109" s="1"/>
  <c r="AR475" i="109"/>
  <c r="AS693" i="109" s="1"/>
  <c r="AR564" i="109"/>
  <c r="AS782" i="109" s="1"/>
  <c r="AR539" i="109"/>
  <c r="AS757" i="109" s="1"/>
  <c r="AR540" i="109"/>
  <c r="AS758" i="109" s="1"/>
  <c r="AR562" i="109"/>
  <c r="AS780" i="109" s="1"/>
  <c r="AR515" i="109"/>
  <c r="AS733" i="109" s="1"/>
  <c r="AR2436" i="109"/>
  <c r="AS1040" i="109"/>
  <c r="AS2243" i="109" s="1"/>
  <c r="AR559" i="109"/>
  <c r="AS777" i="109" s="1"/>
  <c r="AR2408" i="109"/>
  <c r="AS1012" i="109"/>
  <c r="AS2215" i="109" s="1"/>
  <c r="AR966" i="109"/>
  <c r="AR530" i="109"/>
  <c r="AS748" i="109" s="1"/>
  <c r="AR523" i="109"/>
  <c r="AS741" i="109" s="1"/>
  <c r="AP2308" i="109"/>
  <c r="AR518" i="109"/>
  <c r="AS736" i="109" s="1"/>
  <c r="AQ944" i="109"/>
  <c r="AQ2147" i="109" s="1"/>
  <c r="AP2340" i="109"/>
  <c r="AP2343" i="109"/>
  <c r="AQ947" i="109"/>
  <c r="AQ2150" i="109" s="1"/>
  <c r="AR2432" i="109"/>
  <c r="AS1036" i="109"/>
  <c r="AS2239" i="109" s="1"/>
  <c r="AP2357" i="109"/>
  <c r="AP2375" i="109"/>
  <c r="AR470" i="109"/>
  <c r="AS688" i="109" s="1"/>
  <c r="AP2348" i="109"/>
  <c r="AQ952" i="109"/>
  <c r="AQ2155" i="109" s="1"/>
  <c r="AS593" i="109"/>
  <c r="AT811" i="109" s="1"/>
  <c r="AR527" i="109"/>
  <c r="AS745" i="109" s="1"/>
  <c r="AP2352" i="109"/>
  <c r="AP2431" i="109"/>
  <c r="AQ2315" i="109"/>
  <c r="AR918" i="109"/>
  <c r="AR2122" i="109" s="1"/>
  <c r="AP2378" i="109"/>
  <c r="AR579" i="109"/>
  <c r="AS797" i="109" s="1"/>
  <c r="AR589" i="109"/>
  <c r="AS807" i="109" s="1"/>
  <c r="AP2392" i="109"/>
  <c r="AQ996" i="109"/>
  <c r="AQ2199" i="109" s="1"/>
  <c r="AO2367" i="109"/>
  <c r="AR974" i="109"/>
  <c r="AR538" i="109"/>
  <c r="AS756" i="109" s="1"/>
  <c r="AQ2438" i="109"/>
  <c r="AP2383" i="109"/>
  <c r="AP2388" i="109"/>
  <c r="AQ992" i="109"/>
  <c r="AQ2195" i="109" s="1"/>
  <c r="AR990" i="109"/>
  <c r="AR554" i="109"/>
  <c r="AS772" i="109" s="1"/>
  <c r="AR480" i="109"/>
  <c r="AS698" i="109" s="1"/>
  <c r="AR543" i="109"/>
  <c r="AS761" i="109" s="1"/>
  <c r="AP2367" i="109"/>
  <c r="AQ971" i="109"/>
  <c r="AQ2174" i="109" s="1"/>
  <c r="AR529" i="109"/>
  <c r="AS747" i="109" s="1"/>
  <c r="AS606" i="109"/>
  <c r="AT824" i="109" s="1"/>
  <c r="AR583" i="109"/>
  <c r="AS801" i="109" s="1"/>
  <c r="AR982" i="109"/>
  <c r="AR546" i="109"/>
  <c r="AS764" i="109" s="1"/>
  <c r="AQ1000" i="109"/>
  <c r="AQ2203" i="109" s="1"/>
  <c r="AR2389" i="109"/>
  <c r="AS993" i="109"/>
  <c r="AS2196" i="109" s="1"/>
  <c r="AR991" i="109"/>
  <c r="AR555" i="109"/>
  <c r="AS773" i="109" s="1"/>
  <c r="AR552" i="109"/>
  <c r="AS770" i="109" s="1"/>
  <c r="AR528" i="109"/>
  <c r="AS746" i="109" s="1"/>
  <c r="AR987" i="109"/>
  <c r="AR551" i="109"/>
  <c r="AS769" i="109" s="1"/>
  <c r="AQ953" i="109"/>
  <c r="AQ2156" i="109" s="1"/>
  <c r="AQ954" i="109"/>
  <c r="AQ2157" i="109" s="1"/>
  <c r="AR509" i="109"/>
  <c r="AS727" i="109" s="1"/>
  <c r="AS598" i="109"/>
  <c r="AT816" i="109" s="1"/>
  <c r="AS565" i="109"/>
  <c r="AT783" i="109" s="1"/>
  <c r="AQ2418" i="109"/>
  <c r="AP2363" i="109"/>
  <c r="AR575" i="109"/>
  <c r="AS793" i="109" s="1"/>
  <c r="AP2310" i="109"/>
  <c r="AP2344" i="109"/>
  <c r="AQ948" i="109"/>
  <c r="AQ2151" i="109" s="1"/>
  <c r="AR1007" i="109"/>
  <c r="AR571" i="109"/>
  <c r="AS789" i="109" s="1"/>
  <c r="AP2376" i="109"/>
  <c r="AP2380" i="109"/>
  <c r="AS553" i="109"/>
  <c r="AT771" i="109" s="1"/>
  <c r="AR917" i="109"/>
  <c r="AR481" i="109"/>
  <c r="AS699" i="109" s="1"/>
  <c r="AP2401" i="109"/>
  <c r="AQ2406" i="109"/>
  <c r="AQ950" i="109"/>
  <c r="AQ2153" i="109" s="1"/>
  <c r="AS1016" i="109"/>
  <c r="AS580" i="109"/>
  <c r="AT798" i="109" s="1"/>
  <c r="AR2381" i="109"/>
  <c r="AS985" i="109"/>
  <c r="AS2188" i="109" s="1"/>
  <c r="AR587" i="109"/>
  <c r="AS805" i="109" s="1"/>
  <c r="AP2387" i="109"/>
  <c r="AP2391" i="109"/>
  <c r="AR550" i="109"/>
  <c r="AS768" i="109" s="1"/>
  <c r="AP2351" i="109"/>
  <c r="AS541" i="109"/>
  <c r="AT759" i="109" s="1"/>
  <c r="AP2314" i="109"/>
  <c r="AP2427" i="109"/>
  <c r="AP2355" i="109"/>
  <c r="AO2246" i="109"/>
  <c r="AQ825" i="109"/>
  <c r="BJ33" i="119" s="1"/>
  <c r="AP2337" i="109"/>
  <c r="AP2272" i="109"/>
  <c r="AP2260" i="109"/>
  <c r="AQ2437" i="109"/>
  <c r="AP2251" i="109"/>
  <c r="AQ2249" i="109"/>
  <c r="AP1043" i="109"/>
  <c r="AR439" i="109"/>
  <c r="AS657" i="109" s="1"/>
  <c r="AP2320" i="109"/>
  <c r="AQ923" i="109"/>
  <c r="AQ2127" i="109" s="1"/>
  <c r="AT1915" i="109"/>
  <c r="AL30" i="119"/>
  <c r="AL40" i="119"/>
  <c r="AS1926" i="109"/>
  <c r="AR491" i="109"/>
  <c r="AS709" i="109" s="1"/>
  <c r="AQ935" i="109"/>
  <c r="AQ2138" i="109" s="1"/>
  <c r="AJ42" i="119"/>
  <c r="AR416" i="109"/>
  <c r="AS634" i="109" s="1"/>
  <c r="AR829" i="109"/>
  <c r="AR2056" i="109" s="1"/>
  <c r="AQ2336" i="109"/>
  <c r="AR940" i="109"/>
  <c r="AR2143" i="109" s="1"/>
  <c r="AK41" i="119"/>
  <c r="AK47" i="119" s="1"/>
  <c r="AP2338" i="109"/>
  <c r="AQ942" i="109"/>
  <c r="AQ2145" i="109" s="1"/>
  <c r="AN23" i="119"/>
  <c r="AN25" i="119" s="1"/>
  <c r="AO21" i="119"/>
  <c r="AQ875" i="109"/>
  <c r="AQ2089" i="109" s="1"/>
  <c r="AT1946" i="109"/>
  <c r="AR1041" i="109"/>
  <c r="AT1953" i="109"/>
  <c r="AR505" i="109"/>
  <c r="AS723" i="109" s="1"/>
  <c r="AQ2286" i="109"/>
  <c r="AR880" i="109"/>
  <c r="AR2093" i="109" s="1"/>
  <c r="AP2326" i="109"/>
  <c r="AM25" i="119"/>
  <c r="AP2292" i="109"/>
  <c r="AR452" i="109"/>
  <c r="AS670" i="109" s="1"/>
  <c r="AR493" i="109"/>
  <c r="AS711" i="109" s="1"/>
  <c r="AR489" i="109"/>
  <c r="AS707" i="109" s="1"/>
  <c r="AR395" i="109"/>
  <c r="AS613" i="109" s="1"/>
  <c r="AV701" i="109"/>
  <c r="AP2274" i="109"/>
  <c r="AQ866" i="109"/>
  <c r="AQ2081" i="109" s="1"/>
  <c r="AR428" i="109"/>
  <c r="AS646" i="109" s="1"/>
  <c r="AR410" i="109"/>
  <c r="AS628" i="109" s="1"/>
  <c r="AQ941" i="109"/>
  <c r="AQ2144" i="109" s="1"/>
  <c r="AR1916" i="109"/>
  <c r="AR2052" i="109" s="1"/>
  <c r="AQ607" i="109"/>
  <c r="AQ608" i="109" s="1"/>
  <c r="AQ2052" i="109"/>
  <c r="AP2329" i="109"/>
  <c r="AQ932" i="109"/>
  <c r="AQ2136" i="109" s="1"/>
  <c r="AO2320" i="109"/>
  <c r="AR938" i="109"/>
  <c r="AR2141" i="109" s="1"/>
  <c r="AR2334" i="109" s="1"/>
  <c r="AS1919" i="109"/>
  <c r="AS1925" i="109"/>
  <c r="AV673" i="109"/>
  <c r="AU891" i="109"/>
  <c r="AS1903" i="109"/>
  <c r="AS2102" i="109" s="1"/>
  <c r="AG49" i="119"/>
  <c r="AQ831" i="109"/>
  <c r="AQ2058" i="109" s="1"/>
  <c r="AR499" i="109"/>
  <c r="AS717" i="109" s="1"/>
  <c r="AQ864" i="109"/>
  <c r="AQ2079" i="109" s="1"/>
  <c r="AR870" i="109"/>
  <c r="AR2084" i="109" s="1"/>
  <c r="AS605" i="109"/>
  <c r="AT823" i="109" s="1"/>
  <c r="AQ894" i="109"/>
  <c r="AQ2105" i="109" s="1"/>
  <c r="AR507" i="109"/>
  <c r="AS725" i="109" s="1"/>
  <c r="AR485" i="109"/>
  <c r="AS703" i="109" s="1"/>
  <c r="AQ846" i="109"/>
  <c r="AQ2067" i="109" s="1"/>
  <c r="AP2253" i="109"/>
  <c r="AQ839" i="109"/>
  <c r="AQ2060" i="109" s="1"/>
  <c r="AQ919" i="109"/>
  <c r="AQ2123" i="109" s="1"/>
  <c r="AS393" i="109"/>
  <c r="AT611" i="109" s="1"/>
  <c r="AS1849" i="109"/>
  <c r="AT1954" i="109"/>
  <c r="AN2439" i="109"/>
  <c r="AQ2333" i="109" l="1"/>
  <c r="AR980" i="109"/>
  <c r="AS973" i="109"/>
  <c r="AS2176" i="109" s="1"/>
  <c r="AR2369" i="109"/>
  <c r="AR1019" i="109"/>
  <c r="AR2121" i="109"/>
  <c r="AR2314" i="109" s="1"/>
  <c r="AR2169" i="109"/>
  <c r="AR2159" i="109"/>
  <c r="AR2216" i="109"/>
  <c r="AR2409" i="109" s="1"/>
  <c r="AS1024" i="109"/>
  <c r="AS2227" i="109" s="1"/>
  <c r="AS2420" i="109" s="1"/>
  <c r="AR2194" i="109"/>
  <c r="AR2387" i="109" s="1"/>
  <c r="AR2222" i="109"/>
  <c r="AS2219" i="109"/>
  <c r="AS2412" i="109" s="1"/>
  <c r="AR2210" i="109"/>
  <c r="AS2229" i="109"/>
  <c r="AR2183" i="109"/>
  <c r="AR2376" i="109" s="1"/>
  <c r="AQ2154" i="109"/>
  <c r="AQ2347" i="109" s="1"/>
  <c r="AQ2302" i="109"/>
  <c r="AR2172" i="109"/>
  <c r="AR2365" i="109" s="1"/>
  <c r="AQ2131" i="109"/>
  <c r="AQ2324" i="109" s="1"/>
  <c r="AR2190" i="109"/>
  <c r="AR2185" i="109"/>
  <c r="AR2378" i="109" s="1"/>
  <c r="AR2177" i="109"/>
  <c r="AR2370" i="109" s="1"/>
  <c r="AQ2423" i="109"/>
  <c r="AR2414" i="109"/>
  <c r="AQ2308" i="109"/>
  <c r="AR2180" i="109"/>
  <c r="AR2373" i="109" s="1"/>
  <c r="AQ2201" i="109"/>
  <c r="AQ2394" i="109" s="1"/>
  <c r="AQ2170" i="109"/>
  <c r="AQ2363" i="109" s="1"/>
  <c r="AQ2214" i="109"/>
  <c r="AQ2407" i="109" s="1"/>
  <c r="AQ2202" i="109"/>
  <c r="AQ2395" i="109" s="1"/>
  <c r="AQ2212" i="109"/>
  <c r="AQ2405" i="109" s="1"/>
  <c r="AQ2161" i="109"/>
  <c r="AQ2354" i="109" s="1"/>
  <c r="AQ2292" i="109"/>
  <c r="AR2377" i="109"/>
  <c r="AQ2353" i="109"/>
  <c r="AR2410" i="109"/>
  <c r="AQ2390" i="109"/>
  <c r="AQ2189" i="109"/>
  <c r="AQ2382" i="109" s="1"/>
  <c r="AR2244" i="109"/>
  <c r="AR2437" i="109" s="1"/>
  <c r="AR2236" i="109"/>
  <c r="AR2429" i="109" s="1"/>
  <c r="AR2213" i="109"/>
  <c r="AR2406" i="109" s="1"/>
  <c r="AR2211" i="109"/>
  <c r="AR2404" i="109" s="1"/>
  <c r="AR2209" i="109"/>
  <c r="AR2402" i="109" s="1"/>
  <c r="AQ2182" i="109"/>
  <c r="AQ2375" i="109" s="1"/>
  <c r="AR2205" i="109"/>
  <c r="AR2398" i="109" s="1"/>
  <c r="AQ2187" i="109"/>
  <c r="AQ2380" i="109" s="1"/>
  <c r="AR2193" i="109"/>
  <c r="AQ2312" i="109"/>
  <c r="AQ2434" i="109"/>
  <c r="AQ2401" i="109"/>
  <c r="AQ2358" i="109"/>
  <c r="AQ2435" i="109"/>
  <c r="AQ2368" i="109"/>
  <c r="AQ2313" i="109"/>
  <c r="AQ2384" i="109"/>
  <c r="AQ2431" i="109"/>
  <c r="AR2393" i="109"/>
  <c r="AQ2113" i="109"/>
  <c r="AQ2306" i="109" s="1"/>
  <c r="AR909" i="109"/>
  <c r="AQ2218" i="109"/>
  <c r="AQ2411" i="109" s="1"/>
  <c r="AQ2181" i="109"/>
  <c r="AQ2374" i="109" s="1"/>
  <c r="AQ2117" i="109"/>
  <c r="AQ2310" i="109" s="1"/>
  <c r="AQ2171" i="109"/>
  <c r="AQ2364" i="109" s="1"/>
  <c r="AR2232" i="109"/>
  <c r="AR2425" i="109" s="1"/>
  <c r="AQ2178" i="109"/>
  <c r="AQ2371" i="109" s="1"/>
  <c r="AR2207" i="109"/>
  <c r="AR2400" i="109" s="1"/>
  <c r="AQ2158" i="109"/>
  <c r="AQ2351" i="109" s="1"/>
  <c r="AQ2152" i="109"/>
  <c r="AQ2345" i="109" s="1"/>
  <c r="AX567" i="109"/>
  <c r="AY785" i="109" s="1"/>
  <c r="BB604" i="109"/>
  <c r="BC822" i="109" s="1"/>
  <c r="AW891" i="109"/>
  <c r="AX891" i="109" s="1"/>
  <c r="BF584" i="109"/>
  <c r="BG802" i="109" s="1"/>
  <c r="BA547" i="109"/>
  <c r="BB765" i="109" s="1"/>
  <c r="BA444" i="109"/>
  <c r="BB662" i="109" s="1"/>
  <c r="AX594" i="109"/>
  <c r="AY812" i="109" s="1"/>
  <c r="BB537" i="109"/>
  <c r="BC755" i="109" s="1"/>
  <c r="BA512" i="109"/>
  <c r="BB730" i="109" s="1"/>
  <c r="BA403" i="109"/>
  <c r="BB621" i="109" s="1"/>
  <c r="AX483" i="109"/>
  <c r="AY701" i="109" s="1"/>
  <c r="BE504" i="109"/>
  <c r="BF722" i="109" s="1"/>
  <c r="BA508" i="109"/>
  <c r="BB726" i="109" s="1"/>
  <c r="AY557" i="109"/>
  <c r="AZ775" i="109" s="1"/>
  <c r="BA434" i="109"/>
  <c r="BB652" i="109" s="1"/>
  <c r="BB549" i="109"/>
  <c r="BC767" i="109" s="1"/>
  <c r="AX581" i="109"/>
  <c r="AY799" i="109" s="1"/>
  <c r="AY576" i="109"/>
  <c r="AZ794" i="109" s="1"/>
  <c r="BB600" i="109"/>
  <c r="BC818" i="109" s="1"/>
  <c r="BB592" i="109"/>
  <c r="BC810" i="109" s="1"/>
  <c r="BA496" i="109"/>
  <c r="BB714" i="109" s="1"/>
  <c r="AX517" i="109"/>
  <c r="AY735" i="109" s="1"/>
  <c r="AY601" i="109"/>
  <c r="AZ819" i="109" s="1"/>
  <c r="BA556" i="109"/>
  <c r="BB774" i="109" s="1"/>
  <c r="BA502" i="109"/>
  <c r="BB720" i="109" s="1"/>
  <c r="AX585" i="109"/>
  <c r="AY803" i="109" s="1"/>
  <c r="AX455" i="109"/>
  <c r="AY673" i="109" s="1"/>
  <c r="AX514" i="109"/>
  <c r="AY732" i="109" s="1"/>
  <c r="BE487" i="109"/>
  <c r="BF705" i="109" s="1"/>
  <c r="BF1998" i="109"/>
  <c r="BG1994" i="109"/>
  <c r="BF1879" i="109"/>
  <c r="BF2017" i="109"/>
  <c r="BF1960" i="109"/>
  <c r="BF1937" i="109"/>
  <c r="BF1990" i="109"/>
  <c r="BF2048" i="109"/>
  <c r="BF2010" i="109"/>
  <c r="BF2040" i="109"/>
  <c r="BF1957" i="109"/>
  <c r="BG2003" i="109"/>
  <c r="BF1992" i="109"/>
  <c r="BF2006" i="109"/>
  <c r="BF2051" i="109"/>
  <c r="BG2001" i="109"/>
  <c r="BF2044" i="109"/>
  <c r="BF1981" i="109"/>
  <c r="BF1987" i="109"/>
  <c r="BF1991" i="109"/>
  <c r="BF1997" i="109"/>
  <c r="BF2043" i="109"/>
  <c r="BF1958" i="109"/>
  <c r="BF1996" i="109"/>
  <c r="BF2026" i="109"/>
  <c r="BF2005" i="109"/>
  <c r="BG2050" i="109"/>
  <c r="BF1951" i="109"/>
  <c r="BF1929" i="109"/>
  <c r="BF2019" i="109"/>
  <c r="BF1956" i="109"/>
  <c r="BF1939" i="109"/>
  <c r="BF2021" i="109"/>
  <c r="BF2022" i="109"/>
  <c r="BF2025" i="109"/>
  <c r="BF2042" i="109"/>
  <c r="BF1986" i="109"/>
  <c r="BF1983" i="109"/>
  <c r="BF2045" i="109"/>
  <c r="BF1985" i="109"/>
  <c r="BF2020" i="109"/>
  <c r="BF2024" i="109"/>
  <c r="BF2033" i="109"/>
  <c r="BF1995" i="109"/>
  <c r="BF2049" i="109"/>
  <c r="BF2039" i="109"/>
  <c r="BF2018" i="109"/>
  <c r="BF1942" i="109"/>
  <c r="BF2027" i="109"/>
  <c r="BF2034" i="109"/>
  <c r="BF1927" i="109"/>
  <c r="BF1889" i="109"/>
  <c r="BF1900" i="109"/>
  <c r="BE1923" i="109"/>
  <c r="BF2035" i="109"/>
  <c r="BF2002" i="109"/>
  <c r="BF1984" i="109"/>
  <c r="BF2030" i="109"/>
  <c r="BF1961" i="109"/>
  <c r="BF2041" i="109"/>
  <c r="BF1955" i="109"/>
  <c r="BF2023" i="109"/>
  <c r="BF2031" i="109"/>
  <c r="BF1856" i="109"/>
  <c r="BF1959" i="109"/>
  <c r="BF1999" i="109"/>
  <c r="BF1931" i="109"/>
  <c r="BE1928" i="109"/>
  <c r="BF1935" i="109"/>
  <c r="BF2008" i="109"/>
  <c r="BF1982" i="109"/>
  <c r="BF2013" i="109"/>
  <c r="BF2012" i="109"/>
  <c r="BF2009" i="109"/>
  <c r="BG2036" i="109"/>
  <c r="BF2014" i="109"/>
  <c r="BF2047" i="109"/>
  <c r="BF1952" i="109"/>
  <c r="BH2032" i="109"/>
  <c r="BF2016" i="109"/>
  <c r="BF2000" i="109"/>
  <c r="BF2029" i="109"/>
  <c r="BF1944" i="109"/>
  <c r="BF2037" i="109"/>
  <c r="BF2007" i="109"/>
  <c r="BE1881" i="109"/>
  <c r="BF1993" i="109"/>
  <c r="BF2028" i="109"/>
  <c r="BF2038" i="109"/>
  <c r="BF2046" i="109"/>
  <c r="BF1950" i="109"/>
  <c r="BF1933" i="109"/>
  <c r="BF2011" i="109"/>
  <c r="BF2015" i="109"/>
  <c r="BF1949" i="109"/>
  <c r="BF1962" i="109"/>
  <c r="BF1884" i="109"/>
  <c r="BF1988" i="109"/>
  <c r="BF1863" i="109"/>
  <c r="BA458" i="109"/>
  <c r="BB676" i="109" s="1"/>
  <c r="BA535" i="109"/>
  <c r="BB753" i="109" s="1"/>
  <c r="BE534" i="109"/>
  <c r="BF752" i="109" s="1"/>
  <c r="BH1980" i="109"/>
  <c r="BH1979" i="109"/>
  <c r="BH1976" i="109"/>
  <c r="BH1972" i="109"/>
  <c r="BH1974" i="109"/>
  <c r="AX524" i="109"/>
  <c r="AY742" i="109" s="1"/>
  <c r="BF1964" i="109"/>
  <c r="AS997" i="109"/>
  <c r="AS2200" i="109" s="1"/>
  <c r="AR984" i="109"/>
  <c r="AR975" i="109"/>
  <c r="AR1023" i="109"/>
  <c r="AR911" i="109"/>
  <c r="AR2115" i="109" s="1"/>
  <c r="AR2308" i="109" s="1"/>
  <c r="AR961" i="109"/>
  <c r="AR995" i="109"/>
  <c r="AR2198" i="109" s="1"/>
  <c r="AR2391" i="109" s="1"/>
  <c r="AR1035" i="109"/>
  <c r="AR965" i="109"/>
  <c r="AS1006" i="109"/>
  <c r="AS2209" i="109" s="1"/>
  <c r="AS1029" i="109"/>
  <c r="AS2232" i="109" s="1"/>
  <c r="AR994" i="109"/>
  <c r="AS1001" i="109"/>
  <c r="AS2204" i="109" s="1"/>
  <c r="AQ2266" i="109"/>
  <c r="AR945" i="109"/>
  <c r="AS1008" i="109"/>
  <c r="AS1018" i="109"/>
  <c r="AS2221" i="109" s="1"/>
  <c r="AS1033" i="109"/>
  <c r="AS2236" i="109" s="1"/>
  <c r="AR963" i="109"/>
  <c r="AS1014" i="109"/>
  <c r="AR951" i="109"/>
  <c r="AR999" i="109"/>
  <c r="AR2202" i="109" s="1"/>
  <c r="AR988" i="109"/>
  <c r="AR916" i="109"/>
  <c r="AS1022" i="109"/>
  <c r="AS2225" i="109" s="1"/>
  <c r="AR976" i="109"/>
  <c r="AS969" i="109"/>
  <c r="AR979" i="109"/>
  <c r="AR2182" i="109" s="1"/>
  <c r="AR1025" i="109"/>
  <c r="AR2228" i="109" s="1"/>
  <c r="AR964" i="109"/>
  <c r="AR2167" i="109" s="1"/>
  <c r="AS1010" i="109"/>
  <c r="AR968" i="109"/>
  <c r="AR972" i="109"/>
  <c r="AR2175" i="109" s="1"/>
  <c r="AR913" i="109"/>
  <c r="AR2117" i="109" s="1"/>
  <c r="AR905" i="109"/>
  <c r="AR2109" i="109" s="1"/>
  <c r="AR927" i="109"/>
  <c r="AR2131" i="109" s="1"/>
  <c r="AR1027" i="109"/>
  <c r="AR2230" i="109" s="1"/>
  <c r="AR967" i="109"/>
  <c r="AR2170" i="109" s="1"/>
  <c r="AR958" i="109"/>
  <c r="AR2161" i="109" s="1"/>
  <c r="AR1011" i="109"/>
  <c r="AR1031" i="109"/>
  <c r="AR2234" i="109" s="1"/>
  <c r="AS1002" i="109"/>
  <c r="AS2205" i="109" s="1"/>
  <c r="AR921" i="109"/>
  <c r="AR2125" i="109" s="1"/>
  <c r="AS1004" i="109"/>
  <c r="AR955" i="109"/>
  <c r="AR2158" i="109" s="1"/>
  <c r="AR962" i="109"/>
  <c r="AR1039" i="109"/>
  <c r="AR852" i="109"/>
  <c r="AR2073" i="109" s="1"/>
  <c r="AS1034" i="109"/>
  <c r="AS2237" i="109" s="1"/>
  <c r="AS1032" i="109"/>
  <c r="AS2235" i="109" s="1"/>
  <c r="AR957" i="109"/>
  <c r="AR1005" i="109"/>
  <c r="AR949" i="109"/>
  <c r="AR2152" i="109" s="1"/>
  <c r="AR959" i="109"/>
  <c r="AR2162" i="109" s="1"/>
  <c r="AS977" i="109"/>
  <c r="AS981" i="109"/>
  <c r="AS2184" i="109" s="1"/>
  <c r="AR1009" i="109"/>
  <c r="AR2212" i="109" s="1"/>
  <c r="AS1042" i="109"/>
  <c r="AS2245" i="109" s="1"/>
  <c r="AR986" i="109"/>
  <c r="AR888" i="109"/>
  <c r="AR2099" i="109" s="1"/>
  <c r="AR935" i="109"/>
  <c r="AR2138" i="109" s="1"/>
  <c r="AS1041" i="109"/>
  <c r="AR943" i="109"/>
  <c r="AR2146" i="109" s="1"/>
  <c r="AR925" i="109"/>
  <c r="AR929" i="109"/>
  <c r="AR2133" i="109" s="1"/>
  <c r="AR906" i="109"/>
  <c r="AR2110" i="109" s="1"/>
  <c r="AR1015" i="109"/>
  <c r="AS989" i="109"/>
  <c r="AS2192" i="109" s="1"/>
  <c r="AR998" i="109"/>
  <c r="AR2201" i="109" s="1"/>
  <c r="AR978" i="109"/>
  <c r="AR2181" i="109" s="1"/>
  <c r="AR1038" i="109"/>
  <c r="AR2241" i="109" s="1"/>
  <c r="AQ2396" i="109"/>
  <c r="AQ2350" i="109"/>
  <c r="AT541" i="109"/>
  <c r="AU759" i="109" s="1"/>
  <c r="AQ2346" i="109"/>
  <c r="AR950" i="109"/>
  <c r="AR2153" i="109" s="1"/>
  <c r="AS481" i="109"/>
  <c r="AT699" i="109" s="1"/>
  <c r="AS917" i="109"/>
  <c r="AS575" i="109"/>
  <c r="AT793" i="109" s="1"/>
  <c r="AS543" i="109"/>
  <c r="AT761" i="109" s="1"/>
  <c r="AS579" i="109"/>
  <c r="AT797" i="109" s="1"/>
  <c r="AR952" i="109"/>
  <c r="AR2155" i="109" s="1"/>
  <c r="AS2432" i="109"/>
  <c r="AT1036" i="109"/>
  <c r="AT2239" i="109" s="1"/>
  <c r="AR944" i="109"/>
  <c r="AR2147" i="109" s="1"/>
  <c r="AQ2340" i="109"/>
  <c r="AS562" i="109"/>
  <c r="AT780" i="109" s="1"/>
  <c r="AS564" i="109"/>
  <c r="AT782" i="109" s="1"/>
  <c r="AS595" i="109"/>
  <c r="AT813" i="109" s="1"/>
  <c r="AS522" i="109"/>
  <c r="AT740" i="109" s="1"/>
  <c r="AS520" i="109"/>
  <c r="AT738" i="109" s="1"/>
  <c r="AS956" i="109"/>
  <c r="AS2416" i="109"/>
  <c r="AT1020" i="109"/>
  <c r="AT2223" i="109" s="1"/>
  <c r="AS603" i="109"/>
  <c r="AT821" i="109" s="1"/>
  <c r="AS970" i="109"/>
  <c r="AS2173" i="109" s="1"/>
  <c r="AQ2426" i="109"/>
  <c r="AR1030" i="109"/>
  <c r="AR2233" i="109" s="1"/>
  <c r="AT578" i="109"/>
  <c r="AU796" i="109" s="1"/>
  <c r="AS558" i="109"/>
  <c r="AT776" i="109" s="1"/>
  <c r="AQ2378" i="109"/>
  <c r="AS544" i="109"/>
  <c r="AT762" i="109" s="1"/>
  <c r="AS980" i="109"/>
  <c r="AS531" i="109"/>
  <c r="AT749" i="109" s="1"/>
  <c r="AT568" i="109"/>
  <c r="AU786" i="109" s="1"/>
  <c r="AT533" i="109"/>
  <c r="AU751" i="109" s="1"/>
  <c r="AS513" i="109"/>
  <c r="AT731" i="109" s="1"/>
  <c r="AS501" i="109"/>
  <c r="AT719" i="109" s="1"/>
  <c r="AQ2362" i="109"/>
  <c r="AR2438" i="109"/>
  <c r="AR2418" i="109"/>
  <c r="AS550" i="109"/>
  <c r="AT768" i="109" s="1"/>
  <c r="AS2381" i="109"/>
  <c r="AT985" i="109"/>
  <c r="AT2188" i="109" s="1"/>
  <c r="AR948" i="109"/>
  <c r="AR2151" i="109" s="1"/>
  <c r="AT598" i="109"/>
  <c r="AU816" i="109" s="1"/>
  <c r="AQ2341" i="109"/>
  <c r="AS552" i="109"/>
  <c r="AT770" i="109" s="1"/>
  <c r="AS555" i="109"/>
  <c r="AT773" i="109" s="1"/>
  <c r="AS991" i="109"/>
  <c r="AS527" i="109"/>
  <c r="AT745" i="109" s="1"/>
  <c r="AT593" i="109"/>
  <c r="AU811" i="109" s="1"/>
  <c r="AQ2343" i="109"/>
  <c r="AR947" i="109"/>
  <c r="AR2150" i="109" s="1"/>
  <c r="AS518" i="109"/>
  <c r="AT736" i="109" s="1"/>
  <c r="AS2436" i="109"/>
  <c r="AT1040" i="109"/>
  <c r="AT2243" i="109" s="1"/>
  <c r="AS515" i="109"/>
  <c r="AT733" i="109" s="1"/>
  <c r="AS539" i="109"/>
  <c r="AT757" i="109" s="1"/>
  <c r="AS975" i="109"/>
  <c r="AR1000" i="109"/>
  <c r="AR2203" i="109" s="1"/>
  <c r="AS475" i="109"/>
  <c r="AT693" i="109" s="1"/>
  <c r="AT574" i="109"/>
  <c r="AU792" i="109" s="1"/>
  <c r="AQ2356" i="109"/>
  <c r="AR960" i="109"/>
  <c r="AR2163" i="109" s="1"/>
  <c r="AS577" i="109"/>
  <c r="AT795" i="109" s="1"/>
  <c r="AS1013" i="109"/>
  <c r="AR2412" i="109"/>
  <c r="AQ2417" i="109"/>
  <c r="AR1021" i="109"/>
  <c r="AR2224" i="109" s="1"/>
  <c r="AT582" i="109"/>
  <c r="AU800" i="109" s="1"/>
  <c r="AQ2415" i="109"/>
  <c r="AS569" i="109"/>
  <c r="AT787" i="109" s="1"/>
  <c r="AQ2361" i="109"/>
  <c r="AS479" i="109"/>
  <c r="AT697" i="109" s="1"/>
  <c r="AT597" i="109"/>
  <c r="AU815" i="109" s="1"/>
  <c r="AR937" i="109"/>
  <c r="AR2140" i="109" s="1"/>
  <c r="AQ2372" i="109"/>
  <c r="AR2428" i="109"/>
  <c r="AS526" i="109"/>
  <c r="AT744" i="109" s="1"/>
  <c r="AS599" i="109"/>
  <c r="AT817" i="109" s="1"/>
  <c r="AS587" i="109"/>
  <c r="AT805" i="109" s="1"/>
  <c r="AT553" i="109"/>
  <c r="AU771" i="109" s="1"/>
  <c r="AS571" i="109"/>
  <c r="AT789" i="109" s="1"/>
  <c r="AS1007" i="109"/>
  <c r="AT565" i="109"/>
  <c r="AU783" i="109" s="1"/>
  <c r="AS509" i="109"/>
  <c r="AT727" i="109" s="1"/>
  <c r="AS528" i="109"/>
  <c r="AT746" i="109" s="1"/>
  <c r="AS2389" i="109"/>
  <c r="AT993" i="109"/>
  <c r="AT2196" i="109" s="1"/>
  <c r="AS546" i="109"/>
  <c r="AT764" i="109" s="1"/>
  <c r="AS982" i="109"/>
  <c r="AS529" i="109"/>
  <c r="AT747" i="109" s="1"/>
  <c r="AR971" i="109"/>
  <c r="AR2174" i="109" s="1"/>
  <c r="AS480" i="109"/>
  <c r="AT698" i="109" s="1"/>
  <c r="AQ2388" i="109"/>
  <c r="AR992" i="109"/>
  <c r="AR2195" i="109" s="1"/>
  <c r="AS918" i="109"/>
  <c r="AS2122" i="109" s="1"/>
  <c r="AS470" i="109"/>
  <c r="AT688" i="109" s="1"/>
  <c r="AR954" i="109"/>
  <c r="AR2157" i="109" s="1"/>
  <c r="AS523" i="109"/>
  <c r="AT741" i="109" s="1"/>
  <c r="AS530" i="109"/>
  <c r="AT748" i="109" s="1"/>
  <c r="AS966" i="109"/>
  <c r="AS559" i="109"/>
  <c r="AT777" i="109" s="1"/>
  <c r="AS540" i="109"/>
  <c r="AT758" i="109" s="1"/>
  <c r="AT596" i="109"/>
  <c r="AU814" i="109" s="1"/>
  <c r="AT586" i="109"/>
  <c r="AU804" i="109" s="1"/>
  <c r="AS469" i="109"/>
  <c r="AT687" i="109" s="1"/>
  <c r="AS532" i="109"/>
  <c r="AT750" i="109" s="1"/>
  <c r="AT561" i="109"/>
  <c r="AU779" i="109" s="1"/>
  <c r="AR2385" i="109"/>
  <c r="AQ2403" i="109"/>
  <c r="AR2397" i="109"/>
  <c r="AS542" i="109"/>
  <c r="AT760" i="109" s="1"/>
  <c r="AQ2383" i="109"/>
  <c r="AT570" i="109"/>
  <c r="AU788" i="109" s="1"/>
  <c r="AT590" i="109"/>
  <c r="AU808" i="109" s="1"/>
  <c r="AT1026" i="109"/>
  <c r="AT566" i="109"/>
  <c r="AU784" i="109" s="1"/>
  <c r="AS548" i="109"/>
  <c r="AT766" i="109" s="1"/>
  <c r="AT588" i="109"/>
  <c r="AU806" i="109" s="1"/>
  <c r="AQ2413" i="109"/>
  <c r="AR1017" i="109"/>
  <c r="AR2220" i="109" s="1"/>
  <c r="AS521" i="109"/>
  <c r="AT739" i="109" s="1"/>
  <c r="AR915" i="109"/>
  <c r="AQ2421" i="109"/>
  <c r="AP2346" i="109"/>
  <c r="AQ2355" i="109"/>
  <c r="AT572" i="109"/>
  <c r="AU790" i="109" s="1"/>
  <c r="AQ2391" i="109"/>
  <c r="AT580" i="109"/>
  <c r="AU798" i="109" s="1"/>
  <c r="AT1016" i="109"/>
  <c r="AR953" i="109"/>
  <c r="AR2156" i="109" s="1"/>
  <c r="AS551" i="109"/>
  <c r="AT769" i="109" s="1"/>
  <c r="AS987" i="109"/>
  <c r="AS583" i="109"/>
  <c r="AT801" i="109" s="1"/>
  <c r="AS1019" i="109"/>
  <c r="AT606" i="109"/>
  <c r="AU824" i="109" s="1"/>
  <c r="AS554" i="109"/>
  <c r="AT772" i="109" s="1"/>
  <c r="AS990" i="109"/>
  <c r="AS538" i="109"/>
  <c r="AT756" i="109" s="1"/>
  <c r="AS974" i="109"/>
  <c r="AQ2392" i="109"/>
  <c r="AR996" i="109"/>
  <c r="AR2199" i="109" s="1"/>
  <c r="AS589" i="109"/>
  <c r="AT807" i="109" s="1"/>
  <c r="AT1012" i="109"/>
  <c r="AT2215" i="109" s="1"/>
  <c r="AQ2399" i="109"/>
  <c r="AR1003" i="109"/>
  <c r="AR2206" i="109" s="1"/>
  <c r="AS525" i="109"/>
  <c r="AT743" i="109" s="1"/>
  <c r="AQ2419" i="109"/>
  <c r="AS591" i="109"/>
  <c r="AT809" i="109" s="1"/>
  <c r="AS573" i="109"/>
  <c r="AT791" i="109" s="1"/>
  <c r="AS602" i="109"/>
  <c r="AT820" i="109" s="1"/>
  <c r="AR2430" i="109"/>
  <c r="AS536" i="109"/>
  <c r="AT754" i="109" s="1"/>
  <c r="AQ2360" i="109"/>
  <c r="AT545" i="109"/>
  <c r="AU763" i="109" s="1"/>
  <c r="AS563" i="109"/>
  <c r="AT781" i="109" s="1"/>
  <c r="AS2433" i="109"/>
  <c r="AT1037" i="109"/>
  <c r="AT2240" i="109" s="1"/>
  <c r="AQ2386" i="109"/>
  <c r="AR983" i="109"/>
  <c r="AR2186" i="109" s="1"/>
  <c r="AQ2370" i="109"/>
  <c r="AQ2359" i="109"/>
  <c r="AP2349" i="109"/>
  <c r="AS519" i="109"/>
  <c r="AT737" i="109" s="1"/>
  <c r="AS2424" i="109"/>
  <c r="AT1028" i="109"/>
  <c r="AT2231" i="109" s="1"/>
  <c r="AQ2427" i="109"/>
  <c r="AR946" i="109"/>
  <c r="AR2149" i="109" s="1"/>
  <c r="AS477" i="109"/>
  <c r="AT695" i="109" s="1"/>
  <c r="AQ2357" i="109"/>
  <c r="AK42" i="119"/>
  <c r="AK48" i="119" s="1"/>
  <c r="AK49" i="119" s="1"/>
  <c r="AQ2272" i="109"/>
  <c r="AQ2282" i="109"/>
  <c r="AQ2260" i="109"/>
  <c r="AQ2251" i="109"/>
  <c r="AQ2337" i="109"/>
  <c r="AS829" i="109"/>
  <c r="AS2056" i="109" s="1"/>
  <c r="AT393" i="109"/>
  <c r="AU611" i="109" s="1"/>
  <c r="AQ2316" i="109"/>
  <c r="AR919" i="109"/>
  <c r="AR2123" i="109" s="1"/>
  <c r="AS1916" i="109"/>
  <c r="AS2052" i="109" s="1"/>
  <c r="AS428" i="109"/>
  <c r="AT646" i="109" s="1"/>
  <c r="AR831" i="109"/>
  <c r="AR2058" i="109" s="1"/>
  <c r="AS489" i="109"/>
  <c r="AT707" i="109" s="1"/>
  <c r="AS452" i="109"/>
  <c r="AT670" i="109" s="1"/>
  <c r="AM29" i="119"/>
  <c r="AM28" i="119"/>
  <c r="AS505" i="109"/>
  <c r="AT723" i="109" s="1"/>
  <c r="AQ2331" i="109"/>
  <c r="AQ2338" i="109"/>
  <c r="AR942" i="109"/>
  <c r="AR2145" i="109" s="1"/>
  <c r="AS416" i="109"/>
  <c r="AT634" i="109" s="1"/>
  <c r="AU1915" i="109"/>
  <c r="AW1915" i="109" s="1"/>
  <c r="AS439" i="109"/>
  <c r="AT657" i="109" s="1"/>
  <c r="AT1849" i="109"/>
  <c r="AQ2253" i="109"/>
  <c r="AR839" i="109"/>
  <c r="AR2060" i="109" s="1"/>
  <c r="AT605" i="109"/>
  <c r="AU823" i="109" s="1"/>
  <c r="AS499" i="109"/>
  <c r="AT717" i="109" s="1"/>
  <c r="AR607" i="109"/>
  <c r="AR608" i="109" s="1"/>
  <c r="AQ2298" i="109"/>
  <c r="AR894" i="109"/>
  <c r="AR2105" i="109" s="1"/>
  <c r="AR2277" i="109"/>
  <c r="AS870" i="109"/>
  <c r="AS2084" i="109" s="1"/>
  <c r="AT1919" i="109"/>
  <c r="AR864" i="109"/>
  <c r="AR2079" i="109" s="1"/>
  <c r="AR941" i="109"/>
  <c r="AR2144" i="109" s="1"/>
  <c r="AQ2318" i="109"/>
  <c r="AP2316" i="109"/>
  <c r="AQ2320" i="109"/>
  <c r="AR923" i="109"/>
  <c r="AR2127" i="109" s="1"/>
  <c r="AR875" i="109"/>
  <c r="AR2089" i="109" s="1"/>
  <c r="AS507" i="109"/>
  <c r="AT725" i="109" s="1"/>
  <c r="AQ2329" i="109"/>
  <c r="AR932" i="109"/>
  <c r="AR2136" i="109" s="1"/>
  <c r="AS410" i="109"/>
  <c r="AT628" i="109" s="1"/>
  <c r="AR2286" i="109"/>
  <c r="AS880" i="109"/>
  <c r="AS2093" i="109" s="1"/>
  <c r="AQ2339" i="109"/>
  <c r="AU1946" i="109"/>
  <c r="AW1946" i="109" s="1"/>
  <c r="AO23" i="119"/>
  <c r="AP21" i="119"/>
  <c r="AR2336" i="109"/>
  <c r="AS940" i="109"/>
  <c r="AS2143" i="109" s="1"/>
  <c r="AJ48" i="119"/>
  <c r="AQ2322" i="109"/>
  <c r="AP2322" i="109"/>
  <c r="AT1903" i="109"/>
  <c r="AT2102" i="109" s="1"/>
  <c r="AS2295" i="109"/>
  <c r="AT1925" i="109"/>
  <c r="AU1954" i="109"/>
  <c r="AW1954" i="109" s="1"/>
  <c r="AS485" i="109"/>
  <c r="AT703" i="109" s="1"/>
  <c r="AQ1043" i="109"/>
  <c r="AS938" i="109"/>
  <c r="AS2141" i="109" s="1"/>
  <c r="AR846" i="109"/>
  <c r="AR2067" i="109" s="1"/>
  <c r="AQ2274" i="109"/>
  <c r="AR866" i="109"/>
  <c r="AR2081" i="109" s="1"/>
  <c r="AS395" i="109"/>
  <c r="AT613" i="109" s="1"/>
  <c r="AS493" i="109"/>
  <c r="AT711" i="109" s="1"/>
  <c r="AR2295" i="109"/>
  <c r="AN28" i="119"/>
  <c r="AN29" i="119"/>
  <c r="AQ2303" i="109"/>
  <c r="AU1953" i="109"/>
  <c r="AW1953" i="109" s="1"/>
  <c r="AR825" i="109"/>
  <c r="BK33" i="119" s="1"/>
  <c r="AP2298" i="109"/>
  <c r="AQ2277" i="109"/>
  <c r="AS491" i="109"/>
  <c r="AT709" i="109" s="1"/>
  <c r="AT1926" i="109"/>
  <c r="AL41" i="119"/>
  <c r="AL42" i="119" s="1"/>
  <c r="AL48" i="119" s="1"/>
  <c r="AQ2326" i="109"/>
  <c r="AR2249" i="109"/>
  <c r="AP2246" i="109"/>
  <c r="AO2439" i="109"/>
  <c r="AT973" i="109" l="1"/>
  <c r="AT2176" i="109" s="1"/>
  <c r="AR2333" i="109"/>
  <c r="AS2334" i="109"/>
  <c r="AT1024" i="109"/>
  <c r="AT2227" i="109" s="1"/>
  <c r="AT2420" i="109" s="1"/>
  <c r="AS2177" i="109"/>
  <c r="AT2219" i="109"/>
  <c r="AS2185" i="109"/>
  <c r="AS2378" i="109" s="1"/>
  <c r="AS2190" i="109"/>
  <c r="AS2159" i="109"/>
  <c r="AT2229" i="109"/>
  <c r="AS2210" i="109"/>
  <c r="AS2403" i="109" s="1"/>
  <c r="AS2178" i="109"/>
  <c r="AS2183" i="109"/>
  <c r="AS2376" i="109" s="1"/>
  <c r="AR2168" i="109"/>
  <c r="AR2361" i="109" s="1"/>
  <c r="AR2129" i="109"/>
  <c r="AR2322" i="109" s="1"/>
  <c r="AR2208" i="109"/>
  <c r="AR2401" i="109" s="1"/>
  <c r="AR2374" i="109"/>
  <c r="AR2303" i="109"/>
  <c r="AR2339" i="109"/>
  <c r="AR2354" i="109"/>
  <c r="AR2113" i="109"/>
  <c r="AR2306" i="109" s="1"/>
  <c r="AS909" i="109"/>
  <c r="AS2207" i="109"/>
  <c r="AS2400" i="109" s="1"/>
  <c r="AR2171" i="109"/>
  <c r="AR2364" i="109" s="1"/>
  <c r="AR2238" i="109"/>
  <c r="AR2431" i="109" s="1"/>
  <c r="AR2119" i="109"/>
  <c r="AR2312" i="109" s="1"/>
  <c r="AR2166" i="109"/>
  <c r="AR2359" i="109" s="1"/>
  <c r="AR2191" i="109"/>
  <c r="AR2384" i="109" s="1"/>
  <c r="AR2214" i="109"/>
  <c r="AR2407" i="109" s="1"/>
  <c r="AS2213" i="109"/>
  <c r="AS2406" i="109" s="1"/>
  <c r="AS2169" i="109"/>
  <c r="AS2362" i="109" s="1"/>
  <c r="AS2216" i="109"/>
  <c r="AS2409" i="109" s="1"/>
  <c r="AR2394" i="109"/>
  <c r="AR2310" i="109"/>
  <c r="AS2429" i="109"/>
  <c r="AS2211" i="109"/>
  <c r="AS2404" i="109" s="1"/>
  <c r="AR2197" i="109"/>
  <c r="AR2390" i="109" s="1"/>
  <c r="AR2160" i="109"/>
  <c r="AR2353" i="109" s="1"/>
  <c r="AS2180" i="109"/>
  <c r="AS2373" i="109" s="1"/>
  <c r="AS2172" i="109"/>
  <c r="AS2365" i="109" s="1"/>
  <c r="AR2218" i="109"/>
  <c r="AR2411" i="109" s="1"/>
  <c r="AR2226" i="109"/>
  <c r="AR2419" i="109" s="1"/>
  <c r="AR2179" i="109"/>
  <c r="AR2372" i="109" s="1"/>
  <c r="AS2193" i="109"/>
  <c r="AS2386" i="109" s="1"/>
  <c r="AS2222" i="109"/>
  <c r="AS2415" i="109" s="1"/>
  <c r="AS2194" i="109"/>
  <c r="AS2387" i="109" s="1"/>
  <c r="AS2121" i="109"/>
  <c r="AR2331" i="109"/>
  <c r="AR2351" i="109"/>
  <c r="AR2427" i="109"/>
  <c r="AR2423" i="109"/>
  <c r="AR2368" i="109"/>
  <c r="AS2414" i="109"/>
  <c r="AR2187" i="109"/>
  <c r="AR2380" i="109" s="1"/>
  <c r="AR2164" i="109"/>
  <c r="AR2357" i="109" s="1"/>
  <c r="AR2292" i="109"/>
  <c r="AS2244" i="109"/>
  <c r="AS2437" i="109" s="1"/>
  <c r="AR2120" i="109"/>
  <c r="AR2313" i="109" s="1"/>
  <c r="AR2154" i="109"/>
  <c r="AR2347" i="109" s="1"/>
  <c r="AR2148" i="109"/>
  <c r="AR2341" i="109" s="1"/>
  <c r="AR2165" i="109"/>
  <c r="AR2358" i="109" s="1"/>
  <c r="AS2217" i="109"/>
  <c r="AS2410" i="109" s="1"/>
  <c r="AR2242" i="109"/>
  <c r="AR2435" i="109" s="1"/>
  <c r="AR2178" i="109"/>
  <c r="AR2371" i="109" s="1"/>
  <c r="AR2189" i="109"/>
  <c r="AR2382" i="109" s="1"/>
  <c r="BB556" i="109"/>
  <c r="BC774" i="109" s="1"/>
  <c r="AZ601" i="109"/>
  <c r="BA819" i="109" s="1"/>
  <c r="AY581" i="109"/>
  <c r="AZ799" i="109" s="1"/>
  <c r="BB508" i="109"/>
  <c r="BC726" i="109" s="1"/>
  <c r="BB444" i="109"/>
  <c r="BC662" i="109" s="1"/>
  <c r="AY514" i="109"/>
  <c r="AZ732" i="109" s="1"/>
  <c r="AY891" i="109"/>
  <c r="AY455" i="109"/>
  <c r="AZ673" i="109" s="1"/>
  <c r="BB502" i="109"/>
  <c r="BC720" i="109" s="1"/>
  <c r="BB496" i="109"/>
  <c r="BC714" i="109" s="1"/>
  <c r="BC592" i="109"/>
  <c r="BD810" i="109" s="1"/>
  <c r="AZ576" i="109"/>
  <c r="BA794" i="109" s="1"/>
  <c r="BB434" i="109"/>
  <c r="BC652" i="109" s="1"/>
  <c r="BB512" i="109"/>
  <c r="BC730" i="109" s="1"/>
  <c r="BC537" i="109"/>
  <c r="BD755" i="109" s="1"/>
  <c r="BG584" i="109"/>
  <c r="BH802" i="109" s="1"/>
  <c r="BF487" i="109"/>
  <c r="BG705" i="109" s="1"/>
  <c r="BC549" i="109"/>
  <c r="BD767" i="109" s="1"/>
  <c r="AZ557" i="109"/>
  <c r="BA775" i="109" s="1"/>
  <c r="BF504" i="109"/>
  <c r="BG722" i="109" s="1"/>
  <c r="AY483" i="109"/>
  <c r="AZ701" i="109" s="1"/>
  <c r="BB403" i="109"/>
  <c r="BC621" i="109" s="1"/>
  <c r="BB547" i="109"/>
  <c r="BC765" i="109" s="1"/>
  <c r="AY567" i="109"/>
  <c r="AZ785" i="109" s="1"/>
  <c r="AY585" i="109"/>
  <c r="AZ803" i="109" s="1"/>
  <c r="AY517" i="109"/>
  <c r="AZ735" i="109" s="1"/>
  <c r="BC600" i="109"/>
  <c r="BD818" i="109" s="1"/>
  <c r="AY594" i="109"/>
  <c r="AZ812" i="109" s="1"/>
  <c r="BC604" i="109"/>
  <c r="BD822" i="109" s="1"/>
  <c r="BG1949" i="109"/>
  <c r="BG2011" i="109"/>
  <c r="BG1950" i="109"/>
  <c r="BG2038" i="109"/>
  <c r="BG1993" i="109"/>
  <c r="BG2007" i="109"/>
  <c r="BG2023" i="109"/>
  <c r="BG2041" i="109"/>
  <c r="BG2030" i="109"/>
  <c r="BG2002" i="109"/>
  <c r="BF1923" i="109"/>
  <c r="BG1889" i="109"/>
  <c r="BG2027" i="109"/>
  <c r="AX1953" i="109"/>
  <c r="AX1946" i="109"/>
  <c r="AX1915" i="109"/>
  <c r="AX1954" i="109"/>
  <c r="BG1863" i="109"/>
  <c r="BG1884" i="109"/>
  <c r="BG1933" i="109"/>
  <c r="BG1944" i="109"/>
  <c r="BG2000" i="109"/>
  <c r="BG2047" i="109"/>
  <c r="BH2036" i="109"/>
  <c r="BG2012" i="109"/>
  <c r="BG1982" i="109"/>
  <c r="BG1935" i="109"/>
  <c r="BG1931" i="109"/>
  <c r="BG1959" i="109"/>
  <c r="BG2018" i="109"/>
  <c r="BG1995" i="109"/>
  <c r="BG2024" i="109"/>
  <c r="BG1985" i="109"/>
  <c r="BG1986" i="109"/>
  <c r="BG2025" i="109"/>
  <c r="BG2021" i="109"/>
  <c r="BG1956" i="109"/>
  <c r="BG1929" i="109"/>
  <c r="BH2050" i="109"/>
  <c r="BG2026" i="109"/>
  <c r="BG1958" i="109"/>
  <c r="BG1997" i="109"/>
  <c r="BG1987" i="109"/>
  <c r="BG2044" i="109"/>
  <c r="BG2051" i="109"/>
  <c r="BG1992" i="109"/>
  <c r="BG1957" i="109"/>
  <c r="BG2010" i="109"/>
  <c r="BG1990" i="109"/>
  <c r="BG1960" i="109"/>
  <c r="BG1879" i="109"/>
  <c r="BG1998" i="109"/>
  <c r="BG1962" i="109"/>
  <c r="BG2015" i="109"/>
  <c r="BG2046" i="109"/>
  <c r="BG2028" i="109"/>
  <c r="BF1881" i="109"/>
  <c r="BG2031" i="109"/>
  <c r="BG1955" i="109"/>
  <c r="BG1961" i="109"/>
  <c r="BG1984" i="109"/>
  <c r="BG2035" i="109"/>
  <c r="BG1900" i="109"/>
  <c r="BG1927" i="109"/>
  <c r="BG2034" i="109"/>
  <c r="BG1988" i="109"/>
  <c r="BG2037" i="109"/>
  <c r="BG2029" i="109"/>
  <c r="BG2016" i="109"/>
  <c r="BG1952" i="109"/>
  <c r="BG2014" i="109"/>
  <c r="BG2009" i="109"/>
  <c r="BG2013" i="109"/>
  <c r="BG2008" i="109"/>
  <c r="BF1928" i="109"/>
  <c r="BG1999" i="109"/>
  <c r="BG1856" i="109"/>
  <c r="BG1942" i="109"/>
  <c r="BG2039" i="109"/>
  <c r="BG2049" i="109"/>
  <c r="BG2033" i="109"/>
  <c r="BG2020" i="109"/>
  <c r="BG2045" i="109"/>
  <c r="BG1983" i="109"/>
  <c r="BG2042" i="109"/>
  <c r="BG2022" i="109"/>
  <c r="BG1939" i="109"/>
  <c r="BG2019" i="109"/>
  <c r="BG1951" i="109"/>
  <c r="BG2005" i="109"/>
  <c r="BG1996" i="109"/>
  <c r="BG2043" i="109"/>
  <c r="BG1991" i="109"/>
  <c r="BG1981" i="109"/>
  <c r="BH2001" i="109"/>
  <c r="BG2006" i="109"/>
  <c r="BH2003" i="109"/>
  <c r="BG2040" i="109"/>
  <c r="BG2048" i="109"/>
  <c r="BG1937" i="109"/>
  <c r="BG2017" i="109"/>
  <c r="BH1994" i="109"/>
  <c r="BB458" i="109"/>
  <c r="BC676" i="109" s="1"/>
  <c r="BB535" i="109"/>
  <c r="BC753" i="109" s="1"/>
  <c r="BF534" i="109"/>
  <c r="BG752" i="109" s="1"/>
  <c r="BG1964" i="109"/>
  <c r="AY524" i="109"/>
  <c r="AZ742" i="109" s="1"/>
  <c r="AT1029" i="109"/>
  <c r="AS995" i="109"/>
  <c r="AS2198" i="109" s="1"/>
  <c r="AS984" i="109"/>
  <c r="AT997" i="109"/>
  <c r="AT2200" i="109" s="1"/>
  <c r="AT2393" i="109" s="1"/>
  <c r="AS1035" i="109"/>
  <c r="AS1023" i="109"/>
  <c r="AS2226" i="109" s="1"/>
  <c r="AT1001" i="109"/>
  <c r="AT2204" i="109" s="1"/>
  <c r="AS964" i="109"/>
  <c r="AS2167" i="109" s="1"/>
  <c r="AS965" i="109"/>
  <c r="AS999" i="109"/>
  <c r="AS2202" i="109" s="1"/>
  <c r="AS2395" i="109" s="1"/>
  <c r="AT1033" i="109"/>
  <c r="AT1018" i="109"/>
  <c r="AT2221" i="109" s="1"/>
  <c r="AT2414" i="109" s="1"/>
  <c r="AS994" i="109"/>
  <c r="AS961" i="109"/>
  <c r="AS2164" i="109" s="1"/>
  <c r="AT1006" i="109"/>
  <c r="AT2209" i="109" s="1"/>
  <c r="AS945" i="109"/>
  <c r="AS963" i="109"/>
  <c r="AS976" i="109"/>
  <c r="AS2179" i="109" s="1"/>
  <c r="AR2266" i="109"/>
  <c r="AT1008" i="109"/>
  <c r="AS913" i="109"/>
  <c r="AT1014" i="109"/>
  <c r="AT2217" i="109" s="1"/>
  <c r="AT1022" i="109"/>
  <c r="AT2225" i="109" s="1"/>
  <c r="AS951" i="109"/>
  <c r="AS927" i="109"/>
  <c r="AS988" i="109"/>
  <c r="AT969" i="109"/>
  <c r="AT2172" i="109" s="1"/>
  <c r="AS1011" i="109"/>
  <c r="AS905" i="109"/>
  <c r="AS2109" i="109" s="1"/>
  <c r="AS968" i="109"/>
  <c r="AS2171" i="109" s="1"/>
  <c r="AS979" i="109"/>
  <c r="AS2182" i="109" s="1"/>
  <c r="AS962" i="109"/>
  <c r="AT1004" i="109"/>
  <c r="AS1025" i="109"/>
  <c r="AS972" i="109"/>
  <c r="AS2175" i="109" s="1"/>
  <c r="AS955" i="109"/>
  <c r="AS958" i="109"/>
  <c r="AT1010" i="109"/>
  <c r="AT2213" i="109" s="1"/>
  <c r="AS1027" i="109"/>
  <c r="AS2230" i="109" s="1"/>
  <c r="AS967" i="109"/>
  <c r="AS2170" i="109" s="1"/>
  <c r="AS1031" i="109"/>
  <c r="AS1005" i="109"/>
  <c r="AS2208" i="109" s="1"/>
  <c r="AT1002" i="109"/>
  <c r="AT981" i="109"/>
  <c r="AT2184" i="109" s="1"/>
  <c r="AS852" i="109"/>
  <c r="AS2073" i="109" s="1"/>
  <c r="AS921" i="109"/>
  <c r="AS2125" i="109" s="1"/>
  <c r="AS1039" i="109"/>
  <c r="AS1009" i="109"/>
  <c r="AT1034" i="109"/>
  <c r="AT2237" i="109" s="1"/>
  <c r="AS949" i="109"/>
  <c r="AS2152" i="109" s="1"/>
  <c r="AS959" i="109"/>
  <c r="AT1032" i="109"/>
  <c r="AT2235" i="109" s="1"/>
  <c r="AS957" i="109"/>
  <c r="AS2160" i="109" s="1"/>
  <c r="AS1015" i="109"/>
  <c r="AS986" i="109"/>
  <c r="AT977" i="109"/>
  <c r="AT2180" i="109" s="1"/>
  <c r="AT989" i="109"/>
  <c r="AS978" i="109"/>
  <c r="AS2181" i="109" s="1"/>
  <c r="AT1042" i="109"/>
  <c r="AT2245" i="109" s="1"/>
  <c r="AS888" i="109"/>
  <c r="AS2099" i="109" s="1"/>
  <c r="AS998" i="109"/>
  <c r="AS2201" i="109" s="1"/>
  <c r="AS935" i="109"/>
  <c r="AS2138" i="109" s="1"/>
  <c r="AS943" i="109"/>
  <c r="AS2146" i="109" s="1"/>
  <c r="AS906" i="109"/>
  <c r="AS2110" i="109" s="1"/>
  <c r="AT1041" i="109"/>
  <c r="AS925" i="109"/>
  <c r="AS2129" i="109" s="1"/>
  <c r="AS929" i="109"/>
  <c r="AS831" i="109"/>
  <c r="AS2058" i="109" s="1"/>
  <c r="AS1038" i="109"/>
  <c r="AS937" i="109"/>
  <c r="AS2140" i="109" s="1"/>
  <c r="AS2333" i="109" s="1"/>
  <c r="AS915" i="109"/>
  <c r="AR2350" i="109"/>
  <c r="AT602" i="109"/>
  <c r="AU820" i="109" s="1"/>
  <c r="AT966" i="109"/>
  <c r="AT530" i="109"/>
  <c r="AU748" i="109" s="1"/>
  <c r="AT470" i="109"/>
  <c r="AU688" i="109" s="1"/>
  <c r="AS916" i="109"/>
  <c r="AT2389" i="109"/>
  <c r="AU993" i="109"/>
  <c r="AU2196" i="109" s="1"/>
  <c r="AT1007" i="109"/>
  <c r="AT571" i="109"/>
  <c r="AU789" i="109" s="1"/>
  <c r="AT569" i="109"/>
  <c r="AU787" i="109" s="1"/>
  <c r="AU574" i="109"/>
  <c r="AW792" i="109" s="1"/>
  <c r="AT515" i="109"/>
  <c r="AU733" i="109" s="1"/>
  <c r="AT518" i="109"/>
  <c r="AU736" i="109" s="1"/>
  <c r="AT552" i="109"/>
  <c r="AU770" i="109" s="1"/>
  <c r="AT550" i="109"/>
  <c r="AU768" i="109" s="1"/>
  <c r="AS2402" i="109"/>
  <c r="AT2416" i="109"/>
  <c r="AU1020" i="109"/>
  <c r="AU2223" i="109" s="1"/>
  <c r="AR2355" i="109"/>
  <c r="AS944" i="109"/>
  <c r="AS2147" i="109" s="1"/>
  <c r="AR2346" i="109"/>
  <c r="AS950" i="109"/>
  <c r="AS2153" i="109" s="1"/>
  <c r="AU541" i="109"/>
  <c r="AW759" i="109" s="1"/>
  <c r="AU545" i="109"/>
  <c r="AW763" i="109" s="1"/>
  <c r="AT536" i="109"/>
  <c r="AU754" i="109" s="1"/>
  <c r="AU566" i="109"/>
  <c r="AW784" i="109" s="1"/>
  <c r="AT542" i="109"/>
  <c r="AU760" i="109" s="1"/>
  <c r="AT2424" i="109"/>
  <c r="AU1028" i="109"/>
  <c r="AU2231" i="109" s="1"/>
  <c r="AT519" i="109"/>
  <c r="AU737" i="109" s="1"/>
  <c r="AT525" i="109"/>
  <c r="AU743" i="109" s="1"/>
  <c r="AT2408" i="109"/>
  <c r="AU1012" i="109"/>
  <c r="AU2215" i="109" s="1"/>
  <c r="AS2425" i="109"/>
  <c r="AR2315" i="109"/>
  <c r="AT589" i="109"/>
  <c r="AU807" i="109" s="1"/>
  <c r="AR2349" i="109"/>
  <c r="AS953" i="109"/>
  <c r="AS2156" i="109" s="1"/>
  <c r="AR2345" i="109"/>
  <c r="AR2413" i="109"/>
  <c r="AS1017" i="109"/>
  <c r="AS2220" i="109" s="1"/>
  <c r="AT548" i="109"/>
  <c r="AU766" i="109" s="1"/>
  <c r="AU561" i="109"/>
  <c r="AW779" i="109" s="1"/>
  <c r="AR2302" i="109"/>
  <c r="AU586" i="109"/>
  <c r="AW804" i="109" s="1"/>
  <c r="AT918" i="109"/>
  <c r="AT2122" i="109" s="1"/>
  <c r="AR2388" i="109"/>
  <c r="AS992" i="109"/>
  <c r="AS2195" i="109" s="1"/>
  <c r="AT480" i="109"/>
  <c r="AU698" i="109" s="1"/>
  <c r="AT982" i="109"/>
  <c r="AT546" i="109"/>
  <c r="AU764" i="109" s="1"/>
  <c r="AT509" i="109"/>
  <c r="AU727" i="109" s="1"/>
  <c r="AU553" i="109"/>
  <c r="AW771" i="109" s="1"/>
  <c r="AT526" i="109"/>
  <c r="AU744" i="109" s="1"/>
  <c r="AT479" i="109"/>
  <c r="AU697" i="109" s="1"/>
  <c r="AR2434" i="109"/>
  <c r="AR2417" i="109"/>
  <c r="AS1021" i="109"/>
  <c r="AS2224" i="109" s="1"/>
  <c r="AT975" i="109"/>
  <c r="AT539" i="109"/>
  <c r="AU757" i="109" s="1"/>
  <c r="AQ2348" i="109"/>
  <c r="AR2386" i="109"/>
  <c r="AT991" i="109"/>
  <c r="AT555" i="109"/>
  <c r="AU773" i="109" s="1"/>
  <c r="AR2383" i="109"/>
  <c r="AT501" i="109"/>
  <c r="AU719" i="109" s="1"/>
  <c r="AU568" i="109"/>
  <c r="AW786" i="109" s="1"/>
  <c r="AR2426" i="109"/>
  <c r="AS1030" i="109"/>
  <c r="AS2233" i="109" s="1"/>
  <c r="AT595" i="109"/>
  <c r="AU813" i="109" s="1"/>
  <c r="AR2360" i="109"/>
  <c r="AS2397" i="109"/>
  <c r="AT575" i="109"/>
  <c r="AU793" i="109" s="1"/>
  <c r="AT481" i="109"/>
  <c r="AU699" i="109" s="1"/>
  <c r="AT917" i="109"/>
  <c r="AT990" i="109"/>
  <c r="AT554" i="109"/>
  <c r="AU772" i="109" s="1"/>
  <c r="AT477" i="109"/>
  <c r="AU695" i="109" s="1"/>
  <c r="AT591" i="109"/>
  <c r="AU809" i="109" s="1"/>
  <c r="AS2370" i="109"/>
  <c r="AT974" i="109"/>
  <c r="AT538" i="109"/>
  <c r="AU756" i="109" s="1"/>
  <c r="AQ2367" i="109"/>
  <c r="AU580" i="109"/>
  <c r="AW798" i="109" s="1"/>
  <c r="AU572" i="109"/>
  <c r="AW790" i="109" s="1"/>
  <c r="AU588" i="109"/>
  <c r="AW806" i="109" s="1"/>
  <c r="AT532" i="109"/>
  <c r="AU750" i="109" s="1"/>
  <c r="AT540" i="109"/>
  <c r="AU758" i="109" s="1"/>
  <c r="AR2375" i="109"/>
  <c r="AT529" i="109"/>
  <c r="AU747" i="109" s="1"/>
  <c r="AQ2344" i="109"/>
  <c r="AT587" i="109"/>
  <c r="AU805" i="109" s="1"/>
  <c r="AT599" i="109"/>
  <c r="AU817" i="109" s="1"/>
  <c r="AU597" i="109"/>
  <c r="AW815" i="109" s="1"/>
  <c r="AU582" i="109"/>
  <c r="AW800" i="109" s="1"/>
  <c r="AR2405" i="109"/>
  <c r="AT1013" i="109"/>
  <c r="AT577" i="109"/>
  <c r="AU795" i="109" s="1"/>
  <c r="AR2356" i="109"/>
  <c r="AS960" i="109"/>
  <c r="AS2163" i="109" s="1"/>
  <c r="AS911" i="109"/>
  <c r="AS2115" i="109" s="1"/>
  <c r="AT2436" i="109"/>
  <c r="AU1040" i="109"/>
  <c r="AU2243" i="109" s="1"/>
  <c r="AR2343" i="109"/>
  <c r="AS947" i="109"/>
  <c r="AS2150" i="109" s="1"/>
  <c r="AT527" i="109"/>
  <c r="AU745" i="109" s="1"/>
  <c r="AS2369" i="109"/>
  <c r="AR2415" i="109"/>
  <c r="AQ2342" i="109"/>
  <c r="AU533" i="109"/>
  <c r="AW751" i="109" s="1"/>
  <c r="AT980" i="109"/>
  <c r="AT544" i="109"/>
  <c r="AU762" i="109" s="1"/>
  <c r="AS2398" i="109"/>
  <c r="AT558" i="109"/>
  <c r="AU776" i="109" s="1"/>
  <c r="AU578" i="109"/>
  <c r="AW796" i="109" s="1"/>
  <c r="AT603" i="109"/>
  <c r="AU821" i="109" s="1"/>
  <c r="AS2418" i="109"/>
  <c r="AT522" i="109"/>
  <c r="AU740" i="109" s="1"/>
  <c r="AS1000" i="109"/>
  <c r="AS2203" i="109" s="1"/>
  <c r="AS2408" i="109"/>
  <c r="AT579" i="109"/>
  <c r="AU797" i="109" s="1"/>
  <c r="AQ2349" i="109"/>
  <c r="AS2385" i="109"/>
  <c r="AS946" i="109"/>
  <c r="AS2149" i="109" s="1"/>
  <c r="AR2379" i="109"/>
  <c r="AS983" i="109"/>
  <c r="AS2186" i="109" s="1"/>
  <c r="AU1037" i="109"/>
  <c r="AU2240" i="109" s="1"/>
  <c r="AT563" i="109"/>
  <c r="AU781" i="109" s="1"/>
  <c r="AT573" i="109"/>
  <c r="AU791" i="109" s="1"/>
  <c r="AR2399" i="109"/>
  <c r="AS1003" i="109"/>
  <c r="AS2206" i="109" s="1"/>
  <c r="AS996" i="109"/>
  <c r="AS2199" i="109" s="1"/>
  <c r="AU606" i="109"/>
  <c r="AW824" i="109" s="1"/>
  <c r="AT1019" i="109"/>
  <c r="AT583" i="109"/>
  <c r="AU801" i="109" s="1"/>
  <c r="AT987" i="109"/>
  <c r="AT551" i="109"/>
  <c r="AU769" i="109" s="1"/>
  <c r="AS2430" i="109"/>
  <c r="AT521" i="109"/>
  <c r="AU739" i="109" s="1"/>
  <c r="AR2363" i="109"/>
  <c r="AU590" i="109"/>
  <c r="AW808" i="109" s="1"/>
  <c r="AU570" i="109"/>
  <c r="AW788" i="109" s="1"/>
  <c r="AT469" i="109"/>
  <c r="AU687" i="109" s="1"/>
  <c r="AR2352" i="109"/>
  <c r="AU596" i="109"/>
  <c r="AW814" i="109" s="1"/>
  <c r="AT559" i="109"/>
  <c r="AU777" i="109" s="1"/>
  <c r="AT523" i="109"/>
  <c r="AU741" i="109" s="1"/>
  <c r="AR2367" i="109"/>
  <c r="AS971" i="109"/>
  <c r="AS2174" i="109" s="1"/>
  <c r="AT528" i="109"/>
  <c r="AU746" i="109" s="1"/>
  <c r="AU565" i="109"/>
  <c r="AW783" i="109" s="1"/>
  <c r="AR2395" i="109"/>
  <c r="AS2377" i="109"/>
  <c r="AR2366" i="109"/>
  <c r="AT475" i="109"/>
  <c r="AU693" i="109" s="1"/>
  <c r="AS954" i="109"/>
  <c r="AS2157" i="109" s="1"/>
  <c r="AU593" i="109"/>
  <c r="AW811" i="109" s="1"/>
  <c r="AR2421" i="109"/>
  <c r="AU598" i="109"/>
  <c r="AW816" i="109" s="1"/>
  <c r="AR2344" i="109"/>
  <c r="AS948" i="109"/>
  <c r="AS2151" i="109" s="1"/>
  <c r="AU985" i="109"/>
  <c r="AU2188" i="109" s="1"/>
  <c r="AT513" i="109"/>
  <c r="AU731" i="109" s="1"/>
  <c r="AQ2379" i="109"/>
  <c r="AT531" i="109"/>
  <c r="AU749" i="109" s="1"/>
  <c r="AS2422" i="109"/>
  <c r="AS2393" i="109"/>
  <c r="AS2366" i="109"/>
  <c r="AT970" i="109"/>
  <c r="AT2173" i="109" s="1"/>
  <c r="AT956" i="109"/>
  <c r="AT520" i="109"/>
  <c r="AU738" i="109" s="1"/>
  <c r="AS2428" i="109"/>
  <c r="AT564" i="109"/>
  <c r="AU782" i="109" s="1"/>
  <c r="AT562" i="109"/>
  <c r="AU780" i="109" s="1"/>
  <c r="AR2362" i="109"/>
  <c r="AT2432" i="109"/>
  <c r="AU1036" i="109"/>
  <c r="AU2239" i="109" s="1"/>
  <c r="AS952" i="109"/>
  <c r="AS2155" i="109" s="1"/>
  <c r="AU973" i="109"/>
  <c r="AU2176" i="109" s="1"/>
  <c r="AT543" i="109"/>
  <c r="AU761" i="109" s="1"/>
  <c r="AS2438" i="109"/>
  <c r="AR2403" i="109"/>
  <c r="AR2396" i="109"/>
  <c r="AP2439" i="109"/>
  <c r="AR2260" i="109"/>
  <c r="AR2337" i="109"/>
  <c r="AS2249" i="109"/>
  <c r="AR2282" i="109"/>
  <c r="AR2272" i="109"/>
  <c r="AT395" i="109"/>
  <c r="AU613" i="109" s="1"/>
  <c r="AU1926" i="109"/>
  <c r="AW1926" i="109" s="1"/>
  <c r="AT493" i="109"/>
  <c r="AU711" i="109" s="1"/>
  <c r="AT938" i="109"/>
  <c r="AT2141" i="109" s="1"/>
  <c r="AT485" i="109"/>
  <c r="AU703" i="109" s="1"/>
  <c r="AU1925" i="109"/>
  <c r="AW1925" i="109" s="1"/>
  <c r="AS2336" i="109"/>
  <c r="AT940" i="109"/>
  <c r="AT2143" i="109" s="1"/>
  <c r="BB21" i="119"/>
  <c r="AP23" i="119"/>
  <c r="AS2286" i="109"/>
  <c r="AT880" i="109"/>
  <c r="AT2093" i="109" s="1"/>
  <c r="AR2298" i="109"/>
  <c r="AS894" i="109"/>
  <c r="AS2105" i="109" s="1"/>
  <c r="AU605" i="109"/>
  <c r="AW823" i="109" s="1"/>
  <c r="AR2253" i="109"/>
  <c r="AS839" i="109"/>
  <c r="AS2060" i="109" s="1"/>
  <c r="AT416" i="109"/>
  <c r="AU634" i="109" s="1"/>
  <c r="AS941" i="109"/>
  <c r="AS2144" i="109" s="1"/>
  <c r="AT452" i="109"/>
  <c r="AU670" i="109" s="1"/>
  <c r="AS607" i="109"/>
  <c r="AS608" i="109" s="1"/>
  <c r="AN40" i="119"/>
  <c r="AN30" i="119"/>
  <c r="AR2274" i="109"/>
  <c r="AS866" i="109"/>
  <c r="AS2081" i="109" s="1"/>
  <c r="AO25" i="119"/>
  <c r="AS2277" i="109"/>
  <c r="AT870" i="109"/>
  <c r="AT2084" i="109" s="1"/>
  <c r="AT505" i="109"/>
  <c r="AU723" i="109" s="1"/>
  <c r="AS864" i="109"/>
  <c r="AS2079" i="109" s="1"/>
  <c r="AR2316" i="109"/>
  <c r="AS919" i="109"/>
  <c r="AS2123" i="109" s="1"/>
  <c r="AU393" i="109"/>
  <c r="AW611" i="109" s="1"/>
  <c r="AQ2246" i="109"/>
  <c r="AL47" i="119"/>
  <c r="AL49" i="119" s="1"/>
  <c r="AT491" i="109"/>
  <c r="AU709" i="109" s="1"/>
  <c r="AU1903" i="109"/>
  <c r="AU2102" i="109" s="1"/>
  <c r="AJ49" i="119"/>
  <c r="AS846" i="109"/>
  <c r="AS2067" i="109" s="1"/>
  <c r="AT507" i="109"/>
  <c r="AU725" i="109" s="1"/>
  <c r="AR2320" i="109"/>
  <c r="AS923" i="109"/>
  <c r="AS2127" i="109" s="1"/>
  <c r="AR2324" i="109"/>
  <c r="AR2326" i="109"/>
  <c r="AU1919" i="109"/>
  <c r="AR2318" i="109"/>
  <c r="AT499" i="109"/>
  <c r="AU717" i="109" s="1"/>
  <c r="AU1849" i="109"/>
  <c r="AW1849" i="109" s="1"/>
  <c r="AS875" i="109"/>
  <c r="AS2089" i="109" s="1"/>
  <c r="AR1043" i="109"/>
  <c r="AS942" i="109"/>
  <c r="AS2145" i="109" s="1"/>
  <c r="AR2338" i="109"/>
  <c r="AM30" i="119"/>
  <c r="AM40" i="119"/>
  <c r="AT428" i="109"/>
  <c r="AU646" i="109" s="1"/>
  <c r="AS825" i="109"/>
  <c r="BL33" i="119" s="1"/>
  <c r="AR2251" i="109"/>
  <c r="AT410" i="109"/>
  <c r="AU628" i="109" s="1"/>
  <c r="AS932" i="109"/>
  <c r="AS2136" i="109" s="1"/>
  <c r="AT439" i="109"/>
  <c r="AU657" i="109" s="1"/>
  <c r="AT489" i="109"/>
  <c r="AU707" i="109" s="1"/>
  <c r="AT1916" i="109"/>
  <c r="AT2052" i="109" s="1"/>
  <c r="AT829" i="109"/>
  <c r="AT2056" i="109" s="1"/>
  <c r="AT2334" i="109" l="1"/>
  <c r="AT999" i="109"/>
  <c r="AT2202" i="109" s="1"/>
  <c r="AT2395" i="109" s="1"/>
  <c r="AT995" i="109"/>
  <c r="AT2198" i="109" s="1"/>
  <c r="AT2391" i="109" s="1"/>
  <c r="AT1023" i="109"/>
  <c r="AT965" i="109"/>
  <c r="AT2168" i="109" s="1"/>
  <c r="AS2357" i="109"/>
  <c r="AT2222" i="109"/>
  <c r="AT2415" i="109" s="1"/>
  <c r="AT2183" i="109"/>
  <c r="AT2376" i="109" s="1"/>
  <c r="AS2371" i="109"/>
  <c r="AT2194" i="109"/>
  <c r="AT2226" i="109"/>
  <c r="AT2178" i="109"/>
  <c r="AT2371" i="109" s="1"/>
  <c r="AS2168" i="109"/>
  <c r="AS2361" i="109" s="1"/>
  <c r="AS2113" i="109"/>
  <c r="AT909" i="109"/>
  <c r="AS2197" i="109"/>
  <c r="AS2390" i="109" s="1"/>
  <c r="AS2166" i="109"/>
  <c r="AS2359" i="109" s="1"/>
  <c r="AT2159" i="109"/>
  <c r="AT2190" i="109"/>
  <c r="AS2396" i="109"/>
  <c r="AT2216" i="109"/>
  <c r="AT2193" i="109"/>
  <c r="AT2386" i="109" s="1"/>
  <c r="AT2121" i="109"/>
  <c r="AT2314" i="109" s="1"/>
  <c r="AT2210" i="109"/>
  <c r="AT2403" i="109" s="1"/>
  <c r="AT2169" i="109"/>
  <c r="AT2373" i="109"/>
  <c r="AT2377" i="109"/>
  <c r="AS2154" i="109"/>
  <c r="AS2347" i="109" s="1"/>
  <c r="AS2161" i="109"/>
  <c r="AS2354" i="109" s="1"/>
  <c r="AT2207" i="109"/>
  <c r="AT2400" i="109" s="1"/>
  <c r="AS2234" i="109"/>
  <c r="AS2427" i="109" s="1"/>
  <c r="AS2148" i="109"/>
  <c r="AS2341" i="109" s="1"/>
  <c r="AT2211" i="109"/>
  <c r="AT2404" i="109" s="1"/>
  <c r="AS2241" i="109"/>
  <c r="AS2434" i="109" s="1"/>
  <c r="AT2177" i="109"/>
  <c r="AT2185" i="109"/>
  <c r="AT2378" i="109" s="1"/>
  <c r="AS2339" i="109"/>
  <c r="AS2423" i="109"/>
  <c r="AS2368" i="109"/>
  <c r="AT2365" i="109"/>
  <c r="AT2418" i="109"/>
  <c r="AT2397" i="109"/>
  <c r="AT2205" i="109"/>
  <c r="AT2398" i="109" s="1"/>
  <c r="AS2158" i="109"/>
  <c r="AS2351" i="109" s="1"/>
  <c r="AS2133" i="109"/>
  <c r="AS2326" i="109" s="1"/>
  <c r="AS2189" i="109"/>
  <c r="AS2382" i="109" s="1"/>
  <c r="AS2238" i="109"/>
  <c r="AS2431" i="109" s="1"/>
  <c r="AS2117" i="109"/>
  <c r="AS2310" i="109" s="1"/>
  <c r="AS2214" i="109"/>
  <c r="AS2407" i="109" s="1"/>
  <c r="AS2242" i="109"/>
  <c r="AS2435" i="109" s="1"/>
  <c r="AS2120" i="109"/>
  <c r="AS2313" i="109" s="1"/>
  <c r="AS2331" i="109"/>
  <c r="AS2374" i="109"/>
  <c r="AS2318" i="109"/>
  <c r="AS2401" i="109"/>
  <c r="AT2406" i="109"/>
  <c r="AS2364" i="109"/>
  <c r="AT2410" i="109"/>
  <c r="AS2372" i="109"/>
  <c r="AS2419" i="109"/>
  <c r="AT2232" i="109"/>
  <c r="AT2425" i="109" s="1"/>
  <c r="AS2119" i="109"/>
  <c r="AS2312" i="109" s="1"/>
  <c r="AS2302" i="109"/>
  <c r="AT2244" i="109"/>
  <c r="AT2437" i="109" s="1"/>
  <c r="AS2131" i="109"/>
  <c r="AS2324" i="109" s="1"/>
  <c r="AS2191" i="109"/>
  <c r="AS2384" i="109" s="1"/>
  <c r="AT2192" i="109"/>
  <c r="AT2385" i="109" s="1"/>
  <c r="AS2212" i="109"/>
  <c r="AS2405" i="109" s="1"/>
  <c r="AT2236" i="109"/>
  <c r="AT2429" i="109" s="1"/>
  <c r="AS2187" i="109"/>
  <c r="AS2380" i="109" s="1"/>
  <c r="AS2218" i="109"/>
  <c r="AS2411" i="109" s="1"/>
  <c r="AS2165" i="109"/>
  <c r="AS2358" i="109" s="1"/>
  <c r="AS2162" i="109"/>
  <c r="AS2355" i="109" s="1"/>
  <c r="AS2228" i="109"/>
  <c r="AS2421" i="109" s="1"/>
  <c r="AS2292" i="109"/>
  <c r="AT961" i="109"/>
  <c r="AT2164" i="109" s="1"/>
  <c r="AT984" i="109"/>
  <c r="AT2187" i="109" s="1"/>
  <c r="AT1035" i="109"/>
  <c r="AT2238" i="109" s="1"/>
  <c r="AT994" i="109"/>
  <c r="AT2197" i="109" s="1"/>
  <c r="AW598" i="109"/>
  <c r="AX816" i="109" s="1"/>
  <c r="AW393" i="109"/>
  <c r="AX611" i="109" s="1"/>
  <c r="AW593" i="109"/>
  <c r="AX811" i="109" s="1"/>
  <c r="AW596" i="109"/>
  <c r="AX814" i="109" s="1"/>
  <c r="AW606" i="109"/>
  <c r="AX824" i="109" s="1"/>
  <c r="AW578" i="109"/>
  <c r="AX796" i="109" s="1"/>
  <c r="AW582" i="109"/>
  <c r="AX800" i="109" s="1"/>
  <c r="AW588" i="109"/>
  <c r="AX806" i="109" s="1"/>
  <c r="AW1028" i="109"/>
  <c r="AW2231" i="109" s="1"/>
  <c r="AW566" i="109"/>
  <c r="AX784" i="109" s="1"/>
  <c r="AW545" i="109"/>
  <c r="AX763" i="109" s="1"/>
  <c r="AW574" i="109"/>
  <c r="AX792" i="109" s="1"/>
  <c r="AZ594" i="109"/>
  <c r="BA812" i="109" s="1"/>
  <c r="BC547" i="109"/>
  <c r="BD765" i="109" s="1"/>
  <c r="BA557" i="109"/>
  <c r="BB775" i="109" s="1"/>
  <c r="BH584" i="109"/>
  <c r="BC496" i="109"/>
  <c r="BD714" i="109" s="1"/>
  <c r="AZ581" i="109"/>
  <c r="BA799" i="109" s="1"/>
  <c r="AW580" i="109"/>
  <c r="AX798" i="109" s="1"/>
  <c r="AW1012" i="109"/>
  <c r="AW2215" i="109" s="1"/>
  <c r="AW1020" i="109"/>
  <c r="AW2223" i="109" s="1"/>
  <c r="BC403" i="109"/>
  <c r="BD621" i="109" s="1"/>
  <c r="BG504" i="109"/>
  <c r="BH722" i="109" s="1"/>
  <c r="BD549" i="109"/>
  <c r="BE767" i="109" s="1"/>
  <c r="BD537" i="109"/>
  <c r="BE755" i="109" s="1"/>
  <c r="BC502" i="109"/>
  <c r="BD720" i="109" s="1"/>
  <c r="BC508" i="109"/>
  <c r="BD726" i="109" s="1"/>
  <c r="AW985" i="109"/>
  <c r="AW2188" i="109" s="1"/>
  <c r="AW565" i="109"/>
  <c r="AX783" i="109" s="1"/>
  <c r="AW570" i="109"/>
  <c r="AX788" i="109" s="1"/>
  <c r="AW568" i="109"/>
  <c r="AX786" i="109" s="1"/>
  <c r="AW553" i="109"/>
  <c r="AX771" i="109" s="1"/>
  <c r="AW561" i="109"/>
  <c r="AX779" i="109" s="1"/>
  <c r="AW541" i="109"/>
  <c r="AX759" i="109" s="1"/>
  <c r="AZ585" i="109"/>
  <c r="BA803" i="109" s="1"/>
  <c r="BG487" i="109"/>
  <c r="BH705" i="109" s="1"/>
  <c r="BD592" i="109"/>
  <c r="BE810" i="109" s="1"/>
  <c r="AZ514" i="109"/>
  <c r="BA732" i="109" s="1"/>
  <c r="BC444" i="109"/>
  <c r="BD662" i="109" s="1"/>
  <c r="AW605" i="109"/>
  <c r="AX823" i="109" s="1"/>
  <c r="AW973" i="109"/>
  <c r="AW2176" i="109" s="1"/>
  <c r="AW1036" i="109"/>
  <c r="AW2239" i="109" s="1"/>
  <c r="AW590" i="109"/>
  <c r="AX808" i="109" s="1"/>
  <c r="AW1037" i="109"/>
  <c r="AW2240" i="109" s="1"/>
  <c r="AW1040" i="109"/>
  <c r="AW2243" i="109" s="1"/>
  <c r="AW597" i="109"/>
  <c r="AX815" i="109" s="1"/>
  <c r="AW572" i="109"/>
  <c r="AX790" i="109" s="1"/>
  <c r="AW586" i="109"/>
  <c r="AX804" i="109" s="1"/>
  <c r="AW993" i="109"/>
  <c r="AW2196" i="109" s="1"/>
  <c r="BD604" i="109"/>
  <c r="BE822" i="109" s="1"/>
  <c r="BD600" i="109"/>
  <c r="BE818" i="109" s="1"/>
  <c r="AZ517" i="109"/>
  <c r="BA735" i="109" s="1"/>
  <c r="AZ567" i="109"/>
  <c r="BA785" i="109" s="1"/>
  <c r="AZ483" i="109"/>
  <c r="BA701" i="109" s="1"/>
  <c r="BC512" i="109"/>
  <c r="BD730" i="109" s="1"/>
  <c r="BC434" i="109"/>
  <c r="BD652" i="109" s="1"/>
  <c r="BA576" i="109"/>
  <c r="BB794" i="109" s="1"/>
  <c r="AZ891" i="109"/>
  <c r="AZ455" i="109"/>
  <c r="BA673" i="109" s="1"/>
  <c r="BA601" i="109"/>
  <c r="BB819" i="109" s="1"/>
  <c r="BC556" i="109"/>
  <c r="BD774" i="109" s="1"/>
  <c r="AW1919" i="109"/>
  <c r="AX1926" i="109"/>
  <c r="BH1937" i="109"/>
  <c r="BH2040" i="109"/>
  <c r="BH2006" i="109"/>
  <c r="BH1981" i="109"/>
  <c r="BH2043" i="109"/>
  <c r="BH2005" i="109"/>
  <c r="BH2019" i="109"/>
  <c r="BH2022" i="109"/>
  <c r="BH1983" i="109"/>
  <c r="BH1999" i="109"/>
  <c r="BH2008" i="109"/>
  <c r="BH2009" i="109"/>
  <c r="BH1952" i="109"/>
  <c r="BH2029" i="109"/>
  <c r="BH2028" i="109"/>
  <c r="BH2015" i="109"/>
  <c r="BH1879" i="109"/>
  <c r="BH1990" i="109"/>
  <c r="BH1957" i="109"/>
  <c r="BH2051" i="109"/>
  <c r="BH1987" i="109"/>
  <c r="BH1958" i="109"/>
  <c r="BH1956" i="109"/>
  <c r="BH2025" i="109"/>
  <c r="BH1985" i="109"/>
  <c r="BH1995" i="109"/>
  <c r="BH2018" i="109"/>
  <c r="BH2000" i="109"/>
  <c r="BH1889" i="109"/>
  <c r="BH2002" i="109"/>
  <c r="BH2041" i="109"/>
  <c r="AX1925" i="109"/>
  <c r="BH2020" i="109"/>
  <c r="BH2049" i="109"/>
  <c r="BH2039" i="109"/>
  <c r="BH1988" i="109"/>
  <c r="BH2034" i="109"/>
  <c r="BH1900" i="109"/>
  <c r="BH1984" i="109"/>
  <c r="BH1955" i="109"/>
  <c r="BH1959" i="109"/>
  <c r="BH1935" i="109"/>
  <c r="BH2012" i="109"/>
  <c r="BH2047" i="109"/>
  <c r="BH1863" i="109"/>
  <c r="AY1915" i="109"/>
  <c r="AY1953" i="109"/>
  <c r="BH1993" i="109"/>
  <c r="BH1950" i="109"/>
  <c r="BH1949" i="109"/>
  <c r="AW1903" i="109"/>
  <c r="AW2102" i="109" s="1"/>
  <c r="BH2017" i="109"/>
  <c r="BH2048" i="109"/>
  <c r="BH1991" i="109"/>
  <c r="BH1996" i="109"/>
  <c r="BH1951" i="109"/>
  <c r="BH1939" i="109"/>
  <c r="BH2042" i="109"/>
  <c r="BH1856" i="109"/>
  <c r="BG1928" i="109"/>
  <c r="BH2013" i="109"/>
  <c r="BH2014" i="109"/>
  <c r="BH2016" i="109"/>
  <c r="BH2037" i="109"/>
  <c r="BG1881" i="109"/>
  <c r="BH2046" i="109"/>
  <c r="BH1962" i="109"/>
  <c r="BH1998" i="109"/>
  <c r="BH1960" i="109"/>
  <c r="BH2010" i="109"/>
  <c r="BH1992" i="109"/>
  <c r="BH2044" i="109"/>
  <c r="BH1997" i="109"/>
  <c r="BH2026" i="109"/>
  <c r="BH1929" i="109"/>
  <c r="BH2021" i="109"/>
  <c r="BH1986" i="109"/>
  <c r="BH2024" i="109"/>
  <c r="BH1944" i="109"/>
  <c r="BH1933" i="109"/>
  <c r="BH2027" i="109"/>
  <c r="BG1923" i="109"/>
  <c r="BH2030" i="109"/>
  <c r="BH2023" i="109"/>
  <c r="AX1849" i="109"/>
  <c r="BH2045" i="109"/>
  <c r="BH2033" i="109"/>
  <c r="BH1942" i="109"/>
  <c r="BH1927" i="109"/>
  <c r="BH2035" i="109"/>
  <c r="BH1961" i="109"/>
  <c r="BH2031" i="109"/>
  <c r="BH1931" i="109"/>
  <c r="BH1982" i="109"/>
  <c r="BH1884" i="109"/>
  <c r="AY1954" i="109"/>
  <c r="AY1946" i="109"/>
  <c r="BH2007" i="109"/>
  <c r="BH2038" i="109"/>
  <c r="BH2011" i="109"/>
  <c r="BC458" i="109"/>
  <c r="BD676" i="109" s="1"/>
  <c r="AT964" i="109"/>
  <c r="AT2167" i="109" s="1"/>
  <c r="BG534" i="109"/>
  <c r="BH752" i="109" s="1"/>
  <c r="AW533" i="109"/>
  <c r="AX751" i="109" s="1"/>
  <c r="BC535" i="109"/>
  <c r="BD753" i="109" s="1"/>
  <c r="AZ524" i="109"/>
  <c r="BA742" i="109" s="1"/>
  <c r="BH1964" i="109"/>
  <c r="AT976" i="109"/>
  <c r="AT2179" i="109" s="1"/>
  <c r="AT2372" i="109" s="1"/>
  <c r="AT968" i="109"/>
  <c r="AT2171" i="109" s="1"/>
  <c r="AT2364" i="109" s="1"/>
  <c r="AT945" i="109"/>
  <c r="AT2148" i="109" s="1"/>
  <c r="AT963" i="109"/>
  <c r="AT2166" i="109" s="1"/>
  <c r="AT951" i="109"/>
  <c r="AT2154" i="109" s="1"/>
  <c r="AT913" i="109"/>
  <c r="AT2117" i="109" s="1"/>
  <c r="AS2251" i="109"/>
  <c r="AS2266" i="109"/>
  <c r="AT905" i="109"/>
  <c r="AT2109" i="109" s="1"/>
  <c r="AT927" i="109"/>
  <c r="AT2131" i="109" s="1"/>
  <c r="AT988" i="109"/>
  <c r="AT972" i="109"/>
  <c r="AT2175" i="109" s="1"/>
  <c r="AT979" i="109"/>
  <c r="AT2182" i="109" s="1"/>
  <c r="AT955" i="109"/>
  <c r="AT2158" i="109" s="1"/>
  <c r="AT967" i="109"/>
  <c r="AT921" i="109"/>
  <c r="AT2125" i="109" s="1"/>
  <c r="AT1011" i="109"/>
  <c r="AT2214" i="109" s="1"/>
  <c r="AT962" i="109"/>
  <c r="AT1025" i="109"/>
  <c r="AT2228" i="109" s="1"/>
  <c r="AT958" i="109"/>
  <c r="AT1031" i="109"/>
  <c r="AT2234" i="109" s="1"/>
  <c r="AT1027" i="109"/>
  <c r="AT2230" i="109" s="1"/>
  <c r="AT943" i="109"/>
  <c r="AT2146" i="109" s="1"/>
  <c r="AT957" i="109"/>
  <c r="AT2160" i="109" s="1"/>
  <c r="AT1005" i="109"/>
  <c r="AT2208" i="109" s="1"/>
  <c r="AT1039" i="109"/>
  <c r="AT1038" i="109"/>
  <c r="AT852" i="109"/>
  <c r="AT2073" i="109" s="1"/>
  <c r="AT1009" i="109"/>
  <c r="AT2212" i="109" s="1"/>
  <c r="AT978" i="109"/>
  <c r="AT2181" i="109" s="1"/>
  <c r="AT959" i="109"/>
  <c r="AT949" i="109"/>
  <c r="AT2152" i="109" s="1"/>
  <c r="AT986" i="109"/>
  <c r="AT2189" i="109" s="1"/>
  <c r="AT1015" i="109"/>
  <c r="AT2218" i="109" s="1"/>
  <c r="AT935" i="109"/>
  <c r="AT888" i="109"/>
  <c r="AT2099" i="109" s="1"/>
  <c r="AT998" i="109"/>
  <c r="AT2201" i="109" s="1"/>
  <c r="AT831" i="109"/>
  <c r="AT2058" i="109" s="1"/>
  <c r="AT906" i="109"/>
  <c r="AT2110" i="109" s="1"/>
  <c r="AT925" i="109"/>
  <c r="AT2129" i="109" s="1"/>
  <c r="AT916" i="109"/>
  <c r="AT2120" i="109" s="1"/>
  <c r="AT911" i="109"/>
  <c r="AT929" i="109"/>
  <c r="AQ2439" i="109"/>
  <c r="AT1000" i="109"/>
  <c r="AT2203" i="109" s="1"/>
  <c r="AT937" i="109"/>
  <c r="AT2140" i="109" s="1"/>
  <c r="AT941" i="109"/>
  <c r="AT2144" i="109" s="1"/>
  <c r="AU2381" i="109"/>
  <c r="AU1032" i="109"/>
  <c r="AU2235" i="109" s="1"/>
  <c r="AV814" i="109"/>
  <c r="AU1010" i="109"/>
  <c r="AU2213" i="109" s="1"/>
  <c r="AV792" i="109"/>
  <c r="AU1008" i="109"/>
  <c r="AU2211" i="109" s="1"/>
  <c r="AV790" i="109"/>
  <c r="AU989" i="109"/>
  <c r="AU2192" i="109" s="1"/>
  <c r="AV771" i="109"/>
  <c r="AU1002" i="109"/>
  <c r="AU2205" i="109" s="1"/>
  <c r="AV784" i="109"/>
  <c r="AU1033" i="109"/>
  <c r="AU2236" i="109" s="1"/>
  <c r="AV815" i="109"/>
  <c r="AU1004" i="109"/>
  <c r="AU2207" i="109" s="1"/>
  <c r="AV786" i="109"/>
  <c r="AU977" i="109"/>
  <c r="AU2180" i="109" s="1"/>
  <c r="AV759" i="109"/>
  <c r="AU1014" i="109"/>
  <c r="AU2217" i="109" s="1"/>
  <c r="AV796" i="109"/>
  <c r="AU1018" i="109"/>
  <c r="AU2221" i="109" s="1"/>
  <c r="AV800" i="109"/>
  <c r="AU1034" i="109"/>
  <c r="AU2237" i="109" s="1"/>
  <c r="AV816" i="109"/>
  <c r="AT2412" i="109"/>
  <c r="AU2436" i="109"/>
  <c r="AU1016" i="109"/>
  <c r="AU2219" i="109" s="1"/>
  <c r="AV798" i="109"/>
  <c r="AU981" i="109"/>
  <c r="AU2184" i="109" s="1"/>
  <c r="AV763" i="109"/>
  <c r="AS2350" i="109"/>
  <c r="AU2295" i="109"/>
  <c r="AS2348" i="109"/>
  <c r="AT952" i="109"/>
  <c r="AT2155" i="109" s="1"/>
  <c r="AS2308" i="109"/>
  <c r="AV783" i="109"/>
  <c r="AU1001" i="109"/>
  <c r="AU2204" i="109" s="1"/>
  <c r="AU559" i="109"/>
  <c r="AW777" i="109" s="1"/>
  <c r="AV788" i="109"/>
  <c r="AU1006" i="109"/>
  <c r="AU2209" i="109" s="1"/>
  <c r="AU583" i="109"/>
  <c r="AW801" i="109" s="1"/>
  <c r="AU563" i="109"/>
  <c r="AW781" i="109" s="1"/>
  <c r="AU2433" i="109"/>
  <c r="AU579" i="109"/>
  <c r="AW797" i="109" s="1"/>
  <c r="AU558" i="109"/>
  <c r="AW776" i="109" s="1"/>
  <c r="AU544" i="109"/>
  <c r="AW762" i="109" s="1"/>
  <c r="AU599" i="109"/>
  <c r="AW817" i="109" s="1"/>
  <c r="AU540" i="109"/>
  <c r="AW758" i="109" s="1"/>
  <c r="AU532" i="109"/>
  <c r="AW750" i="109" s="1"/>
  <c r="AV806" i="109"/>
  <c r="AU1024" i="109"/>
  <c r="AU2227" i="109" s="1"/>
  <c r="AU591" i="109"/>
  <c r="AW809" i="109" s="1"/>
  <c r="AU477" i="109"/>
  <c r="AW695" i="109" s="1"/>
  <c r="AT2422" i="109"/>
  <c r="AR2392" i="109"/>
  <c r="AT2387" i="109"/>
  <c r="AU555" i="109"/>
  <c r="AW773" i="109" s="1"/>
  <c r="AU539" i="109"/>
  <c r="AW757" i="109" s="1"/>
  <c r="AT915" i="109"/>
  <c r="AS2388" i="109"/>
  <c r="AT992" i="109"/>
  <c r="AT2195" i="109" s="1"/>
  <c r="AU548" i="109"/>
  <c r="AW766" i="109" s="1"/>
  <c r="AS2349" i="109"/>
  <c r="AT953" i="109"/>
  <c r="AT2156" i="109" s="1"/>
  <c r="AU2408" i="109"/>
  <c r="AS2394" i="109"/>
  <c r="AU2416" i="109"/>
  <c r="AS2345" i="109"/>
  <c r="AU515" i="109"/>
  <c r="AW733" i="109" s="1"/>
  <c r="AU470" i="109"/>
  <c r="AW688" i="109" s="1"/>
  <c r="AU564" i="109"/>
  <c r="AW782" i="109" s="1"/>
  <c r="AU531" i="109"/>
  <c r="AW749" i="109" s="1"/>
  <c r="AS2344" i="109"/>
  <c r="AT948" i="109"/>
  <c r="AT2151" i="109" s="1"/>
  <c r="AU475" i="109"/>
  <c r="AW693" i="109" s="1"/>
  <c r="AU523" i="109"/>
  <c r="AW741" i="109" s="1"/>
  <c r="AU469" i="109"/>
  <c r="AW687" i="109" s="1"/>
  <c r="AU1042" i="109"/>
  <c r="AU2245" i="109" s="1"/>
  <c r="AV824" i="109"/>
  <c r="AU573" i="109"/>
  <c r="AW791" i="109" s="1"/>
  <c r="AS2379" i="109"/>
  <c r="AT983" i="109"/>
  <c r="AT2186" i="109" s="1"/>
  <c r="AS2342" i="109"/>
  <c r="AT946" i="109"/>
  <c r="AT2149" i="109" s="1"/>
  <c r="AU522" i="109"/>
  <c r="AW740" i="109" s="1"/>
  <c r="AU603" i="109"/>
  <c r="AW821" i="109" s="1"/>
  <c r="AV751" i="109"/>
  <c r="AU969" i="109"/>
  <c r="AU2172" i="109" s="1"/>
  <c r="AS2356" i="109"/>
  <c r="AT960" i="109"/>
  <c r="AT2163" i="109" s="1"/>
  <c r="AS2353" i="109"/>
  <c r="AU554" i="109"/>
  <c r="AW772" i="109" s="1"/>
  <c r="AU481" i="109"/>
  <c r="AW699" i="109" s="1"/>
  <c r="AU501" i="109"/>
  <c r="AW719" i="109" s="1"/>
  <c r="AU526" i="109"/>
  <c r="AW744" i="109" s="1"/>
  <c r="AS2346" i="109"/>
  <c r="AT950" i="109"/>
  <c r="AT2153" i="109" s="1"/>
  <c r="AS2375" i="109"/>
  <c r="AR2340" i="109"/>
  <c r="AU552" i="109"/>
  <c r="AW770" i="109" s="1"/>
  <c r="AV736" i="109"/>
  <c r="AU518" i="109"/>
  <c r="AW736" i="109" s="1"/>
  <c r="AU571" i="109"/>
  <c r="AW789" i="109" s="1"/>
  <c r="AS2360" i="109"/>
  <c r="AU602" i="109"/>
  <c r="AW820" i="109" s="1"/>
  <c r="AU2369" i="109"/>
  <c r="AU2432" i="109"/>
  <c r="AU562" i="109"/>
  <c r="AW780" i="109" s="1"/>
  <c r="AU520" i="109"/>
  <c r="AW738" i="109" s="1"/>
  <c r="AT2366" i="109"/>
  <c r="AU970" i="109"/>
  <c r="AU2173" i="109" s="1"/>
  <c r="AU513" i="109"/>
  <c r="AW731" i="109" s="1"/>
  <c r="AV811" i="109"/>
  <c r="AU1029" i="109"/>
  <c r="AU2232" i="109" s="1"/>
  <c r="AU528" i="109"/>
  <c r="AW746" i="109" s="1"/>
  <c r="AS2367" i="109"/>
  <c r="AT971" i="109"/>
  <c r="AT2174" i="109" s="1"/>
  <c r="AS2399" i="109"/>
  <c r="AT1003" i="109"/>
  <c r="AT2206" i="109" s="1"/>
  <c r="AS2343" i="109"/>
  <c r="AT947" i="109"/>
  <c r="AT2150" i="109" s="1"/>
  <c r="AU529" i="109"/>
  <c r="AW747" i="109" s="1"/>
  <c r="AU575" i="109"/>
  <c r="AW793" i="109" s="1"/>
  <c r="AS2417" i="109"/>
  <c r="AT1021" i="109"/>
  <c r="AT2224" i="109" s="1"/>
  <c r="AU546" i="109"/>
  <c r="AW764" i="109" s="1"/>
  <c r="AU480" i="109"/>
  <c r="AW698" i="109" s="1"/>
  <c r="AT2315" i="109"/>
  <c r="AU918" i="109"/>
  <c r="AU2122" i="109" s="1"/>
  <c r="AV804" i="109"/>
  <c r="AU1022" i="109"/>
  <c r="AU2225" i="109" s="1"/>
  <c r="AU589" i="109"/>
  <c r="AW807" i="109" s="1"/>
  <c r="AU519" i="109"/>
  <c r="AW737" i="109" s="1"/>
  <c r="AU2424" i="109"/>
  <c r="AU542" i="109"/>
  <c r="AW760" i="109" s="1"/>
  <c r="AS2383" i="109"/>
  <c r="AT2369" i="109"/>
  <c r="AT944" i="109"/>
  <c r="AT2147" i="109" s="1"/>
  <c r="AS2340" i="109"/>
  <c r="AS2352" i="109"/>
  <c r="AT2381" i="109"/>
  <c r="AT2430" i="109"/>
  <c r="AT954" i="109"/>
  <c r="AT2157" i="109" s="1"/>
  <c r="AU569" i="109"/>
  <c r="AW787" i="109" s="1"/>
  <c r="AT2402" i="109"/>
  <c r="AU543" i="109"/>
  <c r="AW761" i="109" s="1"/>
  <c r="AV808" i="109"/>
  <c r="AU1026" i="109"/>
  <c r="AU2229" i="109" s="1"/>
  <c r="AU521" i="109"/>
  <c r="AW739" i="109" s="1"/>
  <c r="AU551" i="109"/>
  <c r="AW769" i="109" s="1"/>
  <c r="AS2392" i="109"/>
  <c r="AT996" i="109"/>
  <c r="AT2199" i="109" s="1"/>
  <c r="AU527" i="109"/>
  <c r="AW745" i="109" s="1"/>
  <c r="AU577" i="109"/>
  <c r="AW795" i="109" s="1"/>
  <c r="AU587" i="109"/>
  <c r="AW805" i="109" s="1"/>
  <c r="AU538" i="109"/>
  <c r="AW756" i="109" s="1"/>
  <c r="AS2391" i="109"/>
  <c r="AT2433" i="109"/>
  <c r="AS2314" i="109"/>
  <c r="AU595" i="109"/>
  <c r="AW813" i="109" s="1"/>
  <c r="AT1030" i="109"/>
  <c r="AT2233" i="109" s="1"/>
  <c r="AU479" i="109"/>
  <c r="AW697" i="109" s="1"/>
  <c r="AU509" i="109"/>
  <c r="AW727" i="109" s="1"/>
  <c r="AV779" i="109"/>
  <c r="AU997" i="109"/>
  <c r="AU2200" i="109" s="1"/>
  <c r="AT1017" i="109"/>
  <c r="AT2220" i="109" s="1"/>
  <c r="AU525" i="109"/>
  <c r="AW743" i="109" s="1"/>
  <c r="AT2428" i="109"/>
  <c r="AT2438" i="109"/>
  <c r="AU536" i="109"/>
  <c r="AW754" i="109" s="1"/>
  <c r="AR2348" i="109"/>
  <c r="AS2363" i="109"/>
  <c r="AU550" i="109"/>
  <c r="AW768" i="109" s="1"/>
  <c r="AU2389" i="109"/>
  <c r="AS2315" i="109"/>
  <c r="AU530" i="109"/>
  <c r="AW748" i="109" s="1"/>
  <c r="AR2342" i="109"/>
  <c r="AT875" i="109"/>
  <c r="AT2089" i="109" s="1"/>
  <c r="AT846" i="109"/>
  <c r="AT2067" i="109" s="1"/>
  <c r="AP25" i="119"/>
  <c r="AP29" i="119" s="1"/>
  <c r="AS1043" i="109"/>
  <c r="AT864" i="109"/>
  <c r="AT2079" i="109" s="1"/>
  <c r="AT825" i="109"/>
  <c r="BM33" i="119" s="1"/>
  <c r="AU505" i="109"/>
  <c r="AW723" i="109" s="1"/>
  <c r="AT2277" i="109"/>
  <c r="AU870" i="109"/>
  <c r="AU2084" i="109" s="1"/>
  <c r="AT2295" i="109"/>
  <c r="AU452" i="109"/>
  <c r="AW670" i="109" s="1"/>
  <c r="AU416" i="109"/>
  <c r="AW634" i="109" s="1"/>
  <c r="AU493" i="109"/>
  <c r="AW711" i="109" s="1"/>
  <c r="AU395" i="109"/>
  <c r="AW613" i="109" s="1"/>
  <c r="AU489" i="109"/>
  <c r="AW707" i="109" s="1"/>
  <c r="AU410" i="109"/>
  <c r="AW628" i="109" s="1"/>
  <c r="AU439" i="109"/>
  <c r="AW657" i="109" s="1"/>
  <c r="AS2329" i="109"/>
  <c r="AT932" i="109"/>
  <c r="AT2136" i="109" s="1"/>
  <c r="AS2303" i="109"/>
  <c r="AU491" i="109"/>
  <c r="AW709" i="109" s="1"/>
  <c r="AV611" i="109"/>
  <c r="AU829" i="109"/>
  <c r="AU2056" i="109" s="1"/>
  <c r="AO28" i="119"/>
  <c r="AO29" i="119"/>
  <c r="AS2274" i="109"/>
  <c r="AT866" i="109"/>
  <c r="AT2081" i="109" s="1"/>
  <c r="AN41" i="119"/>
  <c r="AN47" i="119" s="1"/>
  <c r="AS2298" i="109"/>
  <c r="AT894" i="109"/>
  <c r="AT2105" i="109" s="1"/>
  <c r="AT2286" i="109"/>
  <c r="AU880" i="109"/>
  <c r="AU2093" i="109" s="1"/>
  <c r="BB23" i="119"/>
  <c r="BO37" i="119" s="1"/>
  <c r="BC21" i="119"/>
  <c r="AR2246" i="109"/>
  <c r="AS2272" i="109"/>
  <c r="AS2260" i="109"/>
  <c r="AU1916" i="109"/>
  <c r="AU428" i="109"/>
  <c r="AW646" i="109" s="1"/>
  <c r="AT942" i="109"/>
  <c r="AT2145" i="109" s="1"/>
  <c r="AS2320" i="109"/>
  <c r="AT923" i="109"/>
  <c r="AT2127" i="109" s="1"/>
  <c r="AU507" i="109"/>
  <c r="AW725" i="109" s="1"/>
  <c r="AR2329" i="109"/>
  <c r="AT2336" i="109"/>
  <c r="AU940" i="109"/>
  <c r="AU2143" i="109" s="1"/>
  <c r="AU485" i="109"/>
  <c r="AW703" i="109" s="1"/>
  <c r="AM41" i="119"/>
  <c r="AM47" i="119" s="1"/>
  <c r="AU499" i="109"/>
  <c r="AW717" i="109" s="1"/>
  <c r="AT607" i="109"/>
  <c r="AT919" i="109"/>
  <c r="AT2123" i="109" s="1"/>
  <c r="AS2322" i="109"/>
  <c r="AT839" i="109"/>
  <c r="AT2060" i="109" s="1"/>
  <c r="AU1041" i="109"/>
  <c r="AU2244" i="109" s="1"/>
  <c r="AV823" i="109"/>
  <c r="AU938" i="109"/>
  <c r="AU2141" i="109" s="1"/>
  <c r="AS2282" i="109"/>
  <c r="AS2337" i="109"/>
  <c r="AT2333" i="109" l="1"/>
  <c r="AU2334" i="109"/>
  <c r="AV2334" i="109" s="1"/>
  <c r="AT2361" i="109"/>
  <c r="AT2390" i="109"/>
  <c r="AT2431" i="109"/>
  <c r="AT2380" i="109"/>
  <c r="AT2133" i="109"/>
  <c r="AT2326" i="109" s="1"/>
  <c r="AT2241" i="109"/>
  <c r="AT2434" i="109" s="1"/>
  <c r="AT2396" i="109"/>
  <c r="AT2411" i="109"/>
  <c r="AT2423" i="109"/>
  <c r="AT2351" i="109"/>
  <c r="AT2324" i="109"/>
  <c r="AT2115" i="109"/>
  <c r="AT2308" i="109" s="1"/>
  <c r="AT2242" i="109"/>
  <c r="AT2435" i="109" s="1"/>
  <c r="AT2138" i="109"/>
  <c r="AT2331" i="109" s="1"/>
  <c r="AT2113" i="109"/>
  <c r="AT2306" i="109" s="1"/>
  <c r="AU909" i="109"/>
  <c r="AT2313" i="109"/>
  <c r="AT2405" i="109"/>
  <c r="AT2401" i="109"/>
  <c r="AT2347" i="109"/>
  <c r="AT2191" i="109"/>
  <c r="AT2384" i="109" s="1"/>
  <c r="AS2306" i="109"/>
  <c r="AT2162" i="109"/>
  <c r="AT2355" i="109" s="1"/>
  <c r="AT2337" i="109"/>
  <c r="AT2322" i="109"/>
  <c r="AT2292" i="109"/>
  <c r="AT2318" i="109"/>
  <c r="AT2170" i="109"/>
  <c r="AT2363" i="109" s="1"/>
  <c r="AT2119" i="109"/>
  <c r="AT2312" i="109" s="1"/>
  <c r="AT2161" i="109"/>
  <c r="AT2354" i="109" s="1"/>
  <c r="AT2165" i="109"/>
  <c r="AT2358" i="109" s="1"/>
  <c r="AT2260" i="109"/>
  <c r="AV2436" i="109"/>
  <c r="AV2432" i="109"/>
  <c r="AW485" i="109"/>
  <c r="AX703" i="109" s="1"/>
  <c r="AW428" i="109"/>
  <c r="AX646" i="109" s="1"/>
  <c r="AW439" i="109"/>
  <c r="AX657" i="109" s="1"/>
  <c r="AW489" i="109"/>
  <c r="AX707" i="109" s="1"/>
  <c r="AW493" i="109"/>
  <c r="AX711" i="109" s="1"/>
  <c r="AW870" i="109"/>
  <c r="AW2084" i="109" s="1"/>
  <c r="AW569" i="109"/>
  <c r="AX787" i="109" s="1"/>
  <c r="AW546" i="109"/>
  <c r="AX764" i="109" s="1"/>
  <c r="AW575" i="109"/>
  <c r="AX793" i="109" s="1"/>
  <c r="AW513" i="109"/>
  <c r="AX731" i="109" s="1"/>
  <c r="AW481" i="109"/>
  <c r="AX699" i="109" s="1"/>
  <c r="AW515" i="109"/>
  <c r="AX733" i="109" s="1"/>
  <c r="AW558" i="109"/>
  <c r="AX776" i="109" s="1"/>
  <c r="AW579" i="109"/>
  <c r="AX797" i="109" s="1"/>
  <c r="BD556" i="109"/>
  <c r="BE774" i="109" s="1"/>
  <c r="AX586" i="109"/>
  <c r="AY804" i="109" s="1"/>
  <c r="AX597" i="109"/>
  <c r="AY815" i="109" s="1"/>
  <c r="AX1037" i="109"/>
  <c r="AX2240" i="109" s="1"/>
  <c r="AX1036" i="109"/>
  <c r="AX2239" i="109" s="1"/>
  <c r="AX605" i="109"/>
  <c r="AY823" i="109" s="1"/>
  <c r="AW977" i="109"/>
  <c r="AW2180" i="109" s="1"/>
  <c r="AW2373" i="109" s="1"/>
  <c r="AW989" i="109"/>
  <c r="AW2192" i="109" s="1"/>
  <c r="AW2385" i="109" s="1"/>
  <c r="AW1006" i="109"/>
  <c r="AW2209" i="109" s="1"/>
  <c r="AW2402" i="109" s="1"/>
  <c r="BE537" i="109"/>
  <c r="BF755" i="109" s="1"/>
  <c r="BE549" i="109"/>
  <c r="BF767" i="109" s="1"/>
  <c r="AW1016" i="109"/>
  <c r="AW2219" i="109" s="1"/>
  <c r="AW2412" i="109" s="1"/>
  <c r="BB557" i="109"/>
  <c r="BC775" i="109" s="1"/>
  <c r="AW981" i="109"/>
  <c r="AW2184" i="109" s="1"/>
  <c r="AW2377" i="109" s="1"/>
  <c r="AW1018" i="109"/>
  <c r="AW2221" i="109" s="1"/>
  <c r="AW2414" i="109" s="1"/>
  <c r="AW1042" i="109"/>
  <c r="AW2245" i="109" s="1"/>
  <c r="AW2438" i="109" s="1"/>
  <c r="AW1029" i="109"/>
  <c r="AW2232" i="109" s="1"/>
  <c r="AW2425" i="109" s="1"/>
  <c r="AW1034" i="109"/>
  <c r="AW2237" i="109" s="1"/>
  <c r="AW940" i="109"/>
  <c r="AW2143" i="109" s="1"/>
  <c r="AW410" i="109"/>
  <c r="AX628" i="109" s="1"/>
  <c r="AW479" i="109"/>
  <c r="AX697" i="109" s="1"/>
  <c r="AW595" i="109"/>
  <c r="AX813" i="109" s="1"/>
  <c r="AW587" i="109"/>
  <c r="AX805" i="109" s="1"/>
  <c r="AW543" i="109"/>
  <c r="AX761" i="109" s="1"/>
  <c r="AW480" i="109"/>
  <c r="AX698" i="109" s="1"/>
  <c r="AW571" i="109"/>
  <c r="AX789" i="109" s="1"/>
  <c r="AW501" i="109"/>
  <c r="AX719" i="109" s="1"/>
  <c r="AW564" i="109"/>
  <c r="AX782" i="109" s="1"/>
  <c r="AW548" i="109"/>
  <c r="AX766" i="109" s="1"/>
  <c r="AW555" i="109"/>
  <c r="AX773" i="109" s="1"/>
  <c r="AW591" i="109"/>
  <c r="AX809" i="109" s="1"/>
  <c r="AW583" i="109"/>
  <c r="AX801" i="109" s="1"/>
  <c r="BD434" i="109"/>
  <c r="BE652" i="109" s="1"/>
  <c r="BE600" i="109"/>
  <c r="BF818" i="109" s="1"/>
  <c r="BE604" i="109"/>
  <c r="BF822" i="109" s="1"/>
  <c r="AW1022" i="109"/>
  <c r="AW2225" i="109" s="1"/>
  <c r="AW1033" i="109"/>
  <c r="AW2236" i="109" s="1"/>
  <c r="AW2433" i="109"/>
  <c r="AW2432" i="109"/>
  <c r="AW1041" i="109"/>
  <c r="AW2244" i="109" s="1"/>
  <c r="BA514" i="109"/>
  <c r="BB732" i="109" s="1"/>
  <c r="BE592" i="109"/>
  <c r="BF810" i="109" s="1"/>
  <c r="BH487" i="109"/>
  <c r="BA585" i="109"/>
  <c r="BB803" i="109" s="1"/>
  <c r="AX561" i="109"/>
  <c r="AY779" i="109" s="1"/>
  <c r="AX568" i="109"/>
  <c r="AY786" i="109" s="1"/>
  <c r="AX565" i="109"/>
  <c r="AY783" i="109" s="1"/>
  <c r="AW2408" i="109"/>
  <c r="AX1012" i="109"/>
  <c r="AX2215" i="109" s="1"/>
  <c r="BA594" i="109"/>
  <c r="BB812" i="109" s="1"/>
  <c r="AX574" i="109"/>
  <c r="AY792" i="109" s="1"/>
  <c r="AX566" i="109"/>
  <c r="AY784" i="109" s="1"/>
  <c r="AX588" i="109"/>
  <c r="AY806" i="109" s="1"/>
  <c r="AX578" i="109"/>
  <c r="AY796" i="109" s="1"/>
  <c r="AX596" i="109"/>
  <c r="AY814" i="109" s="1"/>
  <c r="AX393" i="109"/>
  <c r="AY611" i="109" s="1"/>
  <c r="AW507" i="109"/>
  <c r="AX725" i="109" s="1"/>
  <c r="AW416" i="109"/>
  <c r="AX634" i="109" s="1"/>
  <c r="AW505" i="109"/>
  <c r="AX723" i="109" s="1"/>
  <c r="AW550" i="109"/>
  <c r="AX768" i="109" s="1"/>
  <c r="AW509" i="109"/>
  <c r="AX727" i="109" s="1"/>
  <c r="AW538" i="109"/>
  <c r="AX756" i="109" s="1"/>
  <c r="AW602" i="109"/>
  <c r="AX820" i="109" s="1"/>
  <c r="AW552" i="109"/>
  <c r="AX770" i="109" s="1"/>
  <c r="AW554" i="109"/>
  <c r="AX772" i="109" s="1"/>
  <c r="AW603" i="109"/>
  <c r="AX821" i="109" s="1"/>
  <c r="AW470" i="109"/>
  <c r="AX688" i="109" s="1"/>
  <c r="AW539" i="109"/>
  <c r="AX757" i="109" s="1"/>
  <c r="AW477" i="109"/>
  <c r="AX695" i="109" s="1"/>
  <c r="AW599" i="109"/>
  <c r="AX817" i="109" s="1"/>
  <c r="AW544" i="109"/>
  <c r="AX762" i="109" s="1"/>
  <c r="AW559" i="109"/>
  <c r="AX777" i="109" s="1"/>
  <c r="BA455" i="109"/>
  <c r="BB673" i="109" s="1"/>
  <c r="BA891" i="109"/>
  <c r="BB576" i="109"/>
  <c r="BC794" i="109" s="1"/>
  <c r="BA567" i="109"/>
  <c r="BB785" i="109" s="1"/>
  <c r="AX993" i="109"/>
  <c r="AX2196" i="109" s="1"/>
  <c r="AX572" i="109"/>
  <c r="AY790" i="109" s="1"/>
  <c r="AW2436" i="109"/>
  <c r="AX1040" i="109"/>
  <c r="AX2243" i="109" s="1"/>
  <c r="AX590" i="109"/>
  <c r="AY808" i="109" s="1"/>
  <c r="AW2369" i="109"/>
  <c r="AX973" i="109"/>
  <c r="AX2176" i="109" s="1"/>
  <c r="AW997" i="109"/>
  <c r="AW2200" i="109" s="1"/>
  <c r="AW1004" i="109"/>
  <c r="AW1001" i="109"/>
  <c r="AW2204" i="109" s="1"/>
  <c r="BD508" i="109"/>
  <c r="BE726" i="109" s="1"/>
  <c r="BD502" i="109"/>
  <c r="BE720" i="109" s="1"/>
  <c r="BD403" i="109"/>
  <c r="BE621" i="109" s="1"/>
  <c r="BI802" i="109"/>
  <c r="BD547" i="109"/>
  <c r="BE765" i="109" s="1"/>
  <c r="AW1010" i="109"/>
  <c r="AW2213" i="109" s="1"/>
  <c r="AW1002" i="109"/>
  <c r="AW2205" i="109" s="1"/>
  <c r="AW1024" i="109"/>
  <c r="AW2227" i="109" s="1"/>
  <c r="AW1014" i="109"/>
  <c r="AW2217" i="109" s="1"/>
  <c r="AW1032" i="109"/>
  <c r="AW2235" i="109" s="1"/>
  <c r="AW829" i="109"/>
  <c r="AW2056" i="109" s="1"/>
  <c r="AW938" i="109"/>
  <c r="AW2141" i="109" s="1"/>
  <c r="AW499" i="109"/>
  <c r="AX717" i="109" s="1"/>
  <c r="AW880" i="109"/>
  <c r="AW2093" i="109" s="1"/>
  <c r="AW491" i="109"/>
  <c r="AX709" i="109" s="1"/>
  <c r="AW452" i="109"/>
  <c r="AX670" i="109" s="1"/>
  <c r="AW536" i="109"/>
  <c r="AX754" i="109" s="1"/>
  <c r="AW577" i="109"/>
  <c r="AX795" i="109" s="1"/>
  <c r="AW551" i="109"/>
  <c r="AX769" i="109" s="1"/>
  <c r="AW542" i="109"/>
  <c r="AX760" i="109" s="1"/>
  <c r="AW589" i="109"/>
  <c r="AX807" i="109" s="1"/>
  <c r="AW918" i="109"/>
  <c r="AW2122" i="109" s="1"/>
  <c r="AW562" i="109"/>
  <c r="AX780" i="109" s="1"/>
  <c r="AW518" i="109"/>
  <c r="AX736" i="109" s="1"/>
  <c r="AW573" i="109"/>
  <c r="AX791" i="109" s="1"/>
  <c r="AW469" i="109"/>
  <c r="AX687" i="109" s="1"/>
  <c r="AW475" i="109"/>
  <c r="AX693" i="109" s="1"/>
  <c r="AW540" i="109"/>
  <c r="AX758" i="109" s="1"/>
  <c r="AW563" i="109"/>
  <c r="AX781" i="109" s="1"/>
  <c r="BB601" i="109"/>
  <c r="BC819" i="109" s="1"/>
  <c r="BD512" i="109"/>
  <c r="BE730" i="109" s="1"/>
  <c r="BA483" i="109"/>
  <c r="BB701" i="109" s="1"/>
  <c r="BA517" i="109"/>
  <c r="BB735" i="109" s="1"/>
  <c r="AW2389" i="109"/>
  <c r="AW1008" i="109"/>
  <c r="AW2211" i="109" s="1"/>
  <c r="AW1026" i="109"/>
  <c r="AW2229" i="109" s="1"/>
  <c r="BD444" i="109"/>
  <c r="BE662" i="109" s="1"/>
  <c r="AX541" i="109"/>
  <c r="AY759" i="109" s="1"/>
  <c r="AX553" i="109"/>
  <c r="AY771" i="109" s="1"/>
  <c r="AX989" i="109"/>
  <c r="AX570" i="109"/>
  <c r="AY788" i="109" s="1"/>
  <c r="AX985" i="109"/>
  <c r="AX2188" i="109" s="1"/>
  <c r="BH504" i="109"/>
  <c r="AX1020" i="109"/>
  <c r="AX2223" i="109" s="1"/>
  <c r="AX580" i="109"/>
  <c r="AY798" i="109" s="1"/>
  <c r="BA581" i="109"/>
  <c r="BB799" i="109" s="1"/>
  <c r="BD496" i="109"/>
  <c r="BE714" i="109" s="1"/>
  <c r="AX981" i="109"/>
  <c r="AX545" i="109"/>
  <c r="AY763" i="109" s="1"/>
  <c r="AW2424" i="109"/>
  <c r="AX1028" i="109"/>
  <c r="AX2231" i="109" s="1"/>
  <c r="AX582" i="109"/>
  <c r="AY800" i="109" s="1"/>
  <c r="AX606" i="109"/>
  <c r="AY824" i="109" s="1"/>
  <c r="AX593" i="109"/>
  <c r="AY811" i="109" s="1"/>
  <c r="AX598" i="109"/>
  <c r="AY816" i="109" s="1"/>
  <c r="AU2425" i="109"/>
  <c r="AV2425" i="109" s="1"/>
  <c r="AU2420" i="109"/>
  <c r="AU2385" i="109"/>
  <c r="AV2385" i="109" s="1"/>
  <c r="AU2406" i="109"/>
  <c r="AZ1946" i="109"/>
  <c r="AZ1915" i="109"/>
  <c r="AY1925" i="109"/>
  <c r="AY1926" i="109"/>
  <c r="AU2393" i="109"/>
  <c r="AV2393" i="109" s="1"/>
  <c r="AU2422" i="109"/>
  <c r="AU2412" i="109"/>
  <c r="AV2412" i="109" s="1"/>
  <c r="AU2430" i="109"/>
  <c r="AU2410" i="109"/>
  <c r="AV2410" i="109" s="1"/>
  <c r="AU2400" i="109"/>
  <c r="AZ1954" i="109"/>
  <c r="BH1881" i="109"/>
  <c r="AU2402" i="109"/>
  <c r="AV2402" i="109" s="1"/>
  <c r="AU2398" i="109"/>
  <c r="AV2398" i="109" s="1"/>
  <c r="AU2404" i="109"/>
  <c r="AU2428" i="109"/>
  <c r="AV2428" i="109" s="1"/>
  <c r="BH1923" i="109"/>
  <c r="AZ1953" i="109"/>
  <c r="AX1919" i="109"/>
  <c r="AU2437" i="109"/>
  <c r="AV2437" i="109" s="1"/>
  <c r="AU2052" i="109"/>
  <c r="AV2052" i="109" s="1"/>
  <c r="AW1916" i="109"/>
  <c r="AU2418" i="109"/>
  <c r="AV2418" i="109" s="1"/>
  <c r="AU2438" i="109"/>
  <c r="AU2397" i="109"/>
  <c r="AV2397" i="109" s="1"/>
  <c r="AU2377" i="109"/>
  <c r="AU2414" i="109"/>
  <c r="AV2414" i="109" s="1"/>
  <c r="AU2373" i="109"/>
  <c r="AV2373" i="109" s="1"/>
  <c r="AU2429" i="109"/>
  <c r="AY1849" i="109"/>
  <c r="BH1928" i="109"/>
  <c r="AX1903" i="109"/>
  <c r="AX2102" i="109" s="1"/>
  <c r="BD458" i="109"/>
  <c r="BE676" i="109" s="1"/>
  <c r="AW395" i="109"/>
  <c r="AX613" i="109" s="1"/>
  <c r="AW970" i="109"/>
  <c r="AW2173" i="109" s="1"/>
  <c r="BD535" i="109"/>
  <c r="BE753" i="109" s="1"/>
  <c r="AU2365" i="109"/>
  <c r="AV2365" i="109" s="1"/>
  <c r="AX533" i="109"/>
  <c r="AY751" i="109" s="1"/>
  <c r="BH534" i="109"/>
  <c r="AW969" i="109"/>
  <c r="AW2172" i="109" s="1"/>
  <c r="AW532" i="109"/>
  <c r="AX750" i="109" s="1"/>
  <c r="AW530" i="109"/>
  <c r="AX748" i="109" s="1"/>
  <c r="AW531" i="109"/>
  <c r="AX749" i="109" s="1"/>
  <c r="AW528" i="109"/>
  <c r="AX746" i="109" s="1"/>
  <c r="AW526" i="109"/>
  <c r="AX744" i="109" s="1"/>
  <c r="AW527" i="109"/>
  <c r="AX745" i="109" s="1"/>
  <c r="AW529" i="109"/>
  <c r="AX747" i="109" s="1"/>
  <c r="AW519" i="109"/>
  <c r="AX737" i="109" s="1"/>
  <c r="AW520" i="109"/>
  <c r="AX738" i="109" s="1"/>
  <c r="AW522" i="109"/>
  <c r="AX740" i="109" s="1"/>
  <c r="AW525" i="109"/>
  <c r="AX743" i="109" s="1"/>
  <c r="AW521" i="109"/>
  <c r="AX739" i="109" s="1"/>
  <c r="AW523" i="109"/>
  <c r="AX741" i="109" s="1"/>
  <c r="BA524" i="109"/>
  <c r="BB742" i="109" s="1"/>
  <c r="AU905" i="109"/>
  <c r="AU2109" i="109" s="1"/>
  <c r="AV2416" i="109"/>
  <c r="AV2424" i="109"/>
  <c r="AV2389" i="109"/>
  <c r="AV2408" i="109"/>
  <c r="AT2266" i="109"/>
  <c r="AT2251" i="109"/>
  <c r="AU915" i="109"/>
  <c r="AU2119" i="109" s="1"/>
  <c r="AU916" i="109"/>
  <c r="AU2120" i="109" s="1"/>
  <c r="AU911" i="109"/>
  <c r="AU2115" i="109" s="1"/>
  <c r="AV2295" i="109"/>
  <c r="AR2439" i="109"/>
  <c r="AV2381" i="109"/>
  <c r="AV2433" i="109"/>
  <c r="AU959" i="109"/>
  <c r="AU2162" i="109" s="1"/>
  <c r="AV741" i="109"/>
  <c r="AU976" i="109"/>
  <c r="AU2179" i="109" s="1"/>
  <c r="AV758" i="109"/>
  <c r="AU955" i="109"/>
  <c r="AU2158" i="109" s="1"/>
  <c r="AV737" i="109"/>
  <c r="AU949" i="109"/>
  <c r="AU2152" i="109" s="1"/>
  <c r="AV731" i="109"/>
  <c r="AU951" i="109"/>
  <c r="AU2154" i="109" s="1"/>
  <c r="AV733" i="109"/>
  <c r="AV697" i="109"/>
  <c r="AU994" i="109"/>
  <c r="AU2197" i="109" s="1"/>
  <c r="AV776" i="109"/>
  <c r="AU1015" i="109"/>
  <c r="AU2218" i="109" s="1"/>
  <c r="AV797" i="109"/>
  <c r="AU999" i="109"/>
  <c r="AU2202" i="109" s="1"/>
  <c r="AV781" i="109"/>
  <c r="AV687" i="109"/>
  <c r="AU945" i="109"/>
  <c r="AU2148" i="109" s="1"/>
  <c r="AV727" i="109"/>
  <c r="AU978" i="109"/>
  <c r="AU2181" i="109" s="1"/>
  <c r="AV760" i="109"/>
  <c r="AU1031" i="109"/>
  <c r="AU2234" i="109" s="1"/>
  <c r="AV813" i="109"/>
  <c r="AV693" i="109"/>
  <c r="AU957" i="109"/>
  <c r="AU2160" i="109" s="1"/>
  <c r="AV739" i="109"/>
  <c r="AU1025" i="109"/>
  <c r="AU2228" i="109" s="1"/>
  <c r="AV807" i="109"/>
  <c r="AV2369" i="109"/>
  <c r="AU988" i="109"/>
  <c r="AU2191" i="109" s="1"/>
  <c r="AV770" i="109"/>
  <c r="AU962" i="109"/>
  <c r="AU2165" i="109" s="1"/>
  <c r="AV744" i="109"/>
  <c r="AU958" i="109"/>
  <c r="AU2161" i="109" s="1"/>
  <c r="AV740" i="109"/>
  <c r="AU966" i="109"/>
  <c r="AU2169" i="109" s="1"/>
  <c r="AV748" i="109"/>
  <c r="AU986" i="109"/>
  <c r="AU2189" i="109" s="1"/>
  <c r="AV768" i="109"/>
  <c r="AU979" i="109"/>
  <c r="AU2182" i="109" s="1"/>
  <c r="AV761" i="109"/>
  <c r="AU1039" i="109"/>
  <c r="AU2242" i="109" s="1"/>
  <c r="AV821" i="109"/>
  <c r="AU1005" i="109"/>
  <c r="AU2208" i="109" s="1"/>
  <c r="AV787" i="109"/>
  <c r="AU1011" i="109"/>
  <c r="AU2214" i="109" s="1"/>
  <c r="AV793" i="109"/>
  <c r="AU965" i="109"/>
  <c r="AU2168" i="109" s="1"/>
  <c r="AV747" i="109"/>
  <c r="AU964" i="109"/>
  <c r="AU2167" i="109" s="1"/>
  <c r="AV746" i="109"/>
  <c r="AU998" i="109"/>
  <c r="AU2201" i="109" s="1"/>
  <c r="AV780" i="109"/>
  <c r="AU1038" i="109"/>
  <c r="AU2241" i="109" s="1"/>
  <c r="AV820" i="109"/>
  <c r="AU1009" i="109"/>
  <c r="AU2212" i="109" s="1"/>
  <c r="AV791" i="109"/>
  <c r="AU967" i="109"/>
  <c r="AU2170" i="109" s="1"/>
  <c r="AV749" i="109"/>
  <c r="AU1000" i="109"/>
  <c r="AU2203" i="109" s="1"/>
  <c r="AV782" i="109"/>
  <c r="AU906" i="109"/>
  <c r="AU2110" i="109" s="1"/>
  <c r="AV688" i="109"/>
  <c r="AU995" i="109"/>
  <c r="AU2198" i="109" s="1"/>
  <c r="AV777" i="109"/>
  <c r="AV698" i="109"/>
  <c r="AT2350" i="109"/>
  <c r="AT2426" i="109"/>
  <c r="AU1030" i="109"/>
  <c r="AU2233" i="109" s="1"/>
  <c r="AV756" i="109"/>
  <c r="AU974" i="109"/>
  <c r="AU2177" i="109" s="1"/>
  <c r="AV795" i="109"/>
  <c r="AU1013" i="109"/>
  <c r="AU2216" i="109" s="1"/>
  <c r="AV764" i="109"/>
  <c r="AU982" i="109"/>
  <c r="AU2185" i="109" s="1"/>
  <c r="AT2399" i="109"/>
  <c r="AU1003" i="109"/>
  <c r="AU2206" i="109" s="1"/>
  <c r="AT2367" i="109"/>
  <c r="AU971" i="109"/>
  <c r="AU2174" i="109" s="1"/>
  <c r="AV789" i="109"/>
  <c r="AU1007" i="109"/>
  <c r="AU2210" i="109" s="1"/>
  <c r="AT2382" i="109"/>
  <c r="AT2346" i="109"/>
  <c r="AU950" i="109"/>
  <c r="AU2153" i="109" s="1"/>
  <c r="AV699" i="109"/>
  <c r="AU917" i="109"/>
  <c r="AU2121" i="109" s="1"/>
  <c r="AV772" i="109"/>
  <c r="AU990" i="109"/>
  <c r="AU2193" i="109" s="1"/>
  <c r="AT2421" i="109"/>
  <c r="AV766" i="109"/>
  <c r="AU984" i="109"/>
  <c r="AU2187" i="109" s="1"/>
  <c r="AV695" i="109"/>
  <c r="AU913" i="109"/>
  <c r="AU2117" i="109" s="1"/>
  <c r="AV809" i="109"/>
  <c r="AU1027" i="109"/>
  <c r="AU2230" i="109" s="1"/>
  <c r="AV745" i="109"/>
  <c r="AU963" i="109"/>
  <c r="AU2166" i="109" s="1"/>
  <c r="AU2315" i="109"/>
  <c r="AT2409" i="109"/>
  <c r="AT2342" i="109"/>
  <c r="AU946" i="109"/>
  <c r="AU2149" i="109" s="1"/>
  <c r="AT2353" i="109"/>
  <c r="AT2302" i="109"/>
  <c r="AT2349" i="109"/>
  <c r="AU953" i="109"/>
  <c r="AU2156" i="109" s="1"/>
  <c r="AS2426" i="109"/>
  <c r="AV817" i="109"/>
  <c r="AU1035" i="109"/>
  <c r="AU2238" i="109" s="1"/>
  <c r="AT2394" i="109"/>
  <c r="AP28" i="119"/>
  <c r="AP30" i="119" s="1"/>
  <c r="AV754" i="109"/>
  <c r="AU972" i="109"/>
  <c r="AU2175" i="109" s="1"/>
  <c r="AV743" i="109"/>
  <c r="AU961" i="109"/>
  <c r="AU2164" i="109" s="1"/>
  <c r="AU1017" i="109"/>
  <c r="AU2220" i="109" s="1"/>
  <c r="AT2341" i="109"/>
  <c r="AV805" i="109"/>
  <c r="AU1023" i="109"/>
  <c r="AU2226" i="109" s="1"/>
  <c r="AT2392" i="109"/>
  <c r="AU996" i="109"/>
  <c r="AU2199" i="109" s="1"/>
  <c r="AT2417" i="109"/>
  <c r="AU1021" i="109"/>
  <c r="AU2224" i="109" s="1"/>
  <c r="AU947" i="109"/>
  <c r="AU2150" i="109" s="1"/>
  <c r="AU2366" i="109"/>
  <c r="AT2362" i="109"/>
  <c r="AT2368" i="109"/>
  <c r="AU937" i="109"/>
  <c r="AU2140" i="109" s="1"/>
  <c r="AV719" i="109"/>
  <c r="AT2419" i="109"/>
  <c r="AT2356" i="109"/>
  <c r="AU960" i="109"/>
  <c r="AU2163" i="109" s="1"/>
  <c r="AT2359" i="109"/>
  <c r="AT2383" i="109"/>
  <c r="AT2388" i="109"/>
  <c r="AU992" i="109"/>
  <c r="AU2195" i="109" s="1"/>
  <c r="AV773" i="109"/>
  <c r="AU991" i="109"/>
  <c r="AU2194" i="109" s="1"/>
  <c r="AT2407" i="109"/>
  <c r="AT2310" i="109"/>
  <c r="AT2360" i="109"/>
  <c r="AT2352" i="109"/>
  <c r="AU952" i="109"/>
  <c r="AU2155" i="109" s="1"/>
  <c r="AV769" i="109"/>
  <c r="AU987" i="109"/>
  <c r="AU2190" i="109" s="1"/>
  <c r="AU944" i="109"/>
  <c r="AU2147" i="109" s="1"/>
  <c r="AV738" i="109"/>
  <c r="AU956" i="109"/>
  <c r="AU2159" i="109" s="1"/>
  <c r="AU954" i="109"/>
  <c r="AU2157" i="109" s="1"/>
  <c r="AT2357" i="109"/>
  <c r="AT2427" i="109"/>
  <c r="AT2370" i="109"/>
  <c r="AU983" i="109"/>
  <c r="AU2186" i="109" s="1"/>
  <c r="AU948" i="109"/>
  <c r="AU2151" i="109" s="1"/>
  <c r="AT2375" i="109"/>
  <c r="AT2374" i="109"/>
  <c r="AS2413" i="109"/>
  <c r="AV757" i="109"/>
  <c r="AU975" i="109"/>
  <c r="AU2178" i="109" s="1"/>
  <c r="AV750" i="109"/>
  <c r="AU968" i="109"/>
  <c r="AU2171" i="109" s="1"/>
  <c r="AV762" i="109"/>
  <c r="AU980" i="109"/>
  <c r="AU2183" i="109" s="1"/>
  <c r="AV801" i="109"/>
  <c r="AU1019" i="109"/>
  <c r="AU2222" i="109" s="1"/>
  <c r="AT2345" i="109"/>
  <c r="AS2246" i="109"/>
  <c r="AM42" i="119"/>
  <c r="AM48" i="119" s="1"/>
  <c r="AU2336" i="109"/>
  <c r="AU2277" i="109"/>
  <c r="AU943" i="109"/>
  <c r="AU2146" i="109" s="1"/>
  <c r="AV725" i="109"/>
  <c r="AT2338" i="109"/>
  <c r="AU942" i="109"/>
  <c r="AU2145" i="109" s="1"/>
  <c r="AT2274" i="109"/>
  <c r="AU866" i="109"/>
  <c r="AU2081" i="109" s="1"/>
  <c r="AU925" i="109"/>
  <c r="AU2129" i="109" s="1"/>
  <c r="AV707" i="109"/>
  <c r="AU831" i="109"/>
  <c r="AU2058" i="109" s="1"/>
  <c r="AV613" i="109"/>
  <c r="AU852" i="109"/>
  <c r="AU2073" i="109" s="1"/>
  <c r="AV634" i="109"/>
  <c r="AU888" i="109"/>
  <c r="AU2099" i="109" s="1"/>
  <c r="AV670" i="109"/>
  <c r="AU941" i="109"/>
  <c r="AU2144" i="109" s="1"/>
  <c r="AV723" i="109"/>
  <c r="AT608" i="109"/>
  <c r="AU935" i="109"/>
  <c r="AU2138" i="109" s="1"/>
  <c r="AV717" i="109"/>
  <c r="AU921" i="109"/>
  <c r="AU2125" i="109" s="1"/>
  <c r="AV703" i="109"/>
  <c r="AO30" i="119"/>
  <c r="AO40" i="119"/>
  <c r="AU875" i="109"/>
  <c r="AU2089" i="109" s="1"/>
  <c r="AV657" i="109"/>
  <c r="AU846" i="109"/>
  <c r="AU2067" i="109" s="1"/>
  <c r="AV628" i="109"/>
  <c r="AT2272" i="109"/>
  <c r="AT2253" i="109"/>
  <c r="AU839" i="109"/>
  <c r="AU2060" i="109" s="1"/>
  <c r="AU864" i="109"/>
  <c r="AU2079" i="109" s="1"/>
  <c r="AV646" i="109"/>
  <c r="AU2286" i="109"/>
  <c r="AN42" i="119"/>
  <c r="AN48" i="119" s="1"/>
  <c r="AN49" i="119" s="1"/>
  <c r="AU927" i="109"/>
  <c r="AU2131" i="109" s="1"/>
  <c r="AV709" i="109"/>
  <c r="AS2338" i="109"/>
  <c r="AU929" i="109"/>
  <c r="AU2133" i="109" s="1"/>
  <c r="AV711" i="109"/>
  <c r="AQ29" i="119"/>
  <c r="AS2316" i="109"/>
  <c r="AT2316" i="109"/>
  <c r="AU919" i="109"/>
  <c r="AU2123" i="109" s="1"/>
  <c r="AT2249" i="109"/>
  <c r="AU923" i="109"/>
  <c r="AU2127" i="109" s="1"/>
  <c r="BC23" i="119"/>
  <c r="BC25" i="119" s="1"/>
  <c r="BD21" i="119"/>
  <c r="AT2298" i="109"/>
  <c r="AU894" i="109"/>
  <c r="AU2105" i="109" s="1"/>
  <c r="AU825" i="109"/>
  <c r="BN33" i="119" s="1"/>
  <c r="AU932" i="109"/>
  <c r="AU2136" i="109" s="1"/>
  <c r="AT2303" i="109"/>
  <c r="AT2282" i="109"/>
  <c r="AS2253" i="109"/>
  <c r="AU607" i="109"/>
  <c r="AT2339" i="109"/>
  <c r="AT1043" i="109"/>
  <c r="AX1042" i="109" l="1"/>
  <c r="AV607" i="109"/>
  <c r="AW2334" i="109"/>
  <c r="AU2333" i="109"/>
  <c r="AV2333" i="109" s="1"/>
  <c r="AX977" i="109"/>
  <c r="AX2180" i="109" s="1"/>
  <c r="AX2373" i="109" s="1"/>
  <c r="AX1018" i="109"/>
  <c r="AX2221" i="109" s="1"/>
  <c r="AX2414" i="109" s="1"/>
  <c r="AX1016" i="109"/>
  <c r="AX2219" i="109" s="1"/>
  <c r="AX1034" i="109"/>
  <c r="AX2237" i="109" s="1"/>
  <c r="AX1006" i="109"/>
  <c r="AX2209" i="109" s="1"/>
  <c r="AX2402" i="109" s="1"/>
  <c r="AX2245" i="109"/>
  <c r="AX1029" i="109"/>
  <c r="AX2232" i="109" s="1"/>
  <c r="AX2192" i="109"/>
  <c r="AX2184" i="109"/>
  <c r="AX2377" i="109" s="1"/>
  <c r="AW2410" i="109"/>
  <c r="AW2207" i="109"/>
  <c r="AW2400" i="109" s="1"/>
  <c r="AW909" i="109"/>
  <c r="AU2113" i="109"/>
  <c r="AU2306" i="109" s="1"/>
  <c r="AV2429" i="109"/>
  <c r="AV2377" i="109"/>
  <c r="AV2430" i="109"/>
  <c r="AV2406" i="109"/>
  <c r="AV2404" i="109"/>
  <c r="AW2420" i="109"/>
  <c r="AW2422" i="109"/>
  <c r="AW2398" i="109"/>
  <c r="AW2397" i="109"/>
  <c r="AW2429" i="109"/>
  <c r="AW2428" i="109"/>
  <c r="AW2406" i="109"/>
  <c r="AW2437" i="109"/>
  <c r="AW2418" i="109"/>
  <c r="AW2404" i="109"/>
  <c r="AW2393" i="109"/>
  <c r="AW866" i="109"/>
  <c r="AW2081" i="109" s="1"/>
  <c r="AW948" i="109"/>
  <c r="AW2151" i="109" s="1"/>
  <c r="AW944" i="109"/>
  <c r="AW2147" i="109" s="1"/>
  <c r="AW1017" i="109"/>
  <c r="AW2220" i="109" s="1"/>
  <c r="AY1028" i="109"/>
  <c r="AY2231" i="109" s="1"/>
  <c r="BE444" i="109"/>
  <c r="BF662" i="109" s="1"/>
  <c r="AX540" i="109"/>
  <c r="AY758" i="109" s="1"/>
  <c r="AX469" i="109"/>
  <c r="AY687" i="109" s="1"/>
  <c r="AX518" i="109"/>
  <c r="AY736" i="109" s="1"/>
  <c r="AX918" i="109"/>
  <c r="AX2122" i="109" s="1"/>
  <c r="AX542" i="109"/>
  <c r="AY760" i="109" s="1"/>
  <c r="AX577" i="109"/>
  <c r="AY795" i="109" s="1"/>
  <c r="AX452" i="109"/>
  <c r="AY670" i="109" s="1"/>
  <c r="AW2286" i="109"/>
  <c r="AX880" i="109"/>
  <c r="AX2093" i="109" s="1"/>
  <c r="AX938" i="109"/>
  <c r="AX2141" i="109" s="1"/>
  <c r="BE403" i="109"/>
  <c r="BF621" i="109" s="1"/>
  <c r="AX2436" i="109"/>
  <c r="AY1040" i="109"/>
  <c r="AY2243" i="109" s="1"/>
  <c r="AX1008" i="109"/>
  <c r="AX2211" i="109" s="1"/>
  <c r="BB455" i="109"/>
  <c r="BC673" i="109" s="1"/>
  <c r="AW980" i="109"/>
  <c r="AW2183" i="109" s="1"/>
  <c r="AW2376" i="109" s="1"/>
  <c r="AW913" i="109"/>
  <c r="AW2117" i="109" s="1"/>
  <c r="AW2310" i="109" s="1"/>
  <c r="AW906" i="109"/>
  <c r="AW2110" i="109" s="1"/>
  <c r="AW2303" i="109" s="1"/>
  <c r="AW990" i="109"/>
  <c r="AW2193" i="109" s="1"/>
  <c r="AW1038" i="109"/>
  <c r="AW2241" i="109" s="1"/>
  <c r="AW2434" i="109" s="1"/>
  <c r="AW945" i="109"/>
  <c r="AW2148" i="109" s="1"/>
  <c r="AW2341" i="109" s="1"/>
  <c r="AW941" i="109"/>
  <c r="AW943" i="109"/>
  <c r="AW2146" i="109" s="1"/>
  <c r="AW2339" i="109" s="1"/>
  <c r="AX1014" i="109"/>
  <c r="AX2217" i="109" s="1"/>
  <c r="AX2410" i="109" s="1"/>
  <c r="AY588" i="109"/>
  <c r="AZ806" i="109" s="1"/>
  <c r="BB594" i="109"/>
  <c r="BC812" i="109" s="1"/>
  <c r="AX1001" i="109"/>
  <c r="AX2204" i="109" s="1"/>
  <c r="AY568" i="109"/>
  <c r="AZ786" i="109" s="1"/>
  <c r="BI705" i="109"/>
  <c r="AX583" i="109"/>
  <c r="AY801" i="109" s="1"/>
  <c r="AX555" i="109"/>
  <c r="AY773" i="109" s="1"/>
  <c r="AX564" i="109"/>
  <c r="AY782" i="109" s="1"/>
  <c r="AX571" i="109"/>
  <c r="AY789" i="109" s="1"/>
  <c r="AX543" i="109"/>
  <c r="AY761" i="109" s="1"/>
  <c r="AX595" i="109"/>
  <c r="AY813" i="109" s="1"/>
  <c r="AX410" i="109"/>
  <c r="AY628" i="109" s="1"/>
  <c r="BC557" i="109"/>
  <c r="BD775" i="109" s="1"/>
  <c r="BF537" i="109"/>
  <c r="BG755" i="109" s="1"/>
  <c r="AY605" i="109"/>
  <c r="AZ823" i="109" s="1"/>
  <c r="AX558" i="109"/>
  <c r="AY776" i="109" s="1"/>
  <c r="AX481" i="109"/>
  <c r="AY699" i="109" s="1"/>
  <c r="AX575" i="109"/>
  <c r="AY793" i="109" s="1"/>
  <c r="AX569" i="109"/>
  <c r="AY787" i="109" s="1"/>
  <c r="AX493" i="109"/>
  <c r="AY711" i="109" s="1"/>
  <c r="AX439" i="109"/>
  <c r="AY657" i="109" s="1"/>
  <c r="AX485" i="109"/>
  <c r="AY703" i="109" s="1"/>
  <c r="AW1021" i="109"/>
  <c r="AW2224" i="109" s="1"/>
  <c r="AY598" i="109"/>
  <c r="AZ816" i="109" s="1"/>
  <c r="AY1034" i="109"/>
  <c r="AY1029" i="109"/>
  <c r="AY593" i="109"/>
  <c r="AZ811" i="109" s="1"/>
  <c r="AX2424" i="109"/>
  <c r="AY977" i="109"/>
  <c r="AY541" i="109"/>
  <c r="AZ759" i="109" s="1"/>
  <c r="BE512" i="109"/>
  <c r="BF730" i="109" s="1"/>
  <c r="BC601" i="109"/>
  <c r="BD819" i="109" s="1"/>
  <c r="AW976" i="109"/>
  <c r="AW2179" i="109" s="1"/>
  <c r="AW905" i="109"/>
  <c r="AW2109" i="109" s="1"/>
  <c r="AW954" i="109"/>
  <c r="AW2157" i="109" s="1"/>
  <c r="AW2315" i="109"/>
  <c r="AW978" i="109"/>
  <c r="AW2181" i="109" s="1"/>
  <c r="AW1013" i="109"/>
  <c r="AW888" i="109"/>
  <c r="AW2099" i="109" s="1"/>
  <c r="BE547" i="109"/>
  <c r="BF765" i="109" s="1"/>
  <c r="BE508" i="109"/>
  <c r="BF726" i="109" s="1"/>
  <c r="AY993" i="109"/>
  <c r="AY2196" i="109" s="1"/>
  <c r="BC576" i="109"/>
  <c r="BD794" i="109" s="1"/>
  <c r="AX559" i="109"/>
  <c r="AY777" i="109" s="1"/>
  <c r="AX599" i="109"/>
  <c r="AY817" i="109" s="1"/>
  <c r="AX539" i="109"/>
  <c r="AY757" i="109" s="1"/>
  <c r="AX603" i="109"/>
  <c r="AY821" i="109" s="1"/>
  <c r="AX552" i="109"/>
  <c r="AY770" i="109" s="1"/>
  <c r="AX538" i="109"/>
  <c r="AY756" i="109" s="1"/>
  <c r="AX550" i="109"/>
  <c r="AY768" i="109" s="1"/>
  <c r="AX416" i="109"/>
  <c r="AY634" i="109" s="1"/>
  <c r="AX1032" i="109"/>
  <c r="AX2235" i="109" s="1"/>
  <c r="AY578" i="109"/>
  <c r="AZ796" i="109" s="1"/>
  <c r="AX1010" i="109"/>
  <c r="AX2213" i="109" s="1"/>
  <c r="AX2406" i="109" s="1"/>
  <c r="AY565" i="109"/>
  <c r="AZ783" i="109" s="1"/>
  <c r="BB585" i="109"/>
  <c r="BC803" i="109" s="1"/>
  <c r="BB514" i="109"/>
  <c r="BC732" i="109" s="1"/>
  <c r="BF604" i="109"/>
  <c r="BG822" i="109" s="1"/>
  <c r="AW1019" i="109"/>
  <c r="AW2222" i="109" s="1"/>
  <c r="AW991" i="109"/>
  <c r="AW2194" i="109" s="1"/>
  <c r="AW1000" i="109"/>
  <c r="AW2203" i="109" s="1"/>
  <c r="AW1007" i="109"/>
  <c r="AW2210" i="109" s="1"/>
  <c r="AW979" i="109"/>
  <c r="AW2182" i="109" s="1"/>
  <c r="AW1031" i="109"/>
  <c r="AW2234" i="109" s="1"/>
  <c r="AW846" i="109"/>
  <c r="AW2067" i="109" s="1"/>
  <c r="BF549" i="109"/>
  <c r="BG767" i="109" s="1"/>
  <c r="AX2432" i="109"/>
  <c r="AY1036" i="109"/>
  <c r="AY2239" i="109" s="1"/>
  <c r="AX1022" i="109"/>
  <c r="AX2225" i="109" s="1"/>
  <c r="AX2418" i="109" s="1"/>
  <c r="AW994" i="109"/>
  <c r="AW2197" i="109" s="1"/>
  <c r="AW917" i="109"/>
  <c r="AW2121" i="109" s="1"/>
  <c r="AW1011" i="109"/>
  <c r="AW2214" i="109" s="1"/>
  <c r="AW1005" i="109"/>
  <c r="AW2208" i="109" s="1"/>
  <c r="AW929" i="109"/>
  <c r="AW2133" i="109" s="1"/>
  <c r="AW875" i="109"/>
  <c r="AW2089" i="109" s="1"/>
  <c r="AW921" i="109"/>
  <c r="AW2125" i="109" s="1"/>
  <c r="AW923" i="109"/>
  <c r="AW2127" i="109" s="1"/>
  <c r="AW839" i="109"/>
  <c r="AW2060" i="109" s="1"/>
  <c r="AW1003" i="109"/>
  <c r="AW2206" i="109" s="1"/>
  <c r="AW1030" i="109"/>
  <c r="AW2233" i="109" s="1"/>
  <c r="AY1018" i="109"/>
  <c r="AY582" i="109"/>
  <c r="AZ800" i="109" s="1"/>
  <c r="BB581" i="109"/>
  <c r="BC799" i="109" s="1"/>
  <c r="AY580" i="109"/>
  <c r="AZ798" i="109" s="1"/>
  <c r="AY553" i="109"/>
  <c r="AZ771" i="109" s="1"/>
  <c r="AY989" i="109"/>
  <c r="BB517" i="109"/>
  <c r="BC735" i="109" s="1"/>
  <c r="BB483" i="109"/>
  <c r="BC701" i="109" s="1"/>
  <c r="AX563" i="109"/>
  <c r="AY781" i="109" s="1"/>
  <c r="AX475" i="109"/>
  <c r="AY693" i="109" s="1"/>
  <c r="AX573" i="109"/>
  <c r="AY791" i="109" s="1"/>
  <c r="AX562" i="109"/>
  <c r="AY780" i="109" s="1"/>
  <c r="AX589" i="109"/>
  <c r="AY807" i="109" s="1"/>
  <c r="AX551" i="109"/>
  <c r="AY769" i="109" s="1"/>
  <c r="AX536" i="109"/>
  <c r="AY754" i="109" s="1"/>
  <c r="AX491" i="109"/>
  <c r="AY709" i="109" s="1"/>
  <c r="AX499" i="109"/>
  <c r="AY717" i="109" s="1"/>
  <c r="AY590" i="109"/>
  <c r="AZ808" i="109" s="1"/>
  <c r="AX2389" i="109"/>
  <c r="BB567" i="109"/>
  <c r="BC785" i="109" s="1"/>
  <c r="AW995" i="109"/>
  <c r="AW2198" i="109" s="1"/>
  <c r="AW1035" i="109"/>
  <c r="AW2238" i="109" s="1"/>
  <c r="AW975" i="109"/>
  <c r="AW2178" i="109" s="1"/>
  <c r="AW1039" i="109"/>
  <c r="AW2242" i="109" s="1"/>
  <c r="AW988" i="109"/>
  <c r="AW2191" i="109" s="1"/>
  <c r="AW974" i="109"/>
  <c r="AW2177" i="109" s="1"/>
  <c r="AW986" i="109"/>
  <c r="AW2189" i="109" s="1"/>
  <c r="AW852" i="109"/>
  <c r="AW2073" i="109" s="1"/>
  <c r="AY393" i="109"/>
  <c r="AZ611" i="109" s="1"/>
  <c r="AY596" i="109"/>
  <c r="AZ814" i="109" s="1"/>
  <c r="AX1002" i="109"/>
  <c r="AX2205" i="109" s="1"/>
  <c r="AX2398" i="109" s="1"/>
  <c r="AY574" i="109"/>
  <c r="AZ792" i="109" s="1"/>
  <c r="AY561" i="109"/>
  <c r="AZ779" i="109" s="1"/>
  <c r="BF592" i="109"/>
  <c r="BG810" i="109" s="1"/>
  <c r="AX591" i="109"/>
  <c r="AY809" i="109" s="1"/>
  <c r="AX548" i="109"/>
  <c r="AY766" i="109" s="1"/>
  <c r="AX501" i="109"/>
  <c r="AY719" i="109" s="1"/>
  <c r="AX480" i="109"/>
  <c r="AY698" i="109" s="1"/>
  <c r="AX587" i="109"/>
  <c r="AY805" i="109" s="1"/>
  <c r="AX479" i="109"/>
  <c r="AY697" i="109" s="1"/>
  <c r="AX940" i="109"/>
  <c r="AX2143" i="109" s="1"/>
  <c r="AW2416" i="109"/>
  <c r="AW2381" i="109"/>
  <c r="AY597" i="109"/>
  <c r="AZ815" i="109" s="1"/>
  <c r="AY586" i="109"/>
  <c r="AZ804" i="109" s="1"/>
  <c r="BE556" i="109"/>
  <c r="BF774" i="109" s="1"/>
  <c r="AX579" i="109"/>
  <c r="AY797" i="109" s="1"/>
  <c r="AX515" i="109"/>
  <c r="AY733" i="109" s="1"/>
  <c r="AX513" i="109"/>
  <c r="AY731" i="109" s="1"/>
  <c r="AX546" i="109"/>
  <c r="AY764" i="109" s="1"/>
  <c r="AW2277" i="109"/>
  <c r="AX870" i="109"/>
  <c r="AX2084" i="109" s="1"/>
  <c r="AX489" i="109"/>
  <c r="AY707" i="109" s="1"/>
  <c r="AX428" i="109"/>
  <c r="AY646" i="109" s="1"/>
  <c r="AW919" i="109"/>
  <c r="AW2123" i="109" s="1"/>
  <c r="AW932" i="109"/>
  <c r="AW2136" i="109" s="1"/>
  <c r="AW942" i="109"/>
  <c r="AW2145" i="109" s="1"/>
  <c r="AW983" i="109"/>
  <c r="AW2186" i="109" s="1"/>
  <c r="AW952" i="109"/>
  <c r="AW2155" i="109" s="1"/>
  <c r="AW992" i="109"/>
  <c r="AW2195" i="109" s="1"/>
  <c r="AW947" i="109"/>
  <c r="AW2150" i="109" s="1"/>
  <c r="AW996" i="109"/>
  <c r="AW2199" i="109" s="1"/>
  <c r="AW953" i="109"/>
  <c r="AW2156" i="109" s="1"/>
  <c r="AW946" i="109"/>
  <c r="AW2149" i="109" s="1"/>
  <c r="AW950" i="109"/>
  <c r="AW2153" i="109" s="1"/>
  <c r="AW2430" i="109"/>
  <c r="AY1042" i="109"/>
  <c r="AY606" i="109"/>
  <c r="AZ824" i="109" s="1"/>
  <c r="AY545" i="109"/>
  <c r="AZ763" i="109" s="1"/>
  <c r="AY981" i="109"/>
  <c r="BE496" i="109"/>
  <c r="BF714" i="109" s="1"/>
  <c r="AY1020" i="109"/>
  <c r="AY2223" i="109" s="1"/>
  <c r="BI722" i="109"/>
  <c r="AY985" i="109"/>
  <c r="AY2188" i="109" s="1"/>
  <c r="AY570" i="109"/>
  <c r="AZ788" i="109" s="1"/>
  <c r="AW999" i="109"/>
  <c r="AW2202" i="109" s="1"/>
  <c r="AW911" i="109"/>
  <c r="AW1009" i="109"/>
  <c r="AW2212" i="109" s="1"/>
  <c r="AW998" i="109"/>
  <c r="AW2201" i="109" s="1"/>
  <c r="AW1025" i="109"/>
  <c r="AW2228" i="109" s="1"/>
  <c r="AW987" i="109"/>
  <c r="AW2190" i="109" s="1"/>
  <c r="AW972" i="109"/>
  <c r="AW2175" i="109" s="1"/>
  <c r="AW927" i="109"/>
  <c r="AW935" i="109"/>
  <c r="AW2138" i="109" s="1"/>
  <c r="BE502" i="109"/>
  <c r="BF720" i="109" s="1"/>
  <c r="AY973" i="109"/>
  <c r="AY2176" i="109" s="1"/>
  <c r="AX1026" i="109"/>
  <c r="AX2229" i="109" s="1"/>
  <c r="AY572" i="109"/>
  <c r="AZ790" i="109" s="1"/>
  <c r="AX544" i="109"/>
  <c r="AY762" i="109" s="1"/>
  <c r="AX477" i="109"/>
  <c r="AY695" i="109" s="1"/>
  <c r="AX470" i="109"/>
  <c r="AY688" i="109" s="1"/>
  <c r="AX554" i="109"/>
  <c r="AY772" i="109" s="1"/>
  <c r="AX602" i="109"/>
  <c r="AY820" i="109" s="1"/>
  <c r="AX509" i="109"/>
  <c r="AY727" i="109" s="1"/>
  <c r="AX505" i="109"/>
  <c r="AY723" i="109" s="1"/>
  <c r="AX507" i="109"/>
  <c r="AY725" i="109" s="1"/>
  <c r="AX829" i="109"/>
  <c r="AX2056" i="109" s="1"/>
  <c r="AX1024" i="109"/>
  <c r="AX2227" i="109" s="1"/>
  <c r="AY566" i="109"/>
  <c r="AZ784" i="109" s="1"/>
  <c r="AX2408" i="109"/>
  <c r="AY1012" i="109"/>
  <c r="AY2215" i="109" s="1"/>
  <c r="AX1004" i="109"/>
  <c r="AX2207" i="109" s="1"/>
  <c r="AX997" i="109"/>
  <c r="BF600" i="109"/>
  <c r="BG818" i="109" s="1"/>
  <c r="BE434" i="109"/>
  <c r="BF652" i="109" s="1"/>
  <c r="AW1027" i="109"/>
  <c r="AW2230" i="109" s="1"/>
  <c r="AW984" i="109"/>
  <c r="AW2187" i="109" s="1"/>
  <c r="AW937" i="109"/>
  <c r="AW2140" i="109" s="1"/>
  <c r="AW916" i="109"/>
  <c r="AW1023" i="109"/>
  <c r="AW2226" i="109" s="1"/>
  <c r="AW915" i="109"/>
  <c r="AW2119" i="109" s="1"/>
  <c r="AW2336" i="109"/>
  <c r="AX1041" i="109"/>
  <c r="AX2244" i="109" s="1"/>
  <c r="AY1037" i="109"/>
  <c r="AY2240" i="109" s="1"/>
  <c r="AX1033" i="109"/>
  <c r="AW1015" i="109"/>
  <c r="AW2218" i="109" s="1"/>
  <c r="AW951" i="109"/>
  <c r="AW2154" i="109" s="1"/>
  <c r="AW949" i="109"/>
  <c r="AW2152" i="109" s="1"/>
  <c r="AW982" i="109"/>
  <c r="AW2185" i="109" s="1"/>
  <c r="AW925" i="109"/>
  <c r="AW2129" i="109" s="1"/>
  <c r="AW864" i="109"/>
  <c r="AW2079" i="109" s="1"/>
  <c r="AV2422" i="109"/>
  <c r="AV2420" i="109"/>
  <c r="AV2438" i="109"/>
  <c r="AV2400" i="109"/>
  <c r="AU2272" i="109"/>
  <c r="AV2272" i="109" s="1"/>
  <c r="AU2260" i="109"/>
  <c r="AV2260" i="109" s="1"/>
  <c r="AU2339" i="109"/>
  <c r="AV2339" i="109" s="1"/>
  <c r="AU2302" i="109"/>
  <c r="AV2302" i="109" s="1"/>
  <c r="AU2386" i="109"/>
  <c r="AV2386" i="109" s="1"/>
  <c r="AU2403" i="109"/>
  <c r="AU2409" i="109"/>
  <c r="AV2409" i="109" s="1"/>
  <c r="AU2411" i="109"/>
  <c r="AV2411" i="109" s="1"/>
  <c r="AU2313" i="109"/>
  <c r="AV2313" i="109" s="1"/>
  <c r="AX2295" i="109"/>
  <c r="AY1903" i="109"/>
  <c r="AY2102" i="109" s="1"/>
  <c r="BA1953" i="109"/>
  <c r="AZ1925" i="109"/>
  <c r="AU2282" i="109"/>
  <c r="AU2331" i="109"/>
  <c r="AU2337" i="109"/>
  <c r="AV2337" i="109" s="1"/>
  <c r="AU2322" i="109"/>
  <c r="AU2376" i="109"/>
  <c r="AV2376" i="109" s="1"/>
  <c r="AU2371" i="109"/>
  <c r="AU2423" i="109"/>
  <c r="AV2423" i="109" s="1"/>
  <c r="AU2380" i="109"/>
  <c r="AV2380" i="109" s="1"/>
  <c r="AU2303" i="109"/>
  <c r="AU2434" i="109"/>
  <c r="AU2407" i="109"/>
  <c r="AV2407" i="109" s="1"/>
  <c r="AU2375" i="109"/>
  <c r="AU2374" i="109"/>
  <c r="AU2347" i="109"/>
  <c r="AV2347" i="109" s="1"/>
  <c r="AU2312" i="109"/>
  <c r="AV2312" i="109" s="1"/>
  <c r="AZ1849" i="109"/>
  <c r="BA1915" i="109"/>
  <c r="AU2350" i="109"/>
  <c r="AV2350" i="109" s="1"/>
  <c r="AU2368" i="109"/>
  <c r="AV2368" i="109" s="1"/>
  <c r="AU2431" i="109"/>
  <c r="AU2314" i="109"/>
  <c r="AV2314" i="109" s="1"/>
  <c r="AU2378" i="109"/>
  <c r="AV2378" i="109" s="1"/>
  <c r="AU2370" i="109"/>
  <c r="AV2370" i="109" s="1"/>
  <c r="AU2421" i="109"/>
  <c r="AU2395" i="109"/>
  <c r="AV2395" i="109" s="1"/>
  <c r="AU2390" i="109"/>
  <c r="AV2390" i="109" s="1"/>
  <c r="AX1916" i="109"/>
  <c r="AX2052" i="109" s="1"/>
  <c r="AW2052" i="109"/>
  <c r="AY1919" i="109"/>
  <c r="BA1954" i="109"/>
  <c r="AZ1926" i="109"/>
  <c r="BA1946" i="109"/>
  <c r="AU2324" i="109"/>
  <c r="AV2324" i="109" s="1"/>
  <c r="AU2326" i="109"/>
  <c r="AU2318" i="109"/>
  <c r="AV2318" i="109" s="1"/>
  <c r="AU2249" i="109"/>
  <c r="AV2249" i="109" s="1"/>
  <c r="AW2249" i="109"/>
  <c r="AU2292" i="109"/>
  <c r="AU2415" i="109"/>
  <c r="AV2415" i="109" s="1"/>
  <c r="AU2383" i="109"/>
  <c r="AV2383" i="109" s="1"/>
  <c r="AU2387" i="109"/>
  <c r="AV2387" i="109" s="1"/>
  <c r="AU2419" i="109"/>
  <c r="AU2310" i="109"/>
  <c r="AV2310" i="109" s="1"/>
  <c r="AU2391" i="109"/>
  <c r="AV2391" i="109" s="1"/>
  <c r="AU2396" i="109"/>
  <c r="AU2405" i="109"/>
  <c r="AV2405" i="109" s="1"/>
  <c r="AU2394" i="109"/>
  <c r="AV2394" i="109" s="1"/>
  <c r="AU2401" i="109"/>
  <c r="AV2401" i="109" s="1"/>
  <c r="AU2435" i="109"/>
  <c r="AU2382" i="109"/>
  <c r="AV2382" i="109" s="1"/>
  <c r="AU2384" i="109"/>
  <c r="AV2384" i="109" s="1"/>
  <c r="AU2427" i="109"/>
  <c r="AV2427" i="109" s="1"/>
  <c r="AU2341" i="109"/>
  <c r="AU2345" i="109"/>
  <c r="AV2345" i="109" s="1"/>
  <c r="AU2372" i="109"/>
  <c r="AV2372" i="109" s="1"/>
  <c r="AU2308" i="109"/>
  <c r="AW2295" i="109"/>
  <c r="BE458" i="109"/>
  <c r="BF676" i="109" s="1"/>
  <c r="AU2298" i="109"/>
  <c r="AW894" i="109"/>
  <c r="AW2105" i="109" s="1"/>
  <c r="AX395" i="109"/>
  <c r="AY613" i="109" s="1"/>
  <c r="AW831" i="109"/>
  <c r="AW2058" i="109" s="1"/>
  <c r="AW2365" i="109"/>
  <c r="AY533" i="109"/>
  <c r="AZ751" i="109" s="1"/>
  <c r="AU2367" i="109"/>
  <c r="AW971" i="109"/>
  <c r="AW2174" i="109" s="1"/>
  <c r="AX969" i="109"/>
  <c r="AX2172" i="109" s="1"/>
  <c r="AW2366" i="109"/>
  <c r="AX970" i="109"/>
  <c r="AX2173" i="109" s="1"/>
  <c r="BE535" i="109"/>
  <c r="BF753" i="109" s="1"/>
  <c r="BI752" i="109"/>
  <c r="AU2364" i="109"/>
  <c r="AV2364" i="109" s="1"/>
  <c r="AX530" i="109"/>
  <c r="AY748" i="109" s="1"/>
  <c r="AW966" i="109"/>
  <c r="AW2169" i="109" s="1"/>
  <c r="AU2363" i="109"/>
  <c r="AV2363" i="109" s="1"/>
  <c r="AU2362" i="109"/>
  <c r="AV2362" i="109" s="1"/>
  <c r="AX531" i="109"/>
  <c r="AY749" i="109" s="1"/>
  <c r="AX532" i="109"/>
  <c r="AY750" i="109" s="1"/>
  <c r="AW967" i="109"/>
  <c r="AW2170" i="109" s="1"/>
  <c r="AW968" i="109"/>
  <c r="AW2171" i="109" s="1"/>
  <c r="AU2359" i="109"/>
  <c r="AV2359" i="109" s="1"/>
  <c r="AU2360" i="109"/>
  <c r="AV2360" i="109" s="1"/>
  <c r="AU2358" i="109"/>
  <c r="AV2358" i="109" s="1"/>
  <c r="AX529" i="109"/>
  <c r="AY747" i="109" s="1"/>
  <c r="AX526" i="109"/>
  <c r="AY744" i="109" s="1"/>
  <c r="AW965" i="109"/>
  <c r="AW2168" i="109" s="1"/>
  <c r="AW962" i="109"/>
  <c r="AW2165" i="109" s="1"/>
  <c r="AU2361" i="109"/>
  <c r="AV2361" i="109" s="1"/>
  <c r="AX527" i="109"/>
  <c r="AY745" i="109" s="1"/>
  <c r="AX528" i="109"/>
  <c r="AY746" i="109" s="1"/>
  <c r="AW963" i="109"/>
  <c r="AW2166" i="109" s="1"/>
  <c r="AW964" i="109"/>
  <c r="AW2167" i="109" s="1"/>
  <c r="AU2357" i="109"/>
  <c r="AV2357" i="109" s="1"/>
  <c r="AU2353" i="109"/>
  <c r="AV2353" i="109" s="1"/>
  <c r="AX523" i="109"/>
  <c r="AY741" i="109" s="1"/>
  <c r="AW961" i="109"/>
  <c r="AW2164" i="109" s="1"/>
  <c r="AW2357" i="109" s="1"/>
  <c r="AW956" i="109"/>
  <c r="AW2159" i="109" s="1"/>
  <c r="AW960" i="109"/>
  <c r="AW2163" i="109" s="1"/>
  <c r="AU2351" i="109"/>
  <c r="AV2351" i="109" s="1"/>
  <c r="AU2355" i="109"/>
  <c r="AV2355" i="109" s="1"/>
  <c r="AW959" i="109"/>
  <c r="AW2162" i="109" s="1"/>
  <c r="AX521" i="109"/>
  <c r="AY739" i="109" s="1"/>
  <c r="AX522" i="109"/>
  <c r="AY740" i="109" s="1"/>
  <c r="AW607" i="109"/>
  <c r="AW608" i="109" s="1"/>
  <c r="AX519" i="109"/>
  <c r="AY737" i="109" s="1"/>
  <c r="AW957" i="109"/>
  <c r="AW958" i="109"/>
  <c r="AW955" i="109"/>
  <c r="AW2158" i="109" s="1"/>
  <c r="AW825" i="109"/>
  <c r="CA33" i="119" s="1"/>
  <c r="AU608" i="109"/>
  <c r="AU2352" i="109"/>
  <c r="AU2354" i="109"/>
  <c r="AV2354" i="109" s="1"/>
  <c r="BB524" i="109"/>
  <c r="BC742" i="109" s="1"/>
  <c r="AX525" i="109"/>
  <c r="AY743" i="109" s="1"/>
  <c r="AX520" i="109"/>
  <c r="AY738" i="109" s="1"/>
  <c r="AV2366" i="109"/>
  <c r="AV2315" i="109"/>
  <c r="AU2266" i="109"/>
  <c r="AU2251" i="109"/>
  <c r="AV2336" i="109"/>
  <c r="AV2277" i="109"/>
  <c r="AQ28" i="119"/>
  <c r="AQ30" i="119" s="1"/>
  <c r="AU2340" i="109"/>
  <c r="AU2343" i="109"/>
  <c r="AP40" i="119"/>
  <c r="AQ40" i="119" s="1"/>
  <c r="AU2348" i="109"/>
  <c r="AU2413" i="109"/>
  <c r="AU2379" i="109"/>
  <c r="AU2356" i="109"/>
  <c r="AU2349" i="109"/>
  <c r="AT2343" i="109"/>
  <c r="AU2417" i="109"/>
  <c r="AU2346" i="109"/>
  <c r="AT2348" i="109"/>
  <c r="AT2413" i="109"/>
  <c r="AU2392" i="109"/>
  <c r="AU2399" i="109"/>
  <c r="AU2344" i="109"/>
  <c r="AU2388" i="109"/>
  <c r="AT2340" i="109"/>
  <c r="AU2342" i="109"/>
  <c r="AT2379" i="109"/>
  <c r="AT2344" i="109"/>
  <c r="AU2426" i="109"/>
  <c r="AU2320" i="109"/>
  <c r="AU1043" i="109"/>
  <c r="AV825" i="109"/>
  <c r="AV826" i="109" s="1"/>
  <c r="BC29" i="119"/>
  <c r="BC28" i="119"/>
  <c r="AS2439" i="109"/>
  <c r="AU2329" i="109"/>
  <c r="AU2316" i="109"/>
  <c r="AT2329" i="109"/>
  <c r="BO33" i="119"/>
  <c r="BD23" i="119"/>
  <c r="BD25" i="119" s="1"/>
  <c r="BE21" i="119"/>
  <c r="AT2246" i="109"/>
  <c r="AV2286" i="109"/>
  <c r="AU2253" i="109"/>
  <c r="BK37" i="119"/>
  <c r="BL37" i="119"/>
  <c r="BC37" i="119"/>
  <c r="BH37" i="119"/>
  <c r="BM37" i="119"/>
  <c r="BI37" i="119"/>
  <c r="BE37" i="119"/>
  <c r="BJ37" i="119"/>
  <c r="BF37" i="119"/>
  <c r="BD37" i="119"/>
  <c r="BG37" i="119"/>
  <c r="AU2338" i="109"/>
  <c r="AO41" i="119"/>
  <c r="AO47" i="119" s="1"/>
  <c r="AM49" i="119"/>
  <c r="AU2274" i="109"/>
  <c r="AT2320" i="109"/>
  <c r="AX990" i="109" l="1"/>
  <c r="AW2333" i="109"/>
  <c r="AX2334" i="109"/>
  <c r="AX945" i="109"/>
  <c r="AX913" i="109"/>
  <c r="AX1038" i="109"/>
  <c r="AX2241" i="109" s="1"/>
  <c r="AX2434" i="109" s="1"/>
  <c r="AX980" i="109"/>
  <c r="AX2183" i="109" s="1"/>
  <c r="AY1006" i="109"/>
  <c r="AX941" i="109"/>
  <c r="AX2144" i="109" s="1"/>
  <c r="AX906" i="109"/>
  <c r="AY2237" i="109"/>
  <c r="AY2430" i="109" s="1"/>
  <c r="AY2221" i="109"/>
  <c r="AY2180" i="109"/>
  <c r="AY2373" i="109" s="1"/>
  <c r="AX2148" i="109"/>
  <c r="AX2193" i="109"/>
  <c r="AX2110" i="109"/>
  <c r="AX2303" i="109" s="1"/>
  <c r="AY2184" i="109"/>
  <c r="AY2377" i="109" s="1"/>
  <c r="AY2245" i="109"/>
  <c r="AY1032" i="109"/>
  <c r="AY2235" i="109" s="1"/>
  <c r="AY2428" i="109" s="1"/>
  <c r="AY2232" i="109"/>
  <c r="AY2425" i="109" s="1"/>
  <c r="AX2117" i="109"/>
  <c r="AX2310" i="109" s="1"/>
  <c r="AV2306" i="109"/>
  <c r="AW2358" i="109"/>
  <c r="AX956" i="109"/>
  <c r="AX2159" i="109" s="1"/>
  <c r="AX2352" i="109" s="1"/>
  <c r="AY2209" i="109"/>
  <c r="AY2192" i="109"/>
  <c r="AX2200" i="109"/>
  <c r="AX2393" i="109" s="1"/>
  <c r="AW2423" i="109"/>
  <c r="AW2115" i="109"/>
  <c r="AW2308" i="109" s="1"/>
  <c r="AW2120" i="109"/>
  <c r="AW2313" i="109" s="1"/>
  <c r="AW2161" i="109"/>
  <c r="AW2354" i="109" s="1"/>
  <c r="AW2431" i="109"/>
  <c r="AW2386" i="109"/>
  <c r="AW2144" i="109"/>
  <c r="AW2337" i="109" s="1"/>
  <c r="AX909" i="109"/>
  <c r="AW2113" i="109"/>
  <c r="AW2306" i="109" s="1"/>
  <c r="AW2131" i="109"/>
  <c r="AW2324" i="109" s="1"/>
  <c r="AX2236" i="109"/>
  <c r="AX2429" i="109" s="1"/>
  <c r="AW2216" i="109"/>
  <c r="AW2409" i="109" s="1"/>
  <c r="AW2160" i="109"/>
  <c r="AW2353" i="109" s="1"/>
  <c r="AX943" i="109"/>
  <c r="AX2146" i="109" s="1"/>
  <c r="AX2339" i="109" s="1"/>
  <c r="AX963" i="109"/>
  <c r="AX2166" i="109" s="1"/>
  <c r="AX2359" i="109" s="1"/>
  <c r="AX967" i="109"/>
  <c r="AX2170" i="109" s="1"/>
  <c r="AV2282" i="109"/>
  <c r="AV2434" i="109"/>
  <c r="AV2435" i="109"/>
  <c r="AV2292" i="109"/>
  <c r="AV2431" i="109"/>
  <c r="AV2371" i="109"/>
  <c r="AV2326" i="109"/>
  <c r="AV2375" i="109"/>
  <c r="AV2308" i="109"/>
  <c r="AV2303" i="109"/>
  <c r="AV2331" i="109"/>
  <c r="AV2322" i="109"/>
  <c r="AV2341" i="109"/>
  <c r="AV2421" i="109"/>
  <c r="AV2352" i="109"/>
  <c r="AV2396" i="109"/>
  <c r="AV2403" i="109"/>
  <c r="AV2374" i="109"/>
  <c r="AV2419" i="109"/>
  <c r="AX961" i="109"/>
  <c r="AW2371" i="109"/>
  <c r="AW2401" i="109"/>
  <c r="AW2403" i="109"/>
  <c r="AX2437" i="109"/>
  <c r="AW2331" i="109"/>
  <c r="AW2421" i="109"/>
  <c r="AW2435" i="109"/>
  <c r="AW2326" i="109"/>
  <c r="AW2415" i="109"/>
  <c r="AW2372" i="109"/>
  <c r="AW2378" i="109"/>
  <c r="AX2400" i="109"/>
  <c r="AW2394" i="109"/>
  <c r="AW2272" i="109"/>
  <c r="AW2345" i="109"/>
  <c r="AW2312" i="109"/>
  <c r="AW2380" i="109"/>
  <c r="AW2368" i="109"/>
  <c r="AW2405" i="109"/>
  <c r="AW2370" i="109"/>
  <c r="AW2318" i="109"/>
  <c r="AW2407" i="109"/>
  <c r="AW2260" i="109"/>
  <c r="AW2396" i="109"/>
  <c r="AW2292" i="109"/>
  <c r="AW2350" i="109"/>
  <c r="AW2411" i="109"/>
  <c r="AW2395" i="109"/>
  <c r="AW2266" i="109"/>
  <c r="AW2390" i="109"/>
  <c r="AW2375" i="109"/>
  <c r="AW2374" i="109"/>
  <c r="AW2382" i="109"/>
  <c r="AW2322" i="109"/>
  <c r="AW2347" i="109"/>
  <c r="AW2419" i="109"/>
  <c r="AX2420" i="109"/>
  <c r="AX2422" i="109"/>
  <c r="AW2383" i="109"/>
  <c r="AW2384" i="109"/>
  <c r="AW2391" i="109"/>
  <c r="AW2282" i="109"/>
  <c r="AW2314" i="109"/>
  <c r="AW2427" i="109"/>
  <c r="AW2387" i="109"/>
  <c r="AW2302" i="109"/>
  <c r="AY829" i="109"/>
  <c r="AY2056" i="109" s="1"/>
  <c r="AY906" i="109"/>
  <c r="AY470" i="109"/>
  <c r="AZ688" i="109" s="1"/>
  <c r="AY913" i="109"/>
  <c r="AY477" i="109"/>
  <c r="AZ695" i="109" s="1"/>
  <c r="BF502" i="109"/>
  <c r="BG720" i="109" s="1"/>
  <c r="AZ985" i="109"/>
  <c r="AZ2188" i="109" s="1"/>
  <c r="AZ1020" i="109"/>
  <c r="AZ2223" i="109" s="1"/>
  <c r="AX919" i="109"/>
  <c r="AX2123" i="109" s="1"/>
  <c r="AY428" i="109"/>
  <c r="AZ646" i="109" s="1"/>
  <c r="AY870" i="109"/>
  <c r="AY2084" i="109" s="1"/>
  <c r="AX2277" i="109"/>
  <c r="AY546" i="109"/>
  <c r="AZ764" i="109" s="1"/>
  <c r="AX1015" i="109"/>
  <c r="AX2218" i="109" s="1"/>
  <c r="AX2411" i="109" s="1"/>
  <c r="AY479" i="109"/>
  <c r="AZ697" i="109" s="1"/>
  <c r="AY587" i="109"/>
  <c r="AZ805" i="109" s="1"/>
  <c r="AX984" i="109"/>
  <c r="AY591" i="109"/>
  <c r="AZ809" i="109" s="1"/>
  <c r="AZ561" i="109"/>
  <c r="BA779" i="109" s="1"/>
  <c r="AY1010" i="109"/>
  <c r="AY2213" i="109" s="1"/>
  <c r="AZ596" i="109"/>
  <c r="BA814" i="109" s="1"/>
  <c r="AX972" i="109"/>
  <c r="AX2175" i="109" s="1"/>
  <c r="AY551" i="109"/>
  <c r="AZ769" i="109" s="1"/>
  <c r="AX1009" i="109"/>
  <c r="AX2212" i="109" s="1"/>
  <c r="AX911" i="109"/>
  <c r="AX2115" i="109" s="1"/>
  <c r="AX2385" i="109"/>
  <c r="AZ580" i="109"/>
  <c r="BA798" i="109" s="1"/>
  <c r="BC581" i="109"/>
  <c r="BD799" i="109" s="1"/>
  <c r="AX1003" i="109"/>
  <c r="AX2206" i="109" s="1"/>
  <c r="AX923" i="109"/>
  <c r="AX2127" i="109" s="1"/>
  <c r="BC514" i="109"/>
  <c r="BD732" i="109" s="1"/>
  <c r="BC585" i="109"/>
  <c r="BD803" i="109" s="1"/>
  <c r="AZ578" i="109"/>
  <c r="BA796" i="109" s="1"/>
  <c r="AY416" i="109"/>
  <c r="AZ634" i="109" s="1"/>
  <c r="AY550" i="109"/>
  <c r="AZ768" i="109" s="1"/>
  <c r="AX1039" i="109"/>
  <c r="AX2242" i="109" s="1"/>
  <c r="AY539" i="109"/>
  <c r="AZ757" i="109" s="1"/>
  <c r="BD576" i="109"/>
  <c r="BE794" i="109" s="1"/>
  <c r="BD601" i="109"/>
  <c r="BE819" i="109" s="1"/>
  <c r="AY1016" i="109"/>
  <c r="AY2219" i="109" s="1"/>
  <c r="AZ593" i="109"/>
  <c r="BA811" i="109" s="1"/>
  <c r="AZ1034" i="109"/>
  <c r="AZ598" i="109"/>
  <c r="BA816" i="109" s="1"/>
  <c r="AX929" i="109"/>
  <c r="AX2133" i="109" s="1"/>
  <c r="AY569" i="109"/>
  <c r="AZ787" i="109" s="1"/>
  <c r="AX994" i="109"/>
  <c r="AZ605" i="109"/>
  <c r="BA823" i="109" s="1"/>
  <c r="BG537" i="109"/>
  <c r="BH755" i="109" s="1"/>
  <c r="AX846" i="109"/>
  <c r="AX2067" i="109" s="1"/>
  <c r="AY595" i="109"/>
  <c r="AZ813" i="109" s="1"/>
  <c r="AX1000" i="109"/>
  <c r="AX2203" i="109" s="1"/>
  <c r="AX991" i="109"/>
  <c r="AX2194" i="109" s="1"/>
  <c r="AX2387" i="109" s="1"/>
  <c r="BC455" i="109"/>
  <c r="BD673" i="109" s="1"/>
  <c r="AY880" i="109"/>
  <c r="AY2093" i="109" s="1"/>
  <c r="AX888" i="109"/>
  <c r="AX2099" i="109" s="1"/>
  <c r="AY918" i="109"/>
  <c r="AY2122" i="109" s="1"/>
  <c r="AX2315" i="109"/>
  <c r="AY540" i="109"/>
  <c r="AZ758" i="109" s="1"/>
  <c r="AX944" i="109"/>
  <c r="AX2147" i="109" s="1"/>
  <c r="AW2340" i="109"/>
  <c r="AX866" i="109"/>
  <c r="AX2081" i="109" s="1"/>
  <c r="BG600" i="109"/>
  <c r="BH818" i="109" s="1"/>
  <c r="AZ566" i="109"/>
  <c r="BA784" i="109" s="1"/>
  <c r="AY505" i="109"/>
  <c r="AZ723" i="109" s="1"/>
  <c r="AY509" i="109"/>
  <c r="AZ727" i="109" s="1"/>
  <c r="AY945" i="109"/>
  <c r="AY2381" i="109"/>
  <c r="AY2416" i="109"/>
  <c r="BF496" i="109"/>
  <c r="BG714" i="109" s="1"/>
  <c r="AZ981" i="109"/>
  <c r="AZ545" i="109"/>
  <c r="BA763" i="109" s="1"/>
  <c r="AX946" i="109"/>
  <c r="AX2149" i="109" s="1"/>
  <c r="AX996" i="109"/>
  <c r="AX2199" i="109" s="1"/>
  <c r="AX992" i="109"/>
  <c r="AX2195" i="109" s="1"/>
  <c r="AW2379" i="109"/>
  <c r="AX983" i="109"/>
  <c r="AX2186" i="109" s="1"/>
  <c r="AY515" i="109"/>
  <c r="AZ733" i="109" s="1"/>
  <c r="AY579" i="109"/>
  <c r="AZ797" i="109" s="1"/>
  <c r="AZ597" i="109"/>
  <c r="BA815" i="109" s="1"/>
  <c r="AY940" i="109"/>
  <c r="AY2143" i="109" s="1"/>
  <c r="AX915" i="109"/>
  <c r="AX2119" i="109" s="1"/>
  <c r="AY501" i="109"/>
  <c r="AZ719" i="109" s="1"/>
  <c r="AY548" i="109"/>
  <c r="AZ766" i="109" s="1"/>
  <c r="BG592" i="109"/>
  <c r="BH810" i="109" s="1"/>
  <c r="AY997" i="109"/>
  <c r="AY1002" i="109"/>
  <c r="AY2205" i="109" s="1"/>
  <c r="AZ393" i="109"/>
  <c r="BA611" i="109" s="1"/>
  <c r="BC567" i="109"/>
  <c r="BD785" i="109" s="1"/>
  <c r="AZ590" i="109"/>
  <c r="BA808" i="109" s="1"/>
  <c r="AY491" i="109"/>
  <c r="AZ709" i="109" s="1"/>
  <c r="AY536" i="109"/>
  <c r="AZ754" i="109" s="1"/>
  <c r="AX998" i="109"/>
  <c r="AX2201" i="109" s="1"/>
  <c r="AY573" i="109"/>
  <c r="AZ791" i="109" s="1"/>
  <c r="AW2399" i="109"/>
  <c r="AZ1036" i="109"/>
  <c r="AZ2239" i="109" s="1"/>
  <c r="BG604" i="109"/>
  <c r="BH822" i="109" s="1"/>
  <c r="AY1014" i="109"/>
  <c r="AY2217" i="109" s="1"/>
  <c r="AX852" i="109"/>
  <c r="AX2073" i="109" s="1"/>
  <c r="AY552" i="109"/>
  <c r="AZ770" i="109" s="1"/>
  <c r="AY603" i="109"/>
  <c r="AZ821" i="109" s="1"/>
  <c r="AY559" i="109"/>
  <c r="AZ777" i="109" s="1"/>
  <c r="BF508" i="109"/>
  <c r="BG726" i="109" s="1"/>
  <c r="BF547" i="109"/>
  <c r="BG765" i="109" s="1"/>
  <c r="AZ541" i="109"/>
  <c r="BA759" i="109" s="1"/>
  <c r="AX875" i="109"/>
  <c r="AX2089" i="109" s="1"/>
  <c r="AY493" i="109"/>
  <c r="AZ711" i="109" s="1"/>
  <c r="AY481" i="109"/>
  <c r="AZ699" i="109" s="1"/>
  <c r="AY558" i="109"/>
  <c r="AZ776" i="109" s="1"/>
  <c r="AY1041" i="109"/>
  <c r="AY2244" i="109" s="1"/>
  <c r="AY410" i="109"/>
  <c r="AZ628" i="109" s="1"/>
  <c r="AX1007" i="109"/>
  <c r="AX2210" i="109" s="1"/>
  <c r="AX2403" i="109" s="1"/>
  <c r="AY564" i="109"/>
  <c r="AZ782" i="109" s="1"/>
  <c r="AZ568" i="109"/>
  <c r="BA786" i="109" s="1"/>
  <c r="AZ588" i="109"/>
  <c r="BA806" i="109" s="1"/>
  <c r="BB891" i="109"/>
  <c r="AX2369" i="109"/>
  <c r="BF403" i="109"/>
  <c r="BG621" i="109" s="1"/>
  <c r="AY542" i="109"/>
  <c r="AZ760" i="109" s="1"/>
  <c r="AY469" i="109"/>
  <c r="AZ687" i="109" s="1"/>
  <c r="AX976" i="109"/>
  <c r="AX2381" i="109"/>
  <c r="AZ1028" i="109"/>
  <c r="AZ2231" i="109" s="1"/>
  <c r="AW2274" i="109"/>
  <c r="BF434" i="109"/>
  <c r="BG652" i="109" s="1"/>
  <c r="AY2408" i="109"/>
  <c r="AZ1012" i="109"/>
  <c r="AZ2215" i="109" s="1"/>
  <c r="AY507" i="109"/>
  <c r="AZ725" i="109" s="1"/>
  <c r="AY544" i="109"/>
  <c r="AZ762" i="109" s="1"/>
  <c r="AY1008" i="109"/>
  <c r="AZ973" i="109"/>
  <c r="AZ2176" i="109" s="1"/>
  <c r="AY2369" i="109"/>
  <c r="AZ570" i="109"/>
  <c r="BA788" i="109" s="1"/>
  <c r="AX2438" i="109"/>
  <c r="AW2392" i="109"/>
  <c r="AW2388" i="109"/>
  <c r="AW2329" i="109"/>
  <c r="AX932" i="109"/>
  <c r="AX2136" i="109" s="1"/>
  <c r="AY489" i="109"/>
  <c r="AZ707" i="109" s="1"/>
  <c r="AX949" i="109"/>
  <c r="AX2152" i="109" s="1"/>
  <c r="AX951" i="109"/>
  <c r="AX2154" i="109" s="1"/>
  <c r="AZ586" i="109"/>
  <c r="BA804" i="109" s="1"/>
  <c r="AY1033" i="109"/>
  <c r="AY2236" i="109" s="1"/>
  <c r="AX916" i="109"/>
  <c r="AX2120" i="109" s="1"/>
  <c r="AX937" i="109"/>
  <c r="AX2140" i="109" s="1"/>
  <c r="AY1026" i="109"/>
  <c r="AY2229" i="109" s="1"/>
  <c r="AX935" i="109"/>
  <c r="AX2138" i="109" s="1"/>
  <c r="AX927" i="109"/>
  <c r="AX2131" i="109" s="1"/>
  <c r="AY589" i="109"/>
  <c r="AZ807" i="109" s="1"/>
  <c r="AY562" i="109"/>
  <c r="AZ780" i="109" s="1"/>
  <c r="AY563" i="109"/>
  <c r="AZ781" i="109" s="1"/>
  <c r="BC517" i="109"/>
  <c r="BD735" i="109" s="1"/>
  <c r="AZ989" i="109"/>
  <c r="AZ553" i="109"/>
  <c r="BA771" i="109" s="1"/>
  <c r="AX1030" i="109"/>
  <c r="AX2233" i="109" s="1"/>
  <c r="AW2253" i="109"/>
  <c r="AX839" i="109"/>
  <c r="AX2060" i="109" s="1"/>
  <c r="AY2432" i="109"/>
  <c r="BG549" i="109"/>
  <c r="BH767" i="109" s="1"/>
  <c r="AZ565" i="109"/>
  <c r="BA783" i="109" s="1"/>
  <c r="AY538" i="109"/>
  <c r="AZ756" i="109" s="1"/>
  <c r="AX988" i="109"/>
  <c r="AX1035" i="109"/>
  <c r="AX2238" i="109" s="1"/>
  <c r="AX995" i="109"/>
  <c r="AX2198" i="109" s="1"/>
  <c r="AY2389" i="109"/>
  <c r="AZ993" i="109"/>
  <c r="AZ2196" i="109" s="1"/>
  <c r="BF512" i="109"/>
  <c r="BG730" i="109" s="1"/>
  <c r="AX921" i="109"/>
  <c r="AY439" i="109"/>
  <c r="AZ657" i="109" s="1"/>
  <c r="AX1011" i="109"/>
  <c r="AX2214" i="109" s="1"/>
  <c r="AX917" i="109"/>
  <c r="AX2121" i="109" s="1"/>
  <c r="AX2433" i="109"/>
  <c r="AX979" i="109"/>
  <c r="AY571" i="109"/>
  <c r="AZ789" i="109" s="1"/>
  <c r="AY583" i="109"/>
  <c r="AZ801" i="109" s="1"/>
  <c r="AY1004" i="109"/>
  <c r="AY2207" i="109" s="1"/>
  <c r="BC594" i="109"/>
  <c r="BD812" i="109" s="1"/>
  <c r="AY1024" i="109"/>
  <c r="AY2227" i="109" s="1"/>
  <c r="AY938" i="109"/>
  <c r="AY2141" i="109" s="1"/>
  <c r="AY2334" i="109" s="1"/>
  <c r="AY577" i="109"/>
  <c r="AZ795" i="109" s="1"/>
  <c r="AX978" i="109"/>
  <c r="AX2181" i="109" s="1"/>
  <c r="AY518" i="109"/>
  <c r="AZ736" i="109" s="1"/>
  <c r="AX905" i="109"/>
  <c r="AX2109" i="109" s="1"/>
  <c r="AX2416" i="109"/>
  <c r="AY2424" i="109"/>
  <c r="AW2413" i="109"/>
  <c r="AX1017" i="109"/>
  <c r="AX2220" i="109" s="1"/>
  <c r="AX948" i="109"/>
  <c r="AX2151" i="109" s="1"/>
  <c r="AX2404" i="109"/>
  <c r="AX2428" i="109"/>
  <c r="AZ1037" i="109"/>
  <c r="AZ2240" i="109" s="1"/>
  <c r="AY602" i="109"/>
  <c r="AZ820" i="109" s="1"/>
  <c r="AY1038" i="109"/>
  <c r="AY990" i="109"/>
  <c r="AY554" i="109"/>
  <c r="AZ772" i="109" s="1"/>
  <c r="AZ572" i="109"/>
  <c r="BA790" i="109" s="1"/>
  <c r="AZ606" i="109"/>
  <c r="BA824" i="109" s="1"/>
  <c r="AZ1042" i="109"/>
  <c r="AW2346" i="109"/>
  <c r="AX950" i="109"/>
  <c r="AX2153" i="109" s="1"/>
  <c r="AW2349" i="109"/>
  <c r="AX953" i="109"/>
  <c r="AX2156" i="109" s="1"/>
  <c r="AX947" i="109"/>
  <c r="AX2150" i="109" s="1"/>
  <c r="AW2343" i="109"/>
  <c r="AX952" i="109"/>
  <c r="AX2155" i="109" s="1"/>
  <c r="AX942" i="109"/>
  <c r="AX2145" i="109" s="1"/>
  <c r="AW2338" i="109"/>
  <c r="AX864" i="109"/>
  <c r="AX2079" i="109" s="1"/>
  <c r="AX925" i="109"/>
  <c r="AX2129" i="109" s="1"/>
  <c r="AX982" i="109"/>
  <c r="AY513" i="109"/>
  <c r="AZ731" i="109" s="1"/>
  <c r="BF556" i="109"/>
  <c r="BG774" i="109" s="1"/>
  <c r="AY1022" i="109"/>
  <c r="AX1023" i="109"/>
  <c r="AX2226" i="109" s="1"/>
  <c r="AY480" i="109"/>
  <c r="AZ698" i="109" s="1"/>
  <c r="AX1027" i="109"/>
  <c r="AX2230" i="109" s="1"/>
  <c r="AZ574" i="109"/>
  <c r="BA792" i="109" s="1"/>
  <c r="AY499" i="109"/>
  <c r="AZ717" i="109" s="1"/>
  <c r="AX987" i="109"/>
  <c r="AX2190" i="109" s="1"/>
  <c r="AX1025" i="109"/>
  <c r="AX2228" i="109" s="1"/>
  <c r="AY475" i="109"/>
  <c r="AZ693" i="109" s="1"/>
  <c r="AX999" i="109"/>
  <c r="AX2202" i="109" s="1"/>
  <c r="BC483" i="109"/>
  <c r="BD701" i="109" s="1"/>
  <c r="AZ582" i="109"/>
  <c r="BA800" i="109" s="1"/>
  <c r="AY1001" i="109"/>
  <c r="AY2204" i="109" s="1"/>
  <c r="AX986" i="109"/>
  <c r="AX2189" i="109" s="1"/>
  <c r="AX974" i="109"/>
  <c r="AX2177" i="109" s="1"/>
  <c r="AX975" i="109"/>
  <c r="AX2178" i="109" s="1"/>
  <c r="AY599" i="109"/>
  <c r="AZ817" i="109" s="1"/>
  <c r="AX2425" i="109"/>
  <c r="AX1021" i="109"/>
  <c r="AX2224" i="109" s="1"/>
  <c r="AY485" i="109"/>
  <c r="AZ703" i="109" s="1"/>
  <c r="AX1005" i="109"/>
  <c r="AY575" i="109"/>
  <c r="AZ793" i="109" s="1"/>
  <c r="BD557" i="109"/>
  <c r="BE775" i="109" s="1"/>
  <c r="AX1031" i="109"/>
  <c r="AY543" i="109"/>
  <c r="AZ761" i="109" s="1"/>
  <c r="AY555" i="109"/>
  <c r="AZ773" i="109" s="1"/>
  <c r="AX1019" i="109"/>
  <c r="AX2222" i="109" s="1"/>
  <c r="AZ1040" i="109"/>
  <c r="AZ2243" i="109" s="1"/>
  <c r="AY452" i="109"/>
  <c r="AZ670" i="109" s="1"/>
  <c r="AX1013" i="109"/>
  <c r="AX2216" i="109" s="1"/>
  <c r="AX954" i="109"/>
  <c r="BF444" i="109"/>
  <c r="BG662" i="109" s="1"/>
  <c r="AX2412" i="109"/>
  <c r="AX2430" i="109"/>
  <c r="AW2344" i="109"/>
  <c r="AX2397" i="109"/>
  <c r="BA1926" i="109"/>
  <c r="AY1916" i="109"/>
  <c r="BA1849" i="109"/>
  <c r="BA1925" i="109"/>
  <c r="BB1953" i="109"/>
  <c r="BB1946" i="109"/>
  <c r="BB1954" i="109"/>
  <c r="AZ1919" i="109"/>
  <c r="BB1915" i="109"/>
  <c r="AY2295" i="109"/>
  <c r="AZ1903" i="109"/>
  <c r="AZ2102" i="109" s="1"/>
  <c r="AW2298" i="109"/>
  <c r="AX894" i="109"/>
  <c r="AX2105" i="109" s="1"/>
  <c r="BF458" i="109"/>
  <c r="BG676" i="109" s="1"/>
  <c r="AX831" i="109"/>
  <c r="AY395" i="109"/>
  <c r="AZ613" i="109" s="1"/>
  <c r="AW2251" i="109"/>
  <c r="AU2246" i="109"/>
  <c r="AX966" i="109"/>
  <c r="AX2169" i="109" s="1"/>
  <c r="AW1043" i="109"/>
  <c r="AX964" i="109"/>
  <c r="AX965" i="109"/>
  <c r="AX2168" i="109" s="1"/>
  <c r="AX2365" i="109"/>
  <c r="BF535" i="109"/>
  <c r="BG753" i="109" s="1"/>
  <c r="AZ533" i="109"/>
  <c r="BA751" i="109" s="1"/>
  <c r="AW2367" i="109"/>
  <c r="AX971" i="109"/>
  <c r="AX2174" i="109" s="1"/>
  <c r="AY969" i="109"/>
  <c r="AY2172" i="109" s="1"/>
  <c r="AX2366" i="109"/>
  <c r="AY970" i="109"/>
  <c r="AY2173" i="109" s="1"/>
  <c r="AW2364" i="109"/>
  <c r="AW2362" i="109"/>
  <c r="AW2363" i="109"/>
  <c r="AY532" i="109"/>
  <c r="AZ750" i="109" s="1"/>
  <c r="AY531" i="109"/>
  <c r="AZ749" i="109" s="1"/>
  <c r="AY530" i="109"/>
  <c r="AZ748" i="109" s="1"/>
  <c r="AX968" i="109"/>
  <c r="AX2171" i="109" s="1"/>
  <c r="AW2360" i="109"/>
  <c r="AW2361" i="109"/>
  <c r="AW2359" i="109"/>
  <c r="AY528" i="109"/>
  <c r="AZ746" i="109" s="1"/>
  <c r="AY527" i="109"/>
  <c r="AZ745" i="109" s="1"/>
  <c r="AY963" i="109"/>
  <c r="AX962" i="109"/>
  <c r="AX2165" i="109" s="1"/>
  <c r="AY529" i="109"/>
  <c r="AZ747" i="109" s="1"/>
  <c r="AY526" i="109"/>
  <c r="AZ744" i="109" s="1"/>
  <c r="AW2355" i="109"/>
  <c r="AX825" i="109"/>
  <c r="CB33" i="119" s="1"/>
  <c r="AX955" i="109"/>
  <c r="AX2158" i="109" s="1"/>
  <c r="AY521" i="109"/>
  <c r="AZ739" i="109" s="1"/>
  <c r="AY522" i="109"/>
  <c r="AZ740" i="109" s="1"/>
  <c r="AY525" i="109"/>
  <c r="AZ743" i="109" s="1"/>
  <c r="AX959" i="109"/>
  <c r="AX2162" i="109" s="1"/>
  <c r="AY520" i="109"/>
  <c r="AZ738" i="109" s="1"/>
  <c r="BC524" i="109"/>
  <c r="BD742" i="109" s="1"/>
  <c r="AW2352" i="109"/>
  <c r="AX607" i="109"/>
  <c r="AY519" i="109"/>
  <c r="AZ737" i="109" s="1"/>
  <c r="AX958" i="109"/>
  <c r="AX2161" i="109" s="1"/>
  <c r="AX957" i="109"/>
  <c r="AX2160" i="109" s="1"/>
  <c r="AW2356" i="109"/>
  <c r="AX960" i="109"/>
  <c r="AX2163" i="109" s="1"/>
  <c r="AY523" i="109"/>
  <c r="AZ741" i="109" s="1"/>
  <c r="AV2251" i="109"/>
  <c r="AV2266" i="109"/>
  <c r="AV2388" i="109"/>
  <c r="AV2367" i="109"/>
  <c r="AV2346" i="109"/>
  <c r="AV2342" i="109"/>
  <c r="AV2392" i="109"/>
  <c r="AV2356" i="109"/>
  <c r="AV2426" i="109"/>
  <c r="AV2399" i="109"/>
  <c r="AV2417" i="109"/>
  <c r="AV2349" i="109"/>
  <c r="AV2348" i="109"/>
  <c r="AP41" i="119"/>
  <c r="AP42" i="119" s="1"/>
  <c r="AP48" i="119" s="1"/>
  <c r="AV2340" i="109"/>
  <c r="AV2343" i="109"/>
  <c r="AV2413" i="109"/>
  <c r="AV2379" i="109"/>
  <c r="AV2344" i="109"/>
  <c r="AU2439" i="109"/>
  <c r="BN37" i="119"/>
  <c r="AV1043" i="109"/>
  <c r="AV2298" i="109"/>
  <c r="BC30" i="119"/>
  <c r="BC40" i="119"/>
  <c r="AV2274" i="109"/>
  <c r="BF21" i="119"/>
  <c r="BE23" i="119"/>
  <c r="BE25" i="119" s="1"/>
  <c r="AT2439" i="109"/>
  <c r="AV2329" i="109"/>
  <c r="AO42" i="119"/>
  <c r="AO48" i="119" s="1"/>
  <c r="AV2320" i="109"/>
  <c r="BD29" i="119"/>
  <c r="BD28" i="119"/>
  <c r="AV2316" i="109"/>
  <c r="AV2338" i="109"/>
  <c r="AV2253" i="109"/>
  <c r="AX2333" i="109" l="1"/>
  <c r="AY980" i="109"/>
  <c r="AY2183" i="109" s="1"/>
  <c r="AY2376" i="109" s="1"/>
  <c r="AY943" i="109"/>
  <c r="AY961" i="109"/>
  <c r="AY2164" i="109" s="1"/>
  <c r="AY941" i="109"/>
  <c r="AX2337" i="109"/>
  <c r="AY956" i="109"/>
  <c r="AY2159" i="109" s="1"/>
  <c r="AY2352" i="109" s="1"/>
  <c r="AZ1032" i="109"/>
  <c r="AZ2235" i="109" s="1"/>
  <c r="AZ2428" i="109" s="1"/>
  <c r="AY2166" i="109"/>
  <c r="AY2148" i="109"/>
  <c r="AY2341" i="109" s="1"/>
  <c r="AY982" i="109"/>
  <c r="AY2185" i="109" s="1"/>
  <c r="AZ2237" i="109"/>
  <c r="AZ1010" i="109"/>
  <c r="AZ2213" i="109" s="1"/>
  <c r="AY1005" i="109"/>
  <c r="AY2208" i="109" s="1"/>
  <c r="AZ2192" i="109"/>
  <c r="AY2144" i="109"/>
  <c r="AY2337" i="109" s="1"/>
  <c r="AZ2245" i="109"/>
  <c r="AZ2438" i="109" s="1"/>
  <c r="AY2146" i="109"/>
  <c r="AY2339" i="109" s="1"/>
  <c r="AY2110" i="109"/>
  <c r="AY2303" i="109" s="1"/>
  <c r="AX2182" i="109"/>
  <c r="AX2375" i="109" s="1"/>
  <c r="AY2211" i="109"/>
  <c r="AY2404" i="109" s="1"/>
  <c r="AY2410" i="109"/>
  <c r="AY2200" i="109"/>
  <c r="AY2393" i="109" s="1"/>
  <c r="AX2187" i="109"/>
  <c r="AX2380" i="109" s="1"/>
  <c r="AX2058" i="109"/>
  <c r="AX2251" i="109" s="1"/>
  <c r="AX2409" i="109"/>
  <c r="AY2193" i="109"/>
  <c r="AY2386" i="109" s="1"/>
  <c r="AY2241" i="109"/>
  <c r="AZ2184" i="109"/>
  <c r="AZ2377" i="109" s="1"/>
  <c r="AY2117" i="109"/>
  <c r="AY2310" i="109" s="1"/>
  <c r="AX2234" i="109"/>
  <c r="AX2427" i="109" s="1"/>
  <c r="AX2191" i="109"/>
  <c r="AX2384" i="109" s="1"/>
  <c r="AX2125" i="109"/>
  <c r="AX2318" i="109" s="1"/>
  <c r="AX2179" i="109"/>
  <c r="AX2372" i="109" s="1"/>
  <c r="AX2185" i="109"/>
  <c r="AX2362" i="109"/>
  <c r="AY2420" i="109"/>
  <c r="AX2313" i="109"/>
  <c r="AY2398" i="109"/>
  <c r="AY909" i="109"/>
  <c r="AX2113" i="109"/>
  <c r="AX2208" i="109"/>
  <c r="AY2225" i="109"/>
  <c r="AY2418" i="109" s="1"/>
  <c r="AX2197" i="109"/>
  <c r="AX2390" i="109" s="1"/>
  <c r="AX2164" i="109"/>
  <c r="AX2357" i="109" s="1"/>
  <c r="AX2167" i="109"/>
  <c r="AX2360" i="109" s="1"/>
  <c r="AX2157" i="109"/>
  <c r="AX2350" i="109" s="1"/>
  <c r="AZ1008" i="109"/>
  <c r="AZ2211" i="109" s="1"/>
  <c r="AZ829" i="109"/>
  <c r="AZ2056" i="109" s="1"/>
  <c r="AZ2249" i="109" s="1"/>
  <c r="AY966" i="109"/>
  <c r="AY2169" i="109" s="1"/>
  <c r="AY831" i="109"/>
  <c r="AY2058" i="109" s="1"/>
  <c r="AZ1002" i="109"/>
  <c r="BC891" i="109"/>
  <c r="AZ1041" i="109"/>
  <c r="AZ2244" i="109" s="1"/>
  <c r="AZ1014" i="109"/>
  <c r="AZ2217" i="109" s="1"/>
  <c r="AZ1033" i="109"/>
  <c r="AZ2236" i="109" s="1"/>
  <c r="AX2382" i="109"/>
  <c r="AX2383" i="109"/>
  <c r="AX2391" i="109"/>
  <c r="AX2345" i="109"/>
  <c r="AX2394" i="109"/>
  <c r="AY2397" i="109"/>
  <c r="AX2374" i="109"/>
  <c r="AY2400" i="109"/>
  <c r="AX2314" i="109"/>
  <c r="AX2431" i="109"/>
  <c r="AX2324" i="109"/>
  <c r="AY2437" i="109"/>
  <c r="AX2312" i="109"/>
  <c r="AX2371" i="109"/>
  <c r="AX2322" i="109"/>
  <c r="AX2302" i="109"/>
  <c r="AX2266" i="109"/>
  <c r="AY2412" i="109"/>
  <c r="AX2415" i="109"/>
  <c r="AX2370" i="109"/>
  <c r="AX2395" i="109"/>
  <c r="AX2421" i="109"/>
  <c r="AX2423" i="109"/>
  <c r="AX2419" i="109"/>
  <c r="AX2272" i="109"/>
  <c r="AY2422" i="109"/>
  <c r="AY2429" i="109"/>
  <c r="AX2347" i="109"/>
  <c r="BG444" i="109"/>
  <c r="BH662" i="109" s="1"/>
  <c r="AZ2436" i="109"/>
  <c r="BA1040" i="109"/>
  <c r="BA2243" i="109" s="1"/>
  <c r="AY979" i="109"/>
  <c r="BE557" i="109"/>
  <c r="BF775" i="109" s="1"/>
  <c r="AZ575" i="109"/>
  <c r="BA793" i="109" s="1"/>
  <c r="AY921" i="109"/>
  <c r="AY2125" i="109" s="1"/>
  <c r="AZ599" i="109"/>
  <c r="BA817" i="109" s="1"/>
  <c r="BA582" i="109"/>
  <c r="BB800" i="109" s="1"/>
  <c r="AZ499" i="109"/>
  <c r="BA717" i="109" s="1"/>
  <c r="AZ480" i="109"/>
  <c r="BA698" i="109" s="1"/>
  <c r="AZ513" i="109"/>
  <c r="BA731" i="109" s="1"/>
  <c r="AX2349" i="109"/>
  <c r="AY953" i="109"/>
  <c r="AY2156" i="109" s="1"/>
  <c r="BA572" i="109"/>
  <c r="BB790" i="109" s="1"/>
  <c r="AZ990" i="109"/>
  <c r="AZ554" i="109"/>
  <c r="BA772" i="109" s="1"/>
  <c r="AZ602" i="109"/>
  <c r="BA820" i="109" s="1"/>
  <c r="AZ2433" i="109"/>
  <c r="BA1037" i="109"/>
  <c r="BA2240" i="109" s="1"/>
  <c r="AX2344" i="109"/>
  <c r="AY948" i="109"/>
  <c r="AY2151" i="109" s="1"/>
  <c r="AZ518" i="109"/>
  <c r="BA736" i="109" s="1"/>
  <c r="AY1013" i="109"/>
  <c r="AY1019" i="109"/>
  <c r="AY2222" i="109" s="1"/>
  <c r="AY2415" i="109" s="1"/>
  <c r="AY1007" i="109"/>
  <c r="AY2210" i="109" s="1"/>
  <c r="BG512" i="109"/>
  <c r="BH730" i="109" s="1"/>
  <c r="AY974" i="109"/>
  <c r="AY2177" i="109" s="1"/>
  <c r="AY2370" i="109" s="1"/>
  <c r="AZ563" i="109"/>
  <c r="BA781" i="109" s="1"/>
  <c r="AY998" i="109"/>
  <c r="AY2201" i="109" s="1"/>
  <c r="AY2394" i="109" s="1"/>
  <c r="BA586" i="109"/>
  <c r="BB804" i="109" s="1"/>
  <c r="AZ489" i="109"/>
  <c r="BA707" i="109" s="1"/>
  <c r="AY2438" i="109"/>
  <c r="BA570" i="109"/>
  <c r="BB788" i="109" s="1"/>
  <c r="AZ507" i="109"/>
  <c r="BA725" i="109" s="1"/>
  <c r="AY905" i="109"/>
  <c r="AY2109" i="109" s="1"/>
  <c r="AY2302" i="109" s="1"/>
  <c r="BA588" i="109"/>
  <c r="BB806" i="109" s="1"/>
  <c r="AZ558" i="109"/>
  <c r="BA776" i="109" s="1"/>
  <c r="BG547" i="109"/>
  <c r="BH765" i="109" s="1"/>
  <c r="AY995" i="109"/>
  <c r="AY2198" i="109" s="1"/>
  <c r="BA590" i="109"/>
  <c r="BB808" i="109" s="1"/>
  <c r="AY1015" i="109"/>
  <c r="AX2388" i="109"/>
  <c r="AY992" i="109"/>
  <c r="AY2195" i="109" s="1"/>
  <c r="BA545" i="109"/>
  <c r="BB763" i="109" s="1"/>
  <c r="AZ505" i="109"/>
  <c r="BA723" i="109" s="1"/>
  <c r="AY944" i="109"/>
  <c r="AY2147" i="109" s="1"/>
  <c r="AY976" i="109"/>
  <c r="AY2179" i="109" s="1"/>
  <c r="AY2286" i="109"/>
  <c r="AZ880" i="109"/>
  <c r="AZ2093" i="109" s="1"/>
  <c r="AY1031" i="109"/>
  <c r="AY2234" i="109" s="1"/>
  <c r="AZ1029" i="109"/>
  <c r="AZ2232" i="109" s="1"/>
  <c r="AZ416" i="109"/>
  <c r="BA634" i="109" s="1"/>
  <c r="BD581" i="109"/>
  <c r="BE799" i="109" s="1"/>
  <c r="BA580" i="109"/>
  <c r="BB798" i="109" s="1"/>
  <c r="AY987" i="109"/>
  <c r="AY2190" i="109" s="1"/>
  <c r="BA596" i="109"/>
  <c r="BB814" i="109" s="1"/>
  <c r="BA561" i="109"/>
  <c r="BB779" i="109" s="1"/>
  <c r="AY1027" i="109"/>
  <c r="AY2230" i="109" s="1"/>
  <c r="AY1023" i="109"/>
  <c r="AY915" i="109"/>
  <c r="AZ546" i="109"/>
  <c r="BA764" i="109" s="1"/>
  <c r="AZ2381" i="109"/>
  <c r="BA985" i="109"/>
  <c r="BA2188" i="109" s="1"/>
  <c r="AZ470" i="109"/>
  <c r="BA688" i="109" s="1"/>
  <c r="AX2326" i="109"/>
  <c r="AY888" i="109"/>
  <c r="AY2099" i="109" s="1"/>
  <c r="AY2436" i="109"/>
  <c r="AZ555" i="109"/>
  <c r="BA773" i="109" s="1"/>
  <c r="AZ543" i="109"/>
  <c r="BA761" i="109" s="1"/>
  <c r="AY1011" i="109"/>
  <c r="AZ485" i="109"/>
  <c r="BA703" i="109" s="1"/>
  <c r="AZ1018" i="109"/>
  <c r="AX2308" i="109"/>
  <c r="BG556" i="109"/>
  <c r="BH774" i="109" s="1"/>
  <c r="AY949" i="109"/>
  <c r="AY2152" i="109" s="1"/>
  <c r="AY952" i="109"/>
  <c r="AY2155" i="109" s="1"/>
  <c r="AX2348" i="109"/>
  <c r="AX2341" i="109"/>
  <c r="AY954" i="109"/>
  <c r="AY2157" i="109" s="1"/>
  <c r="AZ577" i="109"/>
  <c r="BA795" i="109" s="1"/>
  <c r="AZ583" i="109"/>
  <c r="BA801" i="109" s="1"/>
  <c r="AZ2389" i="109"/>
  <c r="BA993" i="109"/>
  <c r="BA2196" i="109" s="1"/>
  <c r="AX2253" i="109"/>
  <c r="AY839" i="109"/>
  <c r="AY2060" i="109" s="1"/>
  <c r="BD517" i="109"/>
  <c r="BE735" i="109" s="1"/>
  <c r="AY999" i="109"/>
  <c r="AY935" i="109"/>
  <c r="AY2138" i="109" s="1"/>
  <c r="AY925" i="109"/>
  <c r="AY2129" i="109" s="1"/>
  <c r="AZ1006" i="109"/>
  <c r="AZ2209" i="109" s="1"/>
  <c r="BG403" i="109"/>
  <c r="BH621" i="109" s="1"/>
  <c r="AY1000" i="109"/>
  <c r="AY2203" i="109" s="1"/>
  <c r="AY846" i="109"/>
  <c r="AY2067" i="109" s="1"/>
  <c r="AY929" i="109"/>
  <c r="BA541" i="109"/>
  <c r="BB759" i="109" s="1"/>
  <c r="AZ552" i="109"/>
  <c r="BA770" i="109" s="1"/>
  <c r="AZ2432" i="109"/>
  <c r="BA1036" i="109"/>
  <c r="BA2239" i="109" s="1"/>
  <c r="AZ491" i="109"/>
  <c r="BA709" i="109" s="1"/>
  <c r="AZ1026" i="109"/>
  <c r="BA393" i="109"/>
  <c r="BB611" i="109" s="1"/>
  <c r="AZ501" i="109"/>
  <c r="BA719" i="109" s="1"/>
  <c r="AY2336" i="109"/>
  <c r="AZ940" i="109"/>
  <c r="AZ2143" i="109" s="1"/>
  <c r="AW2316" i="109"/>
  <c r="AY946" i="109"/>
  <c r="AY2149" i="109" s="1"/>
  <c r="AX2342" i="109"/>
  <c r="BA566" i="109"/>
  <c r="BB784" i="109" s="1"/>
  <c r="AX2286" i="109"/>
  <c r="AZ595" i="109"/>
  <c r="BA813" i="109" s="1"/>
  <c r="BH537" i="109"/>
  <c r="BA605" i="109"/>
  <c r="BB823" i="109" s="1"/>
  <c r="AZ569" i="109"/>
  <c r="BA787" i="109" s="1"/>
  <c r="BA598" i="109"/>
  <c r="BB816" i="109" s="1"/>
  <c r="BA593" i="109"/>
  <c r="BB811" i="109" s="1"/>
  <c r="AZ539" i="109"/>
  <c r="BA757" i="109" s="1"/>
  <c r="AZ550" i="109"/>
  <c r="BA768" i="109" s="1"/>
  <c r="AY852" i="109"/>
  <c r="AY2073" i="109" s="1"/>
  <c r="BD514" i="109"/>
  <c r="BE732" i="109" s="1"/>
  <c r="AX2399" i="109"/>
  <c r="AY1003" i="109"/>
  <c r="AY2206" i="109" s="1"/>
  <c r="AY2385" i="109"/>
  <c r="AY972" i="109"/>
  <c r="AY2175" i="109" s="1"/>
  <c r="AZ997" i="109"/>
  <c r="AZ2200" i="109" s="1"/>
  <c r="AZ591" i="109"/>
  <c r="BA809" i="109" s="1"/>
  <c r="AZ587" i="109"/>
  <c r="BA805" i="109" s="1"/>
  <c r="AY864" i="109"/>
  <c r="AY2079" i="109" s="1"/>
  <c r="AY2433" i="109"/>
  <c r="AX2292" i="109"/>
  <c r="AX2260" i="109"/>
  <c r="AX2368" i="109"/>
  <c r="AZ452" i="109"/>
  <c r="BA670" i="109" s="1"/>
  <c r="AY991" i="109"/>
  <c r="AY2194" i="109" s="1"/>
  <c r="AX2417" i="109"/>
  <c r="AY1021" i="109"/>
  <c r="AY2224" i="109" s="1"/>
  <c r="AW2426" i="109"/>
  <c r="BD483" i="109"/>
  <c r="BE701" i="109" s="1"/>
  <c r="AZ475" i="109"/>
  <c r="BA693" i="109" s="1"/>
  <c r="AX2346" i="109"/>
  <c r="AY950" i="109"/>
  <c r="AY2153" i="109" s="1"/>
  <c r="BA1042" i="109"/>
  <c r="BA606" i="109"/>
  <c r="BB824" i="109" s="1"/>
  <c r="AY1017" i="109"/>
  <c r="AY2220" i="109" s="1"/>
  <c r="AX2413" i="109"/>
  <c r="AZ938" i="109"/>
  <c r="AZ2141" i="109" s="1"/>
  <c r="AZ2334" i="109" s="1"/>
  <c r="BA565" i="109"/>
  <c r="BB783" i="109" s="1"/>
  <c r="BH549" i="109"/>
  <c r="BA553" i="109"/>
  <c r="BB771" i="109" s="1"/>
  <c r="AY1025" i="109"/>
  <c r="AY2228" i="109" s="1"/>
  <c r="AX2336" i="109"/>
  <c r="AY932" i="109"/>
  <c r="AY2136" i="109" s="1"/>
  <c r="AZ2424" i="109"/>
  <c r="BA1028" i="109"/>
  <c r="BA2231" i="109" s="1"/>
  <c r="AZ542" i="109"/>
  <c r="BA760" i="109" s="1"/>
  <c r="BA568" i="109"/>
  <c r="BB786" i="109" s="1"/>
  <c r="AZ564" i="109"/>
  <c r="BA782" i="109" s="1"/>
  <c r="AZ410" i="109"/>
  <c r="BA628" i="109" s="1"/>
  <c r="AZ481" i="109"/>
  <c r="BA699" i="109" s="1"/>
  <c r="AZ493" i="109"/>
  <c r="BA711" i="109" s="1"/>
  <c r="AZ977" i="109"/>
  <c r="AZ2180" i="109" s="1"/>
  <c r="BG508" i="109"/>
  <c r="BH726" i="109" s="1"/>
  <c r="AY988" i="109"/>
  <c r="AY2191" i="109" s="1"/>
  <c r="AY1009" i="109"/>
  <c r="AZ536" i="109"/>
  <c r="BA754" i="109" s="1"/>
  <c r="AY927" i="109"/>
  <c r="AY2131" i="109" s="1"/>
  <c r="AY937" i="109"/>
  <c r="AY2140" i="109" s="1"/>
  <c r="AZ515" i="109"/>
  <c r="BA733" i="109" s="1"/>
  <c r="AX2379" i="109"/>
  <c r="AY983" i="109"/>
  <c r="AY2186" i="109" s="1"/>
  <c r="AX2376" i="109"/>
  <c r="AZ945" i="109"/>
  <c r="AZ509" i="109"/>
  <c r="BA727" i="109" s="1"/>
  <c r="AY866" i="109"/>
  <c r="AY2081" i="109" s="1"/>
  <c r="AX2274" i="109"/>
  <c r="AZ918" i="109"/>
  <c r="AZ2122" i="109" s="1"/>
  <c r="BE601" i="109"/>
  <c r="BF819" i="109" s="1"/>
  <c r="AY975" i="109"/>
  <c r="AY2178" i="109" s="1"/>
  <c r="AY986" i="109"/>
  <c r="AY2189" i="109" s="1"/>
  <c r="AY984" i="109"/>
  <c r="AY2187" i="109" s="1"/>
  <c r="AZ428" i="109"/>
  <c r="BA646" i="109" s="1"/>
  <c r="AW2348" i="109"/>
  <c r="AZ2416" i="109"/>
  <c r="BA1020" i="109"/>
  <c r="BA2223" i="109" s="1"/>
  <c r="AZ477" i="109"/>
  <c r="BA695" i="109" s="1"/>
  <c r="AX2282" i="109"/>
  <c r="AX2435" i="109"/>
  <c r="AY965" i="109"/>
  <c r="AY1035" i="109"/>
  <c r="AY2238" i="109" s="1"/>
  <c r="AY2414" i="109"/>
  <c r="AY911" i="109"/>
  <c r="BA574" i="109"/>
  <c r="BB792" i="109" s="1"/>
  <c r="BA1010" i="109"/>
  <c r="AY916" i="109"/>
  <c r="AY2120" i="109" s="1"/>
  <c r="AY942" i="109"/>
  <c r="AY2145" i="109" s="1"/>
  <c r="AX2338" i="109"/>
  <c r="AY947" i="109"/>
  <c r="AY2150" i="109" s="1"/>
  <c r="BD594" i="109"/>
  <c r="BE812" i="109" s="1"/>
  <c r="AZ571" i="109"/>
  <c r="BA789" i="109" s="1"/>
  <c r="AZ439" i="109"/>
  <c r="BA657" i="109" s="1"/>
  <c r="AZ538" i="109"/>
  <c r="BA756" i="109" s="1"/>
  <c r="AZ1001" i="109"/>
  <c r="AZ2204" i="109" s="1"/>
  <c r="AX2426" i="109"/>
  <c r="AY1030" i="109"/>
  <c r="AY2233" i="109" s="1"/>
  <c r="AZ562" i="109"/>
  <c r="BA780" i="109" s="1"/>
  <c r="AZ998" i="109"/>
  <c r="AZ589" i="109"/>
  <c r="BA807" i="109" s="1"/>
  <c r="AY2406" i="109"/>
  <c r="AZ1022" i="109"/>
  <c r="AZ2225" i="109" s="1"/>
  <c r="AW2342" i="109"/>
  <c r="AY2402" i="109"/>
  <c r="AZ2369" i="109"/>
  <c r="BA973" i="109"/>
  <c r="BA2176" i="109" s="1"/>
  <c r="AZ544" i="109"/>
  <c r="BA762" i="109" s="1"/>
  <c r="BA1012" i="109"/>
  <c r="BA2215" i="109" s="1"/>
  <c r="BG434" i="109"/>
  <c r="BH652" i="109" s="1"/>
  <c r="AZ469" i="109"/>
  <c r="BA687" i="109" s="1"/>
  <c r="AY978" i="109"/>
  <c r="AY2181" i="109" s="1"/>
  <c r="AZ1024" i="109"/>
  <c r="AZ2227" i="109" s="1"/>
  <c r="AZ1004" i="109"/>
  <c r="AZ2207" i="109" s="1"/>
  <c r="AY994" i="109"/>
  <c r="AY917" i="109"/>
  <c r="AY2121" i="109" s="1"/>
  <c r="AY875" i="109"/>
  <c r="AY2089" i="109" s="1"/>
  <c r="AZ559" i="109"/>
  <c r="BA777" i="109" s="1"/>
  <c r="AZ603" i="109"/>
  <c r="BA821" i="109" s="1"/>
  <c r="BH604" i="109"/>
  <c r="AW2320" i="109"/>
  <c r="AZ573" i="109"/>
  <c r="BA791" i="109" s="1"/>
  <c r="BD567" i="109"/>
  <c r="BE785" i="109" s="1"/>
  <c r="BH592" i="109"/>
  <c r="AZ548" i="109"/>
  <c r="BA766" i="109" s="1"/>
  <c r="BA597" i="109"/>
  <c r="BB815" i="109" s="1"/>
  <c r="AZ579" i="109"/>
  <c r="BA797" i="109" s="1"/>
  <c r="AY951" i="109"/>
  <c r="AY2154" i="109" s="1"/>
  <c r="AY996" i="109"/>
  <c r="AY2199" i="109" s="1"/>
  <c r="BG496" i="109"/>
  <c r="BH714" i="109" s="1"/>
  <c r="AX2386" i="109"/>
  <c r="BH600" i="109"/>
  <c r="AZ540" i="109"/>
  <c r="BA758" i="109" s="1"/>
  <c r="BD891" i="109"/>
  <c r="BD455" i="109"/>
  <c r="BE673" i="109" s="1"/>
  <c r="AW2417" i="109"/>
  <c r="BE576" i="109"/>
  <c r="BF794" i="109" s="1"/>
  <c r="AY1039" i="109"/>
  <c r="AY2242" i="109" s="1"/>
  <c r="BA578" i="109"/>
  <c r="BB796" i="109" s="1"/>
  <c r="BD585" i="109"/>
  <c r="BE803" i="109" s="1"/>
  <c r="AX2320" i="109"/>
  <c r="AY923" i="109"/>
  <c r="AY2127" i="109" s="1"/>
  <c r="AZ1016" i="109"/>
  <c r="AZ551" i="109"/>
  <c r="BA769" i="109" s="1"/>
  <c r="AZ987" i="109"/>
  <c r="AZ479" i="109"/>
  <c r="BA697" i="109" s="1"/>
  <c r="AY2277" i="109"/>
  <c r="AZ870" i="109"/>
  <c r="AZ2084" i="109" s="1"/>
  <c r="AX2316" i="109"/>
  <c r="AY919" i="109"/>
  <c r="AY2123" i="109" s="1"/>
  <c r="BG502" i="109"/>
  <c r="BH720" i="109" s="1"/>
  <c r="AX2249" i="109"/>
  <c r="AY2249" i="109"/>
  <c r="AX2396" i="109"/>
  <c r="AX2407" i="109"/>
  <c r="AX2405" i="109"/>
  <c r="AX2331" i="109"/>
  <c r="BC1953" i="109"/>
  <c r="AZ1916" i="109"/>
  <c r="AZ2052" i="109" s="1"/>
  <c r="AY2052" i="109"/>
  <c r="AZ2295" i="109"/>
  <c r="BA1903" i="109"/>
  <c r="BA2102" i="109" s="1"/>
  <c r="BA1919" i="109"/>
  <c r="BC1946" i="109"/>
  <c r="BB1925" i="109"/>
  <c r="BB1849" i="109"/>
  <c r="BB1926" i="109"/>
  <c r="BC1915" i="109"/>
  <c r="BC1954" i="109"/>
  <c r="AX2298" i="109"/>
  <c r="AY894" i="109"/>
  <c r="AY2105" i="109" s="1"/>
  <c r="BG458" i="109"/>
  <c r="BH676" i="109" s="1"/>
  <c r="AZ395" i="109"/>
  <c r="BA613" i="109" s="1"/>
  <c r="AY2365" i="109"/>
  <c r="AZ969" i="109"/>
  <c r="AZ2172" i="109" s="1"/>
  <c r="BG535" i="109"/>
  <c r="BH753" i="109" s="1"/>
  <c r="AY971" i="109"/>
  <c r="AY2174" i="109" s="1"/>
  <c r="BA533" i="109"/>
  <c r="BB751" i="109" s="1"/>
  <c r="AZ970" i="109"/>
  <c r="AZ2173" i="109" s="1"/>
  <c r="AX2364" i="109"/>
  <c r="AZ532" i="109"/>
  <c r="BA750" i="109" s="1"/>
  <c r="AY967" i="109"/>
  <c r="AY2170" i="109" s="1"/>
  <c r="AY968" i="109"/>
  <c r="AY2171" i="109" s="1"/>
  <c r="AZ531" i="109"/>
  <c r="BA749" i="109" s="1"/>
  <c r="AZ530" i="109"/>
  <c r="BA748" i="109" s="1"/>
  <c r="AX2363" i="109"/>
  <c r="AY962" i="109"/>
  <c r="AY2165" i="109" s="1"/>
  <c r="AZ526" i="109"/>
  <c r="BA744" i="109" s="1"/>
  <c r="AZ527" i="109"/>
  <c r="BA745" i="109" s="1"/>
  <c r="AZ963" i="109"/>
  <c r="AY2359" i="109"/>
  <c r="AX2361" i="109"/>
  <c r="AZ529" i="109"/>
  <c r="BA747" i="109" s="1"/>
  <c r="AZ528" i="109"/>
  <c r="BA746" i="109" s="1"/>
  <c r="AX2358" i="109"/>
  <c r="AY964" i="109"/>
  <c r="AY2167" i="109" s="1"/>
  <c r="AX2356" i="109"/>
  <c r="AY960" i="109"/>
  <c r="AY2163" i="109" s="1"/>
  <c r="AY607" i="109"/>
  <c r="AY608" i="109" s="1"/>
  <c r="AZ519" i="109"/>
  <c r="BA737" i="109" s="1"/>
  <c r="AW2246" i="109"/>
  <c r="AW2351" i="109"/>
  <c r="AX1043" i="109"/>
  <c r="AZ523" i="109"/>
  <c r="BA741" i="109" s="1"/>
  <c r="AZ520" i="109"/>
  <c r="BA738" i="109" s="1"/>
  <c r="AZ956" i="109"/>
  <c r="AZ522" i="109"/>
  <c r="BA740" i="109" s="1"/>
  <c r="AZ521" i="109"/>
  <c r="BA739" i="109" s="1"/>
  <c r="AY959" i="109"/>
  <c r="AY2162" i="109" s="1"/>
  <c r="AX2353" i="109"/>
  <c r="AY825" i="109"/>
  <c r="CC33" i="119" s="1"/>
  <c r="AY955" i="109"/>
  <c r="AY2158" i="109" s="1"/>
  <c r="BD524" i="109"/>
  <c r="BE742" i="109" s="1"/>
  <c r="AZ525" i="109"/>
  <c r="BA743" i="109" s="1"/>
  <c r="AZ961" i="109"/>
  <c r="AY958" i="109"/>
  <c r="AY2161" i="109" s="1"/>
  <c r="AY957" i="109"/>
  <c r="AX608" i="109"/>
  <c r="AX2354" i="109"/>
  <c r="AX2355" i="109"/>
  <c r="AQ41" i="119"/>
  <c r="AP47" i="119"/>
  <c r="AQ47" i="119" s="1"/>
  <c r="AV2439" i="109"/>
  <c r="AQ42" i="119"/>
  <c r="BE28" i="119"/>
  <c r="BE29" i="119"/>
  <c r="BG21" i="119"/>
  <c r="BF23" i="119"/>
  <c r="BC41" i="119"/>
  <c r="BC42" i="119" s="1"/>
  <c r="BD40" i="119"/>
  <c r="BD30" i="119"/>
  <c r="AO49" i="119"/>
  <c r="AQ48" i="119"/>
  <c r="AZ974" i="109" l="1"/>
  <c r="BA1032" i="109"/>
  <c r="AZ1005" i="109"/>
  <c r="AY2333" i="109"/>
  <c r="AZ831" i="109"/>
  <c r="AZ995" i="109"/>
  <c r="AZ2198" i="109" s="1"/>
  <c r="AZ2391" i="109" s="1"/>
  <c r="AY2357" i="109"/>
  <c r="AZ994" i="109"/>
  <c r="AZ2197" i="109" s="1"/>
  <c r="AZ982" i="109"/>
  <c r="AZ2185" i="109" s="1"/>
  <c r="AZ2378" i="109" s="1"/>
  <c r="AZ2201" i="109"/>
  <c r="AZ2394" i="109" s="1"/>
  <c r="BA2235" i="109"/>
  <c r="AZ921" i="109"/>
  <c r="AZ2177" i="109"/>
  <c r="BA2213" i="109"/>
  <c r="BA2406" i="109" s="1"/>
  <c r="AZ2148" i="109"/>
  <c r="AZ2341" i="109" s="1"/>
  <c r="BA2245" i="109"/>
  <c r="BA2438" i="109" s="1"/>
  <c r="AZ2208" i="109"/>
  <c r="AZ2401" i="109" s="1"/>
  <c r="AZ2159" i="109"/>
  <c r="AZ2352" i="109" s="1"/>
  <c r="AZ2166" i="109"/>
  <c r="AZ2125" i="109"/>
  <c r="AZ2318" i="109" s="1"/>
  <c r="AZ2164" i="109"/>
  <c r="AZ2058" i="109"/>
  <c r="AZ2251" i="109" s="1"/>
  <c r="AZ2190" i="109"/>
  <c r="AZ909" i="109"/>
  <c r="AY2113" i="109"/>
  <c r="AY2306" i="109" s="1"/>
  <c r="AY2212" i="109"/>
  <c r="AY2405" i="109" s="1"/>
  <c r="AY2197" i="109"/>
  <c r="AY2368" i="109"/>
  <c r="AY2423" i="109"/>
  <c r="AY2214" i="109"/>
  <c r="AY2407" i="109" s="1"/>
  <c r="AZ2365" i="109"/>
  <c r="AY2354" i="109"/>
  <c r="AZ2397" i="109"/>
  <c r="AY2371" i="109"/>
  <c r="AY2260" i="109"/>
  <c r="AZ2425" i="109"/>
  <c r="AZ2404" i="109"/>
  <c r="AY2182" i="109"/>
  <c r="AY2375" i="109" s="1"/>
  <c r="AY2226" i="109"/>
  <c r="AY2419" i="109" s="1"/>
  <c r="AZ2205" i="109"/>
  <c r="AZ2398" i="109" s="1"/>
  <c r="AY2168" i="109"/>
  <c r="AY2361" i="109" s="1"/>
  <c r="AZ2219" i="109"/>
  <c r="AZ2412" i="109" s="1"/>
  <c r="AY2115" i="109"/>
  <c r="AY2308" i="109" s="1"/>
  <c r="AY2314" i="109"/>
  <c r="AY2374" i="109"/>
  <c r="AY2266" i="109"/>
  <c r="AY2396" i="109"/>
  <c r="AY2391" i="109"/>
  <c r="AZ2193" i="109"/>
  <c r="AZ2386" i="109" s="1"/>
  <c r="AY2318" i="109"/>
  <c r="AX2306" i="109"/>
  <c r="AY2119" i="109"/>
  <c r="AY2312" i="109" s="1"/>
  <c r="AY2160" i="109"/>
  <c r="AY2353" i="109" s="1"/>
  <c r="AZ2229" i="109"/>
  <c r="AZ2422" i="109" s="1"/>
  <c r="AY2133" i="109"/>
  <c r="AY2326" i="109" s="1"/>
  <c r="AY2202" i="109"/>
  <c r="AY2395" i="109" s="1"/>
  <c r="AY2218" i="109"/>
  <c r="AY2411" i="109" s="1"/>
  <c r="AY2216" i="109"/>
  <c r="AY2409" i="109" s="1"/>
  <c r="AZ2221" i="109"/>
  <c r="AZ2414" i="109" s="1"/>
  <c r="AZ888" i="109"/>
  <c r="AZ2099" i="109" s="1"/>
  <c r="AZ2292" i="109" s="1"/>
  <c r="BA1029" i="109"/>
  <c r="BA2232" i="109" s="1"/>
  <c r="AZ1013" i="109"/>
  <c r="AZ2216" i="109" s="1"/>
  <c r="AZ1007" i="109"/>
  <c r="AZ2210" i="109" s="1"/>
  <c r="AZ2403" i="109" s="1"/>
  <c r="BA1002" i="109"/>
  <c r="BA2205" i="109" s="1"/>
  <c r="AZ1019" i="109"/>
  <c r="AZ2222" i="109" s="1"/>
  <c r="AZ2415" i="109" s="1"/>
  <c r="AZ984" i="109"/>
  <c r="AZ2187" i="109" s="1"/>
  <c r="AZ864" i="109"/>
  <c r="AZ2079" i="109" s="1"/>
  <c r="AZ2272" i="109" s="1"/>
  <c r="AZ1000" i="109"/>
  <c r="AZ905" i="109"/>
  <c r="AZ2109" i="109" s="1"/>
  <c r="BA1006" i="109"/>
  <c r="BA2209" i="109" s="1"/>
  <c r="AZ979" i="109"/>
  <c r="AZ2182" i="109" s="1"/>
  <c r="AW2439" i="109"/>
  <c r="AZ929" i="109"/>
  <c r="AZ2133" i="109" s="1"/>
  <c r="AZ1023" i="109"/>
  <c r="AZ2226" i="109" s="1"/>
  <c r="AZ927" i="109"/>
  <c r="AZ2131" i="109" s="1"/>
  <c r="AZ1039" i="109"/>
  <c r="AZ975" i="109"/>
  <c r="AZ2178" i="109" s="1"/>
  <c r="AZ999" i="109"/>
  <c r="AZ2202" i="109" s="1"/>
  <c r="AZ875" i="109"/>
  <c r="AZ2089" i="109" s="1"/>
  <c r="AZ917" i="109"/>
  <c r="AZ2121" i="109" s="1"/>
  <c r="BA977" i="109"/>
  <c r="BA2180" i="109" s="1"/>
  <c r="BA2373" i="109" s="1"/>
  <c r="AZ1011" i="109"/>
  <c r="AZ2214" i="109" s="1"/>
  <c r="AZ925" i="109"/>
  <c r="AZ2129" i="109" s="1"/>
  <c r="AZ2322" i="109" s="1"/>
  <c r="AZ2420" i="109"/>
  <c r="AY2431" i="109"/>
  <c r="AY2421" i="109"/>
  <c r="AY2292" i="109"/>
  <c r="AY2347" i="109"/>
  <c r="AY2384" i="109"/>
  <c r="AY2387" i="109"/>
  <c r="AY2331" i="109"/>
  <c r="AZ2418" i="109"/>
  <c r="AY2382" i="109"/>
  <c r="AZ2393" i="109"/>
  <c r="AY2345" i="109"/>
  <c r="AY2383" i="109"/>
  <c r="AY2372" i="109"/>
  <c r="AY2282" i="109"/>
  <c r="AZ2400" i="109"/>
  <c r="AY2324" i="109"/>
  <c r="AZ2373" i="109"/>
  <c r="AY2322" i="109"/>
  <c r="AY2427" i="109"/>
  <c r="BH502" i="109"/>
  <c r="BA559" i="109"/>
  <c r="BB777" i="109" s="1"/>
  <c r="BA2408" i="109"/>
  <c r="BB1012" i="109"/>
  <c r="BB2215" i="109" s="1"/>
  <c r="AX2392" i="109"/>
  <c r="BA515" i="109"/>
  <c r="BB733" i="109" s="1"/>
  <c r="BA564" i="109"/>
  <c r="BB782" i="109" s="1"/>
  <c r="AX2329" i="109"/>
  <c r="BA989" i="109"/>
  <c r="BB606" i="109"/>
  <c r="BC824" i="109" s="1"/>
  <c r="AZ965" i="109"/>
  <c r="AZ2168" i="109" s="1"/>
  <c r="BA870" i="109"/>
  <c r="BA2084" i="109" s="1"/>
  <c r="BA479" i="109"/>
  <c r="BB697" i="109" s="1"/>
  <c r="BA987" i="109"/>
  <c r="BA551" i="109"/>
  <c r="BB769" i="109" s="1"/>
  <c r="BB578" i="109"/>
  <c r="BC796" i="109" s="1"/>
  <c r="BF576" i="109"/>
  <c r="BG794" i="109" s="1"/>
  <c r="AY2401" i="109"/>
  <c r="AX2401" i="109"/>
  <c r="BI818" i="109"/>
  <c r="AZ996" i="109"/>
  <c r="AZ2199" i="109" s="1"/>
  <c r="AY2392" i="109"/>
  <c r="BA1033" i="109"/>
  <c r="BA603" i="109"/>
  <c r="BB821" i="109" s="1"/>
  <c r="AZ2408" i="109"/>
  <c r="AZ980" i="109"/>
  <c r="AZ2183" i="109" s="1"/>
  <c r="BA974" i="109"/>
  <c r="BA538" i="109"/>
  <c r="BB756" i="109" s="1"/>
  <c r="AY2403" i="109"/>
  <c r="BE594" i="109"/>
  <c r="BF812" i="109" s="1"/>
  <c r="AZ947" i="109"/>
  <c r="AZ2150" i="109" s="1"/>
  <c r="BA477" i="109"/>
  <c r="BB695" i="109" s="1"/>
  <c r="BA918" i="109"/>
  <c r="BA2122" i="109" s="1"/>
  <c r="AZ2315" i="109"/>
  <c r="BA945" i="109"/>
  <c r="BA509" i="109"/>
  <c r="BB727" i="109" s="1"/>
  <c r="AZ983" i="109"/>
  <c r="AZ2186" i="109" s="1"/>
  <c r="AZ951" i="109"/>
  <c r="AZ2154" i="109" s="1"/>
  <c r="BA536" i="109"/>
  <c r="BB754" i="109" s="1"/>
  <c r="AZ846" i="109"/>
  <c r="AZ2067" i="109" s="1"/>
  <c r="BA2424" i="109"/>
  <c r="BB1028" i="109"/>
  <c r="BB2231" i="109" s="1"/>
  <c r="AY2413" i="109"/>
  <c r="AZ1017" i="109"/>
  <c r="AZ2220" i="109" s="1"/>
  <c r="BA475" i="109"/>
  <c r="BB693" i="109" s="1"/>
  <c r="BA452" i="109"/>
  <c r="BB670" i="109" s="1"/>
  <c r="BA587" i="109"/>
  <c r="BB805" i="109" s="1"/>
  <c r="AZ1027" i="109"/>
  <c r="AZ2230" i="109" s="1"/>
  <c r="AZ986" i="109"/>
  <c r="AZ2189" i="109" s="1"/>
  <c r="AZ2382" i="109" s="1"/>
  <c r="BA1041" i="109"/>
  <c r="BA2244" i="109" s="1"/>
  <c r="BA2437" i="109" s="1"/>
  <c r="BA501" i="109"/>
  <c r="BB719" i="109" s="1"/>
  <c r="BB993" i="109"/>
  <c r="BB2196" i="109" s="1"/>
  <c r="BA577" i="109"/>
  <c r="BB795" i="109" s="1"/>
  <c r="BA543" i="109"/>
  <c r="BB761" i="109" s="1"/>
  <c r="BA2381" i="109"/>
  <c r="BB985" i="109"/>
  <c r="BB2188" i="109" s="1"/>
  <c r="BA546" i="109"/>
  <c r="BB764" i="109" s="1"/>
  <c r="BB1032" i="109"/>
  <c r="BB596" i="109"/>
  <c r="BC814" i="109" s="1"/>
  <c r="BA416" i="109"/>
  <c r="BB634" i="109" s="1"/>
  <c r="AZ2430" i="109"/>
  <c r="AZ2286" i="109"/>
  <c r="BA880" i="109"/>
  <c r="BA2093" i="109" s="1"/>
  <c r="AX2340" i="109"/>
  <c r="BA505" i="109"/>
  <c r="BB723" i="109" s="1"/>
  <c r="AY2388" i="109"/>
  <c r="AZ992" i="109"/>
  <c r="AZ2195" i="109" s="1"/>
  <c r="BB590" i="109"/>
  <c r="BC808" i="109" s="1"/>
  <c r="BA1024" i="109"/>
  <c r="BA2227" i="109" s="1"/>
  <c r="BA2420" i="109" s="1"/>
  <c r="AZ2402" i="109"/>
  <c r="BH512" i="109"/>
  <c r="BA518" i="109"/>
  <c r="BB736" i="109" s="1"/>
  <c r="BA602" i="109"/>
  <c r="BB820" i="109" s="1"/>
  <c r="BA480" i="109"/>
  <c r="BB698" i="109" s="1"/>
  <c r="BA499" i="109"/>
  <c r="BB717" i="109" s="1"/>
  <c r="BB582" i="109"/>
  <c r="BC800" i="109" s="1"/>
  <c r="BA575" i="109"/>
  <c r="BB793" i="109" s="1"/>
  <c r="BI810" i="109"/>
  <c r="BA544" i="109"/>
  <c r="BB762" i="109" s="1"/>
  <c r="BB1010" i="109"/>
  <c r="BB574" i="109"/>
  <c r="BC792" i="109" s="1"/>
  <c r="BA428" i="109"/>
  <c r="BB646" i="109" s="1"/>
  <c r="BF601" i="109"/>
  <c r="BG819" i="109" s="1"/>
  <c r="AZ978" i="109"/>
  <c r="AZ2181" i="109" s="1"/>
  <c r="BE483" i="109"/>
  <c r="BF701" i="109" s="1"/>
  <c r="AZ2277" i="109"/>
  <c r="AZ915" i="109"/>
  <c r="AZ2119" i="109" s="1"/>
  <c r="BA1014" i="109"/>
  <c r="BA2217" i="109" s="1"/>
  <c r="AZ976" i="109"/>
  <c r="BH496" i="109"/>
  <c r="BA579" i="109"/>
  <c r="BB797" i="109" s="1"/>
  <c r="BB597" i="109"/>
  <c r="BC815" i="109" s="1"/>
  <c r="BE567" i="109"/>
  <c r="BF785" i="109" s="1"/>
  <c r="BA573" i="109"/>
  <c r="BB791" i="109" s="1"/>
  <c r="BA469" i="109"/>
  <c r="BB687" i="109" s="1"/>
  <c r="BH434" i="109"/>
  <c r="BB973" i="109"/>
  <c r="BB2176" i="109" s="1"/>
  <c r="BA589" i="109"/>
  <c r="BB807" i="109" s="1"/>
  <c r="BA562" i="109"/>
  <c r="BB780" i="109" s="1"/>
  <c r="BA571" i="109"/>
  <c r="BB789" i="109" s="1"/>
  <c r="AZ913" i="109"/>
  <c r="AY2379" i="109"/>
  <c r="AZ972" i="109"/>
  <c r="AZ2175" i="109" s="1"/>
  <c r="BH508" i="109"/>
  <c r="BA481" i="109"/>
  <c r="BB699" i="109" s="1"/>
  <c r="BA410" i="109"/>
  <c r="BB628" i="109" s="1"/>
  <c r="BB565" i="109"/>
  <c r="BC783" i="109" s="1"/>
  <c r="BA938" i="109"/>
  <c r="BA2141" i="109" s="1"/>
  <c r="AY2346" i="109"/>
  <c r="AZ950" i="109"/>
  <c r="AZ2153" i="109" s="1"/>
  <c r="AZ2406" i="109"/>
  <c r="AZ911" i="109"/>
  <c r="AZ2115" i="109" s="1"/>
  <c r="BB598" i="109"/>
  <c r="BC816" i="109" s="1"/>
  <c r="BA1005" i="109"/>
  <c r="BA569" i="109"/>
  <c r="BB787" i="109" s="1"/>
  <c r="AZ1031" i="109"/>
  <c r="AZ2234" i="109" s="1"/>
  <c r="AY2315" i="109"/>
  <c r="AZ2336" i="109"/>
  <c r="BA940" i="109"/>
  <c r="BA2143" i="109" s="1"/>
  <c r="AZ937" i="109"/>
  <c r="AZ2140" i="109" s="1"/>
  <c r="AZ988" i="109"/>
  <c r="AZ2191" i="109" s="1"/>
  <c r="AZ2385" i="109"/>
  <c r="BA2389" i="109"/>
  <c r="BA583" i="109"/>
  <c r="BB801" i="109" s="1"/>
  <c r="AZ952" i="109"/>
  <c r="AZ2155" i="109" s="1"/>
  <c r="BA921" i="109"/>
  <c r="BA485" i="109"/>
  <c r="BB703" i="109" s="1"/>
  <c r="BA470" i="109"/>
  <c r="BB688" i="109" s="1"/>
  <c r="BB561" i="109"/>
  <c r="BC779" i="109" s="1"/>
  <c r="BB580" i="109"/>
  <c r="BC798" i="109" s="1"/>
  <c r="BE581" i="109"/>
  <c r="BF799" i="109" s="1"/>
  <c r="AZ852" i="109"/>
  <c r="AZ2073" i="109" s="1"/>
  <c r="AZ944" i="109"/>
  <c r="AZ2147" i="109" s="1"/>
  <c r="AY2340" i="109"/>
  <c r="AZ941" i="109"/>
  <c r="AZ2144" i="109" s="1"/>
  <c r="BB545" i="109"/>
  <c r="BC763" i="109" s="1"/>
  <c r="BA1026" i="109"/>
  <c r="BA2229" i="109" s="1"/>
  <c r="BB570" i="109"/>
  <c r="BC788" i="109" s="1"/>
  <c r="BB586" i="109"/>
  <c r="BC804" i="109" s="1"/>
  <c r="AZ954" i="109"/>
  <c r="AZ2157" i="109" s="1"/>
  <c r="BA2433" i="109"/>
  <c r="BB1037" i="109"/>
  <c r="BB2240" i="109" s="1"/>
  <c r="AZ1038" i="109"/>
  <c r="AZ2241" i="109" s="1"/>
  <c r="AY2349" i="109"/>
  <c r="AZ953" i="109"/>
  <c r="AZ2156" i="109" s="1"/>
  <c r="BA513" i="109"/>
  <c r="BB731" i="109" s="1"/>
  <c r="AZ916" i="109"/>
  <c r="AZ935" i="109"/>
  <c r="AZ2138" i="109" s="1"/>
  <c r="AY2272" i="109"/>
  <c r="AZ919" i="109"/>
  <c r="AZ2123" i="109" s="1"/>
  <c r="AY2378" i="109"/>
  <c r="AX2378" i="109"/>
  <c r="AZ923" i="109"/>
  <c r="AZ2127" i="109" s="1"/>
  <c r="BE585" i="109"/>
  <c r="BF803" i="109" s="1"/>
  <c r="BE891" i="109"/>
  <c r="BE455" i="109"/>
  <c r="BF673" i="109" s="1"/>
  <c r="BA540" i="109"/>
  <c r="BB758" i="109" s="1"/>
  <c r="AZ1015" i="109"/>
  <c r="AZ2218" i="109" s="1"/>
  <c r="AY2380" i="109"/>
  <c r="AZ1009" i="109"/>
  <c r="BI822" i="109"/>
  <c r="BA2369" i="109"/>
  <c r="AZ1025" i="109"/>
  <c r="AZ2228" i="109" s="1"/>
  <c r="AY2426" i="109"/>
  <c r="AZ1030" i="109"/>
  <c r="AZ2233" i="109" s="1"/>
  <c r="BA439" i="109"/>
  <c r="BB657" i="109" s="1"/>
  <c r="AZ942" i="109"/>
  <c r="AZ2145" i="109" s="1"/>
  <c r="BB1020" i="109"/>
  <c r="BB2223" i="109" s="1"/>
  <c r="AZ866" i="109"/>
  <c r="AZ2081" i="109" s="1"/>
  <c r="BA493" i="109"/>
  <c r="BB711" i="109" s="1"/>
  <c r="BA1004" i="109"/>
  <c r="BA2207" i="109" s="1"/>
  <c r="BA542" i="109"/>
  <c r="BB760" i="109" s="1"/>
  <c r="AZ932" i="109"/>
  <c r="AZ2136" i="109" s="1"/>
  <c r="BB989" i="109"/>
  <c r="BB553" i="109"/>
  <c r="BC771" i="109" s="1"/>
  <c r="BI767" i="109"/>
  <c r="BA1001" i="109"/>
  <c r="AY2417" i="109"/>
  <c r="AZ1021" i="109"/>
  <c r="AZ2224" i="109" s="1"/>
  <c r="BE514" i="109"/>
  <c r="BF732" i="109" s="1"/>
  <c r="BA539" i="109"/>
  <c r="BB757" i="109" s="1"/>
  <c r="BB593" i="109"/>
  <c r="BC811" i="109" s="1"/>
  <c r="BB1029" i="109"/>
  <c r="BA1034" i="109"/>
  <c r="BA595" i="109"/>
  <c r="BB813" i="109" s="1"/>
  <c r="AZ946" i="109"/>
  <c r="AZ2149" i="109" s="1"/>
  <c r="AY2342" i="109"/>
  <c r="BB393" i="109"/>
  <c r="BC611" i="109" s="1"/>
  <c r="BA927" i="109"/>
  <c r="BA491" i="109"/>
  <c r="BB709" i="109" s="1"/>
  <c r="BA2432" i="109"/>
  <c r="BB1036" i="109"/>
  <c r="BB2239" i="109" s="1"/>
  <c r="BA552" i="109"/>
  <c r="BB770" i="109" s="1"/>
  <c r="BB541" i="109"/>
  <c r="BC759" i="109" s="1"/>
  <c r="AZ839" i="109"/>
  <c r="AZ2060" i="109" s="1"/>
  <c r="BH556" i="109"/>
  <c r="AZ991" i="109"/>
  <c r="AZ2194" i="109" s="1"/>
  <c r="AZ906" i="109"/>
  <c r="AZ2110" i="109" s="1"/>
  <c r="BA997" i="109"/>
  <c r="BA1016" i="109"/>
  <c r="BA2219" i="109" s="1"/>
  <c r="BA981" i="109"/>
  <c r="BA2184" i="109" s="1"/>
  <c r="BA507" i="109"/>
  <c r="BB725" i="109" s="1"/>
  <c r="BA489" i="109"/>
  <c r="BB707" i="109" s="1"/>
  <c r="BA1022" i="109"/>
  <c r="BA563" i="109"/>
  <c r="BB781" i="109" s="1"/>
  <c r="BA1008" i="109"/>
  <c r="BA2211" i="109" s="1"/>
  <c r="AZ949" i="109"/>
  <c r="AZ1035" i="109"/>
  <c r="AZ2238" i="109" s="1"/>
  <c r="BF557" i="109"/>
  <c r="BG775" i="109" s="1"/>
  <c r="BA2436" i="109"/>
  <c r="BB1040" i="109"/>
  <c r="BB2243" i="109" s="1"/>
  <c r="AZ2429" i="109"/>
  <c r="AZ2437" i="109"/>
  <c r="AZ2410" i="109"/>
  <c r="BA548" i="109"/>
  <c r="BB766" i="109" s="1"/>
  <c r="AX2343" i="109"/>
  <c r="AY2343" i="109"/>
  <c r="BB568" i="109"/>
  <c r="BC786" i="109" s="1"/>
  <c r="BA591" i="109"/>
  <c r="BB809" i="109" s="1"/>
  <c r="AY2399" i="109"/>
  <c r="AZ1003" i="109"/>
  <c r="AZ2206" i="109" s="1"/>
  <c r="BA550" i="109"/>
  <c r="BB768" i="109" s="1"/>
  <c r="BB605" i="109"/>
  <c r="BC823" i="109" s="1"/>
  <c r="BI755" i="109"/>
  <c r="BB566" i="109"/>
  <c r="BC784" i="109" s="1"/>
  <c r="BA829" i="109"/>
  <c r="AY2435" i="109"/>
  <c r="BH403" i="109"/>
  <c r="BE517" i="109"/>
  <c r="BF735" i="109" s="1"/>
  <c r="BA555" i="109"/>
  <c r="BB773" i="109" s="1"/>
  <c r="BH547" i="109"/>
  <c r="BA558" i="109"/>
  <c r="BB776" i="109" s="1"/>
  <c r="BB588" i="109"/>
  <c r="BC806" i="109" s="1"/>
  <c r="AZ943" i="109"/>
  <c r="AZ2146" i="109" s="1"/>
  <c r="AY2350" i="109"/>
  <c r="AZ948" i="109"/>
  <c r="AZ2151" i="109" s="1"/>
  <c r="AY2434" i="109"/>
  <c r="BA554" i="109"/>
  <c r="BB772" i="109" s="1"/>
  <c r="BB572" i="109"/>
  <c r="BC790" i="109" s="1"/>
  <c r="AY2313" i="109"/>
  <c r="BA1018" i="109"/>
  <c r="BA2221" i="109" s="1"/>
  <c r="BA599" i="109"/>
  <c r="BB817" i="109" s="1"/>
  <c r="BH444" i="109"/>
  <c r="BD1954" i="109"/>
  <c r="BC1926" i="109"/>
  <c r="BA1916" i="109"/>
  <c r="BC1925" i="109"/>
  <c r="BD1946" i="109"/>
  <c r="BA2295" i="109"/>
  <c r="BB1903" i="109"/>
  <c r="BB2102" i="109" s="1"/>
  <c r="BD1915" i="109"/>
  <c r="BD1953" i="109"/>
  <c r="BC1849" i="109"/>
  <c r="BB1919" i="109"/>
  <c r="AZ894" i="109"/>
  <c r="AZ2105" i="109" s="1"/>
  <c r="BH458" i="109"/>
  <c r="AY2251" i="109"/>
  <c r="BA395" i="109"/>
  <c r="BB613" i="109" s="1"/>
  <c r="AZ962" i="109"/>
  <c r="AZ2165" i="109" s="1"/>
  <c r="AZ968" i="109"/>
  <c r="AZ957" i="109"/>
  <c r="AZ2160" i="109" s="1"/>
  <c r="AZ967" i="109"/>
  <c r="AZ2170" i="109" s="1"/>
  <c r="AZ959" i="109"/>
  <c r="AZ2162" i="109" s="1"/>
  <c r="BB533" i="109"/>
  <c r="BC751" i="109" s="1"/>
  <c r="BA970" i="109"/>
  <c r="BA2173" i="109" s="1"/>
  <c r="AZ971" i="109"/>
  <c r="AZ2174" i="109" s="1"/>
  <c r="BH535" i="109"/>
  <c r="AY2366" i="109"/>
  <c r="AX2367" i="109"/>
  <c r="BA969" i="109"/>
  <c r="BA2172" i="109" s="1"/>
  <c r="BA530" i="109"/>
  <c r="BB748" i="109" s="1"/>
  <c r="BA532" i="109"/>
  <c r="BB750" i="109" s="1"/>
  <c r="AZ966" i="109"/>
  <c r="AZ2169" i="109" s="1"/>
  <c r="BA531" i="109"/>
  <c r="BB749" i="109" s="1"/>
  <c r="AY2363" i="109"/>
  <c r="AY2362" i="109"/>
  <c r="AY2364" i="109"/>
  <c r="AY2360" i="109"/>
  <c r="AZ964" i="109"/>
  <c r="BA527" i="109"/>
  <c r="BB745" i="109" s="1"/>
  <c r="BA963" i="109"/>
  <c r="BA526" i="109"/>
  <c r="BB744" i="109" s="1"/>
  <c r="BA529" i="109"/>
  <c r="BB747" i="109" s="1"/>
  <c r="AY2358" i="109"/>
  <c r="BA528" i="109"/>
  <c r="BB746" i="109" s="1"/>
  <c r="BA525" i="109"/>
  <c r="BB743" i="109" s="1"/>
  <c r="AY2351" i="109"/>
  <c r="AY1043" i="109"/>
  <c r="AZ958" i="109"/>
  <c r="AZ2161" i="109" s="1"/>
  <c r="AX2246" i="109"/>
  <c r="AY2356" i="109"/>
  <c r="AZ960" i="109"/>
  <c r="AZ2163" i="109" s="1"/>
  <c r="BE524" i="109"/>
  <c r="BF742" i="109" s="1"/>
  <c r="BA522" i="109"/>
  <c r="BB740" i="109" s="1"/>
  <c r="BA956" i="109"/>
  <c r="BA520" i="109"/>
  <c r="BB738" i="109" s="1"/>
  <c r="BA523" i="109"/>
  <c r="BB741" i="109" s="1"/>
  <c r="AZ607" i="109"/>
  <c r="AZ608" i="109" s="1"/>
  <c r="BA519" i="109"/>
  <c r="BB737" i="109" s="1"/>
  <c r="AY2355" i="109"/>
  <c r="BA521" i="109"/>
  <c r="BB739" i="109" s="1"/>
  <c r="AX2351" i="109"/>
  <c r="AZ825" i="109"/>
  <c r="CD33" i="119" s="1"/>
  <c r="AZ955" i="109"/>
  <c r="AZ2158" i="109" s="1"/>
  <c r="AP49" i="119"/>
  <c r="AQ49" i="119" s="1"/>
  <c r="BH21" i="119"/>
  <c r="BG23" i="119"/>
  <c r="BG25" i="119" s="1"/>
  <c r="BD41" i="119"/>
  <c r="BD47" i="119" s="1"/>
  <c r="BF25" i="119"/>
  <c r="BC48" i="119"/>
  <c r="BC47" i="119"/>
  <c r="BE30" i="119"/>
  <c r="BE40" i="119"/>
  <c r="BA929" i="109" l="1"/>
  <c r="BA2133" i="109" s="1"/>
  <c r="BA2326" i="109" s="1"/>
  <c r="BA905" i="109"/>
  <c r="BA999" i="109"/>
  <c r="BA2202" i="109" s="1"/>
  <c r="BA2334" i="109"/>
  <c r="AZ2333" i="109"/>
  <c r="BA984" i="109"/>
  <c r="BA2187" i="109" s="1"/>
  <c r="BA2380" i="109" s="1"/>
  <c r="BA925" i="109"/>
  <c r="BA2129" i="109" s="1"/>
  <c r="BA2322" i="109" s="1"/>
  <c r="BA864" i="109"/>
  <c r="BA979" i="109"/>
  <c r="BB1024" i="109"/>
  <c r="BA916" i="109"/>
  <c r="BA2120" i="109" s="1"/>
  <c r="BA980" i="109"/>
  <c r="BA2183" i="109" s="1"/>
  <c r="BA2376" i="109" s="1"/>
  <c r="AZ2419" i="109"/>
  <c r="BA1013" i="109"/>
  <c r="BA2398" i="109"/>
  <c r="AZ2407" i="109"/>
  <c r="BA888" i="109"/>
  <c r="BA2177" i="109"/>
  <c r="BA2370" i="109" s="1"/>
  <c r="BA1023" i="109"/>
  <c r="BA2226" i="109" s="1"/>
  <c r="BA2419" i="109" s="1"/>
  <c r="BB1041" i="109"/>
  <c r="BB2244" i="109" s="1"/>
  <c r="BA1019" i="109"/>
  <c r="BA2222" i="109" s="1"/>
  <c r="BA2415" i="109" s="1"/>
  <c r="BA2208" i="109"/>
  <c r="BA2079" i="109"/>
  <c r="BA2109" i="109"/>
  <c r="BA2302" i="109" s="1"/>
  <c r="BA2182" i="109"/>
  <c r="BA2375" i="109" s="1"/>
  <c r="BA2148" i="109"/>
  <c r="BA2341" i="109" s="1"/>
  <c r="BA2190" i="109"/>
  <c r="BA2383" i="109" s="1"/>
  <c r="BA2166" i="109"/>
  <c r="BA2359" i="109" s="1"/>
  <c r="BB2232" i="109"/>
  <c r="BA976" i="109"/>
  <c r="BA2179" i="109" s="1"/>
  <c r="BA2125" i="109"/>
  <c r="BB2235" i="109"/>
  <c r="BB2428" i="109" s="1"/>
  <c r="BA2216" i="109"/>
  <c r="BA2099" i="109"/>
  <c r="BA2292" i="109" s="1"/>
  <c r="AZ2120" i="109"/>
  <c r="BA2056" i="109"/>
  <c r="BA2249" i="109" s="1"/>
  <c r="AZ2212" i="109"/>
  <c r="AZ2405" i="109" s="1"/>
  <c r="AZ2152" i="109"/>
  <c r="AZ2345" i="109" s="1"/>
  <c r="AZ2117" i="109"/>
  <c r="AZ2310" i="109" s="1"/>
  <c r="AZ2376" i="109"/>
  <c r="BA2159" i="109"/>
  <c r="BA2352" i="109" s="1"/>
  <c r="AZ2358" i="109"/>
  <c r="BB2227" i="109"/>
  <c r="AZ2387" i="109"/>
  <c r="BA2131" i="109"/>
  <c r="BA2324" i="109" s="1"/>
  <c r="BB2192" i="109"/>
  <c r="BA2410" i="109"/>
  <c r="BB2213" i="109"/>
  <c r="BB2406" i="109" s="1"/>
  <c r="AZ2375" i="109"/>
  <c r="BA2225" i="109"/>
  <c r="BA2418" i="109" s="1"/>
  <c r="AZ2179" i="109"/>
  <c r="AZ2372" i="109" s="1"/>
  <c r="BA2200" i="109"/>
  <c r="BA2393" i="109" s="1"/>
  <c r="BA2237" i="109"/>
  <c r="BA2430" i="109" s="1"/>
  <c r="BA2204" i="109"/>
  <c r="BA2397" i="109" s="1"/>
  <c r="AZ2242" i="109"/>
  <c r="AZ2435" i="109" s="1"/>
  <c r="AZ2171" i="109"/>
  <c r="AZ2364" i="109" s="1"/>
  <c r="AZ2354" i="109"/>
  <c r="AZ2431" i="109"/>
  <c r="BA2412" i="109"/>
  <c r="BA2400" i="109"/>
  <c r="BB1033" i="109"/>
  <c r="BB2236" i="109" s="1"/>
  <c r="AZ2312" i="109"/>
  <c r="AZ2203" i="109"/>
  <c r="AZ2396" i="109" s="1"/>
  <c r="BA2192" i="109"/>
  <c r="BA2385" i="109" s="1"/>
  <c r="BA2236" i="109"/>
  <c r="BA2429" i="109" s="1"/>
  <c r="AZ2167" i="109"/>
  <c r="AZ2360" i="109" s="1"/>
  <c r="BA909" i="109"/>
  <c r="AZ2113" i="109"/>
  <c r="BB1008" i="109"/>
  <c r="BB2211" i="109" s="1"/>
  <c r="BB2404" i="109" s="1"/>
  <c r="BA1000" i="109"/>
  <c r="BA2203" i="109" s="1"/>
  <c r="BA959" i="109"/>
  <c r="BA2162" i="109" s="1"/>
  <c r="BA2355" i="109" s="1"/>
  <c r="AX2439" i="109"/>
  <c r="BB1004" i="109"/>
  <c r="BB2207" i="109" s="1"/>
  <c r="BA978" i="109"/>
  <c r="BA2181" i="109" s="1"/>
  <c r="BA2374" i="109" s="1"/>
  <c r="BA957" i="109"/>
  <c r="BA2160" i="109" s="1"/>
  <c r="BA1039" i="109"/>
  <c r="BA2242" i="109" s="1"/>
  <c r="BA875" i="109"/>
  <c r="BA2089" i="109" s="1"/>
  <c r="BA1031" i="109"/>
  <c r="BA846" i="109"/>
  <c r="BA2067" i="109" s="1"/>
  <c r="BA2260" i="109" s="1"/>
  <c r="AZ2421" i="109"/>
  <c r="AZ2434" i="109"/>
  <c r="AZ2308" i="109"/>
  <c r="AZ2411" i="109"/>
  <c r="AZ2331" i="109"/>
  <c r="BA2422" i="109"/>
  <c r="AZ2337" i="109"/>
  <c r="AZ2266" i="109"/>
  <c r="AZ2368" i="109"/>
  <c r="BA2414" i="109"/>
  <c r="AZ2339" i="109"/>
  <c r="BA2377" i="109"/>
  <c r="AZ2350" i="109"/>
  <c r="AZ2347" i="109"/>
  <c r="BI662" i="109"/>
  <c r="BB599" i="109"/>
  <c r="BC817" i="109" s="1"/>
  <c r="BC588" i="109"/>
  <c r="BD806" i="109" s="1"/>
  <c r="BA994" i="109"/>
  <c r="BA2197" i="109" s="1"/>
  <c r="BA2390" i="109" s="1"/>
  <c r="BB1002" i="109"/>
  <c r="BB591" i="109"/>
  <c r="BC809" i="109" s="1"/>
  <c r="BC393" i="109"/>
  <c r="BD611" i="109" s="1"/>
  <c r="BA946" i="109"/>
  <c r="BA2149" i="109" s="1"/>
  <c r="BA2425" i="109"/>
  <c r="BA975" i="109"/>
  <c r="BA2178" i="109" s="1"/>
  <c r="BC989" i="109"/>
  <c r="BC553" i="109"/>
  <c r="BD771" i="109" s="1"/>
  <c r="AY2274" i="109"/>
  <c r="BB540" i="109"/>
  <c r="BC758" i="109" s="1"/>
  <c r="AY2320" i="109"/>
  <c r="AY2316" i="109"/>
  <c r="BC1037" i="109"/>
  <c r="BC2240" i="109" s="1"/>
  <c r="BB1022" i="109"/>
  <c r="BB2225" i="109" s="1"/>
  <c r="BB1006" i="109"/>
  <c r="BB2209" i="109" s="1"/>
  <c r="BC545" i="109"/>
  <c r="BD763" i="109" s="1"/>
  <c r="BC561" i="109"/>
  <c r="BD779" i="109" s="1"/>
  <c r="BA906" i="109"/>
  <c r="BA2110" i="109" s="1"/>
  <c r="BA2336" i="109"/>
  <c r="BB940" i="109"/>
  <c r="BB2143" i="109" s="1"/>
  <c r="BB938" i="109"/>
  <c r="BB2141" i="109" s="1"/>
  <c r="BB1001" i="109"/>
  <c r="BB2204" i="109" s="1"/>
  <c r="BB410" i="109"/>
  <c r="BC628" i="109" s="1"/>
  <c r="BA917" i="109"/>
  <c r="BA2121" i="109" s="1"/>
  <c r="BA1025" i="109"/>
  <c r="BA2228" i="109" s="1"/>
  <c r="BF567" i="109"/>
  <c r="BG785" i="109" s="1"/>
  <c r="BC597" i="109"/>
  <c r="BD815" i="109" s="1"/>
  <c r="BF483" i="109"/>
  <c r="BG701" i="109" s="1"/>
  <c r="BC574" i="109"/>
  <c r="BD792" i="109" s="1"/>
  <c r="BB980" i="109"/>
  <c r="BB544" i="109"/>
  <c r="BC762" i="109" s="1"/>
  <c r="BA1011" i="109"/>
  <c r="BC582" i="109"/>
  <c r="BD800" i="109" s="1"/>
  <c r="BA935" i="109"/>
  <c r="BA2138" i="109" s="1"/>
  <c r="BB518" i="109"/>
  <c r="BC736" i="109" s="1"/>
  <c r="BI730" i="109"/>
  <c r="BB2381" i="109"/>
  <c r="BC985" i="109"/>
  <c r="BC2188" i="109" s="1"/>
  <c r="BB543" i="109"/>
  <c r="BC761" i="109" s="1"/>
  <c r="BB452" i="109"/>
  <c r="BC670" i="109" s="1"/>
  <c r="BB475" i="109"/>
  <c r="BC693" i="109" s="1"/>
  <c r="BB2424" i="109"/>
  <c r="BC1028" i="109"/>
  <c r="BC2231" i="109" s="1"/>
  <c r="BB536" i="109"/>
  <c r="BC754" i="109" s="1"/>
  <c r="BA983" i="109"/>
  <c r="BA2186" i="109" s="1"/>
  <c r="BB538" i="109"/>
  <c r="BC756" i="109" s="1"/>
  <c r="BC578" i="109"/>
  <c r="BD796" i="109" s="1"/>
  <c r="BA2277" i="109"/>
  <c r="BB870" i="109"/>
  <c r="BB2084" i="109" s="1"/>
  <c r="BB564" i="109"/>
  <c r="BC782" i="109" s="1"/>
  <c r="BA951" i="109"/>
  <c r="BA2154" i="109" s="1"/>
  <c r="BI720" i="109"/>
  <c r="BB554" i="109"/>
  <c r="BC772" i="109" s="1"/>
  <c r="AZ2344" i="109"/>
  <c r="BA948" i="109"/>
  <c r="BA2151" i="109" s="1"/>
  <c r="BB555" i="109"/>
  <c r="BC773" i="109" s="1"/>
  <c r="BC566" i="109"/>
  <c r="BD784" i="109" s="1"/>
  <c r="BB550" i="109"/>
  <c r="BC768" i="109" s="1"/>
  <c r="BA1003" i="109"/>
  <c r="BA2206" i="109" s="1"/>
  <c r="BB548" i="109"/>
  <c r="BC766" i="109" s="1"/>
  <c r="BG557" i="109"/>
  <c r="BH775" i="109" s="1"/>
  <c r="AZ2395" i="109"/>
  <c r="BI774" i="109"/>
  <c r="BA988" i="109"/>
  <c r="BA2191" i="109" s="1"/>
  <c r="BB829" i="109"/>
  <c r="BB539" i="109"/>
  <c r="BC757" i="109" s="1"/>
  <c r="AZ2374" i="109"/>
  <c r="BA866" i="109"/>
  <c r="BA2081" i="109" s="1"/>
  <c r="AZ2274" i="109"/>
  <c r="BB439" i="109"/>
  <c r="BC657" i="109" s="1"/>
  <c r="BB513" i="109"/>
  <c r="BC731" i="109" s="1"/>
  <c r="BA2404" i="109"/>
  <c r="BC586" i="109"/>
  <c r="BD804" i="109" s="1"/>
  <c r="BB981" i="109"/>
  <c r="BB2184" i="109" s="1"/>
  <c r="BA944" i="109"/>
  <c r="BA2147" i="109" s="1"/>
  <c r="AZ2340" i="109"/>
  <c r="BC580" i="109"/>
  <c r="BD798" i="109" s="1"/>
  <c r="BB997" i="109"/>
  <c r="BB2200" i="109" s="1"/>
  <c r="BB583" i="109"/>
  <c r="BC801" i="109" s="1"/>
  <c r="BC598" i="109"/>
  <c r="BD816" i="109" s="1"/>
  <c r="BB562" i="109"/>
  <c r="BC780" i="109" s="1"/>
  <c r="BB589" i="109"/>
  <c r="BC807" i="109" s="1"/>
  <c r="BB469" i="109"/>
  <c r="BC687" i="109" s="1"/>
  <c r="BA1009" i="109"/>
  <c r="BA2212" i="109" s="1"/>
  <c r="BB864" i="109"/>
  <c r="BB428" i="109"/>
  <c r="BC646" i="109" s="1"/>
  <c r="BB575" i="109"/>
  <c r="BC793" i="109" s="1"/>
  <c r="BB1018" i="109"/>
  <c r="BB2221" i="109" s="1"/>
  <c r="BB602" i="109"/>
  <c r="BC820" i="109" s="1"/>
  <c r="BA954" i="109"/>
  <c r="BB1026" i="109"/>
  <c r="BB2229" i="109" s="1"/>
  <c r="BA2428" i="109"/>
  <c r="BB2389" i="109"/>
  <c r="BC993" i="109"/>
  <c r="BC2196" i="109" s="1"/>
  <c r="BB501" i="109"/>
  <c r="BC719" i="109" s="1"/>
  <c r="BB587" i="109"/>
  <c r="BC805" i="109" s="1"/>
  <c r="BA911" i="109"/>
  <c r="BA2115" i="109" s="1"/>
  <c r="BA972" i="109"/>
  <c r="BA2175" i="109" s="1"/>
  <c r="AZ2379" i="109"/>
  <c r="BA947" i="109"/>
  <c r="BA2150" i="109" s="1"/>
  <c r="BB603" i="109"/>
  <c r="BC821" i="109" s="1"/>
  <c r="BG576" i="109"/>
  <c r="BH794" i="109" s="1"/>
  <c r="BB1014" i="109"/>
  <c r="BB1042" i="109"/>
  <c r="BB2245" i="109" s="1"/>
  <c r="AY2329" i="109"/>
  <c r="AZ2384" i="109"/>
  <c r="BA990" i="109"/>
  <c r="BA2193" i="109" s="1"/>
  <c r="AY2344" i="109"/>
  <c r="BA991" i="109"/>
  <c r="BF517" i="109"/>
  <c r="BG735" i="109" s="1"/>
  <c r="BI621" i="109"/>
  <c r="BC605" i="109"/>
  <c r="BD823" i="109" s="1"/>
  <c r="BA986" i="109"/>
  <c r="AZ2399" i="109"/>
  <c r="BC568" i="109"/>
  <c r="BD786" i="109" s="1"/>
  <c r="BB2436" i="109"/>
  <c r="BC1040" i="109"/>
  <c r="BC2243" i="109" s="1"/>
  <c r="BB999" i="109"/>
  <c r="BB563" i="109"/>
  <c r="BC781" i="109" s="1"/>
  <c r="BB507" i="109"/>
  <c r="BC725" i="109" s="1"/>
  <c r="AZ2253" i="109"/>
  <c r="BA839" i="109"/>
  <c r="BA2060" i="109" s="1"/>
  <c r="BC541" i="109"/>
  <c r="BD759" i="109" s="1"/>
  <c r="BB552" i="109"/>
  <c r="BC770" i="109" s="1"/>
  <c r="BB927" i="109"/>
  <c r="BB491" i="109"/>
  <c r="BC709" i="109" s="1"/>
  <c r="BB595" i="109"/>
  <c r="BC813" i="109" s="1"/>
  <c r="BC593" i="109"/>
  <c r="BD811" i="109" s="1"/>
  <c r="AZ2417" i="109"/>
  <c r="BA1021" i="109"/>
  <c r="BA2224" i="109" s="1"/>
  <c r="AZ2326" i="109"/>
  <c r="BB2416" i="109"/>
  <c r="BC1020" i="109"/>
  <c r="BC2223" i="109" s="1"/>
  <c r="BA942" i="109"/>
  <c r="BA2145" i="109" s="1"/>
  <c r="AZ2338" i="109"/>
  <c r="BF891" i="109"/>
  <c r="BF455" i="109"/>
  <c r="BG673" i="109" s="1"/>
  <c r="BF585" i="109"/>
  <c r="BG803" i="109" s="1"/>
  <c r="BA949" i="109"/>
  <c r="BA2152" i="109" s="1"/>
  <c r="BA2402" i="109"/>
  <c r="BB1016" i="109"/>
  <c r="BB2219" i="109" s="1"/>
  <c r="AY2348" i="109"/>
  <c r="BB569" i="109"/>
  <c r="BC787" i="109" s="1"/>
  <c r="BB1034" i="109"/>
  <c r="AZ2346" i="109"/>
  <c r="BA950" i="109"/>
  <c r="BA2153" i="109" s="1"/>
  <c r="AZ2314" i="109"/>
  <c r="BI726" i="109"/>
  <c r="BB571" i="109"/>
  <c r="BC789" i="109" s="1"/>
  <c r="BA998" i="109"/>
  <c r="BA2201" i="109" s="1"/>
  <c r="BB573" i="109"/>
  <c r="BC791" i="109" s="1"/>
  <c r="BB579" i="109"/>
  <c r="BC797" i="109" s="1"/>
  <c r="BI714" i="109"/>
  <c r="BG601" i="109"/>
  <c r="BH819" i="109" s="1"/>
  <c r="BB480" i="109"/>
  <c r="BC698" i="109" s="1"/>
  <c r="BA1038" i="109"/>
  <c r="BA2241" i="109" s="1"/>
  <c r="BC590" i="109"/>
  <c r="BD808" i="109" s="1"/>
  <c r="BB505" i="109"/>
  <c r="BC723" i="109" s="1"/>
  <c r="BB880" i="109"/>
  <c r="BB2093" i="109" s="1"/>
  <c r="BB416" i="109"/>
  <c r="BC634" i="109" s="1"/>
  <c r="BC1032" i="109"/>
  <c r="BC596" i="109"/>
  <c r="BD814" i="109" s="1"/>
  <c r="BB546" i="109"/>
  <c r="BC764" i="109" s="1"/>
  <c r="AZ2409" i="109"/>
  <c r="BA937" i="109"/>
  <c r="BA2140" i="109" s="1"/>
  <c r="BA1027" i="109"/>
  <c r="BA2230" i="109" s="1"/>
  <c r="BA1017" i="109"/>
  <c r="BA2220" i="109" s="1"/>
  <c r="BB918" i="109"/>
  <c r="BB2122" i="109" s="1"/>
  <c r="BB477" i="109"/>
  <c r="BC695" i="109" s="1"/>
  <c r="BB479" i="109"/>
  <c r="BC697" i="109" s="1"/>
  <c r="BC606" i="109"/>
  <c r="BD824" i="109" s="1"/>
  <c r="BB559" i="109"/>
  <c r="BC777" i="109" s="1"/>
  <c r="AZ2427" i="109"/>
  <c r="AZ2383" i="109"/>
  <c r="BC572" i="109"/>
  <c r="BD790" i="109" s="1"/>
  <c r="BB558" i="109"/>
  <c r="BC776" i="109" s="1"/>
  <c r="BI765" i="109"/>
  <c r="AZ2423" i="109"/>
  <c r="BA1035" i="109"/>
  <c r="BB489" i="109"/>
  <c r="BC707" i="109" s="1"/>
  <c r="BA943" i="109"/>
  <c r="AY2253" i="109"/>
  <c r="BB977" i="109"/>
  <c r="BB2180" i="109" s="1"/>
  <c r="BB2432" i="109"/>
  <c r="BC1036" i="109"/>
  <c r="BC2239" i="109" s="1"/>
  <c r="AZ2371" i="109"/>
  <c r="BF514" i="109"/>
  <c r="BG732" i="109" s="1"/>
  <c r="BA932" i="109"/>
  <c r="BA2136" i="109" s="1"/>
  <c r="AZ2329" i="109"/>
  <c r="BB542" i="109"/>
  <c r="BC760" i="109" s="1"/>
  <c r="BB929" i="109"/>
  <c r="BB493" i="109"/>
  <c r="BC711" i="109" s="1"/>
  <c r="BA2416" i="109"/>
  <c r="AZ2426" i="109"/>
  <c r="BA1030" i="109"/>
  <c r="BA2233" i="109" s="1"/>
  <c r="AZ2380" i="109"/>
  <c r="BA923" i="109"/>
  <c r="BA2127" i="109" s="1"/>
  <c r="BA919" i="109"/>
  <c r="BA2123" i="109" s="1"/>
  <c r="BA953" i="109"/>
  <c r="BA2156" i="109" s="1"/>
  <c r="BC570" i="109"/>
  <c r="BD788" i="109" s="1"/>
  <c r="AY2390" i="109"/>
  <c r="AZ2390" i="109"/>
  <c r="BF581" i="109"/>
  <c r="BG799" i="109" s="1"/>
  <c r="BB470" i="109"/>
  <c r="BC688" i="109" s="1"/>
  <c r="BB921" i="109"/>
  <c r="BB485" i="109"/>
  <c r="BC703" i="109" s="1"/>
  <c r="BA952" i="109"/>
  <c r="BA2155" i="109" s="1"/>
  <c r="BC565" i="109"/>
  <c r="BD783" i="109" s="1"/>
  <c r="BB481" i="109"/>
  <c r="BC699" i="109" s="1"/>
  <c r="AY2338" i="109"/>
  <c r="BA1007" i="109"/>
  <c r="BA2210" i="109" s="1"/>
  <c r="BC973" i="109"/>
  <c r="BC2176" i="109" s="1"/>
  <c r="BI652" i="109"/>
  <c r="BA1015" i="109"/>
  <c r="BA2218" i="109" s="1"/>
  <c r="AZ2260" i="109"/>
  <c r="BB499" i="109"/>
  <c r="BC717" i="109" s="1"/>
  <c r="BA992" i="109"/>
  <c r="BA2195" i="109" s="1"/>
  <c r="BA941" i="109"/>
  <c r="BA2144" i="109" s="1"/>
  <c r="BA852" i="109"/>
  <c r="BA2073" i="109" s="1"/>
  <c r="BA982" i="109"/>
  <c r="BA2185" i="109" s="1"/>
  <c r="BB577" i="109"/>
  <c r="BC795" i="109" s="1"/>
  <c r="BB945" i="109"/>
  <c r="BB509" i="109"/>
  <c r="BC727" i="109" s="1"/>
  <c r="BA913" i="109"/>
  <c r="BA2117" i="109" s="1"/>
  <c r="BF594" i="109"/>
  <c r="BG812" i="109" s="1"/>
  <c r="AZ2370" i="109"/>
  <c r="AZ2302" i="109"/>
  <c r="BA996" i="109"/>
  <c r="BA2199" i="109" s="1"/>
  <c r="AZ2392" i="109"/>
  <c r="BB551" i="109"/>
  <c r="BC769" i="109" s="1"/>
  <c r="BA915" i="109"/>
  <c r="BA2119" i="109" s="1"/>
  <c r="BB515" i="109"/>
  <c r="BC733" i="109" s="1"/>
  <c r="BB2408" i="109"/>
  <c r="BC1012" i="109"/>
  <c r="BC2215" i="109" s="1"/>
  <c r="BA995" i="109"/>
  <c r="BA2198" i="109" s="1"/>
  <c r="AZ2324" i="109"/>
  <c r="AZ2282" i="109"/>
  <c r="AZ2303" i="109"/>
  <c r="BE1954" i="109"/>
  <c r="BD1849" i="109"/>
  <c r="BE1953" i="109"/>
  <c r="BE1915" i="109"/>
  <c r="BE1946" i="109"/>
  <c r="BC1919" i="109"/>
  <c r="BD1926" i="109"/>
  <c r="BC1903" i="109"/>
  <c r="BC2102" i="109" s="1"/>
  <c r="BD1925" i="109"/>
  <c r="BB1916" i="109"/>
  <c r="BA2052" i="109"/>
  <c r="BI676" i="109"/>
  <c r="BA894" i="109"/>
  <c r="BA2105" i="109" s="1"/>
  <c r="AY2298" i="109"/>
  <c r="BA831" i="109"/>
  <c r="BA2058" i="109" s="1"/>
  <c r="BB395" i="109"/>
  <c r="BC613" i="109" s="1"/>
  <c r="BA967" i="109"/>
  <c r="BA2170" i="109" s="1"/>
  <c r="BA958" i="109"/>
  <c r="BA2161" i="109" s="1"/>
  <c r="BA966" i="109"/>
  <c r="BA2169" i="109" s="1"/>
  <c r="BA2365" i="109"/>
  <c r="BA971" i="109"/>
  <c r="BA2174" i="109" s="1"/>
  <c r="BB969" i="109"/>
  <c r="BB2172" i="109" s="1"/>
  <c r="BB2365" i="109" s="1"/>
  <c r="BA2366" i="109"/>
  <c r="BB970" i="109"/>
  <c r="BB2173" i="109" s="1"/>
  <c r="BC533" i="109"/>
  <c r="BD751" i="109" s="1"/>
  <c r="AY2367" i="109"/>
  <c r="BI753" i="109"/>
  <c r="AZ2366" i="109"/>
  <c r="AZ2362" i="109"/>
  <c r="BA968" i="109"/>
  <c r="BA2171" i="109" s="1"/>
  <c r="AZ2363" i="109"/>
  <c r="BB531" i="109"/>
  <c r="BC749" i="109" s="1"/>
  <c r="BB532" i="109"/>
  <c r="BC750" i="109" s="1"/>
  <c r="BB530" i="109"/>
  <c r="BC748" i="109" s="1"/>
  <c r="BA964" i="109"/>
  <c r="BA2167" i="109" s="1"/>
  <c r="AZ2361" i="109"/>
  <c r="BA962" i="109"/>
  <c r="BA2165" i="109" s="1"/>
  <c r="BB963" i="109"/>
  <c r="BB527" i="109"/>
  <c r="BC745" i="109" s="1"/>
  <c r="BB528" i="109"/>
  <c r="BC746" i="109" s="1"/>
  <c r="BA965" i="109"/>
  <c r="BA2168" i="109" s="1"/>
  <c r="BB526" i="109"/>
  <c r="BC744" i="109" s="1"/>
  <c r="BB529" i="109"/>
  <c r="BC747" i="109" s="1"/>
  <c r="AZ2359" i="109"/>
  <c r="BA825" i="109"/>
  <c r="CE33" i="119" s="1"/>
  <c r="BA955" i="109"/>
  <c r="BA2158" i="109" s="1"/>
  <c r="BB523" i="109"/>
  <c r="BC741" i="109" s="1"/>
  <c r="BF524" i="109"/>
  <c r="BG742" i="109" s="1"/>
  <c r="BB525" i="109"/>
  <c r="BC743" i="109" s="1"/>
  <c r="AZ2357" i="109"/>
  <c r="BB522" i="109"/>
  <c r="BC740" i="109" s="1"/>
  <c r="BA961" i="109"/>
  <c r="BA2164" i="109" s="1"/>
  <c r="AZ2351" i="109"/>
  <c r="AZ1043" i="109"/>
  <c r="BB519" i="109"/>
  <c r="BC737" i="109" s="1"/>
  <c r="BA607" i="109"/>
  <c r="BB520" i="109"/>
  <c r="BC738" i="109" s="1"/>
  <c r="AZ2353" i="109"/>
  <c r="BB521" i="109"/>
  <c r="BC739" i="109" s="1"/>
  <c r="BA960" i="109"/>
  <c r="BA2163" i="109" s="1"/>
  <c r="AZ2355" i="109"/>
  <c r="AY2246" i="109"/>
  <c r="AQ50" i="119"/>
  <c r="BF28" i="119"/>
  <c r="BF29" i="119"/>
  <c r="BG29" i="119"/>
  <c r="BG28" i="119"/>
  <c r="BD42" i="119"/>
  <c r="BI21" i="119"/>
  <c r="BH23" i="119"/>
  <c r="BH25" i="119" s="1"/>
  <c r="BE41" i="119"/>
  <c r="BE42" i="119" s="1"/>
  <c r="BE48" i="119" s="1"/>
  <c r="BC49" i="119"/>
  <c r="BC1008" i="109" l="1"/>
  <c r="BC2211" i="109" s="1"/>
  <c r="BC2404" i="109" s="1"/>
  <c r="BB925" i="109"/>
  <c r="BB957" i="109"/>
  <c r="BB984" i="109"/>
  <c r="BB2187" i="109" s="1"/>
  <c r="BB2380" i="109" s="1"/>
  <c r="BB965" i="109"/>
  <c r="BB2334" i="109"/>
  <c r="BA2333" i="109"/>
  <c r="BB916" i="109"/>
  <c r="BB2120" i="109" s="1"/>
  <c r="BC1041" i="109"/>
  <c r="BC2244" i="109" s="1"/>
  <c r="BC2437" i="109" s="1"/>
  <c r="BC1024" i="109"/>
  <c r="BB917" i="109"/>
  <c r="BB951" i="109"/>
  <c r="BB2154" i="109" s="1"/>
  <c r="BB2347" i="109" s="1"/>
  <c r="BB935" i="109"/>
  <c r="BB2138" i="109" s="1"/>
  <c r="BB2331" i="109" s="1"/>
  <c r="BB978" i="109"/>
  <c r="BB2181" i="109" s="1"/>
  <c r="BB2374" i="109" s="1"/>
  <c r="BC1006" i="109"/>
  <c r="BC2209" i="109" s="1"/>
  <c r="BB994" i="109"/>
  <c r="BB2197" i="109" s="1"/>
  <c r="BB2385" i="109"/>
  <c r="BB1039" i="109"/>
  <c r="BB2202" i="109"/>
  <c r="BB2395" i="109" s="1"/>
  <c r="BA2435" i="109"/>
  <c r="BC1004" i="109"/>
  <c r="BC2207" i="109" s="1"/>
  <c r="BC2400" i="109" s="1"/>
  <c r="BC1033" i="109"/>
  <c r="BC2236" i="109" s="1"/>
  <c r="BB2166" i="109"/>
  <c r="BC2235" i="109"/>
  <c r="BC2428" i="109" s="1"/>
  <c r="BB2079" i="109"/>
  <c r="BC2192" i="109"/>
  <c r="BC2385" i="109" s="1"/>
  <c r="BB2429" i="109"/>
  <c r="BB2160" i="109"/>
  <c r="BB2353" i="109" s="1"/>
  <c r="BB2125" i="109"/>
  <c r="BB2318" i="109" s="1"/>
  <c r="BB2129" i="109"/>
  <c r="BB2322" i="109" s="1"/>
  <c r="AZ2306" i="109"/>
  <c r="BB2242" i="109"/>
  <c r="BB2418" i="109"/>
  <c r="BA2282" i="109"/>
  <c r="BB909" i="109"/>
  <c r="BA2113" i="109"/>
  <c r="BA2214" i="109"/>
  <c r="BA2407" i="109" s="1"/>
  <c r="BB2168" i="109"/>
  <c r="BA2403" i="109"/>
  <c r="BA2358" i="109"/>
  <c r="BA2251" i="109"/>
  <c r="BB2183" i="109"/>
  <c r="BB2376" i="109" s="1"/>
  <c r="BA2371" i="109"/>
  <c r="BA2189" i="109"/>
  <c r="BA2382" i="109" s="1"/>
  <c r="BA2234" i="109"/>
  <c r="BA2427" i="109" s="1"/>
  <c r="BA2238" i="109"/>
  <c r="BA2431" i="109" s="1"/>
  <c r="BA2310" i="109"/>
  <c r="BB2148" i="109"/>
  <c r="BB2341" i="109" s="1"/>
  <c r="BB2121" i="109"/>
  <c r="BB2314" i="109" s="1"/>
  <c r="BB2133" i="109"/>
  <c r="BB2326" i="109" s="1"/>
  <c r="BA2423" i="109"/>
  <c r="BB2131" i="109"/>
  <c r="BA2405" i="109"/>
  <c r="BA2303" i="109"/>
  <c r="BC2227" i="109"/>
  <c r="BC2420" i="109" s="1"/>
  <c r="BB2237" i="109"/>
  <c r="BB2430" i="109" s="1"/>
  <c r="BA2157" i="109"/>
  <c r="BA2350" i="109" s="1"/>
  <c r="BB2217" i="109"/>
  <c r="BB2410" i="109" s="1"/>
  <c r="BB2056" i="109"/>
  <c r="BB2249" i="109" s="1"/>
  <c r="BA2146" i="109"/>
  <c r="BA2339" i="109" s="1"/>
  <c r="BB2205" i="109"/>
  <c r="BB2398" i="109" s="1"/>
  <c r="BA2194" i="109"/>
  <c r="BA2387" i="109" s="1"/>
  <c r="BB1011" i="109"/>
  <c r="BB2214" i="109" s="1"/>
  <c r="BB988" i="109"/>
  <c r="BB2191" i="109" s="1"/>
  <c r="BB2384" i="109" s="1"/>
  <c r="BC1042" i="109"/>
  <c r="BC2245" i="109" s="1"/>
  <c r="BC2438" i="109" s="1"/>
  <c r="BB975" i="109"/>
  <c r="BB2178" i="109" s="1"/>
  <c r="BB2371" i="109" s="1"/>
  <c r="BC969" i="109"/>
  <c r="AY2439" i="109"/>
  <c r="BC1002" i="109"/>
  <c r="BC2205" i="109" s="1"/>
  <c r="BB962" i="109"/>
  <c r="BB2165" i="109" s="1"/>
  <c r="BB2358" i="109" s="1"/>
  <c r="BB968" i="109"/>
  <c r="BB2171" i="109" s="1"/>
  <c r="BB958" i="109"/>
  <c r="BB2161" i="109" s="1"/>
  <c r="BB831" i="109"/>
  <c r="BB2058" i="109" s="1"/>
  <c r="BB2414" i="109"/>
  <c r="BA2391" i="109"/>
  <c r="BA2378" i="109"/>
  <c r="BB2373" i="109"/>
  <c r="BA2345" i="109"/>
  <c r="BA2308" i="109"/>
  <c r="BA2266" i="109"/>
  <c r="BA2411" i="109"/>
  <c r="BA2386" i="109"/>
  <c r="BB2393" i="109"/>
  <c r="BA2312" i="109"/>
  <c r="BA2337" i="109"/>
  <c r="BA2434" i="109"/>
  <c r="BA2394" i="109"/>
  <c r="BB2412" i="109"/>
  <c r="BA2368" i="109"/>
  <c r="BB2377" i="109"/>
  <c r="BC2408" i="109"/>
  <c r="BD1012" i="109"/>
  <c r="BD2215" i="109" s="1"/>
  <c r="BC551" i="109"/>
  <c r="BD769" i="109" s="1"/>
  <c r="BA2388" i="109"/>
  <c r="BB992" i="109"/>
  <c r="BB2195" i="109" s="1"/>
  <c r="BD973" i="109"/>
  <c r="BD2176" i="109" s="1"/>
  <c r="BC921" i="109"/>
  <c r="BC485" i="109"/>
  <c r="BD703" i="109" s="1"/>
  <c r="BB953" i="109"/>
  <c r="BB2156" i="109" s="1"/>
  <c r="BB923" i="109"/>
  <c r="BB2127" i="109" s="1"/>
  <c r="BC493" i="109"/>
  <c r="BD711" i="109" s="1"/>
  <c r="BC559" i="109"/>
  <c r="BD777" i="109" s="1"/>
  <c r="BA2315" i="109"/>
  <c r="BB1017" i="109"/>
  <c r="BB2220" i="109" s="1"/>
  <c r="BB982" i="109"/>
  <c r="BB2185" i="109" s="1"/>
  <c r="BA2286" i="109"/>
  <c r="BB1007" i="109"/>
  <c r="BB2210" i="109" s="1"/>
  <c r="BG585" i="109"/>
  <c r="BH803" i="109" s="1"/>
  <c r="BC595" i="109"/>
  <c r="BD813" i="109" s="1"/>
  <c r="BD605" i="109"/>
  <c r="BE823" i="109" s="1"/>
  <c r="BH576" i="109"/>
  <c r="BC469" i="109"/>
  <c r="BD687" i="109" s="1"/>
  <c r="BB1025" i="109"/>
  <c r="BB2228" i="109" s="1"/>
  <c r="BB1019" i="109"/>
  <c r="BB2222" i="109" s="1"/>
  <c r="BB2415" i="109" s="1"/>
  <c r="BC1016" i="109"/>
  <c r="BC2219" i="109" s="1"/>
  <c r="BB875" i="109"/>
  <c r="BB2089" i="109" s="1"/>
  <c r="BB866" i="109"/>
  <c r="BB2081" i="109" s="1"/>
  <c r="BC564" i="109"/>
  <c r="BD782" i="109" s="1"/>
  <c r="BC2424" i="109"/>
  <c r="BD1028" i="109"/>
  <c r="BD2231" i="109" s="1"/>
  <c r="BB911" i="109"/>
  <c r="BB2115" i="109" s="1"/>
  <c r="BC2381" i="109"/>
  <c r="BD985" i="109"/>
  <c r="BD2188" i="109" s="1"/>
  <c r="BB954" i="109"/>
  <c r="BB2157" i="109" s="1"/>
  <c r="BD582" i="109"/>
  <c r="BE800" i="109" s="1"/>
  <c r="BD574" i="109"/>
  <c r="BE792" i="109" s="1"/>
  <c r="BG483" i="109"/>
  <c r="BH701" i="109" s="1"/>
  <c r="BD597" i="109"/>
  <c r="BE815" i="109" s="1"/>
  <c r="BC997" i="109"/>
  <c r="BC2200" i="109" s="1"/>
  <c r="BC981" i="109"/>
  <c r="BC2184" i="109" s="1"/>
  <c r="BD1037" i="109"/>
  <c r="BD2240" i="109" s="1"/>
  <c r="BC540" i="109"/>
  <c r="BD758" i="109" s="1"/>
  <c r="BC829" i="109"/>
  <c r="BB2420" i="109"/>
  <c r="BB967" i="109"/>
  <c r="BB987" i="109"/>
  <c r="BB2190" i="109" s="1"/>
  <c r="BG594" i="109"/>
  <c r="BH812" i="109" s="1"/>
  <c r="BC945" i="109"/>
  <c r="BC509" i="109"/>
  <c r="BD727" i="109" s="1"/>
  <c r="BC577" i="109"/>
  <c r="BD795" i="109" s="1"/>
  <c r="BC935" i="109"/>
  <c r="BC499" i="109"/>
  <c r="BD717" i="109" s="1"/>
  <c r="BB2369" i="109"/>
  <c r="BC2369" i="109"/>
  <c r="BB2397" i="109"/>
  <c r="BA2349" i="109"/>
  <c r="BA2320" i="109"/>
  <c r="BC918" i="109"/>
  <c r="BC2122" i="109" s="1"/>
  <c r="BB2315" i="109"/>
  <c r="AZ2413" i="109"/>
  <c r="BA2413" i="109"/>
  <c r="BC416" i="109"/>
  <c r="BD634" i="109" s="1"/>
  <c r="BD590" i="109"/>
  <c r="BE808" i="109" s="1"/>
  <c r="BH601" i="109"/>
  <c r="BB1009" i="109"/>
  <c r="BB2212" i="109" s="1"/>
  <c r="BA2346" i="109"/>
  <c r="BB950" i="109"/>
  <c r="BB2153" i="109" s="1"/>
  <c r="BC569" i="109"/>
  <c r="BD787" i="109" s="1"/>
  <c r="BB942" i="109"/>
  <c r="BB2145" i="109" s="1"/>
  <c r="BD593" i="109"/>
  <c r="BE811" i="109" s="1"/>
  <c r="BB1031" i="109"/>
  <c r="BB2234" i="109" s="1"/>
  <c r="BD541" i="109"/>
  <c r="BE759" i="109" s="1"/>
  <c r="BG517" i="109"/>
  <c r="BH735" i="109" s="1"/>
  <c r="BB947" i="109"/>
  <c r="BB2150" i="109" s="1"/>
  <c r="BA2343" i="109"/>
  <c r="BB1023" i="109"/>
  <c r="BB2226" i="109" s="1"/>
  <c r="BC501" i="109"/>
  <c r="BD719" i="109" s="1"/>
  <c r="BC602" i="109"/>
  <c r="BD820" i="109" s="1"/>
  <c r="BC428" i="109"/>
  <c r="BD646" i="109" s="1"/>
  <c r="BB905" i="109"/>
  <c r="BB2109" i="109" s="1"/>
  <c r="BC1034" i="109"/>
  <c r="BC2237" i="109" s="1"/>
  <c r="BD586" i="109"/>
  <c r="BE804" i="109" s="1"/>
  <c r="BC513" i="109"/>
  <c r="BD731" i="109" s="1"/>
  <c r="BC439" i="109"/>
  <c r="BD657" i="109" s="1"/>
  <c r="BC539" i="109"/>
  <c r="BD757" i="109" s="1"/>
  <c r="BH557" i="109"/>
  <c r="BC548" i="109"/>
  <c r="BD766" i="109" s="1"/>
  <c r="BD566" i="109"/>
  <c r="BE784" i="109" s="1"/>
  <c r="BC555" i="109"/>
  <c r="BD773" i="109" s="1"/>
  <c r="BB1000" i="109"/>
  <c r="BB2203" i="109" s="1"/>
  <c r="AZ2343" i="109"/>
  <c r="BC1018" i="109"/>
  <c r="BC2221" i="109" s="1"/>
  <c r="BC544" i="109"/>
  <c r="BD762" i="109" s="1"/>
  <c r="BC1010" i="109"/>
  <c r="BC2213" i="109" s="1"/>
  <c r="BC938" i="109"/>
  <c r="BC2141" i="109" s="1"/>
  <c r="BD561" i="109"/>
  <c r="BE779" i="109" s="1"/>
  <c r="BB2433" i="109"/>
  <c r="BC2433" i="109"/>
  <c r="AZ2320" i="109"/>
  <c r="BB976" i="109"/>
  <c r="BB2179" i="109" s="1"/>
  <c r="AZ2342" i="109"/>
  <c r="BD588" i="109"/>
  <c r="BE806" i="109" s="1"/>
  <c r="BB2422" i="109"/>
  <c r="BB1013" i="109"/>
  <c r="BB2216" i="109" s="1"/>
  <c r="BC917" i="109"/>
  <c r="BC481" i="109"/>
  <c r="BD699" i="109" s="1"/>
  <c r="BC1001" i="109"/>
  <c r="BC2204" i="109" s="1"/>
  <c r="BB952" i="109"/>
  <c r="BB2155" i="109" s="1"/>
  <c r="BA2348" i="109"/>
  <c r="BC470" i="109"/>
  <c r="BD688" i="109" s="1"/>
  <c r="BG581" i="109"/>
  <c r="BH799" i="109" s="1"/>
  <c r="BD570" i="109"/>
  <c r="BE788" i="109" s="1"/>
  <c r="BA2316" i="109"/>
  <c r="BB919" i="109"/>
  <c r="BB2123" i="109" s="1"/>
  <c r="BA2329" i="109"/>
  <c r="BB932" i="109"/>
  <c r="BB2136" i="109" s="1"/>
  <c r="BG514" i="109"/>
  <c r="BH732" i="109" s="1"/>
  <c r="BC2432" i="109"/>
  <c r="BD1036" i="109"/>
  <c r="BD2239" i="109" s="1"/>
  <c r="BC925" i="109"/>
  <c r="BC489" i="109"/>
  <c r="BD707" i="109" s="1"/>
  <c r="BD572" i="109"/>
  <c r="BE790" i="109" s="1"/>
  <c r="BD1008" i="109"/>
  <c r="BC479" i="109"/>
  <c r="BD697" i="109" s="1"/>
  <c r="BC477" i="109"/>
  <c r="BD695" i="109" s="1"/>
  <c r="BD1032" i="109"/>
  <c r="BD596" i="109"/>
  <c r="BE814" i="109" s="1"/>
  <c r="BB852" i="109"/>
  <c r="BB2073" i="109" s="1"/>
  <c r="BC505" i="109"/>
  <c r="BD723" i="109" s="1"/>
  <c r="BC1026" i="109"/>
  <c r="BC480" i="109"/>
  <c r="BD698" i="109" s="1"/>
  <c r="BC579" i="109"/>
  <c r="BD797" i="109" s="1"/>
  <c r="BC573" i="109"/>
  <c r="BD791" i="109" s="1"/>
  <c r="BB1005" i="109"/>
  <c r="BB2208" i="109" s="1"/>
  <c r="BG891" i="109"/>
  <c r="BG455" i="109"/>
  <c r="BH673" i="109" s="1"/>
  <c r="BD1020" i="109"/>
  <c r="BD2223" i="109" s="1"/>
  <c r="BA2417" i="109"/>
  <c r="BB1021" i="109"/>
  <c r="BB2224" i="109" s="1"/>
  <c r="BC1029" i="109"/>
  <c r="BC2232" i="109" s="1"/>
  <c r="BC552" i="109"/>
  <c r="BD770" i="109" s="1"/>
  <c r="BC977" i="109"/>
  <c r="BC2180" i="109" s="1"/>
  <c r="BC507" i="109"/>
  <c r="BD725" i="109" s="1"/>
  <c r="BC999" i="109"/>
  <c r="BC563" i="109"/>
  <c r="BD781" i="109" s="1"/>
  <c r="BC2436" i="109"/>
  <c r="BD1040" i="109"/>
  <c r="BD2243" i="109" s="1"/>
  <c r="BD568" i="109"/>
  <c r="BE786" i="109" s="1"/>
  <c r="BC587" i="109"/>
  <c r="BD805" i="109" s="1"/>
  <c r="BB937" i="109"/>
  <c r="BB2140" i="109" s="1"/>
  <c r="BB2333" i="109" s="1"/>
  <c r="BB1038" i="109"/>
  <c r="BB2241" i="109" s="1"/>
  <c r="BC575" i="109"/>
  <c r="BD793" i="109" s="1"/>
  <c r="BC562" i="109"/>
  <c r="BD780" i="109" s="1"/>
  <c r="BD598" i="109"/>
  <c r="BE816" i="109" s="1"/>
  <c r="BB944" i="109"/>
  <c r="BB2147" i="109" s="1"/>
  <c r="BC1022" i="109"/>
  <c r="BC2225" i="109" s="1"/>
  <c r="BB949" i="109"/>
  <c r="BB2152" i="109" s="1"/>
  <c r="BA2395" i="109"/>
  <c r="BB2400" i="109"/>
  <c r="BC550" i="109"/>
  <c r="BD768" i="109" s="1"/>
  <c r="BB991" i="109"/>
  <c r="BC554" i="109"/>
  <c r="BD772" i="109" s="1"/>
  <c r="BB2438" i="109"/>
  <c r="BC1014" i="109"/>
  <c r="BC2217" i="109" s="1"/>
  <c r="BC538" i="109"/>
  <c r="BD756" i="109" s="1"/>
  <c r="BB972" i="109"/>
  <c r="BC452" i="109"/>
  <c r="BD670" i="109" s="1"/>
  <c r="BB979" i="109"/>
  <c r="BB2182" i="109" s="1"/>
  <c r="BA2272" i="109"/>
  <c r="BG567" i="109"/>
  <c r="BH785" i="109" s="1"/>
  <c r="BB846" i="109"/>
  <c r="BB2067" i="109" s="1"/>
  <c r="AZ2349" i="109"/>
  <c r="BD553" i="109"/>
  <c r="BE771" i="109" s="1"/>
  <c r="BD989" i="109"/>
  <c r="BB946" i="109"/>
  <c r="BB2149" i="109" s="1"/>
  <c r="BA2342" i="109"/>
  <c r="BA2384" i="109"/>
  <c r="BC591" i="109"/>
  <c r="BD809" i="109" s="1"/>
  <c r="BB1035" i="109"/>
  <c r="BB2238" i="109" s="1"/>
  <c r="BC515" i="109"/>
  <c r="BD733" i="109" s="1"/>
  <c r="BB996" i="109"/>
  <c r="BB2199" i="109" s="1"/>
  <c r="BD565" i="109"/>
  <c r="BE783" i="109" s="1"/>
  <c r="BA2318" i="109"/>
  <c r="BB906" i="109"/>
  <c r="BB1030" i="109"/>
  <c r="BB2233" i="109" s="1"/>
  <c r="BC978" i="109"/>
  <c r="BC542" i="109"/>
  <c r="BD760" i="109" s="1"/>
  <c r="BC994" i="109"/>
  <c r="BC558" i="109"/>
  <c r="BD776" i="109" s="1"/>
  <c r="BB995" i="109"/>
  <c r="BB2198" i="109" s="1"/>
  <c r="BD1042" i="109"/>
  <c r="BD606" i="109"/>
  <c r="BE824" i="109" s="1"/>
  <c r="BB915" i="109"/>
  <c r="BB2119" i="109" s="1"/>
  <c r="BB913" i="109"/>
  <c r="BB2117" i="109" s="1"/>
  <c r="BA2409" i="109"/>
  <c r="BC546" i="109"/>
  <c r="BD764" i="109" s="1"/>
  <c r="BB2286" i="109"/>
  <c r="BC880" i="109"/>
  <c r="BC2093" i="109" s="1"/>
  <c r="BB941" i="109"/>
  <c r="BB2144" i="109" s="1"/>
  <c r="BB1015" i="109"/>
  <c r="BB2218" i="109" s="1"/>
  <c r="BC571" i="109"/>
  <c r="BD789" i="109" s="1"/>
  <c r="BA2314" i="109"/>
  <c r="AZ2348" i="109"/>
  <c r="BB2402" i="109"/>
  <c r="BC2416" i="109"/>
  <c r="BC927" i="109"/>
  <c r="BC491" i="109"/>
  <c r="BD709" i="109" s="1"/>
  <c r="BB839" i="109"/>
  <c r="BB2060" i="109" s="1"/>
  <c r="BB943" i="109"/>
  <c r="BB2146" i="109" s="1"/>
  <c r="BB2437" i="109"/>
  <c r="BC1039" i="109"/>
  <c r="BC603" i="109"/>
  <c r="BD821" i="109" s="1"/>
  <c r="BD993" i="109"/>
  <c r="BD2196" i="109" s="1"/>
  <c r="BA2313" i="109"/>
  <c r="AZ2313" i="109"/>
  <c r="BC589" i="109"/>
  <c r="BD807" i="109" s="1"/>
  <c r="BC1025" i="109"/>
  <c r="BB998" i="109"/>
  <c r="BB2201" i="109" s="1"/>
  <c r="BA2401" i="109"/>
  <c r="BC583" i="109"/>
  <c r="BD801" i="109" s="1"/>
  <c r="BD580" i="109"/>
  <c r="BE798" i="109" s="1"/>
  <c r="BA2274" i="109"/>
  <c r="BA2399" i="109"/>
  <c r="BB1003" i="109"/>
  <c r="BB2206" i="109" s="1"/>
  <c r="BB986" i="109"/>
  <c r="BA2344" i="109"/>
  <c r="BB948" i="109"/>
  <c r="BB2151" i="109" s="1"/>
  <c r="BB990" i="109"/>
  <c r="BA2396" i="109"/>
  <c r="BB2277" i="109"/>
  <c r="BC870" i="109"/>
  <c r="BC2084" i="109" s="1"/>
  <c r="BD578" i="109"/>
  <c r="BE796" i="109" s="1"/>
  <c r="BB974" i="109"/>
  <c r="BA2379" i="109"/>
  <c r="BB983" i="109"/>
  <c r="BB2186" i="109" s="1"/>
  <c r="BC536" i="109"/>
  <c r="BD754" i="109" s="1"/>
  <c r="BC475" i="109"/>
  <c r="BD693" i="109" s="1"/>
  <c r="BB888" i="109"/>
  <c r="BB2099" i="109" s="1"/>
  <c r="BC543" i="109"/>
  <c r="BD761" i="109" s="1"/>
  <c r="AZ2388" i="109"/>
  <c r="BC518" i="109"/>
  <c r="BD736" i="109" s="1"/>
  <c r="BC410" i="109"/>
  <c r="BD628" i="109" s="1"/>
  <c r="BB2336" i="109"/>
  <c r="BC940" i="109"/>
  <c r="BC2143" i="109" s="1"/>
  <c r="BD545" i="109"/>
  <c r="BE763" i="109" s="1"/>
  <c r="AZ2316" i="109"/>
  <c r="BA2372" i="109"/>
  <c r="BB2425" i="109"/>
  <c r="BD393" i="109"/>
  <c r="BE611" i="109" s="1"/>
  <c r="BB1027" i="109"/>
  <c r="BB2230" i="109" s="1"/>
  <c r="BC599" i="109"/>
  <c r="BD817" i="109" s="1"/>
  <c r="BA2347" i="109"/>
  <c r="BA2331" i="109"/>
  <c r="BA2421" i="109"/>
  <c r="BE1925" i="109"/>
  <c r="BF1946" i="109"/>
  <c r="BF1953" i="109"/>
  <c r="BC1916" i="109"/>
  <c r="BC2052" i="109" s="1"/>
  <c r="BB2052" i="109"/>
  <c r="BC2295" i="109"/>
  <c r="BD1903" i="109"/>
  <c r="BD2102" i="109" s="1"/>
  <c r="BE1926" i="109"/>
  <c r="BD1919" i="109"/>
  <c r="BF1915" i="109"/>
  <c r="BF1954" i="109"/>
  <c r="BB2295" i="109"/>
  <c r="BE1849" i="109"/>
  <c r="AZ2298" i="109"/>
  <c r="BB894" i="109"/>
  <c r="BB2105" i="109" s="1"/>
  <c r="BC395" i="109"/>
  <c r="BD613" i="109" s="1"/>
  <c r="BC831" i="109"/>
  <c r="BB964" i="109"/>
  <c r="BB2167" i="109" s="1"/>
  <c r="BB961" i="109"/>
  <c r="BB2164" i="109" s="1"/>
  <c r="BA2367" i="109"/>
  <c r="BB971" i="109"/>
  <c r="BB2174" i="109" s="1"/>
  <c r="BD533" i="109"/>
  <c r="BE751" i="109" s="1"/>
  <c r="AZ2367" i="109"/>
  <c r="BC970" i="109"/>
  <c r="BC2173" i="109" s="1"/>
  <c r="BC532" i="109"/>
  <c r="BD750" i="109" s="1"/>
  <c r="BA2364" i="109"/>
  <c r="BC530" i="109"/>
  <c r="BD748" i="109" s="1"/>
  <c r="BA2363" i="109"/>
  <c r="BB966" i="109"/>
  <c r="BB2169" i="109" s="1"/>
  <c r="BC531" i="109"/>
  <c r="BD749" i="109" s="1"/>
  <c r="BA2362" i="109"/>
  <c r="BA2360" i="109"/>
  <c r="BC963" i="109"/>
  <c r="BC527" i="109"/>
  <c r="BD745" i="109" s="1"/>
  <c r="BB2359" i="109"/>
  <c r="BA2361" i="109"/>
  <c r="BC526" i="109"/>
  <c r="BD744" i="109" s="1"/>
  <c r="BC962" i="109"/>
  <c r="BC528" i="109"/>
  <c r="BD746" i="109" s="1"/>
  <c r="BC529" i="109"/>
  <c r="BD747" i="109" s="1"/>
  <c r="BC965" i="109"/>
  <c r="BA2357" i="109"/>
  <c r="BB960" i="109"/>
  <c r="BB2163" i="109" s="1"/>
  <c r="BB956" i="109"/>
  <c r="BC519" i="109"/>
  <c r="BD737" i="109" s="1"/>
  <c r="BB607" i="109"/>
  <c r="BB608" i="109" s="1"/>
  <c r="AZ2246" i="109"/>
  <c r="BG524" i="109"/>
  <c r="BH742" i="109" s="1"/>
  <c r="BB959" i="109"/>
  <c r="BC957" i="109"/>
  <c r="BC521" i="109"/>
  <c r="BD739" i="109" s="1"/>
  <c r="BB825" i="109"/>
  <c r="CF33" i="119" s="1"/>
  <c r="BB955" i="109"/>
  <c r="BB2158" i="109" s="1"/>
  <c r="BA2353" i="109"/>
  <c r="AZ2356" i="109"/>
  <c r="BA2354" i="109"/>
  <c r="BC520" i="109"/>
  <c r="BD738" i="109" s="1"/>
  <c r="BC522" i="109"/>
  <c r="BD740" i="109" s="1"/>
  <c r="BA1043" i="109"/>
  <c r="BA608" i="109"/>
  <c r="BC525" i="109"/>
  <c r="BD743" i="109" s="1"/>
  <c r="BC523" i="109"/>
  <c r="BD741" i="109" s="1"/>
  <c r="BH29" i="119"/>
  <c r="BH28" i="119"/>
  <c r="BJ21" i="119"/>
  <c r="BI23" i="119"/>
  <c r="BI25" i="119" s="1"/>
  <c r="BD48" i="119"/>
  <c r="BD49" i="119" s="1"/>
  <c r="BG30" i="119"/>
  <c r="BG40" i="119"/>
  <c r="BF40" i="119"/>
  <c r="BF30" i="119"/>
  <c r="BE47" i="119"/>
  <c r="BE49" i="119" s="1"/>
  <c r="BC984" i="109" l="1"/>
  <c r="BC2334" i="109"/>
  <c r="BC951" i="109"/>
  <c r="BC2154" i="109" s="1"/>
  <c r="BC2347" i="109" s="1"/>
  <c r="BC2410" i="109"/>
  <c r="BD1006" i="109"/>
  <c r="BD2209" i="109" s="1"/>
  <c r="BD2402" i="109" s="1"/>
  <c r="BC1019" i="109"/>
  <c r="BC2222" i="109" s="1"/>
  <c r="BC2415" i="109" s="1"/>
  <c r="BD1002" i="109"/>
  <c r="BD981" i="109"/>
  <c r="BD2184" i="109" s="1"/>
  <c r="BD2377" i="109" s="1"/>
  <c r="BB2431" i="109"/>
  <c r="BC2430" i="109"/>
  <c r="BD829" i="109"/>
  <c r="BD2056" i="109" s="1"/>
  <c r="BC1011" i="109"/>
  <c r="BC988" i="109"/>
  <c r="BC2191" i="109" s="1"/>
  <c r="BC2384" i="109" s="1"/>
  <c r="BD1004" i="109"/>
  <c r="BD2207" i="109" s="1"/>
  <c r="BC975" i="109"/>
  <c r="BC2178" i="109" s="1"/>
  <c r="BC2371" i="109" s="1"/>
  <c r="BD2205" i="109"/>
  <c r="BD2398" i="109" s="1"/>
  <c r="BD1014" i="109"/>
  <c r="BD2217" i="109" s="1"/>
  <c r="BD2410" i="109" s="1"/>
  <c r="BC2148" i="109"/>
  <c r="BC2341" i="109" s="1"/>
  <c r="BC2242" i="109"/>
  <c r="BC2214" i="109"/>
  <c r="BC2407" i="109" s="1"/>
  <c r="BC2202" i="109"/>
  <c r="BC2395" i="109" s="1"/>
  <c r="BC2228" i="109"/>
  <c r="BD997" i="109"/>
  <c r="BD2200" i="109" s="1"/>
  <c r="BD2393" i="109" s="1"/>
  <c r="BC2129" i="109"/>
  <c r="BC2322" i="109" s="1"/>
  <c r="BC2121" i="109"/>
  <c r="BC2314" i="109" s="1"/>
  <c r="BC2187" i="109"/>
  <c r="BC2398" i="109"/>
  <c r="BC2160" i="109"/>
  <c r="BC2353" i="109" s="1"/>
  <c r="BC2166" i="109"/>
  <c r="BC2197" i="109"/>
  <c r="BC2390" i="109" s="1"/>
  <c r="BD2235" i="109"/>
  <c r="BD2428" i="109" s="1"/>
  <c r="BD2211" i="109"/>
  <c r="BD2404" i="109" s="1"/>
  <c r="BB2350" i="109"/>
  <c r="BC961" i="109"/>
  <c r="BC2164" i="109" s="1"/>
  <c r="BC2058" i="109"/>
  <c r="BC2131" i="109"/>
  <c r="BC2181" i="109"/>
  <c r="BC2374" i="109" s="1"/>
  <c r="BD2192" i="109"/>
  <c r="BC2125" i="109"/>
  <c r="BC2318" i="109" s="1"/>
  <c r="BB2177" i="109"/>
  <c r="BB2370" i="109" s="1"/>
  <c r="BC909" i="109"/>
  <c r="BB2113" i="109"/>
  <c r="BB2306" i="109" s="1"/>
  <c r="BC2373" i="109"/>
  <c r="BB2364" i="109"/>
  <c r="BB2193" i="109"/>
  <c r="BB2386" i="109" s="1"/>
  <c r="BD2245" i="109"/>
  <c r="BD2438" i="109" s="1"/>
  <c r="BC2138" i="109"/>
  <c r="BC2412" i="109"/>
  <c r="BB2110" i="109"/>
  <c r="BB2303" i="109" s="1"/>
  <c r="BB2162" i="109"/>
  <c r="BB2355" i="109" s="1"/>
  <c r="BC2172" i="109"/>
  <c r="BC2365" i="109" s="1"/>
  <c r="BC2229" i="109"/>
  <c r="BC2422" i="109" s="1"/>
  <c r="BB2194" i="109"/>
  <c r="BB2387" i="109" s="1"/>
  <c r="BC2168" i="109"/>
  <c r="BB2360" i="109"/>
  <c r="BC2165" i="109"/>
  <c r="BC2358" i="109" s="1"/>
  <c r="BB2434" i="109"/>
  <c r="BB2401" i="109"/>
  <c r="BB2409" i="109"/>
  <c r="BB2383" i="109"/>
  <c r="BC2393" i="109"/>
  <c r="BB2159" i="109"/>
  <c r="BB2352" i="109" s="1"/>
  <c r="BB2175" i="109"/>
  <c r="BB2368" i="109" s="1"/>
  <c r="BB2170" i="109"/>
  <c r="BB2363" i="109" s="1"/>
  <c r="BC2056" i="109"/>
  <c r="BC2249" i="109" s="1"/>
  <c r="BA2306" i="109"/>
  <c r="BB2189" i="109"/>
  <c r="BB2382" i="109" s="1"/>
  <c r="BD969" i="109"/>
  <c r="BD2172" i="109" s="1"/>
  <c r="BC979" i="109"/>
  <c r="BC2182" i="109" s="1"/>
  <c r="BC2375" i="109" s="1"/>
  <c r="BC846" i="109"/>
  <c r="BC968" i="109"/>
  <c r="BD1016" i="109"/>
  <c r="BD2219" i="109" s="1"/>
  <c r="BD2412" i="109" s="1"/>
  <c r="BD1034" i="109"/>
  <c r="BD2237" i="109" s="1"/>
  <c r="BC964" i="109"/>
  <c r="BC2167" i="109" s="1"/>
  <c r="BC2360" i="109" s="1"/>
  <c r="AZ2439" i="109"/>
  <c r="BC875" i="109"/>
  <c r="BC2089" i="109" s="1"/>
  <c r="BC2282" i="109" s="1"/>
  <c r="BC956" i="109"/>
  <c r="BC2159" i="109" s="1"/>
  <c r="BC1023" i="109"/>
  <c r="BC2226" i="109" s="1"/>
  <c r="BC967" i="109"/>
  <c r="BD1001" i="109"/>
  <c r="BC1009" i="109"/>
  <c r="BC2212" i="109" s="1"/>
  <c r="BC2405" i="109" s="1"/>
  <c r="BB2302" i="109"/>
  <c r="BB2423" i="109"/>
  <c r="BB2394" i="109"/>
  <c r="BB2312" i="109"/>
  <c r="BC2406" i="109"/>
  <c r="BB2427" i="109"/>
  <c r="BC2425" i="109"/>
  <c r="BB2266" i="109"/>
  <c r="BB2337" i="109"/>
  <c r="BB2391" i="109"/>
  <c r="BC2418" i="109"/>
  <c r="BC2414" i="109"/>
  <c r="BB2292" i="109"/>
  <c r="BB2339" i="109"/>
  <c r="BB2411" i="109"/>
  <c r="BB2310" i="109"/>
  <c r="BB2345" i="109"/>
  <c r="BB2372" i="109"/>
  <c r="BB2396" i="109"/>
  <c r="BD599" i="109"/>
  <c r="BE817" i="109" s="1"/>
  <c r="BE545" i="109"/>
  <c r="BF763" i="109" s="1"/>
  <c r="BD410" i="109"/>
  <c r="BE628" i="109" s="1"/>
  <c r="BB2375" i="109"/>
  <c r="BE578" i="109"/>
  <c r="BF796" i="109" s="1"/>
  <c r="BD1039" i="109"/>
  <c r="BD603" i="109"/>
  <c r="BE821" i="109" s="1"/>
  <c r="BC2435" i="109"/>
  <c r="BA2253" i="109"/>
  <c r="BC1007" i="109"/>
  <c r="BC2210" i="109" s="1"/>
  <c r="BD546" i="109"/>
  <c r="BE764" i="109" s="1"/>
  <c r="BE1042" i="109"/>
  <c r="BE606" i="109"/>
  <c r="BF824" i="109" s="1"/>
  <c r="BB2390" i="109"/>
  <c r="BA2392" i="109"/>
  <c r="BD515" i="109"/>
  <c r="BE733" i="109" s="1"/>
  <c r="BD591" i="109"/>
  <c r="BE809" i="109" s="1"/>
  <c r="BC946" i="109"/>
  <c r="BC2149" i="109" s="1"/>
  <c r="BB2342" i="109"/>
  <c r="BH567" i="109"/>
  <c r="BD554" i="109"/>
  <c r="BE772" i="109" s="1"/>
  <c r="BD550" i="109"/>
  <c r="BE768" i="109" s="1"/>
  <c r="BB2407" i="109"/>
  <c r="BD999" i="109"/>
  <c r="BD563" i="109"/>
  <c r="BE781" i="109" s="1"/>
  <c r="BC943" i="109"/>
  <c r="BC2146" i="109" s="1"/>
  <c r="BB2417" i="109"/>
  <c r="BC1021" i="109"/>
  <c r="BC2224" i="109" s="1"/>
  <c r="BH455" i="109"/>
  <c r="BD479" i="109"/>
  <c r="BE697" i="109" s="1"/>
  <c r="BD925" i="109"/>
  <c r="BD489" i="109"/>
  <c r="BE707" i="109" s="1"/>
  <c r="BH581" i="109"/>
  <c r="BD544" i="109"/>
  <c r="BE762" i="109" s="1"/>
  <c r="BC991" i="109"/>
  <c r="BC2194" i="109" s="1"/>
  <c r="BD539" i="109"/>
  <c r="BE757" i="109" s="1"/>
  <c r="BD439" i="109"/>
  <c r="BE657" i="109" s="1"/>
  <c r="BD602" i="109"/>
  <c r="BE820" i="109" s="1"/>
  <c r="BC937" i="109"/>
  <c r="BC2140" i="109" s="1"/>
  <c r="BC947" i="109"/>
  <c r="BC2150" i="109" s="1"/>
  <c r="BB2343" i="109"/>
  <c r="BD977" i="109"/>
  <c r="BD2180" i="109" s="1"/>
  <c r="BA2338" i="109"/>
  <c r="BD569" i="109"/>
  <c r="BE787" i="109" s="1"/>
  <c r="BI819" i="109"/>
  <c r="BD1026" i="109"/>
  <c r="BD2229" i="109" s="1"/>
  <c r="BC1013" i="109"/>
  <c r="BC2216" i="109" s="1"/>
  <c r="BD2433" i="109"/>
  <c r="BE1037" i="109"/>
  <c r="BE2240" i="109" s="1"/>
  <c r="BE597" i="109"/>
  <c r="BF815" i="109" s="1"/>
  <c r="BC905" i="109"/>
  <c r="BC2109" i="109" s="1"/>
  <c r="BD1041" i="109"/>
  <c r="BD2244" i="109" s="1"/>
  <c r="BD595" i="109"/>
  <c r="BE813" i="109" s="1"/>
  <c r="BH585" i="109"/>
  <c r="BC995" i="109"/>
  <c r="BC929" i="109"/>
  <c r="BC2133" i="109" s="1"/>
  <c r="BE1012" i="109"/>
  <c r="BE2215" i="109" s="1"/>
  <c r="BC1035" i="109"/>
  <c r="BD940" i="109"/>
  <c r="BD2143" i="109" s="1"/>
  <c r="BD518" i="109"/>
  <c r="BE736" i="109" s="1"/>
  <c r="BD543" i="109"/>
  <c r="BE761" i="109" s="1"/>
  <c r="BC972" i="109"/>
  <c r="BC2175" i="109" s="1"/>
  <c r="BE580" i="109"/>
  <c r="BF798" i="109" s="1"/>
  <c r="BD583" i="109"/>
  <c r="BE801" i="109" s="1"/>
  <c r="BD2389" i="109"/>
  <c r="BE993" i="109"/>
  <c r="BE2196" i="109" s="1"/>
  <c r="BC2286" i="109"/>
  <c r="BD880" i="109"/>
  <c r="BD2093" i="109" s="1"/>
  <c r="BC982" i="109"/>
  <c r="BC2185" i="109" s="1"/>
  <c r="BD558" i="109"/>
  <c r="BE776" i="109" s="1"/>
  <c r="BD994" i="109"/>
  <c r="BB2426" i="109"/>
  <c r="BC1030" i="109"/>
  <c r="BC2233" i="109" s="1"/>
  <c r="BE565" i="109"/>
  <c r="BF783" i="109" s="1"/>
  <c r="BC996" i="109"/>
  <c r="BC2199" i="109" s="1"/>
  <c r="BB2392" i="109"/>
  <c r="BC1027" i="109"/>
  <c r="BC990" i="109"/>
  <c r="BC2193" i="109" s="1"/>
  <c r="BC986" i="109"/>
  <c r="BD562" i="109"/>
  <c r="BE780" i="109" s="1"/>
  <c r="BD575" i="109"/>
  <c r="BE793" i="109" s="1"/>
  <c r="BD2436" i="109"/>
  <c r="BE1040" i="109"/>
  <c r="BE2243" i="109" s="1"/>
  <c r="BB2324" i="109"/>
  <c r="BB2405" i="109"/>
  <c r="BD579" i="109"/>
  <c r="BE797" i="109" s="1"/>
  <c r="BD480" i="109"/>
  <c r="BE698" i="109" s="1"/>
  <c r="BD477" i="109"/>
  <c r="BE695" i="109" s="1"/>
  <c r="BC915" i="109"/>
  <c r="BC2119" i="109" s="1"/>
  <c r="BE1008" i="109"/>
  <c r="BE572" i="109"/>
  <c r="BF790" i="109" s="1"/>
  <c r="BH514" i="109"/>
  <c r="BE570" i="109"/>
  <c r="BF788" i="109" s="1"/>
  <c r="BE1006" i="109"/>
  <c r="BC952" i="109"/>
  <c r="BC2155" i="109" s="1"/>
  <c r="BD481" i="109"/>
  <c r="BE699" i="109" s="1"/>
  <c r="BD938" i="109"/>
  <c r="BD2141" i="109" s="1"/>
  <c r="BC980" i="109"/>
  <c r="BC2183" i="109" s="1"/>
  <c r="BD984" i="109"/>
  <c r="BD548" i="109"/>
  <c r="BE766" i="109" s="1"/>
  <c r="BI775" i="109"/>
  <c r="BE586" i="109"/>
  <c r="BF804" i="109" s="1"/>
  <c r="BC864" i="109"/>
  <c r="BC2079" i="109" s="1"/>
  <c r="BC1038" i="109"/>
  <c r="BC2241" i="109" s="1"/>
  <c r="BE593" i="109"/>
  <c r="BF811" i="109" s="1"/>
  <c r="BC942" i="109"/>
  <c r="BC2145" i="109" s="1"/>
  <c r="BB2338" i="109"/>
  <c r="BC1005" i="109"/>
  <c r="BC2208" i="109" s="1"/>
  <c r="BB2313" i="109"/>
  <c r="BC2397" i="109"/>
  <c r="BH594" i="109"/>
  <c r="BD540" i="109"/>
  <c r="BE758" i="109" s="1"/>
  <c r="BD1033" i="109"/>
  <c r="BD2381" i="109"/>
  <c r="BE985" i="109"/>
  <c r="BE2188" i="109" s="1"/>
  <c r="BE1028" i="109"/>
  <c r="BE2231" i="109" s="1"/>
  <c r="BC1000" i="109"/>
  <c r="BB2272" i="109"/>
  <c r="BI794" i="109"/>
  <c r="BE605" i="109"/>
  <c r="BF823" i="109" s="1"/>
  <c r="BC1031" i="109"/>
  <c r="BC2234" i="109" s="1"/>
  <c r="BD559" i="109"/>
  <c r="BE777" i="109" s="1"/>
  <c r="BB2320" i="109"/>
  <c r="BC923" i="109"/>
  <c r="BC2127" i="109" s="1"/>
  <c r="BC954" i="109"/>
  <c r="BC2157" i="109" s="1"/>
  <c r="BD475" i="109"/>
  <c r="BE693" i="109" s="1"/>
  <c r="BD536" i="109"/>
  <c r="BE754" i="109" s="1"/>
  <c r="BD870" i="109"/>
  <c r="BD2084" i="109" s="1"/>
  <c r="BB2399" i="109"/>
  <c r="BC1003" i="109"/>
  <c r="BC2206" i="109" s="1"/>
  <c r="BD1025" i="109"/>
  <c r="BD589" i="109"/>
  <c r="BE807" i="109" s="1"/>
  <c r="BC2389" i="109"/>
  <c r="BD927" i="109"/>
  <c r="BD491" i="109"/>
  <c r="BE709" i="109" s="1"/>
  <c r="BB2403" i="109"/>
  <c r="BA2426" i="109"/>
  <c r="BD452" i="109"/>
  <c r="BE670" i="109" s="1"/>
  <c r="BD538" i="109"/>
  <c r="BE756" i="109" s="1"/>
  <c r="BA2340" i="109"/>
  <c r="BE1034" i="109"/>
  <c r="BE598" i="109"/>
  <c r="BF816" i="109" s="1"/>
  <c r="BC998" i="109"/>
  <c r="BB2419" i="109"/>
  <c r="BE1020" i="109"/>
  <c r="BE2223" i="109" s="1"/>
  <c r="BC1015" i="109"/>
  <c r="BC916" i="109"/>
  <c r="BC2120" i="109" s="1"/>
  <c r="BD505" i="109"/>
  <c r="BE723" i="109" s="1"/>
  <c r="BE1032" i="109"/>
  <c r="BE596" i="109"/>
  <c r="BF814" i="109" s="1"/>
  <c r="BC913" i="109"/>
  <c r="BC2117" i="109" s="1"/>
  <c r="BD2432" i="109"/>
  <c r="BE1036" i="109"/>
  <c r="BE2239" i="109" s="1"/>
  <c r="BC919" i="109"/>
  <c r="BC2123" i="109" s="1"/>
  <c r="BD470" i="109"/>
  <c r="BE688" i="109" s="1"/>
  <c r="BE588" i="109"/>
  <c r="BF806" i="109" s="1"/>
  <c r="BE1002" i="109"/>
  <c r="BE566" i="109"/>
  <c r="BF784" i="109" s="1"/>
  <c r="BB2282" i="109"/>
  <c r="BD513" i="109"/>
  <c r="BE731" i="109" s="1"/>
  <c r="BD1022" i="109"/>
  <c r="BD2225" i="109" s="1"/>
  <c r="BD428" i="109"/>
  <c r="BE646" i="109" s="1"/>
  <c r="BH517" i="109"/>
  <c r="BD1029" i="109"/>
  <c r="BC950" i="109"/>
  <c r="BC2153" i="109" s="1"/>
  <c r="BD416" i="109"/>
  <c r="BE634" i="109" s="1"/>
  <c r="BC2402" i="109"/>
  <c r="BD945" i="109"/>
  <c r="BD509" i="109"/>
  <c r="BE727" i="109" s="1"/>
  <c r="BC976" i="109"/>
  <c r="BC2179" i="109" s="1"/>
  <c r="BE574" i="109"/>
  <c r="BF792" i="109" s="1"/>
  <c r="BE582" i="109"/>
  <c r="BF800" i="109" s="1"/>
  <c r="BD564" i="109"/>
  <c r="BE782" i="109" s="1"/>
  <c r="BC866" i="109"/>
  <c r="BC2081" i="109" s="1"/>
  <c r="BE973" i="109"/>
  <c r="BE2176" i="109" s="1"/>
  <c r="BC992" i="109"/>
  <c r="BC2195" i="109" s="1"/>
  <c r="BD551" i="109"/>
  <c r="BE769" i="109" s="1"/>
  <c r="BB2308" i="109"/>
  <c r="BE393" i="109"/>
  <c r="BF611" i="109" s="1"/>
  <c r="BC911" i="109"/>
  <c r="BC2115" i="109" s="1"/>
  <c r="BC983" i="109"/>
  <c r="BC2186" i="109" s="1"/>
  <c r="BB2344" i="109"/>
  <c r="BC948" i="109"/>
  <c r="BC2151" i="109" s="1"/>
  <c r="BB2435" i="109"/>
  <c r="BB2253" i="109"/>
  <c r="BC839" i="109"/>
  <c r="BC2060" i="109" s="1"/>
  <c r="BD571" i="109"/>
  <c r="BE789" i="109" s="1"/>
  <c r="BD978" i="109"/>
  <c r="BD542" i="109"/>
  <c r="BE760" i="109" s="1"/>
  <c r="BE989" i="109"/>
  <c r="BE553" i="109"/>
  <c r="BF771" i="109" s="1"/>
  <c r="BC888" i="109"/>
  <c r="BC2099" i="109" s="1"/>
  <c r="BC974" i="109"/>
  <c r="BC2177" i="109" s="1"/>
  <c r="BC944" i="109"/>
  <c r="BC2147" i="109" s="1"/>
  <c r="BB2421" i="109"/>
  <c r="BD587" i="109"/>
  <c r="BE805" i="109" s="1"/>
  <c r="BE1004" i="109"/>
  <c r="BE568" i="109"/>
  <c r="BF786" i="109" s="1"/>
  <c r="BD507" i="109"/>
  <c r="BE725" i="109" s="1"/>
  <c r="BD988" i="109"/>
  <c r="BD552" i="109"/>
  <c r="BE770" i="109" s="1"/>
  <c r="BD573" i="109"/>
  <c r="BE791" i="109" s="1"/>
  <c r="BC941" i="109"/>
  <c r="BB2329" i="109"/>
  <c r="BC932" i="109"/>
  <c r="BC2136" i="109" s="1"/>
  <c r="BC906" i="109"/>
  <c r="BC2110" i="109" s="1"/>
  <c r="BD1024" i="109"/>
  <c r="BD2227" i="109" s="1"/>
  <c r="BE561" i="109"/>
  <c r="BF779" i="109" s="1"/>
  <c r="BB2260" i="109"/>
  <c r="BD555" i="109"/>
  <c r="BE773" i="109" s="1"/>
  <c r="BC949" i="109"/>
  <c r="BC2152" i="109" s="1"/>
  <c r="BD501" i="109"/>
  <c r="BE719" i="109" s="1"/>
  <c r="BE541" i="109"/>
  <c r="BF759" i="109" s="1"/>
  <c r="BE590" i="109"/>
  <c r="BF808" i="109" s="1"/>
  <c r="BC852" i="109"/>
  <c r="BC2073" i="109" s="1"/>
  <c r="BD918" i="109"/>
  <c r="BD2122" i="109" s="1"/>
  <c r="BD935" i="109"/>
  <c r="BD499" i="109"/>
  <c r="BE717" i="109" s="1"/>
  <c r="BD577" i="109"/>
  <c r="BE795" i="109" s="1"/>
  <c r="BC2429" i="109"/>
  <c r="BH483" i="109"/>
  <c r="BD1010" i="109"/>
  <c r="BD2213" i="109" s="1"/>
  <c r="BD1018" i="109"/>
  <c r="BD2221" i="109" s="1"/>
  <c r="BD469" i="109"/>
  <c r="BE687" i="109" s="1"/>
  <c r="BB2413" i="109"/>
  <c r="BC1017" i="109"/>
  <c r="BC2220" i="109" s="1"/>
  <c r="BD493" i="109"/>
  <c r="BE711" i="109" s="1"/>
  <c r="BC953" i="109"/>
  <c r="BC2156" i="109" s="1"/>
  <c r="BD921" i="109"/>
  <c r="BD485" i="109"/>
  <c r="BE703" i="109" s="1"/>
  <c r="BC987" i="109"/>
  <c r="BC2377" i="109"/>
  <c r="BB2378" i="109"/>
  <c r="BG1946" i="109"/>
  <c r="BG1915" i="109"/>
  <c r="BF1926" i="109"/>
  <c r="BG1954" i="109"/>
  <c r="BD1916" i="109"/>
  <c r="BG1953" i="109"/>
  <c r="BF1925" i="109"/>
  <c r="BF1849" i="109"/>
  <c r="BE1919" i="109"/>
  <c r="BD2295" i="109"/>
  <c r="BE1903" i="109"/>
  <c r="BE2102" i="109" s="1"/>
  <c r="BB2298" i="109"/>
  <c r="BC894" i="109"/>
  <c r="BC2105" i="109" s="1"/>
  <c r="BA2298" i="109"/>
  <c r="BB2251" i="109"/>
  <c r="BD831" i="109"/>
  <c r="BD395" i="109"/>
  <c r="BE613" i="109" s="1"/>
  <c r="BC959" i="109"/>
  <c r="BC2162" i="109" s="1"/>
  <c r="BB2366" i="109"/>
  <c r="BE533" i="109"/>
  <c r="BF751" i="109" s="1"/>
  <c r="BB2367" i="109"/>
  <c r="BC971" i="109"/>
  <c r="BC2174" i="109" s="1"/>
  <c r="BD970" i="109"/>
  <c r="BD2173" i="109" s="1"/>
  <c r="BB2362" i="109"/>
  <c r="BD530" i="109"/>
  <c r="BE748" i="109" s="1"/>
  <c r="BD531" i="109"/>
  <c r="BE749" i="109" s="1"/>
  <c r="BD532" i="109"/>
  <c r="BE750" i="109" s="1"/>
  <c r="BC966" i="109"/>
  <c r="BC2169" i="109" s="1"/>
  <c r="BD528" i="109"/>
  <c r="BE746" i="109" s="1"/>
  <c r="BD526" i="109"/>
  <c r="BE744" i="109" s="1"/>
  <c r="BD529" i="109"/>
  <c r="BE747" i="109" s="1"/>
  <c r="BD965" i="109"/>
  <c r="BD963" i="109"/>
  <c r="BD527" i="109"/>
  <c r="BE745" i="109" s="1"/>
  <c r="BB2361" i="109"/>
  <c r="BD521" i="109"/>
  <c r="BE739" i="109" s="1"/>
  <c r="BD957" i="109"/>
  <c r="BC825" i="109"/>
  <c r="CG33" i="119" s="1"/>
  <c r="BC955" i="109"/>
  <c r="BC2158" i="109" s="1"/>
  <c r="BB2356" i="109"/>
  <c r="BC960" i="109"/>
  <c r="BC2163" i="109" s="1"/>
  <c r="BD523" i="109"/>
  <c r="BE741" i="109" s="1"/>
  <c r="BA2246" i="109"/>
  <c r="BD522" i="109"/>
  <c r="BE740" i="109" s="1"/>
  <c r="BC958" i="109"/>
  <c r="BC2161" i="109" s="1"/>
  <c r="BD520" i="109"/>
  <c r="BE738" i="109" s="1"/>
  <c r="BH524" i="109"/>
  <c r="BA2351" i="109"/>
  <c r="BD525" i="109"/>
  <c r="BE743" i="109" s="1"/>
  <c r="BB1043" i="109"/>
  <c r="BB2354" i="109"/>
  <c r="BC607" i="109"/>
  <c r="BD519" i="109"/>
  <c r="BE737" i="109" s="1"/>
  <c r="BA2356" i="109"/>
  <c r="BB2357" i="109"/>
  <c r="BF41" i="119"/>
  <c r="BF42" i="119" s="1"/>
  <c r="BK21" i="119"/>
  <c r="BJ23" i="119"/>
  <c r="BJ25" i="119" s="1"/>
  <c r="BG41" i="119"/>
  <c r="BG47" i="119" s="1"/>
  <c r="BH40" i="119"/>
  <c r="BH30" i="119"/>
  <c r="BI29" i="119"/>
  <c r="BI28" i="119"/>
  <c r="BE981" i="109" l="1"/>
  <c r="BD951" i="109"/>
  <c r="BD1007" i="109"/>
  <c r="BE1014" i="109"/>
  <c r="BD956" i="109"/>
  <c r="BD2159" i="109" s="1"/>
  <c r="BD2352" i="109" s="1"/>
  <c r="BD1009" i="109"/>
  <c r="BD1019" i="109"/>
  <c r="BC2333" i="109"/>
  <c r="BD2334" i="109"/>
  <c r="BD979" i="109"/>
  <c r="BD961" i="109"/>
  <c r="BE997" i="109"/>
  <c r="BE829" i="109"/>
  <c r="BE2056" i="109" s="1"/>
  <c r="BE2249" i="109" s="1"/>
  <c r="BE969" i="109"/>
  <c r="BE2172" i="109" s="1"/>
  <c r="BE2245" i="109"/>
  <c r="BD846" i="109"/>
  <c r="BD2129" i="109"/>
  <c r="BD2166" i="109"/>
  <c r="BD2249" i="109"/>
  <c r="BE1001" i="109"/>
  <c r="BD2160" i="109"/>
  <c r="BE2200" i="109"/>
  <c r="BD2164" i="109"/>
  <c r="BD2191" i="109"/>
  <c r="BD2384" i="109" s="1"/>
  <c r="BE1016" i="109"/>
  <c r="BE2219" i="109" s="1"/>
  <c r="BD2148" i="109"/>
  <c r="BE2205" i="109"/>
  <c r="BE2398" i="109" s="1"/>
  <c r="BE2237" i="109"/>
  <c r="BE2430" i="109" s="1"/>
  <c r="BD2228" i="109"/>
  <c r="BD2421" i="109" s="1"/>
  <c r="BD2187" i="109"/>
  <c r="BE2184" i="109"/>
  <c r="BE2377" i="109" s="1"/>
  <c r="BC2352" i="109"/>
  <c r="BE2217" i="109"/>
  <c r="BD2181" i="109"/>
  <c r="BD2131" i="109"/>
  <c r="BD2324" i="109" s="1"/>
  <c r="BD2182" i="109"/>
  <c r="BD2375" i="109" s="1"/>
  <c r="BD2154" i="109"/>
  <c r="BD2347" i="109" s="1"/>
  <c r="BD2242" i="109"/>
  <c r="BD2210" i="109"/>
  <c r="BD2403" i="109" s="1"/>
  <c r="BE2209" i="109"/>
  <c r="BE2402" i="109" s="1"/>
  <c r="BE2211" i="109"/>
  <c r="BE2404" i="109" s="1"/>
  <c r="BD2222" i="109"/>
  <c r="BD2168" i="109"/>
  <c r="BD2361" i="109" s="1"/>
  <c r="BD2058" i="109"/>
  <c r="BD2251" i="109" s="1"/>
  <c r="BD2125" i="109"/>
  <c r="BD2318" i="109" s="1"/>
  <c r="BD2138" i="109"/>
  <c r="BD2331" i="109" s="1"/>
  <c r="BD2212" i="109"/>
  <c r="BE2207" i="109"/>
  <c r="BE2400" i="109" s="1"/>
  <c r="BE2192" i="109"/>
  <c r="BE2385" i="109" s="1"/>
  <c r="BE2204" i="109"/>
  <c r="BD2202" i="109"/>
  <c r="BD2067" i="109"/>
  <c r="BD2232" i="109"/>
  <c r="BD2425" i="109" s="1"/>
  <c r="BC2190" i="109"/>
  <c r="BC2383" i="109" s="1"/>
  <c r="BE2235" i="109"/>
  <c r="BD2437" i="109"/>
  <c r="BC2387" i="109"/>
  <c r="BC2230" i="109"/>
  <c r="BC2423" i="109" s="1"/>
  <c r="BD2236" i="109"/>
  <c r="BD2429" i="109" s="1"/>
  <c r="BC2170" i="109"/>
  <c r="BC2363" i="109" s="1"/>
  <c r="BC2272" i="109"/>
  <c r="BD2197" i="109"/>
  <c r="BC2419" i="109"/>
  <c r="BC2203" i="109"/>
  <c r="BC2396" i="109" s="1"/>
  <c r="BC2238" i="109"/>
  <c r="BC2431" i="109" s="1"/>
  <c r="BC2218" i="109"/>
  <c r="BC2411" i="109" s="1"/>
  <c r="BD2204" i="109"/>
  <c r="BD2397" i="109" s="1"/>
  <c r="BD2420" i="109"/>
  <c r="BC2345" i="109"/>
  <c r="BC2303" i="109"/>
  <c r="BC2292" i="109"/>
  <c r="BC2144" i="109"/>
  <c r="BC2337" i="109" s="1"/>
  <c r="BC2201" i="109"/>
  <c r="BC2394" i="109" s="1"/>
  <c r="BC2171" i="109"/>
  <c r="BC2364" i="109" s="1"/>
  <c r="BC2198" i="109"/>
  <c r="BC2391" i="109" s="1"/>
  <c r="BC2189" i="109"/>
  <c r="BC2382" i="109" s="1"/>
  <c r="BC2067" i="109"/>
  <c r="BC2260" i="109" s="1"/>
  <c r="BD909" i="109"/>
  <c r="BC2113" i="109"/>
  <c r="BD929" i="109"/>
  <c r="BD2133" i="109" s="1"/>
  <c r="BD2326" i="109" s="1"/>
  <c r="BD875" i="109"/>
  <c r="BD2089" i="109" s="1"/>
  <c r="BD991" i="109"/>
  <c r="BD2194" i="109" s="1"/>
  <c r="BD967" i="109"/>
  <c r="BD2170" i="109" s="1"/>
  <c r="BD972" i="109"/>
  <c r="BD2175" i="109" s="1"/>
  <c r="BD2368" i="109" s="1"/>
  <c r="BD937" i="109"/>
  <c r="BD2140" i="109" s="1"/>
  <c r="BD995" i="109"/>
  <c r="BD2198" i="109" s="1"/>
  <c r="BD959" i="109"/>
  <c r="BD864" i="109"/>
  <c r="BD2079" i="109" s="1"/>
  <c r="BE977" i="109"/>
  <c r="BE2180" i="109" s="1"/>
  <c r="BE2373" i="109" s="1"/>
  <c r="BD1023" i="109"/>
  <c r="BD2226" i="109" s="1"/>
  <c r="BD916" i="109"/>
  <c r="BD2120" i="109" s="1"/>
  <c r="BE1024" i="109"/>
  <c r="BE2227" i="109" s="1"/>
  <c r="BD2414" i="109"/>
  <c r="BC2350" i="109"/>
  <c r="BD2406" i="109"/>
  <c r="BC2266" i="109"/>
  <c r="BC2313" i="109"/>
  <c r="BC2378" i="109"/>
  <c r="BC2372" i="109"/>
  <c r="BC2401" i="109"/>
  <c r="BC2308" i="109"/>
  <c r="BD2418" i="109"/>
  <c r="BC2310" i="109"/>
  <c r="BC2376" i="109"/>
  <c r="BC2312" i="109"/>
  <c r="BD2422" i="109"/>
  <c r="BD2373" i="109"/>
  <c r="BF561" i="109"/>
  <c r="BG779" i="109" s="1"/>
  <c r="BF997" i="109"/>
  <c r="BC2329" i="109"/>
  <c r="BD932" i="109"/>
  <c r="BD2136" i="109" s="1"/>
  <c r="BF553" i="109"/>
  <c r="BG771" i="109" s="1"/>
  <c r="BF989" i="109"/>
  <c r="BD839" i="109"/>
  <c r="BD2060" i="109" s="1"/>
  <c r="BC2379" i="109"/>
  <c r="BD983" i="109"/>
  <c r="BD2186" i="109" s="1"/>
  <c r="BD987" i="109"/>
  <c r="BD2190" i="109" s="1"/>
  <c r="BD1000" i="109"/>
  <c r="BD2203" i="109" s="1"/>
  <c r="BE1018" i="109"/>
  <c r="BE416" i="109"/>
  <c r="BF634" i="109" s="1"/>
  <c r="BC2316" i="109"/>
  <c r="BD919" i="109"/>
  <c r="BD2123" i="109" s="1"/>
  <c r="BF598" i="109"/>
  <c r="BG816" i="109" s="1"/>
  <c r="BF1034" i="109"/>
  <c r="BC2370" i="109"/>
  <c r="BE452" i="109"/>
  <c r="BF670" i="109" s="1"/>
  <c r="BC2277" i="109"/>
  <c r="BC2320" i="109"/>
  <c r="BD923" i="109"/>
  <c r="BD2127" i="109" s="1"/>
  <c r="BF605" i="109"/>
  <c r="BG823" i="109" s="1"/>
  <c r="BD2424" i="109"/>
  <c r="BE540" i="109"/>
  <c r="BF758" i="109" s="1"/>
  <c r="BD942" i="109"/>
  <c r="BD2145" i="109" s="1"/>
  <c r="BE938" i="109"/>
  <c r="BE2141" i="109" s="1"/>
  <c r="BE481" i="109"/>
  <c r="BF699" i="109" s="1"/>
  <c r="BF1008" i="109"/>
  <c r="BF572" i="109"/>
  <c r="BG790" i="109" s="1"/>
  <c r="BE477" i="109"/>
  <c r="BF695" i="109" s="1"/>
  <c r="BF1001" i="109"/>
  <c r="BF565" i="109"/>
  <c r="BG783" i="109" s="1"/>
  <c r="BF993" i="109"/>
  <c r="BF2196" i="109" s="1"/>
  <c r="BD954" i="109"/>
  <c r="BD2157" i="109" s="1"/>
  <c r="BC2434" i="109"/>
  <c r="BE539" i="109"/>
  <c r="BF757" i="109" s="1"/>
  <c r="BE479" i="109"/>
  <c r="BF697" i="109" s="1"/>
  <c r="BC2386" i="109"/>
  <c r="BD946" i="109"/>
  <c r="BD2149" i="109" s="1"/>
  <c r="BC2342" i="109"/>
  <c r="BE546" i="109"/>
  <c r="BF764" i="109" s="1"/>
  <c r="BE846" i="109"/>
  <c r="BE410" i="109"/>
  <c r="BF628" i="109" s="1"/>
  <c r="BD1035" i="109"/>
  <c r="BD2238" i="109" s="1"/>
  <c r="BD2369" i="109"/>
  <c r="BC2349" i="109"/>
  <c r="BD953" i="109"/>
  <c r="BD2156" i="109" s="1"/>
  <c r="BE469" i="109"/>
  <c r="BF687" i="109" s="1"/>
  <c r="BC2331" i="109"/>
  <c r="BE918" i="109"/>
  <c r="BE2122" i="109" s="1"/>
  <c r="BD2315" i="109"/>
  <c r="BF590" i="109"/>
  <c r="BG808" i="109" s="1"/>
  <c r="BE501" i="109"/>
  <c r="BF719" i="109" s="1"/>
  <c r="BD2416" i="109"/>
  <c r="BE587" i="109"/>
  <c r="BF805" i="109" s="1"/>
  <c r="BD944" i="109"/>
  <c r="BD2147" i="109" s="1"/>
  <c r="BC2340" i="109"/>
  <c r="BE978" i="109"/>
  <c r="BE542" i="109"/>
  <c r="BF760" i="109" s="1"/>
  <c r="BB2379" i="109"/>
  <c r="BF829" i="109"/>
  <c r="BF393" i="109"/>
  <c r="BG611" i="109" s="1"/>
  <c r="BC2388" i="109"/>
  <c r="BD992" i="109"/>
  <c r="BD2195" i="109" s="1"/>
  <c r="BD866" i="109"/>
  <c r="BD2081" i="109" s="1"/>
  <c r="BD852" i="109"/>
  <c r="BD2073" i="109" s="1"/>
  <c r="BE513" i="109"/>
  <c r="BF731" i="109" s="1"/>
  <c r="BB2316" i="109"/>
  <c r="BD974" i="109"/>
  <c r="BD2177" i="109" s="1"/>
  <c r="BD2370" i="109" s="1"/>
  <c r="BD888" i="109"/>
  <c r="BD2099" i="109" s="1"/>
  <c r="BE927" i="109"/>
  <c r="BE491" i="109"/>
  <c r="BF709" i="109" s="1"/>
  <c r="BC2399" i="109"/>
  <c r="BD1003" i="109"/>
  <c r="BD2206" i="109" s="1"/>
  <c r="BC2368" i="109"/>
  <c r="BE475" i="109"/>
  <c r="BF693" i="109" s="1"/>
  <c r="BE1041" i="109"/>
  <c r="BE2244" i="109" s="1"/>
  <c r="BB2274" i="109"/>
  <c r="BF985" i="109"/>
  <c r="BF2188" i="109" s="1"/>
  <c r="BF586" i="109"/>
  <c r="BG804" i="109" s="1"/>
  <c r="BC2380" i="109"/>
  <c r="BD917" i="109"/>
  <c r="BD2121" i="109" s="1"/>
  <c r="BD913" i="109"/>
  <c r="BD2117" i="109" s="1"/>
  <c r="BE562" i="109"/>
  <c r="BF780" i="109" s="1"/>
  <c r="BE880" i="109"/>
  <c r="BE2093" i="109" s="1"/>
  <c r="BE2389" i="109"/>
  <c r="BE979" i="109"/>
  <c r="BE543" i="109"/>
  <c r="BF761" i="109" s="1"/>
  <c r="BD2336" i="109"/>
  <c r="BE940" i="109"/>
  <c r="BE2143" i="109" s="1"/>
  <c r="BD1031" i="109"/>
  <c r="BD2234" i="109" s="1"/>
  <c r="BE2433" i="109"/>
  <c r="BF1037" i="109"/>
  <c r="BF2240" i="109" s="1"/>
  <c r="BD947" i="109"/>
  <c r="BD2150" i="109" s="1"/>
  <c r="BD1038" i="109"/>
  <c r="BE439" i="109"/>
  <c r="BF657" i="109" s="1"/>
  <c r="BD975" i="109"/>
  <c r="BD2178" i="109" s="1"/>
  <c r="BE925" i="109"/>
  <c r="BE489" i="109"/>
  <c r="BF707" i="109" s="1"/>
  <c r="BD915" i="109"/>
  <c r="BD2119" i="109" s="1"/>
  <c r="BC2417" i="109"/>
  <c r="BD1021" i="109"/>
  <c r="BD2224" i="109" s="1"/>
  <c r="BE563" i="109"/>
  <c r="BF781" i="109" s="1"/>
  <c r="BE999" i="109"/>
  <c r="BD990" i="109"/>
  <c r="BD2193" i="109" s="1"/>
  <c r="BD2386" i="109" s="1"/>
  <c r="BE951" i="109"/>
  <c r="BE515" i="109"/>
  <c r="BF733" i="109" s="1"/>
  <c r="BF606" i="109"/>
  <c r="BG824" i="109" s="1"/>
  <c r="BF1042" i="109"/>
  <c r="BD982" i="109"/>
  <c r="BD2185" i="109" s="1"/>
  <c r="BC2421" i="109"/>
  <c r="BE929" i="109"/>
  <c r="BE493" i="109"/>
  <c r="BF711" i="109" s="1"/>
  <c r="BE577" i="109"/>
  <c r="BF795" i="109" s="1"/>
  <c r="BB2349" i="109"/>
  <c r="BC2413" i="109"/>
  <c r="BD1017" i="109"/>
  <c r="BD2220" i="109" s="1"/>
  <c r="BD905" i="109"/>
  <c r="BD2109" i="109" s="1"/>
  <c r="BC2409" i="109"/>
  <c r="BE935" i="109"/>
  <c r="BE499" i="109"/>
  <c r="BF717" i="109" s="1"/>
  <c r="BE1026" i="109"/>
  <c r="BE2229" i="109" s="1"/>
  <c r="BF541" i="109"/>
  <c r="BG759" i="109" s="1"/>
  <c r="BE507" i="109"/>
  <c r="BF725" i="109" s="1"/>
  <c r="BF1004" i="109"/>
  <c r="BF568" i="109"/>
  <c r="BG786" i="109" s="1"/>
  <c r="BE1007" i="109"/>
  <c r="BE571" i="109"/>
  <c r="BF789" i="109" s="1"/>
  <c r="BD948" i="109"/>
  <c r="BD2151" i="109" s="1"/>
  <c r="BB2388" i="109"/>
  <c r="BE1010" i="109"/>
  <c r="BE2213" i="109" s="1"/>
  <c r="BC2315" i="109"/>
  <c r="BD950" i="109"/>
  <c r="BD2153" i="109" s="1"/>
  <c r="BE864" i="109"/>
  <c r="BE428" i="109"/>
  <c r="BF646" i="109" s="1"/>
  <c r="BD949" i="109"/>
  <c r="BD2152" i="109" s="1"/>
  <c r="BE470" i="109"/>
  <c r="BF688" i="109" s="1"/>
  <c r="BE505" i="109"/>
  <c r="BF723" i="109" s="1"/>
  <c r="BD2400" i="109"/>
  <c r="BB2340" i="109"/>
  <c r="BE538" i="109"/>
  <c r="BF756" i="109" s="1"/>
  <c r="BC2403" i="109"/>
  <c r="BE589" i="109"/>
  <c r="BF807" i="109" s="1"/>
  <c r="BE1025" i="109"/>
  <c r="BE536" i="109"/>
  <c r="BF754" i="109" s="1"/>
  <c r="BE972" i="109"/>
  <c r="BD911" i="109"/>
  <c r="BD2115" i="109" s="1"/>
  <c r="BE2381" i="109"/>
  <c r="BF593" i="109"/>
  <c r="BG811" i="109" s="1"/>
  <c r="BE1022" i="109"/>
  <c r="BE2225" i="109" s="1"/>
  <c r="BE984" i="109"/>
  <c r="BE548" i="109"/>
  <c r="BF766" i="109" s="1"/>
  <c r="BD2380" i="109"/>
  <c r="BB2348" i="109"/>
  <c r="BI732" i="109"/>
  <c r="BD1015" i="109"/>
  <c r="BD2218" i="109" s="1"/>
  <c r="BE575" i="109"/>
  <c r="BF793" i="109" s="1"/>
  <c r="BD998" i="109"/>
  <c r="BD2201" i="109" s="1"/>
  <c r="BD996" i="109"/>
  <c r="BD2199" i="109" s="1"/>
  <c r="BC2392" i="109"/>
  <c r="BC2426" i="109"/>
  <c r="BD1030" i="109"/>
  <c r="BD2233" i="109" s="1"/>
  <c r="BE558" i="109"/>
  <c r="BF776" i="109" s="1"/>
  <c r="BE994" i="109"/>
  <c r="BF1016" i="109"/>
  <c r="BF580" i="109"/>
  <c r="BG798" i="109" s="1"/>
  <c r="BC2336" i="109"/>
  <c r="BE2408" i="109"/>
  <c r="BF1012" i="109"/>
  <c r="BF2215" i="109" s="1"/>
  <c r="BE595" i="109"/>
  <c r="BF813" i="109" s="1"/>
  <c r="BF597" i="109"/>
  <c r="BG815" i="109" s="1"/>
  <c r="BE569" i="109"/>
  <c r="BF787" i="109" s="1"/>
  <c r="BE602" i="109"/>
  <c r="BF820" i="109" s="1"/>
  <c r="BE544" i="109"/>
  <c r="BF762" i="109" s="1"/>
  <c r="BI799" i="109"/>
  <c r="BE550" i="109"/>
  <c r="BF768" i="109" s="1"/>
  <c r="BE554" i="109"/>
  <c r="BF772" i="109" s="1"/>
  <c r="BI785" i="109"/>
  <c r="BE591" i="109"/>
  <c r="BF809" i="109" s="1"/>
  <c r="BC2302" i="109"/>
  <c r="BE921" i="109"/>
  <c r="BE485" i="109"/>
  <c r="BF703" i="109" s="1"/>
  <c r="BC2326" i="109"/>
  <c r="BI701" i="109"/>
  <c r="BD1013" i="109"/>
  <c r="BD2216" i="109" s="1"/>
  <c r="BE991" i="109"/>
  <c r="BE555" i="109"/>
  <c r="BF773" i="109" s="1"/>
  <c r="BE1009" i="109"/>
  <c r="BE573" i="109"/>
  <c r="BF791" i="109" s="1"/>
  <c r="BE988" i="109"/>
  <c r="BE552" i="109"/>
  <c r="BF770" i="109" s="1"/>
  <c r="BD943" i="109"/>
  <c r="BD2146" i="109" s="1"/>
  <c r="BD2385" i="109"/>
  <c r="BE551" i="109"/>
  <c r="BF769" i="109" s="1"/>
  <c r="BE2369" i="109"/>
  <c r="BF973" i="109"/>
  <c r="BF2176" i="109" s="1"/>
  <c r="BE564" i="109"/>
  <c r="BF782" i="109" s="1"/>
  <c r="BF1018" i="109"/>
  <c r="BF582" i="109"/>
  <c r="BG800" i="109" s="1"/>
  <c r="BF574" i="109"/>
  <c r="BG792" i="109" s="1"/>
  <c r="BE945" i="109"/>
  <c r="BE509" i="109"/>
  <c r="BF727" i="109" s="1"/>
  <c r="BB2346" i="109"/>
  <c r="BC2346" i="109"/>
  <c r="BI735" i="109"/>
  <c r="BF1002" i="109"/>
  <c r="BF566" i="109"/>
  <c r="BG784" i="109" s="1"/>
  <c r="BF588" i="109"/>
  <c r="BG806" i="109" s="1"/>
  <c r="BF1024" i="109"/>
  <c r="BD906" i="109"/>
  <c r="BD2110" i="109" s="1"/>
  <c r="BF1036" i="109"/>
  <c r="BF2239" i="109" s="1"/>
  <c r="BF1032" i="109"/>
  <c r="BF596" i="109"/>
  <c r="BG814" i="109" s="1"/>
  <c r="BD941" i="109"/>
  <c r="BD2144" i="109" s="1"/>
  <c r="BF1020" i="109"/>
  <c r="BF2223" i="109" s="1"/>
  <c r="BD2430" i="109"/>
  <c r="BE870" i="109"/>
  <c r="BE2084" i="109" s="1"/>
  <c r="BE559" i="109"/>
  <c r="BF777" i="109" s="1"/>
  <c r="BE2424" i="109"/>
  <c r="BF1028" i="109"/>
  <c r="BF2231" i="109" s="1"/>
  <c r="BD976" i="109"/>
  <c r="BI812" i="109"/>
  <c r="BC2338" i="109"/>
  <c r="BE1029" i="109"/>
  <c r="BE2232" i="109" s="1"/>
  <c r="BD952" i="109"/>
  <c r="BD2155" i="109" s="1"/>
  <c r="BC2348" i="109"/>
  <c r="BF570" i="109"/>
  <c r="BG788" i="109" s="1"/>
  <c r="BF1006" i="109"/>
  <c r="BE480" i="109"/>
  <c r="BF698" i="109" s="1"/>
  <c r="BE579" i="109"/>
  <c r="BF797" i="109" s="1"/>
  <c r="BF1040" i="109"/>
  <c r="BF2243" i="109" s="1"/>
  <c r="BD1011" i="109"/>
  <c r="BD2214" i="109" s="1"/>
  <c r="BC2324" i="109"/>
  <c r="BE583" i="109"/>
  <c r="BF801" i="109" s="1"/>
  <c r="BE1019" i="109"/>
  <c r="BD2415" i="109"/>
  <c r="BE518" i="109"/>
  <c r="BF736" i="109" s="1"/>
  <c r="BD2408" i="109"/>
  <c r="BI803" i="109"/>
  <c r="BE1033" i="109"/>
  <c r="BE2236" i="109" s="1"/>
  <c r="BD1005" i="109"/>
  <c r="BD980" i="109"/>
  <c r="BD2183" i="109" s="1"/>
  <c r="BH891" i="109"/>
  <c r="BI673" i="109"/>
  <c r="BD986" i="109"/>
  <c r="BD2189" i="109" s="1"/>
  <c r="BD1027" i="109"/>
  <c r="BD2230" i="109" s="1"/>
  <c r="BE1039" i="109"/>
  <c r="BE603" i="109"/>
  <c r="BF821" i="109" s="1"/>
  <c r="BF1014" i="109"/>
  <c r="BF578" i="109"/>
  <c r="BG796" i="109" s="1"/>
  <c r="BF981" i="109"/>
  <c r="BF545" i="109"/>
  <c r="BG763" i="109" s="1"/>
  <c r="BE599" i="109"/>
  <c r="BF817" i="109" s="1"/>
  <c r="BC2339" i="109"/>
  <c r="BC2427" i="109"/>
  <c r="BG1925" i="109"/>
  <c r="BE1916" i="109"/>
  <c r="BD2052" i="109"/>
  <c r="BH1954" i="109"/>
  <c r="BH1915" i="109"/>
  <c r="BF1919" i="109"/>
  <c r="BG1849" i="109"/>
  <c r="BH1953" i="109"/>
  <c r="BG1926" i="109"/>
  <c r="BH1946" i="109"/>
  <c r="BF1903" i="109"/>
  <c r="BF2102" i="109" s="1"/>
  <c r="BC2298" i="109"/>
  <c r="BD894" i="109"/>
  <c r="BD2105" i="109" s="1"/>
  <c r="BE395" i="109"/>
  <c r="BF613" i="109" s="1"/>
  <c r="BE831" i="109"/>
  <c r="BC2251" i="109"/>
  <c r="BA2439" i="109"/>
  <c r="BD971" i="109"/>
  <c r="BD2174" i="109" s="1"/>
  <c r="BD2365" i="109"/>
  <c r="BC2366" i="109"/>
  <c r="BE970" i="109"/>
  <c r="BE2173" i="109" s="1"/>
  <c r="BF969" i="109"/>
  <c r="BF533" i="109"/>
  <c r="BG751" i="109" s="1"/>
  <c r="BC2362" i="109"/>
  <c r="BE531" i="109"/>
  <c r="BF749" i="109" s="1"/>
  <c r="BE530" i="109"/>
  <c r="BF748" i="109" s="1"/>
  <c r="BD968" i="109"/>
  <c r="BD2171" i="109" s="1"/>
  <c r="BE532" i="109"/>
  <c r="BF750" i="109" s="1"/>
  <c r="BD966" i="109"/>
  <c r="BD2169" i="109" s="1"/>
  <c r="BE965" i="109"/>
  <c r="BE529" i="109"/>
  <c r="BF747" i="109" s="1"/>
  <c r="BC2359" i="109"/>
  <c r="BD964" i="109"/>
  <c r="BD2167" i="109" s="1"/>
  <c r="BD2360" i="109" s="1"/>
  <c r="BE963" i="109"/>
  <c r="BE527" i="109"/>
  <c r="BF745" i="109" s="1"/>
  <c r="BE526" i="109"/>
  <c r="BF744" i="109" s="1"/>
  <c r="BE528" i="109"/>
  <c r="BF746" i="109" s="1"/>
  <c r="BD962" i="109"/>
  <c r="BD2165" i="109" s="1"/>
  <c r="BC2361" i="109"/>
  <c r="BC2354" i="109"/>
  <c r="BE520" i="109"/>
  <c r="BF738" i="109" s="1"/>
  <c r="BE956" i="109"/>
  <c r="BD958" i="109"/>
  <c r="BD2161" i="109" s="1"/>
  <c r="BE959" i="109"/>
  <c r="BE523" i="109"/>
  <c r="BF741" i="109" s="1"/>
  <c r="BC608" i="109"/>
  <c r="BD960" i="109"/>
  <c r="BD2163" i="109" s="1"/>
  <c r="BB2246" i="109"/>
  <c r="BB2351" i="109"/>
  <c r="BD825" i="109"/>
  <c r="CH33" i="119" s="1"/>
  <c r="BD955" i="109"/>
  <c r="BD2158" i="109" s="1"/>
  <c r="BE961" i="109"/>
  <c r="BE525" i="109"/>
  <c r="BF743" i="109" s="1"/>
  <c r="BD607" i="109"/>
  <c r="BD608" i="109" s="1"/>
  <c r="BE519" i="109"/>
  <c r="BF737" i="109" s="1"/>
  <c r="BC2355" i="109"/>
  <c r="BC2357" i="109"/>
  <c r="BI742" i="109"/>
  <c r="BE522" i="109"/>
  <c r="BF740" i="109" s="1"/>
  <c r="BC1043" i="109"/>
  <c r="BE957" i="109"/>
  <c r="BE521" i="109"/>
  <c r="BF739" i="109" s="1"/>
  <c r="BD2353" i="109"/>
  <c r="BG42" i="119"/>
  <c r="BG48" i="119" s="1"/>
  <c r="BG49" i="119" s="1"/>
  <c r="BI40" i="119"/>
  <c r="BI30" i="119"/>
  <c r="BL21" i="119"/>
  <c r="BK23" i="119"/>
  <c r="BF48" i="119"/>
  <c r="BJ29" i="119"/>
  <c r="BJ28" i="119"/>
  <c r="BH41" i="119"/>
  <c r="BH47" i="119" s="1"/>
  <c r="BF47" i="119"/>
  <c r="BE2334" i="109" l="1"/>
  <c r="BE937" i="109"/>
  <c r="BD2333" i="109"/>
  <c r="BD2260" i="109"/>
  <c r="BE875" i="109"/>
  <c r="BE1035" i="109"/>
  <c r="BF1035" i="109" s="1"/>
  <c r="BE987" i="109"/>
  <c r="BE2190" i="109" s="1"/>
  <c r="BE2383" i="109" s="1"/>
  <c r="BE1023" i="109"/>
  <c r="BF2219" i="109"/>
  <c r="BF2412" i="109" s="1"/>
  <c r="BE2154" i="109"/>
  <c r="BE2347" i="109" s="1"/>
  <c r="BE2129" i="109"/>
  <c r="BE2322" i="109" s="1"/>
  <c r="BE2058" i="109"/>
  <c r="BF2211" i="109"/>
  <c r="BE2228" i="109"/>
  <c r="BE2160" i="109"/>
  <c r="BE2164" i="109"/>
  <c r="BE2357" i="109" s="1"/>
  <c r="BE2162" i="109"/>
  <c r="BE990" i="109"/>
  <c r="BE2193" i="109" s="1"/>
  <c r="BE2386" i="109" s="1"/>
  <c r="BE2197" i="109"/>
  <c r="BE2390" i="109" s="1"/>
  <c r="BE2067" i="109"/>
  <c r="BF2056" i="109"/>
  <c r="BF2249" i="109" s="1"/>
  <c r="BE2238" i="109"/>
  <c r="BE2431" i="109" s="1"/>
  <c r="BE2242" i="109"/>
  <c r="BE2435" i="109" s="1"/>
  <c r="BE2175" i="109"/>
  <c r="BF2227" i="109"/>
  <c r="BF2420" i="109" s="1"/>
  <c r="BF2237" i="109"/>
  <c r="BF2430" i="109" s="1"/>
  <c r="BE2202" i="109"/>
  <c r="BF2184" i="109"/>
  <c r="BF2377" i="109" s="1"/>
  <c r="BE2222" i="109"/>
  <c r="BE2133" i="109"/>
  <c r="BE2326" i="109" s="1"/>
  <c r="BE2182" i="109"/>
  <c r="BE2131" i="109"/>
  <c r="BF2205" i="109"/>
  <c r="BF2398" i="109" s="1"/>
  <c r="BE2191" i="109"/>
  <c r="BE2194" i="109"/>
  <c r="BE2387" i="109" s="1"/>
  <c r="BF2192" i="109"/>
  <c r="BF2385" i="109" s="1"/>
  <c r="BF2200" i="109"/>
  <c r="BE2168" i="109"/>
  <c r="BF2217" i="109"/>
  <c r="BE2212" i="109"/>
  <c r="BE2405" i="109" s="1"/>
  <c r="BE2125" i="109"/>
  <c r="BE2187" i="109"/>
  <c r="BE974" i="109"/>
  <c r="BE2177" i="109" s="1"/>
  <c r="BE2370" i="109" s="1"/>
  <c r="BE2079" i="109"/>
  <c r="BE2272" i="109" s="1"/>
  <c r="BE2210" i="109"/>
  <c r="BE2403" i="109" s="1"/>
  <c r="BE2138" i="109"/>
  <c r="BE2089" i="109"/>
  <c r="BE2282" i="109" s="1"/>
  <c r="BE2181" i="109"/>
  <c r="BE2374" i="109" s="1"/>
  <c r="BE2226" i="109"/>
  <c r="BE2419" i="109" s="1"/>
  <c r="BE2140" i="109"/>
  <c r="BE2333" i="109" s="1"/>
  <c r="BF2204" i="109"/>
  <c r="BF2397" i="109" s="1"/>
  <c r="BD2350" i="109"/>
  <c r="BD2427" i="109"/>
  <c r="BD2363" i="109"/>
  <c r="BC2306" i="109"/>
  <c r="BD2241" i="109"/>
  <c r="BD2434" i="109" s="1"/>
  <c r="BD2162" i="109"/>
  <c r="BD2355" i="109" s="1"/>
  <c r="BE2159" i="109"/>
  <c r="BD2337" i="109"/>
  <c r="BE2166" i="109"/>
  <c r="BE2359" i="109" s="1"/>
  <c r="BF2172" i="109"/>
  <c r="BF2365" i="109" s="1"/>
  <c r="BF2209" i="109"/>
  <c r="BF2235" i="109"/>
  <c r="BF2428" i="109" s="1"/>
  <c r="BE2148" i="109"/>
  <c r="BF2221" i="109"/>
  <c r="BF2207" i="109"/>
  <c r="BF2400" i="109" s="1"/>
  <c r="BF2245" i="109"/>
  <c r="BE2397" i="109"/>
  <c r="BE909" i="109"/>
  <c r="BD2113" i="109"/>
  <c r="BD2179" i="109"/>
  <c r="BD2372" i="109" s="1"/>
  <c r="BD2208" i="109"/>
  <c r="BD2401" i="109" s="1"/>
  <c r="BE2221" i="109"/>
  <c r="BE2414" i="109" s="1"/>
  <c r="BE967" i="109"/>
  <c r="BE2170" i="109" s="1"/>
  <c r="BE995" i="109"/>
  <c r="BE2198" i="109" s="1"/>
  <c r="BF1010" i="109"/>
  <c r="BF2213" i="109" s="1"/>
  <c r="BF2406" i="109" s="1"/>
  <c r="BE916" i="109"/>
  <c r="BE2120" i="109" s="1"/>
  <c r="BE2313" i="109" s="1"/>
  <c r="BB2439" i="109"/>
  <c r="BE1031" i="109"/>
  <c r="BE2234" i="109" s="1"/>
  <c r="BE1000" i="109"/>
  <c r="BE2203" i="109" s="1"/>
  <c r="BE2396" i="109" s="1"/>
  <c r="BE1015" i="109"/>
  <c r="BE2218" i="109" s="1"/>
  <c r="BE1038" i="109"/>
  <c r="BE2241" i="109" s="1"/>
  <c r="BF977" i="109"/>
  <c r="BF2180" i="109" s="1"/>
  <c r="BD2376" i="109"/>
  <c r="BD2382" i="109"/>
  <c r="BE2429" i="109"/>
  <c r="BE2425" i="109"/>
  <c r="BD2409" i="109"/>
  <c r="BD2394" i="109"/>
  <c r="BD2314" i="109"/>
  <c r="BD2292" i="109"/>
  <c r="BD2407" i="109"/>
  <c r="BE2418" i="109"/>
  <c r="BD2308" i="109"/>
  <c r="BD2339" i="109"/>
  <c r="BE2422" i="109"/>
  <c r="BD2378" i="109"/>
  <c r="BD2266" i="109"/>
  <c r="BD2423" i="109"/>
  <c r="BD2345" i="109"/>
  <c r="BD2302" i="109"/>
  <c r="BD2312" i="109"/>
  <c r="BD2371" i="109"/>
  <c r="BD2310" i="109"/>
  <c r="BE2437" i="109"/>
  <c r="BE2410" i="109"/>
  <c r="BF603" i="109"/>
  <c r="BG821" i="109" s="1"/>
  <c r="BF1039" i="109"/>
  <c r="BF518" i="109"/>
  <c r="BG736" i="109" s="1"/>
  <c r="BD2411" i="109"/>
  <c r="BF480" i="109"/>
  <c r="BG698" i="109" s="1"/>
  <c r="BG1032" i="109"/>
  <c r="BG596" i="109"/>
  <c r="BH814" i="109" s="1"/>
  <c r="BG1024" i="109"/>
  <c r="BG588" i="109"/>
  <c r="BH806" i="109" s="1"/>
  <c r="BD2341" i="109"/>
  <c r="BF2369" i="109"/>
  <c r="BG973" i="109"/>
  <c r="BG2176" i="109" s="1"/>
  <c r="BF991" i="109"/>
  <c r="BF555" i="109"/>
  <c r="BG773" i="109" s="1"/>
  <c r="BE1027" i="109"/>
  <c r="BE2230" i="109" s="1"/>
  <c r="BE2423" i="109" s="1"/>
  <c r="BF554" i="109"/>
  <c r="BG772" i="109" s="1"/>
  <c r="BE986" i="109"/>
  <c r="BE2189" i="109" s="1"/>
  <c r="BE2382" i="109" s="1"/>
  <c r="BF544" i="109"/>
  <c r="BG762" i="109" s="1"/>
  <c r="BF602" i="109"/>
  <c r="BG820" i="109" s="1"/>
  <c r="BE1005" i="109"/>
  <c r="BE2208" i="109" s="1"/>
  <c r="BF1033" i="109"/>
  <c r="BF2236" i="109" s="1"/>
  <c r="BF2429" i="109" s="1"/>
  <c r="BF994" i="109"/>
  <c r="BF558" i="109"/>
  <c r="BG776" i="109" s="1"/>
  <c r="BE996" i="109"/>
  <c r="BE2199" i="109" s="1"/>
  <c r="BF575" i="109"/>
  <c r="BG793" i="109" s="1"/>
  <c r="BF984" i="109"/>
  <c r="BF548" i="109"/>
  <c r="BG766" i="109" s="1"/>
  <c r="BF538" i="109"/>
  <c r="BG756" i="109" s="1"/>
  <c r="BE906" i="109"/>
  <c r="BE2110" i="109" s="1"/>
  <c r="BE2303" i="109" s="1"/>
  <c r="BF571" i="109"/>
  <c r="BG789" i="109" s="1"/>
  <c r="BF1007" i="109"/>
  <c r="BG541" i="109"/>
  <c r="BH759" i="109" s="1"/>
  <c r="BF935" i="109"/>
  <c r="BF499" i="109"/>
  <c r="BG717" i="109" s="1"/>
  <c r="BF929" i="109"/>
  <c r="BF493" i="109"/>
  <c r="BG711" i="109" s="1"/>
  <c r="BF951" i="109"/>
  <c r="BF515" i="109"/>
  <c r="BG733" i="109" s="1"/>
  <c r="BF925" i="109"/>
  <c r="BF489" i="109"/>
  <c r="BG707" i="109" s="1"/>
  <c r="BF2433" i="109"/>
  <c r="BG1037" i="109"/>
  <c r="BG2240" i="109" s="1"/>
  <c r="BE2336" i="109"/>
  <c r="BF940" i="109"/>
  <c r="BF2143" i="109" s="1"/>
  <c r="BG586" i="109"/>
  <c r="BH804" i="109" s="1"/>
  <c r="BE949" i="109"/>
  <c r="BE2152" i="109" s="1"/>
  <c r="BD2388" i="109"/>
  <c r="BE992" i="109"/>
  <c r="BE2195" i="109" s="1"/>
  <c r="BF978" i="109"/>
  <c r="BF542" i="109"/>
  <c r="BG760" i="109" s="1"/>
  <c r="BD2419" i="109"/>
  <c r="BF846" i="109"/>
  <c r="BF410" i="109"/>
  <c r="BG628" i="109" s="1"/>
  <c r="BF546" i="109"/>
  <c r="BG764" i="109" s="1"/>
  <c r="BE946" i="109"/>
  <c r="BE2149" i="109" s="1"/>
  <c r="BG1008" i="109"/>
  <c r="BG572" i="109"/>
  <c r="BH790" i="109" s="1"/>
  <c r="BE917" i="109"/>
  <c r="BE2121" i="109" s="1"/>
  <c r="BE942" i="109"/>
  <c r="BE2145" i="109" s="1"/>
  <c r="BD2338" i="109"/>
  <c r="BG605" i="109"/>
  <c r="BH823" i="109" s="1"/>
  <c r="BE888" i="109"/>
  <c r="BD2431" i="109"/>
  <c r="BG545" i="109"/>
  <c r="BH763" i="109" s="1"/>
  <c r="BG981" i="109"/>
  <c r="BG1014" i="109"/>
  <c r="BG578" i="109"/>
  <c r="BH796" i="109" s="1"/>
  <c r="BE954" i="109"/>
  <c r="BE2157" i="109" s="1"/>
  <c r="BF583" i="109"/>
  <c r="BG801" i="109" s="1"/>
  <c r="BF1019" i="109"/>
  <c r="BF579" i="109"/>
  <c r="BG797" i="109" s="1"/>
  <c r="BG1006" i="109"/>
  <c r="BG570" i="109"/>
  <c r="BH788" i="109" s="1"/>
  <c r="BF945" i="109"/>
  <c r="BF509" i="109"/>
  <c r="BG727" i="109" s="1"/>
  <c r="BG574" i="109"/>
  <c r="BH792" i="109" s="1"/>
  <c r="BD2396" i="109"/>
  <c r="BF573" i="109"/>
  <c r="BG791" i="109" s="1"/>
  <c r="BF1009" i="109"/>
  <c r="BF921" i="109"/>
  <c r="BF485" i="109"/>
  <c r="BG703" i="109" s="1"/>
  <c r="BE980" i="109"/>
  <c r="BE2183" i="109" s="1"/>
  <c r="BE1030" i="109"/>
  <c r="BE2233" i="109" s="1"/>
  <c r="BF1029" i="109"/>
  <c r="BF2232" i="109" s="1"/>
  <c r="BF2425" i="109" s="1"/>
  <c r="BD2391" i="109"/>
  <c r="BF972" i="109"/>
  <c r="BF536" i="109"/>
  <c r="BG754" i="109" s="1"/>
  <c r="BF1025" i="109"/>
  <c r="BF589" i="109"/>
  <c r="BG807" i="109" s="1"/>
  <c r="BF505" i="109"/>
  <c r="BG723" i="109" s="1"/>
  <c r="BD2344" i="109"/>
  <c r="BE948" i="109"/>
  <c r="BE2151" i="109" s="1"/>
  <c r="BD2405" i="109"/>
  <c r="BF577" i="109"/>
  <c r="BG795" i="109" s="1"/>
  <c r="BD2282" i="109"/>
  <c r="BF562" i="109"/>
  <c r="BG780" i="109" s="1"/>
  <c r="BF2381" i="109"/>
  <c r="BG985" i="109"/>
  <c r="BG2188" i="109" s="1"/>
  <c r="BF587" i="109"/>
  <c r="BG805" i="109" s="1"/>
  <c r="BF1023" i="109"/>
  <c r="BF918" i="109"/>
  <c r="BF2122" i="109" s="1"/>
  <c r="BE2315" i="109"/>
  <c r="BF469" i="109"/>
  <c r="BG687" i="109" s="1"/>
  <c r="BE2438" i="109"/>
  <c r="BF479" i="109"/>
  <c r="BG697" i="109" s="1"/>
  <c r="BF539" i="109"/>
  <c r="BG757" i="109" s="1"/>
  <c r="BF477" i="109"/>
  <c r="BG695" i="109" s="1"/>
  <c r="BF938" i="109"/>
  <c r="BF2141" i="109" s="1"/>
  <c r="BD2320" i="109"/>
  <c r="BE923" i="109"/>
  <c r="BE2127" i="109" s="1"/>
  <c r="BG598" i="109"/>
  <c r="BH816" i="109" s="1"/>
  <c r="BG1034" i="109"/>
  <c r="BE839" i="109"/>
  <c r="BE2060" i="109" s="1"/>
  <c r="BG989" i="109"/>
  <c r="BG553" i="109"/>
  <c r="BH771" i="109" s="1"/>
  <c r="BE2393" i="109"/>
  <c r="BF599" i="109"/>
  <c r="BG817" i="109" s="1"/>
  <c r="BF2436" i="109"/>
  <c r="BG1040" i="109"/>
  <c r="BG2243" i="109" s="1"/>
  <c r="BG1028" i="109"/>
  <c r="BG2231" i="109" s="1"/>
  <c r="BF559" i="109"/>
  <c r="BG777" i="109" s="1"/>
  <c r="BG1036" i="109"/>
  <c r="BG2239" i="109" s="1"/>
  <c r="BE2420" i="109"/>
  <c r="BG566" i="109"/>
  <c r="BH784" i="109" s="1"/>
  <c r="BG1002" i="109"/>
  <c r="BD2383" i="109"/>
  <c r="BF988" i="109"/>
  <c r="BF552" i="109"/>
  <c r="BG770" i="109" s="1"/>
  <c r="BF2408" i="109"/>
  <c r="BG1012" i="109"/>
  <c r="BG2215" i="109" s="1"/>
  <c r="BE2412" i="109"/>
  <c r="BD2390" i="109"/>
  <c r="BG593" i="109"/>
  <c r="BH811" i="109" s="1"/>
  <c r="BE941" i="109"/>
  <c r="BD2272" i="109"/>
  <c r="BD2346" i="109"/>
  <c r="BE950" i="109"/>
  <c r="BE2153" i="109" s="1"/>
  <c r="BC2344" i="109"/>
  <c r="BF507" i="109"/>
  <c r="BG725" i="109" s="1"/>
  <c r="BE1013" i="109"/>
  <c r="BE2216" i="109" s="1"/>
  <c r="BG606" i="109"/>
  <c r="BH824" i="109" s="1"/>
  <c r="BG1042" i="109"/>
  <c r="BF999" i="109"/>
  <c r="BF563" i="109"/>
  <c r="BG781" i="109" s="1"/>
  <c r="BF439" i="109"/>
  <c r="BG657" i="109" s="1"/>
  <c r="BC2343" i="109"/>
  <c r="BE2286" i="109"/>
  <c r="BF880" i="109"/>
  <c r="BF2093" i="109" s="1"/>
  <c r="BE998" i="109"/>
  <c r="BE2201" i="109" s="1"/>
  <c r="BF475" i="109"/>
  <c r="BG693" i="109" s="1"/>
  <c r="BD2399" i="109"/>
  <c r="BE1003" i="109"/>
  <c r="BE2206" i="109" s="1"/>
  <c r="BF927" i="109"/>
  <c r="BF491" i="109"/>
  <c r="BG709" i="109" s="1"/>
  <c r="BG829" i="109"/>
  <c r="BG393" i="109"/>
  <c r="BH611" i="109" s="1"/>
  <c r="BG590" i="109"/>
  <c r="BH808" i="109" s="1"/>
  <c r="BE905" i="109"/>
  <c r="BE2109" i="109" s="1"/>
  <c r="BE915" i="109"/>
  <c r="BE2119" i="109" s="1"/>
  <c r="BE975" i="109"/>
  <c r="BE2178" i="109" s="1"/>
  <c r="BG1001" i="109"/>
  <c r="BG565" i="109"/>
  <c r="BH783" i="109" s="1"/>
  <c r="BE913" i="109"/>
  <c r="BE2117" i="109" s="1"/>
  <c r="BF540" i="109"/>
  <c r="BG758" i="109" s="1"/>
  <c r="BE2416" i="109"/>
  <c r="BF416" i="109"/>
  <c r="BG634" i="109" s="1"/>
  <c r="BC2253" i="109"/>
  <c r="BD2253" i="109"/>
  <c r="BD2435" i="109"/>
  <c r="BE2436" i="109"/>
  <c r="BE952" i="109"/>
  <c r="BE2155" i="109" s="1"/>
  <c r="BE2277" i="109"/>
  <c r="BF870" i="109"/>
  <c r="BF2084" i="109" s="1"/>
  <c r="BG1020" i="109"/>
  <c r="BG2223" i="109" s="1"/>
  <c r="BE2428" i="109"/>
  <c r="BE2432" i="109"/>
  <c r="BF2432" i="109"/>
  <c r="BG582" i="109"/>
  <c r="BH800" i="109" s="1"/>
  <c r="BG1018" i="109"/>
  <c r="BF564" i="109"/>
  <c r="BG782" i="109" s="1"/>
  <c r="BF551" i="109"/>
  <c r="BG769" i="109" s="1"/>
  <c r="BF987" i="109"/>
  <c r="BD2387" i="109"/>
  <c r="BF591" i="109"/>
  <c r="BG809" i="109" s="1"/>
  <c r="BF550" i="109"/>
  <c r="BG768" i="109" s="1"/>
  <c r="BF569" i="109"/>
  <c r="BG787" i="109" s="1"/>
  <c r="BG597" i="109"/>
  <c r="BH815" i="109" s="1"/>
  <c r="BF595" i="109"/>
  <c r="BG813" i="109" s="1"/>
  <c r="BG1016" i="109"/>
  <c r="BG580" i="109"/>
  <c r="BH798" i="109" s="1"/>
  <c r="BE1011" i="109"/>
  <c r="BE2214" i="109" s="1"/>
  <c r="BF470" i="109"/>
  <c r="BG688" i="109" s="1"/>
  <c r="BF864" i="109"/>
  <c r="BF428" i="109"/>
  <c r="BG646" i="109" s="1"/>
  <c r="BG1004" i="109"/>
  <c r="BG568" i="109"/>
  <c r="BH786" i="109" s="1"/>
  <c r="BE943" i="109"/>
  <c r="BE2146" i="109" s="1"/>
  <c r="BE1017" i="109"/>
  <c r="BE2220" i="109" s="1"/>
  <c r="BE1021" i="109"/>
  <c r="BE2224" i="109" s="1"/>
  <c r="BE947" i="109"/>
  <c r="BE2150" i="109" s="1"/>
  <c r="BD2343" i="109"/>
  <c r="BF543" i="109"/>
  <c r="BG761" i="109" s="1"/>
  <c r="BF979" i="109"/>
  <c r="BD2286" i="109"/>
  <c r="BF1022" i="109"/>
  <c r="BF2225" i="109" s="1"/>
  <c r="BE911" i="109"/>
  <c r="BE2115" i="109" s="1"/>
  <c r="BF513" i="109"/>
  <c r="BG731" i="109" s="1"/>
  <c r="BE866" i="109"/>
  <c r="BE2081" i="109" s="1"/>
  <c r="BD2274" i="109"/>
  <c r="BD2374" i="109"/>
  <c r="BE944" i="109"/>
  <c r="BE2147" i="109" s="1"/>
  <c r="BF937" i="109"/>
  <c r="BF501" i="109"/>
  <c r="BG719" i="109" s="1"/>
  <c r="BF1026" i="109"/>
  <c r="BE953" i="109"/>
  <c r="BE2156" i="109" s="1"/>
  <c r="BE982" i="109"/>
  <c r="BE2185" i="109" s="1"/>
  <c r="BD2395" i="109"/>
  <c r="BD2322" i="109"/>
  <c r="BG993" i="109"/>
  <c r="BG2196" i="109" s="1"/>
  <c r="BF481" i="109"/>
  <c r="BG699" i="109" s="1"/>
  <c r="BE976" i="109"/>
  <c r="BF1041" i="109"/>
  <c r="BF2244" i="109" s="1"/>
  <c r="BD2277" i="109"/>
  <c r="BF452" i="109"/>
  <c r="BG670" i="109" s="1"/>
  <c r="BE919" i="109"/>
  <c r="BE2123" i="109" s="1"/>
  <c r="BE852" i="109"/>
  <c r="BE2073" i="109" s="1"/>
  <c r="BC2274" i="109"/>
  <c r="BE983" i="109"/>
  <c r="BE2186" i="109" s="1"/>
  <c r="BD2329" i="109"/>
  <c r="BE932" i="109"/>
  <c r="BE2136" i="109" s="1"/>
  <c r="BG997" i="109"/>
  <c r="BG561" i="109"/>
  <c r="BH779" i="109" s="1"/>
  <c r="BD2313" i="109"/>
  <c r="BE2406" i="109"/>
  <c r="BF2295" i="109"/>
  <c r="BG1903" i="109"/>
  <c r="BG2102" i="109" s="1"/>
  <c r="BF1916" i="109"/>
  <c r="BF2052" i="109" s="1"/>
  <c r="BE2052" i="109"/>
  <c r="BE2295" i="109"/>
  <c r="BH1926" i="109"/>
  <c r="BG1919" i="109"/>
  <c r="BD2303" i="109"/>
  <c r="BH1849" i="109"/>
  <c r="BH1925" i="109"/>
  <c r="BD2298" i="109"/>
  <c r="BE894" i="109"/>
  <c r="BE2105" i="109" s="1"/>
  <c r="BF831" i="109"/>
  <c r="BF395" i="109"/>
  <c r="BG613" i="109" s="1"/>
  <c r="BC2246" i="109"/>
  <c r="BE958" i="109"/>
  <c r="BD1043" i="109"/>
  <c r="BE968" i="109"/>
  <c r="BE2171" i="109" s="1"/>
  <c r="BE964" i="109"/>
  <c r="BE2167" i="109" s="1"/>
  <c r="BE2366" i="109"/>
  <c r="BF970" i="109"/>
  <c r="BF2173" i="109" s="1"/>
  <c r="BG969" i="109"/>
  <c r="BG533" i="109"/>
  <c r="BH751" i="109" s="1"/>
  <c r="BD2367" i="109"/>
  <c r="BE971" i="109"/>
  <c r="BE2174" i="109" s="1"/>
  <c r="BC2367" i="109"/>
  <c r="BE2365" i="109"/>
  <c r="BD2366" i="109"/>
  <c r="BD2362" i="109"/>
  <c r="BF531" i="109"/>
  <c r="BG749" i="109" s="1"/>
  <c r="BF530" i="109"/>
  <c r="BG748" i="109" s="1"/>
  <c r="BE966" i="109"/>
  <c r="BE2169" i="109" s="1"/>
  <c r="BD2364" i="109"/>
  <c r="BF532" i="109"/>
  <c r="BG750" i="109" s="1"/>
  <c r="BD2358" i="109"/>
  <c r="BE962" i="109"/>
  <c r="BE2165" i="109" s="1"/>
  <c r="BF963" i="109"/>
  <c r="BF527" i="109"/>
  <c r="BG745" i="109" s="1"/>
  <c r="BF965" i="109"/>
  <c r="BF529" i="109"/>
  <c r="BG747" i="109" s="1"/>
  <c r="BF528" i="109"/>
  <c r="BG746" i="109" s="1"/>
  <c r="BF526" i="109"/>
  <c r="BG744" i="109" s="1"/>
  <c r="BD2359" i="109"/>
  <c r="BF522" i="109"/>
  <c r="BG740" i="109" s="1"/>
  <c r="BE607" i="109"/>
  <c r="BF519" i="109"/>
  <c r="BG737" i="109" s="1"/>
  <c r="BF957" i="109"/>
  <c r="BF521" i="109"/>
  <c r="BG739" i="109" s="1"/>
  <c r="BE825" i="109"/>
  <c r="CI33" i="119" s="1"/>
  <c r="BE955" i="109"/>
  <c r="BE2158" i="109" s="1"/>
  <c r="BF961" i="109"/>
  <c r="BF525" i="109"/>
  <c r="BG743" i="109" s="1"/>
  <c r="BD2357" i="109"/>
  <c r="BC2351" i="109"/>
  <c r="BC2356" i="109"/>
  <c r="BF523" i="109"/>
  <c r="BG741" i="109" s="1"/>
  <c r="BF959" i="109"/>
  <c r="BF956" i="109"/>
  <c r="BF520" i="109"/>
  <c r="BG738" i="109" s="1"/>
  <c r="BD2351" i="109"/>
  <c r="BE960" i="109"/>
  <c r="BE2163" i="109" s="1"/>
  <c r="BD2354" i="109"/>
  <c r="BF49" i="119"/>
  <c r="BK25" i="119"/>
  <c r="BH42" i="119"/>
  <c r="BM21" i="119"/>
  <c r="BL23" i="119"/>
  <c r="BL25" i="119" s="1"/>
  <c r="BJ30" i="119"/>
  <c r="BJ40" i="119"/>
  <c r="BI41" i="119"/>
  <c r="BI42" i="119" s="1"/>
  <c r="BI48" i="119" s="1"/>
  <c r="BF2334" i="109" l="1"/>
  <c r="BF974" i="109"/>
  <c r="BF875" i="109"/>
  <c r="BG1010" i="109"/>
  <c r="BG2213" i="109" s="1"/>
  <c r="BG2406" i="109" s="1"/>
  <c r="BF967" i="109"/>
  <c r="BE2355" i="109"/>
  <c r="BF2414" i="109"/>
  <c r="BF990" i="109"/>
  <c r="BF2193" i="109" s="1"/>
  <c r="BF2386" i="109" s="1"/>
  <c r="BG1033" i="109"/>
  <c r="BG2236" i="109" s="1"/>
  <c r="BF2159" i="109"/>
  <c r="BF2352" i="109" s="1"/>
  <c r="BF2166" i="109"/>
  <c r="BF2058" i="109"/>
  <c r="BG2200" i="109"/>
  <c r="BG2393" i="109" s="1"/>
  <c r="BF917" i="109"/>
  <c r="BG2217" i="109"/>
  <c r="BG2410" i="109" s="1"/>
  <c r="BF995" i="109"/>
  <c r="BF2198" i="109" s="1"/>
  <c r="BF2391" i="109" s="1"/>
  <c r="BG2245" i="109"/>
  <c r="BG2438" i="109" s="1"/>
  <c r="BG2184" i="109"/>
  <c r="BG2377" i="109" s="1"/>
  <c r="BG2056" i="109"/>
  <c r="BG2249" i="109" s="1"/>
  <c r="BG2221" i="109"/>
  <c r="BF2162" i="109"/>
  <c r="BF2355" i="109" s="1"/>
  <c r="BF906" i="109"/>
  <c r="BF2110" i="109" s="1"/>
  <c r="BF2079" i="109"/>
  <c r="BF2272" i="109" s="1"/>
  <c r="BF2131" i="109"/>
  <c r="BF2324" i="109" s="1"/>
  <c r="BG2211" i="109"/>
  <c r="BG2404" i="109" s="1"/>
  <c r="BF2154" i="109"/>
  <c r="BF2347" i="109" s="1"/>
  <c r="BF2187" i="109"/>
  <c r="BF2380" i="109" s="1"/>
  <c r="BF2242" i="109"/>
  <c r="BF2435" i="109" s="1"/>
  <c r="BF2175" i="109"/>
  <c r="BF2368" i="109" s="1"/>
  <c r="BF2190" i="109"/>
  <c r="BF2383" i="109" s="1"/>
  <c r="BF2212" i="109"/>
  <c r="BG2237" i="109"/>
  <c r="BG2430" i="109" s="1"/>
  <c r="BF2170" i="109"/>
  <c r="BF2363" i="109" s="1"/>
  <c r="BF2121" i="109"/>
  <c r="BF2314" i="109" s="1"/>
  <c r="BF2140" i="109"/>
  <c r="BF2182" i="109"/>
  <c r="BF2375" i="109" s="1"/>
  <c r="BG2219" i="109"/>
  <c r="BG2412" i="109" s="1"/>
  <c r="BF2222" i="109"/>
  <c r="BF2415" i="109" s="1"/>
  <c r="BF2177" i="109"/>
  <c r="BF2197" i="109"/>
  <c r="BF2390" i="109" s="1"/>
  <c r="BF2194" i="109"/>
  <c r="BF916" i="109"/>
  <c r="BF2120" i="109" s="1"/>
  <c r="BF2313" i="109" s="1"/>
  <c r="BF2191" i="109"/>
  <c r="BF2384" i="109" s="1"/>
  <c r="BF2228" i="109"/>
  <c r="BF2421" i="109" s="1"/>
  <c r="BF2125" i="109"/>
  <c r="BF2318" i="109" s="1"/>
  <c r="BG2235" i="109"/>
  <c r="BG2428" i="109" s="1"/>
  <c r="BD2306" i="109"/>
  <c r="BE2099" i="109"/>
  <c r="BE2292" i="109" s="1"/>
  <c r="BG2172" i="109"/>
  <c r="BG2365" i="109" s="1"/>
  <c r="BG2207" i="109"/>
  <c r="BF2202" i="109"/>
  <c r="BE2409" i="109"/>
  <c r="BG2205" i="109"/>
  <c r="BG2192" i="109"/>
  <c r="BF2148" i="109"/>
  <c r="BF2341" i="109" s="1"/>
  <c r="BF2133" i="109"/>
  <c r="BF2210" i="109"/>
  <c r="BF2403" i="109" s="1"/>
  <c r="BF909" i="109"/>
  <c r="BE2113" i="109"/>
  <c r="BF2229" i="109"/>
  <c r="BF2422" i="109" s="1"/>
  <c r="BG2227" i="109"/>
  <c r="BE2427" i="109"/>
  <c r="BE2144" i="109"/>
  <c r="BE2337" i="109" s="1"/>
  <c r="BE2179" i="109"/>
  <c r="BE2372" i="109" s="1"/>
  <c r="BE2161" i="109"/>
  <c r="BE2354" i="109" s="1"/>
  <c r="BF2437" i="109"/>
  <c r="BE2364" i="109"/>
  <c r="BF2164" i="109"/>
  <c r="BF2160" i="109"/>
  <c r="BF2353" i="109" s="1"/>
  <c r="BF2168" i="109"/>
  <c r="BF2418" i="109"/>
  <c r="BG2204" i="109"/>
  <c r="BG2397" i="109" s="1"/>
  <c r="BF2089" i="109"/>
  <c r="BF2282" i="109" s="1"/>
  <c r="BF2238" i="109"/>
  <c r="BF2226" i="109"/>
  <c r="BF2419" i="109" s="1"/>
  <c r="BG2209" i="109"/>
  <c r="BG2402" i="109" s="1"/>
  <c r="BF2067" i="109"/>
  <c r="BF2260" i="109" s="1"/>
  <c r="BF2181" i="109"/>
  <c r="BF2374" i="109" s="1"/>
  <c r="BF2129" i="109"/>
  <c r="BF2322" i="109" s="1"/>
  <c r="BF2138" i="109"/>
  <c r="BF2331" i="109" s="1"/>
  <c r="BF2373" i="109"/>
  <c r="BG977" i="109"/>
  <c r="BG2180" i="109" s="1"/>
  <c r="BF1031" i="109"/>
  <c r="BF2234" i="109" s="1"/>
  <c r="BF1038" i="109"/>
  <c r="BF2241" i="109" s="1"/>
  <c r="BF986" i="109"/>
  <c r="BF2189" i="109" s="1"/>
  <c r="BF2382" i="109" s="1"/>
  <c r="BF1027" i="109"/>
  <c r="BF2230" i="109" s="1"/>
  <c r="BF2423" i="109" s="1"/>
  <c r="BF1000" i="109"/>
  <c r="BF2203" i="109" s="1"/>
  <c r="BF2396" i="109" s="1"/>
  <c r="BG1029" i="109"/>
  <c r="BG2232" i="109" s="1"/>
  <c r="BF888" i="109"/>
  <c r="BF2099" i="109" s="1"/>
  <c r="BF968" i="109"/>
  <c r="BF2171" i="109" s="1"/>
  <c r="BD2246" i="109"/>
  <c r="BF1015" i="109"/>
  <c r="BF2218" i="109" s="1"/>
  <c r="BF949" i="109"/>
  <c r="BF2152" i="109" s="1"/>
  <c r="BF958" i="109"/>
  <c r="BF2161" i="109" s="1"/>
  <c r="BF1005" i="109"/>
  <c r="BF2208" i="109" s="1"/>
  <c r="BF964" i="109"/>
  <c r="BF2167" i="109" s="1"/>
  <c r="BF2360" i="109" s="1"/>
  <c r="BE2378" i="109"/>
  <c r="BE2310" i="109"/>
  <c r="BE2371" i="109"/>
  <c r="BE2266" i="109"/>
  <c r="BE2308" i="109"/>
  <c r="BE2339" i="109"/>
  <c r="BE2407" i="109"/>
  <c r="BE2312" i="109"/>
  <c r="BE2302" i="109"/>
  <c r="BE2394" i="109"/>
  <c r="BE2376" i="109"/>
  <c r="BE2350" i="109"/>
  <c r="BF932" i="109"/>
  <c r="BF2136" i="109" s="1"/>
  <c r="BF919" i="109"/>
  <c r="BF2123" i="109" s="1"/>
  <c r="BH993" i="109"/>
  <c r="BH2196" i="109" s="1"/>
  <c r="BF944" i="109"/>
  <c r="BF2147" i="109" s="1"/>
  <c r="BF866" i="109"/>
  <c r="BF2081" i="109" s="1"/>
  <c r="BG543" i="109"/>
  <c r="BH761" i="109" s="1"/>
  <c r="BG979" i="109"/>
  <c r="BE2417" i="109"/>
  <c r="BF1021" i="109"/>
  <c r="BF2224" i="109" s="1"/>
  <c r="BF1017" i="109"/>
  <c r="BF2220" i="109" s="1"/>
  <c r="BH568" i="109"/>
  <c r="BH580" i="109"/>
  <c r="BG595" i="109"/>
  <c r="BH813" i="109" s="1"/>
  <c r="BF952" i="109"/>
  <c r="BF2155" i="109" s="1"/>
  <c r="BF852" i="109"/>
  <c r="BF2073" i="109" s="1"/>
  <c r="BF976" i="109"/>
  <c r="BH565" i="109"/>
  <c r="BH393" i="109"/>
  <c r="BG927" i="109"/>
  <c r="BG491" i="109"/>
  <c r="BH709" i="109" s="1"/>
  <c r="BH593" i="109"/>
  <c r="BE2384" i="109"/>
  <c r="BF2424" i="109"/>
  <c r="BE2253" i="109"/>
  <c r="BF839" i="109"/>
  <c r="BF2060" i="109" s="1"/>
  <c r="BH598" i="109"/>
  <c r="BG918" i="109"/>
  <c r="BG2122" i="109" s="1"/>
  <c r="BF2315" i="109"/>
  <c r="BF998" i="109"/>
  <c r="BF2201" i="109" s="1"/>
  <c r="BF2394" i="109" s="1"/>
  <c r="BF1013" i="109"/>
  <c r="BF2216" i="109" s="1"/>
  <c r="BF2409" i="109" s="1"/>
  <c r="BG589" i="109"/>
  <c r="BH807" i="109" s="1"/>
  <c r="BG1025" i="109"/>
  <c r="BD2426" i="109"/>
  <c r="BH574" i="109"/>
  <c r="BD2379" i="109"/>
  <c r="BG1041" i="109"/>
  <c r="BG2244" i="109" s="1"/>
  <c r="BF2404" i="109"/>
  <c r="BD2342" i="109"/>
  <c r="BF982" i="109"/>
  <c r="BF2185" i="109" s="1"/>
  <c r="BG940" i="109"/>
  <c r="BG2143" i="109" s="1"/>
  <c r="BG935" i="109"/>
  <c r="BG499" i="109"/>
  <c r="BH717" i="109" s="1"/>
  <c r="BE2380" i="109"/>
  <c r="BG575" i="109"/>
  <c r="BH793" i="109" s="1"/>
  <c r="BG518" i="109"/>
  <c r="BH736" i="109" s="1"/>
  <c r="BG1039" i="109"/>
  <c r="BG603" i="109"/>
  <c r="BH821" i="109" s="1"/>
  <c r="BD2316" i="109"/>
  <c r="BG2389" i="109"/>
  <c r="BF953" i="109"/>
  <c r="BF2156" i="109" s="1"/>
  <c r="BG937" i="109"/>
  <c r="BG501" i="109"/>
  <c r="BH719" i="109" s="1"/>
  <c r="BD2417" i="109"/>
  <c r="BD2413" i="109"/>
  <c r="BG864" i="109"/>
  <c r="BG428" i="109"/>
  <c r="BH646" i="109" s="1"/>
  <c r="BE2401" i="109"/>
  <c r="BG550" i="109"/>
  <c r="BH768" i="109" s="1"/>
  <c r="BG591" i="109"/>
  <c r="BH809" i="109" s="1"/>
  <c r="BG564" i="109"/>
  <c r="BH782" i="109" s="1"/>
  <c r="BH582" i="109"/>
  <c r="BF2277" i="109"/>
  <c r="BG870" i="109"/>
  <c r="BG2084" i="109" s="1"/>
  <c r="BG416" i="109"/>
  <c r="BH634" i="109" s="1"/>
  <c r="BG540" i="109"/>
  <c r="BH758" i="109" s="1"/>
  <c r="BG475" i="109"/>
  <c r="BH693" i="109" s="1"/>
  <c r="BG880" i="109"/>
  <c r="BG2093" i="109" s="1"/>
  <c r="BG552" i="109"/>
  <c r="BH770" i="109" s="1"/>
  <c r="BG988" i="109"/>
  <c r="BG559" i="109"/>
  <c r="BH777" i="109" s="1"/>
  <c r="BH1040" i="109"/>
  <c r="BH2243" i="109" s="1"/>
  <c r="BG599" i="109"/>
  <c r="BH817" i="109" s="1"/>
  <c r="BG1035" i="109"/>
  <c r="BF923" i="109"/>
  <c r="BF2127" i="109" s="1"/>
  <c r="BG479" i="109"/>
  <c r="BH697" i="109" s="1"/>
  <c r="BG469" i="109"/>
  <c r="BH687" i="109" s="1"/>
  <c r="BH985" i="109"/>
  <c r="BH2188" i="109" s="1"/>
  <c r="BG562" i="109"/>
  <c r="BH780" i="109" s="1"/>
  <c r="BG505" i="109"/>
  <c r="BH723" i="109" s="1"/>
  <c r="BF2402" i="109"/>
  <c r="BG579" i="109"/>
  <c r="BH797" i="109" s="1"/>
  <c r="BG583" i="109"/>
  <c r="BH801" i="109" s="1"/>
  <c r="BG1019" i="109"/>
  <c r="BH578" i="109"/>
  <c r="BH545" i="109"/>
  <c r="BH572" i="109"/>
  <c r="BF946" i="109"/>
  <c r="BF2149" i="109" s="1"/>
  <c r="BE2342" i="109"/>
  <c r="BE2260" i="109"/>
  <c r="BE2388" i="109"/>
  <c r="BF992" i="109"/>
  <c r="BF2195" i="109" s="1"/>
  <c r="BG925" i="109"/>
  <c r="BG489" i="109"/>
  <c r="BH707" i="109" s="1"/>
  <c r="BG951" i="109"/>
  <c r="BG515" i="109"/>
  <c r="BH733" i="109" s="1"/>
  <c r="BG929" i="109"/>
  <c r="BG493" i="109"/>
  <c r="BH711" i="109" s="1"/>
  <c r="BG548" i="109"/>
  <c r="BH766" i="109" s="1"/>
  <c r="BG984" i="109"/>
  <c r="BF1011" i="109"/>
  <c r="BF2214" i="109" s="1"/>
  <c r="BG994" i="109"/>
  <c r="BG558" i="109"/>
  <c r="BH776" i="109" s="1"/>
  <c r="BE2434" i="109"/>
  <c r="BG544" i="109"/>
  <c r="BH762" i="109" s="1"/>
  <c r="BH973" i="109"/>
  <c r="BH2176" i="109" s="1"/>
  <c r="BH596" i="109"/>
  <c r="BE2391" i="109"/>
  <c r="BE2411" i="109"/>
  <c r="BF954" i="109"/>
  <c r="BF2157" i="109" s="1"/>
  <c r="BF2410" i="109"/>
  <c r="BH561" i="109"/>
  <c r="BG481" i="109"/>
  <c r="BH699" i="109" s="1"/>
  <c r="BD2349" i="109"/>
  <c r="BG513" i="109"/>
  <c r="BH731" i="109" s="1"/>
  <c r="BF947" i="109"/>
  <c r="BF2150" i="109" s="1"/>
  <c r="BE2343" i="109"/>
  <c r="BG569" i="109"/>
  <c r="BH787" i="109" s="1"/>
  <c r="BH590" i="109"/>
  <c r="BE2399" i="109"/>
  <c r="BF1003" i="109"/>
  <c r="BF2206" i="109" s="1"/>
  <c r="BF911" i="109"/>
  <c r="BF2286" i="109"/>
  <c r="BG563" i="109"/>
  <c r="BH781" i="109" s="1"/>
  <c r="BG999" i="109"/>
  <c r="BH606" i="109"/>
  <c r="BG507" i="109"/>
  <c r="BH725" i="109" s="1"/>
  <c r="BF950" i="109"/>
  <c r="BF2153" i="109" s="1"/>
  <c r="BH1012" i="109"/>
  <c r="BH2215" i="109" s="1"/>
  <c r="BH1036" i="109"/>
  <c r="BH2239" i="109" s="1"/>
  <c r="BG2436" i="109"/>
  <c r="BH553" i="109"/>
  <c r="BG477" i="109"/>
  <c r="BH695" i="109" s="1"/>
  <c r="BG539" i="109"/>
  <c r="BH757" i="109" s="1"/>
  <c r="BF915" i="109"/>
  <c r="BF2119" i="109" s="1"/>
  <c r="BF905" i="109"/>
  <c r="BF2109" i="109" s="1"/>
  <c r="BE2344" i="109"/>
  <c r="BF948" i="109"/>
  <c r="BF2151" i="109" s="1"/>
  <c r="BF941" i="109"/>
  <c r="BE2368" i="109"/>
  <c r="BE2318" i="109"/>
  <c r="BH570" i="109"/>
  <c r="BF942" i="109"/>
  <c r="BF2145" i="109" s="1"/>
  <c r="BE2338" i="109"/>
  <c r="BG846" i="109"/>
  <c r="BG410" i="109"/>
  <c r="BH628" i="109" s="1"/>
  <c r="BG1022" i="109"/>
  <c r="BG2225" i="109" s="1"/>
  <c r="BH1037" i="109"/>
  <c r="BH2240" i="109" s="1"/>
  <c r="BG538" i="109"/>
  <c r="BH756" i="109" s="1"/>
  <c r="BG974" i="109"/>
  <c r="BD2392" i="109"/>
  <c r="BG602" i="109"/>
  <c r="BH820" i="109" s="1"/>
  <c r="BF980" i="109"/>
  <c r="BG991" i="109"/>
  <c r="BG555" i="109"/>
  <c r="BH773" i="109" s="1"/>
  <c r="BH588" i="109"/>
  <c r="BE2345" i="109"/>
  <c r="BE2314" i="109"/>
  <c r="BE2379" i="109"/>
  <c r="BF983" i="109"/>
  <c r="BF2186" i="109" s="1"/>
  <c r="BG452" i="109"/>
  <c r="BH670" i="109" s="1"/>
  <c r="BD2340" i="109"/>
  <c r="BE2340" i="109"/>
  <c r="BE2274" i="109"/>
  <c r="BG470" i="109"/>
  <c r="BH688" i="109" s="1"/>
  <c r="BH597" i="109"/>
  <c r="BG551" i="109"/>
  <c r="BH769" i="109" s="1"/>
  <c r="BG987" i="109"/>
  <c r="BH1020" i="109"/>
  <c r="BH2223" i="109" s="1"/>
  <c r="BD2348" i="109"/>
  <c r="BG1026" i="109"/>
  <c r="BG2229" i="109" s="1"/>
  <c r="BE2324" i="109"/>
  <c r="BE2375" i="109"/>
  <c r="BG875" i="109"/>
  <c r="BG439" i="109"/>
  <c r="BH657" i="109" s="1"/>
  <c r="BF943" i="109"/>
  <c r="BF2146" i="109" s="1"/>
  <c r="BH566" i="109"/>
  <c r="BG2424" i="109"/>
  <c r="BH1028" i="109"/>
  <c r="BH2231" i="109" s="1"/>
  <c r="BF2393" i="109"/>
  <c r="BG938" i="109"/>
  <c r="BG2141" i="109" s="1"/>
  <c r="BF913" i="109"/>
  <c r="BF2117" i="109" s="1"/>
  <c r="BF975" i="109"/>
  <c r="BF2178" i="109" s="1"/>
  <c r="BG1023" i="109"/>
  <c r="BG587" i="109"/>
  <c r="BH805" i="109" s="1"/>
  <c r="BG577" i="109"/>
  <c r="BH795" i="109" s="1"/>
  <c r="BE2421" i="109"/>
  <c r="BG972" i="109"/>
  <c r="BG536" i="109"/>
  <c r="BH754" i="109" s="1"/>
  <c r="BE2426" i="109"/>
  <c r="BF1030" i="109"/>
  <c r="BF2233" i="109" s="1"/>
  <c r="BG921" i="109"/>
  <c r="BG485" i="109"/>
  <c r="BH703" i="109" s="1"/>
  <c r="BG573" i="109"/>
  <c r="BH791" i="109" s="1"/>
  <c r="BG1009" i="109"/>
  <c r="BG945" i="109"/>
  <c r="BG509" i="109"/>
  <c r="BH727" i="109" s="1"/>
  <c r="BE2415" i="109"/>
  <c r="BH605" i="109"/>
  <c r="BF2389" i="109"/>
  <c r="BG546" i="109"/>
  <c r="BH764" i="109" s="1"/>
  <c r="BG978" i="109"/>
  <c r="BG542" i="109"/>
  <c r="BH760" i="109" s="1"/>
  <c r="BH586" i="109"/>
  <c r="BE2395" i="109"/>
  <c r="BF2438" i="109"/>
  <c r="BE2331" i="109"/>
  <c r="BH541" i="109"/>
  <c r="BG571" i="109"/>
  <c r="BH789" i="109" s="1"/>
  <c r="BG1007" i="109"/>
  <c r="BF996" i="109"/>
  <c r="BF2199" i="109" s="1"/>
  <c r="BE2392" i="109"/>
  <c r="BG990" i="109"/>
  <c r="BG554" i="109"/>
  <c r="BH772" i="109" s="1"/>
  <c r="BE2341" i="109"/>
  <c r="BF2416" i="109"/>
  <c r="BG480" i="109"/>
  <c r="BH698" i="109" s="1"/>
  <c r="BG2295" i="109"/>
  <c r="BH1903" i="109"/>
  <c r="BH2102" i="109" s="1"/>
  <c r="BH1919" i="109"/>
  <c r="BG1916" i="109"/>
  <c r="BF894" i="109"/>
  <c r="BF2105" i="109" s="1"/>
  <c r="BG831" i="109"/>
  <c r="BG395" i="109"/>
  <c r="BH613" i="109" s="1"/>
  <c r="BE2251" i="109"/>
  <c r="BC2439" i="109"/>
  <c r="BF966" i="109"/>
  <c r="BF2169" i="109" s="1"/>
  <c r="BF962" i="109"/>
  <c r="BD2356" i="109"/>
  <c r="BE2367" i="109"/>
  <c r="BF971" i="109"/>
  <c r="BF2174" i="109" s="1"/>
  <c r="BH533" i="109"/>
  <c r="BF2366" i="109"/>
  <c r="BG970" i="109"/>
  <c r="BG2173" i="109" s="1"/>
  <c r="BG530" i="109"/>
  <c r="BH748" i="109" s="1"/>
  <c r="BG532" i="109"/>
  <c r="BH750" i="109" s="1"/>
  <c r="BG531" i="109"/>
  <c r="BH749" i="109" s="1"/>
  <c r="BG967" i="109"/>
  <c r="BE2363" i="109"/>
  <c r="BE2362" i="109"/>
  <c r="BG963" i="109"/>
  <c r="BG527" i="109"/>
  <c r="BH745" i="109" s="1"/>
  <c r="BF2359" i="109"/>
  <c r="BE2361" i="109"/>
  <c r="BG965" i="109"/>
  <c r="BG529" i="109"/>
  <c r="BH747" i="109" s="1"/>
  <c r="BE2358" i="109"/>
  <c r="BG526" i="109"/>
  <c r="BH744" i="109" s="1"/>
  <c r="BG528" i="109"/>
  <c r="BH746" i="109" s="1"/>
  <c r="BE2360" i="109"/>
  <c r="BE608" i="109"/>
  <c r="BF960" i="109"/>
  <c r="BF2163" i="109" s="1"/>
  <c r="BG525" i="109"/>
  <c r="BH743" i="109" s="1"/>
  <c r="BG961" i="109"/>
  <c r="BE2353" i="109"/>
  <c r="BF825" i="109"/>
  <c r="CJ33" i="119" s="1"/>
  <c r="BF955" i="109"/>
  <c r="BF2158" i="109" s="1"/>
  <c r="BE2352" i="109"/>
  <c r="BG956" i="109"/>
  <c r="BG520" i="109"/>
  <c r="BH738" i="109" s="1"/>
  <c r="BG523" i="109"/>
  <c r="BH741" i="109" s="1"/>
  <c r="BG959" i="109"/>
  <c r="BE1043" i="109"/>
  <c r="BG521" i="109"/>
  <c r="BH739" i="109" s="1"/>
  <c r="BG957" i="109"/>
  <c r="BG519" i="109"/>
  <c r="BH737" i="109" s="1"/>
  <c r="BF607" i="109"/>
  <c r="BG522" i="109"/>
  <c r="BH740" i="109" s="1"/>
  <c r="BL28" i="119"/>
  <c r="BL29" i="119"/>
  <c r="BH48" i="119"/>
  <c r="BH49" i="119" s="1"/>
  <c r="BM23" i="119"/>
  <c r="BM25" i="119" s="1"/>
  <c r="BN21" i="119"/>
  <c r="BI47" i="119"/>
  <c r="BI49" i="119" s="1"/>
  <c r="BJ41" i="119"/>
  <c r="BJ47" i="119" s="1"/>
  <c r="BK29" i="119"/>
  <c r="BK28" i="119"/>
  <c r="BZ21" i="119" l="1"/>
  <c r="CA21" i="119" s="1"/>
  <c r="CA23" i="119" s="1"/>
  <c r="BG995" i="109"/>
  <c r="BG2334" i="109"/>
  <c r="BF2333" i="109"/>
  <c r="BG1031" i="109"/>
  <c r="BG916" i="109"/>
  <c r="BG917" i="109"/>
  <c r="BG1013" i="109"/>
  <c r="BG2216" i="109" s="1"/>
  <c r="BG2409" i="109" s="1"/>
  <c r="BG852" i="109"/>
  <c r="BG2073" i="109" s="1"/>
  <c r="BG2266" i="109" s="1"/>
  <c r="BG966" i="109"/>
  <c r="BG964" i="109"/>
  <c r="BG1038" i="109"/>
  <c r="BG2241" i="109" s="1"/>
  <c r="BG2434" i="109" s="1"/>
  <c r="BG986" i="109"/>
  <c r="BG958" i="109"/>
  <c r="BG2161" i="109" s="1"/>
  <c r="BG2354" i="109" s="1"/>
  <c r="BG968" i="109"/>
  <c r="BG2171" i="109" s="1"/>
  <c r="BG2364" i="109" s="1"/>
  <c r="BG906" i="109"/>
  <c r="BF2292" i="109"/>
  <c r="BG1005" i="109"/>
  <c r="BG1027" i="109"/>
  <c r="BG2230" i="109" s="1"/>
  <c r="BG2222" i="109"/>
  <c r="BG2415" i="109" s="1"/>
  <c r="BG2189" i="109"/>
  <c r="BG2079" i="109"/>
  <c r="BG2272" i="109" s="1"/>
  <c r="BG2140" i="109"/>
  <c r="BG2333" i="109" s="1"/>
  <c r="BG2212" i="109"/>
  <c r="BG2187" i="109"/>
  <c r="BG2380" i="109" s="1"/>
  <c r="BG2210" i="109"/>
  <c r="BG2131" i="109"/>
  <c r="BG2324" i="109" s="1"/>
  <c r="BG2193" i="109"/>
  <c r="BG2181" i="109"/>
  <c r="BG2374" i="109" s="1"/>
  <c r="BG2125" i="109"/>
  <c r="BG2194" i="109"/>
  <c r="BG2387" i="109" s="1"/>
  <c r="BG2208" i="109"/>
  <c r="BG2121" i="109"/>
  <c r="BG2167" i="109"/>
  <c r="BG2360" i="109" s="1"/>
  <c r="BG2089" i="109"/>
  <c r="BG2282" i="109" s="1"/>
  <c r="BG888" i="109"/>
  <c r="BG2099" i="109" s="1"/>
  <c r="BG2292" i="109" s="1"/>
  <c r="BG2238" i="109"/>
  <c r="BG2198" i="109"/>
  <c r="BG2391" i="109" s="1"/>
  <c r="BG1000" i="109"/>
  <c r="BG2203" i="109" s="1"/>
  <c r="BG2138" i="109"/>
  <c r="BG2162" i="109"/>
  <c r="BG2355" i="109" s="1"/>
  <c r="BG2148" i="109"/>
  <c r="BG2341" i="109" s="1"/>
  <c r="BG2154" i="109"/>
  <c r="BG2242" i="109"/>
  <c r="BG2234" i="109"/>
  <c r="BG2427" i="109" s="1"/>
  <c r="BG2110" i="109"/>
  <c r="BG2303" i="109" s="1"/>
  <c r="BG2168" i="109"/>
  <c r="BG2361" i="109" s="1"/>
  <c r="BG2166" i="109"/>
  <c r="BG2359" i="109" s="1"/>
  <c r="BG2058" i="109"/>
  <c r="BG2251" i="109" s="1"/>
  <c r="BG2175" i="109"/>
  <c r="BG2368" i="109" s="1"/>
  <c r="BG2226" i="109"/>
  <c r="BG2190" i="109"/>
  <c r="BG2177" i="109"/>
  <c r="BG2370" i="109" s="1"/>
  <c r="BG2067" i="109"/>
  <c r="BG2133" i="109"/>
  <c r="BG2326" i="109" s="1"/>
  <c r="BF2165" i="109"/>
  <c r="BF2358" i="109" s="1"/>
  <c r="BG909" i="109"/>
  <c r="BF2113" i="109"/>
  <c r="BF2115" i="109"/>
  <c r="BF2308" i="109" s="1"/>
  <c r="BE2306" i="109"/>
  <c r="BF2411" i="109"/>
  <c r="BF2183" i="109"/>
  <c r="BF2376" i="109" s="1"/>
  <c r="BF2312" i="109"/>
  <c r="BG2160" i="109"/>
  <c r="BG2353" i="109" s="1"/>
  <c r="BG2159" i="109"/>
  <c r="BG2352" i="109" s="1"/>
  <c r="BG2164" i="109"/>
  <c r="BG2357" i="109" s="1"/>
  <c r="BG2170" i="109"/>
  <c r="BG2363" i="109" s="1"/>
  <c r="BG2169" i="109"/>
  <c r="BG2362" i="109" s="1"/>
  <c r="BG2120" i="109"/>
  <c r="BG2313" i="109" s="1"/>
  <c r="BG2202" i="109"/>
  <c r="BG2395" i="109" s="1"/>
  <c r="BG2197" i="109"/>
  <c r="BG2129" i="109"/>
  <c r="BG2191" i="109"/>
  <c r="BG2384" i="109" s="1"/>
  <c r="BG2228" i="109"/>
  <c r="BG2421" i="109" s="1"/>
  <c r="BG2182" i="109"/>
  <c r="BG2375" i="109" s="1"/>
  <c r="BF2144" i="109"/>
  <c r="BF2337" i="109" s="1"/>
  <c r="BF2179" i="109"/>
  <c r="BF2372" i="109" s="1"/>
  <c r="BG1015" i="109"/>
  <c r="BG2218" i="109" s="1"/>
  <c r="BG976" i="109"/>
  <c r="BG2179" i="109" s="1"/>
  <c r="BZ23" i="119"/>
  <c r="CM37" i="119" s="1"/>
  <c r="BG949" i="109"/>
  <c r="BG2152" i="109" s="1"/>
  <c r="BG2345" i="109" s="1"/>
  <c r="BG998" i="109"/>
  <c r="BG2201" i="109" s="1"/>
  <c r="BH2295" i="109"/>
  <c r="BI2295" i="109" s="1"/>
  <c r="BD2439" i="109"/>
  <c r="BG913" i="109"/>
  <c r="BG2117" i="109" s="1"/>
  <c r="BG915" i="109"/>
  <c r="BG2119" i="109" s="1"/>
  <c r="BG911" i="109"/>
  <c r="BG2115" i="109" s="1"/>
  <c r="BG975" i="109"/>
  <c r="BG2178" i="109" s="1"/>
  <c r="BG941" i="109"/>
  <c r="BG2144" i="109" s="1"/>
  <c r="BH2389" i="109"/>
  <c r="BI2389" i="109" s="1"/>
  <c r="BF2371" i="109"/>
  <c r="BF2339" i="109"/>
  <c r="BG2418" i="109"/>
  <c r="BF2350" i="109"/>
  <c r="BF2310" i="109"/>
  <c r="BG2422" i="109"/>
  <c r="BF2407" i="109"/>
  <c r="BH480" i="109"/>
  <c r="BH573" i="109"/>
  <c r="BH1006" i="109"/>
  <c r="BI788" i="109"/>
  <c r="BG946" i="109"/>
  <c r="BG2149" i="109" s="1"/>
  <c r="BG1030" i="109"/>
  <c r="BG2233" i="109" s="1"/>
  <c r="BH1024" i="109"/>
  <c r="BI806" i="109"/>
  <c r="BH538" i="109"/>
  <c r="BH513" i="109"/>
  <c r="BH1022" i="109"/>
  <c r="BH2225" i="109" s="1"/>
  <c r="BH2418" i="109" s="1"/>
  <c r="BI804" i="109"/>
  <c r="BG2373" i="109"/>
  <c r="BH481" i="109"/>
  <c r="BF2326" i="109"/>
  <c r="BH564" i="109"/>
  <c r="BH589" i="109"/>
  <c r="BH918" i="109"/>
  <c r="BH2122" i="109" s="1"/>
  <c r="BH1001" i="109"/>
  <c r="BH2204" i="109" s="1"/>
  <c r="BI783" i="109"/>
  <c r="BG952" i="109"/>
  <c r="BG2155" i="109" s="1"/>
  <c r="BF2348" i="109"/>
  <c r="BH595" i="109"/>
  <c r="BF2266" i="109"/>
  <c r="BG996" i="109"/>
  <c r="BG2199" i="109" s="1"/>
  <c r="BF2392" i="109"/>
  <c r="BH587" i="109"/>
  <c r="BH539" i="109"/>
  <c r="BH507" i="109"/>
  <c r="BI814" i="109"/>
  <c r="BH1032" i="109"/>
  <c r="BH583" i="109"/>
  <c r="BH505" i="109"/>
  <c r="BH562" i="109"/>
  <c r="BH428" i="109"/>
  <c r="BG954" i="109"/>
  <c r="BG2157" i="109" s="1"/>
  <c r="BH1016" i="109"/>
  <c r="BH2219" i="109" s="1"/>
  <c r="BI798" i="109"/>
  <c r="BF2413" i="109"/>
  <c r="BG1017" i="109"/>
  <c r="BG2220" i="109" s="1"/>
  <c r="BG866" i="109"/>
  <c r="BG2081" i="109" s="1"/>
  <c r="BF2274" i="109"/>
  <c r="BG2437" i="109"/>
  <c r="BH2416" i="109"/>
  <c r="BH470" i="109"/>
  <c r="BF2387" i="109"/>
  <c r="BG942" i="109"/>
  <c r="BG2145" i="109" s="1"/>
  <c r="BF2338" i="109"/>
  <c r="BF2346" i="109"/>
  <c r="BG950" i="109"/>
  <c r="BG2153" i="109" s="1"/>
  <c r="BG947" i="109"/>
  <c r="BG2150" i="109" s="1"/>
  <c r="BF2343" i="109"/>
  <c r="BH469" i="109"/>
  <c r="BH416" i="109"/>
  <c r="BH977" i="109"/>
  <c r="BH2180" i="109" s="1"/>
  <c r="BI759" i="109"/>
  <c r="BG982" i="109"/>
  <c r="BG2185" i="109" s="1"/>
  <c r="BH485" i="109"/>
  <c r="BG2398" i="109"/>
  <c r="BE2348" i="109"/>
  <c r="BG2420" i="109"/>
  <c r="BH555" i="109"/>
  <c r="BH602" i="109"/>
  <c r="BF2370" i="109"/>
  <c r="BH410" i="109"/>
  <c r="BG2432" i="109"/>
  <c r="BH2432" i="109"/>
  <c r="BE2346" i="109"/>
  <c r="BH1026" i="109"/>
  <c r="BH2229" i="109" s="1"/>
  <c r="BI808" i="109"/>
  <c r="BH569" i="109"/>
  <c r="BE2349" i="109"/>
  <c r="BH544" i="109"/>
  <c r="BH558" i="109"/>
  <c r="BH493" i="109"/>
  <c r="BF2336" i="109"/>
  <c r="BH981" i="109"/>
  <c r="BI763" i="109"/>
  <c r="BF2405" i="109"/>
  <c r="BG2381" i="109"/>
  <c r="BH2381" i="109"/>
  <c r="BG905" i="109"/>
  <c r="BG2109" i="109" s="1"/>
  <c r="BF2320" i="109"/>
  <c r="BG923" i="109"/>
  <c r="BG2127" i="109" s="1"/>
  <c r="BH599" i="109"/>
  <c r="BH552" i="109"/>
  <c r="BH540" i="109"/>
  <c r="BE2413" i="109"/>
  <c r="BH1034" i="109"/>
  <c r="BI816" i="109"/>
  <c r="BG2425" i="109"/>
  <c r="BH829" i="109"/>
  <c r="BH2056" i="109" s="1"/>
  <c r="BI611" i="109"/>
  <c r="BG2416" i="109"/>
  <c r="BH1004" i="109"/>
  <c r="BH2207" i="109" s="1"/>
  <c r="BH2400" i="109" s="1"/>
  <c r="BI786" i="109"/>
  <c r="BG1021" i="109"/>
  <c r="BG2224" i="109" s="1"/>
  <c r="BH543" i="109"/>
  <c r="BG944" i="109"/>
  <c r="BG2147" i="109" s="1"/>
  <c r="BF2340" i="109"/>
  <c r="BF2329" i="109"/>
  <c r="BG932" i="109"/>
  <c r="BG2136" i="109" s="1"/>
  <c r="BH938" i="109"/>
  <c r="BH2141" i="109" s="1"/>
  <c r="BH2334" i="109" s="1"/>
  <c r="BH1002" i="109"/>
  <c r="BI784" i="109"/>
  <c r="BH551" i="109"/>
  <c r="BG2408" i="109"/>
  <c r="BH2408" i="109"/>
  <c r="BH1042" i="109"/>
  <c r="BH2245" i="109" s="1"/>
  <c r="BI824" i="109"/>
  <c r="BH997" i="109"/>
  <c r="BI779" i="109"/>
  <c r="BH489" i="109"/>
  <c r="BH479" i="109"/>
  <c r="BG2286" i="109"/>
  <c r="BH880" i="109"/>
  <c r="BH2093" i="109" s="1"/>
  <c r="BH603" i="109"/>
  <c r="BG1011" i="109"/>
  <c r="BG2214" i="109" s="1"/>
  <c r="BH499" i="109"/>
  <c r="BH1029" i="109"/>
  <c r="BI811" i="109"/>
  <c r="BH554" i="109"/>
  <c r="BH577" i="109"/>
  <c r="BH2424" i="109"/>
  <c r="BG2429" i="109"/>
  <c r="BF2379" i="109"/>
  <c r="BG983" i="109"/>
  <c r="BG2186" i="109" s="1"/>
  <c r="BG2385" i="109"/>
  <c r="BG943" i="109"/>
  <c r="BG980" i="109"/>
  <c r="BG2183" i="109" s="1"/>
  <c r="BH515" i="109"/>
  <c r="BH1014" i="109"/>
  <c r="BI796" i="109"/>
  <c r="BG2414" i="109"/>
  <c r="BH591" i="109"/>
  <c r="BF2401" i="109"/>
  <c r="BH501" i="109"/>
  <c r="BG2400" i="109"/>
  <c r="BG962" i="109"/>
  <c r="BG2165" i="109" s="1"/>
  <c r="BH571" i="109"/>
  <c r="BH542" i="109"/>
  <c r="BH546" i="109"/>
  <c r="BH1041" i="109"/>
  <c r="BH2244" i="109" s="1"/>
  <c r="BI823" i="109"/>
  <c r="BH509" i="109"/>
  <c r="BH536" i="109"/>
  <c r="BF2431" i="109"/>
  <c r="BH439" i="109"/>
  <c r="BH1033" i="109"/>
  <c r="BH2236" i="109" s="1"/>
  <c r="BI815" i="109"/>
  <c r="BH452" i="109"/>
  <c r="BG2433" i="109"/>
  <c r="BH2433" i="109"/>
  <c r="BF2344" i="109"/>
  <c r="BG948" i="109"/>
  <c r="BG2151" i="109" s="1"/>
  <c r="BH477" i="109"/>
  <c r="BH989" i="109"/>
  <c r="BI771" i="109"/>
  <c r="BH563" i="109"/>
  <c r="BF2399" i="109"/>
  <c r="BG1003" i="109"/>
  <c r="BG2206" i="109" s="1"/>
  <c r="BG2369" i="109"/>
  <c r="BH2369" i="109"/>
  <c r="BF2434" i="109"/>
  <c r="BH548" i="109"/>
  <c r="BF2388" i="109"/>
  <c r="BG992" i="109"/>
  <c r="BG2195" i="109" s="1"/>
  <c r="BF2342" i="109"/>
  <c r="BH1008" i="109"/>
  <c r="BI790" i="109"/>
  <c r="BH579" i="109"/>
  <c r="BE2320" i="109"/>
  <c r="BH2436" i="109"/>
  <c r="BH559" i="109"/>
  <c r="BF2395" i="109"/>
  <c r="BH475" i="109"/>
  <c r="BH870" i="109"/>
  <c r="BH2084" i="109" s="1"/>
  <c r="BH1018" i="109"/>
  <c r="BI800" i="109"/>
  <c r="BH550" i="109"/>
  <c r="BF2345" i="109"/>
  <c r="BF2349" i="109"/>
  <c r="BG953" i="109"/>
  <c r="BG2156" i="109" s="1"/>
  <c r="BE2316" i="109"/>
  <c r="BH518" i="109"/>
  <c r="BH575" i="109"/>
  <c r="BG2336" i="109"/>
  <c r="BH940" i="109"/>
  <c r="BH2143" i="109" s="1"/>
  <c r="BH1010" i="109"/>
  <c r="BI792" i="109"/>
  <c r="BG839" i="109"/>
  <c r="BG2060" i="109" s="1"/>
  <c r="BH491" i="109"/>
  <c r="BF2427" i="109"/>
  <c r="BF2316" i="109"/>
  <c r="BG919" i="109"/>
  <c r="BG2123" i="109" s="1"/>
  <c r="BE2329" i="109"/>
  <c r="BF2302" i="109"/>
  <c r="BF2378" i="109"/>
  <c r="BH1916" i="109"/>
  <c r="BG2052" i="109"/>
  <c r="BF2303" i="109"/>
  <c r="BF2298" i="109"/>
  <c r="BG894" i="109"/>
  <c r="BG2105" i="109" s="1"/>
  <c r="BE2298" i="109"/>
  <c r="BH395" i="109"/>
  <c r="BF2251" i="109"/>
  <c r="BG2366" i="109"/>
  <c r="BH970" i="109"/>
  <c r="BH2173" i="109" s="1"/>
  <c r="BH969" i="109"/>
  <c r="BH2172" i="109" s="1"/>
  <c r="BI751" i="109"/>
  <c r="BF2367" i="109"/>
  <c r="BG971" i="109"/>
  <c r="BG2174" i="109" s="1"/>
  <c r="BF2364" i="109"/>
  <c r="BH530" i="109"/>
  <c r="BH531" i="109"/>
  <c r="BH532" i="109"/>
  <c r="BF2362" i="109"/>
  <c r="BH528" i="109"/>
  <c r="BH529" i="109"/>
  <c r="BH527" i="109"/>
  <c r="BH526" i="109"/>
  <c r="BF2361" i="109"/>
  <c r="BG955" i="109"/>
  <c r="BG2158" i="109" s="1"/>
  <c r="BG825" i="109"/>
  <c r="CK33" i="119" s="1"/>
  <c r="BH521" i="109"/>
  <c r="BH523" i="109"/>
  <c r="BF2356" i="109"/>
  <c r="BG960" i="109"/>
  <c r="BG2163" i="109" s="1"/>
  <c r="BH519" i="109"/>
  <c r="BG607" i="109"/>
  <c r="BH520" i="109"/>
  <c r="BH525" i="109"/>
  <c r="BE2356" i="109"/>
  <c r="BH522" i="109"/>
  <c r="BE2246" i="109"/>
  <c r="BE2351" i="109"/>
  <c r="BF1043" i="109"/>
  <c r="BF2354" i="109"/>
  <c r="BF608" i="109"/>
  <c r="BF2357" i="109"/>
  <c r="BJ42" i="119"/>
  <c r="BJ48" i="119" s="1"/>
  <c r="BJ49" i="119" s="1"/>
  <c r="BJ606" i="109"/>
  <c r="BJ824" i="109"/>
  <c r="BM29" i="119"/>
  <c r="BM28" i="119"/>
  <c r="BN23" i="119"/>
  <c r="BK40" i="119"/>
  <c r="BK30" i="119"/>
  <c r="BL30" i="119"/>
  <c r="BL40" i="119"/>
  <c r="BI2334" i="109" l="1"/>
  <c r="BG2358" i="109"/>
  <c r="BH2221" i="109"/>
  <c r="BH2414" i="109" s="1"/>
  <c r="BG2146" i="109"/>
  <c r="BG2339" i="109" s="1"/>
  <c r="BH2365" i="109"/>
  <c r="BI2365" i="109" s="1"/>
  <c r="BH2429" i="109"/>
  <c r="BH2437" i="109"/>
  <c r="BI2437" i="109" s="1"/>
  <c r="BG2302" i="109"/>
  <c r="BH2412" i="109"/>
  <c r="BI2412" i="109" s="1"/>
  <c r="BG2371" i="109"/>
  <c r="BH2205" i="109"/>
  <c r="BH2398" i="109" s="1"/>
  <c r="BH909" i="109"/>
  <c r="BH2113" i="109" s="1"/>
  <c r="BG2113" i="109"/>
  <c r="BH2235" i="109"/>
  <c r="BH2428" i="109" s="1"/>
  <c r="BH2237" i="109"/>
  <c r="BH2430" i="109" s="1"/>
  <c r="BH2184" i="109"/>
  <c r="BH2377" i="109" s="1"/>
  <c r="BF2306" i="109"/>
  <c r="BH2232" i="109"/>
  <c r="BH2425" i="109" s="1"/>
  <c r="BG2407" i="109"/>
  <c r="BH2438" i="109"/>
  <c r="BI2438" i="109" s="1"/>
  <c r="BH2249" i="109"/>
  <c r="BI2249" i="109" s="1"/>
  <c r="BH2422" i="109"/>
  <c r="BH2373" i="109"/>
  <c r="BH2397" i="109"/>
  <c r="BH2211" i="109"/>
  <c r="BH2404" i="109" s="1"/>
  <c r="BH2192" i="109"/>
  <c r="BH2385" i="109" s="1"/>
  <c r="BH2209" i="109"/>
  <c r="BH2402" i="109" s="1"/>
  <c r="BH2200" i="109"/>
  <c r="BH2393" i="109" s="1"/>
  <c r="BH2217" i="109"/>
  <c r="BH2410" i="109" s="1"/>
  <c r="BH2213" i="109"/>
  <c r="BH2406" i="109" s="1"/>
  <c r="BH2227" i="109"/>
  <c r="BH2420" i="109" s="1"/>
  <c r="CA25" i="119"/>
  <c r="CA29" i="119" s="1"/>
  <c r="BI2418" i="109"/>
  <c r="CC37" i="119"/>
  <c r="CG37" i="119"/>
  <c r="CK37" i="119"/>
  <c r="CD37" i="119"/>
  <c r="CH37" i="119"/>
  <c r="CA37" i="119"/>
  <c r="CE37" i="119"/>
  <c r="CI37" i="119"/>
  <c r="CB37" i="119"/>
  <c r="CF37" i="119"/>
  <c r="CJ37" i="119"/>
  <c r="BI2436" i="109"/>
  <c r="BI2424" i="109"/>
  <c r="CB21" i="119"/>
  <c r="BI2400" i="109"/>
  <c r="BI2408" i="109"/>
  <c r="BH2286" i="109"/>
  <c r="BI2432" i="109"/>
  <c r="BI2433" i="109"/>
  <c r="BI2416" i="109"/>
  <c r="BG2376" i="109"/>
  <c r="BG2350" i="109"/>
  <c r="BG2378" i="109"/>
  <c r="BG2308" i="109"/>
  <c r="BH991" i="109"/>
  <c r="BI773" i="109"/>
  <c r="BH864" i="109"/>
  <c r="BH2079" i="109" s="1"/>
  <c r="BH2272" i="109" s="1"/>
  <c r="BI646" i="109"/>
  <c r="BH941" i="109"/>
  <c r="BH2144" i="109" s="1"/>
  <c r="BI723" i="109"/>
  <c r="BH943" i="109"/>
  <c r="BH2146" i="109" s="1"/>
  <c r="BI725" i="109"/>
  <c r="BG2419" i="109"/>
  <c r="BH1031" i="109"/>
  <c r="BH2234" i="109" s="1"/>
  <c r="BH2427" i="109" s="1"/>
  <c r="BI813" i="109"/>
  <c r="BH1000" i="109"/>
  <c r="BH2203" i="109" s="1"/>
  <c r="BH2396" i="109" s="1"/>
  <c r="BI782" i="109"/>
  <c r="BG2314" i="109"/>
  <c r="BG2253" i="109"/>
  <c r="BH839" i="109"/>
  <c r="BH2060" i="109" s="1"/>
  <c r="BH987" i="109"/>
  <c r="BI769" i="109"/>
  <c r="BH923" i="109"/>
  <c r="BH2127" i="109" s="1"/>
  <c r="BF2253" i="109"/>
  <c r="BH992" i="109"/>
  <c r="BH2195" i="109" s="1"/>
  <c r="BG2423" i="109"/>
  <c r="BG2386" i="109"/>
  <c r="BH929" i="109"/>
  <c r="BH2133" i="109" s="1"/>
  <c r="BI711" i="109"/>
  <c r="BH954" i="109"/>
  <c r="BH2157" i="109" s="1"/>
  <c r="BH2350" i="109" s="1"/>
  <c r="BI736" i="109"/>
  <c r="BH1015" i="109"/>
  <c r="BH2218" i="109" s="1"/>
  <c r="BI797" i="109"/>
  <c r="BH972" i="109"/>
  <c r="BH2175" i="109" s="1"/>
  <c r="BH2368" i="109" s="1"/>
  <c r="BI754" i="109"/>
  <c r="BH1021" i="109"/>
  <c r="BH2224" i="109" s="1"/>
  <c r="BH994" i="109"/>
  <c r="BI776" i="109"/>
  <c r="BH1011" i="109"/>
  <c r="BI793" i="109"/>
  <c r="BG2382" i="109"/>
  <c r="BH995" i="109"/>
  <c r="BI777" i="109"/>
  <c r="BH913" i="109"/>
  <c r="BH2117" i="109" s="1"/>
  <c r="BI695" i="109"/>
  <c r="BG2347" i="109"/>
  <c r="BH915" i="109"/>
  <c r="BI697" i="109"/>
  <c r="BH932" i="109"/>
  <c r="BH2136" i="109" s="1"/>
  <c r="BF2417" i="109"/>
  <c r="BH846" i="109"/>
  <c r="BI628" i="109"/>
  <c r="BH1025" i="109"/>
  <c r="BI807" i="109"/>
  <c r="BG2426" i="109"/>
  <c r="BH1030" i="109"/>
  <c r="BH2233" i="109" s="1"/>
  <c r="BH946" i="109"/>
  <c r="BH2149" i="109" s="1"/>
  <c r="BG2342" i="109"/>
  <c r="BH916" i="109"/>
  <c r="BH2120" i="109" s="1"/>
  <c r="BI698" i="109"/>
  <c r="BH927" i="109"/>
  <c r="BI709" i="109"/>
  <c r="BH2336" i="109"/>
  <c r="BG2349" i="109"/>
  <c r="BH953" i="109"/>
  <c r="BH2156" i="109" s="1"/>
  <c r="BH986" i="109"/>
  <c r="BH2189" i="109" s="1"/>
  <c r="BH2382" i="109" s="1"/>
  <c r="BI768" i="109"/>
  <c r="BH911" i="109"/>
  <c r="BH2115" i="109" s="1"/>
  <c r="BI693" i="109"/>
  <c r="BG2411" i="109"/>
  <c r="BG2344" i="109"/>
  <c r="BH948" i="109"/>
  <c r="BH2151" i="109" s="1"/>
  <c r="BH888" i="109"/>
  <c r="BH2099" i="109" s="1"/>
  <c r="BI670" i="109"/>
  <c r="BG2401" i="109"/>
  <c r="BH1013" i="109"/>
  <c r="BI795" i="109"/>
  <c r="BH925" i="109"/>
  <c r="BI707" i="109"/>
  <c r="BG2383" i="109"/>
  <c r="BG2390" i="109"/>
  <c r="BH980" i="109"/>
  <c r="BH2183" i="109" s="1"/>
  <c r="BH2376" i="109" s="1"/>
  <c r="BI762" i="109"/>
  <c r="BH1005" i="109"/>
  <c r="BH2208" i="109" s="1"/>
  <c r="BH2401" i="109" s="1"/>
  <c r="BI787" i="109"/>
  <c r="BH1038" i="109"/>
  <c r="BI820" i="109"/>
  <c r="BG2405" i="109"/>
  <c r="BH852" i="109"/>
  <c r="BI634" i="109"/>
  <c r="BH947" i="109"/>
  <c r="BH2150" i="109" s="1"/>
  <c r="BH942" i="109"/>
  <c r="BH2145" i="109" s="1"/>
  <c r="BH866" i="109"/>
  <c r="BH2081" i="109" s="1"/>
  <c r="BG2431" i="109"/>
  <c r="BG2337" i="109"/>
  <c r="BH1023" i="109"/>
  <c r="BH2226" i="109" s="1"/>
  <c r="BI805" i="109"/>
  <c r="BH952" i="109"/>
  <c r="BH2155" i="109" s="1"/>
  <c r="BG2315" i="109"/>
  <c r="BH2315" i="109"/>
  <c r="BH917" i="109"/>
  <c r="BI699" i="109"/>
  <c r="BH974" i="109"/>
  <c r="BH2177" i="109" s="1"/>
  <c r="BI756" i="109"/>
  <c r="BF2426" i="109"/>
  <c r="BH1009" i="109"/>
  <c r="BI791" i="109"/>
  <c r="BG2322" i="109"/>
  <c r="BH944" i="109"/>
  <c r="BH2147" i="109" s="1"/>
  <c r="BH976" i="109"/>
  <c r="BI758" i="109"/>
  <c r="BH984" i="109"/>
  <c r="BH2187" i="109" s="1"/>
  <c r="BI766" i="109"/>
  <c r="BH1007" i="109"/>
  <c r="BI789" i="109"/>
  <c r="BG2331" i="109"/>
  <c r="BG2435" i="109"/>
  <c r="BH921" i="109"/>
  <c r="BI703" i="109"/>
  <c r="BH905" i="109"/>
  <c r="BI687" i="109"/>
  <c r="BH998" i="109"/>
  <c r="BI780" i="109"/>
  <c r="BH996" i="109"/>
  <c r="BH2199" i="109" s="1"/>
  <c r="BG2392" i="109"/>
  <c r="BH919" i="109"/>
  <c r="BH2123" i="109" s="1"/>
  <c r="BG2277" i="109"/>
  <c r="BH2277" i="109"/>
  <c r="BI2369" i="109"/>
  <c r="BH1003" i="109"/>
  <c r="BH2206" i="109" s="1"/>
  <c r="BH999" i="109"/>
  <c r="BI781" i="109"/>
  <c r="BH875" i="109"/>
  <c r="BI657" i="109"/>
  <c r="BH945" i="109"/>
  <c r="BI727" i="109"/>
  <c r="BH982" i="109"/>
  <c r="BI764" i="109"/>
  <c r="BH978" i="109"/>
  <c r="BH2181" i="109" s="1"/>
  <c r="BI760" i="109"/>
  <c r="BH937" i="109"/>
  <c r="BI719" i="109"/>
  <c r="BH1027" i="109"/>
  <c r="BH2230" i="109" s="1"/>
  <c r="BI809" i="109"/>
  <c r="BH951" i="109"/>
  <c r="BH2154" i="109" s="1"/>
  <c r="BI733" i="109"/>
  <c r="BH983" i="109"/>
  <c r="BH2186" i="109" s="1"/>
  <c r="BH990" i="109"/>
  <c r="BI772" i="109"/>
  <c r="BH935" i="109"/>
  <c r="BI717" i="109"/>
  <c r="BH1039" i="109"/>
  <c r="BI821" i="109"/>
  <c r="BG2312" i="109"/>
  <c r="BH979" i="109"/>
  <c r="BI761" i="109"/>
  <c r="BG2372" i="109"/>
  <c r="BH988" i="109"/>
  <c r="BI770" i="109"/>
  <c r="BH1035" i="109"/>
  <c r="BI817" i="109"/>
  <c r="BI2381" i="109"/>
  <c r="BG2318" i="109"/>
  <c r="BH950" i="109"/>
  <c r="BH2153" i="109" s="1"/>
  <c r="BG2260" i="109"/>
  <c r="BH906" i="109"/>
  <c r="BI688" i="109"/>
  <c r="BG2403" i="109"/>
  <c r="BH1017" i="109"/>
  <c r="BH2220" i="109" s="1"/>
  <c r="BG2394" i="109"/>
  <c r="BH1019" i="109"/>
  <c r="BI801" i="109"/>
  <c r="BH975" i="109"/>
  <c r="BI757" i="109"/>
  <c r="BG2396" i="109"/>
  <c r="BH949" i="109"/>
  <c r="BI731" i="109"/>
  <c r="BG2310" i="109"/>
  <c r="BE2439" i="109"/>
  <c r="BH2366" i="109"/>
  <c r="BH2052" i="109"/>
  <c r="BG2298" i="109"/>
  <c r="BH894" i="109"/>
  <c r="BH2105" i="109" s="1"/>
  <c r="BH831" i="109"/>
  <c r="BI613" i="109"/>
  <c r="BG2367" i="109"/>
  <c r="BH971" i="109"/>
  <c r="BH2174" i="109" s="1"/>
  <c r="BH968" i="109"/>
  <c r="BI750" i="109"/>
  <c r="BH967" i="109"/>
  <c r="BI749" i="109"/>
  <c r="BH966" i="109"/>
  <c r="BI748" i="109"/>
  <c r="BH963" i="109"/>
  <c r="BI745" i="109"/>
  <c r="BH965" i="109"/>
  <c r="BI747" i="109"/>
  <c r="BH962" i="109"/>
  <c r="BI744" i="109"/>
  <c r="BH964" i="109"/>
  <c r="BI746" i="109"/>
  <c r="BF2246" i="109"/>
  <c r="BG2351" i="109"/>
  <c r="BH607" i="109"/>
  <c r="BI607" i="109" s="1"/>
  <c r="BH959" i="109"/>
  <c r="BI741" i="109"/>
  <c r="BH961" i="109"/>
  <c r="BH2164" i="109" s="1"/>
  <c r="BI743" i="109"/>
  <c r="BH960" i="109"/>
  <c r="BH2163" i="109" s="1"/>
  <c r="BG608" i="109"/>
  <c r="BF2351" i="109"/>
  <c r="BH958" i="109"/>
  <c r="BI740" i="109"/>
  <c r="BH956" i="109"/>
  <c r="BI738" i="109"/>
  <c r="BH825" i="109"/>
  <c r="CL33" i="119" s="1"/>
  <c r="BH955" i="109"/>
  <c r="BH2158" i="109" s="1"/>
  <c r="BI737" i="109"/>
  <c r="BH957" i="109"/>
  <c r="BI739" i="109"/>
  <c r="BG1043" i="109"/>
  <c r="BK824" i="109"/>
  <c r="BK825" i="109" s="1"/>
  <c r="BK606" i="109"/>
  <c r="BJ607" i="109"/>
  <c r="BJ1042" i="109"/>
  <c r="BJ825" i="109"/>
  <c r="BL41" i="119"/>
  <c r="BL47" i="119" s="1"/>
  <c r="BK41" i="119"/>
  <c r="BK47" i="119" s="1"/>
  <c r="BM40" i="119"/>
  <c r="BM30" i="119"/>
  <c r="BN25" i="119"/>
  <c r="BI2429" i="109" l="1"/>
  <c r="BI2397" i="109"/>
  <c r="CA28" i="119"/>
  <c r="CA40" i="119" s="1"/>
  <c r="BI2373" i="109"/>
  <c r="BH2339" i="109"/>
  <c r="BI2422" i="109"/>
  <c r="BH2306" i="109"/>
  <c r="BI2410" i="109"/>
  <c r="BI2404" i="109"/>
  <c r="BI2430" i="109"/>
  <c r="BI2393" i="109"/>
  <c r="BI2398" i="109"/>
  <c r="BI2414" i="109"/>
  <c r="BI2420" i="109"/>
  <c r="BI2402" i="109"/>
  <c r="BI2428" i="109"/>
  <c r="BI2406" i="109"/>
  <c r="BI2385" i="109"/>
  <c r="BI2425" i="109"/>
  <c r="BI2377" i="109"/>
  <c r="BH2067" i="109"/>
  <c r="BH2260" i="109" s="1"/>
  <c r="BH2167" i="109"/>
  <c r="BH2360" i="109" s="1"/>
  <c r="BH2119" i="109"/>
  <c r="BH2312" i="109" s="1"/>
  <c r="BH2169" i="109"/>
  <c r="BH2362" i="109" s="1"/>
  <c r="BH2347" i="109"/>
  <c r="BH2292" i="109"/>
  <c r="BI2292" i="109" s="1"/>
  <c r="BH2121" i="109"/>
  <c r="BH2314" i="109" s="1"/>
  <c r="BH2125" i="109"/>
  <c r="BH2318" i="109" s="1"/>
  <c r="BH2089" i="109"/>
  <c r="BH2282" i="109" s="1"/>
  <c r="BH2140" i="109"/>
  <c r="BH2333" i="109" s="1"/>
  <c r="BI2333" i="109" s="1"/>
  <c r="BH2170" i="109"/>
  <c r="BH2363" i="109" s="1"/>
  <c r="BH2161" i="109"/>
  <c r="BH2354" i="109" s="1"/>
  <c r="BH2058" i="109"/>
  <c r="BH2251" i="109" s="1"/>
  <c r="BH2110" i="109"/>
  <c r="BH2303" i="109" s="1"/>
  <c r="BH2242" i="109"/>
  <c r="BH2435" i="109" s="1"/>
  <c r="BH2166" i="109"/>
  <c r="BH2359" i="109" s="1"/>
  <c r="BH2159" i="109"/>
  <c r="BH2352" i="109" s="1"/>
  <c r="BH2308" i="109"/>
  <c r="BH2337" i="109"/>
  <c r="BH2228" i="109"/>
  <c r="BH2421" i="109" s="1"/>
  <c r="BH2222" i="109"/>
  <c r="BH2415" i="109" s="1"/>
  <c r="BH2194" i="109"/>
  <c r="BH2387" i="109" s="1"/>
  <c r="BH2197" i="109"/>
  <c r="BH2390" i="109" s="1"/>
  <c r="BH2216" i="109"/>
  <c r="BH2409" i="109" s="1"/>
  <c r="BH2201" i="109"/>
  <c r="BH2394" i="109" s="1"/>
  <c r="BH2190" i="109"/>
  <c r="BH2383" i="109" s="1"/>
  <c r="BH2131" i="109"/>
  <c r="BH2324" i="109" s="1"/>
  <c r="BH2178" i="109"/>
  <c r="BH2371" i="109" s="1"/>
  <c r="BH2073" i="109"/>
  <c r="BH2266" i="109" s="1"/>
  <c r="BH2238" i="109"/>
  <c r="BH2431" i="109" s="1"/>
  <c r="BH2138" i="109"/>
  <c r="BH2331" i="109" s="1"/>
  <c r="BH2214" i="109"/>
  <c r="BH2407" i="109" s="1"/>
  <c r="BH2171" i="109"/>
  <c r="BH2364" i="109" s="1"/>
  <c r="BH2198" i="109"/>
  <c r="BH2391" i="109" s="1"/>
  <c r="BH2168" i="109"/>
  <c r="BH2361" i="109" s="1"/>
  <c r="BG2306" i="109"/>
  <c r="BH2191" i="109"/>
  <c r="BH2384" i="109" s="1"/>
  <c r="BH2210" i="109"/>
  <c r="BH2403" i="109" s="1"/>
  <c r="BH2380" i="109"/>
  <c r="BI2380" i="109" s="1"/>
  <c r="BH2419" i="109"/>
  <c r="BH2357" i="109"/>
  <c r="BI2357" i="109" s="1"/>
  <c r="BH2423" i="109"/>
  <c r="BH2374" i="109"/>
  <c r="BH2370" i="109"/>
  <c r="BH2313" i="109"/>
  <c r="BH2310" i="109"/>
  <c r="BI2310" i="109" s="1"/>
  <c r="BH2411" i="109"/>
  <c r="BI2411" i="109" s="1"/>
  <c r="BH2326" i="109"/>
  <c r="BH2212" i="109"/>
  <c r="BH2405" i="109" s="1"/>
  <c r="BH2109" i="109"/>
  <c r="BH2302" i="109" s="1"/>
  <c r="BH2241" i="109"/>
  <c r="BH2434" i="109" s="1"/>
  <c r="BH2185" i="109"/>
  <c r="BH2378" i="109" s="1"/>
  <c r="BH2202" i="109"/>
  <c r="BH2395" i="109" s="1"/>
  <c r="BH2129" i="109"/>
  <c r="BH2322" i="109" s="1"/>
  <c r="BH2179" i="109"/>
  <c r="BH2372" i="109" s="1"/>
  <c r="BH2193" i="109"/>
  <c r="BH2386" i="109" s="1"/>
  <c r="BH2165" i="109"/>
  <c r="BH2358" i="109" s="1"/>
  <c r="BH2160" i="109"/>
  <c r="BH2353" i="109" s="1"/>
  <c r="BH2162" i="109"/>
  <c r="BH2355" i="109" s="1"/>
  <c r="BH2152" i="109"/>
  <c r="BH2345" i="109" s="1"/>
  <c r="BH2182" i="109"/>
  <c r="BH2375" i="109" s="1"/>
  <c r="BH2148" i="109"/>
  <c r="BH2341" i="109" s="1"/>
  <c r="CL37" i="119"/>
  <c r="BI2286" i="109"/>
  <c r="CM33" i="119"/>
  <c r="BI2376" i="109"/>
  <c r="BI2366" i="109"/>
  <c r="BI2272" i="109"/>
  <c r="BI2368" i="109"/>
  <c r="BI2336" i="109"/>
  <c r="BI2427" i="109"/>
  <c r="CC21" i="119"/>
  <c r="CB23" i="119"/>
  <c r="BI2401" i="109"/>
  <c r="BI2350" i="109"/>
  <c r="BI2382" i="109"/>
  <c r="BH2344" i="109"/>
  <c r="BH2392" i="109"/>
  <c r="BH2340" i="109"/>
  <c r="BI2315" i="109"/>
  <c r="BH2342" i="109"/>
  <c r="BH2417" i="109"/>
  <c r="BH2320" i="109"/>
  <c r="BG2340" i="109"/>
  <c r="BI2396" i="109"/>
  <c r="BG2329" i="109"/>
  <c r="BH2329" i="109"/>
  <c r="BG2388" i="109"/>
  <c r="BH2388" i="109"/>
  <c r="BG2346" i="109"/>
  <c r="BH2346" i="109"/>
  <c r="BG2379" i="109"/>
  <c r="BH2379" i="109"/>
  <c r="BG2399" i="109"/>
  <c r="BH2399" i="109"/>
  <c r="BI2277" i="109"/>
  <c r="BG2320" i="109"/>
  <c r="BG2338" i="109"/>
  <c r="BH2338" i="109"/>
  <c r="BH2349" i="109"/>
  <c r="BH2426" i="109"/>
  <c r="BG2417" i="109"/>
  <c r="BG2348" i="109"/>
  <c r="BH2348" i="109"/>
  <c r="BF2439" i="109"/>
  <c r="BG2413" i="109"/>
  <c r="BH2413" i="109"/>
  <c r="BG2316" i="109"/>
  <c r="BH2316" i="109"/>
  <c r="BG2274" i="109"/>
  <c r="BH2274" i="109"/>
  <c r="BG2343" i="109"/>
  <c r="BH2343" i="109"/>
  <c r="BH2253" i="109"/>
  <c r="BG2246" i="109"/>
  <c r="BH2367" i="109"/>
  <c r="BI2052" i="109"/>
  <c r="BV2052" i="109"/>
  <c r="BH2298" i="109"/>
  <c r="BH2356" i="109"/>
  <c r="BG2356" i="109"/>
  <c r="BH608" i="109"/>
  <c r="BH1043" i="109"/>
  <c r="BI825" i="109"/>
  <c r="BK42" i="119"/>
  <c r="BK48" i="119" s="1"/>
  <c r="BK49" i="119" s="1"/>
  <c r="BL824" i="109"/>
  <c r="BL606" i="109"/>
  <c r="BK607" i="109"/>
  <c r="BJ1236" i="109"/>
  <c r="BJ1237" i="109" s="1"/>
  <c r="BK1042" i="109"/>
  <c r="BJ1043" i="109"/>
  <c r="BL42" i="119"/>
  <c r="BL48" i="119" s="1"/>
  <c r="BL49" i="119" s="1"/>
  <c r="BN28" i="119"/>
  <c r="BN29" i="119"/>
  <c r="BO29" i="119" s="1"/>
  <c r="BM41" i="119"/>
  <c r="BM47" i="119" s="1"/>
  <c r="BI2339" i="109" l="1"/>
  <c r="CA30" i="119"/>
  <c r="BI2308" i="109"/>
  <c r="BI2313" i="109"/>
  <c r="BI2370" i="109"/>
  <c r="BI2337" i="109"/>
  <c r="BI2347" i="109"/>
  <c r="BI2374" i="109"/>
  <c r="BI2423" i="109"/>
  <c r="BI2326" i="109"/>
  <c r="BI2419" i="109"/>
  <c r="BI2302" i="109"/>
  <c r="BI2341" i="109"/>
  <c r="BI2353" i="109"/>
  <c r="BI2322" i="109"/>
  <c r="BI2384" i="109"/>
  <c r="BI2364" i="109"/>
  <c r="BI2266" i="109"/>
  <c r="BI2394" i="109"/>
  <c r="BI2415" i="109"/>
  <c r="BI2352" i="109"/>
  <c r="BI2251" i="109"/>
  <c r="BI2314" i="109"/>
  <c r="BI2312" i="109"/>
  <c r="BI2375" i="109"/>
  <c r="BI2358" i="109"/>
  <c r="BI2395" i="109"/>
  <c r="BI2405" i="109"/>
  <c r="BI2407" i="109"/>
  <c r="BI2371" i="109"/>
  <c r="BI2409" i="109"/>
  <c r="BI2421" i="109"/>
  <c r="BI2359" i="109"/>
  <c r="BI2354" i="109"/>
  <c r="BI2360" i="109"/>
  <c r="BI2345" i="109"/>
  <c r="BI2386" i="109"/>
  <c r="BI2378" i="109"/>
  <c r="BI2361" i="109"/>
  <c r="BI2331" i="109"/>
  <c r="BI2324" i="109"/>
  <c r="BI2390" i="109"/>
  <c r="BI2435" i="109"/>
  <c r="BI2363" i="109"/>
  <c r="BI2282" i="109"/>
  <c r="BI2260" i="109"/>
  <c r="BI2355" i="109"/>
  <c r="BI2372" i="109"/>
  <c r="BI2434" i="109"/>
  <c r="BI2403" i="109"/>
  <c r="BI2391" i="109"/>
  <c r="BI2431" i="109"/>
  <c r="BI2383" i="109"/>
  <c r="BI2387" i="109"/>
  <c r="BI2303" i="109"/>
  <c r="BI2318" i="109"/>
  <c r="BI2362" i="109"/>
  <c r="BI2306" i="109"/>
  <c r="BI2426" i="109"/>
  <c r="CA41" i="119"/>
  <c r="CA47" i="119" s="1"/>
  <c r="BI2367" i="109"/>
  <c r="BI2349" i="109"/>
  <c r="BI2344" i="109"/>
  <c r="BI2298" i="109"/>
  <c r="BI2340" i="109"/>
  <c r="BI2342" i="109"/>
  <c r="BI2253" i="109"/>
  <c r="BI2392" i="109"/>
  <c r="CD21" i="119"/>
  <c r="CC23" i="119"/>
  <c r="CC25" i="119" s="1"/>
  <c r="CB25" i="119"/>
  <c r="BI2343" i="109"/>
  <c r="BI2316" i="109"/>
  <c r="BI2379" i="109"/>
  <c r="BG2439" i="109"/>
  <c r="BI2320" i="109"/>
  <c r="BI2388" i="109"/>
  <c r="BI2417" i="109"/>
  <c r="BI2274" i="109"/>
  <c r="BI2413" i="109"/>
  <c r="BI2348" i="109"/>
  <c r="BI2338" i="109"/>
  <c r="BI2399" i="109"/>
  <c r="BI2346" i="109"/>
  <c r="BI2329" i="109"/>
  <c r="BI2356" i="109"/>
  <c r="BH2351" i="109"/>
  <c r="BH2246" i="109"/>
  <c r="BI1043" i="109"/>
  <c r="BI826" i="109"/>
  <c r="BM42" i="119"/>
  <c r="BM48" i="119" s="1"/>
  <c r="BM49" i="119" s="1"/>
  <c r="BM824" i="109"/>
  <c r="BM606" i="109"/>
  <c r="BL607" i="109"/>
  <c r="BK1236" i="109"/>
  <c r="BK1237" i="109" s="1"/>
  <c r="BL1042" i="109"/>
  <c r="BK1043" i="109"/>
  <c r="BL825" i="109"/>
  <c r="BO28" i="119"/>
  <c r="BN30" i="119"/>
  <c r="BN40" i="119"/>
  <c r="CA42" i="119" l="1"/>
  <c r="CA48" i="119" s="1"/>
  <c r="CB29" i="119"/>
  <c r="CB28" i="119"/>
  <c r="CC29" i="119"/>
  <c r="CC28" i="119"/>
  <c r="CE21" i="119"/>
  <c r="CD23" i="119"/>
  <c r="BI2351" i="109"/>
  <c r="BH2439" i="109"/>
  <c r="BI2439" i="109" s="1"/>
  <c r="BN824" i="109"/>
  <c r="BN606" i="109"/>
  <c r="BM607" i="109"/>
  <c r="BL1236" i="109"/>
  <c r="BL1043" i="109"/>
  <c r="BM1042" i="109"/>
  <c r="BM1043" i="109" s="1"/>
  <c r="BM825" i="109"/>
  <c r="BO40" i="119"/>
  <c r="BN41" i="119"/>
  <c r="BO30" i="119"/>
  <c r="CF21" i="119" l="1"/>
  <c r="CE23" i="119"/>
  <c r="CE25" i="119" s="1"/>
  <c r="CB40" i="119"/>
  <c r="CB41" i="119" s="1"/>
  <c r="CB30" i="119"/>
  <c r="CC40" i="119"/>
  <c r="CC41" i="119" s="1"/>
  <c r="CC30" i="119"/>
  <c r="CD25" i="119"/>
  <c r="BL1237" i="109"/>
  <c r="BM1236" i="109"/>
  <c r="BO606" i="109"/>
  <c r="BO824" i="109"/>
  <c r="BN607" i="109"/>
  <c r="BN1042" i="109"/>
  <c r="BN1043" i="109" s="1"/>
  <c r="BN825" i="109"/>
  <c r="BN42" i="119"/>
  <c r="BN47" i="119"/>
  <c r="BO47" i="119" s="1"/>
  <c r="BO41" i="119"/>
  <c r="CB47" i="119" l="1"/>
  <c r="CD28" i="119"/>
  <c r="CD29" i="119"/>
  <c r="CC47" i="119"/>
  <c r="CG21" i="119"/>
  <c r="CF23" i="119"/>
  <c r="CF25" i="119" s="1"/>
  <c r="CE28" i="119"/>
  <c r="CE29" i="119"/>
  <c r="BP824" i="109"/>
  <c r="BP606" i="109"/>
  <c r="BO607" i="109"/>
  <c r="BM1237" i="109"/>
  <c r="BN1236" i="109"/>
  <c r="BO1042" i="109"/>
  <c r="BO1043" i="109" s="1"/>
  <c r="BO825" i="109"/>
  <c r="BN48" i="119"/>
  <c r="BO42" i="119"/>
  <c r="CF29" i="119" l="1"/>
  <c r="CF28" i="119"/>
  <c r="CE30" i="119"/>
  <c r="CE40" i="119"/>
  <c r="CE41" i="119" s="1"/>
  <c r="CC42" i="119"/>
  <c r="CC48" i="119" s="1"/>
  <c r="CC49" i="119" s="1"/>
  <c r="CD30" i="119"/>
  <c r="CD40" i="119"/>
  <c r="CD41" i="119" s="1"/>
  <c r="CH21" i="119"/>
  <c r="CG23" i="119"/>
  <c r="CG25" i="119" s="1"/>
  <c r="CB42" i="119"/>
  <c r="CB48" i="119" s="1"/>
  <c r="CB49" i="119" s="1"/>
  <c r="BP1042" i="109"/>
  <c r="BP1043" i="109" s="1"/>
  <c r="BP825" i="109"/>
  <c r="BQ824" i="109"/>
  <c r="BQ606" i="109"/>
  <c r="BP607" i="109"/>
  <c r="BN1237" i="109"/>
  <c r="BO1236" i="109"/>
  <c r="BO48" i="119"/>
  <c r="BN49" i="119"/>
  <c r="BO49" i="119" s="1"/>
  <c r="CA49" i="119" l="1"/>
  <c r="CG29" i="119"/>
  <c r="CG28" i="119"/>
  <c r="CI21" i="119"/>
  <c r="CH23" i="119"/>
  <c r="CE47" i="119"/>
  <c r="CF40" i="119"/>
  <c r="CF41" i="119" s="1"/>
  <c r="CF30" i="119"/>
  <c r="BR606" i="109"/>
  <c r="BR824" i="109"/>
  <c r="BQ607" i="109"/>
  <c r="BQ1042" i="109"/>
  <c r="BQ1043" i="109" s="1"/>
  <c r="BQ825" i="109"/>
  <c r="BO1237" i="109"/>
  <c r="BP1236" i="109"/>
  <c r="BO50" i="119"/>
  <c r="CD47" i="119" l="1"/>
  <c r="CG40" i="119"/>
  <c r="CG41" i="119" s="1"/>
  <c r="CG30" i="119"/>
  <c r="CD42" i="119"/>
  <c r="CF47" i="119"/>
  <c r="CJ21" i="119"/>
  <c r="CI23" i="119"/>
  <c r="CE42" i="119"/>
  <c r="CE48" i="119" s="1"/>
  <c r="CE49" i="119" s="1"/>
  <c r="CH25" i="119"/>
  <c r="BR1042" i="109"/>
  <c r="BR1043" i="109" s="1"/>
  <c r="BR825" i="109"/>
  <c r="BP1237" i="109"/>
  <c r="BQ1236" i="109"/>
  <c r="BS824" i="109"/>
  <c r="BS606" i="109"/>
  <c r="BR607" i="109"/>
  <c r="CD48" i="119" l="1"/>
  <c r="CF42" i="119"/>
  <c r="CF48" i="119" s="1"/>
  <c r="CF49" i="119" s="1"/>
  <c r="CH28" i="119"/>
  <c r="CH29" i="119"/>
  <c r="CK21" i="119"/>
  <c r="CJ23" i="119"/>
  <c r="CJ25" i="119" s="1"/>
  <c r="CI25" i="119"/>
  <c r="BT824" i="109"/>
  <c r="BT606" i="109"/>
  <c r="BS607" i="109"/>
  <c r="BR1236" i="109"/>
  <c r="BQ1237" i="109"/>
  <c r="BS1042" i="109"/>
  <c r="BS1043" i="109" s="1"/>
  <c r="BS825" i="109"/>
  <c r="CD49" i="119" l="1"/>
  <c r="CG47" i="119"/>
  <c r="CG42" i="119"/>
  <c r="CG48" i="119" s="1"/>
  <c r="CI28" i="119"/>
  <c r="CI29" i="119"/>
  <c r="CH30" i="119"/>
  <c r="CH40" i="119"/>
  <c r="CH41" i="119" s="1"/>
  <c r="CJ29" i="119"/>
  <c r="CJ28" i="119"/>
  <c r="CL21" i="119"/>
  <c r="CK23" i="119"/>
  <c r="BU824" i="109"/>
  <c r="BU606" i="109"/>
  <c r="BT607" i="109"/>
  <c r="BS1236" i="109"/>
  <c r="BR1237" i="109"/>
  <c r="BT1042" i="109"/>
  <c r="BT825" i="109"/>
  <c r="CG49" i="119" l="1"/>
  <c r="CL23" i="119"/>
  <c r="CJ40" i="119"/>
  <c r="CJ41" i="119" s="1"/>
  <c r="CJ30" i="119"/>
  <c r="CK25" i="119"/>
  <c r="CI30" i="119"/>
  <c r="CI40" i="119"/>
  <c r="CI41" i="119" s="1"/>
  <c r="BW824" i="109"/>
  <c r="BW606" i="109"/>
  <c r="BU607" i="109"/>
  <c r="BT1236" i="109"/>
  <c r="BT1237" i="109" s="1"/>
  <c r="BS1237" i="109"/>
  <c r="BU1042" i="109"/>
  <c r="BT1043" i="109"/>
  <c r="BU825" i="109"/>
  <c r="BV824" i="109"/>
  <c r="BV825" i="109" s="1"/>
  <c r="CL25" i="119" l="1"/>
  <c r="CH47" i="119"/>
  <c r="CJ47" i="119"/>
  <c r="CI47" i="119"/>
  <c r="CH42" i="119"/>
  <c r="CK29" i="119"/>
  <c r="CK28" i="119"/>
  <c r="BV607" i="109"/>
  <c r="BU1236" i="109"/>
  <c r="BU1237" i="109" s="1"/>
  <c r="BW1042" i="109"/>
  <c r="BU1043" i="109"/>
  <c r="BV1043" i="109" s="1"/>
  <c r="BX824" i="109"/>
  <c r="BX825" i="109" s="1"/>
  <c r="BX606" i="109"/>
  <c r="BW607" i="109"/>
  <c r="BV826" i="109"/>
  <c r="BW825" i="109"/>
  <c r="CL28" i="119" l="1"/>
  <c r="CM28" i="119" s="1"/>
  <c r="CL29" i="119"/>
  <c r="CH48" i="119"/>
  <c r="CI42" i="119"/>
  <c r="CI48" i="119" s="1"/>
  <c r="CI49" i="119" s="1"/>
  <c r="CK40" i="119"/>
  <c r="CK41" i="119" s="1"/>
  <c r="CK30" i="119"/>
  <c r="CJ42" i="119"/>
  <c r="CJ48" i="119" s="1"/>
  <c r="CJ49" i="119" s="1"/>
  <c r="BW1236" i="109"/>
  <c r="BW1237" i="109" s="1"/>
  <c r="BX1042" i="109"/>
  <c r="BW1043" i="109"/>
  <c r="BY606" i="109"/>
  <c r="BY824" i="109"/>
  <c r="BX607" i="109"/>
  <c r="BV1237" i="109"/>
  <c r="CL30" i="119" l="1"/>
  <c r="CL40" i="119"/>
  <c r="CL41" i="119" s="1"/>
  <c r="CL47" i="119" s="1"/>
  <c r="CM29" i="119"/>
  <c r="CH49" i="119"/>
  <c r="BZ824" i="109"/>
  <c r="BZ825" i="109" s="1"/>
  <c r="BZ606" i="109"/>
  <c r="BY607" i="109"/>
  <c r="BX1236" i="109"/>
  <c r="BX1237" i="109" s="1"/>
  <c r="BY1042" i="109"/>
  <c r="BX1043" i="109"/>
  <c r="BY825" i="109"/>
  <c r="CM40" i="119" l="1"/>
  <c r="CM30" i="119"/>
  <c r="CK47" i="119"/>
  <c r="CM41" i="119"/>
  <c r="CK42" i="119"/>
  <c r="CK48" i="119" s="1"/>
  <c r="CL42" i="119"/>
  <c r="CL48" i="119" s="1"/>
  <c r="CL49" i="119" s="1"/>
  <c r="CA824" i="109"/>
  <c r="CA606" i="109"/>
  <c r="BZ607" i="109"/>
  <c r="BY1236" i="109"/>
  <c r="BY1237" i="109" s="1"/>
  <c r="BZ1042" i="109"/>
  <c r="BY1043" i="109"/>
  <c r="CM42" i="119" l="1"/>
  <c r="CK49" i="119"/>
  <c r="CM47" i="119"/>
  <c r="CB606" i="109"/>
  <c r="CB824" i="109"/>
  <c r="CB825" i="109" s="1"/>
  <c r="CA607" i="109"/>
  <c r="BZ1236" i="109"/>
  <c r="BZ1237" i="109" s="1"/>
  <c r="CA1042" i="109"/>
  <c r="BZ1043" i="109"/>
  <c r="CA825" i="109"/>
  <c r="CM48" i="119" l="1"/>
  <c r="CM49" i="119"/>
  <c r="CA1236" i="109"/>
  <c r="CA1237" i="109" s="1"/>
  <c r="CB1042" i="109"/>
  <c r="CA1043" i="109"/>
  <c r="CC824" i="109"/>
  <c r="CC606" i="109"/>
  <c r="CB607" i="109"/>
  <c r="CM50" i="119" l="1"/>
  <c r="CB1236" i="109"/>
  <c r="CB1237" i="109" s="1"/>
  <c r="CC1042" i="109"/>
  <c r="CB1043" i="109"/>
  <c r="CC825" i="109"/>
  <c r="CD824" i="109"/>
  <c r="CD825" i="109" s="1"/>
  <c r="CD606" i="109"/>
  <c r="CC607" i="109"/>
  <c r="CC1236" i="109" l="1"/>
  <c r="CC1237" i="109" s="1"/>
  <c r="CD1042" i="109"/>
  <c r="CC1043" i="109"/>
  <c r="CE824" i="109"/>
  <c r="CE606" i="109"/>
  <c r="CD607" i="109"/>
  <c r="CE825" i="109" l="1"/>
  <c r="CD1236" i="109"/>
  <c r="CD1237" i="109" s="1"/>
  <c r="CE1042" i="109"/>
  <c r="CD1043" i="109"/>
  <c r="CF606" i="109"/>
  <c r="CF824" i="109"/>
  <c r="CF825" i="109" s="1"/>
  <c r="CE607" i="109"/>
  <c r="CE1236" i="109" l="1"/>
  <c r="CE1237" i="109" s="1"/>
  <c r="CF1042" i="109"/>
  <c r="CE1043" i="109"/>
  <c r="CG824" i="109"/>
  <c r="CG606" i="109"/>
  <c r="CF607" i="109"/>
  <c r="CG1042" i="109" l="1"/>
  <c r="CG825" i="109"/>
  <c r="CF1236" i="109"/>
  <c r="CF1043" i="109"/>
  <c r="CH606" i="109"/>
  <c r="CH824" i="109"/>
  <c r="CG607" i="109"/>
  <c r="CH825" i="109" l="1"/>
  <c r="CI824" i="109"/>
  <c r="CI825" i="109" s="1"/>
  <c r="CF1237" i="109"/>
  <c r="CG1236" i="109"/>
  <c r="CG1237" i="109" s="1"/>
  <c r="CJ824" i="109"/>
  <c r="CJ606" i="109"/>
  <c r="CH607" i="109"/>
  <c r="CH1042" i="109"/>
  <c r="CG1043" i="109"/>
  <c r="CI826" i="109" l="1"/>
  <c r="CH1236" i="109"/>
  <c r="CJ1042" i="109"/>
  <c r="CH1043" i="109"/>
  <c r="CI1043" i="109" s="1"/>
  <c r="CI607" i="109"/>
  <c r="CK824" i="109"/>
  <c r="CK825" i="109" s="1"/>
  <c r="CK606" i="109"/>
  <c r="CJ607" i="109"/>
  <c r="CJ825" i="109"/>
  <c r="CL824" i="109" l="1"/>
  <c r="CL606" i="109"/>
  <c r="CK607" i="109"/>
  <c r="CK1042" i="109"/>
  <c r="CJ1043" i="109"/>
  <c r="CH1237" i="109"/>
  <c r="CI1237" i="109" s="1"/>
  <c r="CJ1236" i="109"/>
  <c r="CJ1237" i="109" l="1"/>
  <c r="CK1236" i="109"/>
  <c r="CM606" i="109"/>
  <c r="CM824" i="109"/>
  <c r="CM825" i="109" s="1"/>
  <c r="CL607" i="109"/>
  <c r="CL1042" i="109"/>
  <c r="CK1043" i="109"/>
  <c r="CL825" i="109"/>
  <c r="CN606" i="109" l="1"/>
  <c r="CN824" i="109"/>
  <c r="CN825" i="109" s="1"/>
  <c r="CM607" i="109"/>
  <c r="CM1042" i="109"/>
  <c r="CL1043" i="109"/>
  <c r="CL1236" i="109"/>
  <c r="CK1237" i="109"/>
  <c r="CN1042" i="109" l="1"/>
  <c r="CM1043" i="109"/>
  <c r="CM1236" i="109"/>
  <c r="CL1237" i="109"/>
  <c r="CO606" i="109"/>
  <c r="CO824" i="109"/>
  <c r="CN607" i="109"/>
  <c r="CM1237" i="109" l="1"/>
  <c r="CN1236" i="109"/>
  <c r="CO825" i="109"/>
  <c r="CP824" i="109"/>
  <c r="CP606" i="109"/>
  <c r="CO607" i="109"/>
  <c r="CO1042" i="109"/>
  <c r="CO1043" i="109" s="1"/>
  <c r="CN1043" i="109"/>
  <c r="CQ824" i="109" l="1"/>
  <c r="CQ606" i="109"/>
  <c r="CP607" i="109"/>
  <c r="CN1237" i="109"/>
  <c r="CO1236" i="109"/>
  <c r="CP1042" i="109"/>
  <c r="CP1043" i="109" s="1"/>
  <c r="CP825" i="109"/>
  <c r="CR824" i="109" l="1"/>
  <c r="CR606" i="109"/>
  <c r="CQ607" i="109"/>
  <c r="CP1236" i="109"/>
  <c r="CO1237" i="109"/>
  <c r="CQ1042" i="109"/>
  <c r="CQ1043" i="109" s="1"/>
  <c r="CQ825" i="109"/>
  <c r="CQ1236" i="109" l="1"/>
  <c r="CP1237" i="109"/>
  <c r="CS824" i="109"/>
  <c r="CS606" i="109"/>
  <c r="CR607" i="109"/>
  <c r="CR1042" i="109"/>
  <c r="CR1043" i="109" s="1"/>
  <c r="CR825" i="109"/>
  <c r="CT824" i="109" l="1"/>
  <c r="CT606" i="109"/>
  <c r="CS607" i="109"/>
  <c r="CS1042" i="109"/>
  <c r="CS1043" i="109" s="1"/>
  <c r="CS825" i="109"/>
  <c r="CQ1237" i="109"/>
  <c r="CR1236" i="109"/>
  <c r="CR1237" i="109" l="1"/>
  <c r="CS1236" i="109"/>
  <c r="CU824" i="109"/>
  <c r="CU606" i="109"/>
  <c r="CT607" i="109"/>
  <c r="CT1042" i="109"/>
  <c r="CT825" i="109"/>
  <c r="CW606" i="109" l="1"/>
  <c r="CW824" i="109"/>
  <c r="CU607" i="109"/>
  <c r="CU825" i="109"/>
  <c r="CV824" i="109"/>
  <c r="CV825" i="109" s="1"/>
  <c r="CU1042" i="109"/>
  <c r="CT1043" i="109"/>
  <c r="CT1236" i="109"/>
  <c r="CS1237" i="109"/>
  <c r="CU1236" i="109" l="1"/>
  <c r="CT1237" i="109"/>
  <c r="CV607" i="109"/>
  <c r="CW1042" i="109"/>
  <c r="CU1043" i="109"/>
  <c r="CV1043" i="109" s="1"/>
  <c r="CW825" i="109"/>
  <c r="CV826" i="109"/>
  <c r="CX606" i="109"/>
  <c r="CX824" i="109"/>
  <c r="CX825" i="109" s="1"/>
  <c r="CW607" i="109"/>
  <c r="CY606" i="109" l="1"/>
  <c r="CY824" i="109"/>
  <c r="CY825" i="109" s="1"/>
  <c r="CX607" i="109"/>
  <c r="CX1042" i="109"/>
  <c r="CW1043" i="109"/>
  <c r="CU1237" i="109"/>
  <c r="CV1237" i="109" s="1"/>
  <c r="CW1236" i="109"/>
  <c r="CY1042" i="109" l="1"/>
  <c r="CX1043" i="109"/>
  <c r="CZ606" i="109"/>
  <c r="CZ824" i="109"/>
  <c r="CZ825" i="109" s="1"/>
  <c r="CY607" i="109"/>
  <c r="CX1236" i="109"/>
  <c r="CW1237" i="109"/>
  <c r="DA824" i="109" l="1"/>
  <c r="DA606" i="109"/>
  <c r="CZ607" i="109"/>
  <c r="CY1236" i="109"/>
  <c r="CX1237" i="109"/>
  <c r="CZ1042" i="109"/>
  <c r="CY1043" i="109"/>
  <c r="CZ1236" i="109" l="1"/>
  <c r="CY1237" i="109"/>
  <c r="DA1042" i="109"/>
  <c r="DA1043" i="109" s="1"/>
  <c r="CZ1043" i="109"/>
  <c r="DB824" i="109"/>
  <c r="DB606" i="109"/>
  <c r="DA607" i="109"/>
  <c r="DA825" i="109"/>
  <c r="DC824" i="109" l="1"/>
  <c r="DC606" i="109"/>
  <c r="DB607" i="109"/>
  <c r="DB1042" i="109"/>
  <c r="DB1043" i="109" s="1"/>
  <c r="DB825" i="109"/>
  <c r="CZ1237" i="109"/>
  <c r="DA1236" i="109"/>
  <c r="DB1236" i="109" l="1"/>
  <c r="DA1237" i="109"/>
  <c r="DD606" i="109"/>
  <c r="DD824" i="109"/>
  <c r="DC607" i="109"/>
  <c r="DC1042" i="109"/>
  <c r="DC1043" i="109" s="1"/>
  <c r="DC825" i="109"/>
  <c r="DD1042" i="109" l="1"/>
  <c r="DD1043" i="109" s="1"/>
  <c r="DD825" i="109"/>
  <c r="DE606" i="109"/>
  <c r="DE824" i="109"/>
  <c r="DD607" i="109"/>
  <c r="DC1236" i="109"/>
  <c r="DB1237" i="109"/>
  <c r="DE1042" i="109" l="1"/>
  <c r="DE1043" i="109" s="1"/>
  <c r="DE825" i="109"/>
  <c r="DF606" i="109"/>
  <c r="DF824" i="109"/>
  <c r="DE607" i="109"/>
  <c r="DD1236" i="109"/>
  <c r="DC1237" i="109"/>
  <c r="DF1042" i="109" l="1"/>
  <c r="DF1043" i="109" s="1"/>
  <c r="DF825" i="109"/>
  <c r="DG606" i="109"/>
  <c r="DG824" i="109"/>
  <c r="DF607" i="109"/>
  <c r="DD1237" i="109"/>
  <c r="DE1236" i="109"/>
  <c r="DH606" i="109" l="1"/>
  <c r="DH824" i="109"/>
  <c r="DG607" i="109"/>
  <c r="DE1237" i="109"/>
  <c r="DF1236" i="109"/>
  <c r="DG1042" i="109"/>
  <c r="DG825" i="109"/>
  <c r="DH1042" i="109" l="1"/>
  <c r="DG1043" i="109"/>
  <c r="DH825" i="109"/>
  <c r="DI824" i="109"/>
  <c r="DI825" i="109" s="1"/>
  <c r="DF1237" i="109"/>
  <c r="DG1236" i="109"/>
  <c r="DJ606" i="109"/>
  <c r="DJ824" i="109"/>
  <c r="DH607" i="109"/>
  <c r="DI826" i="109" l="1"/>
  <c r="DK824" i="109"/>
  <c r="DK825" i="109" s="1"/>
  <c r="DK606" i="109"/>
  <c r="DJ607" i="109"/>
  <c r="DH1236" i="109"/>
  <c r="DG1237" i="109"/>
  <c r="DJ825" i="109"/>
  <c r="DI607" i="109"/>
  <c r="DJ1042" i="109"/>
  <c r="DH1043" i="109"/>
  <c r="DI1043" i="109" s="1"/>
  <c r="DH1237" i="109" l="1"/>
  <c r="DI1237" i="109" s="1"/>
  <c r="DJ1236" i="109"/>
  <c r="DK1042" i="109"/>
  <c r="DJ1043" i="109"/>
  <c r="DL824" i="109"/>
  <c r="DL606" i="109"/>
  <c r="DK607" i="109"/>
  <c r="DL1042" i="109" l="1"/>
  <c r="DK1043" i="109"/>
  <c r="DM824" i="109"/>
  <c r="DM825" i="109" s="1"/>
  <c r="DM606" i="109"/>
  <c r="DL607" i="109"/>
  <c r="DL825" i="109"/>
  <c r="DJ1237" i="109"/>
  <c r="DK1236" i="109"/>
  <c r="DN824" i="109" l="1"/>
  <c r="DN606" i="109"/>
  <c r="DM607" i="109"/>
  <c r="DK1237" i="109"/>
  <c r="DL1236" i="109"/>
  <c r="DM1042" i="109"/>
  <c r="DL1043" i="109"/>
  <c r="DN1042" i="109" l="1"/>
  <c r="DM1043" i="109"/>
  <c r="DO606" i="109"/>
  <c r="DO824" i="109"/>
  <c r="DO825" i="109" s="1"/>
  <c r="DN607" i="109"/>
  <c r="DL1237" i="109"/>
  <c r="DM1236" i="109"/>
  <c r="DN825" i="109"/>
  <c r="DP606" i="109" l="1"/>
  <c r="DP824" i="109"/>
  <c r="DP825" i="109" s="1"/>
  <c r="DO607" i="109"/>
  <c r="DM1237" i="109"/>
  <c r="DN1236" i="109"/>
  <c r="DO1042" i="109"/>
  <c r="DN1043" i="109"/>
  <c r="DP1042" i="109" l="1"/>
  <c r="DO1043" i="109"/>
  <c r="DO1236" i="109"/>
  <c r="DN1237" i="109"/>
  <c r="DQ824" i="109"/>
  <c r="DQ606" i="109"/>
  <c r="DP607" i="109"/>
  <c r="DO1237" i="109" l="1"/>
  <c r="DP1236" i="109"/>
  <c r="DR824" i="109"/>
  <c r="DR825" i="109" s="1"/>
  <c r="DR606" i="109"/>
  <c r="DQ607" i="109"/>
  <c r="DQ825" i="109"/>
  <c r="DQ1042" i="109"/>
  <c r="DP1043" i="109"/>
  <c r="DR1042" i="109" l="1"/>
  <c r="DR1043" i="109" s="1"/>
  <c r="DQ1043" i="109"/>
  <c r="DS824" i="109"/>
  <c r="DS606" i="109"/>
  <c r="DR607" i="109"/>
  <c r="DP1237" i="109"/>
  <c r="DQ1236" i="109"/>
  <c r="DT824" i="109" l="1"/>
  <c r="DT606" i="109"/>
  <c r="DS607" i="109"/>
  <c r="DR1236" i="109"/>
  <c r="DQ1237" i="109"/>
  <c r="DS1042" i="109"/>
  <c r="DS1043" i="109" s="1"/>
  <c r="DS825" i="109"/>
  <c r="DR1237" i="109" l="1"/>
  <c r="DS1236" i="109"/>
  <c r="DU824" i="109"/>
  <c r="DU606" i="109"/>
  <c r="DT607" i="109"/>
  <c r="DT1042" i="109"/>
  <c r="DT825" i="109"/>
  <c r="DW606" i="109" l="1"/>
  <c r="DW824" i="109"/>
  <c r="DU607" i="109"/>
  <c r="DV607" i="109" s="1"/>
  <c r="DU825" i="109"/>
  <c r="DV824" i="109"/>
  <c r="DV825" i="109" s="1"/>
  <c r="DU1042" i="109"/>
  <c r="DT1043" i="109"/>
  <c r="DS1237" i="109"/>
  <c r="DT1236" i="109"/>
  <c r="DW1042" i="109" l="1"/>
  <c r="DU1043" i="109"/>
  <c r="DV1043" i="109" s="1"/>
  <c r="DW825" i="109"/>
  <c r="DT1237" i="109"/>
  <c r="DU1236" i="109"/>
  <c r="DV826" i="109"/>
  <c r="DX606" i="109"/>
  <c r="DX824" i="109"/>
  <c r="DX825" i="109" s="1"/>
  <c r="DW607" i="109"/>
  <c r="DY824" i="109" l="1"/>
  <c r="DY606" i="109"/>
  <c r="DX607" i="109"/>
  <c r="DU1237" i="109"/>
  <c r="DV1237" i="109" s="1"/>
  <c r="DW1236" i="109"/>
  <c r="DX1042" i="109"/>
  <c r="DW1043" i="109"/>
  <c r="DY1042" i="109" l="1"/>
  <c r="DX1043" i="109"/>
  <c r="DZ824" i="109"/>
  <c r="DZ825" i="109" s="1"/>
  <c r="DZ606" i="109"/>
  <c r="DY607" i="109"/>
  <c r="DW1237" i="109"/>
  <c r="DX1236" i="109"/>
  <c r="DY825" i="109"/>
  <c r="EA606" i="109" l="1"/>
  <c r="EA824" i="109"/>
  <c r="EA825" i="109" s="1"/>
  <c r="DZ607" i="109"/>
  <c r="DX1237" i="109"/>
  <c r="DY1236" i="109"/>
  <c r="DZ1042" i="109"/>
  <c r="DY1043" i="109"/>
  <c r="EA1042" i="109" l="1"/>
  <c r="DZ1043" i="109"/>
  <c r="DZ1236" i="109"/>
  <c r="DY1237" i="109"/>
  <c r="EB824" i="109"/>
  <c r="EB606" i="109"/>
  <c r="EA607" i="109"/>
  <c r="EC606" i="109" l="1"/>
  <c r="EC824" i="109"/>
  <c r="EC825" i="109" s="1"/>
  <c r="EB607" i="109"/>
  <c r="DZ1237" i="109"/>
  <c r="EA1236" i="109"/>
  <c r="EB825" i="109"/>
  <c r="EB1042" i="109"/>
  <c r="EA1043" i="109"/>
  <c r="EC1042" i="109" l="1"/>
  <c r="EC1043" i="109" s="1"/>
  <c r="EB1043" i="109"/>
  <c r="EA1237" i="109"/>
  <c r="EB1236" i="109"/>
  <c r="ED824" i="109"/>
  <c r="ED606" i="109"/>
  <c r="EC607" i="109"/>
  <c r="EB1237" i="109" l="1"/>
  <c r="EC1236" i="109"/>
  <c r="EE824" i="109"/>
  <c r="EE606" i="109"/>
  <c r="ED607" i="109"/>
  <c r="ED1042" i="109"/>
  <c r="ED1043" i="109" s="1"/>
  <c r="ED825" i="109"/>
  <c r="ED1236" i="109" l="1"/>
  <c r="EC1237" i="109"/>
  <c r="EF606" i="109"/>
  <c r="EF824" i="109"/>
  <c r="EE607" i="109"/>
  <c r="EE1042" i="109"/>
  <c r="EE1043" i="109" s="1"/>
  <c r="EE825" i="109"/>
  <c r="EF1042" i="109" l="1"/>
  <c r="EF1043" i="109" s="1"/>
  <c r="EF825" i="109"/>
  <c r="EG606" i="109"/>
  <c r="EG824" i="109"/>
  <c r="EF607" i="109"/>
  <c r="ED1237" i="109"/>
  <c r="EE1236" i="109"/>
  <c r="EE1237" i="109" l="1"/>
  <c r="EF1236" i="109"/>
  <c r="EH824" i="109"/>
  <c r="EH606" i="109"/>
  <c r="EH607" i="109" s="1"/>
  <c r="EI607" i="109" s="1"/>
  <c r="EG607" i="109"/>
  <c r="EG1042" i="109"/>
  <c r="EG825" i="109"/>
  <c r="EH825" i="109" l="1"/>
  <c r="EI824" i="109"/>
  <c r="EH1042" i="109"/>
  <c r="EH1043" i="109" s="1"/>
  <c r="EG1043" i="109"/>
  <c r="EF1237" i="109"/>
  <c r="EG1236" i="109"/>
  <c r="EH1236" i="109" l="1"/>
  <c r="EH1237" i="109" s="1"/>
  <c r="EG1237" i="109"/>
  <c r="EJ824" i="109"/>
  <c r="EJ825" i="109" s="1"/>
  <c r="EI825" i="109"/>
  <c r="EI1043" i="109" l="1"/>
  <c r="EI1237" i="109" s="1"/>
  <c r="EI826" i="109"/>
</calcChain>
</file>

<file path=xl/sharedStrings.xml><?xml version="1.0" encoding="utf-8"?>
<sst xmlns="http://schemas.openxmlformats.org/spreadsheetml/2006/main" count="2513" uniqueCount="575">
  <si>
    <t>Tampa Electric Company</t>
  </si>
  <si>
    <t xml:space="preserve"> </t>
  </si>
  <si>
    <t>Line</t>
  </si>
  <si>
    <t>(in Dollars)</t>
  </si>
  <si>
    <t>Total</t>
  </si>
  <si>
    <t>Notes:</t>
  </si>
  <si>
    <t>Demand</t>
  </si>
  <si>
    <t>Energy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</si>
  <si>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</si>
  <si>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</si>
  <si>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</si>
  <si>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</si>
  <si>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</si>
  <si>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</si>
  <si>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</si>
  <si>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</si>
  <si>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</si>
  <si>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</si>
  <si>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</si>
  <si>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</si>
  <si>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</si>
  <si>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</si>
  <si>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Total Jurisdictional Recoverable Costs (Lines 12 + 13)</t>
  </si>
  <si>
    <t xml:space="preserve">d. Other </t>
  </si>
  <si>
    <t>Plant-in-Service/Depreciation Base (A)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</si>
  <si>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</si>
  <si>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</si>
  <si>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</si>
  <si>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</si>
  <si>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</si>
  <si>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</si>
  <si>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</si>
  <si>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</si>
  <si>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</si>
  <si>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</si>
  <si>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</si>
  <si>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</si>
  <si>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</si>
  <si>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</si>
  <si>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(In Dollars)</t>
  </si>
  <si>
    <t>(1)</t>
  </si>
  <si>
    <t>(2)</t>
  </si>
  <si>
    <t>(3)</t>
  </si>
  <si>
    <t>(4)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</si>
  <si>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</si>
  <si>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</si>
  <si>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</si>
  <si>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</si>
  <si>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</si>
  <si>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</si>
  <si>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</si>
  <si>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</si>
  <si>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</si>
  <si>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</si>
  <si>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</si>
  <si>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</si>
  <si>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</si>
  <si>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</si>
  <si>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</si>
  <si>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</si>
  <si>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</si>
  <si>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</si>
  <si>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</si>
  <si>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</si>
  <si>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</si>
  <si>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</si>
  <si>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</si>
  <si>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</si>
  <si>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</si>
  <si>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</si>
  <si>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</si>
  <si>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</si>
  <si>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</si>
  <si>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</si>
  <si>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</si>
  <si>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</si>
  <si>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</si>
  <si>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</si>
  <si>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</si>
  <si>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</si>
  <si>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</si>
  <si>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</si>
  <si>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(1) - From Order No. PSC-09-0571-FOF-EI</t>
  </si>
  <si>
    <t>Column (2) - Column (1) / Total Column (1)</t>
  </si>
  <si>
    <t>Column (3) - From Order No. PSC-09-0571-FOF-EI</t>
  </si>
  <si>
    <t>Column (4) - Column (2) x Column (3)</t>
  </si>
  <si>
    <t>ck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</si>
  <si>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</si>
  <si>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</si>
  <si>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</si>
  <si>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</si>
  <si>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</si>
  <si>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</si>
  <si>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</si>
  <si>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</si>
  <si>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</si>
  <si>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</si>
  <si>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</si>
  <si>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</si>
  <si>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total</t>
  </si>
  <si>
    <t>Calculation of the Projected Period Amount</t>
  </si>
  <si>
    <t>Accum. Deferred Inc. Taxes &amp; Zero Cost ITC's</t>
  </si>
  <si>
    <t>&lt;- Max Equity Cap 54%</t>
  </si>
  <si>
    <t>ROI-Equity Rate</t>
  </si>
  <si>
    <t>ROI-Debt Rate</t>
  </si>
  <si>
    <t>a.  Equity Component Grossed Up For Taxes (A)</t>
  </si>
  <si>
    <t>b.  Debt Component Grossed Up For Taxes (B)</t>
  </si>
  <si>
    <t>a.  Depreciation (C)</t>
  </si>
  <si>
    <t>Project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</si>
  <si>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</si>
  <si>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</si>
  <si>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</si>
  <si>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</si>
  <si>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</si>
  <si>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</si>
  <si>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</si>
  <si>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</si>
  <si>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</si>
  <si>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</si>
  <si>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January 2020 to June 2020</t>
  </si>
  <si>
    <r>
      <t xml:space="preserve">Debt = </t>
    </r>
    <r>
      <rPr>
        <sz val="12"/>
        <color rgb="FF00B050"/>
        <rFont val="Arial"/>
        <family val="2"/>
      </rPr>
      <t>.1110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</si>
  <si>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.1110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</si>
  <si>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WACC</t>
  </si>
  <si>
    <t>c.  Amortization</t>
  </si>
  <si>
    <t>d.  Dismantlement</t>
  </si>
  <si>
    <t>FP</t>
  </si>
  <si>
    <t>FP Description</t>
  </si>
  <si>
    <t>Depr Grp</t>
  </si>
  <si>
    <t>Retirements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</si>
  <si>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</si>
  <si>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</si>
  <si>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</si>
  <si>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</si>
  <si>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</si>
  <si>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</si>
  <si>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</si>
  <si>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</si>
  <si>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</si>
  <si>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Less:  Net Accumulated Depreciation</t>
  </si>
  <si>
    <t>Clearings to Plant In-Service Assumptions</t>
  </si>
  <si>
    <t xml:space="preserve">Total </t>
  </si>
  <si>
    <t>Storm Protection Plan Cost Recovery Clause (SPPCRC)</t>
  </si>
  <si>
    <t xml:space="preserve">f.  Other </t>
  </si>
  <si>
    <t>Calculation of the Current Period Amount</t>
  </si>
  <si>
    <t>In-Svc Date</t>
  </si>
  <si>
    <t>Est. In-Svc</t>
  </si>
  <si>
    <t>PMO</t>
  </si>
  <si>
    <t>PMO Description</t>
  </si>
  <si>
    <t>CWIP</t>
  </si>
  <si>
    <t>CAPEX</t>
  </si>
  <si>
    <t>CLEARINGS</t>
  </si>
  <si>
    <t>IN-SERVICE</t>
  </si>
  <si>
    <t>ACCUM DEPR</t>
  </si>
  <si>
    <t>Total Capex (Additions)</t>
  </si>
  <si>
    <t>Total Clearings to Plant</t>
  </si>
  <si>
    <t>Total Plant In Service</t>
  </si>
  <si>
    <t>Total Depreciation</t>
  </si>
  <si>
    <t>Total Accumulated Depreciation</t>
  </si>
  <si>
    <t>Total CWIP</t>
  </si>
  <si>
    <t>Net Investment</t>
  </si>
  <si>
    <t>Net Invstmt</t>
  </si>
  <si>
    <t>Total Net Investment</t>
  </si>
  <si>
    <t>Total Average Net Investment for All Programs</t>
  </si>
  <si>
    <t>Distribution Energy Jurisdictional Factor</t>
  </si>
  <si>
    <t>Distribution Demand Jurisdictional Factor</t>
  </si>
  <si>
    <t>January 2020 to December 2020</t>
  </si>
  <si>
    <t>Dec'19</t>
  </si>
  <si>
    <t>For Program: Distribution Overhead Feeder Hardening</t>
  </si>
  <si>
    <t>PRE-09580</t>
  </si>
  <si>
    <t>SPP FH - E Winterhaven 13308</t>
  </si>
  <si>
    <t>PRE-09600</t>
  </si>
  <si>
    <t>SPP FH - Knights 13807</t>
  </si>
  <si>
    <t>PRE-09601</t>
  </si>
  <si>
    <t>SPP FH - Knights 13805</t>
  </si>
  <si>
    <t>PRE-09602</t>
  </si>
  <si>
    <t>SPP FH - Casey Road 13745</t>
  </si>
  <si>
    <t>PRE-09603</t>
  </si>
  <si>
    <t>SPP FH - Coolidge  13533</t>
  </si>
  <si>
    <t>Distribution Overhead Feeder Hardening</t>
  </si>
  <si>
    <t>a.  Recoverable Costs Allocated to Demand</t>
  </si>
  <si>
    <t>b.  Recoverable Costs Allocated to Energy</t>
  </si>
  <si>
    <t>2019 May Capital Structure</t>
  </si>
  <si>
    <t>2019 May Actual SR</t>
  </si>
  <si>
    <t>&lt;- need to update notes</t>
  </si>
  <si>
    <t>July 2020 to December 2020</t>
  </si>
  <si>
    <t>2020 May Capital Structure</t>
  </si>
  <si>
    <t>2020 May Actual SR</t>
  </si>
  <si>
    <t>ACTUAL</t>
  </si>
  <si>
    <r>
      <t xml:space="preserve">Debt = </t>
    </r>
    <r>
      <rPr>
        <sz val="12"/>
        <color rgb="FF00B050"/>
        <rFont val="Arial"/>
        <family val="2"/>
      </rPr>
      <t>.2005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</si>
  <si>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.2005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</si>
  <si>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Column (1) - Per WACC Stipulation &amp; Settlement Agreement Dated July 17, 2012, and 2017 Base Rates Settlement Agreement Dated September 27, 2017.</t>
  </si>
  <si>
    <t>Column (3) - Per WACC Stipulation &amp; Settlement Agreement Dated July 17, 2012, and 2017 Base Rates Settlement Agreement Dated September 27, 2017.</t>
  </si>
  <si>
    <t>Retirmnts</t>
  </si>
  <si>
    <t>Accm Rtrmt</t>
  </si>
  <si>
    <t>Dpr Svgs</t>
  </si>
  <si>
    <t>Acm DprSvg</t>
  </si>
  <si>
    <t>b.  Depreciation Savings (D)</t>
  </si>
  <si>
    <t>e.  Property Taxes (E)</t>
  </si>
  <si>
    <t>Retail Demand-Related Recoverable Costs (F)</t>
  </si>
  <si>
    <t>Retail Energy-Related Recoverable Costs (G)</t>
  </si>
  <si>
    <t>Total Accumulated Retirements - DOHFH</t>
  </si>
  <si>
    <t>Actual</t>
  </si>
  <si>
    <t>FH - TBD12</t>
  </si>
  <si>
    <t>FH - TBD13</t>
  </si>
  <si>
    <t>FH - TBD15</t>
  </si>
  <si>
    <t>FH - TBD16</t>
  </si>
  <si>
    <t>FH - TBD17</t>
  </si>
  <si>
    <t>FH - TBD12.1</t>
  </si>
  <si>
    <t>FH - TBD15.1</t>
  </si>
  <si>
    <t>FH - TBD16.1</t>
  </si>
  <si>
    <t>FH - TBD17.1</t>
  </si>
  <si>
    <t>SPP FH - 13770</t>
  </si>
  <si>
    <t>SPP FH - 13118</t>
  </si>
  <si>
    <t>SPP FH - 13989</t>
  </si>
  <si>
    <t>SPP FH - 13984</t>
  </si>
  <si>
    <t>SPP FH - 14123</t>
  </si>
  <si>
    <t>Total 2021</t>
  </si>
  <si>
    <t>Total 2022</t>
  </si>
  <si>
    <t>January 2021 to December 2021</t>
  </si>
  <si>
    <t>January 2022 to December 2022</t>
  </si>
  <si>
    <t>Total Accumulated Depreciation Savings (Retirements)</t>
  </si>
  <si>
    <t>Total Depreciation Savings (Retirements)</t>
  </si>
  <si>
    <t>2022B</t>
  </si>
  <si>
    <t>FH - 2022B</t>
  </si>
  <si>
    <t>SPP FH - 2022B</t>
  </si>
  <si>
    <t>FH - TBD2022B</t>
  </si>
  <si>
    <t>January to December 2021</t>
  </si>
  <si>
    <t>January to December 2022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</si>
  <si>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</si>
  <si>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</si>
  <si>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t>SPP FH - Lake Region 13443</t>
  </si>
  <si>
    <t>PRE-09739</t>
  </si>
  <si>
    <t>PRE-09740</t>
  </si>
  <si>
    <t>SPP FH - Pine Lake N 13633</t>
  </si>
  <si>
    <t>PRE-09741</t>
  </si>
  <si>
    <t>SPP FH - Ehrlich 13890</t>
  </si>
  <si>
    <t>PRE-09742</t>
  </si>
  <si>
    <t>SPP FH - Lake Magdalene 13939</t>
  </si>
  <si>
    <t>PRE-09795</t>
  </si>
  <si>
    <t>SPP FH - Brandon 13227</t>
  </si>
  <si>
    <t>PRE-09794.1</t>
  </si>
  <si>
    <t>PRE-09794</t>
  </si>
  <si>
    <t>SPP FH - Fishhawk 14121</t>
  </si>
  <si>
    <t>SPP FH - Fishhawk 14121 - OH Feeder</t>
  </si>
  <si>
    <t>PRE-09796</t>
  </si>
  <si>
    <t>SPP FH - Alexander Road 13462</t>
  </si>
  <si>
    <t>SPP FH - Alexander Rd 13462 -OH Feed</t>
  </si>
  <si>
    <t>PRE-09796.1</t>
  </si>
  <si>
    <t>PRE-09793.1</t>
  </si>
  <si>
    <t>PRE-09793</t>
  </si>
  <si>
    <t>SPP FH - Clarkwild 13461</t>
  </si>
  <si>
    <t>SPP FH - Clarkwild 13461 -OH Feeder</t>
  </si>
  <si>
    <t>PRE-09603.2</t>
  </si>
  <si>
    <t>2020-2021</t>
  </si>
  <si>
    <t>A2763851</t>
  </si>
  <si>
    <t>SPP FH - Coolidge  13533 - S&amp;E/R&amp;C</t>
  </si>
  <si>
    <t>PRE-09848.1</t>
  </si>
  <si>
    <t>PRE-09848</t>
  </si>
  <si>
    <t>SPP FH - Yukon 13101</t>
  </si>
  <si>
    <t>PRE-09849.1</t>
  </si>
  <si>
    <t>PRE-09849</t>
  </si>
  <si>
    <t>SPP FH - McFarland 13104</t>
  </si>
  <si>
    <t>Estimate</t>
  </si>
  <si>
    <t>SPP FH – Coolidge 13533 – OH Feeder</t>
  </si>
  <si>
    <t>SPP FH – Coolidge 13533 - S&amp;E/R&amp;C</t>
  </si>
  <si>
    <t>PRE-09850</t>
  </si>
  <si>
    <t>PRE-09850.1</t>
  </si>
  <si>
    <t>SPP FH - Manhattan 13111</t>
  </si>
  <si>
    <t>PRE-09851</t>
  </si>
  <si>
    <t>SPP FH - East Winter Haven 13309</t>
  </si>
  <si>
    <t>PRE-09851.1</t>
  </si>
  <si>
    <t>FH - TBD28</t>
  </si>
  <si>
    <t>SPP FH - 14094</t>
  </si>
  <si>
    <t>FH - TBD28.1</t>
  </si>
  <si>
    <t>FH - TBD29</t>
  </si>
  <si>
    <t>SPP FH - 13651</t>
  </si>
  <si>
    <t>FH - TBD30</t>
  </si>
  <si>
    <t>SPP FH - 13346</t>
  </si>
  <si>
    <t>FH - TBD31</t>
  </si>
  <si>
    <t>SPP FH - 13312</t>
  </si>
  <si>
    <t>FH - TBD29.1</t>
  </si>
  <si>
    <t>FH - TBD30.1</t>
  </si>
  <si>
    <t>FH - TBD31.1</t>
  </si>
  <si>
    <t>Link: The 2021 CAPEX comes from the" SPPCRC 2021 Act-Est Capital" tab in the "SPPCRC 2021 Act-Est 7 2022 ED Projections_Rev040821" file.</t>
  </si>
  <si>
    <t>Link: The 2022 CAPEX comes from the" SPPCRC 2022 Projection Capital" tab in the "SPPCRC 2021 Act-Est 7 2022 ED Projections_Rev040821" file.</t>
  </si>
  <si>
    <t>Calculation of the Current Period Actual/Estimated Amount</t>
  </si>
  <si>
    <t>2021 FESR with Normalization</t>
  </si>
  <si>
    <r>
      <t xml:space="preserve">Debt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46.00%</t>
    </r>
  </si>
  <si>
    <r>
      <t xml:space="preserve">Equity 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54.00%</t>
    </r>
  </si>
  <si>
    <t>2022 Prelim FESR with Normalization</t>
  </si>
  <si>
    <t>PRE-09860.1</t>
  </si>
  <si>
    <t>SPP FH - East Winter Haven 13313</t>
  </si>
  <si>
    <t>PRE-09860</t>
  </si>
  <si>
    <t>SPP FH - E. Winter Haven 13313 - OH</t>
  </si>
  <si>
    <t>SPP FH - East Winter Haven 13314</t>
  </si>
  <si>
    <t>PRE-09861</t>
  </si>
  <si>
    <t>PRE-09861.1</t>
  </si>
  <si>
    <t>SPP FH - E Winter Haven 13314 - OH</t>
  </si>
  <si>
    <t>SPP FH - Waters Avenue 13339</t>
  </si>
  <si>
    <t>PRE-09862</t>
  </si>
  <si>
    <t>PRE-09862.1</t>
  </si>
  <si>
    <t>SPP FH - Waters Avenue 13339 - OH</t>
  </si>
  <si>
    <t>SPP FH - Twelfth Avenue 13433</t>
  </si>
  <si>
    <t>PRE-09863</t>
  </si>
  <si>
    <t>PRE-09863.1</t>
  </si>
  <si>
    <t>SPP FH - Twelfth Avenue 13433 - OH</t>
  </si>
  <si>
    <t>SPP FH - Orient Park 13964</t>
  </si>
  <si>
    <t>PRE-09864</t>
  </si>
  <si>
    <t>PRE-09864.1</t>
  </si>
  <si>
    <t>SPP FH - Orient Park 13964 - OH</t>
  </si>
  <si>
    <t>2021F</t>
  </si>
  <si>
    <t>SPP FH - 2021F</t>
  </si>
  <si>
    <t>FH - TBD2021F</t>
  </si>
  <si>
    <t>PRE-09362</t>
  </si>
  <si>
    <t>SPP FH PRE-09362 - 2021F</t>
  </si>
  <si>
    <t>PRE-09871.1</t>
  </si>
  <si>
    <t>PRE-09871</t>
  </si>
  <si>
    <t>SPP FH - Knights 13808</t>
  </si>
  <si>
    <t>A2769355</t>
  </si>
  <si>
    <t>PRE-09580.1</t>
  </si>
  <si>
    <t>SPP FH - E Winterhaven 13308 - OCR</t>
  </si>
  <si>
    <t>PRE-09600.1</t>
  </si>
  <si>
    <t>A2769269</t>
  </si>
  <si>
    <t>SPP FH - Knights 13807 - OH Feeder</t>
  </si>
  <si>
    <t>SPP FH - Knights 13807 - OCR</t>
  </si>
  <si>
    <t>PRE-09601.1</t>
  </si>
  <si>
    <t>A2763487</t>
  </si>
  <si>
    <t>A2763491</t>
  </si>
  <si>
    <t>A2763494</t>
  </si>
  <si>
    <t>A2763495</t>
  </si>
  <si>
    <t>A2772311</t>
  </si>
  <si>
    <t>A2772393</t>
  </si>
  <si>
    <t>SPP FH - Knights 13805 - OH Feeder</t>
  </si>
  <si>
    <t>KNIG805A OCR#125028</t>
  </si>
  <si>
    <t>SPP FH - Knights 13805 - OCR</t>
  </si>
  <si>
    <t>KNIG805C OCR#125084</t>
  </si>
  <si>
    <t>KNIG805 OCR#31461</t>
  </si>
  <si>
    <t>PRE-09602.1</t>
  </si>
  <si>
    <t>A2764703</t>
  </si>
  <si>
    <t>A2764705</t>
  </si>
  <si>
    <t>A2764713</t>
  </si>
  <si>
    <t>A2764715</t>
  </si>
  <si>
    <t>A2764716</t>
  </si>
  <si>
    <t>SPP FH - Casey Road 13745 - OH Feed</t>
  </si>
  <si>
    <t>CASY745A - OCR#124466</t>
  </si>
  <si>
    <t>CASY745B - OCR#27273</t>
  </si>
  <si>
    <t>CASY745C - OCR#124884</t>
  </si>
  <si>
    <t>SPP FH - Casey 13745 - OCR 124889</t>
  </si>
  <si>
    <t>CASY745E - OCR#42920 N.O. 13871 HEN</t>
  </si>
  <si>
    <t>A2764626</t>
  </si>
  <si>
    <t>A2767872</t>
  </si>
  <si>
    <t>A2768867</t>
  </si>
  <si>
    <t>PRE-09603.1</t>
  </si>
  <si>
    <t>SPP FH – Coolidge 13533 – OCR</t>
  </si>
  <si>
    <t>COOL533B - OCR#38721 N.O. 138003</t>
  </si>
  <si>
    <t>COOLIDGE 13533 OCRs - 5 TAV</t>
  </si>
  <si>
    <t>A2778192</t>
  </si>
  <si>
    <t>FISH121A - OCR#28555 - N.O. - 13785</t>
  </si>
  <si>
    <t>PRE-09742.1</t>
  </si>
  <si>
    <t>PRE-09742.2</t>
  </si>
  <si>
    <t>A2778173</t>
  </si>
  <si>
    <t>SPP FH - Lake Magdalene 13939 - OH</t>
  </si>
  <si>
    <t>SPP FH - Lake Magdalene 13939-S&amp;E/R&amp;C</t>
  </si>
  <si>
    <t>LAKE MAGDALENE 13939 OCRs - 6 TAV</t>
  </si>
  <si>
    <t>PRE-09741.1</t>
  </si>
  <si>
    <t>PRE-09741.2</t>
  </si>
  <si>
    <t>A2773904</t>
  </si>
  <si>
    <t>A2779736</t>
  </si>
  <si>
    <t>SPP FH - Ehrlich 13890 - OH Feeder</t>
  </si>
  <si>
    <t>SPP FH - Ehrlich 13890 - S&amp;E/R&amp;C</t>
  </si>
  <si>
    <t>SPP FH - Ehrlich - R&amp;C</t>
  </si>
  <si>
    <t>EHRLICH RD 13890 OCRs - 4 TAV</t>
  </si>
  <si>
    <t>PRE-09739.1</t>
  </si>
  <si>
    <t>PRE-09739.2</t>
  </si>
  <si>
    <t>A2777742</t>
  </si>
  <si>
    <t>PRE-09739.3</t>
  </si>
  <si>
    <t>SPP FH - Lake Region 13443 - OH</t>
  </si>
  <si>
    <t>SPP FH-Cypress Garden 13443-S&amp;E/R&amp;C</t>
  </si>
  <si>
    <t>SPP FH - Lake Region 13443 - OCR</t>
  </si>
  <si>
    <t>SPP FH - Lake Region 13443 - Trans</t>
  </si>
  <si>
    <t>PRE-09795.1</t>
  </si>
  <si>
    <t>A2774884</t>
  </si>
  <si>
    <t>SPP FH - Brandon 13227 - OH Feeder</t>
  </si>
  <si>
    <t>BRANDON 13227 OCRs - 8 TAV</t>
  </si>
  <si>
    <t>A2779868</t>
  </si>
  <si>
    <t>SPP FH - Alexander Rd 13462 - OCR</t>
  </si>
  <si>
    <t>PRE-09740.1</t>
  </si>
  <si>
    <t>PRE-09740.2</t>
  </si>
  <si>
    <t>A2770874</t>
  </si>
  <si>
    <t>A2775269</t>
  </si>
  <si>
    <t>SPP FH - Pine Lake N 13633 - OH</t>
  </si>
  <si>
    <t>SPP FH - Pine Lake N 13633 -S&amp;E/R&amp;C</t>
  </si>
  <si>
    <t>SPP FH - Pine Lake 13633 - R&amp;C</t>
  </si>
  <si>
    <t>PINE LAKE 13633 OCRs - 4 TAV</t>
  </si>
  <si>
    <t>Prior Month:</t>
  </si>
  <si>
    <t>Current Month:</t>
  </si>
  <si>
    <t>Actual Project-To-Date Spend:</t>
  </si>
  <si>
    <t>Current Month Clearings:</t>
  </si>
  <si>
    <t>Support:</t>
  </si>
  <si>
    <t>Depreciation Group</t>
  </si>
  <si>
    <t>Depreciation Rate</t>
  </si>
  <si>
    <t>A2786545</t>
  </si>
  <si>
    <t>A2787325</t>
  </si>
  <si>
    <t>A2787516</t>
  </si>
  <si>
    <t>A2787632</t>
  </si>
  <si>
    <t>A2787635</t>
  </si>
  <si>
    <t>A2787723</t>
  </si>
  <si>
    <t>SPP FH - Clarkwild 13461 OCR-10 TAV</t>
  </si>
  <si>
    <t>SPP FH - Fishhawk 14121 OCR 131655</t>
  </si>
  <si>
    <t>SPP FH Lake Magdalene Sub - R&amp;C</t>
  </si>
  <si>
    <t>SPP FH - Lake Magdalene OCR 27796</t>
  </si>
  <si>
    <t>SPP FH -Alexander Rd 13462 OCR 5994</t>
  </si>
  <si>
    <t>SPP FH -Waters Ave 13339 OCR 138436</t>
  </si>
  <si>
    <t>A2789168</t>
  </si>
  <si>
    <t>CYPRESS GARDENS MOS 9070</t>
  </si>
  <si>
    <t>PRE-10059</t>
  </si>
  <si>
    <t>SPP FH - Plymouth St 13094</t>
  </si>
  <si>
    <t>PRE-10059.2</t>
  </si>
  <si>
    <t>SPP FH - Plymouth St 13094-S&amp;E/R&amp;C</t>
  </si>
  <si>
    <t>A2804994</t>
  </si>
  <si>
    <t>SPP FH - Yukon 13101 ACRs - 3 TAV</t>
  </si>
  <si>
    <t>A2804998</t>
  </si>
  <si>
    <t>SPP FH - Brandon 13227 OCR#128098</t>
  </si>
  <si>
    <t>A2805002</t>
  </si>
  <si>
    <t>SPP FH-McFarland 13104 OCRs - 2 TAV</t>
  </si>
  <si>
    <t>A2805003</t>
  </si>
  <si>
    <t>SPP FH-Manhattan 13111 OCRs - 3 TAV</t>
  </si>
  <si>
    <t>A2805452</t>
  </si>
  <si>
    <t>SPP FH-E.Wntrhvn 13313 OCR-2 TAV</t>
  </si>
  <si>
    <t>A2805468</t>
  </si>
  <si>
    <t>SPP FH-E.Wntrhvn 13314 - OCR#141731</t>
  </si>
  <si>
    <t>A2805469</t>
  </si>
  <si>
    <t>SPP FH-E.Wntrhvn 13309 - OCR#138236</t>
  </si>
  <si>
    <t>PRE-10062</t>
  </si>
  <si>
    <t>SPP FH - Jan Phyl 13296</t>
  </si>
  <si>
    <t>PRE-10062.2</t>
  </si>
  <si>
    <t>&lt; Reminder: Unhide column for the month closing to input the information and update month #s for checks.</t>
  </si>
  <si>
    <t>PRE-10057</t>
  </si>
  <si>
    <t>SPP FH - Hopewell 13148</t>
  </si>
  <si>
    <t>PRE-10057.2</t>
  </si>
  <si>
    <t>A2811608</t>
  </si>
  <si>
    <t>A2811597</t>
  </si>
  <si>
    <t>A2812203</t>
  </si>
  <si>
    <t>A2803124</t>
  </si>
  <si>
    <t>Cypress Gardens - New TX and protec</t>
  </si>
  <si>
    <t>SPP FH - Hopewell 13148 - S&amp;E/R&amp;C</t>
  </si>
  <si>
    <t>EWHV314B - OCR#10301 - N.O. - 13479</t>
  </si>
  <si>
    <t>12AV433A - OCR#4346</t>
  </si>
  <si>
    <t>ORIENT PARK 13964 OCRs - 2 TAV</t>
  </si>
  <si>
    <t>SPP FH - E Winterhaven 13308 - OH Feed</t>
  </si>
  <si>
    <t>FH - TBD32</t>
  </si>
  <si>
    <t>SPP FH - 13008</t>
  </si>
  <si>
    <t>FH - TBD33</t>
  </si>
  <si>
    <t>SPP FH - 13028</t>
  </si>
  <si>
    <t>FH - TBD34</t>
  </si>
  <si>
    <t>SPP FH - 13039</t>
  </si>
  <si>
    <t>FH - TBD35</t>
  </si>
  <si>
    <t>SPP FH - 13077</t>
  </si>
  <si>
    <t>FH - TBD36</t>
  </si>
  <si>
    <t>SPP FH - 13187</t>
  </si>
  <si>
    <t>FH - TBD32.1</t>
  </si>
  <si>
    <t>FH - TBD33.1</t>
  </si>
  <si>
    <t>FH - TBD34.1</t>
  </si>
  <si>
    <t>FH - TBD35.1</t>
  </si>
  <si>
    <t>FH - TBD36.1</t>
  </si>
  <si>
    <t>FH - TBD38</t>
  </si>
  <si>
    <t>SPP FH - 13230</t>
  </si>
  <si>
    <t>FH - TBD39</t>
  </si>
  <si>
    <t>SPP FH - 13292</t>
  </si>
  <si>
    <t>FH - TBD40</t>
  </si>
  <si>
    <t>SPP FH - 13299</t>
  </si>
  <si>
    <t>FH - TBD38.1</t>
  </si>
  <si>
    <t>FH - TBD39.1</t>
  </si>
  <si>
    <t>FH - TBD40.1</t>
  </si>
  <si>
    <t>FH - TBD42</t>
  </si>
  <si>
    <t>SPP FH - 13687</t>
  </si>
  <si>
    <t>FH - TBD43</t>
  </si>
  <si>
    <t>SPP FH - 13040</t>
  </si>
  <si>
    <t>TBD</t>
  </si>
  <si>
    <t>RIVA License Purchase</t>
  </si>
  <si>
    <t>FH - TBD42.1</t>
  </si>
  <si>
    <t>FH - TBD43.1</t>
  </si>
  <si>
    <t>PRE-10059.1</t>
  </si>
  <si>
    <t>SPP FH - Plymouth St 13094 - OH</t>
  </si>
  <si>
    <t>SPP FH - Lake Juliana 13770 - OH Feeder</t>
  </si>
  <si>
    <t>SPP FH - Lake Alfred 13118 -OH Feeder</t>
  </si>
  <si>
    <t>SPP FH - Lake Alfred 13118 - S&amp;E/R&amp;C</t>
  </si>
  <si>
    <t>FH - TBD13.2</t>
  </si>
  <si>
    <t>SPP FH -  Jan Phyl  13296 - S&amp;E/R&amp;C</t>
  </si>
  <si>
    <t>PRE-10062.1</t>
  </si>
  <si>
    <t>SPP FH - Jan Phyl 13296 - OH</t>
  </si>
  <si>
    <t>SPP FH - 13311</t>
  </si>
  <si>
    <t>SPP FH - 13343</t>
  </si>
  <si>
    <t>FH - TBD44</t>
  </si>
  <si>
    <t>SPP FH - 13364</t>
  </si>
  <si>
    <t>FH - TBD45</t>
  </si>
  <si>
    <t>SPP FH - 13414</t>
  </si>
  <si>
    <t>FH - TBD46</t>
  </si>
  <si>
    <t>SPP FH - 13417</t>
  </si>
  <si>
    <t>FH - TBD47</t>
  </si>
  <si>
    <t>SPP FH - 13438</t>
  </si>
  <si>
    <t>FH - TBD48</t>
  </si>
  <si>
    <t>SPP FH - 13457</t>
  </si>
  <si>
    <t>FH - TBD44.1</t>
  </si>
  <si>
    <t>FH - TBD45.1</t>
  </si>
  <si>
    <t>FH - TBD46.1</t>
  </si>
  <si>
    <t>FH - TBD47.1</t>
  </si>
  <si>
    <t>FH - TBD48.1</t>
  </si>
  <si>
    <t>FH - TBD51</t>
  </si>
  <si>
    <t>SPP FH - 13695</t>
  </si>
  <si>
    <t>FH - TBD52</t>
  </si>
  <si>
    <t>SPP FH - 13737</t>
  </si>
  <si>
    <t>FH - TBD53</t>
  </si>
  <si>
    <t>SPP FH - 13753</t>
  </si>
  <si>
    <t>FH - TBD54</t>
  </si>
  <si>
    <t>SPP FH - 13772</t>
  </si>
  <si>
    <t>FH - TBD51.1</t>
  </si>
  <si>
    <t>FH - TBD52.1</t>
  </si>
  <si>
    <t>FH - TBD53.1</t>
  </si>
  <si>
    <t>FH - TBD54.1</t>
  </si>
  <si>
    <t>FH - TBD56</t>
  </si>
  <si>
    <t>SPP FH - 13892</t>
  </si>
  <si>
    <t>FH - TBD57</t>
  </si>
  <si>
    <t>SPP FH - 13944</t>
  </si>
  <si>
    <t>FH - TBD58</t>
  </si>
  <si>
    <t>SPP FH - 13014</t>
  </si>
  <si>
    <t>FH - TBD56.1</t>
  </si>
  <si>
    <t>FH - TBD57.1</t>
  </si>
  <si>
    <t>FH - TBD58.1</t>
  </si>
  <si>
    <t>FH - TBD60</t>
  </si>
  <si>
    <t>SPP FH - 13042</t>
  </si>
  <si>
    <t>FH - TBD61</t>
  </si>
  <si>
    <t>SPP FH - 13083</t>
  </si>
  <si>
    <t>FLISR Line Sensing Server Installation</t>
  </si>
  <si>
    <t>FH - TBD60.1</t>
  </si>
  <si>
    <t>FH - TBD61.1</t>
  </si>
  <si>
    <t>2022-2023</t>
  </si>
  <si>
    <t>January 2023 to December 2023</t>
  </si>
  <si>
    <t>PRE-10058</t>
  </si>
  <si>
    <t>SPP FH - 14th St 13048</t>
  </si>
  <si>
    <t>PRE-10058.1</t>
  </si>
  <si>
    <t>SPP FH - 14th St 13048 - OH</t>
  </si>
  <si>
    <t>PRE-10061.1</t>
  </si>
  <si>
    <t>SPP FH - Lake Alfred 13118</t>
  </si>
  <si>
    <t>PRE-10061</t>
  </si>
  <si>
    <t>SPP FH - Lake Juliana 13770-S&amp;E/R&amp;C</t>
  </si>
  <si>
    <t>PRE-10060</t>
  </si>
  <si>
    <t>PRE-10060.2</t>
  </si>
  <si>
    <t>SPP FH - Lake Juliana 13770</t>
  </si>
  <si>
    <t>SPP FH - 14th St 13048 - S&amp;E/R&amp;C</t>
  </si>
  <si>
    <t>PRE-10058.2</t>
  </si>
  <si>
    <t>9/15/2023</t>
  </si>
  <si>
    <t>12/15/2023</t>
  </si>
  <si>
    <t>7/15/2022</t>
  </si>
  <si>
    <t>12/15/2022</t>
  </si>
  <si>
    <t>1/15/2023</t>
  </si>
  <si>
    <t>9/15/2022</t>
  </si>
  <si>
    <t>3/15/2023</t>
  </si>
  <si>
    <t>10/15/2022</t>
  </si>
  <si>
    <t>3/15/2022</t>
  </si>
  <si>
    <t>5/15/2022</t>
  </si>
  <si>
    <t>2/15/2023</t>
  </si>
  <si>
    <t>2/15/2024</t>
  </si>
  <si>
    <t>6/15/2023</t>
  </si>
  <si>
    <t>9/15/2024</t>
  </si>
  <si>
    <t>Debt = 0.2543% * 46.00%</t>
  </si>
  <si>
    <t>Equity  = 0.2543% * 54.00%</t>
  </si>
  <si>
    <t>Plant-in-Service/Depreciation Base</t>
  </si>
  <si>
    <t>a.  Equity Component Grossed Up For Taxes</t>
  </si>
  <si>
    <t>b.  Debt Component Grossed Up For Taxes</t>
  </si>
  <si>
    <t>a.  Depreciation</t>
  </si>
  <si>
    <t>b.  Depreciation Savings</t>
  </si>
  <si>
    <t>e.  Property Taxes</t>
  </si>
  <si>
    <t>Retail Demand-Related Recoverable Costs</t>
  </si>
  <si>
    <t>Retail Energy-Related Recoverable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</si>
</sst>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_(&quot;$&quot;* #,##0_);_(&quot;$&quot;* \(#,##0\);_(&quot;$&quot;* &quot;-&quot;??_);_(@_)"/>
    <numFmt numFmtId="166" formatCode="_(* #,##0_);_(* \(#,##0\);_(* &quot;-&quot;??_);_(@_)"/>
    <numFmt numFmtId="167" formatCode=";;;"/>
    <numFmt numFmtId="168" formatCode="0.0000%"/>
    <numFmt numFmtId="169" formatCode="_(* #,##0.0000_);_(* \(#,##0.0000\);_(* &quot;-&quot;??_);_(@_)"/>
    <numFmt numFmtId="170" formatCode="_(* #,##0.0_);_(* \(#,##0.0\);_(* &quot;-&quot;??_);_(@_)"/>
    <numFmt numFmtId="171" formatCode="_(* #,##0.00000_);_(* \(#,##0.00000\);_(* &quot;-&quot;??_);_(@_)"/>
    <numFmt numFmtId="172" formatCode="0.0%"/>
    <numFmt numFmtId="173" formatCode="m/d/yy;@"/>
    <numFmt numFmtId="174" formatCode="mm/dd/yy;@"/>
    <numFmt numFmtId="175" formatCode="_(* #,##0.000_);_(* \(#,##0.000\);_(* &quot;-&quot;??_);_(@_)"/>
  </numFmts>
  <fonts count="78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u val="double"/>
      <sz val="12"/>
      <name val="Arial"/>
      <family val="2"/>
    </font>
    <font>
      <sz val="12"/>
      <color rgb="FF0000FF"/>
      <name val="Arial"/>
      <family val="2"/>
    </font>
    <font>
      <sz val="12"/>
      <color rgb="FF7030A0"/>
      <name val="Arial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u/>
      <sz val="14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sz val="12"/>
      <color rgb="FFFF3300"/>
      <name val="Arial"/>
      <family val="2"/>
    </font>
    <font>
      <sz val="12"/>
      <color rgb="FF0066FF"/>
      <name val="Arial"/>
      <family val="2"/>
    </font>
    <font>
      <sz val="12"/>
      <color rgb="FF00B050"/>
      <name val="Arial"/>
      <family val="2"/>
    </font>
    <font>
      <u/>
      <sz val="12"/>
      <color rgb="FF0066FF"/>
      <name val="Arial"/>
      <family val="2"/>
    </font>
    <font>
      <b/>
      <sz val="12"/>
      <color rgb="FF0000FF"/>
      <name val="Arial"/>
      <family val="2"/>
    </font>
    <font>
      <u/>
      <sz val="12"/>
      <color rgb="FF00B050"/>
      <name val="Arial"/>
      <family val="2"/>
    </font>
    <font>
      <sz val="12"/>
      <color theme="8" tint="-0.499984740745262"/>
      <name val="Arial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2"/>
      <color rgb="FFC00000"/>
      <name val="Arial"/>
      <family val="2"/>
    </font>
    <font>
      <b/>
      <u val="singleAccounting"/>
      <sz val="11"/>
      <name val="Calibri"/>
      <family val="2"/>
      <scheme val="minor"/>
    </font>
    <font>
      <i/>
      <sz val="12"/>
      <name val="Arial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i/>
      <sz val="14"/>
      <name val="Arial"/>
      <family val="2"/>
    </font>
    <font>
      <b/>
      <u/>
      <sz val="14"/>
      <name val="Calibri"/>
      <family val="2"/>
      <scheme val="minor"/>
    </font>
    <font>
      <b/>
      <u/>
      <sz val="16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66FFFF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339">
    <xf numFmtId="37" fontId="0" fillId="0" borderId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14" fontId="19" fillId="0" borderId="0" applyFont="0" applyFill="0" applyBorder="0" applyAlignment="0" applyProtection="0"/>
    <xf numFmtId="3" fontId="29" fillId="0" borderId="0" applyProtection="0"/>
    <xf numFmtId="3" fontId="30" fillId="0" borderId="0" applyProtection="0"/>
    <xf numFmtId="3" fontId="31" fillId="0" borderId="0" applyProtection="0"/>
    <xf numFmtId="2" fontId="19" fillId="0" borderId="0" applyFont="0" applyFill="0" applyBorder="0" applyAlignment="0" applyProtection="0"/>
    <xf numFmtId="0" fontId="30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37" fontId="22" fillId="0" borderId="0" applyBorder="0" applyProtection="0"/>
    <xf numFmtId="37" fontId="23" fillId="0" borderId="0" applyBorder="0" applyProtection="0"/>
    <xf numFmtId="9" fontId="19" fillId="0" borderId="0" applyFont="0" applyFill="0" applyBorder="0" applyAlignment="0" applyProtection="0"/>
    <xf numFmtId="0" fontId="19" fillId="0" borderId="1" applyNumberFormat="0" applyFont="0" applyBorder="0" applyAlignment="0" applyProtection="0"/>
    <xf numFmtId="37" fontId="22" fillId="0" borderId="0"/>
    <xf numFmtId="0" fontId="21" fillId="0" borderId="0" applyNumberFormat="0" applyFont="0" applyFill="0" applyAlignment="0" applyProtection="0"/>
    <xf numFmtId="37" fontId="22" fillId="0" borderId="0"/>
    <xf numFmtId="0" fontId="21" fillId="0" borderId="0" applyNumberFormat="0" applyFon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0" fontId="22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9" fillId="0" borderId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9" fillId="0" borderId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0" applyNumberFormat="0" applyBorder="0" applyAlignment="0" applyProtection="0"/>
    <xf numFmtId="0" fontId="45" fillId="6" borderId="12" applyNumberFormat="0" applyAlignment="0" applyProtection="0"/>
    <xf numFmtId="0" fontId="46" fillId="7" borderId="13" applyNumberFormat="0" applyAlignment="0" applyProtection="0"/>
    <xf numFmtId="0" fontId="47" fillId="7" borderId="12" applyNumberFormat="0" applyAlignment="0" applyProtection="0"/>
    <xf numFmtId="0" fontId="48" fillId="0" borderId="14" applyNumberFormat="0" applyFill="0" applyAlignment="0" applyProtection="0"/>
    <xf numFmtId="0" fontId="49" fillId="8" borderId="15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2" fillId="33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3" fillId="0" borderId="17" applyNumberFormat="0" applyFill="0" applyAlignment="0" applyProtection="0"/>
    <xf numFmtId="0" fontId="54" fillId="0" borderId="18" applyNumberFormat="0" applyFill="0" applyAlignment="0" applyProtection="0"/>
    <xf numFmtId="0" fontId="10" fillId="0" borderId="0"/>
    <xf numFmtId="0" fontId="10" fillId="0" borderId="0"/>
    <xf numFmtId="0" fontId="19" fillId="0" borderId="0"/>
    <xf numFmtId="0" fontId="10" fillId="9" borderId="16" applyNumberFormat="0" applyFont="0" applyAlignment="0" applyProtection="0"/>
    <xf numFmtId="0" fontId="55" fillId="0" borderId="19" applyNumberFormat="0" applyFill="0" applyAlignment="0" applyProtection="0"/>
    <xf numFmtId="44" fontId="19" fillId="0" borderId="0" applyFont="0" applyFill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16" applyNumberFormat="0" applyFont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9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6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>
      <alignment wrapText="1"/>
    </xf>
    <xf numFmtId="0" fontId="22" fillId="34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57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9" borderId="16" applyNumberFormat="0" applyFont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" fillId="0" borderId="0"/>
    <xf numFmtId="43" fontId="58" fillId="0" borderId="0" applyFont="0" applyFill="0" applyBorder="0" applyAlignment="0" applyProtection="0"/>
    <xf numFmtId="0" fontId="22" fillId="34" borderId="0"/>
    <xf numFmtId="9" fontId="6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37" fontId="59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37" fontId="22" fillId="0" borderId="0"/>
    <xf numFmtId="43" fontId="3" fillId="0" borderId="0" applyFont="0" applyFill="0" applyBorder="0" applyAlignment="0" applyProtection="0"/>
    <xf numFmtId="37" fontId="22" fillId="0" borderId="0" applyBorder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28">
    <xf numFmtId="37" fontId="0" fillId="0" borderId="0" xfId="0"/>
    <xf numFmtId="37" fontId="21" fillId="0" borderId="0" xfId="0" applyFont="1" applyFill="1"/>
    <xf numFmtId="37" fontId="22" fillId="0" borderId="0" xfId="0" applyFont="1" applyFill="1"/>
    <xf numFmtId="37" fontId="24" fillId="0" borderId="0" xfId="0" applyFont="1" applyFill="1"/>
    <xf numFmtId="37" fontId="25" fillId="0" borderId="0" xfId="0" applyFont="1" applyFill="1" applyAlignment="1" applyProtection="1">
      <alignment horizontal="centerContinuous"/>
    </xf>
    <xf numFmtId="37" fontId="24" fillId="0" borderId="0" xfId="0" applyFont="1" applyFill="1" applyAlignment="1">
      <alignment horizontal="right"/>
    </xf>
    <xf numFmtId="37" fontId="24" fillId="0" borderId="4" xfId="0" applyFont="1" applyFill="1" applyBorder="1" applyProtection="1"/>
    <xf numFmtId="164" fontId="24" fillId="0" borderId="0" xfId="0" applyNumberFormat="1" applyFont="1" applyFill="1" applyProtection="1"/>
    <xf numFmtId="37" fontId="26" fillId="0" borderId="0" xfId="0" applyFont="1" applyFill="1" applyAlignment="1">
      <alignment horizontal="right"/>
    </xf>
    <xf numFmtId="37" fontId="25" fillId="0" borderId="0" xfId="0" applyFont="1" applyFill="1" applyBorder="1"/>
    <xf numFmtId="37" fontId="24" fillId="0" borderId="0" xfId="0" applyFont="1" applyFill="1" applyBorder="1"/>
    <xf numFmtId="37" fontId="24" fillId="0" borderId="0" xfId="0" applyFont="1" applyFill="1" applyAlignment="1">
      <alignment horizontal="left"/>
    </xf>
    <xf numFmtId="37" fontId="24" fillId="0" borderId="0" xfId="0" quotePrefix="1" applyFont="1" applyFill="1" applyAlignment="1">
      <alignment horizontal="right"/>
    </xf>
    <xf numFmtId="37" fontId="24" fillId="0" borderId="0" xfId="0" applyFont="1" applyFill="1" applyAlignment="1"/>
    <xf numFmtId="37" fontId="24" fillId="0" borderId="0" xfId="0" applyFont="1" applyFill="1" applyProtection="1"/>
    <xf numFmtId="43" fontId="24" fillId="0" borderId="0" xfId="1" applyFont="1" applyFill="1"/>
    <xf numFmtId="37" fontId="24" fillId="0" borderId="0" xfId="0" applyFont="1" applyFill="1" applyAlignment="1" applyProtection="1">
      <alignment horizontal="centerContinuous"/>
    </xf>
    <xf numFmtId="37" fontId="24" fillId="0" borderId="3" xfId="0" applyFont="1" applyFill="1" applyBorder="1" applyAlignment="1" applyProtection="1">
      <alignment horizontal="left"/>
    </xf>
    <xf numFmtId="37" fontId="24" fillId="0" borderId="0" xfId="0" applyFont="1" applyFill="1" applyBorder="1" applyAlignment="1" applyProtection="1">
      <alignment horizontal="left"/>
    </xf>
    <xf numFmtId="37" fontId="24" fillId="0" borderId="3" xfId="0" applyFont="1" applyFill="1" applyBorder="1" applyAlignment="1" applyProtection="1">
      <alignment horizontal="center"/>
    </xf>
    <xf numFmtId="49" fontId="24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 applyProtection="1">
      <alignment horizontal="center"/>
    </xf>
    <xf numFmtId="37" fontId="24" fillId="0" borderId="4" xfId="0" applyNumberFormat="1" applyFont="1" applyFill="1" applyBorder="1" applyProtection="1"/>
    <xf numFmtId="0" fontId="19" fillId="0" borderId="0" xfId="26" quotePrefix="1" applyFont="1" applyFill="1" applyAlignment="1">
      <alignment horizontal="center"/>
    </xf>
    <xf numFmtId="0" fontId="19" fillId="0" borderId="0" xfId="26" applyFont="1" applyFill="1"/>
    <xf numFmtId="0" fontId="22" fillId="0" borderId="0" xfId="26" applyFont="1" applyFill="1"/>
    <xf numFmtId="0" fontId="19" fillId="0" borderId="0" xfId="26" applyFont="1" applyFill="1" applyAlignment="1">
      <alignment horizontal="left"/>
    </xf>
    <xf numFmtId="0" fontId="19" fillId="0" borderId="0" xfId="26" quotePrefix="1" applyFont="1" applyFill="1" applyAlignment="1">
      <alignment horizontal="left"/>
    </xf>
    <xf numFmtId="17" fontId="24" fillId="0" borderId="0" xfId="0" applyNumberFormat="1" applyFont="1" applyFill="1" applyBorder="1" applyAlignment="1">
      <alignment horizontal="center"/>
    </xf>
    <xf numFmtId="0" fontId="22" fillId="0" borderId="2" xfId="26" applyFont="1" applyFill="1" applyBorder="1" applyAlignment="1">
      <alignment horizontal="center"/>
    </xf>
    <xf numFmtId="168" fontId="38" fillId="0" borderId="10" xfId="26" applyNumberFormat="1" applyFont="1" applyFill="1" applyBorder="1"/>
    <xf numFmtId="0" fontId="22" fillId="0" borderId="0" xfId="26" applyFont="1" applyFill="1" applyBorder="1" applyAlignment="1">
      <alignment horizontal="center"/>
    </xf>
    <xf numFmtId="0" fontId="22" fillId="0" borderId="2" xfId="26" quotePrefix="1" applyFont="1" applyFill="1" applyBorder="1" applyAlignment="1">
      <alignment horizontal="center"/>
    </xf>
    <xf numFmtId="168" fontId="24" fillId="0" borderId="0" xfId="14" applyNumberFormat="1" applyFont="1" applyFill="1" applyProtection="1"/>
    <xf numFmtId="37" fontId="24" fillId="0" borderId="9" xfId="12" applyFont="1" applyFill="1" applyBorder="1"/>
    <xf numFmtId="0" fontId="22" fillId="0" borderId="9" xfId="26" applyFont="1" applyFill="1" applyBorder="1"/>
    <xf numFmtId="0" fontId="22" fillId="0" borderId="20" xfId="26" applyFont="1" applyFill="1" applyBorder="1"/>
    <xf numFmtId="0" fontId="22" fillId="0" borderId="0" xfId="26" applyFont="1" applyFill="1" applyBorder="1"/>
    <xf numFmtId="0" fontId="19" fillId="0" borderId="0" xfId="26" quotePrefix="1" applyFont="1" applyFill="1" applyBorder="1" applyAlignment="1">
      <alignment horizontal="center"/>
    </xf>
    <xf numFmtId="0" fontId="64" fillId="2" borderId="0" xfId="26" applyFont="1" applyFill="1" applyBorder="1" applyAlignment="1">
      <alignment horizontal="center"/>
    </xf>
    <xf numFmtId="0" fontId="19" fillId="0" borderId="20" xfId="26" applyFont="1" applyFill="1" applyBorder="1"/>
    <xf numFmtId="0" fontId="22" fillId="0" borderId="0" xfId="26" quotePrefix="1" applyBorder="1" applyAlignment="1">
      <alignment horizontal="left"/>
    </xf>
    <xf numFmtId="168" fontId="22" fillId="0" borderId="0" xfId="26" applyNumberFormat="1" applyFont="1" applyFill="1" applyBorder="1"/>
    <xf numFmtId="0" fontId="22" fillId="0" borderId="0" xfId="26" applyBorder="1"/>
    <xf numFmtId="0" fontId="22" fillId="0" borderId="0" xfId="26" quotePrefix="1" applyFont="1" applyFill="1" applyBorder="1" applyAlignment="1">
      <alignment horizontal="left"/>
    </xf>
    <xf numFmtId="3" fontId="22" fillId="0" borderId="0" xfId="26" applyNumberFormat="1" applyFont="1" applyFill="1" applyBorder="1"/>
    <xf numFmtId="10" fontId="22" fillId="0" borderId="0" xfId="14" applyNumberFormat="1" applyFont="1" applyFill="1" applyBorder="1"/>
    <xf numFmtId="10" fontId="22" fillId="0" borderId="0" xfId="26" applyNumberFormat="1" applyFont="1" applyFill="1" applyBorder="1"/>
    <xf numFmtId="165" fontId="34" fillId="0" borderId="0" xfId="3" applyNumberFormat="1" applyFont="1" applyFill="1" applyBorder="1"/>
    <xf numFmtId="10" fontId="34" fillId="0" borderId="0" xfId="14" applyNumberFormat="1" applyFont="1" applyFill="1" applyBorder="1"/>
    <xf numFmtId="168" fontId="60" fillId="0" borderId="0" xfId="14" applyNumberFormat="1" applyFont="1" applyFill="1" applyBorder="1"/>
    <xf numFmtId="0" fontId="33" fillId="0" borderId="0" xfId="26" quotePrefix="1" applyFont="1" applyFill="1" applyBorder="1" applyAlignment="1">
      <alignment horizontal="left"/>
    </xf>
    <xf numFmtId="165" fontId="22" fillId="0" borderId="0" xfId="26" applyNumberFormat="1" applyFont="1" applyFill="1" applyBorder="1"/>
    <xf numFmtId="10" fontId="36" fillId="0" borderId="0" xfId="14" applyNumberFormat="1" applyFont="1" applyFill="1" applyBorder="1"/>
    <xf numFmtId="37" fontId="22" fillId="0" borderId="0" xfId="26" applyNumberFormat="1" applyFont="1" applyFill="1" applyBorder="1"/>
    <xf numFmtId="10" fontId="61" fillId="0" borderId="0" xfId="14" applyNumberFormat="1" applyFont="1" applyFill="1" applyBorder="1"/>
    <xf numFmtId="37" fontId="20" fillId="0" borderId="0" xfId="26" applyNumberFormat="1" applyFont="1" applyFill="1" applyBorder="1"/>
    <xf numFmtId="10" fontId="63" fillId="0" borderId="0" xfId="14" applyNumberFormat="1" applyFont="1" applyFill="1" applyBorder="1"/>
    <xf numFmtId="0" fontId="66" fillId="0" borderId="9" xfId="26" applyFont="1" applyFill="1" applyBorder="1"/>
    <xf numFmtId="0" fontId="33" fillId="0" borderId="0" xfId="26" applyFont="1" applyFill="1" applyBorder="1"/>
    <xf numFmtId="0" fontId="22" fillId="0" borderId="0" xfId="26" applyFont="1" applyFill="1" applyBorder="1" applyAlignment="1">
      <alignment horizontal="left"/>
    </xf>
    <xf numFmtId="168" fontId="22" fillId="0" borderId="0" xfId="14" applyNumberFormat="1" applyFont="1" applyFill="1" applyBorder="1"/>
    <xf numFmtId="168" fontId="20" fillId="0" borderId="0" xfId="14" applyNumberFormat="1" applyFont="1" applyFill="1" applyBorder="1"/>
    <xf numFmtId="168" fontId="34" fillId="0" borderId="0" xfId="14" applyNumberFormat="1" applyFont="1" applyFill="1" applyBorder="1"/>
    <xf numFmtId="169" fontId="22" fillId="0" borderId="0" xfId="1" applyNumberFormat="1" applyFont="1" applyFill="1" applyBorder="1"/>
    <xf numFmtId="168" fontId="34" fillId="2" borderId="0" xfId="14" applyNumberFormat="1" applyFont="1" applyFill="1" applyBorder="1"/>
    <xf numFmtId="0" fontId="21" fillId="0" borderId="0" xfId="26" quotePrefix="1" applyFont="1" applyFill="1" applyBorder="1" applyAlignment="1">
      <alignment horizontal="left"/>
    </xf>
    <xf numFmtId="0" fontId="19" fillId="0" borderId="20" xfId="26" quotePrefix="1" applyFont="1" applyFill="1" applyBorder="1" applyAlignment="1">
      <alignment horizontal="center"/>
    </xf>
    <xf numFmtId="0" fontId="19" fillId="0" borderId="0" xfId="26" applyFont="1" applyFill="1" applyBorder="1" applyAlignment="1">
      <alignment horizontal="left"/>
    </xf>
    <xf numFmtId="0" fontId="19" fillId="0" borderId="0" xfId="26" applyFont="1" applyFill="1" applyBorder="1"/>
    <xf numFmtId="0" fontId="19" fillId="0" borderId="5" xfId="26" quotePrefix="1" applyFont="1" applyFill="1" applyBorder="1" applyAlignment="1">
      <alignment horizontal="center"/>
    </xf>
    <xf numFmtId="0" fontId="19" fillId="0" borderId="2" xfId="26" quotePrefix="1" applyFont="1" applyFill="1" applyBorder="1" applyAlignment="1">
      <alignment horizontal="left"/>
    </xf>
    <xf numFmtId="0" fontId="22" fillId="0" borderId="2" xfId="26" applyFont="1" applyFill="1" applyBorder="1"/>
    <xf numFmtId="0" fontId="22" fillId="0" borderId="6" xfId="26" applyFont="1" applyFill="1" applyBorder="1"/>
    <xf numFmtId="37" fontId="24" fillId="0" borderId="8" xfId="0" applyFont="1" applyFill="1" applyBorder="1"/>
    <xf numFmtId="171" fontId="35" fillId="0" borderId="0" xfId="1" applyNumberFormat="1" applyFont="1" applyFill="1" applyBorder="1"/>
    <xf numFmtId="37" fontId="27" fillId="0" borderId="0" xfId="0" applyFont="1" applyFill="1" applyAlignment="1">
      <alignment horizontal="center"/>
    </xf>
    <xf numFmtId="9" fontId="24" fillId="0" borderId="0" xfId="14" applyFont="1" applyFill="1" applyAlignment="1">
      <alignment horizontal="center"/>
    </xf>
    <xf numFmtId="37" fontId="24" fillId="0" borderId="0" xfId="0" applyFont="1" applyFill="1" applyAlignment="1">
      <alignment horizontal="right" indent="1"/>
    </xf>
    <xf numFmtId="173" fontId="21" fillId="0" borderId="0" xfId="0" applyNumberFormat="1" applyFont="1" applyFill="1"/>
    <xf numFmtId="166" fontId="21" fillId="0" borderId="8" xfId="0" applyNumberFormat="1" applyFont="1" applyFill="1" applyBorder="1"/>
    <xf numFmtId="37" fontId="21" fillId="0" borderId="0" xfId="0" applyFont="1" applyFill="1" applyAlignment="1">
      <alignment horizontal="left" indent="1"/>
    </xf>
    <xf numFmtId="37" fontId="24" fillId="0" borderId="0" xfId="0" applyFont="1" applyFill="1" applyAlignment="1">
      <alignment horizontal="center"/>
    </xf>
    <xf numFmtId="37" fontId="68" fillId="0" borderId="0" xfId="0" applyFont="1" applyFill="1" applyAlignment="1">
      <alignment horizontal="center"/>
    </xf>
    <xf numFmtId="174" fontId="22" fillId="0" borderId="0" xfId="18" applyNumberFormat="1" applyFont="1" applyFill="1" applyAlignment="1">
      <alignment horizontal="center"/>
    </xf>
    <xf numFmtId="37" fontId="67" fillId="0" borderId="0" xfId="0" applyFont="1" applyFill="1" applyAlignment="1">
      <alignment horizontal="center"/>
    </xf>
    <xf numFmtId="49" fontId="21" fillId="0" borderId="0" xfId="334" applyNumberFormat="1" applyFont="1" applyFill="1"/>
    <xf numFmtId="5" fontId="24" fillId="0" borderId="25" xfId="0" applyNumberFormat="1" applyFont="1" applyFill="1" applyBorder="1" applyProtection="1"/>
    <xf numFmtId="37" fontId="24" fillId="0" borderId="0" xfId="0" applyFont="1" applyFill="1" applyBorder="1" applyProtection="1"/>
    <xf numFmtId="37" fontId="24" fillId="0" borderId="2" xfId="0" applyFont="1" applyFill="1" applyBorder="1"/>
    <xf numFmtId="165" fontId="22" fillId="0" borderId="0" xfId="3" applyNumberFormat="1" applyFont="1" applyFill="1"/>
    <xf numFmtId="10" fontId="22" fillId="0" borderId="0" xfId="14" applyNumberFormat="1" applyFont="1" applyFill="1"/>
    <xf numFmtId="168" fontId="22" fillId="0" borderId="0" xfId="14" applyNumberFormat="1" applyFont="1" applyFill="1"/>
    <xf numFmtId="37" fontId="22" fillId="0" borderId="0" xfId="26" applyNumberFormat="1" applyFont="1" applyFill="1"/>
    <xf numFmtId="37" fontId="20" fillId="0" borderId="0" xfId="26" applyNumberFormat="1" applyFont="1" applyFill="1"/>
    <xf numFmtId="10" fontId="20" fillId="0" borderId="0" xfId="14" applyNumberFormat="1" applyFont="1" applyFill="1"/>
    <xf numFmtId="168" fontId="65" fillId="0" borderId="0" xfId="14" applyNumberFormat="1" applyFont="1" applyFill="1"/>
    <xf numFmtId="0" fontId="69" fillId="0" borderId="0" xfId="26" applyFont="1" applyFill="1"/>
    <xf numFmtId="0" fontId="19" fillId="0" borderId="0" xfId="26" applyFont="1" applyAlignment="1">
      <alignment horizontal="left"/>
    </xf>
    <xf numFmtId="0" fontId="19" fillId="0" borderId="0" xfId="26" applyFont="1"/>
    <xf numFmtId="43" fontId="22" fillId="0" borderId="0" xfId="1" applyFont="1" applyFill="1"/>
    <xf numFmtId="37" fontId="24" fillId="0" borderId="26" xfId="0" applyNumberFormat="1" applyFont="1" applyFill="1" applyBorder="1" applyProtection="1"/>
    <xf numFmtId="168" fontId="22" fillId="0" borderId="10" xfId="26" applyNumberFormat="1" applyFont="1" applyFill="1" applyBorder="1"/>
    <xf numFmtId="165" fontId="22" fillId="0" borderId="0" xfId="3" applyNumberFormat="1" applyFont="1"/>
    <xf numFmtId="10" fontId="22" fillId="0" borderId="0" xfId="14" applyNumberFormat="1" applyFont="1"/>
    <xf numFmtId="168" fontId="22" fillId="0" borderId="0" xfId="14" applyNumberFormat="1" applyFont="1"/>
    <xf numFmtId="37" fontId="22" fillId="0" borderId="0" xfId="26" applyNumberFormat="1"/>
    <xf numFmtId="37" fontId="20" fillId="0" borderId="0" xfId="26" applyNumberFormat="1" applyFont="1"/>
    <xf numFmtId="10" fontId="20" fillId="0" borderId="0" xfId="14" applyNumberFormat="1" applyFont="1"/>
    <xf numFmtId="168" fontId="65" fillId="0" borderId="0" xfId="14" applyNumberFormat="1" applyFont="1"/>
    <xf numFmtId="2" fontId="2" fillId="0" borderId="0" xfId="335" applyNumberFormat="1" applyAlignment="1">
      <alignment horizontal="center"/>
    </xf>
    <xf numFmtId="172" fontId="0" fillId="0" borderId="0" xfId="336" applyNumberFormat="1" applyFont="1" applyAlignment="1">
      <alignment horizontal="center"/>
    </xf>
    <xf numFmtId="0" fontId="2" fillId="0" borderId="0" xfId="335"/>
    <xf numFmtId="2" fontId="2" fillId="0" borderId="0" xfId="335" applyNumberFormat="1"/>
    <xf numFmtId="2" fontId="22" fillId="0" borderId="0" xfId="18" quotePrefix="1" applyNumberFormat="1" applyFont="1" applyFill="1" applyAlignment="1">
      <alignment horizontal="center"/>
    </xf>
    <xf numFmtId="37" fontId="22" fillId="0" borderId="0" xfId="18"/>
    <xf numFmtId="2" fontId="1" fillId="0" borderId="0" xfId="337" applyNumberFormat="1" applyAlignment="1">
      <alignment horizontal="center"/>
    </xf>
    <xf numFmtId="10" fontId="0" fillId="0" borderId="0" xfId="338" applyNumberFormat="1" applyFont="1" applyAlignment="1">
      <alignment horizontal="center"/>
    </xf>
    <xf numFmtId="37" fontId="22" fillId="0" borderId="0" xfId="0" applyFont="1" applyFill="1" applyBorder="1"/>
    <xf numFmtId="39" fontId="22" fillId="0" borderId="0" xfId="0" applyNumberFormat="1" applyFont="1" applyFill="1" applyAlignment="1">
      <alignment horizontal="center"/>
    </xf>
    <xf numFmtId="171" fontId="35" fillId="35" borderId="0" xfId="1" applyNumberFormat="1" applyFont="1" applyFill="1"/>
    <xf numFmtId="37" fontId="24" fillId="0" borderId="0" xfId="0" applyFont="1" applyFill="1" applyAlignment="1" applyProtection="1">
      <alignment horizontal="center"/>
    </xf>
    <xf numFmtId="37" fontId="26" fillId="0" borderId="0" xfId="13" applyFont="1" applyFill="1" applyAlignment="1" applyProtection="1">
      <alignment horizontal="center"/>
    </xf>
    <xf numFmtId="37" fontId="24" fillId="0" borderId="0" xfId="13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0" fontId="21" fillId="0" borderId="0" xfId="26" applyFont="1" applyFill="1" applyBorder="1" applyAlignment="1">
      <alignment horizontal="center"/>
    </xf>
    <xf numFmtId="17" fontId="24" fillId="0" borderId="3" xfId="0" applyNumberFormat="1" applyFont="1" applyFill="1" applyBorder="1" applyAlignment="1">
      <alignment horizontal="center"/>
    </xf>
    <xf numFmtId="5" fontId="24" fillId="0" borderId="0" xfId="0" applyNumberFormat="1" applyFont="1" applyFill="1" applyProtection="1"/>
    <xf numFmtId="5" fontId="24" fillId="0" borderId="0" xfId="0" applyNumberFormat="1" applyFont="1" applyFill="1"/>
    <xf numFmtId="5" fontId="24" fillId="0" borderId="4" xfId="0" applyNumberFormat="1" applyFont="1" applyFill="1" applyBorder="1" applyProtection="1"/>
    <xf numFmtId="5" fontId="24" fillId="0" borderId="26" xfId="0" applyNumberFormat="1" applyFont="1" applyFill="1" applyBorder="1" applyProtection="1"/>
    <xf numFmtId="166" fontId="71" fillId="0" borderId="0" xfId="0" applyNumberFormat="1" applyFont="1" applyFill="1"/>
    <xf numFmtId="37" fontId="75" fillId="0" borderId="0" xfId="0" applyFont="1" applyFill="1"/>
    <xf numFmtId="167" fontId="24" fillId="0" borderId="0" xfId="0" applyNumberFormat="1" applyFont="1" applyFill="1"/>
    <xf numFmtId="37" fontId="25" fillId="0" borderId="0" xfId="0" applyFont="1" applyFill="1"/>
    <xf numFmtId="37" fontId="26" fillId="0" borderId="0" xfId="0" applyFont="1" applyFill="1"/>
    <xf numFmtId="168" fontId="20" fillId="0" borderId="0" xfId="14" applyNumberFormat="1" applyFont="1" applyFill="1"/>
    <xf numFmtId="10" fontId="20" fillId="0" borderId="0" xfId="14" applyNumberFormat="1" applyFont="1" applyFill="1" applyBorder="1"/>
    <xf numFmtId="171" fontId="22" fillId="0" borderId="0" xfId="1" applyNumberFormat="1" applyFont="1" applyFill="1" applyBorder="1"/>
    <xf numFmtId="49" fontId="21" fillId="0" borderId="0" xfId="0" applyNumberFormat="1" applyFont="1" applyFill="1" applyBorder="1" applyAlignment="1">
      <alignment horizontal="center"/>
    </xf>
    <xf numFmtId="166" fontId="70" fillId="0" borderId="0" xfId="0" applyNumberFormat="1" applyFont="1" applyFill="1" applyAlignment="1">
      <alignment horizontal="center"/>
    </xf>
    <xf numFmtId="37" fontId="22" fillId="0" borderId="0" xfId="0" applyFont="1" applyFill="1" applyAlignment="1">
      <alignment horizontal="left" indent="1"/>
    </xf>
    <xf numFmtId="166" fontId="22" fillId="0" borderId="0" xfId="0" applyNumberFormat="1" applyFont="1" applyFill="1"/>
    <xf numFmtId="37" fontId="21" fillId="0" borderId="0" xfId="0" applyFont="1" applyFill="1" applyAlignment="1">
      <alignment horizontal="right"/>
    </xf>
    <xf numFmtId="173" fontId="71" fillId="0" borderId="0" xfId="0" applyNumberFormat="1" applyFont="1" applyFill="1" applyAlignment="1">
      <alignment horizontal="center"/>
    </xf>
    <xf numFmtId="166" fontId="22" fillId="0" borderId="0" xfId="0" applyNumberFormat="1" applyFont="1" applyFill="1" applyBorder="1"/>
    <xf numFmtId="37" fontId="21" fillId="0" borderId="0" xfId="0" applyFont="1" applyFill="1" applyAlignment="1">
      <alignment horizontal="center"/>
    </xf>
    <xf numFmtId="166" fontId="21" fillId="0" borderId="21" xfId="1" applyNumberFormat="1" applyFont="1" applyFill="1" applyBorder="1"/>
    <xf numFmtId="166" fontId="21" fillId="0" borderId="7" xfId="1" applyNumberFormat="1" applyFont="1" applyFill="1" applyBorder="1"/>
    <xf numFmtId="166" fontId="21" fillId="0" borderId="8" xfId="1" applyNumberFormat="1" applyFont="1" applyFill="1" applyBorder="1"/>
    <xf numFmtId="166" fontId="21" fillId="0" borderId="0" xfId="0" applyNumberFormat="1" applyFont="1" applyFill="1" applyBorder="1"/>
    <xf numFmtId="43" fontId="21" fillId="0" borderId="0" xfId="1" applyFont="1" applyFill="1"/>
    <xf numFmtId="37" fontId="22" fillId="0" borderId="0" xfId="0" quotePrefix="1" applyFont="1" applyFill="1" applyAlignment="1">
      <alignment horizontal="center"/>
    </xf>
    <xf numFmtId="37" fontId="22" fillId="0" borderId="8" xfId="0" applyFont="1" applyFill="1" applyBorder="1"/>
    <xf numFmtId="43" fontId="22" fillId="0" borderId="0" xfId="0" applyNumberFormat="1" applyFont="1" applyFill="1" applyBorder="1"/>
    <xf numFmtId="9" fontId="21" fillId="0" borderId="0" xfId="14" applyFont="1" applyFill="1" applyAlignment="1">
      <alignment horizontal="center"/>
    </xf>
    <xf numFmtId="37" fontId="73" fillId="0" borderId="0" xfId="0" applyFont="1" applyFill="1" applyAlignment="1">
      <alignment horizontal="center"/>
    </xf>
    <xf numFmtId="166" fontId="72" fillId="0" borderId="0" xfId="0" applyNumberFormat="1" applyFont="1" applyFill="1" applyAlignment="1">
      <alignment horizontal="center"/>
    </xf>
    <xf numFmtId="43" fontId="21" fillId="0" borderId="0" xfId="0" applyNumberFormat="1" applyFont="1" applyFill="1" applyBorder="1"/>
    <xf numFmtId="43" fontId="22" fillId="0" borderId="8" xfId="0" applyNumberFormat="1" applyFont="1" applyFill="1" applyBorder="1"/>
    <xf numFmtId="37" fontId="20" fillId="0" borderId="0" xfId="325" applyFont="1" applyFill="1"/>
    <xf numFmtId="37" fontId="20" fillId="0" borderId="0" xfId="325" applyFont="1" applyFill="1" applyAlignment="1"/>
    <xf numFmtId="37" fontId="20" fillId="0" borderId="0" xfId="325" applyFont="1" applyFill="1" applyAlignment="1">
      <alignment horizontal="left" indent="1"/>
    </xf>
    <xf numFmtId="37" fontId="68" fillId="0" borderId="0" xfId="0" applyFont="1" applyFill="1" applyAlignment="1">
      <alignment horizontal="left" indent="1"/>
    </xf>
    <xf numFmtId="37" fontId="19" fillId="0" borderId="0" xfId="0" applyFont="1" applyFill="1" applyAlignment="1">
      <alignment horizontal="center"/>
    </xf>
    <xf numFmtId="173" fontId="22" fillId="0" borderId="0" xfId="0" applyNumberFormat="1" applyFont="1" applyFill="1" applyAlignment="1">
      <alignment horizontal="center"/>
    </xf>
    <xf numFmtId="166" fontId="22" fillId="0" borderId="0" xfId="1" applyNumberFormat="1" applyFont="1" applyFill="1"/>
    <xf numFmtId="43" fontId="22" fillId="0" borderId="0" xfId="0" applyNumberFormat="1" applyFont="1" applyFill="1"/>
    <xf numFmtId="7" fontId="22" fillId="0" borderId="0" xfId="3" applyNumberFormat="1" applyFont="1" applyFill="1" applyAlignment="1">
      <alignment horizontal="center"/>
    </xf>
    <xf numFmtId="175" fontId="22" fillId="0" borderId="0" xfId="1" applyNumberFormat="1" applyFont="1" applyFill="1"/>
    <xf numFmtId="43" fontId="22" fillId="0" borderId="0" xfId="1" applyNumberFormat="1" applyFont="1" applyFill="1"/>
    <xf numFmtId="39" fontId="22" fillId="0" borderId="0" xfId="0" applyNumberFormat="1" applyFont="1" applyFill="1"/>
    <xf numFmtId="37" fontId="22" fillId="0" borderId="0" xfId="0" applyNumberFormat="1" applyFont="1" applyFill="1"/>
    <xf numFmtId="7" fontId="22" fillId="0" borderId="2" xfId="3" applyNumberFormat="1" applyFont="1" applyFill="1" applyBorder="1" applyAlignment="1">
      <alignment horizontal="center"/>
    </xf>
    <xf numFmtId="173" fontId="22" fillId="0" borderId="0" xfId="0" applyNumberFormat="1" applyFont="1" applyFill="1"/>
    <xf numFmtId="39" fontId="68" fillId="0" borderId="0" xfId="0" applyNumberFormat="1" applyFont="1" applyFill="1" applyAlignment="1">
      <alignment horizontal="center"/>
    </xf>
    <xf numFmtId="37" fontId="68" fillId="0" borderId="0" xfId="0" applyFont="1" applyFill="1" applyBorder="1" applyAlignment="1">
      <alignment horizontal="center"/>
    </xf>
    <xf numFmtId="37" fontId="68" fillId="0" borderId="24" xfId="0" applyFont="1" applyFill="1" applyBorder="1" applyAlignment="1">
      <alignment horizontal="center"/>
    </xf>
    <xf numFmtId="166" fontId="22" fillId="0" borderId="9" xfId="1" applyNumberFormat="1" applyFont="1" applyFill="1" applyBorder="1"/>
    <xf numFmtId="166" fontId="22" fillId="0" borderId="0" xfId="1" applyNumberFormat="1" applyFont="1" applyFill="1" applyBorder="1"/>
    <xf numFmtId="7" fontId="22" fillId="0" borderId="0" xfId="0" applyNumberFormat="1" applyFont="1" applyFill="1" applyAlignment="1">
      <alignment horizontal="center"/>
    </xf>
    <xf numFmtId="44" fontId="22" fillId="0" borderId="0" xfId="3" applyFont="1" applyFill="1"/>
    <xf numFmtId="10" fontId="22" fillId="0" borderId="0" xfId="14" applyNumberFormat="1" applyFont="1" applyFill="1" applyBorder="1" applyAlignment="1">
      <alignment horizontal="center"/>
    </xf>
    <xf numFmtId="7" fontId="22" fillId="0" borderId="2" xfId="0" applyNumberFormat="1" applyFont="1" applyFill="1" applyBorder="1" applyAlignment="1">
      <alignment horizontal="center"/>
    </xf>
    <xf numFmtId="166" fontId="21" fillId="0" borderId="0" xfId="0" applyNumberFormat="1" applyFont="1" applyFill="1"/>
    <xf numFmtId="166" fontId="71" fillId="0" borderId="0" xfId="1" applyNumberFormat="1" applyFont="1" applyFill="1"/>
    <xf numFmtId="10" fontId="22" fillId="0" borderId="0" xfId="14" applyNumberFormat="1" applyFont="1" applyFill="1" applyAlignment="1">
      <alignment horizontal="center"/>
    </xf>
    <xf numFmtId="43" fontId="22" fillId="0" borderId="8" xfId="1" applyFont="1" applyFill="1" applyBorder="1"/>
    <xf numFmtId="166" fontId="22" fillId="0" borderId="8" xfId="0" applyNumberFormat="1" applyFont="1" applyFill="1" applyBorder="1"/>
    <xf numFmtId="170" fontId="22" fillId="0" borderId="8" xfId="0" applyNumberFormat="1" applyFont="1" applyFill="1" applyBorder="1"/>
    <xf numFmtId="37" fontId="68" fillId="0" borderId="21" xfId="0" applyFont="1" applyFill="1" applyBorder="1" applyAlignment="1">
      <alignment horizontal="center"/>
    </xf>
    <xf numFmtId="166" fontId="22" fillId="0" borderId="21" xfId="1" applyNumberFormat="1" applyFont="1" applyFill="1" applyBorder="1"/>
    <xf numFmtId="37" fontId="76" fillId="0" borderId="0" xfId="0" applyFont="1" applyFill="1" applyAlignment="1">
      <alignment horizontal="left"/>
    </xf>
    <xf numFmtId="173" fontId="22" fillId="0" borderId="0" xfId="0" applyNumberFormat="1" applyFont="1" applyFill="1" applyBorder="1" applyAlignment="1">
      <alignment horizontal="center"/>
    </xf>
    <xf numFmtId="172" fontId="22" fillId="0" borderId="0" xfId="14" applyNumberFormat="1" applyFont="1" applyFill="1" applyAlignment="1">
      <alignment horizontal="center"/>
    </xf>
    <xf numFmtId="37" fontId="77" fillId="0" borderId="0" xfId="0" applyFont="1" applyFill="1" applyAlignment="1">
      <alignment horizontal="left"/>
    </xf>
    <xf numFmtId="166" fontId="22" fillId="0" borderId="8" xfId="1" applyNumberFormat="1" applyFont="1" applyFill="1" applyBorder="1"/>
    <xf numFmtId="37" fontId="20" fillId="0" borderId="0" xfId="0" applyFont="1" applyFill="1" applyAlignment="1">
      <alignment horizontal="center"/>
    </xf>
    <xf numFmtId="37" fontId="22" fillId="0" borderId="20" xfId="0" applyFont="1" applyFill="1" applyBorder="1"/>
    <xf numFmtId="37" fontId="22" fillId="0" borderId="5" xfId="0" applyFont="1" applyFill="1" applyBorder="1"/>
    <xf numFmtId="37" fontId="24" fillId="0" borderId="0" xfId="0" applyFont="1" applyFill="1" applyAlignment="1" applyProtection="1">
      <alignment horizontal="center"/>
    </xf>
    <xf numFmtId="37" fontId="26" fillId="0" borderId="0" xfId="13" applyFont="1" applyFill="1" applyAlignment="1" applyProtection="1">
      <alignment horizontal="center"/>
    </xf>
    <xf numFmtId="37" fontId="24" fillId="0" borderId="0" xfId="13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49" fontId="21" fillId="0" borderId="22" xfId="0" applyNumberFormat="1" applyFont="1" applyFill="1" applyBorder="1" applyAlignment="1">
      <alignment horizontal="center"/>
    </xf>
    <xf numFmtId="49" fontId="21" fillId="0" borderId="23" xfId="0" applyNumberFormat="1" applyFont="1" applyFill="1" applyBorder="1" applyAlignment="1">
      <alignment horizontal="center"/>
    </xf>
    <xf numFmtId="49" fontId="21" fillId="0" borderId="24" xfId="0" applyNumberFormat="1" applyFont="1" applyFill="1" applyBorder="1" applyAlignment="1">
      <alignment horizontal="center"/>
    </xf>
    <xf numFmtId="37" fontId="28" fillId="0" borderId="2" xfId="0" applyFont="1" applyFill="1" applyBorder="1" applyAlignment="1">
      <alignment horizontal="center"/>
    </xf>
    <xf numFmtId="37" fontId="22" fillId="0" borderId="0" xfId="18" quotePrefix="1" applyAlignment="1">
      <alignment horizontal="center"/>
    </xf>
    <xf numFmtId="37" fontId="22" fillId="0" borderId="0" xfId="18" applyAlignment="1">
      <alignment horizontal="center"/>
    </xf>
    <xf numFmtId="37" fontId="24" fillId="0" borderId="20" xfId="12" applyFont="1" applyFill="1" applyBorder="1" applyAlignment="1" applyProtection="1">
      <alignment horizontal="center"/>
    </xf>
    <xf numFmtId="37" fontId="24" fillId="0" borderId="0" xfId="12" applyFont="1" applyFill="1" applyBorder="1" applyAlignment="1" applyProtection="1">
      <alignment horizontal="center"/>
    </xf>
    <xf numFmtId="37" fontId="26" fillId="0" borderId="7" xfId="18" applyFont="1" applyFill="1" applyBorder="1" applyAlignment="1" applyProtection="1">
      <alignment horizontal="center"/>
    </xf>
    <xf numFmtId="37" fontId="26" fillId="0" borderId="8" xfId="18" applyFont="1" applyFill="1" applyBorder="1" applyAlignment="1" applyProtection="1">
      <alignment horizontal="center"/>
    </xf>
    <xf numFmtId="37" fontId="37" fillId="0" borderId="20" xfId="18" applyFont="1" applyFill="1" applyBorder="1" applyAlignment="1" applyProtection="1">
      <alignment horizontal="center"/>
    </xf>
    <xf numFmtId="37" fontId="37" fillId="0" borderId="0" xfId="18" applyFont="1" applyFill="1" applyBorder="1" applyAlignment="1" applyProtection="1">
      <alignment horizontal="center"/>
    </xf>
    <xf numFmtId="37" fontId="24" fillId="0" borderId="20" xfId="18" applyFont="1" applyFill="1" applyBorder="1" applyAlignment="1" applyProtection="1">
      <alignment horizontal="center"/>
    </xf>
    <xf numFmtId="37" fontId="24" fillId="0" borderId="0" xfId="18" applyFont="1" applyFill="1" applyBorder="1" applyAlignment="1" applyProtection="1">
      <alignment horizontal="center"/>
    </xf>
    <xf numFmtId="37" fontId="39" fillId="0" borderId="20" xfId="18" applyFont="1" applyFill="1" applyBorder="1" applyAlignment="1" applyProtection="1">
      <alignment horizontal="center"/>
    </xf>
    <xf numFmtId="37" fontId="39" fillId="0" borderId="0" xfId="18" applyFont="1" applyFill="1" applyBorder="1" applyAlignment="1" applyProtection="1">
      <alignment horizontal="center"/>
    </xf>
    <xf numFmtId="0" fontId="21" fillId="0" borderId="20" xfId="26" applyFont="1" applyFill="1" applyBorder="1" applyAlignment="1">
      <alignment horizontal="center"/>
    </xf>
    <xf numFmtId="0" fontId="21" fillId="0" borderId="0" xfId="26" applyFont="1" applyFill="1" applyBorder="1" applyAlignment="1">
      <alignment horizontal="center"/>
    </xf>
    <xf numFmtId="0" fontId="37" fillId="2" borderId="20" xfId="26" applyFont="1" applyFill="1" applyBorder="1" applyAlignment="1">
      <alignment horizontal="center"/>
    </xf>
    <xf numFmtId="0" fontId="37" fillId="2" borderId="0" xfId="26" applyFont="1" applyFill="1" applyBorder="1" applyAlignment="1">
      <alignment horizontal="center"/>
    </xf>
    <xf numFmtId="37" fontId="25" fillId="0" borderId="20" xfId="18" applyFont="1" applyFill="1" applyBorder="1" applyAlignment="1" applyProtection="1">
      <alignment horizontal="center"/>
    </xf>
    <xf numFmtId="37" fontId="25" fillId="0" borderId="0" xfId="18" applyFont="1" applyFill="1" applyBorder="1" applyAlignment="1" applyProtection="1">
      <alignment horizontal="center"/>
    </xf>
    <xf numFmtId="37" fontId="26" fillId="0" borderId="20" xfId="18" applyFont="1" applyFill="1" applyBorder="1" applyAlignment="1" applyProtection="1">
      <alignment horizontal="center"/>
    </xf>
    <xf numFmtId="37" fontId="26" fillId="0" borderId="0" xfId="18" applyFont="1" applyFill="1" applyBorder="1" applyAlignment="1" applyProtection="1">
      <alignment horizontal="center"/>
    </xf>
  </cellXfs>
  <cellStyles count="339">
    <cellStyle name="20% - Accent1" xfId="74" builtinId="30" customBuiltin="1"/>
    <cellStyle name="20% - Accent1 2" xfId="108" xr:uid="{00000000-0005-0000-0000-000001000000}"/>
    <cellStyle name="20% - Accent1 2 2" xfId="164" xr:uid="{00000000-0005-0000-0000-000002000000}"/>
    <cellStyle name="20% - Accent1 2 3" xfId="261" xr:uid="{00000000-0005-0000-0000-000003000000}"/>
    <cellStyle name="20% - Accent1 3" xfId="121" xr:uid="{00000000-0005-0000-0000-000004000000}"/>
    <cellStyle name="20% - Accent1 3 2" xfId="177" xr:uid="{00000000-0005-0000-0000-000005000000}"/>
    <cellStyle name="20% - Accent1 3 3" xfId="274" xr:uid="{00000000-0005-0000-0000-000006000000}"/>
    <cellStyle name="20% - Accent1 4" xfId="134" xr:uid="{00000000-0005-0000-0000-000007000000}"/>
    <cellStyle name="20% - Accent1 4 2" xfId="190" xr:uid="{00000000-0005-0000-0000-000008000000}"/>
    <cellStyle name="20% - Accent1 4 3" xfId="287" xr:uid="{00000000-0005-0000-0000-000009000000}"/>
    <cellStyle name="20% - Accent1 5" xfId="146" xr:uid="{00000000-0005-0000-0000-00000A000000}"/>
    <cellStyle name="20% - Accent1 5 2" xfId="311" xr:uid="{00000000-0005-0000-0000-00000B000000}"/>
    <cellStyle name="20% - Accent1 6" xfId="243" xr:uid="{00000000-0005-0000-0000-00000C000000}"/>
    <cellStyle name="20% - Accent2" xfId="78" builtinId="34" customBuiltin="1"/>
    <cellStyle name="20% - Accent2 2" xfId="110" xr:uid="{00000000-0005-0000-0000-00000E000000}"/>
    <cellStyle name="20% - Accent2 2 2" xfId="166" xr:uid="{00000000-0005-0000-0000-00000F000000}"/>
    <cellStyle name="20% - Accent2 2 3" xfId="263" xr:uid="{00000000-0005-0000-0000-000010000000}"/>
    <cellStyle name="20% - Accent2 3" xfId="123" xr:uid="{00000000-0005-0000-0000-000011000000}"/>
    <cellStyle name="20% - Accent2 3 2" xfId="179" xr:uid="{00000000-0005-0000-0000-000012000000}"/>
    <cellStyle name="20% - Accent2 3 3" xfId="276" xr:uid="{00000000-0005-0000-0000-000013000000}"/>
    <cellStyle name="20% - Accent2 4" xfId="136" xr:uid="{00000000-0005-0000-0000-000014000000}"/>
    <cellStyle name="20% - Accent2 4 2" xfId="192" xr:uid="{00000000-0005-0000-0000-000015000000}"/>
    <cellStyle name="20% - Accent2 4 3" xfId="289" xr:uid="{00000000-0005-0000-0000-000016000000}"/>
    <cellStyle name="20% - Accent2 5" xfId="147" xr:uid="{00000000-0005-0000-0000-000017000000}"/>
    <cellStyle name="20% - Accent2 5 2" xfId="313" xr:uid="{00000000-0005-0000-0000-000018000000}"/>
    <cellStyle name="20% - Accent2 6" xfId="244" xr:uid="{00000000-0005-0000-0000-000019000000}"/>
    <cellStyle name="20% - Accent3" xfId="82" builtinId="38" customBuiltin="1"/>
    <cellStyle name="20% - Accent3 2" xfId="112" xr:uid="{00000000-0005-0000-0000-00001B000000}"/>
    <cellStyle name="20% - Accent3 2 2" xfId="168" xr:uid="{00000000-0005-0000-0000-00001C000000}"/>
    <cellStyle name="20% - Accent3 2 3" xfId="265" xr:uid="{00000000-0005-0000-0000-00001D000000}"/>
    <cellStyle name="20% - Accent3 3" xfId="125" xr:uid="{00000000-0005-0000-0000-00001E000000}"/>
    <cellStyle name="20% - Accent3 3 2" xfId="181" xr:uid="{00000000-0005-0000-0000-00001F000000}"/>
    <cellStyle name="20% - Accent3 3 3" xfId="278" xr:uid="{00000000-0005-0000-0000-000020000000}"/>
    <cellStyle name="20% - Accent3 4" xfId="138" xr:uid="{00000000-0005-0000-0000-000021000000}"/>
    <cellStyle name="20% - Accent3 4 2" xfId="194" xr:uid="{00000000-0005-0000-0000-000022000000}"/>
    <cellStyle name="20% - Accent3 4 3" xfId="291" xr:uid="{00000000-0005-0000-0000-000023000000}"/>
    <cellStyle name="20% - Accent3 5" xfId="148" xr:uid="{00000000-0005-0000-0000-000024000000}"/>
    <cellStyle name="20% - Accent3 5 2" xfId="315" xr:uid="{00000000-0005-0000-0000-000025000000}"/>
    <cellStyle name="20% - Accent3 6" xfId="245" xr:uid="{00000000-0005-0000-0000-000026000000}"/>
    <cellStyle name="20% - Accent4" xfId="86" builtinId="42" customBuiltin="1"/>
    <cellStyle name="20% - Accent4 2" xfId="114" xr:uid="{00000000-0005-0000-0000-000028000000}"/>
    <cellStyle name="20% - Accent4 2 2" xfId="170" xr:uid="{00000000-0005-0000-0000-000029000000}"/>
    <cellStyle name="20% - Accent4 2 3" xfId="267" xr:uid="{00000000-0005-0000-0000-00002A000000}"/>
    <cellStyle name="20% - Accent4 3" xfId="127" xr:uid="{00000000-0005-0000-0000-00002B000000}"/>
    <cellStyle name="20% - Accent4 3 2" xfId="183" xr:uid="{00000000-0005-0000-0000-00002C000000}"/>
    <cellStyle name="20% - Accent4 3 3" xfId="280" xr:uid="{00000000-0005-0000-0000-00002D000000}"/>
    <cellStyle name="20% - Accent4 4" xfId="140" xr:uid="{00000000-0005-0000-0000-00002E000000}"/>
    <cellStyle name="20% - Accent4 4 2" xfId="196" xr:uid="{00000000-0005-0000-0000-00002F000000}"/>
    <cellStyle name="20% - Accent4 4 3" xfId="293" xr:uid="{00000000-0005-0000-0000-000030000000}"/>
    <cellStyle name="20% - Accent4 5" xfId="149" xr:uid="{00000000-0005-0000-0000-000031000000}"/>
    <cellStyle name="20% - Accent4 5 2" xfId="317" xr:uid="{00000000-0005-0000-0000-000032000000}"/>
    <cellStyle name="20% - Accent4 6" xfId="246" xr:uid="{00000000-0005-0000-0000-000033000000}"/>
    <cellStyle name="20% - Accent5" xfId="90" builtinId="46" customBuiltin="1"/>
    <cellStyle name="20% - Accent5 2" xfId="116" xr:uid="{00000000-0005-0000-0000-000035000000}"/>
    <cellStyle name="20% - Accent5 2 2" xfId="172" xr:uid="{00000000-0005-0000-0000-000036000000}"/>
    <cellStyle name="20% - Accent5 2 3" xfId="269" xr:uid="{00000000-0005-0000-0000-000037000000}"/>
    <cellStyle name="20% - Accent5 3" xfId="129" xr:uid="{00000000-0005-0000-0000-000038000000}"/>
    <cellStyle name="20% - Accent5 3 2" xfId="185" xr:uid="{00000000-0005-0000-0000-000039000000}"/>
    <cellStyle name="20% - Accent5 3 3" xfId="282" xr:uid="{00000000-0005-0000-0000-00003A000000}"/>
    <cellStyle name="20% - Accent5 4" xfId="142" xr:uid="{00000000-0005-0000-0000-00003B000000}"/>
    <cellStyle name="20% - Accent5 4 2" xfId="198" xr:uid="{00000000-0005-0000-0000-00003C000000}"/>
    <cellStyle name="20% - Accent5 4 3" xfId="295" xr:uid="{00000000-0005-0000-0000-00003D000000}"/>
    <cellStyle name="20% - Accent5 5" xfId="150" xr:uid="{00000000-0005-0000-0000-00003E000000}"/>
    <cellStyle name="20% - Accent5 5 2" xfId="319" xr:uid="{00000000-0005-0000-0000-00003F000000}"/>
    <cellStyle name="20% - Accent5 6" xfId="247" xr:uid="{00000000-0005-0000-0000-000040000000}"/>
    <cellStyle name="20% - Accent6" xfId="94" builtinId="50" customBuiltin="1"/>
    <cellStyle name="20% - Accent6 2" xfId="118" xr:uid="{00000000-0005-0000-0000-000042000000}"/>
    <cellStyle name="20% - Accent6 2 2" xfId="174" xr:uid="{00000000-0005-0000-0000-000043000000}"/>
    <cellStyle name="20% - Accent6 2 3" xfId="271" xr:uid="{00000000-0005-0000-0000-000044000000}"/>
    <cellStyle name="20% - Accent6 3" xfId="131" xr:uid="{00000000-0005-0000-0000-000045000000}"/>
    <cellStyle name="20% - Accent6 3 2" xfId="187" xr:uid="{00000000-0005-0000-0000-000046000000}"/>
    <cellStyle name="20% - Accent6 3 3" xfId="284" xr:uid="{00000000-0005-0000-0000-000047000000}"/>
    <cellStyle name="20% - Accent6 4" xfId="144" xr:uid="{00000000-0005-0000-0000-000048000000}"/>
    <cellStyle name="20% - Accent6 4 2" xfId="200" xr:uid="{00000000-0005-0000-0000-000049000000}"/>
    <cellStyle name="20% - Accent6 4 3" xfId="297" xr:uid="{00000000-0005-0000-0000-00004A000000}"/>
    <cellStyle name="20% - Accent6 5" xfId="151" xr:uid="{00000000-0005-0000-0000-00004B000000}"/>
    <cellStyle name="20% - Accent6 5 2" xfId="321" xr:uid="{00000000-0005-0000-0000-00004C000000}"/>
    <cellStyle name="20% - Accent6 6" xfId="248" xr:uid="{00000000-0005-0000-0000-00004D000000}"/>
    <cellStyle name="40% - Accent1" xfId="75" builtinId="31" customBuiltin="1"/>
    <cellStyle name="40% - Accent1 2" xfId="109" xr:uid="{00000000-0005-0000-0000-00004F000000}"/>
    <cellStyle name="40% - Accent1 2 2" xfId="165" xr:uid="{00000000-0005-0000-0000-000050000000}"/>
    <cellStyle name="40% - Accent1 2 3" xfId="262" xr:uid="{00000000-0005-0000-0000-000051000000}"/>
    <cellStyle name="40% - Accent1 3" xfId="122" xr:uid="{00000000-0005-0000-0000-000052000000}"/>
    <cellStyle name="40% - Accent1 3 2" xfId="178" xr:uid="{00000000-0005-0000-0000-000053000000}"/>
    <cellStyle name="40% - Accent1 3 3" xfId="275" xr:uid="{00000000-0005-0000-0000-000054000000}"/>
    <cellStyle name="40% - Accent1 4" xfId="135" xr:uid="{00000000-0005-0000-0000-000055000000}"/>
    <cellStyle name="40% - Accent1 4 2" xfId="191" xr:uid="{00000000-0005-0000-0000-000056000000}"/>
    <cellStyle name="40% - Accent1 4 3" xfId="288" xr:uid="{00000000-0005-0000-0000-000057000000}"/>
    <cellStyle name="40% - Accent1 5" xfId="152" xr:uid="{00000000-0005-0000-0000-000058000000}"/>
    <cellStyle name="40% - Accent1 5 2" xfId="312" xr:uid="{00000000-0005-0000-0000-000059000000}"/>
    <cellStyle name="40% - Accent1 6" xfId="249" xr:uid="{00000000-0005-0000-0000-00005A000000}"/>
    <cellStyle name="40% - Accent2" xfId="79" builtinId="35" customBuiltin="1"/>
    <cellStyle name="40% - Accent2 2" xfId="111" xr:uid="{00000000-0005-0000-0000-00005C000000}"/>
    <cellStyle name="40% - Accent2 2 2" xfId="167" xr:uid="{00000000-0005-0000-0000-00005D000000}"/>
    <cellStyle name="40% - Accent2 2 3" xfId="264" xr:uid="{00000000-0005-0000-0000-00005E000000}"/>
    <cellStyle name="40% - Accent2 3" xfId="124" xr:uid="{00000000-0005-0000-0000-00005F000000}"/>
    <cellStyle name="40% - Accent2 3 2" xfId="180" xr:uid="{00000000-0005-0000-0000-000060000000}"/>
    <cellStyle name="40% - Accent2 3 3" xfId="277" xr:uid="{00000000-0005-0000-0000-000061000000}"/>
    <cellStyle name="40% - Accent2 4" xfId="137" xr:uid="{00000000-0005-0000-0000-000062000000}"/>
    <cellStyle name="40% - Accent2 4 2" xfId="193" xr:uid="{00000000-0005-0000-0000-000063000000}"/>
    <cellStyle name="40% - Accent2 4 3" xfId="290" xr:uid="{00000000-0005-0000-0000-000064000000}"/>
    <cellStyle name="40% - Accent2 5" xfId="153" xr:uid="{00000000-0005-0000-0000-000065000000}"/>
    <cellStyle name="40% - Accent2 5 2" xfId="314" xr:uid="{00000000-0005-0000-0000-000066000000}"/>
    <cellStyle name="40% - Accent2 6" xfId="250" xr:uid="{00000000-0005-0000-0000-000067000000}"/>
    <cellStyle name="40% - Accent3" xfId="83" builtinId="39" customBuiltin="1"/>
    <cellStyle name="40% - Accent3 2" xfId="113" xr:uid="{00000000-0005-0000-0000-000069000000}"/>
    <cellStyle name="40% - Accent3 2 2" xfId="169" xr:uid="{00000000-0005-0000-0000-00006A000000}"/>
    <cellStyle name="40% - Accent3 2 3" xfId="266" xr:uid="{00000000-0005-0000-0000-00006B000000}"/>
    <cellStyle name="40% - Accent3 3" xfId="126" xr:uid="{00000000-0005-0000-0000-00006C000000}"/>
    <cellStyle name="40% - Accent3 3 2" xfId="182" xr:uid="{00000000-0005-0000-0000-00006D000000}"/>
    <cellStyle name="40% - Accent3 3 3" xfId="279" xr:uid="{00000000-0005-0000-0000-00006E000000}"/>
    <cellStyle name="40% - Accent3 4" xfId="139" xr:uid="{00000000-0005-0000-0000-00006F000000}"/>
    <cellStyle name="40% - Accent3 4 2" xfId="195" xr:uid="{00000000-0005-0000-0000-000070000000}"/>
    <cellStyle name="40% - Accent3 4 3" xfId="292" xr:uid="{00000000-0005-0000-0000-000071000000}"/>
    <cellStyle name="40% - Accent3 5" xfId="154" xr:uid="{00000000-0005-0000-0000-000072000000}"/>
    <cellStyle name="40% - Accent3 5 2" xfId="316" xr:uid="{00000000-0005-0000-0000-000073000000}"/>
    <cellStyle name="40% - Accent3 6" xfId="251" xr:uid="{00000000-0005-0000-0000-000074000000}"/>
    <cellStyle name="40% - Accent4" xfId="87" builtinId="43" customBuiltin="1"/>
    <cellStyle name="40% - Accent4 2" xfId="115" xr:uid="{00000000-0005-0000-0000-000076000000}"/>
    <cellStyle name="40% - Accent4 2 2" xfId="171" xr:uid="{00000000-0005-0000-0000-000077000000}"/>
    <cellStyle name="40% - Accent4 2 3" xfId="268" xr:uid="{00000000-0005-0000-0000-000078000000}"/>
    <cellStyle name="40% - Accent4 3" xfId="128" xr:uid="{00000000-0005-0000-0000-000079000000}"/>
    <cellStyle name="40% - Accent4 3 2" xfId="184" xr:uid="{00000000-0005-0000-0000-00007A000000}"/>
    <cellStyle name="40% - Accent4 3 3" xfId="281" xr:uid="{00000000-0005-0000-0000-00007B000000}"/>
    <cellStyle name="40% - Accent4 4" xfId="141" xr:uid="{00000000-0005-0000-0000-00007C000000}"/>
    <cellStyle name="40% - Accent4 4 2" xfId="197" xr:uid="{00000000-0005-0000-0000-00007D000000}"/>
    <cellStyle name="40% - Accent4 4 3" xfId="294" xr:uid="{00000000-0005-0000-0000-00007E000000}"/>
    <cellStyle name="40% - Accent4 5" xfId="155" xr:uid="{00000000-0005-0000-0000-00007F000000}"/>
    <cellStyle name="40% - Accent4 5 2" xfId="318" xr:uid="{00000000-0005-0000-0000-000080000000}"/>
    <cellStyle name="40% - Accent4 6" xfId="252" xr:uid="{00000000-0005-0000-0000-000081000000}"/>
    <cellStyle name="40% - Accent5" xfId="91" builtinId="47" customBuiltin="1"/>
    <cellStyle name="40% - Accent5 2" xfId="117" xr:uid="{00000000-0005-0000-0000-000083000000}"/>
    <cellStyle name="40% - Accent5 2 2" xfId="173" xr:uid="{00000000-0005-0000-0000-000084000000}"/>
    <cellStyle name="40% - Accent5 2 3" xfId="270" xr:uid="{00000000-0005-0000-0000-000085000000}"/>
    <cellStyle name="40% - Accent5 3" xfId="130" xr:uid="{00000000-0005-0000-0000-000086000000}"/>
    <cellStyle name="40% - Accent5 3 2" xfId="186" xr:uid="{00000000-0005-0000-0000-000087000000}"/>
    <cellStyle name="40% - Accent5 3 3" xfId="283" xr:uid="{00000000-0005-0000-0000-000088000000}"/>
    <cellStyle name="40% - Accent5 4" xfId="143" xr:uid="{00000000-0005-0000-0000-000089000000}"/>
    <cellStyle name="40% - Accent5 4 2" xfId="199" xr:uid="{00000000-0005-0000-0000-00008A000000}"/>
    <cellStyle name="40% - Accent5 4 3" xfId="296" xr:uid="{00000000-0005-0000-0000-00008B000000}"/>
    <cellStyle name="40% - Accent5 5" xfId="156" xr:uid="{00000000-0005-0000-0000-00008C000000}"/>
    <cellStyle name="40% - Accent5 5 2" xfId="320" xr:uid="{00000000-0005-0000-0000-00008D000000}"/>
    <cellStyle name="40% - Accent5 6" xfId="253" xr:uid="{00000000-0005-0000-0000-00008E000000}"/>
    <cellStyle name="40% - Accent6" xfId="95" builtinId="51" customBuiltin="1"/>
    <cellStyle name="40% - Accent6 2" xfId="119" xr:uid="{00000000-0005-0000-0000-000090000000}"/>
    <cellStyle name="40% - Accent6 2 2" xfId="175" xr:uid="{00000000-0005-0000-0000-000091000000}"/>
    <cellStyle name="40% - Accent6 2 3" xfId="272" xr:uid="{00000000-0005-0000-0000-000092000000}"/>
    <cellStyle name="40% - Accent6 3" xfId="132" xr:uid="{00000000-0005-0000-0000-000093000000}"/>
    <cellStyle name="40% - Accent6 3 2" xfId="188" xr:uid="{00000000-0005-0000-0000-000094000000}"/>
    <cellStyle name="40% - Accent6 3 3" xfId="285" xr:uid="{00000000-0005-0000-0000-000095000000}"/>
    <cellStyle name="40% - Accent6 4" xfId="145" xr:uid="{00000000-0005-0000-0000-000096000000}"/>
    <cellStyle name="40% - Accent6 4 2" xfId="201" xr:uid="{00000000-0005-0000-0000-000097000000}"/>
    <cellStyle name="40% - Accent6 4 3" xfId="298" xr:uid="{00000000-0005-0000-0000-000098000000}"/>
    <cellStyle name="40% - Accent6 5" xfId="157" xr:uid="{00000000-0005-0000-0000-000099000000}"/>
    <cellStyle name="40% - Accent6 5 2" xfId="322" xr:uid="{00000000-0005-0000-0000-00009A000000}"/>
    <cellStyle name="40% - Accent6 6" xfId="254" xr:uid="{00000000-0005-0000-0000-00009B000000}"/>
    <cellStyle name="60% - Accent1" xfId="76" builtinId="32" customBuiltin="1"/>
    <cellStyle name="60% - Accent2" xfId="80" builtinId="36" customBuiltin="1"/>
    <cellStyle name="60% - Accent3" xfId="84" builtinId="40" customBuiltin="1"/>
    <cellStyle name="60% - Accent4" xfId="88" builtinId="44" customBuiltin="1"/>
    <cellStyle name="60% - Accent5" xfId="92" builtinId="48" customBuiltin="1"/>
    <cellStyle name="60% - Accent6" xfId="96" builtinId="52" customBuiltin="1"/>
    <cellStyle name="Accent1" xfId="73" builtinId="29" customBuiltin="1"/>
    <cellStyle name="Accent2" xfId="77" builtinId="33" customBuiltin="1"/>
    <cellStyle name="Accent3" xfId="81" builtinId="37" customBuiltin="1"/>
    <cellStyle name="Accent4" xfId="85" builtinId="41" customBuiltin="1"/>
    <cellStyle name="Accent5" xfId="89" builtinId="45" customBuiltin="1"/>
    <cellStyle name="Accent6" xfId="93" builtinId="49" customBuiltin="1"/>
    <cellStyle name="Bad" xfId="64" builtinId="27" customBuiltin="1"/>
    <cellStyle name="Calculation" xfId="68" builtinId="22" customBuiltin="1"/>
    <cellStyle name="Check Cell" xfId="70" builtinId="23" customBuiltin="1"/>
    <cellStyle name="Comma" xfId="1" builtinId="3"/>
    <cellStyle name="Comma 16" xfId="333" xr:uid="{699C14D0-0F05-4E9A-BD07-81CEF3D4ED7D}"/>
    <cellStyle name="Comma 2" xfId="20" xr:uid="{00000000-0005-0000-0000-0000AC000000}"/>
    <cellStyle name="Comma 2 10" xfId="158" xr:uid="{00000000-0005-0000-0000-0000AD000000}"/>
    <cellStyle name="Comma 2 11" xfId="204" xr:uid="{00000000-0005-0000-0000-0000AE000000}"/>
    <cellStyle name="Comma 2 12" xfId="255" xr:uid="{00000000-0005-0000-0000-0000AF000000}"/>
    <cellStyle name="Comma 2 2" xfId="22" xr:uid="{00000000-0005-0000-0000-0000B0000000}"/>
    <cellStyle name="Comma 2 2 2" xfId="29" xr:uid="{00000000-0005-0000-0000-0000B1000000}"/>
    <cellStyle name="Comma 2 2 2 2" xfId="46" xr:uid="{00000000-0005-0000-0000-0000B2000000}"/>
    <cellStyle name="Comma 2 2 2 3" xfId="213" xr:uid="{00000000-0005-0000-0000-0000B3000000}"/>
    <cellStyle name="Comma 2 2 2 4" xfId="305" xr:uid="{00000000-0005-0000-0000-0000B4000000}"/>
    <cellStyle name="Comma 2 2 3" xfId="40" xr:uid="{00000000-0005-0000-0000-0000B5000000}"/>
    <cellStyle name="Comma 2 2 4" xfId="52" xr:uid="{00000000-0005-0000-0000-0000B6000000}"/>
    <cellStyle name="Comma 2 2 5" xfId="98" xr:uid="{00000000-0005-0000-0000-0000B7000000}"/>
    <cellStyle name="Comma 2 2 6" xfId="159" xr:uid="{00000000-0005-0000-0000-0000B8000000}"/>
    <cellStyle name="Comma 2 2 7" xfId="208" xr:uid="{00000000-0005-0000-0000-0000B9000000}"/>
    <cellStyle name="Comma 2 2 8" xfId="256" xr:uid="{00000000-0005-0000-0000-0000BA000000}"/>
    <cellStyle name="Comma 2 3" xfId="24" xr:uid="{00000000-0005-0000-0000-0000BB000000}"/>
    <cellStyle name="Comma 2 3 2" xfId="31" xr:uid="{00000000-0005-0000-0000-0000BC000000}"/>
    <cellStyle name="Comma 2 3 2 2" xfId="48" xr:uid="{00000000-0005-0000-0000-0000BD000000}"/>
    <cellStyle name="Comma 2 3 3" xfId="42" xr:uid="{00000000-0005-0000-0000-0000BE000000}"/>
    <cellStyle name="Comma 2 3 4" xfId="54" xr:uid="{00000000-0005-0000-0000-0000BF000000}"/>
    <cellStyle name="Comma 2 3 5" xfId="212" xr:uid="{00000000-0005-0000-0000-0000C0000000}"/>
    <cellStyle name="Comma 2 3 6" xfId="309" xr:uid="{00000000-0005-0000-0000-0000C1000000}"/>
    <cellStyle name="Comma 2 4" xfId="27" xr:uid="{00000000-0005-0000-0000-0000C2000000}"/>
    <cellStyle name="Comma 2 4 2" xfId="44" xr:uid="{00000000-0005-0000-0000-0000C3000000}"/>
    <cellStyle name="Comma 2 4 3" xfId="300" xr:uid="{00000000-0005-0000-0000-0000C4000000}"/>
    <cellStyle name="Comma 2 5" xfId="34" xr:uid="{00000000-0005-0000-0000-0000C5000000}"/>
    <cellStyle name="Comma 2 6" xfId="38" xr:uid="{00000000-0005-0000-0000-0000C6000000}"/>
    <cellStyle name="Comma 2 7" xfId="50" xr:uid="{00000000-0005-0000-0000-0000C7000000}"/>
    <cellStyle name="Comma 2 8" xfId="58" xr:uid="{00000000-0005-0000-0000-0000C8000000}"/>
    <cellStyle name="Comma 2 9" xfId="97" xr:uid="{00000000-0005-0000-0000-0000C9000000}"/>
    <cellStyle name="Comma 3" xfId="35" xr:uid="{00000000-0005-0000-0000-0000CA000000}"/>
    <cellStyle name="Comma 3 2" xfId="216" xr:uid="{00000000-0005-0000-0000-0000CB000000}"/>
    <cellStyle name="Comma 4" xfId="217" xr:uid="{00000000-0005-0000-0000-0000CC000000}"/>
    <cellStyle name="Comma 5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327" xr:uid="{00000000-0005-0000-0000-0000D0000000}"/>
    <cellStyle name="Comma0" xfId="2" xr:uid="{00000000-0005-0000-0000-0000D1000000}"/>
    <cellStyle name="Currency" xfId="3" builtinId="4"/>
    <cellStyle name="Currency 2" xfId="59" xr:uid="{00000000-0005-0000-0000-0000D3000000}"/>
    <cellStyle name="Currency 2 2" xfId="106" xr:uid="{00000000-0005-0000-0000-0000D4000000}"/>
    <cellStyle name="Currency 2 2 2" xfId="209" xr:uid="{00000000-0005-0000-0000-0000D5000000}"/>
    <cellStyle name="Currency 2 3" xfId="205" xr:uid="{00000000-0005-0000-0000-0000D6000000}"/>
    <cellStyle name="Currency 3" xfId="330" xr:uid="{00000000-0005-0000-0000-000052010000}"/>
    <cellStyle name="Currency0" xfId="4" xr:uid="{00000000-0005-0000-0000-0000D7000000}"/>
    <cellStyle name="Date" xfId="5" xr:uid="{00000000-0005-0000-0000-0000D8000000}"/>
    <cellStyle name="Explanatory Text" xfId="72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3" builtinId="26" customBuiltin="1"/>
    <cellStyle name="Heading 1" xfId="10" builtinId="16" customBuiltin="1"/>
    <cellStyle name="Heading 1 2" xfId="99" xr:uid="{00000000-0005-0000-0000-0000E0000000}"/>
    <cellStyle name="Heading 2" xfId="11" builtinId="17" customBuiltin="1"/>
    <cellStyle name="Heading 2 2" xfId="19" xr:uid="{00000000-0005-0000-0000-0000E2000000}"/>
    <cellStyle name="Heading 2 3" xfId="17" xr:uid="{00000000-0005-0000-0000-0000E3000000}"/>
    <cellStyle name="Heading 2 4" xfId="100" xr:uid="{00000000-0005-0000-0000-0000E4000000}"/>
    <cellStyle name="Heading 3" xfId="61" builtinId="18" customBuiltin="1"/>
    <cellStyle name="Heading 4" xfId="62" builtinId="19" customBuiltin="1"/>
    <cellStyle name="Hyperlink" xfId="325" builtinId="8"/>
    <cellStyle name="Input" xfId="66" builtinId="20" customBuiltin="1"/>
    <cellStyle name="Linked Cell" xfId="69" builtinId="24" customBuiltin="1"/>
    <cellStyle name="Neutral" xfId="65" builtinId="28" customBuiltin="1"/>
    <cellStyle name="Normal" xfId="0" builtinId="0"/>
    <cellStyle name="Normal 10" xfId="221" xr:uid="{00000000-0005-0000-0000-0000EC000000}"/>
    <cellStyle name="Normal 11" xfId="222" xr:uid="{00000000-0005-0000-0000-0000ED000000}"/>
    <cellStyle name="Normal 12" xfId="223" xr:uid="{00000000-0005-0000-0000-0000EE000000}"/>
    <cellStyle name="Normal 13" xfId="224" xr:uid="{00000000-0005-0000-0000-0000EF000000}"/>
    <cellStyle name="Normal 14" xfId="225" xr:uid="{00000000-0005-0000-0000-0000F0000000}"/>
    <cellStyle name="Normal 15" xfId="226" xr:uid="{00000000-0005-0000-0000-0000F1000000}"/>
    <cellStyle name="Normal 16" xfId="227" xr:uid="{00000000-0005-0000-0000-0000F2000000}"/>
    <cellStyle name="Normal 17" xfId="228" xr:uid="{00000000-0005-0000-0000-0000F3000000}"/>
    <cellStyle name="Normal 18" xfId="229" xr:uid="{00000000-0005-0000-0000-0000F4000000}"/>
    <cellStyle name="Normal 19" xfId="230" xr:uid="{00000000-0005-0000-0000-0000F5000000}"/>
    <cellStyle name="Normal 2" xfId="18" xr:uid="{00000000-0005-0000-0000-0000F6000000}"/>
    <cellStyle name="Normal 2 2" xfId="36" xr:uid="{00000000-0005-0000-0000-0000F7000000}"/>
    <cellStyle name="Normal 2 2 2" xfId="102" xr:uid="{00000000-0005-0000-0000-0000F8000000}"/>
    <cellStyle name="Normal 2 2 3" xfId="161" xr:uid="{00000000-0005-0000-0000-0000F9000000}"/>
    <cellStyle name="Normal 2 2 4" xfId="214" xr:uid="{00000000-0005-0000-0000-0000FA000000}"/>
    <cellStyle name="Normal 2 2 5" xfId="258" xr:uid="{00000000-0005-0000-0000-0000FB000000}"/>
    <cellStyle name="Normal 2 2 6" xfId="328" xr:uid="{421ED986-1C1E-4246-BAFE-A753C4CD4CC6}"/>
    <cellStyle name="Normal 2 3" xfId="101" xr:uid="{00000000-0005-0000-0000-0000FC000000}"/>
    <cellStyle name="Normal 2 3 2" xfId="211" xr:uid="{00000000-0005-0000-0000-0000FD000000}"/>
    <cellStyle name="Normal 2 3 3" xfId="301" xr:uid="{00000000-0005-0000-0000-0000FE000000}"/>
    <cellStyle name="Normal 2 4" xfId="160" xr:uid="{00000000-0005-0000-0000-0000FF000000}"/>
    <cellStyle name="Normal 2 5" xfId="257" xr:uid="{00000000-0005-0000-0000-000000010000}"/>
    <cellStyle name="Normal 20" xfId="231" xr:uid="{00000000-0005-0000-0000-000001010000}"/>
    <cellStyle name="Normal 21" xfId="232" xr:uid="{00000000-0005-0000-0000-000002010000}"/>
    <cellStyle name="Normal 22" xfId="233" xr:uid="{00000000-0005-0000-0000-000003010000}"/>
    <cellStyle name="Normal 23" xfId="242" xr:uid="{00000000-0005-0000-0000-000004010000}"/>
    <cellStyle name="Normal 24" xfId="326" xr:uid="{00000000-0005-0000-0000-000005010000}"/>
    <cellStyle name="Normal 25" xfId="329" xr:uid="{00000000-0005-0000-0000-000053010000}"/>
    <cellStyle name="Normal 26" xfId="335" xr:uid="{A1C16359-BA40-46EB-B47B-02D2F01AC918}"/>
    <cellStyle name="Normal 26 2" xfId="337" xr:uid="{DF37CA49-886D-4441-A94A-B0113C9A5A1D}"/>
    <cellStyle name="Normal 3" xfId="21" xr:uid="{00000000-0005-0000-0000-000006010000}"/>
    <cellStyle name="Normal 3 10" xfId="202" xr:uid="{00000000-0005-0000-0000-000007010000}"/>
    <cellStyle name="Normal 3 2" xfId="23" xr:uid="{00000000-0005-0000-0000-000008010000}"/>
    <cellStyle name="Normal 3 2 2" xfId="30" xr:uid="{00000000-0005-0000-0000-000009010000}"/>
    <cellStyle name="Normal 3 2 2 2" xfId="47" xr:uid="{00000000-0005-0000-0000-00000A010000}"/>
    <cellStyle name="Normal 3 2 3" xfId="41" xr:uid="{00000000-0005-0000-0000-00000B010000}"/>
    <cellStyle name="Normal 3 2 4" xfId="53" xr:uid="{00000000-0005-0000-0000-00000C010000}"/>
    <cellStyle name="Normal 3 2 5" xfId="206" xr:uid="{00000000-0005-0000-0000-00000D010000}"/>
    <cellStyle name="Normal 3 2 6" xfId="234" xr:uid="{00000000-0005-0000-0000-00000E010000}"/>
    <cellStyle name="Normal 3 3" xfId="25" xr:uid="{00000000-0005-0000-0000-00000F010000}"/>
    <cellStyle name="Normal 3 3 2" xfId="32" xr:uid="{00000000-0005-0000-0000-000010010000}"/>
    <cellStyle name="Normal 3 3 2 2" xfId="49" xr:uid="{00000000-0005-0000-0000-000011010000}"/>
    <cellStyle name="Normal 3 3 3" xfId="43" xr:uid="{00000000-0005-0000-0000-000012010000}"/>
    <cellStyle name="Normal 3 3 4" xfId="55" xr:uid="{00000000-0005-0000-0000-000013010000}"/>
    <cellStyle name="Normal 3 3 5" xfId="210" xr:uid="{00000000-0005-0000-0000-000014010000}"/>
    <cellStyle name="Normal 3 4" xfId="28" xr:uid="{00000000-0005-0000-0000-000015010000}"/>
    <cellStyle name="Normal 3 4 2" xfId="45" xr:uid="{00000000-0005-0000-0000-000016010000}"/>
    <cellStyle name="Normal 3 5" xfId="37" xr:uid="{00000000-0005-0000-0000-000017010000}"/>
    <cellStyle name="Normal 3 5 3" xfId="332" xr:uid="{E7325842-2B6C-4A14-9C49-BFB5A572E447}"/>
    <cellStyle name="Normal 3 6" xfId="39" xr:uid="{00000000-0005-0000-0000-000018010000}"/>
    <cellStyle name="Normal 3 7" xfId="51" xr:uid="{00000000-0005-0000-0000-000019010000}"/>
    <cellStyle name="Normal 3 8" xfId="56" xr:uid="{00000000-0005-0000-0000-00001A010000}"/>
    <cellStyle name="Normal 3 9" xfId="103" xr:uid="{00000000-0005-0000-0000-00001B010000}"/>
    <cellStyle name="Normal 4" xfId="16" xr:uid="{00000000-0005-0000-0000-00001C010000}"/>
    <cellStyle name="Normal 4 2" xfId="57" xr:uid="{00000000-0005-0000-0000-00001D010000}"/>
    <cellStyle name="Normal 4 2 2" xfId="207" xr:uid="{00000000-0005-0000-0000-00001E010000}"/>
    <cellStyle name="Normal 4 2 3" xfId="306" xr:uid="{00000000-0005-0000-0000-00001F010000}"/>
    <cellStyle name="Normal 4 3" xfId="203" xr:uid="{00000000-0005-0000-0000-000020010000}"/>
    <cellStyle name="Normal 4 3 2" xfId="323" xr:uid="{00000000-0005-0000-0000-000021010000}"/>
    <cellStyle name="Normal 4 4" xfId="235" xr:uid="{00000000-0005-0000-0000-000022010000}"/>
    <cellStyle name="Normal 4 5" xfId="236" xr:uid="{00000000-0005-0000-0000-000023010000}"/>
    <cellStyle name="Normal 4 6" xfId="304" xr:uid="{00000000-0005-0000-0000-000024010000}"/>
    <cellStyle name="Normal 5" xfId="33" xr:uid="{00000000-0005-0000-0000-000025010000}"/>
    <cellStyle name="Normal 5 2" xfId="237" xr:uid="{00000000-0005-0000-0000-000026010000}"/>
    <cellStyle name="Normal 6" xfId="238" xr:uid="{00000000-0005-0000-0000-000027010000}"/>
    <cellStyle name="Normal 6 2" xfId="308" xr:uid="{00000000-0005-0000-0000-000028010000}"/>
    <cellStyle name="Normal 7" xfId="239" xr:uid="{00000000-0005-0000-0000-000029010000}"/>
    <cellStyle name="Normal 7 2" xfId="299" xr:uid="{00000000-0005-0000-0000-00002A010000}"/>
    <cellStyle name="Normal 8" xfId="240" xr:uid="{00000000-0005-0000-0000-00002B010000}"/>
    <cellStyle name="Normal 9" xfId="241" xr:uid="{00000000-0005-0000-0000-00002C010000}"/>
    <cellStyle name="Normal_2002 True-up Schedules - Final_1 2" xfId="334" xr:uid="{28E33605-87F2-4BCB-9BB7-4480D428CF17}"/>
    <cellStyle name="Normal_2002 True-up Schedules - Final_1_TRUP2009_Dec 09_YE_032910" xfId="12" xr:uid="{00000000-0005-0000-0000-000030010000}"/>
    <cellStyle name="Normal_2005 Act-Est Schedules - FINAL_FILED" xfId="13" xr:uid="{00000000-0005-0000-0000-000031010000}"/>
    <cellStyle name="Normal_ECRC ROI calculation_1994 &amp; 2009 2" xfId="26" xr:uid="{00000000-0005-0000-0000-000033010000}"/>
    <cellStyle name="Note 2" xfId="104" xr:uid="{00000000-0005-0000-0000-000034010000}"/>
    <cellStyle name="Note 2 2" xfId="162" xr:uid="{00000000-0005-0000-0000-000035010000}"/>
    <cellStyle name="Note 2 3" xfId="215" xr:uid="{00000000-0005-0000-0000-000036010000}"/>
    <cellStyle name="Note 2 4" xfId="259" xr:uid="{00000000-0005-0000-0000-000037010000}"/>
    <cellStyle name="Note 3" xfId="107" xr:uid="{00000000-0005-0000-0000-000038010000}"/>
    <cellStyle name="Note 3 2" xfId="163" xr:uid="{00000000-0005-0000-0000-000039010000}"/>
    <cellStyle name="Note 3 3" xfId="260" xr:uid="{00000000-0005-0000-0000-00003A010000}"/>
    <cellStyle name="Note 4" xfId="120" xr:uid="{00000000-0005-0000-0000-00003B010000}"/>
    <cellStyle name="Note 4 2" xfId="176" xr:uid="{00000000-0005-0000-0000-00003C010000}"/>
    <cellStyle name="Note 4 3" xfId="273" xr:uid="{00000000-0005-0000-0000-00003D010000}"/>
    <cellStyle name="Note 5" xfId="133" xr:uid="{00000000-0005-0000-0000-00003E010000}"/>
    <cellStyle name="Note 5 2" xfId="189" xr:uid="{00000000-0005-0000-0000-00003F010000}"/>
    <cellStyle name="Note 5 3" xfId="286" xr:uid="{00000000-0005-0000-0000-000040010000}"/>
    <cellStyle name="Note 6" xfId="310" xr:uid="{00000000-0005-0000-0000-000041010000}"/>
    <cellStyle name="Output" xfId="67" builtinId="21" customBuiltin="1"/>
    <cellStyle name="Percent" xfId="14" builtinId="5"/>
    <cellStyle name="Percent 2" xfId="302" xr:uid="{00000000-0005-0000-0000-000044010000}"/>
    <cellStyle name="Percent 3" xfId="303" xr:uid="{00000000-0005-0000-0000-000045010000}"/>
    <cellStyle name="Percent 4" xfId="307" xr:uid="{00000000-0005-0000-0000-000046010000}"/>
    <cellStyle name="Percent 4 2" xfId="324" xr:uid="{00000000-0005-0000-0000-000047010000}"/>
    <cellStyle name="Percent 5" xfId="331" xr:uid="{00000000-0005-0000-0000-000054010000}"/>
    <cellStyle name="Percent 6" xfId="336" xr:uid="{29AA2C47-D8AA-4713-8C0A-718FBDEC5869}"/>
    <cellStyle name="Percent 6 2" xfId="338" xr:uid="{D5083EFA-DBDF-4360-9C7E-EBA384DDC740}"/>
    <cellStyle name="Title" xfId="60" builtinId="15" customBuiltin="1"/>
    <cellStyle name="Total" xfId="15" builtinId="25" customBuiltin="1"/>
    <cellStyle name="Total 2" xfId="105" xr:uid="{00000000-0005-0000-0000-00004A010000}"/>
    <cellStyle name="Warning Text" xfId="7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C5FFC5"/>
      <color rgb="FF0000FF"/>
      <color rgb="FF66FFFF"/>
      <color rgb="FF9FFFFF"/>
      <color rgb="FFC1FFC1"/>
      <color rgb="FFFFFF8B"/>
      <color rgb="FF00FF00"/>
      <color rgb="FF008A3E"/>
      <color rgb="FFCF79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341473</xdr:colOff>
      <xdr:row>26</xdr:row>
      <xdr:rowOff>93893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1B098-F816-4AA7-BF0F-695F464F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7969" y="193431"/>
          <a:ext cx="5552381" cy="5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../../../../ACTUAL/FILINGS/2021/2021%20Act-Est%20&amp;%202022%20Projection/Support/SPPCRC%202021%20Act-Est%20&amp;%202022%20ED%20Projections_Rev040821.xlsx" TargetMode="External"/><Relationship Id="rId1" Type="http://schemas.openxmlformats.org/officeDocument/2006/relationships/hyperlink" Target="../../../../../ACTUAL/FILINGS/2021/2021%20Act-Est%20&amp;%202022%20Projection/Support/SPPCRC%202021%20Act-Est%20&amp;%202022%20ED%20Projections_Rev040821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28EC-C493-449A-B35A-2D357CD8D305}">
  <sheetPr transitionEvaluation="1" transitionEntry="1" codeName="Sheet1">
    <pageSetUpPr fitToPage="1"/>
  </sheetPr>
  <dimension ref="A1:CQ70"/>
  <sheetViews>
    <sheetView tabSelected="1" view="pageBreakPreview" zoomScale="60" zoomScaleNormal="60" workbookViewId="0">
      <pane xSplit="5" ySplit="12" topLeftCell="AW13" activePane="bottomRight" state="frozen"/>
      <selection activeCell="B45" sqref="B45"/>
      <selection pane="topRight" activeCell="B45" sqref="B45"/>
      <selection pane="bottomLeft" activeCell="B45" sqref="B45"/>
      <selection pane="bottomRight" activeCell="AW13" sqref="AW13"/>
    </sheetView>
  </sheetViews>
  <sheetFormatPr defaultColWidth="9.77734375" defaultRowHeight="18" outlineLevelCol="2" x14ac:dyDescent="0.25"/>
  <cols>
    <col min="1" max="1" width="7.6640625" style="3" hidden="1" customWidth="1" outlineLevel="2"/>
    <col min="2" max="5" width="9.77734375" style="3" hidden="1" customWidth="1" outlineLevel="2"/>
    <col min="6" max="6" width="17.44140625" style="3" hidden="1" customWidth="1" outlineLevel="2"/>
    <col min="7" max="17" width="12.6640625" style="3" hidden="1" customWidth="1" outlineLevel="2"/>
    <col min="18" max="19" width="14.21875" style="3" hidden="1" customWidth="1" outlineLevel="2"/>
    <col min="20" max="20" width="12.21875" style="3" hidden="1" customWidth="1" outlineLevel="2"/>
    <col min="21" max="21" width="7.77734375" style="2" hidden="1" customWidth="1" outlineLevel="2"/>
    <col min="22" max="22" width="9.77734375" style="3" hidden="1" customWidth="1" outlineLevel="2"/>
    <col min="23" max="23" width="9.77734375" style="2" hidden="1" customWidth="1" outlineLevel="2"/>
    <col min="24" max="24" width="6.109375" style="3" hidden="1" customWidth="1" outlineLevel="2"/>
    <col min="25" max="29" width="9.77734375" style="3" hidden="1" customWidth="1" outlineLevel="1"/>
    <col min="30" max="30" width="15.109375" style="3" hidden="1" customWidth="1" outlineLevel="1"/>
    <col min="31" max="31" width="12.5546875" style="3" hidden="1" customWidth="1" outlineLevel="1"/>
    <col min="32" max="32" width="14.33203125" style="3" hidden="1" customWidth="1" outlineLevel="1"/>
    <col min="33" max="33" width="14" style="3" hidden="1" customWidth="1" outlineLevel="1"/>
    <col min="34" max="34" width="14.33203125" style="3" hidden="1" customWidth="1" outlineLevel="1"/>
    <col min="35" max="35" width="14" style="3" hidden="1" customWidth="1" outlineLevel="1"/>
    <col min="36" max="36" width="13.6640625" style="3" hidden="1" customWidth="1" outlineLevel="1"/>
    <col min="37" max="37" width="14.33203125" style="3" hidden="1" customWidth="1" outlineLevel="1"/>
    <col min="38" max="38" width="12.5546875" style="3" hidden="1" customWidth="1" outlineLevel="1"/>
    <col min="39" max="41" width="13.88671875" style="3" hidden="1" customWidth="1" outlineLevel="1"/>
    <col min="42" max="42" width="14" style="3" hidden="1" customWidth="1" outlineLevel="1"/>
    <col min="43" max="43" width="13.88671875" style="3" hidden="1" customWidth="1" outlineLevel="1"/>
    <col min="44" max="44" width="14.88671875" style="3" hidden="1" customWidth="1" outlineLevel="1"/>
    <col min="45" max="45" width="12.109375" style="3" hidden="1" customWidth="1" outlineLevel="1"/>
    <col min="46" max="47" width="9.77734375" style="3" hidden="1" customWidth="1" outlineLevel="1"/>
    <col min="48" max="48" width="5.6640625" style="3" hidden="1" customWidth="1" outlineLevel="1"/>
    <col min="49" max="49" width="9.77734375" style="3" customWidth="1" collapsed="1"/>
    <col min="50" max="53" width="9.77734375" style="3" customWidth="1"/>
    <col min="54" max="54" width="21.77734375" style="3" customWidth="1"/>
    <col min="55" max="65" width="12.6640625" style="3" bestFit="1" customWidth="1"/>
    <col min="66" max="67" width="13.88671875" style="3" customWidth="1"/>
    <col min="68" max="68" width="9.77734375" style="3" customWidth="1"/>
    <col min="69" max="69" width="10.33203125" style="3" bestFit="1" customWidth="1"/>
    <col min="70" max="71" width="9.77734375" style="3" customWidth="1"/>
    <col min="72" max="72" width="5.6640625" style="3" customWidth="1" outlineLevel="1"/>
    <col min="73" max="77" width="9.77734375" style="3" customWidth="1"/>
    <col min="78" max="78" width="21.77734375" style="3" customWidth="1"/>
    <col min="79" max="79" width="12.5546875" style="3" customWidth="1"/>
    <col min="80" max="87" width="12" style="3" customWidth="1"/>
    <col min="88" max="88" width="13.88671875" style="3" customWidth="1"/>
    <col min="89" max="89" width="12" style="3" customWidth="1"/>
    <col min="90" max="91" width="13.88671875" style="3" customWidth="1"/>
    <col min="92" max="92" width="9.77734375" style="3" customWidth="1"/>
    <col min="93" max="93" width="13.6640625" style="3" bestFit="1" customWidth="1"/>
    <col min="94" max="96" width="9.77734375" style="3" customWidth="1"/>
    <col min="97" max="16384" width="9.77734375" style="3"/>
  </cols>
  <sheetData>
    <row r="1" spans="1:95" x14ac:dyDescent="0.25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122"/>
      <c r="T1" s="122"/>
      <c r="Y1" s="201" t="s">
        <v>0</v>
      </c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122"/>
      <c r="AR1" s="122"/>
      <c r="AS1" s="2"/>
      <c r="AU1" s="2"/>
      <c r="AW1" s="201" t="s">
        <v>0</v>
      </c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122"/>
      <c r="BP1" s="122"/>
      <c r="BQ1" s="2"/>
      <c r="BS1" s="2"/>
      <c r="BU1" s="201" t="s">
        <v>0</v>
      </c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122"/>
      <c r="CN1" s="122"/>
      <c r="CO1" s="2"/>
      <c r="CQ1" s="2"/>
    </row>
    <row r="2" spans="1:95" x14ac:dyDescent="0.25">
      <c r="A2" s="202" t="s">
        <v>141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123"/>
      <c r="T2" s="123"/>
      <c r="Y2" s="202" t="s">
        <v>141</v>
      </c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123"/>
      <c r="AR2" s="123"/>
      <c r="AS2" s="2"/>
      <c r="AU2" s="2"/>
      <c r="AW2" s="202" t="s">
        <v>141</v>
      </c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123"/>
      <c r="BP2" s="123"/>
      <c r="BQ2" s="2"/>
      <c r="BS2" s="2"/>
      <c r="BU2" s="202" t="s">
        <v>141</v>
      </c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123"/>
      <c r="CN2" s="123"/>
      <c r="CO2" s="2"/>
      <c r="CQ2" s="2"/>
    </row>
    <row r="3" spans="1:95" x14ac:dyDescent="0.25">
      <c r="A3" s="202" t="s">
        <v>143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123"/>
      <c r="T3" s="123"/>
      <c r="Y3" s="202" t="s">
        <v>100</v>
      </c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123"/>
      <c r="AR3" s="123"/>
      <c r="AS3" s="2"/>
      <c r="AU3" s="2"/>
      <c r="AW3" s="202" t="s">
        <v>100</v>
      </c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123"/>
      <c r="BP3" s="123"/>
      <c r="BQ3" s="2"/>
      <c r="BS3" s="2"/>
      <c r="BU3" s="202" t="s">
        <v>100</v>
      </c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123"/>
      <c r="CN3" s="123"/>
      <c r="CO3" s="2"/>
      <c r="CQ3" s="2"/>
    </row>
    <row r="4" spans="1:95" x14ac:dyDescent="0.25">
      <c r="A4" s="203" t="s">
        <v>165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124"/>
      <c r="T4" s="124"/>
      <c r="Y4" s="203" t="s">
        <v>218</v>
      </c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124"/>
      <c r="AR4" s="124"/>
      <c r="AS4" s="2"/>
      <c r="AU4" s="2"/>
      <c r="AW4" s="203" t="s">
        <v>219</v>
      </c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124"/>
      <c r="BP4" s="124"/>
      <c r="BQ4" s="2"/>
      <c r="BS4" s="2"/>
      <c r="BU4" s="203" t="s">
        <v>537</v>
      </c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124"/>
      <c r="CN4" s="124"/>
      <c r="CO4" s="2"/>
      <c r="CQ4" s="2"/>
    </row>
    <row r="5" spans="1:95" x14ac:dyDescent="0.25">
      <c r="A5" s="4" t="s">
        <v>1</v>
      </c>
      <c r="B5" s="16"/>
      <c r="C5" s="16"/>
      <c r="D5" s="16"/>
      <c r="E5" s="16"/>
      <c r="F5" s="16"/>
      <c r="G5" s="16"/>
      <c r="H5" s="16"/>
      <c r="I5" s="16"/>
      <c r="J5" s="16"/>
      <c r="K5" s="16"/>
      <c r="Y5" s="4" t="s">
        <v>1</v>
      </c>
      <c r="Z5" s="16"/>
      <c r="AA5" s="16"/>
      <c r="AB5" s="16"/>
      <c r="AC5" s="16"/>
      <c r="AD5" s="16"/>
      <c r="AE5" s="16"/>
      <c r="AF5" s="16"/>
      <c r="AG5" s="16"/>
      <c r="AH5" s="16"/>
      <c r="AI5" s="16"/>
      <c r="AS5" s="2"/>
      <c r="AU5" s="2"/>
      <c r="AW5" s="4" t="s">
        <v>1</v>
      </c>
      <c r="AX5" s="16"/>
      <c r="AY5" s="16"/>
      <c r="AZ5" s="16"/>
      <c r="BA5" s="16"/>
      <c r="BB5" s="16"/>
      <c r="BC5" s="16"/>
      <c r="BD5" s="16"/>
      <c r="BE5" s="16"/>
      <c r="BF5" s="16"/>
      <c r="BG5" s="16"/>
      <c r="BQ5" s="2"/>
      <c r="BS5" s="2"/>
      <c r="BU5" s="4" t="s">
        <v>1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O5" s="2"/>
      <c r="CQ5" s="2"/>
    </row>
    <row r="6" spans="1:95" x14ac:dyDescent="0.25">
      <c r="A6" s="200" t="s">
        <v>8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121"/>
      <c r="T6" s="121"/>
      <c r="Y6" s="200" t="s">
        <v>8</v>
      </c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121"/>
      <c r="AR6" s="121"/>
      <c r="AS6" s="2"/>
      <c r="AU6" s="2"/>
      <c r="AW6" s="200" t="s">
        <v>8</v>
      </c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121"/>
      <c r="BP6" s="121"/>
      <c r="BQ6" s="2"/>
      <c r="BS6" s="2"/>
      <c r="BU6" s="200" t="s">
        <v>8</v>
      </c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121"/>
      <c r="CN6" s="121"/>
      <c r="CO6" s="2"/>
      <c r="CQ6" s="2"/>
    </row>
    <row r="7" spans="1:95" x14ac:dyDescent="0.25">
      <c r="A7" s="200" t="s">
        <v>167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121"/>
      <c r="T7" s="121"/>
      <c r="Y7" s="200" t="s">
        <v>167</v>
      </c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121"/>
      <c r="AR7" s="121"/>
      <c r="AS7" s="2"/>
      <c r="AU7" s="2"/>
      <c r="AW7" s="200" t="s">
        <v>167</v>
      </c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121"/>
      <c r="BP7" s="121"/>
      <c r="BQ7" s="2"/>
      <c r="BS7" s="2"/>
      <c r="BU7" s="200" t="s">
        <v>167</v>
      </c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121"/>
      <c r="CN7" s="121"/>
      <c r="CO7" s="2"/>
      <c r="CQ7" s="2"/>
    </row>
    <row r="8" spans="1:95" x14ac:dyDescent="0.25">
      <c r="A8" s="200" t="s">
        <v>3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121"/>
      <c r="T8" s="121"/>
      <c r="Y8" s="200" t="s">
        <v>3</v>
      </c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121"/>
      <c r="AR8" s="121"/>
      <c r="AS8" s="2"/>
      <c r="AU8" s="2"/>
      <c r="AW8" s="200" t="s">
        <v>3</v>
      </c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121"/>
      <c r="BP8" s="121"/>
      <c r="BQ8" s="2"/>
      <c r="BS8" s="2"/>
      <c r="BU8" s="200" t="s">
        <v>3</v>
      </c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121"/>
      <c r="CN8" s="121"/>
      <c r="CO8" s="2"/>
      <c r="CQ8" s="2"/>
    </row>
    <row r="9" spans="1:95" x14ac:dyDescent="0.25">
      <c r="AS9" s="2"/>
      <c r="AU9" s="2"/>
      <c r="BQ9" s="2"/>
      <c r="BS9" s="2"/>
      <c r="CO9" s="2"/>
      <c r="CQ9" s="2"/>
    </row>
    <row r="10" spans="1:95" x14ac:dyDescent="0.25">
      <c r="A10" s="16"/>
      <c r="E10" s="9"/>
      <c r="F10" s="10"/>
      <c r="G10" s="28" t="s">
        <v>201</v>
      </c>
      <c r="H10" s="28" t="s">
        <v>201</v>
      </c>
      <c r="I10" s="28" t="s">
        <v>201</v>
      </c>
      <c r="J10" s="28" t="s">
        <v>201</v>
      </c>
      <c r="K10" s="28" t="s">
        <v>201</v>
      </c>
      <c r="L10" s="28" t="s">
        <v>201</v>
      </c>
      <c r="M10" s="28" t="s">
        <v>201</v>
      </c>
      <c r="N10" s="28" t="s">
        <v>201</v>
      </c>
      <c r="O10" s="28" t="s">
        <v>201</v>
      </c>
      <c r="P10" s="28" t="s">
        <v>201</v>
      </c>
      <c r="Q10" s="28" t="s">
        <v>201</v>
      </c>
      <c r="R10" s="28" t="s">
        <v>201</v>
      </c>
      <c r="S10" s="28"/>
      <c r="T10" s="28"/>
      <c r="Y10" s="16"/>
      <c r="AC10" s="9"/>
      <c r="AD10" s="10"/>
      <c r="AE10" s="28" t="s">
        <v>201</v>
      </c>
      <c r="AF10" s="28" t="s">
        <v>201</v>
      </c>
      <c r="AG10" s="28" t="s">
        <v>201</v>
      </c>
      <c r="AH10" s="28" t="s">
        <v>201</v>
      </c>
      <c r="AI10" s="28" t="s">
        <v>201</v>
      </c>
      <c r="AJ10" s="28" t="s">
        <v>201</v>
      </c>
      <c r="AK10" s="28" t="s">
        <v>201</v>
      </c>
      <c r="AL10" s="28" t="s">
        <v>201</v>
      </c>
      <c r="AM10" s="28" t="s">
        <v>201</v>
      </c>
      <c r="AN10" s="28" t="s">
        <v>201</v>
      </c>
      <c r="AO10" s="28" t="s">
        <v>201</v>
      </c>
      <c r="AP10" s="28" t="s">
        <v>201</v>
      </c>
      <c r="AQ10" s="28"/>
      <c r="AR10" s="28"/>
      <c r="AS10" s="2"/>
      <c r="AU10" s="2"/>
      <c r="AW10" s="16"/>
      <c r="BA10" s="9"/>
      <c r="BB10" s="10"/>
      <c r="BC10" s="28" t="s">
        <v>262</v>
      </c>
      <c r="BD10" s="28" t="s">
        <v>262</v>
      </c>
      <c r="BE10" s="28" t="s">
        <v>262</v>
      </c>
      <c r="BF10" s="28" t="s">
        <v>262</v>
      </c>
      <c r="BG10" s="28" t="s">
        <v>262</v>
      </c>
      <c r="BH10" s="28" t="s">
        <v>262</v>
      </c>
      <c r="BI10" s="28" t="s">
        <v>262</v>
      </c>
      <c r="BJ10" s="28" t="s">
        <v>262</v>
      </c>
      <c r="BK10" s="28" t="s">
        <v>262</v>
      </c>
      <c r="BL10" s="28" t="s">
        <v>262</v>
      </c>
      <c r="BM10" s="28" t="s">
        <v>262</v>
      </c>
      <c r="BN10" s="28" t="s">
        <v>262</v>
      </c>
      <c r="BO10" s="28"/>
      <c r="BP10" s="28"/>
      <c r="BQ10" s="2"/>
      <c r="BS10" s="2"/>
      <c r="BU10" s="16"/>
      <c r="BY10" s="9"/>
      <c r="BZ10" s="10"/>
      <c r="CA10" s="28" t="s">
        <v>262</v>
      </c>
      <c r="CB10" s="28" t="s">
        <v>262</v>
      </c>
      <c r="CC10" s="28" t="s">
        <v>262</v>
      </c>
      <c r="CD10" s="28" t="s">
        <v>262</v>
      </c>
      <c r="CE10" s="28" t="s">
        <v>262</v>
      </c>
      <c r="CF10" s="28" t="s">
        <v>262</v>
      </c>
      <c r="CG10" s="28" t="s">
        <v>262</v>
      </c>
      <c r="CH10" s="28" t="s">
        <v>262</v>
      </c>
      <c r="CI10" s="28" t="s">
        <v>262</v>
      </c>
      <c r="CJ10" s="28" t="s">
        <v>262</v>
      </c>
      <c r="CK10" s="28" t="s">
        <v>262</v>
      </c>
      <c r="CL10" s="28" t="s">
        <v>262</v>
      </c>
      <c r="CM10" s="28"/>
      <c r="CN10" s="28"/>
      <c r="CO10" s="2"/>
      <c r="CQ10" s="2"/>
    </row>
    <row r="11" spans="1:95" x14ac:dyDescent="0.25">
      <c r="F11" s="82" t="s">
        <v>9</v>
      </c>
      <c r="G11" s="21">
        <v>2020</v>
      </c>
      <c r="H11" s="21">
        <v>2020</v>
      </c>
      <c r="I11" s="21">
        <v>2020</v>
      </c>
      <c r="J11" s="21">
        <v>2020</v>
      </c>
      <c r="K11" s="21">
        <v>2020</v>
      </c>
      <c r="L11" s="21">
        <v>2020</v>
      </c>
      <c r="M11" s="21">
        <v>2020</v>
      </c>
      <c r="N11" s="21">
        <v>2020</v>
      </c>
      <c r="O11" s="21">
        <v>2020</v>
      </c>
      <c r="P11" s="21">
        <v>2020</v>
      </c>
      <c r="Q11" s="21">
        <v>2020</v>
      </c>
      <c r="R11" s="21">
        <v>2020</v>
      </c>
      <c r="S11" s="21">
        <v>2020</v>
      </c>
      <c r="T11" s="28"/>
      <c r="AD11" s="82" t="s">
        <v>9</v>
      </c>
      <c r="AE11" s="21" t="s">
        <v>110</v>
      </c>
      <c r="AF11" s="21" t="s">
        <v>110</v>
      </c>
      <c r="AG11" s="21" t="s">
        <v>110</v>
      </c>
      <c r="AH11" s="21" t="s">
        <v>110</v>
      </c>
      <c r="AI11" s="21" t="s">
        <v>110</v>
      </c>
      <c r="AJ11" s="21" t="s">
        <v>110</v>
      </c>
      <c r="AK11" s="21" t="s">
        <v>110</v>
      </c>
      <c r="AL11" s="21" t="s">
        <v>110</v>
      </c>
      <c r="AM11" s="21" t="s">
        <v>110</v>
      </c>
      <c r="AN11" s="21" t="s">
        <v>110</v>
      </c>
      <c r="AO11" s="21" t="s">
        <v>110</v>
      </c>
      <c r="AP11" s="21" t="s">
        <v>110</v>
      </c>
      <c r="AQ11" s="21" t="s">
        <v>110</v>
      </c>
      <c r="AR11" s="28"/>
      <c r="AS11" s="2"/>
      <c r="AU11" s="2"/>
      <c r="BB11" s="82" t="s">
        <v>9</v>
      </c>
      <c r="BC11" s="21" t="s">
        <v>111</v>
      </c>
      <c r="BD11" s="21" t="s">
        <v>111</v>
      </c>
      <c r="BE11" s="21" t="s">
        <v>111</v>
      </c>
      <c r="BF11" s="21" t="s">
        <v>111</v>
      </c>
      <c r="BG11" s="21" t="s">
        <v>111</v>
      </c>
      <c r="BH11" s="21" t="s">
        <v>111</v>
      </c>
      <c r="BI11" s="21" t="s">
        <v>111</v>
      </c>
      <c r="BJ11" s="21" t="s">
        <v>111</v>
      </c>
      <c r="BK11" s="21" t="s">
        <v>111</v>
      </c>
      <c r="BL11" s="21" t="s">
        <v>111</v>
      </c>
      <c r="BM11" s="21" t="s">
        <v>111</v>
      </c>
      <c r="BN11" s="21" t="s">
        <v>111</v>
      </c>
      <c r="BO11" s="21" t="s">
        <v>111</v>
      </c>
      <c r="BP11" s="28"/>
      <c r="BQ11" s="2"/>
      <c r="BS11" s="2"/>
      <c r="BZ11" s="82" t="s">
        <v>9</v>
      </c>
      <c r="CA11" s="21">
        <v>2023</v>
      </c>
      <c r="CB11" s="21">
        <v>2023</v>
      </c>
      <c r="CC11" s="21">
        <v>2023</v>
      </c>
      <c r="CD11" s="21">
        <v>2023</v>
      </c>
      <c r="CE11" s="21">
        <v>2023</v>
      </c>
      <c r="CF11" s="21">
        <v>2023</v>
      </c>
      <c r="CG11" s="21">
        <v>2023</v>
      </c>
      <c r="CH11" s="21">
        <v>2023</v>
      </c>
      <c r="CI11" s="21">
        <v>2023</v>
      </c>
      <c r="CJ11" s="21">
        <v>2023</v>
      </c>
      <c r="CK11" s="21">
        <v>2023</v>
      </c>
      <c r="CL11" s="21">
        <v>2023</v>
      </c>
      <c r="CM11" s="21">
        <v>2023</v>
      </c>
      <c r="CN11" s="28"/>
      <c r="CO11" s="2"/>
      <c r="CQ11" s="2"/>
    </row>
    <row r="12" spans="1:95" ht="18.75" thickBot="1" x14ac:dyDescent="0.3">
      <c r="A12" s="17" t="s">
        <v>2</v>
      </c>
      <c r="B12" s="17" t="s">
        <v>10</v>
      </c>
      <c r="C12" s="17"/>
      <c r="E12" s="18"/>
      <c r="F12" s="19" t="s">
        <v>11</v>
      </c>
      <c r="G12" s="126" t="s">
        <v>44</v>
      </c>
      <c r="H12" s="126" t="s">
        <v>45</v>
      </c>
      <c r="I12" s="126" t="s">
        <v>46</v>
      </c>
      <c r="J12" s="126" t="s">
        <v>47</v>
      </c>
      <c r="K12" s="126" t="s">
        <v>48</v>
      </c>
      <c r="L12" s="126" t="s">
        <v>49</v>
      </c>
      <c r="M12" s="126" t="s">
        <v>50</v>
      </c>
      <c r="N12" s="126" t="s">
        <v>51</v>
      </c>
      <c r="O12" s="126" t="s">
        <v>52</v>
      </c>
      <c r="P12" s="126" t="s">
        <v>53</v>
      </c>
      <c r="Q12" s="126" t="s">
        <v>54</v>
      </c>
      <c r="R12" s="126" t="s">
        <v>55</v>
      </c>
      <c r="S12" s="126" t="s">
        <v>98</v>
      </c>
      <c r="T12" s="28"/>
      <c r="V12" s="76" t="s">
        <v>7</v>
      </c>
      <c r="W12" s="76" t="s">
        <v>6</v>
      </c>
      <c r="Y12" s="17" t="s">
        <v>2</v>
      </c>
      <c r="Z12" s="17" t="s">
        <v>10</v>
      </c>
      <c r="AA12" s="17"/>
      <c r="AC12" s="18"/>
      <c r="AD12" s="19" t="s">
        <v>11</v>
      </c>
      <c r="AE12" s="126" t="s">
        <v>44</v>
      </c>
      <c r="AF12" s="126" t="s">
        <v>45</v>
      </c>
      <c r="AG12" s="126" t="s">
        <v>46</v>
      </c>
      <c r="AH12" s="126" t="s">
        <v>47</v>
      </c>
      <c r="AI12" s="126" t="s">
        <v>48</v>
      </c>
      <c r="AJ12" s="126" t="s">
        <v>49</v>
      </c>
      <c r="AK12" s="126" t="s">
        <v>50</v>
      </c>
      <c r="AL12" s="126" t="s">
        <v>51</v>
      </c>
      <c r="AM12" s="126" t="s">
        <v>52</v>
      </c>
      <c r="AN12" s="126" t="s">
        <v>53</v>
      </c>
      <c r="AO12" s="126" t="s">
        <v>54</v>
      </c>
      <c r="AP12" s="126" t="s">
        <v>55</v>
      </c>
      <c r="AQ12" s="126" t="s">
        <v>98</v>
      </c>
      <c r="AR12" s="28"/>
      <c r="AS12" s="2"/>
      <c r="AT12" s="76" t="s">
        <v>7</v>
      </c>
      <c r="AU12" s="76" t="s">
        <v>6</v>
      </c>
      <c r="AW12" s="17" t="s">
        <v>2</v>
      </c>
      <c r="AX12" s="17" t="s">
        <v>10</v>
      </c>
      <c r="AY12" s="17"/>
      <c r="BA12" s="18"/>
      <c r="BB12" s="19" t="s">
        <v>11</v>
      </c>
      <c r="BC12" s="126" t="s">
        <v>44</v>
      </c>
      <c r="BD12" s="126" t="s">
        <v>45</v>
      </c>
      <c r="BE12" s="126" t="s">
        <v>46</v>
      </c>
      <c r="BF12" s="126" t="s">
        <v>47</v>
      </c>
      <c r="BG12" s="126" t="s">
        <v>48</v>
      </c>
      <c r="BH12" s="126" t="s">
        <v>49</v>
      </c>
      <c r="BI12" s="126" t="s">
        <v>50</v>
      </c>
      <c r="BJ12" s="126" t="s">
        <v>51</v>
      </c>
      <c r="BK12" s="126" t="s">
        <v>52</v>
      </c>
      <c r="BL12" s="126" t="s">
        <v>53</v>
      </c>
      <c r="BM12" s="126" t="s">
        <v>54</v>
      </c>
      <c r="BN12" s="126" t="s">
        <v>55</v>
      </c>
      <c r="BO12" s="126" t="s">
        <v>98</v>
      </c>
      <c r="BP12" s="28"/>
      <c r="BQ12" s="2"/>
      <c r="BR12" s="76" t="s">
        <v>7</v>
      </c>
      <c r="BS12" s="76" t="s">
        <v>6</v>
      </c>
      <c r="BU12" s="17" t="s">
        <v>2</v>
      </c>
      <c r="BV12" s="17" t="s">
        <v>10</v>
      </c>
      <c r="BW12" s="17"/>
      <c r="BY12" s="18"/>
      <c r="BZ12" s="19" t="s">
        <v>11</v>
      </c>
      <c r="CA12" s="126" t="s">
        <v>44</v>
      </c>
      <c r="CB12" s="126" t="s">
        <v>45</v>
      </c>
      <c r="CC12" s="126" t="s">
        <v>46</v>
      </c>
      <c r="CD12" s="126" t="s">
        <v>47</v>
      </c>
      <c r="CE12" s="126" t="s">
        <v>48</v>
      </c>
      <c r="CF12" s="126" t="s">
        <v>49</v>
      </c>
      <c r="CG12" s="126" t="s">
        <v>50</v>
      </c>
      <c r="CH12" s="126" t="s">
        <v>51</v>
      </c>
      <c r="CI12" s="126" t="s">
        <v>52</v>
      </c>
      <c r="CJ12" s="126" t="s">
        <v>53</v>
      </c>
      <c r="CK12" s="126" t="s">
        <v>54</v>
      </c>
      <c r="CL12" s="126" t="s">
        <v>55</v>
      </c>
      <c r="CM12" s="126" t="s">
        <v>98</v>
      </c>
      <c r="CN12" s="28"/>
      <c r="CO12" s="2"/>
      <c r="CP12" s="76" t="s">
        <v>7</v>
      </c>
      <c r="CQ12" s="76" t="s">
        <v>6</v>
      </c>
    </row>
    <row r="13" spans="1:95" x14ac:dyDescent="0.25">
      <c r="A13" s="14"/>
      <c r="B13" s="14"/>
      <c r="C13" s="14"/>
      <c r="D13" s="121"/>
      <c r="T13" s="28"/>
      <c r="V13" s="77">
        <v>0</v>
      </c>
      <c r="W13" s="77">
        <v>1</v>
      </c>
      <c r="Y13" s="14"/>
      <c r="Z13" s="14"/>
      <c r="AA13" s="14"/>
      <c r="AB13" s="121"/>
      <c r="AR13" s="28"/>
      <c r="AS13" s="2"/>
      <c r="AT13" s="77">
        <v>0</v>
      </c>
      <c r="AU13" s="77">
        <v>1</v>
      </c>
      <c r="AW13" s="14"/>
      <c r="AX13" s="14"/>
      <c r="AY13" s="14"/>
      <c r="AZ13" s="121"/>
      <c r="BP13" s="28"/>
      <c r="BQ13" s="2"/>
      <c r="BR13" s="77">
        <v>0</v>
      </c>
      <c r="BS13" s="77">
        <v>1</v>
      </c>
      <c r="BU13" s="14"/>
      <c r="BV13" s="14"/>
      <c r="BW13" s="14"/>
      <c r="BX13" s="121"/>
      <c r="CN13" s="28"/>
      <c r="CO13" s="2"/>
      <c r="CP13" s="77">
        <v>0</v>
      </c>
      <c r="CQ13" s="77">
        <v>1</v>
      </c>
    </row>
    <row r="14" spans="1:95" x14ac:dyDescent="0.25">
      <c r="A14" s="20" t="s">
        <v>25</v>
      </c>
      <c r="B14" s="3" t="s">
        <v>12</v>
      </c>
      <c r="T14" s="28"/>
      <c r="Y14" s="20" t="s">
        <v>25</v>
      </c>
      <c r="Z14" s="3" t="s">
        <v>12</v>
      </c>
      <c r="AR14" s="28"/>
      <c r="AS14" s="2"/>
      <c r="AU14" s="2"/>
      <c r="AW14" s="20" t="s">
        <v>25</v>
      </c>
      <c r="AX14" s="3" t="s">
        <v>12</v>
      </c>
      <c r="BP14" s="28"/>
      <c r="BQ14" s="2"/>
      <c r="BS14" s="2"/>
      <c r="BU14" s="20" t="s">
        <v>25</v>
      </c>
      <c r="BV14" s="3" t="s">
        <v>12</v>
      </c>
      <c r="CN14" s="28"/>
      <c r="CO14" s="2"/>
      <c r="CQ14" s="2"/>
    </row>
    <row r="15" spans="1:95" x14ac:dyDescent="0.25">
      <c r="A15" s="21"/>
      <c r="B15" s="14" t="s">
        <v>13</v>
      </c>
      <c r="C15" s="14"/>
      <c r="D15" s="14"/>
      <c r="E15" s="14"/>
      <c r="F15" s="14"/>
      <c r="G15" s="127">
        <f>'Distr. OH Feeder Hardening'!J195</f>
        <v>0</v>
      </c>
      <c r="H15" s="127">
        <f>'Distr. OH Feeder Hardening'!K195</f>
        <v>0</v>
      </c>
      <c r="I15" s="127">
        <f>'Distr. OH Feeder Hardening'!L195</f>
        <v>0</v>
      </c>
      <c r="J15" s="127">
        <f>'Distr. OH Feeder Hardening'!M195</f>
        <v>0</v>
      </c>
      <c r="K15" s="127">
        <f>'Distr. OH Feeder Hardening'!N195</f>
        <v>13652.689999999999</v>
      </c>
      <c r="L15" s="127">
        <f>'Distr. OH Feeder Hardening'!O195</f>
        <v>25482.43</v>
      </c>
      <c r="M15" s="127">
        <f>'Distr. OH Feeder Hardening'!P195</f>
        <v>170760.85</v>
      </c>
      <c r="N15" s="127">
        <f>'Distr. OH Feeder Hardening'!Q195</f>
        <v>373034.43999999989</v>
      </c>
      <c r="O15" s="127">
        <f>'Distr. OH Feeder Hardening'!R195</f>
        <v>766871.54999999993</v>
      </c>
      <c r="P15" s="127">
        <f>'Distr. OH Feeder Hardening'!S195</f>
        <v>634807.35999999975</v>
      </c>
      <c r="Q15" s="127">
        <f>'Distr. OH Feeder Hardening'!T195</f>
        <v>1090391.3100000024</v>
      </c>
      <c r="R15" s="127">
        <f>'Distr. OH Feeder Hardening'!U195</f>
        <v>723470.64999999979</v>
      </c>
      <c r="S15" s="127">
        <f>SUM(G15:R15)</f>
        <v>3798471.2800000021</v>
      </c>
      <c r="T15" s="131"/>
      <c r="U15" s="3"/>
      <c r="Y15" s="21"/>
      <c r="Z15" s="14" t="s">
        <v>13</v>
      </c>
      <c r="AA15" s="14"/>
      <c r="AB15" s="14"/>
      <c r="AC15" s="14"/>
      <c r="AD15" s="14"/>
      <c r="AE15" s="127">
        <f>'Distr. OH Feeder Hardening'!W195</f>
        <v>854598.78999999992</v>
      </c>
      <c r="AF15" s="127">
        <f>'Distr. OH Feeder Hardening'!X195</f>
        <v>1127308.57</v>
      </c>
      <c r="AG15" s="127">
        <f>'Distr. OH Feeder Hardening'!Y195</f>
        <v>1522905.2000000007</v>
      </c>
      <c r="AH15" s="127">
        <f>'Distr. OH Feeder Hardening'!Z195</f>
        <v>1180404.9700000004</v>
      </c>
      <c r="AI15" s="127">
        <f>'Distr. OH Feeder Hardening'!AA195</f>
        <v>2063292.5500000003</v>
      </c>
      <c r="AJ15" s="127">
        <f>'Distr. OH Feeder Hardening'!AB195</f>
        <v>1549081.9499999995</v>
      </c>
      <c r="AK15" s="127">
        <f>'Distr. OH Feeder Hardening'!AC195</f>
        <v>801366.7100000002</v>
      </c>
      <c r="AL15" s="127">
        <f>'Distr. OH Feeder Hardening'!AD195</f>
        <v>1395966.9000000006</v>
      </c>
      <c r="AM15" s="127">
        <f>'Distr. OH Feeder Hardening'!AE195</f>
        <v>1272616.51</v>
      </c>
      <c r="AN15" s="127">
        <f>'Distr. OH Feeder Hardening'!AF195</f>
        <v>2118330.19</v>
      </c>
      <c r="AO15" s="127">
        <f>'Distr. OH Feeder Hardening'!AG195</f>
        <v>2019456.76</v>
      </c>
      <c r="AP15" s="127">
        <f>'Distr. OH Feeder Hardening'!AH195</f>
        <v>1439743.3900000006</v>
      </c>
      <c r="AQ15" s="127">
        <f>SUM(AE15:AP15)</f>
        <v>17345072.490000002</v>
      </c>
      <c r="AR15" s="131"/>
      <c r="AU15" s="2"/>
      <c r="AW15" s="21"/>
      <c r="AX15" s="14" t="s">
        <v>13</v>
      </c>
      <c r="AY15" s="14"/>
      <c r="AZ15" s="14"/>
      <c r="BA15" s="14"/>
      <c r="BB15" s="14"/>
      <c r="BC15" s="127">
        <f>'Distr. OH Feeder Hardening'!AJ195</f>
        <v>327573.53000000003</v>
      </c>
      <c r="BD15" s="127">
        <f>'Distr. OH Feeder Hardening'!AK195</f>
        <v>254486</v>
      </c>
      <c r="BE15" s="127">
        <f>'Distr. OH Feeder Hardening'!AL195</f>
        <v>2201678.625</v>
      </c>
      <c r="BF15" s="127">
        <f>'Distr. OH Feeder Hardening'!AM195</f>
        <v>4415185.96875</v>
      </c>
      <c r="BG15" s="127">
        <f>'Distr. OH Feeder Hardening'!AN195</f>
        <v>2435512.1850000001</v>
      </c>
      <c r="BH15" s="127">
        <f>'Distr. OH Feeder Hardening'!AO195</f>
        <v>2567917.3850000002</v>
      </c>
      <c r="BI15" s="127">
        <f>'Distr. OH Feeder Hardening'!AP195</f>
        <v>3285690.9400000004</v>
      </c>
      <c r="BJ15" s="127">
        <f>'Distr. OH Feeder Hardening'!AQ195</f>
        <v>2384825.67</v>
      </c>
      <c r="BK15" s="127">
        <f>'Distr. OH Feeder Hardening'!AR195</f>
        <v>2989138.8024999998</v>
      </c>
      <c r="BL15" s="127">
        <f>'Distr. OH Feeder Hardening'!AS195</f>
        <v>7971249.3099999996</v>
      </c>
      <c r="BM15" s="127">
        <f>'Distr. OH Feeder Hardening'!AT195</f>
        <v>2039399.03</v>
      </c>
      <c r="BN15" s="127">
        <f>'Distr. OH Feeder Hardening'!AU195</f>
        <v>1970000</v>
      </c>
      <c r="BO15" s="127">
        <f>SUM(BC15:BN15)</f>
        <v>32842657.446249999</v>
      </c>
      <c r="BP15" s="131"/>
      <c r="BS15" s="2"/>
      <c r="BU15" s="21"/>
      <c r="BV15" s="14" t="s">
        <v>13</v>
      </c>
      <c r="BW15" s="14"/>
      <c r="BX15" s="14"/>
      <c r="BY15" s="14"/>
      <c r="BZ15" s="14"/>
      <c r="CA15" s="127">
        <f>'Distr. OH Feeder Hardening'!AW195</f>
        <v>1430000</v>
      </c>
      <c r="CB15" s="127">
        <f>'Distr. OH Feeder Hardening'!AX195</f>
        <v>2090000</v>
      </c>
      <c r="CC15" s="127">
        <f>'Distr. OH Feeder Hardening'!AY195</f>
        <v>2480000</v>
      </c>
      <c r="CD15" s="127">
        <f>'Distr. OH Feeder Hardening'!AZ195</f>
        <v>2900000</v>
      </c>
      <c r="CE15" s="127">
        <f>'Distr. OH Feeder Hardening'!BA195</f>
        <v>2900000</v>
      </c>
      <c r="CF15" s="127">
        <f>'Distr. OH Feeder Hardening'!BB195</f>
        <v>2823479</v>
      </c>
      <c r="CG15" s="127">
        <f>'Distr. OH Feeder Hardening'!BC195</f>
        <v>2578792</v>
      </c>
      <c r="CH15" s="127">
        <f>'Distr. OH Feeder Hardening'!BD195</f>
        <v>2832333</v>
      </c>
      <c r="CI15" s="127">
        <f>'Distr. OH Feeder Hardening'!BE195</f>
        <v>3272190</v>
      </c>
      <c r="CJ15" s="127">
        <f>'Distr. OH Feeder Hardening'!BF195</f>
        <v>2732832</v>
      </c>
      <c r="CK15" s="127">
        <f>'Distr. OH Feeder Hardening'!BG195</f>
        <v>2645097</v>
      </c>
      <c r="CL15" s="127">
        <f>'Distr. OH Feeder Hardening'!BH195</f>
        <v>1430460</v>
      </c>
      <c r="CM15" s="127">
        <f>SUM(CA15:CL15)</f>
        <v>30115183</v>
      </c>
      <c r="CN15" s="131"/>
      <c r="CQ15" s="2"/>
    </row>
    <row r="16" spans="1:95" x14ac:dyDescent="0.25">
      <c r="A16" s="20"/>
      <c r="B16" s="3" t="s">
        <v>14</v>
      </c>
      <c r="G16" s="127">
        <f>'Distr. OH Feeder Hardening'!J389</f>
        <v>0</v>
      </c>
      <c r="H16" s="127">
        <f>'Distr. OH Feeder Hardening'!K389</f>
        <v>0</v>
      </c>
      <c r="I16" s="127">
        <f>'Distr. OH Feeder Hardening'!L389</f>
        <v>0</v>
      </c>
      <c r="J16" s="127">
        <f>'Distr. OH Feeder Hardening'!M389</f>
        <v>0</v>
      </c>
      <c r="K16" s="127">
        <f>'Distr. OH Feeder Hardening'!N389</f>
        <v>0</v>
      </c>
      <c r="L16" s="127">
        <f>'Distr. OH Feeder Hardening'!O389</f>
        <v>0</v>
      </c>
      <c r="M16" s="127">
        <f>'Distr. OH Feeder Hardening'!P389</f>
        <v>0</v>
      </c>
      <c r="N16" s="127">
        <f>'Distr. OH Feeder Hardening'!Q389</f>
        <v>0</v>
      </c>
      <c r="O16" s="127">
        <f>'Distr. OH Feeder Hardening'!R389</f>
        <v>0</v>
      </c>
      <c r="P16" s="127">
        <f>'Distr. OH Feeder Hardening'!S389</f>
        <v>0</v>
      </c>
      <c r="Q16" s="127">
        <f>'Distr. OH Feeder Hardening'!T389</f>
        <v>0</v>
      </c>
      <c r="R16" s="127">
        <f>'Distr. OH Feeder Hardening'!U389</f>
        <v>0</v>
      </c>
      <c r="S16" s="127">
        <f>SUM(G16:R16)</f>
        <v>0</v>
      </c>
      <c r="T16" s="131"/>
      <c r="U16" s="3"/>
      <c r="Y16" s="20"/>
      <c r="Z16" s="3" t="s">
        <v>14</v>
      </c>
      <c r="AE16" s="127">
        <f>'Distr. OH Feeder Hardening'!W389</f>
        <v>100138.02999999998</v>
      </c>
      <c r="AF16" s="127">
        <f>'Distr. OH Feeder Hardening'!X389</f>
        <v>10967.279999999999</v>
      </c>
      <c r="AG16" s="127">
        <f>'Distr. OH Feeder Hardening'!Y389</f>
        <v>372.8</v>
      </c>
      <c r="AH16" s="127">
        <f>'Distr. OH Feeder Hardening'!Z389</f>
        <v>0</v>
      </c>
      <c r="AI16" s="127">
        <f>'Distr. OH Feeder Hardening'!AA389</f>
        <v>0</v>
      </c>
      <c r="AJ16" s="127">
        <f>'Distr. OH Feeder Hardening'!AB389</f>
        <v>1145.2</v>
      </c>
      <c r="AK16" s="127">
        <f>'Distr. OH Feeder Hardening'!AC389</f>
        <v>235826.12000000002</v>
      </c>
      <c r="AL16" s="127">
        <f>'Distr. OH Feeder Hardening'!AD389</f>
        <v>77872.22</v>
      </c>
      <c r="AM16" s="127">
        <f>'Distr. OH Feeder Hardening'!AE389</f>
        <v>140999.97000000003</v>
      </c>
      <c r="AN16" s="127">
        <f>'Distr. OH Feeder Hardening'!AF389</f>
        <v>4094058.1500000018</v>
      </c>
      <c r="AO16" s="127">
        <f>'Distr. OH Feeder Hardening'!AG389</f>
        <v>4362.82</v>
      </c>
      <c r="AP16" s="127">
        <f>'Distr. OH Feeder Hardening'!AH389</f>
        <v>255284.14</v>
      </c>
      <c r="AQ16" s="127">
        <f>SUM(AE16:AP16)</f>
        <v>4921026.7300000014</v>
      </c>
      <c r="AR16" s="131"/>
      <c r="AU16" s="2"/>
      <c r="AW16" s="20"/>
      <c r="AX16" s="3" t="s">
        <v>14</v>
      </c>
      <c r="BC16" s="127">
        <f>'Distr. OH Feeder Hardening'!AJ389</f>
        <v>2067996.4000000004</v>
      </c>
      <c r="BD16" s="127">
        <f>'Distr. OH Feeder Hardening'!AK389</f>
        <v>4356685.7</v>
      </c>
      <c r="BE16" s="127">
        <f>'Distr. OH Feeder Hardening'!AL389</f>
        <v>5627375.1799999997</v>
      </c>
      <c r="BF16" s="127">
        <f>'Distr. OH Feeder Hardening'!AM389</f>
        <v>9529.1700000000019</v>
      </c>
      <c r="BG16" s="127">
        <f>'Distr. OH Feeder Hardening'!AN389</f>
        <v>1241065.99</v>
      </c>
      <c r="BH16" s="127">
        <f>'Distr. OH Feeder Hardening'!AO389</f>
        <v>1666562.1300000001</v>
      </c>
      <c r="BI16" s="127">
        <f>'Distr. OH Feeder Hardening'!AP389</f>
        <v>3175115.5000000005</v>
      </c>
      <c r="BJ16" s="127">
        <f>'Distr. OH Feeder Hardening'!AQ389</f>
        <v>0</v>
      </c>
      <c r="BK16" s="127">
        <f>'Distr. OH Feeder Hardening'!AR389</f>
        <v>2602873.38</v>
      </c>
      <c r="BL16" s="127">
        <f>'Distr. OH Feeder Hardening'!AS389</f>
        <v>9636986.8000000007</v>
      </c>
      <c r="BM16" s="127">
        <f>'Distr. OH Feeder Hardening'!AT389</f>
        <v>810000</v>
      </c>
      <c r="BN16" s="127">
        <f>'Distr. OH Feeder Hardening'!AU389</f>
        <v>7822807.3262499999</v>
      </c>
      <c r="BO16" s="127">
        <f>SUM(BC16:BN16)</f>
        <v>39016997.576250002</v>
      </c>
      <c r="BP16" s="131"/>
      <c r="BS16" s="2"/>
      <c r="BU16" s="20"/>
      <c r="BV16" s="3" t="s">
        <v>14</v>
      </c>
      <c r="CA16" s="127">
        <f>'Distr. OH Feeder Hardening'!AW389</f>
        <v>3730758.4699999997</v>
      </c>
      <c r="CB16" s="127">
        <f>'Distr. OH Feeder Hardening'!AX389</f>
        <v>493182.71999999997</v>
      </c>
      <c r="CC16" s="127">
        <f>'Distr. OH Feeder Hardening'!AY389</f>
        <v>3220877.1</v>
      </c>
      <c r="CD16" s="127">
        <f>'Distr. OH Feeder Hardening'!AZ389</f>
        <v>200000</v>
      </c>
      <c r="CE16" s="127">
        <f>'Distr. OH Feeder Hardening'!BA389</f>
        <v>200000</v>
      </c>
      <c r="CF16" s="127">
        <f>'Distr. OH Feeder Hardening'!BB389</f>
        <v>370000</v>
      </c>
      <c r="CG16" s="127">
        <f>'Distr. OH Feeder Hardening'!BC389</f>
        <v>300000</v>
      </c>
      <c r="CH16" s="127">
        <f>'Distr. OH Feeder Hardening'!BD389</f>
        <v>400000</v>
      </c>
      <c r="CI16" s="127">
        <f>'Distr. OH Feeder Hardening'!BE389</f>
        <v>7391880.9699999997</v>
      </c>
      <c r="CJ16" s="127">
        <f>'Distr. OH Feeder Hardening'!BF389</f>
        <v>400000</v>
      </c>
      <c r="CK16" s="127">
        <f>'Distr. OH Feeder Hardening'!BG389</f>
        <v>397352</v>
      </c>
      <c r="CL16" s="127">
        <f>'Distr. OH Feeder Hardening'!BH389</f>
        <v>7655885.6500000004</v>
      </c>
      <c r="CM16" s="127">
        <f>SUM(CA16:CL16)</f>
        <v>24759936.909999996</v>
      </c>
      <c r="CN16" s="131"/>
      <c r="CQ16" s="2"/>
    </row>
    <row r="17" spans="1:95" x14ac:dyDescent="0.25">
      <c r="A17" s="20"/>
      <c r="B17" s="3" t="s">
        <v>15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>SUM(G17:R17)</f>
        <v>0</v>
      </c>
      <c r="T17" s="131"/>
      <c r="U17" s="3"/>
      <c r="Y17" s="20"/>
      <c r="Z17" s="3" t="s">
        <v>15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f>SUM(AE17:AP17)</f>
        <v>0</v>
      </c>
      <c r="AR17" s="131"/>
      <c r="AU17" s="2"/>
      <c r="AW17" s="20"/>
      <c r="AX17" s="3" t="s">
        <v>15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f>SUM(BC17:BN17)</f>
        <v>0</v>
      </c>
      <c r="BP17" s="131"/>
      <c r="BS17" s="2"/>
      <c r="BU17" s="20"/>
      <c r="BV17" s="3" t="s">
        <v>15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f>SUM(CA17:CL17)</f>
        <v>0</v>
      </c>
      <c r="CN17" s="131"/>
      <c r="CQ17" s="2"/>
    </row>
    <row r="18" spans="1:95" x14ac:dyDescent="0.25">
      <c r="A18" s="20"/>
      <c r="B18" s="3" t="s">
        <v>23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>SUM(G18:R18)</f>
        <v>0</v>
      </c>
      <c r="T18" s="131"/>
      <c r="U18" s="3"/>
      <c r="Y18" s="20"/>
      <c r="Z18" s="3" t="s">
        <v>23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f>SUM(AE18:AP18)</f>
        <v>0</v>
      </c>
      <c r="AR18" s="131"/>
      <c r="AU18" s="2"/>
      <c r="AW18" s="20"/>
      <c r="AX18" s="3" t="s">
        <v>23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f>SUM(BC18:BN18)</f>
        <v>0</v>
      </c>
      <c r="BP18" s="131"/>
      <c r="BS18" s="2"/>
      <c r="BU18" s="20"/>
      <c r="BV18" s="3" t="s">
        <v>23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f>SUM(CA18:CL18)</f>
        <v>0</v>
      </c>
      <c r="CN18" s="131"/>
      <c r="CQ18" s="2"/>
    </row>
    <row r="19" spans="1:95" x14ac:dyDescent="0.25">
      <c r="A19" s="20"/>
      <c r="T19" s="131"/>
      <c r="U19" s="3"/>
      <c r="Y19" s="20"/>
      <c r="AR19" s="131"/>
      <c r="AU19" s="2"/>
      <c r="AW19" s="20"/>
      <c r="BP19" s="131"/>
      <c r="BS19" s="2"/>
      <c r="BU19" s="20"/>
      <c r="CN19" s="131"/>
      <c r="CQ19" s="2"/>
    </row>
    <row r="20" spans="1:95" x14ac:dyDescent="0.25">
      <c r="A20" s="21" t="s">
        <v>26</v>
      </c>
      <c r="B20" s="14" t="s">
        <v>24</v>
      </c>
      <c r="C20" s="14"/>
      <c r="D20" s="14"/>
      <c r="E20" s="14"/>
      <c r="F20" s="127">
        <v>0</v>
      </c>
      <c r="G20" s="3">
        <f>F20+G16</f>
        <v>0</v>
      </c>
      <c r="H20" s="3">
        <f t="shared" ref="H20:R20" si="0">G20+H16</f>
        <v>0</v>
      </c>
      <c r="I20" s="3">
        <f t="shared" si="0"/>
        <v>0</v>
      </c>
      <c r="J20" s="3">
        <f t="shared" si="0"/>
        <v>0</v>
      </c>
      <c r="K20" s="3">
        <f t="shared" si="0"/>
        <v>0</v>
      </c>
      <c r="L20" s="3">
        <f t="shared" si="0"/>
        <v>0</v>
      </c>
      <c r="M20" s="3">
        <f t="shared" si="0"/>
        <v>0</v>
      </c>
      <c r="N20" s="3">
        <f t="shared" si="0"/>
        <v>0</v>
      </c>
      <c r="O20" s="3">
        <f t="shared" si="0"/>
        <v>0</v>
      </c>
      <c r="P20" s="3">
        <f t="shared" si="0"/>
        <v>0</v>
      </c>
      <c r="Q20" s="3">
        <f t="shared" si="0"/>
        <v>0</v>
      </c>
      <c r="R20" s="3">
        <f t="shared" si="0"/>
        <v>0</v>
      </c>
      <c r="T20" s="131"/>
      <c r="U20" s="3"/>
      <c r="Y20" s="21" t="s">
        <v>26</v>
      </c>
      <c r="Z20" s="14" t="s">
        <v>24</v>
      </c>
      <c r="AA20" s="14"/>
      <c r="AB20" s="14"/>
      <c r="AC20" s="14"/>
      <c r="AD20" s="127">
        <f>R20</f>
        <v>0</v>
      </c>
      <c r="AE20" s="3">
        <f>AD20+AE16</f>
        <v>100138.02999999998</v>
      </c>
      <c r="AF20" s="3">
        <f t="shared" ref="AF20" si="1">AE20+AF16</f>
        <v>111105.30999999998</v>
      </c>
      <c r="AG20" s="3">
        <f t="shared" ref="AG20" si="2">AF20+AG16</f>
        <v>111478.10999999999</v>
      </c>
      <c r="AH20" s="3">
        <f t="shared" ref="AH20" si="3">AG20+AH16</f>
        <v>111478.10999999999</v>
      </c>
      <c r="AI20" s="3">
        <f t="shared" ref="AI20" si="4">AH20+AI16</f>
        <v>111478.10999999999</v>
      </c>
      <c r="AJ20" s="3">
        <f t="shared" ref="AJ20" si="5">AI20+AJ16</f>
        <v>112623.30999999998</v>
      </c>
      <c r="AK20" s="3">
        <f t="shared" ref="AK20" si="6">AJ20+AK16</f>
        <v>348449.43</v>
      </c>
      <c r="AL20" s="3">
        <f t="shared" ref="AL20" si="7">AK20+AL16</f>
        <v>426321.65</v>
      </c>
      <c r="AM20" s="3">
        <f t="shared" ref="AM20" si="8">AL20+AM16</f>
        <v>567321.62000000011</v>
      </c>
      <c r="AN20" s="3">
        <f t="shared" ref="AN20" si="9">AM20+AN16</f>
        <v>4661379.7700000014</v>
      </c>
      <c r="AO20" s="3">
        <f t="shared" ref="AO20" si="10">AN20+AO16</f>
        <v>4665742.5900000017</v>
      </c>
      <c r="AP20" s="3">
        <f t="shared" ref="AP20" si="11">AO20+AP16</f>
        <v>4921026.7300000014</v>
      </c>
      <c r="AR20" s="131"/>
      <c r="AU20" s="2"/>
      <c r="AW20" s="21" t="s">
        <v>26</v>
      </c>
      <c r="AX20" s="14" t="s">
        <v>567</v>
      </c>
      <c r="AY20" s="14"/>
      <c r="AZ20" s="14"/>
      <c r="BA20" s="14"/>
      <c r="BB20" s="127">
        <f>AP20</f>
        <v>4921026.7300000014</v>
      </c>
      <c r="BC20" s="3">
        <f>BB20+BC16</f>
        <v>6989023.1300000018</v>
      </c>
      <c r="BD20" s="3">
        <f t="shared" ref="BD20" si="12">BC20+BD16</f>
        <v>11345708.830000002</v>
      </c>
      <c r="BE20" s="3">
        <f t="shared" ref="BE20" si="13">BD20+BE16</f>
        <v>16973084.010000002</v>
      </c>
      <c r="BF20" s="3">
        <f t="shared" ref="BF20" si="14">BE20+BF16</f>
        <v>16982613.180000003</v>
      </c>
      <c r="BG20" s="3">
        <f t="shared" ref="BG20" si="15">BF20+BG16</f>
        <v>18223679.170000002</v>
      </c>
      <c r="BH20" s="3">
        <f t="shared" ref="BH20" si="16">BG20+BH16</f>
        <v>19890241.300000001</v>
      </c>
      <c r="BI20" s="3">
        <f t="shared" ref="BI20" si="17">BH20+BI16</f>
        <v>23065356.800000001</v>
      </c>
      <c r="BJ20" s="3">
        <f t="shared" ref="BJ20" si="18">BI20+BJ16</f>
        <v>23065356.800000001</v>
      </c>
      <c r="BK20" s="3">
        <f t="shared" ref="BK20" si="19">BJ20+BK16</f>
        <v>25668230.18</v>
      </c>
      <c r="BL20" s="3">
        <f t="shared" ref="BL20" si="20">BK20+BL16</f>
        <v>35305216.980000004</v>
      </c>
      <c r="BM20" s="3">
        <f t="shared" ref="BM20" si="21">BL20+BM16</f>
        <v>36115216.980000004</v>
      </c>
      <c r="BN20" s="3">
        <f t="shared" ref="BN20" si="22">BM20+BN16</f>
        <v>43938024.306250006</v>
      </c>
      <c r="BP20" s="131"/>
      <c r="BS20" s="2"/>
      <c r="BU20" s="21" t="s">
        <v>26</v>
      </c>
      <c r="BV20" s="14" t="s">
        <v>567</v>
      </c>
      <c r="BW20" s="14"/>
      <c r="BX20" s="14"/>
      <c r="BY20" s="14"/>
      <c r="BZ20" s="127">
        <f>BN20</f>
        <v>43938024.306250006</v>
      </c>
      <c r="CA20" s="3">
        <f>BZ20+CA16</f>
        <v>47668782.776250005</v>
      </c>
      <c r="CB20" s="3">
        <f t="shared" ref="CB20" si="23">CA20+CB16</f>
        <v>48161965.496250004</v>
      </c>
      <c r="CC20" s="3">
        <f t="shared" ref="CC20" si="24">CB20+CC16</f>
        <v>51382842.596250005</v>
      </c>
      <c r="CD20" s="3">
        <f t="shared" ref="CD20" si="25">CC20+CD16</f>
        <v>51582842.596250005</v>
      </c>
      <c r="CE20" s="3">
        <f t="shared" ref="CE20" si="26">CD20+CE16</f>
        <v>51782842.596250005</v>
      </c>
      <c r="CF20" s="3">
        <f t="shared" ref="CF20" si="27">CE20+CF16</f>
        <v>52152842.596250005</v>
      </c>
      <c r="CG20" s="3">
        <f t="shared" ref="CG20" si="28">CF20+CG16</f>
        <v>52452842.596250005</v>
      </c>
      <c r="CH20" s="3">
        <f t="shared" ref="CH20" si="29">CG20+CH16</f>
        <v>52852842.596250005</v>
      </c>
      <c r="CI20" s="3">
        <f t="shared" ref="CI20" si="30">CH20+CI16</f>
        <v>60244723.566250004</v>
      </c>
      <c r="CJ20" s="3">
        <f t="shared" ref="CJ20" si="31">CI20+CJ16</f>
        <v>60644723.566250004</v>
      </c>
      <c r="CK20" s="3">
        <f t="shared" ref="CK20" si="32">CJ20+CK16</f>
        <v>61042075.566250004</v>
      </c>
      <c r="CL20" s="3">
        <f t="shared" ref="CL20" si="33">CK20+CL16</f>
        <v>68697961.216250002</v>
      </c>
      <c r="CN20" s="131"/>
      <c r="CQ20" s="2"/>
    </row>
    <row r="21" spans="1:95" x14ac:dyDescent="0.25">
      <c r="A21" s="20" t="s">
        <v>27</v>
      </c>
      <c r="B21" s="3" t="s">
        <v>138</v>
      </c>
      <c r="F21" s="3">
        <v>0</v>
      </c>
      <c r="G21" s="3">
        <f>F21-G33-G34</f>
        <v>0</v>
      </c>
      <c r="H21" s="3">
        <f t="shared" ref="H21:R21" si="34">G21-H33-H34</f>
        <v>0</v>
      </c>
      <c r="I21" s="3">
        <f t="shared" si="34"/>
        <v>0</v>
      </c>
      <c r="J21" s="3">
        <f t="shared" si="34"/>
        <v>0</v>
      </c>
      <c r="K21" s="3">
        <f t="shared" si="34"/>
        <v>0</v>
      </c>
      <c r="L21" s="3">
        <f t="shared" si="34"/>
        <v>0</v>
      </c>
      <c r="M21" s="3">
        <f t="shared" si="34"/>
        <v>0</v>
      </c>
      <c r="N21" s="3">
        <f t="shared" si="34"/>
        <v>0</v>
      </c>
      <c r="O21" s="3">
        <f t="shared" si="34"/>
        <v>0</v>
      </c>
      <c r="P21" s="3">
        <f t="shared" si="34"/>
        <v>0</v>
      </c>
      <c r="Q21" s="3">
        <f t="shared" si="34"/>
        <v>0</v>
      </c>
      <c r="R21" s="3">
        <f t="shared" si="34"/>
        <v>0</v>
      </c>
      <c r="T21" s="131"/>
      <c r="U21" s="3"/>
      <c r="Y21" s="20" t="s">
        <v>27</v>
      </c>
      <c r="Z21" s="3" t="s">
        <v>138</v>
      </c>
      <c r="AD21" s="128">
        <f>R21</f>
        <v>0</v>
      </c>
      <c r="AE21" s="3">
        <f>AD21-AE33-AE34</f>
        <v>0</v>
      </c>
      <c r="AF21" s="3">
        <f t="shared" ref="AF21" si="35">AE21-AF33-AF34</f>
        <v>-155.87598</v>
      </c>
      <c r="AG21" s="3">
        <f t="shared" ref="AG21" si="36">AF21-AG33-AG34</f>
        <v>-328.60365999999999</v>
      </c>
      <c r="AH21" s="3">
        <f t="shared" ref="AH21" si="37">AG21-AH33-AH34</f>
        <v>-502.07134000000002</v>
      </c>
      <c r="AI21" s="3">
        <f t="shared" ref="AI21" si="38">AH21-AI33-AI34</f>
        <v>-675.53902000000005</v>
      </c>
      <c r="AJ21" s="3">
        <f t="shared" ref="AJ21" si="39">AI21-AJ33-AJ34</f>
        <v>-849.00670000000002</v>
      </c>
      <c r="AK21" s="3">
        <f t="shared" ref="AK21" si="40">AJ21-AK33-AK34</f>
        <v>-1024.7643799999998</v>
      </c>
      <c r="AL21" s="3">
        <f t="shared" ref="AL21" si="41">AK21-AL33-AL34</f>
        <v>-2779.3199399999999</v>
      </c>
      <c r="AM21" s="3">
        <f t="shared" ref="AM21" si="42">AL21-AM33-AM34</f>
        <v>-5460.0055000000002</v>
      </c>
      <c r="AN21" s="3">
        <f t="shared" ref="AN21" si="43">AM21-AN33-AN34</f>
        <v>-8429.8010599999998</v>
      </c>
      <c r="AO21" s="3">
        <f t="shared" ref="AO21" si="44">AN21-AO33-AO34</f>
        <v>-21672.234451666664</v>
      </c>
      <c r="AP21" s="3">
        <f t="shared" ref="AP21" si="45">AO21-AP33-AP34</f>
        <v>-34936.437843333333</v>
      </c>
      <c r="AR21" s="131"/>
      <c r="AU21" s="2"/>
      <c r="AW21" s="20" t="s">
        <v>27</v>
      </c>
      <c r="AX21" s="3" t="s">
        <v>138</v>
      </c>
      <c r="BB21" s="3">
        <f>AP21</f>
        <v>-34936.437843333333</v>
      </c>
      <c r="BC21" s="3">
        <f>BB21-BC33-BC34</f>
        <v>-47549.567274999994</v>
      </c>
      <c r="BD21" s="3">
        <f t="shared" ref="BD21" si="46">BC21-BD33-BD34</f>
        <v>-63988.48781333334</v>
      </c>
      <c r="BE21" s="3">
        <f t="shared" ref="BE21" si="47">BD21-BE33-BE34</f>
        <v>-88487.262655000028</v>
      </c>
      <c r="BF21" s="3">
        <f t="shared" ref="BF21" si="48">BE21-BF33-BF34</f>
        <v>-123396.68810800003</v>
      </c>
      <c r="BG21" s="3">
        <f t="shared" ref="BG21" si="49">BF21-BG33-BG34</f>
        <v>-158335.49356100004</v>
      </c>
      <c r="BH21" s="3">
        <f t="shared" ref="BH21" si="50">BG21-BH33-BH34</f>
        <v>-195572.88946200005</v>
      </c>
      <c r="BI21" s="3">
        <f t="shared" ref="BI21" si="51">BH21-BI33-BI34</f>
        <v>-235893.41873600008</v>
      </c>
      <c r="BJ21" s="3">
        <f t="shared" ref="BJ21" si="52">BI21-BJ33-BJ34</f>
        <v>-282087.91222666675</v>
      </c>
      <c r="BK21" s="3">
        <f t="shared" ref="BK21" si="53">BJ21-BK33-BK34</f>
        <v>-328282.40571733337</v>
      </c>
      <c r="BL21" s="3">
        <f t="shared" ref="BL21" si="54">BK21-BL33-BL34</f>
        <v>-379292.21870600001</v>
      </c>
      <c r="BM21" s="3">
        <f t="shared" ref="BM21" si="55">BL21-BM33-BM34</f>
        <v>-454297.121308</v>
      </c>
      <c r="BN21" s="3">
        <f t="shared" ref="BN21" si="56">BM21-BN33-BN34</f>
        <v>-530800.52390999999</v>
      </c>
      <c r="BP21" s="131"/>
      <c r="BS21" s="2"/>
      <c r="BU21" s="20" t="s">
        <v>27</v>
      </c>
      <c r="BV21" s="3" t="s">
        <v>138</v>
      </c>
      <c r="BZ21" s="3">
        <f>BN21</f>
        <v>-530800.52390999999</v>
      </c>
      <c r="CA21" s="3">
        <f>BZ21-CA33-CA34</f>
        <v>-621776.11747629172</v>
      </c>
      <c r="CB21" s="3">
        <f t="shared" ref="CB21" si="57">CA21-CB33-CB34</f>
        <v>-719653.61226291687</v>
      </c>
      <c r="CC21" s="3">
        <f t="shared" ref="CC21" si="58">CB21-CC33-CC34</f>
        <v>-818443.48836154188</v>
      </c>
      <c r="CD21" s="3">
        <f t="shared" ref="CD21" si="59">CC21-CD33-CD34</f>
        <v>-923191.98937016691</v>
      </c>
      <c r="CE21" s="3">
        <f t="shared" ref="CE21" si="60">CD21-CE33-CE34</f>
        <v>-1028310.4837121252</v>
      </c>
      <c r="CF21" s="3">
        <f t="shared" ref="CF21" si="61">CE21-CF33-CF34</f>
        <v>-1133798.9813874171</v>
      </c>
      <c r="CG21" s="3">
        <f t="shared" ref="CG21" si="62">CF21-CG33-CG34</f>
        <v>-1239971.9857293754</v>
      </c>
      <c r="CH21" s="3">
        <f t="shared" ref="CH21" si="63">CG21-CH33-CH34</f>
        <v>-1346699.9900713337</v>
      </c>
      <c r="CI21" s="3">
        <f t="shared" ref="CI21" si="64">CH21-CI33-CI34</f>
        <v>-1454167.9910799589</v>
      </c>
      <c r="CJ21" s="3">
        <f t="shared" ref="CJ21" si="65">CI21-CJ33-CJ34</f>
        <v>-1575310.9788922505</v>
      </c>
      <c r="CK21" s="3">
        <f t="shared" ref="CK21" si="66">CJ21-CK33-CK34</f>
        <v>-1697193.9633712089</v>
      </c>
      <c r="CL21" s="3">
        <f t="shared" ref="CL21" si="67">CK21-CL33-CL34</f>
        <v>-1819812.0503835005</v>
      </c>
      <c r="CN21" s="131"/>
      <c r="CQ21" s="2"/>
    </row>
    <row r="22" spans="1:95" x14ac:dyDescent="0.25">
      <c r="A22" s="21" t="s">
        <v>28</v>
      </c>
      <c r="B22" s="14" t="s">
        <v>16</v>
      </c>
      <c r="C22" s="14"/>
      <c r="D22" s="14"/>
      <c r="E22" s="14"/>
      <c r="F22" s="6">
        <v>0</v>
      </c>
      <c r="G22" s="6">
        <f>F22+G15-G16</f>
        <v>0</v>
      </c>
      <c r="H22" s="6">
        <f t="shared" ref="H22:R22" si="68">G22+H15-H16</f>
        <v>0</v>
      </c>
      <c r="I22" s="6">
        <f t="shared" si="68"/>
        <v>0</v>
      </c>
      <c r="J22" s="6">
        <f t="shared" si="68"/>
        <v>0</v>
      </c>
      <c r="K22" s="6">
        <f t="shared" si="68"/>
        <v>13652.689999999999</v>
      </c>
      <c r="L22" s="6">
        <f t="shared" si="68"/>
        <v>39135.119999999995</v>
      </c>
      <c r="M22" s="6">
        <f t="shared" si="68"/>
        <v>209895.97</v>
      </c>
      <c r="N22" s="6">
        <f t="shared" si="68"/>
        <v>582930.40999999992</v>
      </c>
      <c r="O22" s="6">
        <f t="shared" si="68"/>
        <v>1349801.96</v>
      </c>
      <c r="P22" s="6">
        <f t="shared" si="68"/>
        <v>1984609.3199999998</v>
      </c>
      <c r="Q22" s="6">
        <f t="shared" si="68"/>
        <v>3075000.6300000022</v>
      </c>
      <c r="R22" s="6">
        <f t="shared" si="68"/>
        <v>3798471.2800000021</v>
      </c>
      <c r="T22" s="131"/>
      <c r="U22" s="3"/>
      <c r="Y22" s="21" t="s">
        <v>28</v>
      </c>
      <c r="Z22" s="14" t="s">
        <v>16</v>
      </c>
      <c r="AA22" s="14"/>
      <c r="AB22" s="14"/>
      <c r="AC22" s="14"/>
      <c r="AD22" s="129">
        <f>R22</f>
        <v>3798471.2800000021</v>
      </c>
      <c r="AE22" s="6">
        <f>AD22+AE15-AE16</f>
        <v>4552932.0400000019</v>
      </c>
      <c r="AF22" s="6">
        <f t="shared" ref="AF22" si="69">AE22+AF15-AF16</f>
        <v>5669273.3300000019</v>
      </c>
      <c r="AG22" s="6">
        <f t="shared" ref="AG22" si="70">AF22+AG15-AG16</f>
        <v>7191805.7300000032</v>
      </c>
      <c r="AH22" s="6">
        <f t="shared" ref="AH22" si="71">AG22+AH15-AH16</f>
        <v>8372210.7000000039</v>
      </c>
      <c r="AI22" s="6">
        <f t="shared" ref="AI22" si="72">AH22+AI15-AI16</f>
        <v>10435503.250000004</v>
      </c>
      <c r="AJ22" s="6">
        <f t="shared" ref="AJ22" si="73">AI22+AJ15-AJ16</f>
        <v>11983440.000000004</v>
      </c>
      <c r="AK22" s="6">
        <f t="shared" ref="AK22" si="74">AJ22+AK15-AK16</f>
        <v>12548980.590000005</v>
      </c>
      <c r="AL22" s="6">
        <f t="shared" ref="AL22" si="75">AK22+AL15-AL16</f>
        <v>13867075.270000005</v>
      </c>
      <c r="AM22" s="6">
        <f t="shared" ref="AM22" si="76">AL22+AM15-AM16</f>
        <v>14998691.810000004</v>
      </c>
      <c r="AN22" s="6">
        <f t="shared" ref="AN22" si="77">AM22+AN15-AN16</f>
        <v>13022963.850000001</v>
      </c>
      <c r="AO22" s="6">
        <f t="shared" ref="AO22" si="78">AN22+AO15-AO16</f>
        <v>15038057.790000001</v>
      </c>
      <c r="AP22" s="6">
        <f t="shared" ref="AP22" si="79">AO22+AP15-AP16</f>
        <v>16222517.040000001</v>
      </c>
      <c r="AR22" s="131"/>
      <c r="AU22" s="2"/>
      <c r="AW22" s="21" t="s">
        <v>28</v>
      </c>
      <c r="AX22" s="14" t="s">
        <v>16</v>
      </c>
      <c r="AY22" s="14"/>
      <c r="AZ22" s="14"/>
      <c r="BA22" s="14"/>
      <c r="BB22" s="6">
        <f>AP22</f>
        <v>16222517.040000001</v>
      </c>
      <c r="BC22" s="6">
        <f>BB22+BC15-BC16</f>
        <v>14482094.17</v>
      </c>
      <c r="BD22" s="6">
        <f t="shared" ref="BD22" si="80">BC22+BD15-BD16</f>
        <v>10379894.469999999</v>
      </c>
      <c r="BE22" s="6">
        <f t="shared" ref="BE22" si="81">BD22+BE15-BE16</f>
        <v>6954197.9149999991</v>
      </c>
      <c r="BF22" s="6">
        <f t="shared" ref="BF22" si="82">BE22+BF15-BF16</f>
        <v>11359854.713749999</v>
      </c>
      <c r="BG22" s="6">
        <f t="shared" ref="BG22" si="83">BF22+BG15-BG16</f>
        <v>12554300.908749999</v>
      </c>
      <c r="BH22" s="6">
        <f t="shared" ref="BH22" si="84">BG22+BH15-BH16</f>
        <v>13455656.163749998</v>
      </c>
      <c r="BI22" s="6">
        <f t="shared" ref="BI22" si="85">BH22+BI15-BI16</f>
        <v>13566231.603749998</v>
      </c>
      <c r="BJ22" s="6">
        <f t="shared" ref="BJ22" si="86">BI22+BJ15-BJ16</f>
        <v>15951057.273749998</v>
      </c>
      <c r="BK22" s="6">
        <f t="shared" ref="BK22" si="87">BJ22+BK15-BK16</f>
        <v>16337322.696249999</v>
      </c>
      <c r="BL22" s="6">
        <f t="shared" ref="BL22" si="88">BK22+BL15-BL16</f>
        <v>14671585.206249997</v>
      </c>
      <c r="BM22" s="6">
        <f t="shared" ref="BM22" si="89">BL22+BM15-BM16</f>
        <v>15900984.236249996</v>
      </c>
      <c r="BN22" s="6">
        <f t="shared" ref="BN22" si="90">BM22+BN15-BN16</f>
        <v>10048176.909999998</v>
      </c>
      <c r="BP22" s="131"/>
      <c r="BS22" s="2"/>
      <c r="BU22" s="21" t="s">
        <v>28</v>
      </c>
      <c r="BV22" s="14" t="s">
        <v>16</v>
      </c>
      <c r="BW22" s="14"/>
      <c r="BX22" s="14"/>
      <c r="BY22" s="14"/>
      <c r="BZ22" s="6">
        <f>BN22</f>
        <v>10048176.909999998</v>
      </c>
      <c r="CA22" s="6">
        <f>BZ22+CA15-CA16</f>
        <v>7747418.4399999985</v>
      </c>
      <c r="CB22" s="6">
        <f t="shared" ref="CB22" si="91">CA22+CB15-CB16</f>
        <v>9344235.7199999969</v>
      </c>
      <c r="CC22" s="6">
        <f t="shared" ref="CC22" si="92">CB22+CC15-CC16</f>
        <v>8603358.6199999973</v>
      </c>
      <c r="CD22" s="6">
        <f t="shared" ref="CD22" si="93">CC22+CD15-CD16</f>
        <v>11303358.619999997</v>
      </c>
      <c r="CE22" s="6">
        <f t="shared" ref="CE22" si="94">CD22+CE15-CE16</f>
        <v>14003358.619999997</v>
      </c>
      <c r="CF22" s="6">
        <f t="shared" ref="CF22" si="95">CE22+CF15-CF16</f>
        <v>16456837.619999997</v>
      </c>
      <c r="CG22" s="6">
        <f t="shared" ref="CG22" si="96">CF22+CG15-CG16</f>
        <v>18735629.619999997</v>
      </c>
      <c r="CH22" s="6">
        <f t="shared" ref="CH22" si="97">CG22+CH15-CH16</f>
        <v>21167962.619999997</v>
      </c>
      <c r="CI22" s="6">
        <f t="shared" ref="CI22" si="98">CH22+CI15-CI16</f>
        <v>17048271.649999999</v>
      </c>
      <c r="CJ22" s="6">
        <f t="shared" ref="CJ22" si="99">CI22+CJ15-CJ16</f>
        <v>19381103.649999999</v>
      </c>
      <c r="CK22" s="6">
        <f t="shared" ref="CK22" si="100">CJ22+CK15-CK16</f>
        <v>21628848.649999999</v>
      </c>
      <c r="CL22" s="6">
        <f t="shared" ref="CL22" si="101">CK22+CL15-CL16</f>
        <v>15403422.999999998</v>
      </c>
      <c r="CN22" s="131"/>
      <c r="CQ22" s="2"/>
    </row>
    <row r="23" spans="1:95" x14ac:dyDescent="0.25">
      <c r="A23" s="21" t="s">
        <v>29</v>
      </c>
      <c r="B23" s="14" t="s">
        <v>17</v>
      </c>
      <c r="C23" s="14"/>
      <c r="D23" s="14"/>
      <c r="E23" s="14"/>
      <c r="F23" s="129">
        <f>F20+F21+F22</f>
        <v>0</v>
      </c>
      <c r="G23" s="22">
        <f t="shared" ref="G23:R23" si="102">G20+G21+G22</f>
        <v>0</v>
      </c>
      <c r="H23" s="22">
        <f t="shared" si="102"/>
        <v>0</v>
      </c>
      <c r="I23" s="22">
        <f t="shared" si="102"/>
        <v>0</v>
      </c>
      <c r="J23" s="22">
        <f t="shared" si="102"/>
        <v>0</v>
      </c>
      <c r="K23" s="22">
        <f t="shared" si="102"/>
        <v>13652.689999999999</v>
      </c>
      <c r="L23" s="22">
        <f t="shared" si="102"/>
        <v>39135.119999999995</v>
      </c>
      <c r="M23" s="22">
        <f t="shared" si="102"/>
        <v>209895.97</v>
      </c>
      <c r="N23" s="22">
        <f t="shared" si="102"/>
        <v>582930.40999999992</v>
      </c>
      <c r="O23" s="22">
        <f t="shared" si="102"/>
        <v>1349801.96</v>
      </c>
      <c r="P23" s="22">
        <f t="shared" si="102"/>
        <v>1984609.3199999998</v>
      </c>
      <c r="Q23" s="22">
        <f t="shared" si="102"/>
        <v>3075000.6300000022</v>
      </c>
      <c r="R23" s="22">
        <f t="shared" si="102"/>
        <v>3798471.2800000021</v>
      </c>
      <c r="T23" s="131"/>
      <c r="U23" s="3"/>
      <c r="Y23" s="21" t="s">
        <v>29</v>
      </c>
      <c r="Z23" s="14" t="s">
        <v>17</v>
      </c>
      <c r="AA23" s="14"/>
      <c r="AB23" s="14"/>
      <c r="AC23" s="14"/>
      <c r="AD23" s="130">
        <f>AD20+AD21+AD22</f>
        <v>3798471.2800000021</v>
      </c>
      <c r="AE23" s="22">
        <f t="shared" ref="AE23:AP23" si="103">AE20+AE21+AE22</f>
        <v>4653070.0700000022</v>
      </c>
      <c r="AF23" s="22">
        <f t="shared" si="103"/>
        <v>5780222.7640200015</v>
      </c>
      <c r="AG23" s="22">
        <f t="shared" si="103"/>
        <v>7302955.2363400031</v>
      </c>
      <c r="AH23" s="22">
        <f t="shared" si="103"/>
        <v>8483186.738660004</v>
      </c>
      <c r="AI23" s="22">
        <f t="shared" si="103"/>
        <v>10546305.820980003</v>
      </c>
      <c r="AJ23" s="22">
        <f t="shared" si="103"/>
        <v>12095214.303300004</v>
      </c>
      <c r="AK23" s="22">
        <f t="shared" si="103"/>
        <v>12896405.255620005</v>
      </c>
      <c r="AL23" s="22">
        <f t="shared" si="103"/>
        <v>14290617.600060005</v>
      </c>
      <c r="AM23" s="22">
        <f t="shared" si="103"/>
        <v>15560553.424500003</v>
      </c>
      <c r="AN23" s="22">
        <f t="shared" si="103"/>
        <v>17675913.818940002</v>
      </c>
      <c r="AO23" s="101">
        <f t="shared" si="103"/>
        <v>19682128.145548336</v>
      </c>
      <c r="AP23" s="101">
        <f t="shared" si="103"/>
        <v>21108607.332156669</v>
      </c>
      <c r="AR23" s="131"/>
      <c r="AU23" s="2"/>
      <c r="AW23" s="21" t="s">
        <v>29</v>
      </c>
      <c r="AX23" s="14" t="s">
        <v>17</v>
      </c>
      <c r="AY23" s="14"/>
      <c r="AZ23" s="14"/>
      <c r="BA23" s="14"/>
      <c r="BB23" s="129">
        <f>BB20+BB21+BB22</f>
        <v>21108607.332156669</v>
      </c>
      <c r="BC23" s="22">
        <f t="shared" ref="BC23:BN23" si="104">BC20+BC21+BC22</f>
        <v>21423567.732725002</v>
      </c>
      <c r="BD23" s="22">
        <f t="shared" si="104"/>
        <v>21661614.812186666</v>
      </c>
      <c r="BE23" s="22">
        <f t="shared" si="104"/>
        <v>23838794.662345</v>
      </c>
      <c r="BF23" s="22">
        <f t="shared" si="104"/>
        <v>28219071.205642</v>
      </c>
      <c r="BG23" s="22">
        <f t="shared" si="104"/>
        <v>30619644.585189</v>
      </c>
      <c r="BH23" s="22">
        <f t="shared" si="104"/>
        <v>33150324.574287996</v>
      </c>
      <c r="BI23" s="22">
        <f t="shared" si="104"/>
        <v>36395694.985013999</v>
      </c>
      <c r="BJ23" s="22">
        <f t="shared" si="104"/>
        <v>38734326.161523335</v>
      </c>
      <c r="BK23" s="22">
        <f t="shared" si="104"/>
        <v>41677270.470532671</v>
      </c>
      <c r="BL23" s="22">
        <f t="shared" si="104"/>
        <v>49597509.967544004</v>
      </c>
      <c r="BM23" s="22">
        <f t="shared" si="104"/>
        <v>51561904.094942003</v>
      </c>
      <c r="BN23" s="22">
        <f t="shared" si="104"/>
        <v>53455400.692340001</v>
      </c>
      <c r="BP23" s="131"/>
      <c r="BS23" s="2"/>
      <c r="BU23" s="21" t="s">
        <v>29</v>
      </c>
      <c r="BV23" s="14" t="s">
        <v>17</v>
      </c>
      <c r="BW23" s="14"/>
      <c r="BX23" s="14"/>
      <c r="BY23" s="14"/>
      <c r="BZ23" s="129">
        <f>BZ20+BZ21+BZ22</f>
        <v>53455400.692340001</v>
      </c>
      <c r="CA23" s="22">
        <f>CA20+CA21+CA22</f>
        <v>54794425.09877371</v>
      </c>
      <c r="CB23" s="22">
        <f t="shared" ref="CB23:CL23" si="105">CB20+CB21+CB22</f>
        <v>56786547.603987083</v>
      </c>
      <c r="CC23" s="22">
        <f t="shared" si="105"/>
        <v>59167757.727888457</v>
      </c>
      <c r="CD23" s="22">
        <f t="shared" si="105"/>
        <v>61963009.226879835</v>
      </c>
      <c r="CE23" s="22">
        <f t="shared" si="105"/>
        <v>64757890.732537881</v>
      </c>
      <c r="CF23" s="22">
        <f t="shared" si="105"/>
        <v>67475881.234862596</v>
      </c>
      <c r="CG23" s="22">
        <f t="shared" si="105"/>
        <v>69948500.230520636</v>
      </c>
      <c r="CH23" s="22">
        <f t="shared" si="105"/>
        <v>72674105.226178676</v>
      </c>
      <c r="CI23" s="22">
        <f t="shared" si="105"/>
        <v>75838827.225170046</v>
      </c>
      <c r="CJ23" s="22">
        <f t="shared" si="105"/>
        <v>78450516.237357751</v>
      </c>
      <c r="CK23" s="22">
        <f t="shared" si="105"/>
        <v>80973730.252878785</v>
      </c>
      <c r="CL23" s="22">
        <f t="shared" si="105"/>
        <v>82281572.165866494</v>
      </c>
      <c r="CN23" s="131"/>
      <c r="CQ23" s="2"/>
    </row>
    <row r="24" spans="1:95" x14ac:dyDescent="0.25">
      <c r="A24" s="20"/>
      <c r="G24" s="131">
        <v>0</v>
      </c>
      <c r="H24" s="131">
        <v>0</v>
      </c>
      <c r="I24" s="131">
        <v>0</v>
      </c>
      <c r="J24" s="131">
        <v>0</v>
      </c>
      <c r="K24" s="131">
        <v>0</v>
      </c>
      <c r="L24" s="131">
        <v>0</v>
      </c>
      <c r="M24" s="131"/>
      <c r="N24" s="131"/>
      <c r="O24" s="131"/>
      <c r="P24" s="131"/>
      <c r="Q24" s="131"/>
      <c r="R24" s="131"/>
      <c r="T24" s="131"/>
      <c r="U24" s="3"/>
      <c r="Y24" s="20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R24" s="131"/>
      <c r="AU24" s="2"/>
      <c r="AW24" s="20"/>
      <c r="BP24" s="131"/>
      <c r="BS24" s="2"/>
      <c r="BU24" s="20"/>
      <c r="CN24" s="131"/>
      <c r="CQ24" s="2"/>
    </row>
    <row r="25" spans="1:95" ht="18.75" x14ac:dyDescent="0.3">
      <c r="A25" s="20" t="s">
        <v>30</v>
      </c>
      <c r="B25" s="3" t="s">
        <v>18</v>
      </c>
      <c r="G25" s="3">
        <f>ROUND((+F23+G23)/2,0)</f>
        <v>0</v>
      </c>
      <c r="H25" s="3">
        <f t="shared" ref="H25:R25" si="106">ROUND((+G23+H23)/2,0)</f>
        <v>0</v>
      </c>
      <c r="I25" s="3">
        <f t="shared" si="106"/>
        <v>0</v>
      </c>
      <c r="J25" s="3">
        <f t="shared" si="106"/>
        <v>0</v>
      </c>
      <c r="K25" s="3">
        <f t="shared" si="106"/>
        <v>6826</v>
      </c>
      <c r="L25" s="3">
        <f t="shared" si="106"/>
        <v>26394</v>
      </c>
      <c r="M25" s="3">
        <f t="shared" si="106"/>
        <v>124516</v>
      </c>
      <c r="N25" s="3">
        <f t="shared" si="106"/>
        <v>396413</v>
      </c>
      <c r="O25" s="3">
        <f t="shared" si="106"/>
        <v>966366</v>
      </c>
      <c r="P25" s="3">
        <f t="shared" si="106"/>
        <v>1667206</v>
      </c>
      <c r="Q25" s="3">
        <f t="shared" si="106"/>
        <v>2529805</v>
      </c>
      <c r="R25" s="3">
        <f t="shared" si="106"/>
        <v>3436736</v>
      </c>
      <c r="U25" s="3"/>
      <c r="V25" s="132"/>
      <c r="Y25" s="20" t="s">
        <v>30</v>
      </c>
      <c r="Z25" s="3" t="s">
        <v>18</v>
      </c>
      <c r="AE25" s="3">
        <f>ROUND((+AD23+AE23)/2,0)</f>
        <v>4225771</v>
      </c>
      <c r="AF25" s="3">
        <f t="shared" ref="AF25" si="107">ROUND((+AE23+AF23)/2,0)</f>
        <v>5216646</v>
      </c>
      <c r="AG25" s="3">
        <f t="shared" ref="AG25" si="108">ROUND((+AF23+AG23)/2,0)</f>
        <v>6541589</v>
      </c>
      <c r="AH25" s="3">
        <f t="shared" ref="AH25" si="109">ROUND((+AG23+AH23)/2,0)</f>
        <v>7893071</v>
      </c>
      <c r="AI25" s="3">
        <f t="shared" ref="AI25" si="110">ROUND((+AH23+AI23)/2,0)</f>
        <v>9514746</v>
      </c>
      <c r="AJ25" s="3">
        <f t="shared" ref="AJ25" si="111">ROUND((+AI23+AJ23)/2,0)</f>
        <v>11320760</v>
      </c>
      <c r="AK25" s="3">
        <f t="shared" ref="AK25" si="112">ROUND((+AJ23+AK23)/2,0)</f>
        <v>12495810</v>
      </c>
      <c r="AL25" s="3">
        <f t="shared" ref="AL25" si="113">ROUND((+AK23+AL23)/2,0)</f>
        <v>13593511</v>
      </c>
      <c r="AM25" s="3">
        <f t="shared" ref="AM25" si="114">ROUND((+AL23+AM23)/2,0)</f>
        <v>14925586</v>
      </c>
      <c r="AN25" s="3">
        <f t="shared" ref="AN25" si="115">ROUND((+AM23+AN23)/2,0)</f>
        <v>16618234</v>
      </c>
      <c r="AO25" s="3">
        <f t="shared" ref="AO25" si="116">ROUND((+AN23+AO23)/2,0)</f>
        <v>18679021</v>
      </c>
      <c r="AP25" s="3">
        <f t="shared" ref="AP25" si="117">ROUND((+AO23+AP23)/2,0)</f>
        <v>20395368</v>
      </c>
      <c r="AU25" s="2"/>
      <c r="AW25" s="20" t="s">
        <v>30</v>
      </c>
      <c r="AX25" s="3" t="s">
        <v>18</v>
      </c>
      <c r="BC25" s="3">
        <f>ROUND((+BB23+BC23)/2,0)</f>
        <v>21266088</v>
      </c>
      <c r="BD25" s="3">
        <f t="shared" ref="BD25" si="118">ROUND((+BC23+BD23)/2,0)</f>
        <v>21542591</v>
      </c>
      <c r="BE25" s="3">
        <f t="shared" ref="BE25" si="119">ROUND((+BD23+BE23)/2,0)</f>
        <v>22750205</v>
      </c>
      <c r="BF25" s="3">
        <f t="shared" ref="BF25" si="120">ROUND((+BE23+BF23)/2,0)</f>
        <v>26028933</v>
      </c>
      <c r="BG25" s="3">
        <f t="shared" ref="BG25" si="121">ROUND((+BF23+BG23)/2,0)</f>
        <v>29419358</v>
      </c>
      <c r="BH25" s="3">
        <f t="shared" ref="BH25" si="122">ROUND((+BG23+BH23)/2,0)</f>
        <v>31884985</v>
      </c>
      <c r="BI25" s="3">
        <f t="shared" ref="BI25" si="123">ROUND((+BH23+BI23)/2,0)</f>
        <v>34773010</v>
      </c>
      <c r="BJ25" s="3">
        <f t="shared" ref="BJ25" si="124">ROUND((+BI23+BJ23)/2,0)</f>
        <v>37565011</v>
      </c>
      <c r="BK25" s="3">
        <f t="shared" ref="BK25" si="125">ROUND((+BJ23+BK23)/2,0)</f>
        <v>40205798</v>
      </c>
      <c r="BL25" s="3">
        <f t="shared" ref="BL25" si="126">ROUND((+BK23+BL23)/2,0)</f>
        <v>45637390</v>
      </c>
      <c r="BM25" s="3">
        <f t="shared" ref="BM25" si="127">ROUND((+BL23+BM23)/2,0)</f>
        <v>50579707</v>
      </c>
      <c r="BN25" s="3">
        <f t="shared" ref="BN25" si="128">ROUND((+BM23+BN23)/2,0)</f>
        <v>52508652</v>
      </c>
      <c r="BS25" s="2"/>
      <c r="BU25" s="20" t="s">
        <v>30</v>
      </c>
      <c r="BV25" s="3" t="s">
        <v>18</v>
      </c>
      <c r="CA25" s="3">
        <f>ROUND((+BZ23+CA23)/2,0)</f>
        <v>54124913</v>
      </c>
      <c r="CB25" s="3">
        <f t="shared" ref="CB25" si="129">ROUND((+CA23+CB23)/2,0)</f>
        <v>55790486</v>
      </c>
      <c r="CC25" s="3">
        <f t="shared" ref="CC25" si="130">ROUND((+CB23+CC23)/2,0)</f>
        <v>57977153</v>
      </c>
      <c r="CD25" s="3">
        <f t="shared" ref="CD25" si="131">ROUND((+CC23+CD23)/2,0)</f>
        <v>60565383</v>
      </c>
      <c r="CE25" s="3">
        <f t="shared" ref="CE25" si="132">ROUND((+CD23+CE23)/2,0)</f>
        <v>63360450</v>
      </c>
      <c r="CF25" s="3">
        <f t="shared" ref="CF25" si="133">ROUND((+CE23+CF23)/2,0)</f>
        <v>66116886</v>
      </c>
      <c r="CG25" s="3">
        <f t="shared" ref="CG25" si="134">ROUND((+CF23+CG23)/2,0)</f>
        <v>68712191</v>
      </c>
      <c r="CH25" s="3">
        <f t="shared" ref="CH25" si="135">ROUND((+CG23+CH23)/2,0)</f>
        <v>71311303</v>
      </c>
      <c r="CI25" s="3">
        <f t="shared" ref="CI25" si="136">ROUND((+CH23+CI23)/2,0)</f>
        <v>74256466</v>
      </c>
      <c r="CJ25" s="3">
        <f t="shared" ref="CJ25" si="137">ROUND((+CI23+CJ23)/2,0)</f>
        <v>77144672</v>
      </c>
      <c r="CK25" s="3">
        <f t="shared" ref="CK25" si="138">ROUND((+CJ23+CK23)/2,0)</f>
        <v>79712123</v>
      </c>
      <c r="CL25" s="3">
        <f t="shared" ref="CL25" si="139">ROUND((+CK23+CL23)/2,0)</f>
        <v>81627651</v>
      </c>
      <c r="CQ25" s="2"/>
    </row>
    <row r="26" spans="1:95" ht="18.75" x14ac:dyDescent="0.3">
      <c r="A26" s="20"/>
      <c r="T26" s="131"/>
      <c r="U26" s="3"/>
      <c r="V26" s="132"/>
      <c r="Y26" s="20"/>
      <c r="AR26" s="131"/>
      <c r="AU26" s="2"/>
      <c r="AW26" s="20"/>
      <c r="BP26" s="131"/>
      <c r="BS26" s="2"/>
      <c r="BU26" s="20"/>
      <c r="CN26" s="131"/>
      <c r="CQ26" s="2"/>
    </row>
    <row r="27" spans="1:95" ht="18.75" x14ac:dyDescent="0.3">
      <c r="A27" s="20" t="s">
        <v>31</v>
      </c>
      <c r="B27" s="3" t="s">
        <v>19</v>
      </c>
      <c r="G27" s="133">
        <v>1</v>
      </c>
      <c r="H27" s="133">
        <v>2</v>
      </c>
      <c r="I27" s="133">
        <v>3</v>
      </c>
      <c r="J27" s="133">
        <v>4</v>
      </c>
      <c r="K27" s="133">
        <v>5</v>
      </c>
      <c r="L27" s="133">
        <v>6</v>
      </c>
      <c r="M27" s="133">
        <v>7</v>
      </c>
      <c r="N27" s="133">
        <v>8</v>
      </c>
      <c r="O27" s="133">
        <v>9</v>
      </c>
      <c r="P27" s="133">
        <v>10</v>
      </c>
      <c r="Q27" s="133">
        <v>11</v>
      </c>
      <c r="R27" s="133">
        <v>12</v>
      </c>
      <c r="S27" s="133"/>
      <c r="T27" s="131"/>
      <c r="U27" s="3"/>
      <c r="V27" s="132"/>
      <c r="Y27" s="20" t="s">
        <v>31</v>
      </c>
      <c r="Z27" s="3" t="s">
        <v>19</v>
      </c>
      <c r="AE27" s="133">
        <v>1</v>
      </c>
      <c r="AF27" s="133">
        <v>2</v>
      </c>
      <c r="AG27" s="133">
        <v>3</v>
      </c>
      <c r="AH27" s="133">
        <v>4</v>
      </c>
      <c r="AI27" s="133">
        <v>5</v>
      </c>
      <c r="AJ27" s="133">
        <v>6</v>
      </c>
      <c r="AK27" s="133">
        <v>7</v>
      </c>
      <c r="AL27" s="133">
        <v>8</v>
      </c>
      <c r="AM27" s="133">
        <v>9</v>
      </c>
      <c r="AN27" s="133">
        <v>10</v>
      </c>
      <c r="AO27" s="133">
        <v>11</v>
      </c>
      <c r="AP27" s="133">
        <v>12</v>
      </c>
      <c r="AQ27" s="133"/>
      <c r="AR27" s="131"/>
      <c r="AU27" s="2"/>
      <c r="AW27" s="20" t="s">
        <v>31</v>
      </c>
      <c r="AX27" s="3" t="s">
        <v>19</v>
      </c>
      <c r="BC27" s="133">
        <v>1</v>
      </c>
      <c r="BD27" s="133">
        <v>2</v>
      </c>
      <c r="BE27" s="133">
        <v>3</v>
      </c>
      <c r="BF27" s="133">
        <v>4</v>
      </c>
      <c r="BG27" s="133">
        <v>5</v>
      </c>
      <c r="BH27" s="133">
        <v>6</v>
      </c>
      <c r="BI27" s="133">
        <v>7</v>
      </c>
      <c r="BJ27" s="133">
        <v>8</v>
      </c>
      <c r="BK27" s="133">
        <v>9</v>
      </c>
      <c r="BL27" s="133">
        <v>10</v>
      </c>
      <c r="BM27" s="133">
        <v>11</v>
      </c>
      <c r="BN27" s="133">
        <v>12</v>
      </c>
      <c r="BO27" s="133"/>
      <c r="BP27" s="131"/>
      <c r="BS27" s="2"/>
      <c r="BU27" s="20" t="s">
        <v>31</v>
      </c>
      <c r="BV27" s="3" t="s">
        <v>19</v>
      </c>
      <c r="CA27" s="133">
        <v>1</v>
      </c>
      <c r="CB27" s="133">
        <v>2</v>
      </c>
      <c r="CC27" s="133">
        <v>3</v>
      </c>
      <c r="CD27" s="133">
        <v>4</v>
      </c>
      <c r="CE27" s="133">
        <v>5</v>
      </c>
      <c r="CF27" s="133">
        <v>6</v>
      </c>
      <c r="CG27" s="133">
        <v>7</v>
      </c>
      <c r="CH27" s="133">
        <v>8</v>
      </c>
      <c r="CI27" s="133">
        <v>9</v>
      </c>
      <c r="CJ27" s="133">
        <v>10</v>
      </c>
      <c r="CK27" s="133">
        <v>11</v>
      </c>
      <c r="CL27" s="133">
        <v>12</v>
      </c>
      <c r="CM27" s="133"/>
      <c r="CN27" s="131"/>
      <c r="CQ27" s="2"/>
    </row>
    <row r="28" spans="1:95" ht="18.75" x14ac:dyDescent="0.3">
      <c r="A28" s="21"/>
      <c r="B28" s="14" t="s">
        <v>105</v>
      </c>
      <c r="C28" s="14"/>
      <c r="D28" s="14"/>
      <c r="E28" s="14"/>
      <c r="F28" s="14"/>
      <c r="G28" s="14">
        <f t="shared" ref="G28:R28" si="140">ROUND(+G25*(G62/12),0)</f>
        <v>0</v>
      </c>
      <c r="H28" s="14">
        <f t="shared" si="140"/>
        <v>0</v>
      </c>
      <c r="I28" s="14">
        <f t="shared" si="140"/>
        <v>0</v>
      </c>
      <c r="J28" s="14">
        <f t="shared" si="140"/>
        <v>0</v>
      </c>
      <c r="K28" s="14">
        <f t="shared" si="140"/>
        <v>34</v>
      </c>
      <c r="L28" s="14">
        <f t="shared" si="140"/>
        <v>131</v>
      </c>
      <c r="M28" s="14">
        <f t="shared" si="140"/>
        <v>624</v>
      </c>
      <c r="N28" s="14">
        <f t="shared" si="140"/>
        <v>1985</v>
      </c>
      <c r="O28" s="14">
        <f t="shared" si="140"/>
        <v>4840</v>
      </c>
      <c r="P28" s="14">
        <f t="shared" si="140"/>
        <v>8349</v>
      </c>
      <c r="Q28" s="14">
        <f t="shared" si="140"/>
        <v>12669</v>
      </c>
      <c r="R28" s="14">
        <f t="shared" si="140"/>
        <v>17211</v>
      </c>
      <c r="S28" s="14">
        <f>SUM(G28:R28)</f>
        <v>45843</v>
      </c>
      <c r="U28" s="131"/>
      <c r="V28" s="132"/>
      <c r="Y28" s="21"/>
      <c r="Z28" s="14" t="s">
        <v>105</v>
      </c>
      <c r="AA28" s="14"/>
      <c r="AB28" s="14"/>
      <c r="AC28" s="14"/>
      <c r="AD28" s="14"/>
      <c r="AE28" s="14">
        <f t="shared" ref="AE28:AP28" si="141">ROUND(+AE25*(AE62/12),0)</f>
        <v>21627</v>
      </c>
      <c r="AF28" s="14">
        <f t="shared" si="141"/>
        <v>26699</v>
      </c>
      <c r="AG28" s="14">
        <f t="shared" si="141"/>
        <v>33480</v>
      </c>
      <c r="AH28" s="14">
        <f t="shared" si="141"/>
        <v>40397</v>
      </c>
      <c r="AI28" s="14">
        <f t="shared" si="141"/>
        <v>48696</v>
      </c>
      <c r="AJ28" s="14">
        <f t="shared" si="141"/>
        <v>57940</v>
      </c>
      <c r="AK28" s="14">
        <f t="shared" si="141"/>
        <v>63954</v>
      </c>
      <c r="AL28" s="14">
        <f t="shared" si="141"/>
        <v>69572</v>
      </c>
      <c r="AM28" s="14">
        <f t="shared" si="141"/>
        <v>76389</v>
      </c>
      <c r="AN28" s="14">
        <f t="shared" si="141"/>
        <v>85052</v>
      </c>
      <c r="AO28" s="14">
        <f t="shared" si="141"/>
        <v>95599</v>
      </c>
      <c r="AP28" s="14">
        <f t="shared" si="141"/>
        <v>104383</v>
      </c>
      <c r="AQ28" s="14">
        <f>SUM(AE28:AP28)</f>
        <v>723788</v>
      </c>
      <c r="AS28" s="131"/>
      <c r="AU28" s="2"/>
      <c r="AW28" s="21"/>
      <c r="AX28" s="14" t="s">
        <v>568</v>
      </c>
      <c r="AY28" s="14"/>
      <c r="AZ28" s="14"/>
      <c r="BA28" s="14"/>
      <c r="BB28" s="14"/>
      <c r="BC28" s="14">
        <f t="shared" ref="BC28:BN28" si="142">ROUND(+BC25*(BC62/12),0)</f>
        <v>111289</v>
      </c>
      <c r="BD28" s="14">
        <f t="shared" si="142"/>
        <v>112736</v>
      </c>
      <c r="BE28" s="14">
        <f t="shared" si="142"/>
        <v>119056</v>
      </c>
      <c r="BF28" s="14">
        <f t="shared" si="142"/>
        <v>136214</v>
      </c>
      <c r="BG28" s="14">
        <f t="shared" si="142"/>
        <v>153956</v>
      </c>
      <c r="BH28" s="14">
        <f t="shared" si="142"/>
        <v>166859</v>
      </c>
      <c r="BI28" s="14">
        <f t="shared" si="142"/>
        <v>181973</v>
      </c>
      <c r="BJ28" s="14">
        <f t="shared" si="142"/>
        <v>196584</v>
      </c>
      <c r="BK28" s="14">
        <f t="shared" si="142"/>
        <v>210404</v>
      </c>
      <c r="BL28" s="14">
        <f t="shared" si="142"/>
        <v>238828</v>
      </c>
      <c r="BM28" s="14">
        <f t="shared" si="142"/>
        <v>264692</v>
      </c>
      <c r="BN28" s="14">
        <f t="shared" si="142"/>
        <v>274787</v>
      </c>
      <c r="BO28" s="14">
        <f>SUM(BC28:BN28)</f>
        <v>2167378</v>
      </c>
      <c r="BQ28" s="131"/>
      <c r="BS28" s="2"/>
      <c r="BU28" s="21"/>
      <c r="BV28" s="14" t="s">
        <v>568</v>
      </c>
      <c r="BW28" s="14"/>
      <c r="BX28" s="14"/>
      <c r="BY28" s="14"/>
      <c r="BZ28" s="14"/>
      <c r="CA28" s="14">
        <f>ROUND(+CA25*(CA62/12),0)</f>
        <v>283245</v>
      </c>
      <c r="CB28" s="14">
        <f t="shared" ref="CB28:CL28" si="143">ROUND(+CB25*(CB62/12),0)</f>
        <v>291961</v>
      </c>
      <c r="CC28" s="14">
        <f t="shared" si="143"/>
        <v>303404</v>
      </c>
      <c r="CD28" s="14">
        <f t="shared" si="143"/>
        <v>316949</v>
      </c>
      <c r="CE28" s="14">
        <f t="shared" si="143"/>
        <v>331576</v>
      </c>
      <c r="CF28" s="14">
        <f t="shared" si="143"/>
        <v>346001</v>
      </c>
      <c r="CG28" s="14">
        <f t="shared" si="143"/>
        <v>359582</v>
      </c>
      <c r="CH28" s="14">
        <f t="shared" si="143"/>
        <v>373184</v>
      </c>
      <c r="CI28" s="14">
        <f t="shared" si="143"/>
        <v>388596</v>
      </c>
      <c r="CJ28" s="14">
        <f t="shared" si="143"/>
        <v>403711</v>
      </c>
      <c r="CK28" s="14">
        <f t="shared" si="143"/>
        <v>417147</v>
      </c>
      <c r="CL28" s="14">
        <f t="shared" si="143"/>
        <v>427171</v>
      </c>
      <c r="CM28" s="14">
        <f>SUM(CA28:CL28)</f>
        <v>4242527</v>
      </c>
      <c r="CO28" s="131"/>
      <c r="CQ28" s="2"/>
    </row>
    <row r="29" spans="1:95" ht="18.75" x14ac:dyDescent="0.3">
      <c r="A29" s="20"/>
      <c r="B29" s="3" t="s">
        <v>106</v>
      </c>
      <c r="G29" s="3">
        <f t="shared" ref="G29:R29" si="144">ROUND(+G25*(G63/12),0)</f>
        <v>0</v>
      </c>
      <c r="H29" s="3">
        <f t="shared" si="144"/>
        <v>0</v>
      </c>
      <c r="I29" s="3">
        <f t="shared" si="144"/>
        <v>0</v>
      </c>
      <c r="J29" s="3">
        <f t="shared" si="144"/>
        <v>0</v>
      </c>
      <c r="K29" s="3">
        <f t="shared" si="144"/>
        <v>10</v>
      </c>
      <c r="L29" s="3">
        <f t="shared" si="144"/>
        <v>38</v>
      </c>
      <c r="M29" s="3">
        <f t="shared" si="144"/>
        <v>186</v>
      </c>
      <c r="N29" s="3">
        <f t="shared" si="144"/>
        <v>592</v>
      </c>
      <c r="O29" s="3">
        <f t="shared" si="144"/>
        <v>1444</v>
      </c>
      <c r="P29" s="3">
        <f t="shared" si="144"/>
        <v>2491</v>
      </c>
      <c r="Q29" s="3">
        <f t="shared" si="144"/>
        <v>3779</v>
      </c>
      <c r="R29" s="3">
        <f t="shared" si="144"/>
        <v>5134</v>
      </c>
      <c r="S29" s="3">
        <f>SUM(G29:R29)</f>
        <v>13674</v>
      </c>
      <c r="U29" s="131"/>
      <c r="V29" s="132"/>
      <c r="Y29" s="20"/>
      <c r="Z29" s="3" t="s">
        <v>106</v>
      </c>
      <c r="AE29" s="3">
        <f t="shared" ref="AE29:AP29" si="145">ROUND(+AE25*(AE63/12),0)</f>
        <v>5780</v>
      </c>
      <c r="AF29" s="3">
        <f t="shared" si="145"/>
        <v>7136</v>
      </c>
      <c r="AG29" s="3">
        <f t="shared" si="145"/>
        <v>8948</v>
      </c>
      <c r="AH29" s="3">
        <f t="shared" si="145"/>
        <v>10796</v>
      </c>
      <c r="AI29" s="3">
        <f t="shared" si="145"/>
        <v>13015</v>
      </c>
      <c r="AJ29" s="3">
        <f t="shared" si="145"/>
        <v>15485</v>
      </c>
      <c r="AK29" s="3">
        <f t="shared" si="145"/>
        <v>17092</v>
      </c>
      <c r="AL29" s="3">
        <f t="shared" si="145"/>
        <v>18594</v>
      </c>
      <c r="AM29" s="3">
        <f t="shared" si="145"/>
        <v>20416</v>
      </c>
      <c r="AN29" s="3">
        <f t="shared" si="145"/>
        <v>22731</v>
      </c>
      <c r="AO29" s="3">
        <f t="shared" si="145"/>
        <v>25550</v>
      </c>
      <c r="AP29" s="3">
        <f t="shared" si="145"/>
        <v>27897</v>
      </c>
      <c r="AQ29" s="3">
        <f>SUM(AE29:AP29)</f>
        <v>193440</v>
      </c>
      <c r="AS29" s="131"/>
      <c r="AU29" s="2"/>
      <c r="AW29" s="20"/>
      <c r="AX29" s="3" t="s">
        <v>569</v>
      </c>
      <c r="BC29" s="3">
        <f t="shared" ref="BC29:BN29" si="146">ROUND(+BC25*(BC63/12),0)</f>
        <v>28980</v>
      </c>
      <c r="BD29" s="3">
        <f t="shared" si="146"/>
        <v>29357</v>
      </c>
      <c r="BE29" s="3">
        <f t="shared" si="146"/>
        <v>31003</v>
      </c>
      <c r="BF29" s="3">
        <f t="shared" si="146"/>
        <v>35471</v>
      </c>
      <c r="BG29" s="3">
        <f t="shared" si="146"/>
        <v>40091</v>
      </c>
      <c r="BH29" s="3">
        <f t="shared" si="146"/>
        <v>43451</v>
      </c>
      <c r="BI29" s="3">
        <f t="shared" si="146"/>
        <v>47387</v>
      </c>
      <c r="BJ29" s="3">
        <f t="shared" si="146"/>
        <v>51192</v>
      </c>
      <c r="BK29" s="3">
        <f t="shared" si="146"/>
        <v>54790</v>
      </c>
      <c r="BL29" s="3">
        <f t="shared" si="146"/>
        <v>62192</v>
      </c>
      <c r="BM29" s="3">
        <f t="shared" si="146"/>
        <v>68927</v>
      </c>
      <c r="BN29" s="3">
        <f t="shared" si="146"/>
        <v>71556</v>
      </c>
      <c r="BO29" s="3">
        <f>SUM(BC29:BN29)</f>
        <v>564397</v>
      </c>
      <c r="BQ29" s="131"/>
      <c r="BS29" s="2"/>
      <c r="BU29" s="20"/>
      <c r="BV29" s="3" t="s">
        <v>569</v>
      </c>
      <c r="CA29" s="3">
        <f>ROUND(+CA25*(CA63/12),0)</f>
        <v>73759</v>
      </c>
      <c r="CB29" s="3">
        <f t="shared" ref="CB29:CL29" si="147">ROUND(+CB25*(CB63/12),0)</f>
        <v>76028</v>
      </c>
      <c r="CC29" s="3">
        <f t="shared" si="147"/>
        <v>79008</v>
      </c>
      <c r="CD29" s="3">
        <f t="shared" si="147"/>
        <v>82535</v>
      </c>
      <c r="CE29" s="3">
        <f t="shared" si="147"/>
        <v>86344</v>
      </c>
      <c r="CF29" s="3">
        <f t="shared" si="147"/>
        <v>90101</v>
      </c>
      <c r="CG29" s="3">
        <f t="shared" si="147"/>
        <v>93638</v>
      </c>
      <c r="CH29" s="3">
        <f t="shared" si="147"/>
        <v>97179</v>
      </c>
      <c r="CI29" s="3">
        <f t="shared" si="147"/>
        <v>101193</v>
      </c>
      <c r="CJ29" s="3">
        <f t="shared" si="147"/>
        <v>105129</v>
      </c>
      <c r="CK29" s="3">
        <f t="shared" si="147"/>
        <v>108628</v>
      </c>
      <c r="CL29" s="3">
        <f t="shared" si="147"/>
        <v>111238</v>
      </c>
      <c r="CM29" s="3">
        <f>SUM(CA29:CL29)</f>
        <v>1104780</v>
      </c>
      <c r="CO29" s="131"/>
      <c r="CQ29" s="2"/>
    </row>
    <row r="30" spans="1:95" x14ac:dyDescent="0.25">
      <c r="A30" s="20"/>
      <c r="G30" s="74">
        <f>SUM(G28:G29)</f>
        <v>0</v>
      </c>
      <c r="H30" s="74">
        <f t="shared" ref="H30:R30" si="148">SUM(H28:H29)</f>
        <v>0</v>
      </c>
      <c r="I30" s="74">
        <f t="shared" si="148"/>
        <v>0</v>
      </c>
      <c r="J30" s="74">
        <f t="shared" si="148"/>
        <v>0</v>
      </c>
      <c r="K30" s="74">
        <f t="shared" si="148"/>
        <v>44</v>
      </c>
      <c r="L30" s="74">
        <f t="shared" si="148"/>
        <v>169</v>
      </c>
      <c r="M30" s="74">
        <f t="shared" si="148"/>
        <v>810</v>
      </c>
      <c r="N30" s="74">
        <f t="shared" si="148"/>
        <v>2577</v>
      </c>
      <c r="O30" s="74">
        <f t="shared" si="148"/>
        <v>6284</v>
      </c>
      <c r="P30" s="74">
        <f t="shared" si="148"/>
        <v>10840</v>
      </c>
      <c r="Q30" s="74">
        <f t="shared" si="148"/>
        <v>16448</v>
      </c>
      <c r="R30" s="74">
        <f t="shared" si="148"/>
        <v>22345</v>
      </c>
      <c r="S30" s="74">
        <f>SUM(S28:S29)</f>
        <v>59517</v>
      </c>
      <c r="T30" s="131"/>
      <c r="U30" s="3"/>
      <c r="Y30" s="20"/>
      <c r="AE30" s="74">
        <f>SUM(AE28:AE29)</f>
        <v>27407</v>
      </c>
      <c r="AF30" s="74">
        <f t="shared" ref="AF30:AP30" si="149">SUM(AF28:AF29)</f>
        <v>33835</v>
      </c>
      <c r="AG30" s="74">
        <f t="shared" si="149"/>
        <v>42428</v>
      </c>
      <c r="AH30" s="74">
        <f t="shared" si="149"/>
        <v>51193</v>
      </c>
      <c r="AI30" s="74">
        <f t="shared" si="149"/>
        <v>61711</v>
      </c>
      <c r="AJ30" s="74">
        <f t="shared" si="149"/>
        <v>73425</v>
      </c>
      <c r="AK30" s="74">
        <f t="shared" si="149"/>
        <v>81046</v>
      </c>
      <c r="AL30" s="74">
        <f t="shared" si="149"/>
        <v>88166</v>
      </c>
      <c r="AM30" s="74">
        <f t="shared" si="149"/>
        <v>96805</v>
      </c>
      <c r="AN30" s="74">
        <f t="shared" si="149"/>
        <v>107783</v>
      </c>
      <c r="AO30" s="74">
        <f t="shared" si="149"/>
        <v>121149</v>
      </c>
      <c r="AP30" s="74">
        <f t="shared" si="149"/>
        <v>132280</v>
      </c>
      <c r="AQ30" s="74">
        <f>SUM(AQ28:AQ29)</f>
        <v>917228</v>
      </c>
      <c r="AR30" s="131"/>
      <c r="AU30" s="2"/>
      <c r="AW30" s="20"/>
      <c r="BC30" s="74">
        <f>SUM(BC28:BC29)</f>
        <v>140269</v>
      </c>
      <c r="BD30" s="74">
        <f t="shared" ref="BD30:BN30" si="150">SUM(BD28:BD29)</f>
        <v>142093</v>
      </c>
      <c r="BE30" s="74">
        <f t="shared" si="150"/>
        <v>150059</v>
      </c>
      <c r="BF30" s="74">
        <f t="shared" si="150"/>
        <v>171685</v>
      </c>
      <c r="BG30" s="74">
        <f t="shared" si="150"/>
        <v>194047</v>
      </c>
      <c r="BH30" s="74">
        <f t="shared" si="150"/>
        <v>210310</v>
      </c>
      <c r="BI30" s="74">
        <f t="shared" si="150"/>
        <v>229360</v>
      </c>
      <c r="BJ30" s="74">
        <f t="shared" si="150"/>
        <v>247776</v>
      </c>
      <c r="BK30" s="74">
        <f t="shared" si="150"/>
        <v>265194</v>
      </c>
      <c r="BL30" s="74">
        <f t="shared" si="150"/>
        <v>301020</v>
      </c>
      <c r="BM30" s="74">
        <f t="shared" si="150"/>
        <v>333619</v>
      </c>
      <c r="BN30" s="74">
        <f t="shared" si="150"/>
        <v>346343</v>
      </c>
      <c r="BO30" s="74">
        <f>SUM(BO28:BO29)</f>
        <v>2731775</v>
      </c>
      <c r="BP30" s="131"/>
      <c r="BS30" s="2"/>
      <c r="BU30" s="20"/>
      <c r="CA30" s="74">
        <f>SUM(CA28:CA29)</f>
        <v>357004</v>
      </c>
      <c r="CB30" s="74">
        <f t="shared" ref="CB30:CL30" si="151">SUM(CB28:CB29)</f>
        <v>367989</v>
      </c>
      <c r="CC30" s="74">
        <f t="shared" si="151"/>
        <v>382412</v>
      </c>
      <c r="CD30" s="74">
        <f t="shared" si="151"/>
        <v>399484</v>
      </c>
      <c r="CE30" s="74">
        <f t="shared" si="151"/>
        <v>417920</v>
      </c>
      <c r="CF30" s="74">
        <f t="shared" si="151"/>
        <v>436102</v>
      </c>
      <c r="CG30" s="74">
        <f t="shared" si="151"/>
        <v>453220</v>
      </c>
      <c r="CH30" s="74">
        <f t="shared" si="151"/>
        <v>470363</v>
      </c>
      <c r="CI30" s="74">
        <f t="shared" si="151"/>
        <v>489789</v>
      </c>
      <c r="CJ30" s="74">
        <f t="shared" si="151"/>
        <v>508840</v>
      </c>
      <c r="CK30" s="74">
        <f t="shared" si="151"/>
        <v>525775</v>
      </c>
      <c r="CL30" s="74">
        <f t="shared" si="151"/>
        <v>538409</v>
      </c>
      <c r="CM30" s="74">
        <f>SUM(CM28:CM29)</f>
        <v>5347307</v>
      </c>
      <c r="CN30" s="131"/>
      <c r="CQ30" s="2"/>
    </row>
    <row r="31" spans="1:95" x14ac:dyDescent="0.25">
      <c r="A31" s="20"/>
      <c r="U31" s="131"/>
      <c r="Y31" s="20"/>
      <c r="AS31" s="131"/>
      <c r="AU31" s="2"/>
      <c r="AW31" s="20"/>
      <c r="BQ31" s="131"/>
      <c r="BS31" s="2"/>
      <c r="BU31" s="20"/>
      <c r="CO31" s="131"/>
      <c r="CQ31" s="2"/>
    </row>
    <row r="32" spans="1:95" x14ac:dyDescent="0.25">
      <c r="A32" s="20" t="s">
        <v>32</v>
      </c>
      <c r="B32" s="3" t="s">
        <v>20</v>
      </c>
      <c r="T32" s="131"/>
      <c r="U32" s="3"/>
      <c r="Y32" s="20" t="s">
        <v>32</v>
      </c>
      <c r="Z32" s="3" t="s">
        <v>20</v>
      </c>
      <c r="AR32" s="131"/>
      <c r="AU32" s="2"/>
      <c r="AW32" s="20" t="s">
        <v>32</v>
      </c>
      <c r="AX32" s="3" t="s">
        <v>20</v>
      </c>
      <c r="BP32" s="131"/>
      <c r="BS32" s="2"/>
      <c r="BU32" s="20" t="s">
        <v>32</v>
      </c>
      <c r="BV32" s="3" t="s">
        <v>20</v>
      </c>
      <c r="CN32" s="131"/>
      <c r="CQ32" s="2"/>
    </row>
    <row r="33" spans="1:95" x14ac:dyDescent="0.25">
      <c r="A33" s="20"/>
      <c r="B33" s="3" t="s">
        <v>107</v>
      </c>
      <c r="G33" s="3">
        <f>'Distr. OH Feeder Hardening'!J825</f>
        <v>0</v>
      </c>
      <c r="H33" s="3">
        <f>'Distr. OH Feeder Hardening'!K825</f>
        <v>0</v>
      </c>
      <c r="I33" s="3">
        <f>'Distr. OH Feeder Hardening'!L825</f>
        <v>0</v>
      </c>
      <c r="J33" s="3">
        <f>'Distr. OH Feeder Hardening'!M825</f>
        <v>0</v>
      </c>
      <c r="K33" s="3">
        <f>'Distr. OH Feeder Hardening'!N825</f>
        <v>0</v>
      </c>
      <c r="L33" s="3">
        <f>'Distr. OH Feeder Hardening'!O825</f>
        <v>0</v>
      </c>
      <c r="M33" s="3">
        <f>'Distr. OH Feeder Hardening'!P825</f>
        <v>0</v>
      </c>
      <c r="N33" s="3">
        <f>'Distr. OH Feeder Hardening'!Q825</f>
        <v>0</v>
      </c>
      <c r="O33" s="3">
        <f>'Distr. OH Feeder Hardening'!R825</f>
        <v>0</v>
      </c>
      <c r="P33" s="3">
        <f>'Distr. OH Feeder Hardening'!S825</f>
        <v>0</v>
      </c>
      <c r="Q33" s="3">
        <f>'Distr. OH Feeder Hardening'!T825</f>
        <v>0</v>
      </c>
      <c r="R33" s="3">
        <f>'Distr. OH Feeder Hardening'!U825</f>
        <v>0</v>
      </c>
      <c r="S33" s="3">
        <f>SUM(G33:R33)</f>
        <v>0</v>
      </c>
      <c r="T33" s="131"/>
      <c r="U33" s="3"/>
      <c r="Y33" s="20"/>
      <c r="Z33" s="3" t="s">
        <v>107</v>
      </c>
      <c r="AE33" s="3">
        <f>'Distr. OH Feeder Hardening'!W825</f>
        <v>0</v>
      </c>
      <c r="AF33" s="3">
        <f>'Distr. OH Feeder Hardening'!X825</f>
        <v>200.28</v>
      </c>
      <c r="AG33" s="3">
        <f>'Distr. OH Feeder Hardening'!Y825</f>
        <v>222.21</v>
      </c>
      <c r="AH33" s="3">
        <f>'Distr. OH Feeder Hardening'!Z825</f>
        <v>222.95</v>
      </c>
      <c r="AI33" s="3">
        <f>'Distr. OH Feeder Hardening'!AA825</f>
        <v>222.95</v>
      </c>
      <c r="AJ33" s="3">
        <f>'Distr. OH Feeder Hardening'!AB825</f>
        <v>222.95</v>
      </c>
      <c r="AK33" s="3">
        <f>'Distr. OH Feeder Hardening'!AC825</f>
        <v>225.23999999999998</v>
      </c>
      <c r="AL33" s="3">
        <f>'Distr. OH Feeder Hardening'!AD825</f>
        <v>1847.03</v>
      </c>
      <c r="AM33" s="3">
        <f>'Distr. OH Feeder Hardening'!AE825</f>
        <v>2775.02</v>
      </c>
      <c r="AN33" s="3">
        <f>'Distr. OH Feeder Hardening'!AF825</f>
        <v>3064.1299999999997</v>
      </c>
      <c r="AO33" s="3">
        <f>'Distr. OH Feeder Hardening'!AG825</f>
        <v>15860.809999999998</v>
      </c>
      <c r="AP33" s="3">
        <f>'Distr. OH Feeder Hardening'!AH825</f>
        <v>15883.579999999998</v>
      </c>
      <c r="AQ33" s="3">
        <f>SUM(AE33:AP33)</f>
        <v>40747.149999999994</v>
      </c>
      <c r="AR33" s="131"/>
      <c r="AU33" s="2"/>
      <c r="AW33" s="20"/>
      <c r="AX33" s="3" t="s">
        <v>570</v>
      </c>
      <c r="BC33" s="3">
        <f>'Distr. OH Feeder Hardening'!AJ825</f>
        <v>15045.909999999998</v>
      </c>
      <c r="BD33" s="3">
        <f>'Distr. OH Feeder Hardening'!AK825</f>
        <v>21422.230000000007</v>
      </c>
      <c r="BE33" s="3">
        <f>'Distr. OH Feeder Hardening'!AL825</f>
        <v>34855.330000000009</v>
      </c>
      <c r="BF33" s="3">
        <f>'Distr. OH Feeder Hardening'!AM825</f>
        <v>52206.410000000011</v>
      </c>
      <c r="BG33" s="3">
        <f>'Distr. OH Feeder Hardening'!AN825</f>
        <v>52235.790000000008</v>
      </c>
      <c r="BH33" s="3">
        <f>'Distr. OH Feeder Hardening'!AO825</f>
        <v>56062.410000000011</v>
      </c>
      <c r="BI33" s="3">
        <f>'Distr. OH Feeder Hardening'!AP825</f>
        <v>61200.970000000016</v>
      </c>
      <c r="BJ33" s="3">
        <f>'Distr. OH Feeder Hardening'!AQ825</f>
        <v>70990.91</v>
      </c>
      <c r="BK33" s="3">
        <f>'Distr. OH Feeder Hardening'!AR825</f>
        <v>70990.91</v>
      </c>
      <c r="BL33" s="3">
        <f>'Distr. OH Feeder Hardening'!AS825</f>
        <v>79016.44</v>
      </c>
      <c r="BM33" s="3">
        <f>'Distr. OH Feeder Hardening'!AT825</f>
        <v>108730.48</v>
      </c>
      <c r="BN33" s="3">
        <f>'Distr. OH Feeder Hardening'!AU825</f>
        <v>111227.98</v>
      </c>
      <c r="BO33" s="3">
        <f>SUM(BC33:BN33)</f>
        <v>733985.77000000014</v>
      </c>
      <c r="BP33" s="131"/>
      <c r="BS33" s="2"/>
      <c r="BU33" s="20"/>
      <c r="BV33" s="3" t="s">
        <v>570</v>
      </c>
      <c r="CA33" s="3">
        <f>'Distr. OH Feeder Hardening'!AW825</f>
        <v>135348.30000000002</v>
      </c>
      <c r="CB33" s="3">
        <f>'Distr. OH Feeder Hardening'!AX825</f>
        <v>146851.47000000006</v>
      </c>
      <c r="CC33" s="3">
        <f>'Distr. OH Feeder Hardening'!AY825</f>
        <v>148372.11000000004</v>
      </c>
      <c r="CD33" s="3">
        <f>'Distr. OH Feeder Hardening'!AZ825</f>
        <v>158303.15000000002</v>
      </c>
      <c r="CE33" s="3">
        <f>'Distr. OH Feeder Hardening'!BA825</f>
        <v>158919.81000000003</v>
      </c>
      <c r="CF33" s="3">
        <f>'Distr. OH Feeder Hardening'!BB825</f>
        <v>159536.48000000001</v>
      </c>
      <c r="CG33" s="3">
        <f>'Distr. OH Feeder Hardening'!BC825</f>
        <v>160677.32000000004</v>
      </c>
      <c r="CH33" s="3">
        <f>'Distr. OH Feeder Hardening'!BD825</f>
        <v>161602.32</v>
      </c>
      <c r="CI33" s="3">
        <f>'Distr. OH Feeder Hardening'!BE825</f>
        <v>162835.65000000002</v>
      </c>
      <c r="CJ33" s="3">
        <f>'Distr. OH Feeder Hardening'!BF825</f>
        <v>185627.29</v>
      </c>
      <c r="CK33" s="3">
        <f>'Distr. OH Feeder Hardening'!BG825</f>
        <v>186860.62</v>
      </c>
      <c r="CL33" s="3">
        <f>'Distr. OH Feeder Hardening'!BH825</f>
        <v>188085.78999999998</v>
      </c>
      <c r="CM33" s="3">
        <f>SUM(CA33:CL33)</f>
        <v>1953020.3100000005</v>
      </c>
      <c r="CN33" s="131"/>
      <c r="CQ33" s="2"/>
    </row>
    <row r="34" spans="1:95" x14ac:dyDescent="0.25">
      <c r="A34" s="20"/>
      <c r="B34" s="3" t="s">
        <v>196</v>
      </c>
      <c r="G34" s="3">
        <f>'Distr. OH Feeder Hardening'!J1845</f>
        <v>0</v>
      </c>
      <c r="H34" s="3">
        <f>'Distr. OH Feeder Hardening'!K1845</f>
        <v>0</v>
      </c>
      <c r="I34" s="3">
        <f>'Distr. OH Feeder Hardening'!L1845</f>
        <v>0</v>
      </c>
      <c r="J34" s="3">
        <f>'Distr. OH Feeder Hardening'!M1845</f>
        <v>0</v>
      </c>
      <c r="K34" s="3">
        <f>'Distr. OH Feeder Hardening'!N1845</f>
        <v>0</v>
      </c>
      <c r="L34" s="3">
        <f>'Distr. OH Feeder Hardening'!O1845</f>
        <v>0</v>
      </c>
      <c r="M34" s="3">
        <f>'Distr. OH Feeder Hardening'!P1845</f>
        <v>0</v>
      </c>
      <c r="N34" s="3">
        <f>'Distr. OH Feeder Hardening'!Q1845</f>
        <v>0</v>
      </c>
      <c r="O34" s="3">
        <f>'Distr. OH Feeder Hardening'!R1845</f>
        <v>0</v>
      </c>
      <c r="P34" s="3">
        <f>'Distr. OH Feeder Hardening'!S1845</f>
        <v>0</v>
      </c>
      <c r="Q34" s="3">
        <f>'Distr. OH Feeder Hardening'!T1845</f>
        <v>0</v>
      </c>
      <c r="R34" s="3">
        <f>'Distr. OH Feeder Hardening'!U1845</f>
        <v>0</v>
      </c>
      <c r="S34" s="3">
        <f t="shared" ref="S34:S38" si="152">SUM(G34:R34)</f>
        <v>0</v>
      </c>
      <c r="T34" s="131"/>
      <c r="U34" s="3"/>
      <c r="Y34" s="20"/>
      <c r="Z34" s="3" t="s">
        <v>196</v>
      </c>
      <c r="AE34" s="3">
        <f>'Distr. OH Feeder Hardening'!W1845</f>
        <v>0</v>
      </c>
      <c r="AF34" s="3">
        <f>'Distr. OH Feeder Hardening'!X1845</f>
        <v>-44.404020000000003</v>
      </c>
      <c r="AG34" s="3">
        <f>'Distr. OH Feeder Hardening'!Y1845</f>
        <v>-49.482320000000009</v>
      </c>
      <c r="AH34" s="3">
        <f>'Distr. OH Feeder Hardening'!Z1845</f>
        <v>-49.482320000000009</v>
      </c>
      <c r="AI34" s="3">
        <f>'Distr. OH Feeder Hardening'!AA1845</f>
        <v>-49.482320000000009</v>
      </c>
      <c r="AJ34" s="3">
        <f>'Distr. OH Feeder Hardening'!AB1845</f>
        <v>-49.482320000000009</v>
      </c>
      <c r="AK34" s="3">
        <f>'Distr. OH Feeder Hardening'!AC1845</f>
        <v>-49.482320000000009</v>
      </c>
      <c r="AL34" s="3">
        <f>'Distr. OH Feeder Hardening'!AD1845</f>
        <v>-92.474440000000016</v>
      </c>
      <c r="AM34" s="3">
        <f>'Distr. OH Feeder Hardening'!AE1845</f>
        <v>-94.334440000000015</v>
      </c>
      <c r="AN34" s="3">
        <f>'Distr. OH Feeder Hardening'!AF1845</f>
        <v>-94.334440000000015</v>
      </c>
      <c r="AO34" s="3">
        <f>'Distr. OH Feeder Hardening'!AG1845</f>
        <v>-2618.3766083333335</v>
      </c>
      <c r="AP34" s="3">
        <f>'Distr. OH Feeder Hardening'!AH1845</f>
        <v>-2619.3766083333335</v>
      </c>
      <c r="AQ34" s="3">
        <f t="shared" ref="AQ34" si="153">SUM(AE34:AP34)</f>
        <v>-5810.7121566666665</v>
      </c>
      <c r="AR34" s="131"/>
      <c r="AU34" s="2"/>
      <c r="AW34" s="20"/>
      <c r="AX34" s="3" t="s">
        <v>571</v>
      </c>
      <c r="BC34" s="3">
        <f>'Distr. OH Feeder Hardening'!AJ1845</f>
        <v>-2432.7805683333331</v>
      </c>
      <c r="BD34" s="3">
        <f>'Distr. OH Feeder Hardening'!AK1845</f>
        <v>-4983.3094616666676</v>
      </c>
      <c r="BE34" s="3">
        <f>'Distr. OH Feeder Hardening'!AL1845</f>
        <v>-10356.555158333333</v>
      </c>
      <c r="BF34" s="3">
        <f>'Distr. OH Feeder Hardening'!AM1845</f>
        <v>-17296.984547</v>
      </c>
      <c r="BG34" s="3">
        <f>'Distr. OH Feeder Hardening'!AN1845</f>
        <v>-17296.984547</v>
      </c>
      <c r="BH34" s="3">
        <f>'Distr. OH Feeder Hardening'!AO1845</f>
        <v>-18825.014099</v>
      </c>
      <c r="BI34" s="3">
        <f>'Distr. OH Feeder Hardening'!AP1845</f>
        <v>-20880.440726000001</v>
      </c>
      <c r="BJ34" s="3">
        <f>'Distr. OH Feeder Hardening'!AQ1845</f>
        <v>-24796.416509333332</v>
      </c>
      <c r="BK34" s="3">
        <f>'Distr. OH Feeder Hardening'!AR1845</f>
        <v>-24796.416509333332</v>
      </c>
      <c r="BL34" s="3">
        <f>'Distr. OH Feeder Hardening'!AS1845</f>
        <v>-28006.627011333334</v>
      </c>
      <c r="BM34" s="3">
        <f>'Distr. OH Feeder Hardening'!AT1845</f>
        <v>-33725.577397999994</v>
      </c>
      <c r="BN34" s="3">
        <f>'Distr. OH Feeder Hardening'!AU1845</f>
        <v>-34724.577397999994</v>
      </c>
      <c r="BO34" s="3">
        <f t="shared" ref="BO34" si="154">SUM(BC34:BN34)</f>
        <v>-238121.68393333332</v>
      </c>
      <c r="BP34" s="131"/>
      <c r="BS34" s="2"/>
      <c r="BU34" s="20"/>
      <c r="BV34" s="3" t="s">
        <v>571</v>
      </c>
      <c r="CA34" s="3">
        <f>'Distr. OH Feeder Hardening'!AW1845</f>
        <v>-44372.706433708328</v>
      </c>
      <c r="CB34" s="3">
        <f>'Distr. OH Feeder Hardening'!AX1845</f>
        <v>-48973.975213374993</v>
      </c>
      <c r="CC34" s="3">
        <f>'Distr. OH Feeder Hardening'!AY1845</f>
        <v>-49582.233901374981</v>
      </c>
      <c r="CD34" s="3">
        <f>'Distr. OH Feeder Hardening'!AZ1845</f>
        <v>-53554.64899137499</v>
      </c>
      <c r="CE34" s="3">
        <f>'Distr. OH Feeder Hardening'!BA1845</f>
        <v>-53801.315658041647</v>
      </c>
      <c r="CF34" s="3">
        <f>'Distr. OH Feeder Hardening'!BB1845</f>
        <v>-54047.982324708319</v>
      </c>
      <c r="CG34" s="3">
        <f>'Distr. OH Feeder Hardening'!BC1845</f>
        <v>-54504.315658041654</v>
      </c>
      <c r="CH34" s="3">
        <f>'Distr. OH Feeder Hardening'!BD1845</f>
        <v>-54874.315658041654</v>
      </c>
      <c r="CI34" s="3">
        <f>'Distr. OH Feeder Hardening'!BE1845</f>
        <v>-55367.648991374983</v>
      </c>
      <c r="CJ34" s="3">
        <f>'Distr. OH Feeder Hardening'!BF1845</f>
        <v>-64484.302187708323</v>
      </c>
      <c r="CK34" s="3">
        <f>'Distr. OH Feeder Hardening'!BG1845</f>
        <v>-64977.635521041651</v>
      </c>
      <c r="CL34" s="3">
        <f>'Distr. OH Feeder Hardening'!BH1845</f>
        <v>-65467.702987708326</v>
      </c>
      <c r="CM34" s="3">
        <f t="shared" ref="CM34" si="155">SUM(CA34:CL34)</f>
        <v>-664008.78352649999</v>
      </c>
      <c r="CN34" s="131"/>
      <c r="CQ34" s="2"/>
    </row>
    <row r="35" spans="1:95" x14ac:dyDescent="0.25">
      <c r="A35" s="20"/>
      <c r="B35" s="3" t="s">
        <v>123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>SUM(G35:R35)</f>
        <v>0</v>
      </c>
      <c r="T35" s="131"/>
      <c r="U35" s="3"/>
      <c r="Y35" s="20"/>
      <c r="Z35" s="3" t="s">
        <v>123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f>SUM(AE35:AP35)</f>
        <v>0</v>
      </c>
      <c r="AR35" s="131"/>
      <c r="AU35" s="2"/>
      <c r="AW35" s="20"/>
      <c r="AX35" s="3" t="s">
        <v>123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f>SUM(BC35:BN35)</f>
        <v>0</v>
      </c>
      <c r="BP35" s="131"/>
      <c r="BS35" s="2"/>
      <c r="BU35" s="20"/>
      <c r="BV35" s="3" t="s">
        <v>123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f>SUM(CA35:CL35)</f>
        <v>0</v>
      </c>
      <c r="CN35" s="131"/>
      <c r="CQ35" s="2"/>
    </row>
    <row r="36" spans="1:95" x14ac:dyDescent="0.25">
      <c r="A36" s="20"/>
      <c r="B36" s="3" t="s">
        <v>124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>SUM(G36:R36)</f>
        <v>0</v>
      </c>
      <c r="T36" s="131"/>
      <c r="U36" s="3"/>
      <c r="Y36" s="20"/>
      <c r="Z36" s="3" t="s">
        <v>124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f>SUM(AE36:AP36)</f>
        <v>0</v>
      </c>
      <c r="AR36" s="131"/>
      <c r="AU36" s="2"/>
      <c r="AW36" s="20"/>
      <c r="AX36" s="3" t="s">
        <v>124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f>SUM(BC36:BN36)</f>
        <v>0</v>
      </c>
      <c r="BP36" s="131"/>
      <c r="BS36" s="2"/>
      <c r="BU36" s="20"/>
      <c r="BV36" s="3" t="s">
        <v>124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f>SUM(CA36:CL36)</f>
        <v>0</v>
      </c>
      <c r="CN36" s="131"/>
      <c r="CQ36" s="2"/>
    </row>
    <row r="37" spans="1:95" x14ac:dyDescent="0.25">
      <c r="A37" s="20"/>
      <c r="B37" s="3" t="s">
        <v>197</v>
      </c>
      <c r="G37" s="3">
        <f>ROUND($S$37/12,0)</f>
        <v>0</v>
      </c>
      <c r="H37" s="3">
        <f t="shared" ref="H37:Q37" si="156">ROUND($S$37/12,0)</f>
        <v>0</v>
      </c>
      <c r="I37" s="3">
        <f t="shared" si="156"/>
        <v>0</v>
      </c>
      <c r="J37" s="3">
        <f t="shared" si="156"/>
        <v>0</v>
      </c>
      <c r="K37" s="3">
        <f t="shared" si="156"/>
        <v>0</v>
      </c>
      <c r="L37" s="3">
        <f t="shared" si="156"/>
        <v>0</v>
      </c>
      <c r="M37" s="3">
        <f t="shared" si="156"/>
        <v>0</v>
      </c>
      <c r="N37" s="3">
        <f t="shared" si="156"/>
        <v>0</v>
      </c>
      <c r="O37" s="3">
        <f t="shared" si="156"/>
        <v>0</v>
      </c>
      <c r="P37" s="3">
        <f t="shared" si="156"/>
        <v>0</v>
      </c>
      <c r="Q37" s="3">
        <f t="shared" si="156"/>
        <v>0</v>
      </c>
      <c r="R37" s="3">
        <f>S37-SUM(G37:Q37)</f>
        <v>0</v>
      </c>
      <c r="S37" s="3">
        <f>ROUND(0.0176*(F23-F22),0)</f>
        <v>0</v>
      </c>
      <c r="T37" s="82"/>
      <c r="Y37" s="20"/>
      <c r="Z37" s="3" t="s">
        <v>197</v>
      </c>
      <c r="AE37" s="3">
        <f>ROUND($AQ$37/12,0)</f>
        <v>0</v>
      </c>
      <c r="AF37" s="3">
        <f t="shared" ref="AF37:AO37" si="157">ROUND($AQ$37/12,0)</f>
        <v>0</v>
      </c>
      <c r="AG37" s="3">
        <f t="shared" si="157"/>
        <v>0</v>
      </c>
      <c r="AH37" s="3">
        <f t="shared" si="157"/>
        <v>0</v>
      </c>
      <c r="AI37" s="3">
        <f t="shared" si="157"/>
        <v>0</v>
      </c>
      <c r="AJ37" s="3">
        <f t="shared" si="157"/>
        <v>0</v>
      </c>
      <c r="AK37" s="3">
        <f t="shared" si="157"/>
        <v>0</v>
      </c>
      <c r="AL37" s="3">
        <f t="shared" si="157"/>
        <v>0</v>
      </c>
      <c r="AM37" s="3">
        <f t="shared" si="157"/>
        <v>0</v>
      </c>
      <c r="AN37" s="3">
        <f t="shared" si="157"/>
        <v>0</v>
      </c>
      <c r="AO37" s="3">
        <f t="shared" si="157"/>
        <v>0</v>
      </c>
      <c r="AP37" s="3">
        <f>AQ37-SUM(AE37:AO37)</f>
        <v>0</v>
      </c>
      <c r="AQ37" s="3">
        <f>ROUND(0.01675*(AD23-AD22),0)</f>
        <v>0</v>
      </c>
      <c r="AR37" s="82"/>
      <c r="AS37" s="2"/>
      <c r="AU37" s="2"/>
      <c r="AW37" s="20"/>
      <c r="AX37" s="3" t="s">
        <v>572</v>
      </c>
      <c r="BC37" s="3">
        <f>ROUND($BO$37/12,0)</f>
        <v>6820</v>
      </c>
      <c r="BD37" s="3">
        <f t="shared" ref="BD37:BM37" si="158">ROUND($BO$37/12,0)</f>
        <v>6820</v>
      </c>
      <c r="BE37" s="3">
        <f t="shared" si="158"/>
        <v>6820</v>
      </c>
      <c r="BF37" s="3">
        <f t="shared" si="158"/>
        <v>6820</v>
      </c>
      <c r="BG37" s="3">
        <f t="shared" si="158"/>
        <v>6820</v>
      </c>
      <c r="BH37" s="3">
        <f t="shared" si="158"/>
        <v>6820</v>
      </c>
      <c r="BI37" s="3">
        <f t="shared" si="158"/>
        <v>6820</v>
      </c>
      <c r="BJ37" s="3">
        <f t="shared" si="158"/>
        <v>6820</v>
      </c>
      <c r="BK37" s="3">
        <f t="shared" si="158"/>
        <v>6820</v>
      </c>
      <c r="BL37" s="3">
        <f t="shared" si="158"/>
        <v>6820</v>
      </c>
      <c r="BM37" s="3">
        <f t="shared" si="158"/>
        <v>6820</v>
      </c>
      <c r="BN37" s="3">
        <f>BO37-SUM(BC37:BM37)</f>
        <v>6822</v>
      </c>
      <c r="BO37" s="3">
        <f>ROUND(0.01675*(BB23-BB22),0)</f>
        <v>81842</v>
      </c>
      <c r="BP37" s="82"/>
      <c r="BQ37" s="2"/>
      <c r="BS37" s="2"/>
      <c r="BU37" s="20"/>
      <c r="BV37" s="3" t="s">
        <v>572</v>
      </c>
      <c r="CA37" s="3">
        <f>ROUND($CM$37/12,0)</f>
        <v>60589</v>
      </c>
      <c r="CB37" s="3">
        <f t="shared" ref="CB37:CK37" si="159">ROUND($CM$37/12,0)</f>
        <v>60589</v>
      </c>
      <c r="CC37" s="3">
        <f t="shared" si="159"/>
        <v>60589</v>
      </c>
      <c r="CD37" s="3">
        <f t="shared" si="159"/>
        <v>60589</v>
      </c>
      <c r="CE37" s="3">
        <f t="shared" si="159"/>
        <v>60589</v>
      </c>
      <c r="CF37" s="3">
        <f t="shared" si="159"/>
        <v>60589</v>
      </c>
      <c r="CG37" s="3">
        <f t="shared" si="159"/>
        <v>60589</v>
      </c>
      <c r="CH37" s="3">
        <f t="shared" si="159"/>
        <v>60589</v>
      </c>
      <c r="CI37" s="3">
        <f t="shared" si="159"/>
        <v>60589</v>
      </c>
      <c r="CJ37" s="3">
        <f t="shared" si="159"/>
        <v>60589</v>
      </c>
      <c r="CK37" s="3">
        <f t="shared" si="159"/>
        <v>60589</v>
      </c>
      <c r="CL37" s="3">
        <f>CM37-SUM(CA37:CK37)</f>
        <v>60592</v>
      </c>
      <c r="CM37" s="3">
        <f>ROUND(0.01675*(BZ23-BZ22),0)</f>
        <v>727071</v>
      </c>
      <c r="CN37" s="82"/>
      <c r="CO37" s="2"/>
      <c r="CQ37" s="2"/>
    </row>
    <row r="38" spans="1:95" x14ac:dyDescent="0.25">
      <c r="A38" s="21"/>
      <c r="B38" s="14" t="s">
        <v>142</v>
      </c>
      <c r="C38" s="14"/>
      <c r="D38" s="14"/>
      <c r="E38" s="14"/>
      <c r="F38" s="14"/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152"/>
        <v>0</v>
      </c>
      <c r="T38" s="82"/>
      <c r="Y38" s="21"/>
      <c r="Z38" s="14" t="s">
        <v>142</v>
      </c>
      <c r="AA38" s="14"/>
      <c r="AB38" s="14"/>
      <c r="AC38" s="14"/>
      <c r="AD38" s="14"/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f t="shared" ref="AQ38" si="160">SUM(AE38:AP38)</f>
        <v>0</v>
      </c>
      <c r="AR38" s="82"/>
      <c r="AS38" s="2"/>
      <c r="AU38" s="2"/>
      <c r="AW38" s="21"/>
      <c r="AX38" s="14" t="s">
        <v>142</v>
      </c>
      <c r="AY38" s="14"/>
      <c r="AZ38" s="14"/>
      <c r="BA38" s="14"/>
      <c r="BB38" s="14"/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f t="shared" ref="BO38" si="161">SUM(BC38:BN38)</f>
        <v>0</v>
      </c>
      <c r="BP38" s="82"/>
      <c r="BQ38" s="2"/>
      <c r="BS38" s="2"/>
      <c r="BU38" s="21"/>
      <c r="BV38" s="14" t="s">
        <v>142</v>
      </c>
      <c r="BW38" s="14"/>
      <c r="BX38" s="14"/>
      <c r="BY38" s="14"/>
      <c r="BZ38" s="14"/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f t="shared" ref="CM38" si="162">SUM(CA38:CL38)</f>
        <v>0</v>
      </c>
      <c r="CN38" s="82"/>
      <c r="CO38" s="2"/>
      <c r="CQ38" s="2"/>
    </row>
    <row r="39" spans="1:95" x14ac:dyDescent="0.25">
      <c r="A39" s="20"/>
      <c r="T39" s="28"/>
      <c r="Y39" s="20"/>
      <c r="AR39" s="28"/>
      <c r="AS39" s="2"/>
      <c r="AU39" s="2"/>
      <c r="AW39" s="20"/>
      <c r="BP39" s="28"/>
      <c r="BQ39" s="2"/>
      <c r="BS39" s="2"/>
      <c r="BU39" s="20"/>
      <c r="CN39" s="28"/>
      <c r="CO39" s="2"/>
      <c r="CQ39" s="2"/>
    </row>
    <row r="40" spans="1:95" ht="18.75" x14ac:dyDescent="0.3">
      <c r="A40" s="20" t="s">
        <v>33</v>
      </c>
      <c r="B40" s="3" t="s">
        <v>21</v>
      </c>
      <c r="G40" s="3">
        <f t="shared" ref="G40:R40" si="163">ROUND(+G28+G29+G33+G34+G35+G36+G37+G38,0)</f>
        <v>0</v>
      </c>
      <c r="H40" s="3">
        <f t="shared" si="163"/>
        <v>0</v>
      </c>
      <c r="I40" s="3">
        <f t="shared" si="163"/>
        <v>0</v>
      </c>
      <c r="J40" s="3">
        <f t="shared" si="163"/>
        <v>0</v>
      </c>
      <c r="K40" s="3">
        <f t="shared" si="163"/>
        <v>44</v>
      </c>
      <c r="L40" s="3">
        <f t="shared" si="163"/>
        <v>169</v>
      </c>
      <c r="M40" s="3">
        <f t="shared" si="163"/>
        <v>810</v>
      </c>
      <c r="N40" s="3">
        <f t="shared" si="163"/>
        <v>2577</v>
      </c>
      <c r="O40" s="3">
        <f t="shared" si="163"/>
        <v>6284</v>
      </c>
      <c r="P40" s="3">
        <f t="shared" si="163"/>
        <v>10840</v>
      </c>
      <c r="Q40" s="3">
        <f t="shared" si="163"/>
        <v>16448</v>
      </c>
      <c r="R40" s="3">
        <f t="shared" si="163"/>
        <v>22345</v>
      </c>
      <c r="S40" s="3">
        <f>SUM(G40:R40)</f>
        <v>59517</v>
      </c>
      <c r="T40" s="28"/>
      <c r="V40" s="132"/>
      <c r="Y40" s="20" t="s">
        <v>33</v>
      </c>
      <c r="Z40" s="3" t="s">
        <v>21</v>
      </c>
      <c r="AE40" s="3">
        <f t="shared" ref="AE40:AP40" si="164">ROUND(+AE28+AE29+AE33+AE34+AE35+AE36+AE37+AE38,0)</f>
        <v>27407</v>
      </c>
      <c r="AF40" s="3">
        <f t="shared" si="164"/>
        <v>33991</v>
      </c>
      <c r="AG40" s="3">
        <f t="shared" si="164"/>
        <v>42601</v>
      </c>
      <c r="AH40" s="3">
        <f t="shared" si="164"/>
        <v>51366</v>
      </c>
      <c r="AI40" s="3">
        <f t="shared" si="164"/>
        <v>61884</v>
      </c>
      <c r="AJ40" s="3">
        <f t="shared" si="164"/>
        <v>73598</v>
      </c>
      <c r="AK40" s="3">
        <f t="shared" si="164"/>
        <v>81222</v>
      </c>
      <c r="AL40" s="3">
        <f t="shared" si="164"/>
        <v>89921</v>
      </c>
      <c r="AM40" s="3">
        <f t="shared" si="164"/>
        <v>99486</v>
      </c>
      <c r="AN40" s="3">
        <f t="shared" si="164"/>
        <v>110753</v>
      </c>
      <c r="AO40" s="3">
        <f t="shared" si="164"/>
        <v>134391</v>
      </c>
      <c r="AP40" s="3">
        <f t="shared" si="164"/>
        <v>145544</v>
      </c>
      <c r="AQ40" s="3">
        <f>SUM(AE40:AP40)</f>
        <v>952164</v>
      </c>
      <c r="AR40" s="28"/>
      <c r="AS40" s="2"/>
      <c r="AT40" s="132"/>
      <c r="AU40" s="2"/>
      <c r="AW40" s="20" t="s">
        <v>33</v>
      </c>
      <c r="AX40" s="3" t="s">
        <v>21</v>
      </c>
      <c r="BC40" s="3">
        <f t="shared" ref="BC40:BN40" si="165">ROUND(+BC28+BC29+BC33+BC34+BC35+BC36+BC37+BC38,0)</f>
        <v>159702</v>
      </c>
      <c r="BD40" s="3">
        <f t="shared" si="165"/>
        <v>165352</v>
      </c>
      <c r="BE40" s="3">
        <f t="shared" si="165"/>
        <v>181378</v>
      </c>
      <c r="BF40" s="3">
        <f t="shared" si="165"/>
        <v>213414</v>
      </c>
      <c r="BG40" s="3">
        <f t="shared" si="165"/>
        <v>235806</v>
      </c>
      <c r="BH40" s="3">
        <f t="shared" si="165"/>
        <v>254367</v>
      </c>
      <c r="BI40" s="3">
        <f t="shared" si="165"/>
        <v>276501</v>
      </c>
      <c r="BJ40" s="3">
        <f t="shared" si="165"/>
        <v>300790</v>
      </c>
      <c r="BK40" s="3">
        <f t="shared" si="165"/>
        <v>318208</v>
      </c>
      <c r="BL40" s="3">
        <f t="shared" si="165"/>
        <v>358850</v>
      </c>
      <c r="BM40" s="3">
        <f t="shared" si="165"/>
        <v>415444</v>
      </c>
      <c r="BN40" s="3">
        <f t="shared" si="165"/>
        <v>429668</v>
      </c>
      <c r="BO40" s="3">
        <f>SUM(BC40:BN40)</f>
        <v>3309480</v>
      </c>
      <c r="BP40" s="28"/>
      <c r="BQ40" s="2"/>
      <c r="BR40" s="132"/>
      <c r="BS40" s="2"/>
      <c r="BU40" s="20" t="s">
        <v>33</v>
      </c>
      <c r="BV40" s="3" t="s">
        <v>21</v>
      </c>
      <c r="CA40" s="3">
        <f>ROUND(+CA28+CA29+CA33+CA34+CA35+CA36+CA37+CA38,0)</f>
        <v>508569</v>
      </c>
      <c r="CB40" s="3">
        <f t="shared" ref="CB40:CL40" si="166">ROUND(+CB28+CB29+CB33+CB34+CB35+CB36+CB37+CB38,0)</f>
        <v>526455</v>
      </c>
      <c r="CC40" s="3">
        <f t="shared" si="166"/>
        <v>541791</v>
      </c>
      <c r="CD40" s="3">
        <f t="shared" si="166"/>
        <v>564822</v>
      </c>
      <c r="CE40" s="3">
        <f t="shared" si="166"/>
        <v>583627</v>
      </c>
      <c r="CF40" s="3">
        <f t="shared" si="166"/>
        <v>602179</v>
      </c>
      <c r="CG40" s="3">
        <f t="shared" si="166"/>
        <v>619982</v>
      </c>
      <c r="CH40" s="3">
        <f t="shared" si="166"/>
        <v>637680</v>
      </c>
      <c r="CI40" s="3">
        <f t="shared" si="166"/>
        <v>657846</v>
      </c>
      <c r="CJ40" s="3">
        <f t="shared" si="166"/>
        <v>690572</v>
      </c>
      <c r="CK40" s="3">
        <f t="shared" si="166"/>
        <v>708247</v>
      </c>
      <c r="CL40" s="3">
        <f t="shared" si="166"/>
        <v>721619</v>
      </c>
      <c r="CM40" s="3">
        <f>SUM(CA40:CL40)</f>
        <v>7363389</v>
      </c>
      <c r="CN40" s="28"/>
      <c r="CO40" s="2"/>
      <c r="CP40" s="132"/>
      <c r="CQ40" s="2"/>
    </row>
    <row r="41" spans="1:95" x14ac:dyDescent="0.25">
      <c r="A41" s="20"/>
      <c r="B41" s="3" t="s">
        <v>179</v>
      </c>
      <c r="G41" s="3">
        <f t="shared" ref="G41:R41" si="167">G40*$W$13</f>
        <v>0</v>
      </c>
      <c r="H41" s="3">
        <f t="shared" si="167"/>
        <v>0</v>
      </c>
      <c r="I41" s="3">
        <f t="shared" si="167"/>
        <v>0</v>
      </c>
      <c r="J41" s="3">
        <f t="shared" si="167"/>
        <v>0</v>
      </c>
      <c r="K41" s="3">
        <f t="shared" si="167"/>
        <v>44</v>
      </c>
      <c r="L41" s="3">
        <f t="shared" si="167"/>
        <v>169</v>
      </c>
      <c r="M41" s="3">
        <f t="shared" si="167"/>
        <v>810</v>
      </c>
      <c r="N41" s="3">
        <f t="shared" si="167"/>
        <v>2577</v>
      </c>
      <c r="O41" s="3">
        <f t="shared" si="167"/>
        <v>6284</v>
      </c>
      <c r="P41" s="3">
        <f t="shared" si="167"/>
        <v>10840</v>
      </c>
      <c r="Q41" s="3">
        <f t="shared" si="167"/>
        <v>16448</v>
      </c>
      <c r="R41" s="3">
        <f t="shared" si="167"/>
        <v>22345</v>
      </c>
      <c r="S41" s="3">
        <f>SUM(G41:R41)</f>
        <v>59517</v>
      </c>
      <c r="T41" s="28"/>
      <c r="Y41" s="20"/>
      <c r="Z41" s="3" t="s">
        <v>179</v>
      </c>
      <c r="AE41" s="3">
        <f>AE40*$AU$13</f>
        <v>27407</v>
      </c>
      <c r="AF41" s="3">
        <f t="shared" ref="AF41:AP41" si="168">AF40*$AU$13</f>
        <v>33991</v>
      </c>
      <c r="AG41" s="3">
        <f t="shared" si="168"/>
        <v>42601</v>
      </c>
      <c r="AH41" s="3">
        <f t="shared" si="168"/>
        <v>51366</v>
      </c>
      <c r="AI41" s="3">
        <f t="shared" si="168"/>
        <v>61884</v>
      </c>
      <c r="AJ41" s="3">
        <f t="shared" si="168"/>
        <v>73598</v>
      </c>
      <c r="AK41" s="3">
        <f t="shared" si="168"/>
        <v>81222</v>
      </c>
      <c r="AL41" s="3">
        <f t="shared" si="168"/>
        <v>89921</v>
      </c>
      <c r="AM41" s="3">
        <f t="shared" si="168"/>
        <v>99486</v>
      </c>
      <c r="AN41" s="3">
        <f t="shared" si="168"/>
        <v>110753</v>
      </c>
      <c r="AO41" s="3">
        <f t="shared" si="168"/>
        <v>134391</v>
      </c>
      <c r="AP41" s="3">
        <f t="shared" si="168"/>
        <v>145544</v>
      </c>
      <c r="AQ41" s="3">
        <f>SUM(AE41:AP41)</f>
        <v>952164</v>
      </c>
      <c r="AR41" s="28"/>
      <c r="AS41" s="2"/>
      <c r="AU41" s="2"/>
      <c r="AW41" s="20"/>
      <c r="AX41" s="3" t="s">
        <v>179</v>
      </c>
      <c r="BC41" s="3">
        <f>BC40*$BS$13</f>
        <v>159702</v>
      </c>
      <c r="BD41" s="3">
        <f t="shared" ref="BD41:BN41" si="169">BD40*$BS$13</f>
        <v>165352</v>
      </c>
      <c r="BE41" s="3">
        <f t="shared" si="169"/>
        <v>181378</v>
      </c>
      <c r="BF41" s="3">
        <f t="shared" si="169"/>
        <v>213414</v>
      </c>
      <c r="BG41" s="3">
        <f t="shared" si="169"/>
        <v>235806</v>
      </c>
      <c r="BH41" s="3">
        <f t="shared" si="169"/>
        <v>254367</v>
      </c>
      <c r="BI41" s="3">
        <f t="shared" si="169"/>
        <v>276501</v>
      </c>
      <c r="BJ41" s="3">
        <f t="shared" si="169"/>
        <v>300790</v>
      </c>
      <c r="BK41" s="3">
        <f t="shared" si="169"/>
        <v>318208</v>
      </c>
      <c r="BL41" s="3">
        <f t="shared" si="169"/>
        <v>358850</v>
      </c>
      <c r="BM41" s="3">
        <f t="shared" si="169"/>
        <v>415444</v>
      </c>
      <c r="BN41" s="3">
        <f t="shared" si="169"/>
        <v>429668</v>
      </c>
      <c r="BO41" s="3">
        <f>SUM(BC41:BN41)</f>
        <v>3309480</v>
      </c>
      <c r="BP41" s="28"/>
      <c r="BQ41" s="2"/>
      <c r="BS41" s="2"/>
      <c r="BU41" s="20"/>
      <c r="BV41" s="3" t="s">
        <v>179</v>
      </c>
      <c r="CA41" s="3">
        <f>CA40*$CQ$13</f>
        <v>508569</v>
      </c>
      <c r="CB41" s="3">
        <f t="shared" ref="CB41:CK41" si="170">CB40*$CQ$13</f>
        <v>526455</v>
      </c>
      <c r="CC41" s="3">
        <f t="shared" si="170"/>
        <v>541791</v>
      </c>
      <c r="CD41" s="3">
        <f t="shared" si="170"/>
        <v>564822</v>
      </c>
      <c r="CE41" s="3">
        <f t="shared" si="170"/>
        <v>583627</v>
      </c>
      <c r="CF41" s="3">
        <f t="shared" si="170"/>
        <v>602179</v>
      </c>
      <c r="CG41" s="3">
        <f t="shared" si="170"/>
        <v>619982</v>
      </c>
      <c r="CH41" s="3">
        <f t="shared" si="170"/>
        <v>637680</v>
      </c>
      <c r="CI41" s="3">
        <f t="shared" si="170"/>
        <v>657846</v>
      </c>
      <c r="CJ41" s="3">
        <f t="shared" si="170"/>
        <v>690572</v>
      </c>
      <c r="CK41" s="3">
        <f t="shared" si="170"/>
        <v>708247</v>
      </c>
      <c r="CL41" s="3">
        <f>CL40*$CQ$13</f>
        <v>721619</v>
      </c>
      <c r="CM41" s="3">
        <f>SUM(CA41:CL41)</f>
        <v>7363389</v>
      </c>
      <c r="CN41" s="28"/>
      <c r="CO41" s="2"/>
      <c r="CQ41" s="2"/>
    </row>
    <row r="42" spans="1:95" ht="18.75" x14ac:dyDescent="0.3">
      <c r="A42" s="20"/>
      <c r="B42" s="3" t="s">
        <v>180</v>
      </c>
      <c r="G42" s="3">
        <f t="shared" ref="G42:R42" si="171">G40-G41</f>
        <v>0</v>
      </c>
      <c r="H42" s="3">
        <f t="shared" si="171"/>
        <v>0</v>
      </c>
      <c r="I42" s="3">
        <f t="shared" si="171"/>
        <v>0</v>
      </c>
      <c r="J42" s="3">
        <f t="shared" si="171"/>
        <v>0</v>
      </c>
      <c r="K42" s="3">
        <f t="shared" si="171"/>
        <v>0</v>
      </c>
      <c r="L42" s="3">
        <f t="shared" si="171"/>
        <v>0</v>
      </c>
      <c r="M42" s="3">
        <f t="shared" si="171"/>
        <v>0</v>
      </c>
      <c r="N42" s="3">
        <f t="shared" si="171"/>
        <v>0</v>
      </c>
      <c r="O42" s="3">
        <f t="shared" si="171"/>
        <v>0</v>
      </c>
      <c r="P42" s="3">
        <f t="shared" si="171"/>
        <v>0</v>
      </c>
      <c r="Q42" s="3">
        <f t="shared" si="171"/>
        <v>0</v>
      </c>
      <c r="R42" s="3">
        <f t="shared" si="171"/>
        <v>0</v>
      </c>
      <c r="S42" s="3">
        <f>SUM(G42:R42)</f>
        <v>0</v>
      </c>
      <c r="T42" s="28"/>
      <c r="V42" s="132"/>
      <c r="Y42" s="20"/>
      <c r="Z42" s="3" t="s">
        <v>180</v>
      </c>
      <c r="AE42" s="3">
        <f t="shared" ref="AE42:AP42" si="172">AE40-AE41</f>
        <v>0</v>
      </c>
      <c r="AF42" s="3">
        <f t="shared" si="172"/>
        <v>0</v>
      </c>
      <c r="AG42" s="3">
        <f t="shared" si="172"/>
        <v>0</v>
      </c>
      <c r="AH42" s="3">
        <f t="shared" si="172"/>
        <v>0</v>
      </c>
      <c r="AI42" s="3">
        <f t="shared" si="172"/>
        <v>0</v>
      </c>
      <c r="AJ42" s="3">
        <f t="shared" si="172"/>
        <v>0</v>
      </c>
      <c r="AK42" s="3">
        <f t="shared" si="172"/>
        <v>0</v>
      </c>
      <c r="AL42" s="3">
        <f t="shared" si="172"/>
        <v>0</v>
      </c>
      <c r="AM42" s="3">
        <f t="shared" si="172"/>
        <v>0</v>
      </c>
      <c r="AN42" s="3">
        <f t="shared" si="172"/>
        <v>0</v>
      </c>
      <c r="AO42" s="3">
        <f t="shared" si="172"/>
        <v>0</v>
      </c>
      <c r="AP42" s="3">
        <f t="shared" si="172"/>
        <v>0</v>
      </c>
      <c r="AQ42" s="3">
        <f>SUM(AE42:AP42)</f>
        <v>0</v>
      </c>
      <c r="AR42" s="28"/>
      <c r="AS42" s="2"/>
      <c r="AT42" s="132"/>
      <c r="AU42" s="2"/>
      <c r="AW42" s="20"/>
      <c r="AX42" s="3" t="s">
        <v>180</v>
      </c>
      <c r="BC42" s="3">
        <f t="shared" ref="BC42:BN42" si="173">BC40-BC41</f>
        <v>0</v>
      </c>
      <c r="BD42" s="3">
        <f t="shared" si="173"/>
        <v>0</v>
      </c>
      <c r="BE42" s="3">
        <f t="shared" si="173"/>
        <v>0</v>
      </c>
      <c r="BF42" s="3">
        <f t="shared" si="173"/>
        <v>0</v>
      </c>
      <c r="BG42" s="3">
        <f t="shared" si="173"/>
        <v>0</v>
      </c>
      <c r="BH42" s="3">
        <f t="shared" si="173"/>
        <v>0</v>
      </c>
      <c r="BI42" s="3">
        <f t="shared" si="173"/>
        <v>0</v>
      </c>
      <c r="BJ42" s="3">
        <f t="shared" si="173"/>
        <v>0</v>
      </c>
      <c r="BK42" s="3">
        <f t="shared" si="173"/>
        <v>0</v>
      </c>
      <c r="BL42" s="3">
        <f t="shared" si="173"/>
        <v>0</v>
      </c>
      <c r="BM42" s="3">
        <f t="shared" si="173"/>
        <v>0</v>
      </c>
      <c r="BN42" s="3">
        <f t="shared" si="173"/>
        <v>0</v>
      </c>
      <c r="BO42" s="3">
        <f>SUM(BC42:BN42)</f>
        <v>0</v>
      </c>
      <c r="BP42" s="28"/>
      <c r="BQ42" s="2"/>
      <c r="BR42" s="132"/>
      <c r="BS42" s="2"/>
      <c r="BU42" s="20"/>
      <c r="BV42" s="3" t="s">
        <v>180</v>
      </c>
      <c r="CA42" s="3">
        <f>CA40-CA41</f>
        <v>0</v>
      </c>
      <c r="CB42" s="3">
        <f t="shared" ref="CB42:CL42" si="174">CB40-CB41</f>
        <v>0</v>
      </c>
      <c r="CC42" s="3">
        <f t="shared" si="174"/>
        <v>0</v>
      </c>
      <c r="CD42" s="3">
        <f t="shared" si="174"/>
        <v>0</v>
      </c>
      <c r="CE42" s="3">
        <f t="shared" si="174"/>
        <v>0</v>
      </c>
      <c r="CF42" s="3">
        <f t="shared" si="174"/>
        <v>0</v>
      </c>
      <c r="CG42" s="3">
        <f t="shared" si="174"/>
        <v>0</v>
      </c>
      <c r="CH42" s="3">
        <f t="shared" si="174"/>
        <v>0</v>
      </c>
      <c r="CI42" s="3">
        <f t="shared" si="174"/>
        <v>0</v>
      </c>
      <c r="CJ42" s="3">
        <f t="shared" si="174"/>
        <v>0</v>
      </c>
      <c r="CK42" s="3">
        <f t="shared" si="174"/>
        <v>0</v>
      </c>
      <c r="CL42" s="3">
        <f t="shared" si="174"/>
        <v>0</v>
      </c>
      <c r="CM42" s="3">
        <f>SUM(CA42:CL42)</f>
        <v>0</v>
      </c>
      <c r="CN42" s="28"/>
      <c r="CO42" s="2"/>
      <c r="CP42" s="132"/>
      <c r="CQ42" s="2"/>
    </row>
    <row r="43" spans="1:95" x14ac:dyDescent="0.25">
      <c r="AS43" s="2"/>
      <c r="AU43" s="2"/>
      <c r="BQ43" s="2"/>
      <c r="BS43" s="2"/>
      <c r="CO43" s="2"/>
      <c r="CQ43" s="2"/>
    </row>
    <row r="44" spans="1:95" x14ac:dyDescent="0.25">
      <c r="A44" s="21" t="s">
        <v>34</v>
      </c>
      <c r="B44" s="14" t="s">
        <v>164</v>
      </c>
      <c r="C44" s="14"/>
      <c r="D44" s="14"/>
      <c r="E44" s="14"/>
      <c r="F44" s="7"/>
      <c r="G44" s="7">
        <v>1</v>
      </c>
      <c r="H44" s="7">
        <v>1</v>
      </c>
      <c r="I44" s="7">
        <v>1</v>
      </c>
      <c r="J44" s="7">
        <v>1</v>
      </c>
      <c r="K44" s="7">
        <v>1</v>
      </c>
      <c r="L44" s="7">
        <v>1</v>
      </c>
      <c r="M44" s="7">
        <v>1</v>
      </c>
      <c r="N44" s="7">
        <v>1</v>
      </c>
      <c r="O44" s="7">
        <v>1</v>
      </c>
      <c r="P44" s="7">
        <v>1</v>
      </c>
      <c r="Q44" s="7">
        <v>1</v>
      </c>
      <c r="R44" s="7">
        <v>1</v>
      </c>
      <c r="S44" s="7"/>
      <c r="T44" s="28"/>
      <c r="Y44" s="21" t="s">
        <v>34</v>
      </c>
      <c r="Z44" s="14" t="s">
        <v>164</v>
      </c>
      <c r="AA44" s="14"/>
      <c r="AB44" s="14"/>
      <c r="AC44" s="14"/>
      <c r="AD44" s="7"/>
      <c r="AE44" s="7">
        <v>1</v>
      </c>
      <c r="AF44" s="7">
        <v>1</v>
      </c>
      <c r="AG44" s="7">
        <v>1</v>
      </c>
      <c r="AH44" s="7">
        <v>1</v>
      </c>
      <c r="AI44" s="7">
        <v>1</v>
      </c>
      <c r="AJ44" s="7">
        <v>1</v>
      </c>
      <c r="AK44" s="7">
        <v>1</v>
      </c>
      <c r="AL44" s="7">
        <v>1</v>
      </c>
      <c r="AM44" s="7">
        <v>1</v>
      </c>
      <c r="AN44" s="7">
        <v>1</v>
      </c>
      <c r="AO44" s="7">
        <v>1</v>
      </c>
      <c r="AP44" s="7">
        <v>1</v>
      </c>
      <c r="AQ44" s="7"/>
      <c r="AR44" s="28"/>
      <c r="AS44" s="2"/>
      <c r="AU44" s="2"/>
      <c r="AW44" s="21" t="s">
        <v>34</v>
      </c>
      <c r="AX44" s="14" t="s">
        <v>164</v>
      </c>
      <c r="AY44" s="14"/>
      <c r="AZ44" s="14"/>
      <c r="BA44" s="14"/>
      <c r="BB44" s="7"/>
      <c r="BC44" s="7">
        <v>1</v>
      </c>
      <c r="BD44" s="7">
        <v>1</v>
      </c>
      <c r="BE44" s="7">
        <v>1</v>
      </c>
      <c r="BF44" s="7">
        <v>1</v>
      </c>
      <c r="BG44" s="7">
        <v>1</v>
      </c>
      <c r="BH44" s="7">
        <v>1</v>
      </c>
      <c r="BI44" s="7">
        <v>1</v>
      </c>
      <c r="BJ44" s="7">
        <v>1</v>
      </c>
      <c r="BK44" s="7">
        <v>1</v>
      </c>
      <c r="BL44" s="7">
        <v>1</v>
      </c>
      <c r="BM44" s="7">
        <v>1</v>
      </c>
      <c r="BN44" s="7">
        <v>1</v>
      </c>
      <c r="BO44" s="7"/>
      <c r="BP44" s="28"/>
      <c r="BQ44" s="2"/>
      <c r="BS44" s="2"/>
      <c r="BU44" s="21" t="s">
        <v>34</v>
      </c>
      <c r="BV44" s="14" t="s">
        <v>164</v>
      </c>
      <c r="BW44" s="14"/>
      <c r="BX44" s="14"/>
      <c r="BY44" s="14"/>
      <c r="BZ44" s="7"/>
      <c r="CA44" s="7">
        <v>1</v>
      </c>
      <c r="CB44" s="7">
        <v>1</v>
      </c>
      <c r="CC44" s="7">
        <v>1</v>
      </c>
      <c r="CD44" s="7">
        <v>1</v>
      </c>
      <c r="CE44" s="7">
        <v>1</v>
      </c>
      <c r="CF44" s="7">
        <v>1</v>
      </c>
      <c r="CG44" s="7">
        <v>1</v>
      </c>
      <c r="CH44" s="7">
        <v>1</v>
      </c>
      <c r="CI44" s="7">
        <v>1</v>
      </c>
      <c r="CJ44" s="7">
        <v>1</v>
      </c>
      <c r="CK44" s="7">
        <v>1</v>
      </c>
      <c r="CL44" s="7">
        <v>1</v>
      </c>
      <c r="CM44" s="7"/>
      <c r="CN44" s="28"/>
      <c r="CO44" s="2"/>
      <c r="CQ44" s="2"/>
    </row>
    <row r="45" spans="1:95" x14ac:dyDescent="0.25">
      <c r="A45" s="21" t="s">
        <v>35</v>
      </c>
      <c r="B45" s="14" t="s">
        <v>163</v>
      </c>
      <c r="C45" s="14"/>
      <c r="D45" s="14"/>
      <c r="E45" s="14"/>
      <c r="F45" s="7"/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/>
      <c r="T45" s="28"/>
      <c r="Y45" s="21" t="s">
        <v>35</v>
      </c>
      <c r="Z45" s="14" t="s">
        <v>163</v>
      </c>
      <c r="AA45" s="14"/>
      <c r="AB45" s="14"/>
      <c r="AC45" s="14"/>
      <c r="AD45" s="7"/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/>
      <c r="AR45" s="28"/>
      <c r="AS45" s="2"/>
      <c r="AU45" s="2"/>
      <c r="AW45" s="21" t="s">
        <v>35</v>
      </c>
      <c r="AX45" s="14" t="s">
        <v>163</v>
      </c>
      <c r="AY45" s="14"/>
      <c r="AZ45" s="14"/>
      <c r="BA45" s="14"/>
      <c r="BB45" s="7"/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/>
      <c r="BP45" s="28"/>
      <c r="BQ45" s="2"/>
      <c r="BS45" s="2"/>
      <c r="BU45" s="21" t="s">
        <v>35</v>
      </c>
      <c r="BV45" s="14" t="s">
        <v>163</v>
      </c>
      <c r="BW45" s="14"/>
      <c r="BX45" s="14"/>
      <c r="BY45" s="14"/>
      <c r="BZ45" s="7"/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/>
      <c r="CN45" s="28"/>
      <c r="CO45" s="2"/>
      <c r="CQ45" s="2"/>
    </row>
    <row r="46" spans="1:95" x14ac:dyDescent="0.25">
      <c r="AS46" s="2"/>
      <c r="AU46" s="2"/>
      <c r="BQ46" s="2"/>
      <c r="BS46" s="2"/>
      <c r="CO46" s="2"/>
      <c r="CQ46" s="2"/>
    </row>
    <row r="47" spans="1:95" x14ac:dyDescent="0.25">
      <c r="A47" s="21" t="s">
        <v>36</v>
      </c>
      <c r="B47" s="14" t="s">
        <v>198</v>
      </c>
      <c r="C47" s="14"/>
      <c r="D47" s="14"/>
      <c r="E47" s="14"/>
      <c r="F47" s="14"/>
      <c r="G47" s="88">
        <f t="shared" ref="G47:R47" si="175">ROUND((+G41*G44),2)</f>
        <v>0</v>
      </c>
      <c r="H47" s="88">
        <f t="shared" si="175"/>
        <v>0</v>
      </c>
      <c r="I47" s="88">
        <f t="shared" si="175"/>
        <v>0</v>
      </c>
      <c r="J47" s="88">
        <f t="shared" si="175"/>
        <v>0</v>
      </c>
      <c r="K47" s="88">
        <f t="shared" si="175"/>
        <v>44</v>
      </c>
      <c r="L47" s="88">
        <f t="shared" si="175"/>
        <v>169</v>
      </c>
      <c r="M47" s="88">
        <f t="shared" si="175"/>
        <v>810</v>
      </c>
      <c r="N47" s="88">
        <f t="shared" si="175"/>
        <v>2577</v>
      </c>
      <c r="O47" s="88">
        <f t="shared" si="175"/>
        <v>6284</v>
      </c>
      <c r="P47" s="88">
        <f t="shared" si="175"/>
        <v>10840</v>
      </c>
      <c r="Q47" s="88">
        <f t="shared" si="175"/>
        <v>16448</v>
      </c>
      <c r="R47" s="88">
        <f t="shared" si="175"/>
        <v>22345</v>
      </c>
      <c r="S47" s="88">
        <f>SUM(G47:R47)</f>
        <v>59517</v>
      </c>
      <c r="T47" s="28"/>
      <c r="Y47" s="21" t="s">
        <v>36</v>
      </c>
      <c r="Z47" s="14" t="s">
        <v>198</v>
      </c>
      <c r="AA47" s="14"/>
      <c r="AB47" s="14"/>
      <c r="AC47" s="14"/>
      <c r="AD47" s="14"/>
      <c r="AE47" s="88">
        <f t="shared" ref="AE47:AP47" si="176">ROUND((+AE41*AE44),2)</f>
        <v>27407</v>
      </c>
      <c r="AF47" s="88">
        <f t="shared" si="176"/>
        <v>33991</v>
      </c>
      <c r="AG47" s="88">
        <f t="shared" si="176"/>
        <v>42601</v>
      </c>
      <c r="AH47" s="88">
        <f t="shared" si="176"/>
        <v>51366</v>
      </c>
      <c r="AI47" s="88">
        <f t="shared" si="176"/>
        <v>61884</v>
      </c>
      <c r="AJ47" s="88">
        <f t="shared" si="176"/>
        <v>73598</v>
      </c>
      <c r="AK47" s="88">
        <f t="shared" si="176"/>
        <v>81222</v>
      </c>
      <c r="AL47" s="88">
        <f t="shared" si="176"/>
        <v>89921</v>
      </c>
      <c r="AM47" s="88">
        <f t="shared" si="176"/>
        <v>99486</v>
      </c>
      <c r="AN47" s="88">
        <f t="shared" si="176"/>
        <v>110753</v>
      </c>
      <c r="AO47" s="88">
        <f t="shared" si="176"/>
        <v>134391</v>
      </c>
      <c r="AP47" s="88">
        <f t="shared" si="176"/>
        <v>145544</v>
      </c>
      <c r="AQ47" s="88">
        <f>SUM(AE47:AP47)</f>
        <v>952164</v>
      </c>
      <c r="AR47" s="28"/>
      <c r="AS47" s="2"/>
      <c r="AU47" s="2"/>
      <c r="AW47" s="21" t="s">
        <v>36</v>
      </c>
      <c r="AX47" s="14" t="s">
        <v>573</v>
      </c>
      <c r="AY47" s="14"/>
      <c r="AZ47" s="14"/>
      <c r="BA47" s="14"/>
      <c r="BB47" s="14"/>
      <c r="BC47" s="88">
        <f t="shared" ref="BC47:BN47" si="177">ROUND((+BC41*BC44),2)</f>
        <v>159702</v>
      </c>
      <c r="BD47" s="88">
        <f t="shared" si="177"/>
        <v>165352</v>
      </c>
      <c r="BE47" s="88">
        <f t="shared" si="177"/>
        <v>181378</v>
      </c>
      <c r="BF47" s="88">
        <f t="shared" si="177"/>
        <v>213414</v>
      </c>
      <c r="BG47" s="88">
        <f t="shared" si="177"/>
        <v>235806</v>
      </c>
      <c r="BH47" s="88">
        <f t="shared" si="177"/>
        <v>254367</v>
      </c>
      <c r="BI47" s="88">
        <f t="shared" si="177"/>
        <v>276501</v>
      </c>
      <c r="BJ47" s="88">
        <f t="shared" si="177"/>
        <v>300790</v>
      </c>
      <c r="BK47" s="88">
        <f t="shared" si="177"/>
        <v>318208</v>
      </c>
      <c r="BL47" s="88">
        <f t="shared" si="177"/>
        <v>358850</v>
      </c>
      <c r="BM47" s="88">
        <f t="shared" si="177"/>
        <v>415444</v>
      </c>
      <c r="BN47" s="88">
        <f t="shared" si="177"/>
        <v>429668</v>
      </c>
      <c r="BO47" s="88">
        <f>SUM(BC47:BN47)</f>
        <v>3309480</v>
      </c>
      <c r="BP47" s="28"/>
      <c r="BQ47" s="2"/>
      <c r="BS47" s="2"/>
      <c r="BU47" s="21" t="s">
        <v>36</v>
      </c>
      <c r="BV47" s="14" t="s">
        <v>573</v>
      </c>
      <c r="BW47" s="14"/>
      <c r="BX47" s="14"/>
      <c r="BY47" s="14"/>
      <c r="BZ47" s="14"/>
      <c r="CA47" s="88">
        <f>ROUND((+CA41*CA44),2)</f>
        <v>508569</v>
      </c>
      <c r="CB47" s="88">
        <f t="shared" ref="CB47:CK47" si="178">ROUND((+CB41*CB44),2)</f>
        <v>526455</v>
      </c>
      <c r="CC47" s="88">
        <f t="shared" si="178"/>
        <v>541791</v>
      </c>
      <c r="CD47" s="88">
        <f t="shared" si="178"/>
        <v>564822</v>
      </c>
      <c r="CE47" s="88">
        <f t="shared" si="178"/>
        <v>583627</v>
      </c>
      <c r="CF47" s="88">
        <f t="shared" si="178"/>
        <v>602179</v>
      </c>
      <c r="CG47" s="88">
        <f t="shared" si="178"/>
        <v>619982</v>
      </c>
      <c r="CH47" s="88">
        <f t="shared" si="178"/>
        <v>637680</v>
      </c>
      <c r="CI47" s="88">
        <f t="shared" si="178"/>
        <v>657846</v>
      </c>
      <c r="CJ47" s="88">
        <f t="shared" si="178"/>
        <v>690572</v>
      </c>
      <c r="CK47" s="88">
        <f t="shared" si="178"/>
        <v>708247</v>
      </c>
      <c r="CL47" s="88">
        <f>ROUND((+CL41*CL44),2)</f>
        <v>721619</v>
      </c>
      <c r="CM47" s="88">
        <f>SUM(CA47:CL47)</f>
        <v>7363389</v>
      </c>
      <c r="CN47" s="28"/>
      <c r="CO47" s="2"/>
      <c r="CQ47" s="2"/>
    </row>
    <row r="48" spans="1:95" x14ac:dyDescent="0.25">
      <c r="A48" s="20" t="s">
        <v>37</v>
      </c>
      <c r="B48" s="3" t="s">
        <v>199</v>
      </c>
      <c r="G48" s="89">
        <f t="shared" ref="G48:R48" si="179">ROUND(G45*G42,2)</f>
        <v>0</v>
      </c>
      <c r="H48" s="89">
        <f t="shared" si="179"/>
        <v>0</v>
      </c>
      <c r="I48" s="89">
        <f t="shared" si="179"/>
        <v>0</v>
      </c>
      <c r="J48" s="89">
        <f t="shared" si="179"/>
        <v>0</v>
      </c>
      <c r="K48" s="89">
        <f t="shared" si="179"/>
        <v>0</v>
      </c>
      <c r="L48" s="89">
        <f t="shared" si="179"/>
        <v>0</v>
      </c>
      <c r="M48" s="89">
        <f t="shared" si="179"/>
        <v>0</v>
      </c>
      <c r="N48" s="89">
        <f t="shared" si="179"/>
        <v>0</v>
      </c>
      <c r="O48" s="89">
        <f t="shared" si="179"/>
        <v>0</v>
      </c>
      <c r="P48" s="89">
        <f t="shared" si="179"/>
        <v>0</v>
      </c>
      <c r="Q48" s="89">
        <f t="shared" si="179"/>
        <v>0</v>
      </c>
      <c r="R48" s="89">
        <f t="shared" si="179"/>
        <v>0</v>
      </c>
      <c r="S48" s="88">
        <f>SUM(G48:R48)</f>
        <v>0</v>
      </c>
      <c r="T48" s="28"/>
      <c r="Y48" s="20" t="s">
        <v>37</v>
      </c>
      <c r="Z48" s="3" t="s">
        <v>199</v>
      </c>
      <c r="AE48" s="89">
        <f t="shared" ref="AE48:AP48" si="180">ROUND(AE45*AE42,2)</f>
        <v>0</v>
      </c>
      <c r="AF48" s="89">
        <f t="shared" si="180"/>
        <v>0</v>
      </c>
      <c r="AG48" s="89">
        <f t="shared" si="180"/>
        <v>0</v>
      </c>
      <c r="AH48" s="89">
        <f t="shared" si="180"/>
        <v>0</v>
      </c>
      <c r="AI48" s="89">
        <f t="shared" si="180"/>
        <v>0</v>
      </c>
      <c r="AJ48" s="89">
        <f t="shared" si="180"/>
        <v>0</v>
      </c>
      <c r="AK48" s="89">
        <f t="shared" si="180"/>
        <v>0</v>
      </c>
      <c r="AL48" s="89">
        <f t="shared" si="180"/>
        <v>0</v>
      </c>
      <c r="AM48" s="89">
        <f t="shared" si="180"/>
        <v>0</v>
      </c>
      <c r="AN48" s="89">
        <f t="shared" si="180"/>
        <v>0</v>
      </c>
      <c r="AO48" s="89">
        <f t="shared" si="180"/>
        <v>0</v>
      </c>
      <c r="AP48" s="89">
        <f t="shared" si="180"/>
        <v>0</v>
      </c>
      <c r="AQ48" s="88">
        <f>SUM(AE48:AP48)</f>
        <v>0</v>
      </c>
      <c r="AR48" s="28"/>
      <c r="AS48" s="2"/>
      <c r="AU48" s="2"/>
      <c r="AW48" s="20" t="s">
        <v>37</v>
      </c>
      <c r="AX48" s="3" t="s">
        <v>574</v>
      </c>
      <c r="BC48" s="89">
        <f t="shared" ref="BC48:BN48" si="181">ROUND(BC45*BC42,2)</f>
        <v>0</v>
      </c>
      <c r="BD48" s="89">
        <f t="shared" si="181"/>
        <v>0</v>
      </c>
      <c r="BE48" s="89">
        <f t="shared" si="181"/>
        <v>0</v>
      </c>
      <c r="BF48" s="89">
        <f t="shared" si="181"/>
        <v>0</v>
      </c>
      <c r="BG48" s="89">
        <f t="shared" si="181"/>
        <v>0</v>
      </c>
      <c r="BH48" s="89">
        <f t="shared" si="181"/>
        <v>0</v>
      </c>
      <c r="BI48" s="89">
        <f t="shared" si="181"/>
        <v>0</v>
      </c>
      <c r="BJ48" s="89">
        <f t="shared" si="181"/>
        <v>0</v>
      </c>
      <c r="BK48" s="89">
        <f t="shared" si="181"/>
        <v>0</v>
      </c>
      <c r="BL48" s="89">
        <f t="shared" si="181"/>
        <v>0</v>
      </c>
      <c r="BM48" s="89">
        <f t="shared" si="181"/>
        <v>0</v>
      </c>
      <c r="BN48" s="89">
        <f t="shared" si="181"/>
        <v>0</v>
      </c>
      <c r="BO48" s="88">
        <f>SUM(BC48:BN48)</f>
        <v>0</v>
      </c>
      <c r="BP48" s="28"/>
      <c r="BQ48" s="2"/>
      <c r="BS48" s="2"/>
      <c r="BU48" s="20" t="s">
        <v>37</v>
      </c>
      <c r="BV48" s="3" t="s">
        <v>574</v>
      </c>
      <c r="CA48" s="89">
        <f>ROUND(CA45*CA42,2)</f>
        <v>0</v>
      </c>
      <c r="CB48" s="89">
        <f t="shared" ref="CB48:CK48" si="182">ROUND(CB45*CB42,2)</f>
        <v>0</v>
      </c>
      <c r="CC48" s="89">
        <f t="shared" si="182"/>
        <v>0</v>
      </c>
      <c r="CD48" s="89">
        <f t="shared" si="182"/>
        <v>0</v>
      </c>
      <c r="CE48" s="89">
        <f t="shared" si="182"/>
        <v>0</v>
      </c>
      <c r="CF48" s="89">
        <f t="shared" si="182"/>
        <v>0</v>
      </c>
      <c r="CG48" s="89">
        <f t="shared" si="182"/>
        <v>0</v>
      </c>
      <c r="CH48" s="89">
        <f t="shared" si="182"/>
        <v>0</v>
      </c>
      <c r="CI48" s="89">
        <f t="shared" si="182"/>
        <v>0</v>
      </c>
      <c r="CJ48" s="89">
        <f t="shared" si="182"/>
        <v>0</v>
      </c>
      <c r="CK48" s="89">
        <f t="shared" si="182"/>
        <v>0</v>
      </c>
      <c r="CL48" s="89">
        <f>ROUND(CL45*CL42,2)</f>
        <v>0</v>
      </c>
      <c r="CM48" s="88">
        <f>SUM(CA48:CL48)</f>
        <v>0</v>
      </c>
      <c r="CN48" s="28"/>
      <c r="CO48" s="2"/>
      <c r="CQ48" s="2"/>
    </row>
    <row r="49" spans="1:95" ht="18.75" thickBot="1" x14ac:dyDescent="0.3">
      <c r="A49" s="21" t="s">
        <v>38</v>
      </c>
      <c r="B49" s="14" t="s">
        <v>22</v>
      </c>
      <c r="C49" s="14"/>
      <c r="D49" s="14"/>
      <c r="E49" s="14"/>
      <c r="F49" s="14"/>
      <c r="G49" s="87">
        <f t="shared" ref="G49:R49" si="183">G48+G47</f>
        <v>0</v>
      </c>
      <c r="H49" s="87">
        <f t="shared" si="183"/>
        <v>0</v>
      </c>
      <c r="I49" s="87">
        <f t="shared" si="183"/>
        <v>0</v>
      </c>
      <c r="J49" s="87">
        <f t="shared" si="183"/>
        <v>0</v>
      </c>
      <c r="K49" s="87">
        <f t="shared" si="183"/>
        <v>44</v>
      </c>
      <c r="L49" s="87">
        <f t="shared" si="183"/>
        <v>169</v>
      </c>
      <c r="M49" s="87">
        <f t="shared" si="183"/>
        <v>810</v>
      </c>
      <c r="N49" s="87">
        <f t="shared" si="183"/>
        <v>2577</v>
      </c>
      <c r="O49" s="87">
        <f t="shared" si="183"/>
        <v>6284</v>
      </c>
      <c r="P49" s="87">
        <f t="shared" si="183"/>
        <v>10840</v>
      </c>
      <c r="Q49" s="87">
        <f t="shared" si="183"/>
        <v>16448</v>
      </c>
      <c r="R49" s="87">
        <f t="shared" si="183"/>
        <v>22345</v>
      </c>
      <c r="S49" s="87">
        <f>SUM(G49:R49)</f>
        <v>59517</v>
      </c>
      <c r="T49" s="131"/>
      <c r="U49" s="3"/>
      <c r="Y49" s="21" t="s">
        <v>38</v>
      </c>
      <c r="Z49" s="14" t="s">
        <v>22</v>
      </c>
      <c r="AA49" s="14"/>
      <c r="AB49" s="14"/>
      <c r="AC49" s="14"/>
      <c r="AD49" s="14"/>
      <c r="AE49" s="87">
        <f t="shared" ref="AE49:AP49" si="184">AE48+AE47</f>
        <v>27407</v>
      </c>
      <c r="AF49" s="87">
        <f t="shared" si="184"/>
        <v>33991</v>
      </c>
      <c r="AG49" s="87">
        <f t="shared" si="184"/>
        <v>42601</v>
      </c>
      <c r="AH49" s="87">
        <f t="shared" si="184"/>
        <v>51366</v>
      </c>
      <c r="AI49" s="87">
        <f t="shared" si="184"/>
        <v>61884</v>
      </c>
      <c r="AJ49" s="87">
        <f t="shared" si="184"/>
        <v>73598</v>
      </c>
      <c r="AK49" s="87">
        <f t="shared" si="184"/>
        <v>81222</v>
      </c>
      <c r="AL49" s="87">
        <f t="shared" si="184"/>
        <v>89921</v>
      </c>
      <c r="AM49" s="87">
        <f t="shared" si="184"/>
        <v>99486</v>
      </c>
      <c r="AN49" s="87">
        <f t="shared" si="184"/>
        <v>110753</v>
      </c>
      <c r="AO49" s="87">
        <f t="shared" si="184"/>
        <v>134391</v>
      </c>
      <c r="AP49" s="87">
        <f t="shared" si="184"/>
        <v>145544</v>
      </c>
      <c r="AQ49" s="87">
        <f>SUM(AE49:AP49)</f>
        <v>952164</v>
      </c>
      <c r="AR49" s="131"/>
      <c r="AU49" s="2"/>
      <c r="AW49" s="21" t="s">
        <v>38</v>
      </c>
      <c r="AX49" s="14" t="s">
        <v>22</v>
      </c>
      <c r="AY49" s="14"/>
      <c r="AZ49" s="14"/>
      <c r="BA49" s="14"/>
      <c r="BB49" s="14"/>
      <c r="BC49" s="87">
        <f t="shared" ref="BC49:BN49" si="185">BC48+BC47</f>
        <v>159702</v>
      </c>
      <c r="BD49" s="87">
        <f t="shared" si="185"/>
        <v>165352</v>
      </c>
      <c r="BE49" s="87">
        <f t="shared" si="185"/>
        <v>181378</v>
      </c>
      <c r="BF49" s="87">
        <f t="shared" si="185"/>
        <v>213414</v>
      </c>
      <c r="BG49" s="87">
        <f t="shared" si="185"/>
        <v>235806</v>
      </c>
      <c r="BH49" s="87">
        <f t="shared" si="185"/>
        <v>254367</v>
      </c>
      <c r="BI49" s="87">
        <f t="shared" si="185"/>
        <v>276501</v>
      </c>
      <c r="BJ49" s="87">
        <f t="shared" si="185"/>
        <v>300790</v>
      </c>
      <c r="BK49" s="87">
        <f t="shared" si="185"/>
        <v>318208</v>
      </c>
      <c r="BL49" s="87">
        <f t="shared" si="185"/>
        <v>358850</v>
      </c>
      <c r="BM49" s="87">
        <f t="shared" si="185"/>
        <v>415444</v>
      </c>
      <c r="BN49" s="87">
        <f t="shared" si="185"/>
        <v>429668</v>
      </c>
      <c r="BO49" s="87">
        <f>SUM(BC49:BN49)</f>
        <v>3309480</v>
      </c>
      <c r="BP49" s="131"/>
      <c r="BS49" s="2"/>
      <c r="BU49" s="21" t="s">
        <v>38</v>
      </c>
      <c r="BV49" s="14" t="s">
        <v>22</v>
      </c>
      <c r="BW49" s="14"/>
      <c r="BX49" s="14"/>
      <c r="BY49" s="14"/>
      <c r="BZ49" s="14"/>
      <c r="CA49" s="87">
        <f t="shared" ref="CA49:CK49" si="186">CA48+CA47</f>
        <v>508569</v>
      </c>
      <c r="CB49" s="87">
        <f t="shared" si="186"/>
        <v>526455</v>
      </c>
      <c r="CC49" s="87">
        <f t="shared" si="186"/>
        <v>541791</v>
      </c>
      <c r="CD49" s="87">
        <f t="shared" si="186"/>
        <v>564822</v>
      </c>
      <c r="CE49" s="87">
        <f t="shared" si="186"/>
        <v>583627</v>
      </c>
      <c r="CF49" s="87">
        <f t="shared" si="186"/>
        <v>602179</v>
      </c>
      <c r="CG49" s="87">
        <f t="shared" si="186"/>
        <v>619982</v>
      </c>
      <c r="CH49" s="87">
        <f t="shared" si="186"/>
        <v>637680</v>
      </c>
      <c r="CI49" s="87">
        <f t="shared" si="186"/>
        <v>657846</v>
      </c>
      <c r="CJ49" s="87">
        <f t="shared" si="186"/>
        <v>690572</v>
      </c>
      <c r="CK49" s="87">
        <f t="shared" si="186"/>
        <v>708247</v>
      </c>
      <c r="CL49" s="87">
        <f>CL48+CL47</f>
        <v>721619</v>
      </c>
      <c r="CM49" s="87">
        <f>SUM(CA49:CL49)</f>
        <v>7363389</v>
      </c>
      <c r="CN49" s="131"/>
      <c r="CQ49" s="2"/>
    </row>
    <row r="50" spans="1:95" x14ac:dyDescent="0.25">
      <c r="G50" s="131">
        <v>0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/>
      <c r="N50" s="131"/>
      <c r="O50" s="131"/>
      <c r="P50" s="131"/>
      <c r="Q50" s="131"/>
      <c r="R50" s="131"/>
      <c r="S50" s="131">
        <f>SUM(S47:S48)-S49</f>
        <v>0</v>
      </c>
      <c r="T50" s="28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>
        <f>SUM(AQ47:AQ48)-AQ49</f>
        <v>0</v>
      </c>
      <c r="AR50" s="28"/>
      <c r="AS50" s="2"/>
      <c r="AU50" s="2"/>
      <c r="BK50" s="131"/>
      <c r="BL50" s="131"/>
      <c r="BM50" s="131"/>
      <c r="BN50" s="131"/>
      <c r="BO50" s="131">
        <f>SUM(BO47:BO48)-BO49</f>
        <v>0</v>
      </c>
      <c r="BP50" s="28"/>
      <c r="BQ50" s="2"/>
      <c r="BS50" s="2"/>
      <c r="CI50" s="131"/>
      <c r="CJ50" s="131"/>
      <c r="CK50" s="131"/>
      <c r="CL50" s="131"/>
      <c r="CM50" s="131">
        <f>SUM(CM47:CM48)-CM49</f>
        <v>0</v>
      </c>
      <c r="CN50" s="28"/>
      <c r="CO50" s="2"/>
      <c r="CQ50" s="2"/>
    </row>
    <row r="51" spans="1:95" x14ac:dyDescent="0.25">
      <c r="A51" s="8"/>
      <c r="T51" s="28"/>
      <c r="Y51" s="8"/>
      <c r="AR51" s="28"/>
      <c r="AS51" s="2"/>
      <c r="AU51" s="2"/>
      <c r="AW51" s="8"/>
      <c r="BP51" s="28"/>
      <c r="BQ51" s="2"/>
      <c r="BS51" s="2"/>
      <c r="BU51" s="8"/>
      <c r="CN51" s="28"/>
      <c r="CO51" s="2"/>
      <c r="CQ51" s="2"/>
    </row>
    <row r="52" spans="1:95" x14ac:dyDescent="0.25">
      <c r="A52" s="5"/>
      <c r="B52" s="11"/>
      <c r="T52" s="28"/>
      <c r="W52" s="3"/>
      <c r="Y52" s="5"/>
      <c r="Z52" s="11"/>
      <c r="AR52" s="28"/>
      <c r="AS52" s="2"/>
      <c r="AW52" s="5"/>
      <c r="AX52" s="11"/>
      <c r="BP52" s="28"/>
      <c r="BQ52" s="2"/>
      <c r="BU52" s="5"/>
      <c r="BV52" s="11"/>
      <c r="CN52" s="28"/>
      <c r="CO52" s="2"/>
    </row>
    <row r="53" spans="1:95" x14ac:dyDescent="0.25">
      <c r="A53" s="5"/>
      <c r="B53" s="13"/>
      <c r="W53" s="3"/>
      <c r="Y53" s="5"/>
      <c r="Z53" s="13"/>
      <c r="AS53" s="2"/>
      <c r="AW53" s="5"/>
      <c r="AX53" s="13"/>
      <c r="BQ53" s="2"/>
      <c r="BU53" s="5"/>
      <c r="BV53" s="13"/>
      <c r="CO53" s="2"/>
    </row>
    <row r="54" spans="1:95" x14ac:dyDescent="0.25">
      <c r="A54" s="5"/>
      <c r="Y54" s="5"/>
      <c r="AS54" s="2"/>
      <c r="AU54" s="2"/>
      <c r="AW54" s="5"/>
      <c r="BQ54" s="2"/>
      <c r="BS54" s="2"/>
      <c r="BU54" s="5"/>
      <c r="CO54" s="2"/>
      <c r="CQ54" s="2"/>
    </row>
    <row r="55" spans="1:95" x14ac:dyDescent="0.25">
      <c r="A55" s="12"/>
      <c r="Y55" s="12"/>
      <c r="AS55" s="2"/>
      <c r="AU55" s="2"/>
      <c r="AW55" s="12"/>
      <c r="BQ55" s="2"/>
      <c r="BS55" s="2"/>
      <c r="BU55" s="12"/>
      <c r="CO55" s="2"/>
      <c r="CQ55" s="2"/>
    </row>
    <row r="56" spans="1:95" x14ac:dyDescent="0.25">
      <c r="A56" s="12"/>
      <c r="B56" s="11"/>
      <c r="Y56" s="12"/>
      <c r="Z56" s="11"/>
      <c r="AS56" s="2"/>
      <c r="AU56" s="2"/>
      <c r="AW56" s="12"/>
      <c r="AX56" s="11"/>
      <c r="BQ56" s="2"/>
      <c r="BS56" s="2"/>
      <c r="BU56" s="12"/>
      <c r="BV56" s="11"/>
      <c r="CO56" s="2"/>
      <c r="CQ56" s="2"/>
    </row>
    <row r="57" spans="1:95" x14ac:dyDescent="0.25">
      <c r="A57" s="12"/>
      <c r="Y57" s="12"/>
      <c r="AS57" s="2"/>
      <c r="AU57" s="2"/>
      <c r="AW57" s="12"/>
      <c r="BQ57" s="2"/>
      <c r="BS57" s="2"/>
      <c r="BU57" s="12"/>
      <c r="CO57" s="2"/>
      <c r="CQ57" s="2"/>
    </row>
    <row r="58" spans="1:95" x14ac:dyDescent="0.25">
      <c r="A58" s="12"/>
      <c r="Y58" s="12"/>
      <c r="AS58" s="2"/>
      <c r="AU58" s="2"/>
      <c r="AW58" s="12"/>
      <c r="BQ58" s="2"/>
      <c r="BS58" s="2"/>
      <c r="BU58" s="12"/>
      <c r="CO58" s="2"/>
      <c r="CQ58" s="2"/>
    </row>
    <row r="59" spans="1:95" x14ac:dyDescent="0.25">
      <c r="AS59" s="2"/>
      <c r="AU59" s="2"/>
      <c r="BQ59" s="2"/>
      <c r="BS59" s="2"/>
      <c r="CO59" s="2"/>
      <c r="CQ59" s="2"/>
    </row>
    <row r="60" spans="1:95" x14ac:dyDescent="0.25">
      <c r="AH60" s="134"/>
      <c r="AS60" s="2"/>
      <c r="AU60" s="2"/>
      <c r="BE60" s="134"/>
      <c r="BF60" s="134"/>
      <c r="BQ60" s="2"/>
      <c r="BS60" s="2"/>
      <c r="CC60" s="134"/>
      <c r="CD60" s="134"/>
      <c r="CO60" s="2"/>
      <c r="CQ60" s="2"/>
    </row>
    <row r="61" spans="1:95" x14ac:dyDescent="0.25">
      <c r="A61" s="12"/>
      <c r="F61" s="135" t="s">
        <v>122</v>
      </c>
      <c r="W61" s="3"/>
      <c r="Y61" s="12"/>
      <c r="AD61" s="135" t="s">
        <v>122</v>
      </c>
      <c r="AS61" s="2"/>
      <c r="AW61" s="12"/>
      <c r="BB61" s="135" t="s">
        <v>122</v>
      </c>
      <c r="BQ61" s="2"/>
      <c r="BU61" s="12"/>
      <c r="BZ61" s="135" t="s">
        <v>122</v>
      </c>
      <c r="CO61" s="2"/>
    </row>
    <row r="62" spans="1:95" x14ac:dyDescent="0.25">
      <c r="F62" s="3" t="s">
        <v>103</v>
      </c>
      <c r="G62" s="33">
        <f>'WACC Jan-June 2020'!$E$50</f>
        <v>5.9635000000000001E-2</v>
      </c>
      <c r="H62" s="33">
        <f>'WACC Jan-June 2020'!$E$50</f>
        <v>5.9635000000000001E-2</v>
      </c>
      <c r="I62" s="33">
        <f>'WACC Jan-June 2020'!$E$50</f>
        <v>5.9635000000000001E-2</v>
      </c>
      <c r="J62" s="33">
        <f>'WACC Jan-June 2020'!$E$50</f>
        <v>5.9635000000000001E-2</v>
      </c>
      <c r="K62" s="33">
        <f>'WACC Jan-June 2020'!$E$50</f>
        <v>5.9635000000000001E-2</v>
      </c>
      <c r="L62" s="33">
        <f>'WACC Jan-June 2020'!$E$50</f>
        <v>5.9635000000000001E-2</v>
      </c>
      <c r="M62" s="33">
        <f>'WACC July-Dec 2020'!$E$50</f>
        <v>6.0095999999999997E-2</v>
      </c>
      <c r="N62" s="33">
        <f>'WACC July-Dec 2020'!$E$50</f>
        <v>6.0095999999999997E-2</v>
      </c>
      <c r="O62" s="33">
        <f>'WACC July-Dec 2020'!$E$50</f>
        <v>6.0095999999999997E-2</v>
      </c>
      <c r="P62" s="33">
        <f>'WACC July-Dec 2020'!$E$50</f>
        <v>6.0095999999999997E-2</v>
      </c>
      <c r="Q62" s="33">
        <f>'WACC July-Dec 2020'!$E$50</f>
        <v>6.0095999999999997E-2</v>
      </c>
      <c r="R62" s="33">
        <f>'WACC July-Dec 2020'!$E$50</f>
        <v>6.0095999999999997E-2</v>
      </c>
      <c r="S62" s="33"/>
      <c r="T62" s="33"/>
      <c r="W62" s="3"/>
      <c r="AD62" s="3" t="s">
        <v>103</v>
      </c>
      <c r="AE62" s="33">
        <f>'WACC 2021'!$E$50</f>
        <v>6.1415999999999998E-2</v>
      </c>
      <c r="AF62" s="33">
        <f>'WACC 2021'!$E$50</f>
        <v>6.1415999999999998E-2</v>
      </c>
      <c r="AG62" s="33">
        <f>'WACC 2021'!$E$50</f>
        <v>6.1415999999999998E-2</v>
      </c>
      <c r="AH62" s="33">
        <f>'WACC 2021'!$E$50</f>
        <v>6.1415999999999998E-2</v>
      </c>
      <c r="AI62" s="33">
        <f>'WACC 2021'!$E$50</f>
        <v>6.1415999999999998E-2</v>
      </c>
      <c r="AJ62" s="33">
        <f>'WACC 2021'!$E$50</f>
        <v>6.1415999999999998E-2</v>
      </c>
      <c r="AK62" s="33">
        <f>'WACC 2021'!$E$50</f>
        <v>6.1415999999999998E-2</v>
      </c>
      <c r="AL62" s="33">
        <f>'WACC 2021'!$E$50</f>
        <v>6.1415999999999998E-2</v>
      </c>
      <c r="AM62" s="33">
        <f>'WACC 2021'!$E$50</f>
        <v>6.1415999999999998E-2</v>
      </c>
      <c r="AN62" s="33">
        <f>'WACC 2021'!$E$50</f>
        <v>6.1415999999999998E-2</v>
      </c>
      <c r="AO62" s="33">
        <f>'WACC 2021'!$E$50</f>
        <v>6.1415999999999998E-2</v>
      </c>
      <c r="AP62" s="33">
        <f>'WACC 2021'!$E$50</f>
        <v>6.1415999999999998E-2</v>
      </c>
      <c r="AQ62" s="33"/>
      <c r="AR62" s="33"/>
      <c r="AS62" s="2"/>
      <c r="BB62" s="3" t="s">
        <v>103</v>
      </c>
      <c r="BC62" s="33">
        <f>'WACC 2022'!$E$50</f>
        <v>6.2798000000000007E-2</v>
      </c>
      <c r="BD62" s="33">
        <f>'WACC 2022'!$E$50</f>
        <v>6.2798000000000007E-2</v>
      </c>
      <c r="BE62" s="33">
        <f>'WACC 2022'!$E$50</f>
        <v>6.2798000000000007E-2</v>
      </c>
      <c r="BF62" s="33">
        <f>'WACC 2022'!$E$50</f>
        <v>6.2798000000000007E-2</v>
      </c>
      <c r="BG62" s="33">
        <f>'WACC 2022'!$E$50</f>
        <v>6.2798000000000007E-2</v>
      </c>
      <c r="BH62" s="33">
        <f>'WACC 2022'!$E$50</f>
        <v>6.2798000000000007E-2</v>
      </c>
      <c r="BI62" s="33">
        <f>'WACC 2022'!$E$50</f>
        <v>6.2798000000000007E-2</v>
      </c>
      <c r="BJ62" s="33">
        <f>'WACC 2022'!$E$50</f>
        <v>6.2798000000000007E-2</v>
      </c>
      <c r="BK62" s="33">
        <f>'WACC 2022'!$E$50</f>
        <v>6.2798000000000007E-2</v>
      </c>
      <c r="BL62" s="33">
        <f>'WACC 2022'!$E$50</f>
        <v>6.2798000000000007E-2</v>
      </c>
      <c r="BM62" s="33">
        <f>'WACC 2022'!$E$50</f>
        <v>6.2798000000000007E-2</v>
      </c>
      <c r="BN62" s="33">
        <f>'WACC 2022'!$E$50</f>
        <v>6.2798000000000007E-2</v>
      </c>
      <c r="BO62" s="33"/>
      <c r="BP62" s="33"/>
      <c r="BQ62" s="2"/>
      <c r="BZ62" s="3" t="s">
        <v>103</v>
      </c>
      <c r="CA62" s="33">
        <f>'WACC 2022'!$E$50</f>
        <v>6.2798000000000007E-2</v>
      </c>
      <c r="CB62" s="33">
        <f>'WACC 2022'!$E$50</f>
        <v>6.2798000000000007E-2</v>
      </c>
      <c r="CC62" s="33">
        <f>'WACC 2022'!$E$50</f>
        <v>6.2798000000000007E-2</v>
      </c>
      <c r="CD62" s="33">
        <f>'WACC 2022'!$E$50</f>
        <v>6.2798000000000007E-2</v>
      </c>
      <c r="CE62" s="33">
        <f>'WACC 2022'!$E$50</f>
        <v>6.2798000000000007E-2</v>
      </c>
      <c r="CF62" s="33">
        <f>'WACC 2022'!$E$50</f>
        <v>6.2798000000000007E-2</v>
      </c>
      <c r="CG62" s="33">
        <f>'WACC 2022'!$E$50</f>
        <v>6.2798000000000007E-2</v>
      </c>
      <c r="CH62" s="33">
        <f>'WACC 2022'!$E$50</f>
        <v>6.2798000000000007E-2</v>
      </c>
      <c r="CI62" s="33">
        <f>'WACC 2022'!$E$50</f>
        <v>6.2798000000000007E-2</v>
      </c>
      <c r="CJ62" s="33">
        <f>'WACC 2022'!$E$50</f>
        <v>6.2798000000000007E-2</v>
      </c>
      <c r="CK62" s="33">
        <f>'WACC 2022'!$E$50</f>
        <v>6.2798000000000007E-2</v>
      </c>
      <c r="CL62" s="33">
        <f>'WACC 2022'!$E$50</f>
        <v>6.2798000000000007E-2</v>
      </c>
      <c r="CM62" s="33"/>
      <c r="CN62" s="33"/>
      <c r="CO62" s="2"/>
    </row>
    <row r="63" spans="1:95" x14ac:dyDescent="0.25">
      <c r="F63" s="3" t="s">
        <v>104</v>
      </c>
      <c r="G63" s="33">
        <f>'WACC Jan-June 2020'!$E$59</f>
        <v>1.7369000000000002E-2</v>
      </c>
      <c r="H63" s="33">
        <f>'WACC Jan-June 2020'!$E$59</f>
        <v>1.7369000000000002E-2</v>
      </c>
      <c r="I63" s="33">
        <f>'WACC Jan-June 2020'!$E$59</f>
        <v>1.7369000000000002E-2</v>
      </c>
      <c r="J63" s="33">
        <f>'WACC Jan-June 2020'!$E$59</f>
        <v>1.7369000000000002E-2</v>
      </c>
      <c r="K63" s="33">
        <f>'WACC Jan-June 2020'!$E$59</f>
        <v>1.7369000000000002E-2</v>
      </c>
      <c r="L63" s="33">
        <f>'WACC Jan-June 2020'!$E$59</f>
        <v>1.7369000000000002E-2</v>
      </c>
      <c r="M63" s="33">
        <f>'WACC July-Dec 2020'!$E$59</f>
        <v>1.7925999999999997E-2</v>
      </c>
      <c r="N63" s="33">
        <f>'WACC July-Dec 2020'!$E$59</f>
        <v>1.7925999999999997E-2</v>
      </c>
      <c r="O63" s="33">
        <f>'WACC July-Dec 2020'!$E$59</f>
        <v>1.7925999999999997E-2</v>
      </c>
      <c r="P63" s="33">
        <f>'WACC July-Dec 2020'!$E$59</f>
        <v>1.7925999999999997E-2</v>
      </c>
      <c r="Q63" s="33">
        <f>'WACC July-Dec 2020'!$E$59</f>
        <v>1.7925999999999997E-2</v>
      </c>
      <c r="R63" s="33">
        <f>'WACC July-Dec 2020'!$E$59</f>
        <v>1.7925999999999997E-2</v>
      </c>
      <c r="S63" s="33"/>
      <c r="T63" s="33"/>
      <c r="W63" s="3"/>
      <c r="AD63" s="3" t="s">
        <v>104</v>
      </c>
      <c r="AE63" s="33">
        <f>'WACC 2021'!$E$59</f>
        <v>1.6414000000000002E-2</v>
      </c>
      <c r="AF63" s="33">
        <f>'WACC 2021'!$E$59</f>
        <v>1.6414000000000002E-2</v>
      </c>
      <c r="AG63" s="33">
        <f>'WACC 2021'!$E$59</f>
        <v>1.6414000000000002E-2</v>
      </c>
      <c r="AH63" s="33">
        <f>'WACC 2021'!$E$59</f>
        <v>1.6414000000000002E-2</v>
      </c>
      <c r="AI63" s="33">
        <f>'WACC 2021'!$E$59</f>
        <v>1.6414000000000002E-2</v>
      </c>
      <c r="AJ63" s="33">
        <f>'WACC 2021'!$E$59</f>
        <v>1.6414000000000002E-2</v>
      </c>
      <c r="AK63" s="33">
        <f>'WACC 2021'!$E$59</f>
        <v>1.6414000000000002E-2</v>
      </c>
      <c r="AL63" s="33">
        <f>'WACC 2021'!$E$59</f>
        <v>1.6414000000000002E-2</v>
      </c>
      <c r="AM63" s="33">
        <f>'WACC 2021'!$E$59</f>
        <v>1.6414000000000002E-2</v>
      </c>
      <c r="AN63" s="33">
        <f>'WACC 2021'!$E$59</f>
        <v>1.6414000000000002E-2</v>
      </c>
      <c r="AO63" s="33">
        <f>'WACC 2021'!$E$59</f>
        <v>1.6414000000000002E-2</v>
      </c>
      <c r="AP63" s="33">
        <f>'WACC 2021'!$E$59</f>
        <v>1.6414000000000002E-2</v>
      </c>
      <c r="AQ63" s="33"/>
      <c r="AR63" s="33"/>
      <c r="AS63" s="2"/>
      <c r="BB63" s="3" t="s">
        <v>104</v>
      </c>
      <c r="BC63" s="33">
        <f>'WACC 2022'!$E$59</f>
        <v>1.6352999999999999E-2</v>
      </c>
      <c r="BD63" s="33">
        <f>'WACC 2022'!$E$59</f>
        <v>1.6352999999999999E-2</v>
      </c>
      <c r="BE63" s="33">
        <f>'WACC 2022'!$E$59</f>
        <v>1.6352999999999999E-2</v>
      </c>
      <c r="BF63" s="33">
        <f>'WACC 2022'!$E$59</f>
        <v>1.6352999999999999E-2</v>
      </c>
      <c r="BG63" s="33">
        <f>'WACC 2022'!$E$59</f>
        <v>1.6352999999999999E-2</v>
      </c>
      <c r="BH63" s="33">
        <f>'WACC 2022'!$E$59</f>
        <v>1.6352999999999999E-2</v>
      </c>
      <c r="BI63" s="33">
        <f>'WACC 2022'!$E$59</f>
        <v>1.6352999999999999E-2</v>
      </c>
      <c r="BJ63" s="33">
        <f>'WACC 2022'!$E$59</f>
        <v>1.6352999999999999E-2</v>
      </c>
      <c r="BK63" s="33">
        <f>'WACC 2022'!$E$59</f>
        <v>1.6352999999999999E-2</v>
      </c>
      <c r="BL63" s="33">
        <f>'WACC 2022'!$E$59</f>
        <v>1.6352999999999999E-2</v>
      </c>
      <c r="BM63" s="33">
        <f>'WACC 2022'!$E$59</f>
        <v>1.6352999999999999E-2</v>
      </c>
      <c r="BN63" s="33">
        <f>'WACC 2022'!$E$59</f>
        <v>1.6352999999999999E-2</v>
      </c>
      <c r="BO63" s="33"/>
      <c r="BP63" s="33"/>
      <c r="BQ63" s="2"/>
      <c r="BZ63" s="3" t="s">
        <v>104</v>
      </c>
      <c r="CA63" s="33">
        <f>'WACC 2022'!$E$59</f>
        <v>1.6352999999999999E-2</v>
      </c>
      <c r="CB63" s="33">
        <f>'WACC 2022'!$E$59</f>
        <v>1.6352999999999999E-2</v>
      </c>
      <c r="CC63" s="33">
        <f>'WACC 2022'!$E$59</f>
        <v>1.6352999999999999E-2</v>
      </c>
      <c r="CD63" s="33">
        <f>'WACC 2022'!$E$59</f>
        <v>1.6352999999999999E-2</v>
      </c>
      <c r="CE63" s="33">
        <f>'WACC 2022'!$E$59</f>
        <v>1.6352999999999999E-2</v>
      </c>
      <c r="CF63" s="33">
        <f>'WACC 2022'!$E$59</f>
        <v>1.6352999999999999E-2</v>
      </c>
      <c r="CG63" s="33">
        <f>'WACC 2022'!$E$59</f>
        <v>1.6352999999999999E-2</v>
      </c>
      <c r="CH63" s="33">
        <f>'WACC 2022'!$E$59</f>
        <v>1.6352999999999999E-2</v>
      </c>
      <c r="CI63" s="33">
        <f>'WACC 2022'!$E$59</f>
        <v>1.6352999999999999E-2</v>
      </c>
      <c r="CJ63" s="33">
        <f>'WACC 2022'!$E$59</f>
        <v>1.6352999999999999E-2</v>
      </c>
      <c r="CK63" s="33">
        <f>'WACC 2022'!$E$59</f>
        <v>1.6352999999999999E-2</v>
      </c>
      <c r="CL63" s="33">
        <f>'WACC 2022'!$E$59</f>
        <v>1.6352999999999999E-2</v>
      </c>
      <c r="CM63" s="33"/>
      <c r="CN63" s="33"/>
      <c r="CO63" s="2"/>
    </row>
    <row r="64" spans="1:95" x14ac:dyDescent="0.25">
      <c r="K64" s="15"/>
      <c r="AI64" s="15"/>
      <c r="AS64" s="2"/>
      <c r="AU64" s="2"/>
      <c r="BG64" s="15"/>
      <c r="BQ64" s="2"/>
      <c r="BS64" s="2"/>
      <c r="CE64" s="15"/>
      <c r="CO64" s="2"/>
      <c r="CQ64" s="2"/>
    </row>
    <row r="65" spans="6:95" x14ac:dyDescent="0.25">
      <c r="K65" s="15"/>
      <c r="AI65" s="15"/>
      <c r="AS65" s="2"/>
      <c r="AU65" s="2"/>
      <c r="BG65" s="15"/>
      <c r="BQ65" s="2"/>
      <c r="BS65" s="2"/>
      <c r="CE65" s="15"/>
      <c r="CO65" s="2"/>
      <c r="CQ65" s="2"/>
    </row>
    <row r="66" spans="6:95" x14ac:dyDescent="0.25">
      <c r="F66" s="78"/>
      <c r="AD66" s="78"/>
      <c r="AS66" s="2"/>
      <c r="AU66" s="2"/>
      <c r="BB66" s="78"/>
      <c r="BQ66" s="2"/>
      <c r="BS66" s="2"/>
      <c r="BZ66" s="78"/>
      <c r="CO66" s="2"/>
      <c r="CQ66" s="2"/>
    </row>
    <row r="67" spans="6:95" x14ac:dyDescent="0.25">
      <c r="F67" s="78"/>
      <c r="AD67" s="78"/>
      <c r="AS67" s="2"/>
      <c r="AU67" s="2"/>
      <c r="BB67" s="78"/>
      <c r="BQ67" s="2"/>
      <c r="BS67" s="2"/>
      <c r="BZ67" s="78"/>
      <c r="CO67" s="2"/>
      <c r="CQ67" s="2"/>
    </row>
    <row r="68" spans="6:95" x14ac:dyDescent="0.25">
      <c r="F68" s="78"/>
      <c r="AD68" s="78"/>
      <c r="AS68" s="2"/>
      <c r="AU68" s="2"/>
      <c r="BB68" s="78"/>
      <c r="BQ68" s="2"/>
      <c r="BS68" s="2"/>
      <c r="BZ68" s="78"/>
      <c r="CO68" s="2"/>
      <c r="CQ68" s="2"/>
    </row>
    <row r="69" spans="6:95" x14ac:dyDescent="0.25">
      <c r="F69" s="78"/>
      <c r="AD69" s="78"/>
      <c r="AS69" s="2"/>
      <c r="AU69" s="2"/>
      <c r="BB69" s="78"/>
      <c r="BQ69" s="2"/>
      <c r="BS69" s="2"/>
      <c r="BZ69" s="78"/>
      <c r="CO69" s="2"/>
      <c r="CQ69" s="2"/>
    </row>
    <row r="70" spans="6:95" x14ac:dyDescent="0.25">
      <c r="K70" s="15"/>
      <c r="AI70" s="15"/>
      <c r="AS70" s="2"/>
      <c r="AU70" s="2"/>
      <c r="BG70" s="15"/>
      <c r="BQ70" s="2"/>
      <c r="BS70" s="2"/>
      <c r="CE70" s="15"/>
      <c r="CO70" s="2"/>
      <c r="CQ70" s="2"/>
    </row>
  </sheetData>
  <mergeCells count="28">
    <mergeCell ref="Y7:AP7"/>
    <mergeCell ref="Y8:AP8"/>
    <mergeCell ref="AW1:BN1"/>
    <mergeCell ref="AW2:BN2"/>
    <mergeCell ref="AW3:BN3"/>
    <mergeCell ref="AW4:BN4"/>
    <mergeCell ref="AW6:BN6"/>
    <mergeCell ref="AW7:BN7"/>
    <mergeCell ref="AW8:BN8"/>
    <mergeCell ref="Y1:AP1"/>
    <mergeCell ref="Y2:AP2"/>
    <mergeCell ref="Y3:AP3"/>
    <mergeCell ref="Y4:AP4"/>
    <mergeCell ref="Y6:AP6"/>
    <mergeCell ref="A8:R8"/>
    <mergeCell ref="A1:R1"/>
    <mergeCell ref="A2:R2"/>
    <mergeCell ref="A3:R3"/>
    <mergeCell ref="A4:R4"/>
    <mergeCell ref="A6:R6"/>
    <mergeCell ref="A7:R7"/>
    <mergeCell ref="BU7:CL7"/>
    <mergeCell ref="BU8:CL8"/>
    <mergeCell ref="BU1:CL1"/>
    <mergeCell ref="BU2:CL2"/>
    <mergeCell ref="BU3:CL3"/>
    <mergeCell ref="BU4:CL4"/>
    <mergeCell ref="BU6:CL6"/>
  </mergeCells>
  <dataValidations disablePrompts="1" count="1">
    <dataValidation type="list" allowBlank="1" showInputMessage="1" showErrorMessage="1" sqref="E62 AC62 BA62 BY62" xr:uid="{447D3025-D7D5-4B84-87B3-BF99EE2B7F84}">
      <formula1>#REF!</formula1>
    </dataValidation>
  </dataValidations>
  <printOptions horizontalCentered="1"/>
  <pageMargins left="0.5" right="0.5" top="0.75" bottom="0.75" header="0.5" footer="0.5"/>
  <pageSetup scale="18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BBD31-4EAB-43A4-9978-FA7C8E0BCE04}">
  <sheetPr codeName="Sheet2">
    <pageSetUpPr fitToPage="1"/>
  </sheetPr>
  <dimension ref="A1:EQ2441"/>
  <sheetViews>
    <sheetView zoomScale="70" zoomScaleNormal="70" zoomScaleSheetLayoutView="70" workbookViewId="0">
      <pane xSplit="9" ySplit="4" topLeftCell="U5" activePane="bottomRight" state="frozen"/>
      <selection pane="topRight" activeCell="J1" sqref="J1"/>
      <selection pane="bottomLeft" activeCell="A5" sqref="A5"/>
      <selection pane="bottomRight" activeCell="A3" sqref="A3"/>
    </sheetView>
  </sheetViews>
  <sheetFormatPr defaultRowHeight="15" outlineLevelRow="1" outlineLevelCol="2" x14ac:dyDescent="0.2"/>
  <cols>
    <col min="1" max="1" width="8.77734375" style="2" customWidth="1"/>
    <col min="2" max="2" width="13.33203125" style="2" bestFit="1" customWidth="1"/>
    <col min="3" max="3" width="29" style="2" customWidth="1"/>
    <col min="4" max="4" width="16.5546875" style="2" customWidth="1"/>
    <col min="5" max="5" width="21.33203125" style="2" customWidth="1"/>
    <col min="6" max="6" width="19.5546875" style="2" customWidth="1"/>
    <col min="7" max="7" width="10.88671875" style="2" customWidth="1"/>
    <col min="8" max="9" width="8.77734375" style="2" customWidth="1"/>
    <col min="10" max="12" width="11.21875" style="2" hidden="1" customWidth="1" outlineLevel="2"/>
    <col min="13" max="14" width="11.77734375" style="2" hidden="1" customWidth="1" outlineLevel="2"/>
    <col min="15" max="17" width="13.77734375" style="2" hidden="1" customWidth="1" outlineLevel="2"/>
    <col min="18" max="18" width="11" style="2" hidden="1" customWidth="1" outlineLevel="2"/>
    <col min="19" max="19" width="12.44140625" style="2" hidden="1" customWidth="1" outlineLevel="2"/>
    <col min="20" max="20" width="12.88671875" style="2" hidden="1" customWidth="1" outlineLevel="2"/>
    <col min="21" max="21" width="10" style="2" bestFit="1" customWidth="1" outlineLevel="2"/>
    <col min="22" max="22" width="12.44140625" style="2" bestFit="1" customWidth="1" outlineLevel="2"/>
    <col min="23" max="23" width="12" style="2" hidden="1" customWidth="1" outlineLevel="1"/>
    <col min="24" max="24" width="11.21875" style="2" hidden="1" customWidth="1" outlineLevel="1"/>
    <col min="25" max="30" width="12.77734375" style="2" hidden="1" customWidth="1" outlineLevel="1"/>
    <col min="31" max="31" width="12.6640625" style="2" hidden="1" customWidth="1" outlineLevel="1"/>
    <col min="32" max="32" width="12.88671875" style="2" hidden="1" customWidth="1" outlineLevel="1"/>
    <col min="33" max="33" width="13.6640625" style="2" hidden="1" customWidth="1" outlineLevel="1"/>
    <col min="34" max="34" width="12.44140625" style="2" bestFit="1" customWidth="1" outlineLevel="1"/>
    <col min="35" max="35" width="12" style="2" bestFit="1" customWidth="1" outlineLevel="1"/>
    <col min="36" max="45" width="13.44140625" style="2" customWidth="1"/>
    <col min="46" max="46" width="14.5546875" style="2" bestFit="1" customWidth="1"/>
    <col min="47" max="48" width="15.109375" style="2" bestFit="1" customWidth="1"/>
    <col min="49" max="53" width="13.44140625" style="2" customWidth="1"/>
    <col min="54" max="60" width="14.44140625" style="2" customWidth="1"/>
    <col min="61" max="61" width="15.109375" style="2" bestFit="1" customWidth="1"/>
    <col min="62" max="99" width="14.44140625" style="2" hidden="1" customWidth="1"/>
    <col min="100" max="100" width="13.33203125" style="2" hidden="1" customWidth="1"/>
    <col min="101" max="111" width="14.44140625" style="2" hidden="1" customWidth="1"/>
    <col min="112" max="112" width="14.88671875" style="2" hidden="1" customWidth="1"/>
    <col min="113" max="113" width="13.33203125" style="2" hidden="1" customWidth="1"/>
    <col min="114" max="117" width="14.44140625" style="2" hidden="1" customWidth="1"/>
    <col min="118" max="126" width="15.44140625" style="2" hidden="1" customWidth="1"/>
    <col min="127" max="138" width="15" style="2" hidden="1" customWidth="1"/>
    <col min="139" max="139" width="12.77734375" style="2" hidden="1" customWidth="1"/>
    <col min="140" max="140" width="6.21875" style="2" hidden="1" customWidth="1"/>
    <col min="141" max="141" width="27.109375" style="2" hidden="1" customWidth="1"/>
    <col min="142" max="142" width="4.6640625" style="2" hidden="1" customWidth="1"/>
    <col min="143" max="143" width="3" style="2" hidden="1" customWidth="1"/>
    <col min="144" max="144" width="84.6640625" style="2" hidden="1" customWidth="1"/>
    <col min="145" max="145" width="0" style="2" hidden="1" customWidth="1"/>
    <col min="146" max="147" width="9.5546875" style="2" hidden="1" customWidth="1"/>
    <col min="148" max="156" width="0" style="2" hidden="1" customWidth="1"/>
    <col min="157" max="16384" width="8.88671875" style="2"/>
  </cols>
  <sheetData>
    <row r="1" spans="1:147" ht="20.25" x14ac:dyDescent="0.3">
      <c r="A1" s="160" t="s">
        <v>149</v>
      </c>
      <c r="B1" s="160" t="s">
        <v>150</v>
      </c>
      <c r="C1" s="160" t="s">
        <v>151</v>
      </c>
      <c r="D1" s="160" t="s">
        <v>152</v>
      </c>
      <c r="E1" s="161" t="s">
        <v>148</v>
      </c>
      <c r="F1" s="160" t="s">
        <v>192</v>
      </c>
      <c r="G1" s="161" t="s">
        <v>194</v>
      </c>
      <c r="H1" s="161"/>
      <c r="I1" s="161" t="s">
        <v>160</v>
      </c>
      <c r="J1" s="207" t="s">
        <v>178</v>
      </c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162" t="s">
        <v>283</v>
      </c>
      <c r="AJ1" s="162" t="s">
        <v>284</v>
      </c>
      <c r="EK1" s="1" t="s">
        <v>394</v>
      </c>
      <c r="EL1" s="1">
        <v>10</v>
      </c>
      <c r="EN1" s="2" t="s">
        <v>436</v>
      </c>
    </row>
    <row r="2" spans="1:147" s="1" customFormat="1" ht="15.75" x14ac:dyDescent="0.25">
      <c r="A2" s="160" t="s">
        <v>99</v>
      </c>
      <c r="B2" s="160" t="s">
        <v>99</v>
      </c>
      <c r="C2" s="160" t="s">
        <v>99</v>
      </c>
      <c r="D2" s="160" t="s">
        <v>99</v>
      </c>
      <c r="E2" s="160" t="s">
        <v>99</v>
      </c>
      <c r="F2" s="160" t="s">
        <v>193</v>
      </c>
      <c r="G2" s="160" t="s">
        <v>195</v>
      </c>
      <c r="H2" s="160"/>
      <c r="I2" s="160" t="s">
        <v>99</v>
      </c>
      <c r="J2" s="204" t="s">
        <v>109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6"/>
      <c r="W2" s="204" t="s">
        <v>110</v>
      </c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6"/>
      <c r="AJ2" s="204" t="s">
        <v>111</v>
      </c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6"/>
      <c r="AW2" s="204" t="s">
        <v>112</v>
      </c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6"/>
      <c r="BJ2" s="204" t="s">
        <v>113</v>
      </c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6"/>
      <c r="BW2" s="204" t="s">
        <v>114</v>
      </c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6"/>
      <c r="CJ2" s="204" t="s">
        <v>115</v>
      </c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6"/>
      <c r="CW2" s="204" t="s">
        <v>116</v>
      </c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6"/>
      <c r="DJ2" s="204" t="s">
        <v>117</v>
      </c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6"/>
      <c r="DW2" s="204" t="s">
        <v>118</v>
      </c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6"/>
      <c r="EK2" s="1" t="s">
        <v>395</v>
      </c>
      <c r="EL2" s="1">
        <v>11</v>
      </c>
    </row>
    <row r="3" spans="1:147" s="1" customFormat="1" ht="15.75" x14ac:dyDescent="0.25">
      <c r="B3" s="163" t="s">
        <v>137</v>
      </c>
      <c r="E3" s="81"/>
      <c r="J3" s="139"/>
      <c r="K3" s="139"/>
      <c r="L3" s="139"/>
      <c r="M3" s="139" t="s">
        <v>187</v>
      </c>
      <c r="N3" s="139" t="s">
        <v>187</v>
      </c>
      <c r="O3" s="139" t="s">
        <v>187</v>
      </c>
      <c r="P3" s="139" t="s">
        <v>187</v>
      </c>
      <c r="Q3" s="139" t="s">
        <v>187</v>
      </c>
      <c r="R3" s="139" t="s">
        <v>187</v>
      </c>
      <c r="S3" s="139" t="s">
        <v>187</v>
      </c>
      <c r="T3" s="139" t="s">
        <v>187</v>
      </c>
      <c r="U3" s="139" t="s">
        <v>187</v>
      </c>
      <c r="V3" s="139" t="s">
        <v>109</v>
      </c>
      <c r="W3" s="164">
        <v>1</v>
      </c>
      <c r="X3" s="164">
        <v>2</v>
      </c>
      <c r="Y3" s="164">
        <v>3</v>
      </c>
      <c r="Z3" s="164">
        <v>4</v>
      </c>
      <c r="AA3" s="164">
        <v>5</v>
      </c>
      <c r="AB3" s="164">
        <v>6</v>
      </c>
      <c r="AC3" s="164">
        <v>7</v>
      </c>
      <c r="AD3" s="164">
        <v>8</v>
      </c>
      <c r="AE3" s="164">
        <v>9</v>
      </c>
      <c r="AF3" s="164">
        <v>10</v>
      </c>
      <c r="AG3" s="164">
        <v>11</v>
      </c>
      <c r="AH3" s="164">
        <v>12</v>
      </c>
      <c r="AI3" s="139"/>
      <c r="AJ3" s="139" t="s">
        <v>262</v>
      </c>
      <c r="AK3" s="139" t="s">
        <v>262</v>
      </c>
      <c r="AL3" s="139" t="s">
        <v>262</v>
      </c>
      <c r="AM3" s="139" t="s">
        <v>262</v>
      </c>
      <c r="AN3" s="139" t="s">
        <v>262</v>
      </c>
      <c r="AO3" s="139" t="s">
        <v>262</v>
      </c>
      <c r="AP3" s="139" t="s">
        <v>262</v>
      </c>
      <c r="AQ3" s="139" t="s">
        <v>262</v>
      </c>
      <c r="AR3" s="139" t="s">
        <v>262</v>
      </c>
      <c r="AS3" s="139" t="s">
        <v>262</v>
      </c>
      <c r="AT3" s="139" t="s">
        <v>262</v>
      </c>
      <c r="AU3" s="139" t="s">
        <v>262</v>
      </c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</row>
    <row r="4" spans="1:147" s="1" customFormat="1" ht="18" x14ac:dyDescent="0.4">
      <c r="A4" s="1" t="s">
        <v>108</v>
      </c>
      <c r="B4" s="1" t="s">
        <v>125</v>
      </c>
      <c r="C4" s="1" t="s">
        <v>126</v>
      </c>
      <c r="D4" s="1" t="s">
        <v>146</v>
      </c>
      <c r="E4" s="1" t="s">
        <v>147</v>
      </c>
      <c r="J4" s="140" t="s">
        <v>87</v>
      </c>
      <c r="K4" s="140" t="s">
        <v>88</v>
      </c>
      <c r="L4" s="140" t="s">
        <v>89</v>
      </c>
      <c r="M4" s="140" t="s">
        <v>90</v>
      </c>
      <c r="N4" s="140" t="s">
        <v>48</v>
      </c>
      <c r="O4" s="140" t="s">
        <v>91</v>
      </c>
      <c r="P4" s="140" t="s">
        <v>92</v>
      </c>
      <c r="Q4" s="140" t="s">
        <v>93</v>
      </c>
      <c r="R4" s="140" t="s">
        <v>94</v>
      </c>
      <c r="S4" s="140" t="s">
        <v>95</v>
      </c>
      <c r="T4" s="140" t="s">
        <v>96</v>
      </c>
      <c r="U4" s="140" t="s">
        <v>97</v>
      </c>
      <c r="V4" s="140" t="s">
        <v>4</v>
      </c>
      <c r="W4" s="140" t="s">
        <v>87</v>
      </c>
      <c r="X4" s="140" t="s">
        <v>88</v>
      </c>
      <c r="Y4" s="140" t="s">
        <v>89</v>
      </c>
      <c r="Z4" s="140" t="s">
        <v>90</v>
      </c>
      <c r="AA4" s="140" t="s">
        <v>48</v>
      </c>
      <c r="AB4" s="140" t="s">
        <v>91</v>
      </c>
      <c r="AC4" s="140" t="s">
        <v>92</v>
      </c>
      <c r="AD4" s="140" t="s">
        <v>93</v>
      </c>
      <c r="AE4" s="140" t="s">
        <v>94</v>
      </c>
      <c r="AF4" s="140" t="s">
        <v>95</v>
      </c>
      <c r="AG4" s="140" t="s">
        <v>96</v>
      </c>
      <c r="AH4" s="140" t="s">
        <v>97</v>
      </c>
      <c r="AI4" s="140" t="s">
        <v>4</v>
      </c>
      <c r="AJ4" s="140" t="s">
        <v>87</v>
      </c>
      <c r="AK4" s="140" t="s">
        <v>88</v>
      </c>
      <c r="AL4" s="140" t="s">
        <v>89</v>
      </c>
      <c r="AM4" s="140" t="s">
        <v>90</v>
      </c>
      <c r="AN4" s="140" t="s">
        <v>48</v>
      </c>
      <c r="AO4" s="140" t="s">
        <v>91</v>
      </c>
      <c r="AP4" s="140" t="s">
        <v>92</v>
      </c>
      <c r="AQ4" s="140" t="s">
        <v>93</v>
      </c>
      <c r="AR4" s="140" t="s">
        <v>94</v>
      </c>
      <c r="AS4" s="140" t="s">
        <v>95</v>
      </c>
      <c r="AT4" s="140" t="s">
        <v>96</v>
      </c>
      <c r="AU4" s="140" t="s">
        <v>97</v>
      </c>
      <c r="AV4" s="140" t="s">
        <v>4</v>
      </c>
      <c r="AW4" s="140" t="s">
        <v>87</v>
      </c>
      <c r="AX4" s="140" t="s">
        <v>88</v>
      </c>
      <c r="AY4" s="140" t="s">
        <v>89</v>
      </c>
      <c r="AZ4" s="140" t="s">
        <v>90</v>
      </c>
      <c r="BA4" s="140" t="s">
        <v>48</v>
      </c>
      <c r="BB4" s="140" t="s">
        <v>91</v>
      </c>
      <c r="BC4" s="140" t="s">
        <v>92</v>
      </c>
      <c r="BD4" s="140" t="s">
        <v>93</v>
      </c>
      <c r="BE4" s="140" t="s">
        <v>94</v>
      </c>
      <c r="BF4" s="140" t="s">
        <v>95</v>
      </c>
      <c r="BG4" s="140" t="s">
        <v>96</v>
      </c>
      <c r="BH4" s="140" t="s">
        <v>97</v>
      </c>
      <c r="BI4" s="140" t="s">
        <v>4</v>
      </c>
      <c r="BJ4" s="140" t="s">
        <v>87</v>
      </c>
      <c r="BK4" s="140" t="s">
        <v>88</v>
      </c>
      <c r="BL4" s="140" t="s">
        <v>89</v>
      </c>
      <c r="BM4" s="140" t="s">
        <v>90</v>
      </c>
      <c r="BN4" s="140" t="s">
        <v>48</v>
      </c>
      <c r="BO4" s="140" t="s">
        <v>91</v>
      </c>
      <c r="BP4" s="140" t="s">
        <v>92</v>
      </c>
      <c r="BQ4" s="140" t="s">
        <v>93</v>
      </c>
      <c r="BR4" s="140" t="s">
        <v>94</v>
      </c>
      <c r="BS4" s="140" t="s">
        <v>95</v>
      </c>
      <c r="BT4" s="140" t="s">
        <v>96</v>
      </c>
      <c r="BU4" s="140" t="s">
        <v>97</v>
      </c>
      <c r="BV4" s="140" t="s">
        <v>4</v>
      </c>
      <c r="BW4" s="140" t="s">
        <v>87</v>
      </c>
      <c r="BX4" s="140" t="s">
        <v>88</v>
      </c>
      <c r="BY4" s="140" t="s">
        <v>89</v>
      </c>
      <c r="BZ4" s="140" t="s">
        <v>90</v>
      </c>
      <c r="CA4" s="140" t="s">
        <v>48</v>
      </c>
      <c r="CB4" s="140" t="s">
        <v>91</v>
      </c>
      <c r="CC4" s="140" t="s">
        <v>92</v>
      </c>
      <c r="CD4" s="140" t="s">
        <v>93</v>
      </c>
      <c r="CE4" s="140" t="s">
        <v>94</v>
      </c>
      <c r="CF4" s="140" t="s">
        <v>95</v>
      </c>
      <c r="CG4" s="140" t="s">
        <v>96</v>
      </c>
      <c r="CH4" s="140" t="s">
        <v>97</v>
      </c>
      <c r="CI4" s="140" t="s">
        <v>4</v>
      </c>
      <c r="CJ4" s="140" t="s">
        <v>87</v>
      </c>
      <c r="CK4" s="140" t="s">
        <v>88</v>
      </c>
      <c r="CL4" s="140" t="s">
        <v>89</v>
      </c>
      <c r="CM4" s="140" t="s">
        <v>90</v>
      </c>
      <c r="CN4" s="140" t="s">
        <v>48</v>
      </c>
      <c r="CO4" s="140" t="s">
        <v>91</v>
      </c>
      <c r="CP4" s="140" t="s">
        <v>92</v>
      </c>
      <c r="CQ4" s="140" t="s">
        <v>93</v>
      </c>
      <c r="CR4" s="140" t="s">
        <v>94</v>
      </c>
      <c r="CS4" s="140" t="s">
        <v>95</v>
      </c>
      <c r="CT4" s="140" t="s">
        <v>96</v>
      </c>
      <c r="CU4" s="140" t="s">
        <v>97</v>
      </c>
      <c r="CV4" s="140" t="s">
        <v>4</v>
      </c>
      <c r="CW4" s="140" t="s">
        <v>87</v>
      </c>
      <c r="CX4" s="140" t="s">
        <v>88</v>
      </c>
      <c r="CY4" s="140" t="s">
        <v>89</v>
      </c>
      <c r="CZ4" s="140" t="s">
        <v>90</v>
      </c>
      <c r="DA4" s="140" t="s">
        <v>48</v>
      </c>
      <c r="DB4" s="140" t="s">
        <v>91</v>
      </c>
      <c r="DC4" s="140" t="s">
        <v>92</v>
      </c>
      <c r="DD4" s="140" t="s">
        <v>93</v>
      </c>
      <c r="DE4" s="140" t="s">
        <v>94</v>
      </c>
      <c r="DF4" s="140" t="s">
        <v>95</v>
      </c>
      <c r="DG4" s="140" t="s">
        <v>96</v>
      </c>
      <c r="DH4" s="140" t="s">
        <v>97</v>
      </c>
      <c r="DI4" s="140" t="s">
        <v>4</v>
      </c>
      <c r="DJ4" s="140" t="s">
        <v>87</v>
      </c>
      <c r="DK4" s="140" t="s">
        <v>88</v>
      </c>
      <c r="DL4" s="140" t="s">
        <v>89</v>
      </c>
      <c r="DM4" s="140" t="s">
        <v>90</v>
      </c>
      <c r="DN4" s="140" t="s">
        <v>48</v>
      </c>
      <c r="DO4" s="140" t="s">
        <v>91</v>
      </c>
      <c r="DP4" s="140" t="s">
        <v>92</v>
      </c>
      <c r="DQ4" s="140" t="s">
        <v>93</v>
      </c>
      <c r="DR4" s="140" t="s">
        <v>94</v>
      </c>
      <c r="DS4" s="140" t="s">
        <v>95</v>
      </c>
      <c r="DT4" s="140" t="s">
        <v>96</v>
      </c>
      <c r="DU4" s="140" t="s">
        <v>97</v>
      </c>
      <c r="DV4" s="140" t="s">
        <v>4</v>
      </c>
      <c r="DW4" s="140" t="s">
        <v>87</v>
      </c>
      <c r="DX4" s="140" t="s">
        <v>88</v>
      </c>
      <c r="DY4" s="140" t="s">
        <v>89</v>
      </c>
      <c r="DZ4" s="140" t="s">
        <v>90</v>
      </c>
      <c r="EA4" s="140" t="s">
        <v>48</v>
      </c>
      <c r="EB4" s="140" t="s">
        <v>91</v>
      </c>
      <c r="EC4" s="140" t="s">
        <v>92</v>
      </c>
      <c r="ED4" s="140" t="s">
        <v>93</v>
      </c>
      <c r="EE4" s="140" t="s">
        <v>94</v>
      </c>
      <c r="EF4" s="140" t="s">
        <v>95</v>
      </c>
      <c r="EG4" s="140" t="s">
        <v>96</v>
      </c>
      <c r="EH4" s="140" t="s">
        <v>97</v>
      </c>
      <c r="EI4" s="140" t="s">
        <v>4</v>
      </c>
      <c r="EK4" s="1" t="s">
        <v>396</v>
      </c>
    </row>
    <row r="5" spans="1:147" ht="15.75" outlineLevel="1" x14ac:dyDescent="0.25">
      <c r="A5" s="2">
        <v>1</v>
      </c>
      <c r="B5" s="86" t="s">
        <v>168</v>
      </c>
      <c r="C5" s="86" t="s">
        <v>169</v>
      </c>
      <c r="D5" s="2" t="s">
        <v>319</v>
      </c>
      <c r="E5" s="141" t="s">
        <v>449</v>
      </c>
      <c r="F5" s="84"/>
      <c r="H5" s="165"/>
      <c r="J5" s="166">
        <v>0</v>
      </c>
      <c r="K5" s="166">
        <v>0</v>
      </c>
      <c r="L5" s="166">
        <v>0</v>
      </c>
      <c r="M5" s="166">
        <v>0</v>
      </c>
      <c r="N5" s="166">
        <v>2000.29</v>
      </c>
      <c r="O5" s="166">
        <v>4837.84</v>
      </c>
      <c r="P5" s="166">
        <v>61109.22</v>
      </c>
      <c r="Q5" s="166">
        <v>13431.860000000002</v>
      </c>
      <c r="R5" s="166">
        <v>448292.08999999979</v>
      </c>
      <c r="S5" s="166">
        <v>3743.8400000000006</v>
      </c>
      <c r="T5" s="166">
        <v>3515.8900000000003</v>
      </c>
      <c r="U5" s="166">
        <v>2618.87</v>
      </c>
      <c r="V5" s="167">
        <f>SUM(J5:U5)</f>
        <v>539549.89999999979</v>
      </c>
      <c r="W5" s="2">
        <v>26765.910000000003</v>
      </c>
      <c r="X5" s="2">
        <v>125323.76000000001</v>
      </c>
      <c r="Y5" s="2">
        <v>61274.380000000012</v>
      </c>
      <c r="Z5" s="2">
        <v>8341.9599999999991</v>
      </c>
      <c r="AA5" s="2">
        <v>272194.26</v>
      </c>
      <c r="AB5" s="2">
        <v>95340.639999999956</v>
      </c>
      <c r="AC5" s="2">
        <v>70764.789999999994</v>
      </c>
      <c r="AD5" s="2">
        <v>64305.37</v>
      </c>
      <c r="AE5" s="2">
        <v>-66172.97</v>
      </c>
      <c r="AF5" s="2">
        <v>168213.03</v>
      </c>
      <c r="AG5" s="2">
        <v>-23310.669999999995</v>
      </c>
      <c r="AH5" s="2">
        <v>17019.61</v>
      </c>
      <c r="AI5" s="142">
        <f>SUM(W5:AH5)</f>
        <v>820060.07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10000</v>
      </c>
      <c r="AR5" s="2">
        <v>10000</v>
      </c>
      <c r="AS5" s="2">
        <v>10000</v>
      </c>
      <c r="AT5" s="2">
        <v>10000</v>
      </c>
      <c r="AU5" s="2">
        <v>10000</v>
      </c>
      <c r="AV5" s="142">
        <f>SUM(AJ5:AU5)</f>
        <v>50000</v>
      </c>
      <c r="AW5" s="2">
        <v>200000</v>
      </c>
      <c r="AX5" s="2">
        <v>200000</v>
      </c>
      <c r="AY5" s="2">
        <v>200000</v>
      </c>
      <c r="AZ5" s="2">
        <v>200000</v>
      </c>
      <c r="BA5" s="2">
        <v>200000</v>
      </c>
      <c r="BB5" s="2">
        <v>250000</v>
      </c>
      <c r="BC5" s="2">
        <v>53706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142">
        <f>SUM(AW5:BH5)</f>
        <v>1303706</v>
      </c>
      <c r="BV5" s="142"/>
      <c r="CI5" s="142"/>
      <c r="CV5" s="142"/>
      <c r="DI5" s="142"/>
      <c r="DV5" s="142"/>
      <c r="EI5" s="142"/>
      <c r="EK5" s="168">
        <f>$V5+SUMIFS($W5:$AH5,$W$3:$AH$3,"&lt;="&amp;$EL$2)</f>
        <v>1342590.3599999999</v>
      </c>
      <c r="EQ5" s="169"/>
    </row>
    <row r="6" spans="1:147" ht="15.75" outlineLevel="1" x14ac:dyDescent="0.25">
      <c r="A6" s="2">
        <v>1</v>
      </c>
      <c r="B6" s="86" t="s">
        <v>168</v>
      </c>
      <c r="C6" s="86" t="s">
        <v>169</v>
      </c>
      <c r="D6" s="2" t="s">
        <v>318</v>
      </c>
      <c r="E6" s="141" t="s">
        <v>320</v>
      </c>
      <c r="F6" s="84"/>
      <c r="H6" s="165"/>
      <c r="J6" s="166">
        <v>0</v>
      </c>
      <c r="K6" s="166">
        <v>0</v>
      </c>
      <c r="L6" s="166">
        <v>0</v>
      </c>
      <c r="M6" s="166">
        <v>0</v>
      </c>
      <c r="N6" s="166">
        <v>0</v>
      </c>
      <c r="O6" s="166">
        <v>0</v>
      </c>
      <c r="P6" s="166">
        <v>0</v>
      </c>
      <c r="Q6" s="166">
        <v>0</v>
      </c>
      <c r="R6" s="166">
        <v>0</v>
      </c>
      <c r="S6" s="166">
        <v>0</v>
      </c>
      <c r="T6" s="166">
        <v>0</v>
      </c>
      <c r="U6" s="166">
        <v>0</v>
      </c>
      <c r="V6" s="167">
        <f>SUM(J6:U6)</f>
        <v>0</v>
      </c>
      <c r="W6" s="2">
        <v>13065.920000000002</v>
      </c>
      <c r="X6" s="2">
        <v>3546.3499999999995</v>
      </c>
      <c r="Y6" s="2">
        <v>0</v>
      </c>
      <c r="Z6" s="2">
        <v>0</v>
      </c>
      <c r="AA6" s="2">
        <v>0</v>
      </c>
      <c r="AB6" s="2">
        <v>0</v>
      </c>
      <c r="AC6" s="2">
        <v>439.68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142">
        <f t="shared" ref="AI6:AI74" si="0">SUM(W6:AH6)</f>
        <v>17051.95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142">
        <f>SUM(AJ6:AU6)</f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142">
        <f>SUM(AW6:BH6)</f>
        <v>0</v>
      </c>
      <c r="BV6" s="142"/>
      <c r="CI6" s="142"/>
      <c r="CV6" s="142"/>
      <c r="DI6" s="142"/>
      <c r="DV6" s="142"/>
      <c r="EI6" s="142"/>
      <c r="EK6" s="168">
        <f t="shared" ref="EK6:EK92" si="1">$V6+SUMIFS($W6:$AH6,$W$3:$AH$3,"&lt;="&amp;$EL$2)</f>
        <v>17051.95</v>
      </c>
      <c r="EQ6" s="169"/>
    </row>
    <row r="7" spans="1:147" ht="15.75" outlineLevel="1" x14ac:dyDescent="0.25">
      <c r="A7" s="2">
        <v>2</v>
      </c>
      <c r="B7" s="86" t="s">
        <v>170</v>
      </c>
      <c r="C7" s="86" t="s">
        <v>171</v>
      </c>
      <c r="D7" s="2" t="s">
        <v>321</v>
      </c>
      <c r="E7" s="141" t="s">
        <v>323</v>
      </c>
      <c r="F7" s="84"/>
      <c r="H7" s="165"/>
      <c r="J7" s="166">
        <v>0</v>
      </c>
      <c r="K7" s="166">
        <v>0</v>
      </c>
      <c r="L7" s="166">
        <v>0</v>
      </c>
      <c r="M7" s="166">
        <v>0</v>
      </c>
      <c r="N7" s="166">
        <v>4476.8100000000004</v>
      </c>
      <c r="O7" s="166">
        <v>4983.8700000000008</v>
      </c>
      <c r="P7" s="166">
        <v>4183.84</v>
      </c>
      <c r="Q7" s="166">
        <v>1272.2</v>
      </c>
      <c r="R7" s="166">
        <v>68653.760000000009</v>
      </c>
      <c r="S7" s="166">
        <v>120838.58000000006</v>
      </c>
      <c r="T7" s="166">
        <v>705196.74000000232</v>
      </c>
      <c r="U7" s="166">
        <v>311773.92000000004</v>
      </c>
      <c r="V7" s="167">
        <f>SUM(J7:U7)</f>
        <v>1221379.7200000025</v>
      </c>
      <c r="W7" s="2">
        <v>214686.86</v>
      </c>
      <c r="X7" s="2">
        <v>267357.35999999993</v>
      </c>
      <c r="Y7" s="2">
        <v>271073.61999999988</v>
      </c>
      <c r="Z7" s="2">
        <v>2502.88</v>
      </c>
      <c r="AA7" s="2">
        <v>6244.5700000000006</v>
      </c>
      <c r="AB7" s="2">
        <v>4105.9699999999993</v>
      </c>
      <c r="AC7" s="2">
        <v>1034.3499999999999</v>
      </c>
      <c r="AD7" s="2">
        <v>2766.29</v>
      </c>
      <c r="AE7" s="2">
        <v>-3630.78</v>
      </c>
      <c r="AF7" s="2">
        <v>20.77</v>
      </c>
      <c r="AG7" s="2">
        <v>1148</v>
      </c>
      <c r="AH7" s="2">
        <v>0</v>
      </c>
      <c r="AI7" s="142">
        <f t="shared" si="0"/>
        <v>767309.88999999978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142">
        <f t="shared" ref="AV7:AV89" si="2">SUM(AJ7:AU7)</f>
        <v>0</v>
      </c>
      <c r="AW7" s="2">
        <v>50000</v>
      </c>
      <c r="AX7" s="2">
        <v>50000</v>
      </c>
      <c r="AY7" s="2">
        <v>100000</v>
      </c>
      <c r="AZ7" s="2">
        <v>200000</v>
      </c>
      <c r="BA7" s="2">
        <v>200000</v>
      </c>
      <c r="BB7" s="2">
        <v>200000</v>
      </c>
      <c r="BC7" s="2">
        <v>200000</v>
      </c>
      <c r="BD7" s="2">
        <v>200000</v>
      </c>
      <c r="BE7" s="2">
        <v>200000</v>
      </c>
      <c r="BF7" s="2">
        <v>100000</v>
      </c>
      <c r="BG7" s="2">
        <v>47352</v>
      </c>
      <c r="BH7" s="2">
        <v>0</v>
      </c>
      <c r="BI7" s="142">
        <f t="shared" ref="BI7:BI46" si="3">SUM(AW7:BH7)</f>
        <v>1547352</v>
      </c>
      <c r="BV7" s="142"/>
      <c r="CI7" s="142"/>
      <c r="CV7" s="142"/>
      <c r="DI7" s="142"/>
      <c r="DV7" s="142"/>
      <c r="EI7" s="142"/>
      <c r="EK7" s="168">
        <f t="shared" si="1"/>
        <v>1988689.6100000022</v>
      </c>
      <c r="EQ7" s="169"/>
    </row>
    <row r="8" spans="1:147" ht="15.75" outlineLevel="1" x14ac:dyDescent="0.25">
      <c r="A8" s="2">
        <v>2</v>
      </c>
      <c r="B8" s="86" t="s">
        <v>170</v>
      </c>
      <c r="C8" s="86" t="s">
        <v>171</v>
      </c>
      <c r="D8" s="2" t="s">
        <v>322</v>
      </c>
      <c r="E8" s="141" t="s">
        <v>324</v>
      </c>
      <c r="F8" s="84"/>
      <c r="H8" s="165"/>
      <c r="J8" s="166">
        <v>0</v>
      </c>
      <c r="K8" s="166">
        <v>0</v>
      </c>
      <c r="L8" s="166">
        <v>0</v>
      </c>
      <c r="M8" s="166">
        <v>0</v>
      </c>
      <c r="N8" s="166">
        <v>0</v>
      </c>
      <c r="O8" s="166">
        <v>0</v>
      </c>
      <c r="P8" s="166">
        <v>0</v>
      </c>
      <c r="Q8" s="166">
        <v>0</v>
      </c>
      <c r="R8" s="166">
        <v>0</v>
      </c>
      <c r="S8" s="166">
        <v>0</v>
      </c>
      <c r="T8" s="166">
        <v>0</v>
      </c>
      <c r="U8" s="166">
        <v>0</v>
      </c>
      <c r="V8" s="142">
        <f>SUM(J8:U8)</f>
        <v>0</v>
      </c>
      <c r="W8" s="2">
        <v>3064.25</v>
      </c>
      <c r="X8" s="2">
        <v>12187.15</v>
      </c>
      <c r="Y8" s="2">
        <v>277.09000000000003</v>
      </c>
      <c r="Z8" s="2">
        <v>0</v>
      </c>
      <c r="AA8" s="2">
        <v>0</v>
      </c>
      <c r="AB8" s="2">
        <v>0</v>
      </c>
      <c r="AC8" s="2">
        <v>219.85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142">
        <f t="shared" si="0"/>
        <v>15748.34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142">
        <f t="shared" ref="AV8" si="4">SUM(AJ8:AU8)</f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142">
        <f t="shared" si="3"/>
        <v>0</v>
      </c>
      <c r="BV8" s="142"/>
      <c r="CI8" s="142"/>
      <c r="CV8" s="142"/>
      <c r="DI8" s="142"/>
      <c r="DV8" s="142"/>
      <c r="EI8" s="142"/>
      <c r="EK8" s="168">
        <f t="shared" si="1"/>
        <v>15748.34</v>
      </c>
      <c r="EQ8" s="169"/>
    </row>
    <row r="9" spans="1:147" ht="15.75" outlineLevel="1" x14ac:dyDescent="0.25">
      <c r="A9" s="2">
        <v>3</v>
      </c>
      <c r="B9" s="86" t="s">
        <v>172</v>
      </c>
      <c r="C9" s="86" t="s">
        <v>173</v>
      </c>
      <c r="D9" s="2" t="s">
        <v>325</v>
      </c>
      <c r="E9" s="141" t="s">
        <v>332</v>
      </c>
      <c r="F9" s="84"/>
      <c r="H9" s="165"/>
      <c r="J9" s="166">
        <v>0</v>
      </c>
      <c r="K9" s="166">
        <v>0</v>
      </c>
      <c r="L9" s="166">
        <v>0</v>
      </c>
      <c r="M9" s="166">
        <v>0</v>
      </c>
      <c r="N9" s="166">
        <v>3397.29</v>
      </c>
      <c r="O9" s="166">
        <v>4896.82</v>
      </c>
      <c r="P9" s="166">
        <v>49307.490000000005</v>
      </c>
      <c r="Q9" s="166">
        <v>137188.40000000002</v>
      </c>
      <c r="R9" s="166">
        <v>119139.03000000007</v>
      </c>
      <c r="S9" s="166">
        <v>453215.67999999959</v>
      </c>
      <c r="T9" s="166">
        <v>18241.2</v>
      </c>
      <c r="U9" s="166">
        <v>109762.33999999989</v>
      </c>
      <c r="V9" s="167">
        <f t="shared" ref="V9:V194" si="5">SUM(J9:U9)</f>
        <v>895148.24999999953</v>
      </c>
      <c r="W9" s="2">
        <v>23586.799999999977</v>
      </c>
      <c r="X9" s="2">
        <v>119075.48999999996</v>
      </c>
      <c r="Y9" s="2">
        <v>215412.06</v>
      </c>
      <c r="Z9" s="2">
        <v>25526.350000000006</v>
      </c>
      <c r="AA9" s="2">
        <v>56382.49</v>
      </c>
      <c r="AB9" s="2">
        <v>-39210.419999999991</v>
      </c>
      <c r="AC9" s="2">
        <v>7027.06</v>
      </c>
      <c r="AD9" s="2">
        <v>10979.6</v>
      </c>
      <c r="AE9" s="2">
        <v>7771.89</v>
      </c>
      <c r="AF9" s="2">
        <v>9342.75</v>
      </c>
      <c r="AG9" s="2">
        <v>-9373.6699999999983</v>
      </c>
      <c r="AH9" s="2">
        <v>0</v>
      </c>
      <c r="AI9" s="142">
        <f t="shared" si="0"/>
        <v>426520.39999999997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142">
        <f t="shared" si="2"/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42">
        <f t="shared" si="3"/>
        <v>0</v>
      </c>
      <c r="BV9" s="142"/>
      <c r="CI9" s="142"/>
      <c r="CV9" s="142"/>
      <c r="DI9" s="142"/>
      <c r="DV9" s="142"/>
      <c r="EI9" s="142"/>
      <c r="EK9" s="168">
        <f t="shared" si="1"/>
        <v>1321668.6499999994</v>
      </c>
      <c r="EQ9" s="169"/>
    </row>
    <row r="10" spans="1:147" ht="15.75" outlineLevel="1" x14ac:dyDescent="0.25">
      <c r="A10" s="2">
        <v>3</v>
      </c>
      <c r="B10" s="86" t="s">
        <v>172</v>
      </c>
      <c r="C10" s="86" t="s">
        <v>173</v>
      </c>
      <c r="D10" s="2" t="s">
        <v>326</v>
      </c>
      <c r="E10" s="141" t="s">
        <v>333</v>
      </c>
      <c r="F10" s="84"/>
      <c r="H10" s="165"/>
      <c r="J10" s="166">
        <v>0</v>
      </c>
      <c r="K10" s="166">
        <v>0</v>
      </c>
      <c r="L10" s="166">
        <v>0</v>
      </c>
      <c r="M10" s="166">
        <v>0</v>
      </c>
      <c r="N10" s="166">
        <v>0</v>
      </c>
      <c r="O10" s="166">
        <v>0</v>
      </c>
      <c r="P10" s="166">
        <v>0</v>
      </c>
      <c r="Q10" s="166">
        <v>0</v>
      </c>
      <c r="R10" s="166">
        <v>0</v>
      </c>
      <c r="S10" s="166">
        <v>0</v>
      </c>
      <c r="T10" s="166">
        <v>3656.81</v>
      </c>
      <c r="U10" s="166">
        <v>178.97</v>
      </c>
      <c r="V10" s="167">
        <f t="shared" ref="V10" si="6">SUM(J10:U10)</f>
        <v>3835.7799999999997</v>
      </c>
      <c r="W10" s="2">
        <v>0</v>
      </c>
      <c r="X10" s="2">
        <v>366.47</v>
      </c>
      <c r="Y10" s="2">
        <v>1913.2999999999997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358.26</v>
      </c>
      <c r="AF10" s="2">
        <v>0</v>
      </c>
      <c r="AG10" s="2">
        <v>0</v>
      </c>
      <c r="AH10" s="2">
        <v>0</v>
      </c>
      <c r="AI10" s="142">
        <f t="shared" si="0"/>
        <v>2638.0299999999997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142">
        <f t="shared" ref="AV10" si="7">SUM(AJ10:AU10)</f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142">
        <f t="shared" si="3"/>
        <v>0</v>
      </c>
      <c r="BV10" s="142"/>
      <c r="CI10" s="142"/>
      <c r="CV10" s="142"/>
      <c r="DI10" s="142"/>
      <c r="DV10" s="142"/>
      <c r="EI10" s="142"/>
      <c r="EK10" s="168">
        <f t="shared" si="1"/>
        <v>6473.8099999999995</v>
      </c>
      <c r="EQ10" s="169"/>
    </row>
    <row r="11" spans="1:147" ht="15.75" outlineLevel="1" x14ac:dyDescent="0.25">
      <c r="A11" s="2">
        <v>3</v>
      </c>
      <c r="B11" s="86" t="s">
        <v>172</v>
      </c>
      <c r="C11" s="86" t="s">
        <v>173</v>
      </c>
      <c r="D11" s="2" t="s">
        <v>327</v>
      </c>
      <c r="E11" s="141" t="s">
        <v>334</v>
      </c>
      <c r="F11" s="84"/>
      <c r="H11" s="165"/>
      <c r="J11" s="166">
        <v>0</v>
      </c>
      <c r="K11" s="166">
        <v>0</v>
      </c>
      <c r="L11" s="166">
        <v>0</v>
      </c>
      <c r="M11" s="166">
        <v>0</v>
      </c>
      <c r="N11" s="166">
        <v>0</v>
      </c>
      <c r="O11" s="166">
        <v>0</v>
      </c>
      <c r="P11" s="166">
        <v>0</v>
      </c>
      <c r="Q11" s="166">
        <v>0</v>
      </c>
      <c r="R11" s="166">
        <v>0</v>
      </c>
      <c r="S11" s="166">
        <v>0</v>
      </c>
      <c r="T11" s="166">
        <v>3455.0800000000008</v>
      </c>
      <c r="U11" s="166">
        <v>178.97</v>
      </c>
      <c r="V11" s="167">
        <f t="shared" ref="V11" si="8">SUM(J11:U11)</f>
        <v>3634.0500000000006</v>
      </c>
      <c r="W11" s="2">
        <v>1064.8900000000001</v>
      </c>
      <c r="X11" s="2">
        <v>415.62</v>
      </c>
      <c r="Y11" s="2">
        <v>1067.77</v>
      </c>
      <c r="Z11" s="2">
        <v>0</v>
      </c>
      <c r="AA11" s="2">
        <v>0</v>
      </c>
      <c r="AB11" s="2">
        <v>0</v>
      </c>
      <c r="AC11" s="2">
        <v>0</v>
      </c>
      <c r="AD11" s="2">
        <v>682.58</v>
      </c>
      <c r="AE11" s="2">
        <v>358.26</v>
      </c>
      <c r="AF11" s="2">
        <v>0</v>
      </c>
      <c r="AG11" s="2">
        <v>0</v>
      </c>
      <c r="AH11" s="2">
        <v>0</v>
      </c>
      <c r="AI11" s="142">
        <f t="shared" si="0"/>
        <v>3589.12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142">
        <f t="shared" ref="AV11" si="9">SUM(AJ11:AU11)</f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142">
        <f t="shared" si="3"/>
        <v>0</v>
      </c>
      <c r="BV11" s="142"/>
      <c r="CI11" s="142"/>
      <c r="CV11" s="142"/>
      <c r="DI11" s="142"/>
      <c r="DV11" s="142"/>
      <c r="EI11" s="142"/>
      <c r="EK11" s="168">
        <f t="shared" si="1"/>
        <v>7223.17</v>
      </c>
      <c r="EQ11" s="169"/>
    </row>
    <row r="12" spans="1:147" ht="15.75" outlineLevel="1" x14ac:dyDescent="0.25">
      <c r="A12" s="2">
        <v>3</v>
      </c>
      <c r="B12" s="86" t="s">
        <v>172</v>
      </c>
      <c r="C12" s="86" t="s">
        <v>173</v>
      </c>
      <c r="D12" s="2" t="s">
        <v>328</v>
      </c>
      <c r="E12" s="141" t="s">
        <v>335</v>
      </c>
      <c r="F12" s="84"/>
      <c r="H12" s="165"/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166">
        <v>0</v>
      </c>
      <c r="Q12" s="166">
        <v>0</v>
      </c>
      <c r="R12" s="166">
        <v>0</v>
      </c>
      <c r="S12" s="166">
        <v>0</v>
      </c>
      <c r="T12" s="166">
        <v>3510.29</v>
      </c>
      <c r="U12" s="166">
        <v>178.97</v>
      </c>
      <c r="V12" s="167">
        <f t="shared" ref="V12:V14" si="10">SUM(J12:U12)</f>
        <v>3689.2599999999998</v>
      </c>
      <c r="W12" s="2">
        <v>0</v>
      </c>
      <c r="X12" s="2">
        <v>904.2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142">
        <f t="shared" si="0"/>
        <v>904.2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142">
        <f t="shared" ref="AV12:AV14" si="11">SUM(AJ12:AU12)</f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142">
        <f t="shared" si="3"/>
        <v>0</v>
      </c>
      <c r="BV12" s="142"/>
      <c r="CI12" s="142"/>
      <c r="CV12" s="142"/>
      <c r="DI12" s="142"/>
      <c r="DV12" s="142"/>
      <c r="EI12" s="142"/>
      <c r="EK12" s="168">
        <f t="shared" si="1"/>
        <v>4593.46</v>
      </c>
      <c r="EQ12" s="169"/>
    </row>
    <row r="13" spans="1:147" ht="15.75" outlineLevel="1" x14ac:dyDescent="0.25">
      <c r="A13" s="2">
        <v>3</v>
      </c>
      <c r="B13" s="86" t="s">
        <v>172</v>
      </c>
      <c r="C13" s="86" t="s">
        <v>173</v>
      </c>
      <c r="D13" s="2" t="s">
        <v>329</v>
      </c>
      <c r="E13" s="141" t="s">
        <v>334</v>
      </c>
      <c r="F13" s="84"/>
      <c r="H13" s="165"/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0</v>
      </c>
      <c r="S13" s="166">
        <v>0</v>
      </c>
      <c r="T13" s="166">
        <v>3656.8099999999995</v>
      </c>
      <c r="U13" s="166">
        <v>178.97</v>
      </c>
      <c r="V13" s="167">
        <f t="shared" si="10"/>
        <v>3835.7799999999993</v>
      </c>
      <c r="W13" s="2">
        <v>1441.3899999999999</v>
      </c>
      <c r="X13" s="2">
        <v>610.76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501.69</v>
      </c>
      <c r="AE13" s="2">
        <v>0</v>
      </c>
      <c r="AF13" s="2">
        <v>0</v>
      </c>
      <c r="AG13" s="2">
        <v>0</v>
      </c>
      <c r="AH13" s="2">
        <v>0</v>
      </c>
      <c r="AI13" s="142">
        <f t="shared" si="0"/>
        <v>2553.8399999999997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142">
        <f t="shared" si="11"/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142">
        <f t="shared" si="3"/>
        <v>0</v>
      </c>
      <c r="BV13" s="142"/>
      <c r="CI13" s="142"/>
      <c r="CV13" s="142"/>
      <c r="DI13" s="142"/>
      <c r="DV13" s="142"/>
      <c r="EI13" s="142"/>
      <c r="EK13" s="168">
        <f t="shared" si="1"/>
        <v>6389.619999999999</v>
      </c>
      <c r="EQ13" s="169"/>
    </row>
    <row r="14" spans="1:147" ht="15.75" outlineLevel="1" x14ac:dyDescent="0.25">
      <c r="A14" s="2">
        <v>3</v>
      </c>
      <c r="B14" s="86" t="s">
        <v>172</v>
      </c>
      <c r="C14" s="86" t="s">
        <v>173</v>
      </c>
      <c r="D14" s="2" t="s">
        <v>330</v>
      </c>
      <c r="E14" s="141" t="s">
        <v>334</v>
      </c>
      <c r="F14" s="84"/>
      <c r="H14" s="165"/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66">
        <v>0</v>
      </c>
      <c r="V14" s="142">
        <f t="shared" si="10"/>
        <v>0</v>
      </c>
      <c r="W14" s="2">
        <v>0</v>
      </c>
      <c r="X14" s="2">
        <v>4766.96</v>
      </c>
      <c r="Y14" s="2">
        <v>3299.2299999999996</v>
      </c>
      <c r="Z14" s="2">
        <v>0</v>
      </c>
      <c r="AA14" s="2">
        <v>0</v>
      </c>
      <c r="AB14" s="2">
        <v>0</v>
      </c>
      <c r="AC14" s="2">
        <v>0</v>
      </c>
      <c r="AD14" s="2">
        <v>501.69</v>
      </c>
      <c r="AE14" s="2">
        <v>0</v>
      </c>
      <c r="AF14" s="2">
        <v>0</v>
      </c>
      <c r="AG14" s="2">
        <v>0</v>
      </c>
      <c r="AH14" s="2">
        <v>0</v>
      </c>
      <c r="AI14" s="142">
        <f t="shared" si="0"/>
        <v>8567.8799999999992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142">
        <f t="shared" si="11"/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42">
        <f t="shared" si="3"/>
        <v>0</v>
      </c>
      <c r="BV14" s="142"/>
      <c r="CI14" s="142"/>
      <c r="CV14" s="142"/>
      <c r="DI14" s="142"/>
      <c r="DV14" s="142"/>
      <c r="EI14" s="142"/>
      <c r="EK14" s="168">
        <f t="shared" si="1"/>
        <v>8567.8799999999992</v>
      </c>
      <c r="EQ14" s="169"/>
    </row>
    <row r="15" spans="1:147" ht="15.75" outlineLevel="1" x14ac:dyDescent="0.25">
      <c r="A15" s="2">
        <v>3</v>
      </c>
      <c r="B15" s="86" t="s">
        <v>172</v>
      </c>
      <c r="C15" s="86" t="s">
        <v>173</v>
      </c>
      <c r="D15" s="2" t="s">
        <v>331</v>
      </c>
      <c r="E15" s="141" t="s">
        <v>336</v>
      </c>
      <c r="F15" s="84"/>
      <c r="H15" s="165"/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0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66">
        <v>0</v>
      </c>
      <c r="V15" s="142">
        <f t="shared" ref="V15" si="12">SUM(J15:U15)</f>
        <v>0</v>
      </c>
      <c r="W15" s="2">
        <v>0</v>
      </c>
      <c r="X15" s="2">
        <v>560.64</v>
      </c>
      <c r="Y15" s="2">
        <v>496.55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142">
        <f t="shared" si="0"/>
        <v>1057.19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142">
        <f t="shared" ref="AV15" si="13">SUM(AJ15:AU15)</f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42">
        <f t="shared" si="3"/>
        <v>0</v>
      </c>
      <c r="BV15" s="142"/>
      <c r="CI15" s="142"/>
      <c r="CV15" s="142"/>
      <c r="DI15" s="142"/>
      <c r="DV15" s="142"/>
      <c r="EI15" s="142"/>
      <c r="EK15" s="168">
        <f t="shared" si="1"/>
        <v>1057.19</v>
      </c>
      <c r="EQ15" s="169"/>
    </row>
    <row r="16" spans="1:147" ht="15.75" outlineLevel="1" x14ac:dyDescent="0.25">
      <c r="A16" s="2">
        <v>4</v>
      </c>
      <c r="B16" s="86" t="s">
        <v>174</v>
      </c>
      <c r="C16" s="86" t="s">
        <v>175</v>
      </c>
      <c r="D16" s="2" t="s">
        <v>337</v>
      </c>
      <c r="E16" s="141" t="s">
        <v>343</v>
      </c>
      <c r="F16" s="84"/>
      <c r="J16" s="166">
        <v>0</v>
      </c>
      <c r="K16" s="166">
        <v>0</v>
      </c>
      <c r="L16" s="166">
        <v>0</v>
      </c>
      <c r="M16" s="166">
        <v>0</v>
      </c>
      <c r="N16" s="166">
        <v>1889.15</v>
      </c>
      <c r="O16" s="166">
        <v>5423.76</v>
      </c>
      <c r="P16" s="166">
        <v>4339.0200000000004</v>
      </c>
      <c r="Q16" s="166">
        <v>1181.3200000000002</v>
      </c>
      <c r="R16" s="166">
        <v>26535.800000000003</v>
      </c>
      <c r="S16" s="166">
        <v>2986.590000000002</v>
      </c>
      <c r="T16" s="166">
        <v>194384.85000000009</v>
      </c>
      <c r="U16" s="170">
        <v>24731.16</v>
      </c>
      <c r="V16" s="142">
        <f t="shared" si="5"/>
        <v>261471.65000000011</v>
      </c>
      <c r="W16" s="2">
        <v>1953.7399999999998</v>
      </c>
      <c r="X16" s="2">
        <v>446.14000000000004</v>
      </c>
      <c r="Y16" s="2">
        <v>3798.1699999999996</v>
      </c>
      <c r="Z16" s="2">
        <v>138576.14000000004</v>
      </c>
      <c r="AA16" s="2">
        <v>147084.23999999996</v>
      </c>
      <c r="AB16" s="2">
        <v>180875.17</v>
      </c>
      <c r="AC16" s="2">
        <v>13438.45</v>
      </c>
      <c r="AD16" s="2">
        <v>-4540.47</v>
      </c>
      <c r="AE16" s="2">
        <v>24650.91</v>
      </c>
      <c r="AF16" s="2">
        <v>44766.43</v>
      </c>
      <c r="AG16" s="2">
        <v>33827.14</v>
      </c>
      <c r="AH16" s="2">
        <v>18669.46999999999</v>
      </c>
      <c r="AI16" s="142">
        <f t="shared" si="0"/>
        <v>603545.53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142">
        <f t="shared" si="2"/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142">
        <f t="shared" si="3"/>
        <v>0</v>
      </c>
      <c r="BV16" s="142"/>
      <c r="CI16" s="142"/>
      <c r="CV16" s="142"/>
      <c r="DI16" s="142"/>
      <c r="DV16" s="142"/>
      <c r="EI16" s="142"/>
      <c r="EK16" s="168">
        <f t="shared" si="1"/>
        <v>846347.7100000002</v>
      </c>
      <c r="EQ16" s="169"/>
    </row>
    <row r="17" spans="1:147" ht="15.75" outlineLevel="1" x14ac:dyDescent="0.25">
      <c r="A17" s="2">
        <v>4</v>
      </c>
      <c r="B17" s="86" t="s">
        <v>174</v>
      </c>
      <c r="C17" s="86" t="s">
        <v>175</v>
      </c>
      <c r="D17" s="2" t="s">
        <v>338</v>
      </c>
      <c r="E17" s="141" t="s">
        <v>344</v>
      </c>
      <c r="F17" s="84"/>
      <c r="J17" s="166">
        <v>0</v>
      </c>
      <c r="K17" s="166">
        <v>0</v>
      </c>
      <c r="L17" s="166">
        <v>0</v>
      </c>
      <c r="M17" s="166">
        <v>0</v>
      </c>
      <c r="N17" s="166">
        <v>0</v>
      </c>
      <c r="O17" s="166">
        <v>0</v>
      </c>
      <c r="P17" s="166">
        <v>0</v>
      </c>
      <c r="Q17" s="166">
        <v>0</v>
      </c>
      <c r="R17" s="166">
        <v>0</v>
      </c>
      <c r="S17" s="166">
        <v>0</v>
      </c>
      <c r="T17" s="166">
        <v>1579.67</v>
      </c>
      <c r="U17" s="170">
        <v>1133.71</v>
      </c>
      <c r="V17" s="142">
        <f t="shared" ref="V17" si="14">SUM(J17:U17)</f>
        <v>2713.38</v>
      </c>
      <c r="W17" s="2">
        <v>0</v>
      </c>
      <c r="X17" s="2">
        <v>0</v>
      </c>
      <c r="Y17" s="2">
        <v>358.25</v>
      </c>
      <c r="Z17" s="2">
        <v>0</v>
      </c>
      <c r="AA17" s="2">
        <v>2155.2199999999993</v>
      </c>
      <c r="AB17" s="2">
        <v>0</v>
      </c>
      <c r="AC17" s="2">
        <v>934.12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142">
        <f t="shared" si="0"/>
        <v>3447.5899999999992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142">
        <f t="shared" ref="AV17" si="15">SUM(AJ17:AU17)</f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142">
        <f t="shared" si="3"/>
        <v>0</v>
      </c>
      <c r="BV17" s="142"/>
      <c r="CI17" s="142"/>
      <c r="CV17" s="142"/>
      <c r="DI17" s="142"/>
      <c r="DV17" s="142"/>
      <c r="EI17" s="142"/>
      <c r="EK17" s="168">
        <f t="shared" si="1"/>
        <v>6160.9699999999993</v>
      </c>
      <c r="EQ17" s="169"/>
    </row>
    <row r="18" spans="1:147" ht="15.75" outlineLevel="1" x14ac:dyDescent="0.25">
      <c r="A18" s="2">
        <v>4</v>
      </c>
      <c r="B18" s="86" t="s">
        <v>174</v>
      </c>
      <c r="C18" s="86" t="s">
        <v>175</v>
      </c>
      <c r="D18" s="2" t="s">
        <v>339</v>
      </c>
      <c r="E18" s="141" t="s">
        <v>345</v>
      </c>
      <c r="F18" s="84"/>
      <c r="J18" s="166">
        <v>0</v>
      </c>
      <c r="K18" s="166">
        <v>0</v>
      </c>
      <c r="L18" s="166">
        <v>0</v>
      </c>
      <c r="M18" s="166">
        <v>0</v>
      </c>
      <c r="N18" s="166">
        <v>0</v>
      </c>
      <c r="O18" s="166">
        <v>0</v>
      </c>
      <c r="P18" s="166">
        <v>0</v>
      </c>
      <c r="Q18" s="166">
        <v>0</v>
      </c>
      <c r="R18" s="166">
        <v>0</v>
      </c>
      <c r="S18" s="166">
        <v>0</v>
      </c>
      <c r="T18" s="166">
        <v>1842.6100000000001</v>
      </c>
      <c r="U18" s="170">
        <v>985.61</v>
      </c>
      <c r="V18" s="142">
        <f t="shared" ref="V18" si="16">SUM(J18:U18)</f>
        <v>2828.2200000000003</v>
      </c>
      <c r="W18" s="2">
        <v>0</v>
      </c>
      <c r="X18" s="2">
        <v>0</v>
      </c>
      <c r="Y18" s="2">
        <v>143.30000000000001</v>
      </c>
      <c r="Z18" s="2">
        <v>179.13</v>
      </c>
      <c r="AA18" s="2">
        <v>1814.13</v>
      </c>
      <c r="AB18" s="2">
        <v>0</v>
      </c>
      <c r="AC18" s="2">
        <v>143.71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142">
        <f t="shared" si="0"/>
        <v>2280.27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142">
        <f t="shared" ref="AV18" si="17">SUM(AJ18:AU18)</f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142">
        <f t="shared" si="3"/>
        <v>0</v>
      </c>
      <c r="BV18" s="142"/>
      <c r="CI18" s="142"/>
      <c r="CV18" s="142"/>
      <c r="DI18" s="142"/>
      <c r="DV18" s="142"/>
      <c r="EI18" s="142"/>
      <c r="EK18" s="168">
        <f t="shared" si="1"/>
        <v>5108.49</v>
      </c>
      <c r="EQ18" s="169"/>
    </row>
    <row r="19" spans="1:147" ht="15.75" outlineLevel="1" x14ac:dyDescent="0.25">
      <c r="A19" s="2">
        <v>4</v>
      </c>
      <c r="B19" s="86" t="s">
        <v>174</v>
      </c>
      <c r="C19" s="86" t="s">
        <v>175</v>
      </c>
      <c r="D19" s="2" t="s">
        <v>340</v>
      </c>
      <c r="E19" s="141" t="s">
        <v>346</v>
      </c>
      <c r="F19" s="84"/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</v>
      </c>
      <c r="T19" s="166">
        <v>1579.67</v>
      </c>
      <c r="U19" s="170">
        <v>922.08000000000015</v>
      </c>
      <c r="V19" s="142">
        <f t="shared" ref="V19" si="18">SUM(J19:U19)</f>
        <v>2501.75</v>
      </c>
      <c r="W19" s="2">
        <v>0</v>
      </c>
      <c r="X19" s="2">
        <v>0</v>
      </c>
      <c r="Y19" s="2">
        <v>143.30000000000001</v>
      </c>
      <c r="Z19" s="2">
        <v>179.13</v>
      </c>
      <c r="AA19" s="2">
        <v>0</v>
      </c>
      <c r="AB19" s="2">
        <v>0</v>
      </c>
      <c r="AC19" s="2">
        <v>518.86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142">
        <f t="shared" si="0"/>
        <v>841.29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142">
        <f t="shared" ref="AV19" si="19">SUM(AJ19:AU19)</f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142">
        <f t="shared" si="3"/>
        <v>0</v>
      </c>
      <c r="BV19" s="142"/>
      <c r="CI19" s="142"/>
      <c r="CV19" s="142"/>
      <c r="DI19" s="142"/>
      <c r="DV19" s="142"/>
      <c r="EI19" s="142"/>
      <c r="EK19" s="168">
        <f t="shared" si="1"/>
        <v>3343.04</v>
      </c>
      <c r="EQ19" s="169"/>
    </row>
    <row r="20" spans="1:147" ht="15.75" outlineLevel="1" x14ac:dyDescent="0.25">
      <c r="A20" s="2">
        <v>4</v>
      </c>
      <c r="B20" s="86" t="s">
        <v>174</v>
      </c>
      <c r="C20" s="86" t="s">
        <v>175</v>
      </c>
      <c r="D20" s="2" t="s">
        <v>341</v>
      </c>
      <c r="E20" s="141" t="s">
        <v>347</v>
      </c>
      <c r="F20" s="84"/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</v>
      </c>
      <c r="T20" s="166">
        <v>1884.6200000000003</v>
      </c>
      <c r="U20" s="170">
        <v>634.65</v>
      </c>
      <c r="V20" s="142">
        <f t="shared" ref="V20" si="20">SUM(J20:U20)</f>
        <v>2519.2700000000004</v>
      </c>
      <c r="W20" s="2">
        <v>0</v>
      </c>
      <c r="X20" s="2">
        <v>0</v>
      </c>
      <c r="Y20" s="2">
        <v>143.30000000000001</v>
      </c>
      <c r="Z20" s="2">
        <v>250.78</v>
      </c>
      <c r="AA20" s="2">
        <v>0</v>
      </c>
      <c r="AB20" s="2">
        <v>0</v>
      </c>
      <c r="AC20" s="2">
        <v>1137.74</v>
      </c>
      <c r="AD20" s="2">
        <v>2219.3000000000002</v>
      </c>
      <c r="AE20" s="2">
        <v>0</v>
      </c>
      <c r="AF20" s="2">
        <v>0</v>
      </c>
      <c r="AG20" s="2">
        <v>422.77</v>
      </c>
      <c r="AH20" s="2">
        <v>0</v>
      </c>
      <c r="AI20" s="142">
        <f t="shared" si="0"/>
        <v>4173.8900000000003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142">
        <f t="shared" ref="AV20" si="21">SUM(AJ20:AU20)</f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142">
        <f t="shared" si="3"/>
        <v>0</v>
      </c>
      <c r="BV20" s="142"/>
      <c r="CI20" s="142"/>
      <c r="CV20" s="142"/>
      <c r="DI20" s="142"/>
      <c r="DV20" s="142"/>
      <c r="EI20" s="142"/>
      <c r="EK20" s="168">
        <f t="shared" si="1"/>
        <v>6693.1600000000008</v>
      </c>
      <c r="EQ20" s="169"/>
    </row>
    <row r="21" spans="1:147" ht="15.75" outlineLevel="1" x14ac:dyDescent="0.25">
      <c r="A21" s="2">
        <v>4</v>
      </c>
      <c r="B21" s="86" t="s">
        <v>174</v>
      </c>
      <c r="C21" s="86" t="s">
        <v>175</v>
      </c>
      <c r="D21" s="2" t="s">
        <v>342</v>
      </c>
      <c r="E21" s="141" t="s">
        <v>348</v>
      </c>
      <c r="F21" s="84"/>
      <c r="J21" s="166">
        <v>0</v>
      </c>
      <c r="K21" s="166">
        <v>0</v>
      </c>
      <c r="L21" s="166">
        <v>0</v>
      </c>
      <c r="M21" s="166">
        <v>0</v>
      </c>
      <c r="N21" s="166">
        <v>0</v>
      </c>
      <c r="O21" s="166">
        <v>0</v>
      </c>
      <c r="P21" s="166">
        <v>0</v>
      </c>
      <c r="Q21" s="166">
        <v>0</v>
      </c>
      <c r="R21" s="166">
        <v>0</v>
      </c>
      <c r="S21" s="166">
        <v>0</v>
      </c>
      <c r="T21" s="166">
        <v>1579.67</v>
      </c>
      <c r="U21" s="170">
        <v>1184.1200000000001</v>
      </c>
      <c r="V21" s="142">
        <f t="shared" ref="V21" si="22">SUM(J21:U21)</f>
        <v>2763.79</v>
      </c>
      <c r="W21" s="2">
        <v>0</v>
      </c>
      <c r="X21" s="2">
        <v>0</v>
      </c>
      <c r="Y21" s="2">
        <v>143.30000000000001</v>
      </c>
      <c r="Z21" s="2">
        <v>0</v>
      </c>
      <c r="AA21" s="2">
        <v>429.93</v>
      </c>
      <c r="AB21" s="2">
        <v>0</v>
      </c>
      <c r="AC21" s="2">
        <v>1007.84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142">
        <f t="shared" si="0"/>
        <v>1581.0700000000002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142">
        <f t="shared" ref="AV21" si="23">SUM(AJ21:AU21)</f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142">
        <f t="shared" si="3"/>
        <v>0</v>
      </c>
      <c r="BV21" s="142"/>
      <c r="CI21" s="142"/>
      <c r="CV21" s="142"/>
      <c r="DI21" s="142"/>
      <c r="DV21" s="142"/>
      <c r="EI21" s="142"/>
      <c r="EK21" s="168">
        <f t="shared" si="1"/>
        <v>4344.8600000000006</v>
      </c>
      <c r="EQ21" s="169"/>
    </row>
    <row r="22" spans="1:147" ht="15.75" outlineLevel="1" x14ac:dyDescent="0.25">
      <c r="A22" s="2">
        <v>5</v>
      </c>
      <c r="B22" s="86" t="s">
        <v>176</v>
      </c>
      <c r="C22" s="86" t="s">
        <v>177</v>
      </c>
      <c r="D22" s="2" t="s">
        <v>352</v>
      </c>
      <c r="E22" s="141" t="s">
        <v>263</v>
      </c>
      <c r="F22" s="84"/>
      <c r="J22" s="166">
        <v>0</v>
      </c>
      <c r="K22" s="166">
        <v>0</v>
      </c>
      <c r="L22" s="166">
        <v>0</v>
      </c>
      <c r="M22" s="166">
        <v>0</v>
      </c>
      <c r="N22" s="166">
        <v>1889.15</v>
      </c>
      <c r="O22" s="166">
        <v>5340.1399999999994</v>
      </c>
      <c r="P22" s="166">
        <v>51821.279999999992</v>
      </c>
      <c r="Q22" s="166">
        <v>211350.69999999987</v>
      </c>
      <c r="R22" s="166">
        <v>90309.680000000008</v>
      </c>
      <c r="S22" s="166">
        <v>18850.670000000006</v>
      </c>
      <c r="T22" s="166">
        <v>24255.710000000006</v>
      </c>
      <c r="U22" s="166">
        <v>118828.93000000002</v>
      </c>
      <c r="V22" s="171">
        <f>SUM(J22:U22)</f>
        <v>522646.25999999989</v>
      </c>
      <c r="W22" s="172">
        <v>37954.11</v>
      </c>
      <c r="X22" s="172">
        <v>121024.33999999998</v>
      </c>
      <c r="Y22" s="172">
        <v>82961.09</v>
      </c>
      <c r="Z22" s="2">
        <v>2040.9400000000014</v>
      </c>
      <c r="AA22" s="2">
        <v>1039.43</v>
      </c>
      <c r="AB22" s="2">
        <v>323.07999999999993</v>
      </c>
      <c r="AC22" s="2">
        <v>148.44999999999999</v>
      </c>
      <c r="AD22" s="2">
        <v>1014.99</v>
      </c>
      <c r="AE22" s="2">
        <v>700.05</v>
      </c>
      <c r="AF22" s="2">
        <v>9897.19</v>
      </c>
      <c r="AG22" s="2">
        <v>0</v>
      </c>
      <c r="AH22" s="2">
        <v>0</v>
      </c>
      <c r="AI22" s="142">
        <f t="shared" si="0"/>
        <v>257103.66999999995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142">
        <f t="shared" si="2"/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142">
        <f t="shared" si="3"/>
        <v>0</v>
      </c>
      <c r="BV22" s="142"/>
      <c r="CI22" s="142"/>
      <c r="CV22" s="142"/>
      <c r="DI22" s="142"/>
      <c r="DV22" s="142"/>
      <c r="EI22" s="142"/>
      <c r="EK22" s="168">
        <f t="shared" si="1"/>
        <v>779749.92999999982</v>
      </c>
      <c r="EQ22" s="169"/>
    </row>
    <row r="23" spans="1:147" ht="15.75" outlineLevel="1" x14ac:dyDescent="0.25">
      <c r="A23" s="2">
        <v>5</v>
      </c>
      <c r="B23" s="86" t="s">
        <v>176</v>
      </c>
      <c r="C23" s="86" t="s">
        <v>177</v>
      </c>
      <c r="D23" s="2" t="s">
        <v>252</v>
      </c>
      <c r="E23" s="141" t="s">
        <v>264</v>
      </c>
      <c r="F23" s="84"/>
      <c r="J23" s="166">
        <v>0</v>
      </c>
      <c r="K23" s="166">
        <v>0</v>
      </c>
      <c r="L23" s="166">
        <v>0</v>
      </c>
      <c r="M23" s="166">
        <v>0</v>
      </c>
      <c r="N23" s="166">
        <v>0</v>
      </c>
      <c r="O23" s="166">
        <v>0</v>
      </c>
      <c r="P23" s="166">
        <v>0</v>
      </c>
      <c r="Q23" s="166">
        <v>8609.9599999999991</v>
      </c>
      <c r="R23" s="166">
        <v>13941.189999999999</v>
      </c>
      <c r="S23" s="166">
        <v>-250.95999999999981</v>
      </c>
      <c r="T23" s="166">
        <v>48191.829999999987</v>
      </c>
      <c r="U23" s="166">
        <v>29562.709999999995</v>
      </c>
      <c r="V23" s="172">
        <f t="shared" ref="V23" si="24">SUM(J23:U23)</f>
        <v>100054.72999999998</v>
      </c>
      <c r="W23" s="172">
        <v>83.300000000000026</v>
      </c>
      <c r="X23" s="2">
        <v>4435.9900000000007</v>
      </c>
      <c r="Y23" s="2">
        <v>372.8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142">
        <f t="shared" si="0"/>
        <v>4892.0900000000011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142">
        <f t="shared" ref="AV23" si="25">SUM(AJ23:AU23)</f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142">
        <f t="shared" si="3"/>
        <v>0</v>
      </c>
      <c r="BV23" s="142"/>
      <c r="CI23" s="142"/>
      <c r="CV23" s="142"/>
      <c r="DI23" s="142"/>
      <c r="DV23" s="142"/>
      <c r="EI23" s="142"/>
      <c r="EK23" s="168">
        <f t="shared" si="1"/>
        <v>104946.81999999998</v>
      </c>
      <c r="EQ23" s="169"/>
    </row>
    <row r="24" spans="1:147" ht="15.75" outlineLevel="1" x14ac:dyDescent="0.25">
      <c r="A24" s="2">
        <v>5</v>
      </c>
      <c r="B24" s="86" t="s">
        <v>176</v>
      </c>
      <c r="C24" s="86" t="s">
        <v>177</v>
      </c>
      <c r="D24" s="2" t="s">
        <v>254</v>
      </c>
      <c r="E24" s="141" t="s">
        <v>255</v>
      </c>
      <c r="F24" s="84"/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0</v>
      </c>
      <c r="T24" s="166">
        <v>961.66000000000008</v>
      </c>
      <c r="U24" s="166">
        <v>5569.6299999999983</v>
      </c>
      <c r="V24" s="172">
        <f>SUM(J24:U24)</f>
        <v>6531.2899999999981</v>
      </c>
      <c r="W24" s="17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142">
        <f t="shared" si="0"/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142">
        <f t="shared" ref="AV24:AV25" si="26">SUM(AJ24:AU24)</f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142">
        <f t="shared" si="3"/>
        <v>0</v>
      </c>
      <c r="BV24" s="142"/>
      <c r="CI24" s="142"/>
      <c r="CV24" s="142"/>
      <c r="DI24" s="142"/>
      <c r="DV24" s="142"/>
      <c r="EI24" s="142"/>
      <c r="EK24" s="168">
        <f t="shared" si="1"/>
        <v>6531.2899999999981</v>
      </c>
      <c r="EQ24" s="169"/>
    </row>
    <row r="25" spans="1:147" ht="15.75" outlineLevel="1" x14ac:dyDescent="0.25">
      <c r="A25" s="2">
        <v>5</v>
      </c>
      <c r="B25" s="86" t="s">
        <v>176</v>
      </c>
      <c r="C25" s="86" t="s">
        <v>177</v>
      </c>
      <c r="D25" s="2" t="s">
        <v>349</v>
      </c>
      <c r="E25" s="141" t="s">
        <v>353</v>
      </c>
      <c r="F25" s="84"/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166">
        <v>0</v>
      </c>
      <c r="Q25" s="166">
        <v>0</v>
      </c>
      <c r="R25" s="166">
        <v>0</v>
      </c>
      <c r="S25" s="166">
        <v>0</v>
      </c>
      <c r="T25" s="166">
        <v>1987.7399999999998</v>
      </c>
      <c r="U25" s="166">
        <v>1736.4800000000002</v>
      </c>
      <c r="V25" s="172">
        <f t="shared" ref="V25" si="27">SUM(J25:U25)</f>
        <v>3724.2200000000003</v>
      </c>
      <c r="W25" s="172">
        <v>3800.6600000000003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219.85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142">
        <f t="shared" si="0"/>
        <v>4020.51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142">
        <f t="shared" si="26"/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142">
        <f t="shared" si="3"/>
        <v>0</v>
      </c>
      <c r="BV25" s="142"/>
      <c r="CI25" s="142"/>
      <c r="CV25" s="142"/>
      <c r="DI25" s="142"/>
      <c r="DV25" s="142"/>
      <c r="EI25" s="142"/>
      <c r="EK25" s="168">
        <f t="shared" si="1"/>
        <v>7744.7300000000005</v>
      </c>
      <c r="EQ25" s="169"/>
    </row>
    <row r="26" spans="1:147" ht="15.75" outlineLevel="1" x14ac:dyDescent="0.25">
      <c r="A26" s="2">
        <v>5</v>
      </c>
      <c r="B26" s="86" t="s">
        <v>176</v>
      </c>
      <c r="C26" s="86" t="s">
        <v>177</v>
      </c>
      <c r="D26" s="2" t="s">
        <v>350</v>
      </c>
      <c r="E26" s="141" t="s">
        <v>354</v>
      </c>
      <c r="F26" s="84"/>
      <c r="J26" s="166">
        <v>0</v>
      </c>
      <c r="K26" s="166">
        <v>0</v>
      </c>
      <c r="L26" s="166">
        <v>0</v>
      </c>
      <c r="M26" s="166">
        <v>0</v>
      </c>
      <c r="N26" s="166">
        <v>0</v>
      </c>
      <c r="O26" s="166">
        <v>0</v>
      </c>
      <c r="P26" s="166">
        <v>0</v>
      </c>
      <c r="Q26" s="166">
        <v>0</v>
      </c>
      <c r="R26" s="166">
        <v>0</v>
      </c>
      <c r="S26" s="166">
        <v>0</v>
      </c>
      <c r="T26" s="166">
        <v>0</v>
      </c>
      <c r="U26" s="166">
        <v>1522.48</v>
      </c>
      <c r="V26" s="172">
        <f>SUM(J26:U26)</f>
        <v>1522.48</v>
      </c>
      <c r="W26" s="172">
        <v>3855.09</v>
      </c>
      <c r="X26" s="2">
        <v>659.92</v>
      </c>
      <c r="Y26" s="2">
        <v>0</v>
      </c>
      <c r="Z26" s="2">
        <v>0</v>
      </c>
      <c r="AA26" s="2">
        <v>0</v>
      </c>
      <c r="AB26" s="2">
        <v>0</v>
      </c>
      <c r="AC26" s="2">
        <v>439.68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142">
        <f t="shared" si="0"/>
        <v>4954.6900000000005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142">
        <f t="shared" ref="AV26" si="28">SUM(AJ26:AU26)</f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142">
        <f t="shared" si="3"/>
        <v>0</v>
      </c>
      <c r="BV26" s="142"/>
      <c r="CI26" s="142"/>
      <c r="CV26" s="142"/>
      <c r="DI26" s="142"/>
      <c r="DV26" s="142"/>
      <c r="EI26" s="142"/>
      <c r="EK26" s="168">
        <f t="shared" si="1"/>
        <v>6477.17</v>
      </c>
      <c r="EQ26" s="169"/>
    </row>
    <row r="27" spans="1:147" ht="15.75" outlineLevel="1" x14ac:dyDescent="0.25">
      <c r="A27" s="2">
        <v>5</v>
      </c>
      <c r="B27" s="86" t="s">
        <v>176</v>
      </c>
      <c r="C27" s="86" t="s">
        <v>177</v>
      </c>
      <c r="D27" s="2" t="s">
        <v>351</v>
      </c>
      <c r="E27" s="141" t="s">
        <v>355</v>
      </c>
      <c r="F27" s="84"/>
      <c r="J27" s="166">
        <v>0</v>
      </c>
      <c r="K27" s="166">
        <v>0</v>
      </c>
      <c r="L27" s="166">
        <v>0</v>
      </c>
      <c r="M27" s="166">
        <v>0</v>
      </c>
      <c r="N27" s="166">
        <v>0</v>
      </c>
      <c r="O27" s="166">
        <v>0</v>
      </c>
      <c r="P27" s="166">
        <v>0</v>
      </c>
      <c r="Q27" s="166">
        <v>0</v>
      </c>
      <c r="R27" s="166">
        <v>0</v>
      </c>
      <c r="S27" s="166">
        <v>0</v>
      </c>
      <c r="T27" s="166">
        <v>0</v>
      </c>
      <c r="U27" s="166">
        <v>0</v>
      </c>
      <c r="V27" s="172">
        <f>SUM(J27:U27)</f>
        <v>0</v>
      </c>
      <c r="W27" s="172">
        <v>16076.790000000003</v>
      </c>
      <c r="X27" s="2">
        <v>5941.8400000000011</v>
      </c>
      <c r="Y27" s="2">
        <v>2108.3800000000006</v>
      </c>
      <c r="Z27" s="2">
        <v>0</v>
      </c>
      <c r="AA27" s="2">
        <v>358.28999999999996</v>
      </c>
      <c r="AB27" s="2">
        <v>0</v>
      </c>
      <c r="AC27" s="2">
        <v>1113.77</v>
      </c>
      <c r="AD27" s="2">
        <v>3932.32</v>
      </c>
      <c r="AE27" s="2">
        <v>0</v>
      </c>
      <c r="AF27" s="2">
        <v>0</v>
      </c>
      <c r="AG27" s="2">
        <v>0</v>
      </c>
      <c r="AH27" s="2">
        <v>0</v>
      </c>
      <c r="AI27" s="142">
        <f t="shared" si="0"/>
        <v>29531.390000000007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142">
        <f t="shared" ref="AV27" si="29">SUM(AJ27:AU27)</f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142">
        <f t="shared" si="3"/>
        <v>0</v>
      </c>
      <c r="BV27" s="142"/>
      <c r="CI27" s="142"/>
      <c r="CV27" s="142"/>
      <c r="DI27" s="142"/>
      <c r="DV27" s="142"/>
      <c r="EI27" s="142"/>
      <c r="EK27" s="168">
        <f t="shared" si="1"/>
        <v>29531.390000000007</v>
      </c>
      <c r="EQ27" s="169"/>
    </row>
    <row r="28" spans="1:147" ht="15.75" outlineLevel="1" x14ac:dyDescent="0.25">
      <c r="A28" s="2">
        <v>6</v>
      </c>
      <c r="B28" s="86" t="s">
        <v>249</v>
      </c>
      <c r="C28" s="86" t="s">
        <v>250</v>
      </c>
      <c r="D28" s="2" t="s">
        <v>248</v>
      </c>
      <c r="E28" s="141" t="s">
        <v>251</v>
      </c>
      <c r="F28" s="84"/>
      <c r="J28" s="166">
        <v>0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166">
        <v>0</v>
      </c>
      <c r="Q28" s="166">
        <v>0</v>
      </c>
      <c r="R28" s="166">
        <v>0</v>
      </c>
      <c r="S28" s="166">
        <v>0</v>
      </c>
      <c r="T28" s="166">
        <v>0</v>
      </c>
      <c r="U28" s="166">
        <v>541.46</v>
      </c>
      <c r="V28" s="142">
        <f t="shared" si="5"/>
        <v>541.46</v>
      </c>
      <c r="W28" s="2">
        <v>37368.93</v>
      </c>
      <c r="X28" s="2">
        <v>804.18</v>
      </c>
      <c r="Y28" s="2">
        <v>23571.25</v>
      </c>
      <c r="Z28" s="2">
        <v>6564.43</v>
      </c>
      <c r="AA28" s="2">
        <v>5187.95</v>
      </c>
      <c r="AB28" s="2">
        <v>354733.81</v>
      </c>
      <c r="AC28" s="2">
        <v>134579.37</v>
      </c>
      <c r="AD28" s="2">
        <v>473942.43</v>
      </c>
      <c r="AE28" s="2">
        <v>49987.21</v>
      </c>
      <c r="AF28" s="2">
        <v>136216.76</v>
      </c>
      <c r="AG28" s="2">
        <v>14060.460000000001</v>
      </c>
      <c r="AH28" s="2">
        <v>34319.69</v>
      </c>
      <c r="AI28" s="142">
        <f t="shared" si="0"/>
        <v>1271336.4699999997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142">
        <f t="shared" si="2"/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142">
        <f t="shared" si="3"/>
        <v>0</v>
      </c>
      <c r="BV28" s="142"/>
      <c r="CI28" s="142"/>
      <c r="CV28" s="142"/>
      <c r="DI28" s="142"/>
      <c r="DV28" s="142"/>
      <c r="EI28" s="142"/>
      <c r="EK28" s="168">
        <f t="shared" si="1"/>
        <v>1237558.2399999998</v>
      </c>
      <c r="EQ28" s="169"/>
    </row>
    <row r="29" spans="1:147" ht="15.75" outlineLevel="1" x14ac:dyDescent="0.25">
      <c r="A29" s="2">
        <v>6</v>
      </c>
      <c r="B29" s="86" t="s">
        <v>249</v>
      </c>
      <c r="C29" s="86" t="s">
        <v>250</v>
      </c>
      <c r="D29" s="2" t="s">
        <v>402</v>
      </c>
      <c r="E29" s="141" t="s">
        <v>407</v>
      </c>
      <c r="F29" s="84"/>
      <c r="J29" s="166">
        <v>0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166">
        <v>0</v>
      </c>
      <c r="Q29" s="166">
        <v>0</v>
      </c>
      <c r="R29" s="166">
        <v>0</v>
      </c>
      <c r="S29" s="166">
        <v>0</v>
      </c>
      <c r="T29" s="166">
        <v>0</v>
      </c>
      <c r="U29" s="166">
        <v>0</v>
      </c>
      <c r="V29" s="142">
        <f t="shared" ref="V29" si="30">SUM(J29:U29)</f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28146.38</v>
      </c>
      <c r="AE29" s="2">
        <v>11783.45</v>
      </c>
      <c r="AF29" s="2">
        <v>1476.72</v>
      </c>
      <c r="AG29" s="2">
        <v>0</v>
      </c>
      <c r="AH29" s="2">
        <v>0</v>
      </c>
      <c r="AI29" s="142">
        <f t="shared" si="0"/>
        <v>41406.550000000003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142">
        <f t="shared" ref="AV29" si="31">SUM(AJ29:AU29)</f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142">
        <f t="shared" si="3"/>
        <v>0</v>
      </c>
      <c r="BV29" s="142"/>
      <c r="CI29" s="142"/>
      <c r="CV29" s="142"/>
      <c r="DI29" s="142"/>
      <c r="DV29" s="142"/>
      <c r="EI29" s="142"/>
      <c r="EK29" s="168">
        <f t="shared" si="1"/>
        <v>41406.550000000003</v>
      </c>
      <c r="EQ29" s="169"/>
    </row>
    <row r="30" spans="1:147" ht="15.75" outlineLevel="1" x14ac:dyDescent="0.25">
      <c r="A30" s="2">
        <v>7</v>
      </c>
      <c r="B30" s="86" t="s">
        <v>241</v>
      </c>
      <c r="C30" s="86" t="s">
        <v>242</v>
      </c>
      <c r="D30" s="2" t="s">
        <v>240</v>
      </c>
      <c r="E30" s="141" t="s">
        <v>243</v>
      </c>
      <c r="F30" s="84"/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491.38</v>
      </c>
      <c r="V30" s="142">
        <f t="shared" si="5"/>
        <v>491.38</v>
      </c>
      <c r="W30" s="2">
        <v>118.82000000000001</v>
      </c>
      <c r="X30" s="2">
        <v>8419.0399999999991</v>
      </c>
      <c r="Y30" s="2">
        <v>17534.329999999998</v>
      </c>
      <c r="Z30" s="2">
        <v>56572.810000000005</v>
      </c>
      <c r="AA30" s="2">
        <v>202773.59999999992</v>
      </c>
      <c r="AB30" s="2">
        <v>-24630.71999999999</v>
      </c>
      <c r="AC30" s="2">
        <v>13965.67</v>
      </c>
      <c r="AD30" s="2">
        <v>-23484.99</v>
      </c>
      <c r="AE30" s="2">
        <v>28318.68</v>
      </c>
      <c r="AF30" s="2">
        <v>15680.88</v>
      </c>
      <c r="AG30" s="2">
        <v>708.71</v>
      </c>
      <c r="AH30" s="2">
        <v>4582.2700000000004</v>
      </c>
      <c r="AI30" s="142">
        <f t="shared" si="0"/>
        <v>300559.09999999998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142">
        <f t="shared" si="2"/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142">
        <f t="shared" si="3"/>
        <v>0</v>
      </c>
      <c r="BV30" s="142"/>
      <c r="CI30" s="142"/>
      <c r="CV30" s="142"/>
      <c r="DI30" s="142"/>
      <c r="DV30" s="142"/>
      <c r="EI30" s="142"/>
      <c r="EK30" s="168">
        <f t="shared" si="1"/>
        <v>296468.20999999996</v>
      </c>
      <c r="EQ30" s="169"/>
    </row>
    <row r="31" spans="1:147" ht="15.75" outlineLevel="1" x14ac:dyDescent="0.25">
      <c r="A31" s="2">
        <v>7</v>
      </c>
      <c r="B31" s="86" t="s">
        <v>241</v>
      </c>
      <c r="C31" s="86" t="s">
        <v>242</v>
      </c>
      <c r="D31" s="2" t="s">
        <v>356</v>
      </c>
      <c r="E31" s="141" t="s">
        <v>357</v>
      </c>
      <c r="F31" s="84"/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66">
        <v>0</v>
      </c>
      <c r="V31" s="142">
        <f t="shared" ref="V31" si="32">SUM(J31:U31)</f>
        <v>0</v>
      </c>
      <c r="W31" s="2">
        <v>0</v>
      </c>
      <c r="X31" s="2">
        <v>0</v>
      </c>
      <c r="Y31" s="2">
        <v>0</v>
      </c>
      <c r="Z31" s="2">
        <v>0</v>
      </c>
      <c r="AA31" s="2">
        <v>1410.9900000000002</v>
      </c>
      <c r="AB31" s="2">
        <v>1599.73</v>
      </c>
      <c r="AC31" s="2">
        <v>447.2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142">
        <f t="shared" si="0"/>
        <v>3457.92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142">
        <f t="shared" ref="AV31" si="33">SUM(AJ31:AU31)</f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142">
        <f t="shared" si="3"/>
        <v>0</v>
      </c>
      <c r="BV31" s="142"/>
      <c r="CI31" s="142"/>
      <c r="CV31" s="142"/>
      <c r="DI31" s="142"/>
      <c r="DV31" s="142"/>
      <c r="EI31" s="142"/>
      <c r="EK31" s="168">
        <f t="shared" si="1"/>
        <v>3457.92</v>
      </c>
      <c r="EQ31" s="169"/>
    </row>
    <row r="32" spans="1:147" ht="15.75" outlineLevel="1" x14ac:dyDescent="0.25">
      <c r="A32" s="2">
        <v>7</v>
      </c>
      <c r="B32" s="86" t="s">
        <v>241</v>
      </c>
      <c r="C32" s="86" t="s">
        <v>242</v>
      </c>
      <c r="D32" s="2" t="s">
        <v>405</v>
      </c>
      <c r="E32" s="141" t="s">
        <v>408</v>
      </c>
      <c r="F32" s="84"/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166">
        <v>0</v>
      </c>
      <c r="Q32" s="166">
        <v>0</v>
      </c>
      <c r="R32" s="166">
        <v>0</v>
      </c>
      <c r="S32" s="166">
        <v>0</v>
      </c>
      <c r="T32" s="166">
        <v>0</v>
      </c>
      <c r="U32" s="166">
        <v>0</v>
      </c>
      <c r="V32" s="142">
        <f t="shared" ref="V32" si="34">SUM(J32:U32)</f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3308.63</v>
      </c>
      <c r="AE32" s="2">
        <v>272.89</v>
      </c>
      <c r="AF32" s="2">
        <v>1436.44</v>
      </c>
      <c r="AG32" s="2">
        <v>0</v>
      </c>
      <c r="AH32" s="2">
        <v>0</v>
      </c>
      <c r="AI32" s="142">
        <f t="shared" si="0"/>
        <v>5017.96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142">
        <f t="shared" ref="AV32" si="35">SUM(AJ32:AU32)</f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142">
        <f t="shared" si="3"/>
        <v>0</v>
      </c>
      <c r="BV32" s="142"/>
      <c r="CI32" s="142"/>
      <c r="CV32" s="142"/>
      <c r="DI32" s="142"/>
      <c r="DV32" s="142"/>
      <c r="EI32" s="142"/>
      <c r="EK32" s="168">
        <f t="shared" si="1"/>
        <v>5017.96</v>
      </c>
      <c r="EQ32" s="169"/>
    </row>
    <row r="33" spans="1:147" ht="15.75" outlineLevel="1" x14ac:dyDescent="0.25">
      <c r="A33" s="2">
        <v>8</v>
      </c>
      <c r="B33" s="86" t="s">
        <v>236</v>
      </c>
      <c r="C33" s="86" t="s">
        <v>237</v>
      </c>
      <c r="D33" s="2" t="s">
        <v>358</v>
      </c>
      <c r="E33" s="141" t="s">
        <v>361</v>
      </c>
      <c r="F33" s="84"/>
      <c r="J33" s="166">
        <v>0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166">
        <v>0</v>
      </c>
      <c r="Q33" s="166">
        <v>0</v>
      </c>
      <c r="R33" s="166">
        <v>0</v>
      </c>
      <c r="S33" s="166">
        <v>442.45</v>
      </c>
      <c r="T33" s="166">
        <v>1315.6100000000001</v>
      </c>
      <c r="U33" s="166">
        <v>2751.8799999999997</v>
      </c>
      <c r="V33" s="142">
        <f t="shared" si="5"/>
        <v>4509.9399999999996</v>
      </c>
      <c r="W33" s="172">
        <v>1926.6499999999999</v>
      </c>
      <c r="X33" s="172">
        <v>13118.330000000002</v>
      </c>
      <c r="Y33" s="172">
        <v>18884.34</v>
      </c>
      <c r="Z33" s="172">
        <v>262318.48999999987</v>
      </c>
      <c r="AA33" s="172">
        <v>284845.48</v>
      </c>
      <c r="AB33" s="172">
        <v>38695.119999999974</v>
      </c>
      <c r="AC33" s="2">
        <v>47401.599999999999</v>
      </c>
      <c r="AD33" s="2">
        <v>-33015.51</v>
      </c>
      <c r="AE33" s="2">
        <v>71318.36</v>
      </c>
      <c r="AF33" s="2">
        <v>1322.7</v>
      </c>
      <c r="AG33" s="2">
        <v>364.62999999999994</v>
      </c>
      <c r="AH33" s="2">
        <v>244.73</v>
      </c>
      <c r="AI33" s="142">
        <f t="shared" si="0"/>
        <v>707424.91999999969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142">
        <f t="shared" si="2"/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142">
        <f t="shared" si="3"/>
        <v>0</v>
      </c>
      <c r="BV33" s="142"/>
      <c r="CI33" s="142"/>
      <c r="CV33" s="142"/>
      <c r="DI33" s="142"/>
      <c r="DV33" s="142"/>
      <c r="EI33" s="142"/>
      <c r="EK33" s="168">
        <f t="shared" si="1"/>
        <v>711690.12999999966</v>
      </c>
      <c r="EQ33" s="169"/>
    </row>
    <row r="34" spans="1:147" ht="15.75" outlineLevel="1" x14ac:dyDescent="0.25">
      <c r="A34" s="2">
        <v>8</v>
      </c>
      <c r="B34" s="86" t="s">
        <v>236</v>
      </c>
      <c r="C34" s="86" t="s">
        <v>237</v>
      </c>
      <c r="D34" s="2" t="s">
        <v>359</v>
      </c>
      <c r="E34" s="141" t="s">
        <v>362</v>
      </c>
      <c r="F34" s="84"/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66">
        <v>0</v>
      </c>
      <c r="V34" s="142">
        <f t="shared" ref="V34" si="36">SUM(J34:U34)</f>
        <v>0</v>
      </c>
      <c r="W34" s="2">
        <v>0</v>
      </c>
      <c r="X34" s="2">
        <v>0</v>
      </c>
      <c r="Y34" s="2">
        <v>1594.8000000000002</v>
      </c>
      <c r="Z34" s="2">
        <v>3039.13</v>
      </c>
      <c r="AA34" s="2">
        <v>688.03000000000009</v>
      </c>
      <c r="AB34" s="2">
        <v>6688.61</v>
      </c>
      <c r="AC34" s="2">
        <v>66601.37</v>
      </c>
      <c r="AD34" s="2">
        <v>47925.26</v>
      </c>
      <c r="AE34" s="2">
        <v>581</v>
      </c>
      <c r="AF34" s="2">
        <v>1161.1400000000001</v>
      </c>
      <c r="AG34" s="2">
        <v>318.85000000000002</v>
      </c>
      <c r="AH34" s="2">
        <v>0</v>
      </c>
      <c r="AI34" s="142">
        <f t="shared" si="0"/>
        <v>128598.19000000002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142">
        <f t="shared" ref="AV34" si="37">SUM(AJ34:AU34)</f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142">
        <f t="shared" si="3"/>
        <v>0</v>
      </c>
      <c r="BV34" s="142"/>
      <c r="CI34" s="142"/>
      <c r="CV34" s="142"/>
      <c r="DI34" s="142"/>
      <c r="DV34" s="142"/>
      <c r="EI34" s="142"/>
      <c r="EK34" s="168">
        <f t="shared" si="1"/>
        <v>128598.19000000002</v>
      </c>
      <c r="EQ34" s="169"/>
    </row>
    <row r="35" spans="1:147" ht="15.75" outlineLevel="1" x14ac:dyDescent="0.25">
      <c r="A35" s="2">
        <v>8</v>
      </c>
      <c r="B35" s="86" t="s">
        <v>236</v>
      </c>
      <c r="C35" s="86" t="s">
        <v>237</v>
      </c>
      <c r="D35" s="2" t="s">
        <v>360</v>
      </c>
      <c r="E35" s="141" t="s">
        <v>363</v>
      </c>
      <c r="F35" s="84"/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66">
        <v>0</v>
      </c>
      <c r="V35" s="142">
        <f t="shared" ref="V35" si="38">SUM(J35:U35)</f>
        <v>0</v>
      </c>
      <c r="W35" s="2">
        <v>0</v>
      </c>
      <c r="X35" s="2">
        <v>0</v>
      </c>
      <c r="Y35" s="2">
        <v>0</v>
      </c>
      <c r="Z35" s="2">
        <v>0</v>
      </c>
      <c r="AA35" s="2">
        <v>12904.130000000001</v>
      </c>
      <c r="AB35" s="2">
        <v>2600.7900000000004</v>
      </c>
      <c r="AC35" s="2">
        <v>3325.6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142">
        <f t="shared" si="0"/>
        <v>18830.52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142">
        <f t="shared" ref="AV35" si="39">SUM(AJ35:AU35)</f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142">
        <f t="shared" si="3"/>
        <v>0</v>
      </c>
      <c r="BV35" s="142"/>
      <c r="CI35" s="142"/>
      <c r="CV35" s="142"/>
      <c r="DI35" s="142"/>
      <c r="DV35" s="142"/>
      <c r="EI35" s="142"/>
      <c r="EK35" s="168">
        <f t="shared" si="1"/>
        <v>18830.52</v>
      </c>
      <c r="EQ35" s="169"/>
    </row>
    <row r="36" spans="1:147" ht="15.75" outlineLevel="1" x14ac:dyDescent="0.25">
      <c r="A36" s="2">
        <v>8</v>
      </c>
      <c r="B36" s="86" t="s">
        <v>236</v>
      </c>
      <c r="C36" s="86" t="s">
        <v>237</v>
      </c>
      <c r="D36" s="2" t="s">
        <v>401</v>
      </c>
      <c r="E36" s="141" t="s">
        <v>409</v>
      </c>
      <c r="F36" s="84"/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166">
        <v>0</v>
      </c>
      <c r="Q36" s="166">
        <v>0</v>
      </c>
      <c r="R36" s="166">
        <v>0</v>
      </c>
      <c r="S36" s="166">
        <v>0</v>
      </c>
      <c r="T36" s="166">
        <v>0</v>
      </c>
      <c r="U36" s="166">
        <v>0</v>
      </c>
      <c r="V36" s="142">
        <f t="shared" ref="V36" si="40">SUM(J36:U36)</f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13184.15</v>
      </c>
      <c r="AE36" s="2">
        <v>-18.899999999999999</v>
      </c>
      <c r="AF36" s="2">
        <v>0</v>
      </c>
      <c r="AG36" s="2">
        <v>1583.2</v>
      </c>
      <c r="AH36" s="2">
        <v>0</v>
      </c>
      <c r="AI36" s="142">
        <f t="shared" si="0"/>
        <v>14748.45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142">
        <f t="shared" ref="AV36" si="41">SUM(AJ36:AU36)</f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142">
        <f t="shared" si="3"/>
        <v>0</v>
      </c>
      <c r="BV36" s="142"/>
      <c r="CI36" s="142"/>
      <c r="CV36" s="142"/>
      <c r="DI36" s="142"/>
      <c r="DV36" s="142"/>
      <c r="EI36" s="142"/>
      <c r="EK36" s="168">
        <f t="shared" si="1"/>
        <v>14748.45</v>
      </c>
      <c r="EQ36" s="169"/>
    </row>
    <row r="37" spans="1:147" ht="15.75" outlineLevel="1" x14ac:dyDescent="0.25">
      <c r="A37" s="2">
        <v>8</v>
      </c>
      <c r="B37" s="86" t="s">
        <v>236</v>
      </c>
      <c r="C37" s="86" t="s">
        <v>237</v>
      </c>
      <c r="D37" s="2" t="s">
        <v>404</v>
      </c>
      <c r="E37" s="141" t="s">
        <v>410</v>
      </c>
      <c r="F37" s="84"/>
      <c r="J37" s="166">
        <v>0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166">
        <v>0</v>
      </c>
      <c r="Q37" s="166">
        <v>0</v>
      </c>
      <c r="R37" s="166">
        <v>0</v>
      </c>
      <c r="S37" s="166">
        <v>0</v>
      </c>
      <c r="T37" s="166">
        <v>0</v>
      </c>
      <c r="U37" s="166">
        <v>0</v>
      </c>
      <c r="V37" s="142">
        <f t="shared" ref="V37" si="42">SUM(J37:U37)</f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2558.5</v>
      </c>
      <c r="AE37" s="2">
        <v>272.89</v>
      </c>
      <c r="AF37" s="2">
        <v>3519.37</v>
      </c>
      <c r="AG37" s="2">
        <v>422.77</v>
      </c>
      <c r="AH37" s="2">
        <v>0</v>
      </c>
      <c r="AI37" s="142">
        <f t="shared" si="0"/>
        <v>6773.5300000000007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142">
        <f t="shared" ref="AV37" si="43">SUM(AJ37:AU37)</f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142">
        <f t="shared" si="3"/>
        <v>0</v>
      </c>
      <c r="BV37" s="142"/>
      <c r="CI37" s="142"/>
      <c r="CV37" s="142"/>
      <c r="DI37" s="142"/>
      <c r="DV37" s="142"/>
      <c r="EI37" s="142"/>
      <c r="EK37" s="168">
        <f t="shared" si="1"/>
        <v>6773.5300000000007</v>
      </c>
      <c r="EQ37" s="169"/>
    </row>
    <row r="38" spans="1:147" ht="15.75" outlineLevel="1" x14ac:dyDescent="0.25">
      <c r="A38" s="2">
        <v>9</v>
      </c>
      <c r="B38" s="86" t="s">
        <v>234</v>
      </c>
      <c r="C38" s="86" t="s">
        <v>235</v>
      </c>
      <c r="D38" s="2" t="s">
        <v>364</v>
      </c>
      <c r="E38" s="141" t="s">
        <v>368</v>
      </c>
      <c r="F38" s="84"/>
      <c r="J38" s="166">
        <v>0</v>
      </c>
      <c r="K38" s="166">
        <v>0</v>
      </c>
      <c r="L38" s="166">
        <v>0</v>
      </c>
      <c r="M38" s="166">
        <v>0</v>
      </c>
      <c r="N38" s="166">
        <v>0</v>
      </c>
      <c r="O38" s="166">
        <v>0</v>
      </c>
      <c r="P38" s="166">
        <v>0</v>
      </c>
      <c r="Q38" s="166">
        <v>0</v>
      </c>
      <c r="R38" s="166">
        <v>0</v>
      </c>
      <c r="S38" s="166">
        <v>1305.42</v>
      </c>
      <c r="T38" s="166">
        <v>1380.98</v>
      </c>
      <c r="U38" s="166">
        <v>2737.62</v>
      </c>
      <c r="V38" s="142">
        <f t="shared" si="5"/>
        <v>5424.02</v>
      </c>
      <c r="W38" s="172">
        <v>2005.9100000000003</v>
      </c>
      <c r="X38" s="172">
        <v>10573.369999999999</v>
      </c>
      <c r="Y38" s="172">
        <v>17467.14</v>
      </c>
      <c r="Z38" s="172">
        <v>119551.35000000006</v>
      </c>
      <c r="AA38" s="172">
        <v>146778.91999999998</v>
      </c>
      <c r="AB38" s="172">
        <v>209073.39999999994</v>
      </c>
      <c r="AC38" s="2">
        <v>81011.399999999994</v>
      </c>
      <c r="AD38" s="2">
        <v>7106.79</v>
      </c>
      <c r="AE38" s="2">
        <v>-92930.33</v>
      </c>
      <c r="AF38" s="2">
        <v>134803.15</v>
      </c>
      <c r="AG38" s="2">
        <v>104035.98999999998</v>
      </c>
      <c r="AH38" s="2">
        <v>28352.740000000023</v>
      </c>
      <c r="AI38" s="142">
        <f t="shared" si="0"/>
        <v>767829.83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142">
        <f t="shared" si="2"/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142">
        <f t="shared" si="3"/>
        <v>0</v>
      </c>
      <c r="BV38" s="142"/>
      <c r="CI38" s="142"/>
      <c r="CV38" s="142"/>
      <c r="DI38" s="142"/>
      <c r="DV38" s="142"/>
      <c r="EI38" s="142"/>
      <c r="EK38" s="168">
        <f t="shared" si="1"/>
        <v>744901.11</v>
      </c>
      <c r="EQ38" s="169"/>
    </row>
    <row r="39" spans="1:147" ht="15.75" outlineLevel="1" x14ac:dyDescent="0.25">
      <c r="A39" s="2">
        <v>9</v>
      </c>
      <c r="B39" s="86" t="s">
        <v>234</v>
      </c>
      <c r="C39" s="86" t="s">
        <v>235</v>
      </c>
      <c r="D39" s="2" t="s">
        <v>365</v>
      </c>
      <c r="E39" s="141" t="s">
        <v>369</v>
      </c>
      <c r="F39" s="84"/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166">
        <v>0</v>
      </c>
      <c r="Q39" s="166">
        <v>0</v>
      </c>
      <c r="R39" s="166">
        <v>0</v>
      </c>
      <c r="S39" s="166">
        <v>0</v>
      </c>
      <c r="T39" s="166">
        <v>193.4</v>
      </c>
      <c r="U39" s="166">
        <v>1670.2600000000002</v>
      </c>
      <c r="V39" s="142">
        <f t="shared" ref="V39" si="44">SUM(J39:U39)</f>
        <v>1863.6600000000003</v>
      </c>
      <c r="W39" s="2">
        <v>0</v>
      </c>
      <c r="X39" s="2">
        <v>9749.4699999999993</v>
      </c>
      <c r="Y39" s="2">
        <v>98671.700000000041</v>
      </c>
      <c r="Z39" s="2">
        <v>188562.63999999998</v>
      </c>
      <c r="AA39" s="2">
        <v>34643.32</v>
      </c>
      <c r="AB39" s="2">
        <v>12603.990000000002</v>
      </c>
      <c r="AC39" s="2">
        <v>0</v>
      </c>
      <c r="AD39" s="2">
        <v>-8550.36</v>
      </c>
      <c r="AE39" s="2">
        <v>5529.51</v>
      </c>
      <c r="AF39" s="2">
        <v>0</v>
      </c>
      <c r="AG39" s="2">
        <v>0</v>
      </c>
      <c r="AH39" s="2">
        <v>0</v>
      </c>
      <c r="AI39" s="142">
        <f t="shared" si="0"/>
        <v>341210.27000000008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142">
        <f t="shared" ref="AV39" si="45">SUM(AJ39:AU39)</f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142">
        <f t="shared" si="3"/>
        <v>0</v>
      </c>
      <c r="BV39" s="142"/>
      <c r="CI39" s="142"/>
      <c r="CV39" s="142"/>
      <c r="DI39" s="142"/>
      <c r="DV39" s="142"/>
      <c r="EI39" s="142"/>
      <c r="EK39" s="168">
        <f t="shared" si="1"/>
        <v>343073.93000000005</v>
      </c>
      <c r="EQ39" s="169"/>
    </row>
    <row r="40" spans="1:147" ht="15.75" outlineLevel="1" x14ac:dyDescent="0.25">
      <c r="A40" s="2">
        <v>9</v>
      </c>
      <c r="B40" s="86" t="s">
        <v>234</v>
      </c>
      <c r="C40" s="86" t="s">
        <v>235</v>
      </c>
      <c r="D40" s="2" t="s">
        <v>366</v>
      </c>
      <c r="E40" s="141" t="s">
        <v>370</v>
      </c>
      <c r="F40" s="84"/>
      <c r="J40" s="166">
        <v>0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66">
        <v>0</v>
      </c>
      <c r="V40" s="142">
        <f t="shared" ref="V40" si="46">SUM(J40:U40)</f>
        <v>0</v>
      </c>
      <c r="W40" s="2">
        <v>0</v>
      </c>
      <c r="X40" s="2">
        <v>0</v>
      </c>
      <c r="Y40" s="2">
        <v>3479.5900000000006</v>
      </c>
      <c r="Z40" s="2">
        <v>17166.369999999995</v>
      </c>
      <c r="AA40" s="2">
        <v>3196.1099999999997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142">
        <f t="shared" si="0"/>
        <v>23842.069999999996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142">
        <f t="shared" ref="AV40" si="47">SUM(AJ40:AU40)</f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142">
        <f t="shared" si="3"/>
        <v>0</v>
      </c>
      <c r="BV40" s="142"/>
      <c r="CI40" s="142"/>
      <c r="CV40" s="142"/>
      <c r="DI40" s="142"/>
      <c r="DV40" s="142"/>
      <c r="EI40" s="142"/>
      <c r="EK40" s="168">
        <f t="shared" si="1"/>
        <v>23842.069999999996</v>
      </c>
      <c r="EQ40" s="169"/>
    </row>
    <row r="41" spans="1:147" ht="15.75" outlineLevel="1" x14ac:dyDescent="0.25">
      <c r="A41" s="2">
        <v>9</v>
      </c>
      <c r="B41" s="86" t="s">
        <v>234</v>
      </c>
      <c r="C41" s="86" t="s">
        <v>235</v>
      </c>
      <c r="D41" s="2" t="s">
        <v>367</v>
      </c>
      <c r="E41" s="141" t="s">
        <v>371</v>
      </c>
      <c r="F41" s="84"/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166">
        <v>0</v>
      </c>
      <c r="Q41" s="166">
        <v>0</v>
      </c>
      <c r="R41" s="166">
        <v>0</v>
      </c>
      <c r="S41" s="166">
        <v>0</v>
      </c>
      <c r="T41" s="166">
        <v>0</v>
      </c>
      <c r="U41" s="166">
        <v>0</v>
      </c>
      <c r="V41" s="142">
        <f t="shared" ref="V41" si="48">SUM(J41:U41)</f>
        <v>0</v>
      </c>
      <c r="W41" s="2">
        <v>0</v>
      </c>
      <c r="X41" s="2">
        <v>0</v>
      </c>
      <c r="Y41" s="2">
        <v>0</v>
      </c>
      <c r="Z41" s="2">
        <v>0</v>
      </c>
      <c r="AA41" s="2">
        <v>1328.88</v>
      </c>
      <c r="AB41" s="2">
        <v>10278.099999999999</v>
      </c>
      <c r="AC41" s="2">
        <v>1116.18</v>
      </c>
      <c r="AD41" s="2">
        <v>366.35</v>
      </c>
      <c r="AE41" s="2">
        <v>358.26</v>
      </c>
      <c r="AF41" s="2">
        <v>0</v>
      </c>
      <c r="AG41" s="2">
        <v>8220.9900000000016</v>
      </c>
      <c r="AH41" s="2">
        <v>0</v>
      </c>
      <c r="AI41" s="142">
        <f t="shared" si="0"/>
        <v>21668.760000000002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142">
        <f t="shared" ref="AV41" si="49">SUM(AJ41:AU41)</f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142">
        <f t="shared" si="3"/>
        <v>0</v>
      </c>
      <c r="BV41" s="142"/>
      <c r="CI41" s="142"/>
      <c r="CV41" s="142"/>
      <c r="DI41" s="142"/>
      <c r="DV41" s="142"/>
      <c r="EI41" s="142"/>
      <c r="EK41" s="168">
        <f t="shared" si="1"/>
        <v>21668.760000000002</v>
      </c>
      <c r="EQ41" s="169"/>
    </row>
    <row r="42" spans="1:147" ht="15.75" outlineLevel="1" x14ac:dyDescent="0.25">
      <c r="A42" s="2">
        <v>10</v>
      </c>
      <c r="B42" s="86" t="s">
        <v>231</v>
      </c>
      <c r="C42" s="86" t="s">
        <v>230</v>
      </c>
      <c r="D42" s="2" t="s">
        <v>372</v>
      </c>
      <c r="E42" s="141" t="s">
        <v>376</v>
      </c>
      <c r="F42" s="84"/>
      <c r="J42" s="166">
        <v>0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166">
        <v>0</v>
      </c>
      <c r="Q42" s="166">
        <v>0</v>
      </c>
      <c r="R42" s="166">
        <v>0</v>
      </c>
      <c r="S42" s="166">
        <v>22382.65</v>
      </c>
      <c r="T42" s="166">
        <v>2655.5599999999972</v>
      </c>
      <c r="U42" s="166">
        <v>33564.789999999994</v>
      </c>
      <c r="V42" s="167">
        <f t="shared" si="5"/>
        <v>58602.999999999993</v>
      </c>
      <c r="W42" s="172">
        <v>12039.779999999997</v>
      </c>
      <c r="X42" s="172">
        <v>9830.0399999999991</v>
      </c>
      <c r="Y42" s="172">
        <v>11113.959999999995</v>
      </c>
      <c r="Z42" s="172">
        <v>76781.180000000008</v>
      </c>
      <c r="AA42" s="172">
        <v>313395.9599999999</v>
      </c>
      <c r="AB42" s="172">
        <v>194154.06999999995</v>
      </c>
      <c r="AC42" s="2">
        <v>24788.17</v>
      </c>
      <c r="AD42" s="2">
        <v>-44842.27</v>
      </c>
      <c r="AE42" s="2">
        <v>55390.8</v>
      </c>
      <c r="AF42" s="2">
        <v>22784.31</v>
      </c>
      <c r="AG42" s="2">
        <v>15721.039999999995</v>
      </c>
      <c r="AH42" s="2">
        <v>19611.110000000011</v>
      </c>
      <c r="AI42" s="142">
        <f t="shared" si="0"/>
        <v>710768.15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142">
        <f t="shared" si="2"/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142">
        <f t="shared" si="3"/>
        <v>0</v>
      </c>
      <c r="BV42" s="142"/>
      <c r="CI42" s="142"/>
      <c r="CV42" s="142"/>
      <c r="DI42" s="142"/>
      <c r="DV42" s="142"/>
      <c r="EI42" s="142"/>
      <c r="EK42" s="168">
        <f t="shared" si="1"/>
        <v>749760.04</v>
      </c>
      <c r="EQ42" s="169"/>
    </row>
    <row r="43" spans="1:147" ht="15.75" outlineLevel="1" x14ac:dyDescent="0.25">
      <c r="A43" s="2">
        <v>10</v>
      </c>
      <c r="B43" s="86" t="s">
        <v>231</v>
      </c>
      <c r="C43" s="86" t="s">
        <v>230</v>
      </c>
      <c r="D43" s="2" t="s">
        <v>373</v>
      </c>
      <c r="E43" s="141" t="s">
        <v>377</v>
      </c>
      <c r="F43" s="84"/>
      <c r="J43" s="166">
        <v>0</v>
      </c>
      <c r="K43" s="166">
        <v>0</v>
      </c>
      <c r="L43" s="166">
        <v>0</v>
      </c>
      <c r="M43" s="166">
        <v>0</v>
      </c>
      <c r="N43" s="166"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</v>
      </c>
      <c r="T43" s="166">
        <v>193.4</v>
      </c>
      <c r="U43" s="166">
        <v>937.67</v>
      </c>
      <c r="V43" s="167">
        <f t="shared" ref="V43" si="50">SUM(J43:U43)</f>
        <v>1131.07</v>
      </c>
      <c r="W43" s="172">
        <v>0</v>
      </c>
      <c r="X43" s="172">
        <v>0</v>
      </c>
      <c r="Y43" s="172">
        <v>0</v>
      </c>
      <c r="Z43" s="172">
        <v>0</v>
      </c>
      <c r="AA43" s="172">
        <v>0</v>
      </c>
      <c r="AB43" s="172">
        <v>1094.2800000000002</v>
      </c>
      <c r="AC43" s="2">
        <v>5484.13</v>
      </c>
      <c r="AD43" s="2">
        <v>12555.43</v>
      </c>
      <c r="AE43" s="2">
        <v>106075.56</v>
      </c>
      <c r="AF43" s="2">
        <v>178809.17</v>
      </c>
      <c r="AG43" s="2">
        <v>858501.53999999992</v>
      </c>
      <c r="AH43" s="2">
        <v>278623.86</v>
      </c>
      <c r="AI43" s="142">
        <f t="shared" si="0"/>
        <v>1441143.9699999997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142">
        <f t="shared" ref="AV43" si="51">SUM(AJ43:AU43)</f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142">
        <f t="shared" si="3"/>
        <v>0</v>
      </c>
      <c r="BV43" s="142"/>
      <c r="CI43" s="142"/>
      <c r="CV43" s="142"/>
      <c r="DI43" s="142"/>
      <c r="DV43" s="142"/>
      <c r="EI43" s="142"/>
      <c r="EK43" s="168">
        <f t="shared" si="1"/>
        <v>1163651.18</v>
      </c>
      <c r="EQ43" s="169"/>
    </row>
    <row r="44" spans="1:147" ht="15.75" outlineLevel="1" x14ac:dyDescent="0.25">
      <c r="A44" s="2">
        <v>10</v>
      </c>
      <c r="B44" s="86" t="s">
        <v>231</v>
      </c>
      <c r="C44" s="86" t="s">
        <v>230</v>
      </c>
      <c r="D44" s="2" t="s">
        <v>374</v>
      </c>
      <c r="E44" s="141" t="s">
        <v>378</v>
      </c>
      <c r="F44" s="84"/>
      <c r="J44" s="166">
        <v>0</v>
      </c>
      <c r="K44" s="166">
        <v>0</v>
      </c>
      <c r="L44" s="166">
        <v>0</v>
      </c>
      <c r="M44" s="166">
        <v>0</v>
      </c>
      <c r="N44" s="166"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</v>
      </c>
      <c r="T44" s="166">
        <v>0</v>
      </c>
      <c r="U44" s="166">
        <v>0</v>
      </c>
      <c r="V44" s="142">
        <f t="shared" ref="V44" si="52">SUM(J44:U44)</f>
        <v>0</v>
      </c>
      <c r="W44" s="172">
        <v>0</v>
      </c>
      <c r="X44" s="172">
        <v>0</v>
      </c>
      <c r="Y44" s="172">
        <v>0</v>
      </c>
      <c r="Z44" s="172">
        <v>11405.93</v>
      </c>
      <c r="AA44" s="172">
        <v>6905.9600000000028</v>
      </c>
      <c r="AB44" s="172">
        <v>0</v>
      </c>
      <c r="AC44" s="2">
        <v>2290.11</v>
      </c>
      <c r="AD44" s="2">
        <v>366.35</v>
      </c>
      <c r="AE44" s="2">
        <v>3651.88</v>
      </c>
      <c r="AF44" s="2">
        <v>10499.25</v>
      </c>
      <c r="AG44" s="2">
        <v>0</v>
      </c>
      <c r="AH44" s="2">
        <v>718.4</v>
      </c>
      <c r="AI44" s="142">
        <f t="shared" si="0"/>
        <v>35837.880000000005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142">
        <f t="shared" ref="AV44" si="53">SUM(AJ44:AU44)</f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142">
        <f t="shared" si="3"/>
        <v>0</v>
      </c>
      <c r="BV44" s="142"/>
      <c r="CI44" s="142"/>
      <c r="CV44" s="142"/>
      <c r="DI44" s="142"/>
      <c r="DV44" s="142"/>
      <c r="EI44" s="142"/>
      <c r="EK44" s="168">
        <f t="shared" si="1"/>
        <v>35119.480000000003</v>
      </c>
      <c r="EQ44" s="169"/>
    </row>
    <row r="45" spans="1:147" ht="15.75" outlineLevel="1" x14ac:dyDescent="0.25">
      <c r="A45" s="2">
        <v>10</v>
      </c>
      <c r="B45" s="86" t="s">
        <v>231</v>
      </c>
      <c r="C45" s="86" t="s">
        <v>230</v>
      </c>
      <c r="D45" s="2" t="s">
        <v>375</v>
      </c>
      <c r="E45" s="141" t="s">
        <v>379</v>
      </c>
      <c r="F45" s="84"/>
      <c r="J45" s="166">
        <v>0</v>
      </c>
      <c r="K45" s="166">
        <v>0</v>
      </c>
      <c r="L45" s="166">
        <v>0</v>
      </c>
      <c r="M45" s="166">
        <v>0</v>
      </c>
      <c r="N45" s="166">
        <v>0</v>
      </c>
      <c r="O45" s="166">
        <v>0</v>
      </c>
      <c r="P45" s="166">
        <v>0</v>
      </c>
      <c r="Q45" s="166">
        <v>0</v>
      </c>
      <c r="R45" s="166">
        <v>0</v>
      </c>
      <c r="S45" s="166">
        <v>0</v>
      </c>
      <c r="T45" s="166">
        <v>0</v>
      </c>
      <c r="U45" s="166">
        <v>0</v>
      </c>
      <c r="V45" s="142">
        <f t="shared" ref="V45" si="54">SUM(J45:U45)</f>
        <v>0</v>
      </c>
      <c r="W45" s="172">
        <v>0</v>
      </c>
      <c r="X45" s="172">
        <v>0</v>
      </c>
      <c r="Y45" s="172">
        <v>0</v>
      </c>
      <c r="Z45" s="172">
        <v>0</v>
      </c>
      <c r="AA45" s="172">
        <v>0</v>
      </c>
      <c r="AB45" s="172">
        <v>3059.7700000000004</v>
      </c>
      <c r="AC45" s="2">
        <v>889.06</v>
      </c>
      <c r="AD45" s="2">
        <v>20446.75</v>
      </c>
      <c r="AE45" s="2">
        <v>10805.71</v>
      </c>
      <c r="AF45" s="2">
        <v>6293.18</v>
      </c>
      <c r="AG45" s="2">
        <v>7561.670000000001</v>
      </c>
      <c r="AH45" s="2">
        <v>166754.18</v>
      </c>
      <c r="AI45" s="142">
        <f t="shared" si="0"/>
        <v>215810.32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142">
        <f t="shared" ref="AV45" si="55">SUM(AJ45:AU45)</f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142">
        <f t="shared" si="3"/>
        <v>0</v>
      </c>
      <c r="BV45" s="142"/>
      <c r="CI45" s="142"/>
      <c r="CV45" s="142"/>
      <c r="DI45" s="142"/>
      <c r="DV45" s="142"/>
      <c r="EI45" s="142"/>
      <c r="EK45" s="168">
        <f t="shared" si="1"/>
        <v>49056.14</v>
      </c>
      <c r="EQ45" s="169"/>
    </row>
    <row r="46" spans="1:147" ht="15.75" outlineLevel="1" x14ac:dyDescent="0.25">
      <c r="A46" s="2">
        <v>10</v>
      </c>
      <c r="B46" s="86" t="s">
        <v>231</v>
      </c>
      <c r="C46" s="86" t="s">
        <v>230</v>
      </c>
      <c r="D46" s="2" t="s">
        <v>413</v>
      </c>
      <c r="E46" s="141" t="s">
        <v>414</v>
      </c>
      <c r="F46" s="84"/>
      <c r="J46" s="166">
        <v>0</v>
      </c>
      <c r="K46" s="166">
        <v>0</v>
      </c>
      <c r="L46" s="166">
        <v>0</v>
      </c>
      <c r="M46" s="166">
        <v>0</v>
      </c>
      <c r="N46" s="166"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</v>
      </c>
      <c r="T46" s="166">
        <v>0</v>
      </c>
      <c r="U46" s="166">
        <v>0</v>
      </c>
      <c r="V46" s="142">
        <f t="shared" ref="V46" si="56">SUM(J46:U46)</f>
        <v>0</v>
      </c>
      <c r="W46" s="172">
        <v>0</v>
      </c>
      <c r="X46" s="172">
        <v>0</v>
      </c>
      <c r="Y46" s="172">
        <v>0</v>
      </c>
      <c r="Z46" s="172">
        <v>0</v>
      </c>
      <c r="AA46" s="172">
        <v>0</v>
      </c>
      <c r="AB46" s="172">
        <v>0</v>
      </c>
      <c r="AC46" s="172">
        <v>0</v>
      </c>
      <c r="AD46" s="172">
        <v>0</v>
      </c>
      <c r="AE46" s="2">
        <v>1028.6500000000001</v>
      </c>
      <c r="AF46" s="2">
        <v>1630.17</v>
      </c>
      <c r="AG46" s="2">
        <v>0</v>
      </c>
      <c r="AH46" s="2">
        <v>107.06</v>
      </c>
      <c r="AI46" s="142">
        <f t="shared" si="0"/>
        <v>2765.88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142">
        <f t="shared" ref="AV46" si="57">SUM(AJ46:AU46)</f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142">
        <f t="shared" si="3"/>
        <v>0</v>
      </c>
      <c r="BV46" s="142"/>
      <c r="CI46" s="142"/>
      <c r="CV46" s="142"/>
      <c r="DI46" s="142"/>
      <c r="DV46" s="142"/>
      <c r="EI46" s="142"/>
      <c r="EK46" s="168">
        <f t="shared" si="1"/>
        <v>2658.82</v>
      </c>
      <c r="EQ46" s="169"/>
    </row>
    <row r="47" spans="1:147" ht="15.75" outlineLevel="1" x14ac:dyDescent="0.25">
      <c r="A47" s="2">
        <v>10</v>
      </c>
      <c r="B47" s="86" t="s">
        <v>231</v>
      </c>
      <c r="C47" s="86" t="s">
        <v>230</v>
      </c>
      <c r="D47" s="2" t="s">
        <v>443</v>
      </c>
      <c r="E47" s="141" t="s">
        <v>444</v>
      </c>
      <c r="F47" s="84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>
        <v>0</v>
      </c>
      <c r="V47" s="142">
        <f t="shared" ref="V47" si="58">SUM(J47:U47)</f>
        <v>0</v>
      </c>
      <c r="W47" s="172">
        <v>0</v>
      </c>
      <c r="X47" s="172">
        <v>0</v>
      </c>
      <c r="Y47" s="172">
        <v>0</v>
      </c>
      <c r="Z47" s="172">
        <v>0</v>
      </c>
      <c r="AA47" s="172">
        <v>0</v>
      </c>
      <c r="AB47" s="172">
        <v>0</v>
      </c>
      <c r="AC47" s="172">
        <v>0</v>
      </c>
      <c r="AD47" s="172">
        <v>0</v>
      </c>
      <c r="AE47" s="2">
        <v>0</v>
      </c>
      <c r="AF47" s="2">
        <v>0</v>
      </c>
      <c r="AG47" s="2">
        <v>10868.66</v>
      </c>
      <c r="AH47" s="2">
        <v>22259</v>
      </c>
      <c r="AI47" s="142">
        <f t="shared" si="0"/>
        <v>33127.660000000003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142"/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142"/>
      <c r="BV47" s="142"/>
      <c r="CI47" s="142"/>
      <c r="CV47" s="142"/>
      <c r="DI47" s="142"/>
      <c r="DV47" s="142"/>
      <c r="EI47" s="142"/>
      <c r="EK47" s="168">
        <f t="shared" si="1"/>
        <v>10868.66</v>
      </c>
      <c r="EQ47" s="169"/>
    </row>
    <row r="48" spans="1:147" ht="15.75" outlineLevel="1" x14ac:dyDescent="0.25">
      <c r="A48" s="2">
        <v>11</v>
      </c>
      <c r="B48" s="86" t="s">
        <v>238</v>
      </c>
      <c r="C48" s="86" t="s">
        <v>239</v>
      </c>
      <c r="D48" s="2" t="s">
        <v>380</v>
      </c>
      <c r="E48" s="141" t="s">
        <v>382</v>
      </c>
      <c r="F48" s="84"/>
      <c r="J48" s="166">
        <v>0</v>
      </c>
      <c r="K48" s="166">
        <v>0</v>
      </c>
      <c r="L48" s="166">
        <v>0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0</v>
      </c>
      <c r="T48" s="166">
        <v>22565.1</v>
      </c>
      <c r="U48" s="166">
        <v>9601.3300000000017</v>
      </c>
      <c r="V48" s="142">
        <f t="shared" si="5"/>
        <v>32166.43</v>
      </c>
      <c r="W48" s="2">
        <v>385840.54000000004</v>
      </c>
      <c r="X48" s="2">
        <v>12191.040000000012</v>
      </c>
      <c r="Y48" s="2">
        <v>360937.67000000022</v>
      </c>
      <c r="Z48" s="2">
        <v>32938.42000000002</v>
      </c>
      <c r="AA48" s="2">
        <v>15679.69</v>
      </c>
      <c r="AB48" s="2">
        <v>5131.4500000000007</v>
      </c>
      <c r="AC48" s="2">
        <v>-2798.61</v>
      </c>
      <c r="AD48" s="2">
        <v>2804.55</v>
      </c>
      <c r="AE48" s="2">
        <v>7216.78</v>
      </c>
      <c r="AF48" s="2">
        <v>36862.44</v>
      </c>
      <c r="AG48" s="2">
        <v>3304.4900000000016</v>
      </c>
      <c r="AH48" s="2">
        <v>1473.7599999999998</v>
      </c>
      <c r="AI48" s="142">
        <f t="shared" si="0"/>
        <v>861582.2200000002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10000</v>
      </c>
      <c r="AR48" s="2">
        <v>10000</v>
      </c>
      <c r="AS48" s="2">
        <v>10000</v>
      </c>
      <c r="AT48" s="2">
        <v>10000</v>
      </c>
      <c r="AU48" s="2">
        <v>10000</v>
      </c>
      <c r="AV48" s="142">
        <f t="shared" si="2"/>
        <v>50000</v>
      </c>
      <c r="AW48" s="2">
        <v>25000</v>
      </c>
      <c r="AX48" s="2">
        <v>30000</v>
      </c>
      <c r="AY48" s="2">
        <v>100000</v>
      </c>
      <c r="AZ48" s="2">
        <v>100000</v>
      </c>
      <c r="BA48" s="2">
        <v>200000</v>
      </c>
      <c r="BB48" s="2">
        <v>200000</v>
      </c>
      <c r="BC48" s="2">
        <v>300000</v>
      </c>
      <c r="BD48" s="2">
        <v>45617</v>
      </c>
      <c r="BE48" s="2">
        <v>0</v>
      </c>
      <c r="BF48" s="2">
        <v>0</v>
      </c>
      <c r="BG48" s="2">
        <v>0</v>
      </c>
      <c r="BH48" s="2">
        <v>0</v>
      </c>
      <c r="BI48" s="142">
        <f t="shared" ref="BI48:BI83" si="59">SUM(AW48:BH48)</f>
        <v>1000617</v>
      </c>
      <c r="BV48" s="142"/>
      <c r="CI48" s="142"/>
      <c r="CV48" s="142"/>
      <c r="DI48" s="142"/>
      <c r="DV48" s="142"/>
      <c r="EI48" s="142"/>
      <c r="EK48" s="168">
        <f t="shared" si="1"/>
        <v>892274.89000000025</v>
      </c>
      <c r="EQ48" s="169"/>
    </row>
    <row r="49" spans="1:147" ht="15.75" outlineLevel="1" x14ac:dyDescent="0.25">
      <c r="A49" s="2">
        <v>11</v>
      </c>
      <c r="B49" s="86" t="s">
        <v>238</v>
      </c>
      <c r="C49" s="86" t="s">
        <v>239</v>
      </c>
      <c r="D49" s="2" t="s">
        <v>381</v>
      </c>
      <c r="E49" s="141" t="s">
        <v>383</v>
      </c>
      <c r="F49" s="84"/>
      <c r="J49" s="166">
        <v>0</v>
      </c>
      <c r="K49" s="166">
        <v>0</v>
      </c>
      <c r="L49" s="166">
        <v>0</v>
      </c>
      <c r="M49" s="166">
        <v>0</v>
      </c>
      <c r="N49" s="166">
        <v>0</v>
      </c>
      <c r="O49" s="166">
        <v>0</v>
      </c>
      <c r="P49" s="166">
        <v>0</v>
      </c>
      <c r="Q49" s="166">
        <v>0</v>
      </c>
      <c r="R49" s="166">
        <v>0</v>
      </c>
      <c r="S49" s="166">
        <v>0</v>
      </c>
      <c r="T49" s="166">
        <v>0</v>
      </c>
      <c r="U49" s="166">
        <v>0</v>
      </c>
      <c r="V49" s="142">
        <f t="shared" ref="V49" si="60">SUM(J49:U49)</f>
        <v>0</v>
      </c>
      <c r="W49" s="172">
        <v>0</v>
      </c>
      <c r="X49" s="172">
        <v>0</v>
      </c>
      <c r="Y49" s="172">
        <v>14208.550000000003</v>
      </c>
      <c r="Z49" s="172">
        <v>11290.630000000001</v>
      </c>
      <c r="AA49" s="172">
        <v>727.28</v>
      </c>
      <c r="AB49" s="172">
        <v>0</v>
      </c>
      <c r="AC49" s="2">
        <v>219.85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142">
        <f t="shared" si="0"/>
        <v>26446.31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142">
        <f t="shared" ref="AV49" si="61">SUM(AJ49:AU49)</f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142">
        <f t="shared" si="59"/>
        <v>0</v>
      </c>
      <c r="BV49" s="142"/>
      <c r="CI49" s="142"/>
      <c r="CV49" s="142"/>
      <c r="DI49" s="142"/>
      <c r="DV49" s="142"/>
      <c r="EI49" s="142"/>
      <c r="EK49" s="168">
        <f t="shared" si="1"/>
        <v>26446.31</v>
      </c>
      <c r="EQ49" s="169"/>
    </row>
    <row r="50" spans="1:147" ht="15.75" outlineLevel="1" x14ac:dyDescent="0.25">
      <c r="A50" s="2">
        <v>11</v>
      </c>
      <c r="B50" s="86" t="s">
        <v>238</v>
      </c>
      <c r="C50" s="86" t="s">
        <v>239</v>
      </c>
      <c r="D50" s="2" t="s">
        <v>421</v>
      </c>
      <c r="E50" s="141" t="s">
        <v>422</v>
      </c>
      <c r="F50" s="84"/>
      <c r="J50" s="166">
        <v>0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0</v>
      </c>
      <c r="T50" s="166">
        <v>0</v>
      </c>
      <c r="U50" s="166">
        <v>0</v>
      </c>
      <c r="V50" s="142">
        <f t="shared" ref="V50" si="62">SUM(J50:U50)</f>
        <v>0</v>
      </c>
      <c r="W50" s="172">
        <v>0</v>
      </c>
      <c r="X50" s="172">
        <v>0</v>
      </c>
      <c r="Y50" s="172">
        <v>0</v>
      </c>
      <c r="Z50" s="172">
        <v>0</v>
      </c>
      <c r="AA50" s="172">
        <v>0</v>
      </c>
      <c r="AB50" s="172">
        <v>0</v>
      </c>
      <c r="AC50" s="2">
        <v>0</v>
      </c>
      <c r="AD50" s="2">
        <v>0</v>
      </c>
      <c r="AE50" s="2">
        <v>0</v>
      </c>
      <c r="AF50" s="2">
        <v>3401.51</v>
      </c>
      <c r="AG50" s="2">
        <v>867.43000000000006</v>
      </c>
      <c r="AH50" s="2">
        <v>0</v>
      </c>
      <c r="AI50" s="142">
        <f t="shared" si="0"/>
        <v>4268.9400000000005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142">
        <f t="shared" ref="AV50" si="63">SUM(AJ50:AU50)</f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142">
        <f t="shared" si="59"/>
        <v>0</v>
      </c>
      <c r="BV50" s="142"/>
      <c r="CI50" s="142"/>
      <c r="CV50" s="142"/>
      <c r="DI50" s="142"/>
      <c r="DV50" s="142"/>
      <c r="EI50" s="142"/>
      <c r="EK50" s="168">
        <f t="shared" si="1"/>
        <v>4268.9400000000005</v>
      </c>
      <c r="EQ50" s="169"/>
    </row>
    <row r="51" spans="1:147" ht="15.75" outlineLevel="1" x14ac:dyDescent="0.25">
      <c r="A51" s="2">
        <v>12</v>
      </c>
      <c r="B51" s="86" t="s">
        <v>244</v>
      </c>
      <c r="C51" s="86" t="s">
        <v>245</v>
      </c>
      <c r="D51" s="2" t="s">
        <v>247</v>
      </c>
      <c r="E51" s="141" t="s">
        <v>246</v>
      </c>
      <c r="F51" s="84"/>
      <c r="J51" s="166">
        <v>0</v>
      </c>
      <c r="K51" s="166">
        <v>0</v>
      </c>
      <c r="L51" s="166">
        <v>0</v>
      </c>
      <c r="M51" s="166">
        <v>0</v>
      </c>
      <c r="N51" s="166">
        <v>0</v>
      </c>
      <c r="O51" s="166">
        <v>0</v>
      </c>
      <c r="P51" s="166">
        <v>0</v>
      </c>
      <c r="Q51" s="166">
        <v>0</v>
      </c>
      <c r="R51" s="166">
        <v>0</v>
      </c>
      <c r="S51" s="166">
        <v>0</v>
      </c>
      <c r="T51" s="166">
        <v>0</v>
      </c>
      <c r="U51" s="166">
        <v>24878.579999999998</v>
      </c>
      <c r="V51" s="142">
        <f t="shared" si="5"/>
        <v>24878.579999999998</v>
      </c>
      <c r="W51" s="142">
        <v>16352.230000000005</v>
      </c>
      <c r="X51" s="142">
        <v>34557.350000000006</v>
      </c>
      <c r="Y51" s="142">
        <v>9686.2999999999993</v>
      </c>
      <c r="Z51" s="142">
        <v>1486.8700000000001</v>
      </c>
      <c r="AA51" s="142">
        <v>314369.89000000031</v>
      </c>
      <c r="AB51" s="142">
        <v>28869.260000000006</v>
      </c>
      <c r="AC51" s="2">
        <v>71648.990000000005</v>
      </c>
      <c r="AD51" s="2">
        <v>134180.92000000001</v>
      </c>
      <c r="AE51" s="2">
        <v>42007.66</v>
      </c>
      <c r="AF51" s="2">
        <v>93903.42</v>
      </c>
      <c r="AG51" s="2">
        <v>138861.88</v>
      </c>
      <c r="AH51" s="2">
        <v>75808.47</v>
      </c>
      <c r="AI51" s="142">
        <f t="shared" si="0"/>
        <v>961733.24000000034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142">
        <f t="shared" si="2"/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142">
        <f t="shared" si="59"/>
        <v>0</v>
      </c>
      <c r="BV51" s="142"/>
      <c r="CI51" s="142"/>
      <c r="CV51" s="142"/>
      <c r="DI51" s="142"/>
      <c r="DV51" s="142"/>
      <c r="EI51" s="142"/>
      <c r="EK51" s="168">
        <f t="shared" si="1"/>
        <v>910803.35000000033</v>
      </c>
      <c r="EQ51" s="169"/>
    </row>
    <row r="52" spans="1:147" ht="15.75" outlineLevel="1" x14ac:dyDescent="0.25">
      <c r="A52" s="2">
        <v>12</v>
      </c>
      <c r="B52" s="86" t="s">
        <v>244</v>
      </c>
      <c r="C52" s="86" t="s">
        <v>245</v>
      </c>
      <c r="D52" s="2" t="s">
        <v>384</v>
      </c>
      <c r="E52" s="141" t="s">
        <v>385</v>
      </c>
      <c r="F52" s="84"/>
      <c r="J52" s="166"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6">
        <v>0</v>
      </c>
      <c r="R52" s="166">
        <v>0</v>
      </c>
      <c r="S52" s="166">
        <v>0</v>
      </c>
      <c r="T52" s="166">
        <v>0</v>
      </c>
      <c r="U52" s="166">
        <v>0</v>
      </c>
      <c r="V52" s="142">
        <f t="shared" ref="V52" si="64">SUM(J52:U52)</f>
        <v>0</v>
      </c>
      <c r="W52" s="2">
        <v>0</v>
      </c>
      <c r="X52" s="2">
        <v>0</v>
      </c>
      <c r="Y52" s="2">
        <v>0</v>
      </c>
      <c r="Z52" s="2">
        <v>0</v>
      </c>
      <c r="AA52" s="2">
        <v>3911.9400000000014</v>
      </c>
      <c r="AB52" s="2">
        <v>1248.9399999999998</v>
      </c>
      <c r="AC52" s="2">
        <v>13196.01</v>
      </c>
      <c r="AD52" s="2">
        <v>3344.51</v>
      </c>
      <c r="AE52" s="2">
        <v>6204.1</v>
      </c>
      <c r="AF52" s="2">
        <v>3621.98</v>
      </c>
      <c r="AG52" s="2">
        <v>3243.52</v>
      </c>
      <c r="AH52" s="2">
        <v>1434.9</v>
      </c>
      <c r="AI52" s="142">
        <f t="shared" si="0"/>
        <v>36205.9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142">
        <f t="shared" ref="AV52" si="65">SUM(AJ52:AU52)</f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142">
        <f t="shared" si="59"/>
        <v>0</v>
      </c>
      <c r="BV52" s="142"/>
      <c r="CI52" s="142"/>
      <c r="CV52" s="142"/>
      <c r="DI52" s="142"/>
      <c r="DV52" s="142"/>
      <c r="EI52" s="142"/>
      <c r="EK52" s="168">
        <f t="shared" si="1"/>
        <v>34771</v>
      </c>
      <c r="EQ52" s="169"/>
    </row>
    <row r="53" spans="1:147" ht="15.75" outlineLevel="1" x14ac:dyDescent="0.25">
      <c r="A53" s="2">
        <v>12</v>
      </c>
      <c r="B53" s="86" t="s">
        <v>244</v>
      </c>
      <c r="C53" s="86" t="s">
        <v>245</v>
      </c>
      <c r="D53" s="2" t="s">
        <v>403</v>
      </c>
      <c r="E53" s="141" t="s">
        <v>411</v>
      </c>
      <c r="F53" s="84"/>
      <c r="J53" s="166"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6">
        <v>0</v>
      </c>
      <c r="R53" s="166">
        <v>0</v>
      </c>
      <c r="S53" s="166">
        <v>0</v>
      </c>
      <c r="T53" s="166">
        <v>0</v>
      </c>
      <c r="U53" s="166">
        <v>0</v>
      </c>
      <c r="V53" s="142">
        <f t="shared" ref="V53" si="66">SUM(J53:U53)</f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3016.97</v>
      </c>
      <c r="AE53" s="2">
        <v>272.89</v>
      </c>
      <c r="AF53" s="2">
        <v>718.22</v>
      </c>
      <c r="AG53" s="2">
        <v>422.77</v>
      </c>
      <c r="AH53" s="2">
        <v>0</v>
      </c>
      <c r="AI53" s="142">
        <f t="shared" si="0"/>
        <v>4430.8500000000004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142">
        <f t="shared" ref="AV53" si="67">SUM(AJ53:AU53)</f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142">
        <f t="shared" si="59"/>
        <v>0</v>
      </c>
      <c r="BV53" s="142"/>
      <c r="CI53" s="142"/>
      <c r="CV53" s="142"/>
      <c r="DI53" s="142"/>
      <c r="DV53" s="142"/>
      <c r="EI53" s="142"/>
      <c r="EK53" s="168">
        <f t="shared" si="1"/>
        <v>4430.8500000000004</v>
      </c>
      <c r="EQ53" s="169"/>
    </row>
    <row r="54" spans="1:147" ht="15.75" outlineLevel="1" x14ac:dyDescent="0.25">
      <c r="A54" s="2">
        <v>13</v>
      </c>
      <c r="B54" s="86" t="s">
        <v>232</v>
      </c>
      <c r="C54" s="86" t="s">
        <v>233</v>
      </c>
      <c r="D54" s="2" t="s">
        <v>386</v>
      </c>
      <c r="E54" s="141" t="s">
        <v>390</v>
      </c>
      <c r="F54" s="84"/>
      <c r="J54" s="166"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6">
        <v>0</v>
      </c>
      <c r="Q54" s="166">
        <v>0</v>
      </c>
      <c r="R54" s="166">
        <v>0</v>
      </c>
      <c r="S54" s="166">
        <v>604.78</v>
      </c>
      <c r="T54" s="166">
        <v>28287.520000000004</v>
      </c>
      <c r="U54" s="166">
        <v>26285.350000000002</v>
      </c>
      <c r="V54" s="142">
        <f t="shared" si="5"/>
        <v>55177.650000000009</v>
      </c>
      <c r="W54" s="2">
        <v>55311.51</v>
      </c>
      <c r="X54" s="2">
        <v>268680.06000000017</v>
      </c>
      <c r="Y54" s="2">
        <v>261182.32999999996</v>
      </c>
      <c r="Z54" s="2">
        <v>87512.8</v>
      </c>
      <c r="AA54" s="2">
        <v>155825.41000000009</v>
      </c>
      <c r="AB54" s="2">
        <v>45693.710000000021</v>
      </c>
      <c r="AC54" s="2">
        <v>6848.08</v>
      </c>
      <c r="AD54" s="2">
        <v>9103.02</v>
      </c>
      <c r="AE54" s="2">
        <v>13219.58</v>
      </c>
      <c r="AF54" s="2">
        <v>7348.16</v>
      </c>
      <c r="AG54" s="2">
        <v>44.460000000000029</v>
      </c>
      <c r="AH54" s="2">
        <v>2989.5400000000004</v>
      </c>
      <c r="AI54" s="142">
        <f t="shared" si="0"/>
        <v>913758.66000000027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142">
        <f t="shared" si="2"/>
        <v>0</v>
      </c>
      <c r="AW54" s="2">
        <v>50000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100000</v>
      </c>
      <c r="BD54" s="2">
        <v>200000</v>
      </c>
      <c r="BE54" s="2">
        <v>200000</v>
      </c>
      <c r="BF54" s="2">
        <v>300000</v>
      </c>
      <c r="BG54" s="2">
        <v>350000</v>
      </c>
      <c r="BH54" s="2">
        <v>167614</v>
      </c>
      <c r="BI54" s="142">
        <f t="shared" si="59"/>
        <v>1367614</v>
      </c>
      <c r="BV54" s="142"/>
      <c r="CI54" s="142"/>
      <c r="CV54" s="142"/>
      <c r="DI54" s="142"/>
      <c r="DV54" s="142"/>
      <c r="EI54" s="142"/>
      <c r="EK54" s="168">
        <f t="shared" si="1"/>
        <v>965946.77000000025</v>
      </c>
      <c r="EQ54" s="169"/>
    </row>
    <row r="55" spans="1:147" ht="15.75" outlineLevel="1" x14ac:dyDescent="0.25">
      <c r="A55" s="2">
        <v>13</v>
      </c>
      <c r="B55" s="86" t="s">
        <v>232</v>
      </c>
      <c r="C55" s="86" t="s">
        <v>233</v>
      </c>
      <c r="D55" s="2" t="s">
        <v>387</v>
      </c>
      <c r="E55" s="141" t="s">
        <v>391</v>
      </c>
      <c r="F55" s="84"/>
      <c r="J55" s="166"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10687.66</v>
      </c>
      <c r="T55" s="166">
        <v>14318.89</v>
      </c>
      <c r="U55" s="166">
        <v>8327.76</v>
      </c>
      <c r="V55" s="142">
        <f t="shared" ref="V55" si="68">SUM(J55:U55)</f>
        <v>33334.31</v>
      </c>
      <c r="W55" s="2">
        <v>-3765.2899999999995</v>
      </c>
      <c r="X55" s="2">
        <v>90617.500000000029</v>
      </c>
      <c r="Y55" s="2">
        <v>-1468.5399999999995</v>
      </c>
      <c r="Z55" s="2">
        <v>134.07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142">
        <f t="shared" si="0"/>
        <v>85517.740000000049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142">
        <f t="shared" ref="AV55" si="69">SUM(AJ55:AU55)</f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142">
        <f t="shared" si="59"/>
        <v>0</v>
      </c>
      <c r="BV55" s="142"/>
      <c r="CI55" s="142"/>
      <c r="CV55" s="142"/>
      <c r="DI55" s="142"/>
      <c r="DV55" s="142"/>
      <c r="EI55" s="142"/>
      <c r="EK55" s="168">
        <f t="shared" si="1"/>
        <v>118852.05000000005</v>
      </c>
      <c r="EQ55" s="169"/>
    </row>
    <row r="56" spans="1:147" ht="15.75" outlineLevel="1" x14ac:dyDescent="0.25">
      <c r="A56" s="2">
        <v>13</v>
      </c>
      <c r="B56" s="86" t="s">
        <v>232</v>
      </c>
      <c r="C56" s="86" t="s">
        <v>233</v>
      </c>
      <c r="D56" s="2" t="s">
        <v>388</v>
      </c>
      <c r="E56" s="141" t="s">
        <v>392</v>
      </c>
      <c r="F56" s="84"/>
      <c r="J56" s="166"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6">
        <v>0</v>
      </c>
      <c r="R56" s="166">
        <v>0</v>
      </c>
      <c r="S56" s="166">
        <v>0</v>
      </c>
      <c r="T56" s="166">
        <v>0</v>
      </c>
      <c r="U56" s="166">
        <v>0</v>
      </c>
      <c r="V56" s="142">
        <f t="shared" ref="V56" si="70">SUM(J56:U56)</f>
        <v>0</v>
      </c>
      <c r="W56" s="2">
        <v>0</v>
      </c>
      <c r="X56" s="2">
        <v>1145.2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142">
        <f t="shared" si="0"/>
        <v>1145.2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142">
        <f t="shared" ref="AV56" si="71">SUM(AJ56:AU56)</f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142">
        <f t="shared" si="59"/>
        <v>0</v>
      </c>
      <c r="BV56" s="142"/>
      <c r="CI56" s="142"/>
      <c r="CV56" s="142"/>
      <c r="DI56" s="142"/>
      <c r="DV56" s="142"/>
      <c r="EI56" s="142"/>
      <c r="EK56" s="168">
        <f t="shared" si="1"/>
        <v>1145.2</v>
      </c>
      <c r="EQ56" s="169"/>
    </row>
    <row r="57" spans="1:147" ht="15.75" outlineLevel="1" x14ac:dyDescent="0.25">
      <c r="A57" s="2">
        <v>13</v>
      </c>
      <c r="B57" s="86" t="s">
        <v>232</v>
      </c>
      <c r="C57" s="86" t="s">
        <v>233</v>
      </c>
      <c r="D57" s="2" t="s">
        <v>389</v>
      </c>
      <c r="E57" s="141" t="s">
        <v>393</v>
      </c>
      <c r="F57" s="84"/>
      <c r="J57" s="166"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6">
        <v>0</v>
      </c>
      <c r="R57" s="166">
        <v>0</v>
      </c>
      <c r="S57" s="166">
        <v>0</v>
      </c>
      <c r="T57" s="166">
        <v>0</v>
      </c>
      <c r="U57" s="166">
        <v>0</v>
      </c>
      <c r="V57" s="142">
        <f t="shared" ref="V57" si="72">SUM(J57:U57)</f>
        <v>0</v>
      </c>
      <c r="W57" s="2">
        <v>0</v>
      </c>
      <c r="X57" s="2">
        <v>0</v>
      </c>
      <c r="Y57" s="2">
        <v>0</v>
      </c>
      <c r="Z57" s="2">
        <v>11650.600000000002</v>
      </c>
      <c r="AA57" s="2">
        <v>5361.3899999999994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142">
        <f t="shared" si="0"/>
        <v>17011.990000000002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142">
        <f t="shared" ref="AV57" si="73">SUM(AJ57:AU57)</f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142">
        <f t="shared" si="59"/>
        <v>0</v>
      </c>
      <c r="BV57" s="142"/>
      <c r="CI57" s="142"/>
      <c r="CV57" s="142"/>
      <c r="DI57" s="142"/>
      <c r="DV57" s="142"/>
      <c r="EI57" s="142"/>
      <c r="EK57" s="168">
        <f t="shared" si="1"/>
        <v>17011.990000000002</v>
      </c>
      <c r="EQ57" s="169"/>
    </row>
    <row r="58" spans="1:147" ht="15.75" outlineLevel="1" x14ac:dyDescent="0.25">
      <c r="A58" s="2">
        <v>14</v>
      </c>
      <c r="B58" s="86" t="s">
        <v>437</v>
      </c>
      <c r="C58" s="86" t="s">
        <v>438</v>
      </c>
      <c r="D58" s="2" t="s">
        <v>439</v>
      </c>
      <c r="E58" s="141" t="s">
        <v>445</v>
      </c>
      <c r="F58" s="84"/>
      <c r="J58" s="166"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6">
        <v>0</v>
      </c>
      <c r="R58" s="166">
        <v>0</v>
      </c>
      <c r="S58" s="166">
        <v>0</v>
      </c>
      <c r="T58" s="166">
        <v>0</v>
      </c>
      <c r="U58" s="166">
        <v>0</v>
      </c>
      <c r="V58" s="142">
        <f t="shared" si="5"/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29493.059999999998</v>
      </c>
      <c r="AH58" s="2">
        <v>6201.09</v>
      </c>
      <c r="AI58" s="142">
        <f t="shared" si="0"/>
        <v>35694.149999999994</v>
      </c>
      <c r="AJ58" s="2">
        <v>0</v>
      </c>
      <c r="AK58" s="2">
        <v>0</v>
      </c>
      <c r="AL58" s="2">
        <v>491018.75</v>
      </c>
      <c r="AM58" s="2">
        <v>728073.91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142">
        <f t="shared" si="2"/>
        <v>1219092.6600000001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142">
        <f t="shared" si="59"/>
        <v>0</v>
      </c>
      <c r="BV58" s="142"/>
      <c r="CI58" s="142"/>
      <c r="CV58" s="142"/>
      <c r="DI58" s="142"/>
      <c r="DV58" s="142"/>
      <c r="EI58" s="142"/>
      <c r="EK58" s="168">
        <f t="shared" si="1"/>
        <v>29493.059999999998</v>
      </c>
      <c r="EQ58" s="169"/>
    </row>
    <row r="59" spans="1:147" ht="15.75" outlineLevel="1" x14ac:dyDescent="0.25">
      <c r="A59" s="2">
        <v>15</v>
      </c>
      <c r="B59" s="86" t="s">
        <v>538</v>
      </c>
      <c r="C59" s="86" t="s">
        <v>539</v>
      </c>
      <c r="D59" s="2" t="s">
        <v>540</v>
      </c>
      <c r="E59" s="141" t="s">
        <v>541</v>
      </c>
      <c r="F59" s="84"/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42">
        <f t="shared" si="5"/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3850.3300000000004</v>
      </c>
      <c r="AI59" s="142">
        <f t="shared" si="0"/>
        <v>3850.3300000000004</v>
      </c>
      <c r="AJ59" s="2">
        <v>0</v>
      </c>
      <c r="AK59" s="2">
        <v>0</v>
      </c>
      <c r="AL59" s="2">
        <v>710859.875</v>
      </c>
      <c r="AM59" s="2">
        <v>146093.75000000003</v>
      </c>
      <c r="AN59" s="2">
        <v>365234.37500000006</v>
      </c>
      <c r="AO59" s="2">
        <v>438281.25000000006</v>
      </c>
      <c r="AP59" s="2">
        <v>417187.66000000003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142">
        <f t="shared" si="2"/>
        <v>2077656.9100000001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142">
        <f t="shared" si="59"/>
        <v>0</v>
      </c>
      <c r="BV59" s="142"/>
      <c r="CI59" s="142"/>
      <c r="CV59" s="142"/>
      <c r="DI59" s="142"/>
      <c r="DV59" s="142"/>
      <c r="EI59" s="142"/>
      <c r="EK59" s="168">
        <f t="shared" si="1"/>
        <v>0</v>
      </c>
      <c r="EQ59" s="169"/>
    </row>
    <row r="60" spans="1:147" ht="15.75" outlineLevel="1" x14ac:dyDescent="0.25">
      <c r="A60" s="2">
        <v>15</v>
      </c>
      <c r="B60" s="86" t="s">
        <v>538</v>
      </c>
      <c r="C60" s="86" t="s">
        <v>539</v>
      </c>
      <c r="D60" s="2" t="s">
        <v>550</v>
      </c>
      <c r="E60" s="141" t="s">
        <v>549</v>
      </c>
      <c r="F60" s="84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42"/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2242.5500000000002</v>
      </c>
      <c r="AI60" s="142">
        <f t="shared" si="0"/>
        <v>2242.5500000000002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142">
        <f t="shared" ref="AV60" si="74">SUM(AJ60:AU60)</f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142">
        <f t="shared" ref="BI60" si="75">SUM(AW60:BH60)</f>
        <v>0</v>
      </c>
      <c r="BV60" s="142"/>
      <c r="CI60" s="142"/>
      <c r="CV60" s="142"/>
      <c r="DI60" s="142"/>
      <c r="DV60" s="142"/>
      <c r="EI60" s="142"/>
      <c r="EK60" s="168"/>
      <c r="EQ60" s="169"/>
    </row>
    <row r="61" spans="1:147" ht="15.75" outlineLevel="1" x14ac:dyDescent="0.25">
      <c r="A61" s="2">
        <v>16</v>
      </c>
      <c r="B61" s="86" t="s">
        <v>415</v>
      </c>
      <c r="C61" s="86" t="s">
        <v>416</v>
      </c>
      <c r="D61" s="2" t="s">
        <v>482</v>
      </c>
      <c r="E61" s="141" t="s">
        <v>483</v>
      </c>
      <c r="F61" s="84"/>
      <c r="J61" s="166"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6">
        <v>0</v>
      </c>
      <c r="R61" s="166">
        <v>0</v>
      </c>
      <c r="S61" s="166">
        <v>0</v>
      </c>
      <c r="T61" s="166">
        <v>0</v>
      </c>
      <c r="U61" s="166">
        <v>0</v>
      </c>
      <c r="V61" s="142">
        <f t="shared" ref="V61" si="76">SUM(J61:U61)</f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142">
        <f t="shared" ref="AI61" si="77">SUM(W61:AH61)</f>
        <v>0</v>
      </c>
      <c r="AJ61" s="2">
        <v>0</v>
      </c>
      <c r="AK61" s="2">
        <v>0</v>
      </c>
      <c r="AL61" s="2">
        <v>0</v>
      </c>
      <c r="AM61" s="2">
        <v>706264.68</v>
      </c>
      <c r="AN61" s="2">
        <v>144463.35999999999</v>
      </c>
      <c r="AO61" s="2">
        <v>144463.35999999999</v>
      </c>
      <c r="AP61" s="2">
        <v>293926.71000000002</v>
      </c>
      <c r="AQ61" s="2">
        <v>433390.07</v>
      </c>
      <c r="AR61" s="2">
        <v>211695.03</v>
      </c>
      <c r="AS61" s="2">
        <v>0</v>
      </c>
      <c r="AT61" s="2">
        <v>0</v>
      </c>
      <c r="AU61" s="2">
        <v>0</v>
      </c>
      <c r="AV61" s="142">
        <f t="shared" ref="AV61" si="78">SUM(AJ61:AU61)</f>
        <v>1934203.2100000002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142">
        <f t="shared" si="59"/>
        <v>0</v>
      </c>
      <c r="BV61" s="142"/>
      <c r="CI61" s="142"/>
      <c r="CV61" s="142"/>
      <c r="DI61" s="142"/>
      <c r="DV61" s="142"/>
      <c r="EI61" s="142"/>
      <c r="EK61" s="168">
        <f t="shared" si="1"/>
        <v>0</v>
      </c>
      <c r="EQ61" s="169"/>
    </row>
    <row r="62" spans="1:147" ht="15.75" outlineLevel="1" x14ac:dyDescent="0.25">
      <c r="A62" s="2">
        <v>16</v>
      </c>
      <c r="B62" s="86" t="s">
        <v>415</v>
      </c>
      <c r="C62" s="86" t="s">
        <v>416</v>
      </c>
      <c r="D62" s="2" t="s">
        <v>417</v>
      </c>
      <c r="E62" s="141" t="s">
        <v>418</v>
      </c>
      <c r="F62" s="84"/>
      <c r="J62" s="166"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6">
        <v>0</v>
      </c>
      <c r="Q62" s="166">
        <v>0</v>
      </c>
      <c r="R62" s="166">
        <v>0</v>
      </c>
      <c r="S62" s="166">
        <v>0</v>
      </c>
      <c r="T62" s="166">
        <v>0</v>
      </c>
      <c r="U62" s="166">
        <v>0</v>
      </c>
      <c r="V62" s="142">
        <f t="shared" si="5"/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1028.6500000000001</v>
      </c>
      <c r="AF62" s="2">
        <v>742.53</v>
      </c>
      <c r="AG62" s="2">
        <v>0</v>
      </c>
      <c r="AH62" s="2">
        <v>428.26</v>
      </c>
      <c r="AI62" s="142">
        <f t="shared" si="0"/>
        <v>2199.44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905000</v>
      </c>
      <c r="AQ62" s="2">
        <v>905000</v>
      </c>
      <c r="AR62" s="2">
        <v>905000</v>
      </c>
      <c r="AS62" s="2">
        <v>905000</v>
      </c>
      <c r="AT62" s="2">
        <v>0</v>
      </c>
      <c r="AU62" s="2">
        <v>0</v>
      </c>
      <c r="AV62" s="142">
        <f t="shared" si="2"/>
        <v>3620000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142">
        <f t="shared" si="59"/>
        <v>0</v>
      </c>
      <c r="BV62" s="142"/>
      <c r="CI62" s="142"/>
      <c r="CV62" s="142"/>
      <c r="DI62" s="142"/>
      <c r="DV62" s="142"/>
      <c r="EI62" s="142"/>
      <c r="EK62" s="168">
        <f t="shared" si="1"/>
        <v>1771.18</v>
      </c>
      <c r="EQ62" s="169"/>
    </row>
    <row r="63" spans="1:147" ht="15.75" outlineLevel="1" x14ac:dyDescent="0.25">
      <c r="A63" s="2">
        <v>17</v>
      </c>
      <c r="B63" s="86" t="s">
        <v>202</v>
      </c>
      <c r="C63" s="86" t="s">
        <v>211</v>
      </c>
      <c r="D63" s="2" t="s">
        <v>207</v>
      </c>
      <c r="E63" s="141" t="s">
        <v>484</v>
      </c>
      <c r="F63" s="84"/>
      <c r="J63" s="166">
        <v>0</v>
      </c>
      <c r="K63" s="166">
        <v>0</v>
      </c>
      <c r="L63" s="166">
        <v>0</v>
      </c>
      <c r="M63" s="166">
        <v>0</v>
      </c>
      <c r="N63" s="166">
        <v>0</v>
      </c>
      <c r="O63" s="166">
        <v>0</v>
      </c>
      <c r="P63" s="166">
        <v>0</v>
      </c>
      <c r="Q63" s="166">
        <v>0</v>
      </c>
      <c r="R63" s="166">
        <v>0</v>
      </c>
      <c r="S63" s="166">
        <v>0</v>
      </c>
      <c r="T63" s="166">
        <v>0</v>
      </c>
      <c r="U63" s="166">
        <v>0</v>
      </c>
      <c r="V63" s="142">
        <f t="shared" ref="V63" si="79">SUM(J63:U63)</f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142">
        <f t="shared" ref="AI63" si="80">SUM(W63:AH63)</f>
        <v>0</v>
      </c>
      <c r="AJ63" s="2">
        <v>0</v>
      </c>
      <c r="AK63" s="2">
        <v>0</v>
      </c>
      <c r="AL63" s="2">
        <v>0</v>
      </c>
      <c r="AM63" s="2">
        <v>605221.05874999985</v>
      </c>
      <c r="AN63" s="2">
        <v>587442.96</v>
      </c>
      <c r="AO63" s="2">
        <v>202380.38500000004</v>
      </c>
      <c r="AP63" s="2">
        <v>389760.77000000008</v>
      </c>
      <c r="AQ63" s="2">
        <v>389760.77000000008</v>
      </c>
      <c r="AR63" s="2">
        <v>483450.96250000008</v>
      </c>
      <c r="AS63" s="2">
        <v>0</v>
      </c>
      <c r="AT63" s="2">
        <v>0</v>
      </c>
      <c r="AU63" s="2">
        <v>0</v>
      </c>
      <c r="AV63" s="142">
        <f t="shared" ref="AV63" si="81">SUM(AJ63:AU63)</f>
        <v>2658016.90625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142">
        <f t="shared" si="59"/>
        <v>0</v>
      </c>
      <c r="BV63" s="142"/>
      <c r="CI63" s="142"/>
      <c r="CV63" s="142"/>
      <c r="DI63" s="142"/>
      <c r="DV63" s="142"/>
      <c r="EI63" s="142"/>
      <c r="EK63" s="168">
        <f t="shared" si="1"/>
        <v>0</v>
      </c>
      <c r="EQ63" s="169"/>
    </row>
    <row r="64" spans="1:147" ht="15.75" outlineLevel="1" x14ac:dyDescent="0.25">
      <c r="A64" s="2">
        <v>17</v>
      </c>
      <c r="B64" s="86" t="s">
        <v>546</v>
      </c>
      <c r="C64" s="86" t="s">
        <v>548</v>
      </c>
      <c r="D64" s="2" t="s">
        <v>547</v>
      </c>
      <c r="E64" s="141" t="s">
        <v>545</v>
      </c>
      <c r="F64" s="84"/>
      <c r="J64" s="166">
        <v>0</v>
      </c>
      <c r="K64" s="166">
        <v>0</v>
      </c>
      <c r="L64" s="166">
        <v>0</v>
      </c>
      <c r="M64" s="166">
        <v>0</v>
      </c>
      <c r="N64" s="166">
        <v>0</v>
      </c>
      <c r="O64" s="166">
        <v>0</v>
      </c>
      <c r="P64" s="166">
        <v>0</v>
      </c>
      <c r="Q64" s="166">
        <v>0</v>
      </c>
      <c r="R64" s="166">
        <v>0</v>
      </c>
      <c r="S64" s="166">
        <v>0</v>
      </c>
      <c r="T64" s="166">
        <v>0</v>
      </c>
      <c r="U64" s="166">
        <v>0</v>
      </c>
      <c r="V64" s="142">
        <f t="shared" si="5"/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471.1</v>
      </c>
      <c r="AI64" s="142">
        <f t="shared" si="0"/>
        <v>471.1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810000</v>
      </c>
      <c r="AS64" s="2">
        <v>810000</v>
      </c>
      <c r="AT64" s="2">
        <v>810000</v>
      </c>
      <c r="AU64" s="2">
        <v>810000</v>
      </c>
      <c r="AV64" s="142">
        <f t="shared" si="2"/>
        <v>3240000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142">
        <f t="shared" si="59"/>
        <v>0</v>
      </c>
      <c r="BV64" s="142"/>
      <c r="CI64" s="142"/>
      <c r="CV64" s="142"/>
      <c r="DI64" s="142"/>
      <c r="DV64" s="142"/>
      <c r="EI64" s="142"/>
      <c r="EK64" s="168">
        <f t="shared" si="1"/>
        <v>0</v>
      </c>
      <c r="EQ64" s="169"/>
    </row>
    <row r="65" spans="1:147" ht="15.75" outlineLevel="1" x14ac:dyDescent="0.25">
      <c r="A65" s="2">
        <v>18</v>
      </c>
      <c r="B65" s="86" t="s">
        <v>544</v>
      </c>
      <c r="C65" s="86" t="s">
        <v>543</v>
      </c>
      <c r="D65" s="2" t="s">
        <v>542</v>
      </c>
      <c r="E65" s="141" t="s">
        <v>485</v>
      </c>
      <c r="F65" s="84"/>
      <c r="J65" s="166">
        <v>0</v>
      </c>
      <c r="K65" s="166">
        <v>0</v>
      </c>
      <c r="L65" s="166">
        <v>0</v>
      </c>
      <c r="M65" s="166">
        <v>0</v>
      </c>
      <c r="N65" s="166">
        <v>0</v>
      </c>
      <c r="O65" s="166">
        <v>0</v>
      </c>
      <c r="P65" s="166">
        <v>0</v>
      </c>
      <c r="Q65" s="166">
        <v>0</v>
      </c>
      <c r="R65" s="166">
        <v>0</v>
      </c>
      <c r="S65" s="166">
        <v>0</v>
      </c>
      <c r="T65" s="166">
        <v>0</v>
      </c>
      <c r="U65" s="166">
        <v>0</v>
      </c>
      <c r="V65" s="142">
        <f t="shared" ref="V65" si="82">SUM(J65:U65)</f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35073.379999999997</v>
      </c>
      <c r="AI65" s="142">
        <f t="shared" ref="AI65" si="83">SUM(W65:AH65)</f>
        <v>35073.379999999997</v>
      </c>
      <c r="AJ65" s="2">
        <v>0</v>
      </c>
      <c r="AK65" s="2">
        <v>0</v>
      </c>
      <c r="AL65" s="2">
        <v>827400</v>
      </c>
      <c r="AM65" s="2">
        <v>269400.00000000006</v>
      </c>
      <c r="AN65" s="2">
        <v>330500.00000000006</v>
      </c>
      <c r="AO65" s="2">
        <v>330500.00000000006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142">
        <f t="shared" ref="AV65" si="84">SUM(AJ65:AU65)</f>
        <v>1757800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142">
        <f t="shared" si="59"/>
        <v>0</v>
      </c>
      <c r="BV65" s="142"/>
      <c r="CI65" s="142"/>
      <c r="CV65" s="142"/>
      <c r="DI65" s="142"/>
      <c r="DV65" s="142"/>
      <c r="EI65" s="142"/>
      <c r="EK65" s="168">
        <f t="shared" si="1"/>
        <v>0</v>
      </c>
      <c r="EQ65" s="169"/>
    </row>
    <row r="66" spans="1:147" ht="15.75" outlineLevel="1" x14ac:dyDescent="0.25">
      <c r="A66" s="2">
        <v>18</v>
      </c>
      <c r="B66" s="86" t="s">
        <v>203</v>
      </c>
      <c r="C66" s="86" t="s">
        <v>212</v>
      </c>
      <c r="D66" s="2" t="s">
        <v>487</v>
      </c>
      <c r="E66" s="141" t="s">
        <v>486</v>
      </c>
      <c r="F66" s="84"/>
      <c r="J66" s="166">
        <v>0</v>
      </c>
      <c r="K66" s="166">
        <v>0</v>
      </c>
      <c r="L66" s="166">
        <v>0</v>
      </c>
      <c r="M66" s="166">
        <v>0</v>
      </c>
      <c r="N66" s="166">
        <v>0</v>
      </c>
      <c r="O66" s="166">
        <v>0</v>
      </c>
      <c r="P66" s="166">
        <v>0</v>
      </c>
      <c r="Q66" s="166">
        <v>0</v>
      </c>
      <c r="R66" s="166">
        <v>0</v>
      </c>
      <c r="S66" s="166">
        <v>0</v>
      </c>
      <c r="T66" s="166">
        <v>0</v>
      </c>
      <c r="U66" s="166">
        <v>0</v>
      </c>
      <c r="V66" s="142">
        <f t="shared" si="5"/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142">
        <f t="shared" si="0"/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540000</v>
      </c>
      <c r="AT66" s="2">
        <v>540000</v>
      </c>
      <c r="AU66" s="2">
        <v>540000</v>
      </c>
      <c r="AV66" s="142">
        <f t="shared" si="2"/>
        <v>1620000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142">
        <f t="shared" si="59"/>
        <v>0</v>
      </c>
      <c r="BV66" s="142"/>
      <c r="CI66" s="142"/>
      <c r="CV66" s="142"/>
      <c r="DI66" s="142"/>
      <c r="DV66" s="142"/>
      <c r="EI66" s="142"/>
      <c r="EK66" s="168">
        <f t="shared" si="1"/>
        <v>0</v>
      </c>
      <c r="EQ66" s="169"/>
    </row>
    <row r="67" spans="1:147" ht="15.75" outlineLevel="1" x14ac:dyDescent="0.25">
      <c r="A67" s="2">
        <v>19</v>
      </c>
      <c r="B67" s="86" t="s">
        <v>433</v>
      </c>
      <c r="C67" s="86" t="s">
        <v>434</v>
      </c>
      <c r="D67" s="2" t="s">
        <v>489</v>
      </c>
      <c r="E67" s="141" t="s">
        <v>490</v>
      </c>
      <c r="F67" s="84"/>
      <c r="J67" s="166"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6">
        <v>0</v>
      </c>
      <c r="R67" s="166">
        <v>0</v>
      </c>
      <c r="S67" s="166">
        <v>0</v>
      </c>
      <c r="T67" s="166">
        <v>0</v>
      </c>
      <c r="U67" s="166">
        <v>0</v>
      </c>
      <c r="V67" s="142">
        <f t="shared" ref="V67" si="85">SUM(J67:U67)</f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142">
        <f t="shared" ref="AI67" si="86">SUM(W67:AH67)</f>
        <v>0</v>
      </c>
      <c r="AJ67" s="2">
        <v>0</v>
      </c>
      <c r="AK67" s="2">
        <v>0</v>
      </c>
      <c r="AL67" s="2">
        <v>0</v>
      </c>
      <c r="AM67" s="2">
        <v>1432280.16</v>
      </c>
      <c r="AN67" s="2">
        <v>451346.71</v>
      </c>
      <c r="AO67" s="2">
        <v>555433.39</v>
      </c>
      <c r="AP67" s="2">
        <v>555433.39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142">
        <f t="shared" ref="AV67" si="87">SUM(AJ67:AU67)</f>
        <v>2994493.65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142">
        <f t="shared" si="59"/>
        <v>0</v>
      </c>
      <c r="BV67" s="142"/>
      <c r="CI67" s="142"/>
      <c r="CV67" s="142"/>
      <c r="DI67" s="142"/>
      <c r="DV67" s="142"/>
      <c r="EI67" s="142"/>
      <c r="EK67" s="168">
        <f t="shared" si="1"/>
        <v>0</v>
      </c>
      <c r="EQ67" s="169"/>
    </row>
    <row r="68" spans="1:147" ht="15.75" outlineLevel="1" x14ac:dyDescent="0.25">
      <c r="A68" s="2">
        <v>19</v>
      </c>
      <c r="B68" s="86" t="s">
        <v>433</v>
      </c>
      <c r="C68" s="86" t="s">
        <v>434</v>
      </c>
      <c r="D68" s="2" t="s">
        <v>435</v>
      </c>
      <c r="E68" s="141" t="s">
        <v>488</v>
      </c>
      <c r="F68" s="84"/>
      <c r="J68" s="166"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6">
        <v>0</v>
      </c>
      <c r="Q68" s="166">
        <v>0</v>
      </c>
      <c r="R68" s="166">
        <v>0</v>
      </c>
      <c r="S68" s="166">
        <v>0</v>
      </c>
      <c r="T68" s="166">
        <v>0</v>
      </c>
      <c r="U68" s="166">
        <v>0</v>
      </c>
      <c r="V68" s="142">
        <f t="shared" si="5"/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470.26</v>
      </c>
      <c r="AG68" s="2">
        <v>0</v>
      </c>
      <c r="AH68" s="2">
        <v>406.84</v>
      </c>
      <c r="AI68" s="142">
        <f t="shared" si="0"/>
        <v>877.09999999999991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500000</v>
      </c>
      <c r="AT68" s="2">
        <v>500000</v>
      </c>
      <c r="AU68" s="2">
        <v>500000</v>
      </c>
      <c r="AV68" s="142">
        <f t="shared" si="2"/>
        <v>1500000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142">
        <f t="shared" si="59"/>
        <v>0</v>
      </c>
      <c r="BV68" s="142"/>
      <c r="CI68" s="142"/>
      <c r="CV68" s="142"/>
      <c r="DI68" s="142"/>
      <c r="DV68" s="142"/>
      <c r="EI68" s="142"/>
      <c r="EK68" s="168">
        <f t="shared" si="1"/>
        <v>470.26</v>
      </c>
      <c r="EQ68" s="169"/>
    </row>
    <row r="69" spans="1:147" ht="15.75" outlineLevel="1" x14ac:dyDescent="0.25">
      <c r="A69" s="2">
        <v>20</v>
      </c>
      <c r="B69" s="86" t="s">
        <v>204</v>
      </c>
      <c r="C69" s="86" t="s">
        <v>213</v>
      </c>
      <c r="D69" s="2" t="s">
        <v>208</v>
      </c>
      <c r="E69" s="141" t="s">
        <v>213</v>
      </c>
      <c r="F69" s="84"/>
      <c r="J69" s="166">
        <v>0</v>
      </c>
      <c r="K69" s="166">
        <v>0</v>
      </c>
      <c r="L69" s="166">
        <v>0</v>
      </c>
      <c r="M69" s="166">
        <v>0</v>
      </c>
      <c r="N69" s="166">
        <v>0</v>
      </c>
      <c r="O69" s="166">
        <v>0</v>
      </c>
      <c r="P69" s="166">
        <v>0</v>
      </c>
      <c r="Q69" s="166">
        <v>0</v>
      </c>
      <c r="R69" s="166">
        <v>0</v>
      </c>
      <c r="S69" s="166">
        <v>0</v>
      </c>
      <c r="T69" s="166">
        <v>0</v>
      </c>
      <c r="U69" s="166">
        <v>0</v>
      </c>
      <c r="V69" s="142">
        <f t="shared" si="5"/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142">
        <f t="shared" si="0"/>
        <v>0</v>
      </c>
      <c r="AJ69" s="2">
        <v>0</v>
      </c>
      <c r="AK69" s="2">
        <v>0</v>
      </c>
      <c r="AL69" s="2">
        <v>0</v>
      </c>
      <c r="AM69" s="2">
        <v>319502.31</v>
      </c>
      <c r="AN69" s="2">
        <v>67873.86</v>
      </c>
      <c r="AO69" s="2">
        <v>222558.49</v>
      </c>
      <c r="AP69" s="2">
        <v>222558.49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142">
        <f t="shared" si="2"/>
        <v>832493.14999999991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142">
        <f t="shared" si="59"/>
        <v>0</v>
      </c>
      <c r="BV69" s="142"/>
      <c r="CI69" s="142"/>
      <c r="CV69" s="142"/>
      <c r="DI69" s="142"/>
      <c r="DV69" s="142"/>
      <c r="EI69" s="142"/>
      <c r="EK69" s="168">
        <f t="shared" si="1"/>
        <v>0</v>
      </c>
      <c r="EQ69" s="169"/>
    </row>
    <row r="70" spans="1:147" ht="15.75" outlineLevel="1" x14ac:dyDescent="0.25">
      <c r="A70" s="2">
        <v>21</v>
      </c>
      <c r="B70" s="86" t="s">
        <v>205</v>
      </c>
      <c r="C70" s="86" t="s">
        <v>214</v>
      </c>
      <c r="D70" s="2" t="s">
        <v>209</v>
      </c>
      <c r="E70" s="141" t="s">
        <v>214</v>
      </c>
      <c r="F70" s="84"/>
      <c r="J70" s="166"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6">
        <v>0</v>
      </c>
      <c r="Q70" s="166">
        <v>0</v>
      </c>
      <c r="R70" s="166">
        <v>0</v>
      </c>
      <c r="S70" s="166">
        <v>0</v>
      </c>
      <c r="T70" s="166">
        <v>0</v>
      </c>
      <c r="U70" s="166">
        <v>0</v>
      </c>
      <c r="V70" s="142">
        <f t="shared" si="5"/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142">
        <f t="shared" si="0"/>
        <v>0</v>
      </c>
      <c r="AJ70" s="2">
        <v>0</v>
      </c>
      <c r="AK70" s="2">
        <v>0</v>
      </c>
      <c r="AL70" s="2">
        <v>0</v>
      </c>
      <c r="AM70" s="2">
        <v>0</v>
      </c>
      <c r="AN70" s="2">
        <v>475126.56</v>
      </c>
      <c r="AO70" s="2">
        <v>132198.41</v>
      </c>
      <c r="AP70" s="2">
        <v>172931.21</v>
      </c>
      <c r="AQ70" s="2">
        <v>218664.01</v>
      </c>
      <c r="AR70" s="2">
        <v>172931.21</v>
      </c>
      <c r="AS70" s="2">
        <v>0</v>
      </c>
      <c r="AT70" s="2">
        <v>0</v>
      </c>
      <c r="AU70" s="2">
        <v>0</v>
      </c>
      <c r="AV70" s="142">
        <f t="shared" si="2"/>
        <v>1171851.3999999999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142">
        <f t="shared" si="59"/>
        <v>0</v>
      </c>
      <c r="BV70" s="142"/>
      <c r="CI70" s="142"/>
      <c r="CV70" s="142"/>
      <c r="DI70" s="142"/>
      <c r="DV70" s="142"/>
      <c r="EI70" s="142"/>
      <c r="EK70" s="168">
        <f t="shared" si="1"/>
        <v>0</v>
      </c>
      <c r="EQ70" s="169"/>
    </row>
    <row r="71" spans="1:147" ht="15.75" outlineLevel="1" x14ac:dyDescent="0.25">
      <c r="A71" s="2">
        <v>22</v>
      </c>
      <c r="B71" s="86" t="s">
        <v>206</v>
      </c>
      <c r="C71" s="86" t="s">
        <v>215</v>
      </c>
      <c r="D71" s="2" t="s">
        <v>210</v>
      </c>
      <c r="E71" s="141" t="s">
        <v>215</v>
      </c>
      <c r="F71" s="84"/>
      <c r="J71" s="166"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6">
        <v>0</v>
      </c>
      <c r="Q71" s="166">
        <v>0</v>
      </c>
      <c r="R71" s="166">
        <v>0</v>
      </c>
      <c r="S71" s="166">
        <v>0</v>
      </c>
      <c r="T71" s="166">
        <v>0</v>
      </c>
      <c r="U71" s="166">
        <v>0</v>
      </c>
      <c r="V71" s="142">
        <f t="shared" si="5"/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142">
        <f t="shared" si="0"/>
        <v>0</v>
      </c>
      <c r="AJ71" s="2">
        <v>0</v>
      </c>
      <c r="AK71" s="2">
        <v>0</v>
      </c>
      <c r="AL71" s="2">
        <v>0</v>
      </c>
      <c r="AM71" s="2">
        <v>41947.199999999997</v>
      </c>
      <c r="AN71" s="2">
        <v>0</v>
      </c>
      <c r="AO71" s="2">
        <v>532580.64</v>
      </c>
      <c r="AP71" s="2">
        <v>224735.99</v>
      </c>
      <c r="AQ71" s="2">
        <v>271683.19</v>
      </c>
      <c r="AR71" s="2">
        <v>177788.79</v>
      </c>
      <c r="AS71" s="2">
        <v>0</v>
      </c>
      <c r="AT71" s="2">
        <v>0</v>
      </c>
      <c r="AU71" s="2">
        <v>0</v>
      </c>
      <c r="AV71" s="142">
        <f t="shared" si="2"/>
        <v>1248735.81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142">
        <f t="shared" si="59"/>
        <v>0</v>
      </c>
      <c r="BV71" s="142"/>
      <c r="CI71" s="142"/>
      <c r="CV71" s="142"/>
      <c r="DI71" s="142"/>
      <c r="DV71" s="142"/>
      <c r="EI71" s="142"/>
      <c r="EK71" s="168">
        <f t="shared" si="1"/>
        <v>0</v>
      </c>
      <c r="EQ71" s="169"/>
    </row>
    <row r="72" spans="1:147" ht="15.75" outlineLevel="1" x14ac:dyDescent="0.25">
      <c r="A72" s="2">
        <v>23</v>
      </c>
      <c r="B72" s="86" t="s">
        <v>257</v>
      </c>
      <c r="C72" s="86" t="s">
        <v>258</v>
      </c>
      <c r="D72" s="2" t="s">
        <v>256</v>
      </c>
      <c r="E72" s="141" t="s">
        <v>258</v>
      </c>
      <c r="F72" s="84"/>
      <c r="J72" s="166"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6">
        <v>0</v>
      </c>
      <c r="Q72" s="166">
        <v>0</v>
      </c>
      <c r="R72" s="166">
        <v>0</v>
      </c>
      <c r="S72" s="166">
        <v>0</v>
      </c>
      <c r="T72" s="166">
        <v>0</v>
      </c>
      <c r="U72" s="166">
        <v>0</v>
      </c>
      <c r="V72" s="142">
        <f t="shared" si="5"/>
        <v>0</v>
      </c>
      <c r="W72" s="2">
        <v>0</v>
      </c>
      <c r="X72" s="2">
        <v>0</v>
      </c>
      <c r="Y72" s="2">
        <v>20141.3</v>
      </c>
      <c r="Z72" s="2">
        <v>25735.54</v>
      </c>
      <c r="AA72" s="2">
        <v>1243.21</v>
      </c>
      <c r="AB72" s="2">
        <v>49442.48</v>
      </c>
      <c r="AC72" s="2">
        <v>92456.62</v>
      </c>
      <c r="AD72" s="2">
        <v>260916.36</v>
      </c>
      <c r="AE72" s="2">
        <v>24403.93</v>
      </c>
      <c r="AF72" s="2">
        <v>199985.58</v>
      </c>
      <c r="AG72" s="2">
        <v>61164.25</v>
      </c>
      <c r="AH72" s="2">
        <v>123529.31</v>
      </c>
      <c r="AI72" s="142">
        <f t="shared" si="0"/>
        <v>859018.58000000007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142">
        <f t="shared" si="2"/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142">
        <f t="shared" si="59"/>
        <v>0</v>
      </c>
      <c r="BV72" s="142"/>
      <c r="CI72" s="142"/>
      <c r="CV72" s="142"/>
      <c r="DI72" s="142"/>
      <c r="DV72" s="142"/>
      <c r="EI72" s="142"/>
      <c r="EK72" s="168">
        <f t="shared" si="1"/>
        <v>735489.27</v>
      </c>
      <c r="EQ72" s="169"/>
    </row>
    <row r="73" spans="1:147" ht="15.75" outlineLevel="1" x14ac:dyDescent="0.25">
      <c r="A73" s="2">
        <v>23</v>
      </c>
      <c r="B73" s="86" t="s">
        <v>257</v>
      </c>
      <c r="C73" s="86" t="s">
        <v>258</v>
      </c>
      <c r="D73" s="2" t="s">
        <v>419</v>
      </c>
      <c r="E73" s="141" t="s">
        <v>420</v>
      </c>
      <c r="F73" s="84"/>
      <c r="J73" s="166"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6">
        <v>0</v>
      </c>
      <c r="Q73" s="166">
        <v>0</v>
      </c>
      <c r="R73" s="166">
        <v>0</v>
      </c>
      <c r="S73" s="166">
        <v>0</v>
      </c>
      <c r="T73" s="166">
        <v>0</v>
      </c>
      <c r="U73" s="166">
        <v>0</v>
      </c>
      <c r="V73" s="142">
        <f t="shared" ref="V73" si="88">SUM(J73:U73)</f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3235.96</v>
      </c>
      <c r="AG73" s="2">
        <v>0</v>
      </c>
      <c r="AH73" s="2">
        <v>1109.3200000000002</v>
      </c>
      <c r="AI73" s="142">
        <f t="shared" si="0"/>
        <v>4345.2800000000007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142">
        <f t="shared" ref="AV73" si="89">SUM(AJ73:AU73)</f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142">
        <f t="shared" si="59"/>
        <v>0</v>
      </c>
      <c r="BV73" s="142"/>
      <c r="CI73" s="142"/>
      <c r="CV73" s="142"/>
      <c r="DI73" s="142"/>
      <c r="DV73" s="142"/>
      <c r="EI73" s="142"/>
      <c r="EK73" s="168">
        <f t="shared" si="1"/>
        <v>3235.96</v>
      </c>
      <c r="EQ73" s="169"/>
    </row>
    <row r="74" spans="1:147" ht="15.75" outlineLevel="1" x14ac:dyDescent="0.25">
      <c r="A74" s="2">
        <v>24</v>
      </c>
      <c r="B74" s="1" t="s">
        <v>260</v>
      </c>
      <c r="C74" s="86" t="s">
        <v>261</v>
      </c>
      <c r="D74" s="2" t="s">
        <v>259</v>
      </c>
      <c r="E74" s="141" t="s">
        <v>261</v>
      </c>
      <c r="F74" s="84"/>
      <c r="J74" s="166"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6">
        <v>0</v>
      </c>
      <c r="R74" s="166">
        <v>0</v>
      </c>
      <c r="S74" s="166">
        <v>0</v>
      </c>
      <c r="T74" s="166">
        <v>0</v>
      </c>
      <c r="U74" s="166">
        <v>0</v>
      </c>
      <c r="V74" s="142">
        <f t="shared" si="5"/>
        <v>0</v>
      </c>
      <c r="W74" s="2">
        <v>0</v>
      </c>
      <c r="X74" s="2">
        <v>0</v>
      </c>
      <c r="Y74" s="2">
        <v>20914.59</v>
      </c>
      <c r="Z74" s="2">
        <v>13149.35</v>
      </c>
      <c r="AA74" s="2">
        <v>946.78</v>
      </c>
      <c r="AB74" s="2">
        <v>202234.67</v>
      </c>
      <c r="AC74" s="2">
        <v>13163.97</v>
      </c>
      <c r="AD74" s="2">
        <v>26903.16</v>
      </c>
      <c r="AE74" s="2">
        <v>20690.98</v>
      </c>
      <c r="AF74" s="2">
        <v>34853.68</v>
      </c>
      <c r="AG74" s="2">
        <v>69125.579999999987</v>
      </c>
      <c r="AH74" s="2">
        <v>81341.440000000002</v>
      </c>
      <c r="AI74" s="142">
        <f t="shared" si="0"/>
        <v>483324.2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142">
        <f t="shared" si="2"/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142">
        <f t="shared" si="59"/>
        <v>0</v>
      </c>
      <c r="BV74" s="142"/>
      <c r="CI74" s="142"/>
      <c r="CV74" s="142"/>
      <c r="DI74" s="142"/>
      <c r="DV74" s="142"/>
      <c r="EI74" s="142"/>
      <c r="EK74" s="168">
        <f t="shared" si="1"/>
        <v>401982.76</v>
      </c>
      <c r="EQ74" s="169"/>
    </row>
    <row r="75" spans="1:147" ht="15.75" outlineLevel="1" x14ac:dyDescent="0.25">
      <c r="A75" s="2">
        <v>24</v>
      </c>
      <c r="B75" s="1" t="s">
        <v>260</v>
      </c>
      <c r="C75" s="86" t="s">
        <v>261</v>
      </c>
      <c r="D75" s="2" t="s">
        <v>423</v>
      </c>
      <c r="E75" s="141" t="s">
        <v>424</v>
      </c>
      <c r="F75" s="84"/>
      <c r="J75" s="166"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6">
        <v>0</v>
      </c>
      <c r="R75" s="166">
        <v>0</v>
      </c>
      <c r="S75" s="166">
        <v>0</v>
      </c>
      <c r="T75" s="166">
        <v>0</v>
      </c>
      <c r="U75" s="166">
        <v>0</v>
      </c>
      <c r="V75" s="142">
        <f t="shared" ref="V75" si="90">SUM(J75:U75)</f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2032.69</v>
      </c>
      <c r="AG75" s="2">
        <v>0</v>
      </c>
      <c r="AH75" s="2">
        <v>702.28000000000009</v>
      </c>
      <c r="AI75" s="142">
        <f t="shared" ref="AI75:AI138" si="91">SUM(W75:AH75)</f>
        <v>2734.9700000000003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142">
        <f t="shared" ref="AV75" si="92">SUM(AJ75:AU75)</f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142">
        <f t="shared" si="59"/>
        <v>0</v>
      </c>
      <c r="BV75" s="142"/>
      <c r="CI75" s="142"/>
      <c r="CV75" s="142"/>
      <c r="DI75" s="142"/>
      <c r="DV75" s="142"/>
      <c r="EI75" s="142"/>
      <c r="EK75" s="168">
        <f t="shared" si="1"/>
        <v>2032.69</v>
      </c>
      <c r="EQ75" s="169"/>
    </row>
    <row r="76" spans="1:147" ht="15.75" outlineLevel="1" x14ac:dyDescent="0.25">
      <c r="A76" s="2">
        <v>25</v>
      </c>
      <c r="B76" s="86" t="s">
        <v>265</v>
      </c>
      <c r="C76" s="86" t="s">
        <v>267</v>
      </c>
      <c r="D76" s="2" t="s">
        <v>266</v>
      </c>
      <c r="E76" s="141" t="s">
        <v>267</v>
      </c>
      <c r="F76" s="84"/>
      <c r="J76" s="166"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6">
        <v>0</v>
      </c>
      <c r="Q76" s="166">
        <v>0</v>
      </c>
      <c r="R76" s="166">
        <v>0</v>
      </c>
      <c r="S76" s="166">
        <v>0</v>
      </c>
      <c r="T76" s="166">
        <v>0</v>
      </c>
      <c r="U76" s="166">
        <v>0</v>
      </c>
      <c r="V76" s="142">
        <f t="shared" si="5"/>
        <v>0</v>
      </c>
      <c r="W76" s="2">
        <v>0</v>
      </c>
      <c r="X76" s="2">
        <v>0</v>
      </c>
      <c r="Y76" s="2">
        <v>0</v>
      </c>
      <c r="Z76" s="2">
        <v>16112.31</v>
      </c>
      <c r="AA76" s="2">
        <v>7200.08</v>
      </c>
      <c r="AB76" s="2">
        <v>94622.55</v>
      </c>
      <c r="AC76" s="2">
        <v>1550.21</v>
      </c>
      <c r="AD76" s="2">
        <v>121357.49</v>
      </c>
      <c r="AE76" s="2">
        <v>79125.72</v>
      </c>
      <c r="AF76" s="2">
        <v>56540.639999999999</v>
      </c>
      <c r="AG76" s="2">
        <v>10668.23</v>
      </c>
      <c r="AH76" s="2">
        <v>10391.589999999995</v>
      </c>
      <c r="AI76" s="142">
        <f t="shared" si="91"/>
        <v>397568.81999999995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142">
        <f t="shared" si="2"/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142">
        <f t="shared" si="59"/>
        <v>0</v>
      </c>
      <c r="BV76" s="142"/>
      <c r="CI76" s="142"/>
      <c r="CV76" s="142"/>
      <c r="DI76" s="142"/>
      <c r="DV76" s="142"/>
      <c r="EI76" s="142"/>
      <c r="EK76" s="168">
        <f t="shared" si="1"/>
        <v>387177.23</v>
      </c>
      <c r="EQ76" s="169"/>
    </row>
    <row r="77" spans="1:147" ht="15.75" outlineLevel="1" x14ac:dyDescent="0.25">
      <c r="A77" s="2">
        <v>25</v>
      </c>
      <c r="B77" s="86" t="s">
        <v>265</v>
      </c>
      <c r="C77" s="86" t="s">
        <v>267</v>
      </c>
      <c r="D77" s="2" t="s">
        <v>425</v>
      </c>
      <c r="E77" s="141" t="s">
        <v>426</v>
      </c>
      <c r="F77" s="84"/>
      <c r="J77" s="166">
        <v>0</v>
      </c>
      <c r="K77" s="166">
        <v>0</v>
      </c>
      <c r="L77" s="166">
        <v>0</v>
      </c>
      <c r="M77" s="166">
        <v>0</v>
      </c>
      <c r="N77" s="166">
        <v>0</v>
      </c>
      <c r="O77" s="166">
        <v>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66">
        <v>0</v>
      </c>
      <c r="V77" s="142">
        <f t="shared" ref="V77" si="93">SUM(J77:U77)</f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4460.05</v>
      </c>
      <c r="AG77" s="2">
        <v>0</v>
      </c>
      <c r="AH77" s="2">
        <v>555.81000000000006</v>
      </c>
      <c r="AI77" s="142">
        <f t="shared" si="91"/>
        <v>5015.8600000000006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142">
        <f t="shared" ref="AV77" si="94">SUM(AJ77:AU77)</f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142">
        <f t="shared" si="59"/>
        <v>0</v>
      </c>
      <c r="BV77" s="142"/>
      <c r="CI77" s="142"/>
      <c r="CV77" s="142"/>
      <c r="DI77" s="142"/>
      <c r="DV77" s="142"/>
      <c r="EI77" s="142"/>
      <c r="EK77" s="168">
        <f t="shared" si="1"/>
        <v>4460.05</v>
      </c>
      <c r="EQ77" s="169"/>
    </row>
    <row r="78" spans="1:147" ht="15.75" outlineLevel="1" x14ac:dyDescent="0.25">
      <c r="A78" s="2">
        <v>26</v>
      </c>
      <c r="B78" s="86" t="s">
        <v>268</v>
      </c>
      <c r="C78" s="86" t="s">
        <v>269</v>
      </c>
      <c r="D78" s="2" t="s">
        <v>270</v>
      </c>
      <c r="E78" s="141" t="s">
        <v>269</v>
      </c>
      <c r="F78" s="84"/>
      <c r="J78" s="166">
        <v>0</v>
      </c>
      <c r="K78" s="166">
        <v>0</v>
      </c>
      <c r="L78" s="166">
        <v>0</v>
      </c>
      <c r="M78" s="166">
        <v>0</v>
      </c>
      <c r="N78" s="166">
        <v>0</v>
      </c>
      <c r="O78" s="166">
        <v>0</v>
      </c>
      <c r="P78" s="166">
        <v>0</v>
      </c>
      <c r="Q78" s="166">
        <v>0</v>
      </c>
      <c r="R78" s="166">
        <v>0</v>
      </c>
      <c r="S78" s="166">
        <v>0</v>
      </c>
      <c r="T78" s="166">
        <v>0</v>
      </c>
      <c r="U78" s="166">
        <v>0</v>
      </c>
      <c r="V78" s="142">
        <f t="shared" si="5"/>
        <v>0</v>
      </c>
      <c r="W78" s="2">
        <v>0</v>
      </c>
      <c r="X78" s="2">
        <v>0</v>
      </c>
      <c r="Y78" s="2">
        <v>0</v>
      </c>
      <c r="Z78" s="2">
        <v>12664.03</v>
      </c>
      <c r="AA78" s="2">
        <v>2020.4</v>
      </c>
      <c r="AB78" s="2">
        <v>416.21</v>
      </c>
      <c r="AC78" s="2">
        <v>54174.559999999998</v>
      </c>
      <c r="AD78" s="2">
        <v>1805.52</v>
      </c>
      <c r="AE78" s="2">
        <v>151226.54999999999</v>
      </c>
      <c r="AF78" s="2">
        <v>34440.9</v>
      </c>
      <c r="AG78" s="2">
        <v>5398.4300000000012</v>
      </c>
      <c r="AH78" s="2">
        <v>28215.31</v>
      </c>
      <c r="AI78" s="142">
        <f t="shared" si="91"/>
        <v>290361.90999999997</v>
      </c>
      <c r="AJ78" s="2">
        <v>62734</v>
      </c>
      <c r="AK78" s="2">
        <v>62734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142">
        <f t="shared" si="2"/>
        <v>125468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142">
        <f t="shared" si="59"/>
        <v>0</v>
      </c>
      <c r="BV78" s="142"/>
      <c r="CI78" s="142"/>
      <c r="CV78" s="142"/>
      <c r="DI78" s="142"/>
      <c r="DV78" s="142"/>
      <c r="EI78" s="142"/>
      <c r="EK78" s="168">
        <f t="shared" si="1"/>
        <v>262146.59999999998</v>
      </c>
      <c r="EQ78" s="169"/>
    </row>
    <row r="79" spans="1:147" ht="15.75" outlineLevel="1" x14ac:dyDescent="0.25">
      <c r="A79" s="2">
        <v>26</v>
      </c>
      <c r="B79" s="86" t="s">
        <v>268</v>
      </c>
      <c r="C79" s="86" t="s">
        <v>269</v>
      </c>
      <c r="D79" s="2" t="s">
        <v>431</v>
      </c>
      <c r="E79" s="141" t="s">
        <v>432</v>
      </c>
      <c r="F79" s="84"/>
      <c r="J79" s="166">
        <v>0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0</v>
      </c>
      <c r="V79" s="142">
        <f t="shared" ref="V79" si="95">SUM(J79:U79)</f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2577.67</v>
      </c>
      <c r="AG79" s="2">
        <v>876.74</v>
      </c>
      <c r="AH79" s="2">
        <v>462</v>
      </c>
      <c r="AI79" s="142">
        <f t="shared" si="91"/>
        <v>3916.41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142">
        <f t="shared" ref="AV79" si="96">SUM(AJ79:AU79)</f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142">
        <f t="shared" si="59"/>
        <v>0</v>
      </c>
      <c r="BV79" s="142"/>
      <c r="CI79" s="142"/>
      <c r="CV79" s="142"/>
      <c r="DI79" s="142"/>
      <c r="DV79" s="142"/>
      <c r="EI79" s="142"/>
      <c r="EK79" s="168">
        <f t="shared" si="1"/>
        <v>3454.41</v>
      </c>
      <c r="EQ79" s="169"/>
    </row>
    <row r="80" spans="1:147" ht="15.75" outlineLevel="1" x14ac:dyDescent="0.25">
      <c r="A80" s="2">
        <v>27</v>
      </c>
      <c r="B80" s="86" t="s">
        <v>292</v>
      </c>
      <c r="C80" s="86" t="s">
        <v>291</v>
      </c>
      <c r="D80" s="2" t="s">
        <v>290</v>
      </c>
      <c r="E80" s="141" t="s">
        <v>293</v>
      </c>
      <c r="F80" s="84"/>
      <c r="J80" s="166">
        <v>0</v>
      </c>
      <c r="K80" s="166">
        <v>0</v>
      </c>
      <c r="L80" s="166">
        <v>0</v>
      </c>
      <c r="M80" s="166">
        <v>0</v>
      </c>
      <c r="N80" s="166">
        <v>0</v>
      </c>
      <c r="O80" s="166">
        <v>0</v>
      </c>
      <c r="P80" s="166">
        <v>0</v>
      </c>
      <c r="Q80" s="166">
        <v>0</v>
      </c>
      <c r="R80" s="166">
        <v>0</v>
      </c>
      <c r="S80" s="166">
        <v>0</v>
      </c>
      <c r="T80" s="166">
        <v>0</v>
      </c>
      <c r="U80" s="166">
        <v>0</v>
      </c>
      <c r="V80" s="142">
        <f t="shared" si="5"/>
        <v>0</v>
      </c>
      <c r="W80" s="2">
        <v>0</v>
      </c>
      <c r="X80" s="2">
        <v>0</v>
      </c>
      <c r="Y80" s="2">
        <v>0</v>
      </c>
      <c r="Z80" s="2">
        <v>18866.849999999999</v>
      </c>
      <c r="AA80" s="2">
        <v>1642.45</v>
      </c>
      <c r="AB80" s="2">
        <v>-1098.2</v>
      </c>
      <c r="AC80" s="2">
        <v>5839.05</v>
      </c>
      <c r="AD80" s="2">
        <v>1282.08</v>
      </c>
      <c r="AE80" s="2">
        <v>186493.63</v>
      </c>
      <c r="AF80" s="2">
        <v>90871</v>
      </c>
      <c r="AG80" s="2">
        <v>-167.60999999999905</v>
      </c>
      <c r="AH80" s="2">
        <v>7839.0400000000009</v>
      </c>
      <c r="AI80" s="142">
        <f t="shared" si="91"/>
        <v>311568.28999999998</v>
      </c>
      <c r="AJ80" s="2">
        <v>36518</v>
      </c>
      <c r="AK80" s="2">
        <v>36518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142">
        <f t="shared" si="2"/>
        <v>73036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142">
        <f t="shared" si="59"/>
        <v>0</v>
      </c>
      <c r="BV80" s="142"/>
      <c r="CI80" s="142"/>
      <c r="CV80" s="142"/>
      <c r="DI80" s="142"/>
      <c r="DV80" s="142"/>
      <c r="EI80" s="142"/>
      <c r="EK80" s="168">
        <f t="shared" si="1"/>
        <v>303729.25</v>
      </c>
      <c r="EQ80" s="169"/>
    </row>
    <row r="81" spans="1:147" ht="15.75" outlineLevel="1" x14ac:dyDescent="0.25">
      <c r="A81" s="2">
        <v>27</v>
      </c>
      <c r="B81" s="86" t="s">
        <v>292</v>
      </c>
      <c r="C81" s="86" t="s">
        <v>291</v>
      </c>
      <c r="D81" s="2" t="s">
        <v>427</v>
      </c>
      <c r="E81" s="141" t="s">
        <v>428</v>
      </c>
      <c r="F81" s="84"/>
      <c r="J81" s="166">
        <v>0</v>
      </c>
      <c r="K81" s="166">
        <v>0</v>
      </c>
      <c r="L81" s="166">
        <v>0</v>
      </c>
      <c r="M81" s="166">
        <v>0</v>
      </c>
      <c r="N81" s="166">
        <v>0</v>
      </c>
      <c r="O81" s="166">
        <v>0</v>
      </c>
      <c r="P81" s="166">
        <v>0</v>
      </c>
      <c r="Q81" s="166">
        <v>0</v>
      </c>
      <c r="R81" s="166">
        <v>0</v>
      </c>
      <c r="S81" s="166">
        <v>0</v>
      </c>
      <c r="T81" s="166">
        <v>0</v>
      </c>
      <c r="U81" s="166">
        <v>0</v>
      </c>
      <c r="V81" s="142">
        <f t="shared" ref="V81" si="97">SUM(J81:U81)</f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2891.82</v>
      </c>
      <c r="AG81" s="2">
        <v>1684.87</v>
      </c>
      <c r="AH81" s="2">
        <v>0</v>
      </c>
      <c r="AI81" s="142">
        <f t="shared" si="91"/>
        <v>4576.6900000000005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142">
        <f t="shared" ref="AV81" si="98">SUM(AJ81:AU81)</f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142">
        <f t="shared" si="59"/>
        <v>0</v>
      </c>
      <c r="BV81" s="142"/>
      <c r="CI81" s="142"/>
      <c r="CV81" s="142"/>
      <c r="DI81" s="142"/>
      <c r="DV81" s="142"/>
      <c r="EI81" s="142"/>
      <c r="EK81" s="168">
        <f t="shared" si="1"/>
        <v>4576.6900000000005</v>
      </c>
      <c r="EQ81" s="169"/>
    </row>
    <row r="82" spans="1:147" ht="15.75" outlineLevel="1" x14ac:dyDescent="0.25">
      <c r="A82" s="2">
        <v>28</v>
      </c>
      <c r="B82" s="86" t="s">
        <v>295</v>
      </c>
      <c r="C82" s="86" t="s">
        <v>294</v>
      </c>
      <c r="D82" s="2" t="s">
        <v>296</v>
      </c>
      <c r="E82" s="141" t="s">
        <v>297</v>
      </c>
      <c r="F82" s="84"/>
      <c r="J82" s="166">
        <v>0</v>
      </c>
      <c r="K82" s="166">
        <v>0</v>
      </c>
      <c r="L82" s="166">
        <v>0</v>
      </c>
      <c r="M82" s="166">
        <v>0</v>
      </c>
      <c r="N82" s="166">
        <v>0</v>
      </c>
      <c r="O82" s="166">
        <v>0</v>
      </c>
      <c r="P82" s="166">
        <v>0</v>
      </c>
      <c r="Q82" s="166">
        <v>0</v>
      </c>
      <c r="R82" s="166">
        <v>0</v>
      </c>
      <c r="S82" s="166">
        <v>0</v>
      </c>
      <c r="T82" s="166">
        <v>0</v>
      </c>
      <c r="U82" s="166">
        <v>0</v>
      </c>
      <c r="V82" s="142">
        <f t="shared" si="5"/>
        <v>0</v>
      </c>
      <c r="W82" s="2">
        <v>0</v>
      </c>
      <c r="X82" s="2">
        <v>0</v>
      </c>
      <c r="Y82" s="2">
        <v>0</v>
      </c>
      <c r="Z82" s="2">
        <v>25571.55</v>
      </c>
      <c r="AA82" s="2">
        <v>2585.59</v>
      </c>
      <c r="AB82" s="2">
        <v>5710.88</v>
      </c>
      <c r="AC82" s="2">
        <v>40065.160000000003</v>
      </c>
      <c r="AD82" s="2">
        <v>34037.120000000003</v>
      </c>
      <c r="AE82" s="2">
        <v>182974.97</v>
      </c>
      <c r="AF82" s="2">
        <v>25516.59</v>
      </c>
      <c r="AG82" s="2">
        <v>3835.3599999999997</v>
      </c>
      <c r="AH82" s="2">
        <v>88543.459999999992</v>
      </c>
      <c r="AI82" s="142">
        <f t="shared" si="91"/>
        <v>408840.68000000005</v>
      </c>
      <c r="AJ82" s="2">
        <v>14834</v>
      </c>
      <c r="AK82" s="2">
        <v>14834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142">
        <f t="shared" si="2"/>
        <v>29668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142">
        <f t="shared" si="59"/>
        <v>0</v>
      </c>
      <c r="BV82" s="142"/>
      <c r="CI82" s="142"/>
      <c r="CV82" s="142"/>
      <c r="DI82" s="142"/>
      <c r="DV82" s="142"/>
      <c r="EI82" s="142"/>
      <c r="EK82" s="168">
        <f t="shared" si="1"/>
        <v>320297.22000000003</v>
      </c>
      <c r="EQ82" s="169"/>
    </row>
    <row r="83" spans="1:147" ht="15.75" outlineLevel="1" x14ac:dyDescent="0.25">
      <c r="A83" s="2">
        <v>28</v>
      </c>
      <c r="B83" s="86" t="s">
        <v>295</v>
      </c>
      <c r="C83" s="86" t="s">
        <v>294</v>
      </c>
      <c r="D83" s="2" t="s">
        <v>429</v>
      </c>
      <c r="E83" s="141" t="s">
        <v>430</v>
      </c>
      <c r="F83" s="84"/>
      <c r="J83" s="166">
        <v>0</v>
      </c>
      <c r="K83" s="166">
        <v>0</v>
      </c>
      <c r="L83" s="166">
        <v>0</v>
      </c>
      <c r="M83" s="166">
        <v>0</v>
      </c>
      <c r="N83" s="166">
        <v>0</v>
      </c>
      <c r="O83" s="166">
        <v>0</v>
      </c>
      <c r="P83" s="166">
        <v>0</v>
      </c>
      <c r="Q83" s="166">
        <v>0</v>
      </c>
      <c r="R83" s="166">
        <v>0</v>
      </c>
      <c r="S83" s="166">
        <v>0</v>
      </c>
      <c r="T83" s="166">
        <v>0</v>
      </c>
      <c r="U83" s="166">
        <v>0</v>
      </c>
      <c r="V83" s="142">
        <f t="shared" ref="V83" si="99">SUM(J83:U83)</f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2442.1799999999998</v>
      </c>
      <c r="AG83" s="2">
        <v>1189.7</v>
      </c>
      <c r="AH83" s="2">
        <v>462</v>
      </c>
      <c r="AI83" s="142">
        <f t="shared" si="91"/>
        <v>4093.88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142">
        <f t="shared" ref="AV83" si="100">SUM(AJ83:AU83)</f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142">
        <f t="shared" si="59"/>
        <v>0</v>
      </c>
      <c r="BV83" s="142"/>
      <c r="CI83" s="142"/>
      <c r="CV83" s="142"/>
      <c r="DI83" s="142"/>
      <c r="DV83" s="142"/>
      <c r="EI83" s="142"/>
      <c r="EK83" s="168">
        <f t="shared" si="1"/>
        <v>3631.88</v>
      </c>
      <c r="EQ83" s="169"/>
    </row>
    <row r="84" spans="1:147" ht="15.75" outlineLevel="1" x14ac:dyDescent="0.25">
      <c r="A84" s="2">
        <v>28</v>
      </c>
      <c r="B84" s="86" t="s">
        <v>295</v>
      </c>
      <c r="C84" s="86" t="s">
        <v>294</v>
      </c>
      <c r="D84" s="2" t="s">
        <v>442</v>
      </c>
      <c r="E84" s="141" t="s">
        <v>446</v>
      </c>
      <c r="F84" s="84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42"/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2198.0500000000002</v>
      </c>
      <c r="AH84" s="2">
        <v>575.05999999999995</v>
      </c>
      <c r="AI84" s="142">
        <f t="shared" si="91"/>
        <v>2773.11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142"/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142"/>
      <c r="BV84" s="142"/>
      <c r="CI84" s="142"/>
      <c r="CV84" s="142"/>
      <c r="DI84" s="142"/>
      <c r="DV84" s="142"/>
      <c r="EI84" s="142"/>
      <c r="EK84" s="168">
        <f t="shared" si="1"/>
        <v>2198.0500000000002</v>
      </c>
      <c r="EQ84" s="169"/>
    </row>
    <row r="85" spans="1:147" ht="15.75" outlineLevel="1" x14ac:dyDescent="0.25">
      <c r="A85" s="2">
        <v>29</v>
      </c>
      <c r="B85" s="86" t="s">
        <v>299</v>
      </c>
      <c r="C85" s="86" t="s">
        <v>298</v>
      </c>
      <c r="D85" s="2" t="s">
        <v>300</v>
      </c>
      <c r="E85" s="141" t="s">
        <v>301</v>
      </c>
      <c r="F85" s="84"/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42">
        <f t="shared" si="5"/>
        <v>0</v>
      </c>
      <c r="W85" s="2">
        <v>0</v>
      </c>
      <c r="X85" s="2">
        <v>0</v>
      </c>
      <c r="Y85" s="2">
        <v>0</v>
      </c>
      <c r="Z85" s="2">
        <v>3318.91</v>
      </c>
      <c r="AA85" s="2">
        <v>5451.84</v>
      </c>
      <c r="AB85" s="2">
        <v>8978.3700000000008</v>
      </c>
      <c r="AC85" s="2">
        <v>4867.04</v>
      </c>
      <c r="AD85" s="2">
        <v>19162.79</v>
      </c>
      <c r="AE85" s="2">
        <v>40443.199999999997</v>
      </c>
      <c r="AF85" s="2">
        <v>4948.5600000000004</v>
      </c>
      <c r="AG85" s="2">
        <v>30488.109999999993</v>
      </c>
      <c r="AH85" s="2">
        <v>8480.3399999999947</v>
      </c>
      <c r="AI85" s="142">
        <f t="shared" si="91"/>
        <v>126139.15999999997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142">
        <f t="shared" si="2"/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142">
        <f t="shared" ref="BI85:BI87" si="101">SUM(AW85:BH85)</f>
        <v>0</v>
      </c>
      <c r="BV85" s="142"/>
      <c r="CI85" s="142"/>
      <c r="CV85" s="142"/>
      <c r="DI85" s="142"/>
      <c r="DV85" s="142"/>
      <c r="EI85" s="142"/>
      <c r="EK85" s="168">
        <f t="shared" si="1"/>
        <v>117658.81999999998</v>
      </c>
      <c r="EQ85" s="169"/>
    </row>
    <row r="86" spans="1:147" ht="15.75" outlineLevel="1" x14ac:dyDescent="0.25">
      <c r="A86" s="2">
        <v>29</v>
      </c>
      <c r="B86" s="86" t="s">
        <v>299</v>
      </c>
      <c r="C86" s="86" t="s">
        <v>298</v>
      </c>
      <c r="D86" s="2" t="s">
        <v>406</v>
      </c>
      <c r="E86" s="141" t="s">
        <v>412</v>
      </c>
      <c r="F86" s="84"/>
      <c r="J86" s="166">
        <v>0</v>
      </c>
      <c r="K86" s="166">
        <v>0</v>
      </c>
      <c r="L86" s="166">
        <v>0</v>
      </c>
      <c r="M86" s="166">
        <v>0</v>
      </c>
      <c r="N86" s="166">
        <v>0</v>
      </c>
      <c r="O86" s="166">
        <v>0</v>
      </c>
      <c r="P86" s="166">
        <v>0</v>
      </c>
      <c r="Q86" s="166">
        <v>0</v>
      </c>
      <c r="R86" s="166">
        <v>0</v>
      </c>
      <c r="S86" s="166">
        <v>0</v>
      </c>
      <c r="T86" s="166">
        <v>0</v>
      </c>
      <c r="U86" s="166">
        <v>0</v>
      </c>
      <c r="V86" s="142">
        <f t="shared" ref="V86" si="102">SUM(J86:U86)</f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2360.27</v>
      </c>
      <c r="AE86" s="2">
        <v>272.89</v>
      </c>
      <c r="AF86" s="2">
        <v>0</v>
      </c>
      <c r="AG86" s="2">
        <v>2895.46</v>
      </c>
      <c r="AH86" s="2">
        <v>0</v>
      </c>
      <c r="AI86" s="142">
        <f t="shared" si="91"/>
        <v>5528.62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142">
        <f t="shared" ref="AV86" si="103">SUM(AJ86:AU86)</f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142">
        <f t="shared" si="101"/>
        <v>0</v>
      </c>
      <c r="BV86" s="142"/>
      <c r="CI86" s="142"/>
      <c r="CV86" s="142"/>
      <c r="DI86" s="142"/>
      <c r="DV86" s="142"/>
      <c r="EI86" s="142"/>
      <c r="EK86" s="168">
        <f t="shared" si="1"/>
        <v>5528.62</v>
      </c>
      <c r="EQ86" s="169"/>
    </row>
    <row r="87" spans="1:147" ht="15.75" outlineLevel="1" x14ac:dyDescent="0.25">
      <c r="A87" s="2">
        <v>30</v>
      </c>
      <c r="B87" s="86" t="s">
        <v>303</v>
      </c>
      <c r="C87" s="86" t="s">
        <v>302</v>
      </c>
      <c r="D87" s="2" t="s">
        <v>304</v>
      </c>
      <c r="E87" s="141" t="s">
        <v>305</v>
      </c>
      <c r="F87" s="84"/>
      <c r="J87" s="166">
        <v>0</v>
      </c>
      <c r="K87" s="166">
        <v>0</v>
      </c>
      <c r="L87" s="166">
        <v>0</v>
      </c>
      <c r="M87" s="166">
        <v>0</v>
      </c>
      <c r="N87" s="166">
        <v>0</v>
      </c>
      <c r="O87" s="166">
        <v>0</v>
      </c>
      <c r="P87" s="166">
        <v>0</v>
      </c>
      <c r="Q87" s="166">
        <v>0</v>
      </c>
      <c r="R87" s="166">
        <v>0</v>
      </c>
      <c r="S87" s="166">
        <v>0</v>
      </c>
      <c r="T87" s="166">
        <v>0</v>
      </c>
      <c r="U87" s="166">
        <v>0</v>
      </c>
      <c r="V87" s="142">
        <f t="shared" si="5"/>
        <v>0</v>
      </c>
      <c r="W87" s="2">
        <v>0</v>
      </c>
      <c r="X87" s="2">
        <v>0</v>
      </c>
      <c r="Y87" s="2">
        <v>0</v>
      </c>
      <c r="Z87" s="2">
        <v>206.7</v>
      </c>
      <c r="AA87" s="2">
        <v>26559.42</v>
      </c>
      <c r="AB87" s="2">
        <v>7699.13</v>
      </c>
      <c r="AC87" s="2">
        <v>1193.05</v>
      </c>
      <c r="AD87" s="2">
        <v>4414.1899999999996</v>
      </c>
      <c r="AE87" s="2">
        <v>35145.9</v>
      </c>
      <c r="AF87" s="2">
        <v>491716.03</v>
      </c>
      <c r="AG87" s="2">
        <v>152504.90000000005</v>
      </c>
      <c r="AH87" s="2">
        <v>94830.610000000015</v>
      </c>
      <c r="AI87" s="142">
        <f t="shared" si="91"/>
        <v>814269.93</v>
      </c>
      <c r="AJ87" s="2">
        <v>213200</v>
      </c>
      <c r="AK87" s="2">
        <v>140400</v>
      </c>
      <c r="AL87" s="2">
        <v>172400</v>
      </c>
      <c r="AM87" s="2">
        <v>162400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142">
        <f t="shared" si="2"/>
        <v>688400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142">
        <f t="shared" si="101"/>
        <v>0</v>
      </c>
      <c r="BV87" s="142"/>
      <c r="CI87" s="142"/>
      <c r="CV87" s="142"/>
      <c r="DI87" s="142"/>
      <c r="DV87" s="142"/>
      <c r="EI87" s="142"/>
      <c r="EK87" s="168">
        <f t="shared" si="1"/>
        <v>719439.32000000007</v>
      </c>
      <c r="EQ87" s="169"/>
    </row>
    <row r="88" spans="1:147" ht="15.75" outlineLevel="1" x14ac:dyDescent="0.25">
      <c r="A88" s="2">
        <v>30</v>
      </c>
      <c r="B88" s="86" t="s">
        <v>303</v>
      </c>
      <c r="C88" s="86" t="s">
        <v>302</v>
      </c>
      <c r="D88" s="2" t="s">
        <v>441</v>
      </c>
      <c r="E88" s="141" t="s">
        <v>447</v>
      </c>
      <c r="F88" s="84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42"/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1661.1100000000001</v>
      </c>
      <c r="AH88" s="2">
        <v>462</v>
      </c>
      <c r="AI88" s="142">
        <f t="shared" si="91"/>
        <v>2123.11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142"/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142"/>
      <c r="BV88" s="142"/>
      <c r="CI88" s="142"/>
      <c r="CV88" s="142"/>
      <c r="DI88" s="142"/>
      <c r="DV88" s="142"/>
      <c r="EI88" s="142"/>
      <c r="EK88" s="168">
        <f t="shared" si="1"/>
        <v>1661.1100000000001</v>
      </c>
      <c r="EQ88" s="169"/>
    </row>
    <row r="89" spans="1:147" ht="15.75" outlineLevel="1" x14ac:dyDescent="0.25">
      <c r="A89" s="2">
        <v>31</v>
      </c>
      <c r="B89" s="86" t="s">
        <v>316</v>
      </c>
      <c r="C89" s="86" t="s">
        <v>317</v>
      </c>
      <c r="D89" s="2" t="s">
        <v>315</v>
      </c>
      <c r="E89" s="141" t="s">
        <v>317</v>
      </c>
      <c r="F89" s="84"/>
      <c r="J89" s="166">
        <v>0</v>
      </c>
      <c r="K89" s="166">
        <v>0</v>
      </c>
      <c r="L89" s="166">
        <v>0</v>
      </c>
      <c r="M89" s="166">
        <v>0</v>
      </c>
      <c r="N89" s="166">
        <v>0</v>
      </c>
      <c r="O89" s="166">
        <v>0</v>
      </c>
      <c r="P89" s="166">
        <v>0</v>
      </c>
      <c r="Q89" s="166">
        <v>0</v>
      </c>
      <c r="R89" s="166">
        <v>0</v>
      </c>
      <c r="S89" s="166">
        <v>0</v>
      </c>
      <c r="T89" s="166">
        <v>0</v>
      </c>
      <c r="U89" s="166">
        <v>0</v>
      </c>
      <c r="V89" s="142">
        <f t="shared" si="5"/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42988.38</v>
      </c>
      <c r="AC89" s="2">
        <v>17337.27</v>
      </c>
      <c r="AD89" s="2">
        <v>181337.88</v>
      </c>
      <c r="AE89" s="2">
        <v>265427.84000000003</v>
      </c>
      <c r="AF89" s="2">
        <v>263112.98</v>
      </c>
      <c r="AG89" s="2">
        <v>164014.34999999995</v>
      </c>
      <c r="AH89" s="2">
        <v>184188.46999999991</v>
      </c>
      <c r="AI89" s="142">
        <f t="shared" si="91"/>
        <v>1118407.17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142">
        <f t="shared" si="2"/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142">
        <f t="shared" ref="BI89" si="104">SUM(AW89:BH89)</f>
        <v>0</v>
      </c>
      <c r="BV89" s="142"/>
      <c r="CI89" s="142"/>
      <c r="CV89" s="142"/>
      <c r="DI89" s="142"/>
      <c r="DV89" s="142"/>
      <c r="EI89" s="142"/>
      <c r="EK89" s="168">
        <f t="shared" si="1"/>
        <v>934218.7</v>
      </c>
      <c r="EQ89" s="169"/>
    </row>
    <row r="90" spans="1:147" ht="15.75" outlineLevel="1" x14ac:dyDescent="0.25">
      <c r="A90" s="2">
        <v>32</v>
      </c>
      <c r="B90" s="86" t="s">
        <v>307</v>
      </c>
      <c r="C90" s="86" t="s">
        <v>306</v>
      </c>
      <c r="D90" s="2" t="s">
        <v>308</v>
      </c>
      <c r="E90" s="141" t="s">
        <v>309</v>
      </c>
      <c r="F90" s="84"/>
      <c r="J90" s="166">
        <v>0</v>
      </c>
      <c r="K90" s="166">
        <v>0</v>
      </c>
      <c r="L90" s="166">
        <v>0</v>
      </c>
      <c r="M90" s="166">
        <v>0</v>
      </c>
      <c r="N90" s="166">
        <v>0</v>
      </c>
      <c r="O90" s="166">
        <v>0</v>
      </c>
      <c r="P90" s="166">
        <v>0</v>
      </c>
      <c r="Q90" s="166">
        <v>0</v>
      </c>
      <c r="R90" s="166">
        <v>0</v>
      </c>
      <c r="S90" s="166">
        <v>0</v>
      </c>
      <c r="T90" s="166">
        <v>0</v>
      </c>
      <c r="U90" s="166">
        <v>0</v>
      </c>
      <c r="V90" s="142">
        <f t="shared" si="5"/>
        <v>0</v>
      </c>
      <c r="W90" s="2">
        <v>0</v>
      </c>
      <c r="X90" s="2">
        <v>0</v>
      </c>
      <c r="Y90" s="2">
        <v>0</v>
      </c>
      <c r="Z90" s="2">
        <v>206.7</v>
      </c>
      <c r="AA90" s="2">
        <v>18005.29</v>
      </c>
      <c r="AB90" s="2">
        <v>5758.73</v>
      </c>
      <c r="AC90" s="2">
        <v>1117.4000000000001</v>
      </c>
      <c r="AD90" s="2">
        <v>7562.82</v>
      </c>
      <c r="AE90" s="2">
        <v>0</v>
      </c>
      <c r="AF90" s="2">
        <v>3761.93</v>
      </c>
      <c r="AG90" s="2">
        <v>302918.98999999987</v>
      </c>
      <c r="AH90" s="2">
        <v>84564.39</v>
      </c>
      <c r="AI90" s="142">
        <f t="shared" si="91"/>
        <v>423896.24999999988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142">
        <f>SUM(AJ90:AU90)</f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142">
        <f>SUM(AW90:BH90)</f>
        <v>0</v>
      </c>
      <c r="BV90" s="142"/>
      <c r="CI90" s="142"/>
      <c r="CV90" s="142"/>
      <c r="DI90" s="142"/>
      <c r="DV90" s="142"/>
      <c r="EI90" s="142"/>
      <c r="EK90" s="168">
        <f t="shared" si="1"/>
        <v>339331.85999999987</v>
      </c>
      <c r="EQ90" s="169"/>
    </row>
    <row r="91" spans="1:147" ht="15.75" outlineLevel="1" x14ac:dyDescent="0.25">
      <c r="A91" s="2">
        <v>32</v>
      </c>
      <c r="B91" s="86" t="s">
        <v>307</v>
      </c>
      <c r="C91" s="86" t="s">
        <v>306</v>
      </c>
      <c r="D91" s="2" t="s">
        <v>440</v>
      </c>
      <c r="E91" s="141" t="s">
        <v>448</v>
      </c>
      <c r="F91" s="84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42"/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7680.5500000000011</v>
      </c>
      <c r="AH91" s="2">
        <v>1848.6200000000001</v>
      </c>
      <c r="AI91" s="142">
        <f t="shared" si="91"/>
        <v>9529.1700000000019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142"/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142"/>
      <c r="BV91" s="142"/>
      <c r="CI91" s="142"/>
      <c r="CV91" s="142"/>
      <c r="DI91" s="142"/>
      <c r="DV91" s="142"/>
      <c r="EI91" s="142"/>
      <c r="EK91" s="168">
        <f t="shared" si="1"/>
        <v>7680.5500000000011</v>
      </c>
      <c r="EQ91" s="169"/>
    </row>
    <row r="92" spans="1:147" ht="15.75" outlineLevel="1" x14ac:dyDescent="0.25">
      <c r="A92" s="2">
        <v>33</v>
      </c>
      <c r="B92" s="86" t="s">
        <v>271</v>
      </c>
      <c r="C92" s="86" t="s">
        <v>272</v>
      </c>
      <c r="D92" s="2" t="s">
        <v>273</v>
      </c>
      <c r="E92" s="141" t="s">
        <v>272</v>
      </c>
      <c r="F92" s="84"/>
      <c r="J92" s="166">
        <v>0</v>
      </c>
      <c r="K92" s="166">
        <v>0</v>
      </c>
      <c r="L92" s="166">
        <v>0</v>
      </c>
      <c r="M92" s="166">
        <v>0</v>
      </c>
      <c r="N92" s="166">
        <v>0</v>
      </c>
      <c r="O92" s="166">
        <v>0</v>
      </c>
      <c r="P92" s="166">
        <v>0</v>
      </c>
      <c r="Q92" s="166">
        <v>0</v>
      </c>
      <c r="R92" s="166">
        <v>0</v>
      </c>
      <c r="S92" s="166">
        <v>0</v>
      </c>
      <c r="T92" s="166">
        <v>0</v>
      </c>
      <c r="U92" s="166">
        <v>0</v>
      </c>
      <c r="V92" s="142">
        <f t="shared" si="5"/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142">
        <f t="shared" si="91"/>
        <v>0</v>
      </c>
      <c r="AJ92" s="2">
        <v>287.52999999999997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3096</v>
      </c>
      <c r="AS92" s="2">
        <v>5175.5</v>
      </c>
      <c r="AT92" s="2">
        <v>0</v>
      </c>
      <c r="AU92" s="2">
        <v>0</v>
      </c>
      <c r="AV92" s="142">
        <f t="shared" ref="AV92:AV155" si="105">SUM(AJ92:AU92)</f>
        <v>8559.0299999999988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142">
        <f t="shared" ref="BI92:BI155" si="106">SUM(AW92:BH92)</f>
        <v>0</v>
      </c>
      <c r="BV92" s="142"/>
      <c r="CI92" s="142"/>
      <c r="CV92" s="142"/>
      <c r="DI92" s="142"/>
      <c r="DV92" s="142"/>
      <c r="EI92" s="142"/>
      <c r="EK92" s="168">
        <f t="shared" si="1"/>
        <v>0</v>
      </c>
      <c r="EQ92" s="169"/>
    </row>
    <row r="93" spans="1:147" ht="15.75" outlineLevel="1" x14ac:dyDescent="0.25">
      <c r="A93" s="2">
        <v>34</v>
      </c>
      <c r="B93" s="86" t="s">
        <v>274</v>
      </c>
      <c r="C93" s="86" t="s">
        <v>275</v>
      </c>
      <c r="D93" s="2" t="s">
        <v>280</v>
      </c>
      <c r="E93" s="141" t="s">
        <v>275</v>
      </c>
      <c r="F93" s="84"/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42">
        <f t="shared" si="5"/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142">
        <f t="shared" si="91"/>
        <v>0</v>
      </c>
      <c r="AJ93" s="2">
        <v>0</v>
      </c>
      <c r="AK93" s="2">
        <v>0</v>
      </c>
      <c r="AL93" s="2">
        <v>0</v>
      </c>
      <c r="AM93" s="2">
        <v>1537.61</v>
      </c>
      <c r="AN93" s="2">
        <v>1537.61</v>
      </c>
      <c r="AO93" s="2">
        <v>0</v>
      </c>
      <c r="AP93" s="2">
        <v>12096.46</v>
      </c>
      <c r="AQ93" s="2">
        <v>12763.25</v>
      </c>
      <c r="AR93" s="2">
        <v>12763.25</v>
      </c>
      <c r="AS93" s="2">
        <v>9688.0400000000009</v>
      </c>
      <c r="AT93" s="2">
        <v>0</v>
      </c>
      <c r="AU93" s="2">
        <v>0</v>
      </c>
      <c r="AV93" s="142">
        <f t="shared" si="105"/>
        <v>50386.22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142">
        <f t="shared" si="106"/>
        <v>0</v>
      </c>
      <c r="BV93" s="142"/>
      <c r="CI93" s="142"/>
      <c r="CV93" s="142"/>
      <c r="DI93" s="142"/>
      <c r="DV93" s="142"/>
      <c r="EI93" s="142"/>
      <c r="EK93" s="168">
        <f t="shared" ref="EK93:EK102" si="107">$V93+SUMIFS($W93:$AH93,$W$3:$AH$3,"&lt;="&amp;$EL$2)</f>
        <v>0</v>
      </c>
      <c r="EQ93" s="169"/>
    </row>
    <row r="94" spans="1:147" ht="15.75" outlineLevel="1" x14ac:dyDescent="0.25">
      <c r="A94" s="2">
        <v>35</v>
      </c>
      <c r="B94" s="86" t="s">
        <v>276</v>
      </c>
      <c r="C94" s="86" t="s">
        <v>277</v>
      </c>
      <c r="D94" s="2" t="s">
        <v>281</v>
      </c>
      <c r="E94" s="141" t="s">
        <v>277</v>
      </c>
      <c r="F94" s="84"/>
      <c r="J94" s="166">
        <v>0</v>
      </c>
      <c r="K94" s="166">
        <v>0</v>
      </c>
      <c r="L94" s="166">
        <v>0</v>
      </c>
      <c r="M94" s="166">
        <v>0</v>
      </c>
      <c r="N94" s="166">
        <v>0</v>
      </c>
      <c r="O94" s="166">
        <v>0</v>
      </c>
      <c r="P94" s="166">
        <v>0</v>
      </c>
      <c r="Q94" s="166">
        <v>0</v>
      </c>
      <c r="R94" s="166">
        <v>0</v>
      </c>
      <c r="S94" s="166">
        <v>0</v>
      </c>
      <c r="T94" s="166">
        <v>0</v>
      </c>
      <c r="U94" s="166">
        <v>0</v>
      </c>
      <c r="V94" s="142">
        <f t="shared" si="5"/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142">
        <f t="shared" si="91"/>
        <v>0</v>
      </c>
      <c r="AJ94" s="2">
        <v>0</v>
      </c>
      <c r="AK94" s="2">
        <v>0</v>
      </c>
      <c r="AL94" s="2">
        <v>0</v>
      </c>
      <c r="AM94" s="2">
        <v>2465.29</v>
      </c>
      <c r="AN94" s="2">
        <v>2465.29</v>
      </c>
      <c r="AO94" s="2">
        <v>0</v>
      </c>
      <c r="AP94" s="2">
        <v>0</v>
      </c>
      <c r="AQ94" s="2">
        <v>0</v>
      </c>
      <c r="AR94" s="2">
        <v>39806.26</v>
      </c>
      <c r="AS94" s="2">
        <v>19257.009999999998</v>
      </c>
      <c r="AT94" s="2">
        <v>16791.73</v>
      </c>
      <c r="AU94" s="2">
        <v>0</v>
      </c>
      <c r="AV94" s="142">
        <f t="shared" si="105"/>
        <v>80785.58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142">
        <f t="shared" si="106"/>
        <v>0</v>
      </c>
      <c r="BV94" s="142"/>
      <c r="CI94" s="142"/>
      <c r="CV94" s="142"/>
      <c r="DI94" s="142"/>
      <c r="DV94" s="142"/>
      <c r="EI94" s="142"/>
      <c r="EK94" s="168">
        <f t="shared" si="107"/>
        <v>0</v>
      </c>
      <c r="EQ94" s="169"/>
    </row>
    <row r="95" spans="1:147" ht="15.75" outlineLevel="1" x14ac:dyDescent="0.25">
      <c r="A95" s="2">
        <v>36</v>
      </c>
      <c r="B95" s="86" t="s">
        <v>278</v>
      </c>
      <c r="C95" s="86" t="s">
        <v>279</v>
      </c>
      <c r="D95" s="2" t="s">
        <v>282</v>
      </c>
      <c r="E95" s="141" t="s">
        <v>279</v>
      </c>
      <c r="F95" s="84"/>
      <c r="J95" s="166">
        <v>0</v>
      </c>
      <c r="K95" s="166">
        <v>0</v>
      </c>
      <c r="L95" s="166">
        <v>0</v>
      </c>
      <c r="M95" s="166">
        <v>0</v>
      </c>
      <c r="N95" s="166">
        <v>0</v>
      </c>
      <c r="O95" s="166">
        <v>0</v>
      </c>
      <c r="P95" s="166">
        <v>0</v>
      </c>
      <c r="Q95" s="166">
        <v>0</v>
      </c>
      <c r="R95" s="166">
        <v>0</v>
      </c>
      <c r="S95" s="166">
        <v>0</v>
      </c>
      <c r="T95" s="166">
        <v>0</v>
      </c>
      <c r="U95" s="166">
        <v>0</v>
      </c>
      <c r="V95" s="142">
        <f t="shared" si="5"/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142">
        <f t="shared" si="91"/>
        <v>0</v>
      </c>
      <c r="AJ95" s="2">
        <v>0</v>
      </c>
      <c r="AK95" s="2">
        <v>0</v>
      </c>
      <c r="AL95" s="2">
        <v>0</v>
      </c>
      <c r="AM95" s="2">
        <v>0</v>
      </c>
      <c r="AN95" s="2">
        <v>9521.4599999999991</v>
      </c>
      <c r="AO95" s="2">
        <v>9521.4599999999991</v>
      </c>
      <c r="AP95" s="2">
        <v>92060.26</v>
      </c>
      <c r="AQ95" s="2">
        <v>33564.379999999997</v>
      </c>
      <c r="AR95" s="2">
        <v>52607.3</v>
      </c>
      <c r="AS95" s="2">
        <v>62128.76</v>
      </c>
      <c r="AT95" s="2">
        <v>52607.3</v>
      </c>
      <c r="AU95" s="2">
        <v>0</v>
      </c>
      <c r="AV95" s="142">
        <f t="shared" si="105"/>
        <v>312010.92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142">
        <f t="shared" si="106"/>
        <v>0</v>
      </c>
      <c r="BV95" s="142"/>
      <c r="CI95" s="142"/>
      <c r="CV95" s="142"/>
      <c r="DI95" s="142"/>
      <c r="DV95" s="142"/>
      <c r="EI95" s="142"/>
      <c r="EK95" s="168">
        <f t="shared" si="107"/>
        <v>0</v>
      </c>
      <c r="EQ95" s="169"/>
    </row>
    <row r="96" spans="1:147" ht="15.75" outlineLevel="1" x14ac:dyDescent="0.25">
      <c r="A96" s="2">
        <v>37</v>
      </c>
      <c r="B96" s="86" t="s">
        <v>450</v>
      </c>
      <c r="C96" s="86" t="s">
        <v>451</v>
      </c>
      <c r="D96" s="2" t="s">
        <v>460</v>
      </c>
      <c r="E96" s="141" t="s">
        <v>451</v>
      </c>
      <c r="F96" s="84"/>
      <c r="J96" s="166">
        <v>0</v>
      </c>
      <c r="K96" s="166">
        <v>0</v>
      </c>
      <c r="L96" s="166">
        <v>0</v>
      </c>
      <c r="M96" s="166">
        <v>0</v>
      </c>
      <c r="N96" s="166">
        <v>0</v>
      </c>
      <c r="O96" s="166">
        <v>0</v>
      </c>
      <c r="P96" s="166">
        <v>0</v>
      </c>
      <c r="Q96" s="166">
        <v>0</v>
      </c>
      <c r="R96" s="166">
        <v>0</v>
      </c>
      <c r="S96" s="166">
        <v>0</v>
      </c>
      <c r="T96" s="166">
        <v>0</v>
      </c>
      <c r="U96" s="166">
        <v>0</v>
      </c>
      <c r="V96" s="142">
        <f t="shared" si="5"/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142">
        <f t="shared" si="91"/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10000</v>
      </c>
      <c r="AR96" s="2">
        <v>10000</v>
      </c>
      <c r="AS96" s="2">
        <v>10000</v>
      </c>
      <c r="AT96" s="2">
        <v>10000</v>
      </c>
      <c r="AU96" s="2">
        <v>10000</v>
      </c>
      <c r="AV96" s="142">
        <f t="shared" si="105"/>
        <v>50000</v>
      </c>
      <c r="AW96" s="2">
        <v>30000</v>
      </c>
      <c r="AX96" s="2">
        <v>200000</v>
      </c>
      <c r="AY96" s="2">
        <v>200000</v>
      </c>
      <c r="AZ96" s="2">
        <v>300000</v>
      </c>
      <c r="BA96" s="2">
        <v>200000</v>
      </c>
      <c r="BB96" s="2">
        <v>95084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142">
        <f t="shared" si="106"/>
        <v>1025084</v>
      </c>
      <c r="BV96" s="142"/>
      <c r="CI96" s="142"/>
      <c r="CV96" s="142"/>
      <c r="DI96" s="142"/>
      <c r="DV96" s="142"/>
      <c r="EI96" s="142"/>
      <c r="EK96" s="168">
        <f t="shared" si="107"/>
        <v>0</v>
      </c>
      <c r="EQ96" s="169"/>
    </row>
    <row r="97" spans="1:147" ht="15.75" outlineLevel="1" x14ac:dyDescent="0.25">
      <c r="A97" s="2">
        <v>38</v>
      </c>
      <c r="B97" s="86" t="s">
        <v>452</v>
      </c>
      <c r="C97" s="86" t="s">
        <v>453</v>
      </c>
      <c r="D97" s="2" t="s">
        <v>461</v>
      </c>
      <c r="E97" s="141" t="s">
        <v>453</v>
      </c>
      <c r="F97" s="84"/>
      <c r="J97" s="166">
        <v>0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0</v>
      </c>
      <c r="T97" s="166">
        <v>0</v>
      </c>
      <c r="U97" s="166">
        <v>0</v>
      </c>
      <c r="V97" s="142">
        <f t="shared" si="5"/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142">
        <f t="shared" si="91"/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10000</v>
      </c>
      <c r="AR97" s="2">
        <v>10000</v>
      </c>
      <c r="AS97" s="2">
        <v>10000</v>
      </c>
      <c r="AT97" s="2">
        <v>10000</v>
      </c>
      <c r="AU97" s="2">
        <v>10000</v>
      </c>
      <c r="AV97" s="142">
        <f t="shared" si="105"/>
        <v>50000</v>
      </c>
      <c r="AW97" s="2">
        <v>20000</v>
      </c>
      <c r="AX97" s="2">
        <v>180000</v>
      </c>
      <c r="AY97" s="2">
        <v>250000</v>
      </c>
      <c r="AZ97" s="2">
        <v>250000</v>
      </c>
      <c r="BA97" s="2">
        <v>250000</v>
      </c>
      <c r="BB97" s="2">
        <v>28395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142">
        <f t="shared" si="106"/>
        <v>978395</v>
      </c>
      <c r="BV97" s="142"/>
      <c r="CI97" s="142"/>
      <c r="CV97" s="142"/>
      <c r="DI97" s="142"/>
      <c r="DV97" s="142"/>
      <c r="EI97" s="142"/>
      <c r="EK97" s="168">
        <f t="shared" si="107"/>
        <v>0</v>
      </c>
      <c r="EQ97" s="169"/>
    </row>
    <row r="98" spans="1:147" ht="15.75" outlineLevel="1" x14ac:dyDescent="0.25">
      <c r="A98" s="2">
        <v>39</v>
      </c>
      <c r="B98" s="86" t="s">
        <v>454</v>
      </c>
      <c r="C98" s="86" t="s">
        <v>455</v>
      </c>
      <c r="D98" s="2" t="s">
        <v>462</v>
      </c>
      <c r="E98" s="141" t="s">
        <v>455</v>
      </c>
      <c r="F98" s="84"/>
      <c r="J98" s="166">
        <v>0</v>
      </c>
      <c r="K98" s="166">
        <v>0</v>
      </c>
      <c r="L98" s="166">
        <v>0</v>
      </c>
      <c r="M98" s="166">
        <v>0</v>
      </c>
      <c r="N98" s="166">
        <v>0</v>
      </c>
      <c r="O98" s="166">
        <v>0</v>
      </c>
      <c r="P98" s="166">
        <v>0</v>
      </c>
      <c r="Q98" s="166">
        <v>0</v>
      </c>
      <c r="R98" s="166">
        <v>0</v>
      </c>
      <c r="S98" s="166">
        <v>0</v>
      </c>
      <c r="T98" s="166">
        <v>0</v>
      </c>
      <c r="U98" s="166">
        <v>0</v>
      </c>
      <c r="V98" s="142">
        <f t="shared" si="5"/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142">
        <f t="shared" si="91"/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10000</v>
      </c>
      <c r="AR98" s="2">
        <v>10000</v>
      </c>
      <c r="AS98" s="2">
        <v>10000</v>
      </c>
      <c r="AT98" s="2">
        <v>10000</v>
      </c>
      <c r="AU98" s="2">
        <v>10000</v>
      </c>
      <c r="AV98" s="142">
        <f t="shared" si="105"/>
        <v>50000</v>
      </c>
      <c r="AW98" s="2">
        <v>20000</v>
      </c>
      <c r="AX98" s="2">
        <v>80000</v>
      </c>
      <c r="AY98" s="2">
        <v>100000</v>
      </c>
      <c r="AZ98" s="2">
        <v>150000</v>
      </c>
      <c r="BA98" s="2">
        <v>200000</v>
      </c>
      <c r="BB98" s="2">
        <v>200000</v>
      </c>
      <c r="BC98" s="2">
        <v>200000</v>
      </c>
      <c r="BD98" s="2">
        <v>36716</v>
      </c>
      <c r="BE98" s="2">
        <v>0</v>
      </c>
      <c r="BF98" s="2">
        <v>0</v>
      </c>
      <c r="BG98" s="2">
        <v>0</v>
      </c>
      <c r="BH98" s="2">
        <v>0</v>
      </c>
      <c r="BI98" s="142">
        <f t="shared" si="106"/>
        <v>986716</v>
      </c>
      <c r="BV98" s="142"/>
      <c r="CI98" s="142"/>
      <c r="CV98" s="142"/>
      <c r="DI98" s="142"/>
      <c r="DV98" s="142"/>
      <c r="EI98" s="142"/>
      <c r="EK98" s="168">
        <f t="shared" si="107"/>
        <v>0</v>
      </c>
      <c r="EQ98" s="169"/>
    </row>
    <row r="99" spans="1:147" ht="15.75" outlineLevel="1" x14ac:dyDescent="0.25">
      <c r="A99" s="2">
        <v>40</v>
      </c>
      <c r="B99" s="86" t="s">
        <v>456</v>
      </c>
      <c r="C99" s="86" t="s">
        <v>457</v>
      </c>
      <c r="D99" s="2" t="s">
        <v>463</v>
      </c>
      <c r="E99" s="141" t="s">
        <v>457</v>
      </c>
      <c r="F99" s="84"/>
      <c r="J99" s="166">
        <v>0</v>
      </c>
      <c r="K99" s="166">
        <v>0</v>
      </c>
      <c r="L99" s="166">
        <v>0</v>
      </c>
      <c r="M99" s="166">
        <v>0</v>
      </c>
      <c r="N99" s="166">
        <v>0</v>
      </c>
      <c r="O99" s="166">
        <v>0</v>
      </c>
      <c r="P99" s="166">
        <v>0</v>
      </c>
      <c r="Q99" s="166">
        <v>0</v>
      </c>
      <c r="R99" s="166">
        <v>0</v>
      </c>
      <c r="S99" s="166">
        <v>0</v>
      </c>
      <c r="T99" s="166">
        <v>0</v>
      </c>
      <c r="U99" s="166">
        <v>0</v>
      </c>
      <c r="V99" s="142">
        <f t="shared" si="5"/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142">
        <f t="shared" si="91"/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10000</v>
      </c>
      <c r="AR99" s="2">
        <v>10000</v>
      </c>
      <c r="AS99" s="2">
        <v>10000</v>
      </c>
      <c r="AT99" s="2">
        <v>10000</v>
      </c>
      <c r="AU99" s="2">
        <v>10000</v>
      </c>
      <c r="AV99" s="142">
        <f t="shared" si="105"/>
        <v>50000</v>
      </c>
      <c r="AW99" s="2">
        <v>25000</v>
      </c>
      <c r="AX99" s="2">
        <v>100000</v>
      </c>
      <c r="AY99" s="2">
        <v>100000</v>
      </c>
      <c r="AZ99" s="2">
        <v>100000</v>
      </c>
      <c r="BA99" s="2">
        <v>100000</v>
      </c>
      <c r="BB99" s="2">
        <v>200000</v>
      </c>
      <c r="BC99" s="2">
        <v>200000</v>
      </c>
      <c r="BD99" s="2">
        <v>200000</v>
      </c>
      <c r="BE99" s="2">
        <v>80582</v>
      </c>
      <c r="BF99" s="2">
        <v>0</v>
      </c>
      <c r="BG99" s="2">
        <v>0</v>
      </c>
      <c r="BH99" s="2">
        <v>0</v>
      </c>
      <c r="BI99" s="142">
        <f t="shared" si="106"/>
        <v>1105582</v>
      </c>
      <c r="BV99" s="142"/>
      <c r="CI99" s="142"/>
      <c r="CV99" s="142"/>
      <c r="DI99" s="142"/>
      <c r="DV99" s="142"/>
      <c r="EI99" s="142"/>
      <c r="EK99" s="168">
        <f t="shared" si="107"/>
        <v>0</v>
      </c>
      <c r="EQ99" s="169"/>
    </row>
    <row r="100" spans="1:147" ht="15.75" outlineLevel="1" x14ac:dyDescent="0.25">
      <c r="A100" s="2">
        <v>41</v>
      </c>
      <c r="B100" s="86" t="s">
        <v>458</v>
      </c>
      <c r="C100" s="86" t="s">
        <v>459</v>
      </c>
      <c r="D100" s="2" t="s">
        <v>464</v>
      </c>
      <c r="E100" s="141" t="s">
        <v>459</v>
      </c>
      <c r="F100" s="84"/>
      <c r="J100" s="166">
        <v>0</v>
      </c>
      <c r="K100" s="166">
        <v>0</v>
      </c>
      <c r="L100" s="166">
        <v>0</v>
      </c>
      <c r="M100" s="166">
        <v>0</v>
      </c>
      <c r="N100" s="166">
        <v>0</v>
      </c>
      <c r="O100" s="166">
        <v>0</v>
      </c>
      <c r="P100" s="166">
        <v>0</v>
      </c>
      <c r="Q100" s="166">
        <v>0</v>
      </c>
      <c r="R100" s="166">
        <v>0</v>
      </c>
      <c r="S100" s="166">
        <v>0</v>
      </c>
      <c r="T100" s="166">
        <v>0</v>
      </c>
      <c r="U100" s="166">
        <v>0</v>
      </c>
      <c r="V100" s="142">
        <f t="shared" si="5"/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142">
        <f t="shared" si="91"/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10000</v>
      </c>
      <c r="AR100" s="2">
        <v>10000</v>
      </c>
      <c r="AS100" s="2">
        <v>10000</v>
      </c>
      <c r="AT100" s="2">
        <v>10000</v>
      </c>
      <c r="AU100" s="2">
        <v>10000</v>
      </c>
      <c r="AV100" s="142">
        <f t="shared" si="105"/>
        <v>50000</v>
      </c>
      <c r="AW100" s="2">
        <v>30000</v>
      </c>
      <c r="AX100" s="2">
        <v>100000</v>
      </c>
      <c r="AY100" s="2">
        <v>150000</v>
      </c>
      <c r="AZ100" s="2">
        <v>150000</v>
      </c>
      <c r="BA100" s="2">
        <v>150000</v>
      </c>
      <c r="BB100" s="2">
        <v>150000</v>
      </c>
      <c r="BC100" s="2">
        <v>150000</v>
      </c>
      <c r="BD100" s="2">
        <v>150000</v>
      </c>
      <c r="BE100" s="2">
        <v>200000</v>
      </c>
      <c r="BF100" s="2">
        <v>300000</v>
      </c>
      <c r="BG100" s="2">
        <v>300000</v>
      </c>
      <c r="BH100" s="2">
        <v>1715</v>
      </c>
      <c r="BI100" s="142">
        <f t="shared" si="106"/>
        <v>1831715</v>
      </c>
      <c r="BV100" s="142"/>
      <c r="CI100" s="142"/>
      <c r="CV100" s="142"/>
      <c r="DI100" s="142"/>
      <c r="DV100" s="142"/>
      <c r="EI100" s="142"/>
      <c r="EK100" s="168">
        <f t="shared" si="107"/>
        <v>0</v>
      </c>
      <c r="EQ100" s="169"/>
    </row>
    <row r="101" spans="1:147" ht="15.75" outlineLevel="1" x14ac:dyDescent="0.25">
      <c r="A101" s="2">
        <v>42</v>
      </c>
      <c r="B101" s="86" t="s">
        <v>465</v>
      </c>
      <c r="C101" s="86" t="s">
        <v>466</v>
      </c>
      <c r="D101" s="2" t="s">
        <v>471</v>
      </c>
      <c r="E101" s="141" t="s">
        <v>466</v>
      </c>
      <c r="F101" s="84"/>
      <c r="J101" s="166">
        <v>0</v>
      </c>
      <c r="K101" s="166">
        <v>0</v>
      </c>
      <c r="L101" s="166">
        <v>0</v>
      </c>
      <c r="M101" s="166">
        <v>0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66">
        <v>0</v>
      </c>
      <c r="V101" s="142">
        <f t="shared" si="5"/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142">
        <f t="shared" si="91"/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10000</v>
      </c>
      <c r="AR101" s="2">
        <v>10000</v>
      </c>
      <c r="AS101" s="2">
        <v>10000</v>
      </c>
      <c r="AT101" s="2">
        <v>10000</v>
      </c>
      <c r="AU101" s="2">
        <v>10000</v>
      </c>
      <c r="AV101" s="142">
        <f t="shared" si="105"/>
        <v>50000</v>
      </c>
      <c r="AW101" s="2">
        <v>50000</v>
      </c>
      <c r="AX101" s="2">
        <v>50000</v>
      </c>
      <c r="AY101" s="2">
        <v>50000</v>
      </c>
      <c r="AZ101" s="2">
        <v>50000</v>
      </c>
      <c r="BA101" s="2">
        <v>50000</v>
      </c>
      <c r="BB101" s="2">
        <v>200000</v>
      </c>
      <c r="BC101" s="2">
        <v>100000</v>
      </c>
      <c r="BD101" s="2">
        <v>350000</v>
      </c>
      <c r="BE101" s="2">
        <v>250000</v>
      </c>
      <c r="BF101" s="2">
        <v>200000</v>
      </c>
      <c r="BG101" s="2">
        <v>134546</v>
      </c>
      <c r="BH101" s="2">
        <v>0</v>
      </c>
      <c r="BI101" s="142">
        <f t="shared" si="106"/>
        <v>1484546</v>
      </c>
      <c r="BV101" s="142"/>
      <c r="CI101" s="142"/>
      <c r="CV101" s="142"/>
      <c r="DI101" s="142"/>
      <c r="DV101" s="142"/>
      <c r="EI101" s="142"/>
      <c r="EK101" s="168">
        <f t="shared" si="107"/>
        <v>0</v>
      </c>
      <c r="EQ101" s="169"/>
    </row>
    <row r="102" spans="1:147" ht="15.75" outlineLevel="1" x14ac:dyDescent="0.25">
      <c r="A102" s="2">
        <v>43</v>
      </c>
      <c r="B102" s="86" t="s">
        <v>467</v>
      </c>
      <c r="C102" s="86" t="s">
        <v>468</v>
      </c>
      <c r="D102" s="2" t="s">
        <v>472</v>
      </c>
      <c r="E102" s="141" t="s">
        <v>468</v>
      </c>
      <c r="F102" s="84"/>
      <c r="J102" s="166">
        <v>0</v>
      </c>
      <c r="K102" s="166">
        <v>0</v>
      </c>
      <c r="L102" s="166">
        <v>0</v>
      </c>
      <c r="M102" s="166">
        <v>0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</v>
      </c>
      <c r="T102" s="166">
        <v>0</v>
      </c>
      <c r="U102" s="166">
        <v>0</v>
      </c>
      <c r="V102" s="142">
        <f t="shared" si="5"/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142">
        <f t="shared" si="91"/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10000</v>
      </c>
      <c r="AR102" s="2">
        <v>10000</v>
      </c>
      <c r="AS102" s="2">
        <v>10000</v>
      </c>
      <c r="AT102" s="2">
        <v>10000</v>
      </c>
      <c r="AU102" s="2">
        <v>10000</v>
      </c>
      <c r="AV102" s="142">
        <f t="shared" si="105"/>
        <v>50000</v>
      </c>
      <c r="AW102" s="2">
        <v>90000</v>
      </c>
      <c r="AX102" s="2">
        <v>30000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142">
        <f t="shared" si="106"/>
        <v>120000</v>
      </c>
      <c r="BV102" s="142"/>
      <c r="CI102" s="142"/>
      <c r="CV102" s="142"/>
      <c r="DI102" s="142"/>
      <c r="DV102" s="142"/>
      <c r="EI102" s="142"/>
      <c r="EK102" s="168">
        <f t="shared" si="107"/>
        <v>0</v>
      </c>
      <c r="EQ102" s="169"/>
    </row>
    <row r="103" spans="1:147" ht="15.75" outlineLevel="1" x14ac:dyDescent="0.25">
      <c r="A103" s="2">
        <v>44</v>
      </c>
      <c r="B103" s="86" t="s">
        <v>469</v>
      </c>
      <c r="C103" s="86" t="s">
        <v>470</v>
      </c>
      <c r="D103" s="2" t="s">
        <v>473</v>
      </c>
      <c r="E103" s="141" t="s">
        <v>470</v>
      </c>
      <c r="F103" s="84"/>
      <c r="J103" s="166">
        <v>0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0</v>
      </c>
      <c r="T103" s="166">
        <v>0</v>
      </c>
      <c r="U103" s="166">
        <v>0</v>
      </c>
      <c r="V103" s="142">
        <f t="shared" si="5"/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142">
        <f t="shared" si="91"/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10000</v>
      </c>
      <c r="AR103" s="2">
        <v>10000</v>
      </c>
      <c r="AS103" s="2">
        <v>10000</v>
      </c>
      <c r="AT103" s="2">
        <v>10000</v>
      </c>
      <c r="AU103" s="2">
        <v>10000</v>
      </c>
      <c r="AV103" s="142">
        <f t="shared" si="105"/>
        <v>50000</v>
      </c>
      <c r="AW103" s="2">
        <v>200000</v>
      </c>
      <c r="AX103" s="2">
        <v>200000</v>
      </c>
      <c r="AY103" s="2">
        <v>200000</v>
      </c>
      <c r="AZ103" s="2">
        <v>200000</v>
      </c>
      <c r="BA103" s="2">
        <v>200000</v>
      </c>
      <c r="BB103" s="2">
        <v>200000</v>
      </c>
      <c r="BC103" s="2">
        <v>300000</v>
      </c>
      <c r="BD103" s="2">
        <v>350000</v>
      </c>
      <c r="BE103" s="2">
        <v>250000</v>
      </c>
      <c r="BF103" s="2">
        <v>80000</v>
      </c>
      <c r="BG103" s="2">
        <v>33199</v>
      </c>
      <c r="BH103" s="2">
        <v>0</v>
      </c>
      <c r="BI103" s="142">
        <f t="shared" si="106"/>
        <v>2213199</v>
      </c>
      <c r="BV103" s="142"/>
      <c r="CI103" s="142"/>
      <c r="CV103" s="142"/>
      <c r="DI103" s="142"/>
      <c r="DV103" s="142"/>
      <c r="EI103" s="142"/>
      <c r="EK103" s="168">
        <f t="shared" ref="EK103:EK156" si="108">$V103+SUMIFS($W103:$AH103,$W$3:$AH$3,"&lt;="&amp;$EL$2)</f>
        <v>0</v>
      </c>
      <c r="EQ103" s="169"/>
    </row>
    <row r="104" spans="1:147" ht="15.75" outlineLevel="1" x14ac:dyDescent="0.25">
      <c r="A104" s="2">
        <v>45</v>
      </c>
      <c r="B104" s="86" t="s">
        <v>474</v>
      </c>
      <c r="C104" s="86" t="s">
        <v>475</v>
      </c>
      <c r="D104" s="2" t="s">
        <v>480</v>
      </c>
      <c r="E104" s="141" t="s">
        <v>475</v>
      </c>
      <c r="F104" s="84"/>
      <c r="J104" s="166">
        <v>0</v>
      </c>
      <c r="K104" s="166">
        <v>0</v>
      </c>
      <c r="L104" s="166">
        <v>0</v>
      </c>
      <c r="M104" s="166">
        <v>0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</v>
      </c>
      <c r="T104" s="166">
        <v>0</v>
      </c>
      <c r="U104" s="166">
        <v>0</v>
      </c>
      <c r="V104" s="142">
        <f t="shared" si="5"/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142">
        <f t="shared" si="91"/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10000</v>
      </c>
      <c r="AR104" s="2">
        <v>10000</v>
      </c>
      <c r="AS104" s="2">
        <v>10000</v>
      </c>
      <c r="AT104" s="2">
        <v>10000</v>
      </c>
      <c r="AU104" s="2">
        <v>10000</v>
      </c>
      <c r="AV104" s="142">
        <f t="shared" si="105"/>
        <v>50000</v>
      </c>
      <c r="AW104" s="2">
        <v>200000</v>
      </c>
      <c r="AX104" s="2">
        <v>250000</v>
      </c>
      <c r="AY104" s="2">
        <v>250000</v>
      </c>
      <c r="AZ104" s="2">
        <v>250000</v>
      </c>
      <c r="BA104" s="2">
        <v>250000</v>
      </c>
      <c r="BB104" s="2">
        <v>250000</v>
      </c>
      <c r="BC104" s="2">
        <v>250000</v>
      </c>
      <c r="BD104" s="2">
        <v>250000</v>
      </c>
      <c r="BE104" s="2">
        <v>268365</v>
      </c>
      <c r="BF104" s="2">
        <v>0</v>
      </c>
      <c r="BG104" s="2">
        <v>0</v>
      </c>
      <c r="BH104" s="2">
        <v>0</v>
      </c>
      <c r="BI104" s="142">
        <f t="shared" si="106"/>
        <v>2218365</v>
      </c>
      <c r="BV104" s="142"/>
      <c r="CI104" s="142"/>
      <c r="CV104" s="142"/>
      <c r="DI104" s="142"/>
      <c r="DV104" s="142"/>
      <c r="EI104" s="142"/>
      <c r="EK104" s="168">
        <f t="shared" si="108"/>
        <v>0</v>
      </c>
      <c r="EQ104" s="169"/>
    </row>
    <row r="105" spans="1:147" ht="15.75" outlineLevel="1" x14ac:dyDescent="0.25">
      <c r="A105" s="2">
        <v>46</v>
      </c>
      <c r="B105" s="86" t="s">
        <v>476</v>
      </c>
      <c r="C105" s="86" t="s">
        <v>477</v>
      </c>
      <c r="D105" s="2" t="s">
        <v>481</v>
      </c>
      <c r="E105" s="141" t="s">
        <v>477</v>
      </c>
      <c r="F105" s="84"/>
      <c r="J105" s="166">
        <v>0</v>
      </c>
      <c r="K105" s="166">
        <v>0</v>
      </c>
      <c r="L105" s="166">
        <v>0</v>
      </c>
      <c r="M105" s="166">
        <v>0</v>
      </c>
      <c r="N105" s="166">
        <v>0</v>
      </c>
      <c r="O105" s="166">
        <v>0</v>
      </c>
      <c r="P105" s="166">
        <v>0</v>
      </c>
      <c r="Q105" s="166">
        <v>0</v>
      </c>
      <c r="R105" s="166">
        <v>0</v>
      </c>
      <c r="S105" s="166">
        <v>0</v>
      </c>
      <c r="T105" s="166">
        <v>0</v>
      </c>
      <c r="U105" s="166">
        <v>0</v>
      </c>
      <c r="V105" s="142">
        <f t="shared" si="5"/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142">
        <f t="shared" si="91"/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10000</v>
      </c>
      <c r="AR105" s="2">
        <v>10000</v>
      </c>
      <c r="AS105" s="2">
        <v>10000</v>
      </c>
      <c r="AT105" s="2">
        <v>10000</v>
      </c>
      <c r="AU105" s="2">
        <v>10000</v>
      </c>
      <c r="AV105" s="142">
        <f t="shared" si="105"/>
        <v>50000</v>
      </c>
      <c r="AW105" s="2">
        <v>150000</v>
      </c>
      <c r="AX105" s="2">
        <v>200000</v>
      </c>
      <c r="AY105" s="2">
        <v>200000</v>
      </c>
      <c r="AZ105" s="2">
        <v>250000</v>
      </c>
      <c r="BA105" s="2">
        <v>250000</v>
      </c>
      <c r="BB105" s="2">
        <v>250000</v>
      </c>
      <c r="BC105" s="2">
        <v>250000</v>
      </c>
      <c r="BD105" s="2">
        <v>250000</v>
      </c>
      <c r="BE105" s="2">
        <v>250000</v>
      </c>
      <c r="BF105" s="2">
        <v>202832</v>
      </c>
      <c r="BG105" s="2">
        <v>0</v>
      </c>
      <c r="BH105" s="2">
        <v>0</v>
      </c>
      <c r="BI105" s="142">
        <f t="shared" si="106"/>
        <v>2252832</v>
      </c>
      <c r="BV105" s="142"/>
      <c r="CI105" s="142"/>
      <c r="CV105" s="142"/>
      <c r="DI105" s="142"/>
      <c r="DV105" s="142"/>
      <c r="EI105" s="142"/>
      <c r="EK105" s="168">
        <f t="shared" si="108"/>
        <v>0</v>
      </c>
      <c r="EQ105" s="169"/>
    </row>
    <row r="106" spans="1:147" ht="15.75" outlineLevel="1" x14ac:dyDescent="0.25">
      <c r="A106" s="2">
        <v>47</v>
      </c>
      <c r="B106" s="86" t="s">
        <v>478</v>
      </c>
      <c r="C106" s="86" t="s">
        <v>479</v>
      </c>
      <c r="D106" s="2" t="s">
        <v>478</v>
      </c>
      <c r="E106" s="141" t="s">
        <v>479</v>
      </c>
      <c r="F106" s="84"/>
      <c r="J106" s="166">
        <v>0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166">
        <v>0</v>
      </c>
      <c r="U106" s="166">
        <v>0</v>
      </c>
      <c r="V106" s="142">
        <f t="shared" si="5"/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142">
        <f t="shared" si="91"/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5000000</v>
      </c>
      <c r="AT106" s="2">
        <v>0</v>
      </c>
      <c r="AU106" s="2">
        <v>0</v>
      </c>
      <c r="AV106" s="142">
        <f t="shared" si="105"/>
        <v>5000000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142">
        <f t="shared" si="106"/>
        <v>0</v>
      </c>
      <c r="BV106" s="142"/>
      <c r="CI106" s="142"/>
      <c r="CV106" s="142"/>
      <c r="DI106" s="142"/>
      <c r="DV106" s="142"/>
      <c r="EI106" s="142"/>
      <c r="EK106" s="168">
        <f t="shared" si="108"/>
        <v>0</v>
      </c>
      <c r="EQ106" s="169"/>
    </row>
    <row r="107" spans="1:147" ht="15.75" outlineLevel="1" x14ac:dyDescent="0.25">
      <c r="A107" s="2">
        <v>48</v>
      </c>
      <c r="B107" s="86" t="s">
        <v>474</v>
      </c>
      <c r="C107" s="86" t="s">
        <v>491</v>
      </c>
      <c r="D107" s="2" t="s">
        <v>480</v>
      </c>
      <c r="E107" s="141" t="s">
        <v>491</v>
      </c>
      <c r="F107" s="84"/>
      <c r="J107" s="166">
        <v>0</v>
      </c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0</v>
      </c>
      <c r="S107" s="166">
        <v>0</v>
      </c>
      <c r="T107" s="166">
        <v>0</v>
      </c>
      <c r="U107" s="166">
        <v>0</v>
      </c>
      <c r="V107" s="142">
        <f t="shared" si="5"/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142">
        <f t="shared" si="91"/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142">
        <f t="shared" si="105"/>
        <v>0</v>
      </c>
      <c r="AW107" s="2">
        <v>20000</v>
      </c>
      <c r="AX107" s="2">
        <v>20000</v>
      </c>
      <c r="AY107" s="2">
        <v>10000</v>
      </c>
      <c r="AZ107" s="2">
        <v>0</v>
      </c>
      <c r="BA107" s="2">
        <v>0</v>
      </c>
      <c r="BB107" s="2">
        <v>0</v>
      </c>
      <c r="BC107" s="2">
        <v>50000</v>
      </c>
      <c r="BD107" s="2">
        <v>200000</v>
      </c>
      <c r="BE107" s="2">
        <v>200000</v>
      </c>
      <c r="BF107" s="2">
        <v>200000</v>
      </c>
      <c r="BG107" s="2">
        <v>300000</v>
      </c>
      <c r="BH107" s="2">
        <v>150070</v>
      </c>
      <c r="BI107" s="142">
        <f t="shared" si="106"/>
        <v>1150070</v>
      </c>
      <c r="BV107" s="142"/>
      <c r="CI107" s="142"/>
      <c r="CV107" s="142"/>
      <c r="DI107" s="142"/>
      <c r="DV107" s="142"/>
      <c r="EI107" s="142"/>
      <c r="EK107" s="168">
        <f t="shared" si="108"/>
        <v>0</v>
      </c>
      <c r="EQ107" s="169"/>
    </row>
    <row r="108" spans="1:147" ht="15.75" outlineLevel="1" x14ac:dyDescent="0.25">
      <c r="A108" s="2">
        <v>49</v>
      </c>
      <c r="B108" s="86" t="s">
        <v>476</v>
      </c>
      <c r="C108" s="86" t="s">
        <v>492</v>
      </c>
      <c r="D108" s="2" t="s">
        <v>481</v>
      </c>
      <c r="E108" s="141" t="s">
        <v>492</v>
      </c>
      <c r="F108" s="84"/>
      <c r="J108" s="166">
        <v>0</v>
      </c>
      <c r="K108" s="166">
        <v>0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6">
        <v>0</v>
      </c>
      <c r="R108" s="166">
        <v>0</v>
      </c>
      <c r="S108" s="166">
        <v>0</v>
      </c>
      <c r="T108" s="166">
        <v>0</v>
      </c>
      <c r="U108" s="166">
        <v>0</v>
      </c>
      <c r="V108" s="142">
        <f t="shared" si="5"/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142">
        <f t="shared" si="91"/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142">
        <f t="shared" si="105"/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49314</v>
      </c>
      <c r="BI108" s="142">
        <f t="shared" si="106"/>
        <v>49314</v>
      </c>
      <c r="BV108" s="142"/>
      <c r="CI108" s="142"/>
      <c r="CV108" s="142"/>
      <c r="DI108" s="142"/>
      <c r="DV108" s="142"/>
      <c r="EI108" s="142"/>
      <c r="EK108" s="168">
        <f t="shared" si="108"/>
        <v>0</v>
      </c>
      <c r="EQ108" s="169"/>
    </row>
    <row r="109" spans="1:147" ht="15.75" outlineLevel="1" x14ac:dyDescent="0.25">
      <c r="A109" s="2">
        <v>50</v>
      </c>
      <c r="B109" s="86" t="s">
        <v>493</v>
      </c>
      <c r="C109" s="86" t="s">
        <v>494</v>
      </c>
      <c r="D109" s="2" t="s">
        <v>503</v>
      </c>
      <c r="E109" s="141" t="s">
        <v>494</v>
      </c>
      <c r="F109" s="84"/>
      <c r="J109" s="166"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6">
        <v>0</v>
      </c>
      <c r="R109" s="166">
        <v>0</v>
      </c>
      <c r="S109" s="166">
        <v>0</v>
      </c>
      <c r="T109" s="166">
        <v>0</v>
      </c>
      <c r="U109" s="166">
        <v>0</v>
      </c>
      <c r="V109" s="142">
        <f t="shared" si="5"/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142">
        <f t="shared" si="91"/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142">
        <f t="shared" si="105"/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53082</v>
      </c>
      <c r="BI109" s="142">
        <f t="shared" si="106"/>
        <v>53082</v>
      </c>
      <c r="BV109" s="142"/>
      <c r="CI109" s="142"/>
      <c r="CV109" s="142"/>
      <c r="DI109" s="142"/>
      <c r="DV109" s="142"/>
      <c r="EI109" s="142"/>
      <c r="EK109" s="168">
        <f t="shared" si="108"/>
        <v>0</v>
      </c>
      <c r="EQ109" s="169"/>
    </row>
    <row r="110" spans="1:147" ht="15.75" outlineLevel="1" x14ac:dyDescent="0.25">
      <c r="A110" s="2">
        <v>51</v>
      </c>
      <c r="B110" s="86" t="s">
        <v>495</v>
      </c>
      <c r="C110" s="86" t="s">
        <v>496</v>
      </c>
      <c r="D110" s="2" t="s">
        <v>504</v>
      </c>
      <c r="E110" s="141" t="s">
        <v>496</v>
      </c>
      <c r="F110" s="84"/>
      <c r="J110" s="166"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6">
        <v>0</v>
      </c>
      <c r="Q110" s="166">
        <v>0</v>
      </c>
      <c r="R110" s="166">
        <v>0</v>
      </c>
      <c r="S110" s="166">
        <v>0</v>
      </c>
      <c r="T110" s="166">
        <v>0</v>
      </c>
      <c r="U110" s="166">
        <v>0</v>
      </c>
      <c r="V110" s="142">
        <f t="shared" si="5"/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142">
        <f t="shared" si="91"/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142">
        <f t="shared" si="105"/>
        <v>0</v>
      </c>
      <c r="AW110" s="2">
        <v>50000</v>
      </c>
      <c r="AX110" s="2">
        <v>20000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50000</v>
      </c>
      <c r="BE110" s="2">
        <v>150000</v>
      </c>
      <c r="BF110" s="2">
        <v>250000</v>
      </c>
      <c r="BG110" s="2">
        <v>300000</v>
      </c>
      <c r="BH110" s="2">
        <v>148360</v>
      </c>
      <c r="BI110" s="142">
        <f t="shared" si="106"/>
        <v>968360</v>
      </c>
      <c r="BV110" s="142"/>
      <c r="CI110" s="142"/>
      <c r="CV110" s="142"/>
      <c r="DI110" s="142"/>
      <c r="DV110" s="142"/>
      <c r="EI110" s="142"/>
      <c r="EK110" s="168">
        <f t="shared" si="108"/>
        <v>0</v>
      </c>
      <c r="EQ110" s="169"/>
    </row>
    <row r="111" spans="1:147" ht="15.75" outlineLevel="1" x14ac:dyDescent="0.25">
      <c r="A111" s="2">
        <v>52</v>
      </c>
      <c r="B111" s="86" t="s">
        <v>497</v>
      </c>
      <c r="C111" s="86" t="s">
        <v>498</v>
      </c>
      <c r="D111" s="2" t="s">
        <v>505</v>
      </c>
      <c r="E111" s="141" t="s">
        <v>498</v>
      </c>
      <c r="F111" s="84"/>
      <c r="J111" s="166">
        <v>0</v>
      </c>
      <c r="K111" s="166">
        <v>0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6">
        <v>0</v>
      </c>
      <c r="R111" s="166">
        <v>0</v>
      </c>
      <c r="S111" s="166">
        <v>0</v>
      </c>
      <c r="T111" s="166">
        <v>0</v>
      </c>
      <c r="U111" s="166">
        <v>0</v>
      </c>
      <c r="V111" s="142">
        <f t="shared" si="5"/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142">
        <f t="shared" si="91"/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142">
        <f t="shared" si="105"/>
        <v>0</v>
      </c>
      <c r="AW111" s="2">
        <v>50000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50000</v>
      </c>
      <c r="BD111" s="2">
        <v>200000</v>
      </c>
      <c r="BE111" s="2">
        <v>200000</v>
      </c>
      <c r="BF111" s="2">
        <v>250000</v>
      </c>
      <c r="BG111" s="2">
        <v>300000</v>
      </c>
      <c r="BH111" s="2">
        <v>142739</v>
      </c>
      <c r="BI111" s="142">
        <f t="shared" si="106"/>
        <v>1192739</v>
      </c>
      <c r="BV111" s="142"/>
      <c r="CI111" s="142"/>
      <c r="CV111" s="142"/>
      <c r="DI111" s="142"/>
      <c r="DV111" s="142"/>
      <c r="EI111" s="142"/>
      <c r="EK111" s="168">
        <f t="shared" si="108"/>
        <v>0</v>
      </c>
      <c r="EQ111" s="169"/>
    </row>
    <row r="112" spans="1:147" ht="15.75" outlineLevel="1" x14ac:dyDescent="0.25">
      <c r="A112" s="2">
        <v>53</v>
      </c>
      <c r="B112" s="86" t="s">
        <v>499</v>
      </c>
      <c r="C112" s="86" t="s">
        <v>500</v>
      </c>
      <c r="D112" s="2" t="s">
        <v>506</v>
      </c>
      <c r="E112" s="141" t="s">
        <v>500</v>
      </c>
      <c r="F112" s="84"/>
      <c r="J112" s="166"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6">
        <v>0</v>
      </c>
      <c r="R112" s="166">
        <v>0</v>
      </c>
      <c r="S112" s="166">
        <v>0</v>
      </c>
      <c r="T112" s="166">
        <v>0</v>
      </c>
      <c r="U112" s="166">
        <v>0</v>
      </c>
      <c r="V112" s="142">
        <f t="shared" si="5"/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142">
        <f t="shared" si="91"/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142">
        <f t="shared" si="105"/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45745</v>
      </c>
      <c r="BI112" s="142">
        <f t="shared" si="106"/>
        <v>45745</v>
      </c>
      <c r="BV112" s="142"/>
      <c r="CI112" s="142"/>
      <c r="CV112" s="142"/>
      <c r="DI112" s="142"/>
      <c r="DV112" s="142"/>
      <c r="EI112" s="142"/>
      <c r="EK112" s="168">
        <f t="shared" si="108"/>
        <v>0</v>
      </c>
      <c r="EQ112" s="169"/>
    </row>
    <row r="113" spans="1:147" ht="15.75" outlineLevel="1" x14ac:dyDescent="0.25">
      <c r="A113" s="2">
        <v>54</v>
      </c>
      <c r="B113" s="86" t="s">
        <v>501</v>
      </c>
      <c r="C113" s="86" t="s">
        <v>502</v>
      </c>
      <c r="D113" s="2" t="s">
        <v>507</v>
      </c>
      <c r="E113" s="141" t="s">
        <v>502</v>
      </c>
      <c r="F113" s="84"/>
      <c r="J113" s="166"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6">
        <v>0</v>
      </c>
      <c r="R113" s="166">
        <v>0</v>
      </c>
      <c r="S113" s="166">
        <v>0</v>
      </c>
      <c r="T113" s="166">
        <v>0</v>
      </c>
      <c r="U113" s="166">
        <v>0</v>
      </c>
      <c r="V113" s="142">
        <f t="shared" si="5"/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142">
        <f t="shared" si="91"/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142">
        <f t="shared" si="105"/>
        <v>0</v>
      </c>
      <c r="AW113" s="2">
        <v>50000</v>
      </c>
      <c r="AX113" s="2">
        <v>200000</v>
      </c>
      <c r="AY113" s="2">
        <v>200000</v>
      </c>
      <c r="AZ113" s="2">
        <v>200000</v>
      </c>
      <c r="BA113" s="2">
        <v>150000</v>
      </c>
      <c r="BB113" s="2">
        <v>100000</v>
      </c>
      <c r="BC113" s="2">
        <v>61008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142">
        <f t="shared" si="106"/>
        <v>961008</v>
      </c>
      <c r="BV113" s="142"/>
      <c r="CI113" s="142"/>
      <c r="CV113" s="142"/>
      <c r="DI113" s="142"/>
      <c r="DV113" s="142"/>
      <c r="EI113" s="142"/>
      <c r="EK113" s="168">
        <f t="shared" si="108"/>
        <v>0</v>
      </c>
      <c r="EQ113" s="169"/>
    </row>
    <row r="114" spans="1:147" ht="15.75" outlineLevel="1" x14ac:dyDescent="0.25">
      <c r="A114" s="2">
        <v>55</v>
      </c>
      <c r="B114" s="86" t="s">
        <v>508</v>
      </c>
      <c r="C114" s="86" t="s">
        <v>509</v>
      </c>
      <c r="D114" s="2" t="s">
        <v>516</v>
      </c>
      <c r="E114" s="141" t="s">
        <v>509</v>
      </c>
      <c r="F114" s="84"/>
      <c r="J114" s="166"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6">
        <v>0</v>
      </c>
      <c r="R114" s="166">
        <v>0</v>
      </c>
      <c r="S114" s="166">
        <v>0</v>
      </c>
      <c r="T114" s="166">
        <v>0</v>
      </c>
      <c r="U114" s="166">
        <v>0</v>
      </c>
      <c r="V114" s="142">
        <f t="shared" si="5"/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142">
        <f t="shared" si="91"/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142">
        <f t="shared" si="105"/>
        <v>0</v>
      </c>
      <c r="AW114" s="2">
        <v>30000</v>
      </c>
      <c r="AX114" s="2">
        <v>20000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50000</v>
      </c>
      <c r="BE114" s="2">
        <v>60000</v>
      </c>
      <c r="BF114" s="2">
        <v>350000</v>
      </c>
      <c r="BG114" s="2">
        <v>350000</v>
      </c>
      <c r="BH114" s="2">
        <v>157582</v>
      </c>
      <c r="BI114" s="142">
        <f t="shared" si="106"/>
        <v>1017582</v>
      </c>
      <c r="BV114" s="142"/>
      <c r="CI114" s="142"/>
      <c r="CV114" s="142"/>
      <c r="DI114" s="142"/>
      <c r="DV114" s="142"/>
      <c r="EI114" s="142"/>
      <c r="EK114" s="168">
        <f t="shared" si="108"/>
        <v>0</v>
      </c>
      <c r="EQ114" s="169"/>
    </row>
    <row r="115" spans="1:147" ht="15.75" outlineLevel="1" x14ac:dyDescent="0.25">
      <c r="A115" s="2">
        <v>56</v>
      </c>
      <c r="B115" s="86" t="s">
        <v>510</v>
      </c>
      <c r="C115" s="86" t="s">
        <v>511</v>
      </c>
      <c r="D115" s="2" t="s">
        <v>517</v>
      </c>
      <c r="E115" s="141" t="s">
        <v>511</v>
      </c>
      <c r="F115" s="84"/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6">
        <v>0</v>
      </c>
      <c r="R115" s="166">
        <v>0</v>
      </c>
      <c r="S115" s="166">
        <v>0</v>
      </c>
      <c r="T115" s="166">
        <v>0</v>
      </c>
      <c r="U115" s="166">
        <v>0</v>
      </c>
      <c r="V115" s="142">
        <f t="shared" si="5"/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142">
        <f t="shared" si="91"/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142">
        <f t="shared" si="105"/>
        <v>0</v>
      </c>
      <c r="AW115" s="2">
        <v>30000</v>
      </c>
      <c r="AX115" s="2">
        <v>20000</v>
      </c>
      <c r="AY115" s="2">
        <v>0</v>
      </c>
      <c r="AZ115" s="2">
        <v>0</v>
      </c>
      <c r="BA115" s="2">
        <v>0</v>
      </c>
      <c r="BB115" s="2">
        <v>0</v>
      </c>
      <c r="BC115" s="2">
        <v>100000</v>
      </c>
      <c r="BD115" s="2">
        <v>100000</v>
      </c>
      <c r="BE115" s="2">
        <v>100000</v>
      </c>
      <c r="BF115" s="2">
        <v>200000</v>
      </c>
      <c r="BG115" s="2">
        <v>200000</v>
      </c>
      <c r="BH115" s="2">
        <v>210134</v>
      </c>
      <c r="BI115" s="142">
        <f t="shared" si="106"/>
        <v>960134</v>
      </c>
      <c r="BV115" s="142"/>
      <c r="CI115" s="142"/>
      <c r="CV115" s="142"/>
      <c r="DI115" s="142"/>
      <c r="DV115" s="142"/>
      <c r="EI115" s="142"/>
      <c r="EK115" s="168">
        <f t="shared" si="108"/>
        <v>0</v>
      </c>
      <c r="EQ115" s="169"/>
    </row>
    <row r="116" spans="1:147" ht="15.75" outlineLevel="1" x14ac:dyDescent="0.25">
      <c r="A116" s="2">
        <v>57</v>
      </c>
      <c r="B116" s="86" t="s">
        <v>512</v>
      </c>
      <c r="C116" s="86" t="s">
        <v>513</v>
      </c>
      <c r="D116" s="2" t="s">
        <v>518</v>
      </c>
      <c r="E116" s="141" t="s">
        <v>513</v>
      </c>
      <c r="F116" s="84"/>
      <c r="J116" s="166"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6">
        <v>0</v>
      </c>
      <c r="R116" s="166">
        <v>0</v>
      </c>
      <c r="S116" s="166">
        <v>0</v>
      </c>
      <c r="T116" s="166">
        <v>0</v>
      </c>
      <c r="U116" s="166">
        <v>0</v>
      </c>
      <c r="V116" s="142">
        <f t="shared" si="5"/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142">
        <f t="shared" si="91"/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142">
        <f t="shared" si="105"/>
        <v>0</v>
      </c>
      <c r="AW116" s="2">
        <v>30000</v>
      </c>
      <c r="AX116" s="2">
        <v>20000</v>
      </c>
      <c r="AY116" s="2">
        <v>250000</v>
      </c>
      <c r="AZ116" s="2">
        <v>300000</v>
      </c>
      <c r="BA116" s="2">
        <v>300000</v>
      </c>
      <c r="BB116" s="2">
        <v>300000</v>
      </c>
      <c r="BC116" s="2">
        <v>14078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142">
        <f t="shared" si="106"/>
        <v>1214078</v>
      </c>
      <c r="BV116" s="142"/>
      <c r="CI116" s="142"/>
      <c r="CV116" s="142"/>
      <c r="DI116" s="142"/>
      <c r="DV116" s="142"/>
      <c r="EI116" s="142"/>
      <c r="EK116" s="168">
        <f t="shared" si="108"/>
        <v>0</v>
      </c>
      <c r="EQ116" s="169"/>
    </row>
    <row r="117" spans="1:147" ht="15.75" outlineLevel="1" x14ac:dyDescent="0.25">
      <c r="A117" s="2">
        <v>58</v>
      </c>
      <c r="B117" s="86" t="s">
        <v>514</v>
      </c>
      <c r="C117" s="86" t="s">
        <v>515</v>
      </c>
      <c r="D117" s="2" t="s">
        <v>519</v>
      </c>
      <c r="E117" s="141" t="s">
        <v>515</v>
      </c>
      <c r="F117" s="84"/>
      <c r="J117" s="166"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6">
        <v>0</v>
      </c>
      <c r="R117" s="166">
        <v>0</v>
      </c>
      <c r="S117" s="166">
        <v>0</v>
      </c>
      <c r="T117" s="166">
        <v>0</v>
      </c>
      <c r="U117" s="166">
        <v>0</v>
      </c>
      <c r="V117" s="142">
        <f t="shared" si="5"/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142">
        <f t="shared" si="91"/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142">
        <f t="shared" si="105"/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30000</v>
      </c>
      <c r="BH117" s="2">
        <v>90000</v>
      </c>
      <c r="BI117" s="142">
        <f t="shared" si="106"/>
        <v>120000</v>
      </c>
      <c r="BV117" s="142"/>
      <c r="CI117" s="142"/>
      <c r="CV117" s="142"/>
      <c r="DI117" s="142"/>
      <c r="DV117" s="142"/>
      <c r="EI117" s="142"/>
      <c r="EK117" s="168">
        <f t="shared" si="108"/>
        <v>0</v>
      </c>
      <c r="EQ117" s="169"/>
    </row>
    <row r="118" spans="1:147" ht="15.75" outlineLevel="1" x14ac:dyDescent="0.25">
      <c r="A118" s="2">
        <v>59</v>
      </c>
      <c r="B118" s="86" t="s">
        <v>520</v>
      </c>
      <c r="C118" s="86" t="s">
        <v>521</v>
      </c>
      <c r="D118" s="2" t="s">
        <v>526</v>
      </c>
      <c r="E118" s="141" t="s">
        <v>521</v>
      </c>
      <c r="F118" s="84"/>
      <c r="J118" s="166"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6">
        <v>0</v>
      </c>
      <c r="Q118" s="166">
        <v>0</v>
      </c>
      <c r="R118" s="166">
        <v>0</v>
      </c>
      <c r="S118" s="166">
        <v>0</v>
      </c>
      <c r="T118" s="166">
        <v>0</v>
      </c>
      <c r="U118" s="166">
        <v>0</v>
      </c>
      <c r="V118" s="142">
        <f t="shared" si="5"/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142">
        <f t="shared" si="91"/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142">
        <f t="shared" si="105"/>
        <v>0</v>
      </c>
      <c r="AW118" s="2">
        <v>30000</v>
      </c>
      <c r="AX118" s="2">
        <v>120000</v>
      </c>
      <c r="AY118" s="2">
        <v>120000</v>
      </c>
      <c r="AZ118" s="2">
        <v>150000</v>
      </c>
      <c r="BA118" s="2">
        <v>150000</v>
      </c>
      <c r="BB118" s="2">
        <v>150000</v>
      </c>
      <c r="BC118" s="2">
        <v>150000</v>
      </c>
      <c r="BD118" s="2">
        <v>150000</v>
      </c>
      <c r="BE118" s="2">
        <v>63243</v>
      </c>
      <c r="BF118" s="2">
        <v>0</v>
      </c>
      <c r="BG118" s="2">
        <v>0</v>
      </c>
      <c r="BH118" s="2">
        <v>0</v>
      </c>
      <c r="BI118" s="142">
        <f t="shared" si="106"/>
        <v>1083243</v>
      </c>
      <c r="BV118" s="142"/>
      <c r="CI118" s="142"/>
      <c r="CV118" s="142"/>
      <c r="DI118" s="142"/>
      <c r="DV118" s="142"/>
      <c r="EI118" s="142"/>
      <c r="EK118" s="168">
        <f t="shared" si="108"/>
        <v>0</v>
      </c>
      <c r="EQ118" s="169"/>
    </row>
    <row r="119" spans="1:147" ht="15.75" outlineLevel="1" x14ac:dyDescent="0.25">
      <c r="A119" s="2">
        <v>60</v>
      </c>
      <c r="B119" s="86" t="s">
        <v>522</v>
      </c>
      <c r="C119" s="86" t="s">
        <v>523</v>
      </c>
      <c r="D119" s="2" t="s">
        <v>527</v>
      </c>
      <c r="E119" s="141" t="s">
        <v>523</v>
      </c>
      <c r="F119" s="84"/>
      <c r="J119" s="166">
        <v>0</v>
      </c>
      <c r="K119" s="166">
        <v>0</v>
      </c>
      <c r="L119" s="166">
        <v>0</v>
      </c>
      <c r="M119" s="166">
        <v>0</v>
      </c>
      <c r="N119" s="166">
        <v>0</v>
      </c>
      <c r="O119" s="166">
        <v>0</v>
      </c>
      <c r="P119" s="166">
        <v>0</v>
      </c>
      <c r="Q119" s="166">
        <v>0</v>
      </c>
      <c r="R119" s="166">
        <v>0</v>
      </c>
      <c r="S119" s="166">
        <v>0</v>
      </c>
      <c r="T119" s="166">
        <v>0</v>
      </c>
      <c r="U119" s="166">
        <v>0</v>
      </c>
      <c r="V119" s="142">
        <f t="shared" si="5"/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142">
        <f t="shared" si="91"/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142">
        <f t="shared" si="105"/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8847</v>
      </c>
      <c r="BI119" s="142">
        <f t="shared" si="106"/>
        <v>8847</v>
      </c>
      <c r="BV119" s="142"/>
      <c r="CI119" s="142"/>
      <c r="CV119" s="142"/>
      <c r="DI119" s="142"/>
      <c r="DV119" s="142"/>
      <c r="EI119" s="142"/>
      <c r="EK119" s="168">
        <f t="shared" si="108"/>
        <v>0</v>
      </c>
      <c r="EQ119" s="169"/>
    </row>
    <row r="120" spans="1:147" ht="15.75" outlineLevel="1" x14ac:dyDescent="0.25">
      <c r="A120" s="2">
        <v>61</v>
      </c>
      <c r="B120" s="86" t="s">
        <v>524</v>
      </c>
      <c r="C120" s="86" t="s">
        <v>525</v>
      </c>
      <c r="D120" s="2" t="s">
        <v>528</v>
      </c>
      <c r="E120" s="141" t="s">
        <v>525</v>
      </c>
      <c r="F120" s="84"/>
      <c r="J120" s="166">
        <v>0</v>
      </c>
      <c r="K120" s="166">
        <v>0</v>
      </c>
      <c r="L120" s="166">
        <v>0</v>
      </c>
      <c r="M120" s="166">
        <v>0</v>
      </c>
      <c r="N120" s="166">
        <v>0</v>
      </c>
      <c r="O120" s="166">
        <v>0</v>
      </c>
      <c r="P120" s="166">
        <v>0</v>
      </c>
      <c r="Q120" s="166">
        <v>0</v>
      </c>
      <c r="R120" s="166">
        <v>0</v>
      </c>
      <c r="S120" s="166">
        <v>0</v>
      </c>
      <c r="T120" s="166">
        <v>0</v>
      </c>
      <c r="U120" s="166">
        <v>0</v>
      </c>
      <c r="V120" s="142">
        <f t="shared" si="5"/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142">
        <f t="shared" si="91"/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142">
        <f t="shared" si="105"/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79623</v>
      </c>
      <c r="BI120" s="142">
        <f t="shared" si="106"/>
        <v>79623</v>
      </c>
      <c r="BV120" s="142"/>
      <c r="CI120" s="142"/>
      <c r="CV120" s="142"/>
      <c r="DI120" s="142"/>
      <c r="DV120" s="142"/>
      <c r="EI120" s="142"/>
      <c r="EK120" s="168">
        <f t="shared" si="108"/>
        <v>0</v>
      </c>
      <c r="EQ120" s="169"/>
    </row>
    <row r="121" spans="1:147" ht="15.75" outlineLevel="1" x14ac:dyDescent="0.25">
      <c r="A121" s="2">
        <v>62</v>
      </c>
      <c r="B121" s="86" t="s">
        <v>529</v>
      </c>
      <c r="C121" s="86" t="s">
        <v>530</v>
      </c>
      <c r="D121" s="2" t="s">
        <v>534</v>
      </c>
      <c r="E121" s="141" t="s">
        <v>530</v>
      </c>
      <c r="F121" s="84"/>
      <c r="J121" s="166">
        <v>0</v>
      </c>
      <c r="K121" s="166">
        <v>0</v>
      </c>
      <c r="L121" s="166">
        <v>0</v>
      </c>
      <c r="M121" s="166">
        <v>0</v>
      </c>
      <c r="N121" s="166">
        <v>0</v>
      </c>
      <c r="O121" s="166">
        <v>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66">
        <v>0</v>
      </c>
      <c r="V121" s="142">
        <f t="shared" si="5"/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142">
        <f t="shared" si="91"/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142">
        <f t="shared" si="105"/>
        <v>0</v>
      </c>
      <c r="AW121" s="2">
        <v>0</v>
      </c>
      <c r="AX121" s="2">
        <v>0</v>
      </c>
      <c r="AY121" s="2">
        <v>0</v>
      </c>
      <c r="AZ121" s="2">
        <v>50000</v>
      </c>
      <c r="BA121" s="2">
        <v>50000</v>
      </c>
      <c r="BB121" s="2">
        <v>50000</v>
      </c>
      <c r="BC121" s="2">
        <v>50000</v>
      </c>
      <c r="BD121" s="2">
        <v>50000</v>
      </c>
      <c r="BE121" s="2">
        <v>300000</v>
      </c>
      <c r="BF121" s="2">
        <v>300000</v>
      </c>
      <c r="BG121" s="2">
        <v>300000</v>
      </c>
      <c r="BH121" s="2">
        <v>46012</v>
      </c>
      <c r="BI121" s="142">
        <f t="shared" si="106"/>
        <v>1196012</v>
      </c>
      <c r="BV121" s="142"/>
      <c r="CI121" s="142"/>
      <c r="CV121" s="142"/>
      <c r="DI121" s="142"/>
      <c r="DV121" s="142"/>
      <c r="EI121" s="142"/>
      <c r="EK121" s="168">
        <f t="shared" si="108"/>
        <v>0</v>
      </c>
      <c r="EQ121" s="169"/>
    </row>
    <row r="122" spans="1:147" ht="15.75" outlineLevel="1" x14ac:dyDescent="0.25">
      <c r="A122" s="2">
        <v>63</v>
      </c>
      <c r="B122" s="86" t="s">
        <v>531</v>
      </c>
      <c r="C122" s="86" t="s">
        <v>532</v>
      </c>
      <c r="D122" s="2" t="s">
        <v>535</v>
      </c>
      <c r="E122" s="141" t="s">
        <v>532</v>
      </c>
      <c r="F122" s="84"/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42">
        <f t="shared" si="5"/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142">
        <f t="shared" si="91"/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142">
        <f t="shared" si="105"/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79623</v>
      </c>
      <c r="BI122" s="142">
        <f t="shared" si="106"/>
        <v>79623</v>
      </c>
      <c r="BV122" s="142"/>
      <c r="CI122" s="142"/>
      <c r="CV122" s="142"/>
      <c r="DI122" s="142"/>
      <c r="DV122" s="142"/>
      <c r="EI122" s="142"/>
      <c r="EK122" s="168">
        <f t="shared" si="108"/>
        <v>0</v>
      </c>
      <c r="EQ122" s="169"/>
    </row>
    <row r="123" spans="1:147" ht="15.75" outlineLevel="1" x14ac:dyDescent="0.25">
      <c r="A123" s="2">
        <v>64</v>
      </c>
      <c r="B123" s="86" t="s">
        <v>478</v>
      </c>
      <c r="C123" s="86" t="s">
        <v>533</v>
      </c>
      <c r="D123" s="2" t="s">
        <v>478</v>
      </c>
      <c r="E123" s="141" t="s">
        <v>533</v>
      </c>
      <c r="F123" s="84"/>
      <c r="J123" s="166">
        <v>0</v>
      </c>
      <c r="K123" s="166">
        <v>0</v>
      </c>
      <c r="L123" s="166">
        <v>0</v>
      </c>
      <c r="M123" s="166">
        <v>0</v>
      </c>
      <c r="N123" s="166">
        <v>0</v>
      </c>
      <c r="O123" s="166">
        <v>0</v>
      </c>
      <c r="P123" s="166">
        <v>0</v>
      </c>
      <c r="Q123" s="166">
        <v>0</v>
      </c>
      <c r="R123" s="166">
        <v>0</v>
      </c>
      <c r="S123" s="166">
        <v>0</v>
      </c>
      <c r="T123" s="166">
        <v>0</v>
      </c>
      <c r="U123" s="166">
        <v>0</v>
      </c>
      <c r="V123" s="142">
        <f t="shared" si="5"/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142">
        <f t="shared" si="91"/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142">
        <f t="shared" si="105"/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500000</v>
      </c>
      <c r="BF123" s="2">
        <v>0</v>
      </c>
      <c r="BG123" s="2">
        <v>0</v>
      </c>
      <c r="BH123" s="2">
        <v>0</v>
      </c>
      <c r="BI123" s="142">
        <f t="shared" si="106"/>
        <v>500000</v>
      </c>
      <c r="BV123" s="142"/>
      <c r="CI123" s="142"/>
      <c r="CV123" s="142"/>
      <c r="DI123" s="142"/>
      <c r="DV123" s="142"/>
      <c r="EI123" s="142"/>
      <c r="EK123" s="168">
        <f t="shared" si="108"/>
        <v>0</v>
      </c>
      <c r="EQ123" s="169"/>
    </row>
    <row r="124" spans="1:147" ht="15.75" hidden="1" outlineLevel="1" x14ac:dyDescent="0.25">
      <c r="A124" s="2">
        <v>65</v>
      </c>
      <c r="B124" s="86"/>
      <c r="C124" s="86"/>
      <c r="E124" s="141"/>
      <c r="F124" s="84"/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6">
        <v>0</v>
      </c>
      <c r="R124" s="166">
        <v>0</v>
      </c>
      <c r="S124" s="166">
        <v>0</v>
      </c>
      <c r="T124" s="166">
        <v>0</v>
      </c>
      <c r="U124" s="166">
        <v>0</v>
      </c>
      <c r="V124" s="142">
        <f t="shared" si="5"/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142">
        <f t="shared" si="91"/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142">
        <f t="shared" si="105"/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142">
        <f t="shared" si="106"/>
        <v>0</v>
      </c>
      <c r="BV124" s="142"/>
      <c r="CI124" s="142"/>
      <c r="CV124" s="142"/>
      <c r="DI124" s="142"/>
      <c r="DV124" s="142"/>
      <c r="EI124" s="142"/>
      <c r="EK124" s="168">
        <f t="shared" si="108"/>
        <v>0</v>
      </c>
      <c r="EQ124" s="169"/>
    </row>
    <row r="125" spans="1:147" ht="15.75" hidden="1" outlineLevel="1" x14ac:dyDescent="0.25">
      <c r="A125" s="2">
        <v>66</v>
      </c>
      <c r="B125" s="86"/>
      <c r="C125" s="86"/>
      <c r="E125" s="141"/>
      <c r="F125" s="84"/>
      <c r="J125" s="166">
        <v>0</v>
      </c>
      <c r="K125" s="166">
        <v>0</v>
      </c>
      <c r="L125" s="166">
        <v>0</v>
      </c>
      <c r="M125" s="166">
        <v>0</v>
      </c>
      <c r="N125" s="166">
        <v>0</v>
      </c>
      <c r="O125" s="166">
        <v>0</v>
      </c>
      <c r="P125" s="166">
        <v>0</v>
      </c>
      <c r="Q125" s="166">
        <v>0</v>
      </c>
      <c r="R125" s="166">
        <v>0</v>
      </c>
      <c r="S125" s="166">
        <v>0</v>
      </c>
      <c r="T125" s="166">
        <v>0</v>
      </c>
      <c r="U125" s="166">
        <v>0</v>
      </c>
      <c r="V125" s="142">
        <f t="shared" si="5"/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142">
        <f t="shared" si="91"/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142">
        <f t="shared" si="105"/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142">
        <f t="shared" si="106"/>
        <v>0</v>
      </c>
      <c r="BV125" s="142"/>
      <c r="CI125" s="142"/>
      <c r="CV125" s="142"/>
      <c r="DI125" s="142"/>
      <c r="DV125" s="142"/>
      <c r="EI125" s="142"/>
      <c r="EK125" s="168">
        <f t="shared" si="108"/>
        <v>0</v>
      </c>
      <c r="EQ125" s="169"/>
    </row>
    <row r="126" spans="1:147" ht="15.75" hidden="1" outlineLevel="1" x14ac:dyDescent="0.25">
      <c r="A126" s="2">
        <v>67</v>
      </c>
      <c r="B126" s="86"/>
      <c r="C126" s="86"/>
      <c r="E126" s="141"/>
      <c r="F126" s="84"/>
      <c r="J126" s="166">
        <v>0</v>
      </c>
      <c r="K126" s="166">
        <v>0</v>
      </c>
      <c r="L126" s="166">
        <v>0</v>
      </c>
      <c r="M126" s="166">
        <v>0</v>
      </c>
      <c r="N126" s="166">
        <v>0</v>
      </c>
      <c r="O126" s="166">
        <v>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66">
        <v>0</v>
      </c>
      <c r="V126" s="142">
        <f t="shared" si="5"/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142">
        <f t="shared" si="91"/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142">
        <f t="shared" si="105"/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142">
        <f t="shared" si="106"/>
        <v>0</v>
      </c>
      <c r="BV126" s="142"/>
      <c r="CI126" s="142"/>
      <c r="CV126" s="142"/>
      <c r="DI126" s="142"/>
      <c r="DV126" s="142"/>
      <c r="EI126" s="142"/>
      <c r="EK126" s="168">
        <f t="shared" si="108"/>
        <v>0</v>
      </c>
      <c r="EQ126" s="169"/>
    </row>
    <row r="127" spans="1:147" ht="15.75" hidden="1" outlineLevel="1" x14ac:dyDescent="0.25">
      <c r="A127" s="2">
        <v>68</v>
      </c>
      <c r="B127" s="86"/>
      <c r="C127" s="86"/>
      <c r="E127" s="141"/>
      <c r="F127" s="84"/>
      <c r="J127" s="166">
        <v>0</v>
      </c>
      <c r="K127" s="166">
        <v>0</v>
      </c>
      <c r="L127" s="166">
        <v>0</v>
      </c>
      <c r="M127" s="166">
        <v>0</v>
      </c>
      <c r="N127" s="166">
        <v>0</v>
      </c>
      <c r="O127" s="166">
        <v>0</v>
      </c>
      <c r="P127" s="166">
        <v>0</v>
      </c>
      <c r="Q127" s="166">
        <v>0</v>
      </c>
      <c r="R127" s="166">
        <v>0</v>
      </c>
      <c r="S127" s="166">
        <v>0</v>
      </c>
      <c r="T127" s="166">
        <v>0</v>
      </c>
      <c r="U127" s="166">
        <v>0</v>
      </c>
      <c r="V127" s="142">
        <f t="shared" si="5"/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142">
        <f t="shared" si="91"/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142">
        <f t="shared" si="105"/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142">
        <f t="shared" si="106"/>
        <v>0</v>
      </c>
      <c r="BV127" s="142"/>
      <c r="CI127" s="142"/>
      <c r="CV127" s="142"/>
      <c r="DI127" s="142"/>
      <c r="DV127" s="142"/>
      <c r="EI127" s="142"/>
      <c r="EK127" s="168">
        <f t="shared" si="108"/>
        <v>0</v>
      </c>
      <c r="EQ127" s="169"/>
    </row>
    <row r="128" spans="1:147" ht="15.75" hidden="1" outlineLevel="1" x14ac:dyDescent="0.25">
      <c r="A128" s="2">
        <v>69</v>
      </c>
      <c r="B128" s="86"/>
      <c r="C128" s="86"/>
      <c r="E128" s="141"/>
      <c r="F128" s="84"/>
      <c r="J128" s="166">
        <v>0</v>
      </c>
      <c r="K128" s="166">
        <v>0</v>
      </c>
      <c r="L128" s="166">
        <v>0</v>
      </c>
      <c r="M128" s="166">
        <v>0</v>
      </c>
      <c r="N128" s="166">
        <v>0</v>
      </c>
      <c r="O128" s="166">
        <v>0</v>
      </c>
      <c r="P128" s="166">
        <v>0</v>
      </c>
      <c r="Q128" s="166">
        <v>0</v>
      </c>
      <c r="R128" s="166">
        <v>0</v>
      </c>
      <c r="S128" s="166">
        <v>0</v>
      </c>
      <c r="T128" s="166">
        <v>0</v>
      </c>
      <c r="U128" s="166">
        <v>0</v>
      </c>
      <c r="V128" s="142">
        <f t="shared" si="5"/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142">
        <f t="shared" si="91"/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142">
        <f t="shared" si="105"/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142">
        <f t="shared" si="106"/>
        <v>0</v>
      </c>
      <c r="BV128" s="142"/>
      <c r="CI128" s="142"/>
      <c r="CV128" s="142"/>
      <c r="DI128" s="142"/>
      <c r="DV128" s="142"/>
      <c r="EI128" s="142"/>
      <c r="EK128" s="168">
        <f t="shared" si="108"/>
        <v>0</v>
      </c>
      <c r="EQ128" s="169"/>
    </row>
    <row r="129" spans="1:147" ht="15.75" hidden="1" outlineLevel="1" x14ac:dyDescent="0.25">
      <c r="A129" s="2">
        <v>70</v>
      </c>
      <c r="B129" s="86"/>
      <c r="C129" s="86"/>
      <c r="E129" s="141"/>
      <c r="F129" s="84"/>
      <c r="J129" s="166">
        <v>0</v>
      </c>
      <c r="K129" s="166">
        <v>0</v>
      </c>
      <c r="L129" s="166">
        <v>0</v>
      </c>
      <c r="M129" s="166">
        <v>0</v>
      </c>
      <c r="N129" s="166">
        <v>0</v>
      </c>
      <c r="O129" s="166">
        <v>0</v>
      </c>
      <c r="P129" s="166">
        <v>0</v>
      </c>
      <c r="Q129" s="166">
        <v>0</v>
      </c>
      <c r="R129" s="166">
        <v>0</v>
      </c>
      <c r="S129" s="166">
        <v>0</v>
      </c>
      <c r="T129" s="166">
        <v>0</v>
      </c>
      <c r="U129" s="166">
        <v>0</v>
      </c>
      <c r="V129" s="142">
        <f t="shared" si="5"/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142">
        <f t="shared" si="91"/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142">
        <f t="shared" si="105"/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142">
        <f t="shared" si="106"/>
        <v>0</v>
      </c>
      <c r="BV129" s="142"/>
      <c r="CI129" s="142"/>
      <c r="CV129" s="142"/>
      <c r="DI129" s="142"/>
      <c r="DV129" s="142"/>
      <c r="EI129" s="142"/>
      <c r="EK129" s="168">
        <f t="shared" si="108"/>
        <v>0</v>
      </c>
      <c r="EQ129" s="169"/>
    </row>
    <row r="130" spans="1:147" ht="15.75" hidden="1" outlineLevel="1" x14ac:dyDescent="0.25">
      <c r="A130" s="2">
        <v>71</v>
      </c>
      <c r="B130" s="86"/>
      <c r="C130" s="86"/>
      <c r="E130" s="141"/>
      <c r="F130" s="84"/>
      <c r="J130" s="166">
        <v>0</v>
      </c>
      <c r="K130" s="166">
        <v>0</v>
      </c>
      <c r="L130" s="166">
        <v>0</v>
      </c>
      <c r="M130" s="166">
        <v>0</v>
      </c>
      <c r="N130" s="166">
        <v>0</v>
      </c>
      <c r="O130" s="166">
        <v>0</v>
      </c>
      <c r="P130" s="166">
        <v>0</v>
      </c>
      <c r="Q130" s="166">
        <v>0</v>
      </c>
      <c r="R130" s="166">
        <v>0</v>
      </c>
      <c r="S130" s="166">
        <v>0</v>
      </c>
      <c r="T130" s="166">
        <v>0</v>
      </c>
      <c r="U130" s="166">
        <v>0</v>
      </c>
      <c r="V130" s="142">
        <f t="shared" si="5"/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142">
        <f t="shared" si="91"/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142">
        <f t="shared" si="105"/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142">
        <f t="shared" si="106"/>
        <v>0</v>
      </c>
      <c r="BV130" s="142"/>
      <c r="CI130" s="142"/>
      <c r="CV130" s="142"/>
      <c r="DI130" s="142"/>
      <c r="DV130" s="142"/>
      <c r="EI130" s="142"/>
      <c r="EK130" s="168">
        <f t="shared" si="108"/>
        <v>0</v>
      </c>
      <c r="EQ130" s="169"/>
    </row>
    <row r="131" spans="1:147" ht="15.75" hidden="1" outlineLevel="1" x14ac:dyDescent="0.25">
      <c r="A131" s="2">
        <v>72</v>
      </c>
      <c r="B131" s="86"/>
      <c r="C131" s="86"/>
      <c r="E131" s="141"/>
      <c r="F131" s="84"/>
      <c r="J131" s="166">
        <v>0</v>
      </c>
      <c r="K131" s="166">
        <v>0</v>
      </c>
      <c r="L131" s="166">
        <v>0</v>
      </c>
      <c r="M131" s="166">
        <v>0</v>
      </c>
      <c r="N131" s="166">
        <v>0</v>
      </c>
      <c r="O131" s="166">
        <v>0</v>
      </c>
      <c r="P131" s="166">
        <v>0</v>
      </c>
      <c r="Q131" s="166">
        <v>0</v>
      </c>
      <c r="R131" s="166">
        <v>0</v>
      </c>
      <c r="S131" s="166">
        <v>0</v>
      </c>
      <c r="T131" s="166">
        <v>0</v>
      </c>
      <c r="U131" s="166">
        <v>0</v>
      </c>
      <c r="V131" s="142">
        <f t="shared" si="5"/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142">
        <f t="shared" si="91"/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142">
        <f t="shared" si="105"/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142">
        <f t="shared" si="106"/>
        <v>0</v>
      </c>
      <c r="BV131" s="142"/>
      <c r="CI131" s="142"/>
      <c r="CV131" s="142"/>
      <c r="DI131" s="142"/>
      <c r="DV131" s="142"/>
      <c r="EI131" s="142"/>
      <c r="EK131" s="168">
        <f t="shared" si="108"/>
        <v>0</v>
      </c>
      <c r="EQ131" s="169"/>
    </row>
    <row r="132" spans="1:147" ht="15.75" hidden="1" outlineLevel="1" x14ac:dyDescent="0.25">
      <c r="A132" s="2">
        <v>73</v>
      </c>
      <c r="B132" s="86"/>
      <c r="C132" s="86"/>
      <c r="E132" s="141"/>
      <c r="F132" s="84"/>
      <c r="J132" s="166">
        <v>0</v>
      </c>
      <c r="K132" s="166">
        <v>0</v>
      </c>
      <c r="L132" s="166">
        <v>0</v>
      </c>
      <c r="M132" s="166">
        <v>0</v>
      </c>
      <c r="N132" s="166">
        <v>0</v>
      </c>
      <c r="O132" s="166">
        <v>0</v>
      </c>
      <c r="P132" s="166">
        <v>0</v>
      </c>
      <c r="Q132" s="166">
        <v>0</v>
      </c>
      <c r="R132" s="166">
        <v>0</v>
      </c>
      <c r="S132" s="166">
        <v>0</v>
      </c>
      <c r="T132" s="166">
        <v>0</v>
      </c>
      <c r="U132" s="166">
        <v>0</v>
      </c>
      <c r="V132" s="142">
        <f t="shared" si="5"/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142">
        <f t="shared" si="91"/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142">
        <f t="shared" si="105"/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142">
        <f t="shared" si="106"/>
        <v>0</v>
      </c>
      <c r="BV132" s="142"/>
      <c r="CI132" s="142"/>
      <c r="CV132" s="142"/>
      <c r="DI132" s="142"/>
      <c r="DV132" s="142"/>
      <c r="EI132" s="142"/>
      <c r="EK132" s="168">
        <f t="shared" si="108"/>
        <v>0</v>
      </c>
      <c r="EQ132" s="169"/>
    </row>
    <row r="133" spans="1:147" ht="15.75" hidden="1" outlineLevel="1" x14ac:dyDescent="0.25">
      <c r="A133" s="2">
        <v>74</v>
      </c>
      <c r="B133" s="86"/>
      <c r="C133" s="86"/>
      <c r="E133" s="141"/>
      <c r="F133" s="84"/>
      <c r="J133" s="166">
        <v>0</v>
      </c>
      <c r="K133" s="166">
        <v>0</v>
      </c>
      <c r="L133" s="166">
        <v>0</v>
      </c>
      <c r="M133" s="166">
        <v>0</v>
      </c>
      <c r="N133" s="166">
        <v>0</v>
      </c>
      <c r="O133" s="166">
        <v>0</v>
      </c>
      <c r="P133" s="166">
        <v>0</v>
      </c>
      <c r="Q133" s="166">
        <v>0</v>
      </c>
      <c r="R133" s="166">
        <v>0</v>
      </c>
      <c r="S133" s="166">
        <v>0</v>
      </c>
      <c r="T133" s="166">
        <v>0</v>
      </c>
      <c r="U133" s="166">
        <v>0</v>
      </c>
      <c r="V133" s="142">
        <f t="shared" si="5"/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142">
        <f t="shared" si="91"/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142">
        <f t="shared" si="105"/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142">
        <f t="shared" si="106"/>
        <v>0</v>
      </c>
      <c r="BV133" s="142"/>
      <c r="CI133" s="142"/>
      <c r="CV133" s="142"/>
      <c r="DI133" s="142"/>
      <c r="DV133" s="142"/>
      <c r="EI133" s="142"/>
      <c r="EK133" s="168">
        <f t="shared" si="108"/>
        <v>0</v>
      </c>
      <c r="EQ133" s="169"/>
    </row>
    <row r="134" spans="1:147" ht="15.75" hidden="1" outlineLevel="1" x14ac:dyDescent="0.25">
      <c r="A134" s="2">
        <v>75</v>
      </c>
      <c r="B134" s="86"/>
      <c r="C134" s="86"/>
      <c r="E134" s="141"/>
      <c r="F134" s="84"/>
      <c r="J134" s="166">
        <v>0</v>
      </c>
      <c r="K134" s="166">
        <v>0</v>
      </c>
      <c r="L134" s="166">
        <v>0</v>
      </c>
      <c r="M134" s="166">
        <v>0</v>
      </c>
      <c r="N134" s="166">
        <v>0</v>
      </c>
      <c r="O134" s="166">
        <v>0</v>
      </c>
      <c r="P134" s="166">
        <v>0</v>
      </c>
      <c r="Q134" s="166">
        <v>0</v>
      </c>
      <c r="R134" s="166">
        <v>0</v>
      </c>
      <c r="S134" s="166">
        <v>0</v>
      </c>
      <c r="T134" s="166">
        <v>0</v>
      </c>
      <c r="U134" s="166">
        <v>0</v>
      </c>
      <c r="V134" s="142">
        <f t="shared" si="5"/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142">
        <f t="shared" si="91"/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142">
        <f t="shared" si="105"/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142">
        <f t="shared" si="106"/>
        <v>0</v>
      </c>
      <c r="BV134" s="142"/>
      <c r="CI134" s="142"/>
      <c r="CV134" s="142"/>
      <c r="DI134" s="142"/>
      <c r="DV134" s="142"/>
      <c r="EI134" s="142"/>
      <c r="EK134" s="168">
        <f t="shared" si="108"/>
        <v>0</v>
      </c>
      <c r="EQ134" s="169"/>
    </row>
    <row r="135" spans="1:147" ht="15.75" hidden="1" outlineLevel="1" x14ac:dyDescent="0.25">
      <c r="A135" s="2">
        <v>76</v>
      </c>
      <c r="B135" s="86"/>
      <c r="C135" s="86"/>
      <c r="E135" s="141"/>
      <c r="F135" s="84"/>
      <c r="J135" s="166">
        <v>0</v>
      </c>
      <c r="K135" s="166">
        <v>0</v>
      </c>
      <c r="L135" s="166">
        <v>0</v>
      </c>
      <c r="M135" s="166">
        <v>0</v>
      </c>
      <c r="N135" s="166">
        <v>0</v>
      </c>
      <c r="O135" s="166">
        <v>0</v>
      </c>
      <c r="P135" s="166">
        <v>0</v>
      </c>
      <c r="Q135" s="166">
        <v>0</v>
      </c>
      <c r="R135" s="166">
        <v>0</v>
      </c>
      <c r="S135" s="166">
        <v>0</v>
      </c>
      <c r="T135" s="166">
        <v>0</v>
      </c>
      <c r="U135" s="166">
        <v>0</v>
      </c>
      <c r="V135" s="142">
        <f t="shared" si="5"/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142">
        <f t="shared" si="91"/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142">
        <f t="shared" si="105"/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142">
        <f t="shared" si="106"/>
        <v>0</v>
      </c>
      <c r="BV135" s="142"/>
      <c r="CI135" s="142"/>
      <c r="CV135" s="142"/>
      <c r="DI135" s="142"/>
      <c r="DV135" s="142"/>
      <c r="EI135" s="142"/>
      <c r="EK135" s="168">
        <f t="shared" si="108"/>
        <v>0</v>
      </c>
      <c r="EQ135" s="169"/>
    </row>
    <row r="136" spans="1:147" ht="15.75" hidden="1" outlineLevel="1" x14ac:dyDescent="0.25">
      <c r="A136" s="2">
        <v>77</v>
      </c>
      <c r="B136" s="86"/>
      <c r="C136" s="86"/>
      <c r="E136" s="141"/>
      <c r="F136" s="84"/>
      <c r="J136" s="166">
        <v>0</v>
      </c>
      <c r="K136" s="166">
        <v>0</v>
      </c>
      <c r="L136" s="166">
        <v>0</v>
      </c>
      <c r="M136" s="166">
        <v>0</v>
      </c>
      <c r="N136" s="166">
        <v>0</v>
      </c>
      <c r="O136" s="166">
        <v>0</v>
      </c>
      <c r="P136" s="166">
        <v>0</v>
      </c>
      <c r="Q136" s="166">
        <v>0</v>
      </c>
      <c r="R136" s="166">
        <v>0</v>
      </c>
      <c r="S136" s="166">
        <v>0</v>
      </c>
      <c r="T136" s="166">
        <v>0</v>
      </c>
      <c r="U136" s="166">
        <v>0</v>
      </c>
      <c r="V136" s="142">
        <f t="shared" si="5"/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142">
        <f t="shared" si="91"/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142">
        <f t="shared" si="105"/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142">
        <f t="shared" si="106"/>
        <v>0</v>
      </c>
      <c r="BV136" s="142"/>
      <c r="CI136" s="142"/>
      <c r="CV136" s="142"/>
      <c r="DI136" s="142"/>
      <c r="DV136" s="142"/>
      <c r="EI136" s="142"/>
      <c r="EK136" s="168">
        <f t="shared" si="108"/>
        <v>0</v>
      </c>
      <c r="EQ136" s="169"/>
    </row>
    <row r="137" spans="1:147" ht="15.75" hidden="1" outlineLevel="1" x14ac:dyDescent="0.25">
      <c r="A137" s="2">
        <v>78</v>
      </c>
      <c r="B137" s="86"/>
      <c r="C137" s="86"/>
      <c r="E137" s="141"/>
      <c r="F137" s="84"/>
      <c r="J137" s="166">
        <v>0</v>
      </c>
      <c r="K137" s="166">
        <v>0</v>
      </c>
      <c r="L137" s="166">
        <v>0</v>
      </c>
      <c r="M137" s="166">
        <v>0</v>
      </c>
      <c r="N137" s="166">
        <v>0</v>
      </c>
      <c r="O137" s="166">
        <v>0</v>
      </c>
      <c r="P137" s="166">
        <v>0</v>
      </c>
      <c r="Q137" s="166">
        <v>0</v>
      </c>
      <c r="R137" s="166">
        <v>0</v>
      </c>
      <c r="S137" s="166">
        <v>0</v>
      </c>
      <c r="T137" s="166">
        <v>0</v>
      </c>
      <c r="U137" s="166">
        <v>0</v>
      </c>
      <c r="V137" s="142">
        <f t="shared" si="5"/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142">
        <f t="shared" si="91"/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142">
        <f t="shared" si="105"/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142">
        <f t="shared" si="106"/>
        <v>0</v>
      </c>
      <c r="BV137" s="142"/>
      <c r="CI137" s="142"/>
      <c r="CV137" s="142"/>
      <c r="DI137" s="142"/>
      <c r="DV137" s="142"/>
      <c r="EI137" s="142"/>
      <c r="EK137" s="168">
        <f t="shared" si="108"/>
        <v>0</v>
      </c>
      <c r="EQ137" s="169"/>
    </row>
    <row r="138" spans="1:147" ht="15.75" hidden="1" outlineLevel="1" x14ac:dyDescent="0.25">
      <c r="A138" s="2">
        <v>79</v>
      </c>
      <c r="B138" s="86"/>
      <c r="C138" s="86"/>
      <c r="E138" s="141"/>
      <c r="F138" s="84"/>
      <c r="J138" s="166">
        <v>0</v>
      </c>
      <c r="K138" s="166">
        <v>0</v>
      </c>
      <c r="L138" s="166">
        <v>0</v>
      </c>
      <c r="M138" s="166">
        <v>0</v>
      </c>
      <c r="N138" s="166">
        <v>0</v>
      </c>
      <c r="O138" s="166">
        <v>0</v>
      </c>
      <c r="P138" s="166">
        <v>0</v>
      </c>
      <c r="Q138" s="166">
        <v>0</v>
      </c>
      <c r="R138" s="166">
        <v>0</v>
      </c>
      <c r="S138" s="166">
        <v>0</v>
      </c>
      <c r="T138" s="166">
        <v>0</v>
      </c>
      <c r="U138" s="166">
        <v>0</v>
      </c>
      <c r="V138" s="142">
        <f t="shared" si="5"/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142">
        <f t="shared" si="91"/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142">
        <f t="shared" si="105"/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142">
        <f t="shared" si="106"/>
        <v>0</v>
      </c>
      <c r="BV138" s="142"/>
      <c r="CI138" s="142"/>
      <c r="CV138" s="142"/>
      <c r="DI138" s="142"/>
      <c r="DV138" s="142"/>
      <c r="EI138" s="142"/>
      <c r="EK138" s="168">
        <f t="shared" si="108"/>
        <v>0</v>
      </c>
      <c r="EQ138" s="169"/>
    </row>
    <row r="139" spans="1:147" ht="15.75" hidden="1" outlineLevel="1" x14ac:dyDescent="0.25">
      <c r="A139" s="2">
        <v>80</v>
      </c>
      <c r="B139" s="86"/>
      <c r="C139" s="86"/>
      <c r="E139" s="141"/>
      <c r="F139" s="84"/>
      <c r="J139" s="166">
        <v>0</v>
      </c>
      <c r="K139" s="166">
        <v>0</v>
      </c>
      <c r="L139" s="166">
        <v>0</v>
      </c>
      <c r="M139" s="166">
        <v>0</v>
      </c>
      <c r="N139" s="166">
        <v>0</v>
      </c>
      <c r="O139" s="166">
        <v>0</v>
      </c>
      <c r="P139" s="166">
        <v>0</v>
      </c>
      <c r="Q139" s="166">
        <v>0</v>
      </c>
      <c r="R139" s="166">
        <v>0</v>
      </c>
      <c r="S139" s="166">
        <v>0</v>
      </c>
      <c r="T139" s="166">
        <v>0</v>
      </c>
      <c r="U139" s="166">
        <v>0</v>
      </c>
      <c r="V139" s="142">
        <f t="shared" si="5"/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142">
        <f t="shared" ref="AI139:AI192" si="109">SUM(W139:AH139)</f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142">
        <f t="shared" si="105"/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142">
        <f t="shared" si="106"/>
        <v>0</v>
      </c>
      <c r="BV139" s="142"/>
      <c r="CI139" s="142"/>
      <c r="CV139" s="142"/>
      <c r="DI139" s="142"/>
      <c r="DV139" s="142"/>
      <c r="EI139" s="142"/>
      <c r="EK139" s="168">
        <f t="shared" si="108"/>
        <v>0</v>
      </c>
      <c r="EQ139" s="169"/>
    </row>
    <row r="140" spans="1:147" ht="15.75" hidden="1" outlineLevel="1" x14ac:dyDescent="0.25">
      <c r="A140" s="2">
        <v>81</v>
      </c>
      <c r="B140" s="86"/>
      <c r="C140" s="86"/>
      <c r="E140" s="141"/>
      <c r="F140" s="84"/>
      <c r="J140" s="166">
        <v>0</v>
      </c>
      <c r="K140" s="166">
        <v>0</v>
      </c>
      <c r="L140" s="166">
        <v>0</v>
      </c>
      <c r="M140" s="166">
        <v>0</v>
      </c>
      <c r="N140" s="166">
        <v>0</v>
      </c>
      <c r="O140" s="166">
        <v>0</v>
      </c>
      <c r="P140" s="166">
        <v>0</v>
      </c>
      <c r="Q140" s="166">
        <v>0</v>
      </c>
      <c r="R140" s="166">
        <v>0</v>
      </c>
      <c r="S140" s="166">
        <v>0</v>
      </c>
      <c r="T140" s="166">
        <v>0</v>
      </c>
      <c r="U140" s="166">
        <v>0</v>
      </c>
      <c r="V140" s="142">
        <f t="shared" si="5"/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142">
        <f t="shared" si="109"/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142">
        <f t="shared" si="105"/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142">
        <f t="shared" si="106"/>
        <v>0</v>
      </c>
      <c r="BV140" s="142"/>
      <c r="CI140" s="142"/>
      <c r="CV140" s="142"/>
      <c r="DI140" s="142"/>
      <c r="DV140" s="142"/>
      <c r="EI140" s="142"/>
      <c r="EK140" s="168">
        <f t="shared" si="108"/>
        <v>0</v>
      </c>
      <c r="EQ140" s="169"/>
    </row>
    <row r="141" spans="1:147" ht="15.75" hidden="1" outlineLevel="1" x14ac:dyDescent="0.25">
      <c r="A141" s="2">
        <v>82</v>
      </c>
      <c r="B141" s="86"/>
      <c r="C141" s="86"/>
      <c r="E141" s="141"/>
      <c r="F141" s="84"/>
      <c r="J141" s="166">
        <v>0</v>
      </c>
      <c r="K141" s="166">
        <v>0</v>
      </c>
      <c r="L141" s="166">
        <v>0</v>
      </c>
      <c r="M141" s="166">
        <v>0</v>
      </c>
      <c r="N141" s="166">
        <v>0</v>
      </c>
      <c r="O141" s="166">
        <v>0</v>
      </c>
      <c r="P141" s="166">
        <v>0</v>
      </c>
      <c r="Q141" s="166">
        <v>0</v>
      </c>
      <c r="R141" s="166">
        <v>0</v>
      </c>
      <c r="S141" s="166">
        <v>0</v>
      </c>
      <c r="T141" s="166">
        <v>0</v>
      </c>
      <c r="U141" s="166">
        <v>0</v>
      </c>
      <c r="V141" s="142">
        <f t="shared" si="5"/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142">
        <f t="shared" si="109"/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142">
        <f t="shared" si="105"/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142">
        <f t="shared" si="106"/>
        <v>0</v>
      </c>
      <c r="BV141" s="142"/>
      <c r="CI141" s="142"/>
      <c r="CV141" s="142"/>
      <c r="DI141" s="142"/>
      <c r="DV141" s="142"/>
      <c r="EI141" s="142"/>
      <c r="EK141" s="168">
        <f t="shared" si="108"/>
        <v>0</v>
      </c>
      <c r="EQ141" s="169"/>
    </row>
    <row r="142" spans="1:147" ht="15.75" hidden="1" outlineLevel="1" x14ac:dyDescent="0.25">
      <c r="A142" s="2">
        <v>83</v>
      </c>
      <c r="B142" s="86"/>
      <c r="C142" s="86"/>
      <c r="E142" s="141"/>
      <c r="F142" s="84"/>
      <c r="J142" s="166">
        <v>0</v>
      </c>
      <c r="K142" s="166">
        <v>0</v>
      </c>
      <c r="L142" s="166">
        <v>0</v>
      </c>
      <c r="M142" s="166">
        <v>0</v>
      </c>
      <c r="N142" s="166">
        <v>0</v>
      </c>
      <c r="O142" s="166">
        <v>0</v>
      </c>
      <c r="P142" s="166">
        <v>0</v>
      </c>
      <c r="Q142" s="166">
        <v>0</v>
      </c>
      <c r="R142" s="166">
        <v>0</v>
      </c>
      <c r="S142" s="166">
        <v>0</v>
      </c>
      <c r="T142" s="166">
        <v>0</v>
      </c>
      <c r="U142" s="166">
        <v>0</v>
      </c>
      <c r="V142" s="142">
        <f t="shared" si="5"/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142">
        <f t="shared" si="109"/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142">
        <f t="shared" si="105"/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142">
        <f t="shared" si="106"/>
        <v>0</v>
      </c>
      <c r="BV142" s="142"/>
      <c r="CI142" s="142"/>
      <c r="CV142" s="142"/>
      <c r="DI142" s="142"/>
      <c r="DV142" s="142"/>
      <c r="EI142" s="142"/>
      <c r="EK142" s="168">
        <f t="shared" si="108"/>
        <v>0</v>
      </c>
      <c r="EQ142" s="169"/>
    </row>
    <row r="143" spans="1:147" ht="15.75" hidden="1" outlineLevel="1" x14ac:dyDescent="0.25">
      <c r="A143" s="2">
        <v>84</v>
      </c>
      <c r="B143" s="86"/>
      <c r="C143" s="86"/>
      <c r="E143" s="141"/>
      <c r="F143" s="84"/>
      <c r="J143" s="166">
        <v>0</v>
      </c>
      <c r="K143" s="166">
        <v>0</v>
      </c>
      <c r="L143" s="166">
        <v>0</v>
      </c>
      <c r="M143" s="166">
        <v>0</v>
      </c>
      <c r="N143" s="166">
        <v>0</v>
      </c>
      <c r="O143" s="166">
        <v>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66">
        <v>0</v>
      </c>
      <c r="V143" s="142">
        <f t="shared" si="5"/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142">
        <f t="shared" si="109"/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142">
        <f t="shared" si="105"/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142">
        <f t="shared" si="106"/>
        <v>0</v>
      </c>
      <c r="BV143" s="142"/>
      <c r="CI143" s="142"/>
      <c r="CV143" s="142"/>
      <c r="DI143" s="142"/>
      <c r="DV143" s="142"/>
      <c r="EI143" s="142"/>
      <c r="EK143" s="168">
        <f t="shared" si="108"/>
        <v>0</v>
      </c>
      <c r="EQ143" s="169"/>
    </row>
    <row r="144" spans="1:147" ht="15.75" hidden="1" outlineLevel="1" x14ac:dyDescent="0.25">
      <c r="A144" s="2">
        <v>85</v>
      </c>
      <c r="B144" s="86"/>
      <c r="C144" s="86"/>
      <c r="E144" s="141"/>
      <c r="F144" s="84"/>
      <c r="J144" s="166">
        <v>0</v>
      </c>
      <c r="K144" s="166">
        <v>0</v>
      </c>
      <c r="L144" s="166">
        <v>0</v>
      </c>
      <c r="M144" s="166">
        <v>0</v>
      </c>
      <c r="N144" s="166">
        <v>0</v>
      </c>
      <c r="O144" s="166">
        <v>0</v>
      </c>
      <c r="P144" s="166">
        <v>0</v>
      </c>
      <c r="Q144" s="166">
        <v>0</v>
      </c>
      <c r="R144" s="166">
        <v>0</v>
      </c>
      <c r="S144" s="166">
        <v>0</v>
      </c>
      <c r="T144" s="166">
        <v>0</v>
      </c>
      <c r="U144" s="166">
        <v>0</v>
      </c>
      <c r="V144" s="142">
        <f t="shared" si="5"/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142">
        <f t="shared" si="109"/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142">
        <f t="shared" si="105"/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142">
        <f t="shared" si="106"/>
        <v>0</v>
      </c>
      <c r="BV144" s="142"/>
      <c r="CI144" s="142"/>
      <c r="CV144" s="142"/>
      <c r="DI144" s="142"/>
      <c r="DV144" s="142"/>
      <c r="EI144" s="142"/>
      <c r="EK144" s="168">
        <f t="shared" si="108"/>
        <v>0</v>
      </c>
      <c r="EQ144" s="169"/>
    </row>
    <row r="145" spans="1:147" ht="15.75" hidden="1" outlineLevel="1" x14ac:dyDescent="0.25">
      <c r="A145" s="2">
        <v>86</v>
      </c>
      <c r="B145" s="86"/>
      <c r="C145" s="86"/>
      <c r="E145" s="141"/>
      <c r="F145" s="84"/>
      <c r="J145" s="166">
        <v>0</v>
      </c>
      <c r="K145" s="166">
        <v>0</v>
      </c>
      <c r="L145" s="166">
        <v>0</v>
      </c>
      <c r="M145" s="166">
        <v>0</v>
      </c>
      <c r="N145" s="166">
        <v>0</v>
      </c>
      <c r="O145" s="166">
        <v>0</v>
      </c>
      <c r="P145" s="166">
        <v>0</v>
      </c>
      <c r="Q145" s="166">
        <v>0</v>
      </c>
      <c r="R145" s="166">
        <v>0</v>
      </c>
      <c r="S145" s="166">
        <v>0</v>
      </c>
      <c r="T145" s="166">
        <v>0</v>
      </c>
      <c r="U145" s="166">
        <v>0</v>
      </c>
      <c r="V145" s="142">
        <f t="shared" si="5"/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142">
        <f t="shared" si="109"/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142">
        <f t="shared" si="105"/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142">
        <f t="shared" si="106"/>
        <v>0</v>
      </c>
      <c r="BV145" s="142"/>
      <c r="CI145" s="142"/>
      <c r="CV145" s="142"/>
      <c r="DI145" s="142"/>
      <c r="DV145" s="142"/>
      <c r="EI145" s="142"/>
      <c r="EK145" s="168">
        <f t="shared" si="108"/>
        <v>0</v>
      </c>
      <c r="EQ145" s="169"/>
    </row>
    <row r="146" spans="1:147" ht="15.75" hidden="1" outlineLevel="1" x14ac:dyDescent="0.25">
      <c r="A146" s="2">
        <v>87</v>
      </c>
      <c r="B146" s="86"/>
      <c r="C146" s="86"/>
      <c r="E146" s="141"/>
      <c r="F146" s="84"/>
      <c r="J146" s="166">
        <v>0</v>
      </c>
      <c r="K146" s="166">
        <v>0</v>
      </c>
      <c r="L146" s="166">
        <v>0</v>
      </c>
      <c r="M146" s="166">
        <v>0</v>
      </c>
      <c r="N146" s="166">
        <v>0</v>
      </c>
      <c r="O146" s="166">
        <v>0</v>
      </c>
      <c r="P146" s="166">
        <v>0</v>
      </c>
      <c r="Q146" s="166">
        <v>0</v>
      </c>
      <c r="R146" s="166">
        <v>0</v>
      </c>
      <c r="S146" s="166">
        <v>0</v>
      </c>
      <c r="T146" s="166">
        <v>0</v>
      </c>
      <c r="U146" s="166">
        <v>0</v>
      </c>
      <c r="V146" s="142">
        <f t="shared" si="5"/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142">
        <f t="shared" si="109"/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142">
        <f t="shared" si="105"/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142">
        <f t="shared" si="106"/>
        <v>0</v>
      </c>
      <c r="BV146" s="142"/>
      <c r="CI146" s="142"/>
      <c r="CV146" s="142"/>
      <c r="DI146" s="142"/>
      <c r="DV146" s="142"/>
      <c r="EI146" s="142"/>
      <c r="EK146" s="168">
        <f t="shared" si="108"/>
        <v>0</v>
      </c>
      <c r="EQ146" s="169"/>
    </row>
    <row r="147" spans="1:147" ht="15.75" hidden="1" outlineLevel="1" x14ac:dyDescent="0.25">
      <c r="A147" s="2">
        <v>88</v>
      </c>
      <c r="B147" s="86"/>
      <c r="C147" s="86"/>
      <c r="E147" s="141"/>
      <c r="F147" s="84"/>
      <c r="J147" s="166">
        <v>0</v>
      </c>
      <c r="K147" s="166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6">
        <v>0</v>
      </c>
      <c r="V147" s="142">
        <f t="shared" si="5"/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142">
        <f t="shared" si="109"/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142">
        <f t="shared" si="105"/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142">
        <f t="shared" si="106"/>
        <v>0</v>
      </c>
      <c r="BV147" s="142"/>
      <c r="CI147" s="142"/>
      <c r="CV147" s="142"/>
      <c r="DI147" s="142"/>
      <c r="DV147" s="142"/>
      <c r="EI147" s="142"/>
      <c r="EK147" s="168">
        <f t="shared" si="108"/>
        <v>0</v>
      </c>
      <c r="EQ147" s="169"/>
    </row>
    <row r="148" spans="1:147" ht="15.75" hidden="1" outlineLevel="1" x14ac:dyDescent="0.25">
      <c r="A148" s="2">
        <v>89</v>
      </c>
      <c r="B148" s="86"/>
      <c r="C148" s="86"/>
      <c r="E148" s="141"/>
      <c r="F148" s="84"/>
      <c r="J148" s="166">
        <v>0</v>
      </c>
      <c r="K148" s="166">
        <v>0</v>
      </c>
      <c r="L148" s="166">
        <v>0</v>
      </c>
      <c r="M148" s="166">
        <v>0</v>
      </c>
      <c r="N148" s="166">
        <v>0</v>
      </c>
      <c r="O148" s="166">
        <v>0</v>
      </c>
      <c r="P148" s="166">
        <v>0</v>
      </c>
      <c r="Q148" s="166">
        <v>0</v>
      </c>
      <c r="R148" s="166">
        <v>0</v>
      </c>
      <c r="S148" s="166">
        <v>0</v>
      </c>
      <c r="T148" s="166">
        <v>0</v>
      </c>
      <c r="U148" s="166">
        <v>0</v>
      </c>
      <c r="V148" s="142">
        <f t="shared" si="5"/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142">
        <f t="shared" si="109"/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142">
        <f t="shared" si="105"/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142">
        <f t="shared" si="106"/>
        <v>0</v>
      </c>
      <c r="BV148" s="142"/>
      <c r="CI148" s="142"/>
      <c r="CV148" s="142"/>
      <c r="DI148" s="142"/>
      <c r="DV148" s="142"/>
      <c r="EI148" s="142"/>
      <c r="EK148" s="168">
        <f t="shared" si="108"/>
        <v>0</v>
      </c>
      <c r="EQ148" s="169"/>
    </row>
    <row r="149" spans="1:147" ht="15.75" hidden="1" outlineLevel="1" x14ac:dyDescent="0.25">
      <c r="A149" s="2">
        <v>90</v>
      </c>
      <c r="B149" s="86"/>
      <c r="C149" s="86"/>
      <c r="E149" s="141"/>
      <c r="F149" s="84"/>
      <c r="J149" s="166">
        <v>0</v>
      </c>
      <c r="K149" s="166">
        <v>0</v>
      </c>
      <c r="L149" s="166">
        <v>0</v>
      </c>
      <c r="M149" s="166">
        <v>0</v>
      </c>
      <c r="N149" s="166">
        <v>0</v>
      </c>
      <c r="O149" s="166">
        <v>0</v>
      </c>
      <c r="P149" s="166">
        <v>0</v>
      </c>
      <c r="Q149" s="166">
        <v>0</v>
      </c>
      <c r="R149" s="166">
        <v>0</v>
      </c>
      <c r="S149" s="166">
        <v>0</v>
      </c>
      <c r="T149" s="166">
        <v>0</v>
      </c>
      <c r="U149" s="166">
        <v>0</v>
      </c>
      <c r="V149" s="142">
        <f t="shared" si="5"/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142">
        <f t="shared" si="109"/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142">
        <f t="shared" si="105"/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142">
        <f t="shared" si="106"/>
        <v>0</v>
      </c>
      <c r="BV149" s="142"/>
      <c r="CI149" s="142"/>
      <c r="CV149" s="142"/>
      <c r="DI149" s="142"/>
      <c r="DV149" s="142"/>
      <c r="EI149" s="142"/>
      <c r="EK149" s="168">
        <f t="shared" si="108"/>
        <v>0</v>
      </c>
      <c r="EQ149" s="169"/>
    </row>
    <row r="150" spans="1:147" ht="15.75" hidden="1" outlineLevel="1" x14ac:dyDescent="0.25">
      <c r="A150" s="2">
        <v>91</v>
      </c>
      <c r="B150" s="86"/>
      <c r="C150" s="86"/>
      <c r="E150" s="141"/>
      <c r="F150" s="84"/>
      <c r="J150" s="166">
        <v>0</v>
      </c>
      <c r="K150" s="166">
        <v>0</v>
      </c>
      <c r="L150" s="166">
        <v>0</v>
      </c>
      <c r="M150" s="166">
        <v>0</v>
      </c>
      <c r="N150" s="166">
        <v>0</v>
      </c>
      <c r="O150" s="166">
        <v>0</v>
      </c>
      <c r="P150" s="166">
        <v>0</v>
      </c>
      <c r="Q150" s="166">
        <v>0</v>
      </c>
      <c r="R150" s="166">
        <v>0</v>
      </c>
      <c r="S150" s="166">
        <v>0</v>
      </c>
      <c r="T150" s="166">
        <v>0</v>
      </c>
      <c r="U150" s="166">
        <v>0</v>
      </c>
      <c r="V150" s="142">
        <f t="shared" si="5"/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142">
        <f t="shared" si="109"/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142">
        <f t="shared" si="105"/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142">
        <f t="shared" si="106"/>
        <v>0</v>
      </c>
      <c r="BV150" s="142"/>
      <c r="CI150" s="142"/>
      <c r="CV150" s="142"/>
      <c r="DI150" s="142"/>
      <c r="DV150" s="142"/>
      <c r="EI150" s="142"/>
      <c r="EK150" s="168">
        <f t="shared" si="108"/>
        <v>0</v>
      </c>
      <c r="EQ150" s="169"/>
    </row>
    <row r="151" spans="1:147" ht="15.75" hidden="1" outlineLevel="1" x14ac:dyDescent="0.25">
      <c r="A151" s="2">
        <v>92</v>
      </c>
      <c r="B151" s="86"/>
      <c r="C151" s="86"/>
      <c r="E151" s="141"/>
      <c r="F151" s="84"/>
      <c r="J151" s="166">
        <v>0</v>
      </c>
      <c r="K151" s="166">
        <v>0</v>
      </c>
      <c r="L151" s="166">
        <v>0</v>
      </c>
      <c r="M151" s="166">
        <v>0</v>
      </c>
      <c r="N151" s="166">
        <v>0</v>
      </c>
      <c r="O151" s="166">
        <v>0</v>
      </c>
      <c r="P151" s="166">
        <v>0</v>
      </c>
      <c r="Q151" s="166">
        <v>0</v>
      </c>
      <c r="R151" s="166">
        <v>0</v>
      </c>
      <c r="S151" s="166">
        <v>0</v>
      </c>
      <c r="T151" s="166">
        <v>0</v>
      </c>
      <c r="U151" s="166">
        <v>0</v>
      </c>
      <c r="V151" s="142">
        <f t="shared" si="5"/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142">
        <f t="shared" si="109"/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142">
        <f t="shared" si="105"/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142">
        <f t="shared" si="106"/>
        <v>0</v>
      </c>
      <c r="BV151" s="142"/>
      <c r="CI151" s="142"/>
      <c r="CV151" s="142"/>
      <c r="DI151" s="142"/>
      <c r="DV151" s="142"/>
      <c r="EI151" s="142"/>
      <c r="EK151" s="168">
        <f t="shared" si="108"/>
        <v>0</v>
      </c>
      <c r="EQ151" s="169"/>
    </row>
    <row r="152" spans="1:147" ht="15.75" hidden="1" outlineLevel="1" x14ac:dyDescent="0.25">
      <c r="A152" s="2">
        <v>93</v>
      </c>
      <c r="B152" s="86"/>
      <c r="C152" s="86"/>
      <c r="E152" s="141"/>
      <c r="F152" s="84"/>
      <c r="J152" s="166">
        <v>0</v>
      </c>
      <c r="K152" s="166">
        <v>0</v>
      </c>
      <c r="L152" s="166">
        <v>0</v>
      </c>
      <c r="M152" s="166">
        <v>0</v>
      </c>
      <c r="N152" s="166">
        <v>0</v>
      </c>
      <c r="O152" s="166">
        <v>0</v>
      </c>
      <c r="P152" s="166">
        <v>0</v>
      </c>
      <c r="Q152" s="166">
        <v>0</v>
      </c>
      <c r="R152" s="166">
        <v>0</v>
      </c>
      <c r="S152" s="166">
        <v>0</v>
      </c>
      <c r="T152" s="166">
        <v>0</v>
      </c>
      <c r="U152" s="166">
        <v>0</v>
      </c>
      <c r="V152" s="142">
        <f t="shared" si="5"/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142">
        <f t="shared" si="109"/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142">
        <f t="shared" si="105"/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142">
        <f t="shared" si="106"/>
        <v>0</v>
      </c>
      <c r="BV152" s="142"/>
      <c r="CI152" s="142"/>
      <c r="CV152" s="142"/>
      <c r="DI152" s="142"/>
      <c r="DV152" s="142"/>
      <c r="EI152" s="142"/>
      <c r="EK152" s="168">
        <f t="shared" si="108"/>
        <v>0</v>
      </c>
      <c r="EQ152" s="169"/>
    </row>
    <row r="153" spans="1:147" ht="15.75" hidden="1" outlineLevel="1" x14ac:dyDescent="0.25">
      <c r="A153" s="2">
        <v>94</v>
      </c>
      <c r="B153" s="86"/>
      <c r="C153" s="86"/>
      <c r="E153" s="141"/>
      <c r="F153" s="84"/>
      <c r="J153" s="166">
        <v>0</v>
      </c>
      <c r="K153" s="166">
        <v>0</v>
      </c>
      <c r="L153" s="166">
        <v>0</v>
      </c>
      <c r="M153" s="166">
        <v>0</v>
      </c>
      <c r="N153" s="166">
        <v>0</v>
      </c>
      <c r="O153" s="166">
        <v>0</v>
      </c>
      <c r="P153" s="166">
        <v>0</v>
      </c>
      <c r="Q153" s="166">
        <v>0</v>
      </c>
      <c r="R153" s="166">
        <v>0</v>
      </c>
      <c r="S153" s="166">
        <v>0</v>
      </c>
      <c r="T153" s="166">
        <v>0</v>
      </c>
      <c r="U153" s="166">
        <v>0</v>
      </c>
      <c r="V153" s="142">
        <f t="shared" si="5"/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142">
        <f t="shared" si="109"/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142">
        <f t="shared" si="105"/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142">
        <f t="shared" si="106"/>
        <v>0</v>
      </c>
      <c r="BV153" s="142"/>
      <c r="CI153" s="142"/>
      <c r="CV153" s="142"/>
      <c r="DI153" s="142"/>
      <c r="DV153" s="142"/>
      <c r="EI153" s="142"/>
      <c r="EK153" s="168">
        <f t="shared" si="108"/>
        <v>0</v>
      </c>
      <c r="EQ153" s="169"/>
    </row>
    <row r="154" spans="1:147" ht="15.75" hidden="1" outlineLevel="1" x14ac:dyDescent="0.25">
      <c r="A154" s="2">
        <v>95</v>
      </c>
      <c r="B154" s="86"/>
      <c r="C154" s="86"/>
      <c r="E154" s="141"/>
      <c r="F154" s="84"/>
      <c r="J154" s="166">
        <v>0</v>
      </c>
      <c r="K154" s="166">
        <v>0</v>
      </c>
      <c r="L154" s="166">
        <v>0</v>
      </c>
      <c r="M154" s="166">
        <v>0</v>
      </c>
      <c r="N154" s="166">
        <v>0</v>
      </c>
      <c r="O154" s="166">
        <v>0</v>
      </c>
      <c r="P154" s="166">
        <v>0</v>
      </c>
      <c r="Q154" s="166">
        <v>0</v>
      </c>
      <c r="R154" s="166">
        <v>0</v>
      </c>
      <c r="S154" s="166">
        <v>0</v>
      </c>
      <c r="T154" s="166">
        <v>0</v>
      </c>
      <c r="U154" s="166">
        <v>0</v>
      </c>
      <c r="V154" s="142">
        <f t="shared" si="5"/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142">
        <f t="shared" si="109"/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142">
        <f t="shared" si="105"/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142">
        <f t="shared" si="106"/>
        <v>0</v>
      </c>
      <c r="BV154" s="142"/>
      <c r="CI154" s="142"/>
      <c r="CV154" s="142"/>
      <c r="DI154" s="142"/>
      <c r="DV154" s="142"/>
      <c r="EI154" s="142"/>
      <c r="EK154" s="168">
        <f t="shared" si="108"/>
        <v>0</v>
      </c>
      <c r="EQ154" s="169"/>
    </row>
    <row r="155" spans="1:147" ht="15.75" hidden="1" outlineLevel="1" x14ac:dyDescent="0.25">
      <c r="A155" s="2">
        <v>96</v>
      </c>
      <c r="B155" s="86"/>
      <c r="C155" s="86"/>
      <c r="E155" s="141"/>
      <c r="F155" s="84"/>
      <c r="J155" s="166">
        <v>0</v>
      </c>
      <c r="K155" s="166">
        <v>0</v>
      </c>
      <c r="L155" s="166">
        <v>0</v>
      </c>
      <c r="M155" s="166">
        <v>0</v>
      </c>
      <c r="N155" s="166">
        <v>0</v>
      </c>
      <c r="O155" s="166">
        <v>0</v>
      </c>
      <c r="P155" s="166">
        <v>0</v>
      </c>
      <c r="Q155" s="166">
        <v>0</v>
      </c>
      <c r="R155" s="166">
        <v>0</v>
      </c>
      <c r="S155" s="166">
        <v>0</v>
      </c>
      <c r="T155" s="166">
        <v>0</v>
      </c>
      <c r="U155" s="166">
        <v>0</v>
      </c>
      <c r="V155" s="142">
        <f t="shared" si="5"/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142">
        <f t="shared" si="109"/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142">
        <f t="shared" si="105"/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142">
        <f t="shared" si="106"/>
        <v>0</v>
      </c>
      <c r="BV155" s="142"/>
      <c r="CI155" s="142"/>
      <c r="CV155" s="142"/>
      <c r="DI155" s="142"/>
      <c r="DV155" s="142"/>
      <c r="EI155" s="142"/>
      <c r="EK155" s="168">
        <f t="shared" si="108"/>
        <v>0</v>
      </c>
      <c r="EQ155" s="169"/>
    </row>
    <row r="156" spans="1:147" ht="15.75" hidden="1" outlineLevel="1" x14ac:dyDescent="0.25">
      <c r="A156" s="2">
        <v>97</v>
      </c>
      <c r="B156" s="86"/>
      <c r="C156" s="86"/>
      <c r="E156" s="141"/>
      <c r="F156" s="84"/>
      <c r="J156" s="166">
        <v>0</v>
      </c>
      <c r="K156" s="166">
        <v>0</v>
      </c>
      <c r="L156" s="166">
        <v>0</v>
      </c>
      <c r="M156" s="166">
        <v>0</v>
      </c>
      <c r="N156" s="166">
        <v>0</v>
      </c>
      <c r="O156" s="166">
        <v>0</v>
      </c>
      <c r="P156" s="166">
        <v>0</v>
      </c>
      <c r="Q156" s="166">
        <v>0</v>
      </c>
      <c r="R156" s="166">
        <v>0</v>
      </c>
      <c r="S156" s="166">
        <v>0</v>
      </c>
      <c r="T156" s="166">
        <v>0</v>
      </c>
      <c r="U156" s="166">
        <v>0</v>
      </c>
      <c r="V156" s="142">
        <f t="shared" si="5"/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142">
        <f t="shared" si="109"/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142">
        <f t="shared" ref="AV156:AV194" si="110">SUM(AJ156:AU156)</f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142">
        <f t="shared" ref="BI156:BI194" si="111">SUM(AW156:BH156)</f>
        <v>0</v>
      </c>
      <c r="BV156" s="142"/>
      <c r="CI156" s="142"/>
      <c r="CV156" s="142"/>
      <c r="DI156" s="142"/>
      <c r="DV156" s="142"/>
      <c r="EI156" s="142"/>
      <c r="EK156" s="168">
        <f t="shared" si="108"/>
        <v>0</v>
      </c>
      <c r="EQ156" s="169"/>
    </row>
    <row r="157" spans="1:147" ht="15.75" hidden="1" outlineLevel="1" x14ac:dyDescent="0.25">
      <c r="A157" s="2">
        <v>98</v>
      </c>
      <c r="B157" s="86"/>
      <c r="C157" s="86"/>
      <c r="E157" s="141"/>
      <c r="F157" s="84"/>
      <c r="J157" s="166">
        <v>0</v>
      </c>
      <c r="K157" s="166">
        <v>0</v>
      </c>
      <c r="L157" s="166">
        <v>0</v>
      </c>
      <c r="M157" s="166">
        <v>0</v>
      </c>
      <c r="N157" s="166">
        <v>0</v>
      </c>
      <c r="O157" s="166">
        <v>0</v>
      </c>
      <c r="P157" s="166">
        <v>0</v>
      </c>
      <c r="Q157" s="166">
        <v>0</v>
      </c>
      <c r="R157" s="166">
        <v>0</v>
      </c>
      <c r="S157" s="166">
        <v>0</v>
      </c>
      <c r="T157" s="166">
        <v>0</v>
      </c>
      <c r="U157" s="166">
        <v>0</v>
      </c>
      <c r="V157" s="142">
        <f t="shared" si="5"/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142">
        <f t="shared" si="109"/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142">
        <f t="shared" si="110"/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142">
        <f t="shared" si="111"/>
        <v>0</v>
      </c>
      <c r="BV157" s="142"/>
      <c r="CI157" s="142"/>
      <c r="CV157" s="142"/>
      <c r="DI157" s="142"/>
      <c r="DV157" s="142"/>
      <c r="EI157" s="142"/>
      <c r="EK157" s="168">
        <f t="shared" ref="EK157:EK194" si="112">$V157+SUMIFS($W157:$AH157,$W$3:$AH$3,"&lt;="&amp;$EL$2)</f>
        <v>0</v>
      </c>
      <c r="EQ157" s="169"/>
    </row>
    <row r="158" spans="1:147" ht="15.75" hidden="1" outlineLevel="1" x14ac:dyDescent="0.25">
      <c r="A158" s="2">
        <v>99</v>
      </c>
      <c r="B158" s="86"/>
      <c r="C158" s="86"/>
      <c r="E158" s="141"/>
      <c r="F158" s="84"/>
      <c r="J158" s="166">
        <v>0</v>
      </c>
      <c r="K158" s="166">
        <v>0</v>
      </c>
      <c r="L158" s="166">
        <v>0</v>
      </c>
      <c r="M158" s="166">
        <v>0</v>
      </c>
      <c r="N158" s="166">
        <v>0</v>
      </c>
      <c r="O158" s="166">
        <v>0</v>
      </c>
      <c r="P158" s="166">
        <v>0</v>
      </c>
      <c r="Q158" s="166">
        <v>0</v>
      </c>
      <c r="R158" s="166">
        <v>0</v>
      </c>
      <c r="S158" s="166">
        <v>0</v>
      </c>
      <c r="T158" s="166">
        <v>0</v>
      </c>
      <c r="U158" s="166">
        <v>0</v>
      </c>
      <c r="V158" s="142">
        <f t="shared" si="5"/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142">
        <f t="shared" si="109"/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142">
        <f t="shared" si="110"/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142">
        <f t="shared" si="111"/>
        <v>0</v>
      </c>
      <c r="BV158" s="142"/>
      <c r="CI158" s="142"/>
      <c r="CV158" s="142"/>
      <c r="DI158" s="142"/>
      <c r="DV158" s="142"/>
      <c r="EI158" s="142"/>
      <c r="EK158" s="168">
        <f t="shared" si="112"/>
        <v>0</v>
      </c>
      <c r="EQ158" s="169"/>
    </row>
    <row r="159" spans="1:147" ht="15.75" hidden="1" outlineLevel="1" x14ac:dyDescent="0.25">
      <c r="A159" s="2">
        <v>100</v>
      </c>
      <c r="B159" s="86"/>
      <c r="C159" s="86"/>
      <c r="E159" s="141"/>
      <c r="F159" s="84"/>
      <c r="J159" s="166">
        <v>0</v>
      </c>
      <c r="K159" s="166">
        <v>0</v>
      </c>
      <c r="L159" s="166">
        <v>0</v>
      </c>
      <c r="M159" s="166">
        <v>0</v>
      </c>
      <c r="N159" s="166">
        <v>0</v>
      </c>
      <c r="O159" s="166">
        <v>0</v>
      </c>
      <c r="P159" s="166">
        <v>0</v>
      </c>
      <c r="Q159" s="166">
        <v>0</v>
      </c>
      <c r="R159" s="166">
        <v>0</v>
      </c>
      <c r="S159" s="166">
        <v>0</v>
      </c>
      <c r="T159" s="166">
        <v>0</v>
      </c>
      <c r="U159" s="166">
        <v>0</v>
      </c>
      <c r="V159" s="142">
        <f t="shared" si="5"/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142">
        <f t="shared" si="109"/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142">
        <f t="shared" si="110"/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142">
        <f t="shared" si="111"/>
        <v>0</v>
      </c>
      <c r="BV159" s="142"/>
      <c r="CI159" s="142"/>
      <c r="CV159" s="142"/>
      <c r="DI159" s="142"/>
      <c r="DV159" s="142"/>
      <c r="EI159" s="142"/>
      <c r="EK159" s="168">
        <f t="shared" si="112"/>
        <v>0</v>
      </c>
      <c r="EQ159" s="169"/>
    </row>
    <row r="160" spans="1:147" ht="15.75" hidden="1" outlineLevel="1" x14ac:dyDescent="0.25">
      <c r="A160" s="2">
        <v>101</v>
      </c>
      <c r="B160" s="86"/>
      <c r="C160" s="86"/>
      <c r="E160" s="141"/>
      <c r="F160" s="84"/>
      <c r="J160" s="166">
        <v>0</v>
      </c>
      <c r="K160" s="166">
        <v>0</v>
      </c>
      <c r="L160" s="166">
        <v>0</v>
      </c>
      <c r="M160" s="166">
        <v>0</v>
      </c>
      <c r="N160" s="166">
        <v>0</v>
      </c>
      <c r="O160" s="166">
        <v>0</v>
      </c>
      <c r="P160" s="166">
        <v>0</v>
      </c>
      <c r="Q160" s="166">
        <v>0</v>
      </c>
      <c r="R160" s="166">
        <v>0</v>
      </c>
      <c r="S160" s="166">
        <v>0</v>
      </c>
      <c r="T160" s="166">
        <v>0</v>
      </c>
      <c r="U160" s="166">
        <v>0</v>
      </c>
      <c r="V160" s="142">
        <f t="shared" si="5"/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142">
        <f t="shared" si="109"/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142">
        <f t="shared" si="110"/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142">
        <f t="shared" si="111"/>
        <v>0</v>
      </c>
      <c r="BV160" s="142"/>
      <c r="CI160" s="142"/>
      <c r="CV160" s="142"/>
      <c r="DI160" s="142"/>
      <c r="DV160" s="142"/>
      <c r="EI160" s="142"/>
      <c r="EK160" s="168">
        <f t="shared" si="112"/>
        <v>0</v>
      </c>
      <c r="EQ160" s="169"/>
    </row>
    <row r="161" spans="1:147" ht="15.75" hidden="1" outlineLevel="1" x14ac:dyDescent="0.25">
      <c r="A161" s="2">
        <v>102</v>
      </c>
      <c r="B161" s="86"/>
      <c r="C161" s="86"/>
      <c r="E161" s="141"/>
      <c r="F161" s="84"/>
      <c r="J161" s="166">
        <v>0</v>
      </c>
      <c r="K161" s="166">
        <v>0</v>
      </c>
      <c r="L161" s="166">
        <v>0</v>
      </c>
      <c r="M161" s="166">
        <v>0</v>
      </c>
      <c r="N161" s="166">
        <v>0</v>
      </c>
      <c r="O161" s="166">
        <v>0</v>
      </c>
      <c r="P161" s="166">
        <v>0</v>
      </c>
      <c r="Q161" s="166">
        <v>0</v>
      </c>
      <c r="R161" s="166">
        <v>0</v>
      </c>
      <c r="S161" s="166">
        <v>0</v>
      </c>
      <c r="T161" s="166">
        <v>0</v>
      </c>
      <c r="U161" s="166">
        <v>0</v>
      </c>
      <c r="V161" s="142">
        <f t="shared" si="5"/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142">
        <f t="shared" si="109"/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142">
        <f t="shared" si="110"/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142">
        <f t="shared" si="111"/>
        <v>0</v>
      </c>
      <c r="BV161" s="142"/>
      <c r="CI161" s="142"/>
      <c r="CV161" s="142"/>
      <c r="DI161" s="142"/>
      <c r="DV161" s="142"/>
      <c r="EI161" s="142"/>
      <c r="EK161" s="168">
        <f t="shared" si="112"/>
        <v>0</v>
      </c>
      <c r="EQ161" s="169"/>
    </row>
    <row r="162" spans="1:147" ht="15.75" hidden="1" outlineLevel="1" x14ac:dyDescent="0.25">
      <c r="A162" s="2">
        <v>103</v>
      </c>
      <c r="B162" s="86"/>
      <c r="C162" s="86"/>
      <c r="E162" s="141"/>
      <c r="F162" s="84"/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42">
        <f t="shared" si="5"/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142">
        <f t="shared" si="109"/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142">
        <f t="shared" si="110"/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142">
        <f t="shared" si="111"/>
        <v>0</v>
      </c>
      <c r="BV162" s="142"/>
      <c r="CI162" s="142"/>
      <c r="CV162" s="142"/>
      <c r="DI162" s="142"/>
      <c r="DV162" s="142"/>
      <c r="EI162" s="142"/>
      <c r="EK162" s="168">
        <f t="shared" si="112"/>
        <v>0</v>
      </c>
      <c r="EQ162" s="169"/>
    </row>
    <row r="163" spans="1:147" ht="15.75" hidden="1" outlineLevel="1" x14ac:dyDescent="0.25">
      <c r="A163" s="2">
        <v>104</v>
      </c>
      <c r="B163" s="86"/>
      <c r="C163" s="86"/>
      <c r="E163" s="141"/>
      <c r="F163" s="84"/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42">
        <f t="shared" si="5"/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142">
        <f t="shared" si="109"/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142">
        <f t="shared" si="110"/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142">
        <f t="shared" si="111"/>
        <v>0</v>
      </c>
      <c r="BV163" s="142"/>
      <c r="CI163" s="142"/>
      <c r="CV163" s="142"/>
      <c r="DI163" s="142"/>
      <c r="DV163" s="142"/>
      <c r="EI163" s="142"/>
      <c r="EK163" s="168">
        <f t="shared" si="112"/>
        <v>0</v>
      </c>
      <c r="EQ163" s="169"/>
    </row>
    <row r="164" spans="1:147" ht="15.75" hidden="1" outlineLevel="1" x14ac:dyDescent="0.25">
      <c r="A164" s="2">
        <v>105</v>
      </c>
      <c r="B164" s="86"/>
      <c r="C164" s="86"/>
      <c r="E164" s="141"/>
      <c r="F164" s="84"/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42">
        <f t="shared" si="5"/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142">
        <f t="shared" si="109"/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142">
        <f t="shared" si="110"/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142">
        <f t="shared" si="111"/>
        <v>0</v>
      </c>
      <c r="BV164" s="142"/>
      <c r="CI164" s="142"/>
      <c r="CV164" s="142"/>
      <c r="DI164" s="142"/>
      <c r="DV164" s="142"/>
      <c r="EI164" s="142"/>
      <c r="EK164" s="168">
        <f t="shared" si="112"/>
        <v>0</v>
      </c>
      <c r="EQ164" s="169"/>
    </row>
    <row r="165" spans="1:147" ht="15.75" hidden="1" outlineLevel="1" x14ac:dyDescent="0.25">
      <c r="A165" s="2">
        <v>106</v>
      </c>
      <c r="B165" s="86"/>
      <c r="C165" s="86"/>
      <c r="E165" s="141"/>
      <c r="F165" s="84"/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42">
        <f t="shared" si="5"/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142">
        <f t="shared" si="109"/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142">
        <f t="shared" si="110"/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142">
        <f t="shared" si="111"/>
        <v>0</v>
      </c>
      <c r="BV165" s="142"/>
      <c r="CI165" s="142"/>
      <c r="CV165" s="142"/>
      <c r="DI165" s="142"/>
      <c r="DV165" s="142"/>
      <c r="EI165" s="142"/>
      <c r="EK165" s="168">
        <f t="shared" si="112"/>
        <v>0</v>
      </c>
      <c r="EQ165" s="169"/>
    </row>
    <row r="166" spans="1:147" ht="15.75" hidden="1" outlineLevel="1" x14ac:dyDescent="0.25">
      <c r="A166" s="2">
        <v>107</v>
      </c>
      <c r="B166" s="86"/>
      <c r="C166" s="86"/>
      <c r="E166" s="141"/>
      <c r="F166" s="84"/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42">
        <f t="shared" si="5"/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142">
        <f t="shared" si="109"/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142">
        <f t="shared" si="110"/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142">
        <f t="shared" si="111"/>
        <v>0</v>
      </c>
      <c r="BV166" s="142"/>
      <c r="CI166" s="142"/>
      <c r="CV166" s="142"/>
      <c r="DI166" s="142"/>
      <c r="DV166" s="142"/>
      <c r="EI166" s="142"/>
      <c r="EK166" s="168">
        <f t="shared" si="112"/>
        <v>0</v>
      </c>
      <c r="EQ166" s="169"/>
    </row>
    <row r="167" spans="1:147" ht="15.75" hidden="1" outlineLevel="1" x14ac:dyDescent="0.25">
      <c r="A167" s="2">
        <v>108</v>
      </c>
      <c r="B167" s="86"/>
      <c r="C167" s="86"/>
      <c r="E167" s="141"/>
      <c r="F167" s="84"/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42">
        <f t="shared" si="5"/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142">
        <f t="shared" si="109"/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142">
        <f t="shared" si="110"/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142">
        <f t="shared" si="111"/>
        <v>0</v>
      </c>
      <c r="BV167" s="142"/>
      <c r="CI167" s="142"/>
      <c r="CV167" s="142"/>
      <c r="DI167" s="142"/>
      <c r="DV167" s="142"/>
      <c r="EI167" s="142"/>
      <c r="EK167" s="168">
        <f t="shared" si="112"/>
        <v>0</v>
      </c>
      <c r="EQ167" s="169"/>
    </row>
    <row r="168" spans="1:147" ht="15.75" hidden="1" outlineLevel="1" x14ac:dyDescent="0.25">
      <c r="A168" s="2">
        <v>109</v>
      </c>
      <c r="B168" s="86"/>
      <c r="C168" s="86"/>
      <c r="E168" s="141"/>
      <c r="F168" s="84"/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42">
        <f t="shared" si="5"/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142">
        <f t="shared" si="109"/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142">
        <f t="shared" si="110"/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142">
        <f t="shared" si="111"/>
        <v>0</v>
      </c>
      <c r="BV168" s="142"/>
      <c r="CI168" s="142"/>
      <c r="CV168" s="142"/>
      <c r="DI168" s="142"/>
      <c r="DV168" s="142"/>
      <c r="EI168" s="142"/>
      <c r="EK168" s="168">
        <f t="shared" si="112"/>
        <v>0</v>
      </c>
      <c r="EQ168" s="169"/>
    </row>
    <row r="169" spans="1:147" ht="15.75" hidden="1" outlineLevel="1" x14ac:dyDescent="0.25">
      <c r="A169" s="2">
        <v>110</v>
      </c>
      <c r="B169" s="86"/>
      <c r="C169" s="86"/>
      <c r="E169" s="141"/>
      <c r="F169" s="84"/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42">
        <f t="shared" si="5"/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142">
        <f t="shared" si="109"/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142">
        <f t="shared" si="110"/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142">
        <f t="shared" si="111"/>
        <v>0</v>
      </c>
      <c r="BV169" s="142"/>
      <c r="CI169" s="142"/>
      <c r="CV169" s="142"/>
      <c r="DI169" s="142"/>
      <c r="DV169" s="142"/>
      <c r="EI169" s="142"/>
      <c r="EK169" s="168">
        <f t="shared" si="112"/>
        <v>0</v>
      </c>
      <c r="EQ169" s="169"/>
    </row>
    <row r="170" spans="1:147" ht="15.75" hidden="1" outlineLevel="1" x14ac:dyDescent="0.25">
      <c r="A170" s="2">
        <v>111</v>
      </c>
      <c r="B170" s="86"/>
      <c r="C170" s="86"/>
      <c r="E170" s="141"/>
      <c r="F170" s="84"/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42">
        <f t="shared" si="5"/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142">
        <f t="shared" si="109"/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142">
        <f t="shared" si="110"/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142">
        <f t="shared" si="111"/>
        <v>0</v>
      </c>
      <c r="BV170" s="142"/>
      <c r="CI170" s="142"/>
      <c r="CV170" s="142"/>
      <c r="DI170" s="142"/>
      <c r="DV170" s="142"/>
      <c r="EI170" s="142"/>
      <c r="EK170" s="168">
        <f t="shared" si="112"/>
        <v>0</v>
      </c>
      <c r="EQ170" s="169"/>
    </row>
    <row r="171" spans="1:147" ht="15.75" hidden="1" outlineLevel="1" x14ac:dyDescent="0.25">
      <c r="A171" s="2">
        <v>112</v>
      </c>
      <c r="B171" s="86"/>
      <c r="C171" s="86"/>
      <c r="E171" s="141"/>
      <c r="F171" s="84"/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42">
        <f t="shared" si="5"/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142">
        <f t="shared" si="109"/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142">
        <f t="shared" si="110"/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142">
        <f t="shared" si="111"/>
        <v>0</v>
      </c>
      <c r="BV171" s="142"/>
      <c r="CI171" s="142"/>
      <c r="CV171" s="142"/>
      <c r="DI171" s="142"/>
      <c r="DV171" s="142"/>
      <c r="EI171" s="142"/>
      <c r="EK171" s="168">
        <f t="shared" si="112"/>
        <v>0</v>
      </c>
      <c r="EQ171" s="169"/>
    </row>
    <row r="172" spans="1:147" ht="15.75" hidden="1" outlineLevel="1" x14ac:dyDescent="0.25">
      <c r="A172" s="2">
        <v>113</v>
      </c>
      <c r="B172" s="86"/>
      <c r="C172" s="86"/>
      <c r="E172" s="141"/>
      <c r="F172" s="84"/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42">
        <f t="shared" si="5"/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142">
        <f t="shared" si="109"/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142">
        <f t="shared" si="110"/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142">
        <f t="shared" si="111"/>
        <v>0</v>
      </c>
      <c r="BV172" s="142"/>
      <c r="CI172" s="142"/>
      <c r="CV172" s="142"/>
      <c r="DI172" s="142"/>
      <c r="DV172" s="142"/>
      <c r="EI172" s="142"/>
      <c r="EK172" s="168">
        <f t="shared" si="112"/>
        <v>0</v>
      </c>
      <c r="EQ172" s="169"/>
    </row>
    <row r="173" spans="1:147" ht="15.75" hidden="1" outlineLevel="1" x14ac:dyDescent="0.25">
      <c r="A173" s="2">
        <v>114</v>
      </c>
      <c r="B173" s="86"/>
      <c r="C173" s="86"/>
      <c r="E173" s="141"/>
      <c r="F173" s="84"/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42">
        <f t="shared" si="5"/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142">
        <f t="shared" si="109"/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142">
        <f t="shared" si="110"/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142">
        <f t="shared" si="111"/>
        <v>0</v>
      </c>
      <c r="BV173" s="142"/>
      <c r="CI173" s="142"/>
      <c r="CV173" s="142"/>
      <c r="DI173" s="142"/>
      <c r="DV173" s="142"/>
      <c r="EI173" s="142"/>
      <c r="EK173" s="168">
        <f t="shared" si="112"/>
        <v>0</v>
      </c>
      <c r="EQ173" s="169"/>
    </row>
    <row r="174" spans="1:147" ht="15.75" hidden="1" outlineLevel="1" x14ac:dyDescent="0.25">
      <c r="A174" s="2">
        <v>115</v>
      </c>
      <c r="B174" s="86"/>
      <c r="C174" s="86"/>
      <c r="E174" s="141"/>
      <c r="F174" s="84"/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42">
        <f t="shared" si="5"/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142">
        <f t="shared" si="109"/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142">
        <f t="shared" si="110"/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142">
        <f t="shared" si="111"/>
        <v>0</v>
      </c>
      <c r="BV174" s="142"/>
      <c r="CI174" s="142"/>
      <c r="CV174" s="142"/>
      <c r="DI174" s="142"/>
      <c r="DV174" s="142"/>
      <c r="EI174" s="142"/>
      <c r="EK174" s="168">
        <f t="shared" si="112"/>
        <v>0</v>
      </c>
      <c r="EQ174" s="169"/>
    </row>
    <row r="175" spans="1:147" ht="15.75" hidden="1" outlineLevel="1" x14ac:dyDescent="0.25">
      <c r="A175" s="2">
        <v>116</v>
      </c>
      <c r="B175" s="86"/>
      <c r="C175" s="86"/>
      <c r="E175" s="141"/>
      <c r="F175" s="84"/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42">
        <f t="shared" si="5"/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142">
        <f t="shared" si="109"/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142">
        <f t="shared" si="110"/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142">
        <f t="shared" si="111"/>
        <v>0</v>
      </c>
      <c r="BV175" s="142"/>
      <c r="CI175" s="142"/>
      <c r="CV175" s="142"/>
      <c r="DI175" s="142"/>
      <c r="DV175" s="142"/>
      <c r="EI175" s="142"/>
      <c r="EK175" s="168">
        <f t="shared" si="112"/>
        <v>0</v>
      </c>
      <c r="EQ175" s="169"/>
    </row>
    <row r="176" spans="1:147" ht="15.75" hidden="1" outlineLevel="1" x14ac:dyDescent="0.25">
      <c r="A176" s="2">
        <v>117</v>
      </c>
      <c r="B176" s="86"/>
      <c r="C176" s="86"/>
      <c r="E176" s="141"/>
      <c r="F176" s="84"/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42">
        <f t="shared" si="5"/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142">
        <f t="shared" si="109"/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142">
        <f t="shared" si="110"/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142">
        <f t="shared" si="111"/>
        <v>0</v>
      </c>
      <c r="BV176" s="142"/>
      <c r="CI176" s="142"/>
      <c r="CV176" s="142"/>
      <c r="DI176" s="142"/>
      <c r="DV176" s="142"/>
      <c r="EI176" s="142"/>
      <c r="EK176" s="168">
        <f t="shared" si="112"/>
        <v>0</v>
      </c>
      <c r="EQ176" s="169"/>
    </row>
    <row r="177" spans="1:147" ht="15.75" hidden="1" outlineLevel="1" x14ac:dyDescent="0.25">
      <c r="A177" s="2">
        <v>118</v>
      </c>
      <c r="B177" s="86"/>
      <c r="C177" s="86"/>
      <c r="E177" s="141"/>
      <c r="F177" s="84"/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42">
        <f t="shared" si="5"/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142">
        <f t="shared" si="109"/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142">
        <f t="shared" si="110"/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142">
        <f t="shared" si="111"/>
        <v>0</v>
      </c>
      <c r="BV177" s="142"/>
      <c r="CI177" s="142"/>
      <c r="CV177" s="142"/>
      <c r="DI177" s="142"/>
      <c r="DV177" s="142"/>
      <c r="EI177" s="142"/>
      <c r="EK177" s="168">
        <f t="shared" si="112"/>
        <v>0</v>
      </c>
      <c r="EQ177" s="169"/>
    </row>
    <row r="178" spans="1:147" ht="15.75" hidden="1" outlineLevel="1" x14ac:dyDescent="0.25">
      <c r="A178" s="2">
        <v>119</v>
      </c>
      <c r="B178" s="86"/>
      <c r="C178" s="86"/>
      <c r="E178" s="141"/>
      <c r="F178" s="84"/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42">
        <f t="shared" si="5"/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142">
        <f t="shared" si="109"/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142">
        <f t="shared" si="110"/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142">
        <f t="shared" si="111"/>
        <v>0</v>
      </c>
      <c r="BV178" s="142"/>
      <c r="CI178" s="142"/>
      <c r="CV178" s="142"/>
      <c r="DI178" s="142"/>
      <c r="DV178" s="142"/>
      <c r="EI178" s="142"/>
      <c r="EK178" s="168">
        <f t="shared" si="112"/>
        <v>0</v>
      </c>
      <c r="EQ178" s="169"/>
    </row>
    <row r="179" spans="1:147" ht="15.75" hidden="1" outlineLevel="1" x14ac:dyDescent="0.25">
      <c r="A179" s="2">
        <v>120</v>
      </c>
      <c r="B179" s="86"/>
      <c r="C179" s="86"/>
      <c r="E179" s="141"/>
      <c r="F179" s="84"/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42">
        <f t="shared" si="5"/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142">
        <f t="shared" si="109"/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142">
        <f t="shared" si="110"/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142">
        <f t="shared" si="111"/>
        <v>0</v>
      </c>
      <c r="BV179" s="142"/>
      <c r="CI179" s="142"/>
      <c r="CV179" s="142"/>
      <c r="DI179" s="142"/>
      <c r="DV179" s="142"/>
      <c r="EI179" s="142"/>
      <c r="EK179" s="168">
        <f t="shared" si="112"/>
        <v>0</v>
      </c>
      <c r="EQ179" s="169"/>
    </row>
    <row r="180" spans="1:147" ht="15.75" hidden="1" outlineLevel="1" x14ac:dyDescent="0.25">
      <c r="A180" s="2">
        <v>121</v>
      </c>
      <c r="B180" s="86"/>
      <c r="C180" s="86"/>
      <c r="E180" s="141"/>
      <c r="F180" s="84"/>
      <c r="J180" s="166">
        <v>0</v>
      </c>
      <c r="K180" s="166">
        <v>0</v>
      </c>
      <c r="L180" s="166">
        <v>0</v>
      </c>
      <c r="M180" s="166">
        <v>0</v>
      </c>
      <c r="N180" s="166">
        <v>0</v>
      </c>
      <c r="O180" s="166">
        <v>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66">
        <v>0</v>
      </c>
      <c r="V180" s="142">
        <f t="shared" si="5"/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142">
        <f t="shared" si="109"/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142">
        <f t="shared" si="110"/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142">
        <f t="shared" si="111"/>
        <v>0</v>
      </c>
      <c r="BV180" s="142"/>
      <c r="CI180" s="142"/>
      <c r="CV180" s="142"/>
      <c r="DI180" s="142"/>
      <c r="DV180" s="142"/>
      <c r="EI180" s="142"/>
      <c r="EK180" s="168">
        <f t="shared" si="112"/>
        <v>0</v>
      </c>
      <c r="EQ180" s="169"/>
    </row>
    <row r="181" spans="1:147" ht="15.75" hidden="1" outlineLevel="1" x14ac:dyDescent="0.25">
      <c r="A181" s="2">
        <v>122</v>
      </c>
      <c r="B181" s="86"/>
      <c r="C181" s="86"/>
      <c r="E181" s="141"/>
      <c r="F181" s="84"/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42">
        <f t="shared" si="5"/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142">
        <f t="shared" si="109"/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142">
        <f t="shared" si="110"/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142">
        <f t="shared" si="111"/>
        <v>0</v>
      </c>
      <c r="BV181" s="142"/>
      <c r="CI181" s="142"/>
      <c r="CV181" s="142"/>
      <c r="DI181" s="142"/>
      <c r="DV181" s="142"/>
      <c r="EI181" s="142"/>
      <c r="EK181" s="168">
        <f t="shared" si="112"/>
        <v>0</v>
      </c>
      <c r="EQ181" s="169"/>
    </row>
    <row r="182" spans="1:147" ht="15.75" hidden="1" outlineLevel="1" x14ac:dyDescent="0.25">
      <c r="A182" s="2">
        <v>123</v>
      </c>
      <c r="B182" s="86"/>
      <c r="C182" s="86"/>
      <c r="E182" s="141"/>
      <c r="F182" s="84"/>
      <c r="J182" s="166">
        <v>0</v>
      </c>
      <c r="K182" s="166">
        <v>0</v>
      </c>
      <c r="L182" s="166">
        <v>0</v>
      </c>
      <c r="M182" s="166">
        <v>0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66">
        <v>0</v>
      </c>
      <c r="V182" s="142">
        <f t="shared" si="5"/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142">
        <f t="shared" si="109"/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142">
        <f t="shared" si="110"/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142">
        <f t="shared" si="111"/>
        <v>0</v>
      </c>
      <c r="BV182" s="142"/>
      <c r="CI182" s="142"/>
      <c r="CV182" s="142"/>
      <c r="DI182" s="142"/>
      <c r="DV182" s="142"/>
      <c r="EI182" s="142"/>
      <c r="EK182" s="168">
        <f t="shared" si="112"/>
        <v>0</v>
      </c>
      <c r="EQ182" s="169"/>
    </row>
    <row r="183" spans="1:147" ht="15.75" hidden="1" outlineLevel="1" x14ac:dyDescent="0.25">
      <c r="A183" s="2">
        <v>124</v>
      </c>
      <c r="B183" s="86"/>
      <c r="C183" s="86"/>
      <c r="E183" s="141"/>
      <c r="F183" s="84"/>
      <c r="J183" s="166">
        <v>0</v>
      </c>
      <c r="K183" s="166">
        <v>0</v>
      </c>
      <c r="L183" s="166">
        <v>0</v>
      </c>
      <c r="M183" s="166">
        <v>0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42">
        <f t="shared" si="5"/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142">
        <f t="shared" si="109"/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142">
        <f t="shared" si="110"/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142">
        <f t="shared" si="111"/>
        <v>0</v>
      </c>
      <c r="BV183" s="142"/>
      <c r="CI183" s="142"/>
      <c r="CV183" s="142"/>
      <c r="DI183" s="142"/>
      <c r="DV183" s="142"/>
      <c r="EI183" s="142"/>
      <c r="EK183" s="168">
        <f t="shared" si="112"/>
        <v>0</v>
      </c>
      <c r="EQ183" s="169"/>
    </row>
    <row r="184" spans="1:147" ht="15.75" hidden="1" outlineLevel="1" x14ac:dyDescent="0.25">
      <c r="A184" s="2">
        <v>125</v>
      </c>
      <c r="B184" s="86"/>
      <c r="C184" s="86"/>
      <c r="E184" s="141"/>
      <c r="F184" s="84"/>
      <c r="J184" s="166">
        <v>0</v>
      </c>
      <c r="K184" s="166">
        <v>0</v>
      </c>
      <c r="L184" s="166">
        <v>0</v>
      </c>
      <c r="M184" s="166">
        <v>0</v>
      </c>
      <c r="N184" s="166">
        <v>0</v>
      </c>
      <c r="O184" s="166">
        <v>0</v>
      </c>
      <c r="P184" s="166">
        <v>0</v>
      </c>
      <c r="Q184" s="166">
        <v>0</v>
      </c>
      <c r="R184" s="166">
        <v>0</v>
      </c>
      <c r="S184" s="166">
        <v>0</v>
      </c>
      <c r="T184" s="166">
        <v>0</v>
      </c>
      <c r="U184" s="166">
        <v>0</v>
      </c>
      <c r="V184" s="142">
        <f t="shared" si="5"/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142">
        <f t="shared" si="109"/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142">
        <f t="shared" si="110"/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142">
        <f t="shared" si="111"/>
        <v>0</v>
      </c>
      <c r="BV184" s="142"/>
      <c r="CI184" s="142"/>
      <c r="CV184" s="142"/>
      <c r="DI184" s="142"/>
      <c r="DV184" s="142"/>
      <c r="EI184" s="142"/>
      <c r="EK184" s="168">
        <f t="shared" si="112"/>
        <v>0</v>
      </c>
      <c r="EQ184" s="169"/>
    </row>
    <row r="185" spans="1:147" ht="15.75" hidden="1" outlineLevel="1" x14ac:dyDescent="0.25">
      <c r="A185" s="2">
        <v>126</v>
      </c>
      <c r="B185" s="86"/>
      <c r="C185" s="86"/>
      <c r="E185" s="141"/>
      <c r="F185" s="84"/>
      <c r="J185" s="166">
        <v>0</v>
      </c>
      <c r="K185" s="166">
        <v>0</v>
      </c>
      <c r="L185" s="166">
        <v>0</v>
      </c>
      <c r="M185" s="166">
        <v>0</v>
      </c>
      <c r="N185" s="166">
        <v>0</v>
      </c>
      <c r="O185" s="166">
        <v>0</v>
      </c>
      <c r="P185" s="166">
        <v>0</v>
      </c>
      <c r="Q185" s="166">
        <v>0</v>
      </c>
      <c r="R185" s="166">
        <v>0</v>
      </c>
      <c r="S185" s="166">
        <v>0</v>
      </c>
      <c r="T185" s="166">
        <v>0</v>
      </c>
      <c r="U185" s="166">
        <v>0</v>
      </c>
      <c r="V185" s="142">
        <f t="shared" si="5"/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142">
        <f t="shared" si="109"/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142">
        <f t="shared" si="110"/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142">
        <f t="shared" si="111"/>
        <v>0</v>
      </c>
      <c r="BV185" s="142"/>
      <c r="CI185" s="142"/>
      <c r="CV185" s="142"/>
      <c r="DI185" s="142"/>
      <c r="DV185" s="142"/>
      <c r="EI185" s="142"/>
      <c r="EK185" s="168">
        <f t="shared" si="112"/>
        <v>0</v>
      </c>
      <c r="EQ185" s="169"/>
    </row>
    <row r="186" spans="1:147" ht="15.75" hidden="1" outlineLevel="1" x14ac:dyDescent="0.25">
      <c r="A186" s="2">
        <v>127</v>
      </c>
      <c r="B186" s="86"/>
      <c r="C186" s="86"/>
      <c r="E186" s="141"/>
      <c r="F186" s="84"/>
      <c r="J186" s="166">
        <v>0</v>
      </c>
      <c r="K186" s="166">
        <v>0</v>
      </c>
      <c r="L186" s="166">
        <v>0</v>
      </c>
      <c r="M186" s="166">
        <v>0</v>
      </c>
      <c r="N186" s="166">
        <v>0</v>
      </c>
      <c r="O186" s="166">
        <v>0</v>
      </c>
      <c r="P186" s="166">
        <v>0</v>
      </c>
      <c r="Q186" s="166">
        <v>0</v>
      </c>
      <c r="R186" s="166">
        <v>0</v>
      </c>
      <c r="S186" s="166">
        <v>0</v>
      </c>
      <c r="T186" s="166">
        <v>0</v>
      </c>
      <c r="U186" s="166">
        <v>0</v>
      </c>
      <c r="V186" s="142">
        <f t="shared" si="5"/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142">
        <f t="shared" si="109"/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142">
        <f t="shared" si="110"/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142">
        <f t="shared" si="111"/>
        <v>0</v>
      </c>
      <c r="BV186" s="142"/>
      <c r="CI186" s="142"/>
      <c r="CV186" s="142"/>
      <c r="DI186" s="142"/>
      <c r="DV186" s="142"/>
      <c r="EI186" s="142"/>
      <c r="EK186" s="168">
        <f t="shared" si="112"/>
        <v>0</v>
      </c>
      <c r="EQ186" s="169"/>
    </row>
    <row r="187" spans="1:147" ht="15.75" hidden="1" outlineLevel="1" x14ac:dyDescent="0.25">
      <c r="A187" s="2">
        <v>128</v>
      </c>
      <c r="B187" s="86"/>
      <c r="C187" s="86"/>
      <c r="E187" s="141"/>
      <c r="F187" s="84"/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42">
        <f t="shared" si="5"/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142">
        <f t="shared" si="109"/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142">
        <f t="shared" si="110"/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142">
        <f t="shared" si="111"/>
        <v>0</v>
      </c>
      <c r="BV187" s="142"/>
      <c r="CI187" s="142"/>
      <c r="CV187" s="142"/>
      <c r="DI187" s="142"/>
      <c r="DV187" s="142"/>
      <c r="EI187" s="142"/>
      <c r="EK187" s="168">
        <f t="shared" si="112"/>
        <v>0</v>
      </c>
      <c r="EQ187" s="169"/>
    </row>
    <row r="188" spans="1:147" ht="15.75" hidden="1" outlineLevel="1" x14ac:dyDescent="0.25">
      <c r="A188" s="2">
        <v>129</v>
      </c>
      <c r="B188" s="86"/>
      <c r="C188" s="86"/>
      <c r="E188" s="141"/>
      <c r="F188" s="84"/>
      <c r="J188" s="166">
        <v>0</v>
      </c>
      <c r="K188" s="166">
        <v>0</v>
      </c>
      <c r="L188" s="166">
        <v>0</v>
      </c>
      <c r="M188" s="166">
        <v>0</v>
      </c>
      <c r="N188" s="166">
        <v>0</v>
      </c>
      <c r="O188" s="166">
        <v>0</v>
      </c>
      <c r="P188" s="166">
        <v>0</v>
      </c>
      <c r="Q188" s="166">
        <v>0</v>
      </c>
      <c r="R188" s="166">
        <v>0</v>
      </c>
      <c r="S188" s="166">
        <v>0</v>
      </c>
      <c r="T188" s="166">
        <v>0</v>
      </c>
      <c r="U188" s="166">
        <v>0</v>
      </c>
      <c r="V188" s="142">
        <f t="shared" si="5"/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142">
        <f t="shared" si="109"/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142">
        <f t="shared" si="110"/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142">
        <f t="shared" si="111"/>
        <v>0</v>
      </c>
      <c r="BV188" s="142"/>
      <c r="CI188" s="142"/>
      <c r="CV188" s="142"/>
      <c r="DI188" s="142"/>
      <c r="DV188" s="142"/>
      <c r="EI188" s="142"/>
      <c r="EK188" s="168">
        <f t="shared" si="112"/>
        <v>0</v>
      </c>
      <c r="EQ188" s="169"/>
    </row>
    <row r="189" spans="1:147" ht="15.75" hidden="1" outlineLevel="1" x14ac:dyDescent="0.25">
      <c r="A189" s="2">
        <v>130</v>
      </c>
      <c r="B189" s="86"/>
      <c r="C189" s="86"/>
      <c r="E189" s="141"/>
      <c r="F189" s="84"/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42">
        <f t="shared" si="5"/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142">
        <f t="shared" si="109"/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142">
        <f t="shared" si="110"/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142">
        <f t="shared" si="111"/>
        <v>0</v>
      </c>
      <c r="BV189" s="142"/>
      <c r="CI189" s="142"/>
      <c r="CV189" s="142"/>
      <c r="DI189" s="142"/>
      <c r="DV189" s="142"/>
      <c r="EI189" s="142"/>
      <c r="EK189" s="168">
        <f t="shared" si="112"/>
        <v>0</v>
      </c>
      <c r="EQ189" s="169"/>
    </row>
    <row r="190" spans="1:147" ht="15.75" hidden="1" outlineLevel="1" x14ac:dyDescent="0.25">
      <c r="A190" s="2">
        <v>131</v>
      </c>
      <c r="B190" s="86"/>
      <c r="C190" s="86"/>
      <c r="E190" s="141"/>
      <c r="F190" s="84"/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42">
        <f t="shared" si="5"/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142">
        <f t="shared" si="109"/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142">
        <f t="shared" si="110"/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142">
        <f t="shared" si="111"/>
        <v>0</v>
      </c>
      <c r="BV190" s="142"/>
      <c r="CI190" s="142"/>
      <c r="CV190" s="142"/>
      <c r="DI190" s="142"/>
      <c r="DV190" s="142"/>
      <c r="EI190" s="142"/>
      <c r="EK190" s="168">
        <f t="shared" si="112"/>
        <v>0</v>
      </c>
      <c r="EQ190" s="169"/>
    </row>
    <row r="191" spans="1:147" ht="15.75" hidden="1" outlineLevel="1" x14ac:dyDescent="0.25">
      <c r="A191" s="2">
        <v>132</v>
      </c>
      <c r="B191" s="86"/>
      <c r="C191" s="86"/>
      <c r="E191" s="141"/>
      <c r="F191" s="84"/>
      <c r="J191" s="166">
        <v>0</v>
      </c>
      <c r="K191" s="166">
        <v>0</v>
      </c>
      <c r="L191" s="166">
        <v>0</v>
      </c>
      <c r="M191" s="166">
        <v>0</v>
      </c>
      <c r="N191" s="166">
        <v>0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42">
        <f t="shared" si="5"/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142">
        <f t="shared" si="109"/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142">
        <f t="shared" si="110"/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142">
        <f t="shared" si="111"/>
        <v>0</v>
      </c>
      <c r="BV191" s="142"/>
      <c r="CI191" s="142"/>
      <c r="CV191" s="142"/>
      <c r="DI191" s="142"/>
      <c r="DV191" s="142"/>
      <c r="EI191" s="142"/>
      <c r="EK191" s="168">
        <f t="shared" si="112"/>
        <v>0</v>
      </c>
      <c r="EQ191" s="169"/>
    </row>
    <row r="192" spans="1:147" ht="15.75" hidden="1" outlineLevel="1" x14ac:dyDescent="0.25">
      <c r="A192" s="2">
        <v>133</v>
      </c>
      <c r="B192" s="86"/>
      <c r="C192" s="86"/>
      <c r="E192" s="141"/>
      <c r="F192" s="84"/>
      <c r="J192" s="166">
        <v>0</v>
      </c>
      <c r="K192" s="166">
        <v>0</v>
      </c>
      <c r="L192" s="166">
        <v>0</v>
      </c>
      <c r="M192" s="166">
        <v>0</v>
      </c>
      <c r="N192" s="166">
        <v>0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42">
        <f t="shared" si="5"/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142">
        <f t="shared" si="109"/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142">
        <f t="shared" si="110"/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142">
        <f t="shared" si="111"/>
        <v>0</v>
      </c>
      <c r="BV192" s="142"/>
      <c r="CI192" s="142"/>
      <c r="CV192" s="142"/>
      <c r="DI192" s="142"/>
      <c r="DV192" s="142"/>
      <c r="EI192" s="142"/>
      <c r="EK192" s="168">
        <f t="shared" si="112"/>
        <v>0</v>
      </c>
      <c r="EQ192" s="169"/>
    </row>
    <row r="193" spans="1:147" ht="15.75" hidden="1" x14ac:dyDescent="0.25">
      <c r="A193" s="2" t="s">
        <v>310</v>
      </c>
      <c r="B193" s="2" t="s">
        <v>313</v>
      </c>
      <c r="C193" s="86" t="s">
        <v>314</v>
      </c>
      <c r="D193" s="2" t="s">
        <v>312</v>
      </c>
      <c r="E193" s="141" t="s">
        <v>311</v>
      </c>
      <c r="F193" s="84"/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42">
        <f t="shared" si="5"/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142">
        <f t="shared" ref="AI193" si="113">SUM(W193:AH193)</f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142">
        <f t="shared" si="110"/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142">
        <f t="shared" si="111"/>
        <v>0</v>
      </c>
      <c r="BV193" s="142"/>
      <c r="CI193" s="142"/>
      <c r="CV193" s="142"/>
      <c r="DI193" s="142"/>
      <c r="DV193" s="142"/>
      <c r="EI193" s="142"/>
      <c r="EK193" s="168">
        <f t="shared" si="112"/>
        <v>0</v>
      </c>
      <c r="EQ193" s="169"/>
    </row>
    <row r="194" spans="1:147" hidden="1" x14ac:dyDescent="0.2">
      <c r="A194" s="2" t="s">
        <v>222</v>
      </c>
      <c r="B194" s="2" t="s">
        <v>223</v>
      </c>
      <c r="C194" s="2" t="s">
        <v>224</v>
      </c>
      <c r="D194" s="2" t="s">
        <v>225</v>
      </c>
      <c r="E194" s="141" t="str">
        <f>C194</f>
        <v>SPP FH - 2022B</v>
      </c>
      <c r="F194" s="165"/>
      <c r="G194" s="165"/>
      <c r="H194" s="165"/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42">
        <f t="shared" si="5"/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14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142">
        <f t="shared" si="110"/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142">
        <f t="shared" si="111"/>
        <v>0</v>
      </c>
      <c r="EJ194" s="2">
        <f t="shared" ref="EJ194" si="114">EI194+DV194+DI194+CV194+CI194+BV194+BI194+AV194+AI194+V194</f>
        <v>0</v>
      </c>
      <c r="EK194" s="173">
        <f t="shared" si="112"/>
        <v>0</v>
      </c>
      <c r="EQ194" s="169"/>
    </row>
    <row r="195" spans="1:147" s="1" customFormat="1" ht="15.75" x14ac:dyDescent="0.25">
      <c r="B195" s="1" t="s">
        <v>153</v>
      </c>
      <c r="E195" s="81"/>
      <c r="I195" s="143"/>
      <c r="J195" s="80">
        <f t="shared" ref="J195:AO195" si="115">SUM(J5:J194)</f>
        <v>0</v>
      </c>
      <c r="K195" s="80">
        <f t="shared" si="115"/>
        <v>0</v>
      </c>
      <c r="L195" s="80">
        <f t="shared" si="115"/>
        <v>0</v>
      </c>
      <c r="M195" s="80">
        <f t="shared" si="115"/>
        <v>0</v>
      </c>
      <c r="N195" s="80">
        <f t="shared" si="115"/>
        <v>13652.689999999999</v>
      </c>
      <c r="O195" s="80">
        <f t="shared" si="115"/>
        <v>25482.43</v>
      </c>
      <c r="P195" s="80">
        <f t="shared" si="115"/>
        <v>170760.85</v>
      </c>
      <c r="Q195" s="80">
        <f t="shared" si="115"/>
        <v>373034.43999999989</v>
      </c>
      <c r="R195" s="80">
        <f t="shared" si="115"/>
        <v>766871.54999999993</v>
      </c>
      <c r="S195" s="80">
        <f t="shared" si="115"/>
        <v>634807.35999999975</v>
      </c>
      <c r="T195" s="80">
        <f t="shared" si="115"/>
        <v>1090391.3100000024</v>
      </c>
      <c r="U195" s="80">
        <f t="shared" si="115"/>
        <v>723470.64999999979</v>
      </c>
      <c r="V195" s="80">
        <f t="shared" si="115"/>
        <v>3798471.2800000012</v>
      </c>
      <c r="W195" s="80">
        <f t="shared" si="115"/>
        <v>854598.78999999992</v>
      </c>
      <c r="X195" s="80">
        <f t="shared" si="115"/>
        <v>1127308.57</v>
      </c>
      <c r="Y195" s="80">
        <f t="shared" si="115"/>
        <v>1522905.2000000007</v>
      </c>
      <c r="Z195" s="80">
        <f t="shared" si="115"/>
        <v>1180404.9700000004</v>
      </c>
      <c r="AA195" s="80">
        <f t="shared" si="115"/>
        <v>2063292.5500000003</v>
      </c>
      <c r="AB195" s="80">
        <f t="shared" si="115"/>
        <v>1549081.9499999995</v>
      </c>
      <c r="AC195" s="80">
        <f t="shared" si="115"/>
        <v>801366.7100000002</v>
      </c>
      <c r="AD195" s="80">
        <f t="shared" si="115"/>
        <v>1395966.9000000006</v>
      </c>
      <c r="AE195" s="80">
        <f t="shared" si="115"/>
        <v>1272616.51</v>
      </c>
      <c r="AF195" s="80">
        <f t="shared" si="115"/>
        <v>2118330.19</v>
      </c>
      <c r="AG195" s="80">
        <f t="shared" si="115"/>
        <v>2019456.76</v>
      </c>
      <c r="AH195" s="80">
        <f t="shared" si="115"/>
        <v>1439743.3900000006</v>
      </c>
      <c r="AI195" s="80">
        <f t="shared" si="115"/>
        <v>17345072.490000002</v>
      </c>
      <c r="AJ195" s="80">
        <f t="shared" si="115"/>
        <v>327573.53000000003</v>
      </c>
      <c r="AK195" s="80">
        <f t="shared" si="115"/>
        <v>254486</v>
      </c>
      <c r="AL195" s="80">
        <f t="shared" si="115"/>
        <v>2201678.625</v>
      </c>
      <c r="AM195" s="80">
        <f t="shared" si="115"/>
        <v>4415185.96875</v>
      </c>
      <c r="AN195" s="80">
        <f t="shared" si="115"/>
        <v>2435512.1850000001</v>
      </c>
      <c r="AO195" s="80">
        <f t="shared" si="115"/>
        <v>2567917.3850000002</v>
      </c>
      <c r="AP195" s="80">
        <f t="shared" ref="AP195:BU195" si="116">SUM(AP5:AP194)</f>
        <v>3285690.9400000004</v>
      </c>
      <c r="AQ195" s="80">
        <f t="shared" si="116"/>
        <v>2384825.67</v>
      </c>
      <c r="AR195" s="80">
        <f t="shared" si="116"/>
        <v>2989138.8024999998</v>
      </c>
      <c r="AS195" s="80">
        <f t="shared" si="116"/>
        <v>7971249.3099999996</v>
      </c>
      <c r="AT195" s="80">
        <f t="shared" si="116"/>
        <v>2039399.03</v>
      </c>
      <c r="AU195" s="80">
        <f t="shared" si="116"/>
        <v>1970000</v>
      </c>
      <c r="AV195" s="80">
        <f t="shared" si="116"/>
        <v>32842657.446249995</v>
      </c>
      <c r="AW195" s="80">
        <f t="shared" si="116"/>
        <v>1430000</v>
      </c>
      <c r="AX195" s="80">
        <f t="shared" si="116"/>
        <v>2090000</v>
      </c>
      <c r="AY195" s="80">
        <f t="shared" si="116"/>
        <v>2480000</v>
      </c>
      <c r="AZ195" s="80">
        <f t="shared" si="116"/>
        <v>2900000</v>
      </c>
      <c r="BA195" s="80">
        <f t="shared" si="116"/>
        <v>2900000</v>
      </c>
      <c r="BB195" s="80">
        <f t="shared" si="116"/>
        <v>2823479</v>
      </c>
      <c r="BC195" s="80">
        <f t="shared" ref="BC195:BI195" si="117">SUM(BC5:BC194)</f>
        <v>2578792</v>
      </c>
      <c r="BD195" s="80">
        <f t="shared" si="117"/>
        <v>2832333</v>
      </c>
      <c r="BE195" s="80">
        <f t="shared" si="117"/>
        <v>3272190</v>
      </c>
      <c r="BF195" s="80">
        <f t="shared" si="117"/>
        <v>2732832</v>
      </c>
      <c r="BG195" s="80">
        <f t="shared" si="117"/>
        <v>2645097</v>
      </c>
      <c r="BH195" s="80">
        <f t="shared" si="117"/>
        <v>1430460</v>
      </c>
      <c r="BI195" s="80">
        <f t="shared" si="117"/>
        <v>30115183</v>
      </c>
      <c r="BJ195" s="80">
        <f t="shared" si="116"/>
        <v>0</v>
      </c>
      <c r="BK195" s="80">
        <f t="shared" si="116"/>
        <v>0</v>
      </c>
      <c r="BL195" s="80">
        <f t="shared" si="116"/>
        <v>0</v>
      </c>
      <c r="BM195" s="80">
        <f t="shared" si="116"/>
        <v>0</v>
      </c>
      <c r="BN195" s="80">
        <f t="shared" si="116"/>
        <v>0</v>
      </c>
      <c r="BO195" s="80">
        <f t="shared" si="116"/>
        <v>0</v>
      </c>
      <c r="BP195" s="80">
        <f t="shared" si="116"/>
        <v>0</v>
      </c>
      <c r="BQ195" s="80">
        <f t="shared" si="116"/>
        <v>0</v>
      </c>
      <c r="BR195" s="80">
        <f t="shared" si="116"/>
        <v>0</v>
      </c>
      <c r="BS195" s="80">
        <f t="shared" si="116"/>
        <v>0</v>
      </c>
      <c r="BT195" s="80">
        <f t="shared" si="116"/>
        <v>0</v>
      </c>
      <c r="BU195" s="80">
        <f t="shared" si="116"/>
        <v>0</v>
      </c>
      <c r="BV195" s="80">
        <f t="shared" ref="BV195:DA195" si="118">SUM(BV5:BV194)</f>
        <v>0</v>
      </c>
      <c r="BW195" s="80">
        <f t="shared" si="118"/>
        <v>0</v>
      </c>
      <c r="BX195" s="80">
        <f t="shared" si="118"/>
        <v>0</v>
      </c>
      <c r="BY195" s="80">
        <f t="shared" si="118"/>
        <v>0</v>
      </c>
      <c r="BZ195" s="80">
        <f t="shared" si="118"/>
        <v>0</v>
      </c>
      <c r="CA195" s="80">
        <f t="shared" si="118"/>
        <v>0</v>
      </c>
      <c r="CB195" s="80">
        <f t="shared" si="118"/>
        <v>0</v>
      </c>
      <c r="CC195" s="80">
        <f t="shared" si="118"/>
        <v>0</v>
      </c>
      <c r="CD195" s="80">
        <f t="shared" si="118"/>
        <v>0</v>
      </c>
      <c r="CE195" s="80">
        <f t="shared" si="118"/>
        <v>0</v>
      </c>
      <c r="CF195" s="80">
        <f t="shared" si="118"/>
        <v>0</v>
      </c>
      <c r="CG195" s="80">
        <f t="shared" si="118"/>
        <v>0</v>
      </c>
      <c r="CH195" s="80">
        <f t="shared" si="118"/>
        <v>0</v>
      </c>
      <c r="CI195" s="80">
        <f t="shared" si="118"/>
        <v>0</v>
      </c>
      <c r="CJ195" s="80">
        <f t="shared" si="118"/>
        <v>0</v>
      </c>
      <c r="CK195" s="80">
        <f t="shared" si="118"/>
        <v>0</v>
      </c>
      <c r="CL195" s="80">
        <f t="shared" si="118"/>
        <v>0</v>
      </c>
      <c r="CM195" s="80">
        <f t="shared" si="118"/>
        <v>0</v>
      </c>
      <c r="CN195" s="80">
        <f t="shared" si="118"/>
        <v>0</v>
      </c>
      <c r="CO195" s="80">
        <f t="shared" si="118"/>
        <v>0</v>
      </c>
      <c r="CP195" s="80">
        <f t="shared" si="118"/>
        <v>0</v>
      </c>
      <c r="CQ195" s="80">
        <f t="shared" si="118"/>
        <v>0</v>
      </c>
      <c r="CR195" s="80">
        <f t="shared" si="118"/>
        <v>0</v>
      </c>
      <c r="CS195" s="80">
        <f t="shared" si="118"/>
        <v>0</v>
      </c>
      <c r="CT195" s="80">
        <f t="shared" si="118"/>
        <v>0</v>
      </c>
      <c r="CU195" s="80">
        <f t="shared" si="118"/>
        <v>0</v>
      </c>
      <c r="CV195" s="80">
        <f t="shared" si="118"/>
        <v>0</v>
      </c>
      <c r="CW195" s="80">
        <f t="shared" si="118"/>
        <v>0</v>
      </c>
      <c r="CX195" s="80">
        <f t="shared" si="118"/>
        <v>0</v>
      </c>
      <c r="CY195" s="80">
        <f t="shared" si="118"/>
        <v>0</v>
      </c>
      <c r="CZ195" s="80">
        <f t="shared" si="118"/>
        <v>0</v>
      </c>
      <c r="DA195" s="80">
        <f t="shared" si="118"/>
        <v>0</v>
      </c>
      <c r="DB195" s="80">
        <f t="shared" ref="DB195:EG195" si="119">SUM(DB5:DB194)</f>
        <v>0</v>
      </c>
      <c r="DC195" s="80">
        <f t="shared" si="119"/>
        <v>0</v>
      </c>
      <c r="DD195" s="80">
        <f t="shared" si="119"/>
        <v>0</v>
      </c>
      <c r="DE195" s="80">
        <f t="shared" si="119"/>
        <v>0</v>
      </c>
      <c r="DF195" s="80">
        <f t="shared" si="119"/>
        <v>0</v>
      </c>
      <c r="DG195" s="80">
        <f t="shared" si="119"/>
        <v>0</v>
      </c>
      <c r="DH195" s="80">
        <f t="shared" si="119"/>
        <v>0</v>
      </c>
      <c r="DI195" s="80">
        <f t="shared" si="119"/>
        <v>0</v>
      </c>
      <c r="DJ195" s="80">
        <f t="shared" si="119"/>
        <v>0</v>
      </c>
      <c r="DK195" s="80">
        <f t="shared" si="119"/>
        <v>0</v>
      </c>
      <c r="DL195" s="80">
        <f t="shared" si="119"/>
        <v>0</v>
      </c>
      <c r="DM195" s="80">
        <f t="shared" si="119"/>
        <v>0</v>
      </c>
      <c r="DN195" s="80">
        <f t="shared" si="119"/>
        <v>0</v>
      </c>
      <c r="DO195" s="80">
        <f t="shared" si="119"/>
        <v>0</v>
      </c>
      <c r="DP195" s="80">
        <f t="shared" si="119"/>
        <v>0</v>
      </c>
      <c r="DQ195" s="80">
        <f t="shared" si="119"/>
        <v>0</v>
      </c>
      <c r="DR195" s="80">
        <f t="shared" si="119"/>
        <v>0</v>
      </c>
      <c r="DS195" s="80">
        <f t="shared" si="119"/>
        <v>0</v>
      </c>
      <c r="DT195" s="80">
        <f t="shared" si="119"/>
        <v>0</v>
      </c>
      <c r="DU195" s="80">
        <f t="shared" si="119"/>
        <v>0</v>
      </c>
      <c r="DV195" s="80">
        <f t="shared" si="119"/>
        <v>0</v>
      </c>
      <c r="DW195" s="80">
        <f t="shared" si="119"/>
        <v>0</v>
      </c>
      <c r="DX195" s="80">
        <f t="shared" si="119"/>
        <v>0</v>
      </c>
      <c r="DY195" s="80">
        <f t="shared" si="119"/>
        <v>0</v>
      </c>
      <c r="DZ195" s="80">
        <f t="shared" si="119"/>
        <v>0</v>
      </c>
      <c r="EA195" s="80">
        <f t="shared" si="119"/>
        <v>0</v>
      </c>
      <c r="EB195" s="80">
        <f t="shared" si="119"/>
        <v>0</v>
      </c>
      <c r="EC195" s="80">
        <f t="shared" si="119"/>
        <v>0</v>
      </c>
      <c r="ED195" s="80">
        <f t="shared" si="119"/>
        <v>0</v>
      </c>
      <c r="EE195" s="80">
        <f t="shared" si="119"/>
        <v>0</v>
      </c>
      <c r="EF195" s="80">
        <f t="shared" si="119"/>
        <v>0</v>
      </c>
      <c r="EG195" s="80">
        <f t="shared" si="119"/>
        <v>0</v>
      </c>
      <c r="EH195" s="80">
        <f t="shared" ref="EH195:EJ195" si="120">SUM(EH5:EH194)</f>
        <v>0</v>
      </c>
      <c r="EI195" s="80">
        <f t="shared" si="120"/>
        <v>0</v>
      </c>
      <c r="EJ195" s="80">
        <f t="shared" si="120"/>
        <v>0</v>
      </c>
      <c r="EK195" s="168">
        <f>SUM(EK5:EK194)</f>
        <v>19703800.379999999</v>
      </c>
    </row>
    <row r="196" spans="1:147" x14ac:dyDescent="0.2">
      <c r="E196" s="141"/>
      <c r="J196" s="131"/>
      <c r="K196" s="131"/>
      <c r="L196" s="131"/>
      <c r="M196" s="131"/>
      <c r="N196" s="131"/>
      <c r="O196" s="131"/>
      <c r="P196" s="131"/>
      <c r="Q196" s="131"/>
      <c r="V196" s="145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V196" s="145"/>
      <c r="CI196" s="145"/>
      <c r="CV196" s="145"/>
      <c r="DI196" s="145"/>
      <c r="DV196" s="145"/>
      <c r="EI196" s="145"/>
    </row>
    <row r="197" spans="1:147" ht="15.75" x14ac:dyDescent="0.25">
      <c r="B197" s="163" t="s">
        <v>139</v>
      </c>
      <c r="C197" s="1"/>
      <c r="E197" s="141"/>
      <c r="F197" s="83" t="s">
        <v>145</v>
      </c>
      <c r="G197" s="83" t="s">
        <v>144</v>
      </c>
      <c r="H197" s="83"/>
      <c r="I197" s="144"/>
      <c r="J197" s="144">
        <v>43831</v>
      </c>
      <c r="K197" s="144">
        <v>43862</v>
      </c>
      <c r="L197" s="144">
        <v>43891</v>
      </c>
      <c r="M197" s="144">
        <v>43922</v>
      </c>
      <c r="N197" s="144">
        <v>43952</v>
      </c>
      <c r="O197" s="144">
        <v>43983</v>
      </c>
      <c r="P197" s="144">
        <v>44013</v>
      </c>
      <c r="Q197" s="144">
        <v>44044</v>
      </c>
      <c r="R197" s="144">
        <v>44075</v>
      </c>
      <c r="S197" s="144">
        <v>44105</v>
      </c>
      <c r="T197" s="144">
        <v>44136</v>
      </c>
      <c r="U197" s="144">
        <v>44166</v>
      </c>
      <c r="V197" s="144">
        <v>44197</v>
      </c>
      <c r="W197" s="144">
        <v>44197</v>
      </c>
      <c r="X197" s="144">
        <v>44228</v>
      </c>
      <c r="Y197" s="144">
        <v>44256</v>
      </c>
      <c r="Z197" s="144">
        <v>44287</v>
      </c>
      <c r="AA197" s="144">
        <v>44317</v>
      </c>
      <c r="AB197" s="144">
        <v>44348</v>
      </c>
      <c r="AC197" s="144">
        <v>44378</v>
      </c>
      <c r="AD197" s="144">
        <v>44409</v>
      </c>
      <c r="AE197" s="144">
        <v>44440</v>
      </c>
      <c r="AF197" s="144">
        <v>44470</v>
      </c>
      <c r="AG197" s="144">
        <v>44501</v>
      </c>
      <c r="AH197" s="144">
        <v>44531</v>
      </c>
      <c r="AI197" s="144">
        <v>44562</v>
      </c>
      <c r="AJ197" s="144">
        <v>44562</v>
      </c>
      <c r="AK197" s="144">
        <v>44593</v>
      </c>
      <c r="AL197" s="144">
        <v>44621</v>
      </c>
      <c r="AM197" s="144">
        <v>44652</v>
      </c>
      <c r="AN197" s="144">
        <v>44682</v>
      </c>
      <c r="AO197" s="144">
        <v>44713</v>
      </c>
      <c r="AP197" s="144">
        <v>44743</v>
      </c>
      <c r="AQ197" s="144">
        <v>44774</v>
      </c>
      <c r="AR197" s="144">
        <v>44805</v>
      </c>
      <c r="AS197" s="144">
        <v>44835</v>
      </c>
      <c r="AT197" s="144">
        <v>44866</v>
      </c>
      <c r="AU197" s="144">
        <v>44896</v>
      </c>
      <c r="AV197" s="144">
        <v>44927</v>
      </c>
      <c r="AW197" s="144">
        <v>44927</v>
      </c>
      <c r="AX197" s="144">
        <v>44958</v>
      </c>
      <c r="AY197" s="144">
        <v>44986</v>
      </c>
      <c r="AZ197" s="144">
        <v>45017</v>
      </c>
      <c r="BA197" s="144">
        <v>45047</v>
      </c>
      <c r="BB197" s="144">
        <v>45078</v>
      </c>
      <c r="BC197" s="144">
        <v>45108</v>
      </c>
      <c r="BD197" s="144">
        <v>45139</v>
      </c>
      <c r="BE197" s="144">
        <v>45170</v>
      </c>
      <c r="BF197" s="144">
        <v>45200</v>
      </c>
      <c r="BG197" s="144">
        <v>45231</v>
      </c>
      <c r="BH197" s="144">
        <v>45261</v>
      </c>
      <c r="BI197" s="144">
        <v>45292</v>
      </c>
      <c r="BV197" s="145">
        <f>SUM(BJ195:BU195)-BV195</f>
        <v>0</v>
      </c>
      <c r="CI197" s="145">
        <f>SUM(BW195:CH195)-CI195</f>
        <v>0</v>
      </c>
      <c r="CV197" s="145">
        <f>SUM(CJ195:CU195)-CV195</f>
        <v>0</v>
      </c>
      <c r="DI197" s="145">
        <f>SUM(CW195:DH195)-DI195</f>
        <v>0</v>
      </c>
      <c r="DV197" s="145">
        <f>SUM(DJ195:DU195)-DV195</f>
        <v>0</v>
      </c>
      <c r="EI197" s="145">
        <f>SUM(DW195:EH195)-EI195</f>
        <v>0</v>
      </c>
    </row>
    <row r="198" spans="1:147" s="1" customFormat="1" ht="18" x14ac:dyDescent="0.4">
      <c r="J198" s="140" t="s">
        <v>87</v>
      </c>
      <c r="K198" s="140" t="s">
        <v>88</v>
      </c>
      <c r="L198" s="140" t="s">
        <v>89</v>
      </c>
      <c r="M198" s="140" t="s">
        <v>90</v>
      </c>
      <c r="N198" s="140" t="s">
        <v>48</v>
      </c>
      <c r="O198" s="140" t="s">
        <v>91</v>
      </c>
      <c r="P198" s="140" t="s">
        <v>92</v>
      </c>
      <c r="Q198" s="140" t="s">
        <v>93</v>
      </c>
      <c r="R198" s="140" t="s">
        <v>94</v>
      </c>
      <c r="S198" s="140" t="s">
        <v>95</v>
      </c>
      <c r="T198" s="140" t="s">
        <v>96</v>
      </c>
      <c r="U198" s="140" t="s">
        <v>97</v>
      </c>
      <c r="V198" s="140" t="s">
        <v>4</v>
      </c>
      <c r="W198" s="140" t="s">
        <v>87</v>
      </c>
      <c r="X198" s="140" t="s">
        <v>88</v>
      </c>
      <c r="Y198" s="140" t="s">
        <v>89</v>
      </c>
      <c r="Z198" s="140" t="s">
        <v>90</v>
      </c>
      <c r="AA198" s="140" t="s">
        <v>48</v>
      </c>
      <c r="AB198" s="140" t="s">
        <v>91</v>
      </c>
      <c r="AC198" s="140" t="s">
        <v>92</v>
      </c>
      <c r="AD198" s="140" t="s">
        <v>93</v>
      </c>
      <c r="AE198" s="140" t="s">
        <v>94</v>
      </c>
      <c r="AF198" s="140" t="s">
        <v>95</v>
      </c>
      <c r="AG198" s="140" t="s">
        <v>96</v>
      </c>
      <c r="AH198" s="140" t="s">
        <v>97</v>
      </c>
      <c r="AI198" s="140" t="s">
        <v>4</v>
      </c>
      <c r="AJ198" s="140" t="s">
        <v>87</v>
      </c>
      <c r="AK198" s="140" t="s">
        <v>88</v>
      </c>
      <c r="AL198" s="140" t="s">
        <v>89</v>
      </c>
      <c r="AM198" s="140" t="s">
        <v>90</v>
      </c>
      <c r="AN198" s="140" t="s">
        <v>48</v>
      </c>
      <c r="AO198" s="140" t="s">
        <v>91</v>
      </c>
      <c r="AP198" s="140" t="s">
        <v>92</v>
      </c>
      <c r="AQ198" s="140" t="s">
        <v>93</v>
      </c>
      <c r="AR198" s="140" t="s">
        <v>94</v>
      </c>
      <c r="AS198" s="140" t="s">
        <v>95</v>
      </c>
      <c r="AT198" s="140" t="s">
        <v>96</v>
      </c>
      <c r="AU198" s="140" t="s">
        <v>97</v>
      </c>
      <c r="AV198" s="140" t="s">
        <v>4</v>
      </c>
      <c r="AW198" s="140" t="s">
        <v>87</v>
      </c>
      <c r="AX198" s="140" t="s">
        <v>88</v>
      </c>
      <c r="AY198" s="140" t="s">
        <v>89</v>
      </c>
      <c r="AZ198" s="140" t="s">
        <v>90</v>
      </c>
      <c r="BA198" s="140" t="s">
        <v>48</v>
      </c>
      <c r="BB198" s="140" t="s">
        <v>91</v>
      </c>
      <c r="BC198" s="140" t="s">
        <v>92</v>
      </c>
      <c r="BD198" s="140" t="s">
        <v>93</v>
      </c>
      <c r="BE198" s="140" t="s">
        <v>94</v>
      </c>
      <c r="BF198" s="140" t="s">
        <v>95</v>
      </c>
      <c r="BG198" s="140" t="s">
        <v>96</v>
      </c>
      <c r="BH198" s="140" t="s">
        <v>97</v>
      </c>
      <c r="BI198" s="140" t="s">
        <v>4</v>
      </c>
      <c r="BJ198" s="140" t="s">
        <v>87</v>
      </c>
      <c r="BK198" s="140" t="s">
        <v>88</v>
      </c>
      <c r="BL198" s="140" t="s">
        <v>89</v>
      </c>
      <c r="BM198" s="140" t="s">
        <v>90</v>
      </c>
      <c r="BN198" s="140" t="s">
        <v>48</v>
      </c>
      <c r="BO198" s="140" t="s">
        <v>91</v>
      </c>
      <c r="BP198" s="140" t="s">
        <v>92</v>
      </c>
      <c r="BQ198" s="140" t="s">
        <v>93</v>
      </c>
      <c r="BR198" s="140" t="s">
        <v>94</v>
      </c>
      <c r="BS198" s="140" t="s">
        <v>95</v>
      </c>
      <c r="BT198" s="140" t="s">
        <v>96</v>
      </c>
      <c r="BU198" s="140" t="s">
        <v>97</v>
      </c>
      <c r="BV198" s="140" t="s">
        <v>4</v>
      </c>
      <c r="BW198" s="140" t="s">
        <v>87</v>
      </c>
      <c r="BX198" s="140" t="s">
        <v>88</v>
      </c>
      <c r="BY198" s="140" t="s">
        <v>89</v>
      </c>
      <c r="BZ198" s="140" t="s">
        <v>90</v>
      </c>
      <c r="CA198" s="140" t="s">
        <v>48</v>
      </c>
      <c r="CB198" s="140" t="s">
        <v>91</v>
      </c>
      <c r="CC198" s="140" t="s">
        <v>92</v>
      </c>
      <c r="CD198" s="140" t="s">
        <v>93</v>
      </c>
      <c r="CE198" s="140" t="s">
        <v>94</v>
      </c>
      <c r="CF198" s="140" t="s">
        <v>95</v>
      </c>
      <c r="CG198" s="140" t="s">
        <v>96</v>
      </c>
      <c r="CH198" s="140" t="s">
        <v>97</v>
      </c>
      <c r="CI198" s="140" t="s">
        <v>4</v>
      </c>
      <c r="CJ198" s="140" t="s">
        <v>87</v>
      </c>
      <c r="CK198" s="140" t="s">
        <v>88</v>
      </c>
      <c r="CL198" s="140" t="s">
        <v>89</v>
      </c>
      <c r="CM198" s="140" t="s">
        <v>90</v>
      </c>
      <c r="CN198" s="140" t="s">
        <v>48</v>
      </c>
      <c r="CO198" s="140" t="s">
        <v>91</v>
      </c>
      <c r="CP198" s="140" t="s">
        <v>92</v>
      </c>
      <c r="CQ198" s="140" t="s">
        <v>93</v>
      </c>
      <c r="CR198" s="140" t="s">
        <v>94</v>
      </c>
      <c r="CS198" s="140" t="s">
        <v>95</v>
      </c>
      <c r="CT198" s="140" t="s">
        <v>96</v>
      </c>
      <c r="CU198" s="140" t="s">
        <v>97</v>
      </c>
      <c r="CV198" s="140" t="s">
        <v>4</v>
      </c>
      <c r="CW198" s="140" t="s">
        <v>87</v>
      </c>
      <c r="CX198" s="140" t="s">
        <v>88</v>
      </c>
      <c r="CY198" s="140" t="s">
        <v>89</v>
      </c>
      <c r="CZ198" s="140" t="s">
        <v>90</v>
      </c>
      <c r="DA198" s="140" t="s">
        <v>48</v>
      </c>
      <c r="DB198" s="140" t="s">
        <v>91</v>
      </c>
      <c r="DC198" s="140" t="s">
        <v>92</v>
      </c>
      <c r="DD198" s="140" t="s">
        <v>93</v>
      </c>
      <c r="DE198" s="140" t="s">
        <v>94</v>
      </c>
      <c r="DF198" s="140" t="s">
        <v>95</v>
      </c>
      <c r="DG198" s="140" t="s">
        <v>96</v>
      </c>
      <c r="DH198" s="140" t="s">
        <v>97</v>
      </c>
      <c r="DI198" s="140" t="s">
        <v>4</v>
      </c>
      <c r="DJ198" s="140" t="s">
        <v>87</v>
      </c>
      <c r="DK198" s="140" t="s">
        <v>88</v>
      </c>
      <c r="DL198" s="140" t="s">
        <v>89</v>
      </c>
      <c r="DM198" s="140" t="s">
        <v>90</v>
      </c>
      <c r="DN198" s="140" t="s">
        <v>48</v>
      </c>
      <c r="DO198" s="140" t="s">
        <v>91</v>
      </c>
      <c r="DP198" s="140" t="s">
        <v>92</v>
      </c>
      <c r="DQ198" s="140" t="s">
        <v>93</v>
      </c>
      <c r="DR198" s="140" t="s">
        <v>94</v>
      </c>
      <c r="DS198" s="140" t="s">
        <v>95</v>
      </c>
      <c r="DT198" s="140" t="s">
        <v>96</v>
      </c>
      <c r="DU198" s="140" t="s">
        <v>97</v>
      </c>
      <c r="DV198" s="140" t="s">
        <v>4</v>
      </c>
      <c r="DW198" s="140" t="s">
        <v>87</v>
      </c>
      <c r="DX198" s="140" t="s">
        <v>88</v>
      </c>
      <c r="DY198" s="140" t="s">
        <v>89</v>
      </c>
      <c r="DZ198" s="140" t="s">
        <v>90</v>
      </c>
      <c r="EA198" s="140" t="s">
        <v>48</v>
      </c>
      <c r="EB198" s="140" t="s">
        <v>91</v>
      </c>
      <c r="EC198" s="140" t="s">
        <v>92</v>
      </c>
      <c r="ED198" s="140" t="s">
        <v>93</v>
      </c>
      <c r="EE198" s="140" t="s">
        <v>94</v>
      </c>
      <c r="EF198" s="140" t="s">
        <v>95</v>
      </c>
      <c r="EG198" s="140" t="s">
        <v>96</v>
      </c>
      <c r="EH198" s="140" t="s">
        <v>97</v>
      </c>
      <c r="EI198" s="140" t="s">
        <v>4</v>
      </c>
      <c r="EJ198" s="2"/>
    </row>
    <row r="199" spans="1:147" ht="15.75" outlineLevel="1" x14ac:dyDescent="0.25">
      <c r="A199" s="2">
        <f t="shared" ref="A199:E208" si="121">A5</f>
        <v>1</v>
      </c>
      <c r="B199" s="1" t="str">
        <f t="shared" si="121"/>
        <v>PRE-09580</v>
      </c>
      <c r="C199" s="1" t="str">
        <f t="shared" si="121"/>
        <v>SPP FH - E Winterhaven 13308</v>
      </c>
      <c r="D199" s="2" t="str">
        <f t="shared" si="121"/>
        <v>PRE-09580.1</v>
      </c>
      <c r="E199" s="141" t="str">
        <f t="shared" si="121"/>
        <v>SPP FH - E Winterhaven 13308 - OH Feed</v>
      </c>
      <c r="F199" s="84" t="s">
        <v>551</v>
      </c>
      <c r="G199" s="165"/>
      <c r="H199" s="165"/>
      <c r="I199" s="100"/>
      <c r="J199" s="166">
        <v>0</v>
      </c>
      <c r="K199" s="166">
        <v>0</v>
      </c>
      <c r="L199" s="166">
        <v>0</v>
      </c>
      <c r="M199" s="100">
        <v>0</v>
      </c>
      <c r="N199" s="100">
        <v>0</v>
      </c>
      <c r="O199" s="100">
        <v>0</v>
      </c>
      <c r="P199" s="100">
        <v>0</v>
      </c>
      <c r="Q199" s="100">
        <f>IF($F199&lt;R$197,(IF($F199&gt;Q$197-1,SUM($J5:Q5),Q5)),0)</f>
        <v>0</v>
      </c>
      <c r="R199" s="100">
        <f>IF($F199&lt;S$197,(IF($F199&gt;R$197-1,SUM($J5:R5),R5)),0)</f>
        <v>0</v>
      </c>
      <c r="S199" s="100">
        <f>IF($F199&lt;T$197,(IF($F199&gt;S$197-1,SUM($J5:S5),S5)),0)</f>
        <v>0</v>
      </c>
      <c r="T199" s="100">
        <f>IF($F199&lt;U$197,(IF($F199&gt;T$197-1,SUM($J5:T5),T5)),0)</f>
        <v>0</v>
      </c>
      <c r="U199" s="100">
        <f>IF($F199&lt;V$197,(IF($F199&gt;U$197-1,SUM($J5:U5),U5)),0)</f>
        <v>0</v>
      </c>
      <c r="V199" s="166">
        <f t="shared" ref="V199:V388" si="122">SUM(J199:U199)</f>
        <v>0</v>
      </c>
      <c r="W199" s="166">
        <f>IF($F199&lt;X$197,(IF($F199&gt;W$197-1,SUM($V5,$W5:W5),W5)),0)</f>
        <v>0</v>
      </c>
      <c r="X199" s="166">
        <f>IF($F199&lt;Y$197,(IF($F199&gt;X$197-1,SUM($V5,$W5:X5),X5)),0)</f>
        <v>0</v>
      </c>
      <c r="Y199" s="166">
        <f>IF($F199&lt;Z$197,(IF($F199&gt;Y$197-1,SUM($V5,$W5:Y5),Y5)),0)</f>
        <v>0</v>
      </c>
      <c r="Z199" s="166">
        <f>IF($F199&lt;AA$197,(IF($F199&gt;Z$197-1,SUM($V5,$W5:Z5),Z5)),0)</f>
        <v>0</v>
      </c>
      <c r="AA199" s="166">
        <f>IF($F199&lt;AB$197,(IF($F199&gt;AA$197-1,SUM($V5,$W5:AA5),AA5)),0)</f>
        <v>0</v>
      </c>
      <c r="AB199" s="166">
        <f>IF($F199&lt;AC$197,(IF($F199&gt;AB$197-1,SUM($V5,$W5:AB5),AB5)),0)</f>
        <v>0</v>
      </c>
      <c r="AC199" s="166">
        <f>IF($F199&lt;AD$197,(IF($F199&gt;AC$197-1,SUM($V5,$W5:AC5),AC5)),0)</f>
        <v>0</v>
      </c>
      <c r="AD199" s="166">
        <f>IF($F199&lt;AE$197,(IF($F199&gt;AD$197-1,SUM($V5,$W5:AD5),AD5)),0)</f>
        <v>0</v>
      </c>
      <c r="AE199" s="166">
        <f>IF($F199&lt;AF$197,(IF($F199&gt;AE$197-1,SUM($V5,$W5:AE5),AE5)),0)</f>
        <v>0</v>
      </c>
      <c r="AF199" s="166">
        <f>IF($F199&lt;AG$197,(IF($F199&gt;AF$197-1,SUM($V5,$W5:AF5),AF5)),0)</f>
        <v>0</v>
      </c>
      <c r="AG199" s="166">
        <f>IF($F199&lt;AH$197,(IF($F199&gt;AG$197-1,SUM($V5,$W5:AG5),AG5)),0)</f>
        <v>0</v>
      </c>
      <c r="AH199" s="166">
        <f>IF($F199&lt;AI$197,(IF($F199&gt;AH$197-1,SUM($V5,$W5:AH5),AH5)),0)</f>
        <v>0</v>
      </c>
      <c r="AI199" s="142">
        <f t="shared" ref="AI199:AI283" si="123">SUM(W199:AH199)</f>
        <v>0</v>
      </c>
      <c r="AJ199" s="166">
        <f>IFERROR(IF(VALUE($F199)&lt;AK$197,(IF(VALUE($F199)&gt;AJ$197-1,SUM($V5,$AI5,$AJ5:AJ5),AJ5)),0),0)</f>
        <v>0</v>
      </c>
      <c r="AK199" s="166">
        <f>IFERROR(IF(VALUE($F199)&lt;AL$197,(IF(VALUE($F199)&gt;AK$197-1,SUM($V5,$AI5,$AJ5:AK5),AK5)),0),0)</f>
        <v>0</v>
      </c>
      <c r="AL199" s="166">
        <f>IFERROR(IF(VALUE($F199)&lt;AM$197,(IF(VALUE($F199)&gt;AL$197-1,SUM($V5,$AI5,$AJ5:AL5),AL5)),0),0)</f>
        <v>0</v>
      </c>
      <c r="AM199" s="166">
        <f>IFERROR(IF(VALUE($F199)&lt;AN$197,(IF(VALUE($F199)&gt;AM$197-1,SUM($V5,$AI5,$AJ5:AM5),AM5)),0),0)</f>
        <v>0</v>
      </c>
      <c r="AN199" s="166">
        <f>IFERROR(IF(VALUE($F199)&lt;AO$197,(IF(VALUE($F199)&gt;AN$197-1,SUM($V5,$AI5,$AJ5:AN5),AN5)),0),0)</f>
        <v>0</v>
      </c>
      <c r="AO199" s="166">
        <f>IFERROR(IF(VALUE($F199)&lt;AP$197,(IF(VALUE($F199)&gt;AO$197-1,SUM($V5,$AI5,$AJ5:AO5),AO5)),0),0)</f>
        <v>0</v>
      </c>
      <c r="AP199" s="166">
        <f>IFERROR(IF(VALUE($F199)&lt;AQ$197,(IF(VALUE($F199)&gt;AP$197-1,SUM($V5,$AI5,$AJ5:AP5),AP5)),0),0)</f>
        <v>0</v>
      </c>
      <c r="AQ199" s="166">
        <f>IFERROR(IF(VALUE($F199)&lt;AR$197,(IF(VALUE($F199)&gt;AQ$197-1,SUM($V5,$AI5,$AJ5:AQ5),AQ5)),0),0)</f>
        <v>0</v>
      </c>
      <c r="AR199" s="166">
        <f>IFERROR(IF(VALUE($F199)&lt;AS$197,(IF(VALUE($F199)&gt;AR$197-1,SUM($V5,$AI5,$AJ5:AR5),AR5)),0),0)</f>
        <v>0</v>
      </c>
      <c r="AS199" s="166">
        <f>IFERROR(IF(VALUE($F199)&lt;AT$197,(IF(VALUE($F199)&gt;AS$197-1,SUM($V5,$AI5,$AJ5:AS5),AS5)),0),0)</f>
        <v>0</v>
      </c>
      <c r="AT199" s="166">
        <f>IFERROR(IF(VALUE($F199)&lt;AU$197,(IF(VALUE($F199)&gt;AT$197-1,SUM($V5,$AI5,$AJ5:AT5),AT5)),0),0)</f>
        <v>0</v>
      </c>
      <c r="AU199" s="166">
        <f>IFERROR(IF(VALUE($F199)&lt;AV$197,(IF(VALUE($F199)&gt;AU$197-1,SUM($V5,$AI5,$AJ5:AU5),AU5)),0),0)</f>
        <v>0</v>
      </c>
      <c r="AV199" s="142">
        <f t="shared" ref="AV199:AV283" si="124">SUM(AJ199:AU199)</f>
        <v>0</v>
      </c>
      <c r="AW199" s="166">
        <f>IFERROR(IF(VALUE($F199)&lt;AX$197,(IF(VALUE($F199)&gt;AW$197-1,SUM($V5,$AI5,$AV5,$AW5:AW5),AW5)),0),0)</f>
        <v>0</v>
      </c>
      <c r="AX199" s="166">
        <f>IFERROR(IF(VALUE($F199)&lt;AY$197,(IF(VALUE($F199)&gt;AX$197-1,SUM($V5,$AI5,$AV5,$AW5:AX5),AX5)),0),0)</f>
        <v>0</v>
      </c>
      <c r="AY199" s="166">
        <f>IFERROR(IF(VALUE($F199)&lt;AZ$197,(IF(VALUE($F199)&gt;AY$197-1,SUM($V5,$AI5,$AV5,$AW5:AY5),AY5)),0),0)</f>
        <v>0</v>
      </c>
      <c r="AZ199" s="166">
        <f>IFERROR(IF(VALUE($F199)&lt;BA$197,(IF(VALUE($F199)&gt;AZ$197-1,SUM($V5,$AI5,$AV5,$AW5:AZ5),AZ5)),0),0)</f>
        <v>0</v>
      </c>
      <c r="BA199" s="166">
        <f>IFERROR(IF(VALUE($F199)&lt;BB$197,(IF(VALUE($F199)&gt;BA$197-1,SUM($V5,$AI5,$AV5,$AW5:BA5),BA5)),0),0)</f>
        <v>0</v>
      </c>
      <c r="BB199" s="166">
        <f>IFERROR(IF(VALUE($F199)&lt;BC$197,(IF(VALUE($F199)&gt;BB$197-1,SUM($V5,$AI5,$AV5,$AW5:BB5),BB5)),0),0)</f>
        <v>0</v>
      </c>
      <c r="BC199" s="166">
        <f>IFERROR(IF(VALUE($F199)&lt;BD$197,(IF(VALUE($F199)&gt;BC$197-1,SUM($V5,$AI5,$AV5,$AW5:BC5),BC5)),0),0)</f>
        <v>0</v>
      </c>
      <c r="BD199" s="166">
        <f>IFERROR(IF(VALUE($F199)&lt;BE$197,(IF(VALUE($F199)&gt;BD$197-1,SUM($V5,$AI5,$AV5,$AW5:BD5),BD5)),0),0)</f>
        <v>0</v>
      </c>
      <c r="BE199" s="166">
        <f>IFERROR(IF(VALUE($F199)&lt;BF$197,(IF(VALUE($F199)&gt;BE$197-1,SUM($V5,$AI5,$AV5,$AW5:BE5),BE5)),0),0)</f>
        <v>2713315.9699999997</v>
      </c>
      <c r="BF199" s="166">
        <f>IFERROR(IF(VALUE($F199)&lt;BG$197,(IF(VALUE($F199)&gt;BF$197-1,SUM($V5,$AI5,$AV5,$AW5:BF5),BF5)),0),0)</f>
        <v>0</v>
      </c>
      <c r="BG199" s="166">
        <f>IFERROR(IF(VALUE($F199)&lt;BH$197,(IF(VALUE($F199)&gt;BG$197-1,SUM($V5,$AI5,$AV5,$AW5:BG5),BG5)),0),0)</f>
        <v>0</v>
      </c>
      <c r="BH199" s="166">
        <f>IFERROR(IF(VALUE($F199)&lt;BI$197,(IF(VALUE($F199)&gt;BH$197-1,SUM($V5,$AI5,$AV5,$AW5:BH5),BH5)),0),0)</f>
        <v>0</v>
      </c>
      <c r="BI199" s="142">
        <f t="shared" ref="BI199:BI240" si="125">SUM(AW199:BH199)</f>
        <v>2713315.9699999997</v>
      </c>
      <c r="BV199" s="142"/>
      <c r="CI199" s="142"/>
      <c r="CV199" s="142"/>
      <c r="DI199" s="142"/>
      <c r="DV199" s="142"/>
      <c r="EI199" s="142"/>
    </row>
    <row r="200" spans="1:147" ht="15.75" outlineLevel="1" x14ac:dyDescent="0.25">
      <c r="A200" s="2">
        <f t="shared" si="121"/>
        <v>1</v>
      </c>
      <c r="B200" s="1" t="str">
        <f t="shared" si="121"/>
        <v>PRE-09580</v>
      </c>
      <c r="C200" s="1" t="str">
        <f t="shared" si="121"/>
        <v>SPP FH - E Winterhaven 13308</v>
      </c>
      <c r="D200" s="2" t="str">
        <f t="shared" si="121"/>
        <v>A2769355</v>
      </c>
      <c r="E200" s="141" t="str">
        <f t="shared" si="121"/>
        <v>SPP FH - E Winterhaven 13308 - OCR</v>
      </c>
      <c r="F200" s="84">
        <v>44392</v>
      </c>
      <c r="G200" s="165"/>
      <c r="H200" s="165"/>
      <c r="I200" s="100"/>
      <c r="J200" s="166">
        <v>0</v>
      </c>
      <c r="K200" s="166">
        <v>0</v>
      </c>
      <c r="L200" s="166">
        <v>0</v>
      </c>
      <c r="M200" s="100">
        <v>0</v>
      </c>
      <c r="N200" s="100">
        <v>0</v>
      </c>
      <c r="O200" s="100">
        <v>0</v>
      </c>
      <c r="P200" s="100">
        <v>0</v>
      </c>
      <c r="Q200" s="100">
        <f>IF($F200&lt;R$197,(IF($F200&gt;Q$197-1,SUM($J6:Q6),Q6)),0)</f>
        <v>0</v>
      </c>
      <c r="R200" s="100">
        <f>IF($F200&lt;S$197,(IF($F200&gt;R$197-1,SUM($J6:R6),R6)),0)</f>
        <v>0</v>
      </c>
      <c r="S200" s="100">
        <f>IF($F200&lt;T$197,(IF($F200&gt;S$197-1,SUM($J6:S6),S6)),0)</f>
        <v>0</v>
      </c>
      <c r="T200" s="100">
        <f>IF($F200&lt;U$197,(IF($F200&gt;T$197-1,SUM($J6:T6),T6)),0)</f>
        <v>0</v>
      </c>
      <c r="U200" s="100">
        <f>IF($F200&lt;V$197,(IF($F200&gt;U$197-1,SUM($J6:U6),U6)),0)</f>
        <v>0</v>
      </c>
      <c r="V200" s="166">
        <f t="shared" ref="V200" si="126">SUM(J200:U200)</f>
        <v>0</v>
      </c>
      <c r="W200" s="166">
        <f>IF($F200&lt;X$197,(IF($F200&gt;W$197-1,SUM($V6,$W6:W6),W6)),0)</f>
        <v>0</v>
      </c>
      <c r="X200" s="166">
        <f>IF($F200&lt;Y$197,(IF($F200&gt;X$197-1,SUM($V6,$W6:X6),X6)),0)</f>
        <v>0</v>
      </c>
      <c r="Y200" s="166">
        <f>IF($F200&lt;Z$197,(IF($F200&gt;Y$197-1,SUM($V6,$W6:Y6),Y6)),0)</f>
        <v>0</v>
      </c>
      <c r="Z200" s="166">
        <f>IF($F200&lt;AA$197,(IF($F200&gt;Z$197-1,SUM($V6,$W6:Z6),Z6)),0)</f>
        <v>0</v>
      </c>
      <c r="AA200" s="166">
        <f>IF($F200&lt;AB$197,(IF($F200&gt;AA$197-1,SUM($V6,$W6:AA6),AA6)),0)</f>
        <v>0</v>
      </c>
      <c r="AB200" s="166">
        <f>IF($F200&lt;AC$197,(IF($F200&gt;AB$197-1,SUM($V6,$W6:AB6),AB6)),0)</f>
        <v>0</v>
      </c>
      <c r="AC200" s="166">
        <f>IF($F200&lt;AD$197,(IF($F200&gt;AC$197-1,SUM($V6,$W6:AC6),AC6)),0)</f>
        <v>17051.95</v>
      </c>
      <c r="AD200" s="166">
        <f>IF($F200&lt;AE$197,(IF($F200&gt;AD$197-1,SUM($V6,$W6:AD6),AD6)),0)</f>
        <v>0</v>
      </c>
      <c r="AE200" s="166">
        <f>IF($F200&lt;AF$197,(IF($F200&gt;AE$197-1,SUM($V6,$W6:AE6),AE6)),0)</f>
        <v>0</v>
      </c>
      <c r="AF200" s="166">
        <f>IF($F200&lt;AG$197,(IF($F200&gt;AF$197-1,SUM($V6,$W6:AF6),AF6)),0)</f>
        <v>0</v>
      </c>
      <c r="AG200" s="166">
        <f>IF($F200&lt;AH$197,(IF($F200&gt;AG$197-1,SUM($V6,$W6:AG6),AG6)),0)</f>
        <v>0</v>
      </c>
      <c r="AH200" s="166">
        <f>IF($F200&lt;AI$197,(IF($F200&gt;AH$197-1,SUM($V6,$W6:AH6),AH6)),0)</f>
        <v>0</v>
      </c>
      <c r="AI200" s="142">
        <f t="shared" ref="AI200" si="127">SUM(W200:AH200)</f>
        <v>17051.95</v>
      </c>
      <c r="AJ200" s="166">
        <f>IFERROR(IF(VALUE($F200)&lt;AK$197,(IF(VALUE($F200)&gt;AJ$197-1,SUM($V6,$AI6,$AJ6:AJ6),AJ6)),0),0)</f>
        <v>0</v>
      </c>
      <c r="AK200" s="166">
        <f>IFERROR(IF(VALUE($F200)&lt;AL$197,(IF(VALUE($F200)&gt;AK$197-1,SUM($V6,$AI6,$AJ6:AK6),AK6)),0),0)</f>
        <v>0</v>
      </c>
      <c r="AL200" s="166">
        <f>IFERROR(IF(VALUE($F200)&lt;AM$197,(IF(VALUE($F200)&gt;AL$197-1,SUM($V6,$AI6,$AJ6:AL6),AL6)),0),0)</f>
        <v>0</v>
      </c>
      <c r="AM200" s="166">
        <f>IFERROR(IF(VALUE($F200)&lt;AN$197,(IF(VALUE($F200)&gt;AM$197-1,SUM($V6,$AI6,$AJ6:AM6),AM6)),0),0)</f>
        <v>0</v>
      </c>
      <c r="AN200" s="166">
        <f>IFERROR(IF(VALUE($F200)&lt;AO$197,(IF(VALUE($F200)&gt;AN$197-1,SUM($V6,$AI6,$AJ6:AN6),AN6)),0),0)</f>
        <v>0</v>
      </c>
      <c r="AO200" s="166">
        <f>IFERROR(IF(VALUE($F200)&lt;AP$197,(IF(VALUE($F200)&gt;AO$197-1,SUM($V6,$AI6,$AJ6:AO6),AO6)),0),0)</f>
        <v>0</v>
      </c>
      <c r="AP200" s="166">
        <f>IFERROR(IF(VALUE($F200)&lt;AQ$197,(IF(VALUE($F200)&gt;AP$197-1,SUM($V6,$AI6,$AJ6:AP6),AP6)),0),0)</f>
        <v>0</v>
      </c>
      <c r="AQ200" s="166">
        <f>IFERROR(IF(VALUE($F200)&lt;AR$197,(IF(VALUE($F200)&gt;AQ$197-1,SUM($V6,$AI6,$AJ6:AQ6),AQ6)),0),0)</f>
        <v>0</v>
      </c>
      <c r="AR200" s="166">
        <f>IFERROR(IF(VALUE($F200)&lt;AS$197,(IF(VALUE($F200)&gt;AR$197-1,SUM($V6,$AI6,$AJ6:AR6),AR6)),0),0)</f>
        <v>0</v>
      </c>
      <c r="AS200" s="166">
        <f>IFERROR(IF(VALUE($F200)&lt;AT$197,(IF(VALUE($F200)&gt;AS$197-1,SUM($V6,$AI6,$AJ6:AS6),AS6)),0),0)</f>
        <v>0</v>
      </c>
      <c r="AT200" s="166">
        <f>IFERROR(IF(VALUE($F200)&lt;AU$197,(IF(VALUE($F200)&gt;AT$197-1,SUM($V6,$AI6,$AJ6:AT6),AT6)),0),0)</f>
        <v>0</v>
      </c>
      <c r="AU200" s="166">
        <f>IFERROR(IF(VALUE($F200)&lt;AV$197,(IF(VALUE($F200)&gt;AU$197-1,SUM($V6,$AI6,$AJ6:AU6),AU6)),0),0)</f>
        <v>0</v>
      </c>
      <c r="AV200" s="142">
        <f t="shared" ref="AV200" si="128">SUM(AJ200:AU200)</f>
        <v>0</v>
      </c>
      <c r="AW200" s="166">
        <f>IFERROR(IF(VALUE($F200)&lt;AX$197,(IF(VALUE($F200)&gt;AW$197-1,SUM($V6,$AI6,$AV6,$AW6:AW6),AW6)),0),0)</f>
        <v>0</v>
      </c>
      <c r="AX200" s="166">
        <f>IFERROR(IF(VALUE($F200)&lt;AY$197,(IF(VALUE($F200)&gt;AX$197-1,SUM($V6,$AI6,$AV6,$AW6:AX6),AX6)),0),0)</f>
        <v>0</v>
      </c>
      <c r="AY200" s="166">
        <f>IFERROR(IF(VALUE($F200)&lt;AZ$197,(IF(VALUE($F200)&gt;AY$197-1,SUM($V6,$AI6,$AV6,$AW6:AY6),AY6)),0),0)</f>
        <v>0</v>
      </c>
      <c r="AZ200" s="166">
        <f>IFERROR(IF(VALUE($F200)&lt;BA$197,(IF(VALUE($F200)&gt;AZ$197-1,SUM($V6,$AI6,$AV6,$AW6:AZ6),AZ6)),0),0)</f>
        <v>0</v>
      </c>
      <c r="BA200" s="166">
        <f>IFERROR(IF(VALUE($F200)&lt;BB$197,(IF(VALUE($F200)&gt;BA$197-1,SUM($V6,$AI6,$AV6,$AW6:BA6),BA6)),0),0)</f>
        <v>0</v>
      </c>
      <c r="BB200" s="166">
        <f>IFERROR(IF(VALUE($F200)&lt;BC$197,(IF(VALUE($F200)&gt;BB$197-1,SUM($V6,$AI6,$AV6,$AW6:BB6),BB6)),0),0)</f>
        <v>0</v>
      </c>
      <c r="BC200" s="166">
        <f>IFERROR(IF(VALUE($F200)&lt;BD$197,(IF(VALUE($F200)&gt;BC$197-1,SUM($V6,$AI6,$AV6,$AW6:BC6),BC6)),0),0)</f>
        <v>0</v>
      </c>
      <c r="BD200" s="166">
        <f>IFERROR(IF(VALUE($F200)&lt;BE$197,(IF(VALUE($F200)&gt;BD$197-1,SUM($V6,$AI6,$AV6,$AW6:BD6),BD6)),0),0)</f>
        <v>0</v>
      </c>
      <c r="BE200" s="166">
        <f>IFERROR(IF(VALUE($F200)&lt;BF$197,(IF(VALUE($F200)&gt;BE$197-1,SUM($V6,$AI6,$AV6,$AW6:BE6),BE6)),0),0)</f>
        <v>0</v>
      </c>
      <c r="BF200" s="166">
        <f>IFERROR(IF(VALUE($F200)&lt;BG$197,(IF(VALUE($F200)&gt;BF$197-1,SUM($V6,$AI6,$AV6,$AW6:BF6),BF6)),0),0)</f>
        <v>0</v>
      </c>
      <c r="BG200" s="166">
        <f>IFERROR(IF(VALUE($F200)&lt;BH$197,(IF(VALUE($F200)&gt;BG$197-1,SUM($V6,$AI6,$AV6,$AW6:BG6),BG6)),0),0)</f>
        <v>0</v>
      </c>
      <c r="BH200" s="166">
        <f>IFERROR(IF(VALUE($F200)&lt;BI$197,(IF(VALUE($F200)&gt;BH$197-1,SUM($V6,$AI6,$AV6,$AW6:BH6),BH6)),0),0)</f>
        <v>0</v>
      </c>
      <c r="BI200" s="142">
        <f t="shared" si="125"/>
        <v>0</v>
      </c>
      <c r="BV200" s="142"/>
      <c r="CI200" s="142"/>
      <c r="CV200" s="142"/>
      <c r="DI200" s="142"/>
      <c r="DV200" s="142"/>
      <c r="EI200" s="142"/>
    </row>
    <row r="201" spans="1:147" ht="15.75" outlineLevel="1" x14ac:dyDescent="0.25">
      <c r="A201" s="2">
        <f t="shared" si="121"/>
        <v>2</v>
      </c>
      <c r="B201" s="1" t="str">
        <f t="shared" si="121"/>
        <v>PRE-09600</v>
      </c>
      <c r="C201" s="1" t="str">
        <f t="shared" si="121"/>
        <v>SPP FH - Knights 13807</v>
      </c>
      <c r="D201" s="2" t="str">
        <f t="shared" si="121"/>
        <v>PRE-09600.1</v>
      </c>
      <c r="E201" s="141" t="str">
        <f t="shared" si="121"/>
        <v>SPP FH - Knights 13807 - OH Feeder</v>
      </c>
      <c r="F201" s="84">
        <v>44484</v>
      </c>
      <c r="G201" s="165"/>
      <c r="H201" s="165"/>
      <c r="I201" s="100"/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2">
        <v>0</v>
      </c>
      <c r="P201" s="142">
        <v>0</v>
      </c>
      <c r="Q201" s="142">
        <f>IF($F201&lt;R$197,(IF($F201&gt;Q$197-1,SUM($J7:Q7),Q7)),0)</f>
        <v>0</v>
      </c>
      <c r="R201" s="142">
        <f>IF($F201&lt;S$197,(IF($F201&gt;R$197-1,SUM($J7:R7),R7)),0)</f>
        <v>0</v>
      </c>
      <c r="S201" s="142">
        <f>IF($F201&lt;T$197,(IF($F201&gt;S$197-1,SUM($J7:S7),S7)),0)</f>
        <v>0</v>
      </c>
      <c r="T201" s="142">
        <f>IF($F201&lt;U$197,(IF($F201&gt;T$197-1,SUM($J7:T7),T7)),0)</f>
        <v>0</v>
      </c>
      <c r="U201" s="142">
        <f>IF($F201&lt;V$197,(IF($F201&gt;U$197-1,SUM($J7:U7),U7)),0)</f>
        <v>0</v>
      </c>
      <c r="V201" s="100">
        <f t="shared" si="122"/>
        <v>0</v>
      </c>
      <c r="W201" s="166">
        <f>IF($F201&lt;X$197,(IF($F201&gt;W$197-1,SUM($V7,$W7:W7),W7)),0)</f>
        <v>0</v>
      </c>
      <c r="X201" s="166">
        <f>IF($F201&lt;Y$197,(IF($F201&gt;X$197-1,SUM($V7,$W7:X7),X7)),0)</f>
        <v>0</v>
      </c>
      <c r="Y201" s="166">
        <f>IF($F201&lt;Z$197,(IF($F201&gt;Y$197-1,SUM($V7,$W7:Y7),Y7)),0)</f>
        <v>0</v>
      </c>
      <c r="Z201" s="166">
        <f>IF($F201&lt;AA$197,(IF($F201&gt;Z$197-1,SUM($V7,$W7:Z7),Z7)),0)</f>
        <v>0</v>
      </c>
      <c r="AA201" s="166">
        <f>IF($F201&lt;AB$197,(IF($F201&gt;AA$197-1,SUM($V7,$W7:AA7),AA7)),0)</f>
        <v>0</v>
      </c>
      <c r="AB201" s="166">
        <f>IF($F201&lt;AC$197,(IF($F201&gt;AB$197-1,SUM($V7,$W7:AB7),AB7)),0)</f>
        <v>0</v>
      </c>
      <c r="AC201" s="166">
        <f>IF($F201&lt;AD$197,(IF($F201&gt;AC$197-1,SUM($V7,$W7:AC7),AC7)),0)</f>
        <v>0</v>
      </c>
      <c r="AD201" s="166">
        <f>IF($F201&lt;AE$197,(IF($F201&gt;AD$197-1,SUM($V7,$W7:AD7),AD7)),0)</f>
        <v>0</v>
      </c>
      <c r="AE201" s="166">
        <f>IF($F201&lt;AF$197,(IF($F201&gt;AE$197-1,SUM($V7,$W7:AE7),AE7)),0)</f>
        <v>0</v>
      </c>
      <c r="AF201" s="166">
        <f>IF($F201&lt;AG$197,(IF($F201&gt;AF$197-1,SUM($V7,$W7:AF7),AF7)),0)</f>
        <v>1987541.6100000022</v>
      </c>
      <c r="AG201" s="166">
        <f>IF($F201&lt;AH$197,(IF($F201&gt;AG$197-1,SUM($V7,$W7:AG7),AG7)),0)</f>
        <v>1148</v>
      </c>
      <c r="AH201" s="166">
        <f>IF($F201&lt;AI$197,(IF($F201&gt;AH$197-1,SUM($V7,$W7:AH7),AH7)),0)</f>
        <v>0</v>
      </c>
      <c r="AI201" s="142">
        <f t="shared" si="123"/>
        <v>1988689.6100000022</v>
      </c>
      <c r="AJ201" s="166">
        <f>IFERROR(IF(VALUE($F201)&lt;AK$197,(IF(VALUE($F201)&gt;AJ$197-1,SUM($V7,$AI7,$AJ7:AJ7),AJ7)),0),0)</f>
        <v>0</v>
      </c>
      <c r="AK201" s="166">
        <f>IFERROR(IF(VALUE($F201)&lt;AL$197,(IF(VALUE($F201)&gt;AK$197-1,SUM($V7,$AI7,$AJ7:AK7),AK7)),0),0)</f>
        <v>0</v>
      </c>
      <c r="AL201" s="166">
        <f>IFERROR(IF(VALUE($F201)&lt;AM$197,(IF(VALUE($F201)&gt;AL$197-1,SUM($V7,$AI7,$AJ7:AL7),AL7)),0),0)</f>
        <v>0</v>
      </c>
      <c r="AM201" s="166">
        <f>IFERROR(IF(VALUE($F201)&lt;AN$197,(IF(VALUE($F201)&gt;AM$197-1,SUM($V7,$AI7,$AJ7:AM7),AM7)),0),0)</f>
        <v>0</v>
      </c>
      <c r="AN201" s="166">
        <f>IFERROR(IF(VALUE($F201)&lt;AO$197,(IF(VALUE($F201)&gt;AN$197-1,SUM($V7,$AI7,$AJ7:AN7),AN7)),0),0)</f>
        <v>0</v>
      </c>
      <c r="AO201" s="166">
        <f>IFERROR(IF(VALUE($F201)&lt;AP$197,(IF(VALUE($F201)&gt;AO$197-1,SUM($V7,$AI7,$AJ7:AO7),AO7)),0),0)</f>
        <v>0</v>
      </c>
      <c r="AP201" s="166">
        <f>IFERROR(IF(VALUE($F201)&lt;AQ$197,(IF(VALUE($F201)&gt;AP$197-1,SUM($V7,$AI7,$AJ7:AP7),AP7)),0),0)</f>
        <v>0</v>
      </c>
      <c r="AQ201" s="166">
        <f>IFERROR(IF(VALUE($F201)&lt;AR$197,(IF(VALUE($F201)&gt;AQ$197-1,SUM($V7,$AI7,$AJ7:AQ7),AQ7)),0),0)</f>
        <v>0</v>
      </c>
      <c r="AR201" s="166">
        <f>IFERROR(IF(VALUE($F201)&lt;AS$197,(IF(VALUE($F201)&gt;AR$197-1,SUM($V7,$AI7,$AJ7:AR7),AR7)),0),0)</f>
        <v>0</v>
      </c>
      <c r="AS201" s="166">
        <f>IFERROR(IF(VALUE($F201)&lt;AT$197,(IF(VALUE($F201)&gt;AS$197-1,SUM($V7,$AI7,$AJ7:AS7),AS7)),0),0)</f>
        <v>0</v>
      </c>
      <c r="AT201" s="166">
        <f>IFERROR(IF(VALUE($F201)&lt;AU$197,(IF(VALUE($F201)&gt;AT$197-1,SUM($V7,$AI7,$AJ7:AT7),AT7)),0),0)</f>
        <v>0</v>
      </c>
      <c r="AU201" s="166">
        <f>IFERROR(IF(VALUE($F201)&lt;AV$197,(IF(VALUE($F201)&gt;AU$197-1,SUM($V7,$AI7,$AJ7:AU7),AU7)),0),0)</f>
        <v>0</v>
      </c>
      <c r="AV201" s="142">
        <f t="shared" si="124"/>
        <v>0</v>
      </c>
      <c r="AW201" s="166">
        <f>IFERROR(IF(VALUE($F201)&lt;AX$197,(IF(VALUE($F201)&gt;AW$197-1,SUM($V7,$AI7,$AV7,$AW7:AW7),AW7)),0),0)</f>
        <v>50000</v>
      </c>
      <c r="AX201" s="166">
        <f>IFERROR(IF(VALUE($F201)&lt;AY$197,(IF(VALUE($F201)&gt;AX$197-1,SUM($V7,$AI7,$AV7,$AW7:AX7),AX7)),0),0)</f>
        <v>50000</v>
      </c>
      <c r="AY201" s="166">
        <f>IFERROR(IF(VALUE($F201)&lt;AZ$197,(IF(VALUE($F201)&gt;AY$197-1,SUM($V7,$AI7,$AV7,$AW7:AY7),AY7)),0),0)</f>
        <v>100000</v>
      </c>
      <c r="AZ201" s="166">
        <f>IFERROR(IF(VALUE($F201)&lt;BA$197,(IF(VALUE($F201)&gt;AZ$197-1,SUM($V7,$AI7,$AV7,$AW7:AZ7),AZ7)),0),0)</f>
        <v>200000</v>
      </c>
      <c r="BA201" s="166">
        <f>IFERROR(IF(VALUE($F201)&lt;BB$197,(IF(VALUE($F201)&gt;BA$197-1,SUM($V7,$AI7,$AV7,$AW7:BA7),BA7)),0),0)</f>
        <v>200000</v>
      </c>
      <c r="BB201" s="166">
        <f>IFERROR(IF(VALUE($F201)&lt;BC$197,(IF(VALUE($F201)&gt;BB$197-1,SUM($V7,$AI7,$AV7,$AW7:BB7),BB7)),0),0)</f>
        <v>200000</v>
      </c>
      <c r="BC201" s="166">
        <f>IFERROR(IF(VALUE($F201)&lt;BD$197,(IF(VALUE($F201)&gt;BC$197-1,SUM($V7,$AI7,$AV7,$AW7:BC7),BC7)),0),0)</f>
        <v>200000</v>
      </c>
      <c r="BD201" s="166">
        <f>IFERROR(IF(VALUE($F201)&lt;BE$197,(IF(VALUE($F201)&gt;BD$197-1,SUM($V7,$AI7,$AV7,$AW7:BD7),BD7)),0),0)</f>
        <v>200000</v>
      </c>
      <c r="BE201" s="166">
        <f>IFERROR(IF(VALUE($F201)&lt;BF$197,(IF(VALUE($F201)&gt;BE$197-1,SUM($V7,$AI7,$AV7,$AW7:BE7),BE7)),0),0)</f>
        <v>200000</v>
      </c>
      <c r="BF201" s="166">
        <f>IFERROR(IF(VALUE($F201)&lt;BG$197,(IF(VALUE($F201)&gt;BF$197-1,SUM($V7,$AI7,$AV7,$AW7:BF7),BF7)),0),0)</f>
        <v>100000</v>
      </c>
      <c r="BG201" s="166">
        <f>IFERROR(IF(VALUE($F201)&lt;BH$197,(IF(VALUE($F201)&gt;BG$197-1,SUM($V7,$AI7,$AV7,$AW7:BG7),BG7)),0),0)</f>
        <v>47352</v>
      </c>
      <c r="BH201" s="166">
        <f>IFERROR(IF(VALUE($F201)&lt;BI$197,(IF(VALUE($F201)&gt;BH$197-1,SUM($V7,$AI7,$AV7,$AW7:BH7),BH7)),0),0)</f>
        <v>0</v>
      </c>
      <c r="BI201" s="142">
        <f t="shared" si="125"/>
        <v>1547352</v>
      </c>
      <c r="BV201" s="142"/>
      <c r="CI201" s="142"/>
      <c r="CV201" s="142"/>
      <c r="DI201" s="142"/>
      <c r="DV201" s="142"/>
      <c r="EI201" s="142"/>
    </row>
    <row r="202" spans="1:147" ht="15.75" outlineLevel="1" x14ac:dyDescent="0.25">
      <c r="A202" s="2">
        <f t="shared" si="121"/>
        <v>2</v>
      </c>
      <c r="B202" s="1" t="str">
        <f t="shared" si="121"/>
        <v>PRE-09600</v>
      </c>
      <c r="C202" s="1" t="str">
        <f t="shared" si="121"/>
        <v>SPP FH - Knights 13807</v>
      </c>
      <c r="D202" s="2" t="str">
        <f t="shared" si="121"/>
        <v>A2769269</v>
      </c>
      <c r="E202" s="141" t="str">
        <f t="shared" si="121"/>
        <v>SPP FH - Knights 13807 - OCR</v>
      </c>
      <c r="F202" s="84">
        <v>44392</v>
      </c>
      <c r="G202" s="165"/>
      <c r="H202" s="165"/>
      <c r="I202" s="100"/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2">
        <v>0</v>
      </c>
      <c r="P202" s="142">
        <v>0</v>
      </c>
      <c r="Q202" s="142">
        <f>IF($F202&lt;R$197,(IF($F202&gt;Q$197-1,SUM($J8:Q8),Q8)),0)</f>
        <v>0</v>
      </c>
      <c r="R202" s="142">
        <f>IF($F202&lt;S$197,(IF($F202&gt;R$197-1,SUM($J8:R8),R8)),0)</f>
        <v>0</v>
      </c>
      <c r="S202" s="142">
        <f>IF($F202&lt;T$197,(IF($F202&gt;S$197-1,SUM($J8:S8),S8)),0)</f>
        <v>0</v>
      </c>
      <c r="T202" s="142">
        <f>IF($F202&lt;U$197,(IF($F202&gt;T$197-1,SUM($J8:T8),T8)),0)</f>
        <v>0</v>
      </c>
      <c r="U202" s="142">
        <f>IF($F202&lt;V$197,(IF($F202&gt;U$197-1,SUM($J8:U8),U8)),0)</f>
        <v>0</v>
      </c>
      <c r="V202" s="100">
        <f t="shared" ref="V202" si="129">SUM(J202:U202)</f>
        <v>0</v>
      </c>
      <c r="W202" s="166">
        <f>IF($F202&lt;X$197,(IF($F202&gt;W$197-1,SUM($V8,$W8:W8),W8)),0)</f>
        <v>0</v>
      </c>
      <c r="X202" s="166">
        <f>IF($F202&lt;Y$197,(IF($F202&gt;X$197-1,SUM($V8,$W8:X8),X8)),0)</f>
        <v>0</v>
      </c>
      <c r="Y202" s="166">
        <f>IF($F202&lt;Z$197,(IF($F202&gt;Y$197-1,SUM($V8,$W8:Y8),Y8)),0)</f>
        <v>0</v>
      </c>
      <c r="Z202" s="166">
        <f>IF($F202&lt;AA$197,(IF($F202&gt;Z$197-1,SUM($V8,$W8:Z8),Z8)),0)</f>
        <v>0</v>
      </c>
      <c r="AA202" s="166">
        <f>IF($F202&lt;AB$197,(IF($F202&gt;AA$197-1,SUM($V8,$W8:AA8),AA8)),0)</f>
        <v>0</v>
      </c>
      <c r="AB202" s="166">
        <f>IF($F202&lt;AC$197,(IF($F202&gt;AB$197-1,SUM($V8,$W8:AB8),AB8)),0)</f>
        <v>0</v>
      </c>
      <c r="AC202" s="166">
        <f>IF($F202&lt;AD$197,(IF($F202&gt;AC$197-1,SUM($V8,$W8:AC8),AC8)),0)</f>
        <v>15748.34</v>
      </c>
      <c r="AD202" s="166">
        <f>IF($F202&lt;AE$197,(IF($F202&gt;AD$197-1,SUM($V8,$W8:AD8),AD8)),0)</f>
        <v>0</v>
      </c>
      <c r="AE202" s="166">
        <f>IF($F202&lt;AF$197,(IF($F202&gt;AE$197-1,SUM($V8,$W8:AE8),AE8)),0)</f>
        <v>0</v>
      </c>
      <c r="AF202" s="166">
        <f>IF($F202&lt;AG$197,(IF($F202&gt;AF$197-1,SUM($V8,$W8:AF8),AF8)),0)</f>
        <v>0</v>
      </c>
      <c r="AG202" s="166">
        <f>IF($F202&lt;AH$197,(IF($F202&gt;AG$197-1,SUM($V8,$W8:AG8),AG8)),0)</f>
        <v>0</v>
      </c>
      <c r="AH202" s="166">
        <f>IF($F202&lt;AI$197,(IF($F202&gt;AH$197-1,SUM($V8,$W8:AH8),AH8)),0)</f>
        <v>0</v>
      </c>
      <c r="AI202" s="142">
        <f t="shared" ref="AI202" si="130">SUM(W202:AH202)</f>
        <v>15748.34</v>
      </c>
      <c r="AJ202" s="166">
        <f>IFERROR(IF(VALUE($F202)&lt;AK$197,(IF(VALUE($F202)&gt;AJ$197-1,SUM($V8,$AI8,$AJ8:AJ8),AJ8)),0),0)</f>
        <v>0</v>
      </c>
      <c r="AK202" s="166">
        <f>IFERROR(IF(VALUE($F202)&lt;AL$197,(IF(VALUE($F202)&gt;AK$197-1,SUM($V8,$AI8,$AJ8:AK8),AK8)),0),0)</f>
        <v>0</v>
      </c>
      <c r="AL202" s="166">
        <f>IFERROR(IF(VALUE($F202)&lt;AM$197,(IF(VALUE($F202)&gt;AL$197-1,SUM($V8,$AI8,$AJ8:AL8),AL8)),0),0)</f>
        <v>0</v>
      </c>
      <c r="AM202" s="166">
        <f>IFERROR(IF(VALUE($F202)&lt;AN$197,(IF(VALUE($F202)&gt;AM$197-1,SUM($V8,$AI8,$AJ8:AM8),AM8)),0),0)</f>
        <v>0</v>
      </c>
      <c r="AN202" s="166">
        <f>IFERROR(IF(VALUE($F202)&lt;AO$197,(IF(VALUE($F202)&gt;AN$197-1,SUM($V8,$AI8,$AJ8:AN8),AN8)),0),0)</f>
        <v>0</v>
      </c>
      <c r="AO202" s="166">
        <f>IFERROR(IF(VALUE($F202)&lt;AP$197,(IF(VALUE($F202)&gt;AO$197-1,SUM($V8,$AI8,$AJ8:AO8),AO8)),0),0)</f>
        <v>0</v>
      </c>
      <c r="AP202" s="166">
        <f>IFERROR(IF(VALUE($F202)&lt;AQ$197,(IF(VALUE($F202)&gt;AP$197-1,SUM($V8,$AI8,$AJ8:AP8),AP8)),0),0)</f>
        <v>0</v>
      </c>
      <c r="AQ202" s="166">
        <f>IFERROR(IF(VALUE($F202)&lt;AR$197,(IF(VALUE($F202)&gt;AQ$197-1,SUM($V8,$AI8,$AJ8:AQ8),AQ8)),0),0)</f>
        <v>0</v>
      </c>
      <c r="AR202" s="166">
        <f>IFERROR(IF(VALUE($F202)&lt;AS$197,(IF(VALUE($F202)&gt;AR$197-1,SUM($V8,$AI8,$AJ8:AR8),AR8)),0),0)</f>
        <v>0</v>
      </c>
      <c r="AS202" s="166">
        <f>IFERROR(IF(VALUE($F202)&lt;AT$197,(IF(VALUE($F202)&gt;AS$197-1,SUM($V8,$AI8,$AJ8:AS8),AS8)),0),0)</f>
        <v>0</v>
      </c>
      <c r="AT202" s="166">
        <f>IFERROR(IF(VALUE($F202)&lt;AU$197,(IF(VALUE($F202)&gt;AT$197-1,SUM($V8,$AI8,$AJ8:AT8),AT8)),0),0)</f>
        <v>0</v>
      </c>
      <c r="AU202" s="166">
        <f>IFERROR(IF(VALUE($F202)&lt;AV$197,(IF(VALUE($F202)&gt;AU$197-1,SUM($V8,$AI8,$AJ8:AU8),AU8)),0),0)</f>
        <v>0</v>
      </c>
      <c r="AV202" s="142">
        <f t="shared" ref="AV202" si="131">SUM(AJ202:AU202)</f>
        <v>0</v>
      </c>
      <c r="AW202" s="166">
        <f>IFERROR(IF(VALUE($F202)&lt;AX$197,(IF(VALUE($F202)&gt;AW$197-1,SUM($V8,$AI8,$AV8,$AW8:AW8),AW8)),0),0)</f>
        <v>0</v>
      </c>
      <c r="AX202" s="166">
        <f>IFERROR(IF(VALUE($F202)&lt;AY$197,(IF(VALUE($F202)&gt;AX$197-1,SUM($V8,$AI8,$AV8,$AW8:AX8),AX8)),0),0)</f>
        <v>0</v>
      </c>
      <c r="AY202" s="166">
        <f>IFERROR(IF(VALUE($F202)&lt;AZ$197,(IF(VALUE($F202)&gt;AY$197-1,SUM($V8,$AI8,$AV8,$AW8:AY8),AY8)),0),0)</f>
        <v>0</v>
      </c>
      <c r="AZ202" s="166">
        <f>IFERROR(IF(VALUE($F202)&lt;BA$197,(IF(VALUE($F202)&gt;AZ$197-1,SUM($V8,$AI8,$AV8,$AW8:AZ8),AZ8)),0),0)</f>
        <v>0</v>
      </c>
      <c r="BA202" s="166">
        <f>IFERROR(IF(VALUE($F202)&lt;BB$197,(IF(VALUE($F202)&gt;BA$197-1,SUM($V8,$AI8,$AV8,$AW8:BA8),BA8)),0),0)</f>
        <v>0</v>
      </c>
      <c r="BB202" s="166">
        <f>IFERROR(IF(VALUE($F202)&lt;BC$197,(IF(VALUE($F202)&gt;BB$197-1,SUM($V8,$AI8,$AV8,$AW8:BB8),BB8)),0),0)</f>
        <v>0</v>
      </c>
      <c r="BC202" s="166">
        <f>IFERROR(IF(VALUE($F202)&lt;BD$197,(IF(VALUE($F202)&gt;BC$197-1,SUM($V8,$AI8,$AV8,$AW8:BC8),BC8)),0),0)</f>
        <v>0</v>
      </c>
      <c r="BD202" s="166">
        <f>IFERROR(IF(VALUE($F202)&lt;BE$197,(IF(VALUE($F202)&gt;BD$197-1,SUM($V8,$AI8,$AV8,$AW8:BD8),BD8)),0),0)</f>
        <v>0</v>
      </c>
      <c r="BE202" s="166">
        <f>IFERROR(IF(VALUE($F202)&lt;BF$197,(IF(VALUE($F202)&gt;BE$197-1,SUM($V8,$AI8,$AV8,$AW8:BE8),BE8)),0),0)</f>
        <v>0</v>
      </c>
      <c r="BF202" s="166">
        <f>IFERROR(IF(VALUE($F202)&lt;BG$197,(IF(VALUE($F202)&gt;BF$197-1,SUM($V8,$AI8,$AV8,$AW8:BF8),BF8)),0),0)</f>
        <v>0</v>
      </c>
      <c r="BG202" s="166">
        <f>IFERROR(IF(VALUE($F202)&lt;BH$197,(IF(VALUE($F202)&gt;BG$197-1,SUM($V8,$AI8,$AV8,$AW8:BG8),BG8)),0),0)</f>
        <v>0</v>
      </c>
      <c r="BH202" s="166">
        <f>IFERROR(IF(VALUE($F202)&lt;BI$197,(IF(VALUE($F202)&gt;BH$197-1,SUM($V8,$AI8,$AV8,$AW8:BH8),BH8)),0),0)</f>
        <v>0</v>
      </c>
      <c r="BI202" s="142">
        <f t="shared" si="125"/>
        <v>0</v>
      </c>
      <c r="BV202" s="142"/>
      <c r="CI202" s="142"/>
      <c r="CV202" s="142"/>
      <c r="DI202" s="142"/>
      <c r="DV202" s="142"/>
      <c r="EI202" s="142"/>
    </row>
    <row r="203" spans="1:147" ht="15.75" outlineLevel="1" x14ac:dyDescent="0.25">
      <c r="A203" s="2">
        <f t="shared" si="121"/>
        <v>3</v>
      </c>
      <c r="B203" s="1" t="str">
        <f t="shared" si="121"/>
        <v>PRE-09601</v>
      </c>
      <c r="C203" s="1" t="str">
        <f t="shared" si="121"/>
        <v>SPP FH - Knights 13805</v>
      </c>
      <c r="D203" s="2" t="str">
        <f t="shared" si="121"/>
        <v>PRE-09601.1</v>
      </c>
      <c r="E203" s="141" t="str">
        <f t="shared" si="121"/>
        <v>SPP FH - Knights 13805 - OH Feeder</v>
      </c>
      <c r="F203" s="84">
        <v>44635</v>
      </c>
      <c r="G203" s="165"/>
      <c r="H203" s="165"/>
      <c r="I203" s="100"/>
      <c r="J203" s="142">
        <v>0</v>
      </c>
      <c r="K203" s="142">
        <v>0</v>
      </c>
      <c r="L203" s="142">
        <v>0</v>
      </c>
      <c r="M203" s="142">
        <v>0</v>
      </c>
      <c r="N203" s="142">
        <v>0</v>
      </c>
      <c r="O203" s="142">
        <v>0</v>
      </c>
      <c r="P203" s="142">
        <v>0</v>
      </c>
      <c r="Q203" s="142">
        <f>IF($F203&lt;R$197,(IF($F203&gt;Q$197-1,SUM($J9:Q9),Q9)),0)</f>
        <v>0</v>
      </c>
      <c r="R203" s="142">
        <f>IF($F203&lt;S$197,(IF($F203&gt;R$197-1,SUM($J9:R9),R9)),0)</f>
        <v>0</v>
      </c>
      <c r="S203" s="142">
        <f>IF($F203&lt;T$197,(IF($F203&gt;S$197-1,SUM($J9:S9),S9)),0)</f>
        <v>0</v>
      </c>
      <c r="T203" s="142">
        <f>IF($F203&lt;U$197,(IF($F203&gt;T$197-1,SUM($J9:T9),T9)),0)</f>
        <v>0</v>
      </c>
      <c r="U203" s="142">
        <f>IF($F203&lt;V$197,(IF($F203&gt;U$197-1,SUM($J9:U9),U9)),0)</f>
        <v>0</v>
      </c>
      <c r="V203" s="100">
        <f t="shared" si="122"/>
        <v>0</v>
      </c>
      <c r="W203" s="166">
        <f>IF($F203&lt;X$197,(IF($F203&gt;W$197-1,SUM($V9,$W9:W9),W9)),0)</f>
        <v>0</v>
      </c>
      <c r="X203" s="166">
        <f>IF($F203&lt;Y$197,(IF($F203&gt;X$197-1,SUM($V9,$W9:X9),X9)),0)</f>
        <v>0</v>
      </c>
      <c r="Y203" s="166">
        <f>IF($F203&lt;Z$197,(IF($F203&gt;Y$197-1,SUM($V9,$W9:Y9),Y9)),0)</f>
        <v>0</v>
      </c>
      <c r="Z203" s="166">
        <f>IF($F203&lt;AA$197,(IF($F203&gt;Z$197-1,SUM($V9,$W9:Z9),Z9)),0)</f>
        <v>0</v>
      </c>
      <c r="AA203" s="166">
        <f>IF($F203&lt;AB$197,(IF($F203&gt;AA$197-1,SUM($V9,$W9:AA9),AA9)),0)</f>
        <v>0</v>
      </c>
      <c r="AB203" s="166">
        <f>IF($F203&lt;AC$197,(IF($F203&gt;AB$197-1,SUM($V9,$W9:AB9),AB9)),0)</f>
        <v>0</v>
      </c>
      <c r="AC203" s="166">
        <f>IF($F203&lt;AD$197,(IF($F203&gt;AC$197-1,SUM($V9,$W9:AC9),AC9)),0)</f>
        <v>0</v>
      </c>
      <c r="AD203" s="166">
        <f>IF($F203&lt;AE$197,(IF($F203&gt;AD$197-1,SUM($V9,$W9:AD9),AD9)),0)</f>
        <v>0</v>
      </c>
      <c r="AE203" s="166">
        <f>IF($F203&lt;AF$197,(IF($F203&gt;AE$197-1,SUM($V9,$W9:AE9),AE9)),0)</f>
        <v>0</v>
      </c>
      <c r="AF203" s="166">
        <f>IF($F203&lt;AG$197,(IF($F203&gt;AF$197-1,SUM($V9,$W9:AF9),AF9)),0)</f>
        <v>0</v>
      </c>
      <c r="AG203" s="166">
        <f>IF($F203&lt;AH$197,(IF($F203&gt;AG$197-1,SUM($V9,$W9:AG9),AG9)),0)</f>
        <v>0</v>
      </c>
      <c r="AH203" s="166">
        <f>IF($F203&lt;AI$197,(IF($F203&gt;AH$197-1,SUM($V9,$W9:AH9),AH9)),0)</f>
        <v>0</v>
      </c>
      <c r="AI203" s="142">
        <f t="shared" si="123"/>
        <v>0</v>
      </c>
      <c r="AJ203" s="166">
        <f>IFERROR(IF(VALUE($F203)&lt;AK$197,(IF(VALUE($F203)&gt;AJ$197-1,SUM($V9,$AI9,$AJ9:AJ9),AJ9)),0),0)</f>
        <v>0</v>
      </c>
      <c r="AK203" s="166">
        <f>IFERROR(IF(VALUE($F203)&lt;AL$197,(IF(VALUE($F203)&gt;AK$197-1,SUM($V9,$AI9,$AJ9:AK9),AK9)),0),0)</f>
        <v>0</v>
      </c>
      <c r="AL203" s="166">
        <f>IFERROR(IF(VALUE($F203)&lt;AM$197,(IF(VALUE($F203)&gt;AL$197-1,SUM($V9,$AI9,$AJ9:AL9),AL9)),0),0)</f>
        <v>1321668.6499999994</v>
      </c>
      <c r="AM203" s="166">
        <f>IFERROR(IF(VALUE($F203)&lt;AN$197,(IF(VALUE($F203)&gt;AM$197-1,SUM($V9,$AI9,$AJ9:AM9),AM9)),0),0)</f>
        <v>0</v>
      </c>
      <c r="AN203" s="166">
        <f>IFERROR(IF(VALUE($F203)&lt;AO$197,(IF(VALUE($F203)&gt;AN$197-1,SUM($V9,$AI9,$AJ9:AN9),AN9)),0),0)</f>
        <v>0</v>
      </c>
      <c r="AO203" s="166">
        <f>IFERROR(IF(VALUE($F203)&lt;AP$197,(IF(VALUE($F203)&gt;AO$197-1,SUM($V9,$AI9,$AJ9:AO9),AO9)),0),0)</f>
        <v>0</v>
      </c>
      <c r="AP203" s="166">
        <f>IFERROR(IF(VALUE($F203)&lt;AQ$197,(IF(VALUE($F203)&gt;AP$197-1,SUM($V9,$AI9,$AJ9:AP9),AP9)),0),0)</f>
        <v>0</v>
      </c>
      <c r="AQ203" s="166">
        <f>IFERROR(IF(VALUE($F203)&lt;AR$197,(IF(VALUE($F203)&gt;AQ$197-1,SUM($V9,$AI9,$AJ9:AQ9),AQ9)),0),0)</f>
        <v>0</v>
      </c>
      <c r="AR203" s="166">
        <f>IFERROR(IF(VALUE($F203)&lt;AS$197,(IF(VALUE($F203)&gt;AR$197-1,SUM($V9,$AI9,$AJ9:AR9),AR9)),0),0)</f>
        <v>0</v>
      </c>
      <c r="AS203" s="166">
        <f>IFERROR(IF(VALUE($F203)&lt;AT$197,(IF(VALUE($F203)&gt;AS$197-1,SUM($V9,$AI9,$AJ9:AS9),AS9)),0),0)</f>
        <v>0</v>
      </c>
      <c r="AT203" s="166">
        <f>IFERROR(IF(VALUE($F203)&lt;AU$197,(IF(VALUE($F203)&gt;AT$197-1,SUM($V9,$AI9,$AJ9:AT9),AT9)),0),0)</f>
        <v>0</v>
      </c>
      <c r="AU203" s="166">
        <f>IFERROR(IF(VALUE($F203)&lt;AV$197,(IF(VALUE($F203)&gt;AU$197-1,SUM($V9,$AI9,$AJ9:AU9),AU9)),0),0)</f>
        <v>0</v>
      </c>
      <c r="AV203" s="142">
        <f t="shared" si="124"/>
        <v>1321668.6499999994</v>
      </c>
      <c r="AW203" s="166">
        <f>IFERROR(IF(VALUE($F203)&lt;AX$197,(IF(VALUE($F203)&gt;AW$197-1,SUM($V9,$AI9,$AV9,$AW9:AW9),AW9)),0),0)</f>
        <v>0</v>
      </c>
      <c r="AX203" s="166">
        <f>IFERROR(IF(VALUE($F203)&lt;AY$197,(IF(VALUE($F203)&gt;AX$197-1,SUM($V9,$AI9,$AV9,$AW9:AX9),AX9)),0),0)</f>
        <v>0</v>
      </c>
      <c r="AY203" s="166">
        <f>IFERROR(IF(VALUE($F203)&lt;AZ$197,(IF(VALUE($F203)&gt;AY$197-1,SUM($V9,$AI9,$AV9,$AW9:AY9),AY9)),0),0)</f>
        <v>0</v>
      </c>
      <c r="AZ203" s="166">
        <f>IFERROR(IF(VALUE($F203)&lt;BA$197,(IF(VALUE($F203)&gt;AZ$197-1,SUM($V9,$AI9,$AV9,$AW9:AZ9),AZ9)),0),0)</f>
        <v>0</v>
      </c>
      <c r="BA203" s="166">
        <f>IFERROR(IF(VALUE($F203)&lt;BB$197,(IF(VALUE($F203)&gt;BA$197-1,SUM($V9,$AI9,$AV9,$AW9:BA9),BA9)),0),0)</f>
        <v>0</v>
      </c>
      <c r="BB203" s="166">
        <f>IFERROR(IF(VALUE($F203)&lt;BC$197,(IF(VALUE($F203)&gt;BB$197-1,SUM($V9,$AI9,$AV9,$AW9:BB9),BB9)),0),0)</f>
        <v>0</v>
      </c>
      <c r="BC203" s="166">
        <f>IFERROR(IF(VALUE($F203)&lt;BD$197,(IF(VALUE($F203)&gt;BC$197-1,SUM($V9,$AI9,$AV9,$AW9:BC9),BC9)),0),0)</f>
        <v>0</v>
      </c>
      <c r="BD203" s="166">
        <f>IFERROR(IF(VALUE($F203)&lt;BE$197,(IF(VALUE($F203)&gt;BD$197-1,SUM($V9,$AI9,$AV9,$AW9:BD9),BD9)),0),0)</f>
        <v>0</v>
      </c>
      <c r="BE203" s="166">
        <f>IFERROR(IF(VALUE($F203)&lt;BF$197,(IF(VALUE($F203)&gt;BE$197-1,SUM($V9,$AI9,$AV9,$AW9:BE9),BE9)),0),0)</f>
        <v>0</v>
      </c>
      <c r="BF203" s="166">
        <f>IFERROR(IF(VALUE($F203)&lt;BG$197,(IF(VALUE($F203)&gt;BF$197-1,SUM($V9,$AI9,$AV9,$AW9:BF9),BF9)),0),0)</f>
        <v>0</v>
      </c>
      <c r="BG203" s="166">
        <f>IFERROR(IF(VALUE($F203)&lt;BH$197,(IF(VALUE($F203)&gt;BG$197-1,SUM($V9,$AI9,$AV9,$AW9:BG9),BG9)),0),0)</f>
        <v>0</v>
      </c>
      <c r="BH203" s="166">
        <f>IFERROR(IF(VALUE($F203)&lt;BI$197,(IF(VALUE($F203)&gt;BH$197-1,SUM($V9,$AI9,$AV9,$AW9:BH9),BH9)),0),0)</f>
        <v>0</v>
      </c>
      <c r="BI203" s="142">
        <f t="shared" si="125"/>
        <v>0</v>
      </c>
      <c r="BV203" s="142"/>
      <c r="CI203" s="142"/>
      <c r="CV203" s="142"/>
      <c r="DI203" s="142"/>
      <c r="DV203" s="142"/>
      <c r="EI203" s="142"/>
    </row>
    <row r="204" spans="1:147" ht="15.75" outlineLevel="1" x14ac:dyDescent="0.25">
      <c r="A204" s="2">
        <f t="shared" si="121"/>
        <v>3</v>
      </c>
      <c r="B204" s="1" t="str">
        <f t="shared" si="121"/>
        <v>PRE-09601</v>
      </c>
      <c r="C204" s="1" t="str">
        <f t="shared" si="121"/>
        <v>SPP FH - Knights 13805</v>
      </c>
      <c r="D204" s="2" t="str">
        <f t="shared" si="121"/>
        <v>A2763487</v>
      </c>
      <c r="E204" s="141" t="str">
        <f t="shared" si="121"/>
        <v>KNIG805A OCR#125028</v>
      </c>
      <c r="F204" s="84">
        <v>44393</v>
      </c>
      <c r="G204" s="165"/>
      <c r="H204" s="165"/>
      <c r="I204" s="100"/>
      <c r="J204" s="142">
        <v>0</v>
      </c>
      <c r="K204" s="142">
        <v>0</v>
      </c>
      <c r="L204" s="142">
        <v>0</v>
      </c>
      <c r="M204" s="142">
        <v>0</v>
      </c>
      <c r="N204" s="142">
        <v>0</v>
      </c>
      <c r="O204" s="142">
        <v>0</v>
      </c>
      <c r="P204" s="142">
        <v>0</v>
      </c>
      <c r="Q204" s="142">
        <f>IF($F204&lt;R$197,(IF($F204&gt;Q$197-1,SUM($J10:Q10),Q10)),0)</f>
        <v>0</v>
      </c>
      <c r="R204" s="142">
        <f>IF($F204&lt;S$197,(IF($F204&gt;R$197-1,SUM($J10:R10),R10)),0)</f>
        <v>0</v>
      </c>
      <c r="S204" s="142">
        <f>IF($F204&lt;T$197,(IF($F204&gt;S$197-1,SUM($J10:S10),S10)),0)</f>
        <v>0</v>
      </c>
      <c r="T204" s="142">
        <f>IF($F204&lt;U$197,(IF($F204&gt;T$197-1,SUM($J10:T10),T10)),0)</f>
        <v>0</v>
      </c>
      <c r="U204" s="142">
        <f>IF($F204&lt;V$197,(IF($F204&gt;U$197-1,SUM($J10:U10),U10)),0)</f>
        <v>0</v>
      </c>
      <c r="V204" s="100">
        <f t="shared" ref="V204" si="132">SUM(J204:U204)</f>
        <v>0</v>
      </c>
      <c r="W204" s="166">
        <f>IF($F204&lt;X$197,(IF($F204&gt;W$197-1,SUM($V10,$W10:W10),W10)),0)</f>
        <v>0</v>
      </c>
      <c r="X204" s="166">
        <f>IF($F204&lt;Y$197,(IF($F204&gt;X$197-1,SUM($V10,$W10:X10),X10)),0)</f>
        <v>0</v>
      </c>
      <c r="Y204" s="166">
        <f>IF($F204&lt;Z$197,(IF($F204&gt;Y$197-1,SUM($V10,$W10:Y10),Y10)),0)</f>
        <v>0</v>
      </c>
      <c r="Z204" s="166">
        <f>IF($F204&lt;AA$197,(IF($F204&gt;Z$197-1,SUM($V10,$W10:Z10),Z10)),0)</f>
        <v>0</v>
      </c>
      <c r="AA204" s="166">
        <f>IF($F204&lt;AB$197,(IF($F204&gt;AA$197-1,SUM($V10,$W10:AA10),AA10)),0)</f>
        <v>0</v>
      </c>
      <c r="AB204" s="166">
        <f>IF($F204&lt;AC$197,(IF($F204&gt;AB$197-1,SUM($V10,$W10:AB10),AB10)),0)</f>
        <v>0</v>
      </c>
      <c r="AC204" s="166">
        <f>IF($F204&lt;AD$197,(IF($F204&gt;AC$197-1,SUM($V10,$W10:AC10),AC10)),0)</f>
        <v>6115.5499999999993</v>
      </c>
      <c r="AD204" s="166">
        <f>IF($F204&lt;AE$197,(IF($F204&gt;AD$197-1,SUM($V10,$W10:AD10),AD10)),0)</f>
        <v>0</v>
      </c>
      <c r="AE204" s="166">
        <f>IF($F204&lt;AF$197,(IF($F204&gt;AE$197-1,SUM($V10,$W10:AE10),AE10)),0)</f>
        <v>358.26</v>
      </c>
      <c r="AF204" s="166">
        <f>IF($F204&lt;AG$197,(IF($F204&gt;AF$197-1,SUM($V10,$W10:AF10),AF10)),0)</f>
        <v>0</v>
      </c>
      <c r="AG204" s="166">
        <f>IF($F204&lt;AH$197,(IF($F204&gt;AG$197-1,SUM($V10,$W10:AG10),AG10)),0)</f>
        <v>0</v>
      </c>
      <c r="AH204" s="166">
        <f>IF($F204&lt;AI$197,(IF($F204&gt;AH$197-1,SUM($V10,$W10:AH10),AH10)),0)</f>
        <v>0</v>
      </c>
      <c r="AI204" s="142">
        <f t="shared" ref="AI204" si="133">SUM(W204:AH204)</f>
        <v>6473.8099999999995</v>
      </c>
      <c r="AJ204" s="166">
        <f>IFERROR(IF(VALUE($F204)&lt;AK$197,(IF(VALUE($F204)&gt;AJ$197-1,SUM($V10,$AI10,$AJ10:AJ10),AJ10)),0),0)</f>
        <v>0</v>
      </c>
      <c r="AK204" s="166">
        <f>IFERROR(IF(VALUE($F204)&lt;AL$197,(IF(VALUE($F204)&gt;AK$197-1,SUM($V10,$AI10,$AJ10:AK10),AK10)),0),0)</f>
        <v>0</v>
      </c>
      <c r="AL204" s="166">
        <f>IFERROR(IF(VALUE($F204)&lt;AM$197,(IF(VALUE($F204)&gt;AL$197-1,SUM($V10,$AI10,$AJ10:AL10),AL10)),0),0)</f>
        <v>0</v>
      </c>
      <c r="AM204" s="166">
        <f>IFERROR(IF(VALUE($F204)&lt;AN$197,(IF(VALUE($F204)&gt;AM$197-1,SUM($V10,$AI10,$AJ10:AM10),AM10)),0),0)</f>
        <v>0</v>
      </c>
      <c r="AN204" s="166">
        <f>IFERROR(IF(VALUE($F204)&lt;AO$197,(IF(VALUE($F204)&gt;AN$197-1,SUM($V10,$AI10,$AJ10:AN10),AN10)),0),0)</f>
        <v>0</v>
      </c>
      <c r="AO204" s="166">
        <f>IFERROR(IF(VALUE($F204)&lt;AP$197,(IF(VALUE($F204)&gt;AO$197-1,SUM($V10,$AI10,$AJ10:AO10),AO10)),0),0)</f>
        <v>0</v>
      </c>
      <c r="AP204" s="166">
        <f>IFERROR(IF(VALUE($F204)&lt;AQ$197,(IF(VALUE($F204)&gt;AP$197-1,SUM($V10,$AI10,$AJ10:AP10),AP10)),0),0)</f>
        <v>0</v>
      </c>
      <c r="AQ204" s="166">
        <f>IFERROR(IF(VALUE($F204)&lt;AR$197,(IF(VALUE($F204)&gt;AQ$197-1,SUM($V10,$AI10,$AJ10:AQ10),AQ10)),0),0)</f>
        <v>0</v>
      </c>
      <c r="AR204" s="166">
        <f>IFERROR(IF(VALUE($F204)&lt;AS$197,(IF(VALUE($F204)&gt;AR$197-1,SUM($V10,$AI10,$AJ10:AR10),AR10)),0),0)</f>
        <v>0</v>
      </c>
      <c r="AS204" s="166">
        <f>IFERROR(IF(VALUE($F204)&lt;AT$197,(IF(VALUE($F204)&gt;AS$197-1,SUM($V10,$AI10,$AJ10:AS10),AS10)),0),0)</f>
        <v>0</v>
      </c>
      <c r="AT204" s="166">
        <f>IFERROR(IF(VALUE($F204)&lt;AU$197,(IF(VALUE($F204)&gt;AT$197-1,SUM($V10,$AI10,$AJ10:AT10),AT10)),0),0)</f>
        <v>0</v>
      </c>
      <c r="AU204" s="166">
        <f>IFERROR(IF(VALUE($F204)&lt;AV$197,(IF(VALUE($F204)&gt;AU$197-1,SUM($V10,$AI10,$AJ10:AU10),AU10)),0),0)</f>
        <v>0</v>
      </c>
      <c r="AV204" s="142">
        <f t="shared" ref="AV204" si="134">SUM(AJ204:AU204)</f>
        <v>0</v>
      </c>
      <c r="AW204" s="166">
        <f>IFERROR(IF(VALUE($F204)&lt;AX$197,(IF(VALUE($F204)&gt;AW$197-1,SUM($V10,$AI10,$AV10,$AW10:AW10),AW10)),0),0)</f>
        <v>0</v>
      </c>
      <c r="AX204" s="166">
        <f>IFERROR(IF(VALUE($F204)&lt;AY$197,(IF(VALUE($F204)&gt;AX$197-1,SUM($V10,$AI10,$AV10,$AW10:AX10),AX10)),0),0)</f>
        <v>0</v>
      </c>
      <c r="AY204" s="166">
        <f>IFERROR(IF(VALUE($F204)&lt;AZ$197,(IF(VALUE($F204)&gt;AY$197-1,SUM($V10,$AI10,$AV10,$AW10:AY10),AY10)),0),0)</f>
        <v>0</v>
      </c>
      <c r="AZ204" s="166">
        <f>IFERROR(IF(VALUE($F204)&lt;BA$197,(IF(VALUE($F204)&gt;AZ$197-1,SUM($V10,$AI10,$AV10,$AW10:AZ10),AZ10)),0),0)</f>
        <v>0</v>
      </c>
      <c r="BA204" s="166">
        <f>IFERROR(IF(VALUE($F204)&lt;BB$197,(IF(VALUE($F204)&gt;BA$197-1,SUM($V10,$AI10,$AV10,$AW10:BA10),BA10)),0),0)</f>
        <v>0</v>
      </c>
      <c r="BB204" s="166">
        <f>IFERROR(IF(VALUE($F204)&lt;BC$197,(IF(VALUE($F204)&gt;BB$197-1,SUM($V10,$AI10,$AV10,$AW10:BB10),BB10)),0),0)</f>
        <v>0</v>
      </c>
      <c r="BC204" s="166">
        <f>IFERROR(IF(VALUE($F204)&lt;BD$197,(IF(VALUE($F204)&gt;BC$197-1,SUM($V10,$AI10,$AV10,$AW10:BC10),BC10)),0),0)</f>
        <v>0</v>
      </c>
      <c r="BD204" s="166">
        <f>IFERROR(IF(VALUE($F204)&lt;BE$197,(IF(VALUE($F204)&gt;BD$197-1,SUM($V10,$AI10,$AV10,$AW10:BD10),BD10)),0),0)</f>
        <v>0</v>
      </c>
      <c r="BE204" s="166">
        <f>IFERROR(IF(VALUE($F204)&lt;BF$197,(IF(VALUE($F204)&gt;BE$197-1,SUM($V10,$AI10,$AV10,$AW10:BE10),BE10)),0),0)</f>
        <v>0</v>
      </c>
      <c r="BF204" s="166">
        <f>IFERROR(IF(VALUE($F204)&lt;BG$197,(IF(VALUE($F204)&gt;BF$197-1,SUM($V10,$AI10,$AV10,$AW10:BF10),BF10)),0),0)</f>
        <v>0</v>
      </c>
      <c r="BG204" s="166">
        <f>IFERROR(IF(VALUE($F204)&lt;BH$197,(IF(VALUE($F204)&gt;BG$197-1,SUM($V10,$AI10,$AV10,$AW10:BG10),BG10)),0),0)</f>
        <v>0</v>
      </c>
      <c r="BH204" s="166">
        <f>IFERROR(IF(VALUE($F204)&lt;BI$197,(IF(VALUE($F204)&gt;BH$197-1,SUM($V10,$AI10,$AV10,$AW10:BH10),BH10)),0),0)</f>
        <v>0</v>
      </c>
      <c r="BI204" s="142">
        <f t="shared" si="125"/>
        <v>0</v>
      </c>
      <c r="BV204" s="142"/>
      <c r="CI204" s="142"/>
      <c r="CV204" s="142"/>
      <c r="DI204" s="142"/>
      <c r="DV204" s="142"/>
      <c r="EI204" s="142"/>
    </row>
    <row r="205" spans="1:147" ht="15.75" outlineLevel="1" x14ac:dyDescent="0.25">
      <c r="A205" s="2">
        <f t="shared" si="121"/>
        <v>3</v>
      </c>
      <c r="B205" s="1" t="str">
        <f t="shared" si="121"/>
        <v>PRE-09601</v>
      </c>
      <c r="C205" s="1" t="str">
        <f t="shared" si="121"/>
        <v>SPP FH - Knights 13805</v>
      </c>
      <c r="D205" s="2" t="str">
        <f t="shared" si="121"/>
        <v>A2763491</v>
      </c>
      <c r="E205" s="141" t="str">
        <f t="shared" si="121"/>
        <v>SPP FH - Knights 13805 - OCR</v>
      </c>
      <c r="F205" s="84">
        <v>44424</v>
      </c>
      <c r="G205" s="165"/>
      <c r="H205" s="165"/>
      <c r="I205" s="100"/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2">
        <v>0</v>
      </c>
      <c r="P205" s="142">
        <v>0</v>
      </c>
      <c r="Q205" s="142">
        <f>IF($F205&lt;R$197,(IF($F205&gt;Q$197-1,SUM($J11:Q11),Q11)),0)</f>
        <v>0</v>
      </c>
      <c r="R205" s="142">
        <f>IF($F205&lt;S$197,(IF($F205&gt;R$197-1,SUM($J11:R11),R11)),0)</f>
        <v>0</v>
      </c>
      <c r="S205" s="142">
        <f>IF($F205&lt;T$197,(IF($F205&gt;S$197-1,SUM($J11:S11),S11)),0)</f>
        <v>0</v>
      </c>
      <c r="T205" s="142">
        <f>IF($F205&lt;U$197,(IF($F205&gt;T$197-1,SUM($J11:T11),T11)),0)</f>
        <v>0</v>
      </c>
      <c r="U205" s="142">
        <f>IF($F205&lt;V$197,(IF($F205&gt;U$197-1,SUM($J11:U11),U11)),0)</f>
        <v>0</v>
      </c>
      <c r="V205" s="100">
        <f t="shared" ref="V205:V206" si="135">SUM(J205:U205)</f>
        <v>0</v>
      </c>
      <c r="W205" s="166">
        <f>IF($F205&lt;X$197,(IF($F205&gt;W$197-1,SUM($V11,$W11:W11),W11)),0)</f>
        <v>0</v>
      </c>
      <c r="X205" s="166">
        <f>IF($F205&lt;Y$197,(IF($F205&gt;X$197-1,SUM($V11,$W11:X11),X11)),0)</f>
        <v>0</v>
      </c>
      <c r="Y205" s="166">
        <f>IF($F205&lt;Z$197,(IF($F205&gt;Y$197-1,SUM($V11,$W11:Y11),Y11)),0)</f>
        <v>0</v>
      </c>
      <c r="Z205" s="166">
        <f>IF($F205&lt;AA$197,(IF($F205&gt;Z$197-1,SUM($V11,$W11:Z11),Z11)),0)</f>
        <v>0</v>
      </c>
      <c r="AA205" s="166">
        <f>IF($F205&lt;AB$197,(IF($F205&gt;AA$197-1,SUM($V11,$W11:AA11),AA11)),0)</f>
        <v>0</v>
      </c>
      <c r="AB205" s="166">
        <f>IF($F205&lt;AC$197,(IF($F205&gt;AB$197-1,SUM($V11,$W11:AB11),AB11)),0)</f>
        <v>0</v>
      </c>
      <c r="AC205" s="166">
        <f>IF($F205&lt;AD$197,(IF($F205&gt;AC$197-1,SUM($V11,$W11:AC11),AC11)),0)</f>
        <v>0</v>
      </c>
      <c r="AD205" s="166">
        <f>IF($F205&lt;AE$197,(IF($F205&gt;AD$197-1,SUM($V11,$W11:AD11),AD11)),0)</f>
        <v>6864.91</v>
      </c>
      <c r="AE205" s="166">
        <f>IF($F205&lt;AF$197,(IF($F205&gt;AE$197-1,SUM($V11,$W11:AE11),AE11)),0)</f>
        <v>358.26</v>
      </c>
      <c r="AF205" s="166">
        <f>IF($F205&lt;AG$197,(IF($F205&gt;AF$197-1,SUM($V11,$W11:AF11),AF11)),0)</f>
        <v>0</v>
      </c>
      <c r="AG205" s="166">
        <f>IF($F205&lt;AH$197,(IF($F205&gt;AG$197-1,SUM($V11,$W11:AG11),AG11)),0)</f>
        <v>0</v>
      </c>
      <c r="AH205" s="166">
        <f>IF($F205&lt;AI$197,(IF($F205&gt;AH$197-1,SUM($V11,$W11:AH11),AH11)),0)</f>
        <v>0</v>
      </c>
      <c r="AI205" s="142">
        <f t="shared" ref="AI205:AI206" si="136">SUM(W205:AH205)</f>
        <v>7223.17</v>
      </c>
      <c r="AJ205" s="166">
        <f>IFERROR(IF(VALUE($F205)&lt;AK$197,(IF(VALUE($F205)&gt;AJ$197-1,SUM($V11,$AI11,$AJ11:AJ11),AJ11)),0),0)</f>
        <v>0</v>
      </c>
      <c r="AK205" s="166">
        <f>IFERROR(IF(VALUE($F205)&lt;AL$197,(IF(VALUE($F205)&gt;AK$197-1,SUM($V11,$AI11,$AJ11:AK11),AK11)),0),0)</f>
        <v>0</v>
      </c>
      <c r="AL205" s="166">
        <f>IFERROR(IF(VALUE($F205)&lt;AM$197,(IF(VALUE($F205)&gt;AL$197-1,SUM($V11,$AI11,$AJ11:AL11),AL11)),0),0)</f>
        <v>0</v>
      </c>
      <c r="AM205" s="166">
        <f>IFERROR(IF(VALUE($F205)&lt;AN$197,(IF(VALUE($F205)&gt;AM$197-1,SUM($V11,$AI11,$AJ11:AM11),AM11)),0),0)</f>
        <v>0</v>
      </c>
      <c r="AN205" s="166">
        <f>IFERROR(IF(VALUE($F205)&lt;AO$197,(IF(VALUE($F205)&gt;AN$197-1,SUM($V11,$AI11,$AJ11:AN11),AN11)),0),0)</f>
        <v>0</v>
      </c>
      <c r="AO205" s="166">
        <f>IFERROR(IF(VALUE($F205)&lt;AP$197,(IF(VALUE($F205)&gt;AO$197-1,SUM($V11,$AI11,$AJ11:AO11),AO11)),0),0)</f>
        <v>0</v>
      </c>
      <c r="AP205" s="166">
        <f>IFERROR(IF(VALUE($F205)&lt;AQ$197,(IF(VALUE($F205)&gt;AP$197-1,SUM($V11,$AI11,$AJ11:AP11),AP11)),0),0)</f>
        <v>0</v>
      </c>
      <c r="AQ205" s="166">
        <f>IFERROR(IF(VALUE($F205)&lt;AR$197,(IF(VALUE($F205)&gt;AQ$197-1,SUM($V11,$AI11,$AJ11:AQ11),AQ11)),0),0)</f>
        <v>0</v>
      </c>
      <c r="AR205" s="166">
        <f>IFERROR(IF(VALUE($F205)&lt;AS$197,(IF(VALUE($F205)&gt;AR$197-1,SUM($V11,$AI11,$AJ11:AR11),AR11)),0),0)</f>
        <v>0</v>
      </c>
      <c r="AS205" s="166">
        <f>IFERROR(IF(VALUE($F205)&lt;AT$197,(IF(VALUE($F205)&gt;AS$197-1,SUM($V11,$AI11,$AJ11:AS11),AS11)),0),0)</f>
        <v>0</v>
      </c>
      <c r="AT205" s="166">
        <f>IFERROR(IF(VALUE($F205)&lt;AU$197,(IF(VALUE($F205)&gt;AT$197-1,SUM($V11,$AI11,$AJ11:AT11),AT11)),0),0)</f>
        <v>0</v>
      </c>
      <c r="AU205" s="166">
        <f>IFERROR(IF(VALUE($F205)&lt;AV$197,(IF(VALUE($F205)&gt;AU$197-1,SUM($V11,$AI11,$AJ11:AU11),AU11)),0),0)</f>
        <v>0</v>
      </c>
      <c r="AV205" s="142">
        <f t="shared" ref="AV205:AV206" si="137">SUM(AJ205:AU205)</f>
        <v>0</v>
      </c>
      <c r="AW205" s="166">
        <f>IFERROR(IF(VALUE($F205)&lt;AX$197,(IF(VALUE($F205)&gt;AW$197-1,SUM($V11,$AI11,$AV11,$AW11:AW11),AW11)),0),0)</f>
        <v>0</v>
      </c>
      <c r="AX205" s="166">
        <f>IFERROR(IF(VALUE($F205)&lt;AY$197,(IF(VALUE($F205)&gt;AX$197-1,SUM($V11,$AI11,$AV11,$AW11:AX11),AX11)),0),0)</f>
        <v>0</v>
      </c>
      <c r="AY205" s="166">
        <f>IFERROR(IF(VALUE($F205)&lt;AZ$197,(IF(VALUE($F205)&gt;AY$197-1,SUM($V11,$AI11,$AV11,$AW11:AY11),AY11)),0),0)</f>
        <v>0</v>
      </c>
      <c r="AZ205" s="166">
        <f>IFERROR(IF(VALUE($F205)&lt;BA$197,(IF(VALUE($F205)&gt;AZ$197-1,SUM($V11,$AI11,$AV11,$AW11:AZ11),AZ11)),0),0)</f>
        <v>0</v>
      </c>
      <c r="BA205" s="166">
        <f>IFERROR(IF(VALUE($F205)&lt;BB$197,(IF(VALUE($F205)&gt;BA$197-1,SUM($V11,$AI11,$AV11,$AW11:BA11),BA11)),0),0)</f>
        <v>0</v>
      </c>
      <c r="BB205" s="166">
        <f>IFERROR(IF(VALUE($F205)&lt;BC$197,(IF(VALUE($F205)&gt;BB$197-1,SUM($V11,$AI11,$AV11,$AW11:BB11),BB11)),0),0)</f>
        <v>0</v>
      </c>
      <c r="BC205" s="166">
        <f>IFERROR(IF(VALUE($F205)&lt;BD$197,(IF(VALUE($F205)&gt;BC$197-1,SUM($V11,$AI11,$AV11,$AW11:BC11),BC11)),0),0)</f>
        <v>0</v>
      </c>
      <c r="BD205" s="166">
        <f>IFERROR(IF(VALUE($F205)&lt;BE$197,(IF(VALUE($F205)&gt;BD$197-1,SUM($V11,$AI11,$AV11,$AW11:BD11),BD11)),0),0)</f>
        <v>0</v>
      </c>
      <c r="BE205" s="166">
        <f>IFERROR(IF(VALUE($F205)&lt;BF$197,(IF(VALUE($F205)&gt;BE$197-1,SUM($V11,$AI11,$AV11,$AW11:BE11),BE11)),0),0)</f>
        <v>0</v>
      </c>
      <c r="BF205" s="166">
        <f>IFERROR(IF(VALUE($F205)&lt;BG$197,(IF(VALUE($F205)&gt;BF$197-1,SUM($V11,$AI11,$AV11,$AW11:BF11),BF11)),0),0)</f>
        <v>0</v>
      </c>
      <c r="BG205" s="166">
        <f>IFERROR(IF(VALUE($F205)&lt;BH$197,(IF(VALUE($F205)&gt;BG$197-1,SUM($V11,$AI11,$AV11,$AW11:BG11),BG11)),0),0)</f>
        <v>0</v>
      </c>
      <c r="BH205" s="166">
        <f>IFERROR(IF(VALUE($F205)&lt;BI$197,(IF(VALUE($F205)&gt;BH$197-1,SUM($V11,$AI11,$AV11,$AW11:BH11),BH11)),0),0)</f>
        <v>0</v>
      </c>
      <c r="BI205" s="142">
        <f t="shared" si="125"/>
        <v>0</v>
      </c>
      <c r="BV205" s="142"/>
      <c r="CI205" s="142"/>
      <c r="CV205" s="142"/>
      <c r="DI205" s="142"/>
      <c r="DV205" s="142"/>
      <c r="EI205" s="142"/>
    </row>
    <row r="206" spans="1:147" ht="15.75" outlineLevel="1" x14ac:dyDescent="0.25">
      <c r="A206" s="2">
        <f t="shared" si="121"/>
        <v>3</v>
      </c>
      <c r="B206" s="1" t="str">
        <f t="shared" si="121"/>
        <v>PRE-09601</v>
      </c>
      <c r="C206" s="1" t="str">
        <f t="shared" si="121"/>
        <v>SPP FH - Knights 13805</v>
      </c>
      <c r="D206" s="2" t="str">
        <f t="shared" si="121"/>
        <v>A2763494</v>
      </c>
      <c r="E206" s="141" t="str">
        <f t="shared" si="121"/>
        <v>KNIG805C OCR#125084</v>
      </c>
      <c r="F206" s="84">
        <v>44392</v>
      </c>
      <c r="G206" s="165"/>
      <c r="H206" s="165"/>
      <c r="I206" s="100"/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2">
        <v>0</v>
      </c>
      <c r="P206" s="142">
        <v>0</v>
      </c>
      <c r="Q206" s="142">
        <f>IF($F206&lt;R$197,(IF($F206&gt;Q$197-1,SUM($J12:Q12),Q12)),0)</f>
        <v>0</v>
      </c>
      <c r="R206" s="142">
        <f>IF($F206&lt;S$197,(IF($F206&gt;R$197-1,SUM($J12:R12),R12)),0)</f>
        <v>0</v>
      </c>
      <c r="S206" s="142">
        <f>IF($F206&lt;T$197,(IF($F206&gt;S$197-1,SUM($J12:S12),S12)),0)</f>
        <v>0</v>
      </c>
      <c r="T206" s="142">
        <f>IF($F206&lt;U$197,(IF($F206&gt;T$197-1,SUM($J12:T12),T12)),0)</f>
        <v>0</v>
      </c>
      <c r="U206" s="142">
        <f>IF($F206&lt;V$197,(IF($F206&gt;U$197-1,SUM($J12:U12),U12)),0)</f>
        <v>0</v>
      </c>
      <c r="V206" s="100">
        <f t="shared" si="135"/>
        <v>0</v>
      </c>
      <c r="W206" s="166">
        <f>IF($F206&lt;X$197,(IF($F206&gt;W$197-1,SUM($V12,$W12:W12),W12)),0)</f>
        <v>0</v>
      </c>
      <c r="X206" s="166">
        <f>IF($F206&lt;Y$197,(IF($F206&gt;X$197-1,SUM($V12,$W12:X12),X12)),0)</f>
        <v>0</v>
      </c>
      <c r="Y206" s="166">
        <f>IF($F206&lt;Z$197,(IF($F206&gt;Y$197-1,SUM($V12,$W12:Y12),Y12)),0)</f>
        <v>0</v>
      </c>
      <c r="Z206" s="166">
        <f>IF($F206&lt;AA$197,(IF($F206&gt;Z$197-1,SUM($V12,$W12:Z12),Z12)),0)</f>
        <v>0</v>
      </c>
      <c r="AA206" s="166">
        <f>IF($F206&lt;AB$197,(IF($F206&gt;AA$197-1,SUM($V12,$W12:AA12),AA12)),0)</f>
        <v>0</v>
      </c>
      <c r="AB206" s="166">
        <f>IF($F206&lt;AC$197,(IF($F206&gt;AB$197-1,SUM($V12,$W12:AB12),AB12)),0)</f>
        <v>0</v>
      </c>
      <c r="AC206" s="166">
        <f>IF($F206&lt;AD$197,(IF($F206&gt;AC$197-1,SUM($V12,$W12:AC12),AC12)),0)</f>
        <v>4593.46</v>
      </c>
      <c r="AD206" s="166">
        <f>IF($F206&lt;AE$197,(IF($F206&gt;AD$197-1,SUM($V12,$W12:AD12),AD12)),0)</f>
        <v>0</v>
      </c>
      <c r="AE206" s="166">
        <f>IF($F206&lt;AF$197,(IF($F206&gt;AE$197-1,SUM($V12,$W12:AE12),AE12)),0)</f>
        <v>0</v>
      </c>
      <c r="AF206" s="166">
        <f>IF($F206&lt;AG$197,(IF($F206&gt;AF$197-1,SUM($V12,$W12:AF12),AF12)),0)</f>
        <v>0</v>
      </c>
      <c r="AG206" s="166">
        <f>IF($F206&lt;AH$197,(IF($F206&gt;AG$197-1,SUM($V12,$W12:AG12),AG12)),0)</f>
        <v>0</v>
      </c>
      <c r="AH206" s="166">
        <f>IF($F206&lt;AI$197,(IF($F206&gt;AH$197-1,SUM($V12,$W12:AH12),AH12)),0)</f>
        <v>0</v>
      </c>
      <c r="AI206" s="142">
        <f t="shared" si="136"/>
        <v>4593.46</v>
      </c>
      <c r="AJ206" s="166">
        <f>IFERROR(IF(VALUE($F206)&lt;AK$197,(IF(VALUE($F206)&gt;AJ$197-1,SUM($V12,$AI12,$AJ12:AJ12),AJ12)),0),0)</f>
        <v>0</v>
      </c>
      <c r="AK206" s="166">
        <f>IFERROR(IF(VALUE($F206)&lt;AL$197,(IF(VALUE($F206)&gt;AK$197-1,SUM($V12,$AI12,$AJ12:AK12),AK12)),0),0)</f>
        <v>0</v>
      </c>
      <c r="AL206" s="166">
        <f>IFERROR(IF(VALUE($F206)&lt;AM$197,(IF(VALUE($F206)&gt;AL$197-1,SUM($V12,$AI12,$AJ12:AL12),AL12)),0),0)</f>
        <v>0</v>
      </c>
      <c r="AM206" s="166">
        <f>IFERROR(IF(VALUE($F206)&lt;AN$197,(IF(VALUE($F206)&gt;AM$197-1,SUM($V12,$AI12,$AJ12:AM12),AM12)),0),0)</f>
        <v>0</v>
      </c>
      <c r="AN206" s="166">
        <f>IFERROR(IF(VALUE($F206)&lt;AO$197,(IF(VALUE($F206)&gt;AN$197-1,SUM($V12,$AI12,$AJ12:AN12),AN12)),0),0)</f>
        <v>0</v>
      </c>
      <c r="AO206" s="166">
        <f>IFERROR(IF(VALUE($F206)&lt;AP$197,(IF(VALUE($F206)&gt;AO$197-1,SUM($V12,$AI12,$AJ12:AO12),AO12)),0),0)</f>
        <v>0</v>
      </c>
      <c r="AP206" s="166">
        <f>IFERROR(IF(VALUE($F206)&lt;AQ$197,(IF(VALUE($F206)&gt;AP$197-1,SUM($V12,$AI12,$AJ12:AP12),AP12)),0),0)</f>
        <v>0</v>
      </c>
      <c r="AQ206" s="166">
        <f>IFERROR(IF(VALUE($F206)&lt;AR$197,(IF(VALUE($F206)&gt;AQ$197-1,SUM($V12,$AI12,$AJ12:AQ12),AQ12)),0),0)</f>
        <v>0</v>
      </c>
      <c r="AR206" s="166">
        <f>IFERROR(IF(VALUE($F206)&lt;AS$197,(IF(VALUE($F206)&gt;AR$197-1,SUM($V12,$AI12,$AJ12:AR12),AR12)),0),0)</f>
        <v>0</v>
      </c>
      <c r="AS206" s="166">
        <f>IFERROR(IF(VALUE($F206)&lt;AT$197,(IF(VALUE($F206)&gt;AS$197-1,SUM($V12,$AI12,$AJ12:AS12),AS12)),0),0)</f>
        <v>0</v>
      </c>
      <c r="AT206" s="166">
        <f>IFERROR(IF(VALUE($F206)&lt;AU$197,(IF(VALUE($F206)&gt;AT$197-1,SUM($V12,$AI12,$AJ12:AT12),AT12)),0),0)</f>
        <v>0</v>
      </c>
      <c r="AU206" s="166">
        <f>IFERROR(IF(VALUE($F206)&lt;AV$197,(IF(VALUE($F206)&gt;AU$197-1,SUM($V12,$AI12,$AJ12:AU12),AU12)),0),0)</f>
        <v>0</v>
      </c>
      <c r="AV206" s="142">
        <f t="shared" si="137"/>
        <v>0</v>
      </c>
      <c r="AW206" s="166">
        <f>IFERROR(IF(VALUE($F206)&lt;AX$197,(IF(VALUE($F206)&gt;AW$197-1,SUM($V12,$AI12,$AV12,$AW12:AW12),AW12)),0),0)</f>
        <v>0</v>
      </c>
      <c r="AX206" s="166">
        <f>IFERROR(IF(VALUE($F206)&lt;AY$197,(IF(VALUE($F206)&gt;AX$197-1,SUM($V12,$AI12,$AV12,$AW12:AX12),AX12)),0),0)</f>
        <v>0</v>
      </c>
      <c r="AY206" s="166">
        <f>IFERROR(IF(VALUE($F206)&lt;AZ$197,(IF(VALUE($F206)&gt;AY$197-1,SUM($V12,$AI12,$AV12,$AW12:AY12),AY12)),0),0)</f>
        <v>0</v>
      </c>
      <c r="AZ206" s="166">
        <f>IFERROR(IF(VALUE($F206)&lt;BA$197,(IF(VALUE($F206)&gt;AZ$197-1,SUM($V12,$AI12,$AV12,$AW12:AZ12),AZ12)),0),0)</f>
        <v>0</v>
      </c>
      <c r="BA206" s="166">
        <f>IFERROR(IF(VALUE($F206)&lt;BB$197,(IF(VALUE($F206)&gt;BA$197-1,SUM($V12,$AI12,$AV12,$AW12:BA12),BA12)),0),0)</f>
        <v>0</v>
      </c>
      <c r="BB206" s="166">
        <f>IFERROR(IF(VALUE($F206)&lt;BC$197,(IF(VALUE($F206)&gt;BB$197-1,SUM($V12,$AI12,$AV12,$AW12:BB12),BB12)),0),0)</f>
        <v>0</v>
      </c>
      <c r="BC206" s="166">
        <f>IFERROR(IF(VALUE($F206)&lt;BD$197,(IF(VALUE($F206)&gt;BC$197-1,SUM($V12,$AI12,$AV12,$AW12:BC12),BC12)),0),0)</f>
        <v>0</v>
      </c>
      <c r="BD206" s="166">
        <f>IFERROR(IF(VALUE($F206)&lt;BE$197,(IF(VALUE($F206)&gt;BD$197-1,SUM($V12,$AI12,$AV12,$AW12:BD12),BD12)),0),0)</f>
        <v>0</v>
      </c>
      <c r="BE206" s="166">
        <f>IFERROR(IF(VALUE($F206)&lt;BF$197,(IF(VALUE($F206)&gt;BE$197-1,SUM($V12,$AI12,$AV12,$AW12:BE12),BE12)),0),0)</f>
        <v>0</v>
      </c>
      <c r="BF206" s="166">
        <f>IFERROR(IF(VALUE($F206)&lt;BG$197,(IF(VALUE($F206)&gt;BF$197-1,SUM($V12,$AI12,$AV12,$AW12:BF12),BF12)),0),0)</f>
        <v>0</v>
      </c>
      <c r="BG206" s="166">
        <f>IFERROR(IF(VALUE($F206)&lt;BH$197,(IF(VALUE($F206)&gt;BG$197-1,SUM($V12,$AI12,$AV12,$AW12:BG12),BG12)),0),0)</f>
        <v>0</v>
      </c>
      <c r="BH206" s="166">
        <f>IFERROR(IF(VALUE($F206)&lt;BI$197,(IF(VALUE($F206)&gt;BH$197-1,SUM($V12,$AI12,$AV12,$AW12:BH12),BH12)),0),0)</f>
        <v>0</v>
      </c>
      <c r="BI206" s="142">
        <f t="shared" si="125"/>
        <v>0</v>
      </c>
      <c r="BV206" s="142"/>
      <c r="CI206" s="142"/>
      <c r="CV206" s="142"/>
      <c r="DI206" s="142"/>
      <c r="DV206" s="142"/>
      <c r="EI206" s="142"/>
    </row>
    <row r="207" spans="1:147" ht="15.75" outlineLevel="1" x14ac:dyDescent="0.25">
      <c r="A207" s="2">
        <f t="shared" si="121"/>
        <v>3</v>
      </c>
      <c r="B207" s="1" t="str">
        <f t="shared" si="121"/>
        <v>PRE-09601</v>
      </c>
      <c r="C207" s="1" t="str">
        <f t="shared" si="121"/>
        <v>SPP FH - Knights 13805</v>
      </c>
      <c r="D207" s="2" t="str">
        <f t="shared" si="121"/>
        <v>A2763495</v>
      </c>
      <c r="E207" s="141" t="str">
        <f t="shared" si="121"/>
        <v>SPP FH - Knights 13805 - OCR</v>
      </c>
      <c r="F207" s="84">
        <v>44424</v>
      </c>
      <c r="G207" s="165"/>
      <c r="H207" s="165"/>
      <c r="I207" s="100"/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2">
        <v>0</v>
      </c>
      <c r="P207" s="142">
        <v>0</v>
      </c>
      <c r="Q207" s="142">
        <f>IF($F207&lt;R$197,(IF($F207&gt;Q$197-1,SUM($J13:Q13),Q13)),0)</f>
        <v>0</v>
      </c>
      <c r="R207" s="142">
        <f>IF($F207&lt;S$197,(IF($F207&gt;R$197-1,SUM($J13:R13),R13)),0)</f>
        <v>0</v>
      </c>
      <c r="S207" s="142">
        <f>IF($F207&lt;T$197,(IF($F207&gt;S$197-1,SUM($J13:S13),S13)),0)</f>
        <v>0</v>
      </c>
      <c r="T207" s="142">
        <f>IF($F207&lt;U$197,(IF($F207&gt;T$197-1,SUM($J13:T13),T13)),0)</f>
        <v>0</v>
      </c>
      <c r="U207" s="142">
        <f>IF($F207&lt;V$197,(IF($F207&gt;U$197-1,SUM($J13:U13),U13)),0)</f>
        <v>0</v>
      </c>
      <c r="V207" s="100">
        <f t="shared" ref="V207:V208" si="138">SUM(J207:U207)</f>
        <v>0</v>
      </c>
      <c r="W207" s="166">
        <f>IF($F207&lt;X$197,(IF($F207&gt;W$197-1,SUM($V13,$W13:W13),W13)),0)</f>
        <v>0</v>
      </c>
      <c r="X207" s="166">
        <f>IF($F207&lt;Y$197,(IF($F207&gt;X$197-1,SUM($V13,$W13:X13),X13)),0)</f>
        <v>0</v>
      </c>
      <c r="Y207" s="166">
        <f>IF($F207&lt;Z$197,(IF($F207&gt;Y$197-1,SUM($V13,$W13:Y13),Y13)),0)</f>
        <v>0</v>
      </c>
      <c r="Z207" s="166">
        <f>IF($F207&lt;AA$197,(IF($F207&gt;Z$197-1,SUM($V13,$W13:Z13),Z13)),0)</f>
        <v>0</v>
      </c>
      <c r="AA207" s="166">
        <f>IF($F207&lt;AB$197,(IF($F207&gt;AA$197-1,SUM($V13,$W13:AA13),AA13)),0)</f>
        <v>0</v>
      </c>
      <c r="AB207" s="166">
        <f>IF($F207&lt;AC$197,(IF($F207&gt;AB$197-1,SUM($V13,$W13:AB13),AB13)),0)</f>
        <v>0</v>
      </c>
      <c r="AC207" s="166">
        <f>IF($F207&lt;AD$197,(IF($F207&gt;AC$197-1,SUM($V13,$W13:AC13),AC13)),0)</f>
        <v>0</v>
      </c>
      <c r="AD207" s="166">
        <f>IF($F207&lt;AE$197,(IF($F207&gt;AD$197-1,SUM($V13,$W13:AD13),AD13)),0)</f>
        <v>6389.619999999999</v>
      </c>
      <c r="AE207" s="166">
        <f>IF($F207&lt;AF$197,(IF($F207&gt;AE$197-1,SUM($V13,$W13:AE13),AE13)),0)</f>
        <v>0</v>
      </c>
      <c r="AF207" s="166">
        <f>IF($F207&lt;AG$197,(IF($F207&gt;AF$197-1,SUM($V13,$W13:AF13),AF13)),0)</f>
        <v>0</v>
      </c>
      <c r="AG207" s="166">
        <f>IF($F207&lt;AH$197,(IF($F207&gt;AG$197-1,SUM($V13,$W13:AG13),AG13)),0)</f>
        <v>0</v>
      </c>
      <c r="AH207" s="166">
        <f>IF($F207&lt;AI$197,(IF($F207&gt;AH$197-1,SUM($V13,$W13:AH13),AH13)),0)</f>
        <v>0</v>
      </c>
      <c r="AI207" s="142">
        <f t="shared" ref="AI207:AI208" si="139">SUM(W207:AH207)</f>
        <v>6389.619999999999</v>
      </c>
      <c r="AJ207" s="166">
        <f>IFERROR(IF(VALUE($F207)&lt;AK$197,(IF(VALUE($F207)&gt;AJ$197-1,SUM($V13,$AI13,$AJ13:AJ13),AJ13)),0),0)</f>
        <v>0</v>
      </c>
      <c r="AK207" s="166">
        <f>IFERROR(IF(VALUE($F207)&lt;AL$197,(IF(VALUE($F207)&gt;AK$197-1,SUM($V13,$AI13,$AJ13:AK13),AK13)),0),0)</f>
        <v>0</v>
      </c>
      <c r="AL207" s="166">
        <f>IFERROR(IF(VALUE($F207)&lt;AM$197,(IF(VALUE($F207)&gt;AL$197-1,SUM($V13,$AI13,$AJ13:AL13),AL13)),0),0)</f>
        <v>0</v>
      </c>
      <c r="AM207" s="166">
        <f>IFERROR(IF(VALUE($F207)&lt;AN$197,(IF(VALUE($F207)&gt;AM$197-1,SUM($V13,$AI13,$AJ13:AM13),AM13)),0),0)</f>
        <v>0</v>
      </c>
      <c r="AN207" s="166">
        <f>IFERROR(IF(VALUE($F207)&lt;AO$197,(IF(VALUE($F207)&gt;AN$197-1,SUM($V13,$AI13,$AJ13:AN13),AN13)),0),0)</f>
        <v>0</v>
      </c>
      <c r="AO207" s="166">
        <f>IFERROR(IF(VALUE($F207)&lt;AP$197,(IF(VALUE($F207)&gt;AO$197-1,SUM($V13,$AI13,$AJ13:AO13),AO13)),0),0)</f>
        <v>0</v>
      </c>
      <c r="AP207" s="166">
        <f>IFERROR(IF(VALUE($F207)&lt;AQ$197,(IF(VALUE($F207)&gt;AP$197-1,SUM($V13,$AI13,$AJ13:AP13),AP13)),0),0)</f>
        <v>0</v>
      </c>
      <c r="AQ207" s="166">
        <f>IFERROR(IF(VALUE($F207)&lt;AR$197,(IF(VALUE($F207)&gt;AQ$197-1,SUM($V13,$AI13,$AJ13:AQ13),AQ13)),0),0)</f>
        <v>0</v>
      </c>
      <c r="AR207" s="166">
        <f>IFERROR(IF(VALUE($F207)&lt;AS$197,(IF(VALUE($F207)&gt;AR$197-1,SUM($V13,$AI13,$AJ13:AR13),AR13)),0),0)</f>
        <v>0</v>
      </c>
      <c r="AS207" s="166">
        <f>IFERROR(IF(VALUE($F207)&lt;AT$197,(IF(VALUE($F207)&gt;AS$197-1,SUM($V13,$AI13,$AJ13:AS13),AS13)),0),0)</f>
        <v>0</v>
      </c>
      <c r="AT207" s="166">
        <f>IFERROR(IF(VALUE($F207)&lt;AU$197,(IF(VALUE($F207)&gt;AT$197-1,SUM($V13,$AI13,$AJ13:AT13),AT13)),0),0)</f>
        <v>0</v>
      </c>
      <c r="AU207" s="166">
        <f>IFERROR(IF(VALUE($F207)&lt;AV$197,(IF(VALUE($F207)&gt;AU$197-1,SUM($V13,$AI13,$AJ13:AU13),AU13)),0),0)</f>
        <v>0</v>
      </c>
      <c r="AV207" s="142">
        <f t="shared" ref="AV207:AV208" si="140">SUM(AJ207:AU207)</f>
        <v>0</v>
      </c>
      <c r="AW207" s="166">
        <f>IFERROR(IF(VALUE($F207)&lt;AX$197,(IF(VALUE($F207)&gt;AW$197-1,SUM($V13,$AI13,$AV13,$AW13:AW13),AW13)),0),0)</f>
        <v>0</v>
      </c>
      <c r="AX207" s="166">
        <f>IFERROR(IF(VALUE($F207)&lt;AY$197,(IF(VALUE($F207)&gt;AX$197-1,SUM($V13,$AI13,$AV13,$AW13:AX13),AX13)),0),0)</f>
        <v>0</v>
      </c>
      <c r="AY207" s="166">
        <f>IFERROR(IF(VALUE($F207)&lt;AZ$197,(IF(VALUE($F207)&gt;AY$197-1,SUM($V13,$AI13,$AV13,$AW13:AY13),AY13)),0),0)</f>
        <v>0</v>
      </c>
      <c r="AZ207" s="166">
        <f>IFERROR(IF(VALUE($F207)&lt;BA$197,(IF(VALUE($F207)&gt;AZ$197-1,SUM($V13,$AI13,$AV13,$AW13:AZ13),AZ13)),0),0)</f>
        <v>0</v>
      </c>
      <c r="BA207" s="166">
        <f>IFERROR(IF(VALUE($F207)&lt;BB$197,(IF(VALUE($F207)&gt;BA$197-1,SUM($V13,$AI13,$AV13,$AW13:BA13),BA13)),0),0)</f>
        <v>0</v>
      </c>
      <c r="BB207" s="166">
        <f>IFERROR(IF(VALUE($F207)&lt;BC$197,(IF(VALUE($F207)&gt;BB$197-1,SUM($V13,$AI13,$AV13,$AW13:BB13),BB13)),0),0)</f>
        <v>0</v>
      </c>
      <c r="BC207" s="166">
        <f>IFERROR(IF(VALUE($F207)&lt;BD$197,(IF(VALUE($F207)&gt;BC$197-1,SUM($V13,$AI13,$AV13,$AW13:BC13),BC13)),0),0)</f>
        <v>0</v>
      </c>
      <c r="BD207" s="166">
        <f>IFERROR(IF(VALUE($F207)&lt;BE$197,(IF(VALUE($F207)&gt;BD$197-1,SUM($V13,$AI13,$AV13,$AW13:BD13),BD13)),0),0)</f>
        <v>0</v>
      </c>
      <c r="BE207" s="166">
        <f>IFERROR(IF(VALUE($F207)&lt;BF$197,(IF(VALUE($F207)&gt;BE$197-1,SUM($V13,$AI13,$AV13,$AW13:BE13),BE13)),0),0)</f>
        <v>0</v>
      </c>
      <c r="BF207" s="166">
        <f>IFERROR(IF(VALUE($F207)&lt;BG$197,(IF(VALUE($F207)&gt;BF$197-1,SUM($V13,$AI13,$AV13,$AW13:BF13),BF13)),0),0)</f>
        <v>0</v>
      </c>
      <c r="BG207" s="166">
        <f>IFERROR(IF(VALUE($F207)&lt;BH$197,(IF(VALUE($F207)&gt;BG$197-1,SUM($V13,$AI13,$AV13,$AW13:BG13),BG13)),0),0)</f>
        <v>0</v>
      </c>
      <c r="BH207" s="166">
        <f>IFERROR(IF(VALUE($F207)&lt;BI$197,(IF(VALUE($F207)&gt;BH$197-1,SUM($V13,$AI13,$AV13,$AW13:BH13),BH13)),0),0)</f>
        <v>0</v>
      </c>
      <c r="BI207" s="142">
        <f t="shared" si="125"/>
        <v>0</v>
      </c>
      <c r="BV207" s="142"/>
      <c r="CI207" s="142"/>
      <c r="CV207" s="142"/>
      <c r="DI207" s="142"/>
      <c r="DV207" s="142"/>
      <c r="EI207" s="142"/>
    </row>
    <row r="208" spans="1:147" ht="15.75" outlineLevel="1" x14ac:dyDescent="0.25">
      <c r="A208" s="2">
        <f t="shared" si="121"/>
        <v>3</v>
      </c>
      <c r="B208" s="1" t="str">
        <f t="shared" si="121"/>
        <v>PRE-09601</v>
      </c>
      <c r="C208" s="1" t="str">
        <f t="shared" si="121"/>
        <v>SPP FH - Knights 13805</v>
      </c>
      <c r="D208" s="2" t="str">
        <f t="shared" si="121"/>
        <v>A2772311</v>
      </c>
      <c r="E208" s="141" t="str">
        <f t="shared" si="121"/>
        <v>SPP FH - Knights 13805 - OCR</v>
      </c>
      <c r="F208" s="84">
        <v>44424</v>
      </c>
      <c r="G208" s="165"/>
      <c r="H208" s="165"/>
      <c r="I208" s="100"/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2">
        <v>0</v>
      </c>
      <c r="P208" s="142">
        <v>0</v>
      </c>
      <c r="Q208" s="142">
        <f>IF($F208&lt;R$197,(IF($F208&gt;Q$197-1,SUM($J14:Q14),Q14)),0)</f>
        <v>0</v>
      </c>
      <c r="R208" s="142">
        <f>IF($F208&lt;S$197,(IF($F208&gt;R$197-1,SUM($J14:R14),R14)),0)</f>
        <v>0</v>
      </c>
      <c r="S208" s="142">
        <f>IF($F208&lt;T$197,(IF($F208&gt;S$197-1,SUM($J14:S14),S14)),0)</f>
        <v>0</v>
      </c>
      <c r="T208" s="142">
        <f>IF($F208&lt;U$197,(IF($F208&gt;T$197-1,SUM($J14:T14),T14)),0)</f>
        <v>0</v>
      </c>
      <c r="U208" s="142">
        <f>IF($F208&lt;V$197,(IF($F208&gt;U$197-1,SUM($J14:U14),U14)),0)</f>
        <v>0</v>
      </c>
      <c r="V208" s="100">
        <f t="shared" si="138"/>
        <v>0</v>
      </c>
      <c r="W208" s="166">
        <f>IF($F208&lt;X$197,(IF($F208&gt;W$197-1,SUM($V14,$W14:W14),W14)),0)</f>
        <v>0</v>
      </c>
      <c r="X208" s="166">
        <f>IF($F208&lt;Y$197,(IF($F208&gt;X$197-1,SUM($V14,$W14:X14),X14)),0)</f>
        <v>0</v>
      </c>
      <c r="Y208" s="166">
        <f>IF($F208&lt;Z$197,(IF($F208&gt;Y$197-1,SUM($V14,$W14:Y14),Y14)),0)</f>
        <v>0</v>
      </c>
      <c r="Z208" s="166">
        <f>IF($F208&lt;AA$197,(IF($F208&gt;Z$197-1,SUM($V14,$W14:Z14),Z14)),0)</f>
        <v>0</v>
      </c>
      <c r="AA208" s="166">
        <f>IF($F208&lt;AB$197,(IF($F208&gt;AA$197-1,SUM($V14,$W14:AA14),AA14)),0)</f>
        <v>0</v>
      </c>
      <c r="AB208" s="166">
        <f>IF($F208&lt;AC$197,(IF($F208&gt;AB$197-1,SUM($V14,$W14:AB14),AB14)),0)</f>
        <v>0</v>
      </c>
      <c r="AC208" s="166">
        <f>IF($F208&lt;AD$197,(IF($F208&gt;AC$197-1,SUM($V14,$W14:AC14),AC14)),0)</f>
        <v>0</v>
      </c>
      <c r="AD208" s="166">
        <f>IF($F208&lt;AE$197,(IF($F208&gt;AD$197-1,SUM($V14,$W14:AD14),AD14)),0)</f>
        <v>8567.8799999999992</v>
      </c>
      <c r="AE208" s="166">
        <f>IF($F208&lt;AF$197,(IF($F208&gt;AE$197-1,SUM($V14,$W14:AE14),AE14)),0)</f>
        <v>0</v>
      </c>
      <c r="AF208" s="166">
        <f>IF($F208&lt;AG$197,(IF($F208&gt;AF$197-1,SUM($V14,$W14:AF14),AF14)),0)</f>
        <v>0</v>
      </c>
      <c r="AG208" s="166">
        <f>IF($F208&lt;AH$197,(IF($F208&gt;AG$197-1,SUM($V14,$W14:AG14),AG14)),0)</f>
        <v>0</v>
      </c>
      <c r="AH208" s="166">
        <f>IF($F208&lt;AI$197,(IF($F208&gt;AH$197-1,SUM($V14,$W14:AH14),AH14)),0)</f>
        <v>0</v>
      </c>
      <c r="AI208" s="142">
        <f t="shared" si="139"/>
        <v>8567.8799999999992</v>
      </c>
      <c r="AJ208" s="166">
        <f>IFERROR(IF(VALUE($F208)&lt;AK$197,(IF(VALUE($F208)&gt;AJ$197-1,SUM($V14,$AI14,$AJ14:AJ14),AJ14)),0),0)</f>
        <v>0</v>
      </c>
      <c r="AK208" s="166">
        <f>IFERROR(IF(VALUE($F208)&lt;AL$197,(IF(VALUE($F208)&gt;AK$197-1,SUM($V14,$AI14,$AJ14:AK14),AK14)),0),0)</f>
        <v>0</v>
      </c>
      <c r="AL208" s="166">
        <f>IFERROR(IF(VALUE($F208)&lt;AM$197,(IF(VALUE($F208)&gt;AL$197-1,SUM($V14,$AI14,$AJ14:AL14),AL14)),0),0)</f>
        <v>0</v>
      </c>
      <c r="AM208" s="166">
        <f>IFERROR(IF(VALUE($F208)&lt;AN$197,(IF(VALUE($F208)&gt;AM$197-1,SUM($V14,$AI14,$AJ14:AM14),AM14)),0),0)</f>
        <v>0</v>
      </c>
      <c r="AN208" s="166">
        <f>IFERROR(IF(VALUE($F208)&lt;AO$197,(IF(VALUE($F208)&gt;AN$197-1,SUM($V14,$AI14,$AJ14:AN14),AN14)),0),0)</f>
        <v>0</v>
      </c>
      <c r="AO208" s="166">
        <f>IFERROR(IF(VALUE($F208)&lt;AP$197,(IF(VALUE($F208)&gt;AO$197-1,SUM($V14,$AI14,$AJ14:AO14),AO14)),0),0)</f>
        <v>0</v>
      </c>
      <c r="AP208" s="166">
        <f>IFERROR(IF(VALUE($F208)&lt;AQ$197,(IF(VALUE($F208)&gt;AP$197-1,SUM($V14,$AI14,$AJ14:AP14),AP14)),0),0)</f>
        <v>0</v>
      </c>
      <c r="AQ208" s="166">
        <f>IFERROR(IF(VALUE($F208)&lt;AR$197,(IF(VALUE($F208)&gt;AQ$197-1,SUM($V14,$AI14,$AJ14:AQ14),AQ14)),0),0)</f>
        <v>0</v>
      </c>
      <c r="AR208" s="166">
        <f>IFERROR(IF(VALUE($F208)&lt;AS$197,(IF(VALUE($F208)&gt;AR$197-1,SUM($V14,$AI14,$AJ14:AR14),AR14)),0),0)</f>
        <v>0</v>
      </c>
      <c r="AS208" s="166">
        <f>IFERROR(IF(VALUE($F208)&lt;AT$197,(IF(VALUE($F208)&gt;AS$197-1,SUM($V14,$AI14,$AJ14:AS14),AS14)),0),0)</f>
        <v>0</v>
      </c>
      <c r="AT208" s="166">
        <f>IFERROR(IF(VALUE($F208)&lt;AU$197,(IF(VALUE($F208)&gt;AT$197-1,SUM($V14,$AI14,$AJ14:AT14),AT14)),0),0)</f>
        <v>0</v>
      </c>
      <c r="AU208" s="166">
        <f>IFERROR(IF(VALUE($F208)&lt;AV$197,(IF(VALUE($F208)&gt;AU$197-1,SUM($V14,$AI14,$AJ14:AU14),AU14)),0),0)</f>
        <v>0</v>
      </c>
      <c r="AV208" s="142">
        <f t="shared" si="140"/>
        <v>0</v>
      </c>
      <c r="AW208" s="166">
        <f>IFERROR(IF(VALUE($F208)&lt;AX$197,(IF(VALUE($F208)&gt;AW$197-1,SUM($V14,$AI14,$AV14,$AW14:AW14),AW14)),0),0)</f>
        <v>0</v>
      </c>
      <c r="AX208" s="166">
        <f>IFERROR(IF(VALUE($F208)&lt;AY$197,(IF(VALUE($F208)&gt;AX$197-1,SUM($V14,$AI14,$AV14,$AW14:AX14),AX14)),0),0)</f>
        <v>0</v>
      </c>
      <c r="AY208" s="166">
        <f>IFERROR(IF(VALUE($F208)&lt;AZ$197,(IF(VALUE($F208)&gt;AY$197-1,SUM($V14,$AI14,$AV14,$AW14:AY14),AY14)),0),0)</f>
        <v>0</v>
      </c>
      <c r="AZ208" s="166">
        <f>IFERROR(IF(VALUE($F208)&lt;BA$197,(IF(VALUE($F208)&gt;AZ$197-1,SUM($V14,$AI14,$AV14,$AW14:AZ14),AZ14)),0),0)</f>
        <v>0</v>
      </c>
      <c r="BA208" s="166">
        <f>IFERROR(IF(VALUE($F208)&lt;BB$197,(IF(VALUE($F208)&gt;BA$197-1,SUM($V14,$AI14,$AV14,$AW14:BA14),BA14)),0),0)</f>
        <v>0</v>
      </c>
      <c r="BB208" s="166">
        <f>IFERROR(IF(VALUE($F208)&lt;BC$197,(IF(VALUE($F208)&gt;BB$197-1,SUM($V14,$AI14,$AV14,$AW14:BB14),BB14)),0),0)</f>
        <v>0</v>
      </c>
      <c r="BC208" s="166">
        <f>IFERROR(IF(VALUE($F208)&lt;BD$197,(IF(VALUE($F208)&gt;BC$197-1,SUM($V14,$AI14,$AV14,$AW14:BC14),BC14)),0),0)</f>
        <v>0</v>
      </c>
      <c r="BD208" s="166">
        <f>IFERROR(IF(VALUE($F208)&lt;BE$197,(IF(VALUE($F208)&gt;BD$197-1,SUM($V14,$AI14,$AV14,$AW14:BD14),BD14)),0),0)</f>
        <v>0</v>
      </c>
      <c r="BE208" s="166">
        <f>IFERROR(IF(VALUE($F208)&lt;BF$197,(IF(VALUE($F208)&gt;BE$197-1,SUM($V14,$AI14,$AV14,$AW14:BE14),BE14)),0),0)</f>
        <v>0</v>
      </c>
      <c r="BF208" s="166">
        <f>IFERROR(IF(VALUE($F208)&lt;BG$197,(IF(VALUE($F208)&gt;BF$197-1,SUM($V14,$AI14,$AV14,$AW14:BF14),BF14)),0),0)</f>
        <v>0</v>
      </c>
      <c r="BG208" s="166">
        <f>IFERROR(IF(VALUE($F208)&lt;BH$197,(IF(VALUE($F208)&gt;BG$197-1,SUM($V14,$AI14,$AV14,$AW14:BG14),BG14)),0),0)</f>
        <v>0</v>
      </c>
      <c r="BH208" s="166">
        <f>IFERROR(IF(VALUE($F208)&lt;BI$197,(IF(VALUE($F208)&gt;BH$197-1,SUM($V14,$AI14,$AV14,$AW14:BH14),BH14)),0),0)</f>
        <v>0</v>
      </c>
      <c r="BI208" s="142">
        <f t="shared" si="125"/>
        <v>0</v>
      </c>
      <c r="BV208" s="142"/>
      <c r="CI208" s="142"/>
      <c r="CV208" s="142"/>
      <c r="DI208" s="142"/>
      <c r="DV208" s="142"/>
      <c r="EI208" s="142"/>
    </row>
    <row r="209" spans="1:139" ht="15.75" outlineLevel="1" x14ac:dyDescent="0.25">
      <c r="A209" s="2">
        <f t="shared" ref="A209:E218" si="141">A15</f>
        <v>3</v>
      </c>
      <c r="B209" s="1" t="str">
        <f t="shared" si="141"/>
        <v>PRE-09601</v>
      </c>
      <c r="C209" s="1" t="str">
        <f t="shared" si="141"/>
        <v>SPP FH - Knights 13805</v>
      </c>
      <c r="D209" s="2" t="str">
        <f t="shared" si="141"/>
        <v>A2772393</v>
      </c>
      <c r="E209" s="141" t="str">
        <f t="shared" si="141"/>
        <v>KNIG805 OCR#31461</v>
      </c>
      <c r="F209" s="84">
        <v>44392</v>
      </c>
      <c r="G209" s="165"/>
      <c r="H209" s="165"/>
      <c r="I209" s="100"/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2">
        <v>0</v>
      </c>
      <c r="P209" s="142">
        <v>0</v>
      </c>
      <c r="Q209" s="142">
        <f>IF($F209&lt;R$197,(IF($F209&gt;Q$197-1,SUM($J15:Q15),Q15)),0)</f>
        <v>0</v>
      </c>
      <c r="R209" s="142">
        <f>IF($F209&lt;S$197,(IF($F209&gt;R$197-1,SUM($J15:R15),R15)),0)</f>
        <v>0</v>
      </c>
      <c r="S209" s="142">
        <f>IF($F209&lt;T$197,(IF($F209&gt;S$197-1,SUM($J15:S15),S15)),0)</f>
        <v>0</v>
      </c>
      <c r="T209" s="142">
        <f>IF($F209&lt;U$197,(IF($F209&gt;T$197-1,SUM($J15:T15),T15)),0)</f>
        <v>0</v>
      </c>
      <c r="U209" s="142">
        <f>IF($F209&lt;V$197,(IF($F209&gt;U$197-1,SUM($J15:U15),U15)),0)</f>
        <v>0</v>
      </c>
      <c r="V209" s="100">
        <f t="shared" ref="V209" si="142">SUM(J209:U209)</f>
        <v>0</v>
      </c>
      <c r="W209" s="166">
        <f>IF($F209&lt;X$197,(IF($F209&gt;W$197-1,SUM($V15,$W15:W15),W15)),0)</f>
        <v>0</v>
      </c>
      <c r="X209" s="166">
        <f>IF($F209&lt;Y$197,(IF($F209&gt;X$197-1,SUM($V15,$W15:X15),X15)),0)</f>
        <v>0</v>
      </c>
      <c r="Y209" s="166">
        <f>IF($F209&lt;Z$197,(IF($F209&gt;Y$197-1,SUM($V15,$W15:Y15),Y15)),0)</f>
        <v>0</v>
      </c>
      <c r="Z209" s="166">
        <f>IF($F209&lt;AA$197,(IF($F209&gt;Z$197-1,SUM($V15,$W15:Z15),Z15)),0)</f>
        <v>0</v>
      </c>
      <c r="AA209" s="166">
        <f>IF($F209&lt;AB$197,(IF($F209&gt;AA$197-1,SUM($V15,$W15:AA15),AA15)),0)</f>
        <v>0</v>
      </c>
      <c r="AB209" s="166">
        <f>IF($F209&lt;AC$197,(IF($F209&gt;AB$197-1,SUM($V15,$W15:AB15),AB15)),0)</f>
        <v>0</v>
      </c>
      <c r="AC209" s="166">
        <f>IF($F209&lt;AD$197,(IF($F209&gt;AC$197-1,SUM($V15,$W15:AC15),AC15)),0)</f>
        <v>1057.19</v>
      </c>
      <c r="AD209" s="166">
        <f>IF($F209&lt;AE$197,(IF($F209&gt;AD$197-1,SUM($V15,$W15:AD15),AD15)),0)</f>
        <v>0</v>
      </c>
      <c r="AE209" s="166">
        <f>IF($F209&lt;AF$197,(IF($F209&gt;AE$197-1,SUM($V15,$W15:AE15),AE15)),0)</f>
        <v>0</v>
      </c>
      <c r="AF209" s="166">
        <f>IF($F209&lt;AG$197,(IF($F209&gt;AF$197-1,SUM($V15,$W15:AF15),AF15)),0)</f>
        <v>0</v>
      </c>
      <c r="AG209" s="166">
        <f>IF($F209&lt;AH$197,(IF($F209&gt;AG$197-1,SUM($V15,$W15:AG15),AG15)),0)</f>
        <v>0</v>
      </c>
      <c r="AH209" s="166">
        <f>IF($F209&lt;AI$197,(IF($F209&gt;AH$197-1,SUM($V15,$W15:AH15),AH15)),0)</f>
        <v>0</v>
      </c>
      <c r="AI209" s="142">
        <f t="shared" ref="AI209" si="143">SUM(W209:AH209)</f>
        <v>1057.19</v>
      </c>
      <c r="AJ209" s="166">
        <f>IFERROR(IF(VALUE($F209)&lt;AK$197,(IF(VALUE($F209)&gt;AJ$197-1,SUM($V15,$AI15,$AJ15:AJ15),AJ15)),0),0)</f>
        <v>0</v>
      </c>
      <c r="AK209" s="166">
        <f>IFERROR(IF(VALUE($F209)&lt;AL$197,(IF(VALUE($F209)&gt;AK$197-1,SUM($V15,$AI15,$AJ15:AK15),AK15)),0),0)</f>
        <v>0</v>
      </c>
      <c r="AL209" s="166">
        <f>IFERROR(IF(VALUE($F209)&lt;AM$197,(IF(VALUE($F209)&gt;AL$197-1,SUM($V15,$AI15,$AJ15:AL15),AL15)),0),0)</f>
        <v>0</v>
      </c>
      <c r="AM209" s="166">
        <f>IFERROR(IF(VALUE($F209)&lt;AN$197,(IF(VALUE($F209)&gt;AM$197-1,SUM($V15,$AI15,$AJ15:AM15),AM15)),0),0)</f>
        <v>0</v>
      </c>
      <c r="AN209" s="166">
        <f>IFERROR(IF(VALUE($F209)&lt;AO$197,(IF(VALUE($F209)&gt;AN$197-1,SUM($V15,$AI15,$AJ15:AN15),AN15)),0),0)</f>
        <v>0</v>
      </c>
      <c r="AO209" s="166">
        <f>IFERROR(IF(VALUE($F209)&lt;AP$197,(IF(VALUE($F209)&gt;AO$197-1,SUM($V15,$AI15,$AJ15:AO15),AO15)),0),0)</f>
        <v>0</v>
      </c>
      <c r="AP209" s="166">
        <f>IFERROR(IF(VALUE($F209)&lt;AQ$197,(IF(VALUE($F209)&gt;AP$197-1,SUM($V15,$AI15,$AJ15:AP15),AP15)),0),0)</f>
        <v>0</v>
      </c>
      <c r="AQ209" s="166">
        <f>IFERROR(IF(VALUE($F209)&lt;AR$197,(IF(VALUE($F209)&gt;AQ$197-1,SUM($V15,$AI15,$AJ15:AQ15),AQ15)),0),0)</f>
        <v>0</v>
      </c>
      <c r="AR209" s="166">
        <f>IFERROR(IF(VALUE($F209)&lt;AS$197,(IF(VALUE($F209)&gt;AR$197-1,SUM($V15,$AI15,$AJ15:AR15),AR15)),0),0)</f>
        <v>0</v>
      </c>
      <c r="AS209" s="166">
        <f>IFERROR(IF(VALUE($F209)&lt;AT$197,(IF(VALUE($F209)&gt;AS$197-1,SUM($V15,$AI15,$AJ15:AS15),AS15)),0),0)</f>
        <v>0</v>
      </c>
      <c r="AT209" s="166">
        <f>IFERROR(IF(VALUE($F209)&lt;AU$197,(IF(VALUE($F209)&gt;AT$197-1,SUM($V15,$AI15,$AJ15:AT15),AT15)),0),0)</f>
        <v>0</v>
      </c>
      <c r="AU209" s="166">
        <f>IFERROR(IF(VALUE($F209)&lt;AV$197,(IF(VALUE($F209)&gt;AU$197-1,SUM($V15,$AI15,$AJ15:AU15),AU15)),0),0)</f>
        <v>0</v>
      </c>
      <c r="AV209" s="142">
        <f t="shared" ref="AV209" si="144">SUM(AJ209:AU209)</f>
        <v>0</v>
      </c>
      <c r="AW209" s="166">
        <f>IFERROR(IF(VALUE($F209)&lt;AX$197,(IF(VALUE($F209)&gt;AW$197-1,SUM($V15,$AI15,$AV15,$AW15:AW15),AW15)),0),0)</f>
        <v>0</v>
      </c>
      <c r="AX209" s="166">
        <f>IFERROR(IF(VALUE($F209)&lt;AY$197,(IF(VALUE($F209)&gt;AX$197-1,SUM($V15,$AI15,$AV15,$AW15:AX15),AX15)),0),0)</f>
        <v>0</v>
      </c>
      <c r="AY209" s="166">
        <f>IFERROR(IF(VALUE($F209)&lt;AZ$197,(IF(VALUE($F209)&gt;AY$197-1,SUM($V15,$AI15,$AV15,$AW15:AY15),AY15)),0),0)</f>
        <v>0</v>
      </c>
      <c r="AZ209" s="166">
        <f>IFERROR(IF(VALUE($F209)&lt;BA$197,(IF(VALUE($F209)&gt;AZ$197-1,SUM($V15,$AI15,$AV15,$AW15:AZ15),AZ15)),0),0)</f>
        <v>0</v>
      </c>
      <c r="BA209" s="166">
        <f>IFERROR(IF(VALUE($F209)&lt;BB$197,(IF(VALUE($F209)&gt;BA$197-1,SUM($V15,$AI15,$AV15,$AW15:BA15),BA15)),0),0)</f>
        <v>0</v>
      </c>
      <c r="BB209" s="166">
        <f>IFERROR(IF(VALUE($F209)&lt;BC$197,(IF(VALUE($F209)&gt;BB$197-1,SUM($V15,$AI15,$AV15,$AW15:BB15),BB15)),0),0)</f>
        <v>0</v>
      </c>
      <c r="BC209" s="166">
        <f>IFERROR(IF(VALUE($F209)&lt;BD$197,(IF(VALUE($F209)&gt;BC$197-1,SUM($V15,$AI15,$AV15,$AW15:BC15),BC15)),0),0)</f>
        <v>0</v>
      </c>
      <c r="BD209" s="166">
        <f>IFERROR(IF(VALUE($F209)&lt;BE$197,(IF(VALUE($F209)&gt;BD$197-1,SUM($V15,$AI15,$AV15,$AW15:BD15),BD15)),0),0)</f>
        <v>0</v>
      </c>
      <c r="BE209" s="166">
        <f>IFERROR(IF(VALUE($F209)&lt;BF$197,(IF(VALUE($F209)&gt;BE$197-1,SUM($V15,$AI15,$AV15,$AW15:BE15),BE15)),0),0)</f>
        <v>0</v>
      </c>
      <c r="BF209" s="166">
        <f>IFERROR(IF(VALUE($F209)&lt;BG$197,(IF(VALUE($F209)&gt;BF$197-1,SUM($V15,$AI15,$AV15,$AW15:BF15),BF15)),0),0)</f>
        <v>0</v>
      </c>
      <c r="BG209" s="166">
        <f>IFERROR(IF(VALUE($F209)&lt;BH$197,(IF(VALUE($F209)&gt;BG$197-1,SUM($V15,$AI15,$AV15,$AW15:BG15),BG15)),0),0)</f>
        <v>0</v>
      </c>
      <c r="BH209" s="166">
        <f>IFERROR(IF(VALUE($F209)&lt;BI$197,(IF(VALUE($F209)&gt;BH$197-1,SUM($V15,$AI15,$AV15,$AW15:BH15),BH15)),0),0)</f>
        <v>0</v>
      </c>
      <c r="BI209" s="142">
        <f t="shared" si="125"/>
        <v>0</v>
      </c>
      <c r="BV209" s="142"/>
      <c r="CI209" s="142"/>
      <c r="CV209" s="142"/>
      <c r="DI209" s="142"/>
      <c r="DV209" s="142"/>
      <c r="EI209" s="142"/>
    </row>
    <row r="210" spans="1:139" ht="15.75" outlineLevel="1" x14ac:dyDescent="0.25">
      <c r="A210" s="2">
        <f t="shared" si="141"/>
        <v>4</v>
      </c>
      <c r="B210" s="1" t="str">
        <f t="shared" si="141"/>
        <v>PRE-09602</v>
      </c>
      <c r="C210" s="1" t="str">
        <f t="shared" si="141"/>
        <v>SPP FH - Casey Road 13745</v>
      </c>
      <c r="D210" s="2" t="str">
        <f t="shared" si="141"/>
        <v>PRE-09602.1</v>
      </c>
      <c r="E210" s="141" t="str">
        <f t="shared" si="141"/>
        <v>SPP FH - Casey Road 13745 - OH Feed</v>
      </c>
      <c r="F210" s="84">
        <v>44635</v>
      </c>
      <c r="G210" s="165"/>
      <c r="H210" s="165"/>
      <c r="I210" s="100"/>
      <c r="J210" s="166">
        <v>0</v>
      </c>
      <c r="K210" s="166">
        <v>0</v>
      </c>
      <c r="L210" s="166">
        <v>0</v>
      </c>
      <c r="M210" s="166">
        <v>0</v>
      </c>
      <c r="N210" s="166">
        <v>0</v>
      </c>
      <c r="O210" s="166">
        <v>0</v>
      </c>
      <c r="P210" s="166">
        <v>0</v>
      </c>
      <c r="Q210" s="166">
        <f>IF($F210&lt;R$197,(IF($F210&gt;Q$197-1,SUM($J16:Q16),Q16)),0)</f>
        <v>0</v>
      </c>
      <c r="R210" s="166">
        <f>IF($F210&lt;S$197,(IF($F210&gt;R$197-1,SUM($J16:R16),R16)),0)</f>
        <v>0</v>
      </c>
      <c r="S210" s="166">
        <f>IF($F210&lt;T$197,(IF($F210&gt;S$197-1,SUM($J16:S16),S16)),0)</f>
        <v>0</v>
      </c>
      <c r="T210" s="166">
        <f>IF($F210&lt;U$197,(IF($F210&gt;T$197-1,SUM($J16:T16),T16)),0)</f>
        <v>0</v>
      </c>
      <c r="U210" s="166">
        <f>IF($F210&lt;V$197,(IF($F210&gt;U$197-1,SUM($J16:U16),U16)),0)</f>
        <v>0</v>
      </c>
      <c r="V210" s="142">
        <f t="shared" ref="V210:V320" si="145">SUM(J210:U210)</f>
        <v>0</v>
      </c>
      <c r="W210" s="166">
        <f>IF($F210&lt;X$197,(IF($F210&gt;W$197-1,SUM($V16,$W16:W16),W16)),0)</f>
        <v>0</v>
      </c>
      <c r="X210" s="166">
        <f>IF($F210&lt;Y$197,(IF($F210&gt;X$197-1,SUM($V16,$W16:X16),X16)),0)</f>
        <v>0</v>
      </c>
      <c r="Y210" s="166">
        <f>IF($F210&lt;Z$197,(IF($F210&gt;Y$197-1,SUM($V16,$W16:Y16),Y16)),0)</f>
        <v>0</v>
      </c>
      <c r="Z210" s="166">
        <f>IF($F210&lt;AA$197,(IF($F210&gt;Z$197-1,SUM($V16,$W16:Z16),Z16)),0)</f>
        <v>0</v>
      </c>
      <c r="AA210" s="166">
        <f>IF($F210&lt;AB$197,(IF($F210&gt;AA$197-1,SUM($V16,$W16:AA16),AA16)),0)</f>
        <v>0</v>
      </c>
      <c r="AB210" s="166">
        <f>IF($F210&lt;AC$197,(IF($F210&gt;AB$197-1,SUM($V16,$W16:AB16),AB16)),0)</f>
        <v>0</v>
      </c>
      <c r="AC210" s="166">
        <f>IF($F210&lt;AD$197,(IF($F210&gt;AC$197-1,SUM($V16,$W16:AC16),AC16)),0)</f>
        <v>0</v>
      </c>
      <c r="AD210" s="166">
        <f>IF($F210&lt;AE$197,(IF($F210&gt;AD$197-1,SUM($V16,$W16:AD16),AD16)),0)</f>
        <v>0</v>
      </c>
      <c r="AE210" s="166">
        <f>IF($F210&lt;AF$197,(IF($F210&gt;AE$197-1,SUM($V16,$W16:AE16),AE16)),0)</f>
        <v>0</v>
      </c>
      <c r="AF210" s="166">
        <f>IF($F210&lt;AG$197,(IF($F210&gt;AF$197-1,SUM($V16,$W16:AF16),AF16)),0)</f>
        <v>0</v>
      </c>
      <c r="AG210" s="166">
        <f>IF($F210&lt;AH$197,(IF($F210&gt;AG$197-1,SUM($V16,$W16:AG16),AG16)),0)</f>
        <v>0</v>
      </c>
      <c r="AH210" s="166">
        <f>IF($F210&lt;AI$197,(IF($F210&gt;AH$197-1,SUM($V16,$W16:AH16),AH16)),0)</f>
        <v>0</v>
      </c>
      <c r="AI210" s="142">
        <f t="shared" si="123"/>
        <v>0</v>
      </c>
      <c r="AJ210" s="166">
        <f>IFERROR(IF(VALUE($F210)&lt;AK$197,(IF(VALUE($F210)&gt;AJ$197-1,SUM($V16,$AI16,$AJ16:AJ16),AJ16)),0),0)</f>
        <v>0</v>
      </c>
      <c r="AK210" s="166">
        <f>IFERROR(IF(VALUE($F210)&lt;AL$197,(IF(VALUE($F210)&gt;AK$197-1,SUM($V16,$AI16,$AJ16:AK16),AK16)),0),0)</f>
        <v>0</v>
      </c>
      <c r="AL210" s="166">
        <f>IFERROR(IF(VALUE($F210)&lt;AM$197,(IF(VALUE($F210)&gt;AL$197-1,SUM($V16,$AI16,$AJ16:AL16),AL16)),0),0)</f>
        <v>865017.18000000017</v>
      </c>
      <c r="AM210" s="166">
        <f>IFERROR(IF(VALUE($F210)&lt;AN$197,(IF(VALUE($F210)&gt;AM$197-1,SUM($V16,$AI16,$AJ16:AM16),AM16)),0),0)</f>
        <v>0</v>
      </c>
      <c r="AN210" s="166">
        <f>IFERROR(IF(VALUE($F210)&lt;AO$197,(IF(VALUE($F210)&gt;AN$197-1,SUM($V16,$AI16,$AJ16:AN16),AN16)),0),0)</f>
        <v>0</v>
      </c>
      <c r="AO210" s="166">
        <f>IFERROR(IF(VALUE($F210)&lt;AP$197,(IF(VALUE($F210)&gt;AO$197-1,SUM($V16,$AI16,$AJ16:AO16),AO16)),0),0)</f>
        <v>0</v>
      </c>
      <c r="AP210" s="166">
        <f>IFERROR(IF(VALUE($F210)&lt;AQ$197,(IF(VALUE($F210)&gt;AP$197-1,SUM($V16,$AI16,$AJ16:AP16),AP16)),0),0)</f>
        <v>0</v>
      </c>
      <c r="AQ210" s="166">
        <f>IFERROR(IF(VALUE($F210)&lt;AR$197,(IF(VALUE($F210)&gt;AQ$197-1,SUM($V16,$AI16,$AJ16:AQ16),AQ16)),0),0)</f>
        <v>0</v>
      </c>
      <c r="AR210" s="166">
        <f>IFERROR(IF(VALUE($F210)&lt;AS$197,(IF(VALUE($F210)&gt;AR$197-1,SUM($V16,$AI16,$AJ16:AR16),AR16)),0),0)</f>
        <v>0</v>
      </c>
      <c r="AS210" s="166">
        <f>IFERROR(IF(VALUE($F210)&lt;AT$197,(IF(VALUE($F210)&gt;AS$197-1,SUM($V16,$AI16,$AJ16:AS16),AS16)),0),0)</f>
        <v>0</v>
      </c>
      <c r="AT210" s="166">
        <f>IFERROR(IF(VALUE($F210)&lt;AU$197,(IF(VALUE($F210)&gt;AT$197-1,SUM($V16,$AI16,$AJ16:AT16),AT16)),0),0)</f>
        <v>0</v>
      </c>
      <c r="AU210" s="166">
        <f>IFERROR(IF(VALUE($F210)&lt;AV$197,(IF(VALUE($F210)&gt;AU$197-1,SUM($V16,$AI16,$AJ16:AU16),AU16)),0),0)</f>
        <v>0</v>
      </c>
      <c r="AV210" s="142">
        <f t="shared" si="124"/>
        <v>865017.18000000017</v>
      </c>
      <c r="AW210" s="166">
        <f>IFERROR(IF(VALUE($F210)&lt;AX$197,(IF(VALUE($F210)&gt;AW$197-1,SUM($V16,$AI16,$AV16,$AW16:AW16),AW16)),0),0)</f>
        <v>0</v>
      </c>
      <c r="AX210" s="166">
        <f>IFERROR(IF(VALUE($F210)&lt;AY$197,(IF(VALUE($F210)&gt;AX$197-1,SUM($V16,$AI16,$AV16,$AW16:AX16),AX16)),0),0)</f>
        <v>0</v>
      </c>
      <c r="AY210" s="166">
        <f>IFERROR(IF(VALUE($F210)&lt;AZ$197,(IF(VALUE($F210)&gt;AY$197-1,SUM($V16,$AI16,$AV16,$AW16:AY16),AY16)),0),0)</f>
        <v>0</v>
      </c>
      <c r="AZ210" s="166">
        <f>IFERROR(IF(VALUE($F210)&lt;BA$197,(IF(VALUE($F210)&gt;AZ$197-1,SUM($V16,$AI16,$AV16,$AW16:AZ16),AZ16)),0),0)</f>
        <v>0</v>
      </c>
      <c r="BA210" s="166">
        <f>IFERROR(IF(VALUE($F210)&lt;BB$197,(IF(VALUE($F210)&gt;BA$197-1,SUM($V16,$AI16,$AV16,$AW16:BA16),BA16)),0),0)</f>
        <v>0</v>
      </c>
      <c r="BB210" s="166">
        <f>IFERROR(IF(VALUE($F210)&lt;BC$197,(IF(VALUE($F210)&gt;BB$197-1,SUM($V16,$AI16,$AV16,$AW16:BB16),BB16)),0),0)</f>
        <v>0</v>
      </c>
      <c r="BC210" s="166">
        <f>IFERROR(IF(VALUE($F210)&lt;BD$197,(IF(VALUE($F210)&gt;BC$197-1,SUM($V16,$AI16,$AV16,$AW16:BC16),BC16)),0),0)</f>
        <v>0</v>
      </c>
      <c r="BD210" s="166">
        <f>IFERROR(IF(VALUE($F210)&lt;BE$197,(IF(VALUE($F210)&gt;BD$197-1,SUM($V16,$AI16,$AV16,$AW16:BD16),BD16)),0),0)</f>
        <v>0</v>
      </c>
      <c r="BE210" s="166">
        <f>IFERROR(IF(VALUE($F210)&lt;BF$197,(IF(VALUE($F210)&gt;BE$197-1,SUM($V16,$AI16,$AV16,$AW16:BE16),BE16)),0),0)</f>
        <v>0</v>
      </c>
      <c r="BF210" s="166">
        <f>IFERROR(IF(VALUE($F210)&lt;BG$197,(IF(VALUE($F210)&gt;BF$197-1,SUM($V16,$AI16,$AV16,$AW16:BF16),BF16)),0),0)</f>
        <v>0</v>
      </c>
      <c r="BG210" s="166">
        <f>IFERROR(IF(VALUE($F210)&lt;BH$197,(IF(VALUE($F210)&gt;BG$197-1,SUM($V16,$AI16,$AV16,$AW16:BG16),BG16)),0),0)</f>
        <v>0</v>
      </c>
      <c r="BH210" s="166">
        <f>IFERROR(IF(VALUE($F210)&lt;BI$197,(IF(VALUE($F210)&gt;BH$197-1,SUM($V16,$AI16,$AV16,$AW16:BH16),BH16)),0),0)</f>
        <v>0</v>
      </c>
      <c r="BI210" s="142">
        <f t="shared" si="125"/>
        <v>0</v>
      </c>
      <c r="BV210" s="142"/>
      <c r="CI210" s="142"/>
      <c r="CV210" s="142"/>
      <c r="DI210" s="142"/>
      <c r="DV210" s="142"/>
      <c r="EI210" s="142"/>
    </row>
    <row r="211" spans="1:139" ht="15.75" outlineLevel="1" x14ac:dyDescent="0.25">
      <c r="A211" s="2">
        <f t="shared" si="141"/>
        <v>4</v>
      </c>
      <c r="B211" s="1" t="str">
        <f t="shared" si="141"/>
        <v>PRE-09602</v>
      </c>
      <c r="C211" s="1" t="str">
        <f t="shared" si="141"/>
        <v>SPP FH - Casey Road 13745</v>
      </c>
      <c r="D211" s="2" t="str">
        <f t="shared" si="141"/>
        <v>A2764703</v>
      </c>
      <c r="E211" s="141" t="str">
        <f t="shared" si="141"/>
        <v>CASY745A - OCR#124466</v>
      </c>
      <c r="F211" s="84">
        <v>44392</v>
      </c>
      <c r="G211" s="165"/>
      <c r="H211" s="165"/>
      <c r="I211" s="100"/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f>IF($F211&lt;R$197,(IF($F211&gt;Q$197-1,SUM($J17:Q17),Q17)),0)</f>
        <v>0</v>
      </c>
      <c r="R211" s="166">
        <f>IF($F211&lt;S$197,(IF($F211&gt;R$197-1,SUM($J17:R17),R17)),0)</f>
        <v>0</v>
      </c>
      <c r="S211" s="166">
        <f>IF($F211&lt;T$197,(IF($F211&gt;S$197-1,SUM($J17:S17),S17)),0)</f>
        <v>0</v>
      </c>
      <c r="T211" s="166">
        <f>IF($F211&lt;U$197,(IF($F211&gt;T$197-1,SUM($J17:T17),T17)),0)</f>
        <v>0</v>
      </c>
      <c r="U211" s="166">
        <f>IF($F211&lt;V$197,(IF($F211&gt;U$197-1,SUM($J17:U17),U17)),0)</f>
        <v>0</v>
      </c>
      <c r="V211" s="142">
        <f t="shared" ref="V211:V212" si="146">SUM(J211:U211)</f>
        <v>0</v>
      </c>
      <c r="W211" s="166">
        <f>IF($F211&lt;X$197,(IF($F211&gt;W$197-1,SUM($V17,$W17:W17),W17)),0)</f>
        <v>0</v>
      </c>
      <c r="X211" s="166">
        <f>IF($F211&lt;Y$197,(IF($F211&gt;X$197-1,SUM($V17,$W17:X17),X17)),0)</f>
        <v>0</v>
      </c>
      <c r="Y211" s="166">
        <f>IF($F211&lt;Z$197,(IF($F211&gt;Y$197-1,SUM($V17,$W17:Y17),Y17)),0)</f>
        <v>0</v>
      </c>
      <c r="Z211" s="166">
        <f>IF($F211&lt;AA$197,(IF($F211&gt;Z$197-1,SUM($V17,$W17:Z17),Z17)),0)</f>
        <v>0</v>
      </c>
      <c r="AA211" s="166">
        <f>IF($F211&lt;AB$197,(IF($F211&gt;AA$197-1,SUM($V17,$W17:AA17),AA17)),0)</f>
        <v>0</v>
      </c>
      <c r="AB211" s="166">
        <f>IF($F211&lt;AC$197,(IF($F211&gt;AB$197-1,SUM($V17,$W17:AB17),AB17)),0)</f>
        <v>0</v>
      </c>
      <c r="AC211" s="166">
        <f>IF($F211&lt;AD$197,(IF($F211&gt;AC$197-1,SUM($V17,$W17:AC17),AC17)),0)</f>
        <v>6160.9699999999993</v>
      </c>
      <c r="AD211" s="166">
        <f>IF($F211&lt;AE$197,(IF($F211&gt;AD$197-1,SUM($V17,$W17:AD17),AD17)),0)</f>
        <v>0</v>
      </c>
      <c r="AE211" s="166">
        <f>IF($F211&lt;AF$197,(IF($F211&gt;AE$197-1,SUM($V17,$W17:AE17),AE17)),0)</f>
        <v>0</v>
      </c>
      <c r="AF211" s="166">
        <f>IF($F211&lt;AG$197,(IF($F211&gt;AF$197-1,SUM($V17,$W17:AF17),AF17)),0)</f>
        <v>0</v>
      </c>
      <c r="AG211" s="166">
        <f>IF($F211&lt;AH$197,(IF($F211&gt;AG$197-1,SUM($V17,$W17:AG17),AG17)),0)</f>
        <v>0</v>
      </c>
      <c r="AH211" s="166">
        <f>IF($F211&lt;AI$197,(IF($F211&gt;AH$197-1,SUM($V17,$W17:AH17),AH17)),0)</f>
        <v>0</v>
      </c>
      <c r="AI211" s="142">
        <f t="shared" ref="AI211:AI212" si="147">SUM(W211:AH211)</f>
        <v>6160.9699999999993</v>
      </c>
      <c r="AJ211" s="166">
        <f>IFERROR(IF(VALUE($F211)&lt;AK$197,(IF(VALUE($F211)&gt;AJ$197-1,SUM($V17,$AI17,$AJ17:AJ17),AJ17)),0),0)</f>
        <v>0</v>
      </c>
      <c r="AK211" s="166">
        <f>IFERROR(IF(VALUE($F211)&lt;AL$197,(IF(VALUE($F211)&gt;AK$197-1,SUM($V17,$AI17,$AJ17:AK17),AK17)),0),0)</f>
        <v>0</v>
      </c>
      <c r="AL211" s="166">
        <f>IFERROR(IF(VALUE($F211)&lt;AM$197,(IF(VALUE($F211)&gt;AL$197-1,SUM($V17,$AI17,$AJ17:AL17),AL17)),0),0)</f>
        <v>0</v>
      </c>
      <c r="AM211" s="166">
        <f>IFERROR(IF(VALUE($F211)&lt;AN$197,(IF(VALUE($F211)&gt;AM$197-1,SUM($V17,$AI17,$AJ17:AM17),AM17)),0),0)</f>
        <v>0</v>
      </c>
      <c r="AN211" s="166">
        <f>IFERROR(IF(VALUE($F211)&lt;AO$197,(IF(VALUE($F211)&gt;AN$197-1,SUM($V17,$AI17,$AJ17:AN17),AN17)),0),0)</f>
        <v>0</v>
      </c>
      <c r="AO211" s="166">
        <f>IFERROR(IF(VALUE($F211)&lt;AP$197,(IF(VALUE($F211)&gt;AO$197-1,SUM($V17,$AI17,$AJ17:AO17),AO17)),0),0)</f>
        <v>0</v>
      </c>
      <c r="AP211" s="166">
        <f>IFERROR(IF(VALUE($F211)&lt;AQ$197,(IF(VALUE($F211)&gt;AP$197-1,SUM($V17,$AI17,$AJ17:AP17),AP17)),0),0)</f>
        <v>0</v>
      </c>
      <c r="AQ211" s="166">
        <f>IFERROR(IF(VALUE($F211)&lt;AR$197,(IF(VALUE($F211)&gt;AQ$197-1,SUM($V17,$AI17,$AJ17:AQ17),AQ17)),0),0)</f>
        <v>0</v>
      </c>
      <c r="AR211" s="166">
        <f>IFERROR(IF(VALUE($F211)&lt;AS$197,(IF(VALUE($F211)&gt;AR$197-1,SUM($V17,$AI17,$AJ17:AR17),AR17)),0),0)</f>
        <v>0</v>
      </c>
      <c r="AS211" s="166">
        <f>IFERROR(IF(VALUE($F211)&lt;AT$197,(IF(VALUE($F211)&gt;AS$197-1,SUM($V17,$AI17,$AJ17:AS17),AS17)),0),0)</f>
        <v>0</v>
      </c>
      <c r="AT211" s="166">
        <f>IFERROR(IF(VALUE($F211)&lt;AU$197,(IF(VALUE($F211)&gt;AT$197-1,SUM($V17,$AI17,$AJ17:AT17),AT17)),0),0)</f>
        <v>0</v>
      </c>
      <c r="AU211" s="166">
        <f>IFERROR(IF(VALUE($F211)&lt;AV$197,(IF(VALUE($F211)&gt;AU$197-1,SUM($V17,$AI17,$AJ17:AU17),AU17)),0),0)</f>
        <v>0</v>
      </c>
      <c r="AV211" s="142">
        <f t="shared" ref="AV211:AV212" si="148">SUM(AJ211:AU211)</f>
        <v>0</v>
      </c>
      <c r="AW211" s="166">
        <f>IFERROR(IF(VALUE($F211)&lt;AX$197,(IF(VALUE($F211)&gt;AW$197-1,SUM($V17,$AI17,$AV17,$AW17:AW17),AW17)),0),0)</f>
        <v>0</v>
      </c>
      <c r="AX211" s="166">
        <f>IFERROR(IF(VALUE($F211)&lt;AY$197,(IF(VALUE($F211)&gt;AX$197-1,SUM($V17,$AI17,$AV17,$AW17:AX17),AX17)),0),0)</f>
        <v>0</v>
      </c>
      <c r="AY211" s="166">
        <f>IFERROR(IF(VALUE($F211)&lt;AZ$197,(IF(VALUE($F211)&gt;AY$197-1,SUM($V17,$AI17,$AV17,$AW17:AY17),AY17)),0),0)</f>
        <v>0</v>
      </c>
      <c r="AZ211" s="166">
        <f>IFERROR(IF(VALUE($F211)&lt;BA$197,(IF(VALUE($F211)&gt;AZ$197-1,SUM($V17,$AI17,$AV17,$AW17:AZ17),AZ17)),0),0)</f>
        <v>0</v>
      </c>
      <c r="BA211" s="166">
        <f>IFERROR(IF(VALUE($F211)&lt;BB$197,(IF(VALUE($F211)&gt;BA$197-1,SUM($V17,$AI17,$AV17,$AW17:BA17),BA17)),0),0)</f>
        <v>0</v>
      </c>
      <c r="BB211" s="166">
        <f>IFERROR(IF(VALUE($F211)&lt;BC$197,(IF(VALUE($F211)&gt;BB$197-1,SUM($V17,$AI17,$AV17,$AW17:BB17),BB17)),0),0)</f>
        <v>0</v>
      </c>
      <c r="BC211" s="166">
        <f>IFERROR(IF(VALUE($F211)&lt;BD$197,(IF(VALUE($F211)&gt;BC$197-1,SUM($V17,$AI17,$AV17,$AW17:BC17),BC17)),0),0)</f>
        <v>0</v>
      </c>
      <c r="BD211" s="166">
        <f>IFERROR(IF(VALUE($F211)&lt;BE$197,(IF(VALUE($F211)&gt;BD$197-1,SUM($V17,$AI17,$AV17,$AW17:BD17),BD17)),0),0)</f>
        <v>0</v>
      </c>
      <c r="BE211" s="166">
        <f>IFERROR(IF(VALUE($F211)&lt;BF$197,(IF(VALUE($F211)&gt;BE$197-1,SUM($V17,$AI17,$AV17,$AW17:BE17),BE17)),0),0)</f>
        <v>0</v>
      </c>
      <c r="BF211" s="166">
        <f>IFERROR(IF(VALUE($F211)&lt;BG$197,(IF(VALUE($F211)&gt;BF$197-1,SUM($V17,$AI17,$AV17,$AW17:BF17),BF17)),0),0)</f>
        <v>0</v>
      </c>
      <c r="BG211" s="166">
        <f>IFERROR(IF(VALUE($F211)&lt;BH$197,(IF(VALUE($F211)&gt;BG$197-1,SUM($V17,$AI17,$AV17,$AW17:BG17),BG17)),0),0)</f>
        <v>0</v>
      </c>
      <c r="BH211" s="166">
        <f>IFERROR(IF(VALUE($F211)&lt;BI$197,(IF(VALUE($F211)&gt;BH$197-1,SUM($V17,$AI17,$AV17,$AW17:BH17),BH17)),0),0)</f>
        <v>0</v>
      </c>
      <c r="BI211" s="142">
        <f t="shared" si="125"/>
        <v>0</v>
      </c>
      <c r="BV211" s="142"/>
      <c r="CI211" s="142"/>
      <c r="CV211" s="142"/>
      <c r="DI211" s="142"/>
      <c r="DV211" s="142"/>
      <c r="EI211" s="142"/>
    </row>
    <row r="212" spans="1:139" ht="15.75" outlineLevel="1" x14ac:dyDescent="0.25">
      <c r="A212" s="2">
        <f t="shared" si="141"/>
        <v>4</v>
      </c>
      <c r="B212" s="1" t="str">
        <f t="shared" si="141"/>
        <v>PRE-09602</v>
      </c>
      <c r="C212" s="1" t="str">
        <f t="shared" si="141"/>
        <v>SPP FH - Casey Road 13745</v>
      </c>
      <c r="D212" s="2" t="str">
        <f t="shared" si="141"/>
        <v>A2764705</v>
      </c>
      <c r="E212" s="141" t="str">
        <f t="shared" si="141"/>
        <v>CASY745B - OCR#27273</v>
      </c>
      <c r="F212" s="84">
        <v>44392</v>
      </c>
      <c r="G212" s="165"/>
      <c r="H212" s="165"/>
      <c r="I212" s="100"/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f>IF($F212&lt;R$197,(IF($F212&gt;Q$197-1,SUM($J18:Q18),Q18)),0)</f>
        <v>0</v>
      </c>
      <c r="R212" s="166">
        <f>IF($F212&lt;S$197,(IF($F212&gt;R$197-1,SUM($J18:R18),R18)),0)</f>
        <v>0</v>
      </c>
      <c r="S212" s="166">
        <f>IF($F212&lt;T$197,(IF($F212&gt;S$197-1,SUM($J18:S18),S18)),0)</f>
        <v>0</v>
      </c>
      <c r="T212" s="166">
        <f>IF($F212&lt;U$197,(IF($F212&gt;T$197-1,SUM($J18:T18),T18)),0)</f>
        <v>0</v>
      </c>
      <c r="U212" s="166">
        <f>IF($F212&lt;V$197,(IF($F212&gt;U$197-1,SUM($J18:U18),U18)),0)</f>
        <v>0</v>
      </c>
      <c r="V212" s="142">
        <f t="shared" si="146"/>
        <v>0</v>
      </c>
      <c r="W212" s="166">
        <f>IF($F212&lt;X$197,(IF($F212&gt;W$197-1,SUM($V18,$W18:W18),W18)),0)</f>
        <v>0</v>
      </c>
      <c r="X212" s="166">
        <f>IF($F212&lt;Y$197,(IF($F212&gt;X$197-1,SUM($V18,$W18:X18),X18)),0)</f>
        <v>0</v>
      </c>
      <c r="Y212" s="166">
        <f>IF($F212&lt;Z$197,(IF($F212&gt;Y$197-1,SUM($V18,$W18:Y18),Y18)),0)</f>
        <v>0</v>
      </c>
      <c r="Z212" s="166">
        <f>IF($F212&lt;AA$197,(IF($F212&gt;Z$197-1,SUM($V18,$W18:Z18),Z18)),0)</f>
        <v>0</v>
      </c>
      <c r="AA212" s="166">
        <f>IF($F212&lt;AB$197,(IF($F212&gt;AA$197-1,SUM($V18,$W18:AA18),AA18)),0)</f>
        <v>0</v>
      </c>
      <c r="AB212" s="166">
        <f>IF($F212&lt;AC$197,(IF($F212&gt;AB$197-1,SUM($V18,$W18:AB18),AB18)),0)</f>
        <v>0</v>
      </c>
      <c r="AC212" s="166">
        <f>IF($F212&lt;AD$197,(IF($F212&gt;AC$197-1,SUM($V18,$W18:AC18),AC18)),0)</f>
        <v>5108.4900000000007</v>
      </c>
      <c r="AD212" s="166">
        <f>IF($F212&lt;AE$197,(IF($F212&gt;AD$197-1,SUM($V18,$W18:AD18),AD18)),0)</f>
        <v>0</v>
      </c>
      <c r="AE212" s="166">
        <f>IF($F212&lt;AF$197,(IF($F212&gt;AE$197-1,SUM($V18,$W18:AE18),AE18)),0)</f>
        <v>0</v>
      </c>
      <c r="AF212" s="166">
        <f>IF($F212&lt;AG$197,(IF($F212&gt;AF$197-1,SUM($V18,$W18:AF18),AF18)),0)</f>
        <v>0</v>
      </c>
      <c r="AG212" s="166">
        <f>IF($F212&lt;AH$197,(IF($F212&gt;AG$197-1,SUM($V18,$W18:AG18),AG18)),0)</f>
        <v>0</v>
      </c>
      <c r="AH212" s="166">
        <f>IF($F212&lt;AI$197,(IF($F212&gt;AH$197-1,SUM($V18,$W18:AH18),AH18)),0)</f>
        <v>0</v>
      </c>
      <c r="AI212" s="142">
        <f t="shared" si="147"/>
        <v>5108.4900000000007</v>
      </c>
      <c r="AJ212" s="166">
        <f>IFERROR(IF(VALUE($F212)&lt;AK$197,(IF(VALUE($F212)&gt;AJ$197-1,SUM($V18,$AI18,$AJ18:AJ18),AJ18)),0),0)</f>
        <v>0</v>
      </c>
      <c r="AK212" s="166">
        <f>IFERROR(IF(VALUE($F212)&lt;AL$197,(IF(VALUE($F212)&gt;AK$197-1,SUM($V18,$AI18,$AJ18:AK18),AK18)),0),0)</f>
        <v>0</v>
      </c>
      <c r="AL212" s="166">
        <f>IFERROR(IF(VALUE($F212)&lt;AM$197,(IF(VALUE($F212)&gt;AL$197-1,SUM($V18,$AI18,$AJ18:AL18),AL18)),0),0)</f>
        <v>0</v>
      </c>
      <c r="AM212" s="166">
        <f>IFERROR(IF(VALUE($F212)&lt;AN$197,(IF(VALUE($F212)&gt;AM$197-1,SUM($V18,$AI18,$AJ18:AM18),AM18)),0),0)</f>
        <v>0</v>
      </c>
      <c r="AN212" s="166">
        <f>IFERROR(IF(VALUE($F212)&lt;AO$197,(IF(VALUE($F212)&gt;AN$197-1,SUM($V18,$AI18,$AJ18:AN18),AN18)),0),0)</f>
        <v>0</v>
      </c>
      <c r="AO212" s="166">
        <f>IFERROR(IF(VALUE($F212)&lt;AP$197,(IF(VALUE($F212)&gt;AO$197-1,SUM($V18,$AI18,$AJ18:AO18),AO18)),0),0)</f>
        <v>0</v>
      </c>
      <c r="AP212" s="166">
        <f>IFERROR(IF(VALUE($F212)&lt;AQ$197,(IF(VALUE($F212)&gt;AP$197-1,SUM($V18,$AI18,$AJ18:AP18),AP18)),0),0)</f>
        <v>0</v>
      </c>
      <c r="AQ212" s="166">
        <f>IFERROR(IF(VALUE($F212)&lt;AR$197,(IF(VALUE($F212)&gt;AQ$197-1,SUM($V18,$AI18,$AJ18:AQ18),AQ18)),0),0)</f>
        <v>0</v>
      </c>
      <c r="AR212" s="166">
        <f>IFERROR(IF(VALUE($F212)&lt;AS$197,(IF(VALUE($F212)&gt;AR$197-1,SUM($V18,$AI18,$AJ18:AR18),AR18)),0),0)</f>
        <v>0</v>
      </c>
      <c r="AS212" s="166">
        <f>IFERROR(IF(VALUE($F212)&lt;AT$197,(IF(VALUE($F212)&gt;AS$197-1,SUM($V18,$AI18,$AJ18:AS18),AS18)),0),0)</f>
        <v>0</v>
      </c>
      <c r="AT212" s="166">
        <f>IFERROR(IF(VALUE($F212)&lt;AU$197,(IF(VALUE($F212)&gt;AT$197-1,SUM($V18,$AI18,$AJ18:AT18),AT18)),0),0)</f>
        <v>0</v>
      </c>
      <c r="AU212" s="166">
        <f>IFERROR(IF(VALUE($F212)&lt;AV$197,(IF(VALUE($F212)&gt;AU$197-1,SUM($V18,$AI18,$AJ18:AU18),AU18)),0),0)</f>
        <v>0</v>
      </c>
      <c r="AV212" s="142">
        <f t="shared" si="148"/>
        <v>0</v>
      </c>
      <c r="AW212" s="166">
        <f>IFERROR(IF(VALUE($F212)&lt;AX$197,(IF(VALUE($F212)&gt;AW$197-1,SUM($V18,$AI18,$AV18,$AW18:AW18),AW18)),0),0)</f>
        <v>0</v>
      </c>
      <c r="AX212" s="166">
        <f>IFERROR(IF(VALUE($F212)&lt;AY$197,(IF(VALUE($F212)&gt;AX$197-1,SUM($V18,$AI18,$AV18,$AW18:AX18),AX18)),0),0)</f>
        <v>0</v>
      </c>
      <c r="AY212" s="166">
        <f>IFERROR(IF(VALUE($F212)&lt;AZ$197,(IF(VALUE($F212)&gt;AY$197-1,SUM($V18,$AI18,$AV18,$AW18:AY18),AY18)),0),0)</f>
        <v>0</v>
      </c>
      <c r="AZ212" s="166">
        <f>IFERROR(IF(VALUE($F212)&lt;BA$197,(IF(VALUE($F212)&gt;AZ$197-1,SUM($V18,$AI18,$AV18,$AW18:AZ18),AZ18)),0),0)</f>
        <v>0</v>
      </c>
      <c r="BA212" s="166">
        <f>IFERROR(IF(VALUE($F212)&lt;BB$197,(IF(VALUE($F212)&gt;BA$197-1,SUM($V18,$AI18,$AV18,$AW18:BA18),BA18)),0),0)</f>
        <v>0</v>
      </c>
      <c r="BB212" s="166">
        <f>IFERROR(IF(VALUE($F212)&lt;BC$197,(IF(VALUE($F212)&gt;BB$197-1,SUM($V18,$AI18,$AV18,$AW18:BB18),BB18)),0),0)</f>
        <v>0</v>
      </c>
      <c r="BC212" s="166">
        <f>IFERROR(IF(VALUE($F212)&lt;BD$197,(IF(VALUE($F212)&gt;BC$197-1,SUM($V18,$AI18,$AV18,$AW18:BC18),BC18)),0),0)</f>
        <v>0</v>
      </c>
      <c r="BD212" s="166">
        <f>IFERROR(IF(VALUE($F212)&lt;BE$197,(IF(VALUE($F212)&gt;BD$197-1,SUM($V18,$AI18,$AV18,$AW18:BD18),BD18)),0),0)</f>
        <v>0</v>
      </c>
      <c r="BE212" s="166">
        <f>IFERROR(IF(VALUE($F212)&lt;BF$197,(IF(VALUE($F212)&gt;BE$197-1,SUM($V18,$AI18,$AV18,$AW18:BE18),BE18)),0),0)</f>
        <v>0</v>
      </c>
      <c r="BF212" s="166">
        <f>IFERROR(IF(VALUE($F212)&lt;BG$197,(IF(VALUE($F212)&gt;BF$197-1,SUM($V18,$AI18,$AV18,$AW18:BF18),BF18)),0),0)</f>
        <v>0</v>
      </c>
      <c r="BG212" s="166">
        <f>IFERROR(IF(VALUE($F212)&lt;BH$197,(IF(VALUE($F212)&gt;BG$197-1,SUM($V18,$AI18,$AV18,$AW18:BG18),BG18)),0),0)</f>
        <v>0</v>
      </c>
      <c r="BH212" s="166">
        <f>IFERROR(IF(VALUE($F212)&lt;BI$197,(IF(VALUE($F212)&gt;BH$197-1,SUM($V18,$AI18,$AV18,$AW18:BH18),BH18)),0),0)</f>
        <v>0</v>
      </c>
      <c r="BI212" s="142">
        <f t="shared" si="125"/>
        <v>0</v>
      </c>
      <c r="BV212" s="142"/>
      <c r="CI212" s="142"/>
      <c r="CV212" s="142"/>
      <c r="DI212" s="142"/>
      <c r="DV212" s="142"/>
      <c r="EI212" s="142"/>
    </row>
    <row r="213" spans="1:139" ht="15.75" outlineLevel="1" x14ac:dyDescent="0.25">
      <c r="A213" s="2">
        <f t="shared" si="141"/>
        <v>4</v>
      </c>
      <c r="B213" s="1" t="str">
        <f t="shared" si="141"/>
        <v>PRE-09602</v>
      </c>
      <c r="C213" s="1" t="str">
        <f t="shared" si="141"/>
        <v>SPP FH - Casey Road 13745</v>
      </c>
      <c r="D213" s="2" t="str">
        <f t="shared" si="141"/>
        <v>A2764713</v>
      </c>
      <c r="E213" s="141" t="str">
        <f t="shared" si="141"/>
        <v>CASY745C - OCR#124884</v>
      </c>
      <c r="F213" s="84">
        <v>44424</v>
      </c>
      <c r="G213" s="165"/>
      <c r="H213" s="165"/>
      <c r="I213" s="100"/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f>IF($F213&lt;R$197,(IF($F213&gt;Q$197-1,SUM($J19:Q19),Q19)),0)</f>
        <v>0</v>
      </c>
      <c r="R213" s="166">
        <f>IF($F213&lt;S$197,(IF($F213&gt;R$197-1,SUM($J19:R19),R19)),0)</f>
        <v>0</v>
      </c>
      <c r="S213" s="166">
        <f>IF($F213&lt;T$197,(IF($F213&gt;S$197-1,SUM($J19:S19),S19)),0)</f>
        <v>0</v>
      </c>
      <c r="T213" s="166">
        <f>IF($F213&lt;U$197,(IF($F213&gt;T$197-1,SUM($J19:T19),T19)),0)</f>
        <v>0</v>
      </c>
      <c r="U213" s="166">
        <f>IF($F213&lt;V$197,(IF($F213&gt;U$197-1,SUM($J19:U19),U19)),0)</f>
        <v>0</v>
      </c>
      <c r="V213" s="142">
        <f t="shared" ref="V213" si="149">SUM(J213:U213)</f>
        <v>0</v>
      </c>
      <c r="W213" s="166">
        <f>IF($F213&lt;X$197,(IF($F213&gt;W$197-1,SUM($V19,$W19:W19),W19)),0)</f>
        <v>0</v>
      </c>
      <c r="X213" s="166">
        <f>IF($F213&lt;Y$197,(IF($F213&gt;X$197-1,SUM($V19,$W19:X19),X19)),0)</f>
        <v>0</v>
      </c>
      <c r="Y213" s="166">
        <f>IF($F213&lt;Z$197,(IF($F213&gt;Y$197-1,SUM($V19,$W19:Y19),Y19)),0)</f>
        <v>0</v>
      </c>
      <c r="Z213" s="166">
        <f>IF($F213&lt;AA$197,(IF($F213&gt;Z$197-1,SUM($V19,$W19:Z19),Z19)),0)</f>
        <v>0</v>
      </c>
      <c r="AA213" s="166">
        <f>IF($F213&lt;AB$197,(IF($F213&gt;AA$197-1,SUM($V19,$W19:AA19),AA19)),0)</f>
        <v>0</v>
      </c>
      <c r="AB213" s="166">
        <f>IF($F213&lt;AC$197,(IF($F213&gt;AB$197-1,SUM($V19,$W19:AB19),AB19)),0)</f>
        <v>0</v>
      </c>
      <c r="AC213" s="166">
        <f>IF($F213&lt;AD$197,(IF($F213&gt;AC$197-1,SUM($V19,$W19:AC19),AC19)),0)</f>
        <v>0</v>
      </c>
      <c r="AD213" s="166">
        <f>IF($F213&lt;AE$197,(IF($F213&gt;AD$197-1,SUM($V19,$W19:AD19),AD19)),0)</f>
        <v>3343.0400000000004</v>
      </c>
      <c r="AE213" s="166">
        <f>IF($F213&lt;AF$197,(IF($F213&gt;AE$197-1,SUM($V19,$W19:AE19),AE19)),0)</f>
        <v>0</v>
      </c>
      <c r="AF213" s="166">
        <f>IF($F213&lt;AG$197,(IF($F213&gt;AF$197-1,SUM($V19,$W19:AF19),AF19)),0)</f>
        <v>0</v>
      </c>
      <c r="AG213" s="166">
        <f>IF($F213&lt;AH$197,(IF($F213&gt;AG$197-1,SUM($V19,$W19:AG19),AG19)),0)</f>
        <v>0</v>
      </c>
      <c r="AH213" s="166">
        <f>IF($F213&lt;AI$197,(IF($F213&gt;AH$197-1,SUM($V19,$W19:AH19),AH19)),0)</f>
        <v>0</v>
      </c>
      <c r="AI213" s="142">
        <f t="shared" ref="AI213" si="150">SUM(W213:AH213)</f>
        <v>3343.0400000000004</v>
      </c>
      <c r="AJ213" s="166">
        <f>IFERROR(IF(VALUE($F213)&lt;AK$197,(IF(VALUE($F213)&gt;AJ$197-1,SUM($V19,$AI19,$AJ19:AJ19),AJ19)),0),0)</f>
        <v>0</v>
      </c>
      <c r="AK213" s="166">
        <f>IFERROR(IF(VALUE($F213)&lt;AL$197,(IF(VALUE($F213)&gt;AK$197-1,SUM($V19,$AI19,$AJ19:AK19),AK19)),0),0)</f>
        <v>0</v>
      </c>
      <c r="AL213" s="166">
        <f>IFERROR(IF(VALUE($F213)&lt;AM$197,(IF(VALUE($F213)&gt;AL$197-1,SUM($V19,$AI19,$AJ19:AL19),AL19)),0),0)</f>
        <v>0</v>
      </c>
      <c r="AM213" s="166">
        <f>IFERROR(IF(VALUE($F213)&lt;AN$197,(IF(VALUE($F213)&gt;AM$197-1,SUM($V19,$AI19,$AJ19:AM19),AM19)),0),0)</f>
        <v>0</v>
      </c>
      <c r="AN213" s="166">
        <f>IFERROR(IF(VALUE($F213)&lt;AO$197,(IF(VALUE($F213)&gt;AN$197-1,SUM($V19,$AI19,$AJ19:AN19),AN19)),0),0)</f>
        <v>0</v>
      </c>
      <c r="AO213" s="166">
        <f>IFERROR(IF(VALUE($F213)&lt;AP$197,(IF(VALUE($F213)&gt;AO$197-1,SUM($V19,$AI19,$AJ19:AO19),AO19)),0),0)</f>
        <v>0</v>
      </c>
      <c r="AP213" s="166">
        <f>IFERROR(IF(VALUE($F213)&lt;AQ$197,(IF(VALUE($F213)&gt;AP$197-1,SUM($V19,$AI19,$AJ19:AP19),AP19)),0),0)</f>
        <v>0</v>
      </c>
      <c r="AQ213" s="166">
        <f>IFERROR(IF(VALUE($F213)&lt;AR$197,(IF(VALUE($F213)&gt;AQ$197-1,SUM($V19,$AI19,$AJ19:AQ19),AQ19)),0),0)</f>
        <v>0</v>
      </c>
      <c r="AR213" s="166">
        <f>IFERROR(IF(VALUE($F213)&lt;AS$197,(IF(VALUE($F213)&gt;AR$197-1,SUM($V19,$AI19,$AJ19:AR19),AR19)),0),0)</f>
        <v>0</v>
      </c>
      <c r="AS213" s="166">
        <f>IFERROR(IF(VALUE($F213)&lt;AT$197,(IF(VALUE($F213)&gt;AS$197-1,SUM($V19,$AI19,$AJ19:AS19),AS19)),0),0)</f>
        <v>0</v>
      </c>
      <c r="AT213" s="166">
        <f>IFERROR(IF(VALUE($F213)&lt;AU$197,(IF(VALUE($F213)&gt;AT$197-1,SUM($V19,$AI19,$AJ19:AT19),AT19)),0),0)</f>
        <v>0</v>
      </c>
      <c r="AU213" s="166">
        <f>IFERROR(IF(VALUE($F213)&lt;AV$197,(IF(VALUE($F213)&gt;AU$197-1,SUM($V19,$AI19,$AJ19:AU19),AU19)),0),0)</f>
        <v>0</v>
      </c>
      <c r="AV213" s="142">
        <f t="shared" ref="AV213" si="151">SUM(AJ213:AU213)</f>
        <v>0</v>
      </c>
      <c r="AW213" s="166">
        <f>IFERROR(IF(VALUE($F213)&lt;AX$197,(IF(VALUE($F213)&gt;AW$197-1,SUM($V19,$AI19,$AV19,$AW19:AW19),AW19)),0),0)</f>
        <v>0</v>
      </c>
      <c r="AX213" s="166">
        <f>IFERROR(IF(VALUE($F213)&lt;AY$197,(IF(VALUE($F213)&gt;AX$197-1,SUM($V19,$AI19,$AV19,$AW19:AX19),AX19)),0),0)</f>
        <v>0</v>
      </c>
      <c r="AY213" s="166">
        <f>IFERROR(IF(VALUE($F213)&lt;AZ$197,(IF(VALUE($F213)&gt;AY$197-1,SUM($V19,$AI19,$AV19,$AW19:AY19),AY19)),0),0)</f>
        <v>0</v>
      </c>
      <c r="AZ213" s="166">
        <f>IFERROR(IF(VALUE($F213)&lt;BA$197,(IF(VALUE($F213)&gt;AZ$197-1,SUM($V19,$AI19,$AV19,$AW19:AZ19),AZ19)),0),0)</f>
        <v>0</v>
      </c>
      <c r="BA213" s="166">
        <f>IFERROR(IF(VALUE($F213)&lt;BB$197,(IF(VALUE($F213)&gt;BA$197-1,SUM($V19,$AI19,$AV19,$AW19:BA19),BA19)),0),0)</f>
        <v>0</v>
      </c>
      <c r="BB213" s="166">
        <f>IFERROR(IF(VALUE($F213)&lt;BC$197,(IF(VALUE($F213)&gt;BB$197-1,SUM($V19,$AI19,$AV19,$AW19:BB19),BB19)),0),0)</f>
        <v>0</v>
      </c>
      <c r="BC213" s="166">
        <f>IFERROR(IF(VALUE($F213)&lt;BD$197,(IF(VALUE($F213)&gt;BC$197-1,SUM($V19,$AI19,$AV19,$AW19:BC19),BC19)),0),0)</f>
        <v>0</v>
      </c>
      <c r="BD213" s="166">
        <f>IFERROR(IF(VALUE($F213)&lt;BE$197,(IF(VALUE($F213)&gt;BD$197-1,SUM($V19,$AI19,$AV19,$AW19:BD19),BD19)),0),0)</f>
        <v>0</v>
      </c>
      <c r="BE213" s="166">
        <f>IFERROR(IF(VALUE($F213)&lt;BF$197,(IF(VALUE($F213)&gt;BE$197-1,SUM($V19,$AI19,$AV19,$AW19:BE19),BE19)),0),0)</f>
        <v>0</v>
      </c>
      <c r="BF213" s="166">
        <f>IFERROR(IF(VALUE($F213)&lt;BG$197,(IF(VALUE($F213)&gt;BF$197-1,SUM($V19,$AI19,$AV19,$AW19:BF19),BF19)),0),0)</f>
        <v>0</v>
      </c>
      <c r="BG213" s="166">
        <f>IFERROR(IF(VALUE($F213)&lt;BH$197,(IF(VALUE($F213)&gt;BG$197-1,SUM($V19,$AI19,$AV19,$AW19:BG19),BG19)),0),0)</f>
        <v>0</v>
      </c>
      <c r="BH213" s="166">
        <f>IFERROR(IF(VALUE($F213)&lt;BI$197,(IF(VALUE($F213)&gt;BH$197-1,SUM($V19,$AI19,$AV19,$AW19:BH19),BH19)),0),0)</f>
        <v>0</v>
      </c>
      <c r="BI213" s="142">
        <f t="shared" si="125"/>
        <v>0</v>
      </c>
      <c r="BV213" s="142"/>
      <c r="CI213" s="142"/>
      <c r="CV213" s="142"/>
      <c r="DI213" s="142"/>
      <c r="DV213" s="142"/>
      <c r="EI213" s="142"/>
    </row>
    <row r="214" spans="1:139" ht="15.75" outlineLevel="1" x14ac:dyDescent="0.25">
      <c r="A214" s="2">
        <f t="shared" si="141"/>
        <v>4</v>
      </c>
      <c r="B214" s="1" t="str">
        <f t="shared" si="141"/>
        <v>PRE-09602</v>
      </c>
      <c r="C214" s="1" t="str">
        <f t="shared" si="141"/>
        <v>SPP FH - Casey Road 13745</v>
      </c>
      <c r="D214" s="2" t="str">
        <f t="shared" si="141"/>
        <v>A2764715</v>
      </c>
      <c r="E214" s="141" t="str">
        <f t="shared" si="141"/>
        <v>SPP FH - Casey 13745 - OCR 124889</v>
      </c>
      <c r="F214" s="84">
        <v>44495</v>
      </c>
      <c r="G214" s="165"/>
      <c r="H214" s="165"/>
      <c r="I214" s="100"/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>
        <v>0</v>
      </c>
      <c r="P214" s="166">
        <v>0</v>
      </c>
      <c r="Q214" s="166">
        <f>IF($F214&lt;R$197,(IF($F214&gt;Q$197-1,SUM($J20:Q20),Q20)),0)</f>
        <v>0</v>
      </c>
      <c r="R214" s="166">
        <f>IF($F214&lt;S$197,(IF($F214&gt;R$197-1,SUM($J20:R20),R20)),0)</f>
        <v>0</v>
      </c>
      <c r="S214" s="166">
        <f>IF($F214&lt;T$197,(IF($F214&gt;S$197-1,SUM($J20:S20),S20)),0)</f>
        <v>0</v>
      </c>
      <c r="T214" s="166">
        <f>IF($F214&lt;U$197,(IF($F214&gt;T$197-1,SUM($J20:T20),T20)),0)</f>
        <v>0</v>
      </c>
      <c r="U214" s="166">
        <f>IF($F214&lt;V$197,(IF($F214&gt;U$197-1,SUM($J20:U20),U20)),0)</f>
        <v>0</v>
      </c>
      <c r="V214" s="142">
        <f t="shared" ref="V214" si="152">SUM(J214:U214)</f>
        <v>0</v>
      </c>
      <c r="W214" s="166">
        <f>IF($F214&lt;X$197,(IF($F214&gt;W$197-1,SUM($V20,$W20:W20),W20)),0)</f>
        <v>0</v>
      </c>
      <c r="X214" s="166">
        <f>IF($F214&lt;Y$197,(IF($F214&gt;X$197-1,SUM($V20,$W20:X20),X20)),0)</f>
        <v>0</v>
      </c>
      <c r="Y214" s="166">
        <f>IF($F214&lt;Z$197,(IF($F214&gt;Y$197-1,SUM($V20,$W20:Y20),Y20)),0)</f>
        <v>0</v>
      </c>
      <c r="Z214" s="166">
        <f>IF($F214&lt;AA$197,(IF($F214&gt;Z$197-1,SUM($V20,$W20:Z20),Z20)),0)</f>
        <v>0</v>
      </c>
      <c r="AA214" s="166">
        <f>IF($F214&lt;AB$197,(IF($F214&gt;AA$197-1,SUM($V20,$W20:AA20),AA20)),0)</f>
        <v>0</v>
      </c>
      <c r="AB214" s="166">
        <f>IF($F214&lt;AC$197,(IF($F214&gt;AB$197-1,SUM($V20,$W20:AB20),AB20)),0)</f>
        <v>0</v>
      </c>
      <c r="AC214" s="166">
        <f>IF($F214&lt;AD$197,(IF($F214&gt;AC$197-1,SUM($V20,$W20:AC20),AC20)),0)</f>
        <v>0</v>
      </c>
      <c r="AD214" s="166">
        <f>IF($F214&lt;AE$197,(IF($F214&gt;AD$197-1,SUM($V20,$W20:AD20),AD20)),0)</f>
        <v>0</v>
      </c>
      <c r="AE214" s="166">
        <f>IF($F214&lt;AF$197,(IF($F214&gt;AE$197-1,SUM($V20,$W20:AE20),AE20)),0)</f>
        <v>0</v>
      </c>
      <c r="AF214" s="166">
        <f>IF($F214&lt;AG$197,(IF($F214&gt;AF$197-1,SUM($V20,$W20:AF20),AF20)),0)</f>
        <v>6270.3900000000012</v>
      </c>
      <c r="AG214" s="166">
        <f>IF($F214&lt;AH$197,(IF($F214&gt;AG$197-1,SUM($V20,$W20:AG20),AG20)),0)</f>
        <v>422.77</v>
      </c>
      <c r="AH214" s="166">
        <f>IF($F214&lt;AI$197,(IF($F214&gt;AH$197-1,SUM($V20,$W20:AH20),AH20)),0)</f>
        <v>0</v>
      </c>
      <c r="AI214" s="142">
        <f t="shared" ref="AI214" si="153">SUM(W214:AH214)</f>
        <v>6693.1600000000017</v>
      </c>
      <c r="AJ214" s="166">
        <f>IFERROR(IF(VALUE($F214)&lt;AK$197,(IF(VALUE($F214)&gt;AJ$197-1,SUM($V20,$AI20,$AJ20:AJ20),AJ20)),0),0)</f>
        <v>0</v>
      </c>
      <c r="AK214" s="166">
        <f>IFERROR(IF(VALUE($F214)&lt;AL$197,(IF(VALUE($F214)&gt;AK$197-1,SUM($V20,$AI20,$AJ20:AK20),AK20)),0),0)</f>
        <v>0</v>
      </c>
      <c r="AL214" s="166">
        <f>IFERROR(IF(VALUE($F214)&lt;AM$197,(IF(VALUE($F214)&gt;AL$197-1,SUM($V20,$AI20,$AJ20:AL20),AL20)),0),0)</f>
        <v>0</v>
      </c>
      <c r="AM214" s="166">
        <f>IFERROR(IF(VALUE($F214)&lt;AN$197,(IF(VALUE($F214)&gt;AM$197-1,SUM($V20,$AI20,$AJ20:AM20),AM20)),0),0)</f>
        <v>0</v>
      </c>
      <c r="AN214" s="166">
        <f>IFERROR(IF(VALUE($F214)&lt;AO$197,(IF(VALUE($F214)&gt;AN$197-1,SUM($V20,$AI20,$AJ20:AN20),AN20)),0),0)</f>
        <v>0</v>
      </c>
      <c r="AO214" s="166">
        <f>IFERROR(IF(VALUE($F214)&lt;AP$197,(IF(VALUE($F214)&gt;AO$197-1,SUM($V20,$AI20,$AJ20:AO20),AO20)),0),0)</f>
        <v>0</v>
      </c>
      <c r="AP214" s="166">
        <f>IFERROR(IF(VALUE($F214)&lt;AQ$197,(IF(VALUE($F214)&gt;AP$197-1,SUM($V20,$AI20,$AJ20:AP20),AP20)),0),0)</f>
        <v>0</v>
      </c>
      <c r="AQ214" s="166">
        <f>IFERROR(IF(VALUE($F214)&lt;AR$197,(IF(VALUE($F214)&gt;AQ$197-1,SUM($V20,$AI20,$AJ20:AQ20),AQ20)),0),0)</f>
        <v>0</v>
      </c>
      <c r="AR214" s="166">
        <f>IFERROR(IF(VALUE($F214)&lt;AS$197,(IF(VALUE($F214)&gt;AR$197-1,SUM($V20,$AI20,$AJ20:AR20),AR20)),0),0)</f>
        <v>0</v>
      </c>
      <c r="AS214" s="166">
        <f>IFERROR(IF(VALUE($F214)&lt;AT$197,(IF(VALUE($F214)&gt;AS$197-1,SUM($V20,$AI20,$AJ20:AS20),AS20)),0),0)</f>
        <v>0</v>
      </c>
      <c r="AT214" s="166">
        <f>IFERROR(IF(VALUE($F214)&lt;AU$197,(IF(VALUE($F214)&gt;AT$197-1,SUM($V20,$AI20,$AJ20:AT20),AT20)),0),0)</f>
        <v>0</v>
      </c>
      <c r="AU214" s="166">
        <f>IFERROR(IF(VALUE($F214)&lt;AV$197,(IF(VALUE($F214)&gt;AU$197-1,SUM($V20,$AI20,$AJ20:AU20),AU20)),0),0)</f>
        <v>0</v>
      </c>
      <c r="AV214" s="142">
        <f t="shared" ref="AV214" si="154">SUM(AJ214:AU214)</f>
        <v>0</v>
      </c>
      <c r="AW214" s="166">
        <f>IFERROR(IF(VALUE($F214)&lt;AX$197,(IF(VALUE($F214)&gt;AW$197-1,SUM($V20,$AI20,$AV20,$AW20:AW20),AW20)),0),0)</f>
        <v>0</v>
      </c>
      <c r="AX214" s="166">
        <f>IFERROR(IF(VALUE($F214)&lt;AY$197,(IF(VALUE($F214)&gt;AX$197-1,SUM($V20,$AI20,$AV20,$AW20:AX20),AX20)),0),0)</f>
        <v>0</v>
      </c>
      <c r="AY214" s="166">
        <f>IFERROR(IF(VALUE($F214)&lt;AZ$197,(IF(VALUE($F214)&gt;AY$197-1,SUM($V20,$AI20,$AV20,$AW20:AY20),AY20)),0),0)</f>
        <v>0</v>
      </c>
      <c r="AZ214" s="166">
        <f>IFERROR(IF(VALUE($F214)&lt;BA$197,(IF(VALUE($F214)&gt;AZ$197-1,SUM($V20,$AI20,$AV20,$AW20:AZ20),AZ20)),0),0)</f>
        <v>0</v>
      </c>
      <c r="BA214" s="166">
        <f>IFERROR(IF(VALUE($F214)&lt;BB$197,(IF(VALUE($F214)&gt;BA$197-1,SUM($V20,$AI20,$AV20,$AW20:BA20),BA20)),0),0)</f>
        <v>0</v>
      </c>
      <c r="BB214" s="166">
        <f>IFERROR(IF(VALUE($F214)&lt;BC$197,(IF(VALUE($F214)&gt;BB$197-1,SUM($V20,$AI20,$AV20,$AW20:BB20),BB20)),0),0)</f>
        <v>0</v>
      </c>
      <c r="BC214" s="166">
        <f>IFERROR(IF(VALUE($F214)&lt;BD$197,(IF(VALUE($F214)&gt;BC$197-1,SUM($V20,$AI20,$AV20,$AW20:BC20),BC20)),0),0)</f>
        <v>0</v>
      </c>
      <c r="BD214" s="166">
        <f>IFERROR(IF(VALUE($F214)&lt;BE$197,(IF(VALUE($F214)&gt;BD$197-1,SUM($V20,$AI20,$AV20,$AW20:BD20),BD20)),0),0)</f>
        <v>0</v>
      </c>
      <c r="BE214" s="166">
        <f>IFERROR(IF(VALUE($F214)&lt;BF$197,(IF(VALUE($F214)&gt;BE$197-1,SUM($V20,$AI20,$AV20,$AW20:BE20),BE20)),0),0)</f>
        <v>0</v>
      </c>
      <c r="BF214" s="166">
        <f>IFERROR(IF(VALUE($F214)&lt;BG$197,(IF(VALUE($F214)&gt;BF$197-1,SUM($V20,$AI20,$AV20,$AW20:BF20),BF20)),0),0)</f>
        <v>0</v>
      </c>
      <c r="BG214" s="166">
        <f>IFERROR(IF(VALUE($F214)&lt;BH$197,(IF(VALUE($F214)&gt;BG$197-1,SUM($V20,$AI20,$AV20,$AW20:BG20),BG20)),0),0)</f>
        <v>0</v>
      </c>
      <c r="BH214" s="166">
        <f>IFERROR(IF(VALUE($F214)&lt;BI$197,(IF(VALUE($F214)&gt;BH$197-1,SUM($V20,$AI20,$AV20,$AW20:BH20),BH20)),0),0)</f>
        <v>0</v>
      </c>
      <c r="BI214" s="142">
        <f t="shared" si="125"/>
        <v>0</v>
      </c>
      <c r="BV214" s="142"/>
      <c r="CI214" s="142"/>
      <c r="CV214" s="142"/>
      <c r="DI214" s="142"/>
      <c r="DV214" s="142"/>
      <c r="EI214" s="142"/>
    </row>
    <row r="215" spans="1:139" ht="15.75" outlineLevel="1" x14ac:dyDescent="0.25">
      <c r="A215" s="2">
        <f t="shared" si="141"/>
        <v>4</v>
      </c>
      <c r="B215" s="1" t="str">
        <f t="shared" si="141"/>
        <v>PRE-09602</v>
      </c>
      <c r="C215" s="1" t="str">
        <f t="shared" si="141"/>
        <v>SPP FH - Casey Road 13745</v>
      </c>
      <c r="D215" s="2" t="str">
        <f t="shared" si="141"/>
        <v>A2764716</v>
      </c>
      <c r="E215" s="141" t="str">
        <f t="shared" si="141"/>
        <v>CASY745E - OCR#42920 N.O. 13871 HEN</v>
      </c>
      <c r="F215" s="84">
        <v>44424</v>
      </c>
      <c r="G215" s="165"/>
      <c r="H215" s="165"/>
      <c r="I215" s="100"/>
      <c r="J215" s="166">
        <v>0</v>
      </c>
      <c r="K215" s="166">
        <v>0</v>
      </c>
      <c r="L215" s="166">
        <v>0</v>
      </c>
      <c r="M215" s="166">
        <v>0</v>
      </c>
      <c r="N215" s="166">
        <v>0</v>
      </c>
      <c r="O215" s="166">
        <v>0</v>
      </c>
      <c r="P215" s="166">
        <v>0</v>
      </c>
      <c r="Q215" s="166">
        <f>IF($F215&lt;R$197,(IF($F215&gt;Q$197-1,SUM($J21:Q21),Q21)),0)</f>
        <v>0</v>
      </c>
      <c r="R215" s="166">
        <f>IF($F215&lt;S$197,(IF($F215&gt;R$197-1,SUM($J21:R21),R21)),0)</f>
        <v>0</v>
      </c>
      <c r="S215" s="166">
        <f>IF($F215&lt;T$197,(IF($F215&gt;S$197-1,SUM($J21:S21),S21)),0)</f>
        <v>0</v>
      </c>
      <c r="T215" s="166">
        <f>IF($F215&lt;U$197,(IF($F215&gt;T$197-1,SUM($J21:T21),T21)),0)</f>
        <v>0</v>
      </c>
      <c r="U215" s="166">
        <f>IF($F215&lt;V$197,(IF($F215&gt;U$197-1,SUM($J21:U21),U21)),0)</f>
        <v>0</v>
      </c>
      <c r="V215" s="142">
        <f t="shared" ref="V215" si="155">SUM(J215:U215)</f>
        <v>0</v>
      </c>
      <c r="W215" s="166">
        <f>IF($F215&lt;X$197,(IF($F215&gt;W$197-1,SUM($V21,$W21:W21),W21)),0)</f>
        <v>0</v>
      </c>
      <c r="X215" s="166">
        <f>IF($F215&lt;Y$197,(IF($F215&gt;X$197-1,SUM($V21,$W21:X21),X21)),0)</f>
        <v>0</v>
      </c>
      <c r="Y215" s="166">
        <f>IF($F215&lt;Z$197,(IF($F215&gt;Y$197-1,SUM($V21,$W21:Y21),Y21)),0)</f>
        <v>0</v>
      </c>
      <c r="Z215" s="166">
        <f>IF($F215&lt;AA$197,(IF($F215&gt;Z$197-1,SUM($V21,$W21:Z21),Z21)),0)</f>
        <v>0</v>
      </c>
      <c r="AA215" s="166">
        <f>IF($F215&lt;AB$197,(IF($F215&gt;AA$197-1,SUM($V21,$W21:AA21),AA21)),0)</f>
        <v>0</v>
      </c>
      <c r="AB215" s="166">
        <f>IF($F215&lt;AC$197,(IF($F215&gt;AB$197-1,SUM($V21,$W21:AB21),AB21)),0)</f>
        <v>0</v>
      </c>
      <c r="AC215" s="166">
        <f>IF($F215&lt;AD$197,(IF($F215&gt;AC$197-1,SUM($V21,$W21:AC21),AC21)),0)</f>
        <v>0</v>
      </c>
      <c r="AD215" s="166">
        <f>IF($F215&lt;AE$197,(IF($F215&gt;AD$197-1,SUM($V21,$W21:AD21),AD21)),0)</f>
        <v>4344.8599999999997</v>
      </c>
      <c r="AE215" s="166">
        <f>IF($F215&lt;AF$197,(IF($F215&gt;AE$197-1,SUM($V21,$W21:AE21),AE21)),0)</f>
        <v>0</v>
      </c>
      <c r="AF215" s="166">
        <f>IF($F215&lt;AG$197,(IF($F215&gt;AF$197-1,SUM($V21,$W21:AF21),AF21)),0)</f>
        <v>0</v>
      </c>
      <c r="AG215" s="166">
        <f>IF($F215&lt;AH$197,(IF($F215&gt;AG$197-1,SUM($V21,$W21:AG21),AG21)),0)</f>
        <v>0</v>
      </c>
      <c r="AH215" s="166">
        <f>IF($F215&lt;AI$197,(IF($F215&gt;AH$197-1,SUM($V21,$W21:AH21),AH21)),0)</f>
        <v>0</v>
      </c>
      <c r="AI215" s="142">
        <f t="shared" ref="AI215" si="156">SUM(W215:AH215)</f>
        <v>4344.8599999999997</v>
      </c>
      <c r="AJ215" s="166">
        <f>IFERROR(IF(VALUE($F215)&lt;AK$197,(IF(VALUE($F215)&gt;AJ$197-1,SUM($V21,$AI21,$AJ21:AJ21),AJ21)),0),0)</f>
        <v>0</v>
      </c>
      <c r="AK215" s="166">
        <f>IFERROR(IF(VALUE($F215)&lt;AL$197,(IF(VALUE($F215)&gt;AK$197-1,SUM($V21,$AI21,$AJ21:AK21),AK21)),0),0)</f>
        <v>0</v>
      </c>
      <c r="AL215" s="166">
        <f>IFERROR(IF(VALUE($F215)&lt;AM$197,(IF(VALUE($F215)&gt;AL$197-1,SUM($V21,$AI21,$AJ21:AL21),AL21)),0),0)</f>
        <v>0</v>
      </c>
      <c r="AM215" s="166">
        <f>IFERROR(IF(VALUE($F215)&lt;AN$197,(IF(VALUE($F215)&gt;AM$197-1,SUM($V21,$AI21,$AJ21:AM21),AM21)),0),0)</f>
        <v>0</v>
      </c>
      <c r="AN215" s="166">
        <f>IFERROR(IF(VALUE($F215)&lt;AO$197,(IF(VALUE($F215)&gt;AN$197-1,SUM($V21,$AI21,$AJ21:AN21),AN21)),0),0)</f>
        <v>0</v>
      </c>
      <c r="AO215" s="166">
        <f>IFERROR(IF(VALUE($F215)&lt;AP$197,(IF(VALUE($F215)&gt;AO$197-1,SUM($V21,$AI21,$AJ21:AO21),AO21)),0),0)</f>
        <v>0</v>
      </c>
      <c r="AP215" s="166">
        <f>IFERROR(IF(VALUE($F215)&lt;AQ$197,(IF(VALUE($F215)&gt;AP$197-1,SUM($V21,$AI21,$AJ21:AP21),AP21)),0),0)</f>
        <v>0</v>
      </c>
      <c r="AQ215" s="166">
        <f>IFERROR(IF(VALUE($F215)&lt;AR$197,(IF(VALUE($F215)&gt;AQ$197-1,SUM($V21,$AI21,$AJ21:AQ21),AQ21)),0),0)</f>
        <v>0</v>
      </c>
      <c r="AR215" s="166">
        <f>IFERROR(IF(VALUE($F215)&lt;AS$197,(IF(VALUE($F215)&gt;AR$197-1,SUM($V21,$AI21,$AJ21:AR21),AR21)),0),0)</f>
        <v>0</v>
      </c>
      <c r="AS215" s="166">
        <f>IFERROR(IF(VALUE($F215)&lt;AT$197,(IF(VALUE($F215)&gt;AS$197-1,SUM($V21,$AI21,$AJ21:AS21),AS21)),0),0)</f>
        <v>0</v>
      </c>
      <c r="AT215" s="166">
        <f>IFERROR(IF(VALUE($F215)&lt;AU$197,(IF(VALUE($F215)&gt;AT$197-1,SUM($V21,$AI21,$AJ21:AT21),AT21)),0),0)</f>
        <v>0</v>
      </c>
      <c r="AU215" s="166">
        <f>IFERROR(IF(VALUE($F215)&lt;AV$197,(IF(VALUE($F215)&gt;AU$197-1,SUM($V21,$AI21,$AJ21:AU21),AU21)),0),0)</f>
        <v>0</v>
      </c>
      <c r="AV215" s="142">
        <f t="shared" ref="AV215" si="157">SUM(AJ215:AU215)</f>
        <v>0</v>
      </c>
      <c r="AW215" s="166">
        <f>IFERROR(IF(VALUE($F215)&lt;AX$197,(IF(VALUE($F215)&gt;AW$197-1,SUM($V21,$AI21,$AV21,$AW21:AW21),AW21)),0),0)</f>
        <v>0</v>
      </c>
      <c r="AX215" s="166">
        <f>IFERROR(IF(VALUE($F215)&lt;AY$197,(IF(VALUE($F215)&gt;AX$197-1,SUM($V21,$AI21,$AV21,$AW21:AX21),AX21)),0),0)</f>
        <v>0</v>
      </c>
      <c r="AY215" s="166">
        <f>IFERROR(IF(VALUE($F215)&lt;AZ$197,(IF(VALUE($F215)&gt;AY$197-1,SUM($V21,$AI21,$AV21,$AW21:AY21),AY21)),0),0)</f>
        <v>0</v>
      </c>
      <c r="AZ215" s="166">
        <f>IFERROR(IF(VALUE($F215)&lt;BA$197,(IF(VALUE($F215)&gt;AZ$197-1,SUM($V21,$AI21,$AV21,$AW21:AZ21),AZ21)),0),0)</f>
        <v>0</v>
      </c>
      <c r="BA215" s="166">
        <f>IFERROR(IF(VALUE($F215)&lt;BB$197,(IF(VALUE($F215)&gt;BA$197-1,SUM($V21,$AI21,$AV21,$AW21:BA21),BA21)),0),0)</f>
        <v>0</v>
      </c>
      <c r="BB215" s="166">
        <f>IFERROR(IF(VALUE($F215)&lt;BC$197,(IF(VALUE($F215)&gt;BB$197-1,SUM($V21,$AI21,$AV21,$AW21:BB21),BB21)),0),0)</f>
        <v>0</v>
      </c>
      <c r="BC215" s="166">
        <f>IFERROR(IF(VALUE($F215)&lt;BD$197,(IF(VALUE($F215)&gt;BC$197-1,SUM($V21,$AI21,$AV21,$AW21:BC21),BC21)),0),0)</f>
        <v>0</v>
      </c>
      <c r="BD215" s="166">
        <f>IFERROR(IF(VALUE($F215)&lt;BE$197,(IF(VALUE($F215)&gt;BD$197-1,SUM($V21,$AI21,$AV21,$AW21:BD21),BD21)),0),0)</f>
        <v>0</v>
      </c>
      <c r="BE215" s="166">
        <f>IFERROR(IF(VALUE($F215)&lt;BF$197,(IF(VALUE($F215)&gt;BE$197-1,SUM($V21,$AI21,$AV21,$AW21:BE21),BE21)),0),0)</f>
        <v>0</v>
      </c>
      <c r="BF215" s="166">
        <f>IFERROR(IF(VALUE($F215)&lt;BG$197,(IF(VALUE($F215)&gt;BF$197-1,SUM($V21,$AI21,$AV21,$AW21:BF21),BF21)),0),0)</f>
        <v>0</v>
      </c>
      <c r="BG215" s="166">
        <f>IFERROR(IF(VALUE($F215)&lt;BH$197,(IF(VALUE($F215)&gt;BG$197-1,SUM($V21,$AI21,$AV21,$AW21:BG21),BG21)),0),0)</f>
        <v>0</v>
      </c>
      <c r="BH215" s="166">
        <f>IFERROR(IF(VALUE($F215)&lt;BI$197,(IF(VALUE($F215)&gt;BH$197-1,SUM($V21,$AI21,$AV21,$AW21:BH21),BH21)),0),0)</f>
        <v>0</v>
      </c>
      <c r="BI215" s="142">
        <f t="shared" si="125"/>
        <v>0</v>
      </c>
      <c r="BV215" s="142"/>
      <c r="CI215" s="142"/>
      <c r="CV215" s="142"/>
      <c r="DI215" s="142"/>
      <c r="DV215" s="142"/>
      <c r="EI215" s="142"/>
    </row>
    <row r="216" spans="1:139" ht="15.75" outlineLevel="1" x14ac:dyDescent="0.25">
      <c r="A216" s="2">
        <f t="shared" si="141"/>
        <v>5</v>
      </c>
      <c r="B216" s="1" t="str">
        <f t="shared" si="141"/>
        <v>PRE-09603</v>
      </c>
      <c r="C216" s="1" t="str">
        <f t="shared" si="141"/>
        <v>SPP FH - Coolidge  13533</v>
      </c>
      <c r="D216" s="2" t="str">
        <f t="shared" si="141"/>
        <v>PRE-09603.1</v>
      </c>
      <c r="E216" s="141" t="str">
        <f t="shared" si="141"/>
        <v>SPP FH – Coolidge 13533 – OH Feeder</v>
      </c>
      <c r="F216" s="84">
        <v>44484</v>
      </c>
      <c r="G216" s="165"/>
      <c r="H216" s="165"/>
      <c r="I216" s="100"/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6">
        <f>IF($F216&lt;R$197,(IF($F216&gt;Q$197-1,SUM($J22:Q22),Q22)),0)</f>
        <v>0</v>
      </c>
      <c r="R216" s="166">
        <f>IF($F216&lt;S$197,(IF($F216&gt;R$197-1,SUM($J22:R22),R22)),0)</f>
        <v>0</v>
      </c>
      <c r="S216" s="166">
        <f>IF($F216&lt;T$197,(IF($F216&gt;S$197-1,SUM($J22:S22),S22)),0)</f>
        <v>0</v>
      </c>
      <c r="T216" s="166">
        <f>IF($F216&lt;U$197,(IF($F216&gt;T$197-1,SUM($J22:T22),T22)),0)</f>
        <v>0</v>
      </c>
      <c r="U216" s="166">
        <f>IF($F216&lt;V$197,(IF($F216&gt;U$197-1,SUM($J22:U22),U22)),0)</f>
        <v>0</v>
      </c>
      <c r="V216" s="142">
        <f t="shared" si="145"/>
        <v>0</v>
      </c>
      <c r="W216" s="166">
        <f>IF($F216&lt;X$197,(IF($F216&gt;W$197-1,SUM($V22,$W22:W22),W22)),0)</f>
        <v>0</v>
      </c>
      <c r="X216" s="166">
        <f>IF($F216&lt;Y$197,(IF($F216&gt;X$197-1,SUM($V22,$W22:X22),X22)),0)</f>
        <v>0</v>
      </c>
      <c r="Y216" s="166">
        <f>IF($F216&lt;Z$197,(IF($F216&gt;Y$197-1,SUM($V22,$W22:Y22),Y22)),0)</f>
        <v>0</v>
      </c>
      <c r="Z216" s="166">
        <f>IF($F216&lt;AA$197,(IF($F216&gt;Z$197-1,SUM($V22,$W22:Z22),Z22)),0)</f>
        <v>0</v>
      </c>
      <c r="AA216" s="166">
        <f>IF($F216&lt;AB$197,(IF($F216&gt;AA$197-1,SUM($V22,$W22:AA22),AA22)),0)</f>
        <v>0</v>
      </c>
      <c r="AB216" s="166">
        <f>IF($F216&lt;AC$197,(IF($F216&gt;AB$197-1,SUM($V22,$W22:AB22),AB22)),0)</f>
        <v>0</v>
      </c>
      <c r="AC216" s="166">
        <f>IF($F216&lt;AD$197,(IF($F216&gt;AC$197-1,SUM($V22,$W22:AC22),AC22)),0)</f>
        <v>0</v>
      </c>
      <c r="AD216" s="166">
        <f>IF($F216&lt;AE$197,(IF($F216&gt;AD$197-1,SUM($V22,$W22:AD22),AD22)),0)</f>
        <v>0</v>
      </c>
      <c r="AE216" s="166">
        <f>IF($F216&lt;AF$197,(IF($F216&gt;AE$197-1,SUM($V22,$W22:AE22),AE22)),0)</f>
        <v>0</v>
      </c>
      <c r="AF216" s="166">
        <f>IF($F216&lt;AG$197,(IF($F216&gt;AF$197-1,SUM($V22,$W22:AF22),AF22)),0)</f>
        <v>779749.9299999997</v>
      </c>
      <c r="AG216" s="166">
        <f>IF($F216&lt;AH$197,(IF($F216&gt;AG$197-1,SUM($V22,$W22:AG22),AG22)),0)</f>
        <v>0</v>
      </c>
      <c r="AH216" s="166">
        <f>IF($F216&lt;AI$197,(IF($F216&gt;AH$197-1,SUM($V22,$W22:AH22),AH22)),0)</f>
        <v>0</v>
      </c>
      <c r="AI216" s="142">
        <f t="shared" si="123"/>
        <v>779749.9299999997</v>
      </c>
      <c r="AJ216" s="166">
        <f>IFERROR(IF(VALUE($F216)&lt;AK$197,(IF(VALUE($F216)&gt;AJ$197-1,SUM($V22,$AI22,$AJ22:AJ22),AJ22)),0),0)</f>
        <v>0</v>
      </c>
      <c r="AK216" s="166">
        <f>IFERROR(IF(VALUE($F216)&lt;AL$197,(IF(VALUE($F216)&gt;AK$197-1,SUM($V22,$AI22,$AJ22:AK22),AK22)),0),0)</f>
        <v>0</v>
      </c>
      <c r="AL216" s="166">
        <f>IFERROR(IF(VALUE($F216)&lt;AM$197,(IF(VALUE($F216)&gt;AL$197-1,SUM($V22,$AI22,$AJ22:AL22),AL22)),0),0)</f>
        <v>0</v>
      </c>
      <c r="AM216" s="166">
        <f>IFERROR(IF(VALUE($F216)&lt;AN$197,(IF(VALUE($F216)&gt;AM$197-1,SUM($V22,$AI22,$AJ22:AM22),AM22)),0),0)</f>
        <v>0</v>
      </c>
      <c r="AN216" s="166">
        <f>IFERROR(IF(VALUE($F216)&lt;AO$197,(IF(VALUE($F216)&gt;AN$197-1,SUM($V22,$AI22,$AJ22:AN22),AN22)),0),0)</f>
        <v>0</v>
      </c>
      <c r="AO216" s="166">
        <f>IFERROR(IF(VALUE($F216)&lt;AP$197,(IF(VALUE($F216)&gt;AO$197-1,SUM($V22,$AI22,$AJ22:AO22),AO22)),0),0)</f>
        <v>0</v>
      </c>
      <c r="AP216" s="166">
        <f>IFERROR(IF(VALUE($F216)&lt;AQ$197,(IF(VALUE($F216)&gt;AP$197-1,SUM($V22,$AI22,$AJ22:AP22),AP22)),0),0)</f>
        <v>0</v>
      </c>
      <c r="AQ216" s="166">
        <f>IFERROR(IF(VALUE($F216)&lt;AR$197,(IF(VALUE($F216)&gt;AQ$197-1,SUM($V22,$AI22,$AJ22:AQ22),AQ22)),0),0)</f>
        <v>0</v>
      </c>
      <c r="AR216" s="166">
        <f>IFERROR(IF(VALUE($F216)&lt;AS$197,(IF(VALUE($F216)&gt;AR$197-1,SUM($V22,$AI22,$AJ22:AR22),AR22)),0),0)</f>
        <v>0</v>
      </c>
      <c r="AS216" s="166">
        <f>IFERROR(IF(VALUE($F216)&lt;AT$197,(IF(VALUE($F216)&gt;AS$197-1,SUM($V22,$AI22,$AJ22:AS22),AS22)),0),0)</f>
        <v>0</v>
      </c>
      <c r="AT216" s="166">
        <f>IFERROR(IF(VALUE($F216)&lt;AU$197,(IF(VALUE($F216)&gt;AT$197-1,SUM($V22,$AI22,$AJ22:AT22),AT22)),0),0)</f>
        <v>0</v>
      </c>
      <c r="AU216" s="166">
        <f>IFERROR(IF(VALUE($F216)&lt;AV$197,(IF(VALUE($F216)&gt;AU$197-1,SUM($V22,$AI22,$AJ22:AU22),AU22)),0),0)</f>
        <v>0</v>
      </c>
      <c r="AV216" s="142">
        <f t="shared" si="124"/>
        <v>0</v>
      </c>
      <c r="AW216" s="166">
        <f>IFERROR(IF(VALUE($F216)&lt;AX$197,(IF(VALUE($F216)&gt;AW$197-1,SUM($V22,$AI22,$AV22,$AW22:AW22),AW22)),0),0)</f>
        <v>0</v>
      </c>
      <c r="AX216" s="166">
        <f>IFERROR(IF(VALUE($F216)&lt;AY$197,(IF(VALUE($F216)&gt;AX$197-1,SUM($V22,$AI22,$AV22,$AW22:AX22),AX22)),0),0)</f>
        <v>0</v>
      </c>
      <c r="AY216" s="166">
        <f>IFERROR(IF(VALUE($F216)&lt;AZ$197,(IF(VALUE($F216)&gt;AY$197-1,SUM($V22,$AI22,$AV22,$AW22:AY22),AY22)),0),0)</f>
        <v>0</v>
      </c>
      <c r="AZ216" s="166">
        <f>IFERROR(IF(VALUE($F216)&lt;BA$197,(IF(VALUE($F216)&gt;AZ$197-1,SUM($V22,$AI22,$AV22,$AW22:AZ22),AZ22)),0),0)</f>
        <v>0</v>
      </c>
      <c r="BA216" s="166">
        <f>IFERROR(IF(VALUE($F216)&lt;BB$197,(IF(VALUE($F216)&gt;BA$197-1,SUM($V22,$AI22,$AV22,$AW22:BA22),BA22)),0),0)</f>
        <v>0</v>
      </c>
      <c r="BB216" s="166">
        <f>IFERROR(IF(VALUE($F216)&lt;BC$197,(IF(VALUE($F216)&gt;BB$197-1,SUM($V22,$AI22,$AV22,$AW22:BB22),BB22)),0),0)</f>
        <v>0</v>
      </c>
      <c r="BC216" s="166">
        <f>IFERROR(IF(VALUE($F216)&lt;BD$197,(IF(VALUE($F216)&gt;BC$197-1,SUM($V22,$AI22,$AV22,$AW22:BC22),BC22)),0),0)</f>
        <v>0</v>
      </c>
      <c r="BD216" s="166">
        <f>IFERROR(IF(VALUE($F216)&lt;BE$197,(IF(VALUE($F216)&gt;BD$197-1,SUM($V22,$AI22,$AV22,$AW22:BD22),BD22)),0),0)</f>
        <v>0</v>
      </c>
      <c r="BE216" s="166">
        <f>IFERROR(IF(VALUE($F216)&lt;BF$197,(IF(VALUE($F216)&gt;BE$197-1,SUM($V22,$AI22,$AV22,$AW22:BE22),BE22)),0),0)</f>
        <v>0</v>
      </c>
      <c r="BF216" s="166">
        <f>IFERROR(IF(VALUE($F216)&lt;BG$197,(IF(VALUE($F216)&gt;BF$197-1,SUM($V22,$AI22,$AV22,$AW22:BF22),BF22)),0),0)</f>
        <v>0</v>
      </c>
      <c r="BG216" s="166">
        <f>IFERROR(IF(VALUE($F216)&lt;BH$197,(IF(VALUE($F216)&gt;BG$197-1,SUM($V22,$AI22,$AV22,$AW22:BG22),BG22)),0),0)</f>
        <v>0</v>
      </c>
      <c r="BH216" s="166">
        <f>IFERROR(IF(VALUE($F216)&lt;BI$197,(IF(VALUE($F216)&gt;BH$197-1,SUM($V22,$AI22,$AV22,$AW22:BH22),BH22)),0),0)</f>
        <v>0</v>
      </c>
      <c r="BI216" s="142">
        <f t="shared" si="125"/>
        <v>0</v>
      </c>
      <c r="BV216" s="142"/>
      <c r="CI216" s="142"/>
      <c r="CV216" s="142"/>
      <c r="DI216" s="142"/>
      <c r="DV216" s="142"/>
      <c r="EI216" s="142"/>
    </row>
    <row r="217" spans="1:139" ht="15.75" outlineLevel="1" x14ac:dyDescent="0.25">
      <c r="A217" s="2">
        <f t="shared" si="141"/>
        <v>5</v>
      </c>
      <c r="B217" s="1" t="str">
        <f t="shared" si="141"/>
        <v>PRE-09603</v>
      </c>
      <c r="C217" s="1" t="str">
        <f t="shared" si="141"/>
        <v>SPP FH - Coolidge  13533</v>
      </c>
      <c r="D217" s="2" t="str">
        <f t="shared" si="141"/>
        <v>PRE-09603.2</v>
      </c>
      <c r="E217" s="141" t="str">
        <f t="shared" si="141"/>
        <v>SPP FH – Coolidge 13533 - S&amp;E/R&amp;C</v>
      </c>
      <c r="F217" s="84">
        <v>44211</v>
      </c>
      <c r="G217" s="165"/>
      <c r="H217" s="165"/>
      <c r="I217" s="100"/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f>IF($F217&lt;R$197,(IF($F217&gt;Q$197-1,SUM($J23:Q23),Q23)),0)</f>
        <v>0</v>
      </c>
      <c r="R217" s="166">
        <f>IF($F217&lt;S$197,(IF($F217&gt;R$197-1,SUM($J23:R23),R23)),0)</f>
        <v>0</v>
      </c>
      <c r="S217" s="166">
        <f>IF($F217&lt;T$197,(IF($F217&gt;S$197-1,SUM($J23:S23),S23)),0)</f>
        <v>0</v>
      </c>
      <c r="T217" s="166">
        <f>IF($F217&lt;U$197,(IF($F217&gt;T$197-1,SUM($J23:T23),T23)),0)</f>
        <v>0</v>
      </c>
      <c r="U217" s="166">
        <f>IF($F217&lt;V$197,(IF($F217&gt;U$197-1,SUM($J23:U23),U23)),0)</f>
        <v>0</v>
      </c>
      <c r="V217" s="142">
        <f t="shared" ref="V217" si="158">SUM(J217:U217)</f>
        <v>0</v>
      </c>
      <c r="W217" s="166">
        <f>IF($F217&lt;X$197,(IF($F217&gt;W$197-1,SUM($V23,$W23:W23),W23)),0)</f>
        <v>100138.02999999998</v>
      </c>
      <c r="X217" s="166">
        <f>IF($F217&lt;Y$197,(IF($F217&gt;X$197-1,SUM($V23,$W23:X23),X23)),0)</f>
        <v>4435.9900000000007</v>
      </c>
      <c r="Y217" s="166">
        <f>IF($F217&lt;Z$197,(IF($F217&gt;Y$197-1,SUM($V23,$W23:Y23),Y23)),0)</f>
        <v>372.8</v>
      </c>
      <c r="Z217" s="166">
        <f>IF($F217&lt;AA$197,(IF($F217&gt;Z$197-1,SUM($V23,$W23:Z23),Z23)),0)</f>
        <v>0</v>
      </c>
      <c r="AA217" s="166">
        <f>IF($F217&lt;AB$197,(IF($F217&gt;AA$197-1,SUM($V23,$W23:AA23),AA23)),0)</f>
        <v>0</v>
      </c>
      <c r="AB217" s="166">
        <f>IF($F217&lt;AC$197,(IF($F217&gt;AB$197-1,SUM($V23,$W23:AB23),AB23)),0)</f>
        <v>0</v>
      </c>
      <c r="AC217" s="166">
        <f>IF($F217&lt;AD$197,(IF($F217&gt;AC$197-1,SUM($V23,$W23:AC23),AC23)),0)</f>
        <v>0</v>
      </c>
      <c r="AD217" s="166">
        <f>IF($F217&lt;AE$197,(IF($F217&gt;AD$197-1,SUM($V23,$W23:AD23),AD23)),0)</f>
        <v>0</v>
      </c>
      <c r="AE217" s="166">
        <f>IF($F217&lt;AF$197,(IF($F217&gt;AE$197-1,SUM($V23,$W23:AE23),AE23)),0)</f>
        <v>0</v>
      </c>
      <c r="AF217" s="166">
        <f>IF($F217&lt;AG$197,(IF($F217&gt;AF$197-1,SUM($V23,$W23:AF23),AF23)),0)</f>
        <v>0</v>
      </c>
      <c r="AG217" s="166">
        <f>IF($F217&lt;AH$197,(IF($F217&gt;AG$197-1,SUM($V23,$W23:AG23),AG23)),0)</f>
        <v>0</v>
      </c>
      <c r="AH217" s="166">
        <f>IF($F217&lt;AI$197,(IF($F217&gt;AH$197-1,SUM($V23,$W23:AH23),AH23)),0)</f>
        <v>0</v>
      </c>
      <c r="AI217" s="142">
        <f t="shared" ref="AI217" si="159">SUM(W217:AH217)</f>
        <v>104946.81999999999</v>
      </c>
      <c r="AJ217" s="166">
        <f>IFERROR(IF(VALUE($F217)&lt;AK$197,(IF(VALUE($F217)&gt;AJ$197-1,SUM($V23,$AI23,$AJ23:AJ23),AJ23)),0),0)</f>
        <v>0</v>
      </c>
      <c r="AK217" s="166">
        <f>IFERROR(IF(VALUE($F217)&lt;AL$197,(IF(VALUE($F217)&gt;AK$197-1,SUM($V23,$AI23,$AJ23:AK23),AK23)),0),0)</f>
        <v>0</v>
      </c>
      <c r="AL217" s="166">
        <f>IFERROR(IF(VALUE($F217)&lt;AM$197,(IF(VALUE($F217)&gt;AL$197-1,SUM($V23,$AI23,$AJ23:AL23),AL23)),0),0)</f>
        <v>0</v>
      </c>
      <c r="AM217" s="166">
        <f>IFERROR(IF(VALUE($F217)&lt;AN$197,(IF(VALUE($F217)&gt;AM$197-1,SUM($V23,$AI23,$AJ23:AM23),AM23)),0),0)</f>
        <v>0</v>
      </c>
      <c r="AN217" s="166">
        <f>IFERROR(IF(VALUE($F217)&lt;AO$197,(IF(VALUE($F217)&gt;AN$197-1,SUM($V23,$AI23,$AJ23:AN23),AN23)),0),0)</f>
        <v>0</v>
      </c>
      <c r="AO217" s="166">
        <f>IFERROR(IF(VALUE($F217)&lt;AP$197,(IF(VALUE($F217)&gt;AO$197-1,SUM($V23,$AI23,$AJ23:AO23),AO23)),0),0)</f>
        <v>0</v>
      </c>
      <c r="AP217" s="166">
        <f>IFERROR(IF(VALUE($F217)&lt;AQ$197,(IF(VALUE($F217)&gt;AP$197-1,SUM($V23,$AI23,$AJ23:AP23),AP23)),0),0)</f>
        <v>0</v>
      </c>
      <c r="AQ217" s="166">
        <f>IFERROR(IF(VALUE($F217)&lt;AR$197,(IF(VALUE($F217)&gt;AQ$197-1,SUM($V23,$AI23,$AJ23:AQ23),AQ23)),0),0)</f>
        <v>0</v>
      </c>
      <c r="AR217" s="166">
        <f>IFERROR(IF(VALUE($F217)&lt;AS$197,(IF(VALUE($F217)&gt;AR$197-1,SUM($V23,$AI23,$AJ23:AR23),AR23)),0),0)</f>
        <v>0</v>
      </c>
      <c r="AS217" s="166">
        <f>IFERROR(IF(VALUE($F217)&lt;AT$197,(IF(VALUE($F217)&gt;AS$197-1,SUM($V23,$AI23,$AJ23:AS23),AS23)),0),0)</f>
        <v>0</v>
      </c>
      <c r="AT217" s="166">
        <f>IFERROR(IF(VALUE($F217)&lt;AU$197,(IF(VALUE($F217)&gt;AT$197-1,SUM($V23,$AI23,$AJ23:AT23),AT23)),0),0)</f>
        <v>0</v>
      </c>
      <c r="AU217" s="166">
        <f>IFERROR(IF(VALUE($F217)&lt;AV$197,(IF(VALUE($F217)&gt;AU$197-1,SUM($V23,$AI23,$AJ23:AU23),AU23)),0),0)</f>
        <v>0</v>
      </c>
      <c r="AV217" s="142">
        <f t="shared" ref="AV217" si="160">SUM(AJ217:AU217)</f>
        <v>0</v>
      </c>
      <c r="AW217" s="166">
        <f>IFERROR(IF(VALUE($F217)&lt;AX$197,(IF(VALUE($F217)&gt;AW$197-1,SUM($V23,$AI23,$AV23,$AW23:AW23),AW23)),0),0)</f>
        <v>0</v>
      </c>
      <c r="AX217" s="166">
        <f>IFERROR(IF(VALUE($F217)&lt;AY$197,(IF(VALUE($F217)&gt;AX$197-1,SUM($V23,$AI23,$AV23,$AW23:AX23),AX23)),0),0)</f>
        <v>0</v>
      </c>
      <c r="AY217" s="166">
        <f>IFERROR(IF(VALUE($F217)&lt;AZ$197,(IF(VALUE($F217)&gt;AY$197-1,SUM($V23,$AI23,$AV23,$AW23:AY23),AY23)),0),0)</f>
        <v>0</v>
      </c>
      <c r="AZ217" s="166">
        <f>IFERROR(IF(VALUE($F217)&lt;BA$197,(IF(VALUE($F217)&gt;AZ$197-1,SUM($V23,$AI23,$AV23,$AW23:AZ23),AZ23)),0),0)</f>
        <v>0</v>
      </c>
      <c r="BA217" s="166">
        <f>IFERROR(IF(VALUE($F217)&lt;BB$197,(IF(VALUE($F217)&gt;BA$197-1,SUM($V23,$AI23,$AV23,$AW23:BA23),BA23)),0),0)</f>
        <v>0</v>
      </c>
      <c r="BB217" s="166">
        <f>IFERROR(IF(VALUE($F217)&lt;BC$197,(IF(VALUE($F217)&gt;BB$197-1,SUM($V23,$AI23,$AV23,$AW23:BB23),BB23)),0),0)</f>
        <v>0</v>
      </c>
      <c r="BC217" s="166">
        <f>IFERROR(IF(VALUE($F217)&lt;BD$197,(IF(VALUE($F217)&gt;BC$197-1,SUM($V23,$AI23,$AV23,$AW23:BC23),BC23)),0),0)</f>
        <v>0</v>
      </c>
      <c r="BD217" s="166">
        <f>IFERROR(IF(VALUE($F217)&lt;BE$197,(IF(VALUE($F217)&gt;BD$197-1,SUM($V23,$AI23,$AV23,$AW23:BD23),BD23)),0),0)</f>
        <v>0</v>
      </c>
      <c r="BE217" s="166">
        <f>IFERROR(IF(VALUE($F217)&lt;BF$197,(IF(VALUE($F217)&gt;BE$197-1,SUM($V23,$AI23,$AV23,$AW23:BE23),BE23)),0),0)</f>
        <v>0</v>
      </c>
      <c r="BF217" s="166">
        <f>IFERROR(IF(VALUE($F217)&lt;BG$197,(IF(VALUE($F217)&gt;BF$197-1,SUM($V23,$AI23,$AV23,$AW23:BF23),BF23)),0),0)</f>
        <v>0</v>
      </c>
      <c r="BG217" s="166">
        <f>IFERROR(IF(VALUE($F217)&lt;BH$197,(IF(VALUE($F217)&gt;BG$197-1,SUM($V23,$AI23,$AV23,$AW23:BG23),BG23)),0),0)</f>
        <v>0</v>
      </c>
      <c r="BH217" s="166">
        <f>IFERROR(IF(VALUE($F217)&lt;BI$197,(IF(VALUE($F217)&gt;BH$197-1,SUM($V23,$AI23,$AV23,$AW23:BH23),BH23)),0),0)</f>
        <v>0</v>
      </c>
      <c r="BI217" s="142">
        <f t="shared" si="125"/>
        <v>0</v>
      </c>
      <c r="BV217" s="142"/>
      <c r="CI217" s="142"/>
      <c r="CV217" s="142"/>
      <c r="DI217" s="142"/>
      <c r="DV217" s="142"/>
      <c r="EI217" s="142"/>
    </row>
    <row r="218" spans="1:139" ht="15.75" outlineLevel="1" x14ac:dyDescent="0.25">
      <c r="A218" s="2">
        <f t="shared" si="141"/>
        <v>5</v>
      </c>
      <c r="B218" s="1" t="str">
        <f t="shared" si="141"/>
        <v>PRE-09603</v>
      </c>
      <c r="C218" s="1" t="str">
        <f t="shared" si="141"/>
        <v>SPP FH - Coolidge  13533</v>
      </c>
      <c r="D218" s="2" t="str">
        <f t="shared" si="141"/>
        <v>A2763851</v>
      </c>
      <c r="E218" s="141" t="str">
        <f t="shared" si="141"/>
        <v>SPP FH - Coolidge  13533 - S&amp;E/R&amp;C</v>
      </c>
      <c r="F218" s="84">
        <v>44242</v>
      </c>
      <c r="G218" s="165"/>
      <c r="H218" s="165"/>
      <c r="I218" s="100"/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f>IF($F218&lt;R$197,(IF($F218&gt;Q$197-1,SUM($J24:Q24),Q24)),0)</f>
        <v>0</v>
      </c>
      <c r="R218" s="166">
        <f>IF($F218&lt;S$197,(IF($F218&gt;R$197-1,SUM($J24:R24),R24)),0)</f>
        <v>0</v>
      </c>
      <c r="S218" s="166">
        <f>IF($F218&lt;T$197,(IF($F218&gt;S$197-1,SUM($J24:S24),S24)),0)</f>
        <v>0</v>
      </c>
      <c r="T218" s="166">
        <f>IF($F218&lt;U$197,(IF($F218&gt;T$197-1,SUM($J24:T24),T24)),0)</f>
        <v>0</v>
      </c>
      <c r="U218" s="166">
        <f>IF($F218&lt;V$197,(IF($F218&gt;U$197-1,SUM($J24:U24),U24)),0)</f>
        <v>0</v>
      </c>
      <c r="V218" s="142">
        <f t="shared" ref="V218:V220" si="161">SUM(J218:U218)</f>
        <v>0</v>
      </c>
      <c r="W218" s="166">
        <f>IF($F218&lt;X$197,(IF($F218&gt;W$197-1,SUM($V24,$W24:W24),W24)),0)</f>
        <v>0</v>
      </c>
      <c r="X218" s="166">
        <f>IF($F218&lt;Y$197,(IF($F218&gt;X$197-1,SUM($V24,$W24:X24),X24)),0)</f>
        <v>6531.2899999999981</v>
      </c>
      <c r="Y218" s="166">
        <f>IF($F218&lt;Z$197,(IF($F218&gt;Y$197-1,SUM($V24,$W24:Y24),Y24)),0)</f>
        <v>0</v>
      </c>
      <c r="Z218" s="166">
        <f>IF($F218&lt;AA$197,(IF($F218&gt;Z$197-1,SUM($V24,$W24:Z24),Z24)),0)</f>
        <v>0</v>
      </c>
      <c r="AA218" s="166">
        <f>IF($F218&lt;AB$197,(IF($F218&gt;AA$197-1,SUM($V24,$W24:AA24),AA24)),0)</f>
        <v>0</v>
      </c>
      <c r="AB218" s="166">
        <f>IF($F218&lt;AC$197,(IF($F218&gt;AB$197-1,SUM($V24,$W24:AB24),AB24)),0)</f>
        <v>0</v>
      </c>
      <c r="AC218" s="166">
        <f>IF($F218&lt;AD$197,(IF($F218&gt;AC$197-1,SUM($V24,$W24:AC24),AC24)),0)</f>
        <v>0</v>
      </c>
      <c r="AD218" s="166">
        <f>IF($F218&lt;AE$197,(IF($F218&gt;AD$197-1,SUM($V24,$W24:AD24),AD24)),0)</f>
        <v>0</v>
      </c>
      <c r="AE218" s="166">
        <f>IF($F218&lt;AF$197,(IF($F218&gt;AE$197-1,SUM($V24,$W24:AE24),AE24)),0)</f>
        <v>0</v>
      </c>
      <c r="AF218" s="166">
        <f>IF($F218&lt;AG$197,(IF($F218&gt;AF$197-1,SUM($V24,$W24:AF24),AF24)),0)</f>
        <v>0</v>
      </c>
      <c r="AG218" s="166">
        <f>IF($F218&lt;AH$197,(IF($F218&gt;AG$197-1,SUM($V24,$W24:AG24),AG24)),0)</f>
        <v>0</v>
      </c>
      <c r="AH218" s="166">
        <f>IF($F218&lt;AI$197,(IF($F218&gt;AH$197-1,SUM($V24,$W24:AH24),AH24)),0)</f>
        <v>0</v>
      </c>
      <c r="AI218" s="142">
        <f t="shared" ref="AI218:AI220" si="162">SUM(W218:AH218)</f>
        <v>6531.2899999999981</v>
      </c>
      <c r="AJ218" s="166">
        <f>IFERROR(IF(VALUE($F218)&lt;AK$197,(IF(VALUE($F218)&gt;AJ$197-1,SUM($V24,$AI24,$AJ24:AJ24),AJ24)),0),0)</f>
        <v>0</v>
      </c>
      <c r="AK218" s="166">
        <f>IFERROR(IF(VALUE($F218)&lt;AL$197,(IF(VALUE($F218)&gt;AK$197-1,SUM($V24,$AI24,$AJ24:AK24),AK24)),0),0)</f>
        <v>0</v>
      </c>
      <c r="AL218" s="166">
        <f>IFERROR(IF(VALUE($F218)&lt;AM$197,(IF(VALUE($F218)&gt;AL$197-1,SUM($V24,$AI24,$AJ24:AL24),AL24)),0),0)</f>
        <v>0</v>
      </c>
      <c r="AM218" s="166">
        <f>IFERROR(IF(VALUE($F218)&lt;AN$197,(IF(VALUE($F218)&gt;AM$197-1,SUM($V24,$AI24,$AJ24:AM24),AM24)),0),0)</f>
        <v>0</v>
      </c>
      <c r="AN218" s="166">
        <f>IFERROR(IF(VALUE($F218)&lt;AO$197,(IF(VALUE($F218)&gt;AN$197-1,SUM($V24,$AI24,$AJ24:AN24),AN24)),0),0)</f>
        <v>0</v>
      </c>
      <c r="AO218" s="166">
        <f>IFERROR(IF(VALUE($F218)&lt;AP$197,(IF(VALUE($F218)&gt;AO$197-1,SUM($V24,$AI24,$AJ24:AO24),AO24)),0),0)</f>
        <v>0</v>
      </c>
      <c r="AP218" s="166">
        <f>IFERROR(IF(VALUE($F218)&lt;AQ$197,(IF(VALUE($F218)&gt;AP$197-1,SUM($V24,$AI24,$AJ24:AP24),AP24)),0),0)</f>
        <v>0</v>
      </c>
      <c r="AQ218" s="166">
        <f>IFERROR(IF(VALUE($F218)&lt;AR$197,(IF(VALUE($F218)&gt;AQ$197-1,SUM($V24,$AI24,$AJ24:AQ24),AQ24)),0),0)</f>
        <v>0</v>
      </c>
      <c r="AR218" s="166">
        <f>IFERROR(IF(VALUE($F218)&lt;AS$197,(IF(VALUE($F218)&gt;AR$197-1,SUM($V24,$AI24,$AJ24:AR24),AR24)),0),0)</f>
        <v>0</v>
      </c>
      <c r="AS218" s="166">
        <f>IFERROR(IF(VALUE($F218)&lt;AT$197,(IF(VALUE($F218)&gt;AS$197-1,SUM($V24,$AI24,$AJ24:AS24),AS24)),0),0)</f>
        <v>0</v>
      </c>
      <c r="AT218" s="166">
        <f>IFERROR(IF(VALUE($F218)&lt;AU$197,(IF(VALUE($F218)&gt;AT$197-1,SUM($V24,$AI24,$AJ24:AT24),AT24)),0),0)</f>
        <v>0</v>
      </c>
      <c r="AU218" s="166">
        <f>IFERROR(IF(VALUE($F218)&lt;AV$197,(IF(VALUE($F218)&gt;AU$197-1,SUM($V24,$AI24,$AJ24:AU24),AU24)),0),0)</f>
        <v>0</v>
      </c>
      <c r="AV218" s="142">
        <f t="shared" ref="AV218:AV220" si="163">SUM(AJ218:AU218)</f>
        <v>0</v>
      </c>
      <c r="AW218" s="166">
        <f>IFERROR(IF(VALUE($F218)&lt;AX$197,(IF(VALUE($F218)&gt;AW$197-1,SUM($V24,$AI24,$AV24,$AW24:AW24),AW24)),0),0)</f>
        <v>0</v>
      </c>
      <c r="AX218" s="166">
        <f>IFERROR(IF(VALUE($F218)&lt;AY$197,(IF(VALUE($F218)&gt;AX$197-1,SUM($V24,$AI24,$AV24,$AW24:AX24),AX24)),0),0)</f>
        <v>0</v>
      </c>
      <c r="AY218" s="166">
        <f>IFERROR(IF(VALUE($F218)&lt;AZ$197,(IF(VALUE($F218)&gt;AY$197-1,SUM($V24,$AI24,$AV24,$AW24:AY24),AY24)),0),0)</f>
        <v>0</v>
      </c>
      <c r="AZ218" s="166">
        <f>IFERROR(IF(VALUE($F218)&lt;BA$197,(IF(VALUE($F218)&gt;AZ$197-1,SUM($V24,$AI24,$AV24,$AW24:AZ24),AZ24)),0),0)</f>
        <v>0</v>
      </c>
      <c r="BA218" s="166">
        <f>IFERROR(IF(VALUE($F218)&lt;BB$197,(IF(VALUE($F218)&gt;BA$197-1,SUM($V24,$AI24,$AV24,$AW24:BA24),BA24)),0),0)</f>
        <v>0</v>
      </c>
      <c r="BB218" s="166">
        <f>IFERROR(IF(VALUE($F218)&lt;BC$197,(IF(VALUE($F218)&gt;BB$197-1,SUM($V24,$AI24,$AV24,$AW24:BB24),BB24)),0),0)</f>
        <v>0</v>
      </c>
      <c r="BC218" s="166">
        <f>IFERROR(IF(VALUE($F218)&lt;BD$197,(IF(VALUE($F218)&gt;BC$197-1,SUM($V24,$AI24,$AV24,$AW24:BC24),BC24)),0),0)</f>
        <v>0</v>
      </c>
      <c r="BD218" s="166">
        <f>IFERROR(IF(VALUE($F218)&lt;BE$197,(IF(VALUE($F218)&gt;BD$197-1,SUM($V24,$AI24,$AV24,$AW24:BD24),BD24)),0),0)</f>
        <v>0</v>
      </c>
      <c r="BE218" s="166">
        <f>IFERROR(IF(VALUE($F218)&lt;BF$197,(IF(VALUE($F218)&gt;BE$197-1,SUM($V24,$AI24,$AV24,$AW24:BE24),BE24)),0),0)</f>
        <v>0</v>
      </c>
      <c r="BF218" s="166">
        <f>IFERROR(IF(VALUE($F218)&lt;BG$197,(IF(VALUE($F218)&gt;BF$197-1,SUM($V24,$AI24,$AV24,$AW24:BF24),BF24)),0),0)</f>
        <v>0</v>
      </c>
      <c r="BG218" s="166">
        <f>IFERROR(IF(VALUE($F218)&lt;BH$197,(IF(VALUE($F218)&gt;BG$197-1,SUM($V24,$AI24,$AV24,$AW24:BG24),BG24)),0),0)</f>
        <v>0</v>
      </c>
      <c r="BH218" s="166">
        <f>IFERROR(IF(VALUE($F218)&lt;BI$197,(IF(VALUE($F218)&gt;BH$197-1,SUM($V24,$AI24,$AV24,$AW24:BH24),BH24)),0),0)</f>
        <v>0</v>
      </c>
      <c r="BI218" s="142">
        <f t="shared" si="125"/>
        <v>0</v>
      </c>
      <c r="BV218" s="142"/>
      <c r="CI218" s="142"/>
      <c r="CV218" s="142"/>
      <c r="DI218" s="142"/>
      <c r="DV218" s="142"/>
      <c r="EI218" s="142"/>
    </row>
    <row r="219" spans="1:139" ht="15.75" outlineLevel="1" x14ac:dyDescent="0.25">
      <c r="A219" s="2">
        <f t="shared" ref="A219:E228" si="164">A25</f>
        <v>5</v>
      </c>
      <c r="B219" s="1" t="str">
        <f t="shared" si="164"/>
        <v>PRE-09603</v>
      </c>
      <c r="C219" s="1" t="str">
        <f t="shared" si="164"/>
        <v>SPP FH - Coolidge  13533</v>
      </c>
      <c r="D219" s="2" t="str">
        <f t="shared" si="164"/>
        <v>A2764626</v>
      </c>
      <c r="E219" s="141" t="str">
        <f t="shared" si="164"/>
        <v>SPP FH – Coolidge 13533 – OCR</v>
      </c>
      <c r="F219" s="84">
        <v>44392</v>
      </c>
      <c r="G219" s="165"/>
      <c r="H219" s="165"/>
      <c r="I219" s="100"/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0</v>
      </c>
      <c r="P219" s="166">
        <v>0</v>
      </c>
      <c r="Q219" s="166">
        <f>IF($F219&lt;R$197,(IF($F219&gt;Q$197-1,SUM($J25:Q25),Q25)),0)</f>
        <v>0</v>
      </c>
      <c r="R219" s="166">
        <f>IF($F219&lt;S$197,(IF($F219&gt;R$197-1,SUM($J25:R25),R25)),0)</f>
        <v>0</v>
      </c>
      <c r="S219" s="166">
        <f>IF($F219&lt;T$197,(IF($F219&gt;S$197-1,SUM($J25:S25),S25)),0)</f>
        <v>0</v>
      </c>
      <c r="T219" s="166">
        <f>IF($F219&lt;U$197,(IF($F219&gt;T$197-1,SUM($J25:T25),T25)),0)</f>
        <v>0</v>
      </c>
      <c r="U219" s="166">
        <f>IF($F219&lt;V$197,(IF($F219&gt;U$197-1,SUM($J25:U25),U25)),0)</f>
        <v>0</v>
      </c>
      <c r="V219" s="142">
        <f t="shared" si="161"/>
        <v>0</v>
      </c>
      <c r="W219" s="166">
        <f>IF($F219&lt;X$197,(IF($F219&gt;W$197-1,SUM($V25,$W25:W25),W25)),0)</f>
        <v>0</v>
      </c>
      <c r="X219" s="166">
        <f>IF($F219&lt;Y$197,(IF($F219&gt;X$197-1,SUM($V25,$W25:X25),X25)),0)</f>
        <v>0</v>
      </c>
      <c r="Y219" s="166">
        <f>IF($F219&lt;Z$197,(IF($F219&gt;Y$197-1,SUM($V25,$W25:Y25),Y25)),0)</f>
        <v>0</v>
      </c>
      <c r="Z219" s="166">
        <f>IF($F219&lt;AA$197,(IF($F219&gt;Z$197-1,SUM($V25,$W25:Z25),Z25)),0)</f>
        <v>0</v>
      </c>
      <c r="AA219" s="166">
        <f>IF($F219&lt;AB$197,(IF($F219&gt;AA$197-1,SUM($V25,$W25:AA25),AA25)),0)</f>
        <v>0</v>
      </c>
      <c r="AB219" s="166">
        <f>IF($F219&lt;AC$197,(IF($F219&gt;AB$197-1,SUM($V25,$W25:AB25),AB25)),0)</f>
        <v>0</v>
      </c>
      <c r="AC219" s="166">
        <f>IF($F219&lt;AD$197,(IF($F219&gt;AC$197-1,SUM($V25,$W25:AC25),AC25)),0)</f>
        <v>7744.7300000000014</v>
      </c>
      <c r="AD219" s="166">
        <f>IF($F219&lt;AE$197,(IF($F219&gt;AD$197-1,SUM($V25,$W25:AD25),AD25)),0)</f>
        <v>0</v>
      </c>
      <c r="AE219" s="166">
        <f>IF($F219&lt;AF$197,(IF($F219&gt;AE$197-1,SUM($V25,$W25:AE25),AE25)),0)</f>
        <v>0</v>
      </c>
      <c r="AF219" s="166">
        <f>IF($F219&lt;AG$197,(IF($F219&gt;AF$197-1,SUM($V25,$W25:AF25),AF25)),0)</f>
        <v>0</v>
      </c>
      <c r="AG219" s="166">
        <f>IF($F219&lt;AH$197,(IF($F219&gt;AG$197-1,SUM($V25,$W25:AG25),AG25)),0)</f>
        <v>0</v>
      </c>
      <c r="AH219" s="166">
        <f>IF($F219&lt;AI$197,(IF($F219&gt;AH$197-1,SUM($V25,$W25:AH25),AH25)),0)</f>
        <v>0</v>
      </c>
      <c r="AI219" s="142">
        <f t="shared" si="162"/>
        <v>7744.7300000000014</v>
      </c>
      <c r="AJ219" s="166">
        <f>IFERROR(IF(VALUE($F219)&lt;AK$197,(IF(VALUE($F219)&gt;AJ$197-1,SUM($V25,$AI25,$AJ25:AJ25),AJ25)),0),0)</f>
        <v>0</v>
      </c>
      <c r="AK219" s="166">
        <f>IFERROR(IF(VALUE($F219)&lt;AL$197,(IF(VALUE($F219)&gt;AK$197-1,SUM($V25,$AI25,$AJ25:AK25),AK25)),0),0)</f>
        <v>0</v>
      </c>
      <c r="AL219" s="166">
        <f>IFERROR(IF(VALUE($F219)&lt;AM$197,(IF(VALUE($F219)&gt;AL$197-1,SUM($V25,$AI25,$AJ25:AL25),AL25)),0),0)</f>
        <v>0</v>
      </c>
      <c r="AM219" s="166">
        <f>IFERROR(IF(VALUE($F219)&lt;AN$197,(IF(VALUE($F219)&gt;AM$197-1,SUM($V25,$AI25,$AJ25:AM25),AM25)),0),0)</f>
        <v>0</v>
      </c>
      <c r="AN219" s="166">
        <f>IFERROR(IF(VALUE($F219)&lt;AO$197,(IF(VALUE($F219)&gt;AN$197-1,SUM($V25,$AI25,$AJ25:AN25),AN25)),0),0)</f>
        <v>0</v>
      </c>
      <c r="AO219" s="166">
        <f>IFERROR(IF(VALUE($F219)&lt;AP$197,(IF(VALUE($F219)&gt;AO$197-1,SUM($V25,$AI25,$AJ25:AO25),AO25)),0),0)</f>
        <v>0</v>
      </c>
      <c r="AP219" s="166">
        <f>IFERROR(IF(VALUE($F219)&lt;AQ$197,(IF(VALUE($F219)&gt;AP$197-1,SUM($V25,$AI25,$AJ25:AP25),AP25)),0),0)</f>
        <v>0</v>
      </c>
      <c r="AQ219" s="166">
        <f>IFERROR(IF(VALUE($F219)&lt;AR$197,(IF(VALUE($F219)&gt;AQ$197-1,SUM($V25,$AI25,$AJ25:AQ25),AQ25)),0),0)</f>
        <v>0</v>
      </c>
      <c r="AR219" s="166">
        <f>IFERROR(IF(VALUE($F219)&lt;AS$197,(IF(VALUE($F219)&gt;AR$197-1,SUM($V25,$AI25,$AJ25:AR25),AR25)),0),0)</f>
        <v>0</v>
      </c>
      <c r="AS219" s="166">
        <f>IFERROR(IF(VALUE($F219)&lt;AT$197,(IF(VALUE($F219)&gt;AS$197-1,SUM($V25,$AI25,$AJ25:AS25),AS25)),0),0)</f>
        <v>0</v>
      </c>
      <c r="AT219" s="166">
        <f>IFERROR(IF(VALUE($F219)&lt;AU$197,(IF(VALUE($F219)&gt;AT$197-1,SUM($V25,$AI25,$AJ25:AT25),AT25)),0),0)</f>
        <v>0</v>
      </c>
      <c r="AU219" s="166">
        <f>IFERROR(IF(VALUE($F219)&lt;AV$197,(IF(VALUE($F219)&gt;AU$197-1,SUM($V25,$AI25,$AJ25:AU25),AU25)),0),0)</f>
        <v>0</v>
      </c>
      <c r="AV219" s="142">
        <f t="shared" si="163"/>
        <v>0</v>
      </c>
      <c r="AW219" s="166">
        <f>IFERROR(IF(VALUE($F219)&lt;AX$197,(IF(VALUE($F219)&gt;AW$197-1,SUM($V25,$AI25,$AV25,$AW25:AW25),AW25)),0),0)</f>
        <v>0</v>
      </c>
      <c r="AX219" s="166">
        <f>IFERROR(IF(VALUE($F219)&lt;AY$197,(IF(VALUE($F219)&gt;AX$197-1,SUM($V25,$AI25,$AV25,$AW25:AX25),AX25)),0),0)</f>
        <v>0</v>
      </c>
      <c r="AY219" s="166">
        <f>IFERROR(IF(VALUE($F219)&lt;AZ$197,(IF(VALUE($F219)&gt;AY$197-1,SUM($V25,$AI25,$AV25,$AW25:AY25),AY25)),0),0)</f>
        <v>0</v>
      </c>
      <c r="AZ219" s="166">
        <f>IFERROR(IF(VALUE($F219)&lt;BA$197,(IF(VALUE($F219)&gt;AZ$197-1,SUM($V25,$AI25,$AV25,$AW25:AZ25),AZ25)),0),0)</f>
        <v>0</v>
      </c>
      <c r="BA219" s="166">
        <f>IFERROR(IF(VALUE($F219)&lt;BB$197,(IF(VALUE($F219)&gt;BA$197-1,SUM($V25,$AI25,$AV25,$AW25:BA25),BA25)),0),0)</f>
        <v>0</v>
      </c>
      <c r="BB219" s="166">
        <f>IFERROR(IF(VALUE($F219)&lt;BC$197,(IF(VALUE($F219)&gt;BB$197-1,SUM($V25,$AI25,$AV25,$AW25:BB25),BB25)),0),0)</f>
        <v>0</v>
      </c>
      <c r="BC219" s="166">
        <f>IFERROR(IF(VALUE($F219)&lt;BD$197,(IF(VALUE($F219)&gt;BC$197-1,SUM($V25,$AI25,$AV25,$AW25:BC25),BC25)),0),0)</f>
        <v>0</v>
      </c>
      <c r="BD219" s="166">
        <f>IFERROR(IF(VALUE($F219)&lt;BE$197,(IF(VALUE($F219)&gt;BD$197-1,SUM($V25,$AI25,$AV25,$AW25:BD25),BD25)),0),0)</f>
        <v>0</v>
      </c>
      <c r="BE219" s="166">
        <f>IFERROR(IF(VALUE($F219)&lt;BF$197,(IF(VALUE($F219)&gt;BE$197-1,SUM($V25,$AI25,$AV25,$AW25:BE25),BE25)),0),0)</f>
        <v>0</v>
      </c>
      <c r="BF219" s="166">
        <f>IFERROR(IF(VALUE($F219)&lt;BG$197,(IF(VALUE($F219)&gt;BF$197-1,SUM($V25,$AI25,$AV25,$AW25:BF25),BF25)),0),0)</f>
        <v>0</v>
      </c>
      <c r="BG219" s="166">
        <f>IFERROR(IF(VALUE($F219)&lt;BH$197,(IF(VALUE($F219)&gt;BG$197-1,SUM($V25,$AI25,$AV25,$AW25:BG25),BG25)),0),0)</f>
        <v>0</v>
      </c>
      <c r="BH219" s="166">
        <f>IFERROR(IF(VALUE($F219)&lt;BI$197,(IF(VALUE($F219)&gt;BH$197-1,SUM($V25,$AI25,$AV25,$AW25:BH25),BH25)),0),0)</f>
        <v>0</v>
      </c>
      <c r="BI219" s="142">
        <f t="shared" si="125"/>
        <v>0</v>
      </c>
      <c r="BV219" s="142"/>
      <c r="CI219" s="142"/>
      <c r="CV219" s="142"/>
      <c r="DI219" s="142"/>
      <c r="DV219" s="142"/>
      <c r="EI219" s="142"/>
    </row>
    <row r="220" spans="1:139" ht="15.75" outlineLevel="1" x14ac:dyDescent="0.25">
      <c r="A220" s="2">
        <f t="shared" si="164"/>
        <v>5</v>
      </c>
      <c r="B220" s="1" t="str">
        <f t="shared" si="164"/>
        <v>PRE-09603</v>
      </c>
      <c r="C220" s="1" t="str">
        <f t="shared" si="164"/>
        <v>SPP FH - Coolidge  13533</v>
      </c>
      <c r="D220" s="2" t="str">
        <f t="shared" si="164"/>
        <v>A2767872</v>
      </c>
      <c r="E220" s="141" t="str">
        <f t="shared" si="164"/>
        <v>COOL533B - OCR#38721 N.O. 138003</v>
      </c>
      <c r="F220" s="84">
        <v>44392</v>
      </c>
      <c r="G220" s="165"/>
      <c r="H220" s="165"/>
      <c r="I220" s="100"/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f>IF($F220&lt;R$197,(IF($F220&gt;Q$197-1,SUM($J26:Q26),Q26)),0)</f>
        <v>0</v>
      </c>
      <c r="R220" s="166">
        <f>IF($F220&lt;S$197,(IF($F220&gt;R$197-1,SUM($J26:R26),R26)),0)</f>
        <v>0</v>
      </c>
      <c r="S220" s="166">
        <f>IF($F220&lt;T$197,(IF($F220&gt;S$197-1,SUM($J26:S26),S26)),0)</f>
        <v>0</v>
      </c>
      <c r="T220" s="166">
        <f>IF($F220&lt;U$197,(IF($F220&gt;T$197-1,SUM($J26:T26),T26)),0)</f>
        <v>0</v>
      </c>
      <c r="U220" s="166">
        <f>IF($F220&lt;V$197,(IF($F220&gt;U$197-1,SUM($J26:U26),U26)),0)</f>
        <v>0</v>
      </c>
      <c r="V220" s="142">
        <f t="shared" si="161"/>
        <v>0</v>
      </c>
      <c r="W220" s="166">
        <f>IF($F220&lt;X$197,(IF($F220&gt;W$197-1,SUM($V26,$W26:W26),W26)),0)</f>
        <v>0</v>
      </c>
      <c r="X220" s="166">
        <f>IF($F220&lt;Y$197,(IF($F220&gt;X$197-1,SUM($V26,$W26:X26),X26)),0)</f>
        <v>0</v>
      </c>
      <c r="Y220" s="166">
        <f>IF($F220&lt;Z$197,(IF($F220&gt;Y$197-1,SUM($V26,$W26:Y26),Y26)),0)</f>
        <v>0</v>
      </c>
      <c r="Z220" s="166">
        <f>IF($F220&lt;AA$197,(IF($F220&gt;Z$197-1,SUM($V26,$W26:Z26),Z26)),0)</f>
        <v>0</v>
      </c>
      <c r="AA220" s="166">
        <f>IF($F220&lt;AB$197,(IF($F220&gt;AA$197-1,SUM($V26,$W26:AA26),AA26)),0)</f>
        <v>0</v>
      </c>
      <c r="AB220" s="166">
        <f>IF($F220&lt;AC$197,(IF($F220&gt;AB$197-1,SUM($V26,$W26:AB26),AB26)),0)</f>
        <v>0</v>
      </c>
      <c r="AC220" s="166">
        <f>IF($F220&lt;AD$197,(IF($F220&gt;AC$197-1,SUM($V26,$W26:AC26),AC26)),0)</f>
        <v>6477.17</v>
      </c>
      <c r="AD220" s="166">
        <f>IF($F220&lt;AE$197,(IF($F220&gt;AD$197-1,SUM($V26,$W26:AD26),AD26)),0)</f>
        <v>0</v>
      </c>
      <c r="AE220" s="166">
        <f>IF($F220&lt;AF$197,(IF($F220&gt;AE$197-1,SUM($V26,$W26:AE26),AE26)),0)</f>
        <v>0</v>
      </c>
      <c r="AF220" s="166">
        <f>IF($F220&lt;AG$197,(IF($F220&gt;AF$197-1,SUM($V26,$W26:AF26),AF26)),0)</f>
        <v>0</v>
      </c>
      <c r="AG220" s="166">
        <f>IF($F220&lt;AH$197,(IF($F220&gt;AG$197-1,SUM($V26,$W26:AG26),AG26)),0)</f>
        <v>0</v>
      </c>
      <c r="AH220" s="166">
        <f>IF($F220&lt;AI$197,(IF($F220&gt;AH$197-1,SUM($V26,$W26:AH26),AH26)),0)</f>
        <v>0</v>
      </c>
      <c r="AI220" s="142">
        <f t="shared" si="162"/>
        <v>6477.17</v>
      </c>
      <c r="AJ220" s="166">
        <f>IFERROR(IF(VALUE($F220)&lt;AK$197,(IF(VALUE($F220)&gt;AJ$197-1,SUM($V26,$AI26,$AJ26:AJ26),AJ26)),0),0)</f>
        <v>0</v>
      </c>
      <c r="AK220" s="166">
        <f>IFERROR(IF(VALUE($F220)&lt;AL$197,(IF(VALUE($F220)&gt;AK$197-1,SUM($V26,$AI26,$AJ26:AK26),AK26)),0),0)</f>
        <v>0</v>
      </c>
      <c r="AL220" s="166">
        <f>IFERROR(IF(VALUE($F220)&lt;AM$197,(IF(VALUE($F220)&gt;AL$197-1,SUM($V26,$AI26,$AJ26:AL26),AL26)),0),0)</f>
        <v>0</v>
      </c>
      <c r="AM220" s="166">
        <f>IFERROR(IF(VALUE($F220)&lt;AN$197,(IF(VALUE($F220)&gt;AM$197-1,SUM($V26,$AI26,$AJ26:AM26),AM26)),0),0)</f>
        <v>0</v>
      </c>
      <c r="AN220" s="166">
        <f>IFERROR(IF(VALUE($F220)&lt;AO$197,(IF(VALUE($F220)&gt;AN$197-1,SUM($V26,$AI26,$AJ26:AN26),AN26)),0),0)</f>
        <v>0</v>
      </c>
      <c r="AO220" s="166">
        <f>IFERROR(IF(VALUE($F220)&lt;AP$197,(IF(VALUE($F220)&gt;AO$197-1,SUM($V26,$AI26,$AJ26:AO26),AO26)),0),0)</f>
        <v>0</v>
      </c>
      <c r="AP220" s="166">
        <f>IFERROR(IF(VALUE($F220)&lt;AQ$197,(IF(VALUE($F220)&gt;AP$197-1,SUM($V26,$AI26,$AJ26:AP26),AP26)),0),0)</f>
        <v>0</v>
      </c>
      <c r="AQ220" s="166">
        <f>IFERROR(IF(VALUE($F220)&lt;AR$197,(IF(VALUE($F220)&gt;AQ$197-1,SUM($V26,$AI26,$AJ26:AQ26),AQ26)),0),0)</f>
        <v>0</v>
      </c>
      <c r="AR220" s="166">
        <f>IFERROR(IF(VALUE($F220)&lt;AS$197,(IF(VALUE($F220)&gt;AR$197-1,SUM($V26,$AI26,$AJ26:AR26),AR26)),0),0)</f>
        <v>0</v>
      </c>
      <c r="AS220" s="166">
        <f>IFERROR(IF(VALUE($F220)&lt;AT$197,(IF(VALUE($F220)&gt;AS$197-1,SUM($V26,$AI26,$AJ26:AS26),AS26)),0),0)</f>
        <v>0</v>
      </c>
      <c r="AT220" s="166">
        <f>IFERROR(IF(VALUE($F220)&lt;AU$197,(IF(VALUE($F220)&gt;AT$197-1,SUM($V26,$AI26,$AJ26:AT26),AT26)),0),0)</f>
        <v>0</v>
      </c>
      <c r="AU220" s="166">
        <f>IFERROR(IF(VALUE($F220)&lt;AV$197,(IF(VALUE($F220)&gt;AU$197-1,SUM($V26,$AI26,$AJ26:AU26),AU26)),0),0)</f>
        <v>0</v>
      </c>
      <c r="AV220" s="142">
        <f t="shared" si="163"/>
        <v>0</v>
      </c>
      <c r="AW220" s="166">
        <f>IFERROR(IF(VALUE($F220)&lt;AX$197,(IF(VALUE($F220)&gt;AW$197-1,SUM($V26,$AI26,$AV26,$AW26:AW26),AW26)),0),0)</f>
        <v>0</v>
      </c>
      <c r="AX220" s="166">
        <f>IFERROR(IF(VALUE($F220)&lt;AY$197,(IF(VALUE($F220)&gt;AX$197-1,SUM($V26,$AI26,$AV26,$AW26:AX26),AX26)),0),0)</f>
        <v>0</v>
      </c>
      <c r="AY220" s="166">
        <f>IFERROR(IF(VALUE($F220)&lt;AZ$197,(IF(VALUE($F220)&gt;AY$197-1,SUM($V26,$AI26,$AV26,$AW26:AY26),AY26)),0),0)</f>
        <v>0</v>
      </c>
      <c r="AZ220" s="166">
        <f>IFERROR(IF(VALUE($F220)&lt;BA$197,(IF(VALUE($F220)&gt;AZ$197-1,SUM($V26,$AI26,$AV26,$AW26:AZ26),AZ26)),0),0)</f>
        <v>0</v>
      </c>
      <c r="BA220" s="166">
        <f>IFERROR(IF(VALUE($F220)&lt;BB$197,(IF(VALUE($F220)&gt;BA$197-1,SUM($V26,$AI26,$AV26,$AW26:BA26),BA26)),0),0)</f>
        <v>0</v>
      </c>
      <c r="BB220" s="166">
        <f>IFERROR(IF(VALUE($F220)&lt;BC$197,(IF(VALUE($F220)&gt;BB$197-1,SUM($V26,$AI26,$AV26,$AW26:BB26),BB26)),0),0)</f>
        <v>0</v>
      </c>
      <c r="BC220" s="166">
        <f>IFERROR(IF(VALUE($F220)&lt;BD$197,(IF(VALUE($F220)&gt;BC$197-1,SUM($V26,$AI26,$AV26,$AW26:BC26),BC26)),0),0)</f>
        <v>0</v>
      </c>
      <c r="BD220" s="166">
        <f>IFERROR(IF(VALUE($F220)&lt;BE$197,(IF(VALUE($F220)&gt;BD$197-1,SUM($V26,$AI26,$AV26,$AW26:BD26),BD26)),0),0)</f>
        <v>0</v>
      </c>
      <c r="BE220" s="166">
        <f>IFERROR(IF(VALUE($F220)&lt;BF$197,(IF(VALUE($F220)&gt;BE$197-1,SUM($V26,$AI26,$AV26,$AW26:BE26),BE26)),0),0)</f>
        <v>0</v>
      </c>
      <c r="BF220" s="166">
        <f>IFERROR(IF(VALUE($F220)&lt;BG$197,(IF(VALUE($F220)&gt;BF$197-1,SUM($V26,$AI26,$AV26,$AW26:BF26),BF26)),0),0)</f>
        <v>0</v>
      </c>
      <c r="BG220" s="166">
        <f>IFERROR(IF(VALUE($F220)&lt;BH$197,(IF(VALUE($F220)&gt;BG$197-1,SUM($V26,$AI26,$AV26,$AW26:BG26),BG26)),0),0)</f>
        <v>0</v>
      </c>
      <c r="BH220" s="166">
        <f>IFERROR(IF(VALUE($F220)&lt;BI$197,(IF(VALUE($F220)&gt;BH$197-1,SUM($V26,$AI26,$AV26,$AW26:BH26),BH26)),0),0)</f>
        <v>0</v>
      </c>
      <c r="BI220" s="142">
        <f t="shared" si="125"/>
        <v>0</v>
      </c>
      <c r="BV220" s="142"/>
      <c r="CI220" s="142"/>
      <c r="CV220" s="142"/>
      <c r="DI220" s="142"/>
      <c r="DV220" s="142"/>
      <c r="EI220" s="142"/>
    </row>
    <row r="221" spans="1:139" ht="15.75" outlineLevel="1" x14ac:dyDescent="0.25">
      <c r="A221" s="2">
        <f t="shared" si="164"/>
        <v>5</v>
      </c>
      <c r="B221" s="1" t="str">
        <f t="shared" si="164"/>
        <v>PRE-09603</v>
      </c>
      <c r="C221" s="1" t="str">
        <f t="shared" si="164"/>
        <v>SPP FH - Coolidge  13533</v>
      </c>
      <c r="D221" s="2" t="str">
        <f t="shared" si="164"/>
        <v>A2768867</v>
      </c>
      <c r="E221" s="141" t="str">
        <f t="shared" si="164"/>
        <v>COOLIDGE 13533 OCRs - 5 TAV</v>
      </c>
      <c r="F221" s="84">
        <v>44424</v>
      </c>
      <c r="G221" s="165"/>
      <c r="H221" s="165"/>
      <c r="I221" s="100"/>
      <c r="J221" s="166">
        <v>0</v>
      </c>
      <c r="K221" s="166">
        <v>0</v>
      </c>
      <c r="L221" s="166">
        <v>0</v>
      </c>
      <c r="M221" s="166">
        <v>0</v>
      </c>
      <c r="N221" s="166">
        <v>0</v>
      </c>
      <c r="O221" s="166">
        <v>0</v>
      </c>
      <c r="P221" s="166">
        <v>0</v>
      </c>
      <c r="Q221" s="166">
        <f>IF($F221&lt;R$197,(IF($F221&gt;Q$197-1,SUM($J27:Q27),Q27)),0)</f>
        <v>0</v>
      </c>
      <c r="R221" s="166">
        <f>IF($F221&lt;S$197,(IF($F221&gt;R$197-1,SUM($J27:R27),R27)),0)</f>
        <v>0</v>
      </c>
      <c r="S221" s="166">
        <f>IF($F221&lt;T$197,(IF($F221&gt;S$197-1,SUM($J27:S27),S27)),0)</f>
        <v>0</v>
      </c>
      <c r="T221" s="166">
        <f>IF($F221&lt;U$197,(IF($F221&gt;T$197-1,SUM($J27:T27),T27)),0)</f>
        <v>0</v>
      </c>
      <c r="U221" s="166">
        <f>IF($F221&lt;V$197,(IF($F221&gt;U$197-1,SUM($J27:U27),U27)),0)</f>
        <v>0</v>
      </c>
      <c r="V221" s="142">
        <f t="shared" ref="V221" si="165">SUM(J221:U221)</f>
        <v>0</v>
      </c>
      <c r="W221" s="166">
        <f>IF($F221&lt;X$197,(IF($F221&gt;W$197-1,SUM($V27,$W27:W27),W27)),0)</f>
        <v>0</v>
      </c>
      <c r="X221" s="166">
        <f>IF($F221&lt;Y$197,(IF($F221&gt;X$197-1,SUM($V27,$W27:X27),X27)),0)</f>
        <v>0</v>
      </c>
      <c r="Y221" s="166">
        <f>IF($F221&lt;Z$197,(IF($F221&gt;Y$197-1,SUM($V27,$W27:Y27),Y27)),0)</f>
        <v>0</v>
      </c>
      <c r="Z221" s="166">
        <f>IF($F221&lt;AA$197,(IF($F221&gt;Z$197-1,SUM($V27,$W27:Z27),Z27)),0)</f>
        <v>0</v>
      </c>
      <c r="AA221" s="166">
        <f>IF($F221&lt;AB$197,(IF($F221&gt;AA$197-1,SUM($V27,$W27:AA27),AA27)),0)</f>
        <v>0</v>
      </c>
      <c r="AB221" s="166">
        <f>IF($F221&lt;AC$197,(IF($F221&gt;AB$197-1,SUM($V27,$W27:AB27),AB27)),0)</f>
        <v>0</v>
      </c>
      <c r="AC221" s="166">
        <f>IF($F221&lt;AD$197,(IF($F221&gt;AC$197-1,SUM($V27,$W27:AC27),AC27)),0)</f>
        <v>0</v>
      </c>
      <c r="AD221" s="166">
        <f>IF($F221&lt;AE$197,(IF($F221&gt;AD$197-1,SUM($V27,$W27:AD27),AD27)),0)</f>
        <v>29531.390000000007</v>
      </c>
      <c r="AE221" s="166">
        <f>IF($F221&lt;AF$197,(IF($F221&gt;AE$197-1,SUM($V27,$W27:AE27),AE27)),0)</f>
        <v>0</v>
      </c>
      <c r="AF221" s="166">
        <f>IF($F221&lt;AG$197,(IF($F221&gt;AF$197-1,SUM($V27,$W27:AF27),AF27)),0)</f>
        <v>0</v>
      </c>
      <c r="AG221" s="166">
        <f>IF($F221&lt;AH$197,(IF($F221&gt;AG$197-1,SUM($V27,$W27:AG27),AG27)),0)</f>
        <v>0</v>
      </c>
      <c r="AH221" s="166">
        <f>IF($F221&lt;AI$197,(IF($F221&gt;AH$197-1,SUM($V27,$W27:AH27),AH27)),0)</f>
        <v>0</v>
      </c>
      <c r="AI221" s="142">
        <f t="shared" ref="AI221" si="166">SUM(W221:AH221)</f>
        <v>29531.390000000007</v>
      </c>
      <c r="AJ221" s="166">
        <f>IFERROR(IF(VALUE($F221)&lt;AK$197,(IF(VALUE($F221)&gt;AJ$197-1,SUM($V27,$AI27,$AJ27:AJ27),AJ27)),0),0)</f>
        <v>0</v>
      </c>
      <c r="AK221" s="166">
        <f>IFERROR(IF(VALUE($F221)&lt;AL$197,(IF(VALUE($F221)&gt;AK$197-1,SUM($V27,$AI27,$AJ27:AK27),AK27)),0),0)</f>
        <v>0</v>
      </c>
      <c r="AL221" s="166">
        <f>IFERROR(IF(VALUE($F221)&lt;AM$197,(IF(VALUE($F221)&gt;AL$197-1,SUM($V27,$AI27,$AJ27:AL27),AL27)),0),0)</f>
        <v>0</v>
      </c>
      <c r="AM221" s="166">
        <f>IFERROR(IF(VALUE($F221)&lt;AN$197,(IF(VALUE($F221)&gt;AM$197-1,SUM($V27,$AI27,$AJ27:AM27),AM27)),0),0)</f>
        <v>0</v>
      </c>
      <c r="AN221" s="166">
        <f>IFERROR(IF(VALUE($F221)&lt;AO$197,(IF(VALUE($F221)&gt;AN$197-1,SUM($V27,$AI27,$AJ27:AN27),AN27)),0),0)</f>
        <v>0</v>
      </c>
      <c r="AO221" s="166">
        <f>IFERROR(IF(VALUE($F221)&lt;AP$197,(IF(VALUE($F221)&gt;AO$197-1,SUM($V27,$AI27,$AJ27:AO27),AO27)),0),0)</f>
        <v>0</v>
      </c>
      <c r="AP221" s="166">
        <f>IFERROR(IF(VALUE($F221)&lt;AQ$197,(IF(VALUE($F221)&gt;AP$197-1,SUM($V27,$AI27,$AJ27:AP27),AP27)),0),0)</f>
        <v>0</v>
      </c>
      <c r="AQ221" s="166">
        <f>IFERROR(IF(VALUE($F221)&lt;AR$197,(IF(VALUE($F221)&gt;AQ$197-1,SUM($V27,$AI27,$AJ27:AQ27),AQ27)),0),0)</f>
        <v>0</v>
      </c>
      <c r="AR221" s="166">
        <f>IFERROR(IF(VALUE($F221)&lt;AS$197,(IF(VALUE($F221)&gt;AR$197-1,SUM($V27,$AI27,$AJ27:AR27),AR27)),0),0)</f>
        <v>0</v>
      </c>
      <c r="AS221" s="166">
        <f>IFERROR(IF(VALUE($F221)&lt;AT$197,(IF(VALUE($F221)&gt;AS$197-1,SUM($V27,$AI27,$AJ27:AS27),AS27)),0),0)</f>
        <v>0</v>
      </c>
      <c r="AT221" s="166">
        <f>IFERROR(IF(VALUE($F221)&lt;AU$197,(IF(VALUE($F221)&gt;AT$197-1,SUM($V27,$AI27,$AJ27:AT27),AT27)),0),0)</f>
        <v>0</v>
      </c>
      <c r="AU221" s="166">
        <f>IFERROR(IF(VALUE($F221)&lt;AV$197,(IF(VALUE($F221)&gt;AU$197-1,SUM($V27,$AI27,$AJ27:AU27),AU27)),0),0)</f>
        <v>0</v>
      </c>
      <c r="AV221" s="142">
        <f t="shared" ref="AV221" si="167">SUM(AJ221:AU221)</f>
        <v>0</v>
      </c>
      <c r="AW221" s="166">
        <f>IFERROR(IF(VALUE($F221)&lt;AX$197,(IF(VALUE($F221)&gt;AW$197-1,SUM($V27,$AI27,$AV27,$AW27:AW27),AW27)),0),0)</f>
        <v>0</v>
      </c>
      <c r="AX221" s="166">
        <f>IFERROR(IF(VALUE($F221)&lt;AY$197,(IF(VALUE($F221)&gt;AX$197-1,SUM($V27,$AI27,$AV27,$AW27:AX27),AX27)),0),0)</f>
        <v>0</v>
      </c>
      <c r="AY221" s="166">
        <f>IFERROR(IF(VALUE($F221)&lt;AZ$197,(IF(VALUE($F221)&gt;AY$197-1,SUM($V27,$AI27,$AV27,$AW27:AY27),AY27)),0),0)</f>
        <v>0</v>
      </c>
      <c r="AZ221" s="166">
        <f>IFERROR(IF(VALUE($F221)&lt;BA$197,(IF(VALUE($F221)&gt;AZ$197-1,SUM($V27,$AI27,$AV27,$AW27:AZ27),AZ27)),0),0)</f>
        <v>0</v>
      </c>
      <c r="BA221" s="166">
        <f>IFERROR(IF(VALUE($F221)&lt;BB$197,(IF(VALUE($F221)&gt;BA$197-1,SUM($V27,$AI27,$AV27,$AW27:BA27),BA27)),0),0)</f>
        <v>0</v>
      </c>
      <c r="BB221" s="166">
        <f>IFERROR(IF(VALUE($F221)&lt;BC$197,(IF(VALUE($F221)&gt;BB$197-1,SUM($V27,$AI27,$AV27,$AW27:BB27),BB27)),0),0)</f>
        <v>0</v>
      </c>
      <c r="BC221" s="166">
        <f>IFERROR(IF(VALUE($F221)&lt;BD$197,(IF(VALUE($F221)&gt;BC$197-1,SUM($V27,$AI27,$AV27,$AW27:BC27),BC27)),0),0)</f>
        <v>0</v>
      </c>
      <c r="BD221" s="166">
        <f>IFERROR(IF(VALUE($F221)&lt;BE$197,(IF(VALUE($F221)&gt;BD$197-1,SUM($V27,$AI27,$AV27,$AW27:BD27),BD27)),0),0)</f>
        <v>0</v>
      </c>
      <c r="BE221" s="166">
        <f>IFERROR(IF(VALUE($F221)&lt;BF$197,(IF(VALUE($F221)&gt;BE$197-1,SUM($V27,$AI27,$AV27,$AW27:BE27),BE27)),0),0)</f>
        <v>0</v>
      </c>
      <c r="BF221" s="166">
        <f>IFERROR(IF(VALUE($F221)&lt;BG$197,(IF(VALUE($F221)&gt;BF$197-1,SUM($V27,$AI27,$AV27,$AW27:BF27),BF27)),0),0)</f>
        <v>0</v>
      </c>
      <c r="BG221" s="166">
        <f>IFERROR(IF(VALUE($F221)&lt;BH$197,(IF(VALUE($F221)&gt;BG$197-1,SUM($V27,$AI27,$AV27,$AW27:BG27),BG27)),0),0)</f>
        <v>0</v>
      </c>
      <c r="BH221" s="166">
        <f>IFERROR(IF(VALUE($F221)&lt;BI$197,(IF(VALUE($F221)&gt;BH$197-1,SUM($V27,$AI27,$AV27,$AW27:BH27),BH27)),0),0)</f>
        <v>0</v>
      </c>
      <c r="BI221" s="142">
        <f t="shared" si="125"/>
        <v>0</v>
      </c>
      <c r="BV221" s="142"/>
      <c r="CI221" s="142"/>
      <c r="CV221" s="142"/>
      <c r="DI221" s="142"/>
      <c r="DV221" s="142"/>
      <c r="EI221" s="142"/>
    </row>
    <row r="222" spans="1:139" ht="15.75" outlineLevel="1" x14ac:dyDescent="0.25">
      <c r="A222" s="2">
        <f t="shared" si="164"/>
        <v>6</v>
      </c>
      <c r="B222" s="1" t="str">
        <f t="shared" si="164"/>
        <v>PRE-09793</v>
      </c>
      <c r="C222" s="1" t="str">
        <f t="shared" si="164"/>
        <v>SPP FH - Clarkwild 13461</v>
      </c>
      <c r="D222" s="2" t="str">
        <f t="shared" si="164"/>
        <v>PRE-09793.1</v>
      </c>
      <c r="E222" s="141" t="str">
        <f t="shared" si="164"/>
        <v>SPP FH - Clarkwild 13461 -OH Feeder</v>
      </c>
      <c r="F222" s="84">
        <v>44607</v>
      </c>
      <c r="G222" s="165"/>
      <c r="H222" s="165"/>
      <c r="I222" s="100"/>
      <c r="J222" s="166">
        <v>0</v>
      </c>
      <c r="K222" s="166">
        <v>0</v>
      </c>
      <c r="L222" s="166">
        <v>0</v>
      </c>
      <c r="M222" s="166">
        <v>0</v>
      </c>
      <c r="N222" s="166">
        <v>0</v>
      </c>
      <c r="O222" s="166">
        <v>0</v>
      </c>
      <c r="P222" s="166">
        <v>0</v>
      </c>
      <c r="Q222" s="166">
        <f>IF($F222&lt;R$197,(IF($F222&gt;Q$197-1,SUM($J28:Q28),Q28)),0)</f>
        <v>0</v>
      </c>
      <c r="R222" s="166">
        <f>IF($F222&lt;S$197,(IF($F222&gt;R$197-1,SUM($J28:R28),R28)),0)</f>
        <v>0</v>
      </c>
      <c r="S222" s="166">
        <f>IF($F222&lt;T$197,(IF($F222&gt;S$197-1,SUM($J28:S28),S28)),0)</f>
        <v>0</v>
      </c>
      <c r="T222" s="166">
        <f>IF($F222&lt;U$197,(IF($F222&gt;T$197-1,SUM($J28:T28),T28)),0)</f>
        <v>0</v>
      </c>
      <c r="U222" s="166">
        <f>IF($F222&lt;V$197,(IF($F222&gt;U$197-1,SUM($J28:U28),U28)),0)</f>
        <v>0</v>
      </c>
      <c r="V222" s="142">
        <f t="shared" si="145"/>
        <v>0</v>
      </c>
      <c r="W222" s="166">
        <f>IF($F222&lt;X$197,(IF($F222&gt;W$197-1,SUM($V28,$W28:W28),W28)),0)</f>
        <v>0</v>
      </c>
      <c r="X222" s="166">
        <f>IF($F222&lt;Y$197,(IF($F222&gt;X$197-1,SUM($V28,$W28:X28),X28)),0)</f>
        <v>0</v>
      </c>
      <c r="Y222" s="166">
        <f>IF($F222&lt;Z$197,(IF($F222&gt;Y$197-1,SUM($V28,$W28:Y28),Y28)),0)</f>
        <v>0</v>
      </c>
      <c r="Z222" s="166">
        <f>IF($F222&lt;AA$197,(IF($F222&gt;Z$197-1,SUM($V28,$W28:Z28),Z28)),0)</f>
        <v>0</v>
      </c>
      <c r="AA222" s="166">
        <f>IF($F222&lt;AB$197,(IF($F222&gt;AA$197-1,SUM($V28,$W28:AA28),AA28)),0)</f>
        <v>0</v>
      </c>
      <c r="AB222" s="166">
        <f>IF($F222&lt;AC$197,(IF($F222&gt;AB$197-1,SUM($V28,$W28:AB28),AB28)),0)</f>
        <v>0</v>
      </c>
      <c r="AC222" s="166">
        <f>IF($F222&lt;AD$197,(IF($F222&gt;AC$197-1,SUM($V28,$W28:AC28),AC28)),0)</f>
        <v>0</v>
      </c>
      <c r="AD222" s="166">
        <f>IF($F222&lt;AE$197,(IF($F222&gt;AD$197-1,SUM($V28,$W28:AD28),AD28)),0)</f>
        <v>0</v>
      </c>
      <c r="AE222" s="166">
        <f>IF($F222&lt;AF$197,(IF($F222&gt;AE$197-1,SUM($V28,$W28:AE28),AE28)),0)</f>
        <v>0</v>
      </c>
      <c r="AF222" s="166">
        <f>IF($F222&lt;AG$197,(IF($F222&gt;AF$197-1,SUM($V28,$W28:AF28),AF28)),0)</f>
        <v>0</v>
      </c>
      <c r="AG222" s="166">
        <f>IF($F222&lt;AH$197,(IF($F222&gt;AG$197-1,SUM($V28,$W28:AG28),AG28)),0)</f>
        <v>0</v>
      </c>
      <c r="AH222" s="166">
        <f>IF($F222&lt;AI$197,(IF($F222&gt;AH$197-1,SUM($V28,$W28:AH28),AH28)),0)</f>
        <v>0</v>
      </c>
      <c r="AI222" s="142">
        <f t="shared" si="123"/>
        <v>0</v>
      </c>
      <c r="AJ222" s="166">
        <f>IFERROR(IF(VALUE($F222)&lt;AK$197,(IF(VALUE($F222)&gt;AJ$197-1,SUM($V28,$AI28,$AJ28:AJ28),AJ28)),0),0)</f>
        <v>0</v>
      </c>
      <c r="AK222" s="166">
        <f>IFERROR(IF(VALUE($F222)&lt;AL$197,(IF(VALUE($F222)&gt;AK$197-1,SUM($V28,$AI28,$AJ28:AK28),AK28)),0),0)</f>
        <v>1271877.9299999997</v>
      </c>
      <c r="AL222" s="166">
        <f>IFERROR(IF(VALUE($F222)&lt;AM$197,(IF(VALUE($F222)&gt;AL$197-1,SUM($V28,$AI28,$AJ28:AL28),AL28)),0),0)</f>
        <v>0</v>
      </c>
      <c r="AM222" s="166">
        <f>IFERROR(IF(VALUE($F222)&lt;AN$197,(IF(VALUE($F222)&gt;AM$197-1,SUM($V28,$AI28,$AJ28:AM28),AM28)),0),0)</f>
        <v>0</v>
      </c>
      <c r="AN222" s="166">
        <f>IFERROR(IF(VALUE($F222)&lt;AO$197,(IF(VALUE($F222)&gt;AN$197-1,SUM($V28,$AI28,$AJ28:AN28),AN28)),0),0)</f>
        <v>0</v>
      </c>
      <c r="AO222" s="166">
        <f>IFERROR(IF(VALUE($F222)&lt;AP$197,(IF(VALUE($F222)&gt;AO$197-1,SUM($V28,$AI28,$AJ28:AO28),AO28)),0),0)</f>
        <v>0</v>
      </c>
      <c r="AP222" s="166">
        <f>IFERROR(IF(VALUE($F222)&lt;AQ$197,(IF(VALUE($F222)&gt;AP$197-1,SUM($V28,$AI28,$AJ28:AP28),AP28)),0),0)</f>
        <v>0</v>
      </c>
      <c r="AQ222" s="166">
        <f>IFERROR(IF(VALUE($F222)&lt;AR$197,(IF(VALUE($F222)&gt;AQ$197-1,SUM($V28,$AI28,$AJ28:AQ28),AQ28)),0),0)</f>
        <v>0</v>
      </c>
      <c r="AR222" s="166">
        <f>IFERROR(IF(VALUE($F222)&lt;AS$197,(IF(VALUE($F222)&gt;AR$197-1,SUM($V28,$AI28,$AJ28:AR28),AR28)),0),0)</f>
        <v>0</v>
      </c>
      <c r="AS222" s="166">
        <f>IFERROR(IF(VALUE($F222)&lt;AT$197,(IF(VALUE($F222)&gt;AS$197-1,SUM($V28,$AI28,$AJ28:AS28),AS28)),0),0)</f>
        <v>0</v>
      </c>
      <c r="AT222" s="166">
        <f>IFERROR(IF(VALUE($F222)&lt;AU$197,(IF(VALUE($F222)&gt;AT$197-1,SUM($V28,$AI28,$AJ28:AT28),AT28)),0),0)</f>
        <v>0</v>
      </c>
      <c r="AU222" s="166">
        <f>IFERROR(IF(VALUE($F222)&lt;AV$197,(IF(VALUE($F222)&gt;AU$197-1,SUM($V28,$AI28,$AJ28:AU28),AU28)),0),0)</f>
        <v>0</v>
      </c>
      <c r="AV222" s="142">
        <f t="shared" si="124"/>
        <v>1271877.9299999997</v>
      </c>
      <c r="AW222" s="166">
        <f>IFERROR(IF(VALUE($F222)&lt;AX$197,(IF(VALUE($F222)&gt;AW$197-1,SUM($V28,$AI28,$AV28,$AW28:AW28),AW28)),0),0)</f>
        <v>0</v>
      </c>
      <c r="AX222" s="166">
        <f>IFERROR(IF(VALUE($F222)&lt;AY$197,(IF(VALUE($F222)&gt;AX$197-1,SUM($V28,$AI28,$AV28,$AW28:AX28),AX28)),0),0)</f>
        <v>0</v>
      </c>
      <c r="AY222" s="166">
        <f>IFERROR(IF(VALUE($F222)&lt;AZ$197,(IF(VALUE($F222)&gt;AY$197-1,SUM($V28,$AI28,$AV28,$AW28:AY28),AY28)),0),0)</f>
        <v>0</v>
      </c>
      <c r="AZ222" s="166">
        <f>IFERROR(IF(VALUE($F222)&lt;BA$197,(IF(VALUE($F222)&gt;AZ$197-1,SUM($V28,$AI28,$AV28,$AW28:AZ28),AZ28)),0),0)</f>
        <v>0</v>
      </c>
      <c r="BA222" s="166">
        <f>IFERROR(IF(VALUE($F222)&lt;BB$197,(IF(VALUE($F222)&gt;BA$197-1,SUM($V28,$AI28,$AV28,$AW28:BA28),BA28)),0),0)</f>
        <v>0</v>
      </c>
      <c r="BB222" s="166">
        <f>IFERROR(IF(VALUE($F222)&lt;BC$197,(IF(VALUE($F222)&gt;BB$197-1,SUM($V28,$AI28,$AV28,$AW28:BB28),BB28)),0),0)</f>
        <v>0</v>
      </c>
      <c r="BC222" s="166">
        <f>IFERROR(IF(VALUE($F222)&lt;BD$197,(IF(VALUE($F222)&gt;BC$197-1,SUM($V28,$AI28,$AV28,$AW28:BC28),BC28)),0),0)</f>
        <v>0</v>
      </c>
      <c r="BD222" s="166">
        <f>IFERROR(IF(VALUE($F222)&lt;BE$197,(IF(VALUE($F222)&gt;BD$197-1,SUM($V28,$AI28,$AV28,$AW28:BD28),BD28)),0),0)</f>
        <v>0</v>
      </c>
      <c r="BE222" s="166">
        <f>IFERROR(IF(VALUE($F222)&lt;BF$197,(IF(VALUE($F222)&gt;BE$197-1,SUM($V28,$AI28,$AV28,$AW28:BE28),BE28)),0),0)</f>
        <v>0</v>
      </c>
      <c r="BF222" s="166">
        <f>IFERROR(IF(VALUE($F222)&lt;BG$197,(IF(VALUE($F222)&gt;BF$197-1,SUM($V28,$AI28,$AV28,$AW28:BF28),BF28)),0),0)</f>
        <v>0</v>
      </c>
      <c r="BG222" s="166">
        <f>IFERROR(IF(VALUE($F222)&lt;BH$197,(IF(VALUE($F222)&gt;BG$197-1,SUM($V28,$AI28,$AV28,$AW28:BG28),BG28)),0),0)</f>
        <v>0</v>
      </c>
      <c r="BH222" s="166">
        <f>IFERROR(IF(VALUE($F222)&lt;BI$197,(IF(VALUE($F222)&gt;BH$197-1,SUM($V28,$AI28,$AV28,$AW28:BH28),BH28)),0),0)</f>
        <v>0</v>
      </c>
      <c r="BI222" s="142">
        <f t="shared" si="125"/>
        <v>0</v>
      </c>
      <c r="BV222" s="142"/>
      <c r="CI222" s="142"/>
      <c r="CV222" s="142"/>
      <c r="DI222" s="142"/>
      <c r="DV222" s="142"/>
      <c r="EI222" s="142"/>
    </row>
    <row r="223" spans="1:139" ht="15.75" outlineLevel="1" x14ac:dyDescent="0.25">
      <c r="A223" s="2">
        <f t="shared" si="164"/>
        <v>6</v>
      </c>
      <c r="B223" s="1" t="str">
        <f t="shared" si="164"/>
        <v>PRE-09793</v>
      </c>
      <c r="C223" s="1" t="str">
        <f t="shared" si="164"/>
        <v>SPP FH - Clarkwild 13461</v>
      </c>
      <c r="D223" s="2" t="str">
        <f t="shared" si="164"/>
        <v>A2787325</v>
      </c>
      <c r="E223" s="141" t="str">
        <f t="shared" si="164"/>
        <v>SPP FH - Clarkwild 13461 OCR-10 TAV</v>
      </c>
      <c r="F223" s="84">
        <v>44607</v>
      </c>
      <c r="G223" s="165"/>
      <c r="H223" s="165"/>
      <c r="I223" s="100"/>
      <c r="J223" s="166">
        <v>0</v>
      </c>
      <c r="K223" s="166">
        <v>0</v>
      </c>
      <c r="L223" s="166">
        <v>0</v>
      </c>
      <c r="M223" s="166">
        <v>0</v>
      </c>
      <c r="N223" s="166">
        <v>0</v>
      </c>
      <c r="O223" s="166">
        <v>0</v>
      </c>
      <c r="P223" s="166">
        <v>0</v>
      </c>
      <c r="Q223" s="166">
        <f>IF($F223&lt;R$197,(IF($F223&gt;Q$197-1,SUM($J29:Q29),Q29)),0)</f>
        <v>0</v>
      </c>
      <c r="R223" s="166">
        <f>IF($F223&lt;S$197,(IF($F223&gt;R$197-1,SUM($J29:R29),R29)),0)</f>
        <v>0</v>
      </c>
      <c r="S223" s="166">
        <f>IF($F223&lt;T$197,(IF($F223&gt;S$197-1,SUM($J29:S29),S29)),0)</f>
        <v>0</v>
      </c>
      <c r="T223" s="166">
        <f>IF($F223&lt;U$197,(IF($F223&gt;T$197-1,SUM($J29:T29),T29)),0)</f>
        <v>0</v>
      </c>
      <c r="U223" s="166">
        <f>IF($F223&lt;V$197,(IF($F223&gt;U$197-1,SUM($J29:U29),U29)),0)</f>
        <v>0</v>
      </c>
      <c r="V223" s="142">
        <f t="shared" ref="V223" si="168">SUM(J223:U223)</f>
        <v>0</v>
      </c>
      <c r="W223" s="166">
        <f>IF($F223&lt;X$197,(IF($F223&gt;W$197-1,SUM($V29,$W29:W29),W29)),0)</f>
        <v>0</v>
      </c>
      <c r="X223" s="166">
        <f>IF($F223&lt;Y$197,(IF($F223&gt;X$197-1,SUM($V29,$W29:X29),X29)),0)</f>
        <v>0</v>
      </c>
      <c r="Y223" s="166">
        <f>IF($F223&lt;Z$197,(IF($F223&gt;Y$197-1,SUM($V29,$W29:Y29),Y29)),0)</f>
        <v>0</v>
      </c>
      <c r="Z223" s="166">
        <f>IF($F223&lt;AA$197,(IF($F223&gt;Z$197-1,SUM($V29,$W29:Z29),Z29)),0)</f>
        <v>0</v>
      </c>
      <c r="AA223" s="166">
        <f>IF($F223&lt;AB$197,(IF($F223&gt;AA$197-1,SUM($V29,$W29:AA29),AA29)),0)</f>
        <v>0</v>
      </c>
      <c r="AB223" s="166">
        <f>IF($F223&lt;AC$197,(IF($F223&gt;AB$197-1,SUM($V29,$W29:AB29),AB29)),0)</f>
        <v>0</v>
      </c>
      <c r="AC223" s="166">
        <f>IF($F223&lt;AD$197,(IF($F223&gt;AC$197-1,SUM($V29,$W29:AC29),AC29)),0)</f>
        <v>0</v>
      </c>
      <c r="AD223" s="166">
        <f>IF($F223&lt;AE$197,(IF($F223&gt;AD$197-1,SUM($V29,$W29:AD29),AD29)),0)</f>
        <v>0</v>
      </c>
      <c r="AE223" s="166">
        <f>IF($F223&lt;AF$197,(IF($F223&gt;AE$197-1,SUM($V29,$W29:AE29),AE29)),0)</f>
        <v>0</v>
      </c>
      <c r="AF223" s="166">
        <f>IF($F223&lt;AG$197,(IF($F223&gt;AF$197-1,SUM($V29,$W29:AF29),AF29)),0)</f>
        <v>0</v>
      </c>
      <c r="AG223" s="166">
        <f>IF($F223&lt;AH$197,(IF($F223&gt;AG$197-1,SUM($V29,$W29:AG29),AG29)),0)</f>
        <v>0</v>
      </c>
      <c r="AH223" s="166">
        <f>IF($F223&lt;AI$197,(IF($F223&gt;AH$197-1,SUM($V29,$W29:AH29),AH29)),0)</f>
        <v>0</v>
      </c>
      <c r="AI223" s="142">
        <f t="shared" ref="AI223" si="169">SUM(W223:AH223)</f>
        <v>0</v>
      </c>
      <c r="AJ223" s="166">
        <f>IFERROR(IF(VALUE($F223)&lt;AK$197,(IF(VALUE($F223)&gt;AJ$197-1,SUM($V29,$AI29,$AJ29:AJ29),AJ29)),0),0)</f>
        <v>0</v>
      </c>
      <c r="AK223" s="166">
        <f>IFERROR(IF(VALUE($F223)&lt;AL$197,(IF(VALUE($F223)&gt;AK$197-1,SUM($V29,$AI29,$AJ29:AK29),AK29)),0),0)</f>
        <v>41406.550000000003</v>
      </c>
      <c r="AL223" s="166">
        <f>IFERROR(IF(VALUE($F223)&lt;AM$197,(IF(VALUE($F223)&gt;AL$197-1,SUM($V29,$AI29,$AJ29:AL29),AL29)),0),0)</f>
        <v>0</v>
      </c>
      <c r="AM223" s="166">
        <f>IFERROR(IF(VALUE($F223)&lt;AN$197,(IF(VALUE($F223)&gt;AM$197-1,SUM($V29,$AI29,$AJ29:AM29),AM29)),0),0)</f>
        <v>0</v>
      </c>
      <c r="AN223" s="166">
        <f>IFERROR(IF(VALUE($F223)&lt;AO$197,(IF(VALUE($F223)&gt;AN$197-1,SUM($V29,$AI29,$AJ29:AN29),AN29)),0),0)</f>
        <v>0</v>
      </c>
      <c r="AO223" s="166">
        <f>IFERROR(IF(VALUE($F223)&lt;AP$197,(IF(VALUE($F223)&gt;AO$197-1,SUM($V29,$AI29,$AJ29:AO29),AO29)),0),0)</f>
        <v>0</v>
      </c>
      <c r="AP223" s="166">
        <f>IFERROR(IF(VALUE($F223)&lt;AQ$197,(IF(VALUE($F223)&gt;AP$197-1,SUM($V29,$AI29,$AJ29:AP29),AP29)),0),0)</f>
        <v>0</v>
      </c>
      <c r="AQ223" s="166">
        <f>IFERROR(IF(VALUE($F223)&lt;AR$197,(IF(VALUE($F223)&gt;AQ$197-1,SUM($V29,$AI29,$AJ29:AQ29),AQ29)),0),0)</f>
        <v>0</v>
      </c>
      <c r="AR223" s="166">
        <f>IFERROR(IF(VALUE($F223)&lt;AS$197,(IF(VALUE($F223)&gt;AR$197-1,SUM($V29,$AI29,$AJ29:AR29),AR29)),0),0)</f>
        <v>0</v>
      </c>
      <c r="AS223" s="166">
        <f>IFERROR(IF(VALUE($F223)&lt;AT$197,(IF(VALUE($F223)&gt;AS$197-1,SUM($V29,$AI29,$AJ29:AS29),AS29)),0),0)</f>
        <v>0</v>
      </c>
      <c r="AT223" s="166">
        <f>IFERROR(IF(VALUE($F223)&lt;AU$197,(IF(VALUE($F223)&gt;AT$197-1,SUM($V29,$AI29,$AJ29:AT29),AT29)),0),0)</f>
        <v>0</v>
      </c>
      <c r="AU223" s="166">
        <f>IFERROR(IF(VALUE($F223)&lt;AV$197,(IF(VALUE($F223)&gt;AU$197-1,SUM($V29,$AI29,$AJ29:AU29),AU29)),0),0)</f>
        <v>0</v>
      </c>
      <c r="AV223" s="142">
        <f t="shared" ref="AV223" si="170">SUM(AJ223:AU223)</f>
        <v>41406.550000000003</v>
      </c>
      <c r="AW223" s="166">
        <f>IFERROR(IF(VALUE($F223)&lt;AX$197,(IF(VALUE($F223)&gt;AW$197-1,SUM($V29,$AI29,$AV29,$AW29:AW29),AW29)),0),0)</f>
        <v>0</v>
      </c>
      <c r="AX223" s="166">
        <f>IFERROR(IF(VALUE($F223)&lt;AY$197,(IF(VALUE($F223)&gt;AX$197-1,SUM($V29,$AI29,$AV29,$AW29:AX29),AX29)),0),0)</f>
        <v>0</v>
      </c>
      <c r="AY223" s="166">
        <f>IFERROR(IF(VALUE($F223)&lt;AZ$197,(IF(VALUE($F223)&gt;AY$197-1,SUM($V29,$AI29,$AV29,$AW29:AY29),AY29)),0),0)</f>
        <v>0</v>
      </c>
      <c r="AZ223" s="166">
        <f>IFERROR(IF(VALUE($F223)&lt;BA$197,(IF(VALUE($F223)&gt;AZ$197-1,SUM($V29,$AI29,$AV29,$AW29:AZ29),AZ29)),0),0)</f>
        <v>0</v>
      </c>
      <c r="BA223" s="166">
        <f>IFERROR(IF(VALUE($F223)&lt;BB$197,(IF(VALUE($F223)&gt;BA$197-1,SUM($V29,$AI29,$AV29,$AW29:BA29),BA29)),0),0)</f>
        <v>0</v>
      </c>
      <c r="BB223" s="166">
        <f>IFERROR(IF(VALUE($F223)&lt;BC$197,(IF(VALUE($F223)&gt;BB$197-1,SUM($V29,$AI29,$AV29,$AW29:BB29),BB29)),0),0)</f>
        <v>0</v>
      </c>
      <c r="BC223" s="166">
        <f>IFERROR(IF(VALUE($F223)&lt;BD$197,(IF(VALUE($F223)&gt;BC$197-1,SUM($V29,$AI29,$AV29,$AW29:BC29),BC29)),0),0)</f>
        <v>0</v>
      </c>
      <c r="BD223" s="166">
        <f>IFERROR(IF(VALUE($F223)&lt;BE$197,(IF(VALUE($F223)&gt;BD$197-1,SUM($V29,$AI29,$AV29,$AW29:BD29),BD29)),0),0)</f>
        <v>0</v>
      </c>
      <c r="BE223" s="166">
        <f>IFERROR(IF(VALUE($F223)&lt;BF$197,(IF(VALUE($F223)&gt;BE$197-1,SUM($V29,$AI29,$AV29,$AW29:BE29),BE29)),0),0)</f>
        <v>0</v>
      </c>
      <c r="BF223" s="166">
        <f>IFERROR(IF(VALUE($F223)&lt;BG$197,(IF(VALUE($F223)&gt;BF$197-1,SUM($V29,$AI29,$AV29,$AW29:BF29),BF29)),0),0)</f>
        <v>0</v>
      </c>
      <c r="BG223" s="166">
        <f>IFERROR(IF(VALUE($F223)&lt;BH$197,(IF(VALUE($F223)&gt;BG$197-1,SUM($V29,$AI29,$AV29,$AW29:BG29),BG29)),0),0)</f>
        <v>0</v>
      </c>
      <c r="BH223" s="166">
        <f>IFERROR(IF(VALUE($F223)&lt;BI$197,(IF(VALUE($F223)&gt;BH$197-1,SUM($V29,$AI29,$AV29,$AW29:BH29),BH29)),0),0)</f>
        <v>0</v>
      </c>
      <c r="BI223" s="142">
        <f t="shared" si="125"/>
        <v>0</v>
      </c>
      <c r="BV223" s="142"/>
      <c r="CI223" s="142"/>
      <c r="CV223" s="142"/>
      <c r="DI223" s="142"/>
      <c r="DV223" s="142"/>
      <c r="EI223" s="142"/>
    </row>
    <row r="224" spans="1:139" ht="15.75" outlineLevel="1" x14ac:dyDescent="0.25">
      <c r="A224" s="2">
        <f t="shared" si="164"/>
        <v>7</v>
      </c>
      <c r="B224" s="1" t="str">
        <f t="shared" si="164"/>
        <v>PRE-09794</v>
      </c>
      <c r="C224" s="1" t="str">
        <f t="shared" si="164"/>
        <v>SPP FH - Fishhawk 14121</v>
      </c>
      <c r="D224" s="2" t="str">
        <f t="shared" si="164"/>
        <v>PRE-09794.1</v>
      </c>
      <c r="E224" s="141" t="str">
        <f t="shared" si="164"/>
        <v>SPP FH - Fishhawk 14121 - OH Feeder</v>
      </c>
      <c r="F224" s="84">
        <v>44576</v>
      </c>
      <c r="G224" s="165"/>
      <c r="H224" s="165"/>
      <c r="I224" s="100"/>
      <c r="J224" s="166">
        <v>0</v>
      </c>
      <c r="K224" s="166">
        <v>0</v>
      </c>
      <c r="L224" s="166">
        <v>0</v>
      </c>
      <c r="M224" s="166">
        <v>0</v>
      </c>
      <c r="N224" s="166">
        <v>0</v>
      </c>
      <c r="O224" s="166">
        <v>0</v>
      </c>
      <c r="P224" s="166">
        <v>0</v>
      </c>
      <c r="Q224" s="166">
        <f>IF($F224&lt;R$197,(IF($F224&gt;Q$197-1,SUM($J30:Q30),Q30)),0)</f>
        <v>0</v>
      </c>
      <c r="R224" s="166">
        <f>IF($F224&lt;S$197,(IF($F224&gt;R$197-1,SUM($J30:R30),R30)),0)</f>
        <v>0</v>
      </c>
      <c r="S224" s="166">
        <f>IF($F224&lt;T$197,(IF($F224&gt;S$197-1,SUM($J30:S30),S30)),0)</f>
        <v>0</v>
      </c>
      <c r="T224" s="166">
        <f>IF($F224&lt;U$197,(IF($F224&gt;T$197-1,SUM($J30:T30),T30)),0)</f>
        <v>0</v>
      </c>
      <c r="U224" s="166">
        <f>IF($F224&lt;V$197,(IF($F224&gt;U$197-1,SUM($J30:U30),U30)),0)</f>
        <v>0</v>
      </c>
      <c r="V224" s="142">
        <f t="shared" si="145"/>
        <v>0</v>
      </c>
      <c r="W224" s="166">
        <f>IF($F224&lt;X$197,(IF($F224&gt;W$197-1,SUM($V30,$W30:W30),W30)),0)</f>
        <v>0</v>
      </c>
      <c r="X224" s="166">
        <f>IF($F224&lt;Y$197,(IF($F224&gt;X$197-1,SUM($V30,$W30:X30),X30)),0)</f>
        <v>0</v>
      </c>
      <c r="Y224" s="166">
        <f>IF($F224&lt;Z$197,(IF($F224&gt;Y$197-1,SUM($V30,$W30:Y30),Y30)),0)</f>
        <v>0</v>
      </c>
      <c r="Z224" s="166">
        <f>IF($F224&lt;AA$197,(IF($F224&gt;Z$197-1,SUM($V30,$W30:Z30),Z30)),0)</f>
        <v>0</v>
      </c>
      <c r="AA224" s="166">
        <f>IF($F224&lt;AB$197,(IF($F224&gt;AA$197-1,SUM($V30,$W30:AA30),AA30)),0)</f>
        <v>0</v>
      </c>
      <c r="AB224" s="166">
        <f>IF($F224&lt;AC$197,(IF($F224&gt;AB$197-1,SUM($V30,$W30:AB30),AB30)),0)</f>
        <v>0</v>
      </c>
      <c r="AC224" s="166">
        <f>IF($F224&lt;AD$197,(IF($F224&gt;AC$197-1,SUM($V30,$W30:AC30),AC30)),0)</f>
        <v>0</v>
      </c>
      <c r="AD224" s="166">
        <f>IF($F224&lt;AE$197,(IF($F224&gt;AD$197-1,SUM($V30,$W30:AD30),AD30)),0)</f>
        <v>0</v>
      </c>
      <c r="AE224" s="166">
        <f>IF($F224&lt;AF$197,(IF($F224&gt;AE$197-1,SUM($V30,$W30:AE30),AE30)),0)</f>
        <v>0</v>
      </c>
      <c r="AF224" s="166">
        <f>IF($F224&lt;AG$197,(IF($F224&gt;AF$197-1,SUM($V30,$W30:AF30),AF30)),0)</f>
        <v>0</v>
      </c>
      <c r="AG224" s="166">
        <f>IF($F224&lt;AH$197,(IF($F224&gt;AG$197-1,SUM($V30,$W30:AG30),AG30)),0)</f>
        <v>0</v>
      </c>
      <c r="AH224" s="166">
        <f>IF($F224&lt;AI$197,(IF($F224&gt;AH$197-1,SUM($V30,$W30:AH30),AH30)),0)</f>
        <v>0</v>
      </c>
      <c r="AI224" s="142">
        <f t="shared" si="123"/>
        <v>0</v>
      </c>
      <c r="AJ224" s="166">
        <f>IFERROR(IF(VALUE($F224)&lt;AK$197,(IF(VALUE($F224)&gt;AJ$197-1,SUM($V30,$AI30,$AJ30:AJ30),AJ30)),0),0)</f>
        <v>301050.48</v>
      </c>
      <c r="AK224" s="166">
        <f>IFERROR(IF(VALUE($F224)&lt;AL$197,(IF(VALUE($F224)&gt;AK$197-1,SUM($V30,$AI30,$AJ30:AK30),AK30)),0),0)</f>
        <v>0</v>
      </c>
      <c r="AL224" s="166">
        <f>IFERROR(IF(VALUE($F224)&lt;AM$197,(IF(VALUE($F224)&gt;AL$197-1,SUM($V30,$AI30,$AJ30:AL30),AL30)),0),0)</f>
        <v>0</v>
      </c>
      <c r="AM224" s="166">
        <f>IFERROR(IF(VALUE($F224)&lt;AN$197,(IF(VALUE($F224)&gt;AM$197-1,SUM($V30,$AI30,$AJ30:AM30),AM30)),0),0)</f>
        <v>0</v>
      </c>
      <c r="AN224" s="166">
        <f>IFERROR(IF(VALUE($F224)&lt;AO$197,(IF(VALUE($F224)&gt;AN$197-1,SUM($V30,$AI30,$AJ30:AN30),AN30)),0),0)</f>
        <v>0</v>
      </c>
      <c r="AO224" s="166">
        <f>IFERROR(IF(VALUE($F224)&lt;AP$197,(IF(VALUE($F224)&gt;AO$197-1,SUM($V30,$AI30,$AJ30:AO30),AO30)),0),0)</f>
        <v>0</v>
      </c>
      <c r="AP224" s="166">
        <f>IFERROR(IF(VALUE($F224)&lt;AQ$197,(IF(VALUE($F224)&gt;AP$197-1,SUM($V30,$AI30,$AJ30:AP30),AP30)),0),0)</f>
        <v>0</v>
      </c>
      <c r="AQ224" s="166">
        <f>IFERROR(IF(VALUE($F224)&lt;AR$197,(IF(VALUE($F224)&gt;AQ$197-1,SUM($V30,$AI30,$AJ30:AQ30),AQ30)),0),0)</f>
        <v>0</v>
      </c>
      <c r="AR224" s="166">
        <f>IFERROR(IF(VALUE($F224)&lt;AS$197,(IF(VALUE($F224)&gt;AR$197-1,SUM($V30,$AI30,$AJ30:AR30),AR30)),0),0)</f>
        <v>0</v>
      </c>
      <c r="AS224" s="166">
        <f>IFERROR(IF(VALUE($F224)&lt;AT$197,(IF(VALUE($F224)&gt;AS$197-1,SUM($V30,$AI30,$AJ30:AS30),AS30)),0),0)</f>
        <v>0</v>
      </c>
      <c r="AT224" s="166">
        <f>IFERROR(IF(VALUE($F224)&lt;AU$197,(IF(VALUE($F224)&gt;AT$197-1,SUM($V30,$AI30,$AJ30:AT30),AT30)),0),0)</f>
        <v>0</v>
      </c>
      <c r="AU224" s="166">
        <f>IFERROR(IF(VALUE($F224)&lt;AV$197,(IF(VALUE($F224)&gt;AU$197-1,SUM($V30,$AI30,$AJ30:AU30),AU30)),0),0)</f>
        <v>0</v>
      </c>
      <c r="AV224" s="142">
        <f t="shared" si="124"/>
        <v>301050.48</v>
      </c>
      <c r="AW224" s="166">
        <f>IFERROR(IF(VALUE($F224)&lt;AX$197,(IF(VALUE($F224)&gt;AW$197-1,SUM($V30,$AI30,$AV30,$AW30:AW30),AW30)),0),0)</f>
        <v>0</v>
      </c>
      <c r="AX224" s="166">
        <f>IFERROR(IF(VALUE($F224)&lt;AY$197,(IF(VALUE($F224)&gt;AX$197-1,SUM($V30,$AI30,$AV30,$AW30:AX30),AX30)),0),0)</f>
        <v>0</v>
      </c>
      <c r="AY224" s="166">
        <f>IFERROR(IF(VALUE($F224)&lt;AZ$197,(IF(VALUE($F224)&gt;AY$197-1,SUM($V30,$AI30,$AV30,$AW30:AY30),AY30)),0),0)</f>
        <v>0</v>
      </c>
      <c r="AZ224" s="166">
        <f>IFERROR(IF(VALUE($F224)&lt;BA$197,(IF(VALUE($F224)&gt;AZ$197-1,SUM($V30,$AI30,$AV30,$AW30:AZ30),AZ30)),0),0)</f>
        <v>0</v>
      </c>
      <c r="BA224" s="166">
        <f>IFERROR(IF(VALUE($F224)&lt;BB$197,(IF(VALUE($F224)&gt;BA$197-1,SUM($V30,$AI30,$AV30,$AW30:BA30),BA30)),0),0)</f>
        <v>0</v>
      </c>
      <c r="BB224" s="166">
        <f>IFERROR(IF(VALUE($F224)&lt;BC$197,(IF(VALUE($F224)&gt;BB$197-1,SUM($V30,$AI30,$AV30,$AW30:BB30),BB30)),0),0)</f>
        <v>0</v>
      </c>
      <c r="BC224" s="166">
        <f>IFERROR(IF(VALUE($F224)&lt;BD$197,(IF(VALUE($F224)&gt;BC$197-1,SUM($V30,$AI30,$AV30,$AW30:BC30),BC30)),0),0)</f>
        <v>0</v>
      </c>
      <c r="BD224" s="166">
        <f>IFERROR(IF(VALUE($F224)&lt;BE$197,(IF(VALUE($F224)&gt;BD$197-1,SUM($V30,$AI30,$AV30,$AW30:BD30),BD30)),0),0)</f>
        <v>0</v>
      </c>
      <c r="BE224" s="166">
        <f>IFERROR(IF(VALUE($F224)&lt;BF$197,(IF(VALUE($F224)&gt;BE$197-1,SUM($V30,$AI30,$AV30,$AW30:BE30),BE30)),0),0)</f>
        <v>0</v>
      </c>
      <c r="BF224" s="166">
        <f>IFERROR(IF(VALUE($F224)&lt;BG$197,(IF(VALUE($F224)&gt;BF$197-1,SUM($V30,$AI30,$AV30,$AW30:BF30),BF30)),0),0)</f>
        <v>0</v>
      </c>
      <c r="BG224" s="166">
        <f>IFERROR(IF(VALUE($F224)&lt;BH$197,(IF(VALUE($F224)&gt;BG$197-1,SUM($V30,$AI30,$AV30,$AW30:BG30),BG30)),0),0)</f>
        <v>0</v>
      </c>
      <c r="BH224" s="166">
        <f>IFERROR(IF(VALUE($F224)&lt;BI$197,(IF(VALUE($F224)&gt;BH$197-1,SUM($V30,$AI30,$AV30,$AW30:BH30),BH30)),0),0)</f>
        <v>0</v>
      </c>
      <c r="BI224" s="142">
        <f t="shared" si="125"/>
        <v>0</v>
      </c>
      <c r="BV224" s="142"/>
      <c r="CI224" s="142"/>
      <c r="CV224" s="142"/>
      <c r="DI224" s="142"/>
      <c r="DV224" s="142"/>
      <c r="EI224" s="142"/>
    </row>
    <row r="225" spans="1:139" ht="15.75" outlineLevel="1" x14ac:dyDescent="0.25">
      <c r="A225" s="2">
        <f t="shared" si="164"/>
        <v>7</v>
      </c>
      <c r="B225" s="1" t="str">
        <f t="shared" si="164"/>
        <v>PRE-09794</v>
      </c>
      <c r="C225" s="1" t="str">
        <f t="shared" si="164"/>
        <v>SPP FH - Fishhawk 14121</v>
      </c>
      <c r="D225" s="2" t="str">
        <f t="shared" si="164"/>
        <v>A2778192</v>
      </c>
      <c r="E225" s="141" t="str">
        <f t="shared" si="164"/>
        <v>FISH121A - OCR#28555 - N.O. - 13785</v>
      </c>
      <c r="F225" s="84">
        <v>44392</v>
      </c>
      <c r="G225" s="165"/>
      <c r="H225" s="165"/>
      <c r="I225" s="100"/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6">
        <f>IF($F225&lt;R$197,(IF($F225&gt;Q$197-1,SUM($J31:Q31),Q31)),0)</f>
        <v>0</v>
      </c>
      <c r="R225" s="166">
        <f>IF($F225&lt;S$197,(IF($F225&gt;R$197-1,SUM($J31:R31),R31)),0)</f>
        <v>0</v>
      </c>
      <c r="S225" s="166">
        <f>IF($F225&lt;T$197,(IF($F225&gt;S$197-1,SUM($J31:S31),S31)),0)</f>
        <v>0</v>
      </c>
      <c r="T225" s="166">
        <f>IF($F225&lt;U$197,(IF($F225&gt;T$197-1,SUM($J31:T31),T31)),0)</f>
        <v>0</v>
      </c>
      <c r="U225" s="166">
        <f>IF($F225&lt;V$197,(IF($F225&gt;U$197-1,SUM($J31:U31),U31)),0)</f>
        <v>0</v>
      </c>
      <c r="V225" s="142">
        <f t="shared" ref="V225" si="171">SUM(J225:U225)</f>
        <v>0</v>
      </c>
      <c r="W225" s="166">
        <f>IF($F225&lt;X$197,(IF($F225&gt;W$197-1,SUM($V31,$W31:W31),W31)),0)</f>
        <v>0</v>
      </c>
      <c r="X225" s="166">
        <f>IF($F225&lt;Y$197,(IF($F225&gt;X$197-1,SUM($V31,$W31:X31),X31)),0)</f>
        <v>0</v>
      </c>
      <c r="Y225" s="166">
        <f>IF($F225&lt;Z$197,(IF($F225&gt;Y$197-1,SUM($V31,$W31:Y31),Y31)),0)</f>
        <v>0</v>
      </c>
      <c r="Z225" s="166">
        <f>IF($F225&lt;AA$197,(IF($F225&gt;Z$197-1,SUM($V31,$W31:Z31),Z31)),0)</f>
        <v>0</v>
      </c>
      <c r="AA225" s="166">
        <f>IF($F225&lt;AB$197,(IF($F225&gt;AA$197-1,SUM($V31,$W31:AA31),AA31)),0)</f>
        <v>0</v>
      </c>
      <c r="AB225" s="166">
        <f>IF($F225&lt;AC$197,(IF($F225&gt;AB$197-1,SUM($V31,$W31:AB31),AB31)),0)</f>
        <v>0</v>
      </c>
      <c r="AC225" s="166">
        <f>IF($F225&lt;AD$197,(IF($F225&gt;AC$197-1,SUM($V31,$W31:AC31),AC31)),0)</f>
        <v>3457.92</v>
      </c>
      <c r="AD225" s="166">
        <f>IF($F225&lt;AE$197,(IF($F225&gt;AD$197-1,SUM($V31,$W31:AD31),AD31)),0)</f>
        <v>0</v>
      </c>
      <c r="AE225" s="166">
        <f>IF($F225&lt;AF$197,(IF($F225&gt;AE$197-1,SUM($V31,$W31:AE31),AE31)),0)</f>
        <v>0</v>
      </c>
      <c r="AF225" s="166">
        <f>IF($F225&lt;AG$197,(IF($F225&gt;AF$197-1,SUM($V31,$W31:AF31),AF31)),0)</f>
        <v>0</v>
      </c>
      <c r="AG225" s="166">
        <f>IF($F225&lt;AH$197,(IF($F225&gt;AG$197-1,SUM($V31,$W31:AG31),AG31)),0)</f>
        <v>0</v>
      </c>
      <c r="AH225" s="166">
        <f>IF($F225&lt;AI$197,(IF($F225&gt;AH$197-1,SUM($V31,$W31:AH31),AH31)),0)</f>
        <v>0</v>
      </c>
      <c r="AI225" s="142">
        <f t="shared" ref="AI225" si="172">SUM(W225:AH225)</f>
        <v>3457.92</v>
      </c>
      <c r="AJ225" s="166">
        <f>IFERROR(IF(VALUE($F225)&lt;AK$197,(IF(VALUE($F225)&gt;AJ$197-1,SUM($V31,$AI31,$AJ31:AJ31),AJ31)),0),0)</f>
        <v>0</v>
      </c>
      <c r="AK225" s="166">
        <f>IFERROR(IF(VALUE($F225)&lt;AL$197,(IF(VALUE($F225)&gt;AK$197-1,SUM($V31,$AI31,$AJ31:AK31),AK31)),0),0)</f>
        <v>0</v>
      </c>
      <c r="AL225" s="166">
        <f>IFERROR(IF(VALUE($F225)&lt;AM$197,(IF(VALUE($F225)&gt;AL$197-1,SUM($V31,$AI31,$AJ31:AL31),AL31)),0),0)</f>
        <v>0</v>
      </c>
      <c r="AM225" s="166">
        <f>IFERROR(IF(VALUE($F225)&lt;AN$197,(IF(VALUE($F225)&gt;AM$197-1,SUM($V31,$AI31,$AJ31:AM31),AM31)),0),0)</f>
        <v>0</v>
      </c>
      <c r="AN225" s="166">
        <f>IFERROR(IF(VALUE($F225)&lt;AO$197,(IF(VALUE($F225)&gt;AN$197-1,SUM($V31,$AI31,$AJ31:AN31),AN31)),0),0)</f>
        <v>0</v>
      </c>
      <c r="AO225" s="166">
        <f>IFERROR(IF(VALUE($F225)&lt;AP$197,(IF(VALUE($F225)&gt;AO$197-1,SUM($V31,$AI31,$AJ31:AO31),AO31)),0),0)</f>
        <v>0</v>
      </c>
      <c r="AP225" s="166">
        <f>IFERROR(IF(VALUE($F225)&lt;AQ$197,(IF(VALUE($F225)&gt;AP$197-1,SUM($V31,$AI31,$AJ31:AP31),AP31)),0),0)</f>
        <v>0</v>
      </c>
      <c r="AQ225" s="166">
        <f>IFERROR(IF(VALUE($F225)&lt;AR$197,(IF(VALUE($F225)&gt;AQ$197-1,SUM($V31,$AI31,$AJ31:AQ31),AQ31)),0),0)</f>
        <v>0</v>
      </c>
      <c r="AR225" s="166">
        <f>IFERROR(IF(VALUE($F225)&lt;AS$197,(IF(VALUE($F225)&gt;AR$197-1,SUM($V31,$AI31,$AJ31:AR31),AR31)),0),0)</f>
        <v>0</v>
      </c>
      <c r="AS225" s="166">
        <f>IFERROR(IF(VALUE($F225)&lt;AT$197,(IF(VALUE($F225)&gt;AS$197-1,SUM($V31,$AI31,$AJ31:AS31),AS31)),0),0)</f>
        <v>0</v>
      </c>
      <c r="AT225" s="166">
        <f>IFERROR(IF(VALUE($F225)&lt;AU$197,(IF(VALUE($F225)&gt;AT$197-1,SUM($V31,$AI31,$AJ31:AT31),AT31)),0),0)</f>
        <v>0</v>
      </c>
      <c r="AU225" s="166">
        <f>IFERROR(IF(VALUE($F225)&lt;AV$197,(IF(VALUE($F225)&gt;AU$197-1,SUM($V31,$AI31,$AJ31:AU31),AU31)),0),0)</f>
        <v>0</v>
      </c>
      <c r="AV225" s="142">
        <f t="shared" ref="AV225" si="173">SUM(AJ225:AU225)</f>
        <v>0</v>
      </c>
      <c r="AW225" s="166">
        <f>IFERROR(IF(VALUE($F225)&lt;AX$197,(IF(VALUE($F225)&gt;AW$197-1,SUM($V31,$AI31,$AV31,$AW31:AW31),AW31)),0),0)</f>
        <v>0</v>
      </c>
      <c r="AX225" s="166">
        <f>IFERROR(IF(VALUE($F225)&lt;AY$197,(IF(VALUE($F225)&gt;AX$197-1,SUM($V31,$AI31,$AV31,$AW31:AX31),AX31)),0),0)</f>
        <v>0</v>
      </c>
      <c r="AY225" s="166">
        <f>IFERROR(IF(VALUE($F225)&lt;AZ$197,(IF(VALUE($F225)&gt;AY$197-1,SUM($V31,$AI31,$AV31,$AW31:AY31),AY31)),0),0)</f>
        <v>0</v>
      </c>
      <c r="AZ225" s="166">
        <f>IFERROR(IF(VALUE($F225)&lt;BA$197,(IF(VALUE($F225)&gt;AZ$197-1,SUM($V31,$AI31,$AV31,$AW31:AZ31),AZ31)),0),0)</f>
        <v>0</v>
      </c>
      <c r="BA225" s="166">
        <f>IFERROR(IF(VALUE($F225)&lt;BB$197,(IF(VALUE($F225)&gt;BA$197-1,SUM($V31,$AI31,$AV31,$AW31:BA31),BA31)),0),0)</f>
        <v>0</v>
      </c>
      <c r="BB225" s="166">
        <f>IFERROR(IF(VALUE($F225)&lt;BC$197,(IF(VALUE($F225)&gt;BB$197-1,SUM($V31,$AI31,$AV31,$AW31:BB31),BB31)),0),0)</f>
        <v>0</v>
      </c>
      <c r="BC225" s="166">
        <f>IFERROR(IF(VALUE($F225)&lt;BD$197,(IF(VALUE($F225)&gt;BC$197-1,SUM($V31,$AI31,$AV31,$AW31:BC31),BC31)),0),0)</f>
        <v>0</v>
      </c>
      <c r="BD225" s="166">
        <f>IFERROR(IF(VALUE($F225)&lt;BE$197,(IF(VALUE($F225)&gt;BD$197-1,SUM($V31,$AI31,$AV31,$AW31:BD31),BD31)),0),0)</f>
        <v>0</v>
      </c>
      <c r="BE225" s="166">
        <f>IFERROR(IF(VALUE($F225)&lt;BF$197,(IF(VALUE($F225)&gt;BE$197-1,SUM($V31,$AI31,$AV31,$AW31:BE31),BE31)),0),0)</f>
        <v>0</v>
      </c>
      <c r="BF225" s="166">
        <f>IFERROR(IF(VALUE($F225)&lt;BG$197,(IF(VALUE($F225)&gt;BF$197-1,SUM($V31,$AI31,$AV31,$AW31:BF31),BF31)),0),0)</f>
        <v>0</v>
      </c>
      <c r="BG225" s="166">
        <f>IFERROR(IF(VALUE($F225)&lt;BH$197,(IF(VALUE($F225)&gt;BG$197-1,SUM($V31,$AI31,$AV31,$AW31:BG31),BG31)),0),0)</f>
        <v>0</v>
      </c>
      <c r="BH225" s="166">
        <f>IFERROR(IF(VALUE($F225)&lt;BI$197,(IF(VALUE($F225)&gt;BH$197-1,SUM($V31,$AI31,$AV31,$AW31:BH31),BH31)),0),0)</f>
        <v>0</v>
      </c>
      <c r="BI225" s="142">
        <f t="shared" si="125"/>
        <v>0</v>
      </c>
      <c r="BV225" s="142"/>
      <c r="CI225" s="142"/>
      <c r="CV225" s="142"/>
      <c r="DI225" s="142"/>
      <c r="DV225" s="142"/>
      <c r="EI225" s="142"/>
    </row>
    <row r="226" spans="1:139" ht="15.75" outlineLevel="1" x14ac:dyDescent="0.25">
      <c r="A226" s="2">
        <f t="shared" si="164"/>
        <v>7</v>
      </c>
      <c r="B226" s="1" t="str">
        <f t="shared" si="164"/>
        <v>PRE-09794</v>
      </c>
      <c r="C226" s="1" t="str">
        <f t="shared" si="164"/>
        <v>SPP FH - Fishhawk 14121</v>
      </c>
      <c r="D226" s="2" t="str">
        <f t="shared" si="164"/>
        <v>A2787635</v>
      </c>
      <c r="E226" s="141" t="str">
        <f t="shared" si="164"/>
        <v>SPP FH - Fishhawk 14121 OCR 131655</v>
      </c>
      <c r="F226" s="84">
        <v>44552</v>
      </c>
      <c r="G226" s="165"/>
      <c r="H226" s="165"/>
      <c r="I226" s="100"/>
      <c r="J226" s="166">
        <v>0</v>
      </c>
      <c r="K226" s="166">
        <v>0</v>
      </c>
      <c r="L226" s="166">
        <v>0</v>
      </c>
      <c r="M226" s="166">
        <v>0</v>
      </c>
      <c r="N226" s="166">
        <v>0</v>
      </c>
      <c r="O226" s="166">
        <v>0</v>
      </c>
      <c r="P226" s="166">
        <v>0</v>
      </c>
      <c r="Q226" s="166">
        <f>IF($F226&lt;R$197,(IF($F226&gt;Q$197-1,SUM($J32:Q32),Q32)),0)</f>
        <v>0</v>
      </c>
      <c r="R226" s="166">
        <f>IF($F226&lt;S$197,(IF($F226&gt;R$197-1,SUM($J32:R32),R32)),0)</f>
        <v>0</v>
      </c>
      <c r="S226" s="166">
        <f>IF($F226&lt;T$197,(IF($F226&gt;S$197-1,SUM($J32:S32),S32)),0)</f>
        <v>0</v>
      </c>
      <c r="T226" s="166">
        <f>IF($F226&lt;U$197,(IF($F226&gt;T$197-1,SUM($J32:T32),T32)),0)</f>
        <v>0</v>
      </c>
      <c r="U226" s="166">
        <f>IF($F226&lt;V$197,(IF($F226&gt;U$197-1,SUM($J32:U32),U32)),0)</f>
        <v>0</v>
      </c>
      <c r="V226" s="142">
        <f t="shared" ref="V226" si="174">SUM(J226:U226)</f>
        <v>0</v>
      </c>
      <c r="W226" s="166">
        <f>IF($F226&lt;X$197,(IF($F226&gt;W$197-1,SUM($V32,$W32:W32),W32)),0)</f>
        <v>0</v>
      </c>
      <c r="X226" s="166">
        <f>IF($F226&lt;Y$197,(IF($F226&gt;X$197-1,SUM($V32,$W32:X32),X32)),0)</f>
        <v>0</v>
      </c>
      <c r="Y226" s="166">
        <f>IF($F226&lt;Z$197,(IF($F226&gt;Y$197-1,SUM($V32,$W32:Y32),Y32)),0)</f>
        <v>0</v>
      </c>
      <c r="Z226" s="166">
        <f>IF($F226&lt;AA$197,(IF($F226&gt;Z$197-1,SUM($V32,$W32:Z32),Z32)),0)</f>
        <v>0</v>
      </c>
      <c r="AA226" s="166">
        <f>IF($F226&lt;AB$197,(IF($F226&gt;AA$197-1,SUM($V32,$W32:AA32),AA32)),0)</f>
        <v>0</v>
      </c>
      <c r="AB226" s="166">
        <f>IF($F226&lt;AC$197,(IF($F226&gt;AB$197-1,SUM($V32,$W32:AB32),AB32)),0)</f>
        <v>0</v>
      </c>
      <c r="AC226" s="166">
        <f>IF($F226&lt;AD$197,(IF($F226&gt;AC$197-1,SUM($V32,$W32:AC32),AC32)),0)</f>
        <v>0</v>
      </c>
      <c r="AD226" s="166">
        <f>IF($F226&lt;AE$197,(IF($F226&gt;AD$197-1,SUM($V32,$W32:AD32),AD32)),0)</f>
        <v>0</v>
      </c>
      <c r="AE226" s="166">
        <f>IF($F226&lt;AF$197,(IF($F226&gt;AE$197-1,SUM($V32,$W32:AE32),AE32)),0)</f>
        <v>0</v>
      </c>
      <c r="AF226" s="166">
        <f>IF($F226&lt;AG$197,(IF($F226&gt;AF$197-1,SUM($V32,$W32:AF32),AF32)),0)</f>
        <v>0</v>
      </c>
      <c r="AG226" s="166">
        <f>IF($F226&lt;AH$197,(IF($F226&gt;AG$197-1,SUM($V32,$W32:AG32),AG32)),0)</f>
        <v>0</v>
      </c>
      <c r="AH226" s="166">
        <f>IF($F226&lt;AI$197,(IF($F226&gt;AH$197-1,SUM($V32,$W32:AH32),AH32)),0)</f>
        <v>5017.96</v>
      </c>
      <c r="AI226" s="142">
        <f t="shared" ref="AI226" si="175">SUM(W226:AH226)</f>
        <v>5017.96</v>
      </c>
      <c r="AJ226" s="166">
        <f>IFERROR(IF(VALUE($F226)&lt;AK$197,(IF(VALUE($F226)&gt;AJ$197-1,SUM($V32,$AI32,$AJ32:AJ32),AJ32)),0),0)</f>
        <v>0</v>
      </c>
      <c r="AK226" s="166">
        <f>IFERROR(IF(VALUE($F226)&lt;AL$197,(IF(VALUE($F226)&gt;AK$197-1,SUM($V32,$AI32,$AJ32:AK32),AK32)),0),0)</f>
        <v>0</v>
      </c>
      <c r="AL226" s="166">
        <f>IFERROR(IF(VALUE($F226)&lt;AM$197,(IF(VALUE($F226)&gt;AL$197-1,SUM($V32,$AI32,$AJ32:AL32),AL32)),0),0)</f>
        <v>0</v>
      </c>
      <c r="AM226" s="166">
        <f>IFERROR(IF(VALUE($F226)&lt;AN$197,(IF(VALUE($F226)&gt;AM$197-1,SUM($V32,$AI32,$AJ32:AM32),AM32)),0),0)</f>
        <v>0</v>
      </c>
      <c r="AN226" s="166">
        <f>IFERROR(IF(VALUE($F226)&lt;AO$197,(IF(VALUE($F226)&gt;AN$197-1,SUM($V32,$AI32,$AJ32:AN32),AN32)),0),0)</f>
        <v>0</v>
      </c>
      <c r="AO226" s="166">
        <f>IFERROR(IF(VALUE($F226)&lt;AP$197,(IF(VALUE($F226)&gt;AO$197-1,SUM($V32,$AI32,$AJ32:AO32),AO32)),0),0)</f>
        <v>0</v>
      </c>
      <c r="AP226" s="166">
        <f>IFERROR(IF(VALUE($F226)&lt;AQ$197,(IF(VALUE($F226)&gt;AP$197-1,SUM($V32,$AI32,$AJ32:AP32),AP32)),0),0)</f>
        <v>0</v>
      </c>
      <c r="AQ226" s="166">
        <f>IFERROR(IF(VALUE($F226)&lt;AR$197,(IF(VALUE($F226)&gt;AQ$197-1,SUM($V32,$AI32,$AJ32:AQ32),AQ32)),0),0)</f>
        <v>0</v>
      </c>
      <c r="AR226" s="166">
        <f>IFERROR(IF(VALUE($F226)&lt;AS$197,(IF(VALUE($F226)&gt;AR$197-1,SUM($V32,$AI32,$AJ32:AR32),AR32)),0),0)</f>
        <v>0</v>
      </c>
      <c r="AS226" s="166">
        <f>IFERROR(IF(VALUE($F226)&lt;AT$197,(IF(VALUE($F226)&gt;AS$197-1,SUM($V32,$AI32,$AJ32:AS32),AS32)),0),0)</f>
        <v>0</v>
      </c>
      <c r="AT226" s="166">
        <f>IFERROR(IF(VALUE($F226)&lt;AU$197,(IF(VALUE($F226)&gt;AT$197-1,SUM($V32,$AI32,$AJ32:AT32),AT32)),0),0)</f>
        <v>0</v>
      </c>
      <c r="AU226" s="166">
        <f>IFERROR(IF(VALUE($F226)&lt;AV$197,(IF(VALUE($F226)&gt;AU$197-1,SUM($V32,$AI32,$AJ32:AU32),AU32)),0),0)</f>
        <v>0</v>
      </c>
      <c r="AV226" s="142">
        <f t="shared" ref="AV226" si="176">SUM(AJ226:AU226)</f>
        <v>0</v>
      </c>
      <c r="AW226" s="166">
        <f>IFERROR(IF(VALUE($F226)&lt;AX$197,(IF(VALUE($F226)&gt;AW$197-1,SUM($V32,$AI32,$AV32,$AW32:AW32),AW32)),0),0)</f>
        <v>0</v>
      </c>
      <c r="AX226" s="166">
        <f>IFERROR(IF(VALUE($F226)&lt;AY$197,(IF(VALUE($F226)&gt;AX$197-1,SUM($V32,$AI32,$AV32,$AW32:AX32),AX32)),0),0)</f>
        <v>0</v>
      </c>
      <c r="AY226" s="166">
        <f>IFERROR(IF(VALUE($F226)&lt;AZ$197,(IF(VALUE($F226)&gt;AY$197-1,SUM($V32,$AI32,$AV32,$AW32:AY32),AY32)),0),0)</f>
        <v>0</v>
      </c>
      <c r="AZ226" s="166">
        <f>IFERROR(IF(VALUE($F226)&lt;BA$197,(IF(VALUE($F226)&gt;AZ$197-1,SUM($V32,$AI32,$AV32,$AW32:AZ32),AZ32)),0),0)</f>
        <v>0</v>
      </c>
      <c r="BA226" s="166">
        <f>IFERROR(IF(VALUE($F226)&lt;BB$197,(IF(VALUE($F226)&gt;BA$197-1,SUM($V32,$AI32,$AV32,$AW32:BA32),BA32)),0),0)</f>
        <v>0</v>
      </c>
      <c r="BB226" s="166">
        <f>IFERROR(IF(VALUE($F226)&lt;BC$197,(IF(VALUE($F226)&gt;BB$197-1,SUM($V32,$AI32,$AV32,$AW32:BB32),BB32)),0),0)</f>
        <v>0</v>
      </c>
      <c r="BC226" s="166">
        <f>IFERROR(IF(VALUE($F226)&lt;BD$197,(IF(VALUE($F226)&gt;BC$197-1,SUM($V32,$AI32,$AV32,$AW32:BC32),BC32)),0),0)</f>
        <v>0</v>
      </c>
      <c r="BD226" s="166">
        <f>IFERROR(IF(VALUE($F226)&lt;BE$197,(IF(VALUE($F226)&gt;BD$197-1,SUM($V32,$AI32,$AV32,$AW32:BD32),BD32)),0),0)</f>
        <v>0</v>
      </c>
      <c r="BE226" s="166">
        <f>IFERROR(IF(VALUE($F226)&lt;BF$197,(IF(VALUE($F226)&gt;BE$197-1,SUM($V32,$AI32,$AV32,$AW32:BE32),BE32)),0),0)</f>
        <v>0</v>
      </c>
      <c r="BF226" s="166">
        <f>IFERROR(IF(VALUE($F226)&lt;BG$197,(IF(VALUE($F226)&gt;BF$197-1,SUM($V32,$AI32,$AV32,$AW32:BF32),BF32)),0),0)</f>
        <v>0</v>
      </c>
      <c r="BG226" s="166">
        <f>IFERROR(IF(VALUE($F226)&lt;BH$197,(IF(VALUE($F226)&gt;BG$197-1,SUM($V32,$AI32,$AV32,$AW32:BG32),BG32)),0),0)</f>
        <v>0</v>
      </c>
      <c r="BH226" s="166">
        <f>IFERROR(IF(VALUE($F226)&lt;BI$197,(IF(VALUE($F226)&gt;BH$197-1,SUM($V32,$AI32,$AV32,$AW32:BH32),BH32)),0),0)</f>
        <v>0</v>
      </c>
      <c r="BI226" s="142">
        <f t="shared" si="125"/>
        <v>0</v>
      </c>
      <c r="BV226" s="142"/>
      <c r="CI226" s="142"/>
      <c r="CV226" s="142"/>
      <c r="DI226" s="142"/>
      <c r="DV226" s="142"/>
      <c r="EI226" s="142"/>
    </row>
    <row r="227" spans="1:139" ht="15.75" outlineLevel="1" x14ac:dyDescent="0.25">
      <c r="A227" s="2">
        <f t="shared" si="164"/>
        <v>8</v>
      </c>
      <c r="B227" s="1" t="str">
        <f t="shared" si="164"/>
        <v>PRE-09742</v>
      </c>
      <c r="C227" s="1" t="str">
        <f t="shared" si="164"/>
        <v>SPP FH - Lake Magdalene 13939</v>
      </c>
      <c r="D227" s="2" t="str">
        <f t="shared" si="164"/>
        <v>PRE-09742.1</v>
      </c>
      <c r="E227" s="141" t="str">
        <f t="shared" si="164"/>
        <v>SPP FH - Lake Magdalene 13939 - OH</v>
      </c>
      <c r="F227" s="84">
        <v>44607</v>
      </c>
      <c r="G227" s="165"/>
      <c r="H227" s="165"/>
      <c r="I227" s="100"/>
      <c r="J227" s="166">
        <v>0</v>
      </c>
      <c r="K227" s="166">
        <v>0</v>
      </c>
      <c r="L227" s="166">
        <v>0</v>
      </c>
      <c r="M227" s="166">
        <v>0</v>
      </c>
      <c r="N227" s="166">
        <v>0</v>
      </c>
      <c r="O227" s="166">
        <v>0</v>
      </c>
      <c r="P227" s="166">
        <v>0</v>
      </c>
      <c r="Q227" s="166">
        <f>IF($F227&lt;R$197,(IF($F227&gt;Q$197-1,SUM($J33:Q33),Q33)),0)</f>
        <v>0</v>
      </c>
      <c r="R227" s="166">
        <f>IF($F227&lt;S$197,(IF($F227&gt;R$197-1,SUM($J33:R33),R33)),0)</f>
        <v>0</v>
      </c>
      <c r="S227" s="166">
        <f>IF($F227&lt;T$197,(IF($F227&gt;S$197-1,SUM($J33:S33),S33)),0)</f>
        <v>0</v>
      </c>
      <c r="T227" s="166">
        <f>IF($F227&lt;U$197,(IF($F227&gt;T$197-1,SUM($J33:T33),T33)),0)</f>
        <v>0</v>
      </c>
      <c r="U227" s="166">
        <f>IF($F227&lt;V$197,(IF($F227&gt;U$197-1,SUM($J33:U33),U33)),0)</f>
        <v>0</v>
      </c>
      <c r="V227" s="142">
        <f t="shared" si="145"/>
        <v>0</v>
      </c>
      <c r="W227" s="166">
        <f>IF($F227&lt;X$197,(IF($F227&gt;W$197-1,SUM($V33,$W33:W33),W33)),0)</f>
        <v>0</v>
      </c>
      <c r="X227" s="166">
        <f>IF($F227&lt;Y$197,(IF($F227&gt;X$197-1,SUM($V33,$W33:X33),X33)),0)</f>
        <v>0</v>
      </c>
      <c r="Y227" s="166">
        <f>IF($F227&lt;Z$197,(IF($F227&gt;Y$197-1,SUM($V33,$W33:Y33),Y33)),0)</f>
        <v>0</v>
      </c>
      <c r="Z227" s="166">
        <f>IF($F227&lt;AA$197,(IF($F227&gt;Z$197-1,SUM($V33,$W33:Z33),Z33)),0)</f>
        <v>0</v>
      </c>
      <c r="AA227" s="166">
        <f>IF($F227&lt;AB$197,(IF($F227&gt;AA$197-1,SUM($V33,$W33:AA33),AA33)),0)</f>
        <v>0</v>
      </c>
      <c r="AB227" s="166">
        <f>IF($F227&lt;AC$197,(IF($F227&gt;AB$197-1,SUM($V33,$W33:AB33),AB33)),0)</f>
        <v>0</v>
      </c>
      <c r="AC227" s="166">
        <f>IF($F227&lt;AD$197,(IF($F227&gt;AC$197-1,SUM($V33,$W33:AC33),AC33)),0)</f>
        <v>0</v>
      </c>
      <c r="AD227" s="166">
        <f>IF($F227&lt;AE$197,(IF($F227&gt;AD$197-1,SUM($V33,$W33:AD33),AD33)),0)</f>
        <v>0</v>
      </c>
      <c r="AE227" s="166">
        <f>IF($F227&lt;AF$197,(IF($F227&gt;AE$197-1,SUM($V33,$W33:AE33),AE33)),0)</f>
        <v>0</v>
      </c>
      <c r="AF227" s="166">
        <f>IF($F227&lt;AG$197,(IF($F227&gt;AF$197-1,SUM($V33,$W33:AF33),AF33)),0)</f>
        <v>0</v>
      </c>
      <c r="AG227" s="166">
        <f>IF($F227&lt;AH$197,(IF($F227&gt;AG$197-1,SUM($V33,$W33:AG33),AG33)),0)</f>
        <v>0</v>
      </c>
      <c r="AH227" s="166">
        <f>IF($F227&lt;AI$197,(IF($F227&gt;AH$197-1,SUM($V33,$W33:AH33),AH33)),0)</f>
        <v>0</v>
      </c>
      <c r="AI227" s="142">
        <f t="shared" si="123"/>
        <v>0</v>
      </c>
      <c r="AJ227" s="166">
        <f>IFERROR(IF(VALUE($F227)&lt;AK$197,(IF(VALUE($F227)&gt;AJ$197-1,SUM($V33,$AI33,$AJ33:AJ33),AJ33)),0),0)</f>
        <v>0</v>
      </c>
      <c r="AK227" s="166">
        <f>IFERROR(IF(VALUE($F227)&lt;AL$197,(IF(VALUE($F227)&gt;AK$197-1,SUM($V33,$AI33,$AJ33:AK33),AK33)),0),0)</f>
        <v>711934.85999999964</v>
      </c>
      <c r="AL227" s="166">
        <f>IFERROR(IF(VALUE($F227)&lt;AM$197,(IF(VALUE($F227)&gt;AL$197-1,SUM($V33,$AI33,$AJ33:AL33),AL33)),0),0)</f>
        <v>0</v>
      </c>
      <c r="AM227" s="166">
        <f>IFERROR(IF(VALUE($F227)&lt;AN$197,(IF(VALUE($F227)&gt;AM$197-1,SUM($V33,$AI33,$AJ33:AM33),AM33)),0),0)</f>
        <v>0</v>
      </c>
      <c r="AN227" s="166">
        <f>IFERROR(IF(VALUE($F227)&lt;AO$197,(IF(VALUE($F227)&gt;AN$197-1,SUM($V33,$AI33,$AJ33:AN33),AN33)),0),0)</f>
        <v>0</v>
      </c>
      <c r="AO227" s="166">
        <f>IFERROR(IF(VALUE($F227)&lt;AP$197,(IF(VALUE($F227)&gt;AO$197-1,SUM($V33,$AI33,$AJ33:AO33),AO33)),0),0)</f>
        <v>0</v>
      </c>
      <c r="AP227" s="166">
        <f>IFERROR(IF(VALUE($F227)&lt;AQ$197,(IF(VALUE($F227)&gt;AP$197-1,SUM($V33,$AI33,$AJ33:AP33),AP33)),0),0)</f>
        <v>0</v>
      </c>
      <c r="AQ227" s="166">
        <f>IFERROR(IF(VALUE($F227)&lt;AR$197,(IF(VALUE($F227)&gt;AQ$197-1,SUM($V33,$AI33,$AJ33:AQ33),AQ33)),0),0)</f>
        <v>0</v>
      </c>
      <c r="AR227" s="166">
        <f>IFERROR(IF(VALUE($F227)&lt;AS$197,(IF(VALUE($F227)&gt;AR$197-1,SUM($V33,$AI33,$AJ33:AR33),AR33)),0),0)</f>
        <v>0</v>
      </c>
      <c r="AS227" s="166">
        <f>IFERROR(IF(VALUE($F227)&lt;AT$197,(IF(VALUE($F227)&gt;AS$197-1,SUM($V33,$AI33,$AJ33:AS33),AS33)),0),0)</f>
        <v>0</v>
      </c>
      <c r="AT227" s="166">
        <f>IFERROR(IF(VALUE($F227)&lt;AU$197,(IF(VALUE($F227)&gt;AT$197-1,SUM($V33,$AI33,$AJ33:AT33),AT33)),0),0)</f>
        <v>0</v>
      </c>
      <c r="AU227" s="166">
        <f>IFERROR(IF(VALUE($F227)&lt;AV$197,(IF(VALUE($F227)&gt;AU$197-1,SUM($V33,$AI33,$AJ33:AU33),AU33)),0),0)</f>
        <v>0</v>
      </c>
      <c r="AV227" s="142">
        <f t="shared" si="124"/>
        <v>711934.85999999964</v>
      </c>
      <c r="AW227" s="166">
        <f>IFERROR(IF(VALUE($F227)&lt;AX$197,(IF(VALUE($F227)&gt;AW$197-1,SUM($V33,$AI33,$AV33,$AW33:AW33),AW33)),0),0)</f>
        <v>0</v>
      </c>
      <c r="AX227" s="166">
        <f>IFERROR(IF(VALUE($F227)&lt;AY$197,(IF(VALUE($F227)&gt;AX$197-1,SUM($V33,$AI33,$AV33,$AW33:AX33),AX33)),0),0)</f>
        <v>0</v>
      </c>
      <c r="AY227" s="166">
        <f>IFERROR(IF(VALUE($F227)&lt;AZ$197,(IF(VALUE($F227)&gt;AY$197-1,SUM($V33,$AI33,$AV33,$AW33:AY33),AY33)),0),0)</f>
        <v>0</v>
      </c>
      <c r="AZ227" s="166">
        <f>IFERROR(IF(VALUE($F227)&lt;BA$197,(IF(VALUE($F227)&gt;AZ$197-1,SUM($V33,$AI33,$AV33,$AW33:AZ33),AZ33)),0),0)</f>
        <v>0</v>
      </c>
      <c r="BA227" s="166">
        <f>IFERROR(IF(VALUE($F227)&lt;BB$197,(IF(VALUE($F227)&gt;BA$197-1,SUM($V33,$AI33,$AV33,$AW33:BA33),BA33)),0),0)</f>
        <v>0</v>
      </c>
      <c r="BB227" s="166">
        <f>IFERROR(IF(VALUE($F227)&lt;BC$197,(IF(VALUE($F227)&gt;BB$197-1,SUM($V33,$AI33,$AV33,$AW33:BB33),BB33)),0),0)</f>
        <v>0</v>
      </c>
      <c r="BC227" s="166">
        <f>IFERROR(IF(VALUE($F227)&lt;BD$197,(IF(VALUE($F227)&gt;BC$197-1,SUM($V33,$AI33,$AV33,$AW33:BC33),BC33)),0),0)</f>
        <v>0</v>
      </c>
      <c r="BD227" s="166">
        <f>IFERROR(IF(VALUE($F227)&lt;BE$197,(IF(VALUE($F227)&gt;BD$197-1,SUM($V33,$AI33,$AV33,$AW33:BD33),BD33)),0),0)</f>
        <v>0</v>
      </c>
      <c r="BE227" s="166">
        <f>IFERROR(IF(VALUE($F227)&lt;BF$197,(IF(VALUE($F227)&gt;BE$197-1,SUM($V33,$AI33,$AV33,$AW33:BE33),BE33)),0),0)</f>
        <v>0</v>
      </c>
      <c r="BF227" s="166">
        <f>IFERROR(IF(VALUE($F227)&lt;BG$197,(IF(VALUE($F227)&gt;BF$197-1,SUM($V33,$AI33,$AV33,$AW33:BF33),BF33)),0),0)</f>
        <v>0</v>
      </c>
      <c r="BG227" s="166">
        <f>IFERROR(IF(VALUE($F227)&lt;BH$197,(IF(VALUE($F227)&gt;BG$197-1,SUM($V33,$AI33,$AV33,$AW33:BG33),BG33)),0),0)</f>
        <v>0</v>
      </c>
      <c r="BH227" s="166">
        <f>IFERROR(IF(VALUE($F227)&lt;BI$197,(IF(VALUE($F227)&gt;BH$197-1,SUM($V33,$AI33,$AV33,$AW33:BH33),BH33)),0),0)</f>
        <v>0</v>
      </c>
      <c r="BI227" s="142">
        <f t="shared" si="125"/>
        <v>0</v>
      </c>
      <c r="BV227" s="142"/>
      <c r="CI227" s="142"/>
      <c r="CV227" s="142"/>
      <c r="DI227" s="142"/>
      <c r="DV227" s="142"/>
      <c r="EI227" s="142"/>
    </row>
    <row r="228" spans="1:139" ht="15.75" outlineLevel="1" x14ac:dyDescent="0.25">
      <c r="A228" s="2">
        <f t="shared" si="164"/>
        <v>8</v>
      </c>
      <c r="B228" s="1" t="str">
        <f t="shared" si="164"/>
        <v>PRE-09742</v>
      </c>
      <c r="C228" s="1" t="str">
        <f t="shared" si="164"/>
        <v>SPP FH - Lake Magdalene 13939</v>
      </c>
      <c r="D228" s="2" t="str">
        <f t="shared" si="164"/>
        <v>PRE-09742.2</v>
      </c>
      <c r="E228" s="141" t="str">
        <f t="shared" si="164"/>
        <v>SPP FH - Lake Magdalene 13939-S&amp;E/R&amp;C</v>
      </c>
      <c r="F228" s="84">
        <v>44454</v>
      </c>
      <c r="G228" s="165"/>
      <c r="H228" s="165"/>
      <c r="I228" s="100"/>
      <c r="J228" s="166">
        <v>0</v>
      </c>
      <c r="K228" s="166">
        <v>0</v>
      </c>
      <c r="L228" s="166">
        <v>0</v>
      </c>
      <c r="M228" s="166">
        <v>0</v>
      </c>
      <c r="N228" s="166">
        <v>0</v>
      </c>
      <c r="O228" s="166">
        <v>0</v>
      </c>
      <c r="P228" s="166">
        <v>0</v>
      </c>
      <c r="Q228" s="166">
        <f>IF($F228&lt;R$197,(IF($F228&gt;Q$197-1,SUM($J34:Q34),Q34)),0)</f>
        <v>0</v>
      </c>
      <c r="R228" s="166">
        <f>IF($F228&lt;S$197,(IF($F228&gt;R$197-1,SUM($J34:R34),R34)),0)</f>
        <v>0</v>
      </c>
      <c r="S228" s="166">
        <f>IF($F228&lt;T$197,(IF($F228&gt;S$197-1,SUM($J34:S34),S34)),0)</f>
        <v>0</v>
      </c>
      <c r="T228" s="166">
        <f>IF($F228&lt;U$197,(IF($F228&gt;T$197-1,SUM($J34:T34),T34)),0)</f>
        <v>0</v>
      </c>
      <c r="U228" s="166">
        <f>IF($F228&lt;V$197,(IF($F228&gt;U$197-1,SUM($J34:U34),U34)),0)</f>
        <v>0</v>
      </c>
      <c r="V228" s="142">
        <f t="shared" ref="V228" si="177">SUM(J228:U228)</f>
        <v>0</v>
      </c>
      <c r="W228" s="166">
        <f>IF($F228&lt;X$197,(IF($F228&gt;W$197-1,SUM($V34,$W34:W34),W34)),0)</f>
        <v>0</v>
      </c>
      <c r="X228" s="166">
        <f>IF($F228&lt;Y$197,(IF($F228&gt;X$197-1,SUM($V34,$W34:X34),X34)),0)</f>
        <v>0</v>
      </c>
      <c r="Y228" s="166">
        <f>IF($F228&lt;Z$197,(IF($F228&gt;Y$197-1,SUM($V34,$W34:Y34),Y34)),0)</f>
        <v>0</v>
      </c>
      <c r="Z228" s="166">
        <f>IF($F228&lt;AA$197,(IF($F228&gt;Z$197-1,SUM($V34,$W34:Z34),Z34)),0)</f>
        <v>0</v>
      </c>
      <c r="AA228" s="166">
        <f>IF($F228&lt;AB$197,(IF($F228&gt;AA$197-1,SUM($V34,$W34:AA34),AA34)),0)</f>
        <v>0</v>
      </c>
      <c r="AB228" s="166">
        <f>IF($F228&lt;AC$197,(IF($F228&gt;AB$197-1,SUM($V34,$W34:AB34),AB34)),0)</f>
        <v>0</v>
      </c>
      <c r="AC228" s="166">
        <f>IF($F228&lt;AD$197,(IF($F228&gt;AC$197-1,SUM($V34,$W34:AC34),AC34)),0)</f>
        <v>0</v>
      </c>
      <c r="AD228" s="166">
        <f>IF($F228&lt;AE$197,(IF($F228&gt;AD$197-1,SUM($V34,$W34:AD34),AD34)),0)</f>
        <v>0</v>
      </c>
      <c r="AE228" s="166">
        <f>IF($F228&lt;AF$197,(IF($F228&gt;AE$197-1,SUM($V34,$W34:AE34),AE34)),0)</f>
        <v>127118.20000000001</v>
      </c>
      <c r="AF228" s="166">
        <f>IF($F228&lt;AG$197,(IF($F228&gt;AF$197-1,SUM($V34,$W34:AF34),AF34)),0)</f>
        <v>1161.1400000000001</v>
      </c>
      <c r="AG228" s="166">
        <f>IF($F228&lt;AH$197,(IF($F228&gt;AG$197-1,SUM($V34,$W34:AG34),AG34)),0)</f>
        <v>318.85000000000002</v>
      </c>
      <c r="AH228" s="166">
        <f>IF($F228&lt;AI$197,(IF($F228&gt;AH$197-1,SUM($V34,$W34:AH34),AH34)),0)</f>
        <v>0</v>
      </c>
      <c r="AI228" s="142">
        <f t="shared" ref="AI228" si="178">SUM(W228:AH228)</f>
        <v>128598.19000000002</v>
      </c>
      <c r="AJ228" s="166">
        <f>IFERROR(IF(VALUE($F228)&lt;AK$197,(IF(VALUE($F228)&gt;AJ$197-1,SUM($V34,$AI34,$AJ34:AJ34),AJ34)),0),0)</f>
        <v>0</v>
      </c>
      <c r="AK228" s="166">
        <f>IFERROR(IF(VALUE($F228)&lt;AL$197,(IF(VALUE($F228)&gt;AK$197-1,SUM($V34,$AI34,$AJ34:AK34),AK34)),0),0)</f>
        <v>0</v>
      </c>
      <c r="AL228" s="166">
        <f>IFERROR(IF(VALUE($F228)&lt;AM$197,(IF(VALUE($F228)&gt;AL$197-1,SUM($V34,$AI34,$AJ34:AL34),AL34)),0),0)</f>
        <v>0</v>
      </c>
      <c r="AM228" s="166">
        <f>IFERROR(IF(VALUE($F228)&lt;AN$197,(IF(VALUE($F228)&gt;AM$197-1,SUM($V34,$AI34,$AJ34:AM34),AM34)),0),0)</f>
        <v>0</v>
      </c>
      <c r="AN228" s="166">
        <f>IFERROR(IF(VALUE($F228)&lt;AO$197,(IF(VALUE($F228)&gt;AN$197-1,SUM($V34,$AI34,$AJ34:AN34),AN34)),0),0)</f>
        <v>0</v>
      </c>
      <c r="AO228" s="166">
        <f>IFERROR(IF(VALUE($F228)&lt;AP$197,(IF(VALUE($F228)&gt;AO$197-1,SUM($V34,$AI34,$AJ34:AO34),AO34)),0),0)</f>
        <v>0</v>
      </c>
      <c r="AP228" s="166">
        <f>IFERROR(IF(VALUE($F228)&lt;AQ$197,(IF(VALUE($F228)&gt;AP$197-1,SUM($V34,$AI34,$AJ34:AP34),AP34)),0),0)</f>
        <v>0</v>
      </c>
      <c r="AQ228" s="166">
        <f>IFERROR(IF(VALUE($F228)&lt;AR$197,(IF(VALUE($F228)&gt;AQ$197-1,SUM($V34,$AI34,$AJ34:AQ34),AQ34)),0),0)</f>
        <v>0</v>
      </c>
      <c r="AR228" s="166">
        <f>IFERROR(IF(VALUE($F228)&lt;AS$197,(IF(VALUE($F228)&gt;AR$197-1,SUM($V34,$AI34,$AJ34:AR34),AR34)),0),0)</f>
        <v>0</v>
      </c>
      <c r="AS228" s="166">
        <f>IFERROR(IF(VALUE($F228)&lt;AT$197,(IF(VALUE($F228)&gt;AS$197-1,SUM($V34,$AI34,$AJ34:AS34),AS34)),0),0)</f>
        <v>0</v>
      </c>
      <c r="AT228" s="166">
        <f>IFERROR(IF(VALUE($F228)&lt;AU$197,(IF(VALUE($F228)&gt;AT$197-1,SUM($V34,$AI34,$AJ34:AT34),AT34)),0),0)</f>
        <v>0</v>
      </c>
      <c r="AU228" s="166">
        <f>IFERROR(IF(VALUE($F228)&lt;AV$197,(IF(VALUE($F228)&gt;AU$197-1,SUM($V34,$AI34,$AJ34:AU34),AU34)),0),0)</f>
        <v>0</v>
      </c>
      <c r="AV228" s="142">
        <f t="shared" ref="AV228" si="179">SUM(AJ228:AU228)</f>
        <v>0</v>
      </c>
      <c r="AW228" s="166">
        <f>IFERROR(IF(VALUE($F228)&lt;AX$197,(IF(VALUE($F228)&gt;AW$197-1,SUM($V34,$AI34,$AV34,$AW34:AW34),AW34)),0),0)</f>
        <v>0</v>
      </c>
      <c r="AX228" s="166">
        <f>IFERROR(IF(VALUE($F228)&lt;AY$197,(IF(VALUE($F228)&gt;AX$197-1,SUM($V34,$AI34,$AV34,$AW34:AX34),AX34)),0),0)</f>
        <v>0</v>
      </c>
      <c r="AY228" s="166">
        <f>IFERROR(IF(VALUE($F228)&lt;AZ$197,(IF(VALUE($F228)&gt;AY$197-1,SUM($V34,$AI34,$AV34,$AW34:AY34),AY34)),0),0)</f>
        <v>0</v>
      </c>
      <c r="AZ228" s="166">
        <f>IFERROR(IF(VALUE($F228)&lt;BA$197,(IF(VALUE($F228)&gt;AZ$197-1,SUM($V34,$AI34,$AV34,$AW34:AZ34),AZ34)),0),0)</f>
        <v>0</v>
      </c>
      <c r="BA228" s="166">
        <f>IFERROR(IF(VALUE($F228)&lt;BB$197,(IF(VALUE($F228)&gt;BA$197-1,SUM($V34,$AI34,$AV34,$AW34:BA34),BA34)),0),0)</f>
        <v>0</v>
      </c>
      <c r="BB228" s="166">
        <f>IFERROR(IF(VALUE($F228)&lt;BC$197,(IF(VALUE($F228)&gt;BB$197-1,SUM($V34,$AI34,$AV34,$AW34:BB34),BB34)),0),0)</f>
        <v>0</v>
      </c>
      <c r="BC228" s="166">
        <f>IFERROR(IF(VALUE($F228)&lt;BD$197,(IF(VALUE($F228)&gt;BC$197-1,SUM($V34,$AI34,$AV34,$AW34:BC34),BC34)),0),0)</f>
        <v>0</v>
      </c>
      <c r="BD228" s="166">
        <f>IFERROR(IF(VALUE($F228)&lt;BE$197,(IF(VALUE($F228)&gt;BD$197-1,SUM($V34,$AI34,$AV34,$AW34:BD34),BD34)),0),0)</f>
        <v>0</v>
      </c>
      <c r="BE228" s="166">
        <f>IFERROR(IF(VALUE($F228)&lt;BF$197,(IF(VALUE($F228)&gt;BE$197-1,SUM($V34,$AI34,$AV34,$AW34:BE34),BE34)),0),0)</f>
        <v>0</v>
      </c>
      <c r="BF228" s="166">
        <f>IFERROR(IF(VALUE($F228)&lt;BG$197,(IF(VALUE($F228)&gt;BF$197-1,SUM($V34,$AI34,$AV34,$AW34:BF34),BF34)),0),0)</f>
        <v>0</v>
      </c>
      <c r="BG228" s="166">
        <f>IFERROR(IF(VALUE($F228)&lt;BH$197,(IF(VALUE($F228)&gt;BG$197-1,SUM($V34,$AI34,$AV34,$AW34:BG34),BG34)),0),0)</f>
        <v>0</v>
      </c>
      <c r="BH228" s="166">
        <f>IFERROR(IF(VALUE($F228)&lt;BI$197,(IF(VALUE($F228)&gt;BH$197-1,SUM($V34,$AI34,$AV34,$AW34:BH34),BH34)),0),0)</f>
        <v>0</v>
      </c>
      <c r="BI228" s="142">
        <f t="shared" si="125"/>
        <v>0</v>
      </c>
      <c r="BV228" s="142"/>
      <c r="CI228" s="142"/>
      <c r="CV228" s="142"/>
      <c r="DI228" s="142"/>
      <c r="DV228" s="142"/>
      <c r="EI228" s="142"/>
    </row>
    <row r="229" spans="1:139" ht="15.75" outlineLevel="1" x14ac:dyDescent="0.25">
      <c r="A229" s="2">
        <f t="shared" ref="A229:E238" si="180">A35</f>
        <v>8</v>
      </c>
      <c r="B229" s="1" t="str">
        <f t="shared" si="180"/>
        <v>PRE-09742</v>
      </c>
      <c r="C229" s="1" t="str">
        <f t="shared" si="180"/>
        <v>SPP FH - Lake Magdalene 13939</v>
      </c>
      <c r="D229" s="2" t="str">
        <f t="shared" si="180"/>
        <v>A2778173</v>
      </c>
      <c r="E229" s="141" t="str">
        <f t="shared" si="180"/>
        <v>LAKE MAGDALENE 13939 OCRs - 6 TAV</v>
      </c>
      <c r="F229" s="84">
        <v>44424</v>
      </c>
      <c r="G229" s="165"/>
      <c r="H229" s="165"/>
      <c r="I229" s="100"/>
      <c r="J229" s="166">
        <v>0</v>
      </c>
      <c r="K229" s="166">
        <v>0</v>
      </c>
      <c r="L229" s="166">
        <v>0</v>
      </c>
      <c r="M229" s="166">
        <v>0</v>
      </c>
      <c r="N229" s="166">
        <v>0</v>
      </c>
      <c r="O229" s="166">
        <v>0</v>
      </c>
      <c r="P229" s="166">
        <v>0</v>
      </c>
      <c r="Q229" s="166">
        <f>IF($F229&lt;R$197,(IF($F229&gt;Q$197-1,SUM($J35:Q35),Q35)),0)</f>
        <v>0</v>
      </c>
      <c r="R229" s="166">
        <f>IF($F229&lt;S$197,(IF($F229&gt;R$197-1,SUM($J35:R35),R35)),0)</f>
        <v>0</v>
      </c>
      <c r="S229" s="166">
        <f>IF($F229&lt;T$197,(IF($F229&gt;S$197-1,SUM($J35:S35),S35)),0)</f>
        <v>0</v>
      </c>
      <c r="T229" s="166">
        <f>IF($F229&lt;U$197,(IF($F229&gt;T$197-1,SUM($J35:T35),T35)),0)</f>
        <v>0</v>
      </c>
      <c r="U229" s="166">
        <f>IF($F229&lt;V$197,(IF($F229&gt;U$197-1,SUM($J35:U35),U35)),0)</f>
        <v>0</v>
      </c>
      <c r="V229" s="142">
        <f t="shared" ref="V229" si="181">SUM(J229:U229)</f>
        <v>0</v>
      </c>
      <c r="W229" s="166">
        <f>IF($F229&lt;X$197,(IF($F229&gt;W$197-1,SUM($V35,$W35:W35),W35)),0)</f>
        <v>0</v>
      </c>
      <c r="X229" s="166">
        <f>IF($F229&lt;Y$197,(IF($F229&gt;X$197-1,SUM($V35,$W35:X35),X35)),0)</f>
        <v>0</v>
      </c>
      <c r="Y229" s="166">
        <f>IF($F229&lt;Z$197,(IF($F229&gt;Y$197-1,SUM($V35,$W35:Y35),Y35)),0)</f>
        <v>0</v>
      </c>
      <c r="Z229" s="166">
        <f>IF($F229&lt;AA$197,(IF($F229&gt;Z$197-1,SUM($V35,$W35:Z35),Z35)),0)</f>
        <v>0</v>
      </c>
      <c r="AA229" s="166">
        <f>IF($F229&lt;AB$197,(IF($F229&gt;AA$197-1,SUM($V35,$W35:AA35),AA35)),0)</f>
        <v>0</v>
      </c>
      <c r="AB229" s="166">
        <f>IF($F229&lt;AC$197,(IF($F229&gt;AB$197-1,SUM($V35,$W35:AB35),AB35)),0)</f>
        <v>0</v>
      </c>
      <c r="AC229" s="166">
        <f>IF($F229&lt;AD$197,(IF($F229&gt;AC$197-1,SUM($V35,$W35:AC35),AC35)),0)</f>
        <v>0</v>
      </c>
      <c r="AD229" s="166">
        <f>IF($F229&lt;AE$197,(IF($F229&gt;AD$197-1,SUM($V35,$W35:AD35),AD35)),0)</f>
        <v>18830.52</v>
      </c>
      <c r="AE229" s="166">
        <f>IF($F229&lt;AF$197,(IF($F229&gt;AE$197-1,SUM($V35,$W35:AE35),AE35)),0)</f>
        <v>0</v>
      </c>
      <c r="AF229" s="166">
        <f>IF($F229&lt;AG$197,(IF($F229&gt;AF$197-1,SUM($V35,$W35:AF35),AF35)),0)</f>
        <v>0</v>
      </c>
      <c r="AG229" s="166">
        <f>IF($F229&lt;AH$197,(IF($F229&gt;AG$197-1,SUM($V35,$W35:AG35),AG35)),0)</f>
        <v>0</v>
      </c>
      <c r="AH229" s="166">
        <f>IF($F229&lt;AI$197,(IF($F229&gt;AH$197-1,SUM($V35,$W35:AH35),AH35)),0)</f>
        <v>0</v>
      </c>
      <c r="AI229" s="142">
        <f t="shared" ref="AI229" si="182">SUM(W229:AH229)</f>
        <v>18830.52</v>
      </c>
      <c r="AJ229" s="166">
        <f>IFERROR(IF(VALUE($F229)&lt;AK$197,(IF(VALUE($F229)&gt;AJ$197-1,SUM($V35,$AI35,$AJ35:AJ35),AJ35)),0),0)</f>
        <v>0</v>
      </c>
      <c r="AK229" s="166">
        <f>IFERROR(IF(VALUE($F229)&lt;AL$197,(IF(VALUE($F229)&gt;AK$197-1,SUM($V35,$AI35,$AJ35:AK35),AK35)),0),0)</f>
        <v>0</v>
      </c>
      <c r="AL229" s="166">
        <f>IFERROR(IF(VALUE($F229)&lt;AM$197,(IF(VALUE($F229)&gt;AL$197-1,SUM($V35,$AI35,$AJ35:AL35),AL35)),0),0)</f>
        <v>0</v>
      </c>
      <c r="AM229" s="166">
        <f>IFERROR(IF(VALUE($F229)&lt;AN$197,(IF(VALUE($F229)&gt;AM$197-1,SUM($V35,$AI35,$AJ35:AM35),AM35)),0),0)</f>
        <v>0</v>
      </c>
      <c r="AN229" s="166">
        <f>IFERROR(IF(VALUE($F229)&lt;AO$197,(IF(VALUE($F229)&gt;AN$197-1,SUM($V35,$AI35,$AJ35:AN35),AN35)),0),0)</f>
        <v>0</v>
      </c>
      <c r="AO229" s="166">
        <f>IFERROR(IF(VALUE($F229)&lt;AP$197,(IF(VALUE($F229)&gt;AO$197-1,SUM($V35,$AI35,$AJ35:AO35),AO35)),0),0)</f>
        <v>0</v>
      </c>
      <c r="AP229" s="166">
        <f>IFERROR(IF(VALUE($F229)&lt;AQ$197,(IF(VALUE($F229)&gt;AP$197-1,SUM($V35,$AI35,$AJ35:AP35),AP35)),0),0)</f>
        <v>0</v>
      </c>
      <c r="AQ229" s="166">
        <f>IFERROR(IF(VALUE($F229)&lt;AR$197,(IF(VALUE($F229)&gt;AQ$197-1,SUM($V35,$AI35,$AJ35:AQ35),AQ35)),0),0)</f>
        <v>0</v>
      </c>
      <c r="AR229" s="166">
        <f>IFERROR(IF(VALUE($F229)&lt;AS$197,(IF(VALUE($F229)&gt;AR$197-1,SUM($V35,$AI35,$AJ35:AR35),AR35)),0),0)</f>
        <v>0</v>
      </c>
      <c r="AS229" s="166">
        <f>IFERROR(IF(VALUE($F229)&lt;AT$197,(IF(VALUE($F229)&gt;AS$197-1,SUM($V35,$AI35,$AJ35:AS35),AS35)),0),0)</f>
        <v>0</v>
      </c>
      <c r="AT229" s="166">
        <f>IFERROR(IF(VALUE($F229)&lt;AU$197,(IF(VALUE($F229)&gt;AT$197-1,SUM($V35,$AI35,$AJ35:AT35),AT35)),0),0)</f>
        <v>0</v>
      </c>
      <c r="AU229" s="166">
        <f>IFERROR(IF(VALUE($F229)&lt;AV$197,(IF(VALUE($F229)&gt;AU$197-1,SUM($V35,$AI35,$AJ35:AU35),AU35)),0),0)</f>
        <v>0</v>
      </c>
      <c r="AV229" s="142">
        <f t="shared" ref="AV229" si="183">SUM(AJ229:AU229)</f>
        <v>0</v>
      </c>
      <c r="AW229" s="166">
        <f>IFERROR(IF(VALUE($F229)&lt;AX$197,(IF(VALUE($F229)&gt;AW$197-1,SUM($V35,$AI35,$AV35,$AW35:AW35),AW35)),0),0)</f>
        <v>0</v>
      </c>
      <c r="AX229" s="166">
        <f>IFERROR(IF(VALUE($F229)&lt;AY$197,(IF(VALUE($F229)&gt;AX$197-1,SUM($V35,$AI35,$AV35,$AW35:AX35),AX35)),0),0)</f>
        <v>0</v>
      </c>
      <c r="AY229" s="166">
        <f>IFERROR(IF(VALUE($F229)&lt;AZ$197,(IF(VALUE($F229)&gt;AY$197-1,SUM($V35,$AI35,$AV35,$AW35:AY35),AY35)),0),0)</f>
        <v>0</v>
      </c>
      <c r="AZ229" s="166">
        <f>IFERROR(IF(VALUE($F229)&lt;BA$197,(IF(VALUE($F229)&gt;AZ$197-1,SUM($V35,$AI35,$AV35,$AW35:AZ35),AZ35)),0),0)</f>
        <v>0</v>
      </c>
      <c r="BA229" s="166">
        <f>IFERROR(IF(VALUE($F229)&lt;BB$197,(IF(VALUE($F229)&gt;BA$197-1,SUM($V35,$AI35,$AV35,$AW35:BA35),BA35)),0),0)</f>
        <v>0</v>
      </c>
      <c r="BB229" s="166">
        <f>IFERROR(IF(VALUE($F229)&lt;BC$197,(IF(VALUE($F229)&gt;BB$197-1,SUM($V35,$AI35,$AV35,$AW35:BB35),BB35)),0),0)</f>
        <v>0</v>
      </c>
      <c r="BC229" s="166">
        <f>IFERROR(IF(VALUE($F229)&lt;BD$197,(IF(VALUE($F229)&gt;BC$197-1,SUM($V35,$AI35,$AV35,$AW35:BC35),BC35)),0),0)</f>
        <v>0</v>
      </c>
      <c r="BD229" s="166">
        <f>IFERROR(IF(VALUE($F229)&lt;BE$197,(IF(VALUE($F229)&gt;BD$197-1,SUM($V35,$AI35,$AV35,$AW35:BD35),BD35)),0),0)</f>
        <v>0</v>
      </c>
      <c r="BE229" s="166">
        <f>IFERROR(IF(VALUE($F229)&lt;BF$197,(IF(VALUE($F229)&gt;BE$197-1,SUM($V35,$AI35,$AV35,$AW35:BE35),BE35)),0),0)</f>
        <v>0</v>
      </c>
      <c r="BF229" s="166">
        <f>IFERROR(IF(VALUE($F229)&lt;BG$197,(IF(VALUE($F229)&gt;BF$197-1,SUM($V35,$AI35,$AV35,$AW35:BF35),BF35)),0),0)</f>
        <v>0</v>
      </c>
      <c r="BG229" s="166">
        <f>IFERROR(IF(VALUE($F229)&lt;BH$197,(IF(VALUE($F229)&gt;BG$197-1,SUM($V35,$AI35,$AV35,$AW35:BG35),BG35)),0),0)</f>
        <v>0</v>
      </c>
      <c r="BH229" s="166">
        <f>IFERROR(IF(VALUE($F229)&lt;BI$197,(IF(VALUE($F229)&gt;BH$197-1,SUM($V35,$AI35,$AV35,$AW35:BH35),BH35)),0),0)</f>
        <v>0</v>
      </c>
      <c r="BI229" s="142">
        <f t="shared" si="125"/>
        <v>0</v>
      </c>
      <c r="BV229" s="142"/>
      <c r="CI229" s="142"/>
      <c r="CV229" s="142"/>
      <c r="DI229" s="142"/>
      <c r="DV229" s="142"/>
      <c r="EI229" s="142"/>
    </row>
    <row r="230" spans="1:139" ht="15.75" outlineLevel="1" x14ac:dyDescent="0.25">
      <c r="A230" s="2">
        <f t="shared" si="180"/>
        <v>8</v>
      </c>
      <c r="B230" s="1" t="str">
        <f t="shared" si="180"/>
        <v>PRE-09742</v>
      </c>
      <c r="C230" s="1" t="str">
        <f t="shared" si="180"/>
        <v>SPP FH - Lake Magdalene 13939</v>
      </c>
      <c r="D230" s="2" t="str">
        <f t="shared" si="180"/>
        <v>A2786545</v>
      </c>
      <c r="E230" s="141" t="str">
        <f t="shared" si="180"/>
        <v>SPP FH Lake Magdalene Sub - R&amp;C</v>
      </c>
      <c r="F230" s="84">
        <v>44454</v>
      </c>
      <c r="G230" s="165"/>
      <c r="H230" s="165"/>
      <c r="I230" s="100"/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f>IF($F230&lt;R$197,(IF($F230&gt;Q$197-1,SUM($J36:Q36),Q36)),0)</f>
        <v>0</v>
      </c>
      <c r="R230" s="166">
        <f>IF($F230&lt;S$197,(IF($F230&gt;R$197-1,SUM($J36:R36),R36)),0)</f>
        <v>0</v>
      </c>
      <c r="S230" s="166">
        <f>IF($F230&lt;T$197,(IF($F230&gt;S$197-1,SUM($J36:S36),S36)),0)</f>
        <v>0</v>
      </c>
      <c r="T230" s="166">
        <f>IF($F230&lt;U$197,(IF($F230&gt;T$197-1,SUM($J36:T36),T36)),0)</f>
        <v>0</v>
      </c>
      <c r="U230" s="166">
        <f>IF($F230&lt;V$197,(IF($F230&gt;U$197-1,SUM($J36:U36),U36)),0)</f>
        <v>0</v>
      </c>
      <c r="V230" s="142">
        <f t="shared" ref="V230" si="184">SUM(J230:U230)</f>
        <v>0</v>
      </c>
      <c r="W230" s="166">
        <f>IF($F230&lt;X$197,(IF($F230&gt;W$197-1,SUM($V36,$W36:W36),W36)),0)</f>
        <v>0</v>
      </c>
      <c r="X230" s="166">
        <f>IF($F230&lt;Y$197,(IF($F230&gt;X$197-1,SUM($V36,$W36:X36),X36)),0)</f>
        <v>0</v>
      </c>
      <c r="Y230" s="166">
        <f>IF($F230&lt;Z$197,(IF($F230&gt;Y$197-1,SUM($V36,$W36:Y36),Y36)),0)</f>
        <v>0</v>
      </c>
      <c r="Z230" s="166">
        <f>IF($F230&lt;AA$197,(IF($F230&gt;Z$197-1,SUM($V36,$W36:Z36),Z36)),0)</f>
        <v>0</v>
      </c>
      <c r="AA230" s="166">
        <f>IF($F230&lt;AB$197,(IF($F230&gt;AA$197-1,SUM($V36,$W36:AA36),AA36)),0)</f>
        <v>0</v>
      </c>
      <c r="AB230" s="166">
        <f>IF($F230&lt;AC$197,(IF($F230&gt;AB$197-1,SUM($V36,$W36:AB36),AB36)),0)</f>
        <v>0</v>
      </c>
      <c r="AC230" s="166">
        <f>IF($F230&lt;AD$197,(IF($F230&gt;AC$197-1,SUM($V36,$W36:AC36),AC36)),0)</f>
        <v>0</v>
      </c>
      <c r="AD230" s="166">
        <f>IF($F230&lt;AE$197,(IF($F230&gt;AD$197-1,SUM($V36,$W36:AD36),AD36)),0)</f>
        <v>0</v>
      </c>
      <c r="AE230" s="166">
        <f>IF($F230&lt;AF$197,(IF($F230&gt;AE$197-1,SUM($V36,$W36:AE36),AE36)),0)</f>
        <v>13165.25</v>
      </c>
      <c r="AF230" s="166">
        <f>IF($F230&lt;AG$197,(IF($F230&gt;AF$197-1,SUM($V36,$W36:AF36),AF36)),0)</f>
        <v>0</v>
      </c>
      <c r="AG230" s="166">
        <f>IF($F230&lt;AH$197,(IF($F230&gt;AG$197-1,SUM($V36,$W36:AG36),AG36)),0)</f>
        <v>1583.2</v>
      </c>
      <c r="AH230" s="166">
        <f>IF($F230&lt;AI$197,(IF($F230&gt;AH$197-1,SUM($V36,$W36:AH36),AH36)),0)</f>
        <v>0</v>
      </c>
      <c r="AI230" s="142">
        <f t="shared" ref="AI230" si="185">SUM(W230:AH230)</f>
        <v>14748.45</v>
      </c>
      <c r="AJ230" s="166">
        <f>IFERROR(IF(VALUE($F230)&lt;AK$197,(IF(VALUE($F230)&gt;AJ$197-1,SUM($V36,$AI36,$AJ36:AJ36),AJ36)),0),0)</f>
        <v>0</v>
      </c>
      <c r="AK230" s="166">
        <f>IFERROR(IF(VALUE($F230)&lt;AL$197,(IF(VALUE($F230)&gt;AK$197-1,SUM($V36,$AI36,$AJ36:AK36),AK36)),0),0)</f>
        <v>0</v>
      </c>
      <c r="AL230" s="166">
        <f>IFERROR(IF(VALUE($F230)&lt;AM$197,(IF(VALUE($F230)&gt;AL$197-1,SUM($V36,$AI36,$AJ36:AL36),AL36)),0),0)</f>
        <v>0</v>
      </c>
      <c r="AM230" s="166">
        <f>IFERROR(IF(VALUE($F230)&lt;AN$197,(IF(VALUE($F230)&gt;AM$197-1,SUM($V36,$AI36,$AJ36:AM36),AM36)),0),0)</f>
        <v>0</v>
      </c>
      <c r="AN230" s="166">
        <f>IFERROR(IF(VALUE($F230)&lt;AO$197,(IF(VALUE($F230)&gt;AN$197-1,SUM($V36,$AI36,$AJ36:AN36),AN36)),0),0)</f>
        <v>0</v>
      </c>
      <c r="AO230" s="166">
        <f>IFERROR(IF(VALUE($F230)&lt;AP$197,(IF(VALUE($F230)&gt;AO$197-1,SUM($V36,$AI36,$AJ36:AO36),AO36)),0),0)</f>
        <v>0</v>
      </c>
      <c r="AP230" s="166">
        <f>IFERROR(IF(VALUE($F230)&lt;AQ$197,(IF(VALUE($F230)&gt;AP$197-1,SUM($V36,$AI36,$AJ36:AP36),AP36)),0),0)</f>
        <v>0</v>
      </c>
      <c r="AQ230" s="166">
        <f>IFERROR(IF(VALUE($F230)&lt;AR$197,(IF(VALUE($F230)&gt;AQ$197-1,SUM($V36,$AI36,$AJ36:AQ36),AQ36)),0),0)</f>
        <v>0</v>
      </c>
      <c r="AR230" s="166">
        <f>IFERROR(IF(VALUE($F230)&lt;AS$197,(IF(VALUE($F230)&gt;AR$197-1,SUM($V36,$AI36,$AJ36:AR36),AR36)),0),0)</f>
        <v>0</v>
      </c>
      <c r="AS230" s="166">
        <f>IFERROR(IF(VALUE($F230)&lt;AT$197,(IF(VALUE($F230)&gt;AS$197-1,SUM($V36,$AI36,$AJ36:AS36),AS36)),0),0)</f>
        <v>0</v>
      </c>
      <c r="AT230" s="166">
        <f>IFERROR(IF(VALUE($F230)&lt;AU$197,(IF(VALUE($F230)&gt;AT$197-1,SUM($V36,$AI36,$AJ36:AT36),AT36)),0),0)</f>
        <v>0</v>
      </c>
      <c r="AU230" s="166">
        <f>IFERROR(IF(VALUE($F230)&lt;AV$197,(IF(VALUE($F230)&gt;AU$197-1,SUM($V36,$AI36,$AJ36:AU36),AU36)),0),0)</f>
        <v>0</v>
      </c>
      <c r="AV230" s="142">
        <f t="shared" ref="AV230" si="186">SUM(AJ230:AU230)</f>
        <v>0</v>
      </c>
      <c r="AW230" s="166">
        <f>IFERROR(IF(VALUE($F230)&lt;AX$197,(IF(VALUE($F230)&gt;AW$197-1,SUM($V36,$AI36,$AV36,$AW36:AW36),AW36)),0),0)</f>
        <v>0</v>
      </c>
      <c r="AX230" s="166">
        <f>IFERROR(IF(VALUE($F230)&lt;AY$197,(IF(VALUE($F230)&gt;AX$197-1,SUM($V36,$AI36,$AV36,$AW36:AX36),AX36)),0),0)</f>
        <v>0</v>
      </c>
      <c r="AY230" s="166">
        <f>IFERROR(IF(VALUE($F230)&lt;AZ$197,(IF(VALUE($F230)&gt;AY$197-1,SUM($V36,$AI36,$AV36,$AW36:AY36),AY36)),0),0)</f>
        <v>0</v>
      </c>
      <c r="AZ230" s="166">
        <f>IFERROR(IF(VALUE($F230)&lt;BA$197,(IF(VALUE($F230)&gt;AZ$197-1,SUM($V36,$AI36,$AV36,$AW36:AZ36),AZ36)),0),0)</f>
        <v>0</v>
      </c>
      <c r="BA230" s="166">
        <f>IFERROR(IF(VALUE($F230)&lt;BB$197,(IF(VALUE($F230)&gt;BA$197-1,SUM($V36,$AI36,$AV36,$AW36:BA36),BA36)),0),0)</f>
        <v>0</v>
      </c>
      <c r="BB230" s="166">
        <f>IFERROR(IF(VALUE($F230)&lt;BC$197,(IF(VALUE($F230)&gt;BB$197-1,SUM($V36,$AI36,$AV36,$AW36:BB36),BB36)),0),0)</f>
        <v>0</v>
      </c>
      <c r="BC230" s="166">
        <f>IFERROR(IF(VALUE($F230)&lt;BD$197,(IF(VALUE($F230)&gt;BC$197-1,SUM($V36,$AI36,$AV36,$AW36:BC36),BC36)),0),0)</f>
        <v>0</v>
      </c>
      <c r="BD230" s="166">
        <f>IFERROR(IF(VALUE($F230)&lt;BE$197,(IF(VALUE($F230)&gt;BD$197-1,SUM($V36,$AI36,$AV36,$AW36:BD36),BD36)),0),0)</f>
        <v>0</v>
      </c>
      <c r="BE230" s="166">
        <f>IFERROR(IF(VALUE($F230)&lt;BF$197,(IF(VALUE($F230)&gt;BE$197-1,SUM($V36,$AI36,$AV36,$AW36:BE36),BE36)),0),0)</f>
        <v>0</v>
      </c>
      <c r="BF230" s="166">
        <f>IFERROR(IF(VALUE($F230)&lt;BG$197,(IF(VALUE($F230)&gt;BF$197-1,SUM($V36,$AI36,$AV36,$AW36:BF36),BF36)),0),0)</f>
        <v>0</v>
      </c>
      <c r="BG230" s="166">
        <f>IFERROR(IF(VALUE($F230)&lt;BH$197,(IF(VALUE($F230)&gt;BG$197-1,SUM($V36,$AI36,$AV36,$AW36:BG36),BG36)),0),0)</f>
        <v>0</v>
      </c>
      <c r="BH230" s="166">
        <f>IFERROR(IF(VALUE($F230)&lt;BI$197,(IF(VALUE($F230)&gt;BH$197-1,SUM($V36,$AI36,$AV36,$AW36:BH36),BH36)),0),0)</f>
        <v>0</v>
      </c>
      <c r="BI230" s="142">
        <f t="shared" si="125"/>
        <v>0</v>
      </c>
      <c r="BV230" s="142"/>
      <c r="CI230" s="142"/>
      <c r="CV230" s="142"/>
      <c r="DI230" s="142"/>
      <c r="DV230" s="142"/>
      <c r="EI230" s="142"/>
    </row>
    <row r="231" spans="1:139" ht="15.75" outlineLevel="1" x14ac:dyDescent="0.25">
      <c r="A231" s="2">
        <f t="shared" si="180"/>
        <v>8</v>
      </c>
      <c r="B231" s="1" t="str">
        <f t="shared" si="180"/>
        <v>PRE-09742</v>
      </c>
      <c r="C231" s="1" t="str">
        <f t="shared" si="180"/>
        <v>SPP FH - Lake Magdalene 13939</v>
      </c>
      <c r="D231" s="2" t="str">
        <f t="shared" si="180"/>
        <v>A2787632</v>
      </c>
      <c r="E231" s="141" t="str">
        <f t="shared" si="180"/>
        <v>SPP FH - Lake Magdalene OCR 27796</v>
      </c>
      <c r="F231" s="84">
        <v>44495</v>
      </c>
      <c r="G231" s="165"/>
      <c r="H231" s="165"/>
      <c r="I231" s="100"/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f>IF($F231&lt;R$197,(IF($F231&gt;Q$197-1,SUM($J37:Q37),Q37)),0)</f>
        <v>0</v>
      </c>
      <c r="R231" s="166">
        <f>IF($F231&lt;S$197,(IF($F231&gt;R$197-1,SUM($J37:R37),R37)),0)</f>
        <v>0</v>
      </c>
      <c r="S231" s="166">
        <f>IF($F231&lt;T$197,(IF($F231&gt;S$197-1,SUM($J37:S37),S37)),0)</f>
        <v>0</v>
      </c>
      <c r="T231" s="166">
        <f>IF($F231&lt;U$197,(IF($F231&gt;T$197-1,SUM($J37:T37),T37)),0)</f>
        <v>0</v>
      </c>
      <c r="U231" s="166">
        <f>IF($F231&lt;V$197,(IF($F231&gt;U$197-1,SUM($J37:U37),U37)),0)</f>
        <v>0</v>
      </c>
      <c r="V231" s="142">
        <f t="shared" ref="V231" si="187">SUM(J231:U231)</f>
        <v>0</v>
      </c>
      <c r="W231" s="166">
        <f>IF($F231&lt;X$197,(IF($F231&gt;W$197-1,SUM($V37,$W37:W37),W37)),0)</f>
        <v>0</v>
      </c>
      <c r="X231" s="166">
        <f>IF($F231&lt;Y$197,(IF($F231&gt;X$197-1,SUM($V37,$W37:X37),X37)),0)</f>
        <v>0</v>
      </c>
      <c r="Y231" s="166">
        <f>IF($F231&lt;Z$197,(IF($F231&gt;Y$197-1,SUM($V37,$W37:Y37),Y37)),0)</f>
        <v>0</v>
      </c>
      <c r="Z231" s="166">
        <f>IF($F231&lt;AA$197,(IF($F231&gt;Z$197-1,SUM($V37,$W37:Z37),Z37)),0)</f>
        <v>0</v>
      </c>
      <c r="AA231" s="166">
        <f>IF($F231&lt;AB$197,(IF($F231&gt;AA$197-1,SUM($V37,$W37:AA37),AA37)),0)</f>
        <v>0</v>
      </c>
      <c r="AB231" s="166">
        <f>IF($F231&lt;AC$197,(IF($F231&gt;AB$197-1,SUM($V37,$W37:AB37),AB37)),0)</f>
        <v>0</v>
      </c>
      <c r="AC231" s="166">
        <f>IF($F231&lt;AD$197,(IF($F231&gt;AC$197-1,SUM($V37,$W37:AC37),AC37)),0)</f>
        <v>0</v>
      </c>
      <c r="AD231" s="166">
        <f>IF($F231&lt;AE$197,(IF($F231&gt;AD$197-1,SUM($V37,$W37:AD37),AD37)),0)</f>
        <v>0</v>
      </c>
      <c r="AE231" s="166">
        <f>IF($F231&lt;AF$197,(IF($F231&gt;AE$197-1,SUM($V37,$W37:AE37),AE37)),0)</f>
        <v>0</v>
      </c>
      <c r="AF231" s="166">
        <f>IF($F231&lt;AG$197,(IF($F231&gt;AF$197-1,SUM($V37,$W37:AF37),AF37)),0)</f>
        <v>6350.76</v>
      </c>
      <c r="AG231" s="166">
        <f>IF($F231&lt;AH$197,(IF($F231&gt;AG$197-1,SUM($V37,$W37:AG37),AG37)),0)</f>
        <v>422.77</v>
      </c>
      <c r="AH231" s="166">
        <f>IF($F231&lt;AI$197,(IF($F231&gt;AH$197-1,SUM($V37,$W37:AH37),AH37)),0)</f>
        <v>0</v>
      </c>
      <c r="AI231" s="142">
        <f t="shared" ref="AI231" si="188">SUM(W231:AH231)</f>
        <v>6773.5300000000007</v>
      </c>
      <c r="AJ231" s="166">
        <f>IFERROR(IF(VALUE($F231)&lt;AK$197,(IF(VALUE($F231)&gt;AJ$197-1,SUM($V37,$AI37,$AJ37:AJ37),AJ37)),0),0)</f>
        <v>0</v>
      </c>
      <c r="AK231" s="166">
        <f>IFERROR(IF(VALUE($F231)&lt;AL$197,(IF(VALUE($F231)&gt;AK$197-1,SUM($V37,$AI37,$AJ37:AK37),AK37)),0),0)</f>
        <v>0</v>
      </c>
      <c r="AL231" s="166">
        <f>IFERROR(IF(VALUE($F231)&lt;AM$197,(IF(VALUE($F231)&gt;AL$197-1,SUM($V37,$AI37,$AJ37:AL37),AL37)),0),0)</f>
        <v>0</v>
      </c>
      <c r="AM231" s="166">
        <f>IFERROR(IF(VALUE($F231)&lt;AN$197,(IF(VALUE($F231)&gt;AM$197-1,SUM($V37,$AI37,$AJ37:AM37),AM37)),0),0)</f>
        <v>0</v>
      </c>
      <c r="AN231" s="166">
        <f>IFERROR(IF(VALUE($F231)&lt;AO$197,(IF(VALUE($F231)&gt;AN$197-1,SUM($V37,$AI37,$AJ37:AN37),AN37)),0),0)</f>
        <v>0</v>
      </c>
      <c r="AO231" s="166">
        <f>IFERROR(IF(VALUE($F231)&lt;AP$197,(IF(VALUE($F231)&gt;AO$197-1,SUM($V37,$AI37,$AJ37:AO37),AO37)),0),0)</f>
        <v>0</v>
      </c>
      <c r="AP231" s="166">
        <f>IFERROR(IF(VALUE($F231)&lt;AQ$197,(IF(VALUE($F231)&gt;AP$197-1,SUM($V37,$AI37,$AJ37:AP37),AP37)),0),0)</f>
        <v>0</v>
      </c>
      <c r="AQ231" s="166">
        <f>IFERROR(IF(VALUE($F231)&lt;AR$197,(IF(VALUE($F231)&gt;AQ$197-1,SUM($V37,$AI37,$AJ37:AQ37),AQ37)),0),0)</f>
        <v>0</v>
      </c>
      <c r="AR231" s="166">
        <f>IFERROR(IF(VALUE($F231)&lt;AS$197,(IF(VALUE($F231)&gt;AR$197-1,SUM($V37,$AI37,$AJ37:AR37),AR37)),0),0)</f>
        <v>0</v>
      </c>
      <c r="AS231" s="166">
        <f>IFERROR(IF(VALUE($F231)&lt;AT$197,(IF(VALUE($F231)&gt;AS$197-1,SUM($V37,$AI37,$AJ37:AS37),AS37)),0),0)</f>
        <v>0</v>
      </c>
      <c r="AT231" s="166">
        <f>IFERROR(IF(VALUE($F231)&lt;AU$197,(IF(VALUE($F231)&gt;AT$197-1,SUM($V37,$AI37,$AJ37:AT37),AT37)),0),0)</f>
        <v>0</v>
      </c>
      <c r="AU231" s="166">
        <f>IFERROR(IF(VALUE($F231)&lt;AV$197,(IF(VALUE($F231)&gt;AU$197-1,SUM($V37,$AI37,$AJ37:AU37),AU37)),0),0)</f>
        <v>0</v>
      </c>
      <c r="AV231" s="142">
        <f t="shared" ref="AV231" si="189">SUM(AJ231:AU231)</f>
        <v>0</v>
      </c>
      <c r="AW231" s="166">
        <f>IFERROR(IF(VALUE($F231)&lt;AX$197,(IF(VALUE($F231)&gt;AW$197-1,SUM($V37,$AI37,$AV37,$AW37:AW37),AW37)),0),0)</f>
        <v>0</v>
      </c>
      <c r="AX231" s="166">
        <f>IFERROR(IF(VALUE($F231)&lt;AY$197,(IF(VALUE($F231)&gt;AX$197-1,SUM($V37,$AI37,$AV37,$AW37:AX37),AX37)),0),0)</f>
        <v>0</v>
      </c>
      <c r="AY231" s="166">
        <f>IFERROR(IF(VALUE($F231)&lt;AZ$197,(IF(VALUE($F231)&gt;AY$197-1,SUM($V37,$AI37,$AV37,$AW37:AY37),AY37)),0),0)</f>
        <v>0</v>
      </c>
      <c r="AZ231" s="166">
        <f>IFERROR(IF(VALUE($F231)&lt;BA$197,(IF(VALUE($F231)&gt;AZ$197-1,SUM($V37,$AI37,$AV37,$AW37:AZ37),AZ37)),0),0)</f>
        <v>0</v>
      </c>
      <c r="BA231" s="166">
        <f>IFERROR(IF(VALUE($F231)&lt;BB$197,(IF(VALUE($F231)&gt;BA$197-1,SUM($V37,$AI37,$AV37,$AW37:BA37),BA37)),0),0)</f>
        <v>0</v>
      </c>
      <c r="BB231" s="166">
        <f>IFERROR(IF(VALUE($F231)&lt;BC$197,(IF(VALUE($F231)&gt;BB$197-1,SUM($V37,$AI37,$AV37,$AW37:BB37),BB37)),0),0)</f>
        <v>0</v>
      </c>
      <c r="BC231" s="166">
        <f>IFERROR(IF(VALUE($F231)&lt;BD$197,(IF(VALUE($F231)&gt;BC$197-1,SUM($V37,$AI37,$AV37,$AW37:BC37),BC37)),0),0)</f>
        <v>0</v>
      </c>
      <c r="BD231" s="166">
        <f>IFERROR(IF(VALUE($F231)&lt;BE$197,(IF(VALUE($F231)&gt;BD$197-1,SUM($V37,$AI37,$AV37,$AW37:BD37),BD37)),0),0)</f>
        <v>0</v>
      </c>
      <c r="BE231" s="166">
        <f>IFERROR(IF(VALUE($F231)&lt;BF$197,(IF(VALUE($F231)&gt;BE$197-1,SUM($V37,$AI37,$AV37,$AW37:BE37),BE37)),0),0)</f>
        <v>0</v>
      </c>
      <c r="BF231" s="166">
        <f>IFERROR(IF(VALUE($F231)&lt;BG$197,(IF(VALUE($F231)&gt;BF$197-1,SUM($V37,$AI37,$AV37,$AW37:BF37),BF37)),0),0)</f>
        <v>0</v>
      </c>
      <c r="BG231" s="166">
        <f>IFERROR(IF(VALUE($F231)&lt;BH$197,(IF(VALUE($F231)&gt;BG$197-1,SUM($V37,$AI37,$AV37,$AW37:BG37),BG37)),0),0)</f>
        <v>0</v>
      </c>
      <c r="BH231" s="166">
        <f>IFERROR(IF(VALUE($F231)&lt;BI$197,(IF(VALUE($F231)&gt;BH$197-1,SUM($V37,$AI37,$AV37,$AW37:BH37),BH37)),0),0)</f>
        <v>0</v>
      </c>
      <c r="BI231" s="142">
        <f t="shared" si="125"/>
        <v>0</v>
      </c>
      <c r="BV231" s="142"/>
      <c r="CI231" s="142"/>
      <c r="CV231" s="142"/>
      <c r="DI231" s="142"/>
      <c r="DV231" s="142"/>
      <c r="EI231" s="142"/>
    </row>
    <row r="232" spans="1:139" ht="15.75" outlineLevel="1" x14ac:dyDescent="0.25">
      <c r="A232" s="2">
        <f t="shared" si="180"/>
        <v>9</v>
      </c>
      <c r="B232" s="1" t="str">
        <f t="shared" si="180"/>
        <v>PRE-09741</v>
      </c>
      <c r="C232" s="1" t="str">
        <f t="shared" si="180"/>
        <v>SPP FH - Ehrlich 13890</v>
      </c>
      <c r="D232" s="2" t="str">
        <f t="shared" si="180"/>
        <v>PRE-09741.1</v>
      </c>
      <c r="E232" s="141" t="str">
        <f t="shared" si="180"/>
        <v>SPP FH - Ehrlich 13890 - OH Feeder</v>
      </c>
      <c r="F232" s="84">
        <v>44576</v>
      </c>
      <c r="G232" s="165"/>
      <c r="H232" s="165"/>
      <c r="I232" s="100"/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f>IF($F232&lt;R$197,(IF($F232&gt;Q$197-1,SUM($J38:Q38),Q38)),0)</f>
        <v>0</v>
      </c>
      <c r="R232" s="166">
        <f>IF($F232&lt;S$197,(IF($F232&gt;R$197-1,SUM($J38:R38),R38)),0)</f>
        <v>0</v>
      </c>
      <c r="S232" s="166">
        <f>IF($F232&lt;T$197,(IF($F232&gt;S$197-1,SUM($J38:S38),S38)),0)</f>
        <v>0</v>
      </c>
      <c r="T232" s="166">
        <f>IF($F232&lt;U$197,(IF($F232&gt;T$197-1,SUM($J38:T38),T38)),0)</f>
        <v>0</v>
      </c>
      <c r="U232" s="166">
        <f>IF($F232&lt;V$197,(IF($F232&gt;U$197-1,SUM($J38:U38),U38)),0)</f>
        <v>0</v>
      </c>
      <c r="V232" s="142">
        <f t="shared" si="145"/>
        <v>0</v>
      </c>
      <c r="W232" s="166">
        <f>IF($F232&lt;X$197,(IF($F232&gt;W$197-1,SUM($V38,$W38:W38),W38)),0)</f>
        <v>0</v>
      </c>
      <c r="X232" s="166">
        <f>IF($F232&lt;Y$197,(IF($F232&gt;X$197-1,SUM($V38,$W38:X38),X38)),0)</f>
        <v>0</v>
      </c>
      <c r="Y232" s="166">
        <f>IF($F232&lt;Z$197,(IF($F232&gt;Y$197-1,SUM($V38,$W38:Y38),Y38)),0)</f>
        <v>0</v>
      </c>
      <c r="Z232" s="166">
        <f>IF($F232&lt;AA$197,(IF($F232&gt;Z$197-1,SUM($V38,$W38:Z38),Z38)),0)</f>
        <v>0</v>
      </c>
      <c r="AA232" s="166">
        <f>IF($F232&lt;AB$197,(IF($F232&gt;AA$197-1,SUM($V38,$W38:AA38),AA38)),0)</f>
        <v>0</v>
      </c>
      <c r="AB232" s="166">
        <f>IF($F232&lt;AC$197,(IF($F232&gt;AB$197-1,SUM($V38,$W38:AB38),AB38)),0)</f>
        <v>0</v>
      </c>
      <c r="AC232" s="166">
        <f>IF($F232&lt;AD$197,(IF($F232&gt;AC$197-1,SUM($V38,$W38:AC38),AC38)),0)</f>
        <v>0</v>
      </c>
      <c r="AD232" s="166">
        <f>IF($F232&lt;AE$197,(IF($F232&gt;AD$197-1,SUM($V38,$W38:AD38),AD38)),0)</f>
        <v>0</v>
      </c>
      <c r="AE232" s="166">
        <f>IF($F232&lt;AF$197,(IF($F232&gt;AE$197-1,SUM($V38,$W38:AE38),AE38)),0)</f>
        <v>0</v>
      </c>
      <c r="AF232" s="166">
        <f>IF($F232&lt;AG$197,(IF($F232&gt;AF$197-1,SUM($V38,$W38:AF38),AF38)),0)</f>
        <v>0</v>
      </c>
      <c r="AG232" s="166">
        <f>IF($F232&lt;AH$197,(IF($F232&gt;AG$197-1,SUM($V38,$W38:AG38),AG38)),0)</f>
        <v>0</v>
      </c>
      <c r="AH232" s="166">
        <f>IF($F232&lt;AI$197,(IF($F232&gt;AH$197-1,SUM($V38,$W38:AH38),AH38)),0)</f>
        <v>0</v>
      </c>
      <c r="AI232" s="142">
        <f t="shared" si="123"/>
        <v>0</v>
      </c>
      <c r="AJ232" s="166">
        <f>IFERROR(IF(VALUE($F232)&lt;AK$197,(IF(VALUE($F232)&gt;AJ$197-1,SUM($V38,$AI38,$AJ38:AJ38),AJ38)),0),0)</f>
        <v>773253.85</v>
      </c>
      <c r="AK232" s="166">
        <f>IFERROR(IF(VALUE($F232)&lt;AL$197,(IF(VALUE($F232)&gt;AK$197-1,SUM($V38,$AI38,$AJ38:AK38),AK38)),0),0)</f>
        <v>0</v>
      </c>
      <c r="AL232" s="166">
        <f>IFERROR(IF(VALUE($F232)&lt;AM$197,(IF(VALUE($F232)&gt;AL$197-1,SUM($V38,$AI38,$AJ38:AL38),AL38)),0),0)</f>
        <v>0</v>
      </c>
      <c r="AM232" s="166">
        <f>IFERROR(IF(VALUE($F232)&lt;AN$197,(IF(VALUE($F232)&gt;AM$197-1,SUM($V38,$AI38,$AJ38:AM38),AM38)),0),0)</f>
        <v>0</v>
      </c>
      <c r="AN232" s="166">
        <f>IFERROR(IF(VALUE($F232)&lt;AO$197,(IF(VALUE($F232)&gt;AN$197-1,SUM($V38,$AI38,$AJ38:AN38),AN38)),0),0)</f>
        <v>0</v>
      </c>
      <c r="AO232" s="166">
        <f>IFERROR(IF(VALUE($F232)&lt;AP$197,(IF(VALUE($F232)&gt;AO$197-1,SUM($V38,$AI38,$AJ38:AO38),AO38)),0),0)</f>
        <v>0</v>
      </c>
      <c r="AP232" s="166">
        <f>IFERROR(IF(VALUE($F232)&lt;AQ$197,(IF(VALUE($F232)&gt;AP$197-1,SUM($V38,$AI38,$AJ38:AP38),AP38)),0),0)</f>
        <v>0</v>
      </c>
      <c r="AQ232" s="166">
        <f>IFERROR(IF(VALUE($F232)&lt;AR$197,(IF(VALUE($F232)&gt;AQ$197-1,SUM($V38,$AI38,$AJ38:AQ38),AQ38)),0),0)</f>
        <v>0</v>
      </c>
      <c r="AR232" s="166">
        <f>IFERROR(IF(VALUE($F232)&lt;AS$197,(IF(VALUE($F232)&gt;AR$197-1,SUM($V38,$AI38,$AJ38:AR38),AR38)),0),0)</f>
        <v>0</v>
      </c>
      <c r="AS232" s="166">
        <f>IFERROR(IF(VALUE($F232)&lt;AT$197,(IF(VALUE($F232)&gt;AS$197-1,SUM($V38,$AI38,$AJ38:AS38),AS38)),0),0)</f>
        <v>0</v>
      </c>
      <c r="AT232" s="166">
        <f>IFERROR(IF(VALUE($F232)&lt;AU$197,(IF(VALUE($F232)&gt;AT$197-1,SUM($V38,$AI38,$AJ38:AT38),AT38)),0),0)</f>
        <v>0</v>
      </c>
      <c r="AU232" s="166">
        <f>IFERROR(IF(VALUE($F232)&lt;AV$197,(IF(VALUE($F232)&gt;AU$197-1,SUM($V38,$AI38,$AJ38:AU38),AU38)),0),0)</f>
        <v>0</v>
      </c>
      <c r="AV232" s="142">
        <f t="shared" si="124"/>
        <v>773253.85</v>
      </c>
      <c r="AW232" s="166">
        <f>IFERROR(IF(VALUE($F232)&lt;AX$197,(IF(VALUE($F232)&gt;AW$197-1,SUM($V38,$AI38,$AV38,$AW38:AW38),AW38)),0),0)</f>
        <v>0</v>
      </c>
      <c r="AX232" s="166">
        <f>IFERROR(IF(VALUE($F232)&lt;AY$197,(IF(VALUE($F232)&gt;AX$197-1,SUM($V38,$AI38,$AV38,$AW38:AX38),AX38)),0),0)</f>
        <v>0</v>
      </c>
      <c r="AY232" s="166">
        <f>IFERROR(IF(VALUE($F232)&lt;AZ$197,(IF(VALUE($F232)&gt;AY$197-1,SUM($V38,$AI38,$AV38,$AW38:AY38),AY38)),0),0)</f>
        <v>0</v>
      </c>
      <c r="AZ232" s="166">
        <f>IFERROR(IF(VALUE($F232)&lt;BA$197,(IF(VALUE($F232)&gt;AZ$197-1,SUM($V38,$AI38,$AV38,$AW38:AZ38),AZ38)),0),0)</f>
        <v>0</v>
      </c>
      <c r="BA232" s="166">
        <f>IFERROR(IF(VALUE($F232)&lt;BB$197,(IF(VALUE($F232)&gt;BA$197-1,SUM($V38,$AI38,$AV38,$AW38:BA38),BA38)),0),0)</f>
        <v>0</v>
      </c>
      <c r="BB232" s="166">
        <f>IFERROR(IF(VALUE($F232)&lt;BC$197,(IF(VALUE($F232)&gt;BB$197-1,SUM($V38,$AI38,$AV38,$AW38:BB38),BB38)),0),0)</f>
        <v>0</v>
      </c>
      <c r="BC232" s="166">
        <f>IFERROR(IF(VALUE($F232)&lt;BD$197,(IF(VALUE($F232)&gt;BC$197-1,SUM($V38,$AI38,$AV38,$AW38:BC38),BC38)),0),0)</f>
        <v>0</v>
      </c>
      <c r="BD232" s="166">
        <f>IFERROR(IF(VALUE($F232)&lt;BE$197,(IF(VALUE($F232)&gt;BD$197-1,SUM($V38,$AI38,$AV38,$AW38:BD38),BD38)),0),0)</f>
        <v>0</v>
      </c>
      <c r="BE232" s="166">
        <f>IFERROR(IF(VALUE($F232)&lt;BF$197,(IF(VALUE($F232)&gt;BE$197-1,SUM($V38,$AI38,$AV38,$AW38:BE38),BE38)),0),0)</f>
        <v>0</v>
      </c>
      <c r="BF232" s="166">
        <f>IFERROR(IF(VALUE($F232)&lt;BG$197,(IF(VALUE($F232)&gt;BF$197-1,SUM($V38,$AI38,$AV38,$AW38:BF38),BF38)),0),0)</f>
        <v>0</v>
      </c>
      <c r="BG232" s="166">
        <f>IFERROR(IF(VALUE($F232)&lt;BH$197,(IF(VALUE($F232)&gt;BG$197-1,SUM($V38,$AI38,$AV38,$AW38:BG38),BG38)),0),0)</f>
        <v>0</v>
      </c>
      <c r="BH232" s="166">
        <f>IFERROR(IF(VALUE($F232)&lt;BI$197,(IF(VALUE($F232)&gt;BH$197-1,SUM($V38,$AI38,$AV38,$AW38:BH38),BH38)),0),0)</f>
        <v>0</v>
      </c>
      <c r="BI232" s="142">
        <f t="shared" si="125"/>
        <v>0</v>
      </c>
      <c r="BV232" s="142"/>
      <c r="CI232" s="142"/>
      <c r="CV232" s="142"/>
      <c r="DI232" s="142"/>
      <c r="DV232" s="142"/>
      <c r="EI232" s="142"/>
    </row>
    <row r="233" spans="1:139" ht="15.75" outlineLevel="1" x14ac:dyDescent="0.25">
      <c r="A233" s="2">
        <f t="shared" si="180"/>
        <v>9</v>
      </c>
      <c r="B233" s="1" t="str">
        <f t="shared" si="180"/>
        <v>PRE-09741</v>
      </c>
      <c r="C233" s="1" t="str">
        <f t="shared" si="180"/>
        <v>SPP FH - Ehrlich 13890</v>
      </c>
      <c r="D233" s="2" t="str">
        <f t="shared" si="180"/>
        <v>PRE-09741.2</v>
      </c>
      <c r="E233" s="141" t="str">
        <f t="shared" si="180"/>
        <v>SPP FH - Ehrlich 13890 - S&amp;E/R&amp;C</v>
      </c>
      <c r="F233" s="84">
        <v>44484</v>
      </c>
      <c r="G233" s="165"/>
      <c r="H233" s="165"/>
      <c r="I233" s="100"/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f>IF($F233&lt;R$197,(IF($F233&gt;Q$197-1,SUM($J39:Q39),Q39)),0)</f>
        <v>0</v>
      </c>
      <c r="R233" s="166">
        <f>IF($F233&lt;S$197,(IF($F233&gt;R$197-1,SUM($J39:R39),R39)),0)</f>
        <v>0</v>
      </c>
      <c r="S233" s="166">
        <f>IF($F233&lt;T$197,(IF($F233&gt;S$197-1,SUM($J39:S39),S39)),0)</f>
        <v>0</v>
      </c>
      <c r="T233" s="166">
        <f>IF($F233&lt;U$197,(IF($F233&gt;T$197-1,SUM($J39:T39),T39)),0)</f>
        <v>0</v>
      </c>
      <c r="U233" s="166">
        <f>IF($F233&lt;V$197,(IF($F233&gt;U$197-1,SUM($J39:U39),U39)),0)</f>
        <v>0</v>
      </c>
      <c r="V233" s="142">
        <f t="shared" ref="V233:V234" si="190">SUM(J233:U233)</f>
        <v>0</v>
      </c>
      <c r="W233" s="166">
        <f>IF($F233&lt;X$197,(IF($F233&gt;W$197-1,SUM($V39,$W39:W39),W39)),0)</f>
        <v>0</v>
      </c>
      <c r="X233" s="166">
        <f>IF($F233&lt;Y$197,(IF($F233&gt;X$197-1,SUM($V39,$W39:X39),X39)),0)</f>
        <v>0</v>
      </c>
      <c r="Y233" s="166">
        <f>IF($F233&lt;Z$197,(IF($F233&gt;Y$197-1,SUM($V39,$W39:Y39),Y39)),0)</f>
        <v>0</v>
      </c>
      <c r="Z233" s="166">
        <f>IF($F233&lt;AA$197,(IF($F233&gt;Z$197-1,SUM($V39,$W39:Z39),Z39)),0)</f>
        <v>0</v>
      </c>
      <c r="AA233" s="166">
        <f>IF($F233&lt;AB$197,(IF($F233&gt;AA$197-1,SUM($V39,$W39:AA39),AA39)),0)</f>
        <v>0</v>
      </c>
      <c r="AB233" s="166">
        <f>IF($F233&lt;AC$197,(IF($F233&gt;AB$197-1,SUM($V39,$W39:AB39),AB39)),0)</f>
        <v>0</v>
      </c>
      <c r="AC233" s="166">
        <f>IF($F233&lt;AD$197,(IF($F233&gt;AC$197-1,SUM($V39,$W39:AC39),AC39)),0)</f>
        <v>0</v>
      </c>
      <c r="AD233" s="166">
        <f>IF($F233&lt;AE$197,(IF($F233&gt;AD$197-1,SUM($V39,$W39:AD39),AD39)),0)</f>
        <v>0</v>
      </c>
      <c r="AE233" s="166">
        <f>IF($F233&lt;AF$197,(IF($F233&gt;AE$197-1,SUM($V39,$W39:AE39),AE39)),0)</f>
        <v>0</v>
      </c>
      <c r="AF233" s="166">
        <f>IF($F233&lt;AG$197,(IF($F233&gt;AF$197-1,SUM($V39,$W39:AF39),AF39)),0)</f>
        <v>343073.93000000005</v>
      </c>
      <c r="AG233" s="166">
        <f>IF($F233&lt;AH$197,(IF($F233&gt;AG$197-1,SUM($V39,$W39:AG39),AG39)),0)</f>
        <v>0</v>
      </c>
      <c r="AH233" s="166">
        <f>IF($F233&lt;AI$197,(IF($F233&gt;AH$197-1,SUM($V39,$W39:AH39),AH39)),0)</f>
        <v>0</v>
      </c>
      <c r="AI233" s="142">
        <f t="shared" ref="AI233:AI234" si="191">SUM(W233:AH233)</f>
        <v>343073.93000000005</v>
      </c>
      <c r="AJ233" s="166">
        <f>IFERROR(IF(VALUE($F233)&lt;AK$197,(IF(VALUE($F233)&gt;AJ$197-1,SUM($V39,$AI39,$AJ39:AJ39),AJ39)),0),0)</f>
        <v>0</v>
      </c>
      <c r="AK233" s="166">
        <f>IFERROR(IF(VALUE($F233)&lt;AL$197,(IF(VALUE($F233)&gt;AK$197-1,SUM($V39,$AI39,$AJ39:AK39),AK39)),0),0)</f>
        <v>0</v>
      </c>
      <c r="AL233" s="166">
        <f>IFERROR(IF(VALUE($F233)&lt;AM$197,(IF(VALUE($F233)&gt;AL$197-1,SUM($V39,$AI39,$AJ39:AL39),AL39)),0),0)</f>
        <v>0</v>
      </c>
      <c r="AM233" s="166">
        <f>IFERROR(IF(VALUE($F233)&lt;AN$197,(IF(VALUE($F233)&gt;AM$197-1,SUM($V39,$AI39,$AJ39:AM39),AM39)),0),0)</f>
        <v>0</v>
      </c>
      <c r="AN233" s="166">
        <f>IFERROR(IF(VALUE($F233)&lt;AO$197,(IF(VALUE($F233)&gt;AN$197-1,SUM($V39,$AI39,$AJ39:AN39),AN39)),0),0)</f>
        <v>0</v>
      </c>
      <c r="AO233" s="166">
        <f>IFERROR(IF(VALUE($F233)&lt;AP$197,(IF(VALUE($F233)&gt;AO$197-1,SUM($V39,$AI39,$AJ39:AO39),AO39)),0),0)</f>
        <v>0</v>
      </c>
      <c r="AP233" s="166">
        <f>IFERROR(IF(VALUE($F233)&lt;AQ$197,(IF(VALUE($F233)&gt;AP$197-1,SUM($V39,$AI39,$AJ39:AP39),AP39)),0),0)</f>
        <v>0</v>
      </c>
      <c r="AQ233" s="166">
        <f>IFERROR(IF(VALUE($F233)&lt;AR$197,(IF(VALUE($F233)&gt;AQ$197-1,SUM($V39,$AI39,$AJ39:AQ39),AQ39)),0),0)</f>
        <v>0</v>
      </c>
      <c r="AR233" s="166">
        <f>IFERROR(IF(VALUE($F233)&lt;AS$197,(IF(VALUE($F233)&gt;AR$197-1,SUM($V39,$AI39,$AJ39:AR39),AR39)),0),0)</f>
        <v>0</v>
      </c>
      <c r="AS233" s="166">
        <f>IFERROR(IF(VALUE($F233)&lt;AT$197,(IF(VALUE($F233)&gt;AS$197-1,SUM($V39,$AI39,$AJ39:AS39),AS39)),0),0)</f>
        <v>0</v>
      </c>
      <c r="AT233" s="166">
        <f>IFERROR(IF(VALUE($F233)&lt;AU$197,(IF(VALUE($F233)&gt;AT$197-1,SUM($V39,$AI39,$AJ39:AT39),AT39)),0),0)</f>
        <v>0</v>
      </c>
      <c r="AU233" s="166">
        <f>IFERROR(IF(VALUE($F233)&lt;AV$197,(IF(VALUE($F233)&gt;AU$197-1,SUM($V39,$AI39,$AJ39:AU39),AU39)),0),0)</f>
        <v>0</v>
      </c>
      <c r="AV233" s="142">
        <f t="shared" ref="AV233:AV234" si="192">SUM(AJ233:AU233)</f>
        <v>0</v>
      </c>
      <c r="AW233" s="166">
        <f>IFERROR(IF(VALUE($F233)&lt;AX$197,(IF(VALUE($F233)&gt;AW$197-1,SUM($V39,$AI39,$AV39,$AW39:AW39),AW39)),0),0)</f>
        <v>0</v>
      </c>
      <c r="AX233" s="166">
        <f>IFERROR(IF(VALUE($F233)&lt;AY$197,(IF(VALUE($F233)&gt;AX$197-1,SUM($V39,$AI39,$AV39,$AW39:AX39),AX39)),0),0)</f>
        <v>0</v>
      </c>
      <c r="AY233" s="166">
        <f>IFERROR(IF(VALUE($F233)&lt;AZ$197,(IF(VALUE($F233)&gt;AY$197-1,SUM($V39,$AI39,$AV39,$AW39:AY39),AY39)),0),0)</f>
        <v>0</v>
      </c>
      <c r="AZ233" s="166">
        <f>IFERROR(IF(VALUE($F233)&lt;BA$197,(IF(VALUE($F233)&gt;AZ$197-1,SUM($V39,$AI39,$AV39,$AW39:AZ39),AZ39)),0),0)</f>
        <v>0</v>
      </c>
      <c r="BA233" s="166">
        <f>IFERROR(IF(VALUE($F233)&lt;BB$197,(IF(VALUE($F233)&gt;BA$197-1,SUM($V39,$AI39,$AV39,$AW39:BA39),BA39)),0),0)</f>
        <v>0</v>
      </c>
      <c r="BB233" s="166">
        <f>IFERROR(IF(VALUE($F233)&lt;BC$197,(IF(VALUE($F233)&gt;BB$197-1,SUM($V39,$AI39,$AV39,$AW39:BB39),BB39)),0),0)</f>
        <v>0</v>
      </c>
      <c r="BC233" s="166">
        <f>IFERROR(IF(VALUE($F233)&lt;BD$197,(IF(VALUE($F233)&gt;BC$197-1,SUM($V39,$AI39,$AV39,$AW39:BC39),BC39)),0),0)</f>
        <v>0</v>
      </c>
      <c r="BD233" s="166">
        <f>IFERROR(IF(VALUE($F233)&lt;BE$197,(IF(VALUE($F233)&gt;BD$197-1,SUM($V39,$AI39,$AV39,$AW39:BD39),BD39)),0),0)</f>
        <v>0</v>
      </c>
      <c r="BE233" s="166">
        <f>IFERROR(IF(VALUE($F233)&lt;BF$197,(IF(VALUE($F233)&gt;BE$197-1,SUM($V39,$AI39,$AV39,$AW39:BE39),BE39)),0),0)</f>
        <v>0</v>
      </c>
      <c r="BF233" s="166">
        <f>IFERROR(IF(VALUE($F233)&lt;BG$197,(IF(VALUE($F233)&gt;BF$197-1,SUM($V39,$AI39,$AV39,$AW39:BF39),BF39)),0),0)</f>
        <v>0</v>
      </c>
      <c r="BG233" s="166">
        <f>IFERROR(IF(VALUE($F233)&lt;BH$197,(IF(VALUE($F233)&gt;BG$197-1,SUM($V39,$AI39,$AV39,$AW39:BG39),BG39)),0),0)</f>
        <v>0</v>
      </c>
      <c r="BH233" s="166">
        <f>IFERROR(IF(VALUE($F233)&lt;BI$197,(IF(VALUE($F233)&gt;BH$197-1,SUM($V39,$AI39,$AV39,$AW39:BH39),BH39)),0),0)</f>
        <v>0</v>
      </c>
      <c r="BI233" s="142">
        <f t="shared" si="125"/>
        <v>0</v>
      </c>
      <c r="BV233" s="142"/>
      <c r="CI233" s="142"/>
      <c r="CV233" s="142"/>
      <c r="DI233" s="142"/>
      <c r="DV233" s="142"/>
      <c r="EI233" s="142"/>
    </row>
    <row r="234" spans="1:139" ht="15.75" outlineLevel="1" x14ac:dyDescent="0.25">
      <c r="A234" s="2">
        <f t="shared" si="180"/>
        <v>9</v>
      </c>
      <c r="B234" s="1" t="str">
        <f t="shared" si="180"/>
        <v>PRE-09741</v>
      </c>
      <c r="C234" s="1" t="str">
        <f t="shared" si="180"/>
        <v>SPP FH - Ehrlich 13890</v>
      </c>
      <c r="D234" s="2" t="str">
        <f t="shared" si="180"/>
        <v>A2773904</v>
      </c>
      <c r="E234" s="141" t="str">
        <f t="shared" si="180"/>
        <v>SPP FH - Ehrlich - R&amp;C</v>
      </c>
      <c r="F234" s="84">
        <v>44635</v>
      </c>
      <c r="G234" s="165"/>
      <c r="H234" s="165"/>
      <c r="I234" s="100"/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f>IF($F234&lt;R$197,(IF($F234&gt;Q$197-1,SUM($J40:Q40),Q40)),0)</f>
        <v>0</v>
      </c>
      <c r="R234" s="166">
        <f>IF($F234&lt;S$197,(IF($F234&gt;R$197-1,SUM($J40:R40),R40)),0)</f>
        <v>0</v>
      </c>
      <c r="S234" s="166">
        <f>IF($F234&lt;T$197,(IF($F234&gt;S$197-1,SUM($J40:S40),S40)),0)</f>
        <v>0</v>
      </c>
      <c r="T234" s="166">
        <f>IF($F234&lt;U$197,(IF($F234&gt;T$197-1,SUM($J40:T40),T40)),0)</f>
        <v>0</v>
      </c>
      <c r="U234" s="166">
        <f>IF($F234&lt;V$197,(IF($F234&gt;U$197-1,SUM($J40:U40),U40)),0)</f>
        <v>0</v>
      </c>
      <c r="V234" s="142">
        <f t="shared" si="190"/>
        <v>0</v>
      </c>
      <c r="W234" s="166">
        <f>IF($F234&lt;X$197,(IF($F234&gt;W$197-1,SUM($V40,$W40:W40),W40)),0)</f>
        <v>0</v>
      </c>
      <c r="X234" s="166">
        <f>IF($F234&lt;Y$197,(IF($F234&gt;X$197-1,SUM($V40,$W40:X40),X40)),0)</f>
        <v>0</v>
      </c>
      <c r="Y234" s="166">
        <f>IF($F234&lt;Z$197,(IF($F234&gt;Y$197-1,SUM($V40,$W40:Y40),Y40)),0)</f>
        <v>0</v>
      </c>
      <c r="Z234" s="166">
        <f>IF($F234&lt;AA$197,(IF($F234&gt;Z$197-1,SUM($V40,$W40:Z40),Z40)),0)</f>
        <v>0</v>
      </c>
      <c r="AA234" s="166">
        <f>IF($F234&lt;AB$197,(IF($F234&gt;AA$197-1,SUM($V40,$W40:AA40),AA40)),0)</f>
        <v>0</v>
      </c>
      <c r="AB234" s="166">
        <f>IF($F234&lt;AC$197,(IF($F234&gt;AB$197-1,SUM($V40,$W40:AB40),AB40)),0)</f>
        <v>0</v>
      </c>
      <c r="AC234" s="166">
        <f>IF($F234&lt;AD$197,(IF($F234&gt;AC$197-1,SUM($V40,$W40:AC40),AC40)),0)</f>
        <v>0</v>
      </c>
      <c r="AD234" s="166">
        <f>IF($F234&lt;AE$197,(IF($F234&gt;AD$197-1,SUM($V40,$W40:AD40),AD40)),0)</f>
        <v>0</v>
      </c>
      <c r="AE234" s="166">
        <f>IF($F234&lt;AF$197,(IF($F234&gt;AE$197-1,SUM($V40,$W40:AE40),AE40)),0)</f>
        <v>0</v>
      </c>
      <c r="AF234" s="166">
        <f>IF($F234&lt;AG$197,(IF($F234&gt;AF$197-1,SUM($V40,$W40:AF40),AF40)),0)</f>
        <v>0</v>
      </c>
      <c r="AG234" s="166">
        <f>IF($F234&lt;AH$197,(IF($F234&gt;AG$197-1,SUM($V40,$W40:AG40),AG40)),0)</f>
        <v>0</v>
      </c>
      <c r="AH234" s="166">
        <f>IF($F234&lt;AI$197,(IF($F234&gt;AH$197-1,SUM($V40,$W40:AH40),AH40)),0)</f>
        <v>0</v>
      </c>
      <c r="AI234" s="142">
        <f t="shared" si="191"/>
        <v>0</v>
      </c>
      <c r="AJ234" s="166">
        <f>IFERROR(IF(VALUE($F234)&lt;AK$197,(IF(VALUE($F234)&gt;AJ$197-1,SUM($V40,$AI40,$AJ40:AJ40),AJ40)),0),0)</f>
        <v>0</v>
      </c>
      <c r="AK234" s="166">
        <f>IFERROR(IF(VALUE($F234)&lt;AL$197,(IF(VALUE($F234)&gt;AK$197-1,SUM($V40,$AI40,$AJ40:AK40),AK40)),0),0)</f>
        <v>0</v>
      </c>
      <c r="AL234" s="166">
        <f>IFERROR(IF(VALUE($F234)&lt;AM$197,(IF(VALUE($F234)&gt;AL$197-1,SUM($V40,$AI40,$AJ40:AL40),AL40)),0),0)</f>
        <v>23842.069999999996</v>
      </c>
      <c r="AM234" s="166">
        <f>IFERROR(IF(VALUE($F234)&lt;AN$197,(IF(VALUE($F234)&gt;AM$197-1,SUM($V40,$AI40,$AJ40:AM40),AM40)),0),0)</f>
        <v>0</v>
      </c>
      <c r="AN234" s="166">
        <f>IFERROR(IF(VALUE($F234)&lt;AO$197,(IF(VALUE($F234)&gt;AN$197-1,SUM($V40,$AI40,$AJ40:AN40),AN40)),0),0)</f>
        <v>0</v>
      </c>
      <c r="AO234" s="166">
        <f>IFERROR(IF(VALUE($F234)&lt;AP$197,(IF(VALUE($F234)&gt;AO$197-1,SUM($V40,$AI40,$AJ40:AO40),AO40)),0),0)</f>
        <v>0</v>
      </c>
      <c r="AP234" s="166">
        <f>IFERROR(IF(VALUE($F234)&lt;AQ$197,(IF(VALUE($F234)&gt;AP$197-1,SUM($V40,$AI40,$AJ40:AP40),AP40)),0),0)</f>
        <v>0</v>
      </c>
      <c r="AQ234" s="166">
        <f>IFERROR(IF(VALUE($F234)&lt;AR$197,(IF(VALUE($F234)&gt;AQ$197-1,SUM($V40,$AI40,$AJ40:AQ40),AQ40)),0),0)</f>
        <v>0</v>
      </c>
      <c r="AR234" s="166">
        <f>IFERROR(IF(VALUE($F234)&lt;AS$197,(IF(VALUE($F234)&gt;AR$197-1,SUM($V40,$AI40,$AJ40:AR40),AR40)),0),0)</f>
        <v>0</v>
      </c>
      <c r="AS234" s="166">
        <f>IFERROR(IF(VALUE($F234)&lt;AT$197,(IF(VALUE($F234)&gt;AS$197-1,SUM($V40,$AI40,$AJ40:AS40),AS40)),0),0)</f>
        <v>0</v>
      </c>
      <c r="AT234" s="166">
        <f>IFERROR(IF(VALUE($F234)&lt;AU$197,(IF(VALUE($F234)&gt;AT$197-1,SUM($V40,$AI40,$AJ40:AT40),AT40)),0),0)</f>
        <v>0</v>
      </c>
      <c r="AU234" s="166">
        <f>IFERROR(IF(VALUE($F234)&lt;AV$197,(IF(VALUE($F234)&gt;AU$197-1,SUM($V40,$AI40,$AJ40:AU40),AU40)),0),0)</f>
        <v>0</v>
      </c>
      <c r="AV234" s="142">
        <f t="shared" si="192"/>
        <v>23842.069999999996</v>
      </c>
      <c r="AW234" s="166">
        <f>IFERROR(IF(VALUE($F234)&lt;AX$197,(IF(VALUE($F234)&gt;AW$197-1,SUM($V40,$AI40,$AV40,$AW40:AW40),AW40)),0),0)</f>
        <v>0</v>
      </c>
      <c r="AX234" s="166">
        <f>IFERROR(IF(VALUE($F234)&lt;AY$197,(IF(VALUE($F234)&gt;AX$197-1,SUM($V40,$AI40,$AV40,$AW40:AX40),AX40)),0),0)</f>
        <v>0</v>
      </c>
      <c r="AY234" s="166">
        <f>IFERROR(IF(VALUE($F234)&lt;AZ$197,(IF(VALUE($F234)&gt;AY$197-1,SUM($V40,$AI40,$AV40,$AW40:AY40),AY40)),0),0)</f>
        <v>0</v>
      </c>
      <c r="AZ234" s="166">
        <f>IFERROR(IF(VALUE($F234)&lt;BA$197,(IF(VALUE($F234)&gt;AZ$197-1,SUM($V40,$AI40,$AV40,$AW40:AZ40),AZ40)),0),0)</f>
        <v>0</v>
      </c>
      <c r="BA234" s="166">
        <f>IFERROR(IF(VALUE($F234)&lt;BB$197,(IF(VALUE($F234)&gt;BA$197-1,SUM($V40,$AI40,$AV40,$AW40:BA40),BA40)),0),0)</f>
        <v>0</v>
      </c>
      <c r="BB234" s="166">
        <f>IFERROR(IF(VALUE($F234)&lt;BC$197,(IF(VALUE($F234)&gt;BB$197-1,SUM($V40,$AI40,$AV40,$AW40:BB40),BB40)),0),0)</f>
        <v>0</v>
      </c>
      <c r="BC234" s="166">
        <f>IFERROR(IF(VALUE($F234)&lt;BD$197,(IF(VALUE($F234)&gt;BC$197-1,SUM($V40,$AI40,$AV40,$AW40:BC40),BC40)),0),0)</f>
        <v>0</v>
      </c>
      <c r="BD234" s="166">
        <f>IFERROR(IF(VALUE($F234)&lt;BE$197,(IF(VALUE($F234)&gt;BD$197-1,SUM($V40,$AI40,$AV40,$AW40:BD40),BD40)),0),0)</f>
        <v>0</v>
      </c>
      <c r="BE234" s="166">
        <f>IFERROR(IF(VALUE($F234)&lt;BF$197,(IF(VALUE($F234)&gt;BE$197-1,SUM($V40,$AI40,$AV40,$AW40:BE40),BE40)),0),0)</f>
        <v>0</v>
      </c>
      <c r="BF234" s="166">
        <f>IFERROR(IF(VALUE($F234)&lt;BG$197,(IF(VALUE($F234)&gt;BF$197-1,SUM($V40,$AI40,$AV40,$AW40:BF40),BF40)),0),0)</f>
        <v>0</v>
      </c>
      <c r="BG234" s="166">
        <f>IFERROR(IF(VALUE($F234)&lt;BH$197,(IF(VALUE($F234)&gt;BG$197-1,SUM($V40,$AI40,$AV40,$AW40:BG40),BG40)),0),0)</f>
        <v>0</v>
      </c>
      <c r="BH234" s="166">
        <f>IFERROR(IF(VALUE($F234)&lt;BI$197,(IF(VALUE($F234)&gt;BH$197-1,SUM($V40,$AI40,$AV40,$AW40:BH40),BH40)),0),0)</f>
        <v>0</v>
      </c>
      <c r="BI234" s="142">
        <f t="shared" si="125"/>
        <v>0</v>
      </c>
      <c r="BV234" s="142"/>
      <c r="CI234" s="142"/>
      <c r="CV234" s="142"/>
      <c r="DI234" s="142"/>
      <c r="DV234" s="142"/>
      <c r="EI234" s="142"/>
    </row>
    <row r="235" spans="1:139" ht="15.75" outlineLevel="1" x14ac:dyDescent="0.25">
      <c r="A235" s="2">
        <f t="shared" si="180"/>
        <v>9</v>
      </c>
      <c r="B235" s="1" t="str">
        <f t="shared" si="180"/>
        <v>PRE-09741</v>
      </c>
      <c r="C235" s="1" t="str">
        <f t="shared" si="180"/>
        <v>SPP FH - Ehrlich 13890</v>
      </c>
      <c r="D235" s="2" t="str">
        <f t="shared" si="180"/>
        <v>A2779736</v>
      </c>
      <c r="E235" s="141" t="str">
        <f t="shared" si="180"/>
        <v>EHRLICH RD 13890 OCRs - 4 TAV</v>
      </c>
      <c r="F235" s="84">
        <v>44552</v>
      </c>
      <c r="G235" s="165"/>
      <c r="H235" s="165"/>
      <c r="I235" s="100"/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f>IF($F235&lt;R$197,(IF($F235&gt;Q$197-1,SUM($J41:Q41),Q41)),0)</f>
        <v>0</v>
      </c>
      <c r="R235" s="166">
        <f>IF($F235&lt;S$197,(IF($F235&gt;R$197-1,SUM($J41:R41),R41)),0)</f>
        <v>0</v>
      </c>
      <c r="S235" s="166">
        <f>IF($F235&lt;T$197,(IF($F235&gt;S$197-1,SUM($J41:S41),S41)),0)</f>
        <v>0</v>
      </c>
      <c r="T235" s="166">
        <f>IF($F235&lt;U$197,(IF($F235&gt;T$197-1,SUM($J41:T41),T41)),0)</f>
        <v>0</v>
      </c>
      <c r="U235" s="166">
        <f>IF($F235&lt;V$197,(IF($F235&gt;U$197-1,SUM($J41:U41),U41)),0)</f>
        <v>0</v>
      </c>
      <c r="V235" s="142">
        <f t="shared" ref="V235" si="193">SUM(J235:U235)</f>
        <v>0</v>
      </c>
      <c r="W235" s="166">
        <f>IF($F235&lt;X$197,(IF($F235&gt;W$197-1,SUM($V41,$W41:W41),W41)),0)</f>
        <v>0</v>
      </c>
      <c r="X235" s="166">
        <f>IF($F235&lt;Y$197,(IF($F235&gt;X$197-1,SUM($V41,$W41:X41),X41)),0)</f>
        <v>0</v>
      </c>
      <c r="Y235" s="166">
        <f>IF($F235&lt;Z$197,(IF($F235&gt;Y$197-1,SUM($V41,$W41:Y41),Y41)),0)</f>
        <v>0</v>
      </c>
      <c r="Z235" s="166">
        <f>IF($F235&lt;AA$197,(IF($F235&gt;Z$197-1,SUM($V41,$W41:Z41),Z41)),0)</f>
        <v>0</v>
      </c>
      <c r="AA235" s="166">
        <f>IF($F235&lt;AB$197,(IF($F235&gt;AA$197-1,SUM($V41,$W41:AA41),AA41)),0)</f>
        <v>0</v>
      </c>
      <c r="AB235" s="166">
        <f>IF($F235&lt;AC$197,(IF($F235&gt;AB$197-1,SUM($V41,$W41:AB41),AB41)),0)</f>
        <v>0</v>
      </c>
      <c r="AC235" s="166">
        <f>IF($F235&lt;AD$197,(IF($F235&gt;AC$197-1,SUM($V41,$W41:AC41),AC41)),0)</f>
        <v>0</v>
      </c>
      <c r="AD235" s="166">
        <f>IF($F235&lt;AE$197,(IF($F235&gt;AD$197-1,SUM($V41,$W41:AD41),AD41)),0)</f>
        <v>0</v>
      </c>
      <c r="AE235" s="166">
        <f>IF($F235&lt;AF$197,(IF($F235&gt;AE$197-1,SUM($V41,$W41:AE41),AE41)),0)</f>
        <v>0</v>
      </c>
      <c r="AF235" s="166">
        <f>IF($F235&lt;AG$197,(IF($F235&gt;AF$197-1,SUM($V41,$W41:AF41),AF41)),0)</f>
        <v>0</v>
      </c>
      <c r="AG235" s="166">
        <f>IF($F235&lt;AH$197,(IF($F235&gt;AG$197-1,SUM($V41,$W41:AG41),AG41)),0)</f>
        <v>0</v>
      </c>
      <c r="AH235" s="166">
        <f>IF($F235&lt;AI$197,(IF($F235&gt;AH$197-1,SUM($V41,$W41:AH41),AH41)),0)</f>
        <v>21668.760000000002</v>
      </c>
      <c r="AI235" s="142">
        <f t="shared" ref="AI235" si="194">SUM(W235:AH235)</f>
        <v>21668.760000000002</v>
      </c>
      <c r="AJ235" s="166">
        <f>IFERROR(IF(VALUE($F235)&lt;AK$197,(IF(VALUE($F235)&gt;AJ$197-1,SUM($V41,$AI41,$AJ41:AJ41),AJ41)),0),0)</f>
        <v>0</v>
      </c>
      <c r="AK235" s="166">
        <f>IFERROR(IF(VALUE($F235)&lt;AL$197,(IF(VALUE($F235)&gt;AK$197-1,SUM($V41,$AI41,$AJ41:AK41),AK41)),0),0)</f>
        <v>0</v>
      </c>
      <c r="AL235" s="166">
        <f>IFERROR(IF(VALUE($F235)&lt;AM$197,(IF(VALUE($F235)&gt;AL$197-1,SUM($V41,$AI41,$AJ41:AL41),AL41)),0),0)</f>
        <v>0</v>
      </c>
      <c r="AM235" s="166">
        <f>IFERROR(IF(VALUE($F235)&lt;AN$197,(IF(VALUE($F235)&gt;AM$197-1,SUM($V41,$AI41,$AJ41:AM41),AM41)),0),0)</f>
        <v>0</v>
      </c>
      <c r="AN235" s="166">
        <f>IFERROR(IF(VALUE($F235)&lt;AO$197,(IF(VALUE($F235)&gt;AN$197-1,SUM($V41,$AI41,$AJ41:AN41),AN41)),0),0)</f>
        <v>0</v>
      </c>
      <c r="AO235" s="166">
        <f>IFERROR(IF(VALUE($F235)&lt;AP$197,(IF(VALUE($F235)&gt;AO$197-1,SUM($V41,$AI41,$AJ41:AO41),AO41)),0),0)</f>
        <v>0</v>
      </c>
      <c r="AP235" s="166">
        <f>IFERROR(IF(VALUE($F235)&lt;AQ$197,(IF(VALUE($F235)&gt;AP$197-1,SUM($V41,$AI41,$AJ41:AP41),AP41)),0),0)</f>
        <v>0</v>
      </c>
      <c r="AQ235" s="166">
        <f>IFERROR(IF(VALUE($F235)&lt;AR$197,(IF(VALUE($F235)&gt;AQ$197-1,SUM($V41,$AI41,$AJ41:AQ41),AQ41)),0),0)</f>
        <v>0</v>
      </c>
      <c r="AR235" s="166">
        <f>IFERROR(IF(VALUE($F235)&lt;AS$197,(IF(VALUE($F235)&gt;AR$197-1,SUM($V41,$AI41,$AJ41:AR41),AR41)),0),0)</f>
        <v>0</v>
      </c>
      <c r="AS235" s="166">
        <f>IFERROR(IF(VALUE($F235)&lt;AT$197,(IF(VALUE($F235)&gt;AS$197-1,SUM($V41,$AI41,$AJ41:AS41),AS41)),0),0)</f>
        <v>0</v>
      </c>
      <c r="AT235" s="166">
        <f>IFERROR(IF(VALUE($F235)&lt;AU$197,(IF(VALUE($F235)&gt;AT$197-1,SUM($V41,$AI41,$AJ41:AT41),AT41)),0),0)</f>
        <v>0</v>
      </c>
      <c r="AU235" s="166">
        <f>IFERROR(IF(VALUE($F235)&lt;AV$197,(IF(VALUE($F235)&gt;AU$197-1,SUM($V41,$AI41,$AJ41:AU41),AU41)),0),0)</f>
        <v>0</v>
      </c>
      <c r="AV235" s="142">
        <f t="shared" ref="AV235" si="195">SUM(AJ235:AU235)</f>
        <v>0</v>
      </c>
      <c r="AW235" s="166">
        <f>IFERROR(IF(VALUE($F235)&lt;AX$197,(IF(VALUE($F235)&gt;AW$197-1,SUM($V41,$AI41,$AV41,$AW41:AW41),AW41)),0),0)</f>
        <v>0</v>
      </c>
      <c r="AX235" s="166">
        <f>IFERROR(IF(VALUE($F235)&lt;AY$197,(IF(VALUE($F235)&gt;AX$197-1,SUM($V41,$AI41,$AV41,$AW41:AX41),AX41)),0),0)</f>
        <v>0</v>
      </c>
      <c r="AY235" s="166">
        <f>IFERROR(IF(VALUE($F235)&lt;AZ$197,(IF(VALUE($F235)&gt;AY$197-1,SUM($V41,$AI41,$AV41,$AW41:AY41),AY41)),0),0)</f>
        <v>0</v>
      </c>
      <c r="AZ235" s="166">
        <f>IFERROR(IF(VALUE($F235)&lt;BA$197,(IF(VALUE($F235)&gt;AZ$197-1,SUM($V41,$AI41,$AV41,$AW41:AZ41),AZ41)),0),0)</f>
        <v>0</v>
      </c>
      <c r="BA235" s="166">
        <f>IFERROR(IF(VALUE($F235)&lt;BB$197,(IF(VALUE($F235)&gt;BA$197-1,SUM($V41,$AI41,$AV41,$AW41:BA41),BA41)),0),0)</f>
        <v>0</v>
      </c>
      <c r="BB235" s="166">
        <f>IFERROR(IF(VALUE($F235)&lt;BC$197,(IF(VALUE($F235)&gt;BB$197-1,SUM($V41,$AI41,$AV41,$AW41:BB41),BB41)),0),0)</f>
        <v>0</v>
      </c>
      <c r="BC235" s="166">
        <f>IFERROR(IF(VALUE($F235)&lt;BD$197,(IF(VALUE($F235)&gt;BC$197-1,SUM($V41,$AI41,$AV41,$AW41:BC41),BC41)),0),0)</f>
        <v>0</v>
      </c>
      <c r="BD235" s="166">
        <f>IFERROR(IF(VALUE($F235)&lt;BE$197,(IF(VALUE($F235)&gt;BD$197-1,SUM($V41,$AI41,$AV41,$AW41:BD41),BD41)),0),0)</f>
        <v>0</v>
      </c>
      <c r="BE235" s="166">
        <f>IFERROR(IF(VALUE($F235)&lt;BF$197,(IF(VALUE($F235)&gt;BE$197-1,SUM($V41,$AI41,$AV41,$AW41:BE41),BE41)),0),0)</f>
        <v>0</v>
      </c>
      <c r="BF235" s="166">
        <f>IFERROR(IF(VALUE($F235)&lt;BG$197,(IF(VALUE($F235)&gt;BF$197-1,SUM($V41,$AI41,$AV41,$AW41:BF41),BF41)),0),0)</f>
        <v>0</v>
      </c>
      <c r="BG235" s="166">
        <f>IFERROR(IF(VALUE($F235)&lt;BH$197,(IF(VALUE($F235)&gt;BG$197-1,SUM($V41,$AI41,$AV41,$AW41:BG41),BG41)),0),0)</f>
        <v>0</v>
      </c>
      <c r="BH235" s="166">
        <f>IFERROR(IF(VALUE($F235)&lt;BI$197,(IF(VALUE($F235)&gt;BH$197-1,SUM($V41,$AI41,$AV41,$AW41:BH41),BH41)),0),0)</f>
        <v>0</v>
      </c>
      <c r="BI235" s="142">
        <f t="shared" si="125"/>
        <v>0</v>
      </c>
      <c r="BV235" s="142"/>
      <c r="CI235" s="142"/>
      <c r="CV235" s="142"/>
      <c r="DI235" s="142"/>
      <c r="DV235" s="142"/>
      <c r="EI235" s="142"/>
    </row>
    <row r="236" spans="1:139" ht="15.75" outlineLevel="1" x14ac:dyDescent="0.25">
      <c r="A236" s="2">
        <f t="shared" si="180"/>
        <v>10</v>
      </c>
      <c r="B236" s="1" t="str">
        <f t="shared" si="180"/>
        <v>PRE-09739</v>
      </c>
      <c r="C236" s="1" t="str">
        <f t="shared" si="180"/>
        <v>SPP FH - Lake Region 13443</v>
      </c>
      <c r="D236" s="2" t="str">
        <f t="shared" si="180"/>
        <v>PRE-09739.1</v>
      </c>
      <c r="E236" s="141" t="str">
        <f t="shared" si="180"/>
        <v>SPP FH - Lake Region 13443 - OH</v>
      </c>
      <c r="F236" s="84">
        <v>44607</v>
      </c>
      <c r="G236" s="165"/>
      <c r="H236" s="165"/>
      <c r="I236" s="100"/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f>IF($F236&lt;R$197,(IF($F236&gt;Q$197-1,SUM($J42:Q42),Q42)),0)</f>
        <v>0</v>
      </c>
      <c r="R236" s="166">
        <f>IF($F236&lt;S$197,(IF($F236&gt;R$197-1,SUM($J42:R42),R42)),0)</f>
        <v>0</v>
      </c>
      <c r="S236" s="166">
        <f>IF($F236&lt;T$197,(IF($F236&gt;S$197-1,SUM($J42:S42),S42)),0)</f>
        <v>0</v>
      </c>
      <c r="T236" s="166">
        <f>IF($F236&lt;U$197,(IF($F236&gt;T$197-1,SUM($J42:T42),T42)),0)</f>
        <v>0</v>
      </c>
      <c r="U236" s="166">
        <f>IF($F236&lt;V$197,(IF($F236&gt;U$197-1,SUM($J42:U42),U42)),0)</f>
        <v>0</v>
      </c>
      <c r="V236" s="142">
        <f t="shared" si="145"/>
        <v>0</v>
      </c>
      <c r="W236" s="166">
        <f>IF($F236&lt;X$197,(IF($F236&gt;W$197-1,SUM($V42,$W42:W42),W42)),0)</f>
        <v>0</v>
      </c>
      <c r="X236" s="166">
        <f>IF($F236&lt;Y$197,(IF($F236&gt;X$197-1,SUM($V42,$W42:X42),X42)),0)</f>
        <v>0</v>
      </c>
      <c r="Y236" s="166">
        <f>IF($F236&lt;Z$197,(IF($F236&gt;Y$197-1,SUM($V42,$W42:Y42),Y42)),0)</f>
        <v>0</v>
      </c>
      <c r="Z236" s="166">
        <f>IF($F236&lt;AA$197,(IF($F236&gt;Z$197-1,SUM($V42,$W42:Z42),Z42)),0)</f>
        <v>0</v>
      </c>
      <c r="AA236" s="166">
        <f>IF($F236&lt;AB$197,(IF($F236&gt;AA$197-1,SUM($V42,$W42:AA42),AA42)),0)</f>
        <v>0</v>
      </c>
      <c r="AB236" s="166">
        <f>IF($F236&lt;AC$197,(IF($F236&gt;AB$197-1,SUM($V42,$W42:AB42),AB42)),0)</f>
        <v>0</v>
      </c>
      <c r="AC236" s="166">
        <f>IF($F236&lt;AD$197,(IF($F236&gt;AC$197-1,SUM($V42,$W42:AC42),AC42)),0)</f>
        <v>0</v>
      </c>
      <c r="AD236" s="166">
        <f>IF($F236&lt;AE$197,(IF($F236&gt;AD$197-1,SUM($V42,$W42:AD42),AD42)),0)</f>
        <v>0</v>
      </c>
      <c r="AE236" s="166">
        <f>IF($F236&lt;AF$197,(IF($F236&gt;AE$197-1,SUM($V42,$W42:AE42),AE42)),0)</f>
        <v>0</v>
      </c>
      <c r="AF236" s="166">
        <f>IF($F236&lt;AG$197,(IF($F236&gt;AF$197-1,SUM($V42,$W42:AF42),AF42)),0)</f>
        <v>0</v>
      </c>
      <c r="AG236" s="166">
        <f>IF($F236&lt;AH$197,(IF($F236&gt;AG$197-1,SUM($V42,$W42:AG42),AG42)),0)</f>
        <v>0</v>
      </c>
      <c r="AH236" s="166">
        <f>IF($F236&lt;AI$197,(IF($F236&gt;AH$197-1,SUM($V42,$W42:AH42),AH42)),0)</f>
        <v>0</v>
      </c>
      <c r="AI236" s="142">
        <f t="shared" si="123"/>
        <v>0</v>
      </c>
      <c r="AJ236" s="166">
        <f>IFERROR(IF(VALUE($F236)&lt;AK$197,(IF(VALUE($F236)&gt;AJ$197-1,SUM($V42,$AI42,$AJ42:AJ42),AJ42)),0),0)</f>
        <v>0</v>
      </c>
      <c r="AK236" s="166">
        <f>IFERROR(IF(VALUE($F236)&lt;AL$197,(IF(VALUE($F236)&gt;AK$197-1,SUM($V42,$AI42,$AJ42:AK42),AK42)),0),0)</f>
        <v>769371.15</v>
      </c>
      <c r="AL236" s="166">
        <f>IFERROR(IF(VALUE($F236)&lt;AM$197,(IF(VALUE($F236)&gt;AL$197-1,SUM($V42,$AI42,$AJ42:AL42),AL42)),0),0)</f>
        <v>0</v>
      </c>
      <c r="AM236" s="166">
        <f>IFERROR(IF(VALUE($F236)&lt;AN$197,(IF(VALUE($F236)&gt;AM$197-1,SUM($V42,$AI42,$AJ42:AM42),AM42)),0),0)</f>
        <v>0</v>
      </c>
      <c r="AN236" s="166">
        <f>IFERROR(IF(VALUE($F236)&lt;AO$197,(IF(VALUE($F236)&gt;AN$197-1,SUM($V42,$AI42,$AJ42:AN42),AN42)),0),0)</f>
        <v>0</v>
      </c>
      <c r="AO236" s="166">
        <f>IFERROR(IF(VALUE($F236)&lt;AP$197,(IF(VALUE($F236)&gt;AO$197-1,SUM($V42,$AI42,$AJ42:AO42),AO42)),0),0)</f>
        <v>0</v>
      </c>
      <c r="AP236" s="166">
        <f>IFERROR(IF(VALUE($F236)&lt;AQ$197,(IF(VALUE($F236)&gt;AP$197-1,SUM($V42,$AI42,$AJ42:AP42),AP42)),0),0)</f>
        <v>0</v>
      </c>
      <c r="AQ236" s="166">
        <f>IFERROR(IF(VALUE($F236)&lt;AR$197,(IF(VALUE($F236)&gt;AQ$197-1,SUM($V42,$AI42,$AJ42:AQ42),AQ42)),0),0)</f>
        <v>0</v>
      </c>
      <c r="AR236" s="166">
        <f>IFERROR(IF(VALUE($F236)&lt;AS$197,(IF(VALUE($F236)&gt;AR$197-1,SUM($V42,$AI42,$AJ42:AR42),AR42)),0),0)</f>
        <v>0</v>
      </c>
      <c r="AS236" s="166">
        <f>IFERROR(IF(VALUE($F236)&lt;AT$197,(IF(VALUE($F236)&gt;AS$197-1,SUM($V42,$AI42,$AJ42:AS42),AS42)),0),0)</f>
        <v>0</v>
      </c>
      <c r="AT236" s="166">
        <f>IFERROR(IF(VALUE($F236)&lt;AU$197,(IF(VALUE($F236)&gt;AT$197-1,SUM($V42,$AI42,$AJ42:AT42),AT42)),0),0)</f>
        <v>0</v>
      </c>
      <c r="AU236" s="166">
        <f>IFERROR(IF(VALUE($F236)&lt;AV$197,(IF(VALUE($F236)&gt;AU$197-1,SUM($V42,$AI42,$AJ42:AU42),AU42)),0),0)</f>
        <v>0</v>
      </c>
      <c r="AV236" s="142">
        <f t="shared" si="124"/>
        <v>769371.15</v>
      </c>
      <c r="AW236" s="166">
        <f>IFERROR(IF(VALUE($F236)&lt;AX$197,(IF(VALUE($F236)&gt;AW$197-1,SUM($V42,$AI42,$AV42,$AW42:AW42),AW42)),0),0)</f>
        <v>0</v>
      </c>
      <c r="AX236" s="166">
        <f>IFERROR(IF(VALUE($F236)&lt;AY$197,(IF(VALUE($F236)&gt;AX$197-1,SUM($V42,$AI42,$AV42,$AW42:AX42),AX42)),0),0)</f>
        <v>0</v>
      </c>
      <c r="AY236" s="166">
        <f>IFERROR(IF(VALUE($F236)&lt;AZ$197,(IF(VALUE($F236)&gt;AY$197-1,SUM($V42,$AI42,$AV42,$AW42:AY42),AY42)),0),0)</f>
        <v>0</v>
      </c>
      <c r="AZ236" s="166">
        <f>IFERROR(IF(VALUE($F236)&lt;BA$197,(IF(VALUE($F236)&gt;AZ$197-1,SUM($V42,$AI42,$AV42,$AW42:AZ42),AZ42)),0),0)</f>
        <v>0</v>
      </c>
      <c r="BA236" s="166">
        <f>IFERROR(IF(VALUE($F236)&lt;BB$197,(IF(VALUE($F236)&gt;BA$197-1,SUM($V42,$AI42,$AV42,$AW42:BA42),BA42)),0),0)</f>
        <v>0</v>
      </c>
      <c r="BB236" s="166">
        <f>IFERROR(IF(VALUE($F236)&lt;BC$197,(IF(VALUE($F236)&gt;BB$197-1,SUM($V42,$AI42,$AV42,$AW42:BB42),BB42)),0),0)</f>
        <v>0</v>
      </c>
      <c r="BC236" s="166">
        <f>IFERROR(IF(VALUE($F236)&lt;BD$197,(IF(VALUE($F236)&gt;BC$197-1,SUM($V42,$AI42,$AV42,$AW42:BC42),BC42)),0),0)</f>
        <v>0</v>
      </c>
      <c r="BD236" s="166">
        <f>IFERROR(IF(VALUE($F236)&lt;BE$197,(IF(VALUE($F236)&gt;BD$197-1,SUM($V42,$AI42,$AV42,$AW42:BD42),BD42)),0),0)</f>
        <v>0</v>
      </c>
      <c r="BE236" s="166">
        <f>IFERROR(IF(VALUE($F236)&lt;BF$197,(IF(VALUE($F236)&gt;BE$197-1,SUM($V42,$AI42,$AV42,$AW42:BE42),BE42)),0),0)</f>
        <v>0</v>
      </c>
      <c r="BF236" s="166">
        <f>IFERROR(IF(VALUE($F236)&lt;BG$197,(IF(VALUE($F236)&gt;BF$197-1,SUM($V42,$AI42,$AV42,$AW42:BF42),BF42)),0),0)</f>
        <v>0</v>
      </c>
      <c r="BG236" s="166">
        <f>IFERROR(IF(VALUE($F236)&lt;BH$197,(IF(VALUE($F236)&gt;BG$197-1,SUM($V42,$AI42,$AV42,$AW42:BG42),BG42)),0),0)</f>
        <v>0</v>
      </c>
      <c r="BH236" s="166">
        <f>IFERROR(IF(VALUE($F236)&lt;BI$197,(IF(VALUE($F236)&gt;BH$197-1,SUM($V42,$AI42,$AV42,$AW42:BH42),BH42)),0),0)</f>
        <v>0</v>
      </c>
      <c r="BI236" s="142">
        <f t="shared" si="125"/>
        <v>0</v>
      </c>
      <c r="BV236" s="142"/>
      <c r="CI236" s="142"/>
      <c r="CV236" s="142"/>
      <c r="DI236" s="142"/>
      <c r="DV236" s="142"/>
      <c r="EI236" s="142"/>
    </row>
    <row r="237" spans="1:139" ht="15.75" outlineLevel="1" x14ac:dyDescent="0.25">
      <c r="A237" s="2">
        <f t="shared" si="180"/>
        <v>10</v>
      </c>
      <c r="B237" s="1" t="str">
        <f t="shared" si="180"/>
        <v>PRE-09739</v>
      </c>
      <c r="C237" s="1" t="str">
        <f t="shared" si="180"/>
        <v>SPP FH - Lake Region 13443</v>
      </c>
      <c r="D237" s="2" t="str">
        <f t="shared" si="180"/>
        <v>PRE-09739.2</v>
      </c>
      <c r="E237" s="141" t="str">
        <f t="shared" si="180"/>
        <v>SPP FH-Cypress Garden 13443-S&amp;E/R&amp;C</v>
      </c>
      <c r="F237" s="84">
        <v>44607</v>
      </c>
      <c r="G237" s="165"/>
      <c r="H237" s="165"/>
      <c r="I237" s="100"/>
      <c r="J237" s="166">
        <v>0</v>
      </c>
      <c r="K237" s="166">
        <v>0</v>
      </c>
      <c r="L237" s="166">
        <v>0</v>
      </c>
      <c r="M237" s="166">
        <v>0</v>
      </c>
      <c r="N237" s="166">
        <v>0</v>
      </c>
      <c r="O237" s="166">
        <v>0</v>
      </c>
      <c r="P237" s="166">
        <v>0</v>
      </c>
      <c r="Q237" s="166">
        <f>IF($F237&lt;R$197,(IF($F237&gt;Q$197-1,SUM($J43:Q43),Q43)),0)</f>
        <v>0</v>
      </c>
      <c r="R237" s="166">
        <f>IF($F237&lt;S$197,(IF($F237&gt;R$197-1,SUM($J43:R43),R43)),0)</f>
        <v>0</v>
      </c>
      <c r="S237" s="166">
        <f>IF($F237&lt;T$197,(IF($F237&gt;S$197-1,SUM($J43:S43),S43)),0)</f>
        <v>0</v>
      </c>
      <c r="T237" s="166">
        <f>IF($F237&lt;U$197,(IF($F237&gt;T$197-1,SUM($J43:T43),T43)),0)</f>
        <v>0</v>
      </c>
      <c r="U237" s="166">
        <f>IF($F237&lt;V$197,(IF($F237&gt;U$197-1,SUM($J43:U43),U43)),0)</f>
        <v>0</v>
      </c>
      <c r="V237" s="142">
        <f t="shared" ref="V237" si="196">SUM(J237:U237)</f>
        <v>0</v>
      </c>
      <c r="W237" s="166">
        <f>IF($F237&lt;X$197,(IF($F237&gt;W$197-1,SUM($V43,$W43:W43),W43)),0)</f>
        <v>0</v>
      </c>
      <c r="X237" s="166">
        <f>IF($F237&lt;Y$197,(IF($F237&gt;X$197-1,SUM($V43,$W43:X43),X43)),0)</f>
        <v>0</v>
      </c>
      <c r="Y237" s="166">
        <f>IF($F237&lt;Z$197,(IF($F237&gt;Y$197-1,SUM($V43,$W43:Y43),Y43)),0)</f>
        <v>0</v>
      </c>
      <c r="Z237" s="166">
        <f>IF($F237&lt;AA$197,(IF($F237&gt;Z$197-1,SUM($V43,$W43:Z43),Z43)),0)</f>
        <v>0</v>
      </c>
      <c r="AA237" s="166">
        <f>IF($F237&lt;AB$197,(IF($F237&gt;AA$197-1,SUM($V43,$W43:AA43),AA43)),0)</f>
        <v>0</v>
      </c>
      <c r="AB237" s="166">
        <f>IF($F237&lt;AC$197,(IF($F237&gt;AB$197-1,SUM($V43,$W43:AB43),AB43)),0)</f>
        <v>0</v>
      </c>
      <c r="AC237" s="166">
        <f>IF($F237&lt;AD$197,(IF($F237&gt;AC$197-1,SUM($V43,$W43:AC43),AC43)),0)</f>
        <v>0</v>
      </c>
      <c r="AD237" s="166">
        <f>IF($F237&lt;AE$197,(IF($F237&gt;AD$197-1,SUM($V43,$W43:AD43),AD43)),0)</f>
        <v>0</v>
      </c>
      <c r="AE237" s="166">
        <f>IF($F237&lt;AF$197,(IF($F237&gt;AE$197-1,SUM($V43,$W43:AE43),AE43)),0)</f>
        <v>0</v>
      </c>
      <c r="AF237" s="166">
        <f>IF($F237&lt;AG$197,(IF($F237&gt;AF$197-1,SUM($V43,$W43:AF43),AF43)),0)</f>
        <v>0</v>
      </c>
      <c r="AG237" s="166">
        <f>IF($F237&lt;AH$197,(IF($F237&gt;AG$197-1,SUM($V43,$W43:AG43),AG43)),0)</f>
        <v>0</v>
      </c>
      <c r="AH237" s="166">
        <f>IF($F237&lt;AI$197,(IF($F237&gt;AH$197-1,SUM($V43,$W43:AH43),AH43)),0)</f>
        <v>0</v>
      </c>
      <c r="AI237" s="142">
        <f t="shared" ref="AI237" si="197">SUM(W237:AH237)</f>
        <v>0</v>
      </c>
      <c r="AJ237" s="166">
        <f>IFERROR(IF(VALUE($F237)&lt;AK$197,(IF(VALUE($F237)&gt;AJ$197-1,SUM($V43,$AI43,$AJ43:AJ43),AJ43)),0),0)</f>
        <v>0</v>
      </c>
      <c r="AK237" s="166">
        <f>IFERROR(IF(VALUE($F237)&lt;AL$197,(IF(VALUE($F237)&gt;AK$197-1,SUM($V43,$AI43,$AJ43:AK43),AK43)),0),0)</f>
        <v>1442275.0399999998</v>
      </c>
      <c r="AL237" s="166">
        <f>IFERROR(IF(VALUE($F237)&lt;AM$197,(IF(VALUE($F237)&gt;AL$197-1,SUM($V43,$AI43,$AJ43:AL43),AL43)),0),0)</f>
        <v>0</v>
      </c>
      <c r="AM237" s="166">
        <f>IFERROR(IF(VALUE($F237)&lt;AN$197,(IF(VALUE($F237)&gt;AM$197-1,SUM($V43,$AI43,$AJ43:AM43),AM43)),0),0)</f>
        <v>0</v>
      </c>
      <c r="AN237" s="166">
        <f>IFERROR(IF(VALUE($F237)&lt;AO$197,(IF(VALUE($F237)&gt;AN$197-1,SUM($V43,$AI43,$AJ43:AN43),AN43)),0),0)</f>
        <v>0</v>
      </c>
      <c r="AO237" s="166">
        <f>IFERROR(IF(VALUE($F237)&lt;AP$197,(IF(VALUE($F237)&gt;AO$197-1,SUM($V43,$AI43,$AJ43:AO43),AO43)),0),0)</f>
        <v>0</v>
      </c>
      <c r="AP237" s="166">
        <f>IFERROR(IF(VALUE($F237)&lt;AQ$197,(IF(VALUE($F237)&gt;AP$197-1,SUM($V43,$AI43,$AJ43:AP43),AP43)),0),0)</f>
        <v>0</v>
      </c>
      <c r="AQ237" s="166">
        <f>IFERROR(IF(VALUE($F237)&lt;AR$197,(IF(VALUE($F237)&gt;AQ$197-1,SUM($V43,$AI43,$AJ43:AQ43),AQ43)),0),0)</f>
        <v>0</v>
      </c>
      <c r="AR237" s="166">
        <f>IFERROR(IF(VALUE($F237)&lt;AS$197,(IF(VALUE($F237)&gt;AR$197-1,SUM($V43,$AI43,$AJ43:AR43),AR43)),0),0)</f>
        <v>0</v>
      </c>
      <c r="AS237" s="166">
        <f>IFERROR(IF(VALUE($F237)&lt;AT$197,(IF(VALUE($F237)&gt;AS$197-1,SUM($V43,$AI43,$AJ43:AS43),AS43)),0),0)</f>
        <v>0</v>
      </c>
      <c r="AT237" s="166">
        <f>IFERROR(IF(VALUE($F237)&lt;AU$197,(IF(VALUE($F237)&gt;AT$197-1,SUM($V43,$AI43,$AJ43:AT43),AT43)),0),0)</f>
        <v>0</v>
      </c>
      <c r="AU237" s="166">
        <f>IFERROR(IF(VALUE($F237)&lt;AV$197,(IF(VALUE($F237)&gt;AU$197-1,SUM($V43,$AI43,$AJ43:AU43),AU43)),0),0)</f>
        <v>0</v>
      </c>
      <c r="AV237" s="142">
        <f t="shared" ref="AV237" si="198">SUM(AJ237:AU237)</f>
        <v>1442275.0399999998</v>
      </c>
      <c r="AW237" s="166">
        <f>IFERROR(IF(VALUE($F237)&lt;AX$197,(IF(VALUE($F237)&gt;AW$197-1,SUM($V43,$AI43,$AV43,$AW43:AW43),AW43)),0),0)</f>
        <v>0</v>
      </c>
      <c r="AX237" s="166">
        <f>IFERROR(IF(VALUE($F237)&lt;AY$197,(IF(VALUE($F237)&gt;AX$197-1,SUM($V43,$AI43,$AV43,$AW43:AX43),AX43)),0),0)</f>
        <v>0</v>
      </c>
      <c r="AY237" s="166">
        <f>IFERROR(IF(VALUE($F237)&lt;AZ$197,(IF(VALUE($F237)&gt;AY$197-1,SUM($V43,$AI43,$AV43,$AW43:AY43),AY43)),0),0)</f>
        <v>0</v>
      </c>
      <c r="AZ237" s="166">
        <f>IFERROR(IF(VALUE($F237)&lt;BA$197,(IF(VALUE($F237)&gt;AZ$197-1,SUM($V43,$AI43,$AV43,$AW43:AZ43),AZ43)),0),0)</f>
        <v>0</v>
      </c>
      <c r="BA237" s="166">
        <f>IFERROR(IF(VALUE($F237)&lt;BB$197,(IF(VALUE($F237)&gt;BA$197-1,SUM($V43,$AI43,$AV43,$AW43:BA43),BA43)),0),0)</f>
        <v>0</v>
      </c>
      <c r="BB237" s="166">
        <f>IFERROR(IF(VALUE($F237)&lt;BC$197,(IF(VALUE($F237)&gt;BB$197-1,SUM($V43,$AI43,$AV43,$AW43:BB43),BB43)),0),0)</f>
        <v>0</v>
      </c>
      <c r="BC237" s="166">
        <f>IFERROR(IF(VALUE($F237)&lt;BD$197,(IF(VALUE($F237)&gt;BC$197-1,SUM($V43,$AI43,$AV43,$AW43:BC43),BC43)),0),0)</f>
        <v>0</v>
      </c>
      <c r="BD237" s="166">
        <f>IFERROR(IF(VALUE($F237)&lt;BE$197,(IF(VALUE($F237)&gt;BD$197-1,SUM($V43,$AI43,$AV43,$AW43:BD43),BD43)),0),0)</f>
        <v>0</v>
      </c>
      <c r="BE237" s="166">
        <f>IFERROR(IF(VALUE($F237)&lt;BF$197,(IF(VALUE($F237)&gt;BE$197-1,SUM($V43,$AI43,$AV43,$AW43:BE43),BE43)),0),0)</f>
        <v>0</v>
      </c>
      <c r="BF237" s="166">
        <f>IFERROR(IF(VALUE($F237)&lt;BG$197,(IF(VALUE($F237)&gt;BF$197-1,SUM($V43,$AI43,$AV43,$AW43:BF43),BF43)),0),0)</f>
        <v>0</v>
      </c>
      <c r="BG237" s="166">
        <f>IFERROR(IF(VALUE($F237)&lt;BH$197,(IF(VALUE($F237)&gt;BG$197-1,SUM($V43,$AI43,$AV43,$AW43:BG43),BG43)),0),0)</f>
        <v>0</v>
      </c>
      <c r="BH237" s="166">
        <f>IFERROR(IF(VALUE($F237)&lt;BI$197,(IF(VALUE($F237)&gt;BH$197-1,SUM($V43,$AI43,$AV43,$AW43:BH43),BH43)),0),0)</f>
        <v>0</v>
      </c>
      <c r="BI237" s="142">
        <f t="shared" si="125"/>
        <v>0</v>
      </c>
      <c r="BV237" s="142"/>
      <c r="CI237" s="142"/>
      <c r="CV237" s="142"/>
      <c r="DI237" s="142"/>
      <c r="DV237" s="142"/>
      <c r="EI237" s="142"/>
    </row>
    <row r="238" spans="1:139" ht="15.75" outlineLevel="1" x14ac:dyDescent="0.25">
      <c r="A238" s="2">
        <f t="shared" si="180"/>
        <v>10</v>
      </c>
      <c r="B238" s="1" t="str">
        <f t="shared" si="180"/>
        <v>PRE-09739</v>
      </c>
      <c r="C238" s="1" t="str">
        <f t="shared" si="180"/>
        <v>SPP FH - Lake Region 13443</v>
      </c>
      <c r="D238" s="2" t="str">
        <f t="shared" si="180"/>
        <v>A2777742</v>
      </c>
      <c r="E238" s="141" t="str">
        <f t="shared" si="180"/>
        <v>SPP FH - Lake Region 13443 - OCR</v>
      </c>
      <c r="F238" s="84">
        <v>44607</v>
      </c>
      <c r="G238" s="165"/>
      <c r="H238" s="165"/>
      <c r="I238" s="100"/>
      <c r="J238" s="166">
        <v>0</v>
      </c>
      <c r="K238" s="166">
        <v>0</v>
      </c>
      <c r="L238" s="166">
        <v>0</v>
      </c>
      <c r="M238" s="166">
        <v>0</v>
      </c>
      <c r="N238" s="166">
        <v>0</v>
      </c>
      <c r="O238" s="166">
        <v>0</v>
      </c>
      <c r="P238" s="166">
        <v>0</v>
      </c>
      <c r="Q238" s="166">
        <f>IF($F238&lt;R$197,(IF($F238&gt;Q$197-1,SUM($J44:Q44),Q44)),0)</f>
        <v>0</v>
      </c>
      <c r="R238" s="166">
        <f>IF($F238&lt;S$197,(IF($F238&gt;R$197-1,SUM($J44:R44),R44)),0)</f>
        <v>0</v>
      </c>
      <c r="S238" s="166">
        <f>IF($F238&lt;T$197,(IF($F238&gt;S$197-1,SUM($J44:S44),S44)),0)</f>
        <v>0</v>
      </c>
      <c r="T238" s="166">
        <f>IF($F238&lt;U$197,(IF($F238&gt;T$197-1,SUM($J44:T44),T44)),0)</f>
        <v>0</v>
      </c>
      <c r="U238" s="166">
        <f>IF($F238&lt;V$197,(IF($F238&gt;U$197-1,SUM($J44:U44),U44)),0)</f>
        <v>0</v>
      </c>
      <c r="V238" s="142">
        <f t="shared" ref="V238" si="199">SUM(J238:U238)</f>
        <v>0</v>
      </c>
      <c r="W238" s="166">
        <f>IF($F238&lt;X$197,(IF($F238&gt;W$197-1,SUM($V44,$W44:W44),W44)),0)</f>
        <v>0</v>
      </c>
      <c r="X238" s="166">
        <f>IF($F238&lt;Y$197,(IF($F238&gt;X$197-1,SUM($V44,$W44:X44),X44)),0)</f>
        <v>0</v>
      </c>
      <c r="Y238" s="166">
        <f>IF($F238&lt;Z$197,(IF($F238&gt;Y$197-1,SUM($V44,$W44:Y44),Y44)),0)</f>
        <v>0</v>
      </c>
      <c r="Z238" s="166">
        <f>IF($F238&lt;AA$197,(IF($F238&gt;Z$197-1,SUM($V44,$W44:Z44),Z44)),0)</f>
        <v>0</v>
      </c>
      <c r="AA238" s="166">
        <f>IF($F238&lt;AB$197,(IF($F238&gt;AA$197-1,SUM($V44,$W44:AA44),AA44)),0)</f>
        <v>0</v>
      </c>
      <c r="AB238" s="166">
        <f>IF($F238&lt;AC$197,(IF($F238&gt;AB$197-1,SUM($V44,$W44:AB44),AB44)),0)</f>
        <v>0</v>
      </c>
      <c r="AC238" s="166">
        <f>IF($F238&lt;AD$197,(IF($F238&gt;AC$197-1,SUM($V44,$W44:AC44),AC44)),0)</f>
        <v>0</v>
      </c>
      <c r="AD238" s="166">
        <f>IF($F238&lt;AE$197,(IF($F238&gt;AD$197-1,SUM($V44,$W44:AD44),AD44)),0)</f>
        <v>0</v>
      </c>
      <c r="AE238" s="166">
        <f>IF($F238&lt;AF$197,(IF($F238&gt;AE$197-1,SUM($V44,$W44:AE44),AE44)),0)</f>
        <v>0</v>
      </c>
      <c r="AF238" s="166">
        <f>IF($F238&lt;AG$197,(IF($F238&gt;AF$197-1,SUM($V44,$W44:AF44),AF44)),0)</f>
        <v>0</v>
      </c>
      <c r="AG238" s="166">
        <f>IF($F238&lt;AH$197,(IF($F238&gt;AG$197-1,SUM($V44,$W44:AG44),AG44)),0)</f>
        <v>0</v>
      </c>
      <c r="AH238" s="166">
        <f>IF($F238&lt;AI$197,(IF($F238&gt;AH$197-1,SUM($V44,$W44:AH44),AH44)),0)</f>
        <v>0</v>
      </c>
      <c r="AI238" s="142">
        <f t="shared" ref="AI238" si="200">SUM(W238:AH238)</f>
        <v>0</v>
      </c>
      <c r="AJ238" s="166">
        <f>IFERROR(IF(VALUE($F238)&lt;AK$197,(IF(VALUE($F238)&gt;AJ$197-1,SUM($V44,$AI44,$AJ44:AJ44),AJ44)),0),0)</f>
        <v>0</v>
      </c>
      <c r="AK238" s="166">
        <f>IFERROR(IF(VALUE($F238)&lt;AL$197,(IF(VALUE($F238)&gt;AK$197-1,SUM($V44,$AI44,$AJ44:AK44),AK44)),0),0)</f>
        <v>35837.880000000005</v>
      </c>
      <c r="AL238" s="166">
        <f>IFERROR(IF(VALUE($F238)&lt;AM$197,(IF(VALUE($F238)&gt;AL$197-1,SUM($V44,$AI44,$AJ44:AL44),AL44)),0),0)</f>
        <v>0</v>
      </c>
      <c r="AM238" s="166">
        <f>IFERROR(IF(VALUE($F238)&lt;AN$197,(IF(VALUE($F238)&gt;AM$197-1,SUM($V44,$AI44,$AJ44:AM44),AM44)),0),0)</f>
        <v>0</v>
      </c>
      <c r="AN238" s="166">
        <f>IFERROR(IF(VALUE($F238)&lt;AO$197,(IF(VALUE($F238)&gt;AN$197-1,SUM($V44,$AI44,$AJ44:AN44),AN44)),0),0)</f>
        <v>0</v>
      </c>
      <c r="AO238" s="166">
        <f>IFERROR(IF(VALUE($F238)&lt;AP$197,(IF(VALUE($F238)&gt;AO$197-1,SUM($V44,$AI44,$AJ44:AO44),AO44)),0),0)</f>
        <v>0</v>
      </c>
      <c r="AP238" s="166">
        <f>IFERROR(IF(VALUE($F238)&lt;AQ$197,(IF(VALUE($F238)&gt;AP$197-1,SUM($V44,$AI44,$AJ44:AP44),AP44)),0),0)</f>
        <v>0</v>
      </c>
      <c r="AQ238" s="166">
        <f>IFERROR(IF(VALUE($F238)&lt;AR$197,(IF(VALUE($F238)&gt;AQ$197-1,SUM($V44,$AI44,$AJ44:AQ44),AQ44)),0),0)</f>
        <v>0</v>
      </c>
      <c r="AR238" s="166">
        <f>IFERROR(IF(VALUE($F238)&lt;AS$197,(IF(VALUE($F238)&gt;AR$197-1,SUM($V44,$AI44,$AJ44:AR44),AR44)),0),0)</f>
        <v>0</v>
      </c>
      <c r="AS238" s="166">
        <f>IFERROR(IF(VALUE($F238)&lt;AT$197,(IF(VALUE($F238)&gt;AS$197-1,SUM($V44,$AI44,$AJ44:AS44),AS44)),0),0)</f>
        <v>0</v>
      </c>
      <c r="AT238" s="166">
        <f>IFERROR(IF(VALUE($F238)&lt;AU$197,(IF(VALUE($F238)&gt;AT$197-1,SUM($V44,$AI44,$AJ44:AT44),AT44)),0),0)</f>
        <v>0</v>
      </c>
      <c r="AU238" s="166">
        <f>IFERROR(IF(VALUE($F238)&lt;AV$197,(IF(VALUE($F238)&gt;AU$197-1,SUM($V44,$AI44,$AJ44:AU44),AU44)),0),0)</f>
        <v>0</v>
      </c>
      <c r="AV238" s="142">
        <f t="shared" ref="AV238" si="201">SUM(AJ238:AU238)</f>
        <v>35837.880000000005</v>
      </c>
      <c r="AW238" s="166">
        <f>IFERROR(IF(VALUE($F238)&lt;AX$197,(IF(VALUE($F238)&gt;AW$197-1,SUM($V44,$AI44,$AV44,$AW44:AW44),AW44)),0),0)</f>
        <v>0</v>
      </c>
      <c r="AX238" s="166">
        <f>IFERROR(IF(VALUE($F238)&lt;AY$197,(IF(VALUE($F238)&gt;AX$197-1,SUM($V44,$AI44,$AV44,$AW44:AX44),AX44)),0),0)</f>
        <v>0</v>
      </c>
      <c r="AY238" s="166">
        <f>IFERROR(IF(VALUE($F238)&lt;AZ$197,(IF(VALUE($F238)&gt;AY$197-1,SUM($V44,$AI44,$AV44,$AW44:AY44),AY44)),0),0)</f>
        <v>0</v>
      </c>
      <c r="AZ238" s="166">
        <f>IFERROR(IF(VALUE($F238)&lt;BA$197,(IF(VALUE($F238)&gt;AZ$197-1,SUM($V44,$AI44,$AV44,$AW44:AZ44),AZ44)),0),0)</f>
        <v>0</v>
      </c>
      <c r="BA238" s="166">
        <f>IFERROR(IF(VALUE($F238)&lt;BB$197,(IF(VALUE($F238)&gt;BA$197-1,SUM($V44,$AI44,$AV44,$AW44:BA44),BA44)),0),0)</f>
        <v>0</v>
      </c>
      <c r="BB238" s="166">
        <f>IFERROR(IF(VALUE($F238)&lt;BC$197,(IF(VALUE($F238)&gt;BB$197-1,SUM($V44,$AI44,$AV44,$AW44:BB44),BB44)),0),0)</f>
        <v>0</v>
      </c>
      <c r="BC238" s="166">
        <f>IFERROR(IF(VALUE($F238)&lt;BD$197,(IF(VALUE($F238)&gt;BC$197-1,SUM($V44,$AI44,$AV44,$AW44:BC44),BC44)),0),0)</f>
        <v>0</v>
      </c>
      <c r="BD238" s="166">
        <f>IFERROR(IF(VALUE($F238)&lt;BE$197,(IF(VALUE($F238)&gt;BD$197-1,SUM($V44,$AI44,$AV44,$AW44:BD44),BD44)),0),0)</f>
        <v>0</v>
      </c>
      <c r="BE238" s="166">
        <f>IFERROR(IF(VALUE($F238)&lt;BF$197,(IF(VALUE($F238)&gt;BE$197-1,SUM($V44,$AI44,$AV44,$AW44:BE44),BE44)),0),0)</f>
        <v>0</v>
      </c>
      <c r="BF238" s="166">
        <f>IFERROR(IF(VALUE($F238)&lt;BG$197,(IF(VALUE($F238)&gt;BF$197-1,SUM($V44,$AI44,$AV44,$AW44:BF44),BF44)),0),0)</f>
        <v>0</v>
      </c>
      <c r="BG238" s="166">
        <f>IFERROR(IF(VALUE($F238)&lt;BH$197,(IF(VALUE($F238)&gt;BG$197-1,SUM($V44,$AI44,$AV44,$AW44:BG44),BG44)),0),0)</f>
        <v>0</v>
      </c>
      <c r="BH238" s="166">
        <f>IFERROR(IF(VALUE($F238)&lt;BI$197,(IF(VALUE($F238)&gt;BH$197-1,SUM($V44,$AI44,$AV44,$AW44:BH44),BH44)),0),0)</f>
        <v>0</v>
      </c>
      <c r="BI238" s="142">
        <f t="shared" si="125"/>
        <v>0</v>
      </c>
      <c r="BV238" s="142"/>
      <c r="CI238" s="142"/>
      <c r="CV238" s="142"/>
      <c r="DI238" s="142"/>
      <c r="DV238" s="142"/>
      <c r="EI238" s="142"/>
    </row>
    <row r="239" spans="1:139" ht="15.75" outlineLevel="1" x14ac:dyDescent="0.25">
      <c r="A239" s="2">
        <f t="shared" ref="A239:E248" si="202">A45</f>
        <v>10</v>
      </c>
      <c r="B239" s="1" t="str">
        <f t="shared" si="202"/>
        <v>PRE-09739</v>
      </c>
      <c r="C239" s="1" t="str">
        <f t="shared" si="202"/>
        <v>SPP FH - Lake Region 13443</v>
      </c>
      <c r="D239" s="2" t="str">
        <f t="shared" si="202"/>
        <v>PRE-09739.3</v>
      </c>
      <c r="E239" s="141" t="str">
        <f t="shared" si="202"/>
        <v>SPP FH - Lake Region 13443 - Trans</v>
      </c>
      <c r="F239" s="84">
        <v>44561</v>
      </c>
      <c r="G239" s="165"/>
      <c r="H239" s="165"/>
      <c r="I239" s="100"/>
      <c r="J239" s="166">
        <v>0</v>
      </c>
      <c r="K239" s="166">
        <v>0</v>
      </c>
      <c r="L239" s="166">
        <v>0</v>
      </c>
      <c r="M239" s="166">
        <v>0</v>
      </c>
      <c r="N239" s="166">
        <v>0</v>
      </c>
      <c r="O239" s="166">
        <v>0</v>
      </c>
      <c r="P239" s="166">
        <v>0</v>
      </c>
      <c r="Q239" s="166">
        <f>IF($F239&lt;R$197,(IF($F239&gt;Q$197-1,SUM($J45:Q45),Q45)),0)</f>
        <v>0</v>
      </c>
      <c r="R239" s="166">
        <f>IF($F239&lt;S$197,(IF($F239&gt;R$197-1,SUM($J45:R45),R45)),0)</f>
        <v>0</v>
      </c>
      <c r="S239" s="166">
        <f>IF($F239&lt;T$197,(IF($F239&gt;S$197-1,SUM($J45:S45),S45)),0)</f>
        <v>0</v>
      </c>
      <c r="T239" s="166">
        <f>IF($F239&lt;U$197,(IF($F239&gt;T$197-1,SUM($J45:T45),T45)),0)</f>
        <v>0</v>
      </c>
      <c r="U239" s="166">
        <f>IF($F239&lt;V$197,(IF($F239&gt;U$197-1,SUM($J45:U45),U45)),0)</f>
        <v>0</v>
      </c>
      <c r="V239" s="142">
        <f t="shared" ref="V239" si="203">SUM(J239:U239)</f>
        <v>0</v>
      </c>
      <c r="W239" s="166">
        <f>IF($F239&lt;X$197,(IF($F239&gt;W$197-1,SUM($V45,$W45:W45),W45)),0)</f>
        <v>0</v>
      </c>
      <c r="X239" s="166">
        <f>IF($F239&lt;Y$197,(IF($F239&gt;X$197-1,SUM($V45,$W45:X45),X45)),0)</f>
        <v>0</v>
      </c>
      <c r="Y239" s="166">
        <f>IF($F239&lt;Z$197,(IF($F239&gt;Y$197-1,SUM($V45,$W45:Y45),Y45)),0)</f>
        <v>0</v>
      </c>
      <c r="Z239" s="166">
        <f>IF($F239&lt;AA$197,(IF($F239&gt;Z$197-1,SUM($V45,$W45:Z45),Z45)),0)</f>
        <v>0</v>
      </c>
      <c r="AA239" s="166">
        <f>IF($F239&lt;AB$197,(IF($F239&gt;AA$197-1,SUM($V45,$W45:AA45),AA45)),0)</f>
        <v>0</v>
      </c>
      <c r="AB239" s="166">
        <f>IF($F239&lt;AC$197,(IF($F239&gt;AB$197-1,SUM($V45,$W45:AB45),AB45)),0)</f>
        <v>0</v>
      </c>
      <c r="AC239" s="166">
        <f>IF($F239&lt;AD$197,(IF($F239&gt;AC$197-1,SUM($V45,$W45:AC45),AC45)),0)</f>
        <v>0</v>
      </c>
      <c r="AD239" s="166">
        <f>IF($F239&lt;AE$197,(IF($F239&gt;AD$197-1,SUM($V45,$W45:AD45),AD45)),0)</f>
        <v>0</v>
      </c>
      <c r="AE239" s="166">
        <f>IF($F239&lt;AF$197,(IF($F239&gt;AE$197-1,SUM($V45,$W45:AE45),AE45)),0)</f>
        <v>0</v>
      </c>
      <c r="AF239" s="166">
        <f>IF($F239&lt;AG$197,(IF($F239&gt;AF$197-1,SUM($V45,$W45:AF45),AF45)),0)</f>
        <v>0</v>
      </c>
      <c r="AG239" s="166">
        <f>IF($F239&lt;AH$197,(IF($F239&gt;AG$197-1,SUM($V45,$W45:AG45),AG45)),0)</f>
        <v>0</v>
      </c>
      <c r="AH239" s="166">
        <f>IF($F239&lt;AI$197,(IF($F239&gt;AH$197-1,SUM($V45,$W45:AH45),AH45)),0)</f>
        <v>215810.32</v>
      </c>
      <c r="AI239" s="142">
        <f t="shared" ref="AI239" si="204">SUM(W239:AH239)</f>
        <v>215810.32</v>
      </c>
      <c r="AJ239" s="166">
        <f>IFERROR(IF(VALUE($F239)&lt;AK$197,(IF(VALUE($F239)&gt;AJ$197-1,SUM($V45,$AI45,$AJ45:AJ45),AJ45)),0),0)</f>
        <v>0</v>
      </c>
      <c r="AK239" s="166">
        <f>IFERROR(IF(VALUE($F239)&lt;AL$197,(IF(VALUE($F239)&gt;AK$197-1,SUM($V45,$AI45,$AJ45:AK45),AK45)),0),0)</f>
        <v>0</v>
      </c>
      <c r="AL239" s="166">
        <f>IFERROR(IF(VALUE($F239)&lt;AM$197,(IF(VALUE($F239)&gt;AL$197-1,SUM($V45,$AI45,$AJ45:AL45),AL45)),0),0)</f>
        <v>0</v>
      </c>
      <c r="AM239" s="166">
        <f>IFERROR(IF(VALUE($F239)&lt;AN$197,(IF(VALUE($F239)&gt;AM$197-1,SUM($V45,$AI45,$AJ45:AM45),AM45)),0),0)</f>
        <v>0</v>
      </c>
      <c r="AN239" s="166">
        <f>IFERROR(IF(VALUE($F239)&lt;AO$197,(IF(VALUE($F239)&gt;AN$197-1,SUM($V45,$AI45,$AJ45:AN45),AN45)),0),0)</f>
        <v>0</v>
      </c>
      <c r="AO239" s="166">
        <f>IFERROR(IF(VALUE($F239)&lt;AP$197,(IF(VALUE($F239)&gt;AO$197-1,SUM($V45,$AI45,$AJ45:AO45),AO45)),0),0)</f>
        <v>0</v>
      </c>
      <c r="AP239" s="166">
        <f>IFERROR(IF(VALUE($F239)&lt;AQ$197,(IF(VALUE($F239)&gt;AP$197-1,SUM($V45,$AI45,$AJ45:AP45),AP45)),0),0)</f>
        <v>0</v>
      </c>
      <c r="AQ239" s="166">
        <f>IFERROR(IF(VALUE($F239)&lt;AR$197,(IF(VALUE($F239)&gt;AQ$197-1,SUM($V45,$AI45,$AJ45:AQ45),AQ45)),0),0)</f>
        <v>0</v>
      </c>
      <c r="AR239" s="166">
        <f>IFERROR(IF(VALUE($F239)&lt;AS$197,(IF(VALUE($F239)&gt;AR$197-1,SUM($V45,$AI45,$AJ45:AR45),AR45)),0),0)</f>
        <v>0</v>
      </c>
      <c r="AS239" s="166">
        <f>IFERROR(IF(VALUE($F239)&lt;AT$197,(IF(VALUE($F239)&gt;AS$197-1,SUM($V45,$AI45,$AJ45:AS45),AS45)),0),0)</f>
        <v>0</v>
      </c>
      <c r="AT239" s="166">
        <f>IFERROR(IF(VALUE($F239)&lt;AU$197,(IF(VALUE($F239)&gt;AT$197-1,SUM($V45,$AI45,$AJ45:AT45),AT45)),0),0)</f>
        <v>0</v>
      </c>
      <c r="AU239" s="166">
        <f>IFERROR(IF(VALUE($F239)&lt;AV$197,(IF(VALUE($F239)&gt;AU$197-1,SUM($V45,$AI45,$AJ45:AU45),AU45)),0),0)</f>
        <v>0</v>
      </c>
      <c r="AV239" s="142">
        <f t="shared" ref="AV239" si="205">SUM(AJ239:AU239)</f>
        <v>0</v>
      </c>
      <c r="AW239" s="166">
        <f>IFERROR(IF(VALUE($F239)&lt;AX$197,(IF(VALUE($F239)&gt;AW$197-1,SUM($V45,$AI45,$AV45,$AW45:AW45),AW45)),0),0)</f>
        <v>0</v>
      </c>
      <c r="AX239" s="166">
        <f>IFERROR(IF(VALUE($F239)&lt;AY$197,(IF(VALUE($F239)&gt;AX$197-1,SUM($V45,$AI45,$AV45,$AW45:AX45),AX45)),0),0)</f>
        <v>0</v>
      </c>
      <c r="AY239" s="166">
        <f>IFERROR(IF(VALUE($F239)&lt;AZ$197,(IF(VALUE($F239)&gt;AY$197-1,SUM($V45,$AI45,$AV45,$AW45:AY45),AY45)),0),0)</f>
        <v>0</v>
      </c>
      <c r="AZ239" s="166">
        <f>IFERROR(IF(VALUE($F239)&lt;BA$197,(IF(VALUE($F239)&gt;AZ$197-1,SUM($V45,$AI45,$AV45,$AW45:AZ45),AZ45)),0),0)</f>
        <v>0</v>
      </c>
      <c r="BA239" s="166">
        <f>IFERROR(IF(VALUE($F239)&lt;BB$197,(IF(VALUE($F239)&gt;BA$197-1,SUM($V45,$AI45,$AV45,$AW45:BA45),BA45)),0),0)</f>
        <v>0</v>
      </c>
      <c r="BB239" s="166">
        <f>IFERROR(IF(VALUE($F239)&lt;BC$197,(IF(VALUE($F239)&gt;BB$197-1,SUM($V45,$AI45,$AV45,$AW45:BB45),BB45)),0),0)</f>
        <v>0</v>
      </c>
      <c r="BC239" s="166">
        <f>IFERROR(IF(VALUE($F239)&lt;BD$197,(IF(VALUE($F239)&gt;BC$197-1,SUM($V45,$AI45,$AV45,$AW45:BC45),BC45)),0),0)</f>
        <v>0</v>
      </c>
      <c r="BD239" s="166">
        <f>IFERROR(IF(VALUE($F239)&lt;BE$197,(IF(VALUE($F239)&gt;BD$197-1,SUM($V45,$AI45,$AV45,$AW45:BD45),BD45)),0),0)</f>
        <v>0</v>
      </c>
      <c r="BE239" s="166">
        <f>IFERROR(IF(VALUE($F239)&lt;BF$197,(IF(VALUE($F239)&gt;BE$197-1,SUM($V45,$AI45,$AV45,$AW45:BE45),BE45)),0),0)</f>
        <v>0</v>
      </c>
      <c r="BF239" s="166">
        <f>IFERROR(IF(VALUE($F239)&lt;BG$197,(IF(VALUE($F239)&gt;BF$197-1,SUM($V45,$AI45,$AV45,$AW45:BF45),BF45)),0),0)</f>
        <v>0</v>
      </c>
      <c r="BG239" s="166">
        <f>IFERROR(IF(VALUE($F239)&lt;BH$197,(IF(VALUE($F239)&gt;BG$197-1,SUM($V45,$AI45,$AV45,$AW45:BG45),BG45)),0),0)</f>
        <v>0</v>
      </c>
      <c r="BH239" s="166">
        <f>IFERROR(IF(VALUE($F239)&lt;BI$197,(IF(VALUE($F239)&gt;BH$197-1,SUM($V45,$AI45,$AV45,$AW45:BH45),BH45)),0),0)</f>
        <v>0</v>
      </c>
      <c r="BI239" s="142">
        <f t="shared" si="125"/>
        <v>0</v>
      </c>
      <c r="BV239" s="142"/>
      <c r="CI239" s="142"/>
      <c r="CV239" s="142"/>
      <c r="DI239" s="142"/>
      <c r="DV239" s="142"/>
      <c r="EI239" s="142"/>
    </row>
    <row r="240" spans="1:139" ht="15.75" outlineLevel="1" x14ac:dyDescent="0.25">
      <c r="A240" s="2">
        <f t="shared" si="202"/>
        <v>10</v>
      </c>
      <c r="B240" s="1" t="str">
        <f t="shared" si="202"/>
        <v>PRE-09739</v>
      </c>
      <c r="C240" s="1" t="str">
        <f t="shared" si="202"/>
        <v>SPP FH - Lake Region 13443</v>
      </c>
      <c r="D240" s="2" t="str">
        <f t="shared" si="202"/>
        <v>A2789168</v>
      </c>
      <c r="E240" s="141" t="str">
        <f t="shared" si="202"/>
        <v>CYPRESS GARDENS MOS 9070</v>
      </c>
      <c r="F240" s="84">
        <v>44607</v>
      </c>
      <c r="G240" s="165"/>
      <c r="H240" s="165"/>
      <c r="I240" s="100"/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f>IF($F240&lt;R$197,(IF($F240&gt;Q$197-1,SUM($J46:Q46),Q46)),0)</f>
        <v>0</v>
      </c>
      <c r="R240" s="166">
        <f>IF($F240&lt;S$197,(IF($F240&gt;R$197-1,SUM($J46:R46),R46)),0)</f>
        <v>0</v>
      </c>
      <c r="S240" s="166">
        <f>IF($F240&lt;T$197,(IF($F240&gt;S$197-1,SUM($J46:S46),S46)),0)</f>
        <v>0</v>
      </c>
      <c r="T240" s="166">
        <f>IF($F240&lt;U$197,(IF($F240&gt;T$197-1,SUM($J46:T46),T46)),0)</f>
        <v>0</v>
      </c>
      <c r="U240" s="166">
        <f>IF($F240&lt;V$197,(IF($F240&gt;U$197-1,SUM($J46:U46),U46)),0)</f>
        <v>0</v>
      </c>
      <c r="V240" s="142">
        <f t="shared" ref="V240" si="206">SUM(J240:U240)</f>
        <v>0</v>
      </c>
      <c r="W240" s="166">
        <f>IF($F240&lt;X$197,(IF($F240&gt;W$197-1,SUM($V46,$W46:W46),W46)),0)</f>
        <v>0</v>
      </c>
      <c r="X240" s="166">
        <f>IF($F240&lt;Y$197,(IF($F240&gt;X$197-1,SUM($V46,$W46:X46),X46)),0)</f>
        <v>0</v>
      </c>
      <c r="Y240" s="166">
        <f>IF($F240&lt;Z$197,(IF($F240&gt;Y$197-1,SUM($V46,$W46:Y46),Y46)),0)</f>
        <v>0</v>
      </c>
      <c r="Z240" s="166">
        <f>IF($F240&lt;AA$197,(IF($F240&gt;Z$197-1,SUM($V46,$W46:Z46),Z46)),0)</f>
        <v>0</v>
      </c>
      <c r="AA240" s="166">
        <f>IF($F240&lt;AB$197,(IF($F240&gt;AA$197-1,SUM($V46,$W46:AA46),AA46)),0)</f>
        <v>0</v>
      </c>
      <c r="AB240" s="166">
        <f>IF($F240&lt;AC$197,(IF($F240&gt;AB$197-1,SUM($V46,$W46:AB46),AB46)),0)</f>
        <v>0</v>
      </c>
      <c r="AC240" s="166">
        <f>IF($F240&lt;AD$197,(IF($F240&gt;AC$197-1,SUM($V46,$W46:AC46),AC46)),0)</f>
        <v>0</v>
      </c>
      <c r="AD240" s="166">
        <f>IF($F240&lt;AE$197,(IF($F240&gt;AD$197-1,SUM($V46,$W46:AD46),AD46)),0)</f>
        <v>0</v>
      </c>
      <c r="AE240" s="166">
        <f>IF($F240&lt;AF$197,(IF($F240&gt;AE$197-1,SUM($V46,$W46:AE46),AE46)),0)</f>
        <v>0</v>
      </c>
      <c r="AF240" s="166">
        <f>IF($F240&lt;AG$197,(IF($F240&gt;AF$197-1,SUM($V46,$W46:AF46),AF46)),0)</f>
        <v>0</v>
      </c>
      <c r="AG240" s="166">
        <f>IF($F240&lt;AH$197,(IF($F240&gt;AG$197-1,SUM($V46,$W46:AG46),AG46)),0)</f>
        <v>0</v>
      </c>
      <c r="AH240" s="166">
        <f>IF($F240&lt;AI$197,(IF($F240&gt;AH$197-1,SUM($V46,$W46:AH46),AH46)),0)</f>
        <v>0</v>
      </c>
      <c r="AI240" s="142">
        <f t="shared" ref="AI240:AI241" si="207">SUM(W240:AH240)</f>
        <v>0</v>
      </c>
      <c r="AJ240" s="166">
        <f>IFERROR(IF(VALUE($F240)&lt;AK$197,(IF(VALUE($F240)&gt;AJ$197-1,SUM($V46,$AI46,$AJ46:AJ46),AJ46)),0),0)</f>
        <v>0</v>
      </c>
      <c r="AK240" s="166">
        <f>IFERROR(IF(VALUE($F240)&lt;AL$197,(IF(VALUE($F240)&gt;AK$197-1,SUM($V46,$AI46,$AJ46:AK46),AK46)),0),0)</f>
        <v>2765.88</v>
      </c>
      <c r="AL240" s="166">
        <f>IFERROR(IF(VALUE($F240)&lt;AM$197,(IF(VALUE($F240)&gt;AL$197-1,SUM($V46,$AI46,$AJ46:AL46),AL46)),0),0)</f>
        <v>0</v>
      </c>
      <c r="AM240" s="166">
        <f>IFERROR(IF(VALUE($F240)&lt;AN$197,(IF(VALUE($F240)&gt;AM$197-1,SUM($V46,$AI46,$AJ46:AM46),AM46)),0),0)</f>
        <v>0</v>
      </c>
      <c r="AN240" s="166">
        <f>IFERROR(IF(VALUE($F240)&lt;AO$197,(IF(VALUE($F240)&gt;AN$197-1,SUM($V46,$AI46,$AJ46:AN46),AN46)),0),0)</f>
        <v>0</v>
      </c>
      <c r="AO240" s="166">
        <f>IFERROR(IF(VALUE($F240)&lt;AP$197,(IF(VALUE($F240)&gt;AO$197-1,SUM($V46,$AI46,$AJ46:AO46),AO46)),0),0)</f>
        <v>0</v>
      </c>
      <c r="AP240" s="166">
        <f>IFERROR(IF(VALUE($F240)&lt;AQ$197,(IF(VALUE($F240)&gt;AP$197-1,SUM($V46,$AI46,$AJ46:AP46),AP46)),0),0)</f>
        <v>0</v>
      </c>
      <c r="AQ240" s="166">
        <f>IFERROR(IF(VALUE($F240)&lt;AR$197,(IF(VALUE($F240)&gt;AQ$197-1,SUM($V46,$AI46,$AJ46:AQ46),AQ46)),0),0)</f>
        <v>0</v>
      </c>
      <c r="AR240" s="166">
        <f>IFERROR(IF(VALUE($F240)&lt;AS$197,(IF(VALUE($F240)&gt;AR$197-1,SUM($V46,$AI46,$AJ46:AR46),AR46)),0),0)</f>
        <v>0</v>
      </c>
      <c r="AS240" s="166">
        <f>IFERROR(IF(VALUE($F240)&lt;AT$197,(IF(VALUE($F240)&gt;AS$197-1,SUM($V46,$AI46,$AJ46:AS46),AS46)),0),0)</f>
        <v>0</v>
      </c>
      <c r="AT240" s="166">
        <f>IFERROR(IF(VALUE($F240)&lt;AU$197,(IF(VALUE($F240)&gt;AT$197-1,SUM($V46,$AI46,$AJ46:AT46),AT46)),0),0)</f>
        <v>0</v>
      </c>
      <c r="AU240" s="166">
        <f>IFERROR(IF(VALUE($F240)&lt;AV$197,(IF(VALUE($F240)&gt;AU$197-1,SUM($V46,$AI46,$AJ46:AU46),AU46)),0),0)</f>
        <v>0</v>
      </c>
      <c r="AV240" s="142">
        <f t="shared" ref="AV240:AV241" si="208">SUM(AJ240:AU240)</f>
        <v>2765.88</v>
      </c>
      <c r="AW240" s="166">
        <f>IFERROR(IF(VALUE($F240)&lt;AX$197,(IF(VALUE($F240)&gt;AW$197-1,SUM($V46,$AI46,$AV46,$AW46:AW46),AW46)),0),0)</f>
        <v>0</v>
      </c>
      <c r="AX240" s="166">
        <f>IFERROR(IF(VALUE($F240)&lt;AY$197,(IF(VALUE($F240)&gt;AX$197-1,SUM($V46,$AI46,$AV46,$AW46:AX46),AX46)),0),0)</f>
        <v>0</v>
      </c>
      <c r="AY240" s="166">
        <f>IFERROR(IF(VALUE($F240)&lt;AZ$197,(IF(VALUE($F240)&gt;AY$197-1,SUM($V46,$AI46,$AV46,$AW46:AY46),AY46)),0),0)</f>
        <v>0</v>
      </c>
      <c r="AZ240" s="166">
        <f>IFERROR(IF(VALUE($F240)&lt;BA$197,(IF(VALUE($F240)&gt;AZ$197-1,SUM($V46,$AI46,$AV46,$AW46:AZ46),AZ46)),0),0)</f>
        <v>0</v>
      </c>
      <c r="BA240" s="166">
        <f>IFERROR(IF(VALUE($F240)&lt;BB$197,(IF(VALUE($F240)&gt;BA$197-1,SUM($V46,$AI46,$AV46,$AW46:BA46),BA46)),0),0)</f>
        <v>0</v>
      </c>
      <c r="BB240" s="166">
        <f>IFERROR(IF(VALUE($F240)&lt;BC$197,(IF(VALUE($F240)&gt;BB$197-1,SUM($V46,$AI46,$AV46,$AW46:BB46),BB46)),0),0)</f>
        <v>0</v>
      </c>
      <c r="BC240" s="166">
        <f>IFERROR(IF(VALUE($F240)&lt;BD$197,(IF(VALUE($F240)&gt;BC$197-1,SUM($V46,$AI46,$AV46,$AW46:BC46),BC46)),0),0)</f>
        <v>0</v>
      </c>
      <c r="BD240" s="166">
        <f>IFERROR(IF(VALUE($F240)&lt;BE$197,(IF(VALUE($F240)&gt;BD$197-1,SUM($V46,$AI46,$AV46,$AW46:BD46),BD46)),0),0)</f>
        <v>0</v>
      </c>
      <c r="BE240" s="166">
        <f>IFERROR(IF(VALUE($F240)&lt;BF$197,(IF(VALUE($F240)&gt;BE$197-1,SUM($V46,$AI46,$AV46,$AW46:BE46),BE46)),0),0)</f>
        <v>0</v>
      </c>
      <c r="BF240" s="166">
        <f>IFERROR(IF(VALUE($F240)&lt;BG$197,(IF(VALUE($F240)&gt;BF$197-1,SUM($V46,$AI46,$AV46,$AW46:BF46),BF46)),0),0)</f>
        <v>0</v>
      </c>
      <c r="BG240" s="166">
        <f>IFERROR(IF(VALUE($F240)&lt;BH$197,(IF(VALUE($F240)&gt;BG$197-1,SUM($V46,$AI46,$AV46,$AW46:BG46),BG46)),0),0)</f>
        <v>0</v>
      </c>
      <c r="BH240" s="166">
        <f>IFERROR(IF(VALUE($F240)&lt;BI$197,(IF(VALUE($F240)&gt;BH$197-1,SUM($V46,$AI46,$AV46,$AW46:BH46),BH46)),0),0)</f>
        <v>0</v>
      </c>
      <c r="BI240" s="142">
        <f t="shared" si="125"/>
        <v>0</v>
      </c>
      <c r="BV240" s="142"/>
      <c r="CI240" s="142"/>
      <c r="CV240" s="142"/>
      <c r="DI240" s="142"/>
      <c r="DV240" s="142"/>
      <c r="EI240" s="142"/>
    </row>
    <row r="241" spans="1:139" ht="15.75" outlineLevel="1" x14ac:dyDescent="0.25">
      <c r="A241" s="2">
        <f t="shared" si="202"/>
        <v>10</v>
      </c>
      <c r="B241" s="1" t="str">
        <f t="shared" si="202"/>
        <v>PRE-09739</v>
      </c>
      <c r="C241" s="1" t="str">
        <f t="shared" si="202"/>
        <v>SPP FH - Lake Region 13443</v>
      </c>
      <c r="D241" s="2" t="str">
        <f t="shared" si="202"/>
        <v>A2803124</v>
      </c>
      <c r="E241" s="141" t="str">
        <f t="shared" si="202"/>
        <v>Cypress Gardens - New TX and protec</v>
      </c>
      <c r="F241" s="84">
        <v>44607</v>
      </c>
      <c r="G241" s="165"/>
      <c r="H241" s="165"/>
      <c r="I241" s="100"/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f>IF($F241&lt;R$197,(IF($F241&gt;Q$197-1,SUM($J47:Q47),Q47)),0)</f>
        <v>0</v>
      </c>
      <c r="R241" s="166">
        <f>IF($F241&lt;S$197,(IF($F241&gt;R$197-1,SUM($J47:R47),R47)),0)</f>
        <v>0</v>
      </c>
      <c r="S241" s="166">
        <f>IF($F241&lt;T$197,(IF($F241&gt;S$197-1,SUM($J47:S47),S47)),0)</f>
        <v>0</v>
      </c>
      <c r="T241" s="166">
        <f>IF($F241&lt;U$197,(IF($F241&gt;T$197-1,SUM($J47:T47),T47)),0)</f>
        <v>0</v>
      </c>
      <c r="U241" s="166">
        <f>IF($F241&lt;V$197,(IF($F241&gt;U$197-1,SUM($J47:U47),U47)),0)</f>
        <v>0</v>
      </c>
      <c r="V241" s="142">
        <f t="shared" ref="V241" si="209">SUM(J241:U241)</f>
        <v>0</v>
      </c>
      <c r="W241" s="166">
        <f>IF($F241&lt;X$197,(IF($F241&gt;W$197-1,SUM($V47,$W47:W47),W47)),0)</f>
        <v>0</v>
      </c>
      <c r="X241" s="166">
        <f>IF($F241&lt;Y$197,(IF($F241&gt;X$197-1,SUM($V47,$W47:X47),X47)),0)</f>
        <v>0</v>
      </c>
      <c r="Y241" s="166">
        <f>IF($F241&lt;Z$197,(IF($F241&gt;Y$197-1,SUM($V47,$W47:Y47),Y47)),0)</f>
        <v>0</v>
      </c>
      <c r="Z241" s="166">
        <f>IF($F241&lt;AA$197,(IF($F241&gt;Z$197-1,SUM($V47,$W47:Z47),Z47)),0)</f>
        <v>0</v>
      </c>
      <c r="AA241" s="166">
        <f>IF($F241&lt;AB$197,(IF($F241&gt;AA$197-1,SUM($V47,$W47:AA47),AA47)),0)</f>
        <v>0</v>
      </c>
      <c r="AB241" s="166">
        <f>IF($F241&lt;AC$197,(IF($F241&gt;AB$197-1,SUM($V47,$W47:AB47),AB47)),0)</f>
        <v>0</v>
      </c>
      <c r="AC241" s="166">
        <f>IF($F241&lt;AD$197,(IF($F241&gt;AC$197-1,SUM($V47,$W47:AC47),AC47)),0)</f>
        <v>0</v>
      </c>
      <c r="AD241" s="166">
        <f>IF($F241&lt;AE$197,(IF($F241&gt;AD$197-1,SUM($V47,$W47:AD47),AD47)),0)</f>
        <v>0</v>
      </c>
      <c r="AE241" s="166">
        <f>IF($F241&lt;AF$197,(IF($F241&gt;AE$197-1,SUM($V47,$W47:AE47),AE47)),0)</f>
        <v>0</v>
      </c>
      <c r="AF241" s="166">
        <f>IF($F241&lt;AG$197,(IF($F241&gt;AF$197-1,SUM($V47,$W47:AF47),AF47)),0)</f>
        <v>0</v>
      </c>
      <c r="AG241" s="166">
        <f>IF($F241&lt;AH$197,(IF($F241&gt;AG$197-1,SUM($V47,$W47:AG47),AG47)),0)</f>
        <v>0</v>
      </c>
      <c r="AH241" s="166">
        <f>IF($F241&lt;AI$197,(IF($F241&gt;AH$197-1,SUM($V47,$W47:AH47),AH47)),0)</f>
        <v>0</v>
      </c>
      <c r="AI241" s="142">
        <f t="shared" si="207"/>
        <v>0</v>
      </c>
      <c r="AJ241" s="166">
        <f>IFERROR(IF(VALUE($F241)&lt;AK$197,(IF(VALUE($F241)&gt;AJ$197-1,SUM($V47,$AI47,$AJ47:AJ47),AJ47)),0),0)</f>
        <v>0</v>
      </c>
      <c r="AK241" s="166">
        <f>IFERROR(IF(VALUE($F241)&lt;AL$197,(IF(VALUE($F241)&gt;AK$197-1,SUM($V47,$AI47,$AJ47:AK47),AK47)),0),0)</f>
        <v>33127.660000000003</v>
      </c>
      <c r="AL241" s="166">
        <f>IFERROR(IF(VALUE($F241)&lt;AM$197,(IF(VALUE($F241)&gt;AL$197-1,SUM($V47,$AI47,$AJ47:AL47),AL47)),0),0)</f>
        <v>0</v>
      </c>
      <c r="AM241" s="166">
        <f>IFERROR(IF(VALUE($F241)&lt;AN$197,(IF(VALUE($F241)&gt;AM$197-1,SUM($V47,$AI47,$AJ47:AM47),AM47)),0),0)</f>
        <v>0</v>
      </c>
      <c r="AN241" s="166">
        <f>IFERROR(IF(VALUE($F241)&lt;AO$197,(IF(VALUE($F241)&gt;AN$197-1,SUM($V47,$AI47,$AJ47:AN47),AN47)),0),0)</f>
        <v>0</v>
      </c>
      <c r="AO241" s="166">
        <f>IFERROR(IF(VALUE($F241)&lt;AP$197,(IF(VALUE($F241)&gt;AO$197-1,SUM($V47,$AI47,$AJ47:AO47),AO47)),0),0)</f>
        <v>0</v>
      </c>
      <c r="AP241" s="166">
        <f>IFERROR(IF(VALUE($F241)&lt;AQ$197,(IF(VALUE($F241)&gt;AP$197-1,SUM($V47,$AI47,$AJ47:AP47),AP47)),0),0)</f>
        <v>0</v>
      </c>
      <c r="AQ241" s="166">
        <f>IFERROR(IF(VALUE($F241)&lt;AR$197,(IF(VALUE($F241)&gt;AQ$197-1,SUM($V47,$AI47,$AJ47:AQ47),AQ47)),0),0)</f>
        <v>0</v>
      </c>
      <c r="AR241" s="166">
        <f>IFERROR(IF(VALUE($F241)&lt;AS$197,(IF(VALUE($F241)&gt;AR$197-1,SUM($V47,$AI47,$AJ47:AR47),AR47)),0),0)</f>
        <v>0</v>
      </c>
      <c r="AS241" s="166">
        <f>IFERROR(IF(VALUE($F241)&lt;AT$197,(IF(VALUE($F241)&gt;AS$197-1,SUM($V47,$AI47,$AJ47:AS47),AS47)),0),0)</f>
        <v>0</v>
      </c>
      <c r="AT241" s="166">
        <f>IFERROR(IF(VALUE($F241)&lt;AU$197,(IF(VALUE($F241)&gt;AT$197-1,SUM($V47,$AI47,$AJ47:AT47),AT47)),0),0)</f>
        <v>0</v>
      </c>
      <c r="AU241" s="166">
        <f>IFERROR(IF(VALUE($F241)&lt;AV$197,(IF(VALUE($F241)&gt;AU$197-1,SUM($V47,$AI47,$AJ47:AU47),AU47)),0),0)</f>
        <v>0</v>
      </c>
      <c r="AV241" s="142">
        <f t="shared" si="208"/>
        <v>33127.660000000003</v>
      </c>
      <c r="AW241" s="166">
        <f>IFERROR(IF(VALUE($F241)&lt;AX$197,(IF(VALUE($F241)&gt;AW$197-1,SUM($V47,$AI47,$AV47,$AW47:AW47),AW47)),0),0)</f>
        <v>0</v>
      </c>
      <c r="AX241" s="166">
        <f>IFERROR(IF(VALUE($F241)&lt;AY$197,(IF(VALUE($F241)&gt;AX$197-1,SUM($V47,$AI47,$AV47,$AW47:AX47),AX47)),0),0)</f>
        <v>0</v>
      </c>
      <c r="AY241" s="166">
        <f>IFERROR(IF(VALUE($F241)&lt;AZ$197,(IF(VALUE($F241)&gt;AY$197-1,SUM($V47,$AI47,$AV47,$AW47:AY47),AY47)),0),0)</f>
        <v>0</v>
      </c>
      <c r="AZ241" s="166">
        <f>IFERROR(IF(VALUE($F241)&lt;BA$197,(IF(VALUE($F241)&gt;AZ$197-1,SUM($V47,$AI47,$AV47,$AW47:AZ47),AZ47)),0),0)</f>
        <v>0</v>
      </c>
      <c r="BA241" s="166">
        <f>IFERROR(IF(VALUE($F241)&lt;BB$197,(IF(VALUE($F241)&gt;BA$197-1,SUM($V47,$AI47,$AV47,$AW47:BA47),BA47)),0),0)</f>
        <v>0</v>
      </c>
      <c r="BB241" s="166">
        <f>IFERROR(IF(VALUE($F241)&lt;BC$197,(IF(VALUE($F241)&gt;BB$197-1,SUM($V47,$AI47,$AV47,$AW47:BB47),BB47)),0),0)</f>
        <v>0</v>
      </c>
      <c r="BC241" s="166">
        <f>IFERROR(IF(VALUE($F241)&lt;BD$197,(IF(VALUE($F241)&gt;BC$197-1,SUM($V47,$AI47,$AV47,$AW47:BC47),BC47)),0),0)</f>
        <v>0</v>
      </c>
      <c r="BD241" s="166">
        <f>IFERROR(IF(VALUE($F241)&lt;BE$197,(IF(VALUE($F241)&gt;BD$197-1,SUM($V47,$AI47,$AV47,$AW47:BD47),BD47)),0),0)</f>
        <v>0</v>
      </c>
      <c r="BE241" s="166">
        <f>IFERROR(IF(VALUE($F241)&lt;BF$197,(IF(VALUE($F241)&gt;BE$197-1,SUM($V47,$AI47,$AV47,$AW47:BE47),BE47)),0),0)</f>
        <v>0</v>
      </c>
      <c r="BF241" s="166">
        <f>IFERROR(IF(VALUE($F241)&lt;BG$197,(IF(VALUE($F241)&gt;BF$197-1,SUM($V47,$AI47,$AV47,$AW47:BF47),BF47)),0),0)</f>
        <v>0</v>
      </c>
      <c r="BG241" s="166">
        <f>IFERROR(IF(VALUE($F241)&lt;BH$197,(IF(VALUE($F241)&gt;BG$197-1,SUM($V47,$AI47,$AV47,$AW47:BG47),BG47)),0),0)</f>
        <v>0</v>
      </c>
      <c r="BH241" s="166">
        <f>IFERROR(IF(VALUE($F241)&lt;BI$197,(IF(VALUE($F241)&gt;BH$197-1,SUM($V47,$AI47,$AV47,$AW47:BH47),BH47)),0),0)</f>
        <v>0</v>
      </c>
      <c r="BI241" s="142"/>
      <c r="BV241" s="142"/>
      <c r="CI241" s="142"/>
      <c r="CV241" s="142"/>
      <c r="DI241" s="142"/>
      <c r="DV241" s="142"/>
      <c r="EI241" s="142"/>
    </row>
    <row r="242" spans="1:139" ht="15.75" outlineLevel="1" x14ac:dyDescent="0.25">
      <c r="A242" s="2">
        <f t="shared" si="202"/>
        <v>11</v>
      </c>
      <c r="B242" s="1" t="str">
        <f t="shared" si="202"/>
        <v>PRE-09795</v>
      </c>
      <c r="C242" s="1" t="str">
        <f t="shared" si="202"/>
        <v>SPP FH - Brandon 13227</v>
      </c>
      <c r="D242" s="2" t="str">
        <f t="shared" si="202"/>
        <v>PRE-09795.1</v>
      </c>
      <c r="E242" s="141" t="str">
        <f t="shared" si="202"/>
        <v>SPP FH - Brandon 13227 - OH Feeder</v>
      </c>
      <c r="F242" s="84" t="s">
        <v>552</v>
      </c>
      <c r="G242" s="165"/>
      <c r="H242" s="165"/>
      <c r="I242" s="100"/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f>IF($F242&lt;R$197,(IF($F242&gt;Q$197-1,SUM($J48:Q48),Q48)),0)</f>
        <v>0</v>
      </c>
      <c r="R242" s="166">
        <f>IF($F242&lt;S$197,(IF($F242&gt;R$197-1,SUM($J48:R48),R48)),0)</f>
        <v>0</v>
      </c>
      <c r="S242" s="166">
        <f>IF($F242&lt;T$197,(IF($F242&gt;S$197-1,SUM($J48:S48),S48)),0)</f>
        <v>0</v>
      </c>
      <c r="T242" s="166">
        <f>IF($F242&lt;U$197,(IF($F242&gt;T$197-1,SUM($J48:T48),T48)),0)</f>
        <v>0</v>
      </c>
      <c r="U242" s="166">
        <f>IF($F242&lt;V$197,(IF($F242&gt;U$197-1,SUM($J48:U48),U48)),0)</f>
        <v>0</v>
      </c>
      <c r="V242" s="142">
        <f t="shared" si="145"/>
        <v>0</v>
      </c>
      <c r="W242" s="166">
        <f>IF($F242&lt;X$197,(IF($F242&gt;W$197-1,SUM($V48,$W48:W48),W48)),0)</f>
        <v>0</v>
      </c>
      <c r="X242" s="166">
        <f>IF($F242&lt;Y$197,(IF($F242&gt;X$197-1,SUM($V48,$W48:X48),X48)),0)</f>
        <v>0</v>
      </c>
      <c r="Y242" s="166">
        <f>IF($F242&lt;Z$197,(IF($F242&gt;Y$197-1,SUM($V48,$W48:Y48),Y48)),0)</f>
        <v>0</v>
      </c>
      <c r="Z242" s="166">
        <f>IF($F242&lt;AA$197,(IF($F242&gt;Z$197-1,SUM($V48,$W48:Z48),Z48)),0)</f>
        <v>0</v>
      </c>
      <c r="AA242" s="166">
        <f>IF($F242&lt;AB$197,(IF($F242&gt;AA$197-1,SUM($V48,$W48:AA48),AA48)),0)</f>
        <v>0</v>
      </c>
      <c r="AB242" s="166">
        <f>IF($F242&lt;AC$197,(IF($F242&gt;AB$197-1,SUM($V48,$W48:AB48),AB48)),0)</f>
        <v>0</v>
      </c>
      <c r="AC242" s="166">
        <f>IF($F242&lt;AD$197,(IF($F242&gt;AC$197-1,SUM($V48,$W48:AC48),AC48)),0)</f>
        <v>0</v>
      </c>
      <c r="AD242" s="166">
        <f>IF($F242&lt;AE$197,(IF($F242&gt;AD$197-1,SUM($V48,$W48:AD48),AD48)),0)</f>
        <v>0</v>
      </c>
      <c r="AE242" s="166">
        <f>IF($F242&lt;AF$197,(IF($F242&gt;AE$197-1,SUM($V48,$W48:AE48),AE48)),0)</f>
        <v>0</v>
      </c>
      <c r="AF242" s="166">
        <f>IF($F242&lt;AG$197,(IF($F242&gt;AF$197-1,SUM($V48,$W48:AF48),AF48)),0)</f>
        <v>0</v>
      </c>
      <c r="AG242" s="166">
        <f>IF($F242&lt;AH$197,(IF($F242&gt;AG$197-1,SUM($V48,$W48:AG48),AG48)),0)</f>
        <v>0</v>
      </c>
      <c r="AH242" s="166">
        <f>IF($F242&lt;AI$197,(IF($F242&gt;AH$197-1,SUM($V48,$W48:AH48),AH48)),0)</f>
        <v>0</v>
      </c>
      <c r="AI242" s="142">
        <f t="shared" si="123"/>
        <v>0</v>
      </c>
      <c r="AJ242" s="166">
        <f>IFERROR(IF(VALUE($F242)&lt;AK$197,(IF(VALUE($F242)&gt;AJ$197-1,SUM($V48,$AI48,$AJ48:AJ48),AJ48)),0),0)</f>
        <v>0</v>
      </c>
      <c r="AK242" s="166">
        <f>IFERROR(IF(VALUE($F242)&lt;AL$197,(IF(VALUE($F242)&gt;AK$197-1,SUM($V48,$AI48,$AJ48:AK48),AK48)),0),0)</f>
        <v>0</v>
      </c>
      <c r="AL242" s="166">
        <f>IFERROR(IF(VALUE($F242)&lt;AM$197,(IF(VALUE($F242)&gt;AL$197-1,SUM($V48,$AI48,$AJ48:AL48),AL48)),0),0)</f>
        <v>0</v>
      </c>
      <c r="AM242" s="166">
        <f>IFERROR(IF(VALUE($F242)&lt;AN$197,(IF(VALUE($F242)&gt;AM$197-1,SUM($V48,$AI48,$AJ48:AM48),AM48)),0),0)</f>
        <v>0</v>
      </c>
      <c r="AN242" s="166">
        <f>IFERROR(IF(VALUE($F242)&lt;AO$197,(IF(VALUE($F242)&gt;AN$197-1,SUM($V48,$AI48,$AJ48:AN48),AN48)),0),0)</f>
        <v>0</v>
      </c>
      <c r="AO242" s="166">
        <f>IFERROR(IF(VALUE($F242)&lt;AP$197,(IF(VALUE($F242)&gt;AO$197-1,SUM($V48,$AI48,$AJ48:AO48),AO48)),0),0)</f>
        <v>0</v>
      </c>
      <c r="AP242" s="166">
        <f>IFERROR(IF(VALUE($F242)&lt;AQ$197,(IF(VALUE($F242)&gt;AP$197-1,SUM($V48,$AI48,$AJ48:AP48),AP48)),0),0)</f>
        <v>0</v>
      </c>
      <c r="AQ242" s="166">
        <f>IFERROR(IF(VALUE($F242)&lt;AR$197,(IF(VALUE($F242)&gt;AQ$197-1,SUM($V48,$AI48,$AJ48:AQ48),AQ48)),0),0)</f>
        <v>0</v>
      </c>
      <c r="AR242" s="166">
        <f>IFERROR(IF(VALUE($F242)&lt;AS$197,(IF(VALUE($F242)&gt;AR$197-1,SUM($V48,$AI48,$AJ48:AR48),AR48)),0),0)</f>
        <v>0</v>
      </c>
      <c r="AS242" s="166">
        <f>IFERROR(IF(VALUE($F242)&lt;AT$197,(IF(VALUE($F242)&gt;AS$197-1,SUM($V48,$AI48,$AJ48:AS48),AS48)),0),0)</f>
        <v>0</v>
      </c>
      <c r="AT242" s="166">
        <f>IFERROR(IF(VALUE($F242)&lt;AU$197,(IF(VALUE($F242)&gt;AT$197-1,SUM($V48,$AI48,$AJ48:AT48),AT48)),0),0)</f>
        <v>0</v>
      </c>
      <c r="AU242" s="166">
        <f>IFERROR(IF(VALUE($F242)&lt;AV$197,(IF(VALUE($F242)&gt;AU$197-1,SUM($V48,$AI48,$AJ48:AU48),AU48)),0),0)</f>
        <v>0</v>
      </c>
      <c r="AV242" s="142">
        <f t="shared" si="124"/>
        <v>0</v>
      </c>
      <c r="AW242" s="166">
        <f>IFERROR(IF(VALUE($F242)&lt;AX$197,(IF(VALUE($F242)&gt;AW$197-1,SUM($V48,$AI48,$AV48,$AW48:AW48),AW48)),0),0)</f>
        <v>0</v>
      </c>
      <c r="AX242" s="166">
        <f>IFERROR(IF(VALUE($F242)&lt;AY$197,(IF(VALUE($F242)&gt;AX$197-1,SUM($V48,$AI48,$AV48,$AW48:AX48),AX48)),0),0)</f>
        <v>0</v>
      </c>
      <c r="AY242" s="166">
        <f>IFERROR(IF(VALUE($F242)&lt;AZ$197,(IF(VALUE($F242)&gt;AY$197-1,SUM($V48,$AI48,$AV48,$AW48:AY48),AY48)),0),0)</f>
        <v>0</v>
      </c>
      <c r="AZ242" s="166">
        <f>IFERROR(IF(VALUE($F242)&lt;BA$197,(IF(VALUE($F242)&gt;AZ$197-1,SUM($V48,$AI48,$AV48,$AW48:AZ48),AZ48)),0),0)</f>
        <v>0</v>
      </c>
      <c r="BA242" s="166">
        <f>IFERROR(IF(VALUE($F242)&lt;BB$197,(IF(VALUE($F242)&gt;BA$197-1,SUM($V48,$AI48,$AV48,$AW48:BA48),BA48)),0),0)</f>
        <v>0</v>
      </c>
      <c r="BB242" s="166">
        <f>IFERROR(IF(VALUE($F242)&lt;BC$197,(IF(VALUE($F242)&gt;BB$197-1,SUM($V48,$AI48,$AV48,$AW48:BB48),BB48)),0),0)</f>
        <v>0</v>
      </c>
      <c r="BC242" s="166">
        <f>IFERROR(IF(VALUE($F242)&lt;BD$197,(IF(VALUE($F242)&gt;BC$197-1,SUM($V48,$AI48,$AV48,$AW48:BC48),BC48)),0),0)</f>
        <v>0</v>
      </c>
      <c r="BD242" s="166">
        <f>IFERROR(IF(VALUE($F242)&lt;BE$197,(IF(VALUE($F242)&gt;BD$197-1,SUM($V48,$AI48,$AV48,$AW48:BD48),BD48)),0),0)</f>
        <v>0</v>
      </c>
      <c r="BE242" s="166">
        <f>IFERROR(IF(VALUE($F242)&lt;BF$197,(IF(VALUE($F242)&gt;BE$197-1,SUM($V48,$AI48,$AV48,$AW48:BE48),BE48)),0),0)</f>
        <v>0</v>
      </c>
      <c r="BF242" s="166">
        <f>IFERROR(IF(VALUE($F242)&lt;BG$197,(IF(VALUE($F242)&gt;BF$197-1,SUM($V48,$AI48,$AV48,$AW48:BF48),BF48)),0),0)</f>
        <v>0</v>
      </c>
      <c r="BG242" s="166">
        <f>IFERROR(IF(VALUE($F242)&lt;BH$197,(IF(VALUE($F242)&gt;BG$197-1,SUM($V48,$AI48,$AV48,$AW48:BG48),BG48)),0),0)</f>
        <v>0</v>
      </c>
      <c r="BH242" s="166">
        <f>IFERROR(IF(VALUE($F242)&lt;BI$197,(IF(VALUE($F242)&gt;BH$197-1,SUM($V48,$AI48,$AV48,$AW48:BH48),BH48)),0),0)</f>
        <v>1944365.6500000004</v>
      </c>
      <c r="BI242" s="142">
        <f t="shared" ref="BI242:BI281" si="210">SUM(AW242:BH242)</f>
        <v>1944365.6500000004</v>
      </c>
      <c r="BV242" s="142"/>
      <c r="CI242" s="142"/>
      <c r="CV242" s="142"/>
      <c r="DI242" s="142"/>
      <c r="DV242" s="142"/>
      <c r="EI242" s="142"/>
    </row>
    <row r="243" spans="1:139" ht="15.75" outlineLevel="1" x14ac:dyDescent="0.25">
      <c r="A243" s="2">
        <f t="shared" si="202"/>
        <v>11</v>
      </c>
      <c r="B243" s="1" t="str">
        <f t="shared" si="202"/>
        <v>PRE-09795</v>
      </c>
      <c r="C243" s="1" t="str">
        <f t="shared" si="202"/>
        <v>SPP FH - Brandon 13227</v>
      </c>
      <c r="D243" s="2" t="str">
        <f t="shared" si="202"/>
        <v>A2774884</v>
      </c>
      <c r="E243" s="141" t="str">
        <f t="shared" si="202"/>
        <v>BRANDON 13227 OCRs - 8 TAV</v>
      </c>
      <c r="F243" s="84">
        <v>44392</v>
      </c>
      <c r="G243" s="165"/>
      <c r="H243" s="165"/>
      <c r="I243" s="100"/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6">
        <f>IF($F243&lt;R$197,(IF($F243&gt;Q$197-1,SUM($J49:Q49),Q49)),0)</f>
        <v>0</v>
      </c>
      <c r="R243" s="166">
        <f>IF($F243&lt;S$197,(IF($F243&gt;R$197-1,SUM($J49:R49),R49)),0)</f>
        <v>0</v>
      </c>
      <c r="S243" s="166">
        <f>IF($F243&lt;T$197,(IF($F243&gt;S$197-1,SUM($J49:S49),S49)),0)</f>
        <v>0</v>
      </c>
      <c r="T243" s="166">
        <f>IF($F243&lt;U$197,(IF($F243&gt;T$197-1,SUM($J49:T49),T49)),0)</f>
        <v>0</v>
      </c>
      <c r="U243" s="166">
        <f>IF($F243&lt;V$197,(IF($F243&gt;U$197-1,SUM($J49:U49),U49)),0)</f>
        <v>0</v>
      </c>
      <c r="V243" s="142">
        <f t="shared" ref="V243" si="211">SUM(J243:U243)</f>
        <v>0</v>
      </c>
      <c r="W243" s="166">
        <f>IF($F243&lt;X$197,(IF($F243&gt;W$197-1,SUM($V49,$W49:W49),W49)),0)</f>
        <v>0</v>
      </c>
      <c r="X243" s="166">
        <f>IF($F243&lt;Y$197,(IF($F243&gt;X$197-1,SUM($V49,$W49:X49),X49)),0)</f>
        <v>0</v>
      </c>
      <c r="Y243" s="166">
        <f>IF($F243&lt;Z$197,(IF($F243&gt;Y$197-1,SUM($V49,$W49:Y49),Y49)),0)</f>
        <v>0</v>
      </c>
      <c r="Z243" s="166">
        <f>IF($F243&lt;AA$197,(IF($F243&gt;Z$197-1,SUM($V49,$W49:Z49),Z49)),0)</f>
        <v>0</v>
      </c>
      <c r="AA243" s="166">
        <f>IF($F243&lt;AB$197,(IF($F243&gt;AA$197-1,SUM($V49,$W49:AA49),AA49)),0)</f>
        <v>0</v>
      </c>
      <c r="AB243" s="166">
        <f>IF($F243&lt;AC$197,(IF($F243&gt;AB$197-1,SUM($V49,$W49:AB49),AB49)),0)</f>
        <v>0</v>
      </c>
      <c r="AC243" s="166">
        <f>IF($F243&lt;AD$197,(IF($F243&gt;AC$197-1,SUM($V49,$W49:AC49),AC49)),0)</f>
        <v>26446.31</v>
      </c>
      <c r="AD243" s="166">
        <f>IF($F243&lt;AE$197,(IF($F243&gt;AD$197-1,SUM($V49,$W49:AD49),AD49)),0)</f>
        <v>0</v>
      </c>
      <c r="AE243" s="166">
        <f>IF($F243&lt;AF$197,(IF($F243&gt;AE$197-1,SUM($V49,$W49:AE49),AE49)),0)</f>
        <v>0</v>
      </c>
      <c r="AF243" s="166">
        <f>IF($F243&lt;AG$197,(IF($F243&gt;AF$197-1,SUM($V49,$W49:AF49),AF49)),0)</f>
        <v>0</v>
      </c>
      <c r="AG243" s="166">
        <f>IF($F243&lt;AH$197,(IF($F243&gt;AG$197-1,SUM($V49,$W49:AG49),AG49)),0)</f>
        <v>0</v>
      </c>
      <c r="AH243" s="166">
        <f>IF($F243&lt;AI$197,(IF($F243&gt;AH$197-1,SUM($V49,$W49:AH49),AH49)),0)</f>
        <v>0</v>
      </c>
      <c r="AI243" s="142">
        <f t="shared" ref="AI243" si="212">SUM(W243:AH243)</f>
        <v>26446.31</v>
      </c>
      <c r="AJ243" s="166">
        <f>IFERROR(IF(VALUE($F243)&lt;AK$197,(IF(VALUE($F243)&gt;AJ$197-1,SUM($V49,$AI49,$AJ49:AJ49),AJ49)),0),0)</f>
        <v>0</v>
      </c>
      <c r="AK243" s="166">
        <f>IFERROR(IF(VALUE($F243)&lt;AL$197,(IF(VALUE($F243)&gt;AK$197-1,SUM($V49,$AI49,$AJ49:AK49),AK49)),0),0)</f>
        <v>0</v>
      </c>
      <c r="AL243" s="166">
        <f>IFERROR(IF(VALUE($F243)&lt;AM$197,(IF(VALUE($F243)&gt;AL$197-1,SUM($V49,$AI49,$AJ49:AL49),AL49)),0),0)</f>
        <v>0</v>
      </c>
      <c r="AM243" s="166">
        <f>IFERROR(IF(VALUE($F243)&lt;AN$197,(IF(VALUE($F243)&gt;AM$197-1,SUM($V49,$AI49,$AJ49:AM49),AM49)),0),0)</f>
        <v>0</v>
      </c>
      <c r="AN243" s="166">
        <f>IFERROR(IF(VALUE($F243)&lt;AO$197,(IF(VALUE($F243)&gt;AN$197-1,SUM($V49,$AI49,$AJ49:AN49),AN49)),0),0)</f>
        <v>0</v>
      </c>
      <c r="AO243" s="166">
        <f>IFERROR(IF(VALUE($F243)&lt;AP$197,(IF(VALUE($F243)&gt;AO$197-1,SUM($V49,$AI49,$AJ49:AO49),AO49)),0),0)</f>
        <v>0</v>
      </c>
      <c r="AP243" s="166">
        <f>IFERROR(IF(VALUE($F243)&lt;AQ$197,(IF(VALUE($F243)&gt;AP$197-1,SUM($V49,$AI49,$AJ49:AP49),AP49)),0),0)</f>
        <v>0</v>
      </c>
      <c r="AQ243" s="166">
        <f>IFERROR(IF(VALUE($F243)&lt;AR$197,(IF(VALUE($F243)&gt;AQ$197-1,SUM($V49,$AI49,$AJ49:AQ49),AQ49)),0),0)</f>
        <v>0</v>
      </c>
      <c r="AR243" s="166">
        <f>IFERROR(IF(VALUE($F243)&lt;AS$197,(IF(VALUE($F243)&gt;AR$197-1,SUM($V49,$AI49,$AJ49:AR49),AR49)),0),0)</f>
        <v>0</v>
      </c>
      <c r="AS243" s="166">
        <f>IFERROR(IF(VALUE($F243)&lt;AT$197,(IF(VALUE($F243)&gt;AS$197-1,SUM($V49,$AI49,$AJ49:AS49),AS49)),0),0)</f>
        <v>0</v>
      </c>
      <c r="AT243" s="166">
        <f>IFERROR(IF(VALUE($F243)&lt;AU$197,(IF(VALUE($F243)&gt;AT$197-1,SUM($V49,$AI49,$AJ49:AT49),AT49)),0),0)</f>
        <v>0</v>
      </c>
      <c r="AU243" s="166">
        <f>IFERROR(IF(VALUE($F243)&lt;AV$197,(IF(VALUE($F243)&gt;AU$197-1,SUM($V49,$AI49,$AJ49:AU49),AU49)),0),0)</f>
        <v>0</v>
      </c>
      <c r="AV243" s="142">
        <f t="shared" ref="AV243" si="213">SUM(AJ243:AU243)</f>
        <v>0</v>
      </c>
      <c r="AW243" s="166">
        <f>IFERROR(IF(VALUE($F243)&lt;AX$197,(IF(VALUE($F243)&gt;AW$197-1,SUM($V49,$AI49,$AV49,$AW49:AW49),AW49)),0),0)</f>
        <v>0</v>
      </c>
      <c r="AX243" s="166">
        <f>IFERROR(IF(VALUE($F243)&lt;AY$197,(IF(VALUE($F243)&gt;AX$197-1,SUM($V49,$AI49,$AV49,$AW49:AX49),AX49)),0),0)</f>
        <v>0</v>
      </c>
      <c r="AY243" s="166">
        <f>IFERROR(IF(VALUE($F243)&lt;AZ$197,(IF(VALUE($F243)&gt;AY$197-1,SUM($V49,$AI49,$AV49,$AW49:AY49),AY49)),0),0)</f>
        <v>0</v>
      </c>
      <c r="AZ243" s="166">
        <f>IFERROR(IF(VALUE($F243)&lt;BA$197,(IF(VALUE($F243)&gt;AZ$197-1,SUM($V49,$AI49,$AV49,$AW49:AZ49),AZ49)),0),0)</f>
        <v>0</v>
      </c>
      <c r="BA243" s="166">
        <f>IFERROR(IF(VALUE($F243)&lt;BB$197,(IF(VALUE($F243)&gt;BA$197-1,SUM($V49,$AI49,$AV49,$AW49:BA49),BA49)),0),0)</f>
        <v>0</v>
      </c>
      <c r="BB243" s="166">
        <f>IFERROR(IF(VALUE($F243)&lt;BC$197,(IF(VALUE($F243)&gt;BB$197-1,SUM($V49,$AI49,$AV49,$AW49:BB49),BB49)),0),0)</f>
        <v>0</v>
      </c>
      <c r="BC243" s="166">
        <f>IFERROR(IF(VALUE($F243)&lt;BD$197,(IF(VALUE($F243)&gt;BC$197-1,SUM($V49,$AI49,$AV49,$AW49:BC49),BC49)),0),0)</f>
        <v>0</v>
      </c>
      <c r="BD243" s="166">
        <f>IFERROR(IF(VALUE($F243)&lt;BE$197,(IF(VALUE($F243)&gt;BD$197-1,SUM($V49,$AI49,$AV49,$AW49:BD49),BD49)),0),0)</f>
        <v>0</v>
      </c>
      <c r="BE243" s="166">
        <f>IFERROR(IF(VALUE($F243)&lt;BF$197,(IF(VALUE($F243)&gt;BE$197-1,SUM($V49,$AI49,$AV49,$AW49:BE49),BE49)),0),0)</f>
        <v>0</v>
      </c>
      <c r="BF243" s="166">
        <f>IFERROR(IF(VALUE($F243)&lt;BG$197,(IF(VALUE($F243)&gt;BF$197-1,SUM($V49,$AI49,$AV49,$AW49:BF49),BF49)),0),0)</f>
        <v>0</v>
      </c>
      <c r="BG243" s="166">
        <f>IFERROR(IF(VALUE($F243)&lt;BH$197,(IF(VALUE($F243)&gt;BG$197-1,SUM($V49,$AI49,$AV49,$AW49:BG49),BG49)),0),0)</f>
        <v>0</v>
      </c>
      <c r="BH243" s="166">
        <f>IFERROR(IF(VALUE($F243)&lt;BI$197,(IF(VALUE($F243)&gt;BH$197-1,SUM($V49,$AI49,$AV49,$AW49:BH49),BH49)),0),0)</f>
        <v>0</v>
      </c>
      <c r="BI243" s="142">
        <f t="shared" si="210"/>
        <v>0</v>
      </c>
      <c r="BV243" s="142"/>
      <c r="CI243" s="142"/>
      <c r="CV243" s="142"/>
      <c r="DI243" s="142"/>
      <c r="DV243" s="142"/>
      <c r="EI243" s="142"/>
    </row>
    <row r="244" spans="1:139" ht="15.75" outlineLevel="1" x14ac:dyDescent="0.25">
      <c r="A244" s="2">
        <f t="shared" si="202"/>
        <v>11</v>
      </c>
      <c r="B244" s="1" t="str">
        <f t="shared" si="202"/>
        <v>PRE-09795</v>
      </c>
      <c r="C244" s="1" t="str">
        <f t="shared" si="202"/>
        <v>SPP FH - Brandon 13227</v>
      </c>
      <c r="D244" s="2" t="str">
        <f t="shared" si="202"/>
        <v>A2804998</v>
      </c>
      <c r="E244" s="141" t="str">
        <f t="shared" si="202"/>
        <v>SPP FH - Brandon 13227 OCR#128098</v>
      </c>
      <c r="F244" s="84">
        <v>44561</v>
      </c>
      <c r="G244" s="165"/>
      <c r="H244" s="165"/>
      <c r="I244" s="100"/>
      <c r="J244" s="166">
        <v>0</v>
      </c>
      <c r="K244" s="166">
        <v>0</v>
      </c>
      <c r="L244" s="166">
        <v>0</v>
      </c>
      <c r="M244" s="166">
        <v>0</v>
      </c>
      <c r="N244" s="166">
        <v>0</v>
      </c>
      <c r="O244" s="166">
        <v>0</v>
      </c>
      <c r="P244" s="166">
        <v>0</v>
      </c>
      <c r="Q244" s="166">
        <f>IF($F244&lt;R$197,(IF($F244&gt;Q$197-1,SUM($J50:Q50),Q50)),0)</f>
        <v>0</v>
      </c>
      <c r="R244" s="166">
        <f>IF($F244&lt;S$197,(IF($F244&gt;R$197-1,SUM($J50:R50),R50)),0)</f>
        <v>0</v>
      </c>
      <c r="S244" s="166">
        <f>IF($F244&lt;T$197,(IF($F244&gt;S$197-1,SUM($J50:S50),S50)),0)</f>
        <v>0</v>
      </c>
      <c r="T244" s="166">
        <f>IF($F244&lt;U$197,(IF($F244&gt;T$197-1,SUM($J50:T50),T50)),0)</f>
        <v>0</v>
      </c>
      <c r="U244" s="166">
        <f>IF($F244&lt;V$197,(IF($F244&gt;U$197-1,SUM($J50:U50),U50)),0)</f>
        <v>0</v>
      </c>
      <c r="V244" s="142">
        <f t="shared" ref="V244" si="214">SUM(J244:U244)</f>
        <v>0</v>
      </c>
      <c r="W244" s="166">
        <f>IF($F244&lt;X$197,(IF($F244&gt;W$197-1,SUM($V50,$W50:W50),W50)),0)</f>
        <v>0</v>
      </c>
      <c r="X244" s="166">
        <f>IF($F244&lt;Y$197,(IF($F244&gt;X$197-1,SUM($V50,$W50:X50),X50)),0)</f>
        <v>0</v>
      </c>
      <c r="Y244" s="166">
        <f>IF($F244&lt;Z$197,(IF($F244&gt;Y$197-1,SUM($V50,$W50:Y50),Y50)),0)</f>
        <v>0</v>
      </c>
      <c r="Z244" s="166">
        <f>IF($F244&lt;AA$197,(IF($F244&gt;Z$197-1,SUM($V50,$W50:Z50),Z50)),0)</f>
        <v>0</v>
      </c>
      <c r="AA244" s="166">
        <f>IF($F244&lt;AB$197,(IF($F244&gt;AA$197-1,SUM($V50,$W50:AA50),AA50)),0)</f>
        <v>0</v>
      </c>
      <c r="AB244" s="166">
        <f>IF($F244&lt;AC$197,(IF($F244&gt;AB$197-1,SUM($V50,$W50:AB50),AB50)),0)</f>
        <v>0</v>
      </c>
      <c r="AC244" s="166">
        <f>IF($F244&lt;AD$197,(IF($F244&gt;AC$197-1,SUM($V50,$W50:AC50),AC50)),0)</f>
        <v>0</v>
      </c>
      <c r="AD244" s="166">
        <f>IF($F244&lt;AE$197,(IF($F244&gt;AD$197-1,SUM($V50,$W50:AD50),AD50)),0)</f>
        <v>0</v>
      </c>
      <c r="AE244" s="166">
        <f>IF($F244&lt;AF$197,(IF($F244&gt;AE$197-1,SUM($V50,$W50:AE50),AE50)),0)</f>
        <v>0</v>
      </c>
      <c r="AF244" s="166">
        <f>IF($F244&lt;AG$197,(IF($F244&gt;AF$197-1,SUM($V50,$W50:AF50),AF50)),0)</f>
        <v>0</v>
      </c>
      <c r="AG244" s="166">
        <f>IF($F244&lt;AH$197,(IF($F244&gt;AG$197-1,SUM($V50,$W50:AG50),AG50)),0)</f>
        <v>0</v>
      </c>
      <c r="AH244" s="166">
        <f>IF($F244&lt;AI$197,(IF($F244&gt;AH$197-1,SUM($V50,$W50:AH50),AH50)),0)</f>
        <v>4268.9400000000005</v>
      </c>
      <c r="AI244" s="142">
        <f t="shared" ref="AI244" si="215">SUM(W244:AH244)</f>
        <v>4268.9400000000005</v>
      </c>
      <c r="AJ244" s="166">
        <f>IFERROR(IF(VALUE($F244)&lt;AK$197,(IF(VALUE($F244)&gt;AJ$197-1,SUM($V50,$AI50,$AJ50:AJ50),AJ50)),0),0)</f>
        <v>0</v>
      </c>
      <c r="AK244" s="166">
        <f>IFERROR(IF(VALUE($F244)&lt;AL$197,(IF(VALUE($F244)&gt;AK$197-1,SUM($V50,$AI50,$AJ50:AK50),AK50)),0),0)</f>
        <v>0</v>
      </c>
      <c r="AL244" s="166">
        <f>IFERROR(IF(VALUE($F244)&lt;AM$197,(IF(VALUE($F244)&gt;AL$197-1,SUM($V50,$AI50,$AJ50:AL50),AL50)),0),0)</f>
        <v>0</v>
      </c>
      <c r="AM244" s="166">
        <f>IFERROR(IF(VALUE($F244)&lt;AN$197,(IF(VALUE($F244)&gt;AM$197-1,SUM($V50,$AI50,$AJ50:AM50),AM50)),0),0)</f>
        <v>0</v>
      </c>
      <c r="AN244" s="166">
        <f>IFERROR(IF(VALUE($F244)&lt;AO$197,(IF(VALUE($F244)&gt;AN$197-1,SUM($V50,$AI50,$AJ50:AN50),AN50)),0),0)</f>
        <v>0</v>
      </c>
      <c r="AO244" s="166">
        <f>IFERROR(IF(VALUE($F244)&lt;AP$197,(IF(VALUE($F244)&gt;AO$197-1,SUM($V50,$AI50,$AJ50:AO50),AO50)),0),0)</f>
        <v>0</v>
      </c>
      <c r="AP244" s="166">
        <f>IFERROR(IF(VALUE($F244)&lt;AQ$197,(IF(VALUE($F244)&gt;AP$197-1,SUM($V50,$AI50,$AJ50:AP50),AP50)),0),0)</f>
        <v>0</v>
      </c>
      <c r="AQ244" s="166">
        <f>IFERROR(IF(VALUE($F244)&lt;AR$197,(IF(VALUE($F244)&gt;AQ$197-1,SUM($V50,$AI50,$AJ50:AQ50),AQ50)),0),0)</f>
        <v>0</v>
      </c>
      <c r="AR244" s="166">
        <f>IFERROR(IF(VALUE($F244)&lt;AS$197,(IF(VALUE($F244)&gt;AR$197-1,SUM($V50,$AI50,$AJ50:AR50),AR50)),0),0)</f>
        <v>0</v>
      </c>
      <c r="AS244" s="166">
        <f>IFERROR(IF(VALUE($F244)&lt;AT$197,(IF(VALUE($F244)&gt;AS$197-1,SUM($V50,$AI50,$AJ50:AS50),AS50)),0),0)</f>
        <v>0</v>
      </c>
      <c r="AT244" s="166">
        <f>IFERROR(IF(VALUE($F244)&lt;AU$197,(IF(VALUE($F244)&gt;AT$197-1,SUM($V50,$AI50,$AJ50:AT50),AT50)),0),0)</f>
        <v>0</v>
      </c>
      <c r="AU244" s="166">
        <f>IFERROR(IF(VALUE($F244)&lt;AV$197,(IF(VALUE($F244)&gt;AU$197-1,SUM($V50,$AI50,$AJ50:AU50),AU50)),0),0)</f>
        <v>0</v>
      </c>
      <c r="AV244" s="142">
        <f t="shared" ref="AV244" si="216">SUM(AJ244:AU244)</f>
        <v>0</v>
      </c>
      <c r="AW244" s="166">
        <f>IFERROR(IF(VALUE($F244)&lt;AX$197,(IF(VALUE($F244)&gt;AW$197-1,SUM($V50,$AI50,$AV50,$AW50:AW50),AW50)),0),0)</f>
        <v>0</v>
      </c>
      <c r="AX244" s="166">
        <f>IFERROR(IF(VALUE($F244)&lt;AY$197,(IF(VALUE($F244)&gt;AX$197-1,SUM($V50,$AI50,$AV50,$AW50:AX50),AX50)),0),0)</f>
        <v>0</v>
      </c>
      <c r="AY244" s="166">
        <f>IFERROR(IF(VALUE($F244)&lt;AZ$197,(IF(VALUE($F244)&gt;AY$197-1,SUM($V50,$AI50,$AV50,$AW50:AY50),AY50)),0),0)</f>
        <v>0</v>
      </c>
      <c r="AZ244" s="166">
        <f>IFERROR(IF(VALUE($F244)&lt;BA$197,(IF(VALUE($F244)&gt;AZ$197-1,SUM($V50,$AI50,$AV50,$AW50:AZ50),AZ50)),0),0)</f>
        <v>0</v>
      </c>
      <c r="BA244" s="166">
        <f>IFERROR(IF(VALUE($F244)&lt;BB$197,(IF(VALUE($F244)&gt;BA$197-1,SUM($V50,$AI50,$AV50,$AW50:BA50),BA50)),0),0)</f>
        <v>0</v>
      </c>
      <c r="BB244" s="166">
        <f>IFERROR(IF(VALUE($F244)&lt;BC$197,(IF(VALUE($F244)&gt;BB$197-1,SUM($V50,$AI50,$AV50,$AW50:BB50),BB50)),0),0)</f>
        <v>0</v>
      </c>
      <c r="BC244" s="166">
        <f>IFERROR(IF(VALUE($F244)&lt;BD$197,(IF(VALUE($F244)&gt;BC$197-1,SUM($V50,$AI50,$AV50,$AW50:BC50),BC50)),0),0)</f>
        <v>0</v>
      </c>
      <c r="BD244" s="166">
        <f>IFERROR(IF(VALUE($F244)&lt;BE$197,(IF(VALUE($F244)&gt;BD$197-1,SUM($V50,$AI50,$AV50,$AW50:BD50),BD50)),0),0)</f>
        <v>0</v>
      </c>
      <c r="BE244" s="166">
        <f>IFERROR(IF(VALUE($F244)&lt;BF$197,(IF(VALUE($F244)&gt;BE$197-1,SUM($V50,$AI50,$AV50,$AW50:BE50),BE50)),0),0)</f>
        <v>0</v>
      </c>
      <c r="BF244" s="166">
        <f>IFERROR(IF(VALUE($F244)&lt;BG$197,(IF(VALUE($F244)&gt;BF$197-1,SUM($V50,$AI50,$AV50,$AW50:BF50),BF50)),0),0)</f>
        <v>0</v>
      </c>
      <c r="BG244" s="166">
        <f>IFERROR(IF(VALUE($F244)&lt;BH$197,(IF(VALUE($F244)&gt;BG$197-1,SUM($V50,$AI50,$AV50,$AW50:BG50),BG50)),0),0)</f>
        <v>0</v>
      </c>
      <c r="BH244" s="166">
        <f>IFERROR(IF(VALUE($F244)&lt;BI$197,(IF(VALUE($F244)&gt;BH$197-1,SUM($V50,$AI50,$AV50,$AW50:BH50),BH50)),0),0)</f>
        <v>0</v>
      </c>
      <c r="BI244" s="142">
        <f t="shared" si="210"/>
        <v>0</v>
      </c>
      <c r="BV244" s="142"/>
      <c r="CI244" s="142"/>
      <c r="CV244" s="142"/>
      <c r="DI244" s="142"/>
      <c r="DV244" s="142"/>
      <c r="EI244" s="142"/>
    </row>
    <row r="245" spans="1:139" ht="15.75" outlineLevel="1" x14ac:dyDescent="0.25">
      <c r="A245" s="2">
        <f t="shared" si="202"/>
        <v>12</v>
      </c>
      <c r="B245" s="1" t="str">
        <f t="shared" si="202"/>
        <v>PRE-09796</v>
      </c>
      <c r="C245" s="1" t="str">
        <f t="shared" si="202"/>
        <v>SPP FH - Alexander Road 13462</v>
      </c>
      <c r="D245" s="2" t="str">
        <f t="shared" si="202"/>
        <v>PRE-09796.1</v>
      </c>
      <c r="E245" s="141" t="str">
        <f t="shared" si="202"/>
        <v>SPP FH - Alexander Rd 13462 -OH Feed</v>
      </c>
      <c r="F245" s="84">
        <v>44576</v>
      </c>
      <c r="G245" s="165"/>
      <c r="H245" s="165"/>
      <c r="I245" s="100"/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  <c r="O245" s="166">
        <v>0</v>
      </c>
      <c r="P245" s="166">
        <v>0</v>
      </c>
      <c r="Q245" s="166">
        <f>IF($F245&lt;R$197,(IF($F245&gt;Q$197-1,SUM($J51:Q51),Q51)),0)</f>
        <v>0</v>
      </c>
      <c r="R245" s="166">
        <f>IF($F245&lt;S$197,(IF($F245&gt;R$197-1,SUM($J51:R51),R51)),0)</f>
        <v>0</v>
      </c>
      <c r="S245" s="166">
        <f>IF($F245&lt;T$197,(IF($F245&gt;S$197-1,SUM($J51:S51),S51)),0)</f>
        <v>0</v>
      </c>
      <c r="T245" s="166">
        <f>IF($F245&lt;U$197,(IF($F245&gt;T$197-1,SUM($J51:T51),T51)),0)</f>
        <v>0</v>
      </c>
      <c r="U245" s="166">
        <f>IF($F245&lt;V$197,(IF($F245&gt;U$197-1,SUM($J51:U51),U51)),0)</f>
        <v>0</v>
      </c>
      <c r="V245" s="142">
        <f t="shared" si="145"/>
        <v>0</v>
      </c>
      <c r="W245" s="166">
        <f>IF($F245&lt;X$197,(IF($F245&gt;W$197-1,SUM($V51,$W51:W51),W51)),0)</f>
        <v>0</v>
      </c>
      <c r="X245" s="166">
        <f>IF($F245&lt;Y$197,(IF($F245&gt;X$197-1,SUM($V51,$W51:X51),X51)),0)</f>
        <v>0</v>
      </c>
      <c r="Y245" s="166">
        <f>IF($F245&lt;Z$197,(IF($F245&gt;Y$197-1,SUM($V51,$W51:Y51),Y51)),0)</f>
        <v>0</v>
      </c>
      <c r="Z245" s="166">
        <f>IF($F245&lt;AA$197,(IF($F245&gt;Z$197-1,SUM($V51,$W51:Z51),Z51)),0)</f>
        <v>0</v>
      </c>
      <c r="AA245" s="166">
        <f>IF($F245&lt;AB$197,(IF($F245&gt;AA$197-1,SUM($V51,$W51:AA51),AA51)),0)</f>
        <v>0</v>
      </c>
      <c r="AB245" s="166">
        <f>IF($F245&lt;AC$197,(IF($F245&gt;AB$197-1,SUM($V51,$W51:AB51),AB51)),0)</f>
        <v>0</v>
      </c>
      <c r="AC245" s="166">
        <f>IF($F245&lt;AD$197,(IF($F245&gt;AC$197-1,SUM($V51,$W51:AC51),AC51)),0)</f>
        <v>0</v>
      </c>
      <c r="AD245" s="166">
        <f>IF($F245&lt;AE$197,(IF($F245&gt;AD$197-1,SUM($V51,$W51:AD51),AD51)),0)</f>
        <v>0</v>
      </c>
      <c r="AE245" s="166">
        <f>IF($F245&lt;AF$197,(IF($F245&gt;AE$197-1,SUM($V51,$W51:AE51),AE51)),0)</f>
        <v>0</v>
      </c>
      <c r="AF245" s="166">
        <f>IF($F245&lt;AG$197,(IF($F245&gt;AF$197-1,SUM($V51,$W51:AF51),AF51)),0)</f>
        <v>0</v>
      </c>
      <c r="AG245" s="166">
        <f>IF($F245&lt;AH$197,(IF($F245&gt;AG$197-1,SUM($V51,$W51:AG51),AG51)),0)</f>
        <v>0</v>
      </c>
      <c r="AH245" s="166">
        <f>IF($F245&lt;AI$197,(IF($F245&gt;AH$197-1,SUM($V51,$W51:AH51),AH51)),0)</f>
        <v>0</v>
      </c>
      <c r="AI245" s="142">
        <f t="shared" si="123"/>
        <v>0</v>
      </c>
      <c r="AJ245" s="166">
        <f>IFERROR(IF(VALUE($F245)&lt;AK$197,(IF(VALUE($F245)&gt;AJ$197-1,SUM($V51,$AI51,$AJ51:AJ51),AJ51)),0),0)</f>
        <v>986611.8200000003</v>
      </c>
      <c r="AK245" s="166">
        <f>IFERROR(IF(VALUE($F245)&lt;AL$197,(IF(VALUE($F245)&gt;AK$197-1,SUM($V51,$AI51,$AJ51:AK51),AK51)),0),0)</f>
        <v>0</v>
      </c>
      <c r="AL245" s="166">
        <f>IFERROR(IF(VALUE($F245)&lt;AM$197,(IF(VALUE($F245)&gt;AL$197-1,SUM($V51,$AI51,$AJ51:AL51),AL51)),0),0)</f>
        <v>0</v>
      </c>
      <c r="AM245" s="166">
        <f>IFERROR(IF(VALUE($F245)&lt;AN$197,(IF(VALUE($F245)&gt;AM$197-1,SUM($V51,$AI51,$AJ51:AM51),AM51)),0),0)</f>
        <v>0</v>
      </c>
      <c r="AN245" s="166">
        <f>IFERROR(IF(VALUE($F245)&lt;AO$197,(IF(VALUE($F245)&gt;AN$197-1,SUM($V51,$AI51,$AJ51:AN51),AN51)),0),0)</f>
        <v>0</v>
      </c>
      <c r="AO245" s="166">
        <f>IFERROR(IF(VALUE($F245)&lt;AP$197,(IF(VALUE($F245)&gt;AO$197-1,SUM($V51,$AI51,$AJ51:AO51),AO51)),0),0)</f>
        <v>0</v>
      </c>
      <c r="AP245" s="166">
        <f>IFERROR(IF(VALUE($F245)&lt;AQ$197,(IF(VALUE($F245)&gt;AP$197-1,SUM($V51,$AI51,$AJ51:AP51),AP51)),0),0)</f>
        <v>0</v>
      </c>
      <c r="AQ245" s="166">
        <f>IFERROR(IF(VALUE($F245)&lt;AR$197,(IF(VALUE($F245)&gt;AQ$197-1,SUM($V51,$AI51,$AJ51:AQ51),AQ51)),0),0)</f>
        <v>0</v>
      </c>
      <c r="AR245" s="166">
        <f>IFERROR(IF(VALUE($F245)&lt;AS$197,(IF(VALUE($F245)&gt;AR$197-1,SUM($V51,$AI51,$AJ51:AR51),AR51)),0),0)</f>
        <v>0</v>
      </c>
      <c r="AS245" s="166">
        <f>IFERROR(IF(VALUE($F245)&lt;AT$197,(IF(VALUE($F245)&gt;AS$197-1,SUM($V51,$AI51,$AJ51:AS51),AS51)),0),0)</f>
        <v>0</v>
      </c>
      <c r="AT245" s="166">
        <f>IFERROR(IF(VALUE($F245)&lt;AU$197,(IF(VALUE($F245)&gt;AT$197-1,SUM($V51,$AI51,$AJ51:AT51),AT51)),0),0)</f>
        <v>0</v>
      </c>
      <c r="AU245" s="166">
        <f>IFERROR(IF(VALUE($F245)&lt;AV$197,(IF(VALUE($F245)&gt;AU$197-1,SUM($V51,$AI51,$AJ51:AU51),AU51)),0),0)</f>
        <v>0</v>
      </c>
      <c r="AV245" s="142">
        <f t="shared" si="124"/>
        <v>986611.8200000003</v>
      </c>
      <c r="AW245" s="166">
        <f>IFERROR(IF(VALUE($F245)&lt;AX$197,(IF(VALUE($F245)&gt;AW$197-1,SUM($V51,$AI51,$AV51,$AW51:AW51),AW51)),0),0)</f>
        <v>0</v>
      </c>
      <c r="AX245" s="166">
        <f>IFERROR(IF(VALUE($F245)&lt;AY$197,(IF(VALUE($F245)&gt;AX$197-1,SUM($V51,$AI51,$AV51,$AW51:AX51),AX51)),0),0)</f>
        <v>0</v>
      </c>
      <c r="AY245" s="166">
        <f>IFERROR(IF(VALUE($F245)&lt;AZ$197,(IF(VALUE($F245)&gt;AY$197-1,SUM($V51,$AI51,$AV51,$AW51:AY51),AY51)),0),0)</f>
        <v>0</v>
      </c>
      <c r="AZ245" s="166">
        <f>IFERROR(IF(VALUE($F245)&lt;BA$197,(IF(VALUE($F245)&gt;AZ$197-1,SUM($V51,$AI51,$AV51,$AW51:AZ51),AZ51)),0),0)</f>
        <v>0</v>
      </c>
      <c r="BA245" s="166">
        <f>IFERROR(IF(VALUE($F245)&lt;BB$197,(IF(VALUE($F245)&gt;BA$197-1,SUM($V51,$AI51,$AV51,$AW51:BA51),BA51)),0),0)</f>
        <v>0</v>
      </c>
      <c r="BB245" s="166">
        <f>IFERROR(IF(VALUE($F245)&lt;BC$197,(IF(VALUE($F245)&gt;BB$197-1,SUM($V51,$AI51,$AV51,$AW51:BB51),BB51)),0),0)</f>
        <v>0</v>
      </c>
      <c r="BC245" s="166">
        <f>IFERROR(IF(VALUE($F245)&lt;BD$197,(IF(VALUE($F245)&gt;BC$197-1,SUM($V51,$AI51,$AV51,$AW51:BC51),BC51)),0),0)</f>
        <v>0</v>
      </c>
      <c r="BD245" s="166">
        <f>IFERROR(IF(VALUE($F245)&lt;BE$197,(IF(VALUE($F245)&gt;BD$197-1,SUM($V51,$AI51,$AV51,$AW51:BD51),BD51)),0),0)</f>
        <v>0</v>
      </c>
      <c r="BE245" s="166">
        <f>IFERROR(IF(VALUE($F245)&lt;BF$197,(IF(VALUE($F245)&gt;BE$197-1,SUM($V51,$AI51,$AV51,$AW51:BE51),BE51)),0),0)</f>
        <v>0</v>
      </c>
      <c r="BF245" s="166">
        <f>IFERROR(IF(VALUE($F245)&lt;BG$197,(IF(VALUE($F245)&gt;BF$197-1,SUM($V51,$AI51,$AV51,$AW51:BF51),BF51)),0),0)</f>
        <v>0</v>
      </c>
      <c r="BG245" s="166">
        <f>IFERROR(IF(VALUE($F245)&lt;BH$197,(IF(VALUE($F245)&gt;BG$197-1,SUM($V51,$AI51,$AV51,$AW51:BG51),BG51)),0),0)</f>
        <v>0</v>
      </c>
      <c r="BH245" s="166">
        <f>IFERROR(IF(VALUE($F245)&lt;BI$197,(IF(VALUE($F245)&gt;BH$197-1,SUM($V51,$AI51,$AV51,$AW51:BH51),BH51)),0),0)</f>
        <v>0</v>
      </c>
      <c r="BI245" s="142">
        <f t="shared" si="210"/>
        <v>0</v>
      </c>
      <c r="BV245" s="142"/>
      <c r="CI245" s="142"/>
      <c r="CV245" s="142"/>
      <c r="DI245" s="142"/>
      <c r="DV245" s="142"/>
      <c r="EI245" s="142"/>
    </row>
    <row r="246" spans="1:139" ht="15.75" outlineLevel="1" x14ac:dyDescent="0.25">
      <c r="A246" s="2">
        <f t="shared" si="202"/>
        <v>12</v>
      </c>
      <c r="B246" s="1" t="str">
        <f t="shared" si="202"/>
        <v>PRE-09796</v>
      </c>
      <c r="C246" s="1" t="str">
        <f t="shared" si="202"/>
        <v>SPP FH - Alexander Road 13462</v>
      </c>
      <c r="D246" s="2" t="str">
        <f t="shared" si="202"/>
        <v>A2779868</v>
      </c>
      <c r="E246" s="141" t="str">
        <f t="shared" si="202"/>
        <v>SPP FH - Alexander Rd 13462 - OCR</v>
      </c>
      <c r="F246" s="84">
        <v>44607</v>
      </c>
      <c r="G246" s="165"/>
      <c r="H246" s="165"/>
      <c r="I246" s="100"/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f>IF($F246&lt;R$197,(IF($F246&gt;Q$197-1,SUM($J52:Q52),Q52)),0)</f>
        <v>0</v>
      </c>
      <c r="R246" s="166">
        <f>IF($F246&lt;S$197,(IF($F246&gt;R$197-1,SUM($J52:R52),R52)),0)</f>
        <v>0</v>
      </c>
      <c r="S246" s="166">
        <f>IF($F246&lt;T$197,(IF($F246&gt;S$197-1,SUM($J52:S52),S52)),0)</f>
        <v>0</v>
      </c>
      <c r="T246" s="166">
        <f>IF($F246&lt;U$197,(IF($F246&gt;T$197-1,SUM($J52:T52),T52)),0)</f>
        <v>0</v>
      </c>
      <c r="U246" s="166">
        <f>IF($F246&lt;V$197,(IF($F246&gt;U$197-1,SUM($J52:U52),U52)),0)</f>
        <v>0</v>
      </c>
      <c r="V246" s="142">
        <f t="shared" ref="V246" si="217">SUM(J246:U246)</f>
        <v>0</v>
      </c>
      <c r="W246" s="166">
        <f>IF($F246&lt;X$197,(IF($F246&gt;W$197-1,SUM($V52,$W52:W52),W52)),0)</f>
        <v>0</v>
      </c>
      <c r="X246" s="166">
        <f>IF($F246&lt;Y$197,(IF($F246&gt;X$197-1,SUM($V52,$W52:X52),X52)),0)</f>
        <v>0</v>
      </c>
      <c r="Y246" s="166">
        <f>IF($F246&lt;Z$197,(IF($F246&gt;Y$197-1,SUM($V52,$W52:Y52),Y52)),0)</f>
        <v>0</v>
      </c>
      <c r="Z246" s="166">
        <f>IF($F246&lt;AA$197,(IF($F246&gt;Z$197-1,SUM($V52,$W52:Z52),Z52)),0)</f>
        <v>0</v>
      </c>
      <c r="AA246" s="166">
        <f>IF($F246&lt;AB$197,(IF($F246&gt;AA$197-1,SUM($V52,$W52:AA52),AA52)),0)</f>
        <v>0</v>
      </c>
      <c r="AB246" s="166">
        <f>IF($F246&lt;AC$197,(IF($F246&gt;AB$197-1,SUM($V52,$W52:AB52),AB52)),0)</f>
        <v>0</v>
      </c>
      <c r="AC246" s="166">
        <f>IF($F246&lt;AD$197,(IF($F246&gt;AC$197-1,SUM($V52,$W52:AC52),AC52)),0)</f>
        <v>0</v>
      </c>
      <c r="AD246" s="166">
        <f>IF($F246&lt;AE$197,(IF($F246&gt;AD$197-1,SUM($V52,$W52:AD52),AD52)),0)</f>
        <v>0</v>
      </c>
      <c r="AE246" s="166">
        <f>IF($F246&lt;AF$197,(IF($F246&gt;AE$197-1,SUM($V52,$W52:AE52),AE52)),0)</f>
        <v>0</v>
      </c>
      <c r="AF246" s="166">
        <f>IF($F246&lt;AG$197,(IF($F246&gt;AF$197-1,SUM($V52,$W52:AF52),AF52)),0)</f>
        <v>0</v>
      </c>
      <c r="AG246" s="166">
        <f>IF($F246&lt;AH$197,(IF($F246&gt;AG$197-1,SUM($V52,$W52:AG52),AG52)),0)</f>
        <v>0</v>
      </c>
      <c r="AH246" s="166">
        <f>IF($F246&lt;AI$197,(IF($F246&gt;AH$197-1,SUM($V52,$W52:AH52),AH52)),0)</f>
        <v>0</v>
      </c>
      <c r="AI246" s="142">
        <f t="shared" ref="AI246" si="218">SUM(W246:AH246)</f>
        <v>0</v>
      </c>
      <c r="AJ246" s="166">
        <f>IFERROR(IF(VALUE($F246)&lt;AK$197,(IF(VALUE($F246)&gt;AJ$197-1,SUM($V52,$AI52,$AJ52:AJ52),AJ52)),0),0)</f>
        <v>0</v>
      </c>
      <c r="AK246" s="166">
        <f>IFERROR(IF(VALUE($F246)&lt;AL$197,(IF(VALUE($F246)&gt;AK$197-1,SUM($V52,$AI52,$AJ52:AK52),AK52)),0),0)</f>
        <v>36205.9</v>
      </c>
      <c r="AL246" s="166">
        <f>IFERROR(IF(VALUE($F246)&lt;AM$197,(IF(VALUE($F246)&gt;AL$197-1,SUM($V52,$AI52,$AJ52:AL52),AL52)),0),0)</f>
        <v>0</v>
      </c>
      <c r="AM246" s="166">
        <f>IFERROR(IF(VALUE($F246)&lt;AN$197,(IF(VALUE($F246)&gt;AM$197-1,SUM($V52,$AI52,$AJ52:AM52),AM52)),0),0)</f>
        <v>0</v>
      </c>
      <c r="AN246" s="166">
        <f>IFERROR(IF(VALUE($F246)&lt;AO$197,(IF(VALUE($F246)&gt;AN$197-1,SUM($V52,$AI52,$AJ52:AN52),AN52)),0),0)</f>
        <v>0</v>
      </c>
      <c r="AO246" s="166">
        <f>IFERROR(IF(VALUE($F246)&lt;AP$197,(IF(VALUE($F246)&gt;AO$197-1,SUM($V52,$AI52,$AJ52:AO52),AO52)),0),0)</f>
        <v>0</v>
      </c>
      <c r="AP246" s="166">
        <f>IFERROR(IF(VALUE($F246)&lt;AQ$197,(IF(VALUE($F246)&gt;AP$197-1,SUM($V52,$AI52,$AJ52:AP52),AP52)),0),0)</f>
        <v>0</v>
      </c>
      <c r="AQ246" s="166">
        <f>IFERROR(IF(VALUE($F246)&lt;AR$197,(IF(VALUE($F246)&gt;AQ$197-1,SUM($V52,$AI52,$AJ52:AQ52),AQ52)),0),0)</f>
        <v>0</v>
      </c>
      <c r="AR246" s="166">
        <f>IFERROR(IF(VALUE($F246)&lt;AS$197,(IF(VALUE($F246)&gt;AR$197-1,SUM($V52,$AI52,$AJ52:AR52),AR52)),0),0)</f>
        <v>0</v>
      </c>
      <c r="AS246" s="166">
        <f>IFERROR(IF(VALUE($F246)&lt;AT$197,(IF(VALUE($F246)&gt;AS$197-1,SUM($V52,$AI52,$AJ52:AS52),AS52)),0),0)</f>
        <v>0</v>
      </c>
      <c r="AT246" s="166">
        <f>IFERROR(IF(VALUE($F246)&lt;AU$197,(IF(VALUE($F246)&gt;AT$197-1,SUM($V52,$AI52,$AJ52:AT52),AT52)),0),0)</f>
        <v>0</v>
      </c>
      <c r="AU246" s="166">
        <f>IFERROR(IF(VALUE($F246)&lt;AV$197,(IF(VALUE($F246)&gt;AU$197-1,SUM($V52,$AI52,$AJ52:AU52),AU52)),0),0)</f>
        <v>0</v>
      </c>
      <c r="AV246" s="142">
        <f t="shared" ref="AV246" si="219">SUM(AJ246:AU246)</f>
        <v>36205.9</v>
      </c>
      <c r="AW246" s="166">
        <f>IFERROR(IF(VALUE($F246)&lt;AX$197,(IF(VALUE($F246)&gt;AW$197-1,SUM($V52,$AI52,$AV52,$AW52:AW52),AW52)),0),0)</f>
        <v>0</v>
      </c>
      <c r="AX246" s="166">
        <f>IFERROR(IF(VALUE($F246)&lt;AY$197,(IF(VALUE($F246)&gt;AX$197-1,SUM($V52,$AI52,$AV52,$AW52:AX52),AX52)),0),0)</f>
        <v>0</v>
      </c>
      <c r="AY246" s="166">
        <f>IFERROR(IF(VALUE($F246)&lt;AZ$197,(IF(VALUE($F246)&gt;AY$197-1,SUM($V52,$AI52,$AV52,$AW52:AY52),AY52)),0),0)</f>
        <v>0</v>
      </c>
      <c r="AZ246" s="166">
        <f>IFERROR(IF(VALUE($F246)&lt;BA$197,(IF(VALUE($F246)&gt;AZ$197-1,SUM($V52,$AI52,$AV52,$AW52:AZ52),AZ52)),0),0)</f>
        <v>0</v>
      </c>
      <c r="BA246" s="166">
        <f>IFERROR(IF(VALUE($F246)&lt;BB$197,(IF(VALUE($F246)&gt;BA$197-1,SUM($V52,$AI52,$AV52,$AW52:BA52),BA52)),0),0)</f>
        <v>0</v>
      </c>
      <c r="BB246" s="166">
        <f>IFERROR(IF(VALUE($F246)&lt;BC$197,(IF(VALUE($F246)&gt;BB$197-1,SUM($V52,$AI52,$AV52,$AW52:BB52),BB52)),0),0)</f>
        <v>0</v>
      </c>
      <c r="BC246" s="166">
        <f>IFERROR(IF(VALUE($F246)&lt;BD$197,(IF(VALUE($F246)&gt;BC$197-1,SUM($V52,$AI52,$AV52,$AW52:BC52),BC52)),0),0)</f>
        <v>0</v>
      </c>
      <c r="BD246" s="166">
        <f>IFERROR(IF(VALUE($F246)&lt;BE$197,(IF(VALUE($F246)&gt;BD$197-1,SUM($V52,$AI52,$AV52,$AW52:BD52),BD52)),0),0)</f>
        <v>0</v>
      </c>
      <c r="BE246" s="166">
        <f>IFERROR(IF(VALUE($F246)&lt;BF$197,(IF(VALUE($F246)&gt;BE$197-1,SUM($V52,$AI52,$AV52,$AW52:BE52),BE52)),0),0)</f>
        <v>0</v>
      </c>
      <c r="BF246" s="166">
        <f>IFERROR(IF(VALUE($F246)&lt;BG$197,(IF(VALUE($F246)&gt;BF$197-1,SUM($V52,$AI52,$AV52,$AW52:BF52),BF52)),0),0)</f>
        <v>0</v>
      </c>
      <c r="BG246" s="166">
        <f>IFERROR(IF(VALUE($F246)&lt;BH$197,(IF(VALUE($F246)&gt;BG$197-1,SUM($V52,$AI52,$AV52,$AW52:BG52),BG52)),0),0)</f>
        <v>0</v>
      </c>
      <c r="BH246" s="166">
        <f>IFERROR(IF(VALUE($F246)&lt;BI$197,(IF(VALUE($F246)&gt;BH$197-1,SUM($V52,$AI52,$AV52,$AW52:BH52),BH52)),0),0)</f>
        <v>0</v>
      </c>
      <c r="BI246" s="142">
        <f t="shared" si="210"/>
        <v>0</v>
      </c>
      <c r="BV246" s="142"/>
      <c r="CI246" s="142"/>
      <c r="CV246" s="142"/>
      <c r="DI246" s="142"/>
      <c r="DV246" s="142"/>
      <c r="EI246" s="142"/>
    </row>
    <row r="247" spans="1:139" ht="15.75" outlineLevel="1" x14ac:dyDescent="0.25">
      <c r="A247" s="2">
        <f t="shared" si="202"/>
        <v>12</v>
      </c>
      <c r="B247" s="1" t="str">
        <f t="shared" si="202"/>
        <v>PRE-09796</v>
      </c>
      <c r="C247" s="1" t="str">
        <f t="shared" si="202"/>
        <v>SPP FH - Alexander Road 13462</v>
      </c>
      <c r="D247" s="2" t="str">
        <f t="shared" si="202"/>
        <v>A2787516</v>
      </c>
      <c r="E247" s="141" t="str">
        <f t="shared" si="202"/>
        <v>SPP FH -Alexander Rd 13462 OCR 5994</v>
      </c>
      <c r="F247" s="84">
        <v>44495</v>
      </c>
      <c r="G247" s="165"/>
      <c r="H247" s="165"/>
      <c r="I247" s="100"/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f>IF($F247&lt;R$197,(IF($F247&gt;Q$197-1,SUM($J53:Q53),Q53)),0)</f>
        <v>0</v>
      </c>
      <c r="R247" s="166">
        <f>IF($F247&lt;S$197,(IF($F247&gt;R$197-1,SUM($J53:R53),R53)),0)</f>
        <v>0</v>
      </c>
      <c r="S247" s="166">
        <f>IF($F247&lt;T$197,(IF($F247&gt;S$197-1,SUM($J53:S53),S53)),0)</f>
        <v>0</v>
      </c>
      <c r="T247" s="166">
        <f>IF($F247&lt;U$197,(IF($F247&gt;T$197-1,SUM($J53:T53),T53)),0)</f>
        <v>0</v>
      </c>
      <c r="U247" s="166">
        <f>IF($F247&lt;V$197,(IF($F247&gt;U$197-1,SUM($J53:U53),U53)),0)</f>
        <v>0</v>
      </c>
      <c r="V247" s="142">
        <f t="shared" ref="V247" si="220">SUM(J247:U247)</f>
        <v>0</v>
      </c>
      <c r="W247" s="166">
        <f>IF($F247&lt;X$197,(IF($F247&gt;W$197-1,SUM($V53,$W53:W53),W53)),0)</f>
        <v>0</v>
      </c>
      <c r="X247" s="166">
        <f>IF($F247&lt;Y$197,(IF($F247&gt;X$197-1,SUM($V53,$W53:X53),X53)),0)</f>
        <v>0</v>
      </c>
      <c r="Y247" s="166">
        <f>IF($F247&lt;Z$197,(IF($F247&gt;Y$197-1,SUM($V53,$W53:Y53),Y53)),0)</f>
        <v>0</v>
      </c>
      <c r="Z247" s="166">
        <f>IF($F247&lt;AA$197,(IF($F247&gt;Z$197-1,SUM($V53,$W53:Z53),Z53)),0)</f>
        <v>0</v>
      </c>
      <c r="AA247" s="166">
        <f>IF($F247&lt;AB$197,(IF($F247&gt;AA$197-1,SUM($V53,$W53:AA53),AA53)),0)</f>
        <v>0</v>
      </c>
      <c r="AB247" s="166">
        <f>IF($F247&lt;AC$197,(IF($F247&gt;AB$197-1,SUM($V53,$W53:AB53),AB53)),0)</f>
        <v>0</v>
      </c>
      <c r="AC247" s="166">
        <f>IF($F247&lt;AD$197,(IF($F247&gt;AC$197-1,SUM($V53,$W53:AC53),AC53)),0)</f>
        <v>0</v>
      </c>
      <c r="AD247" s="166">
        <f>IF($F247&lt;AE$197,(IF($F247&gt;AD$197-1,SUM($V53,$W53:AD53),AD53)),0)</f>
        <v>0</v>
      </c>
      <c r="AE247" s="166">
        <f>IF($F247&lt;AF$197,(IF($F247&gt;AE$197-1,SUM($V53,$W53:AE53),AE53)),0)</f>
        <v>0</v>
      </c>
      <c r="AF247" s="166">
        <f>IF($F247&lt;AG$197,(IF($F247&gt;AF$197-1,SUM($V53,$W53:AF53),AF53)),0)</f>
        <v>4008.08</v>
      </c>
      <c r="AG247" s="166">
        <f>IF($F247&lt;AH$197,(IF($F247&gt;AG$197-1,SUM($V53,$W53:AG53),AG53)),0)</f>
        <v>422.77</v>
      </c>
      <c r="AH247" s="166">
        <f>IF($F247&lt;AI$197,(IF($F247&gt;AH$197-1,SUM($V53,$W53:AH53),AH53)),0)</f>
        <v>0</v>
      </c>
      <c r="AI247" s="142">
        <f t="shared" ref="AI247" si="221">SUM(W247:AH247)</f>
        <v>4430.8500000000004</v>
      </c>
      <c r="AJ247" s="166">
        <f>IFERROR(IF(VALUE($F247)&lt;AK$197,(IF(VALUE($F247)&gt;AJ$197-1,SUM($V53,$AI53,$AJ53:AJ53),AJ53)),0),0)</f>
        <v>0</v>
      </c>
      <c r="AK247" s="166">
        <f>IFERROR(IF(VALUE($F247)&lt;AL$197,(IF(VALUE($F247)&gt;AK$197-1,SUM($V53,$AI53,$AJ53:AK53),AK53)),0),0)</f>
        <v>0</v>
      </c>
      <c r="AL247" s="166">
        <f>IFERROR(IF(VALUE($F247)&lt;AM$197,(IF(VALUE($F247)&gt;AL$197-1,SUM($V53,$AI53,$AJ53:AL53),AL53)),0),0)</f>
        <v>0</v>
      </c>
      <c r="AM247" s="166">
        <f>IFERROR(IF(VALUE($F247)&lt;AN$197,(IF(VALUE($F247)&gt;AM$197-1,SUM($V53,$AI53,$AJ53:AM53),AM53)),0),0)</f>
        <v>0</v>
      </c>
      <c r="AN247" s="166">
        <f>IFERROR(IF(VALUE($F247)&lt;AO$197,(IF(VALUE($F247)&gt;AN$197-1,SUM($V53,$AI53,$AJ53:AN53),AN53)),0),0)</f>
        <v>0</v>
      </c>
      <c r="AO247" s="166">
        <f>IFERROR(IF(VALUE($F247)&lt;AP$197,(IF(VALUE($F247)&gt;AO$197-1,SUM($V53,$AI53,$AJ53:AO53),AO53)),0),0)</f>
        <v>0</v>
      </c>
      <c r="AP247" s="166">
        <f>IFERROR(IF(VALUE($F247)&lt;AQ$197,(IF(VALUE($F247)&gt;AP$197-1,SUM($V53,$AI53,$AJ53:AP53),AP53)),0),0)</f>
        <v>0</v>
      </c>
      <c r="AQ247" s="166">
        <f>IFERROR(IF(VALUE($F247)&lt;AR$197,(IF(VALUE($F247)&gt;AQ$197-1,SUM($V53,$AI53,$AJ53:AQ53),AQ53)),0),0)</f>
        <v>0</v>
      </c>
      <c r="AR247" s="166">
        <f>IFERROR(IF(VALUE($F247)&lt;AS$197,(IF(VALUE($F247)&gt;AR$197-1,SUM($V53,$AI53,$AJ53:AR53),AR53)),0),0)</f>
        <v>0</v>
      </c>
      <c r="AS247" s="166">
        <f>IFERROR(IF(VALUE($F247)&lt;AT$197,(IF(VALUE($F247)&gt;AS$197-1,SUM($V53,$AI53,$AJ53:AS53),AS53)),0),0)</f>
        <v>0</v>
      </c>
      <c r="AT247" s="166">
        <f>IFERROR(IF(VALUE($F247)&lt;AU$197,(IF(VALUE($F247)&gt;AT$197-1,SUM($V53,$AI53,$AJ53:AT53),AT53)),0),0)</f>
        <v>0</v>
      </c>
      <c r="AU247" s="166">
        <f>IFERROR(IF(VALUE($F247)&lt;AV$197,(IF(VALUE($F247)&gt;AU$197-1,SUM($V53,$AI53,$AJ53:AU53),AU53)),0),0)</f>
        <v>0</v>
      </c>
      <c r="AV247" s="142">
        <f t="shared" ref="AV247" si="222">SUM(AJ247:AU247)</f>
        <v>0</v>
      </c>
      <c r="AW247" s="166">
        <f>IFERROR(IF(VALUE($F247)&lt;AX$197,(IF(VALUE($F247)&gt;AW$197-1,SUM($V53,$AI53,$AV53,$AW53:AW53),AW53)),0),0)</f>
        <v>0</v>
      </c>
      <c r="AX247" s="166">
        <f>IFERROR(IF(VALUE($F247)&lt;AY$197,(IF(VALUE($F247)&gt;AX$197-1,SUM($V53,$AI53,$AV53,$AW53:AX53),AX53)),0),0)</f>
        <v>0</v>
      </c>
      <c r="AY247" s="166">
        <f>IFERROR(IF(VALUE($F247)&lt;AZ$197,(IF(VALUE($F247)&gt;AY$197-1,SUM($V53,$AI53,$AV53,$AW53:AY53),AY53)),0),0)</f>
        <v>0</v>
      </c>
      <c r="AZ247" s="166">
        <f>IFERROR(IF(VALUE($F247)&lt;BA$197,(IF(VALUE($F247)&gt;AZ$197-1,SUM($V53,$AI53,$AV53,$AW53:AZ53),AZ53)),0),0)</f>
        <v>0</v>
      </c>
      <c r="BA247" s="166">
        <f>IFERROR(IF(VALUE($F247)&lt;BB$197,(IF(VALUE($F247)&gt;BA$197-1,SUM($V53,$AI53,$AV53,$AW53:BA53),BA53)),0),0)</f>
        <v>0</v>
      </c>
      <c r="BB247" s="166">
        <f>IFERROR(IF(VALUE($F247)&lt;BC$197,(IF(VALUE($F247)&gt;BB$197-1,SUM($V53,$AI53,$AV53,$AW53:BB53),BB53)),0),0)</f>
        <v>0</v>
      </c>
      <c r="BC247" s="166">
        <f>IFERROR(IF(VALUE($F247)&lt;BD$197,(IF(VALUE($F247)&gt;BC$197-1,SUM($V53,$AI53,$AV53,$AW53:BC53),BC53)),0),0)</f>
        <v>0</v>
      </c>
      <c r="BD247" s="166">
        <f>IFERROR(IF(VALUE($F247)&lt;BE$197,(IF(VALUE($F247)&gt;BD$197-1,SUM($V53,$AI53,$AV53,$AW53:BD53),BD53)),0),0)</f>
        <v>0</v>
      </c>
      <c r="BE247" s="166">
        <f>IFERROR(IF(VALUE($F247)&lt;BF$197,(IF(VALUE($F247)&gt;BE$197-1,SUM($V53,$AI53,$AV53,$AW53:BE53),BE53)),0),0)</f>
        <v>0</v>
      </c>
      <c r="BF247" s="166">
        <f>IFERROR(IF(VALUE($F247)&lt;BG$197,(IF(VALUE($F247)&gt;BF$197-1,SUM($V53,$AI53,$AV53,$AW53:BF53),BF53)),0),0)</f>
        <v>0</v>
      </c>
      <c r="BG247" s="166">
        <f>IFERROR(IF(VALUE($F247)&lt;BH$197,(IF(VALUE($F247)&gt;BG$197-1,SUM($V53,$AI53,$AV53,$AW53:BG53),BG53)),0),0)</f>
        <v>0</v>
      </c>
      <c r="BH247" s="166">
        <f>IFERROR(IF(VALUE($F247)&lt;BI$197,(IF(VALUE($F247)&gt;BH$197-1,SUM($V53,$AI53,$AV53,$AW53:BH53),BH53)),0),0)</f>
        <v>0</v>
      </c>
      <c r="BI247" s="142">
        <f t="shared" si="210"/>
        <v>0</v>
      </c>
      <c r="BV247" s="142"/>
      <c r="CI247" s="142"/>
      <c r="CV247" s="142"/>
      <c r="DI247" s="142"/>
      <c r="DV247" s="142"/>
      <c r="EI247" s="142"/>
    </row>
    <row r="248" spans="1:139" ht="15.75" outlineLevel="1" x14ac:dyDescent="0.25">
      <c r="A248" s="2">
        <f t="shared" si="202"/>
        <v>13</v>
      </c>
      <c r="B248" s="1" t="str">
        <f t="shared" si="202"/>
        <v>PRE-09740</v>
      </c>
      <c r="C248" s="1" t="str">
        <f t="shared" si="202"/>
        <v>SPP FH - Pine Lake N 13633</v>
      </c>
      <c r="D248" s="2" t="str">
        <f t="shared" si="202"/>
        <v>PRE-09740.1</v>
      </c>
      <c r="E248" s="141" t="str">
        <f t="shared" si="202"/>
        <v>SPP FH - Pine Lake N 13633 - OH</v>
      </c>
      <c r="F248" s="84">
        <v>44484</v>
      </c>
      <c r="G248" s="165"/>
      <c r="H248" s="165"/>
      <c r="I248" s="100"/>
      <c r="J248" s="166">
        <v>0</v>
      </c>
      <c r="K248" s="166">
        <v>0</v>
      </c>
      <c r="L248" s="166">
        <v>0</v>
      </c>
      <c r="M248" s="166">
        <v>0</v>
      </c>
      <c r="N248" s="166">
        <v>0</v>
      </c>
      <c r="O248" s="166">
        <v>0</v>
      </c>
      <c r="P248" s="166">
        <v>0</v>
      </c>
      <c r="Q248" s="166">
        <f>IF($F248&lt;R$197,(IF($F248&gt;Q$197-1,SUM($J54:Q54),Q54)),0)</f>
        <v>0</v>
      </c>
      <c r="R248" s="166">
        <f>IF($F248&lt;S$197,(IF($F248&gt;R$197-1,SUM($J54:R54),R54)),0)</f>
        <v>0</v>
      </c>
      <c r="S248" s="166">
        <f>IF($F248&lt;T$197,(IF($F248&gt;S$197-1,SUM($J54:S54),S54)),0)</f>
        <v>0</v>
      </c>
      <c r="T248" s="166">
        <f>IF($F248&lt;U$197,(IF($F248&gt;T$197-1,SUM($J54:T54),T54)),0)</f>
        <v>0</v>
      </c>
      <c r="U248" s="166">
        <f>IF($F248&lt;V$197,(IF($F248&gt;U$197-1,SUM($J54:U54),U54)),0)</f>
        <v>0</v>
      </c>
      <c r="V248" s="142">
        <f t="shared" si="145"/>
        <v>0</v>
      </c>
      <c r="W248" s="166">
        <f>IF($F248&lt;X$197,(IF($F248&gt;W$197-1,SUM($V54,$W54:W54),W54)),0)</f>
        <v>0</v>
      </c>
      <c r="X248" s="166">
        <f>IF($F248&lt;Y$197,(IF($F248&gt;X$197-1,SUM($V54,$W54:X54),X54)),0)</f>
        <v>0</v>
      </c>
      <c r="Y248" s="166">
        <f>IF($F248&lt;Z$197,(IF($F248&gt;Y$197-1,SUM($V54,$W54:Y54),Y54)),0)</f>
        <v>0</v>
      </c>
      <c r="Z248" s="166">
        <f>IF($F248&lt;AA$197,(IF($F248&gt;Z$197-1,SUM($V54,$W54:Z54),Z54)),0)</f>
        <v>0</v>
      </c>
      <c r="AA248" s="166">
        <f>IF($F248&lt;AB$197,(IF($F248&gt;AA$197-1,SUM($V54,$W54:AA54),AA54)),0)</f>
        <v>0</v>
      </c>
      <c r="AB248" s="166">
        <f>IF($F248&lt;AC$197,(IF($F248&gt;AB$197-1,SUM($V54,$W54:AB54),AB54)),0)</f>
        <v>0</v>
      </c>
      <c r="AC248" s="166">
        <f>IF($F248&lt;AD$197,(IF($F248&gt;AC$197-1,SUM($V54,$W54:AC54),AC54)),0)</f>
        <v>0</v>
      </c>
      <c r="AD248" s="166">
        <f>IF($F248&lt;AE$197,(IF($F248&gt;AD$197-1,SUM($V54,$W54:AD54),AD54)),0)</f>
        <v>0</v>
      </c>
      <c r="AE248" s="166">
        <f>IF($F248&lt;AF$197,(IF($F248&gt;AE$197-1,SUM($V54,$W54:AE54),AE54)),0)</f>
        <v>0</v>
      </c>
      <c r="AF248" s="166">
        <f>IF($F248&lt;AG$197,(IF($F248&gt;AF$197-1,SUM($V54,$W54:AF54),AF54)),0)</f>
        <v>965902.31000000017</v>
      </c>
      <c r="AG248" s="166">
        <f>IF($F248&lt;AH$197,(IF($F248&gt;AG$197-1,SUM($V54,$W54:AG54),AG54)),0)</f>
        <v>44.460000000000029</v>
      </c>
      <c r="AH248" s="166">
        <f>IF($F248&lt;AI$197,(IF($F248&gt;AH$197-1,SUM($V54,$W54:AH54),AH54)),0)</f>
        <v>2989.5400000000004</v>
      </c>
      <c r="AI248" s="142">
        <f t="shared" si="123"/>
        <v>968936.31000000017</v>
      </c>
      <c r="AJ248" s="166">
        <f>IFERROR(IF(VALUE($F248)&lt;AK$197,(IF(VALUE($F248)&gt;AJ$197-1,SUM($V54,$AI54,$AJ54:AJ54),AJ54)),0),0)</f>
        <v>0</v>
      </c>
      <c r="AK248" s="166">
        <f>IFERROR(IF(VALUE($F248)&lt;AL$197,(IF(VALUE($F248)&gt;AK$197-1,SUM($V54,$AI54,$AJ54:AK54),AK54)),0),0)</f>
        <v>0</v>
      </c>
      <c r="AL248" s="166">
        <f>IFERROR(IF(VALUE($F248)&lt;AM$197,(IF(VALUE($F248)&gt;AL$197-1,SUM($V54,$AI54,$AJ54:AL54),AL54)),0),0)</f>
        <v>0</v>
      </c>
      <c r="AM248" s="166">
        <f>IFERROR(IF(VALUE($F248)&lt;AN$197,(IF(VALUE($F248)&gt;AM$197-1,SUM($V54,$AI54,$AJ54:AM54),AM54)),0),0)</f>
        <v>0</v>
      </c>
      <c r="AN248" s="166">
        <f>IFERROR(IF(VALUE($F248)&lt;AO$197,(IF(VALUE($F248)&gt;AN$197-1,SUM($V54,$AI54,$AJ54:AN54),AN54)),0),0)</f>
        <v>0</v>
      </c>
      <c r="AO248" s="166">
        <f>IFERROR(IF(VALUE($F248)&lt;AP$197,(IF(VALUE($F248)&gt;AO$197-1,SUM($V54,$AI54,$AJ54:AO54),AO54)),0),0)</f>
        <v>0</v>
      </c>
      <c r="AP248" s="166">
        <f>IFERROR(IF(VALUE($F248)&lt;AQ$197,(IF(VALUE($F248)&gt;AP$197-1,SUM($V54,$AI54,$AJ54:AP54),AP54)),0),0)</f>
        <v>0</v>
      </c>
      <c r="AQ248" s="166">
        <f>IFERROR(IF(VALUE($F248)&lt;AR$197,(IF(VALUE($F248)&gt;AQ$197-1,SUM($V54,$AI54,$AJ54:AQ54),AQ54)),0),0)</f>
        <v>0</v>
      </c>
      <c r="AR248" s="166">
        <f>IFERROR(IF(VALUE($F248)&lt;AS$197,(IF(VALUE($F248)&gt;AR$197-1,SUM($V54,$AI54,$AJ54:AR54),AR54)),0),0)</f>
        <v>0</v>
      </c>
      <c r="AS248" s="166">
        <f>IFERROR(IF(VALUE($F248)&lt;AT$197,(IF(VALUE($F248)&gt;AS$197-1,SUM($V54,$AI54,$AJ54:AS54),AS54)),0),0)</f>
        <v>0</v>
      </c>
      <c r="AT248" s="166">
        <f>IFERROR(IF(VALUE($F248)&lt;AU$197,(IF(VALUE($F248)&gt;AT$197-1,SUM($V54,$AI54,$AJ54:AT54),AT54)),0),0)</f>
        <v>0</v>
      </c>
      <c r="AU248" s="166">
        <f>IFERROR(IF(VALUE($F248)&lt;AV$197,(IF(VALUE($F248)&gt;AU$197-1,SUM($V54,$AI54,$AJ54:AU54),AU54)),0),0)</f>
        <v>0</v>
      </c>
      <c r="AV248" s="142">
        <f t="shared" si="124"/>
        <v>0</v>
      </c>
      <c r="AW248" s="166">
        <f>IFERROR(IF(VALUE($F248)&lt;AX$197,(IF(VALUE($F248)&gt;AW$197-1,SUM($V54,$AI54,$AV54,$AW54:AW54),AW54)),0),0)</f>
        <v>50000</v>
      </c>
      <c r="AX248" s="166">
        <f>IFERROR(IF(VALUE($F248)&lt;AY$197,(IF(VALUE($F248)&gt;AX$197-1,SUM($V54,$AI54,$AV54,$AW54:AX54),AX54)),0),0)</f>
        <v>0</v>
      </c>
      <c r="AY248" s="166">
        <f>IFERROR(IF(VALUE($F248)&lt;AZ$197,(IF(VALUE($F248)&gt;AY$197-1,SUM($V54,$AI54,$AV54,$AW54:AY54),AY54)),0),0)</f>
        <v>0</v>
      </c>
      <c r="AZ248" s="166">
        <f>IFERROR(IF(VALUE($F248)&lt;BA$197,(IF(VALUE($F248)&gt;AZ$197-1,SUM($V54,$AI54,$AV54,$AW54:AZ54),AZ54)),0),0)</f>
        <v>0</v>
      </c>
      <c r="BA248" s="166">
        <f>IFERROR(IF(VALUE($F248)&lt;BB$197,(IF(VALUE($F248)&gt;BA$197-1,SUM($V54,$AI54,$AV54,$AW54:BA54),BA54)),0),0)</f>
        <v>0</v>
      </c>
      <c r="BB248" s="166">
        <f>IFERROR(IF(VALUE($F248)&lt;BC$197,(IF(VALUE($F248)&gt;BB$197-1,SUM($V54,$AI54,$AV54,$AW54:BB54),BB54)),0),0)</f>
        <v>0</v>
      </c>
      <c r="BC248" s="166">
        <f>IFERROR(IF(VALUE($F248)&lt;BD$197,(IF(VALUE($F248)&gt;BC$197-1,SUM($V54,$AI54,$AV54,$AW54:BC54),BC54)),0),0)</f>
        <v>100000</v>
      </c>
      <c r="BD248" s="166">
        <f>IFERROR(IF(VALUE($F248)&lt;BE$197,(IF(VALUE($F248)&gt;BD$197-1,SUM($V54,$AI54,$AV54,$AW54:BD54),BD54)),0),0)</f>
        <v>200000</v>
      </c>
      <c r="BE248" s="166">
        <f>IFERROR(IF(VALUE($F248)&lt;BF$197,(IF(VALUE($F248)&gt;BE$197-1,SUM($V54,$AI54,$AV54,$AW54:BE54),BE54)),0),0)</f>
        <v>200000</v>
      </c>
      <c r="BF248" s="166">
        <f>IFERROR(IF(VALUE($F248)&lt;BG$197,(IF(VALUE($F248)&gt;BF$197-1,SUM($V54,$AI54,$AV54,$AW54:BF54),BF54)),0),0)</f>
        <v>300000</v>
      </c>
      <c r="BG248" s="166">
        <f>IFERROR(IF(VALUE($F248)&lt;BH$197,(IF(VALUE($F248)&gt;BG$197-1,SUM($V54,$AI54,$AV54,$AW54:BG54),BG54)),0),0)</f>
        <v>350000</v>
      </c>
      <c r="BH248" s="166">
        <f>IFERROR(IF(VALUE($F248)&lt;BI$197,(IF(VALUE($F248)&gt;BH$197-1,SUM($V54,$AI54,$AV54,$AW54:BH54),BH54)),0),0)</f>
        <v>167614</v>
      </c>
      <c r="BI248" s="142">
        <f t="shared" si="210"/>
        <v>1367614</v>
      </c>
      <c r="BV248" s="142"/>
      <c r="CI248" s="142"/>
      <c r="CV248" s="142"/>
      <c r="DI248" s="142"/>
      <c r="DV248" s="142"/>
      <c r="EI248" s="142"/>
    </row>
    <row r="249" spans="1:139" ht="15.75" outlineLevel="1" x14ac:dyDescent="0.25">
      <c r="A249" s="2">
        <f t="shared" ref="A249:E258" si="223">A55</f>
        <v>13</v>
      </c>
      <c r="B249" s="1" t="str">
        <f t="shared" si="223"/>
        <v>PRE-09740</v>
      </c>
      <c r="C249" s="1" t="str">
        <f t="shared" si="223"/>
        <v>SPP FH - Pine Lake N 13633</v>
      </c>
      <c r="D249" s="2" t="str">
        <f t="shared" si="223"/>
        <v>PRE-09740.2</v>
      </c>
      <c r="E249" s="141" t="str">
        <f t="shared" si="223"/>
        <v>SPP FH - Pine Lake N 13633 -S&amp;E/R&amp;C</v>
      </c>
      <c r="F249" s="84">
        <v>44392</v>
      </c>
      <c r="G249" s="165"/>
      <c r="H249" s="165"/>
      <c r="I249" s="100"/>
      <c r="J249" s="166">
        <v>0</v>
      </c>
      <c r="K249" s="166">
        <v>0</v>
      </c>
      <c r="L249" s="166">
        <v>0</v>
      </c>
      <c r="M249" s="166">
        <v>0</v>
      </c>
      <c r="N249" s="166">
        <v>0</v>
      </c>
      <c r="O249" s="166">
        <v>0</v>
      </c>
      <c r="P249" s="166">
        <v>0</v>
      </c>
      <c r="Q249" s="166">
        <f>IF($F249&lt;R$197,(IF($F249&gt;Q$197-1,SUM($J55:Q55),Q55)),0)</f>
        <v>0</v>
      </c>
      <c r="R249" s="166">
        <f>IF($F249&lt;S$197,(IF($F249&gt;R$197-1,SUM($J55:R55),R55)),0)</f>
        <v>0</v>
      </c>
      <c r="S249" s="166">
        <f>IF($F249&lt;T$197,(IF($F249&gt;S$197-1,SUM($J55:S55),S55)),0)</f>
        <v>0</v>
      </c>
      <c r="T249" s="166">
        <f>IF($F249&lt;U$197,(IF($F249&gt;T$197-1,SUM($J55:T55),T55)),0)</f>
        <v>0</v>
      </c>
      <c r="U249" s="166">
        <f>IF($F249&lt;V$197,(IF($F249&gt;U$197-1,SUM($J55:U55),U55)),0)</f>
        <v>0</v>
      </c>
      <c r="V249" s="142">
        <f t="shared" ref="V249" si="224">SUM(J249:U249)</f>
        <v>0</v>
      </c>
      <c r="W249" s="166">
        <f>IF($F249&lt;X$197,(IF($F249&gt;W$197-1,SUM($V55,$W55:W55),W55)),0)</f>
        <v>0</v>
      </c>
      <c r="X249" s="166">
        <f>IF($F249&lt;Y$197,(IF($F249&gt;X$197-1,SUM($V55,$W55:X55),X55)),0)</f>
        <v>0</v>
      </c>
      <c r="Y249" s="166">
        <f>IF($F249&lt;Z$197,(IF($F249&gt;Y$197-1,SUM($V55,$W55:Y55),Y55)),0)</f>
        <v>0</v>
      </c>
      <c r="Z249" s="166">
        <f>IF($F249&lt;AA$197,(IF($F249&gt;Z$197-1,SUM($V55,$W55:Z55),Z55)),0)</f>
        <v>0</v>
      </c>
      <c r="AA249" s="166">
        <f>IF($F249&lt;AB$197,(IF($F249&gt;AA$197-1,SUM($V55,$W55:AA55),AA55)),0)</f>
        <v>0</v>
      </c>
      <c r="AB249" s="166">
        <f>IF($F249&lt;AC$197,(IF($F249&gt;AB$197-1,SUM($V55,$W55:AB55),AB55)),0)</f>
        <v>0</v>
      </c>
      <c r="AC249" s="166">
        <f>IF($F249&lt;AD$197,(IF($F249&gt;AC$197-1,SUM($V55,$W55:AC55),AC55)),0)</f>
        <v>118852.05000000003</v>
      </c>
      <c r="AD249" s="166">
        <f>IF($F249&lt;AE$197,(IF($F249&gt;AD$197-1,SUM($V55,$W55:AD55),AD55)),0)</f>
        <v>0</v>
      </c>
      <c r="AE249" s="166">
        <f>IF($F249&lt;AF$197,(IF($F249&gt;AE$197-1,SUM($V55,$W55:AE55),AE55)),0)</f>
        <v>0</v>
      </c>
      <c r="AF249" s="166">
        <f>IF($F249&lt;AG$197,(IF($F249&gt;AF$197-1,SUM($V55,$W55:AF55),AF55)),0)</f>
        <v>0</v>
      </c>
      <c r="AG249" s="166">
        <f>IF($F249&lt;AH$197,(IF($F249&gt;AG$197-1,SUM($V55,$W55:AG55),AG55)),0)</f>
        <v>0</v>
      </c>
      <c r="AH249" s="166">
        <f>IF($F249&lt;AI$197,(IF($F249&gt;AH$197-1,SUM($V55,$W55:AH55),AH55)),0)</f>
        <v>0</v>
      </c>
      <c r="AI249" s="142">
        <f t="shared" ref="AI249" si="225">SUM(W249:AH249)</f>
        <v>118852.05000000003</v>
      </c>
      <c r="AJ249" s="166">
        <f>IFERROR(IF(VALUE($F249)&lt;AK$197,(IF(VALUE($F249)&gt;AJ$197-1,SUM($V55,$AI55,$AJ55:AJ55),AJ55)),0),0)</f>
        <v>0</v>
      </c>
      <c r="AK249" s="166">
        <f>IFERROR(IF(VALUE($F249)&lt;AL$197,(IF(VALUE($F249)&gt;AK$197-1,SUM($V55,$AI55,$AJ55:AK55),AK55)),0),0)</f>
        <v>0</v>
      </c>
      <c r="AL249" s="166">
        <f>IFERROR(IF(VALUE($F249)&lt;AM$197,(IF(VALUE($F249)&gt;AL$197-1,SUM($V55,$AI55,$AJ55:AL55),AL55)),0),0)</f>
        <v>0</v>
      </c>
      <c r="AM249" s="166">
        <f>IFERROR(IF(VALUE($F249)&lt;AN$197,(IF(VALUE($F249)&gt;AM$197-1,SUM($V55,$AI55,$AJ55:AM55),AM55)),0),0)</f>
        <v>0</v>
      </c>
      <c r="AN249" s="166">
        <f>IFERROR(IF(VALUE($F249)&lt;AO$197,(IF(VALUE($F249)&gt;AN$197-1,SUM($V55,$AI55,$AJ55:AN55),AN55)),0),0)</f>
        <v>0</v>
      </c>
      <c r="AO249" s="166">
        <f>IFERROR(IF(VALUE($F249)&lt;AP$197,(IF(VALUE($F249)&gt;AO$197-1,SUM($V55,$AI55,$AJ55:AO55),AO55)),0),0)</f>
        <v>0</v>
      </c>
      <c r="AP249" s="166">
        <f>IFERROR(IF(VALUE($F249)&lt;AQ$197,(IF(VALUE($F249)&gt;AP$197-1,SUM($V55,$AI55,$AJ55:AP55),AP55)),0),0)</f>
        <v>0</v>
      </c>
      <c r="AQ249" s="166">
        <f>IFERROR(IF(VALUE($F249)&lt;AR$197,(IF(VALUE($F249)&gt;AQ$197-1,SUM($V55,$AI55,$AJ55:AQ55),AQ55)),0),0)</f>
        <v>0</v>
      </c>
      <c r="AR249" s="166">
        <f>IFERROR(IF(VALUE($F249)&lt;AS$197,(IF(VALUE($F249)&gt;AR$197-1,SUM($V55,$AI55,$AJ55:AR55),AR55)),0),0)</f>
        <v>0</v>
      </c>
      <c r="AS249" s="166">
        <f>IFERROR(IF(VALUE($F249)&lt;AT$197,(IF(VALUE($F249)&gt;AS$197-1,SUM($V55,$AI55,$AJ55:AS55),AS55)),0),0)</f>
        <v>0</v>
      </c>
      <c r="AT249" s="166">
        <f>IFERROR(IF(VALUE($F249)&lt;AU$197,(IF(VALUE($F249)&gt;AT$197-1,SUM($V55,$AI55,$AJ55:AT55),AT55)),0),0)</f>
        <v>0</v>
      </c>
      <c r="AU249" s="166">
        <f>IFERROR(IF(VALUE($F249)&lt;AV$197,(IF(VALUE($F249)&gt;AU$197-1,SUM($V55,$AI55,$AJ55:AU55),AU55)),0),0)</f>
        <v>0</v>
      </c>
      <c r="AV249" s="142">
        <f t="shared" ref="AV249" si="226">SUM(AJ249:AU249)</f>
        <v>0</v>
      </c>
      <c r="AW249" s="166">
        <f>IFERROR(IF(VALUE($F249)&lt;AX$197,(IF(VALUE($F249)&gt;AW$197-1,SUM($V55,$AI55,$AV55,$AW55:AW55),AW55)),0),0)</f>
        <v>0</v>
      </c>
      <c r="AX249" s="166">
        <f>IFERROR(IF(VALUE($F249)&lt;AY$197,(IF(VALUE($F249)&gt;AX$197-1,SUM($V55,$AI55,$AV55,$AW55:AX55),AX55)),0),0)</f>
        <v>0</v>
      </c>
      <c r="AY249" s="166">
        <f>IFERROR(IF(VALUE($F249)&lt;AZ$197,(IF(VALUE($F249)&gt;AY$197-1,SUM($V55,$AI55,$AV55,$AW55:AY55),AY55)),0),0)</f>
        <v>0</v>
      </c>
      <c r="AZ249" s="166">
        <f>IFERROR(IF(VALUE($F249)&lt;BA$197,(IF(VALUE($F249)&gt;AZ$197-1,SUM($V55,$AI55,$AV55,$AW55:AZ55),AZ55)),0),0)</f>
        <v>0</v>
      </c>
      <c r="BA249" s="166">
        <f>IFERROR(IF(VALUE($F249)&lt;BB$197,(IF(VALUE($F249)&gt;BA$197-1,SUM($V55,$AI55,$AV55,$AW55:BA55),BA55)),0),0)</f>
        <v>0</v>
      </c>
      <c r="BB249" s="166">
        <f>IFERROR(IF(VALUE($F249)&lt;BC$197,(IF(VALUE($F249)&gt;BB$197-1,SUM($V55,$AI55,$AV55,$AW55:BB55),BB55)),0),0)</f>
        <v>0</v>
      </c>
      <c r="BC249" s="166">
        <f>IFERROR(IF(VALUE($F249)&lt;BD$197,(IF(VALUE($F249)&gt;BC$197-1,SUM($V55,$AI55,$AV55,$AW55:BC55),BC55)),0),0)</f>
        <v>0</v>
      </c>
      <c r="BD249" s="166">
        <f>IFERROR(IF(VALUE($F249)&lt;BE$197,(IF(VALUE($F249)&gt;BD$197-1,SUM($V55,$AI55,$AV55,$AW55:BD55),BD55)),0),0)</f>
        <v>0</v>
      </c>
      <c r="BE249" s="166">
        <f>IFERROR(IF(VALUE($F249)&lt;BF$197,(IF(VALUE($F249)&gt;BE$197-1,SUM($V55,$AI55,$AV55,$AW55:BE55),BE55)),0),0)</f>
        <v>0</v>
      </c>
      <c r="BF249" s="166">
        <f>IFERROR(IF(VALUE($F249)&lt;BG$197,(IF(VALUE($F249)&gt;BF$197-1,SUM($V55,$AI55,$AV55,$AW55:BF55),BF55)),0),0)</f>
        <v>0</v>
      </c>
      <c r="BG249" s="166">
        <f>IFERROR(IF(VALUE($F249)&lt;BH$197,(IF(VALUE($F249)&gt;BG$197-1,SUM($V55,$AI55,$AV55,$AW55:BG55),BG55)),0),0)</f>
        <v>0</v>
      </c>
      <c r="BH249" s="166">
        <f>IFERROR(IF(VALUE($F249)&lt;BI$197,(IF(VALUE($F249)&gt;BH$197-1,SUM($V55,$AI55,$AV55,$AW55:BH55),BH55)),0),0)</f>
        <v>0</v>
      </c>
      <c r="BI249" s="142">
        <f t="shared" si="210"/>
        <v>0</v>
      </c>
      <c r="BV249" s="142"/>
      <c r="CI249" s="142"/>
      <c r="CV249" s="142"/>
      <c r="DI249" s="142"/>
      <c r="DV249" s="142"/>
      <c r="EI249" s="142"/>
    </row>
    <row r="250" spans="1:139" ht="15.75" outlineLevel="1" x14ac:dyDescent="0.25">
      <c r="A250" s="2">
        <f t="shared" si="223"/>
        <v>13</v>
      </c>
      <c r="B250" s="1" t="str">
        <f t="shared" si="223"/>
        <v>PRE-09740</v>
      </c>
      <c r="C250" s="1" t="str">
        <f t="shared" si="223"/>
        <v>SPP FH - Pine Lake N 13633</v>
      </c>
      <c r="D250" s="2" t="str">
        <f t="shared" si="223"/>
        <v>A2770874</v>
      </c>
      <c r="E250" s="141" t="str">
        <f t="shared" si="223"/>
        <v>SPP FH - Pine Lake 13633 - R&amp;C</v>
      </c>
      <c r="F250" s="84">
        <v>44362</v>
      </c>
      <c r="G250" s="165"/>
      <c r="H250" s="165"/>
      <c r="I250" s="100"/>
      <c r="J250" s="166">
        <v>0</v>
      </c>
      <c r="K250" s="166">
        <v>0</v>
      </c>
      <c r="L250" s="166">
        <v>0</v>
      </c>
      <c r="M250" s="166">
        <v>0</v>
      </c>
      <c r="N250" s="166">
        <v>0</v>
      </c>
      <c r="O250" s="166">
        <v>0</v>
      </c>
      <c r="P250" s="166">
        <v>0</v>
      </c>
      <c r="Q250" s="166">
        <f>IF($F250&lt;R$197,(IF($F250&gt;Q$197-1,SUM($J56:Q56),Q56)),0)</f>
        <v>0</v>
      </c>
      <c r="R250" s="166">
        <f>IF($F250&lt;S$197,(IF($F250&gt;R$197-1,SUM($J56:R56),R56)),0)</f>
        <v>0</v>
      </c>
      <c r="S250" s="166">
        <f>IF($F250&lt;T$197,(IF($F250&gt;S$197-1,SUM($J56:S56),S56)),0)</f>
        <v>0</v>
      </c>
      <c r="T250" s="166">
        <f>IF($F250&lt;U$197,(IF($F250&gt;T$197-1,SUM($J56:T56),T56)),0)</f>
        <v>0</v>
      </c>
      <c r="U250" s="166">
        <f>IF($F250&lt;V$197,(IF($F250&gt;U$197-1,SUM($J56:U56),U56)),0)</f>
        <v>0</v>
      </c>
      <c r="V250" s="142">
        <f t="shared" ref="V250" si="227">SUM(J250:U250)</f>
        <v>0</v>
      </c>
      <c r="W250" s="166">
        <f>IF($F250&lt;X$197,(IF($F250&gt;W$197-1,SUM($V56,$W56:W56),W56)),0)</f>
        <v>0</v>
      </c>
      <c r="X250" s="166">
        <f>IF($F250&lt;Y$197,(IF($F250&gt;X$197-1,SUM($V56,$W56:X56),X56)),0)</f>
        <v>0</v>
      </c>
      <c r="Y250" s="166">
        <f>IF($F250&lt;Z$197,(IF($F250&gt;Y$197-1,SUM($V56,$W56:Y56),Y56)),0)</f>
        <v>0</v>
      </c>
      <c r="Z250" s="166">
        <f>IF($F250&lt;AA$197,(IF($F250&gt;Z$197-1,SUM($V56,$W56:Z56),Z56)),0)</f>
        <v>0</v>
      </c>
      <c r="AA250" s="166">
        <f>IF($F250&lt;AB$197,(IF($F250&gt;AA$197-1,SUM($V56,$W56:AA56),AA56)),0)</f>
        <v>0</v>
      </c>
      <c r="AB250" s="166">
        <f>IF($F250&lt;AC$197,(IF($F250&gt;AB$197-1,SUM($V56,$W56:AB56),AB56)),0)</f>
        <v>1145.2</v>
      </c>
      <c r="AC250" s="166">
        <f>IF($F250&lt;AD$197,(IF($F250&gt;AC$197-1,SUM($V56,$W56:AC56),AC56)),0)</f>
        <v>0</v>
      </c>
      <c r="AD250" s="166">
        <f>IF($F250&lt;AE$197,(IF($F250&gt;AD$197-1,SUM($V56,$W56:AD56),AD56)),0)</f>
        <v>0</v>
      </c>
      <c r="AE250" s="166">
        <f>IF($F250&lt;AF$197,(IF($F250&gt;AE$197-1,SUM($V56,$W56:AE56),AE56)),0)</f>
        <v>0</v>
      </c>
      <c r="AF250" s="166">
        <f>IF($F250&lt;AG$197,(IF($F250&gt;AF$197-1,SUM($V56,$W56:AF56),AF56)),0)</f>
        <v>0</v>
      </c>
      <c r="AG250" s="166">
        <f>IF($F250&lt;AH$197,(IF($F250&gt;AG$197-1,SUM($V56,$W56:AG56),AG56)),0)</f>
        <v>0</v>
      </c>
      <c r="AH250" s="166">
        <f>IF($F250&lt;AI$197,(IF($F250&gt;AH$197-1,SUM($V56,$W56:AH56),AH56)),0)</f>
        <v>0</v>
      </c>
      <c r="AI250" s="142">
        <f t="shared" ref="AI250" si="228">SUM(W250:AH250)</f>
        <v>1145.2</v>
      </c>
      <c r="AJ250" s="166">
        <f>IFERROR(IF(VALUE($F250)&lt;AK$197,(IF(VALUE($F250)&gt;AJ$197-1,SUM($V56,$AI56,$AJ56:AJ56),AJ56)),0),0)</f>
        <v>0</v>
      </c>
      <c r="AK250" s="166">
        <f>IFERROR(IF(VALUE($F250)&lt;AL$197,(IF(VALUE($F250)&gt;AK$197-1,SUM($V56,$AI56,$AJ56:AK56),AK56)),0),0)</f>
        <v>0</v>
      </c>
      <c r="AL250" s="166">
        <f>IFERROR(IF(VALUE($F250)&lt;AM$197,(IF(VALUE($F250)&gt;AL$197-1,SUM($V56,$AI56,$AJ56:AL56),AL56)),0),0)</f>
        <v>0</v>
      </c>
      <c r="AM250" s="166">
        <f>IFERROR(IF(VALUE($F250)&lt;AN$197,(IF(VALUE($F250)&gt;AM$197-1,SUM($V56,$AI56,$AJ56:AM56),AM56)),0),0)</f>
        <v>0</v>
      </c>
      <c r="AN250" s="166">
        <f>IFERROR(IF(VALUE($F250)&lt;AO$197,(IF(VALUE($F250)&gt;AN$197-1,SUM($V56,$AI56,$AJ56:AN56),AN56)),0),0)</f>
        <v>0</v>
      </c>
      <c r="AO250" s="166">
        <f>IFERROR(IF(VALUE($F250)&lt;AP$197,(IF(VALUE($F250)&gt;AO$197-1,SUM($V56,$AI56,$AJ56:AO56),AO56)),0),0)</f>
        <v>0</v>
      </c>
      <c r="AP250" s="166">
        <f>IFERROR(IF(VALUE($F250)&lt;AQ$197,(IF(VALUE($F250)&gt;AP$197-1,SUM($V56,$AI56,$AJ56:AP56),AP56)),0),0)</f>
        <v>0</v>
      </c>
      <c r="AQ250" s="166">
        <f>IFERROR(IF(VALUE($F250)&lt;AR$197,(IF(VALUE($F250)&gt;AQ$197-1,SUM($V56,$AI56,$AJ56:AQ56),AQ56)),0),0)</f>
        <v>0</v>
      </c>
      <c r="AR250" s="166">
        <f>IFERROR(IF(VALUE($F250)&lt;AS$197,(IF(VALUE($F250)&gt;AR$197-1,SUM($V56,$AI56,$AJ56:AR56),AR56)),0),0)</f>
        <v>0</v>
      </c>
      <c r="AS250" s="166">
        <f>IFERROR(IF(VALUE($F250)&lt;AT$197,(IF(VALUE($F250)&gt;AS$197-1,SUM($V56,$AI56,$AJ56:AS56),AS56)),0),0)</f>
        <v>0</v>
      </c>
      <c r="AT250" s="166">
        <f>IFERROR(IF(VALUE($F250)&lt;AU$197,(IF(VALUE($F250)&gt;AT$197-1,SUM($V56,$AI56,$AJ56:AT56),AT56)),0),0)</f>
        <v>0</v>
      </c>
      <c r="AU250" s="166">
        <f>IFERROR(IF(VALUE($F250)&lt;AV$197,(IF(VALUE($F250)&gt;AU$197-1,SUM($V56,$AI56,$AJ56:AU56),AU56)),0),0)</f>
        <v>0</v>
      </c>
      <c r="AV250" s="142">
        <f t="shared" ref="AV250" si="229">SUM(AJ250:AU250)</f>
        <v>0</v>
      </c>
      <c r="AW250" s="166">
        <f>IFERROR(IF(VALUE($F250)&lt;AX$197,(IF(VALUE($F250)&gt;AW$197-1,SUM($V56,$AI56,$AV56,$AW56:AW56),AW56)),0),0)</f>
        <v>0</v>
      </c>
      <c r="AX250" s="166">
        <f>IFERROR(IF(VALUE($F250)&lt;AY$197,(IF(VALUE($F250)&gt;AX$197-1,SUM($V56,$AI56,$AV56,$AW56:AX56),AX56)),0),0)</f>
        <v>0</v>
      </c>
      <c r="AY250" s="166">
        <f>IFERROR(IF(VALUE($F250)&lt;AZ$197,(IF(VALUE($F250)&gt;AY$197-1,SUM($V56,$AI56,$AV56,$AW56:AY56),AY56)),0),0)</f>
        <v>0</v>
      </c>
      <c r="AZ250" s="166">
        <f>IFERROR(IF(VALUE($F250)&lt;BA$197,(IF(VALUE($F250)&gt;AZ$197-1,SUM($V56,$AI56,$AV56,$AW56:AZ56),AZ56)),0),0)</f>
        <v>0</v>
      </c>
      <c r="BA250" s="166">
        <f>IFERROR(IF(VALUE($F250)&lt;BB$197,(IF(VALUE($F250)&gt;BA$197-1,SUM($V56,$AI56,$AV56,$AW56:BA56),BA56)),0),0)</f>
        <v>0</v>
      </c>
      <c r="BB250" s="166">
        <f>IFERROR(IF(VALUE($F250)&lt;BC$197,(IF(VALUE($F250)&gt;BB$197-1,SUM($V56,$AI56,$AV56,$AW56:BB56),BB56)),0),0)</f>
        <v>0</v>
      </c>
      <c r="BC250" s="166">
        <f>IFERROR(IF(VALUE($F250)&lt;BD$197,(IF(VALUE($F250)&gt;BC$197-1,SUM($V56,$AI56,$AV56,$AW56:BC56),BC56)),0),0)</f>
        <v>0</v>
      </c>
      <c r="BD250" s="166">
        <f>IFERROR(IF(VALUE($F250)&lt;BE$197,(IF(VALUE($F250)&gt;BD$197-1,SUM($V56,$AI56,$AV56,$AW56:BD56),BD56)),0),0)</f>
        <v>0</v>
      </c>
      <c r="BE250" s="166">
        <f>IFERROR(IF(VALUE($F250)&lt;BF$197,(IF(VALUE($F250)&gt;BE$197-1,SUM($V56,$AI56,$AV56,$AW56:BE56),BE56)),0),0)</f>
        <v>0</v>
      </c>
      <c r="BF250" s="166">
        <f>IFERROR(IF(VALUE($F250)&lt;BG$197,(IF(VALUE($F250)&gt;BF$197-1,SUM($V56,$AI56,$AV56,$AW56:BF56),BF56)),0),0)</f>
        <v>0</v>
      </c>
      <c r="BG250" s="166">
        <f>IFERROR(IF(VALUE($F250)&lt;BH$197,(IF(VALUE($F250)&gt;BG$197-1,SUM($V56,$AI56,$AV56,$AW56:BG56),BG56)),0),0)</f>
        <v>0</v>
      </c>
      <c r="BH250" s="166">
        <f>IFERROR(IF(VALUE($F250)&lt;BI$197,(IF(VALUE($F250)&gt;BH$197-1,SUM($V56,$AI56,$AV56,$AW56:BH56),BH56)),0),0)</f>
        <v>0</v>
      </c>
      <c r="BI250" s="142">
        <f t="shared" si="210"/>
        <v>0</v>
      </c>
      <c r="BV250" s="142"/>
      <c r="CI250" s="142"/>
      <c r="CV250" s="142"/>
      <c r="DI250" s="142"/>
      <c r="DV250" s="142"/>
      <c r="EI250" s="142"/>
    </row>
    <row r="251" spans="1:139" ht="15.75" outlineLevel="1" x14ac:dyDescent="0.25">
      <c r="A251" s="2">
        <f t="shared" si="223"/>
        <v>13</v>
      </c>
      <c r="B251" s="1" t="str">
        <f t="shared" si="223"/>
        <v>PRE-09740</v>
      </c>
      <c r="C251" s="1" t="str">
        <f t="shared" si="223"/>
        <v>SPP FH - Pine Lake N 13633</v>
      </c>
      <c r="D251" s="2" t="str">
        <f t="shared" si="223"/>
        <v>A2775269</v>
      </c>
      <c r="E251" s="141" t="str">
        <f t="shared" si="223"/>
        <v>PINE LAKE 13633 OCRs - 4 TAV</v>
      </c>
      <c r="F251" s="84">
        <v>44392</v>
      </c>
      <c r="G251" s="165"/>
      <c r="H251" s="165"/>
      <c r="I251" s="100"/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f>IF($F251&lt;R$197,(IF($F251&gt;Q$197-1,SUM($J57:Q57),Q57)),0)</f>
        <v>0</v>
      </c>
      <c r="R251" s="166">
        <f>IF($F251&lt;S$197,(IF($F251&gt;R$197-1,SUM($J57:R57),R57)),0)</f>
        <v>0</v>
      </c>
      <c r="S251" s="166">
        <f>IF($F251&lt;T$197,(IF($F251&gt;S$197-1,SUM($J57:S57),S57)),0)</f>
        <v>0</v>
      </c>
      <c r="T251" s="166">
        <f>IF($F251&lt;U$197,(IF($F251&gt;T$197-1,SUM($J57:T57),T57)),0)</f>
        <v>0</v>
      </c>
      <c r="U251" s="166">
        <f>IF($F251&lt;V$197,(IF($F251&gt;U$197-1,SUM($J57:U57),U57)),0)</f>
        <v>0</v>
      </c>
      <c r="V251" s="142">
        <f t="shared" ref="V251" si="230">SUM(J251:U251)</f>
        <v>0</v>
      </c>
      <c r="W251" s="166">
        <f>IF($F251&lt;X$197,(IF($F251&gt;W$197-1,SUM($V57,$W57:W57),W57)),0)</f>
        <v>0</v>
      </c>
      <c r="X251" s="166">
        <f>IF($F251&lt;Y$197,(IF($F251&gt;X$197-1,SUM($V57,$W57:X57),X57)),0)</f>
        <v>0</v>
      </c>
      <c r="Y251" s="166">
        <f>IF($F251&lt;Z$197,(IF($F251&gt;Y$197-1,SUM($V57,$W57:Y57),Y57)),0)</f>
        <v>0</v>
      </c>
      <c r="Z251" s="166">
        <f>IF($F251&lt;AA$197,(IF($F251&gt;Z$197-1,SUM($V57,$W57:Z57),Z57)),0)</f>
        <v>0</v>
      </c>
      <c r="AA251" s="166">
        <f>IF($F251&lt;AB$197,(IF($F251&gt;AA$197-1,SUM($V57,$W57:AA57),AA57)),0)</f>
        <v>0</v>
      </c>
      <c r="AB251" s="166">
        <f>IF($F251&lt;AC$197,(IF($F251&gt;AB$197-1,SUM($V57,$W57:AB57),AB57)),0)</f>
        <v>0</v>
      </c>
      <c r="AC251" s="166">
        <f>IF($F251&lt;AD$197,(IF($F251&gt;AC$197-1,SUM($V57,$W57:AC57),AC57)),0)</f>
        <v>17011.990000000002</v>
      </c>
      <c r="AD251" s="166">
        <f>IF($F251&lt;AE$197,(IF($F251&gt;AD$197-1,SUM($V57,$W57:AD57),AD57)),0)</f>
        <v>0</v>
      </c>
      <c r="AE251" s="166">
        <f>IF($F251&lt;AF$197,(IF($F251&gt;AE$197-1,SUM($V57,$W57:AE57),AE57)),0)</f>
        <v>0</v>
      </c>
      <c r="AF251" s="166">
        <f>IF($F251&lt;AG$197,(IF($F251&gt;AF$197-1,SUM($V57,$W57:AF57),AF57)),0)</f>
        <v>0</v>
      </c>
      <c r="AG251" s="166">
        <f>IF($F251&lt;AH$197,(IF($F251&gt;AG$197-1,SUM($V57,$W57:AG57),AG57)),0)</f>
        <v>0</v>
      </c>
      <c r="AH251" s="166">
        <f>IF($F251&lt;AI$197,(IF($F251&gt;AH$197-1,SUM($V57,$W57:AH57),AH57)),0)</f>
        <v>0</v>
      </c>
      <c r="AI251" s="142">
        <f t="shared" ref="AI251" si="231">SUM(W251:AH251)</f>
        <v>17011.990000000002</v>
      </c>
      <c r="AJ251" s="166">
        <f>IFERROR(IF(VALUE($F251)&lt;AK$197,(IF(VALUE($F251)&gt;AJ$197-1,SUM($V57,$AI57,$AJ57:AJ57),AJ57)),0),0)</f>
        <v>0</v>
      </c>
      <c r="AK251" s="166">
        <f>IFERROR(IF(VALUE($F251)&lt;AL$197,(IF(VALUE($F251)&gt;AK$197-1,SUM($V57,$AI57,$AJ57:AK57),AK57)),0),0)</f>
        <v>0</v>
      </c>
      <c r="AL251" s="166">
        <f>IFERROR(IF(VALUE($F251)&lt;AM$197,(IF(VALUE($F251)&gt;AL$197-1,SUM($V57,$AI57,$AJ57:AL57),AL57)),0),0)</f>
        <v>0</v>
      </c>
      <c r="AM251" s="166">
        <f>IFERROR(IF(VALUE($F251)&lt;AN$197,(IF(VALUE($F251)&gt;AM$197-1,SUM($V57,$AI57,$AJ57:AM57),AM57)),0),0)</f>
        <v>0</v>
      </c>
      <c r="AN251" s="166">
        <f>IFERROR(IF(VALUE($F251)&lt;AO$197,(IF(VALUE($F251)&gt;AN$197-1,SUM($V57,$AI57,$AJ57:AN57),AN57)),0),0)</f>
        <v>0</v>
      </c>
      <c r="AO251" s="166">
        <f>IFERROR(IF(VALUE($F251)&lt;AP$197,(IF(VALUE($F251)&gt;AO$197-1,SUM($V57,$AI57,$AJ57:AO57),AO57)),0),0)</f>
        <v>0</v>
      </c>
      <c r="AP251" s="166">
        <f>IFERROR(IF(VALUE($F251)&lt;AQ$197,(IF(VALUE($F251)&gt;AP$197-1,SUM($V57,$AI57,$AJ57:AP57),AP57)),0),0)</f>
        <v>0</v>
      </c>
      <c r="AQ251" s="166">
        <f>IFERROR(IF(VALUE($F251)&lt;AR$197,(IF(VALUE($F251)&gt;AQ$197-1,SUM($V57,$AI57,$AJ57:AQ57),AQ57)),0),0)</f>
        <v>0</v>
      </c>
      <c r="AR251" s="166">
        <f>IFERROR(IF(VALUE($F251)&lt;AS$197,(IF(VALUE($F251)&gt;AR$197-1,SUM($V57,$AI57,$AJ57:AR57),AR57)),0),0)</f>
        <v>0</v>
      </c>
      <c r="AS251" s="166">
        <f>IFERROR(IF(VALUE($F251)&lt;AT$197,(IF(VALUE($F251)&gt;AS$197-1,SUM($V57,$AI57,$AJ57:AS57),AS57)),0),0)</f>
        <v>0</v>
      </c>
      <c r="AT251" s="166">
        <f>IFERROR(IF(VALUE($F251)&lt;AU$197,(IF(VALUE($F251)&gt;AT$197-1,SUM($V57,$AI57,$AJ57:AT57),AT57)),0),0)</f>
        <v>0</v>
      </c>
      <c r="AU251" s="166">
        <f>IFERROR(IF(VALUE($F251)&lt;AV$197,(IF(VALUE($F251)&gt;AU$197-1,SUM($V57,$AI57,$AJ57:AU57),AU57)),0),0)</f>
        <v>0</v>
      </c>
      <c r="AV251" s="142">
        <f t="shared" ref="AV251" si="232">SUM(AJ251:AU251)</f>
        <v>0</v>
      </c>
      <c r="AW251" s="166">
        <f>IFERROR(IF(VALUE($F251)&lt;AX$197,(IF(VALUE($F251)&gt;AW$197-1,SUM($V57,$AI57,$AV57,$AW57:AW57),AW57)),0),0)</f>
        <v>0</v>
      </c>
      <c r="AX251" s="166">
        <f>IFERROR(IF(VALUE($F251)&lt;AY$197,(IF(VALUE($F251)&gt;AX$197-1,SUM($V57,$AI57,$AV57,$AW57:AX57),AX57)),0),0)</f>
        <v>0</v>
      </c>
      <c r="AY251" s="166">
        <f>IFERROR(IF(VALUE($F251)&lt;AZ$197,(IF(VALUE($F251)&gt;AY$197-1,SUM($V57,$AI57,$AV57,$AW57:AY57),AY57)),0),0)</f>
        <v>0</v>
      </c>
      <c r="AZ251" s="166">
        <f>IFERROR(IF(VALUE($F251)&lt;BA$197,(IF(VALUE($F251)&gt;AZ$197-1,SUM($V57,$AI57,$AV57,$AW57:AZ57),AZ57)),0),0)</f>
        <v>0</v>
      </c>
      <c r="BA251" s="166">
        <f>IFERROR(IF(VALUE($F251)&lt;BB$197,(IF(VALUE($F251)&gt;BA$197-1,SUM($V57,$AI57,$AV57,$AW57:BA57),BA57)),0),0)</f>
        <v>0</v>
      </c>
      <c r="BB251" s="166">
        <f>IFERROR(IF(VALUE($F251)&lt;BC$197,(IF(VALUE($F251)&gt;BB$197-1,SUM($V57,$AI57,$AV57,$AW57:BB57),BB57)),0),0)</f>
        <v>0</v>
      </c>
      <c r="BC251" s="166">
        <f>IFERROR(IF(VALUE($F251)&lt;BD$197,(IF(VALUE($F251)&gt;BC$197-1,SUM($V57,$AI57,$AV57,$AW57:BC57),BC57)),0),0)</f>
        <v>0</v>
      </c>
      <c r="BD251" s="166">
        <f>IFERROR(IF(VALUE($F251)&lt;BE$197,(IF(VALUE($F251)&gt;BD$197-1,SUM($V57,$AI57,$AV57,$AW57:BD57),BD57)),0),0)</f>
        <v>0</v>
      </c>
      <c r="BE251" s="166">
        <f>IFERROR(IF(VALUE($F251)&lt;BF$197,(IF(VALUE($F251)&gt;BE$197-1,SUM($V57,$AI57,$AV57,$AW57:BE57),BE57)),0),0)</f>
        <v>0</v>
      </c>
      <c r="BF251" s="166">
        <f>IFERROR(IF(VALUE($F251)&lt;BG$197,(IF(VALUE($F251)&gt;BF$197-1,SUM($V57,$AI57,$AV57,$AW57:BF57),BF57)),0),0)</f>
        <v>0</v>
      </c>
      <c r="BG251" s="166">
        <f>IFERROR(IF(VALUE($F251)&lt;BH$197,(IF(VALUE($F251)&gt;BG$197-1,SUM($V57,$AI57,$AV57,$AW57:BG57),BG57)),0),0)</f>
        <v>0</v>
      </c>
      <c r="BH251" s="166">
        <f>IFERROR(IF(VALUE($F251)&lt;BI$197,(IF(VALUE($F251)&gt;BH$197-1,SUM($V57,$AI57,$AV57,$AW57:BH57),BH57)),0),0)</f>
        <v>0</v>
      </c>
      <c r="BI251" s="142">
        <f t="shared" si="210"/>
        <v>0</v>
      </c>
      <c r="BV251" s="142"/>
      <c r="CI251" s="142"/>
      <c r="CV251" s="142"/>
      <c r="DI251" s="142"/>
      <c r="DV251" s="142"/>
      <c r="EI251" s="142"/>
    </row>
    <row r="252" spans="1:139" ht="15.75" outlineLevel="1" x14ac:dyDescent="0.25">
      <c r="A252" s="2">
        <f t="shared" si="223"/>
        <v>14</v>
      </c>
      <c r="B252" s="1" t="str">
        <f t="shared" si="223"/>
        <v>PRE-10057</v>
      </c>
      <c r="C252" s="1" t="str">
        <f t="shared" si="223"/>
        <v>SPP FH - Hopewell 13148</v>
      </c>
      <c r="D252" s="2" t="str">
        <f t="shared" si="223"/>
        <v>PRE-10057.2</v>
      </c>
      <c r="E252" s="141" t="str">
        <f t="shared" si="223"/>
        <v>SPP FH - Hopewell 13148 - S&amp;E/R&amp;C</v>
      </c>
      <c r="F252" s="84" t="s">
        <v>553</v>
      </c>
      <c r="G252" s="165"/>
      <c r="H252" s="165"/>
      <c r="I252" s="100"/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f>IF($F252&lt;R$197,(IF($F252&gt;Q$197-1,SUM($J58:Q58),Q58)),0)</f>
        <v>0</v>
      </c>
      <c r="R252" s="166">
        <f>IF($F252&lt;S$197,(IF($F252&gt;R$197-1,SUM($J58:R58),R58)),0)</f>
        <v>0</v>
      </c>
      <c r="S252" s="166">
        <f>IF($F252&lt;T$197,(IF($F252&gt;S$197-1,SUM($J58:S58),S58)),0)</f>
        <v>0</v>
      </c>
      <c r="T252" s="166">
        <f>IF($F252&lt;U$197,(IF($F252&gt;T$197-1,SUM($J58:T58),T58)),0)</f>
        <v>0</v>
      </c>
      <c r="U252" s="166">
        <f>IF($F252&lt;V$197,(IF($F252&gt;U$197-1,SUM($J58:U58),U58)),0)</f>
        <v>0</v>
      </c>
      <c r="V252" s="142">
        <f t="shared" si="145"/>
        <v>0</v>
      </c>
      <c r="W252" s="166">
        <f>IF($F252&lt;X$197,(IF($F252&gt;W$197-1,SUM($V58,$W58:W58),W58)),0)</f>
        <v>0</v>
      </c>
      <c r="X252" s="166">
        <f>IF($F252&lt;Y$197,(IF($F252&gt;X$197-1,SUM($V58,$W58:X58),X58)),0)</f>
        <v>0</v>
      </c>
      <c r="Y252" s="166">
        <f>IF($F252&lt;Z$197,(IF($F252&gt;Y$197-1,SUM($V58,$W58:Y58),Y58)),0)</f>
        <v>0</v>
      </c>
      <c r="Z252" s="166">
        <f>IF($F252&lt;AA$197,(IF($F252&gt;Z$197-1,SUM($V58,$W58:Z58),Z58)),0)</f>
        <v>0</v>
      </c>
      <c r="AA252" s="166">
        <f>IF($F252&lt;AB$197,(IF($F252&gt;AA$197-1,SUM($V58,$W58:AA58),AA58)),0)</f>
        <v>0</v>
      </c>
      <c r="AB252" s="166">
        <f>IF($F252&lt;AC$197,(IF($F252&gt;AB$197-1,SUM($V58,$W58:AB58),AB58)),0)</f>
        <v>0</v>
      </c>
      <c r="AC252" s="166">
        <f>IF($F252&lt;AD$197,(IF($F252&gt;AC$197-1,SUM($V58,$W58:AC58),AC58)),0)</f>
        <v>0</v>
      </c>
      <c r="AD252" s="166">
        <f>IF($F252&lt;AE$197,(IF($F252&gt;AD$197-1,SUM($V58,$W58:AD58),AD58)),0)</f>
        <v>0</v>
      </c>
      <c r="AE252" s="166">
        <f>IF($F252&lt;AF$197,(IF($F252&gt;AE$197-1,SUM($V58,$W58:AE58),AE58)),0)</f>
        <v>0</v>
      </c>
      <c r="AF252" s="166">
        <f>IF($F252&lt;AG$197,(IF($F252&gt;AF$197-1,SUM($V58,$W58:AF58),AF58)),0)</f>
        <v>0</v>
      </c>
      <c r="AG252" s="166">
        <f>IF($F252&lt;AH$197,(IF($F252&gt;AG$197-1,SUM($V58,$W58:AG58),AG58)),0)</f>
        <v>0</v>
      </c>
      <c r="AH252" s="166">
        <f>IF($F252&lt;AI$197,(IF($F252&gt;AH$197-1,SUM($V58,$W58:AH58),AH58)),0)</f>
        <v>0</v>
      </c>
      <c r="AI252" s="142">
        <f t="shared" si="123"/>
        <v>0</v>
      </c>
      <c r="AJ252" s="166">
        <f>IFERROR(IF(VALUE($F252)&lt;AK$197,(IF(VALUE($F252)&gt;AJ$197-1,SUM($V58,$AI58,$AJ58:AJ58),AJ58)),0),0)</f>
        <v>0</v>
      </c>
      <c r="AK252" s="166">
        <f>IFERROR(IF(VALUE($F252)&lt;AL$197,(IF(VALUE($F252)&gt;AK$197-1,SUM($V58,$AI58,$AJ58:AK58),AK58)),0),0)</f>
        <v>0</v>
      </c>
      <c r="AL252" s="166">
        <f>IFERROR(IF(VALUE($F252)&lt;AM$197,(IF(VALUE($F252)&gt;AL$197-1,SUM($V58,$AI58,$AJ58:AL58),AL58)),0),0)</f>
        <v>0</v>
      </c>
      <c r="AM252" s="166">
        <f>IFERROR(IF(VALUE($F252)&lt;AN$197,(IF(VALUE($F252)&gt;AM$197-1,SUM($V58,$AI58,$AJ58:AM58),AM58)),0),0)</f>
        <v>0</v>
      </c>
      <c r="AN252" s="166">
        <f>IFERROR(IF(VALUE($F252)&lt;AO$197,(IF(VALUE($F252)&gt;AN$197-1,SUM($V58,$AI58,$AJ58:AN58),AN58)),0),0)</f>
        <v>0</v>
      </c>
      <c r="AO252" s="166">
        <f>IFERROR(IF(VALUE($F252)&lt;AP$197,(IF(VALUE($F252)&gt;AO$197-1,SUM($V58,$AI58,$AJ58:AO58),AO58)),0),0)</f>
        <v>0</v>
      </c>
      <c r="AP252" s="166">
        <f>IFERROR(IF(VALUE($F252)&lt;AQ$197,(IF(VALUE($F252)&gt;AP$197-1,SUM($V58,$AI58,$AJ58:AP58),AP58)),0),0)</f>
        <v>1254786.81</v>
      </c>
      <c r="AQ252" s="166">
        <f>IFERROR(IF(VALUE($F252)&lt;AR$197,(IF(VALUE($F252)&gt;AQ$197-1,SUM($V58,$AI58,$AJ58:AQ58),AQ58)),0),0)</f>
        <v>0</v>
      </c>
      <c r="AR252" s="166">
        <f>IFERROR(IF(VALUE($F252)&lt;AS$197,(IF(VALUE($F252)&gt;AR$197-1,SUM($V58,$AI58,$AJ58:AR58),AR58)),0),0)</f>
        <v>0</v>
      </c>
      <c r="AS252" s="166">
        <f>IFERROR(IF(VALUE($F252)&lt;AT$197,(IF(VALUE($F252)&gt;AS$197-1,SUM($V58,$AI58,$AJ58:AS58),AS58)),0),0)</f>
        <v>0</v>
      </c>
      <c r="AT252" s="166">
        <f>IFERROR(IF(VALUE($F252)&lt;AU$197,(IF(VALUE($F252)&gt;AT$197-1,SUM($V58,$AI58,$AJ58:AT58),AT58)),0),0)</f>
        <v>0</v>
      </c>
      <c r="AU252" s="166">
        <f>IFERROR(IF(VALUE($F252)&lt;AV$197,(IF(VALUE($F252)&gt;AU$197-1,SUM($V58,$AI58,$AJ58:AU58),AU58)),0),0)</f>
        <v>0</v>
      </c>
      <c r="AV252" s="142">
        <f t="shared" si="124"/>
        <v>1254786.81</v>
      </c>
      <c r="AW252" s="166">
        <f>IFERROR(IF(VALUE($F252)&lt;AX$197,(IF(VALUE($F252)&gt;AW$197-1,SUM($V58,$AI58,$AV58,$AW58:AW58),AW58)),0),0)</f>
        <v>0</v>
      </c>
      <c r="AX252" s="166">
        <f>IFERROR(IF(VALUE($F252)&lt;AY$197,(IF(VALUE($F252)&gt;AX$197-1,SUM($V58,$AI58,$AV58,$AW58:AX58),AX58)),0),0)</f>
        <v>0</v>
      </c>
      <c r="AY252" s="166">
        <f>IFERROR(IF(VALUE($F252)&lt;AZ$197,(IF(VALUE($F252)&gt;AY$197-1,SUM($V58,$AI58,$AV58,$AW58:AY58),AY58)),0),0)</f>
        <v>0</v>
      </c>
      <c r="AZ252" s="166">
        <f>IFERROR(IF(VALUE($F252)&lt;BA$197,(IF(VALUE($F252)&gt;AZ$197-1,SUM($V58,$AI58,$AV58,$AW58:AZ58),AZ58)),0),0)</f>
        <v>0</v>
      </c>
      <c r="BA252" s="166">
        <f>IFERROR(IF(VALUE($F252)&lt;BB$197,(IF(VALUE($F252)&gt;BA$197-1,SUM($V58,$AI58,$AV58,$AW58:BA58),BA58)),0),0)</f>
        <v>0</v>
      </c>
      <c r="BB252" s="166">
        <f>IFERROR(IF(VALUE($F252)&lt;BC$197,(IF(VALUE($F252)&gt;BB$197-1,SUM($V58,$AI58,$AV58,$AW58:BB58),BB58)),0),0)</f>
        <v>0</v>
      </c>
      <c r="BC252" s="166">
        <f>IFERROR(IF(VALUE($F252)&lt;BD$197,(IF(VALUE($F252)&gt;BC$197-1,SUM($V58,$AI58,$AV58,$AW58:BC58),BC58)),0),0)</f>
        <v>0</v>
      </c>
      <c r="BD252" s="166">
        <f>IFERROR(IF(VALUE($F252)&lt;BE$197,(IF(VALUE($F252)&gt;BD$197-1,SUM($V58,$AI58,$AV58,$AW58:BD58),BD58)),0),0)</f>
        <v>0</v>
      </c>
      <c r="BE252" s="166">
        <f>IFERROR(IF(VALUE($F252)&lt;BF$197,(IF(VALUE($F252)&gt;BE$197-1,SUM($V58,$AI58,$AV58,$AW58:BE58),BE58)),0),0)</f>
        <v>0</v>
      </c>
      <c r="BF252" s="166">
        <f>IFERROR(IF(VALUE($F252)&lt;BG$197,(IF(VALUE($F252)&gt;BF$197-1,SUM($V58,$AI58,$AV58,$AW58:BF58),BF58)),0),0)</f>
        <v>0</v>
      </c>
      <c r="BG252" s="166">
        <f>IFERROR(IF(VALUE($F252)&lt;BH$197,(IF(VALUE($F252)&gt;BG$197-1,SUM($V58,$AI58,$AV58,$AW58:BG58),BG58)),0),0)</f>
        <v>0</v>
      </c>
      <c r="BH252" s="166">
        <f>IFERROR(IF(VALUE($F252)&lt;BI$197,(IF(VALUE($F252)&gt;BH$197-1,SUM($V58,$AI58,$AV58,$AW58:BH58),BH58)),0),0)</f>
        <v>0</v>
      </c>
      <c r="BI252" s="142">
        <f t="shared" si="210"/>
        <v>0</v>
      </c>
      <c r="BV252" s="142"/>
      <c r="CI252" s="142"/>
      <c r="CV252" s="142"/>
      <c r="DI252" s="142"/>
      <c r="DV252" s="142"/>
      <c r="EI252" s="142"/>
    </row>
    <row r="253" spans="1:139" ht="15.75" outlineLevel="1" x14ac:dyDescent="0.25">
      <c r="A253" s="2">
        <f t="shared" si="223"/>
        <v>15</v>
      </c>
      <c r="B253" s="1" t="str">
        <f t="shared" si="223"/>
        <v>PRE-10058</v>
      </c>
      <c r="C253" s="1" t="str">
        <f t="shared" si="223"/>
        <v>SPP FH - 14th St 13048</v>
      </c>
      <c r="D253" s="2" t="str">
        <f t="shared" si="223"/>
        <v>PRE-10058.1</v>
      </c>
      <c r="E253" s="141" t="str">
        <f t="shared" si="223"/>
        <v>SPP FH - 14th St 13048 - OH</v>
      </c>
      <c r="F253" s="84">
        <v>44727</v>
      </c>
      <c r="G253" s="165"/>
      <c r="H253" s="165"/>
      <c r="I253" s="100"/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f>IF($F253&lt;R$197,(IF($F253&gt;Q$197-1,SUM($J59:Q59),Q59)),0)</f>
        <v>0</v>
      </c>
      <c r="R253" s="166">
        <f>IF($F253&lt;S$197,(IF($F253&gt;R$197-1,SUM($J59:R59),R59)),0)</f>
        <v>0</v>
      </c>
      <c r="S253" s="166">
        <f>IF($F253&lt;T$197,(IF($F253&gt;S$197-1,SUM($J59:S59),S59)),0)</f>
        <v>0</v>
      </c>
      <c r="T253" s="166">
        <f>IF($F253&lt;U$197,(IF($F253&gt;T$197-1,SUM($J59:T59),T59)),0)</f>
        <v>0</v>
      </c>
      <c r="U253" s="166">
        <f>IF($F253&lt;V$197,(IF($F253&gt;U$197-1,SUM($J59:U59),U59)),0)</f>
        <v>0</v>
      </c>
      <c r="V253" s="142">
        <f t="shared" si="145"/>
        <v>0</v>
      </c>
      <c r="W253" s="166">
        <f>IF($F253&lt;X$197,(IF($F253&gt;W$197-1,SUM($V59,$W59:W59),W59)),0)</f>
        <v>0</v>
      </c>
      <c r="X253" s="166">
        <f>IF($F253&lt;Y$197,(IF($F253&gt;X$197-1,SUM($V59,$W59:X59),X59)),0)</f>
        <v>0</v>
      </c>
      <c r="Y253" s="166">
        <f>IF($F253&lt;Z$197,(IF($F253&gt;Y$197-1,SUM($V59,$W59:Y59),Y59)),0)</f>
        <v>0</v>
      </c>
      <c r="Z253" s="166">
        <f>IF($F253&lt;AA$197,(IF($F253&gt;Z$197-1,SUM($V59,$W59:Z59),Z59)),0)</f>
        <v>0</v>
      </c>
      <c r="AA253" s="166">
        <f>IF($F253&lt;AB$197,(IF($F253&gt;AA$197-1,SUM($V59,$W59:AA59),AA59)),0)</f>
        <v>0</v>
      </c>
      <c r="AB253" s="166">
        <f>IF($F253&lt;AC$197,(IF($F253&gt;AB$197-1,SUM($V59,$W59:AB59),AB59)),0)</f>
        <v>0</v>
      </c>
      <c r="AC253" s="166">
        <f>IF($F253&lt;AD$197,(IF($F253&gt;AC$197-1,SUM($V59,$W59:AC59),AC59)),0)</f>
        <v>0</v>
      </c>
      <c r="AD253" s="166">
        <f>IF($F253&lt;AE$197,(IF($F253&gt;AD$197-1,SUM($V59,$W59:AD59),AD59)),0)</f>
        <v>0</v>
      </c>
      <c r="AE253" s="166">
        <f>IF($F253&lt;AF$197,(IF($F253&gt;AE$197-1,SUM($V59,$W59:AE59),AE59)),0)</f>
        <v>0</v>
      </c>
      <c r="AF253" s="166">
        <f>IF($F253&lt;AG$197,(IF($F253&gt;AF$197-1,SUM($V59,$W59:AF59),AF59)),0)</f>
        <v>0</v>
      </c>
      <c r="AG253" s="166">
        <f>IF($F253&lt;AH$197,(IF($F253&gt;AG$197-1,SUM($V59,$W59:AG59),AG59)),0)</f>
        <v>0</v>
      </c>
      <c r="AH253" s="166">
        <f>IF($F253&lt;AI$197,(IF($F253&gt;AH$197-1,SUM($V59,$W59:AH59),AH59)),0)</f>
        <v>0</v>
      </c>
      <c r="AI253" s="142">
        <f t="shared" si="123"/>
        <v>0</v>
      </c>
      <c r="AJ253" s="166">
        <f>IFERROR(IF(VALUE($F253)&lt;AK$197,(IF(VALUE($F253)&gt;AJ$197-1,SUM($V59,$AI59,$AJ59:AJ59),AJ59)),0),0)</f>
        <v>0</v>
      </c>
      <c r="AK253" s="166">
        <f>IFERROR(IF(VALUE($F253)&lt;AL$197,(IF(VALUE($F253)&gt;AK$197-1,SUM($V59,$AI59,$AJ59:AK59),AK59)),0),0)</f>
        <v>0</v>
      </c>
      <c r="AL253" s="166">
        <f>IFERROR(IF(VALUE($F253)&lt;AM$197,(IF(VALUE($F253)&gt;AL$197-1,SUM($V59,$AI59,$AJ59:AL59),AL59)),0),0)</f>
        <v>0</v>
      </c>
      <c r="AM253" s="166">
        <f>IFERROR(IF(VALUE($F253)&lt;AN$197,(IF(VALUE($F253)&gt;AM$197-1,SUM($V59,$AI59,$AJ59:AM59),AM59)),0),0)</f>
        <v>0</v>
      </c>
      <c r="AN253" s="166">
        <f>IFERROR(IF(VALUE($F253)&lt;AO$197,(IF(VALUE($F253)&gt;AN$197-1,SUM($V59,$AI59,$AJ59:AN59),AN59)),0),0)</f>
        <v>0</v>
      </c>
      <c r="AO253" s="166">
        <f>IFERROR(IF(VALUE($F253)&lt;AP$197,(IF(VALUE($F253)&gt;AO$197-1,SUM($V59,$AI59,$AJ59:AO59),AO59)),0),0)</f>
        <v>1664319.58</v>
      </c>
      <c r="AP253" s="166">
        <f>IFERROR(IF(VALUE($F253)&lt;AQ$197,(IF(VALUE($F253)&gt;AP$197-1,SUM($V59,$AI59,$AJ59:AP59),AP59)),0),0)</f>
        <v>417187.66000000003</v>
      </c>
      <c r="AQ253" s="166">
        <f>IFERROR(IF(VALUE($F253)&lt;AR$197,(IF(VALUE($F253)&gt;AQ$197-1,SUM($V59,$AI59,$AJ59:AQ59),AQ59)),0),0)</f>
        <v>0</v>
      </c>
      <c r="AR253" s="166">
        <f>IFERROR(IF(VALUE($F253)&lt;AS$197,(IF(VALUE($F253)&gt;AR$197-1,SUM($V59,$AI59,$AJ59:AR59),AR59)),0),0)</f>
        <v>0</v>
      </c>
      <c r="AS253" s="166">
        <f>IFERROR(IF(VALUE($F253)&lt;AT$197,(IF(VALUE($F253)&gt;AS$197-1,SUM($V59,$AI59,$AJ59:AS59),AS59)),0),0)</f>
        <v>0</v>
      </c>
      <c r="AT253" s="166">
        <f>IFERROR(IF(VALUE($F253)&lt;AU$197,(IF(VALUE($F253)&gt;AT$197-1,SUM($V59,$AI59,$AJ59:AT59),AT59)),0),0)</f>
        <v>0</v>
      </c>
      <c r="AU253" s="166">
        <f>IFERROR(IF(VALUE($F253)&lt;AV$197,(IF(VALUE($F253)&gt;AU$197-1,SUM($V59,$AI59,$AJ59:AU59),AU59)),0),0)</f>
        <v>0</v>
      </c>
      <c r="AV253" s="142">
        <f t="shared" si="124"/>
        <v>2081507.2400000002</v>
      </c>
      <c r="AW253" s="166">
        <f>IFERROR(IF(VALUE($F253)&lt;AX$197,(IF(VALUE($F253)&gt;AW$197-1,SUM($V59,$AI59,$AV59,$AW59:AW59),AW59)),0),0)</f>
        <v>0</v>
      </c>
      <c r="AX253" s="166">
        <f>IFERROR(IF(VALUE($F253)&lt;AY$197,(IF(VALUE($F253)&gt;AX$197-1,SUM($V59,$AI59,$AV59,$AW59:AX59),AX59)),0),0)</f>
        <v>0</v>
      </c>
      <c r="AY253" s="166">
        <f>IFERROR(IF(VALUE($F253)&lt;AZ$197,(IF(VALUE($F253)&gt;AY$197-1,SUM($V59,$AI59,$AV59,$AW59:AY59),AY59)),0),0)</f>
        <v>0</v>
      </c>
      <c r="AZ253" s="166">
        <f>IFERROR(IF(VALUE($F253)&lt;BA$197,(IF(VALUE($F253)&gt;AZ$197-1,SUM($V59,$AI59,$AV59,$AW59:AZ59),AZ59)),0),0)</f>
        <v>0</v>
      </c>
      <c r="BA253" s="166">
        <f>IFERROR(IF(VALUE($F253)&lt;BB$197,(IF(VALUE($F253)&gt;BA$197-1,SUM($V59,$AI59,$AV59,$AW59:BA59),BA59)),0),0)</f>
        <v>0</v>
      </c>
      <c r="BB253" s="166">
        <f>IFERROR(IF(VALUE($F253)&lt;BC$197,(IF(VALUE($F253)&gt;BB$197-1,SUM($V59,$AI59,$AV59,$AW59:BB59),BB59)),0),0)</f>
        <v>0</v>
      </c>
      <c r="BC253" s="166">
        <f>IFERROR(IF(VALUE($F253)&lt;BD$197,(IF(VALUE($F253)&gt;BC$197-1,SUM($V59,$AI59,$AV59,$AW59:BC59),BC59)),0),0)</f>
        <v>0</v>
      </c>
      <c r="BD253" s="166">
        <f>IFERROR(IF(VALUE($F253)&lt;BE$197,(IF(VALUE($F253)&gt;BD$197-1,SUM($V59,$AI59,$AV59,$AW59:BD59),BD59)),0),0)</f>
        <v>0</v>
      </c>
      <c r="BE253" s="166">
        <f>IFERROR(IF(VALUE($F253)&lt;BF$197,(IF(VALUE($F253)&gt;BE$197-1,SUM($V59,$AI59,$AV59,$AW59:BE59),BE59)),0),0)</f>
        <v>0</v>
      </c>
      <c r="BF253" s="166">
        <f>IFERROR(IF(VALUE($F253)&lt;BG$197,(IF(VALUE($F253)&gt;BF$197-1,SUM($V59,$AI59,$AV59,$AW59:BF59),BF59)),0),0)</f>
        <v>0</v>
      </c>
      <c r="BG253" s="166">
        <f>IFERROR(IF(VALUE($F253)&lt;BH$197,(IF(VALUE($F253)&gt;BG$197-1,SUM($V59,$AI59,$AV59,$AW59:BG59),BG59)),0),0)</f>
        <v>0</v>
      </c>
      <c r="BH253" s="166">
        <f>IFERROR(IF(VALUE($F253)&lt;BI$197,(IF(VALUE($F253)&gt;BH$197-1,SUM($V59,$AI59,$AV59,$AW59:BH59),BH59)),0),0)</f>
        <v>0</v>
      </c>
      <c r="BI253" s="142">
        <f t="shared" si="210"/>
        <v>0</v>
      </c>
      <c r="BV253" s="142"/>
      <c r="CI253" s="142"/>
      <c r="CV253" s="142"/>
      <c r="DI253" s="142"/>
      <c r="DV253" s="142"/>
      <c r="EI253" s="142"/>
    </row>
    <row r="254" spans="1:139" ht="15.75" outlineLevel="1" x14ac:dyDescent="0.25">
      <c r="A254" s="2">
        <f t="shared" si="223"/>
        <v>15</v>
      </c>
      <c r="B254" s="1" t="str">
        <f t="shared" si="223"/>
        <v>PRE-10058</v>
      </c>
      <c r="C254" s="1" t="str">
        <f t="shared" si="223"/>
        <v>SPP FH - 14th St 13048</v>
      </c>
      <c r="D254" s="2" t="str">
        <f t="shared" si="223"/>
        <v>PRE-10058.2</v>
      </c>
      <c r="E254" s="141" t="str">
        <f t="shared" si="223"/>
        <v>SPP FH - 14th St 13048 - S&amp;E/R&amp;C</v>
      </c>
      <c r="F254" s="84">
        <v>44727</v>
      </c>
      <c r="G254" s="165"/>
      <c r="H254" s="165"/>
      <c r="I254" s="100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42"/>
      <c r="W254" s="166">
        <f>IF($F254&lt;X$197,(IF($F254&gt;W$197-1,SUM($V60,$W60:W60),W60)),0)</f>
        <v>0</v>
      </c>
      <c r="X254" s="166">
        <f>IF($F254&lt;Y$197,(IF($F254&gt;X$197-1,SUM($V60,$W60:X60),X60)),0)</f>
        <v>0</v>
      </c>
      <c r="Y254" s="166">
        <f>IF($F254&lt;Z$197,(IF($F254&gt;Y$197-1,SUM($V60,$W60:Y60),Y60)),0)</f>
        <v>0</v>
      </c>
      <c r="Z254" s="166">
        <f>IF($F254&lt;AA$197,(IF($F254&gt;Z$197-1,SUM($V60,$W60:Z60),Z60)),0)</f>
        <v>0</v>
      </c>
      <c r="AA254" s="166">
        <f>IF($F254&lt;AB$197,(IF($F254&gt;AA$197-1,SUM($V60,$W60:AA60),AA60)),0)</f>
        <v>0</v>
      </c>
      <c r="AB254" s="166">
        <f>IF($F254&lt;AC$197,(IF($F254&gt;AB$197-1,SUM($V60,$W60:AB60),AB60)),0)</f>
        <v>0</v>
      </c>
      <c r="AC254" s="166">
        <f>IF($F254&lt;AD$197,(IF($F254&gt;AC$197-1,SUM($V60,$W60:AC60),AC60)),0)</f>
        <v>0</v>
      </c>
      <c r="AD254" s="166">
        <f>IF($F254&lt;AE$197,(IF($F254&gt;AD$197-1,SUM($V60,$W60:AD60),AD60)),0)</f>
        <v>0</v>
      </c>
      <c r="AE254" s="166">
        <f>IF($F254&lt;AF$197,(IF($F254&gt;AE$197-1,SUM($V60,$W60:AE60),AE60)),0)</f>
        <v>0</v>
      </c>
      <c r="AF254" s="166">
        <f>IF($F254&lt;AG$197,(IF($F254&gt;AF$197-1,SUM($V60,$W60:AF60),AF60)),0)</f>
        <v>0</v>
      </c>
      <c r="AG254" s="166">
        <f>IF($F254&lt;AH$197,(IF($F254&gt;AG$197-1,SUM($V60,$W60:AG60),AG60)),0)</f>
        <v>0</v>
      </c>
      <c r="AH254" s="166">
        <f>IF($F254&lt;AI$197,(IF($F254&gt;AH$197-1,SUM($V60,$W60:AH60),AH60)),0)</f>
        <v>0</v>
      </c>
      <c r="AI254" s="142">
        <f t="shared" ref="AI254" si="233">SUM(W254:AH254)</f>
        <v>0</v>
      </c>
      <c r="AJ254" s="166">
        <f>IFERROR(IF(VALUE($F254)&lt;AK$197,(IF(VALUE($F254)&gt;AJ$197-1,SUM($V60,$AI60,$AJ60:AJ60),AJ60)),0),0)</f>
        <v>0</v>
      </c>
      <c r="AK254" s="166">
        <f>IFERROR(IF(VALUE($F254)&lt;AL$197,(IF(VALUE($F254)&gt;AK$197-1,SUM($V60,$AI60,$AJ60:AK60),AK60)),0),0)</f>
        <v>0</v>
      </c>
      <c r="AL254" s="166">
        <f>IFERROR(IF(VALUE($F254)&lt;AM$197,(IF(VALUE($F254)&gt;AL$197-1,SUM($V60,$AI60,$AJ60:AL60),AL60)),0),0)</f>
        <v>0</v>
      </c>
      <c r="AM254" s="166">
        <f>IFERROR(IF(VALUE($F254)&lt;AN$197,(IF(VALUE($F254)&gt;AM$197-1,SUM($V60,$AI60,$AJ60:AM60),AM60)),0),0)</f>
        <v>0</v>
      </c>
      <c r="AN254" s="166">
        <f>IFERROR(IF(VALUE($F254)&lt;AO$197,(IF(VALUE($F254)&gt;AN$197-1,SUM($V60,$AI60,$AJ60:AN60),AN60)),0),0)</f>
        <v>0</v>
      </c>
      <c r="AO254" s="166">
        <f>IFERROR(IF(VALUE($F254)&lt;AP$197,(IF(VALUE($F254)&gt;AO$197-1,SUM($V60,$AI60,$AJ60:AO60),AO60)),0),0)</f>
        <v>2242.5500000000002</v>
      </c>
      <c r="AP254" s="166">
        <f>IFERROR(IF(VALUE($F254)&lt;AQ$197,(IF(VALUE($F254)&gt;AP$197-1,SUM($V60,$AI60,$AJ60:AP60),AP60)),0),0)</f>
        <v>0</v>
      </c>
      <c r="AQ254" s="166">
        <f>IFERROR(IF(VALUE($F254)&lt;AR$197,(IF(VALUE($F254)&gt;AQ$197-1,SUM($V60,$AI60,$AJ60:AQ60),AQ60)),0),0)</f>
        <v>0</v>
      </c>
      <c r="AR254" s="166">
        <f>IFERROR(IF(VALUE($F254)&lt;AS$197,(IF(VALUE($F254)&gt;AR$197-1,SUM($V60,$AI60,$AJ60:AR60),AR60)),0),0)</f>
        <v>0</v>
      </c>
      <c r="AS254" s="166">
        <f>IFERROR(IF(VALUE($F254)&lt;AT$197,(IF(VALUE($F254)&gt;AS$197-1,SUM($V60,$AI60,$AJ60:AS60),AS60)),0),0)</f>
        <v>0</v>
      </c>
      <c r="AT254" s="166">
        <f>IFERROR(IF(VALUE($F254)&lt;AU$197,(IF(VALUE($F254)&gt;AT$197-1,SUM($V60,$AI60,$AJ60:AT60),AT60)),0),0)</f>
        <v>0</v>
      </c>
      <c r="AU254" s="166">
        <f>IFERROR(IF(VALUE($F254)&lt;AV$197,(IF(VALUE($F254)&gt;AU$197-1,SUM($V60,$AI60,$AJ60:AU60),AU60)),0),0)</f>
        <v>0</v>
      </c>
      <c r="AV254" s="142">
        <f t="shared" ref="AV254" si="234">SUM(AJ254:AU254)</f>
        <v>2242.5500000000002</v>
      </c>
      <c r="AW254" s="166">
        <f>IFERROR(IF(VALUE($F254)&lt;AX$197,(IF(VALUE($F254)&gt;AW$197-1,SUM($V60,$AI60,$AV60,$AW60:AW60),AW60)),0),0)</f>
        <v>0</v>
      </c>
      <c r="AX254" s="166">
        <f>IFERROR(IF(VALUE($F254)&lt;AY$197,(IF(VALUE($F254)&gt;AX$197-1,SUM($V60,$AI60,$AV60,$AW60:AX60),AX60)),0),0)</f>
        <v>0</v>
      </c>
      <c r="AY254" s="166">
        <f>IFERROR(IF(VALUE($F254)&lt;AZ$197,(IF(VALUE($F254)&gt;AY$197-1,SUM($V60,$AI60,$AV60,$AW60:AY60),AY60)),0),0)</f>
        <v>0</v>
      </c>
      <c r="AZ254" s="166">
        <f>IFERROR(IF(VALUE($F254)&lt;BA$197,(IF(VALUE($F254)&gt;AZ$197-1,SUM($V60,$AI60,$AV60,$AW60:AZ60),AZ60)),0),0)</f>
        <v>0</v>
      </c>
      <c r="BA254" s="166">
        <f>IFERROR(IF(VALUE($F254)&lt;BB$197,(IF(VALUE($F254)&gt;BA$197-1,SUM($V60,$AI60,$AV60,$AW60:BA60),BA60)),0),0)</f>
        <v>0</v>
      </c>
      <c r="BB254" s="166">
        <f>IFERROR(IF(VALUE($F254)&lt;BC$197,(IF(VALUE($F254)&gt;BB$197-1,SUM($V60,$AI60,$AV60,$AW60:BB60),BB60)),0),0)</f>
        <v>0</v>
      </c>
      <c r="BC254" s="166">
        <f>IFERROR(IF(VALUE($F254)&lt;BD$197,(IF(VALUE($F254)&gt;BC$197-1,SUM($V60,$AI60,$AV60,$AW60:BC60),BC60)),0),0)</f>
        <v>0</v>
      </c>
      <c r="BD254" s="166">
        <f>IFERROR(IF(VALUE($F254)&lt;BE$197,(IF(VALUE($F254)&gt;BD$197-1,SUM($V60,$AI60,$AV60,$AW60:BD60),BD60)),0),0)</f>
        <v>0</v>
      </c>
      <c r="BE254" s="166">
        <f>IFERROR(IF(VALUE($F254)&lt;BF$197,(IF(VALUE($F254)&gt;BE$197-1,SUM($V60,$AI60,$AV60,$AW60:BE60),BE60)),0),0)</f>
        <v>0</v>
      </c>
      <c r="BF254" s="166">
        <f>IFERROR(IF(VALUE($F254)&lt;BG$197,(IF(VALUE($F254)&gt;BF$197-1,SUM($V60,$AI60,$AV60,$AW60:BF60),BF60)),0),0)</f>
        <v>0</v>
      </c>
      <c r="BG254" s="166">
        <f>IFERROR(IF(VALUE($F254)&lt;BH$197,(IF(VALUE($F254)&gt;BG$197-1,SUM($V60,$AI60,$AV60,$AW60:BG60),BG60)),0),0)</f>
        <v>0</v>
      </c>
      <c r="BH254" s="166">
        <f>IFERROR(IF(VALUE($F254)&lt;BI$197,(IF(VALUE($F254)&gt;BH$197-1,SUM($V60,$AI60,$AV60,$AW60:BH60),BH60)),0),0)</f>
        <v>0</v>
      </c>
      <c r="BI254" s="142">
        <f t="shared" ref="BI254" si="235">SUM(AW254:BH254)</f>
        <v>0</v>
      </c>
      <c r="BV254" s="142"/>
      <c r="CI254" s="142"/>
      <c r="CV254" s="142"/>
      <c r="DI254" s="142"/>
      <c r="DV254" s="142"/>
      <c r="EI254" s="142"/>
    </row>
    <row r="255" spans="1:139" ht="15.75" outlineLevel="1" x14ac:dyDescent="0.25">
      <c r="A255" s="2">
        <f t="shared" si="223"/>
        <v>16</v>
      </c>
      <c r="B255" s="1" t="str">
        <f t="shared" si="223"/>
        <v>PRE-10059</v>
      </c>
      <c r="C255" s="1" t="str">
        <f t="shared" si="223"/>
        <v>SPP FH - Plymouth St 13094</v>
      </c>
      <c r="D255" s="2" t="str">
        <f t="shared" si="223"/>
        <v>PRE-10059.1</v>
      </c>
      <c r="E255" s="141" t="str">
        <f t="shared" si="223"/>
        <v>SPP FH - Plymouth St 13094 - OH</v>
      </c>
      <c r="F255" s="84" t="s">
        <v>554</v>
      </c>
      <c r="G255" s="165"/>
      <c r="H255" s="165"/>
      <c r="I255" s="100"/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f>IF($F255&lt;R$197,(IF($F255&gt;Q$197-1,SUM($J61:Q61),Q61)),0)</f>
        <v>0</v>
      </c>
      <c r="R255" s="166">
        <f>IF($F255&lt;S$197,(IF($F255&gt;R$197-1,SUM($J61:R61),R61)),0)</f>
        <v>0</v>
      </c>
      <c r="S255" s="166">
        <f>IF($F255&lt;T$197,(IF($F255&gt;S$197-1,SUM($J61:S61),S61)),0)</f>
        <v>0</v>
      </c>
      <c r="T255" s="166">
        <f>IF($F255&lt;U$197,(IF($F255&gt;T$197-1,SUM($J61:T61),T61)),0)</f>
        <v>0</v>
      </c>
      <c r="U255" s="166">
        <f>IF($F255&lt;V$197,(IF($F255&gt;U$197-1,SUM($J61:U61),U61)),0)</f>
        <v>0</v>
      </c>
      <c r="V255" s="142">
        <f t="shared" ref="V255" si="236">SUM(J255:U255)</f>
        <v>0</v>
      </c>
      <c r="W255" s="166">
        <f>IF($F255&lt;X$197,(IF($F255&gt;W$197-1,SUM($V61,$W61:W61),W61)),0)</f>
        <v>0</v>
      </c>
      <c r="X255" s="166">
        <f>IF($F255&lt;Y$197,(IF($F255&gt;X$197-1,SUM($V61,$W61:X61),X61)),0)</f>
        <v>0</v>
      </c>
      <c r="Y255" s="166">
        <f>IF($F255&lt;Z$197,(IF($F255&gt;Y$197-1,SUM($V61,$W61:Y61),Y61)),0)</f>
        <v>0</v>
      </c>
      <c r="Z255" s="166">
        <f>IF($F255&lt;AA$197,(IF($F255&gt;Z$197-1,SUM($V61,$W61:Z61),Z61)),0)</f>
        <v>0</v>
      </c>
      <c r="AA255" s="166">
        <f>IF($F255&lt;AB$197,(IF($F255&gt;AA$197-1,SUM($V61,$W61:AA61),AA61)),0)</f>
        <v>0</v>
      </c>
      <c r="AB255" s="166">
        <f>IF($F255&lt;AC$197,(IF($F255&gt;AB$197-1,SUM($V61,$W61:AB61),AB61)),0)</f>
        <v>0</v>
      </c>
      <c r="AC255" s="166">
        <f>IF($F255&lt;AD$197,(IF($F255&gt;AC$197-1,SUM($V61,$W61:AC61),AC61)),0)</f>
        <v>0</v>
      </c>
      <c r="AD255" s="166">
        <f>IF($F255&lt;AE$197,(IF($F255&gt;AD$197-1,SUM($V61,$W61:AD61),AD61)),0)</f>
        <v>0</v>
      </c>
      <c r="AE255" s="166">
        <f>IF($F255&lt;AF$197,(IF($F255&gt;AE$197-1,SUM($V61,$W61:AE61),AE61)),0)</f>
        <v>0</v>
      </c>
      <c r="AF255" s="166">
        <f>IF($F255&lt;AG$197,(IF($F255&gt;AF$197-1,SUM($V61,$W61:AF61),AF61)),0)</f>
        <v>0</v>
      </c>
      <c r="AG255" s="166">
        <f>IF($F255&lt;AH$197,(IF($F255&gt;AG$197-1,SUM($V61,$W61:AG61),AG61)),0)</f>
        <v>0</v>
      </c>
      <c r="AH255" s="166">
        <f>IF($F255&lt;AI$197,(IF($F255&gt;AH$197-1,SUM($V61,$W61:AH61),AH61)),0)</f>
        <v>0</v>
      </c>
      <c r="AI255" s="142">
        <f t="shared" ref="AI255" si="237">SUM(W255:AH255)</f>
        <v>0</v>
      </c>
      <c r="AJ255" s="166">
        <f>IFERROR(IF(VALUE($F255)&lt;AK$197,(IF(VALUE($F255)&gt;AJ$197-1,SUM($V61,$AI61,$AJ61:AJ61),AJ61)),0),0)</f>
        <v>0</v>
      </c>
      <c r="AK255" s="166">
        <f>IFERROR(IF(VALUE($F255)&lt;AL$197,(IF(VALUE($F255)&gt;AK$197-1,SUM($V61,$AI61,$AJ61:AK61),AK61)),0),0)</f>
        <v>0</v>
      </c>
      <c r="AL255" s="166">
        <f>IFERROR(IF(VALUE($F255)&lt;AM$197,(IF(VALUE($F255)&gt;AL$197-1,SUM($V61,$AI61,$AJ61:AL61),AL61)),0),0)</f>
        <v>0</v>
      </c>
      <c r="AM255" s="166">
        <f>IFERROR(IF(VALUE($F255)&lt;AN$197,(IF(VALUE($F255)&gt;AM$197-1,SUM($V61,$AI61,$AJ61:AM61),AM61)),0),0)</f>
        <v>0</v>
      </c>
      <c r="AN255" s="166">
        <f>IFERROR(IF(VALUE($F255)&lt;AO$197,(IF(VALUE($F255)&gt;AN$197-1,SUM($V61,$AI61,$AJ61:AN61),AN61)),0),0)</f>
        <v>0</v>
      </c>
      <c r="AO255" s="166">
        <f>IFERROR(IF(VALUE($F255)&lt;AP$197,(IF(VALUE($F255)&gt;AO$197-1,SUM($V61,$AI61,$AJ61:AO61),AO61)),0),0)</f>
        <v>0</v>
      </c>
      <c r="AP255" s="166">
        <f>IFERROR(IF(VALUE($F255)&lt;AQ$197,(IF(VALUE($F255)&gt;AP$197-1,SUM($V61,$AI61,$AJ61:AP61),AP61)),0),0)</f>
        <v>0</v>
      </c>
      <c r="AQ255" s="166">
        <f>IFERROR(IF(VALUE($F255)&lt;AR$197,(IF(VALUE($F255)&gt;AQ$197-1,SUM($V61,$AI61,$AJ61:AQ61),AQ61)),0),0)</f>
        <v>0</v>
      </c>
      <c r="AR255" s="166">
        <f>IFERROR(IF(VALUE($F255)&lt;AS$197,(IF(VALUE($F255)&gt;AR$197-1,SUM($V61,$AI61,$AJ61:AR61),AR61)),0),0)</f>
        <v>0</v>
      </c>
      <c r="AS255" s="166">
        <f>IFERROR(IF(VALUE($F255)&lt;AT$197,(IF(VALUE($F255)&gt;AS$197-1,SUM($V61,$AI61,$AJ61:AS61),AS61)),0),0)</f>
        <v>0</v>
      </c>
      <c r="AT255" s="166">
        <f>IFERROR(IF(VALUE($F255)&lt;AU$197,(IF(VALUE($F255)&gt;AT$197-1,SUM($V61,$AI61,$AJ61:AT61),AT61)),0),0)</f>
        <v>0</v>
      </c>
      <c r="AU255" s="166">
        <f>IFERROR(IF(VALUE($F255)&lt;AV$197,(IF(VALUE($F255)&gt;AU$197-1,SUM($V61,$AI61,$AJ61:AU61),AU61)),0),0)</f>
        <v>1934203.2100000002</v>
      </c>
      <c r="AV255" s="142">
        <f t="shared" ref="AV255" si="238">SUM(AJ255:AU255)</f>
        <v>1934203.2100000002</v>
      </c>
      <c r="AW255" s="166">
        <f>IFERROR(IF(VALUE($F255)&lt;AX$197,(IF(VALUE($F255)&gt;AW$197-1,SUM($V61,$AI61,$AV61,$AW61:AW61),AW61)),0),0)</f>
        <v>0</v>
      </c>
      <c r="AX255" s="166">
        <f>IFERROR(IF(VALUE($F255)&lt;AY$197,(IF(VALUE($F255)&gt;AX$197-1,SUM($V61,$AI61,$AV61,$AW61:AX61),AX61)),0),0)</f>
        <v>0</v>
      </c>
      <c r="AY255" s="166">
        <f>IFERROR(IF(VALUE($F255)&lt;AZ$197,(IF(VALUE($F255)&gt;AY$197-1,SUM($V61,$AI61,$AV61,$AW61:AY61),AY61)),0),0)</f>
        <v>0</v>
      </c>
      <c r="AZ255" s="166">
        <f>IFERROR(IF(VALUE($F255)&lt;BA$197,(IF(VALUE($F255)&gt;AZ$197-1,SUM($V61,$AI61,$AV61,$AW61:AZ61),AZ61)),0),0)</f>
        <v>0</v>
      </c>
      <c r="BA255" s="166">
        <f>IFERROR(IF(VALUE($F255)&lt;BB$197,(IF(VALUE($F255)&gt;BA$197-1,SUM($V61,$AI61,$AV61,$AW61:BA61),BA61)),0),0)</f>
        <v>0</v>
      </c>
      <c r="BB255" s="166">
        <f>IFERROR(IF(VALUE($F255)&lt;BC$197,(IF(VALUE($F255)&gt;BB$197-1,SUM($V61,$AI61,$AV61,$AW61:BB61),BB61)),0),0)</f>
        <v>0</v>
      </c>
      <c r="BC255" s="166">
        <f>IFERROR(IF(VALUE($F255)&lt;BD$197,(IF(VALUE($F255)&gt;BC$197-1,SUM($V61,$AI61,$AV61,$AW61:BC61),BC61)),0),0)</f>
        <v>0</v>
      </c>
      <c r="BD255" s="166">
        <f>IFERROR(IF(VALUE($F255)&lt;BE$197,(IF(VALUE($F255)&gt;BD$197-1,SUM($V61,$AI61,$AV61,$AW61:BD61),BD61)),0),0)</f>
        <v>0</v>
      </c>
      <c r="BE255" s="166">
        <f>IFERROR(IF(VALUE($F255)&lt;BF$197,(IF(VALUE($F255)&gt;BE$197-1,SUM($V61,$AI61,$AV61,$AW61:BE61),BE61)),0),0)</f>
        <v>0</v>
      </c>
      <c r="BF255" s="166">
        <f>IFERROR(IF(VALUE($F255)&lt;BG$197,(IF(VALUE($F255)&gt;BF$197-1,SUM($V61,$AI61,$AV61,$AW61:BF61),BF61)),0),0)</f>
        <v>0</v>
      </c>
      <c r="BG255" s="166">
        <f>IFERROR(IF(VALUE($F255)&lt;BH$197,(IF(VALUE($F255)&gt;BG$197-1,SUM($V61,$AI61,$AV61,$AW61:BG61),BG61)),0),0)</f>
        <v>0</v>
      </c>
      <c r="BH255" s="166">
        <f>IFERROR(IF(VALUE($F255)&lt;BI$197,(IF(VALUE($F255)&gt;BH$197-1,SUM($V61,$AI61,$AV61,$AW61:BH61),BH61)),0),0)</f>
        <v>0</v>
      </c>
      <c r="BI255" s="142">
        <f t="shared" si="210"/>
        <v>0</v>
      </c>
      <c r="BV255" s="142"/>
      <c r="CI255" s="142"/>
      <c r="CV255" s="142"/>
      <c r="DI255" s="142"/>
      <c r="DV255" s="142"/>
      <c r="EI255" s="142"/>
    </row>
    <row r="256" spans="1:139" ht="15.75" outlineLevel="1" x14ac:dyDescent="0.25">
      <c r="A256" s="2">
        <f t="shared" si="223"/>
        <v>16</v>
      </c>
      <c r="B256" s="1" t="str">
        <f t="shared" si="223"/>
        <v>PRE-10059</v>
      </c>
      <c r="C256" s="1" t="str">
        <f t="shared" si="223"/>
        <v>SPP FH - Plymouth St 13094</v>
      </c>
      <c r="D256" s="2" t="str">
        <f t="shared" si="223"/>
        <v>PRE-10059.2</v>
      </c>
      <c r="E256" s="141" t="str">
        <f t="shared" si="223"/>
        <v>SPP FH - Plymouth St 13094-S&amp;E/R&amp;C</v>
      </c>
      <c r="F256" s="84" t="s">
        <v>555</v>
      </c>
      <c r="G256" s="165"/>
      <c r="H256" s="165"/>
      <c r="I256" s="100"/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f>IF($F256&lt;R$197,(IF($F256&gt;Q$197-1,SUM($J62:Q62),Q62)),0)</f>
        <v>0</v>
      </c>
      <c r="R256" s="166">
        <f>IF($F256&lt;S$197,(IF($F256&gt;R$197-1,SUM($J62:R62),R62)),0)</f>
        <v>0</v>
      </c>
      <c r="S256" s="166">
        <f>IF($F256&lt;T$197,(IF($F256&gt;S$197-1,SUM($J62:S62),S62)),0)</f>
        <v>0</v>
      </c>
      <c r="T256" s="166">
        <f>IF($F256&lt;U$197,(IF($F256&gt;T$197-1,SUM($J62:T62),T62)),0)</f>
        <v>0</v>
      </c>
      <c r="U256" s="166">
        <f>IF($F256&lt;V$197,(IF($F256&gt;U$197-1,SUM($J62:U62),U62)),0)</f>
        <v>0</v>
      </c>
      <c r="V256" s="142">
        <f t="shared" si="145"/>
        <v>0</v>
      </c>
      <c r="W256" s="166">
        <f>IF($F256&lt;X$197,(IF($F256&gt;W$197-1,SUM($V62,$W62:W62),W62)),0)</f>
        <v>0</v>
      </c>
      <c r="X256" s="166">
        <f>IF($F256&lt;Y$197,(IF($F256&gt;X$197-1,SUM($V62,$W62:X62),X62)),0)</f>
        <v>0</v>
      </c>
      <c r="Y256" s="166">
        <f>IF($F256&lt;Z$197,(IF($F256&gt;Y$197-1,SUM($V62,$W62:Y62),Y62)),0)</f>
        <v>0</v>
      </c>
      <c r="Z256" s="166">
        <f>IF($F256&lt;AA$197,(IF($F256&gt;Z$197-1,SUM($V62,$W62:Z62),Z62)),0)</f>
        <v>0</v>
      </c>
      <c r="AA256" s="166">
        <f>IF($F256&lt;AB$197,(IF($F256&gt;AA$197-1,SUM($V62,$W62:AA62),AA62)),0)</f>
        <v>0</v>
      </c>
      <c r="AB256" s="166">
        <f>IF($F256&lt;AC$197,(IF($F256&gt;AB$197-1,SUM($V62,$W62:AB62),AB62)),0)</f>
        <v>0</v>
      </c>
      <c r="AC256" s="166">
        <f>IF($F256&lt;AD$197,(IF($F256&gt;AC$197-1,SUM($V62,$W62:AC62),AC62)),0)</f>
        <v>0</v>
      </c>
      <c r="AD256" s="166">
        <f>IF($F256&lt;AE$197,(IF($F256&gt;AD$197-1,SUM($V62,$W62:AD62),AD62)),0)</f>
        <v>0</v>
      </c>
      <c r="AE256" s="166">
        <f>IF($F256&lt;AF$197,(IF($F256&gt;AE$197-1,SUM($V62,$W62:AE62),AE62)),0)</f>
        <v>0</v>
      </c>
      <c r="AF256" s="166">
        <f>IF($F256&lt;AG$197,(IF($F256&gt;AF$197-1,SUM($V62,$W62:AF62),AF62)),0)</f>
        <v>0</v>
      </c>
      <c r="AG256" s="166">
        <f>IF($F256&lt;AH$197,(IF($F256&gt;AG$197-1,SUM($V62,$W62:AG62),AG62)),0)</f>
        <v>0</v>
      </c>
      <c r="AH256" s="166">
        <f>IF($F256&lt;AI$197,(IF($F256&gt;AH$197-1,SUM($V62,$W62:AH62),AH62)),0)</f>
        <v>0</v>
      </c>
      <c r="AI256" s="142">
        <f t="shared" si="123"/>
        <v>0</v>
      </c>
      <c r="AJ256" s="166">
        <f>IFERROR(IF(VALUE($F256)&lt;AK$197,(IF(VALUE($F256)&gt;AJ$197-1,SUM($V62,$AI62,$AJ62:AJ62),AJ62)),0),0)</f>
        <v>0</v>
      </c>
      <c r="AK256" s="166">
        <f>IFERROR(IF(VALUE($F256)&lt;AL$197,(IF(VALUE($F256)&gt;AK$197-1,SUM($V62,$AI62,$AJ62:AK62),AK62)),0),0)</f>
        <v>0</v>
      </c>
      <c r="AL256" s="166">
        <f>IFERROR(IF(VALUE($F256)&lt;AM$197,(IF(VALUE($F256)&gt;AL$197-1,SUM($V62,$AI62,$AJ62:AL62),AL62)),0),0)</f>
        <v>0</v>
      </c>
      <c r="AM256" s="166">
        <f>IFERROR(IF(VALUE($F256)&lt;AN$197,(IF(VALUE($F256)&gt;AM$197-1,SUM($V62,$AI62,$AJ62:AM62),AM62)),0),0)</f>
        <v>0</v>
      </c>
      <c r="AN256" s="166">
        <f>IFERROR(IF(VALUE($F256)&lt;AO$197,(IF(VALUE($F256)&gt;AN$197-1,SUM($V62,$AI62,$AJ62:AN62),AN62)),0),0)</f>
        <v>0</v>
      </c>
      <c r="AO256" s="166">
        <f>IFERROR(IF(VALUE($F256)&lt;AP$197,(IF(VALUE($F256)&gt;AO$197-1,SUM($V62,$AI62,$AJ62:AO62),AO62)),0),0)</f>
        <v>0</v>
      </c>
      <c r="AP256" s="166">
        <f>IFERROR(IF(VALUE($F256)&lt;AQ$197,(IF(VALUE($F256)&gt;AP$197-1,SUM($V62,$AI62,$AJ62:AP62),AP62)),0),0)</f>
        <v>0</v>
      </c>
      <c r="AQ256" s="166">
        <f>IFERROR(IF(VALUE($F256)&lt;AR$197,(IF(VALUE($F256)&gt;AQ$197-1,SUM($V62,$AI62,$AJ62:AQ62),AQ62)),0),0)</f>
        <v>0</v>
      </c>
      <c r="AR256" s="166">
        <f>IFERROR(IF(VALUE($F256)&lt;AS$197,(IF(VALUE($F256)&gt;AR$197-1,SUM($V62,$AI62,$AJ62:AR62),AR62)),0),0)</f>
        <v>0</v>
      </c>
      <c r="AS256" s="166">
        <f>IFERROR(IF(VALUE($F256)&lt;AT$197,(IF(VALUE($F256)&gt;AS$197-1,SUM($V62,$AI62,$AJ62:AS62),AS62)),0),0)</f>
        <v>0</v>
      </c>
      <c r="AT256" s="166">
        <f>IFERROR(IF(VALUE($F256)&lt;AU$197,(IF(VALUE($F256)&gt;AT$197-1,SUM($V62,$AI62,$AJ62:AT62),AT62)),0),0)</f>
        <v>0</v>
      </c>
      <c r="AU256" s="166">
        <f>IFERROR(IF(VALUE($F256)&lt;AV$197,(IF(VALUE($F256)&gt;AU$197-1,SUM($V62,$AI62,$AJ62:AU62),AU62)),0),0)</f>
        <v>0</v>
      </c>
      <c r="AV256" s="142">
        <f t="shared" si="124"/>
        <v>0</v>
      </c>
      <c r="AW256" s="166">
        <f>IFERROR(IF(VALUE($F256)&lt;AX$197,(IF(VALUE($F256)&gt;AW$197-1,SUM($V62,$AI62,$AV62,$AW62:AW62),AW62)),0),0)</f>
        <v>3622199.44</v>
      </c>
      <c r="AX256" s="166">
        <f>IFERROR(IF(VALUE($F256)&lt;AY$197,(IF(VALUE($F256)&gt;AX$197-1,SUM($V62,$AI62,$AV62,$AW62:AX62),AX62)),0),0)</f>
        <v>0</v>
      </c>
      <c r="AY256" s="166">
        <f>IFERROR(IF(VALUE($F256)&lt;AZ$197,(IF(VALUE($F256)&gt;AY$197-1,SUM($V62,$AI62,$AV62,$AW62:AY62),AY62)),0),0)</f>
        <v>0</v>
      </c>
      <c r="AZ256" s="166">
        <f>IFERROR(IF(VALUE($F256)&lt;BA$197,(IF(VALUE($F256)&gt;AZ$197-1,SUM($V62,$AI62,$AV62,$AW62:AZ62),AZ62)),0),0)</f>
        <v>0</v>
      </c>
      <c r="BA256" s="166">
        <f>IFERROR(IF(VALUE($F256)&lt;BB$197,(IF(VALUE($F256)&gt;BA$197-1,SUM($V62,$AI62,$AV62,$AW62:BA62),BA62)),0),0)</f>
        <v>0</v>
      </c>
      <c r="BB256" s="166">
        <f>IFERROR(IF(VALUE($F256)&lt;BC$197,(IF(VALUE($F256)&gt;BB$197-1,SUM($V62,$AI62,$AV62,$AW62:BB62),BB62)),0),0)</f>
        <v>0</v>
      </c>
      <c r="BC256" s="166">
        <f>IFERROR(IF(VALUE($F256)&lt;BD$197,(IF(VALUE($F256)&gt;BC$197-1,SUM($V62,$AI62,$AV62,$AW62:BC62),BC62)),0),0)</f>
        <v>0</v>
      </c>
      <c r="BD256" s="166">
        <f>IFERROR(IF(VALUE($F256)&lt;BE$197,(IF(VALUE($F256)&gt;BD$197-1,SUM($V62,$AI62,$AV62,$AW62:BD62),BD62)),0),0)</f>
        <v>0</v>
      </c>
      <c r="BE256" s="166">
        <f>IFERROR(IF(VALUE($F256)&lt;BF$197,(IF(VALUE($F256)&gt;BE$197-1,SUM($V62,$AI62,$AV62,$AW62:BE62),BE62)),0),0)</f>
        <v>0</v>
      </c>
      <c r="BF256" s="166">
        <f>IFERROR(IF(VALUE($F256)&lt;BG$197,(IF(VALUE($F256)&gt;BF$197-1,SUM($V62,$AI62,$AV62,$AW62:BF62),BF62)),0),0)</f>
        <v>0</v>
      </c>
      <c r="BG256" s="166">
        <f>IFERROR(IF(VALUE($F256)&lt;BH$197,(IF(VALUE($F256)&gt;BG$197-1,SUM($V62,$AI62,$AV62,$AW62:BG62),BG62)),0),0)</f>
        <v>0</v>
      </c>
      <c r="BH256" s="166">
        <f>IFERROR(IF(VALUE($F256)&lt;BI$197,(IF(VALUE($F256)&gt;BH$197-1,SUM($V62,$AI62,$AV62,$AW62:BH62),BH62)),0),0)</f>
        <v>0</v>
      </c>
      <c r="BI256" s="142">
        <f t="shared" si="210"/>
        <v>3622199.44</v>
      </c>
      <c r="BV256" s="142"/>
      <c r="CI256" s="142"/>
      <c r="CV256" s="142"/>
      <c r="DI256" s="142"/>
      <c r="DV256" s="142"/>
      <c r="EI256" s="142"/>
    </row>
    <row r="257" spans="1:139" ht="15.75" outlineLevel="1" x14ac:dyDescent="0.25">
      <c r="A257" s="2">
        <f t="shared" si="223"/>
        <v>17</v>
      </c>
      <c r="B257" s="1" t="str">
        <f t="shared" si="223"/>
        <v>FH - TBD12</v>
      </c>
      <c r="C257" s="1" t="str">
        <f t="shared" si="223"/>
        <v>SPP FH - 13770</v>
      </c>
      <c r="D257" s="2" t="str">
        <f t="shared" si="223"/>
        <v>FH - TBD12.1</v>
      </c>
      <c r="E257" s="141" t="str">
        <f t="shared" si="223"/>
        <v>SPP FH - Lake Juliana 13770 - OH Feeder</v>
      </c>
      <c r="F257" s="84" t="s">
        <v>554</v>
      </c>
      <c r="G257" s="165"/>
      <c r="H257" s="165"/>
      <c r="I257" s="100"/>
      <c r="J257" s="166">
        <v>0</v>
      </c>
      <c r="K257" s="166">
        <v>0</v>
      </c>
      <c r="L257" s="166">
        <v>0</v>
      </c>
      <c r="M257" s="166">
        <v>0</v>
      </c>
      <c r="N257" s="166">
        <v>0</v>
      </c>
      <c r="O257" s="166">
        <v>0</v>
      </c>
      <c r="P257" s="166">
        <v>0</v>
      </c>
      <c r="Q257" s="166">
        <f>IF($F257&lt;R$197,(IF($F257&gt;Q$197-1,SUM($J63:Q63),Q63)),0)</f>
        <v>0</v>
      </c>
      <c r="R257" s="166">
        <f>IF($F257&lt;S$197,(IF($F257&gt;R$197-1,SUM($J63:R63),R63)),0)</f>
        <v>0</v>
      </c>
      <c r="S257" s="166">
        <f>IF($F257&lt;T$197,(IF($F257&gt;S$197-1,SUM($J63:S63),S63)),0)</f>
        <v>0</v>
      </c>
      <c r="T257" s="166">
        <f>IF($F257&lt;U$197,(IF($F257&gt;T$197-1,SUM($J63:T63),T63)),0)</f>
        <v>0</v>
      </c>
      <c r="U257" s="166">
        <f>IF($F257&lt;V$197,(IF($F257&gt;U$197-1,SUM($J63:U63),U63)),0)</f>
        <v>0</v>
      </c>
      <c r="V257" s="142">
        <f t="shared" ref="V257" si="239">SUM(J257:U257)</f>
        <v>0</v>
      </c>
      <c r="W257" s="166">
        <f>IF($F257&lt;X$197,(IF($F257&gt;W$197-1,SUM($V63,$W63:W63),W63)),0)</f>
        <v>0</v>
      </c>
      <c r="X257" s="166">
        <f>IF($F257&lt;Y$197,(IF($F257&gt;X$197-1,SUM($V63,$W63:X63),X63)),0)</f>
        <v>0</v>
      </c>
      <c r="Y257" s="166">
        <f>IF($F257&lt;Z$197,(IF($F257&gt;Y$197-1,SUM($V63,$W63:Y63),Y63)),0)</f>
        <v>0</v>
      </c>
      <c r="Z257" s="166">
        <f>IF($F257&lt;AA$197,(IF($F257&gt;Z$197-1,SUM($V63,$W63:Z63),Z63)),0)</f>
        <v>0</v>
      </c>
      <c r="AA257" s="166">
        <f>IF($F257&lt;AB$197,(IF($F257&gt;AA$197-1,SUM($V63,$W63:AA63),AA63)),0)</f>
        <v>0</v>
      </c>
      <c r="AB257" s="166">
        <f>IF($F257&lt;AC$197,(IF($F257&gt;AB$197-1,SUM($V63,$W63:AB63),AB63)),0)</f>
        <v>0</v>
      </c>
      <c r="AC257" s="166">
        <f>IF($F257&lt;AD$197,(IF($F257&gt;AC$197-1,SUM($V63,$W63:AC63),AC63)),0)</f>
        <v>0</v>
      </c>
      <c r="AD257" s="166">
        <f>IF($F257&lt;AE$197,(IF($F257&gt;AD$197-1,SUM($V63,$W63:AD63),AD63)),0)</f>
        <v>0</v>
      </c>
      <c r="AE257" s="166">
        <f>IF($F257&lt;AF$197,(IF($F257&gt;AE$197-1,SUM($V63,$W63:AE63),AE63)),0)</f>
        <v>0</v>
      </c>
      <c r="AF257" s="166">
        <f>IF($F257&lt;AG$197,(IF($F257&gt;AF$197-1,SUM($V63,$W63:AF63),AF63)),0)</f>
        <v>0</v>
      </c>
      <c r="AG257" s="166">
        <f>IF($F257&lt;AH$197,(IF($F257&gt;AG$197-1,SUM($V63,$W63:AG63),AG63)),0)</f>
        <v>0</v>
      </c>
      <c r="AH257" s="166">
        <f>IF($F257&lt;AI$197,(IF($F257&gt;AH$197-1,SUM($V63,$W63:AH63),AH63)),0)</f>
        <v>0</v>
      </c>
      <c r="AI257" s="142">
        <f t="shared" ref="AI257" si="240">SUM(W257:AH257)</f>
        <v>0</v>
      </c>
      <c r="AJ257" s="166">
        <f>IFERROR(IF(VALUE($F257)&lt;AK$197,(IF(VALUE($F257)&gt;AJ$197-1,SUM($V63,$AI63,$AJ63:AJ63),AJ63)),0),0)</f>
        <v>0</v>
      </c>
      <c r="AK257" s="166">
        <f>IFERROR(IF(VALUE($F257)&lt;AL$197,(IF(VALUE($F257)&gt;AK$197-1,SUM($V63,$AI63,$AJ63:AK63),AK63)),0),0)</f>
        <v>0</v>
      </c>
      <c r="AL257" s="166">
        <f>IFERROR(IF(VALUE($F257)&lt;AM$197,(IF(VALUE($F257)&gt;AL$197-1,SUM($V63,$AI63,$AJ63:AL63),AL63)),0),0)</f>
        <v>0</v>
      </c>
      <c r="AM257" s="166">
        <f>IFERROR(IF(VALUE($F257)&lt;AN$197,(IF(VALUE($F257)&gt;AM$197-1,SUM($V63,$AI63,$AJ63:AM63),AM63)),0),0)</f>
        <v>0</v>
      </c>
      <c r="AN257" s="166">
        <f>IFERROR(IF(VALUE($F257)&lt;AO$197,(IF(VALUE($F257)&gt;AN$197-1,SUM($V63,$AI63,$AJ63:AN63),AN63)),0),0)</f>
        <v>0</v>
      </c>
      <c r="AO257" s="166">
        <f>IFERROR(IF(VALUE($F257)&lt;AP$197,(IF(VALUE($F257)&gt;AO$197-1,SUM($V63,$AI63,$AJ63:AO63),AO63)),0),0)</f>
        <v>0</v>
      </c>
      <c r="AP257" s="166">
        <f>IFERROR(IF(VALUE($F257)&lt;AQ$197,(IF(VALUE($F257)&gt;AP$197-1,SUM($V63,$AI63,$AJ63:AP63),AP63)),0),0)</f>
        <v>0</v>
      </c>
      <c r="AQ257" s="166">
        <f>IFERROR(IF(VALUE($F257)&lt;AR$197,(IF(VALUE($F257)&gt;AQ$197-1,SUM($V63,$AI63,$AJ63:AQ63),AQ63)),0),0)</f>
        <v>0</v>
      </c>
      <c r="AR257" s="166">
        <f>IFERROR(IF(VALUE($F257)&lt;AS$197,(IF(VALUE($F257)&gt;AR$197-1,SUM($V63,$AI63,$AJ63:AR63),AR63)),0),0)</f>
        <v>0</v>
      </c>
      <c r="AS257" s="166">
        <f>IFERROR(IF(VALUE($F257)&lt;AT$197,(IF(VALUE($F257)&gt;AS$197-1,SUM($V63,$AI63,$AJ63:AS63),AS63)),0),0)</f>
        <v>0</v>
      </c>
      <c r="AT257" s="166">
        <f>IFERROR(IF(VALUE($F257)&lt;AU$197,(IF(VALUE($F257)&gt;AT$197-1,SUM($V63,$AI63,$AJ63:AT63),AT63)),0),0)</f>
        <v>0</v>
      </c>
      <c r="AU257" s="166">
        <f>IFERROR(IF(VALUE($F257)&lt;AV$197,(IF(VALUE($F257)&gt;AU$197-1,SUM($V63,$AI63,$AJ63:AU63),AU63)),0),0)</f>
        <v>2658016.90625</v>
      </c>
      <c r="AV257" s="142">
        <f t="shared" ref="AV257" si="241">SUM(AJ257:AU257)</f>
        <v>2658016.90625</v>
      </c>
      <c r="AW257" s="166">
        <f>IFERROR(IF(VALUE($F257)&lt;AX$197,(IF(VALUE($F257)&gt;AW$197-1,SUM($V63,$AI63,$AV63,$AW63:AW63),AW63)),0),0)</f>
        <v>0</v>
      </c>
      <c r="AX257" s="166">
        <f>IFERROR(IF(VALUE($F257)&lt;AY$197,(IF(VALUE($F257)&gt;AX$197-1,SUM($V63,$AI63,$AV63,$AW63:AX63),AX63)),0),0)</f>
        <v>0</v>
      </c>
      <c r="AY257" s="166">
        <f>IFERROR(IF(VALUE($F257)&lt;AZ$197,(IF(VALUE($F257)&gt;AY$197-1,SUM($V63,$AI63,$AV63,$AW63:AY63),AY63)),0),0)</f>
        <v>0</v>
      </c>
      <c r="AZ257" s="166">
        <f>IFERROR(IF(VALUE($F257)&lt;BA$197,(IF(VALUE($F257)&gt;AZ$197-1,SUM($V63,$AI63,$AV63,$AW63:AZ63),AZ63)),0),0)</f>
        <v>0</v>
      </c>
      <c r="BA257" s="166">
        <f>IFERROR(IF(VALUE($F257)&lt;BB$197,(IF(VALUE($F257)&gt;BA$197-1,SUM($V63,$AI63,$AV63,$AW63:BA63),BA63)),0),0)</f>
        <v>0</v>
      </c>
      <c r="BB257" s="166">
        <f>IFERROR(IF(VALUE($F257)&lt;BC$197,(IF(VALUE($F257)&gt;BB$197-1,SUM($V63,$AI63,$AV63,$AW63:BB63),BB63)),0),0)</f>
        <v>0</v>
      </c>
      <c r="BC257" s="166">
        <f>IFERROR(IF(VALUE($F257)&lt;BD$197,(IF(VALUE($F257)&gt;BC$197-1,SUM($V63,$AI63,$AV63,$AW63:BC63),BC63)),0),0)</f>
        <v>0</v>
      </c>
      <c r="BD257" s="166">
        <f>IFERROR(IF(VALUE($F257)&lt;BE$197,(IF(VALUE($F257)&gt;BD$197-1,SUM($V63,$AI63,$AV63,$AW63:BD63),BD63)),0),0)</f>
        <v>0</v>
      </c>
      <c r="BE257" s="166">
        <f>IFERROR(IF(VALUE($F257)&lt;BF$197,(IF(VALUE($F257)&gt;BE$197-1,SUM($V63,$AI63,$AV63,$AW63:BE63),BE63)),0),0)</f>
        <v>0</v>
      </c>
      <c r="BF257" s="166">
        <f>IFERROR(IF(VALUE($F257)&lt;BG$197,(IF(VALUE($F257)&gt;BF$197-1,SUM($V63,$AI63,$AV63,$AW63:BF63),BF63)),0),0)</f>
        <v>0</v>
      </c>
      <c r="BG257" s="166">
        <f>IFERROR(IF(VALUE($F257)&lt;BH$197,(IF(VALUE($F257)&gt;BG$197-1,SUM($V63,$AI63,$AV63,$AW63:BG63),BG63)),0),0)</f>
        <v>0</v>
      </c>
      <c r="BH257" s="166">
        <f>IFERROR(IF(VALUE($F257)&lt;BI$197,(IF(VALUE($F257)&gt;BH$197-1,SUM($V63,$AI63,$AV63,$AW63:BH63),BH63)),0),0)</f>
        <v>0</v>
      </c>
      <c r="BI257" s="142">
        <f t="shared" si="210"/>
        <v>0</v>
      </c>
      <c r="BV257" s="142"/>
      <c r="CI257" s="142"/>
      <c r="CV257" s="142"/>
      <c r="DI257" s="142"/>
      <c r="DV257" s="142"/>
      <c r="EI257" s="142"/>
    </row>
    <row r="258" spans="1:139" ht="15.75" outlineLevel="1" x14ac:dyDescent="0.25">
      <c r="A258" s="2">
        <f t="shared" si="223"/>
        <v>17</v>
      </c>
      <c r="B258" s="1" t="str">
        <f t="shared" si="223"/>
        <v>PRE-10060</v>
      </c>
      <c r="C258" s="1" t="str">
        <f t="shared" si="223"/>
        <v>SPP FH - Lake Juliana 13770</v>
      </c>
      <c r="D258" s="2" t="str">
        <f t="shared" si="223"/>
        <v>PRE-10060.2</v>
      </c>
      <c r="E258" s="141" t="str">
        <f t="shared" si="223"/>
        <v>SPP FH - Lake Juliana 13770-S&amp;E/R&amp;C</v>
      </c>
      <c r="F258" s="84">
        <v>44757</v>
      </c>
      <c r="G258" s="165"/>
      <c r="H258" s="165"/>
      <c r="I258" s="100"/>
      <c r="J258" s="166">
        <v>0</v>
      </c>
      <c r="K258" s="166">
        <v>0</v>
      </c>
      <c r="L258" s="166">
        <v>0</v>
      </c>
      <c r="M258" s="166">
        <v>0</v>
      </c>
      <c r="N258" s="166">
        <v>0</v>
      </c>
      <c r="O258" s="166">
        <v>0</v>
      </c>
      <c r="P258" s="166">
        <v>0</v>
      </c>
      <c r="Q258" s="166">
        <f>IF($F258&lt;R$197,(IF($F258&gt;Q$197-1,SUM($J64:Q64),Q64)),0)</f>
        <v>0</v>
      </c>
      <c r="R258" s="166">
        <f>IF($F258&lt;S$197,(IF($F258&gt;R$197-1,SUM($J64:R64),R64)),0)</f>
        <v>0</v>
      </c>
      <c r="S258" s="166">
        <f>IF($F258&lt;T$197,(IF($F258&gt;S$197-1,SUM($J64:S64),S64)),0)</f>
        <v>0</v>
      </c>
      <c r="T258" s="166">
        <f>IF($F258&lt;U$197,(IF($F258&gt;T$197-1,SUM($J64:T64),T64)),0)</f>
        <v>0</v>
      </c>
      <c r="U258" s="166">
        <f>IF($F258&lt;V$197,(IF($F258&gt;U$197-1,SUM($J64:U64),U64)),0)</f>
        <v>0</v>
      </c>
      <c r="V258" s="142">
        <f t="shared" si="145"/>
        <v>0</v>
      </c>
      <c r="W258" s="166">
        <f>IF($F258&lt;X$197,(IF($F258&gt;W$197-1,SUM($V64,$W64:W64),W64)),0)</f>
        <v>0</v>
      </c>
      <c r="X258" s="166">
        <f>IF($F258&lt;Y$197,(IF($F258&gt;X$197-1,SUM($V64,$W64:X64),X64)),0)</f>
        <v>0</v>
      </c>
      <c r="Y258" s="166">
        <f>IF($F258&lt;Z$197,(IF($F258&gt;Y$197-1,SUM($V64,$W64:Y64),Y64)),0)</f>
        <v>0</v>
      </c>
      <c r="Z258" s="166">
        <f>IF($F258&lt;AA$197,(IF($F258&gt;Z$197-1,SUM($V64,$W64:Z64),Z64)),0)</f>
        <v>0</v>
      </c>
      <c r="AA258" s="166">
        <f>IF($F258&lt;AB$197,(IF($F258&gt;AA$197-1,SUM($V64,$W64:AA64),AA64)),0)</f>
        <v>0</v>
      </c>
      <c r="AB258" s="166">
        <f>IF($F258&lt;AC$197,(IF($F258&gt;AB$197-1,SUM($V64,$W64:AB64),AB64)),0)</f>
        <v>0</v>
      </c>
      <c r="AC258" s="166">
        <f>IF($F258&lt;AD$197,(IF($F258&gt;AC$197-1,SUM($V64,$W64:AC64),AC64)),0)</f>
        <v>0</v>
      </c>
      <c r="AD258" s="166">
        <f>IF($F258&lt;AE$197,(IF($F258&gt;AD$197-1,SUM($V64,$W64:AD64),AD64)),0)</f>
        <v>0</v>
      </c>
      <c r="AE258" s="166">
        <f>IF($F258&lt;AF$197,(IF($F258&gt;AE$197-1,SUM($V64,$W64:AE64),AE64)),0)</f>
        <v>0</v>
      </c>
      <c r="AF258" s="166">
        <f>IF($F258&lt;AG$197,(IF($F258&gt;AF$197-1,SUM($V64,$W64:AF64),AF64)),0)</f>
        <v>0</v>
      </c>
      <c r="AG258" s="166">
        <f>IF($F258&lt;AH$197,(IF($F258&gt;AG$197-1,SUM($V64,$W64:AG64),AG64)),0)</f>
        <v>0</v>
      </c>
      <c r="AH258" s="166">
        <f>IF($F258&lt;AI$197,(IF($F258&gt;AH$197-1,SUM($V64,$W64:AH64),AH64)),0)</f>
        <v>0</v>
      </c>
      <c r="AI258" s="142">
        <f t="shared" si="123"/>
        <v>0</v>
      </c>
      <c r="AJ258" s="166">
        <f>IFERROR(IF(VALUE($F258)&lt;AK$197,(IF(VALUE($F258)&gt;AJ$197-1,SUM($V64,$AI64,$AJ64:AJ64),AJ64)),0),0)</f>
        <v>0</v>
      </c>
      <c r="AK258" s="166">
        <f>IFERROR(IF(VALUE($F258)&lt;AL$197,(IF(VALUE($F258)&gt;AK$197-1,SUM($V64,$AI64,$AJ64:AK64),AK64)),0),0)</f>
        <v>0</v>
      </c>
      <c r="AL258" s="166">
        <f>IFERROR(IF(VALUE($F258)&lt;AM$197,(IF(VALUE($F258)&gt;AL$197-1,SUM($V64,$AI64,$AJ64:AL64),AL64)),0),0)</f>
        <v>0</v>
      </c>
      <c r="AM258" s="166">
        <f>IFERROR(IF(VALUE($F258)&lt;AN$197,(IF(VALUE($F258)&gt;AM$197-1,SUM($V64,$AI64,$AJ64:AM64),AM64)),0),0)</f>
        <v>0</v>
      </c>
      <c r="AN258" s="166">
        <f>IFERROR(IF(VALUE($F258)&lt;AO$197,(IF(VALUE($F258)&gt;AN$197-1,SUM($V64,$AI64,$AJ64:AN64),AN64)),0),0)</f>
        <v>0</v>
      </c>
      <c r="AO258" s="166">
        <f>IFERROR(IF(VALUE($F258)&lt;AP$197,(IF(VALUE($F258)&gt;AO$197-1,SUM($V64,$AI64,$AJ64:AO64),AO64)),0),0)</f>
        <v>0</v>
      </c>
      <c r="AP258" s="166">
        <f>IFERROR(IF(VALUE($F258)&lt;AQ$197,(IF(VALUE($F258)&gt;AP$197-1,SUM($V64,$AI64,$AJ64:AP64),AP64)),0),0)</f>
        <v>471.1</v>
      </c>
      <c r="AQ258" s="166">
        <f>IFERROR(IF(VALUE($F258)&lt;AR$197,(IF(VALUE($F258)&gt;AQ$197-1,SUM($V64,$AI64,$AJ64:AQ64),AQ64)),0),0)</f>
        <v>0</v>
      </c>
      <c r="AR258" s="166">
        <f>IFERROR(IF(VALUE($F258)&lt;AS$197,(IF(VALUE($F258)&gt;AR$197-1,SUM($V64,$AI64,$AJ64:AR64),AR64)),0),0)</f>
        <v>810000</v>
      </c>
      <c r="AS258" s="166">
        <f>IFERROR(IF(VALUE($F258)&lt;AT$197,(IF(VALUE($F258)&gt;AS$197-1,SUM($V64,$AI64,$AJ64:AS64),AS64)),0),0)</f>
        <v>810000</v>
      </c>
      <c r="AT258" s="166">
        <f>IFERROR(IF(VALUE($F258)&lt;AU$197,(IF(VALUE($F258)&gt;AT$197-1,SUM($V64,$AI64,$AJ64:AT64),AT64)),0),0)</f>
        <v>810000</v>
      </c>
      <c r="AU258" s="166">
        <f>IFERROR(IF(VALUE($F258)&lt;AV$197,(IF(VALUE($F258)&gt;AU$197-1,SUM($V64,$AI64,$AJ64:AU64),AU64)),0),0)</f>
        <v>810000</v>
      </c>
      <c r="AV258" s="142">
        <f t="shared" si="124"/>
        <v>3240471.1</v>
      </c>
      <c r="AW258" s="166">
        <f>IFERROR(IF(VALUE($F258)&lt;AX$197,(IF(VALUE($F258)&gt;AW$197-1,SUM($V64,$AI64,$AV64,$AW64:AW64),AW64)),0),0)</f>
        <v>0</v>
      </c>
      <c r="AX258" s="166">
        <f>IFERROR(IF(VALUE($F258)&lt;AY$197,(IF(VALUE($F258)&gt;AX$197-1,SUM($V64,$AI64,$AV64,$AW64:AX64),AX64)),0),0)</f>
        <v>0</v>
      </c>
      <c r="AY258" s="166">
        <f>IFERROR(IF(VALUE($F258)&lt;AZ$197,(IF(VALUE($F258)&gt;AY$197-1,SUM($V64,$AI64,$AV64,$AW64:AY64),AY64)),0),0)</f>
        <v>0</v>
      </c>
      <c r="AZ258" s="166">
        <f>IFERROR(IF(VALUE($F258)&lt;BA$197,(IF(VALUE($F258)&gt;AZ$197-1,SUM($V64,$AI64,$AV64,$AW64:AZ64),AZ64)),0),0)</f>
        <v>0</v>
      </c>
      <c r="BA258" s="166">
        <f>IFERROR(IF(VALUE($F258)&lt;BB$197,(IF(VALUE($F258)&gt;BA$197-1,SUM($V64,$AI64,$AV64,$AW64:BA64),BA64)),0),0)</f>
        <v>0</v>
      </c>
      <c r="BB258" s="166">
        <f>IFERROR(IF(VALUE($F258)&lt;BC$197,(IF(VALUE($F258)&gt;BB$197-1,SUM($V64,$AI64,$AV64,$AW64:BB64),BB64)),0),0)</f>
        <v>0</v>
      </c>
      <c r="BC258" s="166">
        <f>IFERROR(IF(VALUE($F258)&lt;BD$197,(IF(VALUE($F258)&gt;BC$197-1,SUM($V64,$AI64,$AV64,$AW64:BC64),BC64)),0),0)</f>
        <v>0</v>
      </c>
      <c r="BD258" s="166">
        <f>IFERROR(IF(VALUE($F258)&lt;BE$197,(IF(VALUE($F258)&gt;BD$197-1,SUM($V64,$AI64,$AV64,$AW64:BD64),BD64)),0),0)</f>
        <v>0</v>
      </c>
      <c r="BE258" s="166">
        <f>IFERROR(IF(VALUE($F258)&lt;BF$197,(IF(VALUE($F258)&gt;BE$197-1,SUM($V64,$AI64,$AV64,$AW64:BE64),BE64)),0),0)</f>
        <v>0</v>
      </c>
      <c r="BF258" s="166">
        <f>IFERROR(IF(VALUE($F258)&lt;BG$197,(IF(VALUE($F258)&gt;BF$197-1,SUM($V64,$AI64,$AV64,$AW64:BF64),BF64)),0),0)</f>
        <v>0</v>
      </c>
      <c r="BG258" s="166">
        <f>IFERROR(IF(VALUE($F258)&lt;BH$197,(IF(VALUE($F258)&gt;BG$197-1,SUM($V64,$AI64,$AV64,$AW64:BG64),BG64)),0),0)</f>
        <v>0</v>
      </c>
      <c r="BH258" s="166">
        <f>IFERROR(IF(VALUE($F258)&lt;BI$197,(IF(VALUE($F258)&gt;BH$197-1,SUM($V64,$AI64,$AV64,$AW64:BH64),BH64)),0),0)</f>
        <v>0</v>
      </c>
      <c r="BI258" s="142">
        <f t="shared" si="210"/>
        <v>0</v>
      </c>
      <c r="BV258" s="142"/>
      <c r="CI258" s="142"/>
      <c r="CV258" s="142"/>
      <c r="DI258" s="142"/>
      <c r="DV258" s="142"/>
      <c r="EI258" s="142"/>
    </row>
    <row r="259" spans="1:139" ht="15.75" outlineLevel="1" x14ac:dyDescent="0.25">
      <c r="A259" s="2">
        <f t="shared" ref="A259:E268" si="242">A65</f>
        <v>18</v>
      </c>
      <c r="B259" s="1" t="str">
        <f t="shared" si="242"/>
        <v>PRE-10061</v>
      </c>
      <c r="C259" s="1" t="str">
        <f t="shared" si="242"/>
        <v>SPP FH - Lake Alfred 13118</v>
      </c>
      <c r="D259" s="2" t="str">
        <f t="shared" si="242"/>
        <v>PRE-10061.1</v>
      </c>
      <c r="E259" s="141" t="str">
        <f t="shared" si="242"/>
        <v>SPP FH - Lake Alfred 13118 -OH Feeder</v>
      </c>
      <c r="F259" s="84" t="s">
        <v>556</v>
      </c>
      <c r="G259" s="165"/>
      <c r="H259" s="165"/>
      <c r="I259" s="100"/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f>IF($F259&lt;R$197,(IF($F259&gt;Q$197-1,SUM($J65:Q65),Q65)),0)</f>
        <v>0</v>
      </c>
      <c r="R259" s="166">
        <f>IF($F259&lt;S$197,(IF($F259&gt;R$197-1,SUM($J65:R65),R65)),0)</f>
        <v>0</v>
      </c>
      <c r="S259" s="166">
        <f>IF($F259&lt;T$197,(IF($F259&gt;S$197-1,SUM($J65:S65),S65)),0)</f>
        <v>0</v>
      </c>
      <c r="T259" s="166">
        <f>IF($F259&lt;U$197,(IF($F259&gt;T$197-1,SUM($J65:T65),T65)),0)</f>
        <v>0</v>
      </c>
      <c r="U259" s="166">
        <f>IF($F259&lt;V$197,(IF($F259&gt;U$197-1,SUM($J65:U65),U65)),0)</f>
        <v>0</v>
      </c>
      <c r="V259" s="142">
        <f t="shared" ref="V259" si="243">SUM(J259:U259)</f>
        <v>0</v>
      </c>
      <c r="W259" s="166">
        <f>IF($F259&lt;X$197,(IF($F259&gt;W$197-1,SUM($V65,$W65:W65),W65)),0)</f>
        <v>0</v>
      </c>
      <c r="X259" s="166">
        <f>IF($F259&lt;Y$197,(IF($F259&gt;X$197-1,SUM($V65,$W65:X65),X65)),0)</f>
        <v>0</v>
      </c>
      <c r="Y259" s="166">
        <f>IF($F259&lt;Z$197,(IF($F259&gt;Y$197-1,SUM($V65,$W65:Y65),Y65)),0)</f>
        <v>0</v>
      </c>
      <c r="Z259" s="166">
        <f>IF($F259&lt;AA$197,(IF($F259&gt;Z$197-1,SUM($V65,$W65:Z65),Z65)),0)</f>
        <v>0</v>
      </c>
      <c r="AA259" s="166">
        <f>IF($F259&lt;AB$197,(IF($F259&gt;AA$197-1,SUM($V65,$W65:AA65),AA65)),0)</f>
        <v>0</v>
      </c>
      <c r="AB259" s="166">
        <f>IF($F259&lt;AC$197,(IF($F259&gt;AB$197-1,SUM($V65,$W65:AB65),AB65)),0)</f>
        <v>0</v>
      </c>
      <c r="AC259" s="166">
        <f>IF($F259&lt;AD$197,(IF($F259&gt;AC$197-1,SUM($V65,$W65:AC65),AC65)),0)</f>
        <v>0</v>
      </c>
      <c r="AD259" s="166">
        <f>IF($F259&lt;AE$197,(IF($F259&gt;AD$197-1,SUM($V65,$W65:AD65),AD65)),0)</f>
        <v>0</v>
      </c>
      <c r="AE259" s="166">
        <f>IF($F259&lt;AF$197,(IF($F259&gt;AE$197-1,SUM($V65,$W65:AE65),AE65)),0)</f>
        <v>0</v>
      </c>
      <c r="AF259" s="166">
        <f>IF($F259&lt;AG$197,(IF($F259&gt;AF$197-1,SUM($V65,$W65:AF65),AF65)),0)</f>
        <v>0</v>
      </c>
      <c r="AG259" s="166">
        <f>IF($F259&lt;AH$197,(IF($F259&gt;AG$197-1,SUM($V65,$W65:AG65),AG65)),0)</f>
        <v>0</v>
      </c>
      <c r="AH259" s="166">
        <f>IF($F259&lt;AI$197,(IF($F259&gt;AH$197-1,SUM($V65,$W65:AH65),AH65)),0)</f>
        <v>0</v>
      </c>
      <c r="AI259" s="142">
        <f t="shared" ref="AI259" si="244">SUM(W259:AH259)</f>
        <v>0</v>
      </c>
      <c r="AJ259" s="166">
        <f>IFERROR(IF(VALUE($F259)&lt;AK$197,(IF(VALUE($F259)&gt;AJ$197-1,SUM($V65,$AI65,$AJ65:AJ65),AJ65)),0),0)</f>
        <v>0</v>
      </c>
      <c r="AK259" s="166">
        <f>IFERROR(IF(VALUE($F259)&lt;AL$197,(IF(VALUE($F259)&gt;AK$197-1,SUM($V65,$AI65,$AJ65:AK65),AK65)),0),0)</f>
        <v>0</v>
      </c>
      <c r="AL259" s="166">
        <f>IFERROR(IF(VALUE($F259)&lt;AM$197,(IF(VALUE($F259)&gt;AL$197-1,SUM($V65,$AI65,$AJ65:AL65),AL65)),0),0)</f>
        <v>0</v>
      </c>
      <c r="AM259" s="166">
        <f>IFERROR(IF(VALUE($F259)&lt;AN$197,(IF(VALUE($F259)&gt;AM$197-1,SUM($V65,$AI65,$AJ65:AM65),AM65)),0),0)</f>
        <v>0</v>
      </c>
      <c r="AN259" s="166">
        <f>IFERROR(IF(VALUE($F259)&lt;AO$197,(IF(VALUE($F259)&gt;AN$197-1,SUM($V65,$AI65,$AJ65:AN65),AN65)),0),0)</f>
        <v>0</v>
      </c>
      <c r="AO259" s="166">
        <f>IFERROR(IF(VALUE($F259)&lt;AP$197,(IF(VALUE($F259)&gt;AO$197-1,SUM($V65,$AI65,$AJ65:AO65),AO65)),0),0)</f>
        <v>0</v>
      </c>
      <c r="AP259" s="166">
        <f>IFERROR(IF(VALUE($F259)&lt;AQ$197,(IF(VALUE($F259)&gt;AP$197-1,SUM($V65,$AI65,$AJ65:AP65),AP65)),0),0)</f>
        <v>0</v>
      </c>
      <c r="AQ259" s="166">
        <f>IFERROR(IF(VALUE($F259)&lt;AR$197,(IF(VALUE($F259)&gt;AQ$197-1,SUM($V65,$AI65,$AJ65:AQ65),AQ65)),0),0)</f>
        <v>0</v>
      </c>
      <c r="AR259" s="166">
        <f>IFERROR(IF(VALUE($F259)&lt;AS$197,(IF(VALUE($F259)&gt;AR$197-1,SUM($V65,$AI65,$AJ65:AR65),AR65)),0),0)</f>
        <v>1792873.3800000001</v>
      </c>
      <c r="AS259" s="166">
        <f>IFERROR(IF(VALUE($F259)&lt;AT$197,(IF(VALUE($F259)&gt;AS$197-1,SUM($V65,$AI65,$AJ65:AS65),AS65)),0),0)</f>
        <v>0</v>
      </c>
      <c r="AT259" s="166">
        <f>IFERROR(IF(VALUE($F259)&lt;AU$197,(IF(VALUE($F259)&gt;AT$197-1,SUM($V65,$AI65,$AJ65:AT65),AT65)),0),0)</f>
        <v>0</v>
      </c>
      <c r="AU259" s="166">
        <f>IFERROR(IF(VALUE($F259)&lt;AV$197,(IF(VALUE($F259)&gt;AU$197-1,SUM($V65,$AI65,$AJ65:AU65),AU65)),0),0)</f>
        <v>0</v>
      </c>
      <c r="AV259" s="142">
        <f t="shared" ref="AV259" si="245">SUM(AJ259:AU259)</f>
        <v>1792873.3800000001</v>
      </c>
      <c r="AW259" s="166">
        <f>IFERROR(IF(VALUE($F259)&lt;AX$197,(IF(VALUE($F259)&gt;AW$197-1,SUM($V65,$AI65,$AV65,$AW65:AW65),AW65)),0),0)</f>
        <v>0</v>
      </c>
      <c r="AX259" s="166">
        <f>IFERROR(IF(VALUE($F259)&lt;AY$197,(IF(VALUE($F259)&gt;AX$197-1,SUM($V65,$AI65,$AV65,$AW65:AX65),AX65)),0),0)</f>
        <v>0</v>
      </c>
      <c r="AY259" s="166">
        <f>IFERROR(IF(VALUE($F259)&lt;AZ$197,(IF(VALUE($F259)&gt;AY$197-1,SUM($V65,$AI65,$AV65,$AW65:AY65),AY65)),0),0)</f>
        <v>0</v>
      </c>
      <c r="AZ259" s="166">
        <f>IFERROR(IF(VALUE($F259)&lt;BA$197,(IF(VALUE($F259)&gt;AZ$197-1,SUM($V65,$AI65,$AV65,$AW65:AZ65),AZ65)),0),0)</f>
        <v>0</v>
      </c>
      <c r="BA259" s="166">
        <f>IFERROR(IF(VALUE($F259)&lt;BB$197,(IF(VALUE($F259)&gt;BA$197-1,SUM($V65,$AI65,$AV65,$AW65:BA65),BA65)),0),0)</f>
        <v>0</v>
      </c>
      <c r="BB259" s="166">
        <f>IFERROR(IF(VALUE($F259)&lt;BC$197,(IF(VALUE($F259)&gt;BB$197-1,SUM($V65,$AI65,$AV65,$AW65:BB65),BB65)),0),0)</f>
        <v>0</v>
      </c>
      <c r="BC259" s="166">
        <f>IFERROR(IF(VALUE($F259)&lt;BD$197,(IF(VALUE($F259)&gt;BC$197-1,SUM($V65,$AI65,$AV65,$AW65:BC65),BC65)),0),0)</f>
        <v>0</v>
      </c>
      <c r="BD259" s="166">
        <f>IFERROR(IF(VALUE($F259)&lt;BE$197,(IF(VALUE($F259)&gt;BD$197-1,SUM($V65,$AI65,$AV65,$AW65:BD65),BD65)),0),0)</f>
        <v>0</v>
      </c>
      <c r="BE259" s="166">
        <f>IFERROR(IF(VALUE($F259)&lt;BF$197,(IF(VALUE($F259)&gt;BE$197-1,SUM($V65,$AI65,$AV65,$AW65:BE65),BE65)),0),0)</f>
        <v>0</v>
      </c>
      <c r="BF259" s="166">
        <f>IFERROR(IF(VALUE($F259)&lt;BG$197,(IF(VALUE($F259)&gt;BF$197-1,SUM($V65,$AI65,$AV65,$AW65:BF65),BF65)),0),0)</f>
        <v>0</v>
      </c>
      <c r="BG259" s="166">
        <f>IFERROR(IF(VALUE($F259)&lt;BH$197,(IF(VALUE($F259)&gt;BG$197-1,SUM($V65,$AI65,$AV65,$AW65:BG65),BG65)),0),0)</f>
        <v>0</v>
      </c>
      <c r="BH259" s="166">
        <f>IFERROR(IF(VALUE($F259)&lt;BI$197,(IF(VALUE($F259)&gt;BH$197-1,SUM($V65,$AI65,$AV65,$AW65:BH65),BH65)),0),0)</f>
        <v>0</v>
      </c>
      <c r="BI259" s="142">
        <f t="shared" si="210"/>
        <v>0</v>
      </c>
      <c r="BV259" s="142"/>
      <c r="CI259" s="142"/>
      <c r="CV259" s="142"/>
      <c r="DI259" s="142"/>
      <c r="DV259" s="142"/>
      <c r="EI259" s="142"/>
    </row>
    <row r="260" spans="1:139" ht="15.75" outlineLevel="1" x14ac:dyDescent="0.25">
      <c r="A260" s="2">
        <f t="shared" si="242"/>
        <v>18</v>
      </c>
      <c r="B260" s="1" t="str">
        <f t="shared" si="242"/>
        <v>FH - TBD13</v>
      </c>
      <c r="C260" s="1" t="str">
        <f t="shared" si="242"/>
        <v>SPP FH - 13118</v>
      </c>
      <c r="D260" s="2" t="str">
        <f t="shared" si="242"/>
        <v>FH - TBD13.2</v>
      </c>
      <c r="E260" s="141" t="str">
        <f t="shared" si="242"/>
        <v>SPP FH - Lake Alfred 13118 - S&amp;E/R&amp;C</v>
      </c>
      <c r="F260" s="84" t="s">
        <v>557</v>
      </c>
      <c r="G260" s="165"/>
      <c r="H260" s="165"/>
      <c r="I260" s="100"/>
      <c r="J260" s="166">
        <v>0</v>
      </c>
      <c r="K260" s="166">
        <v>0</v>
      </c>
      <c r="L260" s="166">
        <v>0</v>
      </c>
      <c r="M260" s="166">
        <v>0</v>
      </c>
      <c r="N260" s="166">
        <v>0</v>
      </c>
      <c r="O260" s="166">
        <v>0</v>
      </c>
      <c r="P260" s="166">
        <v>0</v>
      </c>
      <c r="Q260" s="166">
        <f>IF($F260&lt;R$197,(IF($F260&gt;Q$197-1,SUM($J66:Q66),Q66)),0)</f>
        <v>0</v>
      </c>
      <c r="R260" s="166">
        <f>IF($F260&lt;S$197,(IF($F260&gt;R$197-1,SUM($J66:R66),R66)),0)</f>
        <v>0</v>
      </c>
      <c r="S260" s="166">
        <f>IF($F260&lt;T$197,(IF($F260&gt;S$197-1,SUM($J66:S66),S66)),0)</f>
        <v>0</v>
      </c>
      <c r="T260" s="166">
        <f>IF($F260&lt;U$197,(IF($F260&gt;T$197-1,SUM($J66:T66),T66)),0)</f>
        <v>0</v>
      </c>
      <c r="U260" s="166">
        <f>IF($F260&lt;V$197,(IF($F260&gt;U$197-1,SUM($J66:U66),U66)),0)</f>
        <v>0</v>
      </c>
      <c r="V260" s="142">
        <f t="shared" si="145"/>
        <v>0</v>
      </c>
      <c r="W260" s="166">
        <f>IF($F260&lt;X$197,(IF($F260&gt;W$197-1,SUM($V66,$W66:W66),W66)),0)</f>
        <v>0</v>
      </c>
      <c r="X260" s="166">
        <f>IF($F260&lt;Y$197,(IF($F260&gt;X$197-1,SUM($V66,$W66:X66),X66)),0)</f>
        <v>0</v>
      </c>
      <c r="Y260" s="166">
        <f>IF($F260&lt;Z$197,(IF($F260&gt;Y$197-1,SUM($V66,$W66:Y66),Y66)),0)</f>
        <v>0</v>
      </c>
      <c r="Z260" s="166">
        <f>IF($F260&lt;AA$197,(IF($F260&gt;Z$197-1,SUM($V66,$W66:Z66),Z66)),0)</f>
        <v>0</v>
      </c>
      <c r="AA260" s="166">
        <f>IF($F260&lt;AB$197,(IF($F260&gt;AA$197-1,SUM($V66,$W66:AA66),AA66)),0)</f>
        <v>0</v>
      </c>
      <c r="AB260" s="166">
        <f>IF($F260&lt;AC$197,(IF($F260&gt;AB$197-1,SUM($V66,$W66:AB66),AB66)),0)</f>
        <v>0</v>
      </c>
      <c r="AC260" s="166">
        <f>IF($F260&lt;AD$197,(IF($F260&gt;AC$197-1,SUM($V66,$W66:AC66),AC66)),0)</f>
        <v>0</v>
      </c>
      <c r="AD260" s="166">
        <f>IF($F260&lt;AE$197,(IF($F260&gt;AD$197-1,SUM($V66,$W66:AD66),AD66)),0)</f>
        <v>0</v>
      </c>
      <c r="AE260" s="166">
        <f>IF($F260&lt;AF$197,(IF($F260&gt;AE$197-1,SUM($V66,$W66:AE66),AE66)),0)</f>
        <v>0</v>
      </c>
      <c r="AF260" s="166">
        <f>IF($F260&lt;AG$197,(IF($F260&gt;AF$197-1,SUM($V66,$W66:AF66),AF66)),0)</f>
        <v>0</v>
      </c>
      <c r="AG260" s="166">
        <f>IF($F260&lt;AH$197,(IF($F260&gt;AG$197-1,SUM($V66,$W66:AG66),AG66)),0)</f>
        <v>0</v>
      </c>
      <c r="AH260" s="166">
        <f>IF($F260&lt;AI$197,(IF($F260&gt;AH$197-1,SUM($V66,$W66:AH66),AH66)),0)</f>
        <v>0</v>
      </c>
      <c r="AI260" s="142">
        <f t="shared" si="123"/>
        <v>0</v>
      </c>
      <c r="AJ260" s="166">
        <f>IFERROR(IF(VALUE($F260)&lt;AK$197,(IF(VALUE($F260)&gt;AJ$197-1,SUM($V66,$AI66,$AJ66:AJ66),AJ66)),0),0)</f>
        <v>0</v>
      </c>
      <c r="AK260" s="166">
        <f>IFERROR(IF(VALUE($F260)&lt;AL$197,(IF(VALUE($F260)&gt;AK$197-1,SUM($V66,$AI66,$AJ66:AK66),AK66)),0),0)</f>
        <v>0</v>
      </c>
      <c r="AL260" s="166">
        <f>IFERROR(IF(VALUE($F260)&lt;AM$197,(IF(VALUE($F260)&gt;AL$197-1,SUM($V66,$AI66,$AJ66:AL66),AL66)),0),0)</f>
        <v>0</v>
      </c>
      <c r="AM260" s="166">
        <f>IFERROR(IF(VALUE($F260)&lt;AN$197,(IF(VALUE($F260)&gt;AM$197-1,SUM($V66,$AI66,$AJ66:AM66),AM66)),0),0)</f>
        <v>0</v>
      </c>
      <c r="AN260" s="166">
        <f>IFERROR(IF(VALUE($F260)&lt;AO$197,(IF(VALUE($F260)&gt;AN$197-1,SUM($V66,$AI66,$AJ66:AN66),AN66)),0),0)</f>
        <v>0</v>
      </c>
      <c r="AO260" s="166">
        <f>IFERROR(IF(VALUE($F260)&lt;AP$197,(IF(VALUE($F260)&gt;AO$197-1,SUM($V66,$AI66,$AJ66:AO66),AO66)),0),0)</f>
        <v>0</v>
      </c>
      <c r="AP260" s="166">
        <f>IFERROR(IF(VALUE($F260)&lt;AQ$197,(IF(VALUE($F260)&gt;AP$197-1,SUM($V66,$AI66,$AJ66:AP66),AP66)),0),0)</f>
        <v>0</v>
      </c>
      <c r="AQ260" s="166">
        <f>IFERROR(IF(VALUE($F260)&lt;AR$197,(IF(VALUE($F260)&gt;AQ$197-1,SUM($V66,$AI66,$AJ66:AQ66),AQ66)),0),0)</f>
        <v>0</v>
      </c>
      <c r="AR260" s="166">
        <f>IFERROR(IF(VALUE($F260)&lt;AS$197,(IF(VALUE($F260)&gt;AR$197-1,SUM($V66,$AI66,$AJ66:AR66),AR66)),0),0)</f>
        <v>0</v>
      </c>
      <c r="AS260" s="166">
        <f>IFERROR(IF(VALUE($F260)&lt;AT$197,(IF(VALUE($F260)&gt;AS$197-1,SUM($V66,$AI66,$AJ66:AS66),AS66)),0),0)</f>
        <v>0</v>
      </c>
      <c r="AT260" s="166">
        <f>IFERROR(IF(VALUE($F260)&lt;AU$197,(IF(VALUE($F260)&gt;AT$197-1,SUM($V66,$AI66,$AJ66:AT66),AT66)),0),0)</f>
        <v>0</v>
      </c>
      <c r="AU260" s="166">
        <f>IFERROR(IF(VALUE($F260)&lt;AV$197,(IF(VALUE($F260)&gt;AU$197-1,SUM($V66,$AI66,$AJ66:AU66),AU66)),0),0)</f>
        <v>0</v>
      </c>
      <c r="AV260" s="142">
        <f t="shared" si="124"/>
        <v>0</v>
      </c>
      <c r="AW260" s="166">
        <f>IFERROR(IF(VALUE($F260)&lt;AX$197,(IF(VALUE($F260)&gt;AW$197-1,SUM($V66,$AI66,$AV66,$AW66:AW66),AW66)),0),0)</f>
        <v>0</v>
      </c>
      <c r="AX260" s="166">
        <f>IFERROR(IF(VALUE($F260)&lt;AY$197,(IF(VALUE($F260)&gt;AX$197-1,SUM($V66,$AI66,$AV66,$AW66:AX66),AX66)),0),0)</f>
        <v>0</v>
      </c>
      <c r="AY260" s="166">
        <f>IFERROR(IF(VALUE($F260)&lt;AZ$197,(IF(VALUE($F260)&gt;AY$197-1,SUM($V66,$AI66,$AV66,$AW66:AY66),AY66)),0),0)</f>
        <v>1620000</v>
      </c>
      <c r="AZ260" s="166">
        <f>IFERROR(IF(VALUE($F260)&lt;BA$197,(IF(VALUE($F260)&gt;AZ$197-1,SUM($V66,$AI66,$AV66,$AW66:AZ66),AZ66)),0),0)</f>
        <v>0</v>
      </c>
      <c r="BA260" s="166">
        <f>IFERROR(IF(VALUE($F260)&lt;BB$197,(IF(VALUE($F260)&gt;BA$197-1,SUM($V66,$AI66,$AV66,$AW66:BA66),BA66)),0),0)</f>
        <v>0</v>
      </c>
      <c r="BB260" s="166">
        <f>IFERROR(IF(VALUE($F260)&lt;BC$197,(IF(VALUE($F260)&gt;BB$197-1,SUM($V66,$AI66,$AV66,$AW66:BB66),BB66)),0),0)</f>
        <v>0</v>
      </c>
      <c r="BC260" s="166">
        <f>IFERROR(IF(VALUE($F260)&lt;BD$197,(IF(VALUE($F260)&gt;BC$197-1,SUM($V66,$AI66,$AV66,$AW66:BC66),BC66)),0),0)</f>
        <v>0</v>
      </c>
      <c r="BD260" s="166">
        <f>IFERROR(IF(VALUE($F260)&lt;BE$197,(IF(VALUE($F260)&gt;BD$197-1,SUM($V66,$AI66,$AV66,$AW66:BD66),BD66)),0),0)</f>
        <v>0</v>
      </c>
      <c r="BE260" s="166">
        <f>IFERROR(IF(VALUE($F260)&lt;BF$197,(IF(VALUE($F260)&gt;BE$197-1,SUM($V66,$AI66,$AV66,$AW66:BE66),BE66)),0),0)</f>
        <v>0</v>
      </c>
      <c r="BF260" s="166">
        <f>IFERROR(IF(VALUE($F260)&lt;BG$197,(IF(VALUE($F260)&gt;BF$197-1,SUM($V66,$AI66,$AV66,$AW66:BF66),BF66)),0),0)</f>
        <v>0</v>
      </c>
      <c r="BG260" s="166">
        <f>IFERROR(IF(VALUE($F260)&lt;BH$197,(IF(VALUE($F260)&gt;BG$197-1,SUM($V66,$AI66,$AV66,$AW66:BG66),BG66)),0),0)</f>
        <v>0</v>
      </c>
      <c r="BH260" s="166">
        <f>IFERROR(IF(VALUE($F260)&lt;BI$197,(IF(VALUE($F260)&gt;BH$197-1,SUM($V66,$AI66,$AV66,$AW66:BH66),BH66)),0),0)</f>
        <v>0</v>
      </c>
      <c r="BI260" s="142">
        <f t="shared" si="210"/>
        <v>1620000</v>
      </c>
      <c r="BV260" s="142"/>
      <c r="CI260" s="142"/>
      <c r="CV260" s="142"/>
      <c r="DI260" s="142"/>
      <c r="DV260" s="142"/>
      <c r="EI260" s="142"/>
    </row>
    <row r="261" spans="1:139" ht="15.75" outlineLevel="1" x14ac:dyDescent="0.25">
      <c r="A261" s="2">
        <f t="shared" si="242"/>
        <v>19</v>
      </c>
      <c r="B261" s="1" t="str">
        <f t="shared" si="242"/>
        <v>PRE-10062</v>
      </c>
      <c r="C261" s="1" t="str">
        <f t="shared" si="242"/>
        <v>SPP FH - Jan Phyl 13296</v>
      </c>
      <c r="D261" s="2" t="str">
        <f t="shared" si="242"/>
        <v>PRE-10062.1</v>
      </c>
      <c r="E261" s="141" t="str">
        <f t="shared" si="242"/>
        <v>SPP FH - Jan Phyl 13296 - OH</v>
      </c>
      <c r="F261" s="84" t="s">
        <v>558</v>
      </c>
      <c r="G261" s="165"/>
      <c r="H261" s="165"/>
      <c r="I261" s="100"/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f>IF($F261&lt;R$197,(IF($F261&gt;Q$197-1,SUM($J67:Q67),Q67)),0)</f>
        <v>0</v>
      </c>
      <c r="R261" s="166">
        <f>IF($F261&lt;S$197,(IF($F261&gt;R$197-1,SUM($J67:R67),R67)),0)</f>
        <v>0</v>
      </c>
      <c r="S261" s="166">
        <f>IF($F261&lt;T$197,(IF($F261&gt;S$197-1,SUM($J67:S67),S67)),0)</f>
        <v>0</v>
      </c>
      <c r="T261" s="166">
        <f>IF($F261&lt;U$197,(IF($F261&gt;T$197-1,SUM($J67:T67),T67)),0)</f>
        <v>0</v>
      </c>
      <c r="U261" s="166">
        <f>IF($F261&lt;V$197,(IF($F261&gt;U$197-1,SUM($J67:U67),U67)),0)</f>
        <v>0</v>
      </c>
      <c r="V261" s="142">
        <f t="shared" ref="V261" si="246">SUM(J261:U261)</f>
        <v>0</v>
      </c>
      <c r="W261" s="166">
        <f>IF($F261&lt;X$197,(IF($F261&gt;W$197-1,SUM($V67,$W67:W67),W67)),0)</f>
        <v>0</v>
      </c>
      <c r="X261" s="166">
        <f>IF($F261&lt;Y$197,(IF($F261&gt;X$197-1,SUM($V67,$W67:X67),X67)),0)</f>
        <v>0</v>
      </c>
      <c r="Y261" s="166">
        <f>IF($F261&lt;Z$197,(IF($F261&gt;Y$197-1,SUM($V67,$W67:Y67),Y67)),0)</f>
        <v>0</v>
      </c>
      <c r="Z261" s="166">
        <f>IF($F261&lt;AA$197,(IF($F261&gt;Z$197-1,SUM($V67,$W67:Z67),Z67)),0)</f>
        <v>0</v>
      </c>
      <c r="AA261" s="166">
        <f>IF($F261&lt;AB$197,(IF($F261&gt;AA$197-1,SUM($V67,$W67:AA67),AA67)),0)</f>
        <v>0</v>
      </c>
      <c r="AB261" s="166">
        <f>IF($F261&lt;AC$197,(IF($F261&gt;AB$197-1,SUM($V67,$W67:AB67),AB67)),0)</f>
        <v>0</v>
      </c>
      <c r="AC261" s="166">
        <f>IF($F261&lt;AD$197,(IF($F261&gt;AC$197-1,SUM($V67,$W67:AC67),AC67)),0)</f>
        <v>0</v>
      </c>
      <c r="AD261" s="166">
        <f>IF($F261&lt;AE$197,(IF($F261&gt;AD$197-1,SUM($V67,$W67:AD67),AD67)),0)</f>
        <v>0</v>
      </c>
      <c r="AE261" s="166">
        <f>IF($F261&lt;AF$197,(IF($F261&gt;AE$197-1,SUM($V67,$W67:AE67),AE67)),0)</f>
        <v>0</v>
      </c>
      <c r="AF261" s="166">
        <f>IF($F261&lt;AG$197,(IF($F261&gt;AF$197-1,SUM($V67,$W67:AF67),AF67)),0)</f>
        <v>0</v>
      </c>
      <c r="AG261" s="166">
        <f>IF($F261&lt;AH$197,(IF($F261&gt;AG$197-1,SUM($V67,$W67:AG67),AG67)),0)</f>
        <v>0</v>
      </c>
      <c r="AH261" s="166">
        <f>IF($F261&lt;AI$197,(IF($F261&gt;AH$197-1,SUM($V67,$W67:AH67),AH67)),0)</f>
        <v>0</v>
      </c>
      <c r="AI261" s="142">
        <f t="shared" ref="AI261" si="247">SUM(W261:AH261)</f>
        <v>0</v>
      </c>
      <c r="AJ261" s="166">
        <f>IFERROR(IF(VALUE($F261)&lt;AK$197,(IF(VALUE($F261)&gt;AJ$197-1,SUM($V67,$AI67,$AJ67:AJ67),AJ67)),0),0)</f>
        <v>0</v>
      </c>
      <c r="AK261" s="166">
        <f>IFERROR(IF(VALUE($F261)&lt;AL$197,(IF(VALUE($F261)&gt;AK$197-1,SUM($V67,$AI67,$AJ67:AK67),AK67)),0),0)</f>
        <v>0</v>
      </c>
      <c r="AL261" s="166">
        <f>IFERROR(IF(VALUE($F261)&lt;AM$197,(IF(VALUE($F261)&gt;AL$197-1,SUM($V67,$AI67,$AJ67:AL67),AL67)),0),0)</f>
        <v>0</v>
      </c>
      <c r="AM261" s="166">
        <f>IFERROR(IF(VALUE($F261)&lt;AN$197,(IF(VALUE($F261)&gt;AM$197-1,SUM($V67,$AI67,$AJ67:AM67),AM67)),0),0)</f>
        <v>0</v>
      </c>
      <c r="AN261" s="166">
        <f>IFERROR(IF(VALUE($F261)&lt;AO$197,(IF(VALUE($F261)&gt;AN$197-1,SUM($V67,$AI67,$AJ67:AN67),AN67)),0),0)</f>
        <v>0</v>
      </c>
      <c r="AO261" s="166">
        <f>IFERROR(IF(VALUE($F261)&lt;AP$197,(IF(VALUE($F261)&gt;AO$197-1,SUM($V67,$AI67,$AJ67:AO67),AO67)),0),0)</f>
        <v>0</v>
      </c>
      <c r="AP261" s="166">
        <f>IFERROR(IF(VALUE($F261)&lt;AQ$197,(IF(VALUE($F261)&gt;AP$197-1,SUM($V67,$AI67,$AJ67:AP67),AP67)),0),0)</f>
        <v>0</v>
      </c>
      <c r="AQ261" s="166">
        <f>IFERROR(IF(VALUE($F261)&lt;AR$197,(IF(VALUE($F261)&gt;AQ$197-1,SUM($V67,$AI67,$AJ67:AQ67),AQ67)),0),0)</f>
        <v>0</v>
      </c>
      <c r="AR261" s="166">
        <f>IFERROR(IF(VALUE($F261)&lt;AS$197,(IF(VALUE($F261)&gt;AR$197-1,SUM($V67,$AI67,$AJ67:AR67),AR67)),0),0)</f>
        <v>0</v>
      </c>
      <c r="AS261" s="166">
        <f>IFERROR(IF(VALUE($F261)&lt;AT$197,(IF(VALUE($F261)&gt;AS$197-1,SUM($V67,$AI67,$AJ67:AS67),AS67)),0),0)</f>
        <v>2994493.65</v>
      </c>
      <c r="AT261" s="166">
        <f>IFERROR(IF(VALUE($F261)&lt;AU$197,(IF(VALUE($F261)&gt;AT$197-1,SUM($V67,$AI67,$AJ67:AT67),AT67)),0),0)</f>
        <v>0</v>
      </c>
      <c r="AU261" s="166">
        <f>IFERROR(IF(VALUE($F261)&lt;AV$197,(IF(VALUE($F261)&gt;AU$197-1,SUM($V67,$AI67,$AJ67:AU67),AU67)),0),0)</f>
        <v>0</v>
      </c>
      <c r="AV261" s="142">
        <f t="shared" ref="AV261" si="248">SUM(AJ261:AU261)</f>
        <v>2994493.65</v>
      </c>
      <c r="AW261" s="166">
        <f>IFERROR(IF(VALUE($F261)&lt;AX$197,(IF(VALUE($F261)&gt;AW$197-1,SUM($V67,$AI67,$AV67,$AW67:AW67),AW67)),0),0)</f>
        <v>0</v>
      </c>
      <c r="AX261" s="166">
        <f>IFERROR(IF(VALUE($F261)&lt;AY$197,(IF(VALUE($F261)&gt;AX$197-1,SUM($V67,$AI67,$AV67,$AW67:AX67),AX67)),0),0)</f>
        <v>0</v>
      </c>
      <c r="AY261" s="166">
        <f>IFERROR(IF(VALUE($F261)&lt;AZ$197,(IF(VALUE($F261)&gt;AY$197-1,SUM($V67,$AI67,$AV67,$AW67:AY67),AY67)),0),0)</f>
        <v>0</v>
      </c>
      <c r="AZ261" s="166">
        <f>IFERROR(IF(VALUE($F261)&lt;BA$197,(IF(VALUE($F261)&gt;AZ$197-1,SUM($V67,$AI67,$AV67,$AW67:AZ67),AZ67)),0),0)</f>
        <v>0</v>
      </c>
      <c r="BA261" s="166">
        <f>IFERROR(IF(VALUE($F261)&lt;BB$197,(IF(VALUE($F261)&gt;BA$197-1,SUM($V67,$AI67,$AV67,$AW67:BA67),BA67)),0),0)</f>
        <v>0</v>
      </c>
      <c r="BB261" s="166">
        <f>IFERROR(IF(VALUE($F261)&lt;BC$197,(IF(VALUE($F261)&gt;BB$197-1,SUM($V67,$AI67,$AV67,$AW67:BB67),BB67)),0),0)</f>
        <v>0</v>
      </c>
      <c r="BC261" s="166">
        <f>IFERROR(IF(VALUE($F261)&lt;BD$197,(IF(VALUE($F261)&gt;BC$197-1,SUM($V67,$AI67,$AV67,$AW67:BC67),BC67)),0),0)</f>
        <v>0</v>
      </c>
      <c r="BD261" s="166">
        <f>IFERROR(IF(VALUE($F261)&lt;BE$197,(IF(VALUE($F261)&gt;BD$197-1,SUM($V67,$AI67,$AV67,$AW67:BD67),BD67)),0),0)</f>
        <v>0</v>
      </c>
      <c r="BE261" s="166">
        <f>IFERROR(IF(VALUE($F261)&lt;BF$197,(IF(VALUE($F261)&gt;BE$197-1,SUM($V67,$AI67,$AV67,$AW67:BE67),BE67)),0),0)</f>
        <v>0</v>
      </c>
      <c r="BF261" s="166">
        <f>IFERROR(IF(VALUE($F261)&lt;BG$197,(IF(VALUE($F261)&gt;BF$197-1,SUM($V67,$AI67,$AV67,$AW67:BF67),BF67)),0),0)</f>
        <v>0</v>
      </c>
      <c r="BG261" s="166">
        <f>IFERROR(IF(VALUE($F261)&lt;BH$197,(IF(VALUE($F261)&gt;BG$197-1,SUM($V67,$AI67,$AV67,$AW67:BG67),BG67)),0),0)</f>
        <v>0</v>
      </c>
      <c r="BH261" s="166">
        <f>IFERROR(IF(VALUE($F261)&lt;BI$197,(IF(VALUE($F261)&gt;BH$197-1,SUM($V67,$AI67,$AV67,$AW67:BH67),BH67)),0),0)</f>
        <v>0</v>
      </c>
      <c r="BI261" s="142">
        <f t="shared" si="210"/>
        <v>0</v>
      </c>
      <c r="BV261" s="142"/>
      <c r="CI261" s="142"/>
      <c r="CV261" s="142"/>
      <c r="DI261" s="142"/>
      <c r="DV261" s="142"/>
      <c r="EI261" s="142"/>
    </row>
    <row r="262" spans="1:139" ht="15.75" outlineLevel="1" x14ac:dyDescent="0.25">
      <c r="A262" s="2">
        <f t="shared" si="242"/>
        <v>19</v>
      </c>
      <c r="B262" s="1" t="str">
        <f t="shared" si="242"/>
        <v>PRE-10062</v>
      </c>
      <c r="C262" s="1" t="str">
        <f t="shared" si="242"/>
        <v>SPP FH - Jan Phyl 13296</v>
      </c>
      <c r="D262" s="2" t="str">
        <f t="shared" si="242"/>
        <v>PRE-10062.2</v>
      </c>
      <c r="E262" s="141" t="str">
        <f t="shared" si="242"/>
        <v>SPP FH -  Jan Phyl  13296 - S&amp;E/R&amp;C</v>
      </c>
      <c r="F262" s="84" t="s">
        <v>557</v>
      </c>
      <c r="G262" s="165"/>
      <c r="H262" s="165"/>
      <c r="I262" s="100"/>
      <c r="J262" s="166">
        <v>0</v>
      </c>
      <c r="K262" s="166">
        <v>0</v>
      </c>
      <c r="L262" s="166">
        <v>0</v>
      </c>
      <c r="M262" s="166">
        <v>0</v>
      </c>
      <c r="N262" s="166">
        <v>0</v>
      </c>
      <c r="O262" s="166">
        <v>0</v>
      </c>
      <c r="P262" s="166">
        <v>0</v>
      </c>
      <c r="Q262" s="166">
        <f>IF($F262&lt;R$197,(IF($F262&gt;Q$197-1,SUM($J68:Q68),Q68)),0)</f>
        <v>0</v>
      </c>
      <c r="R262" s="166">
        <f>IF($F262&lt;S$197,(IF($F262&gt;R$197-1,SUM($J68:R68),R68)),0)</f>
        <v>0</v>
      </c>
      <c r="S262" s="166">
        <f>IF($F262&lt;T$197,(IF($F262&gt;S$197-1,SUM($J68:S68),S68)),0)</f>
        <v>0</v>
      </c>
      <c r="T262" s="166">
        <f>IF($F262&lt;U$197,(IF($F262&gt;T$197-1,SUM($J68:T68),T68)),0)</f>
        <v>0</v>
      </c>
      <c r="U262" s="166">
        <f>IF($F262&lt;V$197,(IF($F262&gt;U$197-1,SUM($J68:U68),U68)),0)</f>
        <v>0</v>
      </c>
      <c r="V262" s="142">
        <f t="shared" si="145"/>
        <v>0</v>
      </c>
      <c r="W262" s="166">
        <f>IF($F262&lt;X$197,(IF($F262&gt;W$197-1,SUM($V68,$W68:W68),W68)),0)</f>
        <v>0</v>
      </c>
      <c r="X262" s="166">
        <f>IF($F262&lt;Y$197,(IF($F262&gt;X$197-1,SUM($V68,$W68:X68),X68)),0)</f>
        <v>0</v>
      </c>
      <c r="Y262" s="166">
        <f>IF($F262&lt;Z$197,(IF($F262&gt;Y$197-1,SUM($V68,$W68:Y68),Y68)),0)</f>
        <v>0</v>
      </c>
      <c r="Z262" s="166">
        <f>IF($F262&lt;AA$197,(IF($F262&gt;Z$197-1,SUM($V68,$W68:Z68),Z68)),0)</f>
        <v>0</v>
      </c>
      <c r="AA262" s="166">
        <f>IF($F262&lt;AB$197,(IF($F262&gt;AA$197-1,SUM($V68,$W68:AA68),AA68)),0)</f>
        <v>0</v>
      </c>
      <c r="AB262" s="166">
        <f>IF($F262&lt;AC$197,(IF($F262&gt;AB$197-1,SUM($V68,$W68:AB68),AB68)),0)</f>
        <v>0</v>
      </c>
      <c r="AC262" s="166">
        <f>IF($F262&lt;AD$197,(IF($F262&gt;AC$197-1,SUM($V68,$W68:AC68),AC68)),0)</f>
        <v>0</v>
      </c>
      <c r="AD262" s="166">
        <f>IF($F262&lt;AE$197,(IF($F262&gt;AD$197-1,SUM($V68,$W68:AD68),AD68)),0)</f>
        <v>0</v>
      </c>
      <c r="AE262" s="166">
        <f>IF($F262&lt;AF$197,(IF($F262&gt;AE$197-1,SUM($V68,$W68:AE68),AE68)),0)</f>
        <v>0</v>
      </c>
      <c r="AF262" s="166">
        <f>IF($F262&lt;AG$197,(IF($F262&gt;AF$197-1,SUM($V68,$W68:AF68),AF68)),0)</f>
        <v>0</v>
      </c>
      <c r="AG262" s="166">
        <f>IF($F262&lt;AH$197,(IF($F262&gt;AG$197-1,SUM($V68,$W68:AG68),AG68)),0)</f>
        <v>0</v>
      </c>
      <c r="AH262" s="166">
        <f>IF($F262&lt;AI$197,(IF($F262&gt;AH$197-1,SUM($V68,$W68:AH68),AH68)),0)</f>
        <v>0</v>
      </c>
      <c r="AI262" s="142">
        <f t="shared" si="123"/>
        <v>0</v>
      </c>
      <c r="AJ262" s="166">
        <f>IFERROR(IF(VALUE($F262)&lt;AK$197,(IF(VALUE($F262)&gt;AJ$197-1,SUM($V68,$AI68,$AJ68:AJ68),AJ68)),0),0)</f>
        <v>0</v>
      </c>
      <c r="AK262" s="166">
        <f>IFERROR(IF(VALUE($F262)&lt;AL$197,(IF(VALUE($F262)&gt;AK$197-1,SUM($V68,$AI68,$AJ68:AK68),AK68)),0),0)</f>
        <v>0</v>
      </c>
      <c r="AL262" s="166">
        <f>IFERROR(IF(VALUE($F262)&lt;AM$197,(IF(VALUE($F262)&gt;AL$197-1,SUM($V68,$AI68,$AJ68:AL68),AL68)),0),0)</f>
        <v>0</v>
      </c>
      <c r="AM262" s="166">
        <f>IFERROR(IF(VALUE($F262)&lt;AN$197,(IF(VALUE($F262)&gt;AM$197-1,SUM($V68,$AI68,$AJ68:AM68),AM68)),0),0)</f>
        <v>0</v>
      </c>
      <c r="AN262" s="166">
        <f>IFERROR(IF(VALUE($F262)&lt;AO$197,(IF(VALUE($F262)&gt;AN$197-1,SUM($V68,$AI68,$AJ68:AN68),AN68)),0),0)</f>
        <v>0</v>
      </c>
      <c r="AO262" s="166">
        <f>IFERROR(IF(VALUE($F262)&lt;AP$197,(IF(VALUE($F262)&gt;AO$197-1,SUM($V68,$AI68,$AJ68:AO68),AO68)),0),0)</f>
        <v>0</v>
      </c>
      <c r="AP262" s="166">
        <f>IFERROR(IF(VALUE($F262)&lt;AQ$197,(IF(VALUE($F262)&gt;AP$197-1,SUM($V68,$AI68,$AJ68:AP68),AP68)),0),0)</f>
        <v>0</v>
      </c>
      <c r="AQ262" s="166">
        <f>IFERROR(IF(VALUE($F262)&lt;AR$197,(IF(VALUE($F262)&gt;AQ$197-1,SUM($V68,$AI68,$AJ68:AQ68),AQ68)),0),0)</f>
        <v>0</v>
      </c>
      <c r="AR262" s="166">
        <f>IFERROR(IF(VALUE($F262)&lt;AS$197,(IF(VALUE($F262)&gt;AR$197-1,SUM($V68,$AI68,$AJ68:AR68),AR68)),0),0)</f>
        <v>0</v>
      </c>
      <c r="AS262" s="166">
        <f>IFERROR(IF(VALUE($F262)&lt;AT$197,(IF(VALUE($F262)&gt;AS$197-1,SUM($V68,$AI68,$AJ68:AS68),AS68)),0),0)</f>
        <v>0</v>
      </c>
      <c r="AT262" s="166">
        <f>IFERROR(IF(VALUE($F262)&lt;AU$197,(IF(VALUE($F262)&gt;AT$197-1,SUM($V68,$AI68,$AJ68:AT68),AT68)),0),0)</f>
        <v>0</v>
      </c>
      <c r="AU262" s="166">
        <f>IFERROR(IF(VALUE($F262)&lt;AV$197,(IF(VALUE($F262)&gt;AU$197-1,SUM($V68,$AI68,$AJ68:AU68),AU68)),0),0)</f>
        <v>0</v>
      </c>
      <c r="AV262" s="142">
        <f t="shared" si="124"/>
        <v>0</v>
      </c>
      <c r="AW262" s="166">
        <f>IFERROR(IF(VALUE($F262)&lt;AX$197,(IF(VALUE($F262)&gt;AW$197-1,SUM($V68,$AI68,$AV68,$AW68:AW68),AW68)),0),0)</f>
        <v>0</v>
      </c>
      <c r="AX262" s="166">
        <f>IFERROR(IF(VALUE($F262)&lt;AY$197,(IF(VALUE($F262)&gt;AX$197-1,SUM($V68,$AI68,$AV68,$AW68:AX68),AX68)),0),0)</f>
        <v>0</v>
      </c>
      <c r="AY262" s="166">
        <f>IFERROR(IF(VALUE($F262)&lt;AZ$197,(IF(VALUE($F262)&gt;AY$197-1,SUM($V68,$AI68,$AV68,$AW68:AY68),AY68)),0),0)</f>
        <v>1500877.1</v>
      </c>
      <c r="AZ262" s="166">
        <f>IFERROR(IF(VALUE($F262)&lt;BA$197,(IF(VALUE($F262)&gt;AZ$197-1,SUM($V68,$AI68,$AV68,$AW68:AZ68),AZ68)),0),0)</f>
        <v>0</v>
      </c>
      <c r="BA262" s="166">
        <f>IFERROR(IF(VALUE($F262)&lt;BB$197,(IF(VALUE($F262)&gt;BA$197-1,SUM($V68,$AI68,$AV68,$AW68:BA68),BA68)),0),0)</f>
        <v>0</v>
      </c>
      <c r="BB262" s="166">
        <f>IFERROR(IF(VALUE($F262)&lt;BC$197,(IF(VALUE($F262)&gt;BB$197-1,SUM($V68,$AI68,$AV68,$AW68:BB68),BB68)),0),0)</f>
        <v>0</v>
      </c>
      <c r="BC262" s="166">
        <f>IFERROR(IF(VALUE($F262)&lt;BD$197,(IF(VALUE($F262)&gt;BC$197-1,SUM($V68,$AI68,$AV68,$AW68:BC68),BC68)),0),0)</f>
        <v>0</v>
      </c>
      <c r="BD262" s="166">
        <f>IFERROR(IF(VALUE($F262)&lt;BE$197,(IF(VALUE($F262)&gt;BD$197-1,SUM($V68,$AI68,$AV68,$AW68:BD68),BD68)),0),0)</f>
        <v>0</v>
      </c>
      <c r="BE262" s="166">
        <f>IFERROR(IF(VALUE($F262)&lt;BF$197,(IF(VALUE($F262)&gt;BE$197-1,SUM($V68,$AI68,$AV68,$AW68:BE68),BE68)),0),0)</f>
        <v>0</v>
      </c>
      <c r="BF262" s="166">
        <f>IFERROR(IF(VALUE($F262)&lt;BG$197,(IF(VALUE($F262)&gt;BF$197-1,SUM($V68,$AI68,$AV68,$AW68:BF68),BF68)),0),0)</f>
        <v>0</v>
      </c>
      <c r="BG262" s="166">
        <f>IFERROR(IF(VALUE($F262)&lt;BH$197,(IF(VALUE($F262)&gt;BG$197-1,SUM($V68,$AI68,$AV68,$AW68:BG68),BG68)),0),0)</f>
        <v>0</v>
      </c>
      <c r="BH262" s="166">
        <f>IFERROR(IF(VALUE($F262)&lt;BI$197,(IF(VALUE($F262)&gt;BH$197-1,SUM($V68,$AI68,$AV68,$AW68:BH68),BH68)),0),0)</f>
        <v>0</v>
      </c>
      <c r="BI262" s="142">
        <f t="shared" si="210"/>
        <v>1500877.1</v>
      </c>
      <c r="BV262" s="142"/>
      <c r="CI262" s="142"/>
      <c r="CV262" s="142"/>
      <c r="DI262" s="142"/>
      <c r="DV262" s="142"/>
      <c r="EI262" s="142"/>
    </row>
    <row r="263" spans="1:139" ht="15.75" outlineLevel="1" x14ac:dyDescent="0.25">
      <c r="A263" s="2">
        <f t="shared" si="242"/>
        <v>20</v>
      </c>
      <c r="B263" s="1" t="str">
        <f t="shared" si="242"/>
        <v>FH - TBD15</v>
      </c>
      <c r="C263" s="1" t="str">
        <f t="shared" si="242"/>
        <v>SPP FH - 13989</v>
      </c>
      <c r="D263" s="2" t="str">
        <f t="shared" si="242"/>
        <v>FH - TBD15.1</v>
      </c>
      <c r="E263" s="141" t="str">
        <f t="shared" si="242"/>
        <v>SPP FH - 13989</v>
      </c>
      <c r="F263" s="84" t="s">
        <v>558</v>
      </c>
      <c r="G263" s="165"/>
      <c r="H263" s="165"/>
      <c r="I263" s="100"/>
      <c r="J263" s="166">
        <v>0</v>
      </c>
      <c r="K263" s="166">
        <v>0</v>
      </c>
      <c r="L263" s="166">
        <v>0</v>
      </c>
      <c r="M263" s="166">
        <v>0</v>
      </c>
      <c r="N263" s="166">
        <v>0</v>
      </c>
      <c r="O263" s="166">
        <v>0</v>
      </c>
      <c r="P263" s="166">
        <v>0</v>
      </c>
      <c r="Q263" s="166">
        <f>IF($F263&lt;R$197,(IF($F263&gt;Q$197-1,SUM($J69:Q69),Q69)),0)</f>
        <v>0</v>
      </c>
      <c r="R263" s="166">
        <f>IF($F263&lt;S$197,(IF($F263&gt;R$197-1,SUM($J69:R69),R69)),0)</f>
        <v>0</v>
      </c>
      <c r="S263" s="166">
        <f>IF($F263&lt;T$197,(IF($F263&gt;S$197-1,SUM($J69:S69),S69)),0)</f>
        <v>0</v>
      </c>
      <c r="T263" s="166">
        <f>IF($F263&lt;U$197,(IF($F263&gt;T$197-1,SUM($J69:T69),T69)),0)</f>
        <v>0</v>
      </c>
      <c r="U263" s="166">
        <f>IF($F263&lt;V$197,(IF($F263&gt;U$197-1,SUM($J69:U69),U69)),0)</f>
        <v>0</v>
      </c>
      <c r="V263" s="142">
        <f t="shared" si="145"/>
        <v>0</v>
      </c>
      <c r="W263" s="166">
        <f>IF($F263&lt;X$197,(IF($F263&gt;W$197-1,SUM($V69,$W69:W69),W69)),0)</f>
        <v>0</v>
      </c>
      <c r="X263" s="166">
        <f>IF($F263&lt;Y$197,(IF($F263&gt;X$197-1,SUM($V69,$W69:X69),X69)),0)</f>
        <v>0</v>
      </c>
      <c r="Y263" s="166">
        <f>IF($F263&lt;Z$197,(IF($F263&gt;Y$197-1,SUM($V69,$W69:Y69),Y69)),0)</f>
        <v>0</v>
      </c>
      <c r="Z263" s="166">
        <f>IF($F263&lt;AA$197,(IF($F263&gt;Z$197-1,SUM($V69,$W69:Z69),Z69)),0)</f>
        <v>0</v>
      </c>
      <c r="AA263" s="166">
        <f>IF($F263&lt;AB$197,(IF($F263&gt;AA$197-1,SUM($V69,$W69:AA69),AA69)),0)</f>
        <v>0</v>
      </c>
      <c r="AB263" s="166">
        <f>IF($F263&lt;AC$197,(IF($F263&gt;AB$197-1,SUM($V69,$W69:AB69),AB69)),0)</f>
        <v>0</v>
      </c>
      <c r="AC263" s="166">
        <f>IF($F263&lt;AD$197,(IF($F263&gt;AC$197-1,SUM($V69,$W69:AC69),AC69)),0)</f>
        <v>0</v>
      </c>
      <c r="AD263" s="166">
        <f>IF($F263&lt;AE$197,(IF($F263&gt;AD$197-1,SUM($V69,$W69:AD69),AD69)),0)</f>
        <v>0</v>
      </c>
      <c r="AE263" s="166">
        <f>IF($F263&lt;AF$197,(IF($F263&gt;AE$197-1,SUM($V69,$W69:AE69),AE69)),0)</f>
        <v>0</v>
      </c>
      <c r="AF263" s="166">
        <f>IF($F263&lt;AG$197,(IF($F263&gt;AF$197-1,SUM($V69,$W69:AF69),AF69)),0)</f>
        <v>0</v>
      </c>
      <c r="AG263" s="166">
        <f>IF($F263&lt;AH$197,(IF($F263&gt;AG$197-1,SUM($V69,$W69:AG69),AG69)),0)</f>
        <v>0</v>
      </c>
      <c r="AH263" s="166">
        <f>IF($F263&lt;AI$197,(IF($F263&gt;AH$197-1,SUM($V69,$W69:AH69),AH69)),0)</f>
        <v>0</v>
      </c>
      <c r="AI263" s="142">
        <f t="shared" si="123"/>
        <v>0</v>
      </c>
      <c r="AJ263" s="166">
        <f>IFERROR(IF(VALUE($F263)&lt;AK$197,(IF(VALUE($F263)&gt;AJ$197-1,SUM($V69,$AI69,$AJ69:AJ69),AJ69)),0),0)</f>
        <v>0</v>
      </c>
      <c r="AK263" s="166">
        <f>IFERROR(IF(VALUE($F263)&lt;AL$197,(IF(VALUE($F263)&gt;AK$197-1,SUM($V69,$AI69,$AJ69:AK69),AK69)),0),0)</f>
        <v>0</v>
      </c>
      <c r="AL263" s="166">
        <f>IFERROR(IF(VALUE($F263)&lt;AM$197,(IF(VALUE($F263)&gt;AL$197-1,SUM($V69,$AI69,$AJ69:AL69),AL69)),0),0)</f>
        <v>0</v>
      </c>
      <c r="AM263" s="166">
        <f>IFERROR(IF(VALUE($F263)&lt;AN$197,(IF(VALUE($F263)&gt;AM$197-1,SUM($V69,$AI69,$AJ69:AM69),AM69)),0),0)</f>
        <v>0</v>
      </c>
      <c r="AN263" s="166">
        <f>IFERROR(IF(VALUE($F263)&lt;AO$197,(IF(VALUE($F263)&gt;AN$197-1,SUM($V69,$AI69,$AJ69:AN69),AN69)),0),0)</f>
        <v>0</v>
      </c>
      <c r="AO263" s="166">
        <f>IFERROR(IF(VALUE($F263)&lt;AP$197,(IF(VALUE($F263)&gt;AO$197-1,SUM($V69,$AI69,$AJ69:AO69),AO69)),0),0)</f>
        <v>0</v>
      </c>
      <c r="AP263" s="166">
        <f>IFERROR(IF(VALUE($F263)&lt;AQ$197,(IF(VALUE($F263)&gt;AP$197-1,SUM($V69,$AI69,$AJ69:AP69),AP69)),0),0)</f>
        <v>0</v>
      </c>
      <c r="AQ263" s="166">
        <f>IFERROR(IF(VALUE($F263)&lt;AR$197,(IF(VALUE($F263)&gt;AQ$197-1,SUM($V69,$AI69,$AJ69:AQ69),AQ69)),0),0)</f>
        <v>0</v>
      </c>
      <c r="AR263" s="166">
        <f>IFERROR(IF(VALUE($F263)&lt;AS$197,(IF(VALUE($F263)&gt;AR$197-1,SUM($V69,$AI69,$AJ69:AR69),AR69)),0),0)</f>
        <v>0</v>
      </c>
      <c r="AS263" s="166">
        <f>IFERROR(IF(VALUE($F263)&lt;AT$197,(IF(VALUE($F263)&gt;AS$197-1,SUM($V69,$AI69,$AJ69:AS69),AS69)),0),0)</f>
        <v>832493.14999999991</v>
      </c>
      <c r="AT263" s="166">
        <f>IFERROR(IF(VALUE($F263)&lt;AU$197,(IF(VALUE($F263)&gt;AT$197-1,SUM($V69,$AI69,$AJ69:AT69),AT69)),0),0)</f>
        <v>0</v>
      </c>
      <c r="AU263" s="166">
        <f>IFERROR(IF(VALUE($F263)&lt;AV$197,(IF(VALUE($F263)&gt;AU$197-1,SUM($V69,$AI69,$AJ69:AU69),AU69)),0),0)</f>
        <v>0</v>
      </c>
      <c r="AV263" s="142">
        <f t="shared" si="124"/>
        <v>832493.14999999991</v>
      </c>
      <c r="AW263" s="166">
        <f>IFERROR(IF(VALUE($F263)&lt;AX$197,(IF(VALUE($F263)&gt;AW$197-1,SUM($V69,$AI69,$AV69,$AW69:AW69),AW69)),0),0)</f>
        <v>0</v>
      </c>
      <c r="AX263" s="166">
        <f>IFERROR(IF(VALUE($F263)&lt;AY$197,(IF(VALUE($F263)&gt;AX$197-1,SUM($V69,$AI69,$AV69,$AW69:AX69),AX69)),0),0)</f>
        <v>0</v>
      </c>
      <c r="AY263" s="166">
        <f>IFERROR(IF(VALUE($F263)&lt;AZ$197,(IF(VALUE($F263)&gt;AY$197-1,SUM($V69,$AI69,$AV69,$AW69:AY69),AY69)),0),0)</f>
        <v>0</v>
      </c>
      <c r="AZ263" s="166">
        <f>IFERROR(IF(VALUE($F263)&lt;BA$197,(IF(VALUE($F263)&gt;AZ$197-1,SUM($V69,$AI69,$AV69,$AW69:AZ69),AZ69)),0),0)</f>
        <v>0</v>
      </c>
      <c r="BA263" s="166">
        <f>IFERROR(IF(VALUE($F263)&lt;BB$197,(IF(VALUE($F263)&gt;BA$197-1,SUM($V69,$AI69,$AV69,$AW69:BA69),BA69)),0),0)</f>
        <v>0</v>
      </c>
      <c r="BB263" s="166">
        <f>IFERROR(IF(VALUE($F263)&lt;BC$197,(IF(VALUE($F263)&gt;BB$197-1,SUM($V69,$AI69,$AV69,$AW69:BB69),BB69)),0),0)</f>
        <v>0</v>
      </c>
      <c r="BC263" s="166">
        <f>IFERROR(IF(VALUE($F263)&lt;BD$197,(IF(VALUE($F263)&gt;BC$197-1,SUM($V69,$AI69,$AV69,$AW69:BC69),BC69)),0),0)</f>
        <v>0</v>
      </c>
      <c r="BD263" s="166">
        <f>IFERROR(IF(VALUE($F263)&lt;BE$197,(IF(VALUE($F263)&gt;BD$197-1,SUM($V69,$AI69,$AV69,$AW69:BD69),BD69)),0),0)</f>
        <v>0</v>
      </c>
      <c r="BE263" s="166">
        <f>IFERROR(IF(VALUE($F263)&lt;BF$197,(IF(VALUE($F263)&gt;BE$197-1,SUM($V69,$AI69,$AV69,$AW69:BE69),BE69)),0),0)</f>
        <v>0</v>
      </c>
      <c r="BF263" s="166">
        <f>IFERROR(IF(VALUE($F263)&lt;BG$197,(IF(VALUE($F263)&gt;BF$197-1,SUM($V69,$AI69,$AV69,$AW69:BF69),BF69)),0),0)</f>
        <v>0</v>
      </c>
      <c r="BG263" s="166">
        <f>IFERROR(IF(VALUE($F263)&lt;BH$197,(IF(VALUE($F263)&gt;BG$197-1,SUM($V69,$AI69,$AV69,$AW69:BG69),BG69)),0),0)</f>
        <v>0</v>
      </c>
      <c r="BH263" s="166">
        <f>IFERROR(IF(VALUE($F263)&lt;BI$197,(IF(VALUE($F263)&gt;BH$197-1,SUM($V69,$AI69,$AV69,$AW69:BH69),BH69)),0),0)</f>
        <v>0</v>
      </c>
      <c r="BI263" s="142">
        <f t="shared" si="210"/>
        <v>0</v>
      </c>
      <c r="BV263" s="142"/>
      <c r="CI263" s="142"/>
      <c r="CV263" s="142"/>
      <c r="DI263" s="142"/>
      <c r="DV263" s="142"/>
      <c r="EI263" s="142"/>
    </row>
    <row r="264" spans="1:139" ht="15.75" outlineLevel="1" x14ac:dyDescent="0.25">
      <c r="A264" s="2">
        <f t="shared" si="242"/>
        <v>21</v>
      </c>
      <c r="B264" s="1" t="str">
        <f t="shared" si="242"/>
        <v>FH - TBD16</v>
      </c>
      <c r="C264" s="1" t="str">
        <f t="shared" si="242"/>
        <v>SPP FH - 13984</v>
      </c>
      <c r="D264" s="2" t="str">
        <f t="shared" si="242"/>
        <v>FH - TBD16.1</v>
      </c>
      <c r="E264" s="141" t="str">
        <f t="shared" si="242"/>
        <v>SPP FH - 13984</v>
      </c>
      <c r="F264" s="84" t="s">
        <v>554</v>
      </c>
      <c r="G264" s="165"/>
      <c r="H264" s="165"/>
      <c r="I264" s="100"/>
      <c r="J264" s="166">
        <v>0</v>
      </c>
      <c r="K264" s="166">
        <v>0</v>
      </c>
      <c r="L264" s="166">
        <v>0</v>
      </c>
      <c r="M264" s="166">
        <v>0</v>
      </c>
      <c r="N264" s="166">
        <v>0</v>
      </c>
      <c r="O264" s="166">
        <v>0</v>
      </c>
      <c r="P264" s="166">
        <v>0</v>
      </c>
      <c r="Q264" s="166">
        <f>IF($F264&lt;R$197,(IF($F264&gt;Q$197-1,SUM($J70:Q70),Q70)),0)</f>
        <v>0</v>
      </c>
      <c r="R264" s="166">
        <f>IF($F264&lt;S$197,(IF($F264&gt;R$197-1,SUM($J70:R70),R70)),0)</f>
        <v>0</v>
      </c>
      <c r="S264" s="166">
        <f>IF($F264&lt;T$197,(IF($F264&gt;S$197-1,SUM($J70:S70),S70)),0)</f>
        <v>0</v>
      </c>
      <c r="T264" s="166">
        <f>IF($F264&lt;U$197,(IF($F264&gt;T$197-1,SUM($J70:T70),T70)),0)</f>
        <v>0</v>
      </c>
      <c r="U264" s="166">
        <f>IF($F264&lt;V$197,(IF($F264&gt;U$197-1,SUM($J70:U70),U70)),0)</f>
        <v>0</v>
      </c>
      <c r="V264" s="142">
        <f t="shared" si="145"/>
        <v>0</v>
      </c>
      <c r="W264" s="166">
        <f>IF($F264&lt;X$197,(IF($F264&gt;W$197-1,SUM($V70,$W70:W70),W70)),0)</f>
        <v>0</v>
      </c>
      <c r="X264" s="166">
        <f>IF($F264&lt;Y$197,(IF($F264&gt;X$197-1,SUM($V70,$W70:X70),X70)),0)</f>
        <v>0</v>
      </c>
      <c r="Y264" s="166">
        <f>IF($F264&lt;Z$197,(IF($F264&gt;Y$197-1,SUM($V70,$W70:Y70),Y70)),0)</f>
        <v>0</v>
      </c>
      <c r="Z264" s="166">
        <f>IF($F264&lt;AA$197,(IF($F264&gt;Z$197-1,SUM($V70,$W70:Z70),Z70)),0)</f>
        <v>0</v>
      </c>
      <c r="AA264" s="166">
        <f>IF($F264&lt;AB$197,(IF($F264&gt;AA$197-1,SUM($V70,$W70:AA70),AA70)),0)</f>
        <v>0</v>
      </c>
      <c r="AB264" s="166">
        <f>IF($F264&lt;AC$197,(IF($F264&gt;AB$197-1,SUM($V70,$W70:AB70),AB70)),0)</f>
        <v>0</v>
      </c>
      <c r="AC264" s="166">
        <f>IF($F264&lt;AD$197,(IF($F264&gt;AC$197-1,SUM($V70,$W70:AC70),AC70)),0)</f>
        <v>0</v>
      </c>
      <c r="AD264" s="166">
        <f>IF($F264&lt;AE$197,(IF($F264&gt;AD$197-1,SUM($V70,$W70:AD70),AD70)),0)</f>
        <v>0</v>
      </c>
      <c r="AE264" s="166">
        <f>IF($F264&lt;AF$197,(IF($F264&gt;AE$197-1,SUM($V70,$W70:AE70),AE70)),0)</f>
        <v>0</v>
      </c>
      <c r="AF264" s="166">
        <f>IF($F264&lt;AG$197,(IF($F264&gt;AF$197-1,SUM($V70,$W70:AF70),AF70)),0)</f>
        <v>0</v>
      </c>
      <c r="AG264" s="166">
        <f>IF($F264&lt;AH$197,(IF($F264&gt;AG$197-1,SUM($V70,$W70:AG70),AG70)),0)</f>
        <v>0</v>
      </c>
      <c r="AH264" s="166">
        <f>IF($F264&lt;AI$197,(IF($F264&gt;AH$197-1,SUM($V70,$W70:AH70),AH70)),0)</f>
        <v>0</v>
      </c>
      <c r="AI264" s="142">
        <f t="shared" si="123"/>
        <v>0</v>
      </c>
      <c r="AJ264" s="166">
        <f>IFERROR(IF(VALUE($F264)&lt;AK$197,(IF(VALUE($F264)&gt;AJ$197-1,SUM($V70,$AI70,$AJ70:AJ70),AJ70)),0),0)</f>
        <v>0</v>
      </c>
      <c r="AK264" s="166">
        <f>IFERROR(IF(VALUE($F264)&lt;AL$197,(IF(VALUE($F264)&gt;AK$197-1,SUM($V70,$AI70,$AJ70:AK70),AK70)),0),0)</f>
        <v>0</v>
      </c>
      <c r="AL264" s="166">
        <f>IFERROR(IF(VALUE($F264)&lt;AM$197,(IF(VALUE($F264)&gt;AL$197-1,SUM($V70,$AI70,$AJ70:AL70),AL70)),0),0)</f>
        <v>0</v>
      </c>
      <c r="AM264" s="166">
        <f>IFERROR(IF(VALUE($F264)&lt;AN$197,(IF(VALUE($F264)&gt;AM$197-1,SUM($V70,$AI70,$AJ70:AM70),AM70)),0),0)</f>
        <v>0</v>
      </c>
      <c r="AN264" s="166">
        <f>IFERROR(IF(VALUE($F264)&lt;AO$197,(IF(VALUE($F264)&gt;AN$197-1,SUM($V70,$AI70,$AJ70:AN70),AN70)),0),0)</f>
        <v>0</v>
      </c>
      <c r="AO264" s="166">
        <f>IFERROR(IF(VALUE($F264)&lt;AP$197,(IF(VALUE($F264)&gt;AO$197-1,SUM($V70,$AI70,$AJ70:AO70),AO70)),0),0)</f>
        <v>0</v>
      </c>
      <c r="AP264" s="166">
        <f>IFERROR(IF(VALUE($F264)&lt;AQ$197,(IF(VALUE($F264)&gt;AP$197-1,SUM($V70,$AI70,$AJ70:AP70),AP70)),0),0)</f>
        <v>0</v>
      </c>
      <c r="AQ264" s="166">
        <f>IFERROR(IF(VALUE($F264)&lt;AR$197,(IF(VALUE($F264)&gt;AQ$197-1,SUM($V70,$AI70,$AJ70:AQ70),AQ70)),0),0)</f>
        <v>0</v>
      </c>
      <c r="AR264" s="166">
        <f>IFERROR(IF(VALUE($F264)&lt;AS$197,(IF(VALUE($F264)&gt;AR$197-1,SUM($V70,$AI70,$AJ70:AR70),AR70)),0),0)</f>
        <v>0</v>
      </c>
      <c r="AS264" s="166">
        <f>IFERROR(IF(VALUE($F264)&lt;AT$197,(IF(VALUE($F264)&gt;AS$197-1,SUM($V70,$AI70,$AJ70:AS70),AS70)),0),0)</f>
        <v>0</v>
      </c>
      <c r="AT264" s="166">
        <f>IFERROR(IF(VALUE($F264)&lt;AU$197,(IF(VALUE($F264)&gt;AT$197-1,SUM($V70,$AI70,$AJ70:AT70),AT70)),0),0)</f>
        <v>0</v>
      </c>
      <c r="AU264" s="166">
        <f>IFERROR(IF(VALUE($F264)&lt;AV$197,(IF(VALUE($F264)&gt;AU$197-1,SUM($V70,$AI70,$AJ70:AU70),AU70)),0),0)</f>
        <v>1171851.3999999999</v>
      </c>
      <c r="AV264" s="142">
        <f t="shared" si="124"/>
        <v>1171851.3999999999</v>
      </c>
      <c r="AW264" s="166">
        <f>IFERROR(IF(VALUE($F264)&lt;AX$197,(IF(VALUE($F264)&gt;AW$197-1,SUM($V70,$AI70,$AV70,$AW70:AW70),AW70)),0),0)</f>
        <v>0</v>
      </c>
      <c r="AX264" s="166">
        <f>IFERROR(IF(VALUE($F264)&lt;AY$197,(IF(VALUE($F264)&gt;AX$197-1,SUM($V70,$AI70,$AV70,$AW70:AX70),AX70)),0),0)</f>
        <v>0</v>
      </c>
      <c r="AY264" s="166">
        <f>IFERROR(IF(VALUE($F264)&lt;AZ$197,(IF(VALUE($F264)&gt;AY$197-1,SUM($V70,$AI70,$AV70,$AW70:AY70),AY70)),0),0)</f>
        <v>0</v>
      </c>
      <c r="AZ264" s="166">
        <f>IFERROR(IF(VALUE($F264)&lt;BA$197,(IF(VALUE($F264)&gt;AZ$197-1,SUM($V70,$AI70,$AV70,$AW70:AZ70),AZ70)),0),0)</f>
        <v>0</v>
      </c>
      <c r="BA264" s="166">
        <f>IFERROR(IF(VALUE($F264)&lt;BB$197,(IF(VALUE($F264)&gt;BA$197-1,SUM($V70,$AI70,$AV70,$AW70:BA70),BA70)),0),0)</f>
        <v>0</v>
      </c>
      <c r="BB264" s="166">
        <f>IFERROR(IF(VALUE($F264)&lt;BC$197,(IF(VALUE($F264)&gt;BB$197-1,SUM($V70,$AI70,$AV70,$AW70:BB70),BB70)),0),0)</f>
        <v>0</v>
      </c>
      <c r="BC264" s="166">
        <f>IFERROR(IF(VALUE($F264)&lt;BD$197,(IF(VALUE($F264)&gt;BC$197-1,SUM($V70,$AI70,$AV70,$AW70:BC70),BC70)),0),0)</f>
        <v>0</v>
      </c>
      <c r="BD264" s="166">
        <f>IFERROR(IF(VALUE($F264)&lt;BE$197,(IF(VALUE($F264)&gt;BD$197-1,SUM($V70,$AI70,$AV70,$AW70:BD70),BD70)),0),0)</f>
        <v>0</v>
      </c>
      <c r="BE264" s="166">
        <f>IFERROR(IF(VALUE($F264)&lt;BF$197,(IF(VALUE($F264)&gt;BE$197-1,SUM($V70,$AI70,$AV70,$AW70:BE70),BE70)),0),0)</f>
        <v>0</v>
      </c>
      <c r="BF264" s="166">
        <f>IFERROR(IF(VALUE($F264)&lt;BG$197,(IF(VALUE($F264)&gt;BF$197-1,SUM($V70,$AI70,$AV70,$AW70:BF70),BF70)),0),0)</f>
        <v>0</v>
      </c>
      <c r="BG264" s="166">
        <f>IFERROR(IF(VALUE($F264)&lt;BH$197,(IF(VALUE($F264)&gt;BG$197-1,SUM($V70,$AI70,$AV70,$AW70:BG70),BG70)),0),0)</f>
        <v>0</v>
      </c>
      <c r="BH264" s="166">
        <f>IFERROR(IF(VALUE($F264)&lt;BI$197,(IF(VALUE($F264)&gt;BH$197-1,SUM($V70,$AI70,$AV70,$AW70:BH70),BH70)),0),0)</f>
        <v>0</v>
      </c>
      <c r="BI264" s="142">
        <f t="shared" si="210"/>
        <v>0</v>
      </c>
      <c r="BV264" s="142"/>
      <c r="CI264" s="142"/>
      <c r="CV264" s="142"/>
      <c r="DI264" s="142"/>
      <c r="DV264" s="142"/>
      <c r="EI264" s="142"/>
    </row>
    <row r="265" spans="1:139" ht="15.75" outlineLevel="1" x14ac:dyDescent="0.25">
      <c r="A265" s="2">
        <f t="shared" si="242"/>
        <v>22</v>
      </c>
      <c r="B265" s="1" t="str">
        <f t="shared" si="242"/>
        <v>FH - TBD17</v>
      </c>
      <c r="C265" s="1" t="str">
        <f t="shared" si="242"/>
        <v>SPP FH - 14123</v>
      </c>
      <c r="D265" s="2" t="str">
        <f t="shared" si="242"/>
        <v>FH - TBD17.1</v>
      </c>
      <c r="E265" s="141" t="str">
        <f t="shared" si="242"/>
        <v>SPP FH - 14123</v>
      </c>
      <c r="F265" s="84" t="s">
        <v>554</v>
      </c>
      <c r="G265" s="165"/>
      <c r="H265" s="165"/>
      <c r="I265" s="100"/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f>IF($F265&lt;R$197,(IF($F265&gt;Q$197-1,SUM($J71:Q71),Q71)),0)</f>
        <v>0</v>
      </c>
      <c r="R265" s="166">
        <f>IF($F265&lt;S$197,(IF($F265&gt;R$197-1,SUM($J71:R71),R71)),0)</f>
        <v>0</v>
      </c>
      <c r="S265" s="166">
        <f>IF($F265&lt;T$197,(IF($F265&gt;S$197-1,SUM($J71:S71),S71)),0)</f>
        <v>0</v>
      </c>
      <c r="T265" s="166">
        <f>IF($F265&lt;U$197,(IF($F265&gt;T$197-1,SUM($J71:T71),T71)),0)</f>
        <v>0</v>
      </c>
      <c r="U265" s="166">
        <f>IF($F265&lt;V$197,(IF($F265&gt;U$197-1,SUM($J71:U71),U71)),0)</f>
        <v>0</v>
      </c>
      <c r="V265" s="142">
        <f t="shared" si="145"/>
        <v>0</v>
      </c>
      <c r="W265" s="166">
        <f>IF($F265&lt;X$197,(IF($F265&gt;W$197-1,SUM($V71,$W71:W71),W71)),0)</f>
        <v>0</v>
      </c>
      <c r="X265" s="166">
        <f>IF($F265&lt;Y$197,(IF($F265&gt;X$197-1,SUM($V71,$W71:X71),X71)),0)</f>
        <v>0</v>
      </c>
      <c r="Y265" s="166">
        <f>IF($F265&lt;Z$197,(IF($F265&gt;Y$197-1,SUM($V71,$W71:Y71),Y71)),0)</f>
        <v>0</v>
      </c>
      <c r="Z265" s="166">
        <f>IF($F265&lt;AA$197,(IF($F265&gt;Z$197-1,SUM($V71,$W71:Z71),Z71)),0)</f>
        <v>0</v>
      </c>
      <c r="AA265" s="166">
        <f>IF($F265&lt;AB$197,(IF($F265&gt;AA$197-1,SUM($V71,$W71:AA71),AA71)),0)</f>
        <v>0</v>
      </c>
      <c r="AB265" s="166">
        <f>IF($F265&lt;AC$197,(IF($F265&gt;AB$197-1,SUM($V71,$W71:AB71),AB71)),0)</f>
        <v>0</v>
      </c>
      <c r="AC265" s="166">
        <f>IF($F265&lt;AD$197,(IF($F265&gt;AC$197-1,SUM($V71,$W71:AC71),AC71)),0)</f>
        <v>0</v>
      </c>
      <c r="AD265" s="166">
        <f>IF($F265&lt;AE$197,(IF($F265&gt;AD$197-1,SUM($V71,$W71:AD71),AD71)),0)</f>
        <v>0</v>
      </c>
      <c r="AE265" s="166">
        <f>IF($F265&lt;AF$197,(IF($F265&gt;AE$197-1,SUM($V71,$W71:AE71),AE71)),0)</f>
        <v>0</v>
      </c>
      <c r="AF265" s="166">
        <f>IF($F265&lt;AG$197,(IF($F265&gt;AF$197-1,SUM($V71,$W71:AF71),AF71)),0)</f>
        <v>0</v>
      </c>
      <c r="AG265" s="166">
        <f>IF($F265&lt;AH$197,(IF($F265&gt;AG$197-1,SUM($V71,$W71:AG71),AG71)),0)</f>
        <v>0</v>
      </c>
      <c r="AH265" s="166">
        <f>IF($F265&lt;AI$197,(IF($F265&gt;AH$197-1,SUM($V71,$W71:AH71),AH71)),0)</f>
        <v>0</v>
      </c>
      <c r="AI265" s="142">
        <f t="shared" si="123"/>
        <v>0</v>
      </c>
      <c r="AJ265" s="166">
        <f>IFERROR(IF(VALUE($F265)&lt;AK$197,(IF(VALUE($F265)&gt;AJ$197-1,SUM($V71,$AI71,$AJ71:AJ71),AJ71)),0),0)</f>
        <v>0</v>
      </c>
      <c r="AK265" s="166">
        <f>IFERROR(IF(VALUE($F265)&lt;AL$197,(IF(VALUE($F265)&gt;AK$197-1,SUM($V71,$AI71,$AJ71:AK71),AK71)),0),0)</f>
        <v>0</v>
      </c>
      <c r="AL265" s="166">
        <f>IFERROR(IF(VALUE($F265)&lt;AM$197,(IF(VALUE($F265)&gt;AL$197-1,SUM($V71,$AI71,$AJ71:AL71),AL71)),0),0)</f>
        <v>0</v>
      </c>
      <c r="AM265" s="166">
        <f>IFERROR(IF(VALUE($F265)&lt;AN$197,(IF(VALUE($F265)&gt;AM$197-1,SUM($V71,$AI71,$AJ71:AM71),AM71)),0),0)</f>
        <v>0</v>
      </c>
      <c r="AN265" s="166">
        <f>IFERROR(IF(VALUE($F265)&lt;AO$197,(IF(VALUE($F265)&gt;AN$197-1,SUM($V71,$AI71,$AJ71:AN71),AN71)),0),0)</f>
        <v>0</v>
      </c>
      <c r="AO265" s="166">
        <f>IFERROR(IF(VALUE($F265)&lt;AP$197,(IF(VALUE($F265)&gt;AO$197-1,SUM($V71,$AI71,$AJ71:AO71),AO71)),0),0)</f>
        <v>0</v>
      </c>
      <c r="AP265" s="166">
        <f>IFERROR(IF(VALUE($F265)&lt;AQ$197,(IF(VALUE($F265)&gt;AP$197-1,SUM($V71,$AI71,$AJ71:AP71),AP71)),0),0)</f>
        <v>0</v>
      </c>
      <c r="AQ265" s="166">
        <f>IFERROR(IF(VALUE($F265)&lt;AR$197,(IF(VALUE($F265)&gt;AQ$197-1,SUM($V71,$AI71,$AJ71:AQ71),AQ71)),0),0)</f>
        <v>0</v>
      </c>
      <c r="AR265" s="166">
        <f>IFERROR(IF(VALUE($F265)&lt;AS$197,(IF(VALUE($F265)&gt;AR$197-1,SUM($V71,$AI71,$AJ71:AR71),AR71)),0),0)</f>
        <v>0</v>
      </c>
      <c r="AS265" s="166">
        <f>IFERROR(IF(VALUE($F265)&lt;AT$197,(IF(VALUE($F265)&gt;AS$197-1,SUM($V71,$AI71,$AJ71:AS71),AS71)),0),0)</f>
        <v>0</v>
      </c>
      <c r="AT265" s="166">
        <f>IFERROR(IF(VALUE($F265)&lt;AU$197,(IF(VALUE($F265)&gt;AT$197-1,SUM($V71,$AI71,$AJ71:AT71),AT71)),0),0)</f>
        <v>0</v>
      </c>
      <c r="AU265" s="166">
        <f>IFERROR(IF(VALUE($F265)&lt;AV$197,(IF(VALUE($F265)&gt;AU$197-1,SUM($V71,$AI71,$AJ71:AU71),AU71)),0),0)</f>
        <v>1248735.81</v>
      </c>
      <c r="AV265" s="142">
        <f t="shared" si="124"/>
        <v>1248735.81</v>
      </c>
      <c r="AW265" s="166">
        <f>IFERROR(IF(VALUE($F265)&lt;AX$197,(IF(VALUE($F265)&gt;AW$197-1,SUM($V71,$AI71,$AV71,$AW71:AW71),AW71)),0),0)</f>
        <v>0</v>
      </c>
      <c r="AX265" s="166">
        <f>IFERROR(IF(VALUE($F265)&lt;AY$197,(IF(VALUE($F265)&gt;AX$197-1,SUM($V71,$AI71,$AV71,$AW71:AX71),AX71)),0),0)</f>
        <v>0</v>
      </c>
      <c r="AY265" s="166">
        <f>IFERROR(IF(VALUE($F265)&lt;AZ$197,(IF(VALUE($F265)&gt;AY$197-1,SUM($V71,$AI71,$AV71,$AW71:AY71),AY71)),0),0)</f>
        <v>0</v>
      </c>
      <c r="AZ265" s="166">
        <f>IFERROR(IF(VALUE($F265)&lt;BA$197,(IF(VALUE($F265)&gt;AZ$197-1,SUM($V71,$AI71,$AV71,$AW71:AZ71),AZ71)),0),0)</f>
        <v>0</v>
      </c>
      <c r="BA265" s="166">
        <f>IFERROR(IF(VALUE($F265)&lt;BB$197,(IF(VALUE($F265)&gt;BA$197-1,SUM($V71,$AI71,$AV71,$AW71:BA71),BA71)),0),0)</f>
        <v>0</v>
      </c>
      <c r="BB265" s="166">
        <f>IFERROR(IF(VALUE($F265)&lt;BC$197,(IF(VALUE($F265)&gt;BB$197-1,SUM($V71,$AI71,$AV71,$AW71:BB71),BB71)),0),0)</f>
        <v>0</v>
      </c>
      <c r="BC265" s="166">
        <f>IFERROR(IF(VALUE($F265)&lt;BD$197,(IF(VALUE($F265)&gt;BC$197-1,SUM($V71,$AI71,$AV71,$AW71:BC71),BC71)),0),0)</f>
        <v>0</v>
      </c>
      <c r="BD265" s="166">
        <f>IFERROR(IF(VALUE($F265)&lt;BE$197,(IF(VALUE($F265)&gt;BD$197-1,SUM($V71,$AI71,$AV71,$AW71:BD71),BD71)),0),0)</f>
        <v>0</v>
      </c>
      <c r="BE265" s="166">
        <f>IFERROR(IF(VALUE($F265)&lt;BF$197,(IF(VALUE($F265)&gt;BE$197-1,SUM($V71,$AI71,$AV71,$AW71:BE71),BE71)),0),0)</f>
        <v>0</v>
      </c>
      <c r="BF265" s="166">
        <f>IFERROR(IF(VALUE($F265)&lt;BG$197,(IF(VALUE($F265)&gt;BF$197-1,SUM($V71,$AI71,$AV71,$AW71:BF71),BF71)),0),0)</f>
        <v>0</v>
      </c>
      <c r="BG265" s="166">
        <f>IFERROR(IF(VALUE($F265)&lt;BH$197,(IF(VALUE($F265)&gt;BG$197-1,SUM($V71,$AI71,$AV71,$AW71:BG71),BG71)),0),0)</f>
        <v>0</v>
      </c>
      <c r="BH265" s="166">
        <f>IFERROR(IF(VALUE($F265)&lt;BI$197,(IF(VALUE($F265)&gt;BH$197-1,SUM($V71,$AI71,$AV71,$AW71:BH71),BH71)),0),0)</f>
        <v>0</v>
      </c>
      <c r="BI265" s="142">
        <f t="shared" si="210"/>
        <v>0</v>
      </c>
      <c r="BV265" s="142"/>
      <c r="CI265" s="142"/>
      <c r="CV265" s="142"/>
      <c r="DI265" s="142"/>
      <c r="DV265" s="142"/>
      <c r="EI265" s="142"/>
    </row>
    <row r="266" spans="1:139" ht="15.75" outlineLevel="1" x14ac:dyDescent="0.25">
      <c r="A266" s="2">
        <f t="shared" si="242"/>
        <v>23</v>
      </c>
      <c r="B266" s="1" t="str">
        <f t="shared" si="242"/>
        <v>PRE-09848</v>
      </c>
      <c r="C266" s="1" t="str">
        <f t="shared" si="242"/>
        <v>SPP FH - Yukon 13101</v>
      </c>
      <c r="D266" s="2" t="str">
        <f t="shared" si="242"/>
        <v>PRE-09848.1</v>
      </c>
      <c r="E266" s="141" t="str">
        <f t="shared" si="242"/>
        <v>SPP FH - Yukon 13101</v>
      </c>
      <c r="F266" s="84" t="s">
        <v>559</v>
      </c>
      <c r="G266" s="165"/>
      <c r="H266" s="165"/>
      <c r="I266" s="100"/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f>IF($F266&lt;R$197,(IF($F266&gt;Q$197-1,SUM($J72:Q72),Q72)),0)</f>
        <v>0</v>
      </c>
      <c r="R266" s="166">
        <f>IF($F266&lt;S$197,(IF($F266&gt;R$197-1,SUM($J72:R72),R72)),0)</f>
        <v>0</v>
      </c>
      <c r="S266" s="166">
        <f>IF($F266&lt;T$197,(IF($F266&gt;S$197-1,SUM($J72:S72),S72)),0)</f>
        <v>0</v>
      </c>
      <c r="T266" s="166">
        <f>IF($F266&lt;U$197,(IF($F266&gt;T$197-1,SUM($J72:T72),T72)),0)</f>
        <v>0</v>
      </c>
      <c r="U266" s="166">
        <f>IF($F266&lt;V$197,(IF($F266&gt;U$197-1,SUM($J72:U72),U72)),0)</f>
        <v>0</v>
      </c>
      <c r="V266" s="142">
        <f t="shared" si="145"/>
        <v>0</v>
      </c>
      <c r="W266" s="166">
        <f>IF($F266&lt;X$197,(IF($F266&gt;W$197-1,SUM($V72,$W72:W72),W72)),0)</f>
        <v>0</v>
      </c>
      <c r="X266" s="166">
        <f>IF($F266&lt;Y$197,(IF($F266&gt;X$197-1,SUM($V72,$W72:X72),X72)),0)</f>
        <v>0</v>
      </c>
      <c r="Y266" s="166">
        <f>IF($F266&lt;Z$197,(IF($F266&gt;Y$197-1,SUM($V72,$W72:Y72),Y72)),0)</f>
        <v>0</v>
      </c>
      <c r="Z266" s="166">
        <f>IF($F266&lt;AA$197,(IF($F266&gt;Z$197-1,SUM($V72,$W72:Z72),Z72)),0)</f>
        <v>0</v>
      </c>
      <c r="AA266" s="166">
        <f>IF($F266&lt;AB$197,(IF($F266&gt;AA$197-1,SUM($V72,$W72:AA72),AA72)),0)</f>
        <v>0</v>
      </c>
      <c r="AB266" s="166">
        <f>IF($F266&lt;AC$197,(IF($F266&gt;AB$197-1,SUM($V72,$W72:AB72),AB72)),0)</f>
        <v>0</v>
      </c>
      <c r="AC266" s="166">
        <f>IF($F266&lt;AD$197,(IF($F266&gt;AC$197-1,SUM($V72,$W72:AC72),AC72)),0)</f>
        <v>0</v>
      </c>
      <c r="AD266" s="166">
        <f>IF($F266&lt;AE$197,(IF($F266&gt;AD$197-1,SUM($V72,$W72:AD72),AD72)),0)</f>
        <v>0</v>
      </c>
      <c r="AE266" s="166">
        <f>IF($F266&lt;AF$197,(IF($F266&gt;AE$197-1,SUM($V72,$W72:AE72),AE72)),0)</f>
        <v>0</v>
      </c>
      <c r="AF266" s="166">
        <f>IF($F266&lt;AG$197,(IF($F266&gt;AF$197-1,SUM($V72,$W72:AF72),AF72)),0)</f>
        <v>0</v>
      </c>
      <c r="AG266" s="166">
        <f>IF($F266&lt;AH$197,(IF($F266&gt;AG$197-1,SUM($V72,$W72:AG72),AG72)),0)</f>
        <v>0</v>
      </c>
      <c r="AH266" s="166">
        <f>IF($F266&lt;AI$197,(IF($F266&gt;AH$197-1,SUM($V72,$W72:AH72),AH72)),0)</f>
        <v>0</v>
      </c>
      <c r="AI266" s="142">
        <f t="shared" si="123"/>
        <v>0</v>
      </c>
      <c r="AJ266" s="166">
        <f>IFERROR(IF(VALUE($F266)&lt;AK$197,(IF(VALUE($F266)&gt;AJ$197-1,SUM($V72,$AI72,$AJ72:AJ72),AJ72)),0),0)</f>
        <v>0</v>
      </c>
      <c r="AK266" s="166">
        <f>IFERROR(IF(VALUE($F266)&lt;AL$197,(IF(VALUE($F266)&gt;AK$197-1,SUM($V72,$AI72,$AJ72:AK72),AK72)),0),0)</f>
        <v>0</v>
      </c>
      <c r="AL266" s="166">
        <f>IFERROR(IF(VALUE($F266)&lt;AM$197,(IF(VALUE($F266)&gt;AL$197-1,SUM($V72,$AI72,$AJ72:AL72),AL72)),0),0)</f>
        <v>859018.58000000007</v>
      </c>
      <c r="AM266" s="166">
        <f>IFERROR(IF(VALUE($F266)&lt;AN$197,(IF(VALUE($F266)&gt;AM$197-1,SUM($V72,$AI72,$AJ72:AM72),AM72)),0),0)</f>
        <v>0</v>
      </c>
      <c r="AN266" s="166">
        <f>IFERROR(IF(VALUE($F266)&lt;AO$197,(IF(VALUE($F266)&gt;AN$197-1,SUM($V72,$AI72,$AJ72:AN72),AN72)),0),0)</f>
        <v>0</v>
      </c>
      <c r="AO266" s="166">
        <f>IFERROR(IF(VALUE($F266)&lt;AP$197,(IF(VALUE($F266)&gt;AO$197-1,SUM($V72,$AI72,$AJ72:AO72),AO72)),0),0)</f>
        <v>0</v>
      </c>
      <c r="AP266" s="166">
        <f>IFERROR(IF(VALUE($F266)&lt;AQ$197,(IF(VALUE($F266)&gt;AP$197-1,SUM($V72,$AI72,$AJ72:AP72),AP72)),0),0)</f>
        <v>0</v>
      </c>
      <c r="AQ266" s="166">
        <f>IFERROR(IF(VALUE($F266)&lt;AR$197,(IF(VALUE($F266)&gt;AQ$197-1,SUM($V72,$AI72,$AJ72:AQ72),AQ72)),0),0)</f>
        <v>0</v>
      </c>
      <c r="AR266" s="166">
        <f>IFERROR(IF(VALUE($F266)&lt;AS$197,(IF(VALUE($F266)&gt;AR$197-1,SUM($V72,$AI72,$AJ72:AR72),AR72)),0),0)</f>
        <v>0</v>
      </c>
      <c r="AS266" s="166">
        <f>IFERROR(IF(VALUE($F266)&lt;AT$197,(IF(VALUE($F266)&gt;AS$197-1,SUM($V72,$AI72,$AJ72:AS72),AS72)),0),0)</f>
        <v>0</v>
      </c>
      <c r="AT266" s="166">
        <f>IFERROR(IF(VALUE($F266)&lt;AU$197,(IF(VALUE($F266)&gt;AT$197-1,SUM($V72,$AI72,$AJ72:AT72),AT72)),0),0)</f>
        <v>0</v>
      </c>
      <c r="AU266" s="166">
        <f>IFERROR(IF(VALUE($F266)&lt;AV$197,(IF(VALUE($F266)&gt;AU$197-1,SUM($V72,$AI72,$AJ72:AU72),AU72)),0),0)</f>
        <v>0</v>
      </c>
      <c r="AV266" s="142">
        <f t="shared" si="124"/>
        <v>859018.58000000007</v>
      </c>
      <c r="AW266" s="166">
        <f>IFERROR(IF(VALUE($F266)&lt;AX$197,(IF(VALUE($F266)&gt;AW$197-1,SUM($V72,$AI72,$AV72,$AW72:AW72),AW72)),0),0)</f>
        <v>0</v>
      </c>
      <c r="AX266" s="166">
        <f>IFERROR(IF(VALUE($F266)&lt;AY$197,(IF(VALUE($F266)&gt;AX$197-1,SUM($V72,$AI72,$AV72,$AW72:AX72),AX72)),0),0)</f>
        <v>0</v>
      </c>
      <c r="AY266" s="166">
        <f>IFERROR(IF(VALUE($F266)&lt;AZ$197,(IF(VALUE($F266)&gt;AY$197-1,SUM($V72,$AI72,$AV72,$AW72:AY72),AY72)),0),0)</f>
        <v>0</v>
      </c>
      <c r="AZ266" s="166">
        <f>IFERROR(IF(VALUE($F266)&lt;BA$197,(IF(VALUE($F266)&gt;AZ$197-1,SUM($V72,$AI72,$AV72,$AW72:AZ72),AZ72)),0),0)</f>
        <v>0</v>
      </c>
      <c r="BA266" s="166">
        <f>IFERROR(IF(VALUE($F266)&lt;BB$197,(IF(VALUE($F266)&gt;BA$197-1,SUM($V72,$AI72,$AV72,$AW72:BA72),BA72)),0),0)</f>
        <v>0</v>
      </c>
      <c r="BB266" s="166">
        <f>IFERROR(IF(VALUE($F266)&lt;BC$197,(IF(VALUE($F266)&gt;BB$197-1,SUM($V72,$AI72,$AV72,$AW72:BB72),BB72)),0),0)</f>
        <v>0</v>
      </c>
      <c r="BC266" s="166">
        <f>IFERROR(IF(VALUE($F266)&lt;BD$197,(IF(VALUE($F266)&gt;BC$197-1,SUM($V72,$AI72,$AV72,$AW72:BC72),BC72)),0),0)</f>
        <v>0</v>
      </c>
      <c r="BD266" s="166">
        <f>IFERROR(IF(VALUE($F266)&lt;BE$197,(IF(VALUE($F266)&gt;BD$197-1,SUM($V72,$AI72,$AV72,$AW72:BD72),BD72)),0),0)</f>
        <v>0</v>
      </c>
      <c r="BE266" s="166">
        <f>IFERROR(IF(VALUE($F266)&lt;BF$197,(IF(VALUE($F266)&gt;BE$197-1,SUM($V72,$AI72,$AV72,$AW72:BE72),BE72)),0),0)</f>
        <v>0</v>
      </c>
      <c r="BF266" s="166">
        <f>IFERROR(IF(VALUE($F266)&lt;BG$197,(IF(VALUE($F266)&gt;BF$197-1,SUM($V72,$AI72,$AV72,$AW72:BF72),BF72)),0),0)</f>
        <v>0</v>
      </c>
      <c r="BG266" s="166">
        <f>IFERROR(IF(VALUE($F266)&lt;BH$197,(IF(VALUE($F266)&gt;BG$197-1,SUM($V72,$AI72,$AV72,$AW72:BG72),BG72)),0),0)</f>
        <v>0</v>
      </c>
      <c r="BH266" s="166">
        <f>IFERROR(IF(VALUE($F266)&lt;BI$197,(IF(VALUE($F266)&gt;BH$197-1,SUM($V72,$AI72,$AV72,$AW72:BH72),BH72)),0),0)</f>
        <v>0</v>
      </c>
      <c r="BI266" s="142">
        <f t="shared" si="210"/>
        <v>0</v>
      </c>
      <c r="BV266" s="142"/>
      <c r="CI266" s="142"/>
      <c r="CV266" s="142"/>
      <c r="DI266" s="142"/>
      <c r="DV266" s="142"/>
      <c r="EI266" s="142"/>
    </row>
    <row r="267" spans="1:139" ht="15.75" outlineLevel="1" x14ac:dyDescent="0.25">
      <c r="A267" s="2">
        <f t="shared" si="242"/>
        <v>23</v>
      </c>
      <c r="B267" s="1" t="str">
        <f t="shared" si="242"/>
        <v>PRE-09848</v>
      </c>
      <c r="C267" s="1" t="str">
        <f t="shared" si="242"/>
        <v>SPP FH - Yukon 13101</v>
      </c>
      <c r="D267" s="2" t="str">
        <f t="shared" si="242"/>
        <v>A2804994</v>
      </c>
      <c r="E267" s="141" t="str">
        <f t="shared" si="242"/>
        <v>SPP FH - Yukon 13101 ACRs - 3 TAV</v>
      </c>
      <c r="F267" s="84">
        <v>44576</v>
      </c>
      <c r="G267" s="165"/>
      <c r="H267" s="165"/>
      <c r="I267" s="100"/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f>IF($F267&lt;R$197,(IF($F267&gt;Q$197-1,SUM($J73:Q73),Q73)),0)</f>
        <v>0</v>
      </c>
      <c r="R267" s="166">
        <f>IF($F267&lt;S$197,(IF($F267&gt;R$197-1,SUM($J73:R73),R73)),0)</f>
        <v>0</v>
      </c>
      <c r="S267" s="166">
        <f>IF($F267&lt;T$197,(IF($F267&gt;S$197-1,SUM($J73:S73),S73)),0)</f>
        <v>0</v>
      </c>
      <c r="T267" s="166">
        <f>IF($F267&lt;U$197,(IF($F267&gt;T$197-1,SUM($J73:T73),T73)),0)</f>
        <v>0</v>
      </c>
      <c r="U267" s="166">
        <f>IF($F267&lt;V$197,(IF($F267&gt;U$197-1,SUM($J73:U73),U73)),0)</f>
        <v>0</v>
      </c>
      <c r="V267" s="142">
        <f t="shared" ref="V267" si="249">SUM(J267:U267)</f>
        <v>0</v>
      </c>
      <c r="W267" s="166">
        <f>IF($F267&lt;X$197,(IF($F267&gt;W$197-1,SUM($V73,$W73:W73),W73)),0)</f>
        <v>0</v>
      </c>
      <c r="X267" s="166">
        <f>IF($F267&lt;Y$197,(IF($F267&gt;X$197-1,SUM($V73,$W73:X73),X73)),0)</f>
        <v>0</v>
      </c>
      <c r="Y267" s="166">
        <f>IF($F267&lt;Z$197,(IF($F267&gt;Y$197-1,SUM($V73,$W73:Y73),Y73)),0)</f>
        <v>0</v>
      </c>
      <c r="Z267" s="166">
        <f>IF($F267&lt;AA$197,(IF($F267&gt;Z$197-1,SUM($V73,$W73:Z73),Z73)),0)</f>
        <v>0</v>
      </c>
      <c r="AA267" s="166">
        <f>IF($F267&lt;AB$197,(IF($F267&gt;AA$197-1,SUM($V73,$W73:AA73),AA73)),0)</f>
        <v>0</v>
      </c>
      <c r="AB267" s="166">
        <f>IF($F267&lt;AC$197,(IF($F267&gt;AB$197-1,SUM($V73,$W73:AB73),AB73)),0)</f>
        <v>0</v>
      </c>
      <c r="AC267" s="166">
        <f>IF($F267&lt;AD$197,(IF($F267&gt;AC$197-1,SUM($V73,$W73:AC73),AC73)),0)</f>
        <v>0</v>
      </c>
      <c r="AD267" s="166">
        <f>IF($F267&lt;AE$197,(IF($F267&gt;AD$197-1,SUM($V73,$W73:AD73),AD73)),0)</f>
        <v>0</v>
      </c>
      <c r="AE267" s="166">
        <f>IF($F267&lt;AF$197,(IF($F267&gt;AE$197-1,SUM($V73,$W73:AE73),AE73)),0)</f>
        <v>0</v>
      </c>
      <c r="AF267" s="166">
        <f>IF($F267&lt;AG$197,(IF($F267&gt;AF$197-1,SUM($V73,$W73:AF73),AF73)),0)</f>
        <v>0</v>
      </c>
      <c r="AG267" s="166">
        <f>IF($F267&lt;AH$197,(IF($F267&gt;AG$197-1,SUM($V73,$W73:AG73),AG73)),0)</f>
        <v>0</v>
      </c>
      <c r="AH267" s="166">
        <f>IF($F267&lt;AI$197,(IF($F267&gt;AH$197-1,SUM($V73,$W73:AH73),AH73)),0)</f>
        <v>0</v>
      </c>
      <c r="AI267" s="142">
        <f t="shared" ref="AI267" si="250">SUM(W267:AH267)</f>
        <v>0</v>
      </c>
      <c r="AJ267" s="166">
        <f>IFERROR(IF(VALUE($F267)&lt;AK$197,(IF(VALUE($F267)&gt;AJ$197-1,SUM($V73,$AI73,$AJ73:AJ73),AJ73)),0),0)</f>
        <v>4345.2800000000007</v>
      </c>
      <c r="AK267" s="166">
        <f>IFERROR(IF(VALUE($F267)&lt;AL$197,(IF(VALUE($F267)&gt;AK$197-1,SUM($V73,$AI73,$AJ73:AK73),AK73)),0),0)</f>
        <v>0</v>
      </c>
      <c r="AL267" s="166">
        <f>IFERROR(IF(VALUE($F267)&lt;AM$197,(IF(VALUE($F267)&gt;AL$197-1,SUM($V73,$AI73,$AJ73:AL73),AL73)),0),0)</f>
        <v>0</v>
      </c>
      <c r="AM267" s="166">
        <f>IFERROR(IF(VALUE($F267)&lt;AN$197,(IF(VALUE($F267)&gt;AM$197-1,SUM($V73,$AI73,$AJ73:AM73),AM73)),0),0)</f>
        <v>0</v>
      </c>
      <c r="AN267" s="166">
        <f>IFERROR(IF(VALUE($F267)&lt;AO$197,(IF(VALUE($F267)&gt;AN$197-1,SUM($V73,$AI73,$AJ73:AN73),AN73)),0),0)</f>
        <v>0</v>
      </c>
      <c r="AO267" s="166">
        <f>IFERROR(IF(VALUE($F267)&lt;AP$197,(IF(VALUE($F267)&gt;AO$197-1,SUM($V73,$AI73,$AJ73:AO73),AO73)),0),0)</f>
        <v>0</v>
      </c>
      <c r="AP267" s="166">
        <f>IFERROR(IF(VALUE($F267)&lt;AQ$197,(IF(VALUE($F267)&gt;AP$197-1,SUM($V73,$AI73,$AJ73:AP73),AP73)),0),0)</f>
        <v>0</v>
      </c>
      <c r="AQ267" s="166">
        <f>IFERROR(IF(VALUE($F267)&lt;AR$197,(IF(VALUE($F267)&gt;AQ$197-1,SUM($V73,$AI73,$AJ73:AQ73),AQ73)),0),0)</f>
        <v>0</v>
      </c>
      <c r="AR267" s="166">
        <f>IFERROR(IF(VALUE($F267)&lt;AS$197,(IF(VALUE($F267)&gt;AR$197-1,SUM($V73,$AI73,$AJ73:AR73),AR73)),0),0)</f>
        <v>0</v>
      </c>
      <c r="AS267" s="166">
        <f>IFERROR(IF(VALUE($F267)&lt;AT$197,(IF(VALUE($F267)&gt;AS$197-1,SUM($V73,$AI73,$AJ73:AS73),AS73)),0),0)</f>
        <v>0</v>
      </c>
      <c r="AT267" s="166">
        <f>IFERROR(IF(VALUE($F267)&lt;AU$197,(IF(VALUE($F267)&gt;AT$197-1,SUM($V73,$AI73,$AJ73:AT73),AT73)),0),0)</f>
        <v>0</v>
      </c>
      <c r="AU267" s="166">
        <f>IFERROR(IF(VALUE($F267)&lt;AV$197,(IF(VALUE($F267)&gt;AU$197-1,SUM($V73,$AI73,$AJ73:AU73),AU73)),0),0)</f>
        <v>0</v>
      </c>
      <c r="AV267" s="142">
        <f t="shared" ref="AV267" si="251">SUM(AJ267:AU267)</f>
        <v>4345.2800000000007</v>
      </c>
      <c r="AW267" s="166">
        <f>IFERROR(IF(VALUE($F267)&lt;AX$197,(IF(VALUE($F267)&gt;AW$197-1,SUM($V73,$AI73,$AV73,$AW73:AW73),AW73)),0),0)</f>
        <v>0</v>
      </c>
      <c r="AX267" s="166">
        <f>IFERROR(IF(VALUE($F267)&lt;AY$197,(IF(VALUE($F267)&gt;AX$197-1,SUM($V73,$AI73,$AV73,$AW73:AX73),AX73)),0),0)</f>
        <v>0</v>
      </c>
      <c r="AY267" s="166">
        <f>IFERROR(IF(VALUE($F267)&lt;AZ$197,(IF(VALUE($F267)&gt;AY$197-1,SUM($V73,$AI73,$AV73,$AW73:AY73),AY73)),0),0)</f>
        <v>0</v>
      </c>
      <c r="AZ267" s="166">
        <f>IFERROR(IF(VALUE($F267)&lt;BA$197,(IF(VALUE($F267)&gt;AZ$197-1,SUM($V73,$AI73,$AV73,$AW73:AZ73),AZ73)),0),0)</f>
        <v>0</v>
      </c>
      <c r="BA267" s="166">
        <f>IFERROR(IF(VALUE($F267)&lt;BB$197,(IF(VALUE($F267)&gt;BA$197-1,SUM($V73,$AI73,$AV73,$AW73:BA73),BA73)),0),0)</f>
        <v>0</v>
      </c>
      <c r="BB267" s="166">
        <f>IFERROR(IF(VALUE($F267)&lt;BC$197,(IF(VALUE($F267)&gt;BB$197-1,SUM($V73,$AI73,$AV73,$AW73:BB73),BB73)),0),0)</f>
        <v>0</v>
      </c>
      <c r="BC267" s="166">
        <f>IFERROR(IF(VALUE($F267)&lt;BD$197,(IF(VALUE($F267)&gt;BC$197-1,SUM($V73,$AI73,$AV73,$AW73:BC73),BC73)),0),0)</f>
        <v>0</v>
      </c>
      <c r="BD267" s="166">
        <f>IFERROR(IF(VALUE($F267)&lt;BE$197,(IF(VALUE($F267)&gt;BD$197-1,SUM($V73,$AI73,$AV73,$AW73:BD73),BD73)),0),0)</f>
        <v>0</v>
      </c>
      <c r="BE267" s="166">
        <f>IFERROR(IF(VALUE($F267)&lt;BF$197,(IF(VALUE($F267)&gt;BE$197-1,SUM($V73,$AI73,$AV73,$AW73:BE73),BE73)),0),0)</f>
        <v>0</v>
      </c>
      <c r="BF267" s="166">
        <f>IFERROR(IF(VALUE($F267)&lt;BG$197,(IF(VALUE($F267)&gt;BF$197-1,SUM($V73,$AI73,$AV73,$AW73:BF73),BF73)),0),0)</f>
        <v>0</v>
      </c>
      <c r="BG267" s="166">
        <f>IFERROR(IF(VALUE($F267)&lt;BH$197,(IF(VALUE($F267)&gt;BG$197-1,SUM($V73,$AI73,$AV73,$AW73:BG73),BG73)),0),0)</f>
        <v>0</v>
      </c>
      <c r="BH267" s="166">
        <f>IFERROR(IF(VALUE($F267)&lt;BI$197,(IF(VALUE($F267)&gt;BH$197-1,SUM($V73,$AI73,$AV73,$AW73:BH73),BH73)),0),0)</f>
        <v>0</v>
      </c>
      <c r="BI267" s="142">
        <f t="shared" si="210"/>
        <v>0</v>
      </c>
      <c r="BV267" s="142"/>
      <c r="CI267" s="142"/>
      <c r="CV267" s="142"/>
      <c r="DI267" s="142"/>
      <c r="DV267" s="142"/>
      <c r="EI267" s="142"/>
    </row>
    <row r="268" spans="1:139" ht="15.75" outlineLevel="1" x14ac:dyDescent="0.25">
      <c r="A268" s="2">
        <f t="shared" si="242"/>
        <v>24</v>
      </c>
      <c r="B268" s="1" t="str">
        <f t="shared" si="242"/>
        <v>PRE-09849</v>
      </c>
      <c r="C268" s="1" t="str">
        <f t="shared" si="242"/>
        <v>SPP FH - McFarland 13104</v>
      </c>
      <c r="D268" s="2" t="str">
        <f t="shared" si="242"/>
        <v>PRE-09849.1</v>
      </c>
      <c r="E268" s="141" t="str">
        <f t="shared" si="242"/>
        <v>SPP FH - McFarland 13104</v>
      </c>
      <c r="F268" s="84" t="s">
        <v>559</v>
      </c>
      <c r="G268" s="165"/>
      <c r="H268" s="165"/>
      <c r="I268" s="100"/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f>IF($F268&lt;R$197,(IF($F268&gt;Q$197-1,SUM($J74:Q74),Q74)),0)</f>
        <v>0</v>
      </c>
      <c r="R268" s="166">
        <f>IF($F268&lt;S$197,(IF($F268&gt;R$197-1,SUM($J74:R74),R74)),0)</f>
        <v>0</v>
      </c>
      <c r="S268" s="166">
        <f>IF($F268&lt;T$197,(IF($F268&gt;S$197-1,SUM($J74:S74),S74)),0)</f>
        <v>0</v>
      </c>
      <c r="T268" s="166">
        <f>IF($F268&lt;U$197,(IF($F268&gt;T$197-1,SUM($J74:T74),T74)),0)</f>
        <v>0</v>
      </c>
      <c r="U268" s="166">
        <f>IF($F268&lt;V$197,(IF($F268&gt;U$197-1,SUM($J74:U74),U74)),0)</f>
        <v>0</v>
      </c>
      <c r="V268" s="142">
        <f t="shared" si="145"/>
        <v>0</v>
      </c>
      <c r="W268" s="166">
        <f>IF($F268&lt;X$197,(IF($F268&gt;W$197-1,SUM($V74,$W74:W74),W74)),0)</f>
        <v>0</v>
      </c>
      <c r="X268" s="166">
        <f>IF($F268&lt;Y$197,(IF($F268&gt;X$197-1,SUM($V74,$W74:X74),X74)),0)</f>
        <v>0</v>
      </c>
      <c r="Y268" s="166">
        <f>IF($F268&lt;Z$197,(IF($F268&gt;Y$197-1,SUM($V74,$W74:Y74),Y74)),0)</f>
        <v>0</v>
      </c>
      <c r="Z268" s="166">
        <f>IF($F268&lt;AA$197,(IF($F268&gt;Z$197-1,SUM($V74,$W74:Z74),Z74)),0)</f>
        <v>0</v>
      </c>
      <c r="AA268" s="166">
        <f>IF($F268&lt;AB$197,(IF($F268&gt;AA$197-1,SUM($V74,$W74:AA74),AA74)),0)</f>
        <v>0</v>
      </c>
      <c r="AB268" s="166">
        <f>IF($F268&lt;AC$197,(IF($F268&gt;AB$197-1,SUM($V74,$W74:AB74),AB74)),0)</f>
        <v>0</v>
      </c>
      <c r="AC268" s="166">
        <f>IF($F268&lt;AD$197,(IF($F268&gt;AC$197-1,SUM($V74,$W74:AC74),AC74)),0)</f>
        <v>0</v>
      </c>
      <c r="AD268" s="166">
        <f>IF($F268&lt;AE$197,(IF($F268&gt;AD$197-1,SUM($V74,$W74:AD74),AD74)),0)</f>
        <v>0</v>
      </c>
      <c r="AE268" s="166">
        <f>IF($F268&lt;AF$197,(IF($F268&gt;AE$197-1,SUM($V74,$W74:AE74),AE74)),0)</f>
        <v>0</v>
      </c>
      <c r="AF268" s="166">
        <f>IF($F268&lt;AG$197,(IF($F268&gt;AF$197-1,SUM($V74,$W74:AF74),AF74)),0)</f>
        <v>0</v>
      </c>
      <c r="AG268" s="166">
        <f>IF($F268&lt;AH$197,(IF($F268&gt;AG$197-1,SUM($V74,$W74:AG74),AG74)),0)</f>
        <v>0</v>
      </c>
      <c r="AH268" s="166">
        <f>IF($F268&lt;AI$197,(IF($F268&gt;AH$197-1,SUM($V74,$W74:AH74),AH74)),0)</f>
        <v>0</v>
      </c>
      <c r="AI268" s="142">
        <f t="shared" si="123"/>
        <v>0</v>
      </c>
      <c r="AJ268" s="166">
        <f>IFERROR(IF(VALUE($F268)&lt;AK$197,(IF(VALUE($F268)&gt;AJ$197-1,SUM($V74,$AI74,$AJ74:AJ74),AJ74)),0),0)</f>
        <v>0</v>
      </c>
      <c r="AK268" s="166">
        <f>IFERROR(IF(VALUE($F268)&lt;AL$197,(IF(VALUE($F268)&gt;AK$197-1,SUM($V74,$AI74,$AJ74:AK74),AK74)),0),0)</f>
        <v>0</v>
      </c>
      <c r="AL268" s="166">
        <f>IFERROR(IF(VALUE($F268)&lt;AM$197,(IF(VALUE($F268)&gt;AL$197-1,SUM($V74,$AI74,$AJ74:AL74),AL74)),0),0)</f>
        <v>483324.2</v>
      </c>
      <c r="AM268" s="166">
        <f>IFERROR(IF(VALUE($F268)&lt;AN$197,(IF(VALUE($F268)&gt;AM$197-1,SUM($V74,$AI74,$AJ74:AM74),AM74)),0),0)</f>
        <v>0</v>
      </c>
      <c r="AN268" s="166">
        <f>IFERROR(IF(VALUE($F268)&lt;AO$197,(IF(VALUE($F268)&gt;AN$197-1,SUM($V74,$AI74,$AJ74:AN74),AN74)),0),0)</f>
        <v>0</v>
      </c>
      <c r="AO268" s="166">
        <f>IFERROR(IF(VALUE($F268)&lt;AP$197,(IF(VALUE($F268)&gt;AO$197-1,SUM($V74,$AI74,$AJ74:AO74),AO74)),0),0)</f>
        <v>0</v>
      </c>
      <c r="AP268" s="166">
        <f>IFERROR(IF(VALUE($F268)&lt;AQ$197,(IF(VALUE($F268)&gt;AP$197-1,SUM($V74,$AI74,$AJ74:AP74),AP74)),0),0)</f>
        <v>0</v>
      </c>
      <c r="AQ268" s="166">
        <f>IFERROR(IF(VALUE($F268)&lt;AR$197,(IF(VALUE($F268)&gt;AQ$197-1,SUM($V74,$AI74,$AJ74:AQ74),AQ74)),0),0)</f>
        <v>0</v>
      </c>
      <c r="AR268" s="166">
        <f>IFERROR(IF(VALUE($F268)&lt;AS$197,(IF(VALUE($F268)&gt;AR$197-1,SUM($V74,$AI74,$AJ74:AR74),AR74)),0),0)</f>
        <v>0</v>
      </c>
      <c r="AS268" s="166">
        <f>IFERROR(IF(VALUE($F268)&lt;AT$197,(IF(VALUE($F268)&gt;AS$197-1,SUM($V74,$AI74,$AJ74:AS74),AS74)),0),0)</f>
        <v>0</v>
      </c>
      <c r="AT268" s="166">
        <f>IFERROR(IF(VALUE($F268)&lt;AU$197,(IF(VALUE($F268)&gt;AT$197-1,SUM($V74,$AI74,$AJ74:AT74),AT74)),0),0)</f>
        <v>0</v>
      </c>
      <c r="AU268" s="166">
        <f>IFERROR(IF(VALUE($F268)&lt;AV$197,(IF(VALUE($F268)&gt;AU$197-1,SUM($V74,$AI74,$AJ74:AU74),AU74)),0),0)</f>
        <v>0</v>
      </c>
      <c r="AV268" s="142">
        <f t="shared" si="124"/>
        <v>483324.2</v>
      </c>
      <c r="AW268" s="166">
        <f>IFERROR(IF(VALUE($F268)&lt;AX$197,(IF(VALUE($F268)&gt;AW$197-1,SUM($V74,$AI74,$AV74,$AW74:AW74),AW74)),0),0)</f>
        <v>0</v>
      </c>
      <c r="AX268" s="166">
        <f>IFERROR(IF(VALUE($F268)&lt;AY$197,(IF(VALUE($F268)&gt;AX$197-1,SUM($V74,$AI74,$AV74,$AW74:AX74),AX74)),0),0)</f>
        <v>0</v>
      </c>
      <c r="AY268" s="166">
        <f>IFERROR(IF(VALUE($F268)&lt;AZ$197,(IF(VALUE($F268)&gt;AY$197-1,SUM($V74,$AI74,$AV74,$AW74:AY74),AY74)),0),0)</f>
        <v>0</v>
      </c>
      <c r="AZ268" s="166">
        <f>IFERROR(IF(VALUE($F268)&lt;BA$197,(IF(VALUE($F268)&gt;AZ$197-1,SUM($V74,$AI74,$AV74,$AW74:AZ74),AZ74)),0),0)</f>
        <v>0</v>
      </c>
      <c r="BA268" s="166">
        <f>IFERROR(IF(VALUE($F268)&lt;BB$197,(IF(VALUE($F268)&gt;BA$197-1,SUM($V74,$AI74,$AV74,$AW74:BA74),BA74)),0),0)</f>
        <v>0</v>
      </c>
      <c r="BB268" s="166">
        <f>IFERROR(IF(VALUE($F268)&lt;BC$197,(IF(VALUE($F268)&gt;BB$197-1,SUM($V74,$AI74,$AV74,$AW74:BB74),BB74)),0),0)</f>
        <v>0</v>
      </c>
      <c r="BC268" s="166">
        <f>IFERROR(IF(VALUE($F268)&lt;BD$197,(IF(VALUE($F268)&gt;BC$197-1,SUM($V74,$AI74,$AV74,$AW74:BC74),BC74)),0),0)</f>
        <v>0</v>
      </c>
      <c r="BD268" s="166">
        <f>IFERROR(IF(VALUE($F268)&lt;BE$197,(IF(VALUE($F268)&gt;BD$197-1,SUM($V74,$AI74,$AV74,$AW74:BD74),BD74)),0),0)</f>
        <v>0</v>
      </c>
      <c r="BE268" s="166">
        <f>IFERROR(IF(VALUE($F268)&lt;BF$197,(IF(VALUE($F268)&gt;BE$197-1,SUM($V74,$AI74,$AV74,$AW74:BE74),BE74)),0),0)</f>
        <v>0</v>
      </c>
      <c r="BF268" s="166">
        <f>IFERROR(IF(VALUE($F268)&lt;BG$197,(IF(VALUE($F268)&gt;BF$197-1,SUM($V74,$AI74,$AV74,$AW74:BF74),BF74)),0),0)</f>
        <v>0</v>
      </c>
      <c r="BG268" s="166">
        <f>IFERROR(IF(VALUE($F268)&lt;BH$197,(IF(VALUE($F268)&gt;BG$197-1,SUM($V74,$AI74,$AV74,$AW74:BG74),BG74)),0),0)</f>
        <v>0</v>
      </c>
      <c r="BH268" s="166">
        <f>IFERROR(IF(VALUE($F268)&lt;BI$197,(IF(VALUE($F268)&gt;BH$197-1,SUM($V74,$AI74,$AV74,$AW74:BH74),BH74)),0),0)</f>
        <v>0</v>
      </c>
      <c r="BI268" s="142">
        <f t="shared" si="210"/>
        <v>0</v>
      </c>
      <c r="BV268" s="142"/>
      <c r="CI268" s="142"/>
      <c r="CV268" s="142"/>
      <c r="DI268" s="142"/>
      <c r="DV268" s="142"/>
      <c r="EI268" s="142"/>
    </row>
    <row r="269" spans="1:139" ht="15.75" outlineLevel="1" x14ac:dyDescent="0.25">
      <c r="A269" s="2">
        <f t="shared" ref="A269:E278" si="252">A75</f>
        <v>24</v>
      </c>
      <c r="B269" s="1" t="str">
        <f t="shared" si="252"/>
        <v>PRE-09849</v>
      </c>
      <c r="C269" s="1" t="str">
        <f t="shared" si="252"/>
        <v>SPP FH - McFarland 13104</v>
      </c>
      <c r="D269" s="2" t="str">
        <f t="shared" si="252"/>
        <v>A2805002</v>
      </c>
      <c r="E269" s="141" t="str">
        <f t="shared" si="252"/>
        <v>SPP FH-McFarland 13104 OCRs - 2 TAV</v>
      </c>
      <c r="F269" s="84">
        <v>44576</v>
      </c>
      <c r="G269" s="165"/>
      <c r="H269" s="165"/>
      <c r="I269" s="100"/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f>IF($F269&lt;R$197,(IF($F269&gt;Q$197-1,SUM($J75:Q75),Q75)),0)</f>
        <v>0</v>
      </c>
      <c r="R269" s="166">
        <f>IF($F269&lt;S$197,(IF($F269&gt;R$197-1,SUM($J75:R75),R75)),0)</f>
        <v>0</v>
      </c>
      <c r="S269" s="166">
        <f>IF($F269&lt;T$197,(IF($F269&gt;S$197-1,SUM($J75:S75),S75)),0)</f>
        <v>0</v>
      </c>
      <c r="T269" s="166">
        <f>IF($F269&lt;U$197,(IF($F269&gt;T$197-1,SUM($J75:T75),T75)),0)</f>
        <v>0</v>
      </c>
      <c r="U269" s="166">
        <f>IF($F269&lt;V$197,(IF($F269&gt;U$197-1,SUM($J75:U75),U75)),0)</f>
        <v>0</v>
      </c>
      <c r="V269" s="142">
        <f t="shared" ref="V269" si="253">SUM(J269:U269)</f>
        <v>0</v>
      </c>
      <c r="W269" s="166">
        <f>IF($F269&lt;X$197,(IF($F269&gt;W$197-1,SUM($V75,$W75:W75),W75)),0)</f>
        <v>0</v>
      </c>
      <c r="X269" s="166">
        <f>IF($F269&lt;Y$197,(IF($F269&gt;X$197-1,SUM($V75,$W75:X75),X75)),0)</f>
        <v>0</v>
      </c>
      <c r="Y269" s="166">
        <f>IF($F269&lt;Z$197,(IF($F269&gt;Y$197-1,SUM($V75,$W75:Y75),Y75)),0)</f>
        <v>0</v>
      </c>
      <c r="Z269" s="166">
        <f>IF($F269&lt;AA$197,(IF($F269&gt;Z$197-1,SUM($V75,$W75:Z75),Z75)),0)</f>
        <v>0</v>
      </c>
      <c r="AA269" s="166">
        <f>IF($F269&lt;AB$197,(IF($F269&gt;AA$197-1,SUM($V75,$W75:AA75),AA75)),0)</f>
        <v>0</v>
      </c>
      <c r="AB269" s="166">
        <f>IF($F269&lt;AC$197,(IF($F269&gt;AB$197-1,SUM($V75,$W75:AB75),AB75)),0)</f>
        <v>0</v>
      </c>
      <c r="AC269" s="166">
        <f>IF($F269&lt;AD$197,(IF($F269&gt;AC$197-1,SUM($V75,$W75:AC75),AC75)),0)</f>
        <v>0</v>
      </c>
      <c r="AD269" s="166">
        <f>IF($F269&lt;AE$197,(IF($F269&gt;AD$197-1,SUM($V75,$W75:AD75),AD75)),0)</f>
        <v>0</v>
      </c>
      <c r="AE269" s="166">
        <f>IF($F269&lt;AF$197,(IF($F269&gt;AE$197-1,SUM($V75,$W75:AE75),AE75)),0)</f>
        <v>0</v>
      </c>
      <c r="AF269" s="166">
        <f>IF($F269&lt;AG$197,(IF($F269&gt;AF$197-1,SUM($V75,$W75:AF75),AF75)),0)</f>
        <v>0</v>
      </c>
      <c r="AG269" s="166">
        <f>IF($F269&lt;AH$197,(IF($F269&gt;AG$197-1,SUM($V75,$W75:AG75),AG75)),0)</f>
        <v>0</v>
      </c>
      <c r="AH269" s="166">
        <f>IF($F269&lt;AI$197,(IF($F269&gt;AH$197-1,SUM($V75,$W75:AH75),AH75)),0)</f>
        <v>0</v>
      </c>
      <c r="AI269" s="142">
        <f t="shared" ref="AI269" si="254">SUM(W269:AH269)</f>
        <v>0</v>
      </c>
      <c r="AJ269" s="166">
        <f>IFERROR(IF(VALUE($F269)&lt;AK$197,(IF(VALUE($F269)&gt;AJ$197-1,SUM($V75,$AI75,$AJ75:AJ75),AJ75)),0),0)</f>
        <v>2734.9700000000003</v>
      </c>
      <c r="AK269" s="166">
        <f>IFERROR(IF(VALUE($F269)&lt;AL$197,(IF(VALUE($F269)&gt;AK$197-1,SUM($V75,$AI75,$AJ75:AK75),AK75)),0),0)</f>
        <v>0</v>
      </c>
      <c r="AL269" s="166">
        <f>IFERROR(IF(VALUE($F269)&lt;AM$197,(IF(VALUE($F269)&gt;AL$197-1,SUM($V75,$AI75,$AJ75:AL75),AL75)),0),0)</f>
        <v>0</v>
      </c>
      <c r="AM269" s="166">
        <f>IFERROR(IF(VALUE($F269)&lt;AN$197,(IF(VALUE($F269)&gt;AM$197-1,SUM($V75,$AI75,$AJ75:AM75),AM75)),0),0)</f>
        <v>0</v>
      </c>
      <c r="AN269" s="166">
        <f>IFERROR(IF(VALUE($F269)&lt;AO$197,(IF(VALUE($F269)&gt;AN$197-1,SUM($V75,$AI75,$AJ75:AN75),AN75)),0),0)</f>
        <v>0</v>
      </c>
      <c r="AO269" s="166">
        <f>IFERROR(IF(VALUE($F269)&lt;AP$197,(IF(VALUE($F269)&gt;AO$197-1,SUM($V75,$AI75,$AJ75:AO75),AO75)),0),0)</f>
        <v>0</v>
      </c>
      <c r="AP269" s="166">
        <f>IFERROR(IF(VALUE($F269)&lt;AQ$197,(IF(VALUE($F269)&gt;AP$197-1,SUM($V75,$AI75,$AJ75:AP75),AP75)),0),0)</f>
        <v>0</v>
      </c>
      <c r="AQ269" s="166">
        <f>IFERROR(IF(VALUE($F269)&lt;AR$197,(IF(VALUE($F269)&gt;AQ$197-1,SUM($V75,$AI75,$AJ75:AQ75),AQ75)),0),0)</f>
        <v>0</v>
      </c>
      <c r="AR269" s="166">
        <f>IFERROR(IF(VALUE($F269)&lt;AS$197,(IF(VALUE($F269)&gt;AR$197-1,SUM($V75,$AI75,$AJ75:AR75),AR75)),0),0)</f>
        <v>0</v>
      </c>
      <c r="AS269" s="166">
        <f>IFERROR(IF(VALUE($F269)&lt;AT$197,(IF(VALUE($F269)&gt;AS$197-1,SUM($V75,$AI75,$AJ75:AS75),AS75)),0),0)</f>
        <v>0</v>
      </c>
      <c r="AT269" s="166">
        <f>IFERROR(IF(VALUE($F269)&lt;AU$197,(IF(VALUE($F269)&gt;AT$197-1,SUM($V75,$AI75,$AJ75:AT75),AT75)),0),0)</f>
        <v>0</v>
      </c>
      <c r="AU269" s="166">
        <f>IFERROR(IF(VALUE($F269)&lt;AV$197,(IF(VALUE($F269)&gt;AU$197-1,SUM($V75,$AI75,$AJ75:AU75),AU75)),0),0)</f>
        <v>0</v>
      </c>
      <c r="AV269" s="142">
        <f t="shared" ref="AV269" si="255">SUM(AJ269:AU269)</f>
        <v>2734.9700000000003</v>
      </c>
      <c r="AW269" s="166">
        <f>IFERROR(IF(VALUE($F269)&lt;AX$197,(IF(VALUE($F269)&gt;AW$197-1,SUM($V75,$AI75,$AV75,$AW75:AW75),AW75)),0),0)</f>
        <v>0</v>
      </c>
      <c r="AX269" s="166">
        <f>IFERROR(IF(VALUE($F269)&lt;AY$197,(IF(VALUE($F269)&gt;AX$197-1,SUM($V75,$AI75,$AV75,$AW75:AX75),AX75)),0),0)</f>
        <v>0</v>
      </c>
      <c r="AY269" s="166">
        <f>IFERROR(IF(VALUE($F269)&lt;AZ$197,(IF(VALUE($F269)&gt;AY$197-1,SUM($V75,$AI75,$AV75,$AW75:AY75),AY75)),0),0)</f>
        <v>0</v>
      </c>
      <c r="AZ269" s="166">
        <f>IFERROR(IF(VALUE($F269)&lt;BA$197,(IF(VALUE($F269)&gt;AZ$197-1,SUM($V75,$AI75,$AV75,$AW75:AZ75),AZ75)),0),0)</f>
        <v>0</v>
      </c>
      <c r="BA269" s="166">
        <f>IFERROR(IF(VALUE($F269)&lt;BB$197,(IF(VALUE($F269)&gt;BA$197-1,SUM($V75,$AI75,$AV75,$AW75:BA75),BA75)),0),0)</f>
        <v>0</v>
      </c>
      <c r="BB269" s="166">
        <f>IFERROR(IF(VALUE($F269)&lt;BC$197,(IF(VALUE($F269)&gt;BB$197-1,SUM($V75,$AI75,$AV75,$AW75:BB75),BB75)),0),0)</f>
        <v>0</v>
      </c>
      <c r="BC269" s="166">
        <f>IFERROR(IF(VALUE($F269)&lt;BD$197,(IF(VALUE($F269)&gt;BC$197-1,SUM($V75,$AI75,$AV75,$AW75:BC75),BC75)),0),0)</f>
        <v>0</v>
      </c>
      <c r="BD269" s="166">
        <f>IFERROR(IF(VALUE($F269)&lt;BE$197,(IF(VALUE($F269)&gt;BD$197-1,SUM($V75,$AI75,$AV75,$AW75:BD75),BD75)),0),0)</f>
        <v>0</v>
      </c>
      <c r="BE269" s="166">
        <f>IFERROR(IF(VALUE($F269)&lt;BF$197,(IF(VALUE($F269)&gt;BE$197-1,SUM($V75,$AI75,$AV75,$AW75:BE75),BE75)),0),0)</f>
        <v>0</v>
      </c>
      <c r="BF269" s="166">
        <f>IFERROR(IF(VALUE($F269)&lt;BG$197,(IF(VALUE($F269)&gt;BF$197-1,SUM($V75,$AI75,$AV75,$AW75:BF75),BF75)),0),0)</f>
        <v>0</v>
      </c>
      <c r="BG269" s="166">
        <f>IFERROR(IF(VALUE($F269)&lt;BH$197,(IF(VALUE($F269)&gt;BG$197-1,SUM($V75,$AI75,$AV75,$AW75:BG75),BG75)),0),0)</f>
        <v>0</v>
      </c>
      <c r="BH269" s="166">
        <f>IFERROR(IF(VALUE($F269)&lt;BI$197,(IF(VALUE($F269)&gt;BH$197-1,SUM($V75,$AI75,$AV75,$AW75:BH75),BH75)),0),0)</f>
        <v>0</v>
      </c>
      <c r="BI269" s="142">
        <f t="shared" si="210"/>
        <v>0</v>
      </c>
      <c r="BV269" s="142"/>
      <c r="CI269" s="142"/>
      <c r="CV269" s="142"/>
      <c r="DI269" s="142"/>
      <c r="DV269" s="142"/>
      <c r="EI269" s="142"/>
    </row>
    <row r="270" spans="1:139" ht="15.75" outlineLevel="1" x14ac:dyDescent="0.25">
      <c r="A270" s="2">
        <f t="shared" si="252"/>
        <v>25</v>
      </c>
      <c r="B270" s="1" t="str">
        <f t="shared" si="252"/>
        <v>PRE-09850</v>
      </c>
      <c r="C270" s="1" t="str">
        <f t="shared" si="252"/>
        <v>SPP FH - Manhattan 13111</v>
      </c>
      <c r="D270" s="2" t="str">
        <f t="shared" si="252"/>
        <v>PRE-09850.1</v>
      </c>
      <c r="E270" s="141" t="str">
        <f t="shared" si="252"/>
        <v>SPP FH - Manhattan 13111</v>
      </c>
      <c r="F270" s="84" t="s">
        <v>559</v>
      </c>
      <c r="G270" s="165"/>
      <c r="H270" s="165"/>
      <c r="I270" s="100"/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f>IF($F270&lt;R$197,(IF($F270&gt;Q$197-1,SUM($J76:Q76),Q76)),0)</f>
        <v>0</v>
      </c>
      <c r="R270" s="166">
        <f>IF($F270&lt;S$197,(IF($F270&gt;R$197-1,SUM($J76:R76),R76)),0)</f>
        <v>0</v>
      </c>
      <c r="S270" s="166">
        <f>IF($F270&lt;T$197,(IF($F270&gt;S$197-1,SUM($J76:S76),S76)),0)</f>
        <v>0</v>
      </c>
      <c r="T270" s="166">
        <f>IF($F270&lt;U$197,(IF($F270&gt;T$197-1,SUM($J76:T76),T76)),0)</f>
        <v>0</v>
      </c>
      <c r="U270" s="166">
        <f>IF($F270&lt;V$197,(IF($F270&gt;U$197-1,SUM($J76:U76),U76)),0)</f>
        <v>0</v>
      </c>
      <c r="V270" s="142">
        <f t="shared" si="145"/>
        <v>0</v>
      </c>
      <c r="W270" s="166">
        <f>IF($F270&lt;X$197,(IF($F270&gt;W$197-1,SUM($V76,$W76:W76),W76)),0)</f>
        <v>0</v>
      </c>
      <c r="X270" s="166">
        <f>IF($F270&lt;Y$197,(IF($F270&gt;X$197-1,SUM($V76,$W76:X76),X76)),0)</f>
        <v>0</v>
      </c>
      <c r="Y270" s="166">
        <f>IF($F270&lt;Z$197,(IF($F270&gt;Y$197-1,SUM($V76,$W76:Y76),Y76)),0)</f>
        <v>0</v>
      </c>
      <c r="Z270" s="166">
        <f>IF($F270&lt;AA$197,(IF($F270&gt;Z$197-1,SUM($V76,$W76:Z76),Z76)),0)</f>
        <v>0</v>
      </c>
      <c r="AA270" s="166">
        <f>IF($F270&lt;AB$197,(IF($F270&gt;AA$197-1,SUM($V76,$W76:AA76),AA76)),0)</f>
        <v>0</v>
      </c>
      <c r="AB270" s="166">
        <f>IF($F270&lt;AC$197,(IF($F270&gt;AB$197-1,SUM($V76,$W76:AB76),AB76)),0)</f>
        <v>0</v>
      </c>
      <c r="AC270" s="166">
        <f>IF($F270&lt;AD$197,(IF($F270&gt;AC$197-1,SUM($V76,$W76:AC76),AC76)),0)</f>
        <v>0</v>
      </c>
      <c r="AD270" s="166">
        <f>IF($F270&lt;AE$197,(IF($F270&gt;AD$197-1,SUM($V76,$W76:AD76),AD76)),0)</f>
        <v>0</v>
      </c>
      <c r="AE270" s="166">
        <f>IF($F270&lt;AF$197,(IF($F270&gt;AE$197-1,SUM($V76,$W76:AE76),AE76)),0)</f>
        <v>0</v>
      </c>
      <c r="AF270" s="166">
        <f>IF($F270&lt;AG$197,(IF($F270&gt;AF$197-1,SUM($V76,$W76:AF76),AF76)),0)</f>
        <v>0</v>
      </c>
      <c r="AG270" s="166">
        <f>IF($F270&lt;AH$197,(IF($F270&gt;AG$197-1,SUM($V76,$W76:AG76),AG76)),0)</f>
        <v>0</v>
      </c>
      <c r="AH270" s="166">
        <f>IF($F270&lt;AI$197,(IF($F270&gt;AH$197-1,SUM($V76,$W76:AH76),AH76)),0)</f>
        <v>0</v>
      </c>
      <c r="AI270" s="142">
        <f t="shared" si="123"/>
        <v>0</v>
      </c>
      <c r="AJ270" s="166">
        <f>IFERROR(IF(VALUE($F270)&lt;AK$197,(IF(VALUE($F270)&gt;AJ$197-1,SUM($V76,$AI76,$AJ76:AJ76),AJ76)),0),0)</f>
        <v>0</v>
      </c>
      <c r="AK270" s="166">
        <f>IFERROR(IF(VALUE($F270)&lt;AL$197,(IF(VALUE($F270)&gt;AK$197-1,SUM($V76,$AI76,$AJ76:AK76),AK76)),0),0)</f>
        <v>0</v>
      </c>
      <c r="AL270" s="166">
        <f>IFERROR(IF(VALUE($F270)&lt;AM$197,(IF(VALUE($F270)&gt;AL$197-1,SUM($V76,$AI76,$AJ76:AL76),AL76)),0),0)</f>
        <v>397568.81999999995</v>
      </c>
      <c r="AM270" s="166">
        <f>IFERROR(IF(VALUE($F270)&lt;AN$197,(IF(VALUE($F270)&gt;AM$197-1,SUM($V76,$AI76,$AJ76:AM76),AM76)),0),0)</f>
        <v>0</v>
      </c>
      <c r="AN270" s="166">
        <f>IFERROR(IF(VALUE($F270)&lt;AO$197,(IF(VALUE($F270)&gt;AN$197-1,SUM($V76,$AI76,$AJ76:AN76),AN76)),0),0)</f>
        <v>0</v>
      </c>
      <c r="AO270" s="166">
        <f>IFERROR(IF(VALUE($F270)&lt;AP$197,(IF(VALUE($F270)&gt;AO$197-1,SUM($V76,$AI76,$AJ76:AO76),AO76)),0),0)</f>
        <v>0</v>
      </c>
      <c r="AP270" s="166">
        <f>IFERROR(IF(VALUE($F270)&lt;AQ$197,(IF(VALUE($F270)&gt;AP$197-1,SUM($V76,$AI76,$AJ76:AP76),AP76)),0),0)</f>
        <v>0</v>
      </c>
      <c r="AQ270" s="166">
        <f>IFERROR(IF(VALUE($F270)&lt;AR$197,(IF(VALUE($F270)&gt;AQ$197-1,SUM($V76,$AI76,$AJ76:AQ76),AQ76)),0),0)</f>
        <v>0</v>
      </c>
      <c r="AR270" s="166">
        <f>IFERROR(IF(VALUE($F270)&lt;AS$197,(IF(VALUE($F270)&gt;AR$197-1,SUM($V76,$AI76,$AJ76:AR76),AR76)),0),0)</f>
        <v>0</v>
      </c>
      <c r="AS270" s="166">
        <f>IFERROR(IF(VALUE($F270)&lt;AT$197,(IF(VALUE($F270)&gt;AS$197-1,SUM($V76,$AI76,$AJ76:AS76),AS76)),0),0)</f>
        <v>0</v>
      </c>
      <c r="AT270" s="166">
        <f>IFERROR(IF(VALUE($F270)&lt;AU$197,(IF(VALUE($F270)&gt;AT$197-1,SUM($V76,$AI76,$AJ76:AT76),AT76)),0),0)</f>
        <v>0</v>
      </c>
      <c r="AU270" s="166">
        <f>IFERROR(IF(VALUE($F270)&lt;AV$197,(IF(VALUE($F270)&gt;AU$197-1,SUM($V76,$AI76,$AJ76:AU76),AU76)),0),0)</f>
        <v>0</v>
      </c>
      <c r="AV270" s="142">
        <f t="shared" si="124"/>
        <v>397568.81999999995</v>
      </c>
      <c r="AW270" s="166">
        <f>IFERROR(IF(VALUE($F270)&lt;AX$197,(IF(VALUE($F270)&gt;AW$197-1,SUM($V76,$AI76,$AV76,$AW76:AW76),AW76)),0),0)</f>
        <v>0</v>
      </c>
      <c r="AX270" s="166">
        <f>IFERROR(IF(VALUE($F270)&lt;AY$197,(IF(VALUE($F270)&gt;AX$197-1,SUM($V76,$AI76,$AV76,$AW76:AX76),AX76)),0),0)</f>
        <v>0</v>
      </c>
      <c r="AY270" s="166">
        <f>IFERROR(IF(VALUE($F270)&lt;AZ$197,(IF(VALUE($F270)&gt;AY$197-1,SUM($V76,$AI76,$AV76,$AW76:AY76),AY76)),0),0)</f>
        <v>0</v>
      </c>
      <c r="AZ270" s="166">
        <f>IFERROR(IF(VALUE($F270)&lt;BA$197,(IF(VALUE($F270)&gt;AZ$197-1,SUM($V76,$AI76,$AV76,$AW76:AZ76),AZ76)),0),0)</f>
        <v>0</v>
      </c>
      <c r="BA270" s="166">
        <f>IFERROR(IF(VALUE($F270)&lt;BB$197,(IF(VALUE($F270)&gt;BA$197-1,SUM($V76,$AI76,$AV76,$AW76:BA76),BA76)),0),0)</f>
        <v>0</v>
      </c>
      <c r="BB270" s="166">
        <f>IFERROR(IF(VALUE($F270)&lt;BC$197,(IF(VALUE($F270)&gt;BB$197-1,SUM($V76,$AI76,$AV76,$AW76:BB76),BB76)),0),0)</f>
        <v>0</v>
      </c>
      <c r="BC270" s="166">
        <f>IFERROR(IF(VALUE($F270)&lt;BD$197,(IF(VALUE($F270)&gt;BC$197-1,SUM($V76,$AI76,$AV76,$AW76:BC76),BC76)),0),0)</f>
        <v>0</v>
      </c>
      <c r="BD270" s="166">
        <f>IFERROR(IF(VALUE($F270)&lt;BE$197,(IF(VALUE($F270)&gt;BD$197-1,SUM($V76,$AI76,$AV76,$AW76:BD76),BD76)),0),0)</f>
        <v>0</v>
      </c>
      <c r="BE270" s="166">
        <f>IFERROR(IF(VALUE($F270)&lt;BF$197,(IF(VALUE($F270)&gt;BE$197-1,SUM($V76,$AI76,$AV76,$AW76:BE76),BE76)),0),0)</f>
        <v>0</v>
      </c>
      <c r="BF270" s="166">
        <f>IFERROR(IF(VALUE($F270)&lt;BG$197,(IF(VALUE($F270)&gt;BF$197-1,SUM($V76,$AI76,$AV76,$AW76:BF76),BF76)),0),0)</f>
        <v>0</v>
      </c>
      <c r="BG270" s="166">
        <f>IFERROR(IF(VALUE($F270)&lt;BH$197,(IF(VALUE($F270)&gt;BG$197-1,SUM($V76,$AI76,$AV76,$AW76:BG76),BG76)),0),0)</f>
        <v>0</v>
      </c>
      <c r="BH270" s="166">
        <f>IFERROR(IF(VALUE($F270)&lt;BI$197,(IF(VALUE($F270)&gt;BH$197-1,SUM($V76,$AI76,$AV76,$AW76:BH76),BH76)),0),0)</f>
        <v>0</v>
      </c>
      <c r="BI270" s="142">
        <f t="shared" si="210"/>
        <v>0</v>
      </c>
      <c r="BV270" s="142"/>
      <c r="CI270" s="142"/>
      <c r="CV270" s="142"/>
      <c r="DI270" s="142"/>
      <c r="DV270" s="142"/>
      <c r="EI270" s="142"/>
    </row>
    <row r="271" spans="1:139" ht="15.75" outlineLevel="1" x14ac:dyDescent="0.25">
      <c r="A271" s="2">
        <f t="shared" si="252"/>
        <v>25</v>
      </c>
      <c r="B271" s="1" t="str">
        <f t="shared" si="252"/>
        <v>PRE-09850</v>
      </c>
      <c r="C271" s="1" t="str">
        <f t="shared" si="252"/>
        <v>SPP FH - Manhattan 13111</v>
      </c>
      <c r="D271" s="2" t="str">
        <f t="shared" si="252"/>
        <v>A2805003</v>
      </c>
      <c r="E271" s="141" t="str">
        <f t="shared" si="252"/>
        <v>SPP FH-Manhattan 13111 OCRs - 3 TAV</v>
      </c>
      <c r="F271" s="84">
        <v>44607</v>
      </c>
      <c r="G271" s="165"/>
      <c r="H271" s="165"/>
      <c r="I271" s="100"/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f>IF($F271&lt;R$197,(IF($F271&gt;Q$197-1,SUM($J77:Q77),Q77)),0)</f>
        <v>0</v>
      </c>
      <c r="R271" s="166">
        <f>IF($F271&lt;S$197,(IF($F271&gt;R$197-1,SUM($J77:R77),R77)),0)</f>
        <v>0</v>
      </c>
      <c r="S271" s="166">
        <f>IF($F271&lt;T$197,(IF($F271&gt;S$197-1,SUM($J77:S77),S77)),0)</f>
        <v>0</v>
      </c>
      <c r="T271" s="166">
        <f>IF($F271&lt;U$197,(IF($F271&gt;T$197-1,SUM($J77:T77),T77)),0)</f>
        <v>0</v>
      </c>
      <c r="U271" s="166">
        <f>IF($F271&lt;V$197,(IF($F271&gt;U$197-1,SUM($J77:U77),U77)),0)</f>
        <v>0</v>
      </c>
      <c r="V271" s="142">
        <f t="shared" ref="V271" si="256">SUM(J271:U271)</f>
        <v>0</v>
      </c>
      <c r="W271" s="166">
        <f>IF($F271&lt;X$197,(IF($F271&gt;W$197-1,SUM($V77,$W77:W77),W77)),0)</f>
        <v>0</v>
      </c>
      <c r="X271" s="166">
        <f>IF($F271&lt;Y$197,(IF($F271&gt;X$197-1,SUM($V77,$W77:X77),X77)),0)</f>
        <v>0</v>
      </c>
      <c r="Y271" s="166">
        <f>IF($F271&lt;Z$197,(IF($F271&gt;Y$197-1,SUM($V77,$W77:Y77),Y77)),0)</f>
        <v>0</v>
      </c>
      <c r="Z271" s="166">
        <f>IF($F271&lt;AA$197,(IF($F271&gt;Z$197-1,SUM($V77,$W77:Z77),Z77)),0)</f>
        <v>0</v>
      </c>
      <c r="AA271" s="166">
        <f>IF($F271&lt;AB$197,(IF($F271&gt;AA$197-1,SUM($V77,$W77:AA77),AA77)),0)</f>
        <v>0</v>
      </c>
      <c r="AB271" s="166">
        <f>IF($F271&lt;AC$197,(IF($F271&gt;AB$197-1,SUM($V77,$W77:AB77),AB77)),0)</f>
        <v>0</v>
      </c>
      <c r="AC271" s="166">
        <f>IF($F271&lt;AD$197,(IF($F271&gt;AC$197-1,SUM($V77,$W77:AC77),AC77)),0)</f>
        <v>0</v>
      </c>
      <c r="AD271" s="166">
        <f>IF($F271&lt;AE$197,(IF($F271&gt;AD$197-1,SUM($V77,$W77:AD77),AD77)),0)</f>
        <v>0</v>
      </c>
      <c r="AE271" s="166">
        <f>IF($F271&lt;AF$197,(IF($F271&gt;AE$197-1,SUM($V77,$W77:AE77),AE77)),0)</f>
        <v>0</v>
      </c>
      <c r="AF271" s="166">
        <f>IF($F271&lt;AG$197,(IF($F271&gt;AF$197-1,SUM($V77,$W77:AF77),AF77)),0)</f>
        <v>0</v>
      </c>
      <c r="AG271" s="166">
        <f>IF($F271&lt;AH$197,(IF($F271&gt;AG$197-1,SUM($V77,$W77:AG77),AG77)),0)</f>
        <v>0</v>
      </c>
      <c r="AH271" s="166">
        <f>IF($F271&lt;AI$197,(IF($F271&gt;AH$197-1,SUM($V77,$W77:AH77),AH77)),0)</f>
        <v>0</v>
      </c>
      <c r="AI271" s="142">
        <f t="shared" ref="AI271" si="257">SUM(W271:AH271)</f>
        <v>0</v>
      </c>
      <c r="AJ271" s="166">
        <f>IFERROR(IF(VALUE($F271)&lt;AK$197,(IF(VALUE($F271)&gt;AJ$197-1,SUM($V77,$AI77,$AJ77:AJ77),AJ77)),0),0)</f>
        <v>0</v>
      </c>
      <c r="AK271" s="166">
        <f>IFERROR(IF(VALUE($F271)&lt;AL$197,(IF(VALUE($F271)&gt;AK$197-1,SUM($V77,$AI77,$AJ77:AK77),AK77)),0),0)</f>
        <v>5015.8600000000006</v>
      </c>
      <c r="AL271" s="166">
        <f>IFERROR(IF(VALUE($F271)&lt;AM$197,(IF(VALUE($F271)&gt;AL$197-1,SUM($V77,$AI77,$AJ77:AL77),AL77)),0),0)</f>
        <v>0</v>
      </c>
      <c r="AM271" s="166">
        <f>IFERROR(IF(VALUE($F271)&lt;AN$197,(IF(VALUE($F271)&gt;AM$197-1,SUM($V77,$AI77,$AJ77:AM77),AM77)),0),0)</f>
        <v>0</v>
      </c>
      <c r="AN271" s="166">
        <f>IFERROR(IF(VALUE($F271)&lt;AO$197,(IF(VALUE($F271)&gt;AN$197-1,SUM($V77,$AI77,$AJ77:AN77),AN77)),0),0)</f>
        <v>0</v>
      </c>
      <c r="AO271" s="166">
        <f>IFERROR(IF(VALUE($F271)&lt;AP$197,(IF(VALUE($F271)&gt;AO$197-1,SUM($V77,$AI77,$AJ77:AO77),AO77)),0),0)</f>
        <v>0</v>
      </c>
      <c r="AP271" s="166">
        <f>IFERROR(IF(VALUE($F271)&lt;AQ$197,(IF(VALUE($F271)&gt;AP$197-1,SUM($V77,$AI77,$AJ77:AP77),AP77)),0),0)</f>
        <v>0</v>
      </c>
      <c r="AQ271" s="166">
        <f>IFERROR(IF(VALUE($F271)&lt;AR$197,(IF(VALUE($F271)&gt;AQ$197-1,SUM($V77,$AI77,$AJ77:AQ77),AQ77)),0),0)</f>
        <v>0</v>
      </c>
      <c r="AR271" s="166">
        <f>IFERROR(IF(VALUE($F271)&lt;AS$197,(IF(VALUE($F271)&gt;AR$197-1,SUM($V77,$AI77,$AJ77:AR77),AR77)),0),0)</f>
        <v>0</v>
      </c>
      <c r="AS271" s="166">
        <f>IFERROR(IF(VALUE($F271)&lt;AT$197,(IF(VALUE($F271)&gt;AS$197-1,SUM($V77,$AI77,$AJ77:AS77),AS77)),0),0)</f>
        <v>0</v>
      </c>
      <c r="AT271" s="166">
        <f>IFERROR(IF(VALUE($F271)&lt;AU$197,(IF(VALUE($F271)&gt;AT$197-1,SUM($V77,$AI77,$AJ77:AT77),AT77)),0),0)</f>
        <v>0</v>
      </c>
      <c r="AU271" s="166">
        <f>IFERROR(IF(VALUE($F271)&lt;AV$197,(IF(VALUE($F271)&gt;AU$197-1,SUM($V77,$AI77,$AJ77:AU77),AU77)),0),0)</f>
        <v>0</v>
      </c>
      <c r="AV271" s="142">
        <f t="shared" ref="AV271" si="258">SUM(AJ271:AU271)</f>
        <v>5015.8600000000006</v>
      </c>
      <c r="AW271" s="166">
        <f>IFERROR(IF(VALUE($F271)&lt;AX$197,(IF(VALUE($F271)&gt;AW$197-1,SUM($V77,$AI77,$AV77,$AW77:AW77),AW77)),0),0)</f>
        <v>0</v>
      </c>
      <c r="AX271" s="166">
        <f>IFERROR(IF(VALUE($F271)&lt;AY$197,(IF(VALUE($F271)&gt;AX$197-1,SUM($V77,$AI77,$AV77,$AW77:AX77),AX77)),0),0)</f>
        <v>0</v>
      </c>
      <c r="AY271" s="166">
        <f>IFERROR(IF(VALUE($F271)&lt;AZ$197,(IF(VALUE($F271)&gt;AY$197-1,SUM($V77,$AI77,$AV77,$AW77:AY77),AY77)),0),0)</f>
        <v>0</v>
      </c>
      <c r="AZ271" s="166">
        <f>IFERROR(IF(VALUE($F271)&lt;BA$197,(IF(VALUE($F271)&gt;AZ$197-1,SUM($V77,$AI77,$AV77,$AW77:AZ77),AZ77)),0),0)</f>
        <v>0</v>
      </c>
      <c r="BA271" s="166">
        <f>IFERROR(IF(VALUE($F271)&lt;BB$197,(IF(VALUE($F271)&gt;BA$197-1,SUM($V77,$AI77,$AV77,$AW77:BA77),BA77)),0),0)</f>
        <v>0</v>
      </c>
      <c r="BB271" s="166">
        <f>IFERROR(IF(VALUE($F271)&lt;BC$197,(IF(VALUE($F271)&gt;BB$197-1,SUM($V77,$AI77,$AV77,$AW77:BB77),BB77)),0),0)</f>
        <v>0</v>
      </c>
      <c r="BC271" s="166">
        <f>IFERROR(IF(VALUE($F271)&lt;BD$197,(IF(VALUE($F271)&gt;BC$197-1,SUM($V77,$AI77,$AV77,$AW77:BC77),BC77)),0),0)</f>
        <v>0</v>
      </c>
      <c r="BD271" s="166">
        <f>IFERROR(IF(VALUE($F271)&lt;BE$197,(IF(VALUE($F271)&gt;BD$197-1,SUM($V77,$AI77,$AV77,$AW77:BD77),BD77)),0),0)</f>
        <v>0</v>
      </c>
      <c r="BE271" s="166">
        <f>IFERROR(IF(VALUE($F271)&lt;BF$197,(IF(VALUE($F271)&gt;BE$197-1,SUM($V77,$AI77,$AV77,$AW77:BE77),BE77)),0),0)</f>
        <v>0</v>
      </c>
      <c r="BF271" s="166">
        <f>IFERROR(IF(VALUE($F271)&lt;BG$197,(IF(VALUE($F271)&gt;BF$197-1,SUM($V77,$AI77,$AV77,$AW77:BF77),BF77)),0),0)</f>
        <v>0</v>
      </c>
      <c r="BG271" s="166">
        <f>IFERROR(IF(VALUE($F271)&lt;BH$197,(IF(VALUE($F271)&gt;BG$197-1,SUM($V77,$AI77,$AV77,$AW77:BG77),BG77)),0),0)</f>
        <v>0</v>
      </c>
      <c r="BH271" s="166">
        <f>IFERROR(IF(VALUE($F271)&lt;BI$197,(IF(VALUE($F271)&gt;BH$197-1,SUM($V77,$AI77,$AV77,$AW77:BH77),BH77)),0),0)</f>
        <v>0</v>
      </c>
      <c r="BI271" s="142">
        <f t="shared" si="210"/>
        <v>0</v>
      </c>
      <c r="BV271" s="142"/>
      <c r="CI271" s="142"/>
      <c r="CV271" s="142"/>
      <c r="DI271" s="142"/>
      <c r="DV271" s="142"/>
      <c r="EI271" s="142"/>
    </row>
    <row r="272" spans="1:139" ht="15.75" outlineLevel="1" x14ac:dyDescent="0.25">
      <c r="A272" s="2">
        <f t="shared" si="252"/>
        <v>26</v>
      </c>
      <c r="B272" s="1" t="str">
        <f t="shared" si="252"/>
        <v>PRE-09851</v>
      </c>
      <c r="C272" s="1" t="str">
        <f t="shared" si="252"/>
        <v>SPP FH - East Winter Haven 13309</v>
      </c>
      <c r="D272" s="2" t="str">
        <f t="shared" si="252"/>
        <v>PRE-09851.1</v>
      </c>
      <c r="E272" s="141" t="str">
        <f t="shared" si="252"/>
        <v>SPP FH - East Winter Haven 13309</v>
      </c>
      <c r="F272" s="84" t="s">
        <v>560</v>
      </c>
      <c r="G272" s="165"/>
      <c r="H272" s="165"/>
      <c r="I272" s="100"/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f>IF($F272&lt;R$197,(IF($F272&gt;Q$197-1,SUM($J78:Q78),Q78)),0)</f>
        <v>0</v>
      </c>
      <c r="R272" s="166">
        <f>IF($F272&lt;S$197,(IF($F272&gt;R$197-1,SUM($J78:R78),R78)),0)</f>
        <v>0</v>
      </c>
      <c r="S272" s="166">
        <f>IF($F272&lt;T$197,(IF($F272&gt;S$197-1,SUM($J78:S78),S78)),0)</f>
        <v>0</v>
      </c>
      <c r="T272" s="166">
        <f>IF($F272&lt;U$197,(IF($F272&gt;T$197-1,SUM($J78:T78),T78)),0)</f>
        <v>0</v>
      </c>
      <c r="U272" s="166">
        <f>IF($F272&lt;V$197,(IF($F272&gt;U$197-1,SUM($J78:U78),U78)),0)</f>
        <v>0</v>
      </c>
      <c r="V272" s="142">
        <f t="shared" si="145"/>
        <v>0</v>
      </c>
      <c r="W272" s="166">
        <f>IF($F272&lt;X$197,(IF($F272&gt;W$197-1,SUM($V78,$W78:W78),W78)),0)</f>
        <v>0</v>
      </c>
      <c r="X272" s="166">
        <f>IF($F272&lt;Y$197,(IF($F272&gt;X$197-1,SUM($V78,$W78:X78),X78)),0)</f>
        <v>0</v>
      </c>
      <c r="Y272" s="166">
        <f>IF($F272&lt;Z$197,(IF($F272&gt;Y$197-1,SUM($V78,$W78:Y78),Y78)),0)</f>
        <v>0</v>
      </c>
      <c r="Z272" s="166">
        <f>IF($F272&lt;AA$197,(IF($F272&gt;Z$197-1,SUM($V78,$W78:Z78),Z78)),0)</f>
        <v>0</v>
      </c>
      <c r="AA272" s="166">
        <f>IF($F272&lt;AB$197,(IF($F272&gt;AA$197-1,SUM($V78,$W78:AA78),AA78)),0)</f>
        <v>0</v>
      </c>
      <c r="AB272" s="166">
        <f>IF($F272&lt;AC$197,(IF($F272&gt;AB$197-1,SUM($V78,$W78:AB78),AB78)),0)</f>
        <v>0</v>
      </c>
      <c r="AC272" s="166">
        <f>IF($F272&lt;AD$197,(IF($F272&gt;AC$197-1,SUM($V78,$W78:AC78),AC78)),0)</f>
        <v>0</v>
      </c>
      <c r="AD272" s="166">
        <f>IF($F272&lt;AE$197,(IF($F272&gt;AD$197-1,SUM($V78,$W78:AD78),AD78)),0)</f>
        <v>0</v>
      </c>
      <c r="AE272" s="166">
        <f>IF($F272&lt;AF$197,(IF($F272&gt;AE$197-1,SUM($V78,$W78:AE78),AE78)),0)</f>
        <v>0</v>
      </c>
      <c r="AF272" s="166">
        <f>IF($F272&lt;AG$197,(IF($F272&gt;AF$197-1,SUM($V78,$W78:AF78),AF78)),0)</f>
        <v>0</v>
      </c>
      <c r="AG272" s="166">
        <f>IF($F272&lt;AH$197,(IF($F272&gt;AG$197-1,SUM($V78,$W78:AG78),AG78)),0)</f>
        <v>0</v>
      </c>
      <c r="AH272" s="166">
        <f>IF($F272&lt;AI$197,(IF($F272&gt;AH$197-1,SUM($V78,$W78:AH78),AH78)),0)</f>
        <v>0</v>
      </c>
      <c r="AI272" s="142">
        <f t="shared" si="123"/>
        <v>0</v>
      </c>
      <c r="AJ272" s="166">
        <f>IFERROR(IF(VALUE($F272)&lt;AK$197,(IF(VALUE($F272)&gt;AJ$197-1,SUM($V78,$AI78,$AJ78:AJ78),AJ78)),0),0)</f>
        <v>0</v>
      </c>
      <c r="AK272" s="166">
        <f>IFERROR(IF(VALUE($F272)&lt;AL$197,(IF(VALUE($F272)&gt;AK$197-1,SUM($V78,$AI78,$AJ78:AK78),AK78)),0),0)</f>
        <v>0</v>
      </c>
      <c r="AL272" s="166">
        <f>IFERROR(IF(VALUE($F272)&lt;AM$197,(IF(VALUE($F272)&gt;AL$197-1,SUM($V78,$AI78,$AJ78:AL78),AL78)),0),0)</f>
        <v>0</v>
      </c>
      <c r="AM272" s="166">
        <f>IFERROR(IF(VALUE($F272)&lt;AN$197,(IF(VALUE($F272)&gt;AM$197-1,SUM($V78,$AI78,$AJ78:AM78),AM78)),0),0)</f>
        <v>0</v>
      </c>
      <c r="AN272" s="166">
        <f>IFERROR(IF(VALUE($F272)&lt;AO$197,(IF(VALUE($F272)&gt;AN$197-1,SUM($V78,$AI78,$AJ78:AN78),AN78)),0),0)</f>
        <v>415829.91</v>
      </c>
      <c r="AO272" s="166">
        <f>IFERROR(IF(VALUE($F272)&lt;AP$197,(IF(VALUE($F272)&gt;AO$197-1,SUM($V78,$AI78,$AJ78:AO78),AO78)),0),0)</f>
        <v>0</v>
      </c>
      <c r="AP272" s="166">
        <f>IFERROR(IF(VALUE($F272)&lt;AQ$197,(IF(VALUE($F272)&gt;AP$197-1,SUM($V78,$AI78,$AJ78:AP78),AP78)),0),0)</f>
        <v>0</v>
      </c>
      <c r="AQ272" s="166">
        <f>IFERROR(IF(VALUE($F272)&lt;AR$197,(IF(VALUE($F272)&gt;AQ$197-1,SUM($V78,$AI78,$AJ78:AQ78),AQ78)),0),0)</f>
        <v>0</v>
      </c>
      <c r="AR272" s="166">
        <f>IFERROR(IF(VALUE($F272)&lt;AS$197,(IF(VALUE($F272)&gt;AR$197-1,SUM($V78,$AI78,$AJ78:AR78),AR78)),0),0)</f>
        <v>0</v>
      </c>
      <c r="AS272" s="166">
        <f>IFERROR(IF(VALUE($F272)&lt;AT$197,(IF(VALUE($F272)&gt;AS$197-1,SUM($V78,$AI78,$AJ78:AS78),AS78)),0),0)</f>
        <v>0</v>
      </c>
      <c r="AT272" s="166">
        <f>IFERROR(IF(VALUE($F272)&lt;AU$197,(IF(VALUE($F272)&gt;AT$197-1,SUM($V78,$AI78,$AJ78:AT78),AT78)),0),0)</f>
        <v>0</v>
      </c>
      <c r="AU272" s="166">
        <f>IFERROR(IF(VALUE($F272)&lt;AV$197,(IF(VALUE($F272)&gt;AU$197-1,SUM($V78,$AI78,$AJ78:AU78),AU78)),0),0)</f>
        <v>0</v>
      </c>
      <c r="AV272" s="142">
        <f t="shared" si="124"/>
        <v>415829.91</v>
      </c>
      <c r="AW272" s="166">
        <f>IFERROR(IF(VALUE($F272)&lt;AX$197,(IF(VALUE($F272)&gt;AW$197-1,SUM($V78,$AI78,$AV78,$AW78:AW78),AW78)),0),0)</f>
        <v>0</v>
      </c>
      <c r="AX272" s="166">
        <f>IFERROR(IF(VALUE($F272)&lt;AY$197,(IF(VALUE($F272)&gt;AX$197-1,SUM($V78,$AI78,$AV78,$AW78:AX78),AX78)),0),0)</f>
        <v>0</v>
      </c>
      <c r="AY272" s="166">
        <f>IFERROR(IF(VALUE($F272)&lt;AZ$197,(IF(VALUE($F272)&gt;AY$197-1,SUM($V78,$AI78,$AV78,$AW78:AY78),AY78)),0),0)</f>
        <v>0</v>
      </c>
      <c r="AZ272" s="166">
        <f>IFERROR(IF(VALUE($F272)&lt;BA$197,(IF(VALUE($F272)&gt;AZ$197-1,SUM($V78,$AI78,$AV78,$AW78:AZ78),AZ78)),0),0)</f>
        <v>0</v>
      </c>
      <c r="BA272" s="166">
        <f>IFERROR(IF(VALUE($F272)&lt;BB$197,(IF(VALUE($F272)&gt;BA$197-1,SUM($V78,$AI78,$AV78,$AW78:BA78),BA78)),0),0)</f>
        <v>0</v>
      </c>
      <c r="BB272" s="166">
        <f>IFERROR(IF(VALUE($F272)&lt;BC$197,(IF(VALUE($F272)&gt;BB$197-1,SUM($V78,$AI78,$AV78,$AW78:BB78),BB78)),0),0)</f>
        <v>0</v>
      </c>
      <c r="BC272" s="166">
        <f>IFERROR(IF(VALUE($F272)&lt;BD$197,(IF(VALUE($F272)&gt;BC$197-1,SUM($V78,$AI78,$AV78,$AW78:BC78),BC78)),0),0)</f>
        <v>0</v>
      </c>
      <c r="BD272" s="166">
        <f>IFERROR(IF(VALUE($F272)&lt;BE$197,(IF(VALUE($F272)&gt;BD$197-1,SUM($V78,$AI78,$AV78,$AW78:BD78),BD78)),0),0)</f>
        <v>0</v>
      </c>
      <c r="BE272" s="166">
        <f>IFERROR(IF(VALUE($F272)&lt;BF$197,(IF(VALUE($F272)&gt;BE$197-1,SUM($V78,$AI78,$AV78,$AW78:BE78),BE78)),0),0)</f>
        <v>0</v>
      </c>
      <c r="BF272" s="166">
        <f>IFERROR(IF(VALUE($F272)&lt;BG$197,(IF(VALUE($F272)&gt;BF$197-1,SUM($V78,$AI78,$AV78,$AW78:BF78),BF78)),0),0)</f>
        <v>0</v>
      </c>
      <c r="BG272" s="166">
        <f>IFERROR(IF(VALUE($F272)&lt;BH$197,(IF(VALUE($F272)&gt;BG$197-1,SUM($V78,$AI78,$AV78,$AW78:BG78),BG78)),0),0)</f>
        <v>0</v>
      </c>
      <c r="BH272" s="166">
        <f>IFERROR(IF(VALUE($F272)&lt;BI$197,(IF(VALUE($F272)&gt;BH$197-1,SUM($V78,$AI78,$AV78,$AW78:BH78),BH78)),0),0)</f>
        <v>0</v>
      </c>
      <c r="BI272" s="142">
        <f t="shared" si="210"/>
        <v>0</v>
      </c>
      <c r="BV272" s="142"/>
      <c r="CI272" s="142"/>
      <c r="CV272" s="142"/>
      <c r="DI272" s="142"/>
      <c r="DV272" s="142"/>
      <c r="EI272" s="142"/>
    </row>
    <row r="273" spans="1:139" ht="15.75" outlineLevel="1" x14ac:dyDescent="0.25">
      <c r="A273" s="2">
        <f t="shared" si="252"/>
        <v>26</v>
      </c>
      <c r="B273" s="1" t="str">
        <f t="shared" si="252"/>
        <v>PRE-09851</v>
      </c>
      <c r="C273" s="1" t="str">
        <f t="shared" si="252"/>
        <v>SPP FH - East Winter Haven 13309</v>
      </c>
      <c r="D273" s="2" t="str">
        <f t="shared" si="252"/>
        <v>A2805469</v>
      </c>
      <c r="E273" s="141" t="str">
        <f t="shared" si="252"/>
        <v>SPP FH-E.Wntrhvn 13309 - OCR#138236</v>
      </c>
      <c r="F273" s="84">
        <v>44635</v>
      </c>
      <c r="G273" s="165"/>
      <c r="H273" s="165"/>
      <c r="I273" s="100"/>
      <c r="J273" s="166">
        <v>0</v>
      </c>
      <c r="K273" s="166">
        <v>0</v>
      </c>
      <c r="L273" s="166">
        <v>0</v>
      </c>
      <c r="M273" s="166">
        <v>0</v>
      </c>
      <c r="N273" s="166">
        <v>0</v>
      </c>
      <c r="O273" s="166">
        <v>0</v>
      </c>
      <c r="P273" s="166">
        <v>0</v>
      </c>
      <c r="Q273" s="166">
        <f>IF($F273&lt;R$197,(IF($F273&gt;Q$197-1,SUM($J79:Q79),Q79)),0)</f>
        <v>0</v>
      </c>
      <c r="R273" s="166">
        <f>IF($F273&lt;S$197,(IF($F273&gt;R$197-1,SUM($J79:R79),R79)),0)</f>
        <v>0</v>
      </c>
      <c r="S273" s="166">
        <f>IF($F273&lt;T$197,(IF($F273&gt;S$197-1,SUM($J79:S79),S79)),0)</f>
        <v>0</v>
      </c>
      <c r="T273" s="166">
        <f>IF($F273&lt;U$197,(IF($F273&gt;T$197-1,SUM($J79:T79),T79)),0)</f>
        <v>0</v>
      </c>
      <c r="U273" s="166">
        <f>IF($F273&lt;V$197,(IF($F273&gt;U$197-1,SUM($J79:U79),U79)),0)</f>
        <v>0</v>
      </c>
      <c r="V273" s="142">
        <f t="shared" ref="V273" si="259">SUM(J273:U273)</f>
        <v>0</v>
      </c>
      <c r="W273" s="166">
        <f>IF($F273&lt;X$197,(IF($F273&gt;W$197-1,SUM($V79,$W79:W79),W79)),0)</f>
        <v>0</v>
      </c>
      <c r="X273" s="166">
        <f>IF($F273&lt;Y$197,(IF($F273&gt;X$197-1,SUM($V79,$W79:X79),X79)),0)</f>
        <v>0</v>
      </c>
      <c r="Y273" s="166">
        <f>IF($F273&lt;Z$197,(IF($F273&gt;Y$197-1,SUM($V79,$W79:Y79),Y79)),0)</f>
        <v>0</v>
      </c>
      <c r="Z273" s="166">
        <f>IF($F273&lt;AA$197,(IF($F273&gt;Z$197-1,SUM($V79,$W79:Z79),Z79)),0)</f>
        <v>0</v>
      </c>
      <c r="AA273" s="166">
        <f>IF($F273&lt;AB$197,(IF($F273&gt;AA$197-1,SUM($V79,$W79:AA79),AA79)),0)</f>
        <v>0</v>
      </c>
      <c r="AB273" s="166">
        <f>IF($F273&lt;AC$197,(IF($F273&gt;AB$197-1,SUM($V79,$W79:AB79),AB79)),0)</f>
        <v>0</v>
      </c>
      <c r="AC273" s="166">
        <f>IF($F273&lt;AD$197,(IF($F273&gt;AC$197-1,SUM($V79,$W79:AC79),AC79)),0)</f>
        <v>0</v>
      </c>
      <c r="AD273" s="166">
        <f>IF($F273&lt;AE$197,(IF($F273&gt;AD$197-1,SUM($V79,$W79:AD79),AD79)),0)</f>
        <v>0</v>
      </c>
      <c r="AE273" s="166">
        <f>IF($F273&lt;AF$197,(IF($F273&gt;AE$197-1,SUM($V79,$W79:AE79),AE79)),0)</f>
        <v>0</v>
      </c>
      <c r="AF273" s="166">
        <f>IF($F273&lt;AG$197,(IF($F273&gt;AF$197-1,SUM($V79,$W79:AF79),AF79)),0)</f>
        <v>0</v>
      </c>
      <c r="AG273" s="166">
        <f>IF($F273&lt;AH$197,(IF($F273&gt;AG$197-1,SUM($V79,$W79:AG79),AG79)),0)</f>
        <v>0</v>
      </c>
      <c r="AH273" s="166">
        <f>IF($F273&lt;AI$197,(IF($F273&gt;AH$197-1,SUM($V79,$W79:AH79),AH79)),0)</f>
        <v>0</v>
      </c>
      <c r="AI273" s="142">
        <f t="shared" ref="AI273" si="260">SUM(W273:AH273)</f>
        <v>0</v>
      </c>
      <c r="AJ273" s="166">
        <f>IFERROR(IF(VALUE($F273)&lt;AK$197,(IF(VALUE($F273)&gt;AJ$197-1,SUM($V79,$AI79,$AJ79:AJ79),AJ79)),0),0)</f>
        <v>0</v>
      </c>
      <c r="AK273" s="166">
        <f>IFERROR(IF(VALUE($F273)&lt;AL$197,(IF(VALUE($F273)&gt;AK$197-1,SUM($V79,$AI79,$AJ79:AK79),AK79)),0),0)</f>
        <v>0</v>
      </c>
      <c r="AL273" s="166">
        <f>IFERROR(IF(VALUE($F273)&lt;AM$197,(IF(VALUE($F273)&gt;AL$197-1,SUM($V79,$AI79,$AJ79:AL79),AL79)),0),0)</f>
        <v>3916.41</v>
      </c>
      <c r="AM273" s="166">
        <f>IFERROR(IF(VALUE($F273)&lt;AN$197,(IF(VALUE($F273)&gt;AM$197-1,SUM($V79,$AI79,$AJ79:AM79),AM79)),0),0)</f>
        <v>0</v>
      </c>
      <c r="AN273" s="166">
        <f>IFERROR(IF(VALUE($F273)&lt;AO$197,(IF(VALUE($F273)&gt;AN$197-1,SUM($V79,$AI79,$AJ79:AN79),AN79)),0),0)</f>
        <v>0</v>
      </c>
      <c r="AO273" s="166">
        <f>IFERROR(IF(VALUE($F273)&lt;AP$197,(IF(VALUE($F273)&gt;AO$197-1,SUM($V79,$AI79,$AJ79:AO79),AO79)),0),0)</f>
        <v>0</v>
      </c>
      <c r="AP273" s="166">
        <f>IFERROR(IF(VALUE($F273)&lt;AQ$197,(IF(VALUE($F273)&gt;AP$197-1,SUM($V79,$AI79,$AJ79:AP79),AP79)),0),0)</f>
        <v>0</v>
      </c>
      <c r="AQ273" s="166">
        <f>IFERROR(IF(VALUE($F273)&lt;AR$197,(IF(VALUE($F273)&gt;AQ$197-1,SUM($V79,$AI79,$AJ79:AQ79),AQ79)),0),0)</f>
        <v>0</v>
      </c>
      <c r="AR273" s="166">
        <f>IFERROR(IF(VALUE($F273)&lt;AS$197,(IF(VALUE($F273)&gt;AR$197-1,SUM($V79,$AI79,$AJ79:AR79),AR79)),0),0)</f>
        <v>0</v>
      </c>
      <c r="AS273" s="166">
        <f>IFERROR(IF(VALUE($F273)&lt;AT$197,(IF(VALUE($F273)&gt;AS$197-1,SUM($V79,$AI79,$AJ79:AS79),AS79)),0),0)</f>
        <v>0</v>
      </c>
      <c r="AT273" s="166">
        <f>IFERROR(IF(VALUE($F273)&lt;AU$197,(IF(VALUE($F273)&gt;AT$197-1,SUM($V79,$AI79,$AJ79:AT79),AT79)),0),0)</f>
        <v>0</v>
      </c>
      <c r="AU273" s="166">
        <f>IFERROR(IF(VALUE($F273)&lt;AV$197,(IF(VALUE($F273)&gt;AU$197-1,SUM($V79,$AI79,$AJ79:AU79),AU79)),0),0)</f>
        <v>0</v>
      </c>
      <c r="AV273" s="142">
        <f t="shared" ref="AV273" si="261">SUM(AJ273:AU273)</f>
        <v>3916.41</v>
      </c>
      <c r="AW273" s="166">
        <f>IFERROR(IF(VALUE($F273)&lt;AX$197,(IF(VALUE($F273)&gt;AW$197-1,SUM($V79,$AI79,$AV79,$AW79:AW79),AW79)),0),0)</f>
        <v>0</v>
      </c>
      <c r="AX273" s="166">
        <f>IFERROR(IF(VALUE($F273)&lt;AY$197,(IF(VALUE($F273)&gt;AX$197-1,SUM($V79,$AI79,$AV79,$AW79:AX79),AX79)),0),0)</f>
        <v>0</v>
      </c>
      <c r="AY273" s="166">
        <f>IFERROR(IF(VALUE($F273)&lt;AZ$197,(IF(VALUE($F273)&gt;AY$197-1,SUM($V79,$AI79,$AV79,$AW79:AY79),AY79)),0),0)</f>
        <v>0</v>
      </c>
      <c r="AZ273" s="166">
        <f>IFERROR(IF(VALUE($F273)&lt;BA$197,(IF(VALUE($F273)&gt;AZ$197-1,SUM($V79,$AI79,$AV79,$AW79:AZ79),AZ79)),0),0)</f>
        <v>0</v>
      </c>
      <c r="BA273" s="166">
        <f>IFERROR(IF(VALUE($F273)&lt;BB$197,(IF(VALUE($F273)&gt;BA$197-1,SUM($V79,$AI79,$AV79,$AW79:BA79),BA79)),0),0)</f>
        <v>0</v>
      </c>
      <c r="BB273" s="166">
        <f>IFERROR(IF(VALUE($F273)&lt;BC$197,(IF(VALUE($F273)&gt;BB$197-1,SUM($V79,$AI79,$AV79,$AW79:BB79),BB79)),0),0)</f>
        <v>0</v>
      </c>
      <c r="BC273" s="166">
        <f>IFERROR(IF(VALUE($F273)&lt;BD$197,(IF(VALUE($F273)&gt;BC$197-1,SUM($V79,$AI79,$AV79,$AW79:BC79),BC79)),0),0)</f>
        <v>0</v>
      </c>
      <c r="BD273" s="166">
        <f>IFERROR(IF(VALUE($F273)&lt;BE$197,(IF(VALUE($F273)&gt;BD$197-1,SUM($V79,$AI79,$AV79,$AW79:BD79),BD79)),0),0)</f>
        <v>0</v>
      </c>
      <c r="BE273" s="166">
        <f>IFERROR(IF(VALUE($F273)&lt;BF$197,(IF(VALUE($F273)&gt;BE$197-1,SUM($V79,$AI79,$AV79,$AW79:BE79),BE79)),0),0)</f>
        <v>0</v>
      </c>
      <c r="BF273" s="166">
        <f>IFERROR(IF(VALUE($F273)&lt;BG$197,(IF(VALUE($F273)&gt;BF$197-1,SUM($V79,$AI79,$AV79,$AW79:BF79),BF79)),0),0)</f>
        <v>0</v>
      </c>
      <c r="BG273" s="166">
        <f>IFERROR(IF(VALUE($F273)&lt;BH$197,(IF(VALUE($F273)&gt;BG$197-1,SUM($V79,$AI79,$AV79,$AW79:BG79),BG79)),0),0)</f>
        <v>0</v>
      </c>
      <c r="BH273" s="166">
        <f>IFERROR(IF(VALUE($F273)&lt;BI$197,(IF(VALUE($F273)&gt;BH$197-1,SUM($V79,$AI79,$AV79,$AW79:BH79),BH79)),0),0)</f>
        <v>0</v>
      </c>
      <c r="BI273" s="142">
        <f t="shared" si="210"/>
        <v>0</v>
      </c>
      <c r="BV273" s="142"/>
      <c r="CI273" s="142"/>
      <c r="CV273" s="142"/>
      <c r="DI273" s="142"/>
      <c r="DV273" s="142"/>
      <c r="EI273" s="142"/>
    </row>
    <row r="274" spans="1:139" ht="15.75" outlineLevel="1" x14ac:dyDescent="0.25">
      <c r="A274" s="2">
        <f t="shared" si="252"/>
        <v>27</v>
      </c>
      <c r="B274" s="1" t="str">
        <f t="shared" si="252"/>
        <v>PRE-09860</v>
      </c>
      <c r="C274" s="1" t="str">
        <f t="shared" si="252"/>
        <v>SPP FH - East Winter Haven 13313</v>
      </c>
      <c r="D274" s="2" t="str">
        <f t="shared" si="252"/>
        <v>PRE-09860.1</v>
      </c>
      <c r="E274" s="141" t="str">
        <f t="shared" si="252"/>
        <v>SPP FH - E. Winter Haven 13313 - OH</v>
      </c>
      <c r="F274" s="84" t="s">
        <v>560</v>
      </c>
      <c r="G274" s="165"/>
      <c r="H274" s="165"/>
      <c r="I274" s="100"/>
      <c r="J274" s="166">
        <v>0</v>
      </c>
      <c r="K274" s="166">
        <v>0</v>
      </c>
      <c r="L274" s="166">
        <v>0</v>
      </c>
      <c r="M274" s="166">
        <v>0</v>
      </c>
      <c r="N274" s="166">
        <v>0</v>
      </c>
      <c r="O274" s="166">
        <v>0</v>
      </c>
      <c r="P274" s="166">
        <v>0</v>
      </c>
      <c r="Q274" s="166">
        <f>IF($F274&lt;R$197,(IF($F274&gt;Q$197-1,SUM($J80:Q80),Q80)),0)</f>
        <v>0</v>
      </c>
      <c r="R274" s="166">
        <f>IF($F274&lt;S$197,(IF($F274&gt;R$197-1,SUM($J80:R80),R80)),0)</f>
        <v>0</v>
      </c>
      <c r="S274" s="166">
        <f>IF($F274&lt;T$197,(IF($F274&gt;S$197-1,SUM($J80:S80),S80)),0)</f>
        <v>0</v>
      </c>
      <c r="T274" s="166">
        <f>IF($F274&lt;U$197,(IF($F274&gt;T$197-1,SUM($J80:T80),T80)),0)</f>
        <v>0</v>
      </c>
      <c r="U274" s="166">
        <f>IF($F274&lt;V$197,(IF($F274&gt;U$197-1,SUM($J80:U80),U80)),0)</f>
        <v>0</v>
      </c>
      <c r="V274" s="142">
        <f t="shared" si="145"/>
        <v>0</v>
      </c>
      <c r="W274" s="166">
        <f>IF($F274&lt;X$197,(IF($F274&gt;W$197-1,SUM($V80,$W80:W80),W80)),0)</f>
        <v>0</v>
      </c>
      <c r="X274" s="166">
        <f>IF($F274&lt;Y$197,(IF($F274&gt;X$197-1,SUM($V80,$W80:X80),X80)),0)</f>
        <v>0</v>
      </c>
      <c r="Y274" s="166">
        <f>IF($F274&lt;Z$197,(IF($F274&gt;Y$197-1,SUM($V80,$W80:Y80),Y80)),0)</f>
        <v>0</v>
      </c>
      <c r="Z274" s="166">
        <f>IF($F274&lt;AA$197,(IF($F274&gt;Z$197-1,SUM($V80,$W80:Z80),Z80)),0)</f>
        <v>0</v>
      </c>
      <c r="AA274" s="166">
        <f>IF($F274&lt;AB$197,(IF($F274&gt;AA$197-1,SUM($V80,$W80:AA80),AA80)),0)</f>
        <v>0</v>
      </c>
      <c r="AB274" s="166">
        <f>IF($F274&lt;AC$197,(IF($F274&gt;AB$197-1,SUM($V80,$W80:AB80),AB80)),0)</f>
        <v>0</v>
      </c>
      <c r="AC274" s="166">
        <f>IF($F274&lt;AD$197,(IF($F274&gt;AC$197-1,SUM($V80,$W80:AC80),AC80)),0)</f>
        <v>0</v>
      </c>
      <c r="AD274" s="166">
        <f>IF($F274&lt;AE$197,(IF($F274&gt;AD$197-1,SUM($V80,$W80:AD80),AD80)),0)</f>
        <v>0</v>
      </c>
      <c r="AE274" s="166">
        <f>IF($F274&lt;AF$197,(IF($F274&gt;AE$197-1,SUM($V80,$W80:AE80),AE80)),0)</f>
        <v>0</v>
      </c>
      <c r="AF274" s="166">
        <f>IF($F274&lt;AG$197,(IF($F274&gt;AF$197-1,SUM($V80,$W80:AF80),AF80)),0)</f>
        <v>0</v>
      </c>
      <c r="AG274" s="166">
        <f>IF($F274&lt;AH$197,(IF($F274&gt;AG$197-1,SUM($V80,$W80:AG80),AG80)),0)</f>
        <v>0</v>
      </c>
      <c r="AH274" s="166">
        <f>IF($F274&lt;AI$197,(IF($F274&gt;AH$197-1,SUM($V80,$W80:AH80),AH80)),0)</f>
        <v>0</v>
      </c>
      <c r="AI274" s="142">
        <f t="shared" si="123"/>
        <v>0</v>
      </c>
      <c r="AJ274" s="166">
        <f>IFERROR(IF(VALUE($F274)&lt;AK$197,(IF(VALUE($F274)&gt;AJ$197-1,SUM($V80,$AI80,$AJ80:AJ80),AJ80)),0),0)</f>
        <v>0</v>
      </c>
      <c r="AK274" s="166">
        <f>IFERROR(IF(VALUE($F274)&lt;AL$197,(IF(VALUE($F274)&gt;AK$197-1,SUM($V80,$AI80,$AJ80:AK80),AK80)),0),0)</f>
        <v>0</v>
      </c>
      <c r="AL274" s="166">
        <f>IFERROR(IF(VALUE($F274)&lt;AM$197,(IF(VALUE($F274)&gt;AL$197-1,SUM($V80,$AI80,$AJ80:AL80),AL80)),0),0)</f>
        <v>0</v>
      </c>
      <c r="AM274" s="166">
        <f>IFERROR(IF(VALUE($F274)&lt;AN$197,(IF(VALUE($F274)&gt;AM$197-1,SUM($V80,$AI80,$AJ80:AM80),AM80)),0),0)</f>
        <v>0</v>
      </c>
      <c r="AN274" s="166">
        <f>IFERROR(IF(VALUE($F274)&lt;AO$197,(IF(VALUE($F274)&gt;AN$197-1,SUM($V80,$AI80,$AJ80:AN80),AN80)),0),0)</f>
        <v>384604.29</v>
      </c>
      <c r="AO274" s="166">
        <f>IFERROR(IF(VALUE($F274)&lt;AP$197,(IF(VALUE($F274)&gt;AO$197-1,SUM($V80,$AI80,$AJ80:AO80),AO80)),0),0)</f>
        <v>0</v>
      </c>
      <c r="AP274" s="166">
        <f>IFERROR(IF(VALUE($F274)&lt;AQ$197,(IF(VALUE($F274)&gt;AP$197-1,SUM($V80,$AI80,$AJ80:AP80),AP80)),0),0)</f>
        <v>0</v>
      </c>
      <c r="AQ274" s="166">
        <f>IFERROR(IF(VALUE($F274)&lt;AR$197,(IF(VALUE($F274)&gt;AQ$197-1,SUM($V80,$AI80,$AJ80:AQ80),AQ80)),0),0)</f>
        <v>0</v>
      </c>
      <c r="AR274" s="166">
        <f>IFERROR(IF(VALUE($F274)&lt;AS$197,(IF(VALUE($F274)&gt;AR$197-1,SUM($V80,$AI80,$AJ80:AR80),AR80)),0),0)</f>
        <v>0</v>
      </c>
      <c r="AS274" s="166">
        <f>IFERROR(IF(VALUE($F274)&lt;AT$197,(IF(VALUE($F274)&gt;AS$197-1,SUM($V80,$AI80,$AJ80:AS80),AS80)),0),0)</f>
        <v>0</v>
      </c>
      <c r="AT274" s="166">
        <f>IFERROR(IF(VALUE($F274)&lt;AU$197,(IF(VALUE($F274)&gt;AT$197-1,SUM($V80,$AI80,$AJ80:AT80),AT80)),0),0)</f>
        <v>0</v>
      </c>
      <c r="AU274" s="166">
        <f>IFERROR(IF(VALUE($F274)&lt;AV$197,(IF(VALUE($F274)&gt;AU$197-1,SUM($V80,$AI80,$AJ80:AU80),AU80)),0),0)</f>
        <v>0</v>
      </c>
      <c r="AV274" s="142">
        <f t="shared" si="124"/>
        <v>384604.29</v>
      </c>
      <c r="AW274" s="166">
        <f>IFERROR(IF(VALUE($F274)&lt;AX$197,(IF(VALUE($F274)&gt;AW$197-1,SUM($V80,$AI80,$AV80,$AW80:AW80),AW80)),0),0)</f>
        <v>0</v>
      </c>
      <c r="AX274" s="166">
        <f>IFERROR(IF(VALUE($F274)&lt;AY$197,(IF(VALUE($F274)&gt;AX$197-1,SUM($V80,$AI80,$AV80,$AW80:AX80),AX80)),0),0)</f>
        <v>0</v>
      </c>
      <c r="AY274" s="166">
        <f>IFERROR(IF(VALUE($F274)&lt;AZ$197,(IF(VALUE($F274)&gt;AY$197-1,SUM($V80,$AI80,$AV80,$AW80:AY80),AY80)),0),0)</f>
        <v>0</v>
      </c>
      <c r="AZ274" s="166">
        <f>IFERROR(IF(VALUE($F274)&lt;BA$197,(IF(VALUE($F274)&gt;AZ$197-1,SUM($V80,$AI80,$AV80,$AW80:AZ80),AZ80)),0),0)</f>
        <v>0</v>
      </c>
      <c r="BA274" s="166">
        <f>IFERROR(IF(VALUE($F274)&lt;BB$197,(IF(VALUE($F274)&gt;BA$197-1,SUM($V80,$AI80,$AV80,$AW80:BA80),BA80)),0),0)</f>
        <v>0</v>
      </c>
      <c r="BB274" s="166">
        <f>IFERROR(IF(VALUE($F274)&lt;BC$197,(IF(VALUE($F274)&gt;BB$197-1,SUM($V80,$AI80,$AV80,$AW80:BB80),BB80)),0),0)</f>
        <v>0</v>
      </c>
      <c r="BC274" s="166">
        <f>IFERROR(IF(VALUE($F274)&lt;BD$197,(IF(VALUE($F274)&gt;BC$197-1,SUM($V80,$AI80,$AV80,$AW80:BC80),BC80)),0),0)</f>
        <v>0</v>
      </c>
      <c r="BD274" s="166">
        <f>IFERROR(IF(VALUE($F274)&lt;BE$197,(IF(VALUE($F274)&gt;BD$197-1,SUM($V80,$AI80,$AV80,$AW80:BD80),BD80)),0),0)</f>
        <v>0</v>
      </c>
      <c r="BE274" s="166">
        <f>IFERROR(IF(VALUE($F274)&lt;BF$197,(IF(VALUE($F274)&gt;BE$197-1,SUM($V80,$AI80,$AV80,$AW80:BE80),BE80)),0),0)</f>
        <v>0</v>
      </c>
      <c r="BF274" s="166">
        <f>IFERROR(IF(VALUE($F274)&lt;BG$197,(IF(VALUE($F274)&gt;BF$197-1,SUM($V80,$AI80,$AV80,$AW80:BF80),BF80)),0),0)</f>
        <v>0</v>
      </c>
      <c r="BG274" s="166">
        <f>IFERROR(IF(VALUE($F274)&lt;BH$197,(IF(VALUE($F274)&gt;BG$197-1,SUM($V80,$AI80,$AV80,$AW80:BG80),BG80)),0),0)</f>
        <v>0</v>
      </c>
      <c r="BH274" s="166">
        <f>IFERROR(IF(VALUE($F274)&lt;BI$197,(IF(VALUE($F274)&gt;BH$197-1,SUM($V80,$AI80,$AV80,$AW80:BH80),BH80)),0),0)</f>
        <v>0</v>
      </c>
      <c r="BI274" s="142">
        <f t="shared" si="210"/>
        <v>0</v>
      </c>
      <c r="BV274" s="142"/>
      <c r="CI274" s="142"/>
      <c r="CV274" s="142"/>
      <c r="DI274" s="142"/>
      <c r="DV274" s="142"/>
      <c r="EI274" s="142"/>
    </row>
    <row r="275" spans="1:139" ht="15.75" outlineLevel="1" x14ac:dyDescent="0.25">
      <c r="A275" s="2">
        <f t="shared" si="252"/>
        <v>27</v>
      </c>
      <c r="B275" s="1" t="str">
        <f t="shared" si="252"/>
        <v>PRE-09860</v>
      </c>
      <c r="C275" s="1" t="str">
        <f t="shared" si="252"/>
        <v>SPP FH - East Winter Haven 13313</v>
      </c>
      <c r="D275" s="2" t="str">
        <f t="shared" si="252"/>
        <v>A2805452</v>
      </c>
      <c r="E275" s="141" t="str">
        <f t="shared" si="252"/>
        <v>SPP FH-E.Wntrhvn 13313 OCR-2 TAV</v>
      </c>
      <c r="F275" s="84">
        <v>44635</v>
      </c>
      <c r="G275" s="165"/>
      <c r="H275" s="165"/>
      <c r="I275" s="100"/>
      <c r="J275" s="166">
        <v>0</v>
      </c>
      <c r="K275" s="166">
        <v>0</v>
      </c>
      <c r="L275" s="166">
        <v>0</v>
      </c>
      <c r="M275" s="166">
        <v>0</v>
      </c>
      <c r="N275" s="166">
        <v>0</v>
      </c>
      <c r="O275" s="166">
        <v>0</v>
      </c>
      <c r="P275" s="166">
        <v>0</v>
      </c>
      <c r="Q275" s="166">
        <f>IF($F275&lt;R$197,(IF($F275&gt;Q$197-1,SUM($J81:Q81),Q81)),0)</f>
        <v>0</v>
      </c>
      <c r="R275" s="166">
        <f>IF($F275&lt;S$197,(IF($F275&gt;R$197-1,SUM($J81:R81),R81)),0)</f>
        <v>0</v>
      </c>
      <c r="S275" s="166">
        <f>IF($F275&lt;T$197,(IF($F275&gt;S$197-1,SUM($J81:S81),S81)),0)</f>
        <v>0</v>
      </c>
      <c r="T275" s="166">
        <f>IF($F275&lt;U$197,(IF($F275&gt;T$197-1,SUM($J81:T81),T81)),0)</f>
        <v>0</v>
      </c>
      <c r="U275" s="166">
        <f>IF($F275&lt;V$197,(IF($F275&gt;U$197-1,SUM($J81:U81),U81)),0)</f>
        <v>0</v>
      </c>
      <c r="V275" s="142">
        <f t="shared" ref="V275" si="262">SUM(J275:U275)</f>
        <v>0</v>
      </c>
      <c r="W275" s="166">
        <f>IF($F275&lt;X$197,(IF($F275&gt;W$197-1,SUM($V81,$W81:W81),W81)),0)</f>
        <v>0</v>
      </c>
      <c r="X275" s="166">
        <f>IF($F275&lt;Y$197,(IF($F275&gt;X$197-1,SUM($V81,$W81:X81),X81)),0)</f>
        <v>0</v>
      </c>
      <c r="Y275" s="166">
        <f>IF($F275&lt;Z$197,(IF($F275&gt;Y$197-1,SUM($V81,$W81:Y81),Y81)),0)</f>
        <v>0</v>
      </c>
      <c r="Z275" s="166">
        <f>IF($F275&lt;AA$197,(IF($F275&gt;Z$197-1,SUM($V81,$W81:Z81),Z81)),0)</f>
        <v>0</v>
      </c>
      <c r="AA275" s="166">
        <f>IF($F275&lt;AB$197,(IF($F275&gt;AA$197-1,SUM($V81,$W81:AA81),AA81)),0)</f>
        <v>0</v>
      </c>
      <c r="AB275" s="166">
        <f>IF($F275&lt;AC$197,(IF($F275&gt;AB$197-1,SUM($V81,$W81:AB81),AB81)),0)</f>
        <v>0</v>
      </c>
      <c r="AC275" s="166">
        <f>IF($F275&lt;AD$197,(IF($F275&gt;AC$197-1,SUM($V81,$W81:AC81),AC81)),0)</f>
        <v>0</v>
      </c>
      <c r="AD275" s="166">
        <f>IF($F275&lt;AE$197,(IF($F275&gt;AD$197-1,SUM($V81,$W81:AD81),AD81)),0)</f>
        <v>0</v>
      </c>
      <c r="AE275" s="166">
        <f>IF($F275&lt;AF$197,(IF($F275&gt;AE$197-1,SUM($V81,$W81:AE81),AE81)),0)</f>
        <v>0</v>
      </c>
      <c r="AF275" s="166">
        <f>IF($F275&lt;AG$197,(IF($F275&gt;AF$197-1,SUM($V81,$W81:AF81),AF81)),0)</f>
        <v>0</v>
      </c>
      <c r="AG275" s="166">
        <f>IF($F275&lt;AH$197,(IF($F275&gt;AG$197-1,SUM($V81,$W81:AG81),AG81)),0)</f>
        <v>0</v>
      </c>
      <c r="AH275" s="166">
        <f>IF($F275&lt;AI$197,(IF($F275&gt;AH$197-1,SUM($V81,$W81:AH81),AH81)),0)</f>
        <v>0</v>
      </c>
      <c r="AI275" s="142">
        <f t="shared" ref="AI275" si="263">SUM(W275:AH275)</f>
        <v>0</v>
      </c>
      <c r="AJ275" s="166">
        <f>IFERROR(IF(VALUE($F275)&lt;AK$197,(IF(VALUE($F275)&gt;AJ$197-1,SUM($V81,$AI81,$AJ81:AJ81),AJ81)),0),0)</f>
        <v>0</v>
      </c>
      <c r="AK275" s="166">
        <f>IFERROR(IF(VALUE($F275)&lt;AL$197,(IF(VALUE($F275)&gt;AK$197-1,SUM($V81,$AI81,$AJ81:AK81),AK81)),0),0)</f>
        <v>0</v>
      </c>
      <c r="AL275" s="166">
        <f>IFERROR(IF(VALUE($F275)&lt;AM$197,(IF(VALUE($F275)&gt;AL$197-1,SUM($V81,$AI81,$AJ81:AL81),AL81)),0),0)</f>
        <v>4576.6900000000005</v>
      </c>
      <c r="AM275" s="166">
        <f>IFERROR(IF(VALUE($F275)&lt;AN$197,(IF(VALUE($F275)&gt;AM$197-1,SUM($V81,$AI81,$AJ81:AM81),AM81)),0),0)</f>
        <v>0</v>
      </c>
      <c r="AN275" s="166">
        <f>IFERROR(IF(VALUE($F275)&lt;AO$197,(IF(VALUE($F275)&gt;AN$197-1,SUM($V81,$AI81,$AJ81:AN81),AN81)),0),0)</f>
        <v>0</v>
      </c>
      <c r="AO275" s="166">
        <f>IFERROR(IF(VALUE($F275)&lt;AP$197,(IF(VALUE($F275)&gt;AO$197-1,SUM($V81,$AI81,$AJ81:AO81),AO81)),0),0)</f>
        <v>0</v>
      </c>
      <c r="AP275" s="166">
        <f>IFERROR(IF(VALUE($F275)&lt;AQ$197,(IF(VALUE($F275)&gt;AP$197-1,SUM($V81,$AI81,$AJ81:AP81),AP81)),0),0)</f>
        <v>0</v>
      </c>
      <c r="AQ275" s="166">
        <f>IFERROR(IF(VALUE($F275)&lt;AR$197,(IF(VALUE($F275)&gt;AQ$197-1,SUM($V81,$AI81,$AJ81:AQ81),AQ81)),0),0)</f>
        <v>0</v>
      </c>
      <c r="AR275" s="166">
        <f>IFERROR(IF(VALUE($F275)&lt;AS$197,(IF(VALUE($F275)&gt;AR$197-1,SUM($V81,$AI81,$AJ81:AR81),AR81)),0),0)</f>
        <v>0</v>
      </c>
      <c r="AS275" s="166">
        <f>IFERROR(IF(VALUE($F275)&lt;AT$197,(IF(VALUE($F275)&gt;AS$197-1,SUM($V81,$AI81,$AJ81:AS81),AS81)),0),0)</f>
        <v>0</v>
      </c>
      <c r="AT275" s="166">
        <f>IFERROR(IF(VALUE($F275)&lt;AU$197,(IF(VALUE($F275)&gt;AT$197-1,SUM($V81,$AI81,$AJ81:AT81),AT81)),0),0)</f>
        <v>0</v>
      </c>
      <c r="AU275" s="166">
        <f>IFERROR(IF(VALUE($F275)&lt;AV$197,(IF(VALUE($F275)&gt;AU$197-1,SUM($V81,$AI81,$AJ81:AU81),AU81)),0),0)</f>
        <v>0</v>
      </c>
      <c r="AV275" s="142">
        <f t="shared" ref="AV275" si="264">SUM(AJ275:AU275)</f>
        <v>4576.6900000000005</v>
      </c>
      <c r="AW275" s="166">
        <f>IFERROR(IF(VALUE($F275)&lt;AX$197,(IF(VALUE($F275)&gt;AW$197-1,SUM($V81,$AI81,$AV81,$AW81:AW81),AW81)),0),0)</f>
        <v>0</v>
      </c>
      <c r="AX275" s="166">
        <f>IFERROR(IF(VALUE($F275)&lt;AY$197,(IF(VALUE($F275)&gt;AX$197-1,SUM($V81,$AI81,$AV81,$AW81:AX81),AX81)),0),0)</f>
        <v>0</v>
      </c>
      <c r="AY275" s="166">
        <f>IFERROR(IF(VALUE($F275)&lt;AZ$197,(IF(VALUE($F275)&gt;AY$197-1,SUM($V81,$AI81,$AV81,$AW81:AY81),AY81)),0),0)</f>
        <v>0</v>
      </c>
      <c r="AZ275" s="166">
        <f>IFERROR(IF(VALUE($F275)&lt;BA$197,(IF(VALUE($F275)&gt;AZ$197-1,SUM($V81,$AI81,$AV81,$AW81:AZ81),AZ81)),0),0)</f>
        <v>0</v>
      </c>
      <c r="BA275" s="166">
        <f>IFERROR(IF(VALUE($F275)&lt;BB$197,(IF(VALUE($F275)&gt;BA$197-1,SUM($V81,$AI81,$AV81,$AW81:BA81),BA81)),0),0)</f>
        <v>0</v>
      </c>
      <c r="BB275" s="166">
        <f>IFERROR(IF(VALUE($F275)&lt;BC$197,(IF(VALUE($F275)&gt;BB$197-1,SUM($V81,$AI81,$AV81,$AW81:BB81),BB81)),0),0)</f>
        <v>0</v>
      </c>
      <c r="BC275" s="166">
        <f>IFERROR(IF(VALUE($F275)&lt;BD$197,(IF(VALUE($F275)&gt;BC$197-1,SUM($V81,$AI81,$AV81,$AW81:BC81),BC81)),0),0)</f>
        <v>0</v>
      </c>
      <c r="BD275" s="166">
        <f>IFERROR(IF(VALUE($F275)&lt;BE$197,(IF(VALUE($F275)&gt;BD$197-1,SUM($V81,$AI81,$AV81,$AW81:BD81),BD81)),0),0)</f>
        <v>0</v>
      </c>
      <c r="BE275" s="166">
        <f>IFERROR(IF(VALUE($F275)&lt;BF$197,(IF(VALUE($F275)&gt;BE$197-1,SUM($V81,$AI81,$AV81,$AW81:BE81),BE81)),0),0)</f>
        <v>0</v>
      </c>
      <c r="BF275" s="166">
        <f>IFERROR(IF(VALUE($F275)&lt;BG$197,(IF(VALUE($F275)&gt;BF$197-1,SUM($V81,$AI81,$AV81,$AW81:BF81),BF81)),0),0)</f>
        <v>0</v>
      </c>
      <c r="BG275" s="166">
        <f>IFERROR(IF(VALUE($F275)&lt;BH$197,(IF(VALUE($F275)&gt;BG$197-1,SUM($V81,$AI81,$AV81,$AW81:BG81),BG81)),0),0)</f>
        <v>0</v>
      </c>
      <c r="BH275" s="166">
        <f>IFERROR(IF(VALUE($F275)&lt;BI$197,(IF(VALUE($F275)&gt;BH$197-1,SUM($V81,$AI81,$AV81,$AW81:BH81),BH81)),0),0)</f>
        <v>0</v>
      </c>
      <c r="BI275" s="142">
        <f t="shared" si="210"/>
        <v>0</v>
      </c>
      <c r="BV275" s="142"/>
      <c r="CI275" s="142"/>
      <c r="CV275" s="142"/>
      <c r="DI275" s="142"/>
      <c r="DV275" s="142"/>
      <c r="EI275" s="142"/>
    </row>
    <row r="276" spans="1:139" ht="15.75" outlineLevel="1" x14ac:dyDescent="0.25">
      <c r="A276" s="2">
        <f t="shared" si="252"/>
        <v>28</v>
      </c>
      <c r="B276" s="1" t="str">
        <f t="shared" si="252"/>
        <v>PRE-09861</v>
      </c>
      <c r="C276" s="1" t="str">
        <f t="shared" si="252"/>
        <v>SPP FH - East Winter Haven 13314</v>
      </c>
      <c r="D276" s="2" t="str">
        <f t="shared" si="252"/>
        <v>PRE-09861.1</v>
      </c>
      <c r="E276" s="141" t="str">
        <f t="shared" si="252"/>
        <v>SPP FH - E Winter Haven 13314 - OH</v>
      </c>
      <c r="F276" s="84" t="s">
        <v>560</v>
      </c>
      <c r="G276" s="165"/>
      <c r="H276" s="165"/>
      <c r="I276" s="100"/>
      <c r="J276" s="166">
        <v>0</v>
      </c>
      <c r="K276" s="166">
        <v>0</v>
      </c>
      <c r="L276" s="166">
        <v>0</v>
      </c>
      <c r="M276" s="166">
        <v>0</v>
      </c>
      <c r="N276" s="166">
        <v>0</v>
      </c>
      <c r="O276" s="166">
        <v>0</v>
      </c>
      <c r="P276" s="166">
        <v>0</v>
      </c>
      <c r="Q276" s="166">
        <f>IF($F276&lt;R$197,(IF($F276&gt;Q$197-1,SUM($J82:Q82),Q82)),0)</f>
        <v>0</v>
      </c>
      <c r="R276" s="166">
        <f>IF($F276&lt;S$197,(IF($F276&gt;R$197-1,SUM($J82:R82),R82)),0)</f>
        <v>0</v>
      </c>
      <c r="S276" s="166">
        <f>IF($F276&lt;T$197,(IF($F276&gt;S$197-1,SUM($J82:S82),S82)),0)</f>
        <v>0</v>
      </c>
      <c r="T276" s="166">
        <f>IF($F276&lt;U$197,(IF($F276&gt;T$197-1,SUM($J82:T82),T82)),0)</f>
        <v>0</v>
      </c>
      <c r="U276" s="166">
        <f>IF($F276&lt;V$197,(IF($F276&gt;U$197-1,SUM($J82:U82),U82)),0)</f>
        <v>0</v>
      </c>
      <c r="V276" s="142">
        <f t="shared" si="145"/>
        <v>0</v>
      </c>
      <c r="W276" s="166">
        <f>IF($F276&lt;X$197,(IF($F276&gt;W$197-1,SUM($V82,$W82:W82),W82)),0)</f>
        <v>0</v>
      </c>
      <c r="X276" s="166">
        <f>IF($F276&lt;Y$197,(IF($F276&gt;X$197-1,SUM($V82,$W82:X82),X82)),0)</f>
        <v>0</v>
      </c>
      <c r="Y276" s="166">
        <f>IF($F276&lt;Z$197,(IF($F276&gt;Y$197-1,SUM($V82,$W82:Y82),Y82)),0)</f>
        <v>0</v>
      </c>
      <c r="Z276" s="166">
        <f>IF($F276&lt;AA$197,(IF($F276&gt;Z$197-1,SUM($V82,$W82:Z82),Z82)),0)</f>
        <v>0</v>
      </c>
      <c r="AA276" s="166">
        <f>IF($F276&lt;AB$197,(IF($F276&gt;AA$197-1,SUM($V82,$W82:AA82),AA82)),0)</f>
        <v>0</v>
      </c>
      <c r="AB276" s="166">
        <f>IF($F276&lt;AC$197,(IF($F276&gt;AB$197-1,SUM($V82,$W82:AB82),AB82)),0)</f>
        <v>0</v>
      </c>
      <c r="AC276" s="166">
        <f>IF($F276&lt;AD$197,(IF($F276&gt;AC$197-1,SUM($V82,$W82:AC82),AC82)),0)</f>
        <v>0</v>
      </c>
      <c r="AD276" s="166">
        <f>IF($F276&lt;AE$197,(IF($F276&gt;AD$197-1,SUM($V82,$W82:AD82),AD82)),0)</f>
        <v>0</v>
      </c>
      <c r="AE276" s="166">
        <f>IF($F276&lt;AF$197,(IF($F276&gt;AE$197-1,SUM($V82,$W82:AE82),AE82)),0)</f>
        <v>0</v>
      </c>
      <c r="AF276" s="166">
        <f>IF($F276&lt;AG$197,(IF($F276&gt;AF$197-1,SUM($V82,$W82:AF82),AF82)),0)</f>
        <v>0</v>
      </c>
      <c r="AG276" s="166">
        <f>IF($F276&lt;AH$197,(IF($F276&gt;AG$197-1,SUM($V82,$W82:AG82),AG82)),0)</f>
        <v>0</v>
      </c>
      <c r="AH276" s="166">
        <f>IF($F276&lt;AI$197,(IF($F276&gt;AH$197-1,SUM($V82,$W82:AH82),AH82)),0)</f>
        <v>0</v>
      </c>
      <c r="AI276" s="142">
        <f t="shared" si="123"/>
        <v>0</v>
      </c>
      <c r="AJ276" s="166">
        <f>IFERROR(IF(VALUE($F276)&lt;AK$197,(IF(VALUE($F276)&gt;AJ$197-1,SUM($V82,$AI82,$AJ82:AJ82),AJ82)),0),0)</f>
        <v>0</v>
      </c>
      <c r="AK276" s="166">
        <f>IFERROR(IF(VALUE($F276)&lt;AL$197,(IF(VALUE($F276)&gt;AK$197-1,SUM($V82,$AI82,$AJ82:AK82),AK82)),0),0)</f>
        <v>0</v>
      </c>
      <c r="AL276" s="166">
        <f>IFERROR(IF(VALUE($F276)&lt;AM$197,(IF(VALUE($F276)&gt;AL$197-1,SUM($V82,$AI82,$AJ82:AL82),AL82)),0),0)</f>
        <v>0</v>
      </c>
      <c r="AM276" s="166">
        <f>IFERROR(IF(VALUE($F276)&lt;AN$197,(IF(VALUE($F276)&gt;AM$197-1,SUM($V82,$AI82,$AJ82:AM82),AM82)),0),0)</f>
        <v>0</v>
      </c>
      <c r="AN276" s="166">
        <f>IFERROR(IF(VALUE($F276)&lt;AO$197,(IF(VALUE($F276)&gt;AN$197-1,SUM($V82,$AI82,$AJ82:AN82),AN82)),0),0)</f>
        <v>438508.68000000005</v>
      </c>
      <c r="AO276" s="166">
        <f>IFERROR(IF(VALUE($F276)&lt;AP$197,(IF(VALUE($F276)&gt;AO$197-1,SUM($V82,$AI82,$AJ82:AO82),AO82)),0),0)</f>
        <v>0</v>
      </c>
      <c r="AP276" s="166">
        <f>IFERROR(IF(VALUE($F276)&lt;AQ$197,(IF(VALUE($F276)&gt;AP$197-1,SUM($V82,$AI82,$AJ82:AP82),AP82)),0),0)</f>
        <v>0</v>
      </c>
      <c r="AQ276" s="166">
        <f>IFERROR(IF(VALUE($F276)&lt;AR$197,(IF(VALUE($F276)&gt;AQ$197-1,SUM($V82,$AI82,$AJ82:AQ82),AQ82)),0),0)</f>
        <v>0</v>
      </c>
      <c r="AR276" s="166">
        <f>IFERROR(IF(VALUE($F276)&lt;AS$197,(IF(VALUE($F276)&gt;AR$197-1,SUM($V82,$AI82,$AJ82:AR82),AR82)),0),0)</f>
        <v>0</v>
      </c>
      <c r="AS276" s="166">
        <f>IFERROR(IF(VALUE($F276)&lt;AT$197,(IF(VALUE($F276)&gt;AS$197-1,SUM($V82,$AI82,$AJ82:AS82),AS82)),0),0)</f>
        <v>0</v>
      </c>
      <c r="AT276" s="166">
        <f>IFERROR(IF(VALUE($F276)&lt;AU$197,(IF(VALUE($F276)&gt;AT$197-1,SUM($V82,$AI82,$AJ82:AT82),AT82)),0),0)</f>
        <v>0</v>
      </c>
      <c r="AU276" s="166">
        <f>IFERROR(IF(VALUE($F276)&lt;AV$197,(IF(VALUE($F276)&gt;AU$197-1,SUM($V82,$AI82,$AJ82:AU82),AU82)),0),0)</f>
        <v>0</v>
      </c>
      <c r="AV276" s="142">
        <f t="shared" si="124"/>
        <v>438508.68000000005</v>
      </c>
      <c r="AW276" s="166">
        <f>IFERROR(IF(VALUE($F276)&lt;AX$197,(IF(VALUE($F276)&gt;AW$197-1,SUM($V82,$AI82,$AV82,$AW82:AW82),AW82)),0),0)</f>
        <v>0</v>
      </c>
      <c r="AX276" s="166">
        <f>IFERROR(IF(VALUE($F276)&lt;AY$197,(IF(VALUE($F276)&gt;AX$197-1,SUM($V82,$AI82,$AV82,$AW82:AX82),AX82)),0),0)</f>
        <v>0</v>
      </c>
      <c r="AY276" s="166">
        <f>IFERROR(IF(VALUE($F276)&lt;AZ$197,(IF(VALUE($F276)&gt;AY$197-1,SUM($V82,$AI82,$AV82,$AW82:AY82),AY82)),0),0)</f>
        <v>0</v>
      </c>
      <c r="AZ276" s="166">
        <f>IFERROR(IF(VALUE($F276)&lt;BA$197,(IF(VALUE($F276)&gt;AZ$197-1,SUM($V82,$AI82,$AV82,$AW82:AZ82),AZ82)),0),0)</f>
        <v>0</v>
      </c>
      <c r="BA276" s="166">
        <f>IFERROR(IF(VALUE($F276)&lt;BB$197,(IF(VALUE($F276)&gt;BA$197-1,SUM($V82,$AI82,$AV82,$AW82:BA82),BA82)),0),0)</f>
        <v>0</v>
      </c>
      <c r="BB276" s="166">
        <f>IFERROR(IF(VALUE($F276)&lt;BC$197,(IF(VALUE($F276)&gt;BB$197-1,SUM($V82,$AI82,$AV82,$AW82:BB82),BB82)),0),0)</f>
        <v>0</v>
      </c>
      <c r="BC276" s="166">
        <f>IFERROR(IF(VALUE($F276)&lt;BD$197,(IF(VALUE($F276)&gt;BC$197-1,SUM($V82,$AI82,$AV82,$AW82:BC82),BC82)),0),0)</f>
        <v>0</v>
      </c>
      <c r="BD276" s="166">
        <f>IFERROR(IF(VALUE($F276)&lt;BE$197,(IF(VALUE($F276)&gt;BD$197-1,SUM($V82,$AI82,$AV82,$AW82:BD82),BD82)),0),0)</f>
        <v>0</v>
      </c>
      <c r="BE276" s="166">
        <f>IFERROR(IF(VALUE($F276)&lt;BF$197,(IF(VALUE($F276)&gt;BE$197-1,SUM($V82,$AI82,$AV82,$AW82:BE82),BE82)),0),0)</f>
        <v>0</v>
      </c>
      <c r="BF276" s="166">
        <f>IFERROR(IF(VALUE($F276)&lt;BG$197,(IF(VALUE($F276)&gt;BF$197-1,SUM($V82,$AI82,$AV82,$AW82:BF82),BF82)),0),0)</f>
        <v>0</v>
      </c>
      <c r="BG276" s="166">
        <f>IFERROR(IF(VALUE($F276)&lt;BH$197,(IF(VALUE($F276)&gt;BG$197-1,SUM($V82,$AI82,$AV82,$AW82:BG82),BG82)),0),0)</f>
        <v>0</v>
      </c>
      <c r="BH276" s="166">
        <f>IFERROR(IF(VALUE($F276)&lt;BI$197,(IF(VALUE($F276)&gt;BH$197-1,SUM($V82,$AI82,$AV82,$AW82:BH82),BH82)),0),0)</f>
        <v>0</v>
      </c>
      <c r="BI276" s="142">
        <f t="shared" si="210"/>
        <v>0</v>
      </c>
      <c r="BV276" s="142"/>
      <c r="CI276" s="142"/>
      <c r="CV276" s="142"/>
      <c r="DI276" s="142"/>
      <c r="DV276" s="142"/>
      <c r="EI276" s="142"/>
    </row>
    <row r="277" spans="1:139" ht="15.75" outlineLevel="1" x14ac:dyDescent="0.25">
      <c r="A277" s="2">
        <f t="shared" si="252"/>
        <v>28</v>
      </c>
      <c r="B277" s="1" t="str">
        <f t="shared" si="252"/>
        <v>PRE-09861</v>
      </c>
      <c r="C277" s="1" t="str">
        <f t="shared" si="252"/>
        <v>SPP FH - East Winter Haven 13314</v>
      </c>
      <c r="D277" s="2" t="str">
        <f t="shared" si="252"/>
        <v>A2805468</v>
      </c>
      <c r="E277" s="141" t="str">
        <f t="shared" si="252"/>
        <v>SPP FH-E.Wntrhvn 13314 - OCR#141731</v>
      </c>
      <c r="F277" s="84">
        <v>44607</v>
      </c>
      <c r="G277" s="165"/>
      <c r="H277" s="165"/>
      <c r="I277" s="100"/>
      <c r="J277" s="166">
        <v>0</v>
      </c>
      <c r="K277" s="166">
        <v>0</v>
      </c>
      <c r="L277" s="166">
        <v>0</v>
      </c>
      <c r="M277" s="166">
        <v>0</v>
      </c>
      <c r="N277" s="166">
        <v>0</v>
      </c>
      <c r="O277" s="166">
        <v>0</v>
      </c>
      <c r="P277" s="166">
        <v>0</v>
      </c>
      <c r="Q277" s="166">
        <f>IF($F277&lt;R$197,(IF($F277&gt;Q$197-1,SUM($J83:Q83),Q83)),0)</f>
        <v>0</v>
      </c>
      <c r="R277" s="166">
        <f>IF($F277&lt;S$197,(IF($F277&gt;R$197-1,SUM($J83:R83),R83)),0)</f>
        <v>0</v>
      </c>
      <c r="S277" s="166">
        <f>IF($F277&lt;T$197,(IF($F277&gt;S$197-1,SUM($J83:S83),S83)),0)</f>
        <v>0</v>
      </c>
      <c r="T277" s="166">
        <f>IF($F277&lt;U$197,(IF($F277&gt;T$197-1,SUM($J83:T83),T83)),0)</f>
        <v>0</v>
      </c>
      <c r="U277" s="166">
        <f>IF($F277&lt;V$197,(IF($F277&gt;U$197-1,SUM($J83:U83),U83)),0)</f>
        <v>0</v>
      </c>
      <c r="V277" s="142">
        <f t="shared" ref="V277" si="265">SUM(J277:U277)</f>
        <v>0</v>
      </c>
      <c r="W277" s="166">
        <f>IF($F277&lt;X$197,(IF($F277&gt;W$197-1,SUM($V83,$W83:W83),W83)),0)</f>
        <v>0</v>
      </c>
      <c r="X277" s="166">
        <f>IF($F277&lt;Y$197,(IF($F277&gt;X$197-1,SUM($V83,$W83:X83),X83)),0)</f>
        <v>0</v>
      </c>
      <c r="Y277" s="166">
        <f>IF($F277&lt;Z$197,(IF($F277&gt;Y$197-1,SUM($V83,$W83:Y83),Y83)),0)</f>
        <v>0</v>
      </c>
      <c r="Z277" s="166">
        <f>IF($F277&lt;AA$197,(IF($F277&gt;Z$197-1,SUM($V83,$W83:Z83),Z83)),0)</f>
        <v>0</v>
      </c>
      <c r="AA277" s="166">
        <f>IF($F277&lt;AB$197,(IF($F277&gt;AA$197-1,SUM($V83,$W83:AA83),AA83)),0)</f>
        <v>0</v>
      </c>
      <c r="AB277" s="166">
        <f>IF($F277&lt;AC$197,(IF($F277&gt;AB$197-1,SUM($V83,$W83:AB83),AB83)),0)</f>
        <v>0</v>
      </c>
      <c r="AC277" s="166">
        <f>IF($F277&lt;AD$197,(IF($F277&gt;AC$197-1,SUM($V83,$W83:AC83),AC83)),0)</f>
        <v>0</v>
      </c>
      <c r="AD277" s="166">
        <f>IF($F277&lt;AE$197,(IF($F277&gt;AD$197-1,SUM($V83,$W83:AD83),AD83)),0)</f>
        <v>0</v>
      </c>
      <c r="AE277" s="166">
        <f>IF($F277&lt;AF$197,(IF($F277&gt;AE$197-1,SUM($V83,$W83:AE83),AE83)),0)</f>
        <v>0</v>
      </c>
      <c r="AF277" s="166">
        <f>IF($F277&lt;AG$197,(IF($F277&gt;AF$197-1,SUM($V83,$W83:AF83),AF83)),0)</f>
        <v>0</v>
      </c>
      <c r="AG277" s="166">
        <f>IF($F277&lt;AH$197,(IF($F277&gt;AG$197-1,SUM($V83,$W83:AG83),AG83)),0)</f>
        <v>0</v>
      </c>
      <c r="AH277" s="166">
        <f>IF($F277&lt;AI$197,(IF($F277&gt;AH$197-1,SUM($V83,$W83:AH83),AH83)),0)</f>
        <v>0</v>
      </c>
      <c r="AI277" s="142">
        <f t="shared" ref="AI277" si="266">SUM(W277:AH277)</f>
        <v>0</v>
      </c>
      <c r="AJ277" s="166">
        <f>IFERROR(IF(VALUE($F277)&lt;AK$197,(IF(VALUE($F277)&gt;AJ$197-1,SUM($V83,$AI83,$AJ83:AJ83),AJ83)),0),0)</f>
        <v>0</v>
      </c>
      <c r="AK277" s="166">
        <f>IFERROR(IF(VALUE($F277)&lt;AL$197,(IF(VALUE($F277)&gt;AK$197-1,SUM($V83,$AI83,$AJ83:AK83),AK83)),0),0)</f>
        <v>4093.88</v>
      </c>
      <c r="AL277" s="166">
        <f>IFERROR(IF(VALUE($F277)&lt;AM$197,(IF(VALUE($F277)&gt;AL$197-1,SUM($V83,$AI83,$AJ83:AL83),AL83)),0),0)</f>
        <v>0</v>
      </c>
      <c r="AM277" s="166">
        <f>IFERROR(IF(VALUE($F277)&lt;AN$197,(IF(VALUE($F277)&gt;AM$197-1,SUM($V83,$AI83,$AJ83:AM83),AM83)),0),0)</f>
        <v>0</v>
      </c>
      <c r="AN277" s="166">
        <f>IFERROR(IF(VALUE($F277)&lt;AO$197,(IF(VALUE($F277)&gt;AN$197-1,SUM($V83,$AI83,$AJ83:AN83),AN83)),0),0)</f>
        <v>0</v>
      </c>
      <c r="AO277" s="166">
        <f>IFERROR(IF(VALUE($F277)&lt;AP$197,(IF(VALUE($F277)&gt;AO$197-1,SUM($V83,$AI83,$AJ83:AO83),AO83)),0),0)</f>
        <v>0</v>
      </c>
      <c r="AP277" s="166">
        <f>IFERROR(IF(VALUE($F277)&lt;AQ$197,(IF(VALUE($F277)&gt;AP$197-1,SUM($V83,$AI83,$AJ83:AP83),AP83)),0),0)</f>
        <v>0</v>
      </c>
      <c r="AQ277" s="166">
        <f>IFERROR(IF(VALUE($F277)&lt;AR$197,(IF(VALUE($F277)&gt;AQ$197-1,SUM($V83,$AI83,$AJ83:AQ83),AQ83)),0),0)</f>
        <v>0</v>
      </c>
      <c r="AR277" s="166">
        <f>IFERROR(IF(VALUE($F277)&lt;AS$197,(IF(VALUE($F277)&gt;AR$197-1,SUM($V83,$AI83,$AJ83:AR83),AR83)),0),0)</f>
        <v>0</v>
      </c>
      <c r="AS277" s="166">
        <f>IFERROR(IF(VALUE($F277)&lt;AT$197,(IF(VALUE($F277)&gt;AS$197-1,SUM($V83,$AI83,$AJ83:AS83),AS83)),0),0)</f>
        <v>0</v>
      </c>
      <c r="AT277" s="166">
        <f>IFERROR(IF(VALUE($F277)&lt;AU$197,(IF(VALUE($F277)&gt;AT$197-1,SUM($V83,$AI83,$AJ83:AT83),AT83)),0),0)</f>
        <v>0</v>
      </c>
      <c r="AU277" s="166">
        <f>IFERROR(IF(VALUE($F277)&lt;AV$197,(IF(VALUE($F277)&gt;AU$197-1,SUM($V83,$AI83,$AJ83:AU83),AU83)),0),0)</f>
        <v>0</v>
      </c>
      <c r="AV277" s="142">
        <f t="shared" ref="AV277" si="267">SUM(AJ277:AU277)</f>
        <v>4093.88</v>
      </c>
      <c r="AW277" s="166">
        <f>IFERROR(IF(VALUE($F277)&lt;AX$197,(IF(VALUE($F277)&gt;AW$197-1,SUM($V83,$AI83,$AV83,$AW83:AW83),AW83)),0),0)</f>
        <v>0</v>
      </c>
      <c r="AX277" s="166">
        <f>IFERROR(IF(VALUE($F277)&lt;AY$197,(IF(VALUE($F277)&gt;AX$197-1,SUM($V83,$AI83,$AV83,$AW83:AX83),AX83)),0),0)</f>
        <v>0</v>
      </c>
      <c r="AY277" s="166">
        <f>IFERROR(IF(VALUE($F277)&lt;AZ$197,(IF(VALUE($F277)&gt;AY$197-1,SUM($V83,$AI83,$AV83,$AW83:AY83),AY83)),0),0)</f>
        <v>0</v>
      </c>
      <c r="AZ277" s="166">
        <f>IFERROR(IF(VALUE($F277)&lt;BA$197,(IF(VALUE($F277)&gt;AZ$197-1,SUM($V83,$AI83,$AV83,$AW83:AZ83),AZ83)),0),0)</f>
        <v>0</v>
      </c>
      <c r="BA277" s="166">
        <f>IFERROR(IF(VALUE($F277)&lt;BB$197,(IF(VALUE($F277)&gt;BA$197-1,SUM($V83,$AI83,$AV83,$AW83:BA83),BA83)),0),0)</f>
        <v>0</v>
      </c>
      <c r="BB277" s="166">
        <f>IFERROR(IF(VALUE($F277)&lt;BC$197,(IF(VALUE($F277)&gt;BB$197-1,SUM($V83,$AI83,$AV83,$AW83:BB83),BB83)),0),0)</f>
        <v>0</v>
      </c>
      <c r="BC277" s="166">
        <f>IFERROR(IF(VALUE($F277)&lt;BD$197,(IF(VALUE($F277)&gt;BC$197-1,SUM($V83,$AI83,$AV83,$AW83:BC83),BC83)),0),0)</f>
        <v>0</v>
      </c>
      <c r="BD277" s="166">
        <f>IFERROR(IF(VALUE($F277)&lt;BE$197,(IF(VALUE($F277)&gt;BD$197-1,SUM($V83,$AI83,$AV83,$AW83:BD83),BD83)),0),0)</f>
        <v>0</v>
      </c>
      <c r="BE277" s="166">
        <f>IFERROR(IF(VALUE($F277)&lt;BF$197,(IF(VALUE($F277)&gt;BE$197-1,SUM($V83,$AI83,$AV83,$AW83:BE83),BE83)),0),0)</f>
        <v>0</v>
      </c>
      <c r="BF277" s="166">
        <f>IFERROR(IF(VALUE($F277)&lt;BG$197,(IF(VALUE($F277)&gt;BF$197-1,SUM($V83,$AI83,$AV83,$AW83:BF83),BF83)),0),0)</f>
        <v>0</v>
      </c>
      <c r="BG277" s="166">
        <f>IFERROR(IF(VALUE($F277)&lt;BH$197,(IF(VALUE($F277)&gt;BG$197-1,SUM($V83,$AI83,$AV83,$AW83:BG83),BG83)),0),0)</f>
        <v>0</v>
      </c>
      <c r="BH277" s="166">
        <f>IFERROR(IF(VALUE($F277)&lt;BI$197,(IF(VALUE($F277)&gt;BH$197-1,SUM($V83,$AI83,$AV83,$AW83:BH83),BH83)),0),0)</f>
        <v>0</v>
      </c>
      <c r="BI277" s="142">
        <f t="shared" si="210"/>
        <v>0</v>
      </c>
      <c r="BV277" s="142"/>
      <c r="CI277" s="142"/>
      <c r="CV277" s="142"/>
      <c r="DI277" s="142"/>
      <c r="DV277" s="142"/>
      <c r="EI277" s="142"/>
    </row>
    <row r="278" spans="1:139" ht="15.75" outlineLevel="1" x14ac:dyDescent="0.25">
      <c r="A278" s="2">
        <f t="shared" si="252"/>
        <v>28</v>
      </c>
      <c r="B278" s="1" t="str">
        <f t="shared" si="252"/>
        <v>PRE-09861</v>
      </c>
      <c r="C278" s="1" t="str">
        <f t="shared" si="252"/>
        <v>SPP FH - East Winter Haven 13314</v>
      </c>
      <c r="D278" s="2" t="str">
        <f t="shared" si="252"/>
        <v>A2812203</v>
      </c>
      <c r="E278" s="141" t="str">
        <f t="shared" si="252"/>
        <v>EWHV314B - OCR#10301 - N.O. - 13479</v>
      </c>
      <c r="F278" s="84">
        <v>44607</v>
      </c>
      <c r="G278" s="165"/>
      <c r="H278" s="165"/>
      <c r="I278" s="100"/>
      <c r="J278" s="166">
        <v>0</v>
      </c>
      <c r="K278" s="166">
        <v>0</v>
      </c>
      <c r="L278" s="166">
        <v>0</v>
      </c>
      <c r="M278" s="166">
        <v>0</v>
      </c>
      <c r="N278" s="166">
        <v>0</v>
      </c>
      <c r="O278" s="166">
        <v>0</v>
      </c>
      <c r="P278" s="166">
        <v>0</v>
      </c>
      <c r="Q278" s="166">
        <f>IF($F278&lt;R$197,(IF($F278&gt;Q$197-1,SUM($J84:Q84),Q84)),0)</f>
        <v>0</v>
      </c>
      <c r="R278" s="166">
        <f>IF($F278&lt;S$197,(IF($F278&gt;R$197-1,SUM($J84:R84),R84)),0)</f>
        <v>0</v>
      </c>
      <c r="S278" s="166">
        <f>IF($F278&lt;T$197,(IF($F278&gt;S$197-1,SUM($J84:S84),S84)),0)</f>
        <v>0</v>
      </c>
      <c r="T278" s="166">
        <f>IF($F278&lt;U$197,(IF($F278&gt;T$197-1,SUM($J84:T84),T84)),0)</f>
        <v>0</v>
      </c>
      <c r="U278" s="166">
        <f>IF($F278&lt;V$197,(IF($F278&gt;U$197-1,SUM($J84:U84),U84)),0)</f>
        <v>0</v>
      </c>
      <c r="V278" s="142">
        <f t="shared" ref="V278" si="268">SUM(J278:U278)</f>
        <v>0</v>
      </c>
      <c r="W278" s="166">
        <f>IF($F278&lt;X$197,(IF($F278&gt;W$197-1,SUM($V84,$W84:W84),W84)),0)</f>
        <v>0</v>
      </c>
      <c r="X278" s="166">
        <f>IF($F278&lt;Y$197,(IF($F278&gt;X$197-1,SUM($V84,$W84:X84),X84)),0)</f>
        <v>0</v>
      </c>
      <c r="Y278" s="166">
        <f>IF($F278&lt;Z$197,(IF($F278&gt;Y$197-1,SUM($V84,$W84:Y84),Y84)),0)</f>
        <v>0</v>
      </c>
      <c r="Z278" s="166">
        <f>IF($F278&lt;AA$197,(IF($F278&gt;Z$197-1,SUM($V84,$W84:Z84),Z84)),0)</f>
        <v>0</v>
      </c>
      <c r="AA278" s="166">
        <f>IF($F278&lt;AB$197,(IF($F278&gt;AA$197-1,SUM($V84,$W84:AA84),AA84)),0)</f>
        <v>0</v>
      </c>
      <c r="AB278" s="166">
        <f>IF($F278&lt;AC$197,(IF($F278&gt;AB$197-1,SUM($V84,$W84:AB84),AB84)),0)</f>
        <v>0</v>
      </c>
      <c r="AC278" s="166">
        <f>IF($F278&lt;AD$197,(IF($F278&gt;AC$197-1,SUM($V84,$W84:AC84),AC84)),0)</f>
        <v>0</v>
      </c>
      <c r="AD278" s="166">
        <f>IF($F278&lt;AE$197,(IF($F278&gt;AD$197-1,SUM($V84,$W84:AD84),AD84)),0)</f>
        <v>0</v>
      </c>
      <c r="AE278" s="166">
        <f>IF($F278&lt;AF$197,(IF($F278&gt;AE$197-1,SUM($V84,$W84:AE84),AE84)),0)</f>
        <v>0</v>
      </c>
      <c r="AF278" s="166">
        <f>IF($F278&lt;AG$197,(IF($F278&gt;AF$197-1,SUM($V84,$W84:AF84),AF84)),0)</f>
        <v>0</v>
      </c>
      <c r="AG278" s="166">
        <f>IF($F278&lt;AH$197,(IF($F278&gt;AG$197-1,SUM($V84,$W84:AG84),AG84)),0)</f>
        <v>0</v>
      </c>
      <c r="AH278" s="166">
        <f>IF($F278&lt;AI$197,(IF($F278&gt;AH$197-1,SUM($V84,$W84:AH84),AH84)),0)</f>
        <v>0</v>
      </c>
      <c r="AI278" s="142">
        <f t="shared" ref="AI278" si="269">SUM(W278:AH278)</f>
        <v>0</v>
      </c>
      <c r="AJ278" s="166">
        <f>IFERROR(IF(VALUE($F278)&lt;AK$197,(IF(VALUE($F278)&gt;AJ$197-1,SUM($V84,$AI84,$AJ84:AJ84),AJ84)),0),0)</f>
        <v>0</v>
      </c>
      <c r="AK278" s="166">
        <f>IFERROR(IF(VALUE($F278)&lt;AL$197,(IF(VALUE($F278)&gt;AK$197-1,SUM($V84,$AI84,$AJ84:AK84),AK84)),0),0)</f>
        <v>2773.11</v>
      </c>
      <c r="AL278" s="166">
        <f>IFERROR(IF(VALUE($F278)&lt;AM$197,(IF(VALUE($F278)&gt;AL$197-1,SUM($V84,$AI84,$AJ84:AL84),AL84)),0),0)</f>
        <v>0</v>
      </c>
      <c r="AM278" s="166">
        <f>IFERROR(IF(VALUE($F278)&lt;AN$197,(IF(VALUE($F278)&gt;AM$197-1,SUM($V84,$AI84,$AJ84:AM84),AM84)),0),0)</f>
        <v>0</v>
      </c>
      <c r="AN278" s="166">
        <f>IFERROR(IF(VALUE($F278)&lt;AO$197,(IF(VALUE($F278)&gt;AN$197-1,SUM($V84,$AI84,$AJ84:AN84),AN84)),0),0)</f>
        <v>0</v>
      </c>
      <c r="AO278" s="166">
        <f>IFERROR(IF(VALUE($F278)&lt;AP$197,(IF(VALUE($F278)&gt;AO$197-1,SUM($V84,$AI84,$AJ84:AO84),AO84)),0),0)</f>
        <v>0</v>
      </c>
      <c r="AP278" s="166">
        <f>IFERROR(IF(VALUE($F278)&lt;AQ$197,(IF(VALUE($F278)&gt;AP$197-1,SUM($V84,$AI84,$AJ84:AP84),AP84)),0),0)</f>
        <v>0</v>
      </c>
      <c r="AQ278" s="166">
        <f>IFERROR(IF(VALUE($F278)&lt;AR$197,(IF(VALUE($F278)&gt;AQ$197-1,SUM($V84,$AI84,$AJ84:AQ84),AQ84)),0),0)</f>
        <v>0</v>
      </c>
      <c r="AR278" s="166">
        <f>IFERROR(IF(VALUE($F278)&lt;AS$197,(IF(VALUE($F278)&gt;AR$197-1,SUM($V84,$AI84,$AJ84:AR84),AR84)),0),0)</f>
        <v>0</v>
      </c>
      <c r="AS278" s="166">
        <f>IFERROR(IF(VALUE($F278)&lt;AT$197,(IF(VALUE($F278)&gt;AS$197-1,SUM($V84,$AI84,$AJ84:AS84),AS84)),0),0)</f>
        <v>0</v>
      </c>
      <c r="AT278" s="166">
        <f>IFERROR(IF(VALUE($F278)&lt;AU$197,(IF(VALUE($F278)&gt;AT$197-1,SUM($V84,$AI84,$AJ84:AT84),AT84)),0),0)</f>
        <v>0</v>
      </c>
      <c r="AU278" s="166">
        <f>IFERROR(IF(VALUE($F278)&lt;AV$197,(IF(VALUE($F278)&gt;AU$197-1,SUM($V84,$AI84,$AJ84:AU84),AU84)),0),0)</f>
        <v>0</v>
      </c>
      <c r="AV278" s="142">
        <f t="shared" ref="AV278" si="270">SUM(AJ278:AU278)</f>
        <v>2773.11</v>
      </c>
      <c r="AW278" s="166">
        <f>IFERROR(IF(VALUE($F278)&lt;AX$197,(IF(VALUE($F278)&gt;AW$197-1,SUM($V84,$AI84,$AV84,$AW84:AW84),AW84)),0),0)</f>
        <v>0</v>
      </c>
      <c r="AX278" s="166">
        <f>IFERROR(IF(VALUE($F278)&lt;AY$197,(IF(VALUE($F278)&gt;AX$197-1,SUM($V84,$AI84,$AV84,$AW84:AX84),AX84)),0),0)</f>
        <v>0</v>
      </c>
      <c r="AY278" s="166">
        <f>IFERROR(IF(VALUE($F278)&lt;AZ$197,(IF(VALUE($F278)&gt;AY$197-1,SUM($V84,$AI84,$AV84,$AW84:AY84),AY84)),0),0)</f>
        <v>0</v>
      </c>
      <c r="AZ278" s="166">
        <f>IFERROR(IF(VALUE($F278)&lt;BA$197,(IF(VALUE($F278)&gt;AZ$197-1,SUM($V84,$AI84,$AV84,$AW84:AZ84),AZ84)),0),0)</f>
        <v>0</v>
      </c>
      <c r="BA278" s="166">
        <f>IFERROR(IF(VALUE($F278)&lt;BB$197,(IF(VALUE($F278)&gt;BA$197-1,SUM($V84,$AI84,$AV84,$AW84:BA84),BA84)),0),0)</f>
        <v>0</v>
      </c>
      <c r="BB278" s="166">
        <f>IFERROR(IF(VALUE($F278)&lt;BC$197,(IF(VALUE($F278)&gt;BB$197-1,SUM($V84,$AI84,$AV84,$AW84:BB84),BB84)),0),0)</f>
        <v>0</v>
      </c>
      <c r="BC278" s="166">
        <f>IFERROR(IF(VALUE($F278)&lt;BD$197,(IF(VALUE($F278)&gt;BC$197-1,SUM($V84,$AI84,$AV84,$AW84:BC84),BC84)),0),0)</f>
        <v>0</v>
      </c>
      <c r="BD278" s="166">
        <f>IFERROR(IF(VALUE($F278)&lt;BE$197,(IF(VALUE($F278)&gt;BD$197-1,SUM($V84,$AI84,$AV84,$AW84:BD84),BD84)),0),0)</f>
        <v>0</v>
      </c>
      <c r="BE278" s="166">
        <f>IFERROR(IF(VALUE($F278)&lt;BF$197,(IF(VALUE($F278)&gt;BE$197-1,SUM($V84,$AI84,$AV84,$AW84:BE84),BE84)),0),0)</f>
        <v>0</v>
      </c>
      <c r="BF278" s="166">
        <f>IFERROR(IF(VALUE($F278)&lt;BG$197,(IF(VALUE($F278)&gt;BF$197-1,SUM($V84,$AI84,$AV84,$AW84:BF84),BF84)),0),0)</f>
        <v>0</v>
      </c>
      <c r="BG278" s="166">
        <f>IFERROR(IF(VALUE($F278)&lt;BH$197,(IF(VALUE($F278)&gt;BG$197-1,SUM($V84,$AI84,$AV84,$AW84:BG84),BG84)),0),0)</f>
        <v>0</v>
      </c>
      <c r="BH278" s="166">
        <f>IFERROR(IF(VALUE($F278)&lt;BI$197,(IF(VALUE($F278)&gt;BH$197-1,SUM($V84,$AI84,$AV84,$AW84:BH84),BH84)),0),0)</f>
        <v>0</v>
      </c>
      <c r="BI278" s="142">
        <f t="shared" si="210"/>
        <v>0</v>
      </c>
      <c r="BV278" s="142"/>
      <c r="CI278" s="142"/>
      <c r="CV278" s="142"/>
      <c r="DI278" s="142"/>
      <c r="DV278" s="142"/>
      <c r="EI278" s="142"/>
    </row>
    <row r="279" spans="1:139" ht="15.75" outlineLevel="1" x14ac:dyDescent="0.25">
      <c r="A279" s="2">
        <f t="shared" ref="A279:E281" si="271">A85</f>
        <v>29</v>
      </c>
      <c r="B279" s="1" t="str">
        <f t="shared" si="271"/>
        <v>PRE-09862</v>
      </c>
      <c r="C279" s="1" t="str">
        <f t="shared" si="271"/>
        <v>SPP FH - Waters Avenue 13339</v>
      </c>
      <c r="D279" s="2" t="str">
        <f t="shared" si="271"/>
        <v>PRE-09862.1</v>
      </c>
      <c r="E279" s="141" t="str">
        <f t="shared" si="271"/>
        <v>SPP FH - Waters Avenue 13339 - OH</v>
      </c>
      <c r="F279" s="84" t="s">
        <v>559</v>
      </c>
      <c r="G279" s="165"/>
      <c r="H279" s="165"/>
      <c r="I279" s="100"/>
      <c r="J279" s="166">
        <v>0</v>
      </c>
      <c r="K279" s="166">
        <v>0</v>
      </c>
      <c r="L279" s="166">
        <v>0</v>
      </c>
      <c r="M279" s="166">
        <v>0</v>
      </c>
      <c r="N279" s="166">
        <v>0</v>
      </c>
      <c r="O279" s="166">
        <v>0</v>
      </c>
      <c r="P279" s="166">
        <v>0</v>
      </c>
      <c r="Q279" s="166">
        <f>IF($F279&lt;R$197,(IF($F279&gt;Q$197-1,SUM($J85:Q85),Q85)),0)</f>
        <v>0</v>
      </c>
      <c r="R279" s="166">
        <f>IF($F279&lt;S$197,(IF($F279&gt;R$197-1,SUM($J85:R85),R85)),0)</f>
        <v>0</v>
      </c>
      <c r="S279" s="166">
        <f>IF($F279&lt;T$197,(IF($F279&gt;S$197-1,SUM($J85:S85),S85)),0)</f>
        <v>0</v>
      </c>
      <c r="T279" s="166">
        <f>IF($F279&lt;U$197,(IF($F279&gt;T$197-1,SUM($J85:T85),T85)),0)</f>
        <v>0</v>
      </c>
      <c r="U279" s="166">
        <f>IF($F279&lt;V$197,(IF($F279&gt;U$197-1,SUM($J85:U85),U85)),0)</f>
        <v>0</v>
      </c>
      <c r="V279" s="142">
        <f t="shared" si="145"/>
        <v>0</v>
      </c>
      <c r="W279" s="166">
        <f>IF($F279&lt;X$197,(IF($F279&gt;W$197-1,SUM($V85,$W85:W85),W85)),0)</f>
        <v>0</v>
      </c>
      <c r="X279" s="166">
        <f>IF($F279&lt;Y$197,(IF($F279&gt;X$197-1,SUM($V85,$W85:X85),X85)),0)</f>
        <v>0</v>
      </c>
      <c r="Y279" s="166">
        <f>IF($F279&lt;Z$197,(IF($F279&gt;Y$197-1,SUM($V85,$W85:Y85),Y85)),0)</f>
        <v>0</v>
      </c>
      <c r="Z279" s="166">
        <f>IF($F279&lt;AA$197,(IF($F279&gt;Z$197-1,SUM($V85,$W85:Z85),Z85)),0)</f>
        <v>0</v>
      </c>
      <c r="AA279" s="166">
        <f>IF($F279&lt;AB$197,(IF($F279&gt;AA$197-1,SUM($V85,$W85:AA85),AA85)),0)</f>
        <v>0</v>
      </c>
      <c r="AB279" s="166">
        <f>IF($F279&lt;AC$197,(IF($F279&gt;AB$197-1,SUM($V85,$W85:AB85),AB85)),0)</f>
        <v>0</v>
      </c>
      <c r="AC279" s="166">
        <f>IF($F279&lt;AD$197,(IF($F279&gt;AC$197-1,SUM($V85,$W85:AC85),AC85)),0)</f>
        <v>0</v>
      </c>
      <c r="AD279" s="166">
        <f>IF($F279&lt;AE$197,(IF($F279&gt;AD$197-1,SUM($V85,$W85:AD85),AD85)),0)</f>
        <v>0</v>
      </c>
      <c r="AE279" s="166">
        <f>IF($F279&lt;AF$197,(IF($F279&gt;AE$197-1,SUM($V85,$W85:AE85),AE85)),0)</f>
        <v>0</v>
      </c>
      <c r="AF279" s="166">
        <f>IF($F279&lt;AG$197,(IF($F279&gt;AF$197-1,SUM($V85,$W85:AF85),AF85)),0)</f>
        <v>0</v>
      </c>
      <c r="AG279" s="166">
        <f>IF($F279&lt;AH$197,(IF($F279&gt;AG$197-1,SUM($V85,$W85:AG85),AG85)),0)</f>
        <v>0</v>
      </c>
      <c r="AH279" s="166">
        <f>IF($F279&lt;AI$197,(IF($F279&gt;AH$197-1,SUM($V85,$W85:AH85),AH85)),0)</f>
        <v>0</v>
      </c>
      <c r="AI279" s="142">
        <f t="shared" si="123"/>
        <v>0</v>
      </c>
      <c r="AJ279" s="166">
        <f>IFERROR(IF(VALUE($F279)&lt;AK$197,(IF(VALUE($F279)&gt;AJ$197-1,SUM($V85,$AI85,$AJ85:AJ85),AJ85)),0),0)</f>
        <v>0</v>
      </c>
      <c r="AK279" s="166">
        <f>IFERROR(IF(VALUE($F279)&lt;AL$197,(IF(VALUE($F279)&gt;AK$197-1,SUM($V85,$AI85,$AJ85:AK85),AK85)),0),0)</f>
        <v>0</v>
      </c>
      <c r="AL279" s="166">
        <f>IFERROR(IF(VALUE($F279)&lt;AM$197,(IF(VALUE($F279)&gt;AL$197-1,SUM($V85,$AI85,$AJ85:AL85),AL85)),0),0)</f>
        <v>126139.15999999997</v>
      </c>
      <c r="AM279" s="166">
        <f>IFERROR(IF(VALUE($F279)&lt;AN$197,(IF(VALUE($F279)&gt;AM$197-1,SUM($V85,$AI85,$AJ85:AM85),AM85)),0),0)</f>
        <v>0</v>
      </c>
      <c r="AN279" s="166">
        <f>IFERROR(IF(VALUE($F279)&lt;AO$197,(IF(VALUE($F279)&gt;AN$197-1,SUM($V85,$AI85,$AJ85:AN85),AN85)),0),0)</f>
        <v>0</v>
      </c>
      <c r="AO279" s="166">
        <f>IFERROR(IF(VALUE($F279)&lt;AP$197,(IF(VALUE($F279)&gt;AO$197-1,SUM($V85,$AI85,$AJ85:AO85),AO85)),0),0)</f>
        <v>0</v>
      </c>
      <c r="AP279" s="166">
        <f>IFERROR(IF(VALUE($F279)&lt;AQ$197,(IF(VALUE($F279)&gt;AP$197-1,SUM($V85,$AI85,$AJ85:AP85),AP85)),0),0)</f>
        <v>0</v>
      </c>
      <c r="AQ279" s="166">
        <f>IFERROR(IF(VALUE($F279)&lt;AR$197,(IF(VALUE($F279)&gt;AQ$197-1,SUM($V85,$AI85,$AJ85:AQ85),AQ85)),0),0)</f>
        <v>0</v>
      </c>
      <c r="AR279" s="166">
        <f>IFERROR(IF(VALUE($F279)&lt;AS$197,(IF(VALUE($F279)&gt;AR$197-1,SUM($V85,$AI85,$AJ85:AR85),AR85)),0),0)</f>
        <v>0</v>
      </c>
      <c r="AS279" s="166">
        <f>IFERROR(IF(VALUE($F279)&lt;AT$197,(IF(VALUE($F279)&gt;AS$197-1,SUM($V85,$AI85,$AJ85:AS85),AS85)),0),0)</f>
        <v>0</v>
      </c>
      <c r="AT279" s="166">
        <f>IFERROR(IF(VALUE($F279)&lt;AU$197,(IF(VALUE($F279)&gt;AT$197-1,SUM($V85,$AI85,$AJ85:AT85),AT85)),0),0)</f>
        <v>0</v>
      </c>
      <c r="AU279" s="166">
        <f>IFERROR(IF(VALUE($F279)&lt;AV$197,(IF(VALUE($F279)&gt;AU$197-1,SUM($V85,$AI85,$AJ85:AU85),AU85)),0),0)</f>
        <v>0</v>
      </c>
      <c r="AV279" s="142">
        <f t="shared" si="124"/>
        <v>126139.15999999997</v>
      </c>
      <c r="AW279" s="166">
        <f>IFERROR(IF(VALUE($F279)&lt;AX$197,(IF(VALUE($F279)&gt;AW$197-1,SUM($V85,$AI85,$AV85,$AW85:AW85),AW85)),0),0)</f>
        <v>0</v>
      </c>
      <c r="AX279" s="166">
        <f>IFERROR(IF(VALUE($F279)&lt;AY$197,(IF(VALUE($F279)&gt;AX$197-1,SUM($V85,$AI85,$AV85,$AW85:AX85),AX85)),0),0)</f>
        <v>0</v>
      </c>
      <c r="AY279" s="166">
        <f>IFERROR(IF(VALUE($F279)&lt;AZ$197,(IF(VALUE($F279)&gt;AY$197-1,SUM($V85,$AI85,$AV85,$AW85:AY85),AY85)),0),0)</f>
        <v>0</v>
      </c>
      <c r="AZ279" s="166">
        <f>IFERROR(IF(VALUE($F279)&lt;BA$197,(IF(VALUE($F279)&gt;AZ$197-1,SUM($V85,$AI85,$AV85,$AW85:AZ85),AZ85)),0),0)</f>
        <v>0</v>
      </c>
      <c r="BA279" s="166">
        <f>IFERROR(IF(VALUE($F279)&lt;BB$197,(IF(VALUE($F279)&gt;BA$197-1,SUM($V85,$AI85,$AV85,$AW85:BA85),BA85)),0),0)</f>
        <v>0</v>
      </c>
      <c r="BB279" s="166">
        <f>IFERROR(IF(VALUE($F279)&lt;BC$197,(IF(VALUE($F279)&gt;BB$197-1,SUM($V85,$AI85,$AV85,$AW85:BB85),BB85)),0),0)</f>
        <v>0</v>
      </c>
      <c r="BC279" s="166">
        <f>IFERROR(IF(VALUE($F279)&lt;BD$197,(IF(VALUE($F279)&gt;BC$197-1,SUM($V85,$AI85,$AV85,$AW85:BC85),BC85)),0),0)</f>
        <v>0</v>
      </c>
      <c r="BD279" s="166">
        <f>IFERROR(IF(VALUE($F279)&lt;BE$197,(IF(VALUE($F279)&gt;BD$197-1,SUM($V85,$AI85,$AV85,$AW85:BD85),BD85)),0),0)</f>
        <v>0</v>
      </c>
      <c r="BE279" s="166">
        <f>IFERROR(IF(VALUE($F279)&lt;BF$197,(IF(VALUE($F279)&gt;BE$197-1,SUM($V85,$AI85,$AV85,$AW85:BE85),BE85)),0),0)</f>
        <v>0</v>
      </c>
      <c r="BF279" s="166">
        <f>IFERROR(IF(VALUE($F279)&lt;BG$197,(IF(VALUE($F279)&gt;BF$197-1,SUM($V85,$AI85,$AV85,$AW85:BF85),BF85)),0),0)</f>
        <v>0</v>
      </c>
      <c r="BG279" s="166">
        <f>IFERROR(IF(VALUE($F279)&lt;BH$197,(IF(VALUE($F279)&gt;BG$197-1,SUM($V85,$AI85,$AV85,$AW85:BG85),BG85)),0),0)</f>
        <v>0</v>
      </c>
      <c r="BH279" s="166">
        <f>IFERROR(IF(VALUE($F279)&lt;BI$197,(IF(VALUE($F279)&gt;BH$197-1,SUM($V85,$AI85,$AV85,$AW85:BH85),BH85)),0),0)</f>
        <v>0</v>
      </c>
      <c r="BI279" s="142">
        <f t="shared" si="210"/>
        <v>0</v>
      </c>
      <c r="BV279" s="142"/>
      <c r="CI279" s="142"/>
      <c r="CV279" s="142"/>
      <c r="DI279" s="142"/>
      <c r="DV279" s="142"/>
      <c r="EI279" s="142"/>
    </row>
    <row r="280" spans="1:139" ht="15.75" outlineLevel="1" x14ac:dyDescent="0.25">
      <c r="A280" s="2">
        <f t="shared" si="271"/>
        <v>29</v>
      </c>
      <c r="B280" s="1" t="str">
        <f t="shared" si="271"/>
        <v>PRE-09862</v>
      </c>
      <c r="C280" s="1" t="str">
        <f t="shared" si="271"/>
        <v>SPP FH - Waters Avenue 13339</v>
      </c>
      <c r="D280" s="2" t="str">
        <f t="shared" si="271"/>
        <v>A2787723</v>
      </c>
      <c r="E280" s="141" t="str">
        <f t="shared" si="271"/>
        <v>SPP FH -Waters Ave 13339 OCR 138436</v>
      </c>
      <c r="F280" s="84">
        <v>44552</v>
      </c>
      <c r="G280" s="165"/>
      <c r="H280" s="165"/>
      <c r="I280" s="100"/>
      <c r="J280" s="166">
        <v>0</v>
      </c>
      <c r="K280" s="166">
        <v>0</v>
      </c>
      <c r="L280" s="166">
        <v>0</v>
      </c>
      <c r="M280" s="166">
        <v>0</v>
      </c>
      <c r="N280" s="166">
        <v>0</v>
      </c>
      <c r="O280" s="166">
        <v>0</v>
      </c>
      <c r="P280" s="166">
        <v>0</v>
      </c>
      <c r="Q280" s="166">
        <f>IF($F280&lt;R$197,(IF($F280&gt;Q$197-1,SUM($J86:Q86),Q86)),0)</f>
        <v>0</v>
      </c>
      <c r="R280" s="166">
        <f>IF($F280&lt;S$197,(IF($F280&gt;R$197-1,SUM($J86:R86),R86)),0)</f>
        <v>0</v>
      </c>
      <c r="S280" s="166">
        <f>IF($F280&lt;T$197,(IF($F280&gt;S$197-1,SUM($J86:S86),S86)),0)</f>
        <v>0</v>
      </c>
      <c r="T280" s="166">
        <f>IF($F280&lt;U$197,(IF($F280&gt;T$197-1,SUM($J86:T86),T86)),0)</f>
        <v>0</v>
      </c>
      <c r="U280" s="166">
        <f>IF($F280&lt;V$197,(IF($F280&gt;U$197-1,SUM($J86:U86),U86)),0)</f>
        <v>0</v>
      </c>
      <c r="V280" s="142">
        <f t="shared" ref="V280" si="272">SUM(J280:U280)</f>
        <v>0</v>
      </c>
      <c r="W280" s="166">
        <f>IF($F280&lt;X$197,(IF($F280&gt;W$197-1,SUM($V86,$W86:W86),W86)),0)</f>
        <v>0</v>
      </c>
      <c r="X280" s="166">
        <f>IF($F280&lt;Y$197,(IF($F280&gt;X$197-1,SUM($V86,$W86:X86),X86)),0)</f>
        <v>0</v>
      </c>
      <c r="Y280" s="166">
        <f>IF($F280&lt;Z$197,(IF($F280&gt;Y$197-1,SUM($V86,$W86:Y86),Y86)),0)</f>
        <v>0</v>
      </c>
      <c r="Z280" s="166">
        <f>IF($F280&lt;AA$197,(IF($F280&gt;Z$197-1,SUM($V86,$W86:Z86),Z86)),0)</f>
        <v>0</v>
      </c>
      <c r="AA280" s="166">
        <f>IF($F280&lt;AB$197,(IF($F280&gt;AA$197-1,SUM($V86,$W86:AA86),AA86)),0)</f>
        <v>0</v>
      </c>
      <c r="AB280" s="166">
        <f>IF($F280&lt;AC$197,(IF($F280&gt;AB$197-1,SUM($V86,$W86:AB86),AB86)),0)</f>
        <v>0</v>
      </c>
      <c r="AC280" s="166">
        <f>IF($F280&lt;AD$197,(IF($F280&gt;AC$197-1,SUM($V86,$W86:AC86),AC86)),0)</f>
        <v>0</v>
      </c>
      <c r="AD280" s="166">
        <f>IF($F280&lt;AE$197,(IF($F280&gt;AD$197-1,SUM($V86,$W86:AD86),AD86)),0)</f>
        <v>0</v>
      </c>
      <c r="AE280" s="166">
        <f>IF($F280&lt;AF$197,(IF($F280&gt;AE$197-1,SUM($V86,$W86:AE86),AE86)),0)</f>
        <v>0</v>
      </c>
      <c r="AF280" s="166">
        <f>IF($F280&lt;AG$197,(IF($F280&gt;AF$197-1,SUM($V86,$W86:AF86),AF86)),0)</f>
        <v>0</v>
      </c>
      <c r="AG280" s="166">
        <f>IF($F280&lt;AH$197,(IF($F280&gt;AG$197-1,SUM($V86,$W86:AG86),AG86)),0)</f>
        <v>0</v>
      </c>
      <c r="AH280" s="166">
        <f>IF($F280&lt;AI$197,(IF($F280&gt;AH$197-1,SUM($V86,$W86:AH86),AH86)),0)</f>
        <v>5528.62</v>
      </c>
      <c r="AI280" s="142">
        <f t="shared" ref="AI280" si="273">SUM(W280:AH280)</f>
        <v>5528.62</v>
      </c>
      <c r="AJ280" s="166">
        <f>IFERROR(IF(VALUE($F280)&lt;AK$197,(IF(VALUE($F280)&gt;AJ$197-1,SUM($V86,$AI86,$AJ86:AJ86),AJ86)),0),0)</f>
        <v>0</v>
      </c>
      <c r="AK280" s="166">
        <f>IFERROR(IF(VALUE($F280)&lt;AL$197,(IF(VALUE($F280)&gt;AK$197-1,SUM($V86,$AI86,$AJ86:AK86),AK86)),0),0)</f>
        <v>0</v>
      </c>
      <c r="AL280" s="166">
        <f>IFERROR(IF(VALUE($F280)&lt;AM$197,(IF(VALUE($F280)&gt;AL$197-1,SUM($V86,$AI86,$AJ86:AL86),AL86)),0),0)</f>
        <v>0</v>
      </c>
      <c r="AM280" s="166">
        <f>IFERROR(IF(VALUE($F280)&lt;AN$197,(IF(VALUE($F280)&gt;AM$197-1,SUM($V86,$AI86,$AJ86:AM86),AM86)),0),0)</f>
        <v>0</v>
      </c>
      <c r="AN280" s="166">
        <f>IFERROR(IF(VALUE($F280)&lt;AO$197,(IF(VALUE($F280)&gt;AN$197-1,SUM($V86,$AI86,$AJ86:AN86),AN86)),0),0)</f>
        <v>0</v>
      </c>
      <c r="AO280" s="166">
        <f>IFERROR(IF(VALUE($F280)&lt;AP$197,(IF(VALUE($F280)&gt;AO$197-1,SUM($V86,$AI86,$AJ86:AO86),AO86)),0),0)</f>
        <v>0</v>
      </c>
      <c r="AP280" s="166">
        <f>IFERROR(IF(VALUE($F280)&lt;AQ$197,(IF(VALUE($F280)&gt;AP$197-1,SUM($V86,$AI86,$AJ86:AP86),AP86)),0),0)</f>
        <v>0</v>
      </c>
      <c r="AQ280" s="166">
        <f>IFERROR(IF(VALUE($F280)&lt;AR$197,(IF(VALUE($F280)&gt;AQ$197-1,SUM($V86,$AI86,$AJ86:AQ86),AQ86)),0),0)</f>
        <v>0</v>
      </c>
      <c r="AR280" s="166">
        <f>IFERROR(IF(VALUE($F280)&lt;AS$197,(IF(VALUE($F280)&gt;AR$197-1,SUM($V86,$AI86,$AJ86:AR86),AR86)),0),0)</f>
        <v>0</v>
      </c>
      <c r="AS280" s="166">
        <f>IFERROR(IF(VALUE($F280)&lt;AT$197,(IF(VALUE($F280)&gt;AS$197-1,SUM($V86,$AI86,$AJ86:AS86),AS86)),0),0)</f>
        <v>0</v>
      </c>
      <c r="AT280" s="166">
        <f>IFERROR(IF(VALUE($F280)&lt;AU$197,(IF(VALUE($F280)&gt;AT$197-1,SUM($V86,$AI86,$AJ86:AT86),AT86)),0),0)</f>
        <v>0</v>
      </c>
      <c r="AU280" s="166">
        <f>IFERROR(IF(VALUE($F280)&lt;AV$197,(IF(VALUE($F280)&gt;AU$197-1,SUM($V86,$AI86,$AJ86:AU86),AU86)),0),0)</f>
        <v>0</v>
      </c>
      <c r="AV280" s="142">
        <f t="shared" ref="AV280" si="274">SUM(AJ280:AU280)</f>
        <v>0</v>
      </c>
      <c r="AW280" s="166">
        <f>IFERROR(IF(VALUE($F280)&lt;AX$197,(IF(VALUE($F280)&gt;AW$197-1,SUM($V86,$AI86,$AV86,$AW86:AW86),AW86)),0),0)</f>
        <v>0</v>
      </c>
      <c r="AX280" s="166">
        <f>IFERROR(IF(VALUE($F280)&lt;AY$197,(IF(VALUE($F280)&gt;AX$197-1,SUM($V86,$AI86,$AV86,$AW86:AX86),AX86)),0),0)</f>
        <v>0</v>
      </c>
      <c r="AY280" s="166">
        <f>IFERROR(IF(VALUE($F280)&lt;AZ$197,(IF(VALUE($F280)&gt;AY$197-1,SUM($V86,$AI86,$AV86,$AW86:AY86),AY86)),0),0)</f>
        <v>0</v>
      </c>
      <c r="AZ280" s="166">
        <f>IFERROR(IF(VALUE($F280)&lt;BA$197,(IF(VALUE($F280)&gt;AZ$197-1,SUM($V86,$AI86,$AV86,$AW86:AZ86),AZ86)),0),0)</f>
        <v>0</v>
      </c>
      <c r="BA280" s="166">
        <f>IFERROR(IF(VALUE($F280)&lt;BB$197,(IF(VALUE($F280)&gt;BA$197-1,SUM($V86,$AI86,$AV86,$AW86:BA86),BA86)),0),0)</f>
        <v>0</v>
      </c>
      <c r="BB280" s="166">
        <f>IFERROR(IF(VALUE($F280)&lt;BC$197,(IF(VALUE($F280)&gt;BB$197-1,SUM($V86,$AI86,$AV86,$AW86:BB86),BB86)),0),0)</f>
        <v>0</v>
      </c>
      <c r="BC280" s="166">
        <f>IFERROR(IF(VALUE($F280)&lt;BD$197,(IF(VALUE($F280)&gt;BC$197-1,SUM($V86,$AI86,$AV86,$AW86:BC86),BC86)),0),0)</f>
        <v>0</v>
      </c>
      <c r="BD280" s="166">
        <f>IFERROR(IF(VALUE($F280)&lt;BE$197,(IF(VALUE($F280)&gt;BD$197-1,SUM($V86,$AI86,$AV86,$AW86:BD86),BD86)),0),0)</f>
        <v>0</v>
      </c>
      <c r="BE280" s="166">
        <f>IFERROR(IF(VALUE($F280)&lt;BF$197,(IF(VALUE($F280)&gt;BE$197-1,SUM($V86,$AI86,$AV86,$AW86:BE86),BE86)),0),0)</f>
        <v>0</v>
      </c>
      <c r="BF280" s="166">
        <f>IFERROR(IF(VALUE($F280)&lt;BG$197,(IF(VALUE($F280)&gt;BF$197-1,SUM($V86,$AI86,$AV86,$AW86:BF86),BF86)),0),0)</f>
        <v>0</v>
      </c>
      <c r="BG280" s="166">
        <f>IFERROR(IF(VALUE($F280)&lt;BH$197,(IF(VALUE($F280)&gt;BG$197-1,SUM($V86,$AI86,$AV86,$AW86:BG86),BG86)),0),0)</f>
        <v>0</v>
      </c>
      <c r="BH280" s="166">
        <f>IFERROR(IF(VALUE($F280)&lt;BI$197,(IF(VALUE($F280)&gt;BH$197-1,SUM($V86,$AI86,$AV86,$AW86:BH86),BH86)),0),0)</f>
        <v>0</v>
      </c>
      <c r="BI280" s="142">
        <f t="shared" si="210"/>
        <v>0</v>
      </c>
      <c r="BV280" s="142"/>
      <c r="CI280" s="142"/>
      <c r="CV280" s="142"/>
      <c r="DI280" s="142"/>
      <c r="DV280" s="142"/>
      <c r="EI280" s="142"/>
    </row>
    <row r="281" spans="1:139" ht="15.75" outlineLevel="1" x14ac:dyDescent="0.25">
      <c r="A281" s="2">
        <f t="shared" si="271"/>
        <v>30</v>
      </c>
      <c r="B281" s="1" t="str">
        <f t="shared" si="271"/>
        <v>PRE-09863</v>
      </c>
      <c r="C281" s="1" t="str">
        <f t="shared" si="271"/>
        <v>SPP FH - Twelfth Avenue 13433</v>
      </c>
      <c r="D281" s="2" t="str">
        <f t="shared" si="271"/>
        <v>PRE-09863.1</v>
      </c>
      <c r="E281" s="141" t="str">
        <f t="shared" si="271"/>
        <v>SPP FH - Twelfth Avenue 13433 - OH</v>
      </c>
      <c r="F281" s="84" t="s">
        <v>553</v>
      </c>
      <c r="G281" s="165"/>
      <c r="H281" s="165"/>
      <c r="I281" s="100"/>
      <c r="J281" s="166">
        <v>0</v>
      </c>
      <c r="K281" s="166">
        <v>0</v>
      </c>
      <c r="L281" s="166">
        <v>0</v>
      </c>
      <c r="M281" s="166">
        <v>0</v>
      </c>
      <c r="N281" s="166">
        <v>0</v>
      </c>
      <c r="O281" s="166">
        <v>0</v>
      </c>
      <c r="P281" s="166">
        <v>0</v>
      </c>
      <c r="Q281" s="166">
        <f>IF($F281&lt;R$197,(IF($F281&gt;Q$197-1,SUM($J87:Q87),Q87)),0)</f>
        <v>0</v>
      </c>
      <c r="R281" s="166">
        <f>IF($F281&lt;S$197,(IF($F281&gt;R$197-1,SUM($J87:R87),R87)),0)</f>
        <v>0</v>
      </c>
      <c r="S281" s="166">
        <f>IF($F281&lt;T$197,(IF($F281&gt;S$197-1,SUM($J87:S87),S87)),0)</f>
        <v>0</v>
      </c>
      <c r="T281" s="166">
        <f>IF($F281&lt;U$197,(IF($F281&gt;T$197-1,SUM($J87:T87),T87)),0)</f>
        <v>0</v>
      </c>
      <c r="U281" s="166">
        <f>IF($F281&lt;V$197,(IF($F281&gt;U$197-1,SUM($J87:U87),U87)),0)</f>
        <v>0</v>
      </c>
      <c r="V281" s="142">
        <f t="shared" si="145"/>
        <v>0</v>
      </c>
      <c r="W281" s="166">
        <f>IF($F281&lt;X$197,(IF($F281&gt;W$197-1,SUM($V87,$W87:W87),W87)),0)</f>
        <v>0</v>
      </c>
      <c r="X281" s="166">
        <f>IF($F281&lt;Y$197,(IF($F281&gt;X$197-1,SUM($V87,$W87:X87),X87)),0)</f>
        <v>0</v>
      </c>
      <c r="Y281" s="166">
        <f>IF($F281&lt;Z$197,(IF($F281&gt;Y$197-1,SUM($V87,$W87:Y87),Y87)),0)</f>
        <v>0</v>
      </c>
      <c r="Z281" s="166">
        <f>IF($F281&lt;AA$197,(IF($F281&gt;Z$197-1,SUM($V87,$W87:Z87),Z87)),0)</f>
        <v>0</v>
      </c>
      <c r="AA281" s="166">
        <f>IF($F281&lt;AB$197,(IF($F281&gt;AA$197-1,SUM($V87,$W87:AA87),AA87)),0)</f>
        <v>0</v>
      </c>
      <c r="AB281" s="166">
        <f>IF($F281&lt;AC$197,(IF($F281&gt;AB$197-1,SUM($V87,$W87:AB87),AB87)),0)</f>
        <v>0</v>
      </c>
      <c r="AC281" s="166">
        <f>IF($F281&lt;AD$197,(IF($F281&gt;AC$197-1,SUM($V87,$W87:AC87),AC87)),0)</f>
        <v>0</v>
      </c>
      <c r="AD281" s="166">
        <f>IF($F281&lt;AE$197,(IF($F281&gt;AD$197-1,SUM($V87,$W87:AD87),AD87)),0)</f>
        <v>0</v>
      </c>
      <c r="AE281" s="166">
        <f>IF($F281&lt;AF$197,(IF($F281&gt;AE$197-1,SUM($V87,$W87:AE87),AE87)),0)</f>
        <v>0</v>
      </c>
      <c r="AF281" s="166">
        <f>IF($F281&lt;AG$197,(IF($F281&gt;AF$197-1,SUM($V87,$W87:AF87),AF87)),0)</f>
        <v>0</v>
      </c>
      <c r="AG281" s="166">
        <f>IF($F281&lt;AH$197,(IF($F281&gt;AG$197-1,SUM($V87,$W87:AG87),AG87)),0)</f>
        <v>0</v>
      </c>
      <c r="AH281" s="166">
        <f>IF($F281&lt;AI$197,(IF($F281&gt;AH$197-1,SUM($V87,$W87:AH87),AH87)),0)</f>
        <v>0</v>
      </c>
      <c r="AI281" s="142">
        <f t="shared" si="123"/>
        <v>0</v>
      </c>
      <c r="AJ281" s="166">
        <f>IFERROR(IF(VALUE($F281)&lt;AK$197,(IF(VALUE($F281)&gt;AJ$197-1,SUM($V87,$AI87,$AJ87:AJ87),AJ87)),0),0)</f>
        <v>0</v>
      </c>
      <c r="AK281" s="166">
        <f>IFERROR(IF(VALUE($F281)&lt;AL$197,(IF(VALUE($F281)&gt;AK$197-1,SUM($V87,$AI87,$AJ87:AK87),AK87)),0),0)</f>
        <v>0</v>
      </c>
      <c r="AL281" s="166">
        <f>IFERROR(IF(VALUE($F281)&lt;AM$197,(IF(VALUE($F281)&gt;AL$197-1,SUM($V87,$AI87,$AJ87:AL87),AL87)),0),0)</f>
        <v>0</v>
      </c>
      <c r="AM281" s="166">
        <f>IFERROR(IF(VALUE($F281)&lt;AN$197,(IF(VALUE($F281)&gt;AM$197-1,SUM($V87,$AI87,$AJ87:AM87),AM87)),0),0)</f>
        <v>0</v>
      </c>
      <c r="AN281" s="166">
        <f>IFERROR(IF(VALUE($F281)&lt;AO$197,(IF(VALUE($F281)&gt;AN$197-1,SUM($V87,$AI87,$AJ87:AN87),AN87)),0),0)</f>
        <v>0</v>
      </c>
      <c r="AO281" s="166">
        <f>IFERROR(IF(VALUE($F281)&lt;AP$197,(IF(VALUE($F281)&gt;AO$197-1,SUM($V87,$AI87,$AJ87:AO87),AO87)),0),0)</f>
        <v>0</v>
      </c>
      <c r="AP281" s="166">
        <f>IFERROR(IF(VALUE($F281)&lt;AQ$197,(IF(VALUE($F281)&gt;AP$197-1,SUM($V87,$AI87,$AJ87:AP87),AP87)),0),0)</f>
        <v>1502669.9300000002</v>
      </c>
      <c r="AQ281" s="166">
        <f>IFERROR(IF(VALUE($F281)&lt;AR$197,(IF(VALUE($F281)&gt;AQ$197-1,SUM($V87,$AI87,$AJ87:AQ87),AQ87)),0),0)</f>
        <v>0</v>
      </c>
      <c r="AR281" s="166">
        <f>IFERROR(IF(VALUE($F281)&lt;AS$197,(IF(VALUE($F281)&gt;AR$197-1,SUM($V87,$AI87,$AJ87:AR87),AR87)),0),0)</f>
        <v>0</v>
      </c>
      <c r="AS281" s="166">
        <f>IFERROR(IF(VALUE($F281)&lt;AT$197,(IF(VALUE($F281)&gt;AS$197-1,SUM($V87,$AI87,$AJ87:AS87),AS87)),0),0)</f>
        <v>0</v>
      </c>
      <c r="AT281" s="166">
        <f>IFERROR(IF(VALUE($F281)&lt;AU$197,(IF(VALUE($F281)&gt;AT$197-1,SUM($V87,$AI87,$AJ87:AT87),AT87)),0),0)</f>
        <v>0</v>
      </c>
      <c r="AU281" s="166">
        <f>IFERROR(IF(VALUE($F281)&lt;AV$197,(IF(VALUE($F281)&gt;AU$197-1,SUM($V87,$AI87,$AJ87:AU87),AU87)),0),0)</f>
        <v>0</v>
      </c>
      <c r="AV281" s="142">
        <f t="shared" si="124"/>
        <v>1502669.9300000002</v>
      </c>
      <c r="AW281" s="166">
        <f>IFERROR(IF(VALUE($F281)&lt;AX$197,(IF(VALUE($F281)&gt;AW$197-1,SUM($V87,$AI87,$AV87,$AW87:AW87),AW87)),0),0)</f>
        <v>0</v>
      </c>
      <c r="AX281" s="166">
        <f>IFERROR(IF(VALUE($F281)&lt;AY$197,(IF(VALUE($F281)&gt;AX$197-1,SUM($V87,$AI87,$AV87,$AW87:AX87),AX87)),0),0)</f>
        <v>0</v>
      </c>
      <c r="AY281" s="166">
        <f>IFERROR(IF(VALUE($F281)&lt;AZ$197,(IF(VALUE($F281)&gt;AY$197-1,SUM($V87,$AI87,$AV87,$AW87:AY87),AY87)),0),0)</f>
        <v>0</v>
      </c>
      <c r="AZ281" s="166">
        <f>IFERROR(IF(VALUE($F281)&lt;BA$197,(IF(VALUE($F281)&gt;AZ$197-1,SUM($V87,$AI87,$AV87,$AW87:AZ87),AZ87)),0),0)</f>
        <v>0</v>
      </c>
      <c r="BA281" s="166">
        <f>IFERROR(IF(VALUE($F281)&lt;BB$197,(IF(VALUE($F281)&gt;BA$197-1,SUM($V87,$AI87,$AV87,$AW87:BA87),BA87)),0),0)</f>
        <v>0</v>
      </c>
      <c r="BB281" s="166">
        <f>IFERROR(IF(VALUE($F281)&lt;BC$197,(IF(VALUE($F281)&gt;BB$197-1,SUM($V87,$AI87,$AV87,$AW87:BB87),BB87)),0),0)</f>
        <v>0</v>
      </c>
      <c r="BC281" s="166">
        <f>IFERROR(IF(VALUE($F281)&lt;BD$197,(IF(VALUE($F281)&gt;BC$197-1,SUM($V87,$AI87,$AV87,$AW87:BC87),BC87)),0),0)</f>
        <v>0</v>
      </c>
      <c r="BD281" s="166">
        <f>IFERROR(IF(VALUE($F281)&lt;BE$197,(IF(VALUE($F281)&gt;BD$197-1,SUM($V87,$AI87,$AV87,$AW87:BD87),BD87)),0),0)</f>
        <v>0</v>
      </c>
      <c r="BE281" s="166">
        <f>IFERROR(IF(VALUE($F281)&lt;BF$197,(IF(VALUE($F281)&gt;BE$197-1,SUM($V87,$AI87,$AV87,$AW87:BE87),BE87)),0),0)</f>
        <v>0</v>
      </c>
      <c r="BF281" s="166">
        <f>IFERROR(IF(VALUE($F281)&lt;BG$197,(IF(VALUE($F281)&gt;BF$197-1,SUM($V87,$AI87,$AV87,$AW87:BF87),BF87)),0),0)</f>
        <v>0</v>
      </c>
      <c r="BG281" s="166">
        <f>IFERROR(IF(VALUE($F281)&lt;BH$197,(IF(VALUE($F281)&gt;BG$197-1,SUM($V87,$AI87,$AV87,$AW87:BG87),BG87)),0),0)</f>
        <v>0</v>
      </c>
      <c r="BH281" s="166">
        <f>IFERROR(IF(VALUE($F281)&lt;BI$197,(IF(VALUE($F281)&gt;BH$197-1,SUM($V87,$AI87,$AV87,$AW87:BH87),BH87)),0),0)</f>
        <v>0</v>
      </c>
      <c r="BI281" s="142">
        <f t="shared" si="210"/>
        <v>0</v>
      </c>
      <c r="BV281" s="142"/>
      <c r="CI281" s="142"/>
      <c r="CV281" s="142"/>
      <c r="DI281" s="142"/>
      <c r="DV281" s="142"/>
      <c r="EI281" s="142"/>
    </row>
    <row r="282" spans="1:139" ht="15.75" outlineLevel="1" x14ac:dyDescent="0.25">
      <c r="A282" s="2">
        <v>30</v>
      </c>
      <c r="B282" s="1" t="str">
        <f t="shared" ref="B282:E301" si="275">B88</f>
        <v>PRE-09863</v>
      </c>
      <c r="C282" s="1" t="str">
        <f t="shared" si="275"/>
        <v>SPP FH - Twelfth Avenue 13433</v>
      </c>
      <c r="D282" s="2" t="str">
        <f t="shared" si="275"/>
        <v>A2811597</v>
      </c>
      <c r="E282" s="141" t="str">
        <f t="shared" si="275"/>
        <v>12AV433A - OCR#4346</v>
      </c>
      <c r="F282" s="84">
        <v>44696</v>
      </c>
      <c r="G282" s="165"/>
      <c r="H282" s="165"/>
      <c r="I282" s="100"/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f>IF($F282&lt;R$197,(IF($F282&gt;Q$197-1,SUM($J88:Q88),Q88)),0)</f>
        <v>0</v>
      </c>
      <c r="R282" s="166">
        <f>IF($F282&lt;S$197,(IF($F282&gt;R$197-1,SUM($J88:R88),R88)),0)</f>
        <v>0</v>
      </c>
      <c r="S282" s="166">
        <f>IF($F282&lt;T$197,(IF($F282&gt;S$197-1,SUM($J88:S88),S88)),0)</f>
        <v>0</v>
      </c>
      <c r="T282" s="166">
        <f>IF($F282&lt;U$197,(IF($F282&gt;T$197-1,SUM($J88:T88),T88)),0)</f>
        <v>0</v>
      </c>
      <c r="U282" s="166">
        <f>IF($F282&lt;V$197,(IF($F282&gt;U$197-1,SUM($J88:U88),U88)),0)</f>
        <v>0</v>
      </c>
      <c r="V282" s="142">
        <f t="shared" ref="V282" si="276">SUM(J282:U282)</f>
        <v>0</v>
      </c>
      <c r="W282" s="166">
        <f>IF($F282&lt;X$197,(IF($F282&gt;W$197-1,SUM($V88,$W88:W88),W88)),0)</f>
        <v>0</v>
      </c>
      <c r="X282" s="166">
        <f>IF($F282&lt;Y$197,(IF($F282&gt;X$197-1,SUM($V88,$W88:X88),X88)),0)</f>
        <v>0</v>
      </c>
      <c r="Y282" s="166">
        <f>IF($F282&lt;Z$197,(IF($F282&gt;Y$197-1,SUM($V88,$W88:Y88),Y88)),0)</f>
        <v>0</v>
      </c>
      <c r="Z282" s="166">
        <f>IF($F282&lt;AA$197,(IF($F282&gt;Z$197-1,SUM($V88,$W88:Z88),Z88)),0)</f>
        <v>0</v>
      </c>
      <c r="AA282" s="166">
        <f>IF($F282&lt;AB$197,(IF($F282&gt;AA$197-1,SUM($V88,$W88:AA88),AA88)),0)</f>
        <v>0</v>
      </c>
      <c r="AB282" s="166">
        <f>IF($F282&lt;AC$197,(IF($F282&gt;AB$197-1,SUM($V88,$W88:AB88),AB88)),0)</f>
        <v>0</v>
      </c>
      <c r="AC282" s="166">
        <f>IF($F282&lt;AD$197,(IF($F282&gt;AC$197-1,SUM($V88,$W88:AC88),AC88)),0)</f>
        <v>0</v>
      </c>
      <c r="AD282" s="166">
        <f>IF($F282&lt;AE$197,(IF($F282&gt;AD$197-1,SUM($V88,$W88:AD88),AD88)),0)</f>
        <v>0</v>
      </c>
      <c r="AE282" s="166">
        <f>IF($F282&lt;AF$197,(IF($F282&gt;AE$197-1,SUM($V88,$W88:AE88),AE88)),0)</f>
        <v>0</v>
      </c>
      <c r="AF282" s="166">
        <f>IF($F282&lt;AG$197,(IF($F282&gt;AF$197-1,SUM($V88,$W88:AF88),AF88)),0)</f>
        <v>0</v>
      </c>
      <c r="AG282" s="166">
        <f>IF($F282&lt;AH$197,(IF($F282&gt;AG$197-1,SUM($V88,$W88:AG88),AG88)),0)</f>
        <v>0</v>
      </c>
      <c r="AH282" s="166"/>
      <c r="AI282" s="142"/>
      <c r="AJ282" s="166">
        <f>IFERROR(IF(VALUE($F282)&lt;AK$197,(IF(VALUE($F282)&gt;AJ$197-1,SUM($V88,$AI88,$AJ88:AJ88),AJ88)),0),0)</f>
        <v>0</v>
      </c>
      <c r="AK282" s="166">
        <f>IFERROR(IF(VALUE($F282)&lt;AL$197,(IF(VALUE($F282)&gt;AK$197-1,SUM($V88,$AI88,$AJ88:AK88),AK88)),0),0)</f>
        <v>0</v>
      </c>
      <c r="AL282" s="166">
        <f>IFERROR(IF(VALUE($F282)&lt;AM$197,(IF(VALUE($F282)&gt;AL$197-1,SUM($V88,$AI88,$AJ88:AL88),AL88)),0),0)</f>
        <v>0</v>
      </c>
      <c r="AM282" s="166">
        <f>IFERROR(IF(VALUE($F282)&lt;AN$197,(IF(VALUE($F282)&gt;AM$197-1,SUM($V88,$AI88,$AJ88:AM88),AM88)),0),0)</f>
        <v>0</v>
      </c>
      <c r="AN282" s="166">
        <f>IFERROR(IF(VALUE($F282)&lt;AO$197,(IF(VALUE($F282)&gt;AN$197-1,SUM($V88,$AI88,$AJ88:AN88),AN88)),0),0)</f>
        <v>2123.11</v>
      </c>
      <c r="AO282" s="166">
        <f>IFERROR(IF(VALUE($F282)&lt;AP$197,(IF(VALUE($F282)&gt;AO$197-1,SUM($V88,$AI88,$AJ88:AO88),AO88)),0),0)</f>
        <v>0</v>
      </c>
      <c r="AP282" s="166">
        <f>IFERROR(IF(VALUE($F282)&lt;AQ$197,(IF(VALUE($F282)&gt;AP$197-1,SUM($V88,$AI88,$AJ88:AP88),AP88)),0),0)</f>
        <v>0</v>
      </c>
      <c r="AQ282" s="166">
        <f>IFERROR(IF(VALUE($F282)&lt;AR$197,(IF(VALUE($F282)&gt;AQ$197-1,SUM($V88,$AI88,$AJ88:AQ88),AQ88)),0),0)</f>
        <v>0</v>
      </c>
      <c r="AR282" s="166">
        <f>IFERROR(IF(VALUE($F282)&lt;AS$197,(IF(VALUE($F282)&gt;AR$197-1,SUM($V88,$AI88,$AJ88:AR88),AR88)),0),0)</f>
        <v>0</v>
      </c>
      <c r="AS282" s="166">
        <f>IFERROR(IF(VALUE($F282)&lt;AT$197,(IF(VALUE($F282)&gt;AS$197-1,SUM($V88,$AI88,$AJ88:AS88),AS88)),0),0)</f>
        <v>0</v>
      </c>
      <c r="AT282" s="166">
        <f>IFERROR(IF(VALUE($F282)&lt;AU$197,(IF(VALUE($F282)&gt;AT$197-1,SUM($V88,$AI88,$AJ88:AT88),AT88)),0),0)</f>
        <v>0</v>
      </c>
      <c r="AU282" s="166">
        <f>IFERROR(IF(VALUE($F282)&lt;AV$197,(IF(VALUE($F282)&gt;AU$197-1,SUM($V88,$AI88,$AJ88:AU88),AU88)),0),0)</f>
        <v>0</v>
      </c>
      <c r="AV282" s="142">
        <f t="shared" si="124"/>
        <v>2123.11</v>
      </c>
      <c r="AW282" s="166">
        <f>IFERROR(IF(VALUE($F282)&lt;AX$197,(IF(VALUE($F282)&gt;AW$197-1,SUM($V88,$AI88,$AV88,$AW88:AW88),AW88)),0),0)</f>
        <v>0</v>
      </c>
      <c r="AX282" s="166">
        <f>IFERROR(IF(VALUE($F282)&lt;AY$197,(IF(VALUE($F282)&gt;AX$197-1,SUM($V88,$AI88,$AV88,$AW88:AX88),AX88)),0),0)</f>
        <v>0</v>
      </c>
      <c r="AY282" s="166">
        <f>IFERROR(IF(VALUE($F282)&lt;AZ$197,(IF(VALUE($F282)&gt;AY$197-1,SUM($V88,$AI88,$AV88,$AW88:AY88),AY88)),0),0)</f>
        <v>0</v>
      </c>
      <c r="AZ282" s="166">
        <f>IFERROR(IF(VALUE($F282)&lt;BA$197,(IF(VALUE($F282)&gt;AZ$197-1,SUM($V88,$AI88,$AV88,$AW88:AZ88),AZ88)),0),0)</f>
        <v>0</v>
      </c>
      <c r="BA282" s="166">
        <f>IFERROR(IF(VALUE($F282)&lt;BB$197,(IF(VALUE($F282)&gt;BA$197-1,SUM($V88,$AI88,$AV88,$AW88:BA88),BA88)),0),0)</f>
        <v>0</v>
      </c>
      <c r="BB282" s="166">
        <f>IFERROR(IF(VALUE($F282)&lt;BC$197,(IF(VALUE($F282)&gt;BB$197-1,SUM($V88,$AI88,$AV88,$AW88:BB88),BB88)),0),0)</f>
        <v>0</v>
      </c>
      <c r="BC282" s="166">
        <f>IFERROR(IF(VALUE($F282)&lt;BD$197,(IF(VALUE($F282)&gt;BC$197-1,SUM($V88,$AI88,$AV88,$AW88:BC88),BC88)),0),0)</f>
        <v>0</v>
      </c>
      <c r="BD282" s="166">
        <f>IFERROR(IF(VALUE($F282)&lt;BE$197,(IF(VALUE($F282)&gt;BD$197-1,SUM($V88,$AI88,$AV88,$AW88:BD88),BD88)),0),0)</f>
        <v>0</v>
      </c>
      <c r="BE282" s="166">
        <f>IFERROR(IF(VALUE($F282)&lt;BF$197,(IF(VALUE($F282)&gt;BE$197-1,SUM($V88,$AI88,$AV88,$AW88:BE88),BE88)),0),0)</f>
        <v>0</v>
      </c>
      <c r="BF282" s="166">
        <f>IFERROR(IF(VALUE($F282)&lt;BG$197,(IF(VALUE($F282)&gt;BF$197-1,SUM($V88,$AI88,$AV88,$AW88:BF88),BF88)),0),0)</f>
        <v>0</v>
      </c>
      <c r="BG282" s="166">
        <f>IFERROR(IF(VALUE($F282)&lt;BH$197,(IF(VALUE($F282)&gt;BG$197-1,SUM($V88,$AI88,$AV88,$AW88:BG88),BG88)),0),0)</f>
        <v>0</v>
      </c>
      <c r="BH282" s="166">
        <f>IFERROR(IF(VALUE($F282)&lt;BI$197,(IF(VALUE($F282)&gt;BH$197-1,SUM($V88,$AI88,$AV88,$AW88:BH88),BH88)),0),0)</f>
        <v>0</v>
      </c>
      <c r="BI282" s="142"/>
      <c r="BV282" s="142"/>
      <c r="CI282" s="142"/>
      <c r="CV282" s="142"/>
      <c r="DI282" s="142"/>
      <c r="DV282" s="142"/>
      <c r="EI282" s="142"/>
    </row>
    <row r="283" spans="1:139" ht="15.75" outlineLevel="1" x14ac:dyDescent="0.25">
      <c r="A283" s="2">
        <f t="shared" ref="A283:A314" si="277">A89</f>
        <v>31</v>
      </c>
      <c r="B283" s="1" t="str">
        <f t="shared" si="275"/>
        <v>PRE-09871</v>
      </c>
      <c r="C283" s="1" t="str">
        <f t="shared" si="275"/>
        <v>SPP FH - Knights 13808</v>
      </c>
      <c r="D283" s="2" t="str">
        <f t="shared" si="275"/>
        <v>PRE-09871.1</v>
      </c>
      <c r="E283" s="141" t="str">
        <f t="shared" si="275"/>
        <v>SPP FH - Knights 13808</v>
      </c>
      <c r="F283" s="84" t="s">
        <v>559</v>
      </c>
      <c r="G283" s="165"/>
      <c r="H283" s="165"/>
      <c r="I283" s="100"/>
      <c r="J283" s="166">
        <v>0</v>
      </c>
      <c r="K283" s="166">
        <v>0</v>
      </c>
      <c r="L283" s="166">
        <v>0</v>
      </c>
      <c r="M283" s="166">
        <v>0</v>
      </c>
      <c r="N283" s="166">
        <v>0</v>
      </c>
      <c r="O283" s="166">
        <v>0</v>
      </c>
      <c r="P283" s="166">
        <v>0</v>
      </c>
      <c r="Q283" s="166">
        <f>IF($F283&lt;R$197,(IF($F283&gt;Q$197-1,SUM($J89:Q89),Q89)),0)</f>
        <v>0</v>
      </c>
      <c r="R283" s="166">
        <f>IF($F283&lt;S$197,(IF($F283&gt;R$197-1,SUM($J89:R89),R89)),0)</f>
        <v>0</v>
      </c>
      <c r="S283" s="166">
        <f>IF($F283&lt;T$197,(IF($F283&gt;S$197-1,SUM($J89:S89),S89)),0)</f>
        <v>0</v>
      </c>
      <c r="T283" s="166">
        <f>IF($F283&lt;U$197,(IF($F283&gt;T$197-1,SUM($J89:T89),T89)),0)</f>
        <v>0</v>
      </c>
      <c r="U283" s="166">
        <f>IF($F283&lt;V$197,(IF($F283&gt;U$197-1,SUM($J89:U89),U89)),0)</f>
        <v>0</v>
      </c>
      <c r="V283" s="142">
        <f t="shared" si="145"/>
        <v>0</v>
      </c>
      <c r="W283" s="166">
        <f>IF($F283&lt;X$197,(IF($F283&gt;W$197-1,SUM($V89,$W89:W89),W89)),0)</f>
        <v>0</v>
      </c>
      <c r="X283" s="166">
        <f>IF($F283&lt;Y$197,(IF($F283&gt;X$197-1,SUM($V89,$W89:X89),X89)),0)</f>
        <v>0</v>
      </c>
      <c r="Y283" s="166">
        <f>IF($F283&lt;Z$197,(IF($F283&gt;Y$197-1,SUM($V89,$W89:Y89),Y89)),0)</f>
        <v>0</v>
      </c>
      <c r="Z283" s="166">
        <f>IF($F283&lt;AA$197,(IF($F283&gt;Z$197-1,SUM($V89,$W89:Z89),Z89)),0)</f>
        <v>0</v>
      </c>
      <c r="AA283" s="166">
        <f>IF($F283&lt;AB$197,(IF($F283&gt;AA$197-1,SUM($V89,$W89:AA89),AA89)),0)</f>
        <v>0</v>
      </c>
      <c r="AB283" s="166">
        <f>IF($F283&lt;AC$197,(IF($F283&gt;AB$197-1,SUM($V89,$W89:AB89),AB89)),0)</f>
        <v>0</v>
      </c>
      <c r="AC283" s="166">
        <f>IF($F283&lt;AD$197,(IF($F283&gt;AC$197-1,SUM($V89,$W89:AC89),AC89)),0)</f>
        <v>0</v>
      </c>
      <c r="AD283" s="166">
        <f>IF($F283&lt;AE$197,(IF($F283&gt;AD$197-1,SUM($V89,$W89:AD89),AD89)),0)</f>
        <v>0</v>
      </c>
      <c r="AE283" s="166">
        <f>IF($F283&lt;AF$197,(IF($F283&gt;AE$197-1,SUM($V89,$W89:AE89),AE89)),0)</f>
        <v>0</v>
      </c>
      <c r="AF283" s="166">
        <f>IF($F283&lt;AG$197,(IF($F283&gt;AF$197-1,SUM($V89,$W89:AF89),AF89)),0)</f>
        <v>0</v>
      </c>
      <c r="AG283" s="166">
        <f>IF($F283&lt;AH$197,(IF($F283&gt;AG$197-1,SUM($V89,$W89:AG89),AG89)),0)</f>
        <v>0</v>
      </c>
      <c r="AH283" s="166">
        <f>IF($F283&lt;AI$197,(IF($F283&gt;AH$197-1,SUM($V89,$W89:AH89),AH89)),0)</f>
        <v>0</v>
      </c>
      <c r="AI283" s="142">
        <f t="shared" si="123"/>
        <v>0</v>
      </c>
      <c r="AJ283" s="166">
        <f>IFERROR(IF(VALUE($F283)&lt;AK$197,(IF(VALUE($F283)&gt;AJ$197-1,SUM($V89,$AI89,$AJ89:AJ89),AJ89)),0),0)</f>
        <v>0</v>
      </c>
      <c r="AK283" s="166">
        <f>IFERROR(IF(VALUE($F283)&lt;AL$197,(IF(VALUE($F283)&gt;AK$197-1,SUM($V89,$AI89,$AJ89:AK89),AK89)),0),0)</f>
        <v>0</v>
      </c>
      <c r="AL283" s="166">
        <f>IFERROR(IF(VALUE($F283)&lt;AM$197,(IF(VALUE($F283)&gt;AL$197-1,SUM($V89,$AI89,$AJ89:AL89),AL89)),0),0)</f>
        <v>1118407.17</v>
      </c>
      <c r="AM283" s="166">
        <f>IFERROR(IF(VALUE($F283)&lt;AN$197,(IF(VALUE($F283)&gt;AM$197-1,SUM($V89,$AI89,$AJ89:AM89),AM89)),0),0)</f>
        <v>0</v>
      </c>
      <c r="AN283" s="166">
        <f>IFERROR(IF(VALUE($F283)&lt;AO$197,(IF(VALUE($F283)&gt;AN$197-1,SUM($V89,$AI89,$AJ89:AN89),AN89)),0),0)</f>
        <v>0</v>
      </c>
      <c r="AO283" s="166">
        <f>IFERROR(IF(VALUE($F283)&lt;AP$197,(IF(VALUE($F283)&gt;AO$197-1,SUM($V89,$AI89,$AJ89:AO89),AO89)),0),0)</f>
        <v>0</v>
      </c>
      <c r="AP283" s="166">
        <f>IFERROR(IF(VALUE($F283)&lt;AQ$197,(IF(VALUE($F283)&gt;AP$197-1,SUM($V89,$AI89,$AJ89:AP89),AP89)),0),0)</f>
        <v>0</v>
      </c>
      <c r="AQ283" s="166">
        <f>IFERROR(IF(VALUE($F283)&lt;AR$197,(IF(VALUE($F283)&gt;AQ$197-1,SUM($V89,$AI89,$AJ89:AQ89),AQ89)),0),0)</f>
        <v>0</v>
      </c>
      <c r="AR283" s="166">
        <f>IFERROR(IF(VALUE($F283)&lt;AS$197,(IF(VALUE($F283)&gt;AR$197-1,SUM($V89,$AI89,$AJ89:AR89),AR89)),0),0)</f>
        <v>0</v>
      </c>
      <c r="AS283" s="166">
        <f>IFERROR(IF(VALUE($F283)&lt;AT$197,(IF(VALUE($F283)&gt;AS$197-1,SUM($V89,$AI89,$AJ89:AS89),AS89)),0),0)</f>
        <v>0</v>
      </c>
      <c r="AT283" s="166">
        <f>IFERROR(IF(VALUE($F283)&lt;AU$197,(IF(VALUE($F283)&gt;AT$197-1,SUM($V89,$AI89,$AJ89:AT89),AT89)),0),0)</f>
        <v>0</v>
      </c>
      <c r="AU283" s="166">
        <f>IFERROR(IF(VALUE($F283)&lt;AV$197,(IF(VALUE($F283)&gt;AU$197-1,SUM($V89,$AI89,$AJ89:AU89),AU89)),0),0)</f>
        <v>0</v>
      </c>
      <c r="AV283" s="142">
        <f t="shared" si="124"/>
        <v>1118407.17</v>
      </c>
      <c r="AW283" s="166">
        <f>IFERROR(IF(VALUE($F283)&lt;AX$197,(IF(VALUE($F283)&gt;AW$197-1,SUM($V89,$AI89,$AV89,$AW89:AW89),AW89)),0),0)</f>
        <v>0</v>
      </c>
      <c r="AX283" s="166">
        <f>IFERROR(IF(VALUE($F283)&lt;AY$197,(IF(VALUE($F283)&gt;AX$197-1,SUM($V89,$AI89,$AV89,$AW89:AX89),AX89)),0),0)</f>
        <v>0</v>
      </c>
      <c r="AY283" s="166">
        <f>IFERROR(IF(VALUE($F283)&lt;AZ$197,(IF(VALUE($F283)&gt;AY$197-1,SUM($V89,$AI89,$AV89,$AW89:AY89),AY89)),0),0)</f>
        <v>0</v>
      </c>
      <c r="AZ283" s="166">
        <f>IFERROR(IF(VALUE($F283)&lt;BA$197,(IF(VALUE($F283)&gt;AZ$197-1,SUM($V89,$AI89,$AV89,$AW89:AZ89),AZ89)),0),0)</f>
        <v>0</v>
      </c>
      <c r="BA283" s="166">
        <f>IFERROR(IF(VALUE($F283)&lt;BB$197,(IF(VALUE($F283)&gt;BA$197-1,SUM($V89,$AI89,$AV89,$AW89:BA89),BA89)),0),0)</f>
        <v>0</v>
      </c>
      <c r="BB283" s="166">
        <f>IFERROR(IF(VALUE($F283)&lt;BC$197,(IF(VALUE($F283)&gt;BB$197-1,SUM($V89,$AI89,$AV89,$AW89:BB89),BB89)),0),0)</f>
        <v>0</v>
      </c>
      <c r="BC283" s="166">
        <f>IFERROR(IF(VALUE($F283)&lt;BD$197,(IF(VALUE($F283)&gt;BC$197-1,SUM($V89,$AI89,$AV89,$AW89:BC89),BC89)),0),0)</f>
        <v>0</v>
      </c>
      <c r="BD283" s="166">
        <f>IFERROR(IF(VALUE($F283)&lt;BE$197,(IF(VALUE($F283)&gt;BD$197-1,SUM($V89,$AI89,$AV89,$AW89:BD89),BD89)),0),0)</f>
        <v>0</v>
      </c>
      <c r="BE283" s="166">
        <f>IFERROR(IF(VALUE($F283)&lt;BF$197,(IF(VALUE($F283)&gt;BE$197-1,SUM($V89,$AI89,$AV89,$AW89:BE89),BE89)),0),0)</f>
        <v>0</v>
      </c>
      <c r="BF283" s="166">
        <f>IFERROR(IF(VALUE($F283)&lt;BG$197,(IF(VALUE($F283)&gt;BF$197-1,SUM($V89,$AI89,$AV89,$AW89:BF89),BF89)),0),0)</f>
        <v>0</v>
      </c>
      <c r="BG283" s="166">
        <f>IFERROR(IF(VALUE($F283)&lt;BH$197,(IF(VALUE($F283)&gt;BG$197-1,SUM($V89,$AI89,$AV89,$AW89:BG89),BG89)),0),0)</f>
        <v>0</v>
      </c>
      <c r="BH283" s="166">
        <f>IFERROR(IF(VALUE($F283)&lt;BI$197,(IF(VALUE($F283)&gt;BH$197-1,SUM($V89,$AI89,$AV89,$AW89:BH89),BH89)),0),0)</f>
        <v>0</v>
      </c>
      <c r="BI283" s="142">
        <f t="shared" ref="BI283" si="278">SUM(AW283:BH283)</f>
        <v>0</v>
      </c>
      <c r="BV283" s="142"/>
      <c r="CI283" s="142"/>
      <c r="CV283" s="142"/>
      <c r="DI283" s="142"/>
      <c r="DV283" s="142"/>
      <c r="EI283" s="142"/>
    </row>
    <row r="284" spans="1:139" ht="15.75" outlineLevel="1" x14ac:dyDescent="0.25">
      <c r="A284" s="2">
        <f t="shared" si="277"/>
        <v>32</v>
      </c>
      <c r="B284" s="1" t="str">
        <f t="shared" si="275"/>
        <v>PRE-09864</v>
      </c>
      <c r="C284" s="1" t="str">
        <f t="shared" si="275"/>
        <v>SPP FH - Orient Park 13964</v>
      </c>
      <c r="D284" s="2" t="str">
        <f t="shared" si="275"/>
        <v>PRE-09864.1</v>
      </c>
      <c r="E284" s="141" t="str">
        <f t="shared" si="275"/>
        <v>SPP FH - Orient Park 13964 - OH</v>
      </c>
      <c r="F284" s="84" t="s">
        <v>559</v>
      </c>
      <c r="G284" s="165"/>
      <c r="H284" s="165"/>
      <c r="I284" s="100"/>
      <c r="J284" s="166">
        <v>0</v>
      </c>
      <c r="K284" s="166">
        <v>0</v>
      </c>
      <c r="L284" s="166">
        <v>0</v>
      </c>
      <c r="M284" s="166">
        <v>0</v>
      </c>
      <c r="N284" s="166">
        <v>0</v>
      </c>
      <c r="O284" s="166">
        <v>0</v>
      </c>
      <c r="P284" s="166">
        <v>0</v>
      </c>
      <c r="Q284" s="166">
        <f>IF($F284&lt;R$197,(IF($F284&gt;Q$197-1,SUM($J90:Q90),Q90)),0)</f>
        <v>0</v>
      </c>
      <c r="R284" s="166">
        <f>IF($F284&lt;S$197,(IF($F284&gt;R$197-1,SUM($J90:R90),R90)),0)</f>
        <v>0</v>
      </c>
      <c r="S284" s="166">
        <f>IF($F284&lt;T$197,(IF($F284&gt;S$197-1,SUM($J90:S90),S90)),0)</f>
        <v>0</v>
      </c>
      <c r="T284" s="166">
        <f>IF($F284&lt;U$197,(IF($F284&gt;T$197-1,SUM($J90:T90),T90)),0)</f>
        <v>0</v>
      </c>
      <c r="U284" s="166">
        <f>IF($F284&lt;V$197,(IF($F284&gt;U$197-1,SUM($J90:U90),U90)),0)</f>
        <v>0</v>
      </c>
      <c r="V284" s="142">
        <f t="shared" si="145"/>
        <v>0</v>
      </c>
      <c r="W284" s="166">
        <f>IF($F284&lt;X$197,(IF($F284&gt;W$197-1,SUM($V90,$W90:W90),W90)),0)</f>
        <v>0</v>
      </c>
      <c r="X284" s="166">
        <f>IF($F284&lt;Y$197,(IF($F284&gt;X$197-1,SUM($V90,$W90:X90),X90)),0)</f>
        <v>0</v>
      </c>
      <c r="Y284" s="166">
        <f>IF($F284&lt;Z$197,(IF($F284&gt;Y$197-1,SUM($V90,$W90:Y90),Y90)),0)</f>
        <v>0</v>
      </c>
      <c r="Z284" s="166">
        <f>IF($F284&lt;AA$197,(IF($F284&gt;Z$197-1,SUM($V90,$W90:Z90),Z90)),0)</f>
        <v>0</v>
      </c>
      <c r="AA284" s="166">
        <f>IF($F284&lt;AB$197,(IF($F284&gt;AA$197-1,SUM($V90,$W90:AA90),AA90)),0)</f>
        <v>0</v>
      </c>
      <c r="AB284" s="166">
        <f>IF($F284&lt;AC$197,(IF($F284&gt;AB$197-1,SUM($V90,$W90:AB90),AB90)),0)</f>
        <v>0</v>
      </c>
      <c r="AC284" s="166">
        <f>IF($F284&lt;AD$197,(IF($F284&gt;AC$197-1,SUM($V90,$W90:AC90),AC90)),0)</f>
        <v>0</v>
      </c>
      <c r="AD284" s="166">
        <f>IF($F284&lt;AE$197,(IF($F284&gt;AD$197-1,SUM($V90,$W90:AD90),AD90)),0)</f>
        <v>0</v>
      </c>
      <c r="AE284" s="166">
        <f>IF($F284&lt;AF$197,(IF($F284&gt;AE$197-1,SUM($V90,$W90:AE90),AE90)),0)</f>
        <v>0</v>
      </c>
      <c r="AF284" s="166">
        <f>IF($F284&lt;AG$197,(IF($F284&gt;AF$197-1,SUM($V90,$W90:AF90),AF90)),0)</f>
        <v>0</v>
      </c>
      <c r="AG284" s="166">
        <f>IF($F284&lt;AH$197,(IF($F284&gt;AG$197-1,SUM($V90,$W90:AG90),AG90)),0)</f>
        <v>0</v>
      </c>
      <c r="AH284" s="166">
        <f>IF($F284&lt;AI$197,(IF($F284&gt;AH$197-1,SUM($V90,$W90:AH90),AH90)),0)</f>
        <v>0</v>
      </c>
      <c r="AI284" s="142">
        <f>SUM(W284:AH284)</f>
        <v>0</v>
      </c>
      <c r="AJ284" s="166">
        <f>IFERROR(IF(VALUE($F284)&lt;AK$197,(IF(VALUE($F284)&gt;AJ$197-1,SUM($V90,$AI90,$AJ90:AJ90),AJ90)),0),0)</f>
        <v>0</v>
      </c>
      <c r="AK284" s="166">
        <f>IFERROR(IF(VALUE($F284)&lt;AL$197,(IF(VALUE($F284)&gt;AK$197-1,SUM($V90,$AI90,$AJ90:AK90),AK90)),0),0)</f>
        <v>0</v>
      </c>
      <c r="AL284" s="166">
        <f>IFERROR(IF(VALUE($F284)&lt;AM$197,(IF(VALUE($F284)&gt;AL$197-1,SUM($V90,$AI90,$AJ90:AL90),AL90)),0),0)</f>
        <v>423896.24999999988</v>
      </c>
      <c r="AM284" s="166">
        <f>IFERROR(IF(VALUE($F284)&lt;AN$197,(IF(VALUE($F284)&gt;AM$197-1,SUM($V90,$AI90,$AJ90:AM90),AM90)),0),0)</f>
        <v>0</v>
      </c>
      <c r="AN284" s="166">
        <f>IFERROR(IF(VALUE($F284)&lt;AO$197,(IF(VALUE($F284)&gt;AN$197-1,SUM($V90,$AI90,$AJ90:AN90),AN90)),0),0)</f>
        <v>0</v>
      </c>
      <c r="AO284" s="166">
        <f>IFERROR(IF(VALUE($F284)&lt;AP$197,(IF(VALUE($F284)&gt;AO$197-1,SUM($V90,$AI90,$AJ90:AO90),AO90)),0),0)</f>
        <v>0</v>
      </c>
      <c r="AP284" s="166">
        <f>IFERROR(IF(VALUE($F284)&lt;AQ$197,(IF(VALUE($F284)&gt;AP$197-1,SUM($V90,$AI90,$AJ90:AP90),AP90)),0),0)</f>
        <v>0</v>
      </c>
      <c r="AQ284" s="166">
        <f>IFERROR(IF(VALUE($F284)&lt;AR$197,(IF(VALUE($F284)&gt;AQ$197-1,SUM($V90,$AI90,$AJ90:AQ90),AQ90)),0),0)</f>
        <v>0</v>
      </c>
      <c r="AR284" s="166">
        <f>IFERROR(IF(VALUE($F284)&lt;AS$197,(IF(VALUE($F284)&gt;AR$197-1,SUM($V90,$AI90,$AJ90:AR90),AR90)),0),0)</f>
        <v>0</v>
      </c>
      <c r="AS284" s="166">
        <f>IFERROR(IF(VALUE($F284)&lt;AT$197,(IF(VALUE($F284)&gt;AS$197-1,SUM($V90,$AI90,$AJ90:AS90),AS90)),0),0)</f>
        <v>0</v>
      </c>
      <c r="AT284" s="166">
        <f>IFERROR(IF(VALUE($F284)&lt;AU$197,(IF(VALUE($F284)&gt;AT$197-1,SUM($V90,$AI90,$AJ90:AT90),AT90)),0),0)</f>
        <v>0</v>
      </c>
      <c r="AU284" s="166">
        <f>IFERROR(IF(VALUE($F284)&lt;AV$197,(IF(VALUE($F284)&gt;AU$197-1,SUM($V90,$AI90,$AJ90:AU90),AU90)),0),0)</f>
        <v>0</v>
      </c>
      <c r="AV284" s="142">
        <f>SUM(AJ284:AU284)</f>
        <v>423896.24999999988</v>
      </c>
      <c r="AW284" s="166">
        <f>IFERROR(IF(VALUE($F284)&lt;AX$197,(IF(VALUE($F284)&gt;AW$197-1,SUM($V90,$AI90,$AV90,$AW90:AW90),AW90)),0),0)</f>
        <v>0</v>
      </c>
      <c r="AX284" s="166">
        <f>IFERROR(IF(VALUE($F284)&lt;AY$197,(IF(VALUE($F284)&gt;AX$197-1,SUM($V90,$AI90,$AV90,$AW90:AX90),AX90)),0),0)</f>
        <v>0</v>
      </c>
      <c r="AY284" s="166">
        <f>IFERROR(IF(VALUE($F284)&lt;AZ$197,(IF(VALUE($F284)&gt;AY$197-1,SUM($V90,$AI90,$AV90,$AW90:AY90),AY90)),0),0)</f>
        <v>0</v>
      </c>
      <c r="AZ284" s="166">
        <f>IFERROR(IF(VALUE($F284)&lt;BA$197,(IF(VALUE($F284)&gt;AZ$197-1,SUM($V90,$AI90,$AV90,$AW90:AZ90),AZ90)),0),0)</f>
        <v>0</v>
      </c>
      <c r="BA284" s="166">
        <f>IFERROR(IF(VALUE($F284)&lt;BB$197,(IF(VALUE($F284)&gt;BA$197-1,SUM($V90,$AI90,$AV90,$AW90:BA90),BA90)),0),0)</f>
        <v>0</v>
      </c>
      <c r="BB284" s="166">
        <f>IFERROR(IF(VALUE($F284)&lt;BC$197,(IF(VALUE($F284)&gt;BB$197-1,SUM($V90,$AI90,$AV90,$AW90:BB90),BB90)),0),0)</f>
        <v>0</v>
      </c>
      <c r="BC284" s="166">
        <f>IFERROR(IF(VALUE($F284)&lt;BD$197,(IF(VALUE($F284)&gt;BC$197-1,SUM($V90,$AI90,$AV90,$AW90:BC90),BC90)),0),0)</f>
        <v>0</v>
      </c>
      <c r="BD284" s="166">
        <f>IFERROR(IF(VALUE($F284)&lt;BE$197,(IF(VALUE($F284)&gt;BD$197-1,SUM($V90,$AI90,$AV90,$AW90:BD90),BD90)),0),0)</f>
        <v>0</v>
      </c>
      <c r="BE284" s="166">
        <f>IFERROR(IF(VALUE($F284)&lt;BF$197,(IF(VALUE($F284)&gt;BE$197-1,SUM($V90,$AI90,$AV90,$AW90:BE90),BE90)),0),0)</f>
        <v>0</v>
      </c>
      <c r="BF284" s="166">
        <f>IFERROR(IF(VALUE($F284)&lt;BG$197,(IF(VALUE($F284)&gt;BF$197-1,SUM($V90,$AI90,$AV90,$AW90:BF90),BF90)),0),0)</f>
        <v>0</v>
      </c>
      <c r="BG284" s="166">
        <f>IFERROR(IF(VALUE($F284)&lt;BH$197,(IF(VALUE($F284)&gt;BG$197-1,SUM($V90,$AI90,$AV90,$AW90:BG90),BG90)),0),0)</f>
        <v>0</v>
      </c>
      <c r="BH284" s="166">
        <f>IFERROR(IF(VALUE($F284)&lt;BI$197,(IF(VALUE($F284)&gt;BH$197-1,SUM($V90,$AI90,$AV90,$AW90:BH90),BH90)),0),0)</f>
        <v>0</v>
      </c>
      <c r="BI284" s="142">
        <f>SUM(AW284:BH284)</f>
        <v>0</v>
      </c>
      <c r="BV284" s="142"/>
      <c r="CI284" s="142"/>
      <c r="CV284" s="142"/>
      <c r="DI284" s="142"/>
      <c r="DV284" s="142"/>
      <c r="EI284" s="142"/>
    </row>
    <row r="285" spans="1:139" ht="15.75" outlineLevel="1" x14ac:dyDescent="0.25">
      <c r="A285" s="2">
        <f t="shared" si="277"/>
        <v>32</v>
      </c>
      <c r="B285" s="1" t="str">
        <f t="shared" si="275"/>
        <v>PRE-09864</v>
      </c>
      <c r="C285" s="1" t="str">
        <f t="shared" si="275"/>
        <v>SPP FH - Orient Park 13964</v>
      </c>
      <c r="D285" s="2" t="str">
        <f t="shared" si="275"/>
        <v>A2811608</v>
      </c>
      <c r="E285" s="141" t="str">
        <f t="shared" si="275"/>
        <v>ORIENT PARK 13964 OCRs - 2 TAV</v>
      </c>
      <c r="F285" s="84">
        <v>44666</v>
      </c>
      <c r="G285" s="165"/>
      <c r="H285" s="165"/>
      <c r="I285" s="100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42"/>
      <c r="W285" s="166">
        <f>IF($F285&lt;X$197,(IF($F285&gt;W$197-1,SUM($V91,$W91:W91),W91)),0)</f>
        <v>0</v>
      </c>
      <c r="X285" s="166">
        <f>IF($F285&lt;Y$197,(IF($F285&gt;X$197-1,SUM($V91,$W91:X91),X91)),0)</f>
        <v>0</v>
      </c>
      <c r="Y285" s="166">
        <f>IF($F285&lt;Z$197,(IF($F285&gt;Y$197-1,SUM($V91,$W91:Y91),Y91)),0)</f>
        <v>0</v>
      </c>
      <c r="Z285" s="166">
        <f>IF($F285&lt;AA$197,(IF($F285&gt;Z$197-1,SUM($V91,$W91:Z91),Z91)),0)</f>
        <v>0</v>
      </c>
      <c r="AA285" s="166">
        <f>IF($F285&lt;AB$197,(IF($F285&gt;AA$197-1,SUM($V91,$W91:AA91),AA91)),0)</f>
        <v>0</v>
      </c>
      <c r="AB285" s="166">
        <f>IF($F285&lt;AC$197,(IF($F285&gt;AB$197-1,SUM($V91,$W91:AB91),AB91)),0)</f>
        <v>0</v>
      </c>
      <c r="AC285" s="166">
        <f>IF($F285&lt;AD$197,(IF($F285&gt;AC$197-1,SUM($V91,$W91:AC91),AC91)),0)</f>
        <v>0</v>
      </c>
      <c r="AD285" s="166">
        <f>IF($F285&lt;AE$197,(IF($F285&gt;AD$197-1,SUM($V91,$W91:AD91),AD91)),0)</f>
        <v>0</v>
      </c>
      <c r="AE285" s="166">
        <f>IF($F285&lt;AF$197,(IF($F285&gt;AE$197-1,SUM($V91,$W91:AE91),AE91)),0)</f>
        <v>0</v>
      </c>
      <c r="AF285" s="166">
        <f>IF($F285&lt;AG$197,(IF($F285&gt;AF$197-1,SUM($V91,$W91:AF91),AF91)),0)</f>
        <v>0</v>
      </c>
      <c r="AG285" s="166">
        <f>IF($F285&lt;AH$197,(IF($F285&gt;AG$197-1,SUM($V91,$W91:AG91),AG91)),0)</f>
        <v>0</v>
      </c>
      <c r="AH285" s="166">
        <f>IF($F285&lt;AI$197,(IF($F285&gt;AH$197-1,SUM($V91,$W91:AH91),AH91)),0)</f>
        <v>0</v>
      </c>
      <c r="AI285" s="142">
        <f>SUM(W285:AH285)</f>
        <v>0</v>
      </c>
      <c r="AJ285" s="166">
        <f>IFERROR(IF(VALUE($F285)&lt;AK$197,(IF(VALUE($F285)&gt;AJ$197-1,SUM($V91,$AI91,$AJ91:AJ91),AJ91)),0),0)</f>
        <v>0</v>
      </c>
      <c r="AK285" s="166">
        <f>IFERROR(IF(VALUE($F285)&lt;AL$197,(IF(VALUE($F285)&gt;AK$197-1,SUM($V91,$AI91,$AJ91:AK91),AK91)),0),0)</f>
        <v>0</v>
      </c>
      <c r="AL285" s="166">
        <f>IFERROR(IF(VALUE($F285)&lt;AM$197,(IF(VALUE($F285)&gt;AL$197-1,SUM($V91,$AI91,$AJ91:AL91),AL91)),0),0)</f>
        <v>0</v>
      </c>
      <c r="AM285" s="166">
        <f>IFERROR(IF(VALUE($F285)&lt;AN$197,(IF(VALUE($F285)&gt;AM$197-1,SUM($V91,$AI91,$AJ91:AM91),AM91)),0),0)</f>
        <v>9529.1700000000019</v>
      </c>
      <c r="AN285" s="166">
        <f>IFERROR(IF(VALUE($F285)&lt;AO$197,(IF(VALUE($F285)&gt;AN$197-1,SUM($V91,$AI91,$AJ91:AN91),AN91)),0),0)</f>
        <v>0</v>
      </c>
      <c r="AO285" s="166">
        <f>IFERROR(IF(VALUE($F285)&lt;AP$197,(IF(VALUE($F285)&gt;AO$197-1,SUM($V91,$AI91,$AJ91:AO91),AO91)),0),0)</f>
        <v>0</v>
      </c>
      <c r="AP285" s="166">
        <f>IFERROR(IF(VALUE($F285)&lt;AQ$197,(IF(VALUE($F285)&gt;AP$197-1,SUM($V91,$AI91,$AJ91:AP91),AP91)),0),0)</f>
        <v>0</v>
      </c>
      <c r="AQ285" s="166">
        <f>IFERROR(IF(VALUE($F285)&lt;AR$197,(IF(VALUE($F285)&gt;AQ$197-1,SUM($V91,$AI91,$AJ91:AQ91),AQ91)),0),0)</f>
        <v>0</v>
      </c>
      <c r="AR285" s="166">
        <f>IFERROR(IF(VALUE($F285)&lt;AS$197,(IF(VALUE($F285)&gt;AR$197-1,SUM($V91,$AI91,$AJ91:AR91),AR91)),0),0)</f>
        <v>0</v>
      </c>
      <c r="AS285" s="166">
        <f>IFERROR(IF(VALUE($F285)&lt;AT$197,(IF(VALUE($F285)&gt;AS$197-1,SUM($V91,$AI91,$AJ91:AS91),AS91)),0),0)</f>
        <v>0</v>
      </c>
      <c r="AT285" s="166">
        <f>IFERROR(IF(VALUE($F285)&lt;AU$197,(IF(VALUE($F285)&gt;AT$197-1,SUM($V91,$AI91,$AJ91:AT91),AT91)),0),0)</f>
        <v>0</v>
      </c>
      <c r="AU285" s="166">
        <f>IFERROR(IF(VALUE($F285)&lt;AV$197,(IF(VALUE($F285)&gt;AU$197-1,SUM($V91,$AI91,$AJ91:AU91),AU91)),0),0)</f>
        <v>0</v>
      </c>
      <c r="AV285" s="142">
        <f>SUM(AJ285:AU285)</f>
        <v>9529.1700000000019</v>
      </c>
      <c r="AW285" s="166">
        <f>IFERROR(IF(VALUE($F285)&lt;AX$197,(IF(VALUE($F285)&gt;AW$197-1,SUM($V91,$AI91,$AV91,$AW91:AW91),AW91)),0),0)</f>
        <v>0</v>
      </c>
      <c r="AX285" s="166">
        <f>IFERROR(IF(VALUE($F285)&lt;AY$197,(IF(VALUE($F285)&gt;AX$197-1,SUM($V91,$AI91,$AV91,$AW91:AX91),AX91)),0),0)</f>
        <v>0</v>
      </c>
      <c r="AY285" s="166">
        <f>IFERROR(IF(VALUE($F285)&lt;AZ$197,(IF(VALUE($F285)&gt;AY$197-1,SUM($V91,$AI91,$AV91,$AW91:AY91),AY91)),0),0)</f>
        <v>0</v>
      </c>
      <c r="AZ285" s="166">
        <f>IFERROR(IF(VALUE($F285)&lt;BA$197,(IF(VALUE($F285)&gt;AZ$197-1,SUM($V91,$AI91,$AV91,$AW91:AZ91),AZ91)),0),0)</f>
        <v>0</v>
      </c>
      <c r="BA285" s="166">
        <f>IFERROR(IF(VALUE($F285)&lt;BB$197,(IF(VALUE($F285)&gt;BA$197-1,SUM($V91,$AI91,$AV91,$AW91:BA91),BA91)),0),0)</f>
        <v>0</v>
      </c>
      <c r="BB285" s="166">
        <f>IFERROR(IF(VALUE($F285)&lt;BC$197,(IF(VALUE($F285)&gt;BB$197-1,SUM($V91,$AI91,$AV91,$AW91:BB91),BB91)),0),0)</f>
        <v>0</v>
      </c>
      <c r="BC285" s="166">
        <f>IFERROR(IF(VALUE($F285)&lt;BD$197,(IF(VALUE($F285)&gt;BC$197-1,SUM($V91,$AI91,$AV91,$AW91:BC91),BC91)),0),0)</f>
        <v>0</v>
      </c>
      <c r="BD285" s="166">
        <f>IFERROR(IF(VALUE($F285)&lt;BE$197,(IF(VALUE($F285)&gt;BD$197-1,SUM($V91,$AI91,$AV91,$AW91:BD91),BD91)),0),0)</f>
        <v>0</v>
      </c>
      <c r="BE285" s="166">
        <f>IFERROR(IF(VALUE($F285)&lt;BF$197,(IF(VALUE($F285)&gt;BE$197-1,SUM($V91,$AI91,$AV91,$AW91:BE91),BE91)),0),0)</f>
        <v>0</v>
      </c>
      <c r="BF285" s="166">
        <f>IFERROR(IF(VALUE($F285)&lt;BG$197,(IF(VALUE($F285)&gt;BF$197-1,SUM($V91,$AI91,$AV91,$AW91:BF91),BF91)),0),0)</f>
        <v>0</v>
      </c>
      <c r="BG285" s="166">
        <f>IFERROR(IF(VALUE($F285)&lt;BH$197,(IF(VALUE($F285)&gt;BG$197-1,SUM($V91,$AI91,$AV91,$AW91:BG91),BG91)),0),0)</f>
        <v>0</v>
      </c>
      <c r="BH285" s="166">
        <f>IFERROR(IF(VALUE($F285)&lt;BI$197,(IF(VALUE($F285)&gt;BH$197-1,SUM($V91,$AI91,$AV91,$AW91:BH91),BH91)),0),0)</f>
        <v>0</v>
      </c>
      <c r="BI285" s="142">
        <f>SUM(AW285:BH285)</f>
        <v>0</v>
      </c>
      <c r="BV285" s="142"/>
      <c r="CI285" s="142"/>
      <c r="CV285" s="142"/>
      <c r="DI285" s="142"/>
      <c r="DV285" s="142"/>
      <c r="EI285" s="142"/>
    </row>
    <row r="286" spans="1:139" ht="15.75" outlineLevel="1" x14ac:dyDescent="0.25">
      <c r="A286" s="2">
        <f t="shared" si="277"/>
        <v>33</v>
      </c>
      <c r="B286" s="1" t="str">
        <f t="shared" si="275"/>
        <v>FH - TBD28</v>
      </c>
      <c r="C286" s="1" t="str">
        <f t="shared" si="275"/>
        <v>SPP FH - 14094</v>
      </c>
      <c r="D286" s="2" t="str">
        <f t="shared" si="275"/>
        <v>FH - TBD28.1</v>
      </c>
      <c r="E286" s="141" t="str">
        <f t="shared" si="275"/>
        <v>SPP FH - 14094</v>
      </c>
      <c r="F286" s="84" t="s">
        <v>555</v>
      </c>
      <c r="G286" s="165"/>
      <c r="H286" s="165"/>
      <c r="I286" s="100"/>
      <c r="J286" s="166">
        <v>0</v>
      </c>
      <c r="K286" s="166">
        <v>0</v>
      </c>
      <c r="L286" s="166">
        <v>0</v>
      </c>
      <c r="M286" s="166">
        <v>0</v>
      </c>
      <c r="N286" s="166">
        <v>0</v>
      </c>
      <c r="O286" s="166">
        <v>0</v>
      </c>
      <c r="P286" s="166">
        <v>0</v>
      </c>
      <c r="Q286" s="166">
        <f>IF($F286&lt;R$197,(IF($F286&gt;Q$197-1,SUM($J92:Q92),Q92)),0)</f>
        <v>0</v>
      </c>
      <c r="R286" s="166">
        <f>IF($F286&lt;S$197,(IF($F286&gt;R$197-1,SUM($J92:R92),R92)),0)</f>
        <v>0</v>
      </c>
      <c r="S286" s="166">
        <f>IF($F286&lt;T$197,(IF($F286&gt;S$197-1,SUM($J92:S92),S92)),0)</f>
        <v>0</v>
      </c>
      <c r="T286" s="166">
        <f>IF($F286&lt;U$197,(IF($F286&gt;T$197-1,SUM($J92:T92),T92)),0)</f>
        <v>0</v>
      </c>
      <c r="U286" s="166">
        <f>IF($F286&lt;V$197,(IF($F286&gt;U$197-1,SUM($J92:U92),U92)),0)</f>
        <v>0</v>
      </c>
      <c r="V286" s="142">
        <f t="shared" si="145"/>
        <v>0</v>
      </c>
      <c r="W286" s="166">
        <f>IF($F286&lt;X$197,(IF($F286&gt;W$197-1,SUM($V92,$W92:W92),W92)),0)</f>
        <v>0</v>
      </c>
      <c r="X286" s="166">
        <f>IF($F286&lt;Y$197,(IF($F286&gt;X$197-1,SUM($V92,$W92:X92),X92)),0)</f>
        <v>0</v>
      </c>
      <c r="Y286" s="166">
        <f>IF($F286&lt;Z$197,(IF($F286&gt;Y$197-1,SUM($V92,$W92:Y92),Y92)),0)</f>
        <v>0</v>
      </c>
      <c r="Z286" s="166">
        <f>IF($F286&lt;AA$197,(IF($F286&gt;Z$197-1,SUM($V92,$W92:Z92),Z92)),0)</f>
        <v>0</v>
      </c>
      <c r="AA286" s="166">
        <f>IF($F286&lt;AB$197,(IF($F286&gt;AA$197-1,SUM($V92,$W92:AA92),AA92)),0)</f>
        <v>0</v>
      </c>
      <c r="AB286" s="166">
        <f>IF($F286&lt;AC$197,(IF($F286&gt;AB$197-1,SUM($V92,$W92:AB92),AB92)),0)</f>
        <v>0</v>
      </c>
      <c r="AC286" s="166">
        <f>IF($F286&lt;AD$197,(IF($F286&gt;AC$197-1,SUM($V92,$W92:AC92),AC92)),0)</f>
        <v>0</v>
      </c>
      <c r="AD286" s="166">
        <f>IF($F286&lt;AE$197,(IF($F286&gt;AD$197-1,SUM($V92,$W92:AD92),AD92)),0)</f>
        <v>0</v>
      </c>
      <c r="AE286" s="166">
        <f>IF($F286&lt;AF$197,(IF($F286&gt;AE$197-1,SUM($V92,$W92:AE92),AE92)),0)</f>
        <v>0</v>
      </c>
      <c r="AF286" s="166">
        <f>IF($F286&lt;AG$197,(IF($F286&gt;AF$197-1,SUM($V92,$W92:AF92),AF92)),0)</f>
        <v>0</v>
      </c>
      <c r="AG286" s="166">
        <f>IF($F286&lt;AH$197,(IF($F286&gt;AG$197-1,SUM($V92,$W92:AG92),AG92)),0)</f>
        <v>0</v>
      </c>
      <c r="AH286" s="166">
        <f>IF($F286&lt;AI$197,(IF($F286&gt;AH$197-1,SUM($V92,$W92:AH92),AH92)),0)</f>
        <v>0</v>
      </c>
      <c r="AI286" s="142">
        <f t="shared" ref="AI286:AI349" si="279">SUM(W286:AH286)</f>
        <v>0</v>
      </c>
      <c r="AJ286" s="166">
        <f>IFERROR(IF(VALUE($F286)&lt;AK$197,(IF(VALUE($F286)&gt;AJ$197-1,SUM($V92,$AI92,$AJ92:AJ92),AJ92)),0),0)</f>
        <v>0</v>
      </c>
      <c r="AK286" s="166">
        <f>IFERROR(IF(VALUE($F286)&lt;AL$197,(IF(VALUE($F286)&gt;AK$197-1,SUM($V92,$AI92,$AJ92:AK92),AK92)),0),0)</f>
        <v>0</v>
      </c>
      <c r="AL286" s="166">
        <f>IFERROR(IF(VALUE($F286)&lt;AM$197,(IF(VALUE($F286)&gt;AL$197-1,SUM($V92,$AI92,$AJ92:AL92),AL92)),0),0)</f>
        <v>0</v>
      </c>
      <c r="AM286" s="166">
        <f>IFERROR(IF(VALUE($F286)&lt;AN$197,(IF(VALUE($F286)&gt;AM$197-1,SUM($V92,$AI92,$AJ92:AM92),AM92)),0),0)</f>
        <v>0</v>
      </c>
      <c r="AN286" s="166">
        <f>IFERROR(IF(VALUE($F286)&lt;AO$197,(IF(VALUE($F286)&gt;AN$197-1,SUM($V92,$AI92,$AJ92:AN92),AN92)),0),0)</f>
        <v>0</v>
      </c>
      <c r="AO286" s="166">
        <f>IFERROR(IF(VALUE($F286)&lt;AP$197,(IF(VALUE($F286)&gt;AO$197-1,SUM($V92,$AI92,$AJ92:AO92),AO92)),0),0)</f>
        <v>0</v>
      </c>
      <c r="AP286" s="166">
        <f>IFERROR(IF(VALUE($F286)&lt;AQ$197,(IF(VALUE($F286)&gt;AP$197-1,SUM($V92,$AI92,$AJ92:AP92),AP92)),0),0)</f>
        <v>0</v>
      </c>
      <c r="AQ286" s="166">
        <f>IFERROR(IF(VALUE($F286)&lt;AR$197,(IF(VALUE($F286)&gt;AQ$197-1,SUM($V92,$AI92,$AJ92:AQ92),AQ92)),0),0)</f>
        <v>0</v>
      </c>
      <c r="AR286" s="166">
        <f>IFERROR(IF(VALUE($F286)&lt;AS$197,(IF(VALUE($F286)&gt;AR$197-1,SUM($V92,$AI92,$AJ92:AR92),AR92)),0),0)</f>
        <v>0</v>
      </c>
      <c r="AS286" s="166">
        <f>IFERROR(IF(VALUE($F286)&lt;AT$197,(IF(VALUE($F286)&gt;AS$197-1,SUM($V92,$AI92,$AJ92:AS92),AS92)),0),0)</f>
        <v>0</v>
      </c>
      <c r="AT286" s="166">
        <f>IFERROR(IF(VALUE($F286)&lt;AU$197,(IF(VALUE($F286)&gt;AT$197-1,SUM($V92,$AI92,$AJ92:AT92),AT92)),0),0)</f>
        <v>0</v>
      </c>
      <c r="AU286" s="166">
        <f>IFERROR(IF(VALUE($F286)&lt;AV$197,(IF(VALUE($F286)&gt;AU$197-1,SUM($V92,$AI92,$AJ92:AU92),AU92)),0),0)</f>
        <v>0</v>
      </c>
      <c r="AV286" s="142">
        <f t="shared" ref="AV286:AV349" si="280">SUM(AJ286:AU286)</f>
        <v>0</v>
      </c>
      <c r="AW286" s="166">
        <f>IFERROR(IF(VALUE($F286)&lt;AX$197,(IF(VALUE($F286)&gt;AW$197-1,SUM($V92,$AI92,$AV92,$AW92:AW92),AW92)),0),0)</f>
        <v>8559.0299999999988</v>
      </c>
      <c r="AX286" s="166">
        <f>IFERROR(IF(VALUE($F286)&lt;AY$197,(IF(VALUE($F286)&gt;AX$197-1,SUM($V92,$AI92,$AV92,$AW92:AX92),AX92)),0),0)</f>
        <v>0</v>
      </c>
      <c r="AY286" s="166">
        <f>IFERROR(IF(VALUE($F286)&lt;AZ$197,(IF(VALUE($F286)&gt;AY$197-1,SUM($V92,$AI92,$AV92,$AW92:AY92),AY92)),0),0)</f>
        <v>0</v>
      </c>
      <c r="AZ286" s="166">
        <f>IFERROR(IF(VALUE($F286)&lt;BA$197,(IF(VALUE($F286)&gt;AZ$197-1,SUM($V92,$AI92,$AV92,$AW92:AZ92),AZ92)),0),0)</f>
        <v>0</v>
      </c>
      <c r="BA286" s="166">
        <f>IFERROR(IF(VALUE($F286)&lt;BB$197,(IF(VALUE($F286)&gt;BA$197-1,SUM($V92,$AI92,$AV92,$AW92:BA92),BA92)),0),0)</f>
        <v>0</v>
      </c>
      <c r="BB286" s="166">
        <f>IFERROR(IF(VALUE($F286)&lt;BC$197,(IF(VALUE($F286)&gt;BB$197-1,SUM($V92,$AI92,$AV92,$AW92:BB92),BB92)),0),0)</f>
        <v>0</v>
      </c>
      <c r="BC286" s="166">
        <f>IFERROR(IF(VALUE($F286)&lt;BD$197,(IF(VALUE($F286)&gt;BC$197-1,SUM($V92,$AI92,$AV92,$AW92:BC92),BC92)),0),0)</f>
        <v>0</v>
      </c>
      <c r="BD286" s="166">
        <f>IFERROR(IF(VALUE($F286)&lt;BE$197,(IF(VALUE($F286)&gt;BD$197-1,SUM($V92,$AI92,$AV92,$AW92:BD92),BD92)),0),0)</f>
        <v>0</v>
      </c>
      <c r="BE286" s="166">
        <f>IFERROR(IF(VALUE($F286)&lt;BF$197,(IF(VALUE($F286)&gt;BE$197-1,SUM($V92,$AI92,$AV92,$AW92:BE92),BE92)),0),0)</f>
        <v>0</v>
      </c>
      <c r="BF286" s="166">
        <f>IFERROR(IF(VALUE($F286)&lt;BG$197,(IF(VALUE($F286)&gt;BF$197-1,SUM($V92,$AI92,$AV92,$AW92:BF92),BF92)),0),0)</f>
        <v>0</v>
      </c>
      <c r="BG286" s="166">
        <f>IFERROR(IF(VALUE($F286)&lt;BH$197,(IF(VALUE($F286)&gt;BG$197-1,SUM($V92,$AI92,$AV92,$AW92:BG92),BG92)),0),0)</f>
        <v>0</v>
      </c>
      <c r="BH286" s="166">
        <f>IFERROR(IF(VALUE($F286)&lt;BI$197,(IF(VALUE($F286)&gt;BH$197-1,SUM($V92,$AI92,$AV92,$AW92:BH92),BH92)),0),0)</f>
        <v>0</v>
      </c>
      <c r="BI286" s="142">
        <f t="shared" ref="BI286:BI349" si="281">SUM(AW286:BH286)</f>
        <v>8559.0299999999988</v>
      </c>
      <c r="BV286" s="142"/>
      <c r="CI286" s="142"/>
      <c r="CV286" s="142"/>
      <c r="DI286" s="142"/>
      <c r="DV286" s="142"/>
      <c r="EI286" s="142"/>
    </row>
    <row r="287" spans="1:139" ht="15.75" outlineLevel="1" x14ac:dyDescent="0.25">
      <c r="A287" s="2">
        <f t="shared" si="277"/>
        <v>34</v>
      </c>
      <c r="B287" s="1" t="str">
        <f t="shared" si="275"/>
        <v>FH - TBD29</v>
      </c>
      <c r="C287" s="1" t="str">
        <f t="shared" si="275"/>
        <v>SPP FH - 13651</v>
      </c>
      <c r="D287" s="2" t="str">
        <f t="shared" si="275"/>
        <v>FH - TBD29.1</v>
      </c>
      <c r="E287" s="141" t="str">
        <f t="shared" si="275"/>
        <v>SPP FH - 13651</v>
      </c>
      <c r="F287" s="84" t="s">
        <v>561</v>
      </c>
      <c r="G287" s="165"/>
      <c r="H287" s="165"/>
      <c r="I287" s="100"/>
      <c r="J287" s="166">
        <v>0</v>
      </c>
      <c r="K287" s="166">
        <v>0</v>
      </c>
      <c r="L287" s="166">
        <v>0</v>
      </c>
      <c r="M287" s="166">
        <v>0</v>
      </c>
      <c r="N287" s="166">
        <v>0</v>
      </c>
      <c r="O287" s="166">
        <v>0</v>
      </c>
      <c r="P287" s="166">
        <v>0</v>
      </c>
      <c r="Q287" s="166">
        <f>IF($F287&lt;R$197,(IF($F287&gt;Q$197-1,SUM($J93:Q93),Q93)),0)</f>
        <v>0</v>
      </c>
      <c r="R287" s="166">
        <f>IF($F287&lt;S$197,(IF($F287&gt;R$197-1,SUM($J93:R93),R93)),0)</f>
        <v>0</v>
      </c>
      <c r="S287" s="166">
        <f>IF($F287&lt;T$197,(IF($F287&gt;S$197-1,SUM($J93:S93),S93)),0)</f>
        <v>0</v>
      </c>
      <c r="T287" s="166">
        <f>IF($F287&lt;U$197,(IF($F287&gt;T$197-1,SUM($J93:T93),T93)),0)</f>
        <v>0</v>
      </c>
      <c r="U287" s="166">
        <f>IF($F287&lt;V$197,(IF($F287&gt;U$197-1,SUM($J93:U93),U93)),0)</f>
        <v>0</v>
      </c>
      <c r="V287" s="142">
        <f t="shared" si="145"/>
        <v>0</v>
      </c>
      <c r="W287" s="166">
        <f>IF($F287&lt;X$197,(IF($F287&gt;W$197-1,SUM($V93,$W93:W93),W93)),0)</f>
        <v>0</v>
      </c>
      <c r="X287" s="166">
        <f>IF($F287&lt;Y$197,(IF($F287&gt;X$197-1,SUM($V93,$W93:X93),X93)),0)</f>
        <v>0</v>
      </c>
      <c r="Y287" s="166">
        <f>IF($F287&lt;Z$197,(IF($F287&gt;Y$197-1,SUM($V93,$W93:Y93),Y93)),0)</f>
        <v>0</v>
      </c>
      <c r="Z287" s="166">
        <f>IF($F287&lt;AA$197,(IF($F287&gt;Z$197-1,SUM($V93,$W93:Z93),Z93)),0)</f>
        <v>0</v>
      </c>
      <c r="AA287" s="166">
        <f>IF($F287&lt;AB$197,(IF($F287&gt;AA$197-1,SUM($V93,$W93:AA93),AA93)),0)</f>
        <v>0</v>
      </c>
      <c r="AB287" s="166">
        <f>IF($F287&lt;AC$197,(IF($F287&gt;AB$197-1,SUM($V93,$W93:AB93),AB93)),0)</f>
        <v>0</v>
      </c>
      <c r="AC287" s="166">
        <f>IF($F287&lt;AD$197,(IF($F287&gt;AC$197-1,SUM($V93,$W93:AC93),AC93)),0)</f>
        <v>0</v>
      </c>
      <c r="AD287" s="166">
        <f>IF($F287&lt;AE$197,(IF($F287&gt;AD$197-1,SUM($V93,$W93:AD93),AD93)),0)</f>
        <v>0</v>
      </c>
      <c r="AE287" s="166">
        <f>IF($F287&lt;AF$197,(IF($F287&gt;AE$197-1,SUM($V93,$W93:AE93),AE93)),0)</f>
        <v>0</v>
      </c>
      <c r="AF287" s="166">
        <f>IF($F287&lt;AG$197,(IF($F287&gt;AF$197-1,SUM($V93,$W93:AF93),AF93)),0)</f>
        <v>0</v>
      </c>
      <c r="AG287" s="166">
        <f>IF($F287&lt;AH$197,(IF($F287&gt;AG$197-1,SUM($V93,$W93:AG93),AG93)),0)</f>
        <v>0</v>
      </c>
      <c r="AH287" s="166">
        <f>IF($F287&lt;AI$197,(IF($F287&gt;AH$197-1,SUM($V93,$W93:AH93),AH93)),0)</f>
        <v>0</v>
      </c>
      <c r="AI287" s="142">
        <f t="shared" si="279"/>
        <v>0</v>
      </c>
      <c r="AJ287" s="166">
        <f>IFERROR(IF(VALUE($F287)&lt;AK$197,(IF(VALUE($F287)&gt;AJ$197-1,SUM($V93,$AI93,$AJ93:AJ93),AJ93)),0),0)</f>
        <v>0</v>
      </c>
      <c r="AK287" s="166">
        <f>IFERROR(IF(VALUE($F287)&lt;AL$197,(IF(VALUE($F287)&gt;AK$197-1,SUM($V93,$AI93,$AJ93:AK93),AK93)),0),0)</f>
        <v>0</v>
      </c>
      <c r="AL287" s="166">
        <f>IFERROR(IF(VALUE($F287)&lt;AM$197,(IF(VALUE($F287)&gt;AL$197-1,SUM($V93,$AI93,$AJ93:AL93),AL93)),0),0)</f>
        <v>0</v>
      </c>
      <c r="AM287" s="166">
        <f>IFERROR(IF(VALUE($F287)&lt;AN$197,(IF(VALUE($F287)&gt;AM$197-1,SUM($V93,$AI93,$AJ93:AM93),AM93)),0),0)</f>
        <v>0</v>
      </c>
      <c r="AN287" s="166">
        <f>IFERROR(IF(VALUE($F287)&lt;AO$197,(IF(VALUE($F287)&gt;AN$197-1,SUM($V93,$AI93,$AJ93:AN93),AN93)),0),0)</f>
        <v>0</v>
      </c>
      <c r="AO287" s="166">
        <f>IFERROR(IF(VALUE($F287)&lt;AP$197,(IF(VALUE($F287)&gt;AO$197-1,SUM($V93,$AI93,$AJ93:AO93),AO93)),0),0)</f>
        <v>0</v>
      </c>
      <c r="AP287" s="166">
        <f>IFERROR(IF(VALUE($F287)&lt;AQ$197,(IF(VALUE($F287)&gt;AP$197-1,SUM($V93,$AI93,$AJ93:AP93),AP93)),0),0)</f>
        <v>0</v>
      </c>
      <c r="AQ287" s="166">
        <f>IFERROR(IF(VALUE($F287)&lt;AR$197,(IF(VALUE($F287)&gt;AQ$197-1,SUM($V93,$AI93,$AJ93:AQ93),AQ93)),0),0)</f>
        <v>0</v>
      </c>
      <c r="AR287" s="166">
        <f>IFERROR(IF(VALUE($F287)&lt;AS$197,(IF(VALUE($F287)&gt;AR$197-1,SUM($V93,$AI93,$AJ93:AR93),AR93)),0),0)</f>
        <v>0</v>
      </c>
      <c r="AS287" s="166">
        <f>IFERROR(IF(VALUE($F287)&lt;AT$197,(IF(VALUE($F287)&gt;AS$197-1,SUM($V93,$AI93,$AJ93:AS93),AS93)),0),0)</f>
        <v>0</v>
      </c>
      <c r="AT287" s="166">
        <f>IFERROR(IF(VALUE($F287)&lt;AU$197,(IF(VALUE($F287)&gt;AT$197-1,SUM($V93,$AI93,$AJ93:AT93),AT93)),0),0)</f>
        <v>0</v>
      </c>
      <c r="AU287" s="166">
        <f>IFERROR(IF(VALUE($F287)&lt;AV$197,(IF(VALUE($F287)&gt;AU$197-1,SUM($V93,$AI93,$AJ93:AU93),AU93)),0),0)</f>
        <v>0</v>
      </c>
      <c r="AV287" s="142">
        <f t="shared" si="280"/>
        <v>0</v>
      </c>
      <c r="AW287" s="166">
        <f>IFERROR(IF(VALUE($F287)&lt;AX$197,(IF(VALUE($F287)&gt;AW$197-1,SUM($V93,$AI93,$AV93,$AW93:AW93),AW93)),0),0)</f>
        <v>0</v>
      </c>
      <c r="AX287" s="166">
        <f>IFERROR(IF(VALUE($F287)&lt;AY$197,(IF(VALUE($F287)&gt;AX$197-1,SUM($V93,$AI93,$AV93,$AW93:AX93),AX93)),0),0)</f>
        <v>50386.22</v>
      </c>
      <c r="AY287" s="166">
        <f>IFERROR(IF(VALUE($F287)&lt;AZ$197,(IF(VALUE($F287)&gt;AY$197-1,SUM($V93,$AI93,$AV93,$AW93:AY93),AY93)),0),0)</f>
        <v>0</v>
      </c>
      <c r="AZ287" s="166">
        <f>IFERROR(IF(VALUE($F287)&lt;BA$197,(IF(VALUE($F287)&gt;AZ$197-1,SUM($V93,$AI93,$AV93,$AW93:AZ93),AZ93)),0),0)</f>
        <v>0</v>
      </c>
      <c r="BA287" s="166">
        <f>IFERROR(IF(VALUE($F287)&lt;BB$197,(IF(VALUE($F287)&gt;BA$197-1,SUM($V93,$AI93,$AV93,$AW93:BA93),BA93)),0),0)</f>
        <v>0</v>
      </c>
      <c r="BB287" s="166">
        <f>IFERROR(IF(VALUE($F287)&lt;BC$197,(IF(VALUE($F287)&gt;BB$197-1,SUM($V93,$AI93,$AV93,$AW93:BB93),BB93)),0),0)</f>
        <v>0</v>
      </c>
      <c r="BC287" s="166">
        <f>IFERROR(IF(VALUE($F287)&lt;BD$197,(IF(VALUE($F287)&gt;BC$197-1,SUM($V93,$AI93,$AV93,$AW93:BC93),BC93)),0),0)</f>
        <v>0</v>
      </c>
      <c r="BD287" s="166">
        <f>IFERROR(IF(VALUE($F287)&lt;BE$197,(IF(VALUE($F287)&gt;BD$197-1,SUM($V93,$AI93,$AV93,$AW93:BD93),BD93)),0),0)</f>
        <v>0</v>
      </c>
      <c r="BE287" s="166">
        <f>IFERROR(IF(VALUE($F287)&lt;BF$197,(IF(VALUE($F287)&gt;BE$197-1,SUM($V93,$AI93,$AV93,$AW93:BE93),BE93)),0),0)</f>
        <v>0</v>
      </c>
      <c r="BF287" s="166">
        <f>IFERROR(IF(VALUE($F287)&lt;BG$197,(IF(VALUE($F287)&gt;BF$197-1,SUM($V93,$AI93,$AV93,$AW93:BF93),BF93)),0),0)</f>
        <v>0</v>
      </c>
      <c r="BG287" s="166">
        <f>IFERROR(IF(VALUE($F287)&lt;BH$197,(IF(VALUE($F287)&gt;BG$197-1,SUM($V93,$AI93,$AV93,$AW93:BG93),BG93)),0),0)</f>
        <v>0</v>
      </c>
      <c r="BH287" s="166">
        <f>IFERROR(IF(VALUE($F287)&lt;BI$197,(IF(VALUE($F287)&gt;BH$197-1,SUM($V93,$AI93,$AV93,$AW93:BH93),BH93)),0),0)</f>
        <v>0</v>
      </c>
      <c r="BI287" s="142">
        <f t="shared" si="281"/>
        <v>50386.22</v>
      </c>
      <c r="BV287" s="142"/>
      <c r="CI287" s="142"/>
      <c r="CV287" s="142"/>
      <c r="DI287" s="142"/>
      <c r="DV287" s="142"/>
      <c r="EI287" s="142"/>
    </row>
    <row r="288" spans="1:139" ht="15.75" outlineLevel="1" x14ac:dyDescent="0.25">
      <c r="A288" s="2">
        <f t="shared" si="277"/>
        <v>35</v>
      </c>
      <c r="B288" s="1" t="str">
        <f t="shared" si="275"/>
        <v>FH - TBD30</v>
      </c>
      <c r="C288" s="1" t="str">
        <f t="shared" si="275"/>
        <v>SPP FH - 13346</v>
      </c>
      <c r="D288" s="2" t="str">
        <f t="shared" si="275"/>
        <v>FH - TBD30.1</v>
      </c>
      <c r="E288" s="141" t="str">
        <f t="shared" si="275"/>
        <v>SPP FH - 13346</v>
      </c>
      <c r="F288" s="84" t="s">
        <v>561</v>
      </c>
      <c r="G288" s="165"/>
      <c r="H288" s="165"/>
      <c r="I288" s="100"/>
      <c r="J288" s="166">
        <v>0</v>
      </c>
      <c r="K288" s="166">
        <v>0</v>
      </c>
      <c r="L288" s="166">
        <v>0</v>
      </c>
      <c r="M288" s="166">
        <v>0</v>
      </c>
      <c r="N288" s="166">
        <v>0</v>
      </c>
      <c r="O288" s="166">
        <v>0</v>
      </c>
      <c r="P288" s="166">
        <v>0</v>
      </c>
      <c r="Q288" s="166">
        <f>IF($F288&lt;R$197,(IF($F288&gt;Q$197-1,SUM($J94:Q94),Q94)),0)</f>
        <v>0</v>
      </c>
      <c r="R288" s="166">
        <f>IF($F288&lt;S$197,(IF($F288&gt;R$197-1,SUM($J94:R94),R94)),0)</f>
        <v>0</v>
      </c>
      <c r="S288" s="166">
        <f>IF($F288&lt;T$197,(IF($F288&gt;S$197-1,SUM($J94:S94),S94)),0)</f>
        <v>0</v>
      </c>
      <c r="T288" s="166">
        <f>IF($F288&lt;U$197,(IF($F288&gt;T$197-1,SUM($J94:T94),T94)),0)</f>
        <v>0</v>
      </c>
      <c r="U288" s="166">
        <f>IF($F288&lt;V$197,(IF($F288&gt;U$197-1,SUM($J94:U94),U94)),0)</f>
        <v>0</v>
      </c>
      <c r="V288" s="142">
        <f t="shared" si="145"/>
        <v>0</v>
      </c>
      <c r="W288" s="166">
        <f>IF($F288&lt;X$197,(IF($F288&gt;W$197-1,SUM($V94,$W94:W94),W94)),0)</f>
        <v>0</v>
      </c>
      <c r="X288" s="166">
        <f>IF($F288&lt;Y$197,(IF($F288&gt;X$197-1,SUM($V94,$W94:X94),X94)),0)</f>
        <v>0</v>
      </c>
      <c r="Y288" s="166">
        <f>IF($F288&lt;Z$197,(IF($F288&gt;Y$197-1,SUM($V94,$W94:Y94),Y94)),0)</f>
        <v>0</v>
      </c>
      <c r="Z288" s="166">
        <f>IF($F288&lt;AA$197,(IF($F288&gt;Z$197-1,SUM($V94,$W94:Z94),Z94)),0)</f>
        <v>0</v>
      </c>
      <c r="AA288" s="166">
        <f>IF($F288&lt;AB$197,(IF($F288&gt;AA$197-1,SUM($V94,$W94:AA94),AA94)),0)</f>
        <v>0</v>
      </c>
      <c r="AB288" s="166">
        <f>IF($F288&lt;AC$197,(IF($F288&gt;AB$197-1,SUM($V94,$W94:AB94),AB94)),0)</f>
        <v>0</v>
      </c>
      <c r="AC288" s="166">
        <f>IF($F288&lt;AD$197,(IF($F288&gt;AC$197-1,SUM($V94,$W94:AC94),AC94)),0)</f>
        <v>0</v>
      </c>
      <c r="AD288" s="166">
        <f>IF($F288&lt;AE$197,(IF($F288&gt;AD$197-1,SUM($V94,$W94:AD94),AD94)),0)</f>
        <v>0</v>
      </c>
      <c r="AE288" s="166">
        <f>IF($F288&lt;AF$197,(IF($F288&gt;AE$197-1,SUM($V94,$W94:AE94),AE94)),0)</f>
        <v>0</v>
      </c>
      <c r="AF288" s="166">
        <f>IF($F288&lt;AG$197,(IF($F288&gt;AF$197-1,SUM($V94,$W94:AF94),AF94)),0)</f>
        <v>0</v>
      </c>
      <c r="AG288" s="166">
        <f>IF($F288&lt;AH$197,(IF($F288&gt;AG$197-1,SUM($V94,$W94:AG94),AG94)),0)</f>
        <v>0</v>
      </c>
      <c r="AH288" s="166">
        <f>IF($F288&lt;AI$197,(IF($F288&gt;AH$197-1,SUM($V94,$W94:AH94),AH94)),0)</f>
        <v>0</v>
      </c>
      <c r="AI288" s="142">
        <f t="shared" si="279"/>
        <v>0</v>
      </c>
      <c r="AJ288" s="166">
        <f>IFERROR(IF(VALUE($F288)&lt;AK$197,(IF(VALUE($F288)&gt;AJ$197-1,SUM($V94,$AI94,$AJ94:AJ94),AJ94)),0),0)</f>
        <v>0</v>
      </c>
      <c r="AK288" s="166">
        <f>IFERROR(IF(VALUE($F288)&lt;AL$197,(IF(VALUE($F288)&gt;AK$197-1,SUM($V94,$AI94,$AJ94:AK94),AK94)),0),0)</f>
        <v>0</v>
      </c>
      <c r="AL288" s="166">
        <f>IFERROR(IF(VALUE($F288)&lt;AM$197,(IF(VALUE($F288)&gt;AL$197-1,SUM($V94,$AI94,$AJ94:AL94),AL94)),0),0)</f>
        <v>0</v>
      </c>
      <c r="AM288" s="166">
        <f>IFERROR(IF(VALUE($F288)&lt;AN$197,(IF(VALUE($F288)&gt;AM$197-1,SUM($V94,$AI94,$AJ94:AM94),AM94)),0),0)</f>
        <v>0</v>
      </c>
      <c r="AN288" s="166">
        <f>IFERROR(IF(VALUE($F288)&lt;AO$197,(IF(VALUE($F288)&gt;AN$197-1,SUM($V94,$AI94,$AJ94:AN94),AN94)),0),0)</f>
        <v>0</v>
      </c>
      <c r="AO288" s="166">
        <f>IFERROR(IF(VALUE($F288)&lt;AP$197,(IF(VALUE($F288)&gt;AO$197-1,SUM($V94,$AI94,$AJ94:AO94),AO94)),0),0)</f>
        <v>0</v>
      </c>
      <c r="AP288" s="166">
        <f>IFERROR(IF(VALUE($F288)&lt;AQ$197,(IF(VALUE($F288)&gt;AP$197-1,SUM($V94,$AI94,$AJ94:AP94),AP94)),0),0)</f>
        <v>0</v>
      </c>
      <c r="AQ288" s="166">
        <f>IFERROR(IF(VALUE($F288)&lt;AR$197,(IF(VALUE($F288)&gt;AQ$197-1,SUM($V94,$AI94,$AJ94:AQ94),AQ94)),0),0)</f>
        <v>0</v>
      </c>
      <c r="AR288" s="166">
        <f>IFERROR(IF(VALUE($F288)&lt;AS$197,(IF(VALUE($F288)&gt;AR$197-1,SUM($V94,$AI94,$AJ94:AR94),AR94)),0),0)</f>
        <v>0</v>
      </c>
      <c r="AS288" s="166">
        <f>IFERROR(IF(VALUE($F288)&lt;AT$197,(IF(VALUE($F288)&gt;AS$197-1,SUM($V94,$AI94,$AJ94:AS94),AS94)),0),0)</f>
        <v>0</v>
      </c>
      <c r="AT288" s="166">
        <f>IFERROR(IF(VALUE($F288)&lt;AU$197,(IF(VALUE($F288)&gt;AT$197-1,SUM($V94,$AI94,$AJ94:AT94),AT94)),0),0)</f>
        <v>0</v>
      </c>
      <c r="AU288" s="166">
        <f>IFERROR(IF(VALUE($F288)&lt;AV$197,(IF(VALUE($F288)&gt;AU$197-1,SUM($V94,$AI94,$AJ94:AU94),AU94)),0),0)</f>
        <v>0</v>
      </c>
      <c r="AV288" s="142">
        <f t="shared" si="280"/>
        <v>0</v>
      </c>
      <c r="AW288" s="166">
        <f>IFERROR(IF(VALUE($F288)&lt;AX$197,(IF(VALUE($F288)&gt;AW$197-1,SUM($V94,$AI94,$AV94,$AW94:AW94),AW94)),0),0)</f>
        <v>0</v>
      </c>
      <c r="AX288" s="166">
        <f>IFERROR(IF(VALUE($F288)&lt;AY$197,(IF(VALUE($F288)&gt;AX$197-1,SUM($V94,$AI94,$AV94,$AW94:AX94),AX94)),0),0)</f>
        <v>80785.58</v>
      </c>
      <c r="AY288" s="166">
        <f>IFERROR(IF(VALUE($F288)&lt;AZ$197,(IF(VALUE($F288)&gt;AY$197-1,SUM($V94,$AI94,$AV94,$AW94:AY94),AY94)),0),0)</f>
        <v>0</v>
      </c>
      <c r="AZ288" s="166">
        <f>IFERROR(IF(VALUE($F288)&lt;BA$197,(IF(VALUE($F288)&gt;AZ$197-1,SUM($V94,$AI94,$AV94,$AW94:AZ94),AZ94)),0),0)</f>
        <v>0</v>
      </c>
      <c r="BA288" s="166">
        <f>IFERROR(IF(VALUE($F288)&lt;BB$197,(IF(VALUE($F288)&gt;BA$197-1,SUM($V94,$AI94,$AV94,$AW94:BA94),BA94)),0),0)</f>
        <v>0</v>
      </c>
      <c r="BB288" s="166">
        <f>IFERROR(IF(VALUE($F288)&lt;BC$197,(IF(VALUE($F288)&gt;BB$197-1,SUM($V94,$AI94,$AV94,$AW94:BB94),BB94)),0),0)</f>
        <v>0</v>
      </c>
      <c r="BC288" s="166">
        <f>IFERROR(IF(VALUE($F288)&lt;BD$197,(IF(VALUE($F288)&gt;BC$197-1,SUM($V94,$AI94,$AV94,$AW94:BC94),BC94)),0),0)</f>
        <v>0</v>
      </c>
      <c r="BD288" s="166">
        <f>IFERROR(IF(VALUE($F288)&lt;BE$197,(IF(VALUE($F288)&gt;BD$197-1,SUM($V94,$AI94,$AV94,$AW94:BD94),BD94)),0),0)</f>
        <v>0</v>
      </c>
      <c r="BE288" s="166">
        <f>IFERROR(IF(VALUE($F288)&lt;BF$197,(IF(VALUE($F288)&gt;BE$197-1,SUM($V94,$AI94,$AV94,$AW94:BE94),BE94)),0),0)</f>
        <v>0</v>
      </c>
      <c r="BF288" s="166">
        <f>IFERROR(IF(VALUE($F288)&lt;BG$197,(IF(VALUE($F288)&gt;BF$197-1,SUM($V94,$AI94,$AV94,$AW94:BF94),BF94)),0),0)</f>
        <v>0</v>
      </c>
      <c r="BG288" s="166">
        <f>IFERROR(IF(VALUE($F288)&lt;BH$197,(IF(VALUE($F288)&gt;BG$197-1,SUM($V94,$AI94,$AV94,$AW94:BG94),BG94)),0),0)</f>
        <v>0</v>
      </c>
      <c r="BH288" s="166">
        <f>IFERROR(IF(VALUE($F288)&lt;BI$197,(IF(VALUE($F288)&gt;BH$197-1,SUM($V94,$AI94,$AV94,$AW94:BH94),BH94)),0),0)</f>
        <v>0</v>
      </c>
      <c r="BI288" s="142">
        <f t="shared" si="281"/>
        <v>80785.58</v>
      </c>
      <c r="BV288" s="142"/>
      <c r="CI288" s="142"/>
      <c r="CV288" s="142"/>
      <c r="DI288" s="142"/>
      <c r="DV288" s="142"/>
      <c r="EI288" s="142"/>
    </row>
    <row r="289" spans="1:139" ht="15.75" outlineLevel="1" x14ac:dyDescent="0.25">
      <c r="A289" s="2">
        <f t="shared" si="277"/>
        <v>36</v>
      </c>
      <c r="B289" s="1" t="str">
        <f t="shared" si="275"/>
        <v>FH - TBD31</v>
      </c>
      <c r="C289" s="1" t="str">
        <f t="shared" si="275"/>
        <v>SPP FH - 13312</v>
      </c>
      <c r="D289" s="2" t="str">
        <f t="shared" si="275"/>
        <v>FH - TBD31.1</v>
      </c>
      <c r="E289" s="141" t="str">
        <f t="shared" si="275"/>
        <v>SPP FH - 13312</v>
      </c>
      <c r="F289" s="84" t="s">
        <v>561</v>
      </c>
      <c r="G289" s="165"/>
      <c r="H289" s="165"/>
      <c r="I289" s="100"/>
      <c r="J289" s="166">
        <v>0</v>
      </c>
      <c r="K289" s="166">
        <v>0</v>
      </c>
      <c r="L289" s="166">
        <v>0</v>
      </c>
      <c r="M289" s="166">
        <v>0</v>
      </c>
      <c r="N289" s="166">
        <v>0</v>
      </c>
      <c r="O289" s="166">
        <v>0</v>
      </c>
      <c r="P289" s="166">
        <v>0</v>
      </c>
      <c r="Q289" s="166">
        <f>IF($F289&lt;R$197,(IF($F289&gt;Q$197-1,SUM($J95:Q95),Q95)),0)</f>
        <v>0</v>
      </c>
      <c r="R289" s="166">
        <f>IF($F289&lt;S$197,(IF($F289&gt;R$197-1,SUM($J95:R95),R95)),0)</f>
        <v>0</v>
      </c>
      <c r="S289" s="166">
        <f>IF($F289&lt;T$197,(IF($F289&gt;S$197-1,SUM($J95:S95),S95)),0)</f>
        <v>0</v>
      </c>
      <c r="T289" s="166">
        <f>IF($F289&lt;U$197,(IF($F289&gt;T$197-1,SUM($J95:T95),T95)),0)</f>
        <v>0</v>
      </c>
      <c r="U289" s="166">
        <f>IF($F289&lt;V$197,(IF($F289&gt;U$197-1,SUM($J95:U95),U95)),0)</f>
        <v>0</v>
      </c>
      <c r="V289" s="142">
        <f t="shared" si="145"/>
        <v>0</v>
      </c>
      <c r="W289" s="166">
        <f>IF($F289&lt;X$197,(IF($F289&gt;W$197-1,SUM($V95,$W95:W95),W95)),0)</f>
        <v>0</v>
      </c>
      <c r="X289" s="166">
        <f>IF($F289&lt;Y$197,(IF($F289&gt;X$197-1,SUM($V95,$W95:X95),X95)),0)</f>
        <v>0</v>
      </c>
      <c r="Y289" s="166">
        <f>IF($F289&lt;Z$197,(IF($F289&gt;Y$197-1,SUM($V95,$W95:Y95),Y95)),0)</f>
        <v>0</v>
      </c>
      <c r="Z289" s="166">
        <f>IF($F289&lt;AA$197,(IF($F289&gt;Z$197-1,SUM($V95,$W95:Z95),Z95)),0)</f>
        <v>0</v>
      </c>
      <c r="AA289" s="166">
        <f>IF($F289&lt;AB$197,(IF($F289&gt;AA$197-1,SUM($V95,$W95:AA95),AA95)),0)</f>
        <v>0</v>
      </c>
      <c r="AB289" s="166">
        <f>IF($F289&lt;AC$197,(IF($F289&gt;AB$197-1,SUM($V95,$W95:AB95),AB95)),0)</f>
        <v>0</v>
      </c>
      <c r="AC289" s="166">
        <f>IF($F289&lt;AD$197,(IF($F289&gt;AC$197-1,SUM($V95,$W95:AC95),AC95)),0)</f>
        <v>0</v>
      </c>
      <c r="AD289" s="166">
        <f>IF($F289&lt;AE$197,(IF($F289&gt;AD$197-1,SUM($V95,$W95:AD95),AD95)),0)</f>
        <v>0</v>
      </c>
      <c r="AE289" s="166">
        <f>IF($F289&lt;AF$197,(IF($F289&gt;AE$197-1,SUM($V95,$W95:AE95),AE95)),0)</f>
        <v>0</v>
      </c>
      <c r="AF289" s="166">
        <f>IF($F289&lt;AG$197,(IF($F289&gt;AF$197-1,SUM($V95,$W95:AF95),AF95)),0)</f>
        <v>0</v>
      </c>
      <c r="AG289" s="166">
        <f>IF($F289&lt;AH$197,(IF($F289&gt;AG$197-1,SUM($V95,$W95:AG95),AG95)),0)</f>
        <v>0</v>
      </c>
      <c r="AH289" s="166">
        <f>IF($F289&lt;AI$197,(IF($F289&gt;AH$197-1,SUM($V95,$W95:AH95),AH95)),0)</f>
        <v>0</v>
      </c>
      <c r="AI289" s="142">
        <f t="shared" si="279"/>
        <v>0</v>
      </c>
      <c r="AJ289" s="166">
        <f>IFERROR(IF(VALUE($F289)&lt;AK$197,(IF(VALUE($F289)&gt;AJ$197-1,SUM($V95,$AI95,$AJ95:AJ95),AJ95)),0),0)</f>
        <v>0</v>
      </c>
      <c r="AK289" s="166">
        <f>IFERROR(IF(VALUE($F289)&lt;AL$197,(IF(VALUE($F289)&gt;AK$197-1,SUM($V95,$AI95,$AJ95:AK95),AK95)),0),0)</f>
        <v>0</v>
      </c>
      <c r="AL289" s="166">
        <f>IFERROR(IF(VALUE($F289)&lt;AM$197,(IF(VALUE($F289)&gt;AL$197-1,SUM($V95,$AI95,$AJ95:AL95),AL95)),0),0)</f>
        <v>0</v>
      </c>
      <c r="AM289" s="166">
        <f>IFERROR(IF(VALUE($F289)&lt;AN$197,(IF(VALUE($F289)&gt;AM$197-1,SUM($V95,$AI95,$AJ95:AM95),AM95)),0),0)</f>
        <v>0</v>
      </c>
      <c r="AN289" s="166">
        <f>IFERROR(IF(VALUE($F289)&lt;AO$197,(IF(VALUE($F289)&gt;AN$197-1,SUM($V95,$AI95,$AJ95:AN95),AN95)),0),0)</f>
        <v>0</v>
      </c>
      <c r="AO289" s="166">
        <f>IFERROR(IF(VALUE($F289)&lt;AP$197,(IF(VALUE($F289)&gt;AO$197-1,SUM($V95,$AI95,$AJ95:AO95),AO95)),0),0)</f>
        <v>0</v>
      </c>
      <c r="AP289" s="166">
        <f>IFERROR(IF(VALUE($F289)&lt;AQ$197,(IF(VALUE($F289)&gt;AP$197-1,SUM($V95,$AI95,$AJ95:AP95),AP95)),0),0)</f>
        <v>0</v>
      </c>
      <c r="AQ289" s="166">
        <f>IFERROR(IF(VALUE($F289)&lt;AR$197,(IF(VALUE($F289)&gt;AQ$197-1,SUM($V95,$AI95,$AJ95:AQ95),AQ95)),0),0)</f>
        <v>0</v>
      </c>
      <c r="AR289" s="166">
        <f>IFERROR(IF(VALUE($F289)&lt;AS$197,(IF(VALUE($F289)&gt;AR$197-1,SUM($V95,$AI95,$AJ95:AR95),AR95)),0),0)</f>
        <v>0</v>
      </c>
      <c r="AS289" s="166">
        <f>IFERROR(IF(VALUE($F289)&lt;AT$197,(IF(VALUE($F289)&gt;AS$197-1,SUM($V95,$AI95,$AJ95:AS95),AS95)),0),0)</f>
        <v>0</v>
      </c>
      <c r="AT289" s="166">
        <f>IFERROR(IF(VALUE($F289)&lt;AU$197,(IF(VALUE($F289)&gt;AT$197-1,SUM($V95,$AI95,$AJ95:AT95),AT95)),0),0)</f>
        <v>0</v>
      </c>
      <c r="AU289" s="166">
        <f>IFERROR(IF(VALUE($F289)&lt;AV$197,(IF(VALUE($F289)&gt;AU$197-1,SUM($V95,$AI95,$AJ95:AU95),AU95)),0),0)</f>
        <v>0</v>
      </c>
      <c r="AV289" s="142">
        <f t="shared" si="280"/>
        <v>0</v>
      </c>
      <c r="AW289" s="166">
        <f>IFERROR(IF(VALUE($F289)&lt;AX$197,(IF(VALUE($F289)&gt;AW$197-1,SUM($V95,$AI95,$AV95,$AW95:AW95),AW95)),0),0)</f>
        <v>0</v>
      </c>
      <c r="AX289" s="166">
        <f>IFERROR(IF(VALUE($F289)&lt;AY$197,(IF(VALUE($F289)&gt;AX$197-1,SUM($V95,$AI95,$AV95,$AW95:AX95),AX95)),0),0)</f>
        <v>312010.92</v>
      </c>
      <c r="AY289" s="166">
        <f>IFERROR(IF(VALUE($F289)&lt;AZ$197,(IF(VALUE($F289)&gt;AY$197-1,SUM($V95,$AI95,$AV95,$AW95:AY95),AY95)),0),0)</f>
        <v>0</v>
      </c>
      <c r="AZ289" s="166">
        <f>IFERROR(IF(VALUE($F289)&lt;BA$197,(IF(VALUE($F289)&gt;AZ$197-1,SUM($V95,$AI95,$AV95,$AW95:AZ95),AZ95)),0),0)</f>
        <v>0</v>
      </c>
      <c r="BA289" s="166">
        <f>IFERROR(IF(VALUE($F289)&lt;BB$197,(IF(VALUE($F289)&gt;BA$197-1,SUM($V95,$AI95,$AV95,$AW95:BA95),BA95)),0),0)</f>
        <v>0</v>
      </c>
      <c r="BB289" s="166">
        <f>IFERROR(IF(VALUE($F289)&lt;BC$197,(IF(VALUE($F289)&gt;BB$197-1,SUM($V95,$AI95,$AV95,$AW95:BB95),BB95)),0),0)</f>
        <v>0</v>
      </c>
      <c r="BC289" s="166">
        <f>IFERROR(IF(VALUE($F289)&lt;BD$197,(IF(VALUE($F289)&gt;BC$197-1,SUM($V95,$AI95,$AV95,$AW95:BC95),BC95)),0),0)</f>
        <v>0</v>
      </c>
      <c r="BD289" s="166">
        <f>IFERROR(IF(VALUE($F289)&lt;BE$197,(IF(VALUE($F289)&gt;BD$197-1,SUM($V95,$AI95,$AV95,$AW95:BD95),BD95)),0),0)</f>
        <v>0</v>
      </c>
      <c r="BE289" s="166">
        <f>IFERROR(IF(VALUE($F289)&lt;BF$197,(IF(VALUE($F289)&gt;BE$197-1,SUM($V95,$AI95,$AV95,$AW95:BE95),BE95)),0),0)</f>
        <v>0</v>
      </c>
      <c r="BF289" s="166">
        <f>IFERROR(IF(VALUE($F289)&lt;BG$197,(IF(VALUE($F289)&gt;BF$197-1,SUM($V95,$AI95,$AV95,$AW95:BF95),BF95)),0),0)</f>
        <v>0</v>
      </c>
      <c r="BG289" s="166">
        <f>IFERROR(IF(VALUE($F289)&lt;BH$197,(IF(VALUE($F289)&gt;BG$197-1,SUM($V95,$AI95,$AV95,$AW95:BG95),BG95)),0),0)</f>
        <v>0</v>
      </c>
      <c r="BH289" s="166">
        <f>IFERROR(IF(VALUE($F289)&lt;BI$197,(IF(VALUE($F289)&gt;BH$197-1,SUM($V95,$AI95,$AV95,$AW95:BH95),BH95)),0),0)</f>
        <v>0</v>
      </c>
      <c r="BI289" s="142">
        <f t="shared" si="281"/>
        <v>312010.92</v>
      </c>
      <c r="BV289" s="142"/>
      <c r="CI289" s="142"/>
      <c r="CV289" s="142"/>
      <c r="DI289" s="142"/>
      <c r="DV289" s="142"/>
      <c r="EI289" s="142"/>
    </row>
    <row r="290" spans="1:139" ht="15.75" outlineLevel="1" x14ac:dyDescent="0.25">
      <c r="A290" s="2">
        <f t="shared" si="277"/>
        <v>37</v>
      </c>
      <c r="B290" s="1" t="str">
        <f t="shared" si="275"/>
        <v>FH - TBD32</v>
      </c>
      <c r="C290" s="1" t="str">
        <f t="shared" si="275"/>
        <v>SPP FH - 13008</v>
      </c>
      <c r="D290" s="2" t="str">
        <f t="shared" si="275"/>
        <v>FH - TBD32.1</v>
      </c>
      <c r="E290" s="141" t="str">
        <f t="shared" si="275"/>
        <v>SPP FH - 13008</v>
      </c>
      <c r="F290" s="84" t="s">
        <v>551</v>
      </c>
      <c r="H290" s="165"/>
      <c r="I290" s="100"/>
      <c r="J290" s="166">
        <v>0</v>
      </c>
      <c r="K290" s="166">
        <v>0</v>
      </c>
      <c r="L290" s="166">
        <v>0</v>
      </c>
      <c r="M290" s="166">
        <v>0</v>
      </c>
      <c r="N290" s="166">
        <v>0</v>
      </c>
      <c r="O290" s="166">
        <v>0</v>
      </c>
      <c r="P290" s="166">
        <v>0</v>
      </c>
      <c r="Q290" s="166">
        <f>IF($F290&lt;R$197,(IF($F290&gt;Q$197-1,SUM($J96:Q96),Q96)),0)</f>
        <v>0</v>
      </c>
      <c r="R290" s="166">
        <f>IF($F290&lt;S$197,(IF($F290&gt;R$197-1,SUM($J96:R96),R96)),0)</f>
        <v>0</v>
      </c>
      <c r="S290" s="166">
        <f>IF($F290&lt;T$197,(IF($F290&gt;S$197-1,SUM($J96:S96),S96)),0)</f>
        <v>0</v>
      </c>
      <c r="T290" s="166">
        <f>IF($F290&lt;U$197,(IF($F290&gt;T$197-1,SUM($J96:T96),T96)),0)</f>
        <v>0</v>
      </c>
      <c r="U290" s="166">
        <f>IF($F290&lt;V$197,(IF($F290&gt;U$197-1,SUM($J96:U96),U96)),0)</f>
        <v>0</v>
      </c>
      <c r="V290" s="142">
        <f t="shared" si="145"/>
        <v>0</v>
      </c>
      <c r="W290" s="166">
        <f>IF($F290&lt;X$197,(IF($F290&gt;W$197-1,SUM($V96,$W96:W96),W96)),0)</f>
        <v>0</v>
      </c>
      <c r="X290" s="166">
        <f>IF($F290&lt;Y$197,(IF($F290&gt;X$197-1,SUM($V96,$W96:X96),X96)),0)</f>
        <v>0</v>
      </c>
      <c r="Y290" s="166">
        <f>IF($F290&lt;Z$197,(IF($F290&gt;Y$197-1,SUM($V96,$W96:Y96),Y96)),0)</f>
        <v>0</v>
      </c>
      <c r="Z290" s="166">
        <f>IF($F290&lt;AA$197,(IF($F290&gt;Z$197-1,SUM($V96,$W96:Z96),Z96)),0)</f>
        <v>0</v>
      </c>
      <c r="AA290" s="166">
        <f>IF($F290&lt;AB$197,(IF($F290&gt;AA$197-1,SUM($V96,$W96:AA96),AA96)),0)</f>
        <v>0</v>
      </c>
      <c r="AB290" s="166">
        <f>IF($F290&lt;AC$197,(IF($F290&gt;AB$197-1,SUM($V96,$W96:AB96),AB96)),0)</f>
        <v>0</v>
      </c>
      <c r="AC290" s="166">
        <f>IF($F290&lt;AD$197,(IF($F290&gt;AC$197-1,SUM($V96,$W96:AC96),AC96)),0)</f>
        <v>0</v>
      </c>
      <c r="AD290" s="166">
        <f>IF($F290&lt;AE$197,(IF($F290&gt;AD$197-1,SUM($V96,$W96:AD96),AD96)),0)</f>
        <v>0</v>
      </c>
      <c r="AE290" s="166">
        <f>IF($F290&lt;AF$197,(IF($F290&gt;AE$197-1,SUM($V96,$W96:AE96),AE96)),0)</f>
        <v>0</v>
      </c>
      <c r="AF290" s="166">
        <f>IF($F290&lt;AG$197,(IF($F290&gt;AF$197-1,SUM($V96,$W96:AF96),AF96)),0)</f>
        <v>0</v>
      </c>
      <c r="AG290" s="166">
        <f>IF($F290&lt;AH$197,(IF($F290&gt;AG$197-1,SUM($V96,$W96:AG96),AG96)),0)</f>
        <v>0</v>
      </c>
      <c r="AH290" s="166">
        <f>IF($F290&lt;AI$197,(IF($F290&gt;AH$197-1,SUM($V96,$W96:AH96),AH96)),0)</f>
        <v>0</v>
      </c>
      <c r="AI290" s="142">
        <f t="shared" si="279"/>
        <v>0</v>
      </c>
      <c r="AJ290" s="166">
        <f>IFERROR(IF(VALUE($F290)&lt;AK$197,(IF(VALUE($F290)&gt;AJ$197-1,SUM($V96,$AI96,$AJ96:AJ96),AJ96)),0),0)</f>
        <v>0</v>
      </c>
      <c r="AK290" s="166">
        <f>IFERROR(IF(VALUE($F290)&lt;AL$197,(IF(VALUE($F290)&gt;AK$197-1,SUM($V96,$AI96,$AJ96:AK96),AK96)),0),0)</f>
        <v>0</v>
      </c>
      <c r="AL290" s="166">
        <f>IFERROR(IF(VALUE($F290)&lt;AM$197,(IF(VALUE($F290)&gt;AL$197-1,SUM($V96,$AI96,$AJ96:AL96),AL96)),0),0)</f>
        <v>0</v>
      </c>
      <c r="AM290" s="166">
        <f>IFERROR(IF(VALUE($F290)&lt;AN$197,(IF(VALUE($F290)&gt;AM$197-1,SUM($V96,$AI96,$AJ96:AM96),AM96)),0),0)</f>
        <v>0</v>
      </c>
      <c r="AN290" s="166">
        <f>IFERROR(IF(VALUE($F290)&lt;AO$197,(IF(VALUE($F290)&gt;AN$197-1,SUM($V96,$AI96,$AJ96:AN96),AN96)),0),0)</f>
        <v>0</v>
      </c>
      <c r="AO290" s="166">
        <f>IFERROR(IF(VALUE($F290)&lt;AP$197,(IF(VALUE($F290)&gt;AO$197-1,SUM($V96,$AI96,$AJ96:AO96),AO96)),0),0)</f>
        <v>0</v>
      </c>
      <c r="AP290" s="166">
        <f>IFERROR(IF(VALUE($F290)&lt;AQ$197,(IF(VALUE($F290)&gt;AP$197-1,SUM($V96,$AI96,$AJ96:AP96),AP96)),0),0)</f>
        <v>0</v>
      </c>
      <c r="AQ290" s="166">
        <f>IFERROR(IF(VALUE($F290)&lt;AR$197,(IF(VALUE($F290)&gt;AQ$197-1,SUM($V96,$AI96,$AJ96:AQ96),AQ96)),0),0)</f>
        <v>0</v>
      </c>
      <c r="AR290" s="166">
        <f>IFERROR(IF(VALUE($F290)&lt;AS$197,(IF(VALUE($F290)&gt;AR$197-1,SUM($V96,$AI96,$AJ96:AR96),AR96)),0),0)</f>
        <v>0</v>
      </c>
      <c r="AS290" s="166">
        <f>IFERROR(IF(VALUE($F290)&lt;AT$197,(IF(VALUE($F290)&gt;AS$197-1,SUM($V96,$AI96,$AJ96:AS96),AS96)),0),0)</f>
        <v>0</v>
      </c>
      <c r="AT290" s="166">
        <f>IFERROR(IF(VALUE($F290)&lt;AU$197,(IF(VALUE($F290)&gt;AT$197-1,SUM($V96,$AI96,$AJ96:AT96),AT96)),0),0)</f>
        <v>0</v>
      </c>
      <c r="AU290" s="166">
        <f>IFERROR(IF(VALUE($F290)&lt;AV$197,(IF(VALUE($F290)&gt;AU$197-1,SUM($V96,$AI96,$AJ96:AU96),AU96)),0),0)</f>
        <v>0</v>
      </c>
      <c r="AV290" s="142">
        <f t="shared" si="280"/>
        <v>0</v>
      </c>
      <c r="AW290" s="166">
        <f>IFERROR(IF(VALUE($F290)&lt;AX$197,(IF(VALUE($F290)&gt;AW$197-1,SUM($V96,$AI96,$AV96,$AW96:AW96),AW96)),0),0)</f>
        <v>0</v>
      </c>
      <c r="AX290" s="166">
        <f>IFERROR(IF(VALUE($F290)&lt;AY$197,(IF(VALUE($F290)&gt;AX$197-1,SUM($V96,$AI96,$AV96,$AW96:AX96),AX96)),0),0)</f>
        <v>0</v>
      </c>
      <c r="AY290" s="166">
        <f>IFERROR(IF(VALUE($F290)&lt;AZ$197,(IF(VALUE($F290)&gt;AY$197-1,SUM($V96,$AI96,$AV96,$AW96:AY96),AY96)),0),0)</f>
        <v>0</v>
      </c>
      <c r="AZ290" s="166">
        <f>IFERROR(IF(VALUE($F290)&lt;BA$197,(IF(VALUE($F290)&gt;AZ$197-1,SUM($V96,$AI96,$AV96,$AW96:AZ96),AZ96)),0),0)</f>
        <v>0</v>
      </c>
      <c r="BA290" s="166">
        <f>IFERROR(IF(VALUE($F290)&lt;BB$197,(IF(VALUE($F290)&gt;BA$197-1,SUM($V96,$AI96,$AV96,$AW96:BA96),BA96)),0),0)</f>
        <v>0</v>
      </c>
      <c r="BB290" s="166">
        <f>IFERROR(IF(VALUE($F290)&lt;BC$197,(IF(VALUE($F290)&gt;BB$197-1,SUM($V96,$AI96,$AV96,$AW96:BB96),BB96)),0),0)</f>
        <v>0</v>
      </c>
      <c r="BC290" s="166">
        <f>IFERROR(IF(VALUE($F290)&lt;BD$197,(IF(VALUE($F290)&gt;BC$197-1,SUM($V96,$AI96,$AV96,$AW96:BC96),BC96)),0),0)</f>
        <v>0</v>
      </c>
      <c r="BD290" s="166">
        <f>IFERROR(IF(VALUE($F290)&lt;BE$197,(IF(VALUE($F290)&gt;BD$197-1,SUM($V96,$AI96,$AV96,$AW96:BD96),BD96)),0),0)</f>
        <v>0</v>
      </c>
      <c r="BE290" s="166">
        <f>IFERROR(IF(VALUE($F290)&lt;BF$197,(IF(VALUE($F290)&gt;BE$197-1,SUM($V96,$AI96,$AV96,$AW96:BE96),BE96)),0),0)</f>
        <v>1075084</v>
      </c>
      <c r="BF290" s="166">
        <f>IFERROR(IF(VALUE($F290)&lt;BG$197,(IF(VALUE($F290)&gt;BF$197-1,SUM($V96,$AI96,$AV96,$AW96:BF96),BF96)),0),0)</f>
        <v>0</v>
      </c>
      <c r="BG290" s="166">
        <f>IFERROR(IF(VALUE($F290)&lt;BH$197,(IF(VALUE($F290)&gt;BG$197-1,SUM($V96,$AI96,$AV96,$AW96:BG96),BG96)),0),0)</f>
        <v>0</v>
      </c>
      <c r="BH290" s="166">
        <f>IFERROR(IF(VALUE($F290)&lt;BI$197,(IF(VALUE($F290)&gt;BH$197-1,SUM($V96,$AI96,$AV96,$AW96:BH96),BH96)),0),0)</f>
        <v>0</v>
      </c>
      <c r="BI290" s="142">
        <f t="shared" si="281"/>
        <v>1075084</v>
      </c>
      <c r="BV290" s="142"/>
      <c r="CI290" s="142"/>
      <c r="CV290" s="142"/>
      <c r="DI290" s="142"/>
      <c r="DV290" s="142"/>
      <c r="EI290" s="142"/>
    </row>
    <row r="291" spans="1:139" ht="15.75" outlineLevel="1" x14ac:dyDescent="0.25">
      <c r="A291" s="2">
        <f t="shared" si="277"/>
        <v>38</v>
      </c>
      <c r="B291" s="1" t="str">
        <f t="shared" si="275"/>
        <v>FH - TBD33</v>
      </c>
      <c r="C291" s="1" t="str">
        <f t="shared" si="275"/>
        <v>SPP FH - 13028</v>
      </c>
      <c r="D291" s="2" t="str">
        <f t="shared" si="275"/>
        <v>FH - TBD33.1</v>
      </c>
      <c r="E291" s="141" t="str">
        <f t="shared" si="275"/>
        <v>SPP FH - 13028</v>
      </c>
      <c r="F291" s="84" t="s">
        <v>551</v>
      </c>
      <c r="H291" s="165"/>
      <c r="I291" s="100"/>
      <c r="J291" s="166">
        <v>0</v>
      </c>
      <c r="K291" s="166">
        <v>0</v>
      </c>
      <c r="L291" s="166">
        <v>0</v>
      </c>
      <c r="M291" s="166">
        <v>0</v>
      </c>
      <c r="N291" s="166">
        <v>0</v>
      </c>
      <c r="O291" s="166">
        <v>0</v>
      </c>
      <c r="P291" s="166">
        <v>0</v>
      </c>
      <c r="Q291" s="166">
        <f>IF($F291&lt;R$197,(IF($F291&gt;Q$197-1,SUM($J97:Q97),Q97)),0)</f>
        <v>0</v>
      </c>
      <c r="R291" s="166">
        <f>IF($F291&lt;S$197,(IF($F291&gt;R$197-1,SUM($J97:R97),R97)),0)</f>
        <v>0</v>
      </c>
      <c r="S291" s="166">
        <f>IF($F291&lt;T$197,(IF($F291&gt;S$197-1,SUM($J97:S97),S97)),0)</f>
        <v>0</v>
      </c>
      <c r="T291" s="166">
        <f>IF($F291&lt;U$197,(IF($F291&gt;T$197-1,SUM($J97:T97),T97)),0)</f>
        <v>0</v>
      </c>
      <c r="U291" s="166">
        <f>IF($F291&lt;V$197,(IF($F291&gt;U$197-1,SUM($J97:U97),U97)),0)</f>
        <v>0</v>
      </c>
      <c r="V291" s="142">
        <f t="shared" si="145"/>
        <v>0</v>
      </c>
      <c r="W291" s="166">
        <f>IF($F291&lt;X$197,(IF($F291&gt;W$197-1,SUM($V97,$W97:W97),W97)),0)</f>
        <v>0</v>
      </c>
      <c r="X291" s="166">
        <f>IF($F291&lt;Y$197,(IF($F291&gt;X$197-1,SUM($V97,$W97:X97),X97)),0)</f>
        <v>0</v>
      </c>
      <c r="Y291" s="166">
        <f>IF($F291&lt;Z$197,(IF($F291&gt;Y$197-1,SUM($V97,$W97:Y97),Y97)),0)</f>
        <v>0</v>
      </c>
      <c r="Z291" s="166">
        <f>IF($F291&lt;AA$197,(IF($F291&gt;Z$197-1,SUM($V97,$W97:Z97),Z97)),0)</f>
        <v>0</v>
      </c>
      <c r="AA291" s="166">
        <f>IF($F291&lt;AB$197,(IF($F291&gt;AA$197-1,SUM($V97,$W97:AA97),AA97)),0)</f>
        <v>0</v>
      </c>
      <c r="AB291" s="166">
        <f>IF($F291&lt;AC$197,(IF($F291&gt;AB$197-1,SUM($V97,$W97:AB97),AB97)),0)</f>
        <v>0</v>
      </c>
      <c r="AC291" s="166">
        <f>IF($F291&lt;AD$197,(IF($F291&gt;AC$197-1,SUM($V97,$W97:AC97),AC97)),0)</f>
        <v>0</v>
      </c>
      <c r="AD291" s="166">
        <f>IF($F291&lt;AE$197,(IF($F291&gt;AD$197-1,SUM($V97,$W97:AD97),AD97)),0)</f>
        <v>0</v>
      </c>
      <c r="AE291" s="166">
        <f>IF($F291&lt;AF$197,(IF($F291&gt;AE$197-1,SUM($V97,$W97:AE97),AE97)),0)</f>
        <v>0</v>
      </c>
      <c r="AF291" s="166">
        <f>IF($F291&lt;AG$197,(IF($F291&gt;AF$197-1,SUM($V97,$W97:AF97),AF97)),0)</f>
        <v>0</v>
      </c>
      <c r="AG291" s="166">
        <f>IF($F291&lt;AH$197,(IF($F291&gt;AG$197-1,SUM($V97,$W97:AG97),AG97)),0)</f>
        <v>0</v>
      </c>
      <c r="AH291" s="166">
        <f>IF($F291&lt;AI$197,(IF($F291&gt;AH$197-1,SUM($V97,$W97:AH97),AH97)),0)</f>
        <v>0</v>
      </c>
      <c r="AI291" s="142">
        <f t="shared" si="279"/>
        <v>0</v>
      </c>
      <c r="AJ291" s="166">
        <f>IFERROR(IF(VALUE($F291)&lt;AK$197,(IF(VALUE($F291)&gt;AJ$197-1,SUM($V97,$AI97,$AJ97:AJ97),AJ97)),0),0)</f>
        <v>0</v>
      </c>
      <c r="AK291" s="166">
        <f>IFERROR(IF(VALUE($F291)&lt;AL$197,(IF(VALUE($F291)&gt;AK$197-1,SUM($V97,$AI97,$AJ97:AK97),AK97)),0),0)</f>
        <v>0</v>
      </c>
      <c r="AL291" s="166">
        <f>IFERROR(IF(VALUE($F291)&lt;AM$197,(IF(VALUE($F291)&gt;AL$197-1,SUM($V97,$AI97,$AJ97:AL97),AL97)),0),0)</f>
        <v>0</v>
      </c>
      <c r="AM291" s="166">
        <f>IFERROR(IF(VALUE($F291)&lt;AN$197,(IF(VALUE($F291)&gt;AM$197-1,SUM($V97,$AI97,$AJ97:AM97),AM97)),0),0)</f>
        <v>0</v>
      </c>
      <c r="AN291" s="166">
        <f>IFERROR(IF(VALUE($F291)&lt;AO$197,(IF(VALUE($F291)&gt;AN$197-1,SUM($V97,$AI97,$AJ97:AN97),AN97)),0),0)</f>
        <v>0</v>
      </c>
      <c r="AO291" s="166">
        <f>IFERROR(IF(VALUE($F291)&lt;AP$197,(IF(VALUE($F291)&gt;AO$197-1,SUM($V97,$AI97,$AJ97:AO97),AO97)),0),0)</f>
        <v>0</v>
      </c>
      <c r="AP291" s="166">
        <f>IFERROR(IF(VALUE($F291)&lt;AQ$197,(IF(VALUE($F291)&gt;AP$197-1,SUM($V97,$AI97,$AJ97:AP97),AP97)),0),0)</f>
        <v>0</v>
      </c>
      <c r="AQ291" s="166">
        <f>IFERROR(IF(VALUE($F291)&lt;AR$197,(IF(VALUE($F291)&gt;AQ$197-1,SUM($V97,$AI97,$AJ97:AQ97),AQ97)),0),0)</f>
        <v>0</v>
      </c>
      <c r="AR291" s="166">
        <f>IFERROR(IF(VALUE($F291)&lt;AS$197,(IF(VALUE($F291)&gt;AR$197-1,SUM($V97,$AI97,$AJ97:AR97),AR97)),0),0)</f>
        <v>0</v>
      </c>
      <c r="AS291" s="166">
        <f>IFERROR(IF(VALUE($F291)&lt;AT$197,(IF(VALUE($F291)&gt;AS$197-1,SUM($V97,$AI97,$AJ97:AS97),AS97)),0),0)</f>
        <v>0</v>
      </c>
      <c r="AT291" s="166">
        <f>IFERROR(IF(VALUE($F291)&lt;AU$197,(IF(VALUE($F291)&gt;AT$197-1,SUM($V97,$AI97,$AJ97:AT97),AT97)),0),0)</f>
        <v>0</v>
      </c>
      <c r="AU291" s="166">
        <f>IFERROR(IF(VALUE($F291)&lt;AV$197,(IF(VALUE($F291)&gt;AU$197-1,SUM($V97,$AI97,$AJ97:AU97),AU97)),0),0)</f>
        <v>0</v>
      </c>
      <c r="AV291" s="142">
        <f t="shared" si="280"/>
        <v>0</v>
      </c>
      <c r="AW291" s="166">
        <f>IFERROR(IF(VALUE($F291)&lt;AX$197,(IF(VALUE($F291)&gt;AW$197-1,SUM($V97,$AI97,$AV97,$AW97:AW97),AW97)),0),0)</f>
        <v>0</v>
      </c>
      <c r="AX291" s="166">
        <f>IFERROR(IF(VALUE($F291)&lt;AY$197,(IF(VALUE($F291)&gt;AX$197-1,SUM($V97,$AI97,$AV97,$AW97:AX97),AX97)),0),0)</f>
        <v>0</v>
      </c>
      <c r="AY291" s="166">
        <f>IFERROR(IF(VALUE($F291)&lt;AZ$197,(IF(VALUE($F291)&gt;AY$197-1,SUM($V97,$AI97,$AV97,$AW97:AY97),AY97)),0),0)</f>
        <v>0</v>
      </c>
      <c r="AZ291" s="166">
        <f>IFERROR(IF(VALUE($F291)&lt;BA$197,(IF(VALUE($F291)&gt;AZ$197-1,SUM($V97,$AI97,$AV97,$AW97:AZ97),AZ97)),0),0)</f>
        <v>0</v>
      </c>
      <c r="BA291" s="166">
        <f>IFERROR(IF(VALUE($F291)&lt;BB$197,(IF(VALUE($F291)&gt;BA$197-1,SUM($V97,$AI97,$AV97,$AW97:BA97),BA97)),0),0)</f>
        <v>0</v>
      </c>
      <c r="BB291" s="166">
        <f>IFERROR(IF(VALUE($F291)&lt;BC$197,(IF(VALUE($F291)&gt;BB$197-1,SUM($V97,$AI97,$AV97,$AW97:BB97),BB97)),0),0)</f>
        <v>0</v>
      </c>
      <c r="BC291" s="166">
        <f>IFERROR(IF(VALUE($F291)&lt;BD$197,(IF(VALUE($F291)&gt;BC$197-1,SUM($V97,$AI97,$AV97,$AW97:BC97),BC97)),0),0)</f>
        <v>0</v>
      </c>
      <c r="BD291" s="166">
        <f>IFERROR(IF(VALUE($F291)&lt;BE$197,(IF(VALUE($F291)&gt;BD$197-1,SUM($V97,$AI97,$AV97,$AW97:BD97),BD97)),0),0)</f>
        <v>0</v>
      </c>
      <c r="BE291" s="166">
        <f>IFERROR(IF(VALUE($F291)&lt;BF$197,(IF(VALUE($F291)&gt;BE$197-1,SUM($V97,$AI97,$AV97,$AW97:BE97),BE97)),0),0)</f>
        <v>1028395</v>
      </c>
      <c r="BF291" s="166">
        <f>IFERROR(IF(VALUE($F291)&lt;BG$197,(IF(VALUE($F291)&gt;BF$197-1,SUM($V97,$AI97,$AV97,$AW97:BF97),BF97)),0),0)</f>
        <v>0</v>
      </c>
      <c r="BG291" s="166">
        <f>IFERROR(IF(VALUE($F291)&lt;BH$197,(IF(VALUE($F291)&gt;BG$197-1,SUM($V97,$AI97,$AV97,$AW97:BG97),BG97)),0),0)</f>
        <v>0</v>
      </c>
      <c r="BH291" s="166">
        <f>IFERROR(IF(VALUE($F291)&lt;BI$197,(IF(VALUE($F291)&gt;BH$197-1,SUM($V97,$AI97,$AV97,$AW97:BH97),BH97)),0),0)</f>
        <v>0</v>
      </c>
      <c r="BI291" s="142">
        <f t="shared" si="281"/>
        <v>1028395</v>
      </c>
      <c r="BV291" s="142"/>
      <c r="CI291" s="142"/>
      <c r="CV291" s="142"/>
      <c r="DI291" s="142"/>
      <c r="DV291" s="142"/>
      <c r="EI291" s="142"/>
    </row>
    <row r="292" spans="1:139" ht="15.75" outlineLevel="1" x14ac:dyDescent="0.25">
      <c r="A292" s="2">
        <f t="shared" si="277"/>
        <v>39</v>
      </c>
      <c r="B292" s="1" t="str">
        <f t="shared" si="275"/>
        <v>FH - TBD34</v>
      </c>
      <c r="C292" s="1" t="str">
        <f t="shared" si="275"/>
        <v>SPP FH - 13039</v>
      </c>
      <c r="D292" s="2" t="str">
        <f t="shared" si="275"/>
        <v>FH - TBD34.1</v>
      </c>
      <c r="E292" s="141" t="str">
        <f t="shared" si="275"/>
        <v>SPP FH - 13039</v>
      </c>
      <c r="F292" s="84" t="s">
        <v>552</v>
      </c>
      <c r="H292" s="165"/>
      <c r="I292" s="100"/>
      <c r="J292" s="166">
        <v>0</v>
      </c>
      <c r="K292" s="166">
        <v>0</v>
      </c>
      <c r="L292" s="166">
        <v>0</v>
      </c>
      <c r="M292" s="166">
        <v>0</v>
      </c>
      <c r="N292" s="166">
        <v>0</v>
      </c>
      <c r="O292" s="166">
        <v>0</v>
      </c>
      <c r="P292" s="166">
        <v>0</v>
      </c>
      <c r="Q292" s="166">
        <f>IF($F292&lt;R$197,(IF($F292&gt;Q$197-1,SUM($J98:Q98),Q98)),0)</f>
        <v>0</v>
      </c>
      <c r="R292" s="166">
        <f>IF($F292&lt;S$197,(IF($F292&gt;R$197-1,SUM($J98:R98),R98)),0)</f>
        <v>0</v>
      </c>
      <c r="S292" s="166">
        <f>IF($F292&lt;T$197,(IF($F292&gt;S$197-1,SUM($J98:S98),S98)),0)</f>
        <v>0</v>
      </c>
      <c r="T292" s="166">
        <f>IF($F292&lt;U$197,(IF($F292&gt;T$197-1,SUM($J98:T98),T98)),0)</f>
        <v>0</v>
      </c>
      <c r="U292" s="166">
        <f>IF($F292&lt;V$197,(IF($F292&gt;U$197-1,SUM($J98:U98),U98)),0)</f>
        <v>0</v>
      </c>
      <c r="V292" s="142">
        <f t="shared" si="145"/>
        <v>0</v>
      </c>
      <c r="W292" s="166">
        <f>IF($F292&lt;X$197,(IF($F292&gt;W$197-1,SUM($V98,$W98:W98),W98)),0)</f>
        <v>0</v>
      </c>
      <c r="X292" s="166">
        <f>IF($F292&lt;Y$197,(IF($F292&gt;X$197-1,SUM($V98,$W98:X98),X98)),0)</f>
        <v>0</v>
      </c>
      <c r="Y292" s="166">
        <f>IF($F292&lt;Z$197,(IF($F292&gt;Y$197-1,SUM($V98,$W98:Y98),Y98)),0)</f>
        <v>0</v>
      </c>
      <c r="Z292" s="166">
        <f>IF($F292&lt;AA$197,(IF($F292&gt;Z$197-1,SUM($V98,$W98:Z98),Z98)),0)</f>
        <v>0</v>
      </c>
      <c r="AA292" s="166">
        <f>IF($F292&lt;AB$197,(IF($F292&gt;AA$197-1,SUM($V98,$W98:AA98),AA98)),0)</f>
        <v>0</v>
      </c>
      <c r="AB292" s="166">
        <f>IF($F292&lt;AC$197,(IF($F292&gt;AB$197-1,SUM($V98,$W98:AB98),AB98)),0)</f>
        <v>0</v>
      </c>
      <c r="AC292" s="166">
        <f>IF($F292&lt;AD$197,(IF($F292&gt;AC$197-1,SUM($V98,$W98:AC98),AC98)),0)</f>
        <v>0</v>
      </c>
      <c r="AD292" s="166">
        <f>IF($F292&lt;AE$197,(IF($F292&gt;AD$197-1,SUM($V98,$W98:AD98),AD98)),0)</f>
        <v>0</v>
      </c>
      <c r="AE292" s="166">
        <f>IF($F292&lt;AF$197,(IF($F292&gt;AE$197-1,SUM($V98,$W98:AE98),AE98)),0)</f>
        <v>0</v>
      </c>
      <c r="AF292" s="166">
        <f>IF($F292&lt;AG$197,(IF($F292&gt;AF$197-1,SUM($V98,$W98:AF98),AF98)),0)</f>
        <v>0</v>
      </c>
      <c r="AG292" s="166">
        <f>IF($F292&lt;AH$197,(IF($F292&gt;AG$197-1,SUM($V98,$W98:AG98),AG98)),0)</f>
        <v>0</v>
      </c>
      <c r="AH292" s="166">
        <f>IF($F292&lt;AI$197,(IF($F292&gt;AH$197-1,SUM($V98,$W98:AH98),AH98)),0)</f>
        <v>0</v>
      </c>
      <c r="AI292" s="142">
        <f t="shared" si="279"/>
        <v>0</v>
      </c>
      <c r="AJ292" s="166">
        <f>IFERROR(IF(VALUE($F292)&lt;AK$197,(IF(VALUE($F292)&gt;AJ$197-1,SUM($V98,$AI98,$AJ98:AJ98),AJ98)),0),0)</f>
        <v>0</v>
      </c>
      <c r="AK292" s="166">
        <f>IFERROR(IF(VALUE($F292)&lt;AL$197,(IF(VALUE($F292)&gt;AK$197-1,SUM($V98,$AI98,$AJ98:AK98),AK98)),0),0)</f>
        <v>0</v>
      </c>
      <c r="AL292" s="166">
        <f>IFERROR(IF(VALUE($F292)&lt;AM$197,(IF(VALUE($F292)&gt;AL$197-1,SUM($V98,$AI98,$AJ98:AL98),AL98)),0),0)</f>
        <v>0</v>
      </c>
      <c r="AM292" s="166">
        <f>IFERROR(IF(VALUE($F292)&lt;AN$197,(IF(VALUE($F292)&gt;AM$197-1,SUM($V98,$AI98,$AJ98:AM98),AM98)),0),0)</f>
        <v>0</v>
      </c>
      <c r="AN292" s="166">
        <f>IFERROR(IF(VALUE($F292)&lt;AO$197,(IF(VALUE($F292)&gt;AN$197-1,SUM($V98,$AI98,$AJ98:AN98),AN98)),0),0)</f>
        <v>0</v>
      </c>
      <c r="AO292" s="166">
        <f>IFERROR(IF(VALUE($F292)&lt;AP$197,(IF(VALUE($F292)&gt;AO$197-1,SUM($V98,$AI98,$AJ98:AO98),AO98)),0),0)</f>
        <v>0</v>
      </c>
      <c r="AP292" s="166">
        <f>IFERROR(IF(VALUE($F292)&lt;AQ$197,(IF(VALUE($F292)&gt;AP$197-1,SUM($V98,$AI98,$AJ98:AP98),AP98)),0),0)</f>
        <v>0</v>
      </c>
      <c r="AQ292" s="166">
        <f>IFERROR(IF(VALUE($F292)&lt;AR$197,(IF(VALUE($F292)&gt;AQ$197-1,SUM($V98,$AI98,$AJ98:AQ98),AQ98)),0),0)</f>
        <v>0</v>
      </c>
      <c r="AR292" s="166">
        <f>IFERROR(IF(VALUE($F292)&lt;AS$197,(IF(VALUE($F292)&gt;AR$197-1,SUM($V98,$AI98,$AJ98:AR98),AR98)),0),0)</f>
        <v>0</v>
      </c>
      <c r="AS292" s="166">
        <f>IFERROR(IF(VALUE($F292)&lt;AT$197,(IF(VALUE($F292)&gt;AS$197-1,SUM($V98,$AI98,$AJ98:AS98),AS98)),0),0)</f>
        <v>0</v>
      </c>
      <c r="AT292" s="166">
        <f>IFERROR(IF(VALUE($F292)&lt;AU$197,(IF(VALUE($F292)&gt;AT$197-1,SUM($V98,$AI98,$AJ98:AT98),AT98)),0),0)</f>
        <v>0</v>
      </c>
      <c r="AU292" s="166">
        <f>IFERROR(IF(VALUE($F292)&lt;AV$197,(IF(VALUE($F292)&gt;AU$197-1,SUM($V98,$AI98,$AJ98:AU98),AU98)),0),0)</f>
        <v>0</v>
      </c>
      <c r="AV292" s="142">
        <f t="shared" si="280"/>
        <v>0</v>
      </c>
      <c r="AW292" s="166">
        <f>IFERROR(IF(VALUE($F292)&lt;AX$197,(IF(VALUE($F292)&gt;AW$197-1,SUM($V98,$AI98,$AV98,$AW98:AW98),AW98)),0),0)</f>
        <v>0</v>
      </c>
      <c r="AX292" s="166">
        <f>IFERROR(IF(VALUE($F292)&lt;AY$197,(IF(VALUE($F292)&gt;AX$197-1,SUM($V98,$AI98,$AV98,$AW98:AX98),AX98)),0),0)</f>
        <v>0</v>
      </c>
      <c r="AY292" s="166">
        <f>IFERROR(IF(VALUE($F292)&lt;AZ$197,(IF(VALUE($F292)&gt;AY$197-1,SUM($V98,$AI98,$AV98,$AW98:AY98),AY98)),0),0)</f>
        <v>0</v>
      </c>
      <c r="AZ292" s="166">
        <f>IFERROR(IF(VALUE($F292)&lt;BA$197,(IF(VALUE($F292)&gt;AZ$197-1,SUM($V98,$AI98,$AV98,$AW98:AZ98),AZ98)),0),0)</f>
        <v>0</v>
      </c>
      <c r="BA292" s="166">
        <f>IFERROR(IF(VALUE($F292)&lt;BB$197,(IF(VALUE($F292)&gt;BA$197-1,SUM($V98,$AI98,$AV98,$AW98:BA98),BA98)),0),0)</f>
        <v>0</v>
      </c>
      <c r="BB292" s="166">
        <f>IFERROR(IF(VALUE($F292)&lt;BC$197,(IF(VALUE($F292)&gt;BB$197-1,SUM($V98,$AI98,$AV98,$AW98:BB98),BB98)),0),0)</f>
        <v>0</v>
      </c>
      <c r="BC292" s="166">
        <f>IFERROR(IF(VALUE($F292)&lt;BD$197,(IF(VALUE($F292)&gt;BC$197-1,SUM($V98,$AI98,$AV98,$AW98:BC98),BC98)),0),0)</f>
        <v>0</v>
      </c>
      <c r="BD292" s="166">
        <f>IFERROR(IF(VALUE($F292)&lt;BE$197,(IF(VALUE($F292)&gt;BD$197-1,SUM($V98,$AI98,$AV98,$AW98:BD98),BD98)),0),0)</f>
        <v>0</v>
      </c>
      <c r="BE292" s="166">
        <f>IFERROR(IF(VALUE($F292)&lt;BF$197,(IF(VALUE($F292)&gt;BE$197-1,SUM($V98,$AI98,$AV98,$AW98:BE98),BE98)),0),0)</f>
        <v>0</v>
      </c>
      <c r="BF292" s="166">
        <f>IFERROR(IF(VALUE($F292)&lt;BG$197,(IF(VALUE($F292)&gt;BF$197-1,SUM($V98,$AI98,$AV98,$AW98:BF98),BF98)),0),0)</f>
        <v>0</v>
      </c>
      <c r="BG292" s="166">
        <f>IFERROR(IF(VALUE($F292)&lt;BH$197,(IF(VALUE($F292)&gt;BG$197-1,SUM($V98,$AI98,$AV98,$AW98:BG98),BG98)),0),0)</f>
        <v>0</v>
      </c>
      <c r="BH292" s="166">
        <f>IFERROR(IF(VALUE($F292)&lt;BI$197,(IF(VALUE($F292)&gt;BH$197-1,SUM($V98,$AI98,$AV98,$AW98:BH98),BH98)),0),0)</f>
        <v>1036716</v>
      </c>
      <c r="BI292" s="142">
        <f t="shared" si="281"/>
        <v>1036716</v>
      </c>
      <c r="BV292" s="142"/>
      <c r="CI292" s="142"/>
      <c r="CV292" s="142"/>
      <c r="DI292" s="142"/>
      <c r="DV292" s="142"/>
      <c r="EI292" s="142"/>
    </row>
    <row r="293" spans="1:139" ht="15.75" outlineLevel="1" x14ac:dyDescent="0.25">
      <c r="A293" s="2">
        <f t="shared" si="277"/>
        <v>40</v>
      </c>
      <c r="B293" s="1" t="str">
        <f t="shared" si="275"/>
        <v>FH - TBD35</v>
      </c>
      <c r="C293" s="1" t="str">
        <f t="shared" si="275"/>
        <v>SPP FH - 13077</v>
      </c>
      <c r="D293" s="2" t="str">
        <f t="shared" si="275"/>
        <v>FH - TBD35.1</v>
      </c>
      <c r="E293" s="141" t="str">
        <f t="shared" si="275"/>
        <v>SPP FH - 13077</v>
      </c>
      <c r="F293" s="84" t="s">
        <v>552</v>
      </c>
      <c r="H293" s="165"/>
      <c r="I293" s="100"/>
      <c r="J293" s="166">
        <v>0</v>
      </c>
      <c r="K293" s="166">
        <v>0</v>
      </c>
      <c r="L293" s="166">
        <v>0</v>
      </c>
      <c r="M293" s="166">
        <v>0</v>
      </c>
      <c r="N293" s="166">
        <v>0</v>
      </c>
      <c r="O293" s="166">
        <v>0</v>
      </c>
      <c r="P293" s="166">
        <v>0</v>
      </c>
      <c r="Q293" s="166">
        <f>IF($F293&lt;R$197,(IF($F293&gt;Q$197-1,SUM($J99:Q99),Q99)),0)</f>
        <v>0</v>
      </c>
      <c r="R293" s="166">
        <f>IF($F293&lt;S$197,(IF($F293&gt;R$197-1,SUM($J99:R99),R99)),0)</f>
        <v>0</v>
      </c>
      <c r="S293" s="166">
        <f>IF($F293&lt;T$197,(IF($F293&gt;S$197-1,SUM($J99:S99),S99)),0)</f>
        <v>0</v>
      </c>
      <c r="T293" s="166">
        <f>IF($F293&lt;U$197,(IF($F293&gt;T$197-1,SUM($J99:T99),T99)),0)</f>
        <v>0</v>
      </c>
      <c r="U293" s="166">
        <f>IF($F293&lt;V$197,(IF($F293&gt;U$197-1,SUM($J99:U99),U99)),0)</f>
        <v>0</v>
      </c>
      <c r="V293" s="142">
        <f t="shared" si="145"/>
        <v>0</v>
      </c>
      <c r="W293" s="166">
        <f>IF($F293&lt;X$197,(IF($F293&gt;W$197-1,SUM($V99,$W99:W99),W99)),0)</f>
        <v>0</v>
      </c>
      <c r="X293" s="166">
        <f>IF($F293&lt;Y$197,(IF($F293&gt;X$197-1,SUM($V99,$W99:X99),X99)),0)</f>
        <v>0</v>
      </c>
      <c r="Y293" s="166">
        <f>IF($F293&lt;Z$197,(IF($F293&gt;Y$197-1,SUM($V99,$W99:Y99),Y99)),0)</f>
        <v>0</v>
      </c>
      <c r="Z293" s="166">
        <f>IF($F293&lt;AA$197,(IF($F293&gt;Z$197-1,SUM($V99,$W99:Z99),Z99)),0)</f>
        <v>0</v>
      </c>
      <c r="AA293" s="166">
        <f>IF($F293&lt;AB$197,(IF($F293&gt;AA$197-1,SUM($V99,$W99:AA99),AA99)),0)</f>
        <v>0</v>
      </c>
      <c r="AB293" s="166">
        <f>IF($F293&lt;AC$197,(IF($F293&gt;AB$197-1,SUM($V99,$W99:AB99),AB99)),0)</f>
        <v>0</v>
      </c>
      <c r="AC293" s="166">
        <f>IF($F293&lt;AD$197,(IF($F293&gt;AC$197-1,SUM($V99,$W99:AC99),AC99)),0)</f>
        <v>0</v>
      </c>
      <c r="AD293" s="166">
        <f>IF($F293&lt;AE$197,(IF($F293&gt;AD$197-1,SUM($V99,$W99:AD99),AD99)),0)</f>
        <v>0</v>
      </c>
      <c r="AE293" s="166">
        <f>IF($F293&lt;AF$197,(IF($F293&gt;AE$197-1,SUM($V99,$W99:AE99),AE99)),0)</f>
        <v>0</v>
      </c>
      <c r="AF293" s="166">
        <f>IF($F293&lt;AG$197,(IF($F293&gt;AF$197-1,SUM($V99,$W99:AF99),AF99)),0)</f>
        <v>0</v>
      </c>
      <c r="AG293" s="166">
        <f>IF($F293&lt;AH$197,(IF($F293&gt;AG$197-1,SUM($V99,$W99:AG99),AG99)),0)</f>
        <v>0</v>
      </c>
      <c r="AH293" s="166">
        <f>IF($F293&lt;AI$197,(IF($F293&gt;AH$197-1,SUM($V99,$W99:AH99),AH99)),0)</f>
        <v>0</v>
      </c>
      <c r="AI293" s="142">
        <f t="shared" si="279"/>
        <v>0</v>
      </c>
      <c r="AJ293" s="166">
        <f>IFERROR(IF(VALUE($F293)&lt;AK$197,(IF(VALUE($F293)&gt;AJ$197-1,SUM($V99,$AI99,$AJ99:AJ99),AJ99)),0),0)</f>
        <v>0</v>
      </c>
      <c r="AK293" s="166">
        <f>IFERROR(IF(VALUE($F293)&lt;AL$197,(IF(VALUE($F293)&gt;AK$197-1,SUM($V99,$AI99,$AJ99:AK99),AK99)),0),0)</f>
        <v>0</v>
      </c>
      <c r="AL293" s="166">
        <f>IFERROR(IF(VALUE($F293)&lt;AM$197,(IF(VALUE($F293)&gt;AL$197-1,SUM($V99,$AI99,$AJ99:AL99),AL99)),0),0)</f>
        <v>0</v>
      </c>
      <c r="AM293" s="166">
        <f>IFERROR(IF(VALUE($F293)&lt;AN$197,(IF(VALUE($F293)&gt;AM$197-1,SUM($V99,$AI99,$AJ99:AM99),AM99)),0),0)</f>
        <v>0</v>
      </c>
      <c r="AN293" s="166">
        <f>IFERROR(IF(VALUE($F293)&lt;AO$197,(IF(VALUE($F293)&gt;AN$197-1,SUM($V99,$AI99,$AJ99:AN99),AN99)),0),0)</f>
        <v>0</v>
      </c>
      <c r="AO293" s="166">
        <f>IFERROR(IF(VALUE($F293)&lt;AP$197,(IF(VALUE($F293)&gt;AO$197-1,SUM($V99,$AI99,$AJ99:AO99),AO99)),0),0)</f>
        <v>0</v>
      </c>
      <c r="AP293" s="166">
        <f>IFERROR(IF(VALUE($F293)&lt;AQ$197,(IF(VALUE($F293)&gt;AP$197-1,SUM($V99,$AI99,$AJ99:AP99),AP99)),0),0)</f>
        <v>0</v>
      </c>
      <c r="AQ293" s="166">
        <f>IFERROR(IF(VALUE($F293)&lt;AR$197,(IF(VALUE($F293)&gt;AQ$197-1,SUM($V99,$AI99,$AJ99:AQ99),AQ99)),0),0)</f>
        <v>0</v>
      </c>
      <c r="AR293" s="166">
        <f>IFERROR(IF(VALUE($F293)&lt;AS$197,(IF(VALUE($F293)&gt;AR$197-1,SUM($V99,$AI99,$AJ99:AR99),AR99)),0),0)</f>
        <v>0</v>
      </c>
      <c r="AS293" s="166">
        <f>IFERROR(IF(VALUE($F293)&lt;AT$197,(IF(VALUE($F293)&gt;AS$197-1,SUM($V99,$AI99,$AJ99:AS99),AS99)),0),0)</f>
        <v>0</v>
      </c>
      <c r="AT293" s="166">
        <f>IFERROR(IF(VALUE($F293)&lt;AU$197,(IF(VALUE($F293)&gt;AT$197-1,SUM($V99,$AI99,$AJ99:AT99),AT99)),0),0)</f>
        <v>0</v>
      </c>
      <c r="AU293" s="166">
        <f>IFERROR(IF(VALUE($F293)&lt;AV$197,(IF(VALUE($F293)&gt;AU$197-1,SUM($V99,$AI99,$AJ99:AU99),AU99)),0),0)</f>
        <v>0</v>
      </c>
      <c r="AV293" s="142">
        <f t="shared" si="280"/>
        <v>0</v>
      </c>
      <c r="AW293" s="166">
        <f>IFERROR(IF(VALUE($F293)&lt;AX$197,(IF(VALUE($F293)&gt;AW$197-1,SUM($V99,$AI99,$AV99,$AW99:AW99),AW99)),0),0)</f>
        <v>0</v>
      </c>
      <c r="AX293" s="166">
        <f>IFERROR(IF(VALUE($F293)&lt;AY$197,(IF(VALUE($F293)&gt;AX$197-1,SUM($V99,$AI99,$AV99,$AW99:AX99),AX99)),0),0)</f>
        <v>0</v>
      </c>
      <c r="AY293" s="166">
        <f>IFERROR(IF(VALUE($F293)&lt;AZ$197,(IF(VALUE($F293)&gt;AY$197-1,SUM($V99,$AI99,$AV99,$AW99:AY99),AY99)),0),0)</f>
        <v>0</v>
      </c>
      <c r="AZ293" s="166">
        <f>IFERROR(IF(VALUE($F293)&lt;BA$197,(IF(VALUE($F293)&gt;AZ$197-1,SUM($V99,$AI99,$AV99,$AW99:AZ99),AZ99)),0),0)</f>
        <v>0</v>
      </c>
      <c r="BA293" s="166">
        <f>IFERROR(IF(VALUE($F293)&lt;BB$197,(IF(VALUE($F293)&gt;BA$197-1,SUM($V99,$AI99,$AV99,$AW99:BA99),BA99)),0),0)</f>
        <v>0</v>
      </c>
      <c r="BB293" s="166">
        <f>IFERROR(IF(VALUE($F293)&lt;BC$197,(IF(VALUE($F293)&gt;BB$197-1,SUM($V99,$AI99,$AV99,$AW99:BB99),BB99)),0),0)</f>
        <v>0</v>
      </c>
      <c r="BC293" s="166">
        <f>IFERROR(IF(VALUE($F293)&lt;BD$197,(IF(VALUE($F293)&gt;BC$197-1,SUM($V99,$AI99,$AV99,$AW99:BC99),BC99)),0),0)</f>
        <v>0</v>
      </c>
      <c r="BD293" s="166">
        <f>IFERROR(IF(VALUE($F293)&lt;BE$197,(IF(VALUE($F293)&gt;BD$197-1,SUM($V99,$AI99,$AV99,$AW99:BD99),BD99)),0),0)</f>
        <v>0</v>
      </c>
      <c r="BE293" s="166">
        <f>IFERROR(IF(VALUE($F293)&lt;BF$197,(IF(VALUE($F293)&gt;BE$197-1,SUM($V99,$AI99,$AV99,$AW99:BE99),BE99)),0),0)</f>
        <v>0</v>
      </c>
      <c r="BF293" s="166">
        <f>IFERROR(IF(VALUE($F293)&lt;BG$197,(IF(VALUE($F293)&gt;BF$197-1,SUM($V99,$AI99,$AV99,$AW99:BF99),BF99)),0),0)</f>
        <v>0</v>
      </c>
      <c r="BG293" s="166">
        <f>IFERROR(IF(VALUE($F293)&lt;BH$197,(IF(VALUE($F293)&gt;BG$197-1,SUM($V99,$AI99,$AV99,$AW99:BG99),BG99)),0),0)</f>
        <v>0</v>
      </c>
      <c r="BH293" s="166">
        <f>IFERROR(IF(VALUE($F293)&lt;BI$197,(IF(VALUE($F293)&gt;BH$197-1,SUM($V99,$AI99,$AV99,$AW99:BH99),BH99)),0),0)</f>
        <v>1155582</v>
      </c>
      <c r="BI293" s="142">
        <f t="shared" si="281"/>
        <v>1155582</v>
      </c>
      <c r="BV293" s="142"/>
      <c r="CI293" s="142"/>
      <c r="CV293" s="142"/>
      <c r="DI293" s="142"/>
      <c r="DV293" s="142"/>
      <c r="EI293" s="142"/>
    </row>
    <row r="294" spans="1:139" ht="15.75" outlineLevel="1" x14ac:dyDescent="0.25">
      <c r="A294" s="2">
        <f t="shared" si="277"/>
        <v>41</v>
      </c>
      <c r="B294" s="1" t="str">
        <f t="shared" si="275"/>
        <v>FH - TBD36</v>
      </c>
      <c r="C294" s="1" t="str">
        <f t="shared" si="275"/>
        <v>SPP FH - 13187</v>
      </c>
      <c r="D294" s="2" t="str">
        <f t="shared" si="275"/>
        <v>FH - TBD36.1</v>
      </c>
      <c r="E294" s="141" t="str">
        <f t="shared" si="275"/>
        <v>SPP FH - 13187</v>
      </c>
      <c r="F294" s="84" t="s">
        <v>562</v>
      </c>
      <c r="H294" s="165"/>
      <c r="I294" s="100"/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f>IF($F294&lt;R$197,(IF($F294&gt;Q$197-1,SUM($J100:Q100),Q100)),0)</f>
        <v>0</v>
      </c>
      <c r="R294" s="166">
        <f>IF($F294&lt;S$197,(IF($F294&gt;R$197-1,SUM($J100:R100),R100)),0)</f>
        <v>0</v>
      </c>
      <c r="S294" s="166">
        <f>IF($F294&lt;T$197,(IF($F294&gt;S$197-1,SUM($J100:S100),S100)),0)</f>
        <v>0</v>
      </c>
      <c r="T294" s="166">
        <f>IF($F294&lt;U$197,(IF($F294&gt;T$197-1,SUM($J100:T100),T100)),0)</f>
        <v>0</v>
      </c>
      <c r="U294" s="166">
        <f>IF($F294&lt;V$197,(IF($F294&gt;U$197-1,SUM($J100:U100),U100)),0)</f>
        <v>0</v>
      </c>
      <c r="V294" s="142">
        <f t="shared" si="145"/>
        <v>0</v>
      </c>
      <c r="W294" s="166">
        <f>IF($F294&lt;X$197,(IF($F294&gt;W$197-1,SUM($V100,$W100:W100),W100)),0)</f>
        <v>0</v>
      </c>
      <c r="X294" s="166">
        <f>IF($F294&lt;Y$197,(IF($F294&gt;X$197-1,SUM($V100,$W100:X100),X100)),0)</f>
        <v>0</v>
      </c>
      <c r="Y294" s="166">
        <f>IF($F294&lt;Z$197,(IF($F294&gt;Y$197-1,SUM($V100,$W100:Y100),Y100)),0)</f>
        <v>0</v>
      </c>
      <c r="Z294" s="166">
        <f>IF($F294&lt;AA$197,(IF($F294&gt;Z$197-1,SUM($V100,$W100:Z100),Z100)),0)</f>
        <v>0</v>
      </c>
      <c r="AA294" s="166">
        <f>IF($F294&lt;AB$197,(IF($F294&gt;AA$197-1,SUM($V100,$W100:AA100),AA100)),0)</f>
        <v>0</v>
      </c>
      <c r="AB294" s="166">
        <f>IF($F294&lt;AC$197,(IF($F294&gt;AB$197-1,SUM($V100,$W100:AB100),AB100)),0)</f>
        <v>0</v>
      </c>
      <c r="AC294" s="166">
        <f>IF($F294&lt;AD$197,(IF($F294&gt;AC$197-1,SUM($V100,$W100:AC100),AC100)),0)</f>
        <v>0</v>
      </c>
      <c r="AD294" s="166">
        <f>IF($F294&lt;AE$197,(IF($F294&gt;AD$197-1,SUM($V100,$W100:AD100),AD100)),0)</f>
        <v>0</v>
      </c>
      <c r="AE294" s="166">
        <f>IF($F294&lt;AF$197,(IF($F294&gt;AE$197-1,SUM($V100,$W100:AE100),AE100)),0)</f>
        <v>0</v>
      </c>
      <c r="AF294" s="166">
        <f>IF($F294&lt;AG$197,(IF($F294&gt;AF$197-1,SUM($V100,$W100:AF100),AF100)),0)</f>
        <v>0</v>
      </c>
      <c r="AG294" s="166">
        <f>IF($F294&lt;AH$197,(IF($F294&gt;AG$197-1,SUM($V100,$W100:AG100),AG100)),0)</f>
        <v>0</v>
      </c>
      <c r="AH294" s="166">
        <f>IF($F294&lt;AI$197,(IF($F294&gt;AH$197-1,SUM($V100,$W100:AH100),AH100)),0)</f>
        <v>0</v>
      </c>
      <c r="AI294" s="142">
        <f t="shared" si="279"/>
        <v>0</v>
      </c>
      <c r="AJ294" s="166">
        <f>IFERROR(IF(VALUE($F294)&lt;AK$197,(IF(VALUE($F294)&gt;AJ$197-1,SUM($V100,$AI100,$AJ100:AJ100),AJ100)),0),0)</f>
        <v>0</v>
      </c>
      <c r="AK294" s="166">
        <f>IFERROR(IF(VALUE($F294)&lt;AL$197,(IF(VALUE($F294)&gt;AK$197-1,SUM($V100,$AI100,$AJ100:AK100),AK100)),0),0)</f>
        <v>0</v>
      </c>
      <c r="AL294" s="166">
        <f>IFERROR(IF(VALUE($F294)&lt;AM$197,(IF(VALUE($F294)&gt;AL$197-1,SUM($V100,$AI100,$AJ100:AL100),AL100)),0),0)</f>
        <v>0</v>
      </c>
      <c r="AM294" s="166">
        <f>IFERROR(IF(VALUE($F294)&lt;AN$197,(IF(VALUE($F294)&gt;AM$197-1,SUM($V100,$AI100,$AJ100:AM100),AM100)),0),0)</f>
        <v>0</v>
      </c>
      <c r="AN294" s="166">
        <f>IFERROR(IF(VALUE($F294)&lt;AO$197,(IF(VALUE($F294)&gt;AN$197-1,SUM($V100,$AI100,$AJ100:AN100),AN100)),0),0)</f>
        <v>0</v>
      </c>
      <c r="AO294" s="166">
        <f>IFERROR(IF(VALUE($F294)&lt;AP$197,(IF(VALUE($F294)&gt;AO$197-1,SUM($V100,$AI100,$AJ100:AO100),AO100)),0),0)</f>
        <v>0</v>
      </c>
      <c r="AP294" s="166">
        <f>IFERROR(IF(VALUE($F294)&lt;AQ$197,(IF(VALUE($F294)&gt;AP$197-1,SUM($V100,$AI100,$AJ100:AP100),AP100)),0),0)</f>
        <v>0</v>
      </c>
      <c r="AQ294" s="166">
        <f>IFERROR(IF(VALUE($F294)&lt;AR$197,(IF(VALUE($F294)&gt;AQ$197-1,SUM($V100,$AI100,$AJ100:AQ100),AQ100)),0),0)</f>
        <v>0</v>
      </c>
      <c r="AR294" s="166">
        <f>IFERROR(IF(VALUE($F294)&lt;AS$197,(IF(VALUE($F294)&gt;AR$197-1,SUM($V100,$AI100,$AJ100:AR100),AR100)),0),0)</f>
        <v>0</v>
      </c>
      <c r="AS294" s="166">
        <f>IFERROR(IF(VALUE($F294)&lt;AT$197,(IF(VALUE($F294)&gt;AS$197-1,SUM($V100,$AI100,$AJ100:AS100),AS100)),0),0)</f>
        <v>0</v>
      </c>
      <c r="AT294" s="166">
        <f>IFERROR(IF(VALUE($F294)&lt;AU$197,(IF(VALUE($F294)&gt;AT$197-1,SUM($V100,$AI100,$AJ100:AT100),AT100)),0),0)</f>
        <v>0</v>
      </c>
      <c r="AU294" s="166">
        <f>IFERROR(IF(VALUE($F294)&lt;AV$197,(IF(VALUE($F294)&gt;AU$197-1,SUM($V100,$AI100,$AJ100:AU100),AU100)),0),0)</f>
        <v>0</v>
      </c>
      <c r="AV294" s="142">
        <f t="shared" si="280"/>
        <v>0</v>
      </c>
      <c r="AW294" s="166">
        <f>IFERROR(IF(VALUE($F294)&lt;AX$197,(IF(VALUE($F294)&gt;AW$197-1,SUM($V100,$AI100,$AV100,$AW100:AW100),AW100)),0),0)</f>
        <v>0</v>
      </c>
      <c r="AX294" s="166">
        <f>IFERROR(IF(VALUE($F294)&lt;AY$197,(IF(VALUE($F294)&gt;AX$197-1,SUM($V100,$AI100,$AV100,$AW100:AX100),AX100)),0),0)</f>
        <v>0</v>
      </c>
      <c r="AY294" s="166">
        <f>IFERROR(IF(VALUE($F294)&lt;AZ$197,(IF(VALUE($F294)&gt;AY$197-1,SUM($V100,$AI100,$AV100,$AW100:AY100),AY100)),0),0)</f>
        <v>0</v>
      </c>
      <c r="AZ294" s="166">
        <f>IFERROR(IF(VALUE($F294)&lt;BA$197,(IF(VALUE($F294)&gt;AZ$197-1,SUM($V100,$AI100,$AV100,$AW100:AZ100),AZ100)),0),0)</f>
        <v>0</v>
      </c>
      <c r="BA294" s="166">
        <f>IFERROR(IF(VALUE($F294)&lt;BB$197,(IF(VALUE($F294)&gt;BA$197-1,SUM($V100,$AI100,$AV100,$AW100:BA100),BA100)),0),0)</f>
        <v>0</v>
      </c>
      <c r="BB294" s="166">
        <f>IFERROR(IF(VALUE($F294)&lt;BC$197,(IF(VALUE($F294)&gt;BB$197-1,SUM($V100,$AI100,$AV100,$AW100:BB100),BB100)),0),0)</f>
        <v>0</v>
      </c>
      <c r="BC294" s="166">
        <f>IFERROR(IF(VALUE($F294)&lt;BD$197,(IF(VALUE($F294)&gt;BC$197-1,SUM($V100,$AI100,$AV100,$AW100:BC100),BC100)),0),0)</f>
        <v>0</v>
      </c>
      <c r="BD294" s="166">
        <f>IFERROR(IF(VALUE($F294)&lt;BE$197,(IF(VALUE($F294)&gt;BD$197-1,SUM($V100,$AI100,$AV100,$AW100:BD100),BD100)),0),0)</f>
        <v>0</v>
      </c>
      <c r="BE294" s="166">
        <f>IFERROR(IF(VALUE($F294)&lt;BF$197,(IF(VALUE($F294)&gt;BE$197-1,SUM($V100,$AI100,$AV100,$AW100:BE100),BE100)),0),0)</f>
        <v>0</v>
      </c>
      <c r="BF294" s="166">
        <f>IFERROR(IF(VALUE($F294)&lt;BG$197,(IF(VALUE($F294)&gt;BF$197-1,SUM($V100,$AI100,$AV100,$AW100:BF100),BF100)),0),0)</f>
        <v>0</v>
      </c>
      <c r="BG294" s="166">
        <f>IFERROR(IF(VALUE($F294)&lt;BH$197,(IF(VALUE($F294)&gt;BG$197-1,SUM($V100,$AI100,$AV100,$AW100:BG100),BG100)),0),0)</f>
        <v>0</v>
      </c>
      <c r="BH294" s="166">
        <f>IFERROR(IF(VALUE($F294)&lt;BI$197,(IF(VALUE($F294)&gt;BH$197-1,SUM($V100,$AI100,$AV100,$AW100:BH100),BH100)),0),0)</f>
        <v>0</v>
      </c>
      <c r="BI294" s="142">
        <f t="shared" si="281"/>
        <v>0</v>
      </c>
      <c r="BV294" s="142"/>
      <c r="CI294" s="142"/>
      <c r="CV294" s="142"/>
      <c r="DI294" s="142"/>
      <c r="DV294" s="142"/>
      <c r="EI294" s="142"/>
    </row>
    <row r="295" spans="1:139" ht="15.75" outlineLevel="1" x14ac:dyDescent="0.25">
      <c r="A295" s="2">
        <f t="shared" si="277"/>
        <v>42</v>
      </c>
      <c r="B295" s="1" t="str">
        <f t="shared" si="275"/>
        <v>FH - TBD38</v>
      </c>
      <c r="C295" s="1" t="str">
        <f t="shared" si="275"/>
        <v>SPP FH - 13230</v>
      </c>
      <c r="D295" s="2" t="str">
        <f t="shared" si="275"/>
        <v>FH - TBD38.1</v>
      </c>
      <c r="E295" s="141" t="str">
        <f t="shared" si="275"/>
        <v>SPP FH - 13230</v>
      </c>
      <c r="F295" s="84" t="s">
        <v>562</v>
      </c>
      <c r="H295" s="165"/>
      <c r="I295" s="100"/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f>IF($F295&lt;R$197,(IF($F295&gt;Q$197-1,SUM($J101:Q101),Q101)),0)</f>
        <v>0</v>
      </c>
      <c r="R295" s="166">
        <f>IF($F295&lt;S$197,(IF($F295&gt;R$197-1,SUM($J101:R101),R101)),0)</f>
        <v>0</v>
      </c>
      <c r="S295" s="166">
        <f>IF($F295&lt;T$197,(IF($F295&gt;S$197-1,SUM($J101:S101),S101)),0)</f>
        <v>0</v>
      </c>
      <c r="T295" s="166">
        <f>IF($F295&lt;U$197,(IF($F295&gt;T$197-1,SUM($J101:T101),T101)),0)</f>
        <v>0</v>
      </c>
      <c r="U295" s="166">
        <f>IF($F295&lt;V$197,(IF($F295&gt;U$197-1,SUM($J101:U101),U101)),0)</f>
        <v>0</v>
      </c>
      <c r="V295" s="142">
        <f t="shared" si="145"/>
        <v>0</v>
      </c>
      <c r="W295" s="166">
        <f>IF($F295&lt;X$197,(IF($F295&gt;W$197-1,SUM($V101,$W101:W101),W101)),0)</f>
        <v>0</v>
      </c>
      <c r="X295" s="166">
        <f>IF($F295&lt;Y$197,(IF($F295&gt;X$197-1,SUM($V101,$W101:X101),X101)),0)</f>
        <v>0</v>
      </c>
      <c r="Y295" s="166">
        <f>IF($F295&lt;Z$197,(IF($F295&gt;Y$197-1,SUM($V101,$W101:Y101),Y101)),0)</f>
        <v>0</v>
      </c>
      <c r="Z295" s="166">
        <f>IF($F295&lt;AA$197,(IF($F295&gt;Z$197-1,SUM($V101,$W101:Z101),Z101)),0)</f>
        <v>0</v>
      </c>
      <c r="AA295" s="166">
        <f>IF($F295&lt;AB$197,(IF($F295&gt;AA$197-1,SUM($V101,$W101:AA101),AA101)),0)</f>
        <v>0</v>
      </c>
      <c r="AB295" s="166">
        <f>IF($F295&lt;AC$197,(IF($F295&gt;AB$197-1,SUM($V101,$W101:AB101),AB101)),0)</f>
        <v>0</v>
      </c>
      <c r="AC295" s="166">
        <f>IF($F295&lt;AD$197,(IF($F295&gt;AC$197-1,SUM($V101,$W101:AC101),AC101)),0)</f>
        <v>0</v>
      </c>
      <c r="AD295" s="166">
        <f>IF($F295&lt;AE$197,(IF($F295&gt;AD$197-1,SUM($V101,$W101:AD101),AD101)),0)</f>
        <v>0</v>
      </c>
      <c r="AE295" s="166">
        <f>IF($F295&lt;AF$197,(IF($F295&gt;AE$197-1,SUM($V101,$W101:AE101),AE101)),0)</f>
        <v>0</v>
      </c>
      <c r="AF295" s="166">
        <f>IF($F295&lt;AG$197,(IF($F295&gt;AF$197-1,SUM($V101,$W101:AF101),AF101)),0)</f>
        <v>0</v>
      </c>
      <c r="AG295" s="166">
        <f>IF($F295&lt;AH$197,(IF($F295&gt;AG$197-1,SUM($V101,$W101:AG101),AG101)),0)</f>
        <v>0</v>
      </c>
      <c r="AH295" s="166">
        <f>IF($F295&lt;AI$197,(IF($F295&gt;AH$197-1,SUM($V101,$W101:AH101),AH101)),0)</f>
        <v>0</v>
      </c>
      <c r="AI295" s="142">
        <f t="shared" si="279"/>
        <v>0</v>
      </c>
      <c r="AJ295" s="166">
        <f>IFERROR(IF(VALUE($F295)&lt;AK$197,(IF(VALUE($F295)&gt;AJ$197-1,SUM($V101,$AI101,$AJ101:AJ101),AJ101)),0),0)</f>
        <v>0</v>
      </c>
      <c r="AK295" s="166">
        <f>IFERROR(IF(VALUE($F295)&lt;AL$197,(IF(VALUE($F295)&gt;AK$197-1,SUM($V101,$AI101,$AJ101:AK101),AK101)),0),0)</f>
        <v>0</v>
      </c>
      <c r="AL295" s="166">
        <f>IFERROR(IF(VALUE($F295)&lt;AM$197,(IF(VALUE($F295)&gt;AL$197-1,SUM($V101,$AI101,$AJ101:AL101),AL101)),0),0)</f>
        <v>0</v>
      </c>
      <c r="AM295" s="166">
        <f>IFERROR(IF(VALUE($F295)&lt;AN$197,(IF(VALUE($F295)&gt;AM$197-1,SUM($V101,$AI101,$AJ101:AM101),AM101)),0),0)</f>
        <v>0</v>
      </c>
      <c r="AN295" s="166">
        <f>IFERROR(IF(VALUE($F295)&lt;AO$197,(IF(VALUE($F295)&gt;AN$197-1,SUM($V101,$AI101,$AJ101:AN101),AN101)),0),0)</f>
        <v>0</v>
      </c>
      <c r="AO295" s="166">
        <f>IFERROR(IF(VALUE($F295)&lt;AP$197,(IF(VALUE($F295)&gt;AO$197-1,SUM($V101,$AI101,$AJ101:AO101),AO101)),0),0)</f>
        <v>0</v>
      </c>
      <c r="AP295" s="166">
        <f>IFERROR(IF(VALUE($F295)&lt;AQ$197,(IF(VALUE($F295)&gt;AP$197-1,SUM($V101,$AI101,$AJ101:AP101),AP101)),0),0)</f>
        <v>0</v>
      </c>
      <c r="AQ295" s="166">
        <f>IFERROR(IF(VALUE($F295)&lt;AR$197,(IF(VALUE($F295)&gt;AQ$197-1,SUM($V101,$AI101,$AJ101:AQ101),AQ101)),0),0)</f>
        <v>0</v>
      </c>
      <c r="AR295" s="166">
        <f>IFERROR(IF(VALUE($F295)&lt;AS$197,(IF(VALUE($F295)&gt;AR$197-1,SUM($V101,$AI101,$AJ101:AR101),AR101)),0),0)</f>
        <v>0</v>
      </c>
      <c r="AS295" s="166">
        <f>IFERROR(IF(VALUE($F295)&lt;AT$197,(IF(VALUE($F295)&gt;AS$197-1,SUM($V101,$AI101,$AJ101:AS101),AS101)),0),0)</f>
        <v>0</v>
      </c>
      <c r="AT295" s="166">
        <f>IFERROR(IF(VALUE($F295)&lt;AU$197,(IF(VALUE($F295)&gt;AT$197-1,SUM($V101,$AI101,$AJ101:AT101),AT101)),0),0)</f>
        <v>0</v>
      </c>
      <c r="AU295" s="166">
        <f>IFERROR(IF(VALUE($F295)&lt;AV$197,(IF(VALUE($F295)&gt;AU$197-1,SUM($V101,$AI101,$AJ101:AU101),AU101)),0),0)</f>
        <v>0</v>
      </c>
      <c r="AV295" s="142">
        <f t="shared" si="280"/>
        <v>0</v>
      </c>
      <c r="AW295" s="166">
        <f>IFERROR(IF(VALUE($F295)&lt;AX$197,(IF(VALUE($F295)&gt;AW$197-1,SUM($V101,$AI101,$AV101,$AW101:AW101),AW101)),0),0)</f>
        <v>0</v>
      </c>
      <c r="AX295" s="166">
        <f>IFERROR(IF(VALUE($F295)&lt;AY$197,(IF(VALUE($F295)&gt;AX$197-1,SUM($V101,$AI101,$AV101,$AW101:AX101),AX101)),0),0)</f>
        <v>0</v>
      </c>
      <c r="AY295" s="166">
        <f>IFERROR(IF(VALUE($F295)&lt;AZ$197,(IF(VALUE($F295)&gt;AY$197-1,SUM($V101,$AI101,$AV101,$AW101:AY101),AY101)),0),0)</f>
        <v>0</v>
      </c>
      <c r="AZ295" s="166">
        <f>IFERROR(IF(VALUE($F295)&lt;BA$197,(IF(VALUE($F295)&gt;AZ$197-1,SUM($V101,$AI101,$AV101,$AW101:AZ101),AZ101)),0),0)</f>
        <v>0</v>
      </c>
      <c r="BA295" s="166">
        <f>IFERROR(IF(VALUE($F295)&lt;BB$197,(IF(VALUE($F295)&gt;BA$197-1,SUM($V101,$AI101,$AV101,$AW101:BA101),BA101)),0),0)</f>
        <v>0</v>
      </c>
      <c r="BB295" s="166">
        <f>IFERROR(IF(VALUE($F295)&lt;BC$197,(IF(VALUE($F295)&gt;BB$197-1,SUM($V101,$AI101,$AV101,$AW101:BB101),BB101)),0),0)</f>
        <v>0</v>
      </c>
      <c r="BC295" s="166">
        <f>IFERROR(IF(VALUE($F295)&lt;BD$197,(IF(VALUE($F295)&gt;BC$197-1,SUM($V101,$AI101,$AV101,$AW101:BC101),BC101)),0),0)</f>
        <v>0</v>
      </c>
      <c r="BD295" s="166">
        <f>IFERROR(IF(VALUE($F295)&lt;BE$197,(IF(VALUE($F295)&gt;BD$197-1,SUM($V101,$AI101,$AV101,$AW101:BD101),BD101)),0),0)</f>
        <v>0</v>
      </c>
      <c r="BE295" s="166">
        <f>IFERROR(IF(VALUE($F295)&lt;BF$197,(IF(VALUE($F295)&gt;BE$197-1,SUM($V101,$AI101,$AV101,$AW101:BE101),BE101)),0),0)</f>
        <v>0</v>
      </c>
      <c r="BF295" s="166">
        <f>IFERROR(IF(VALUE($F295)&lt;BG$197,(IF(VALUE($F295)&gt;BF$197-1,SUM($V101,$AI101,$AV101,$AW101:BF101),BF101)),0),0)</f>
        <v>0</v>
      </c>
      <c r="BG295" s="166">
        <f>IFERROR(IF(VALUE($F295)&lt;BH$197,(IF(VALUE($F295)&gt;BG$197-1,SUM($V101,$AI101,$AV101,$AW101:BG101),BG101)),0),0)</f>
        <v>0</v>
      </c>
      <c r="BH295" s="166">
        <f>IFERROR(IF(VALUE($F295)&lt;BI$197,(IF(VALUE($F295)&gt;BH$197-1,SUM($V101,$AI101,$AV101,$AW101:BH101),BH101)),0),0)</f>
        <v>0</v>
      </c>
      <c r="BI295" s="142">
        <f t="shared" si="281"/>
        <v>0</v>
      </c>
      <c r="BV295" s="142"/>
      <c r="CI295" s="142"/>
      <c r="CV295" s="142"/>
      <c r="DI295" s="142"/>
      <c r="DV295" s="142"/>
      <c r="EI295" s="142"/>
    </row>
    <row r="296" spans="1:139" ht="15.75" outlineLevel="1" x14ac:dyDescent="0.25">
      <c r="A296" s="2">
        <f t="shared" si="277"/>
        <v>43</v>
      </c>
      <c r="B296" s="1" t="str">
        <f t="shared" si="275"/>
        <v>FH - TBD39</v>
      </c>
      <c r="C296" s="1" t="str">
        <f t="shared" si="275"/>
        <v>SPP FH - 13292</v>
      </c>
      <c r="D296" s="2" t="str">
        <f t="shared" si="275"/>
        <v>FH - TBD39.1</v>
      </c>
      <c r="E296" s="141" t="str">
        <f t="shared" si="275"/>
        <v>SPP FH - 13292</v>
      </c>
      <c r="F296" s="84" t="s">
        <v>563</v>
      </c>
      <c r="H296" s="165"/>
      <c r="I296" s="100"/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f>IF($F296&lt;R$197,(IF($F296&gt;Q$197-1,SUM($J102:Q102),Q102)),0)</f>
        <v>0</v>
      </c>
      <c r="R296" s="166">
        <f>IF($F296&lt;S$197,(IF($F296&gt;R$197-1,SUM($J102:R102),R102)),0)</f>
        <v>0</v>
      </c>
      <c r="S296" s="166">
        <f>IF($F296&lt;T$197,(IF($F296&gt;S$197-1,SUM($J102:S102),S102)),0)</f>
        <v>0</v>
      </c>
      <c r="T296" s="166">
        <f>IF($F296&lt;U$197,(IF($F296&gt;T$197-1,SUM($J102:T102),T102)),0)</f>
        <v>0</v>
      </c>
      <c r="U296" s="166">
        <f>IF($F296&lt;V$197,(IF($F296&gt;U$197-1,SUM($J102:U102),U102)),0)</f>
        <v>0</v>
      </c>
      <c r="V296" s="142">
        <f t="shared" si="145"/>
        <v>0</v>
      </c>
      <c r="W296" s="166">
        <f>IF($F296&lt;X$197,(IF($F296&gt;W$197-1,SUM($V102,$W102:W102),W102)),0)</f>
        <v>0</v>
      </c>
      <c r="X296" s="166">
        <f>IF($F296&lt;Y$197,(IF($F296&gt;X$197-1,SUM($V102,$W102:X102),X102)),0)</f>
        <v>0</v>
      </c>
      <c r="Y296" s="166">
        <f>IF($F296&lt;Z$197,(IF($F296&gt;Y$197-1,SUM($V102,$W102:Y102),Y102)),0)</f>
        <v>0</v>
      </c>
      <c r="Z296" s="166">
        <f>IF($F296&lt;AA$197,(IF($F296&gt;Z$197-1,SUM($V102,$W102:Z102),Z102)),0)</f>
        <v>0</v>
      </c>
      <c r="AA296" s="166">
        <f>IF($F296&lt;AB$197,(IF($F296&gt;AA$197-1,SUM($V102,$W102:AA102),AA102)),0)</f>
        <v>0</v>
      </c>
      <c r="AB296" s="166">
        <f>IF($F296&lt;AC$197,(IF($F296&gt;AB$197-1,SUM($V102,$W102:AB102),AB102)),0)</f>
        <v>0</v>
      </c>
      <c r="AC296" s="166">
        <f>IF($F296&lt;AD$197,(IF($F296&gt;AC$197-1,SUM($V102,$W102:AC102),AC102)),0)</f>
        <v>0</v>
      </c>
      <c r="AD296" s="166">
        <f>IF($F296&lt;AE$197,(IF($F296&gt;AD$197-1,SUM($V102,$W102:AD102),AD102)),0)</f>
        <v>0</v>
      </c>
      <c r="AE296" s="166">
        <f>IF($F296&lt;AF$197,(IF($F296&gt;AE$197-1,SUM($V102,$W102:AE102),AE102)),0)</f>
        <v>0</v>
      </c>
      <c r="AF296" s="166">
        <f>IF($F296&lt;AG$197,(IF($F296&gt;AF$197-1,SUM($V102,$W102:AF102),AF102)),0)</f>
        <v>0</v>
      </c>
      <c r="AG296" s="166">
        <f>IF($F296&lt;AH$197,(IF($F296&gt;AG$197-1,SUM($V102,$W102:AG102),AG102)),0)</f>
        <v>0</v>
      </c>
      <c r="AH296" s="166">
        <f>IF($F296&lt;AI$197,(IF($F296&gt;AH$197-1,SUM($V102,$W102:AH102),AH102)),0)</f>
        <v>0</v>
      </c>
      <c r="AI296" s="142">
        <f t="shared" si="279"/>
        <v>0</v>
      </c>
      <c r="AJ296" s="166">
        <f>IFERROR(IF(VALUE($F296)&lt;AK$197,(IF(VALUE($F296)&gt;AJ$197-1,SUM($V102,$AI102,$AJ102:AJ102),AJ102)),0),0)</f>
        <v>0</v>
      </c>
      <c r="AK296" s="166">
        <f>IFERROR(IF(VALUE($F296)&lt;AL$197,(IF(VALUE($F296)&gt;AK$197-1,SUM($V102,$AI102,$AJ102:AK102),AK102)),0),0)</f>
        <v>0</v>
      </c>
      <c r="AL296" s="166">
        <f>IFERROR(IF(VALUE($F296)&lt;AM$197,(IF(VALUE($F296)&gt;AL$197-1,SUM($V102,$AI102,$AJ102:AL102),AL102)),0),0)</f>
        <v>0</v>
      </c>
      <c r="AM296" s="166">
        <f>IFERROR(IF(VALUE($F296)&lt;AN$197,(IF(VALUE($F296)&gt;AM$197-1,SUM($V102,$AI102,$AJ102:AM102),AM102)),0),0)</f>
        <v>0</v>
      </c>
      <c r="AN296" s="166">
        <f>IFERROR(IF(VALUE($F296)&lt;AO$197,(IF(VALUE($F296)&gt;AN$197-1,SUM($V102,$AI102,$AJ102:AN102),AN102)),0),0)</f>
        <v>0</v>
      </c>
      <c r="AO296" s="166">
        <f>IFERROR(IF(VALUE($F296)&lt;AP$197,(IF(VALUE($F296)&gt;AO$197-1,SUM($V102,$AI102,$AJ102:AO102),AO102)),0),0)</f>
        <v>0</v>
      </c>
      <c r="AP296" s="166">
        <f>IFERROR(IF(VALUE($F296)&lt;AQ$197,(IF(VALUE($F296)&gt;AP$197-1,SUM($V102,$AI102,$AJ102:AP102),AP102)),0),0)</f>
        <v>0</v>
      </c>
      <c r="AQ296" s="166">
        <f>IFERROR(IF(VALUE($F296)&lt;AR$197,(IF(VALUE($F296)&gt;AQ$197-1,SUM($V102,$AI102,$AJ102:AQ102),AQ102)),0),0)</f>
        <v>0</v>
      </c>
      <c r="AR296" s="166">
        <f>IFERROR(IF(VALUE($F296)&lt;AS$197,(IF(VALUE($F296)&gt;AR$197-1,SUM($V102,$AI102,$AJ102:AR102),AR102)),0),0)</f>
        <v>0</v>
      </c>
      <c r="AS296" s="166">
        <f>IFERROR(IF(VALUE($F296)&lt;AT$197,(IF(VALUE($F296)&gt;AS$197-1,SUM($V102,$AI102,$AJ102:AS102),AS102)),0),0)</f>
        <v>0</v>
      </c>
      <c r="AT296" s="166">
        <f>IFERROR(IF(VALUE($F296)&lt;AU$197,(IF(VALUE($F296)&gt;AT$197-1,SUM($V102,$AI102,$AJ102:AT102),AT102)),0),0)</f>
        <v>0</v>
      </c>
      <c r="AU296" s="166">
        <f>IFERROR(IF(VALUE($F296)&lt;AV$197,(IF(VALUE($F296)&gt;AU$197-1,SUM($V102,$AI102,$AJ102:AU102),AU102)),0),0)</f>
        <v>0</v>
      </c>
      <c r="AV296" s="142">
        <f t="shared" si="280"/>
        <v>0</v>
      </c>
      <c r="AW296" s="166">
        <f>IFERROR(IF(VALUE($F296)&lt;AX$197,(IF(VALUE($F296)&gt;AW$197-1,SUM($V102,$AI102,$AV102,$AW102:AW102),AW102)),0),0)</f>
        <v>0</v>
      </c>
      <c r="AX296" s="166">
        <f>IFERROR(IF(VALUE($F296)&lt;AY$197,(IF(VALUE($F296)&gt;AX$197-1,SUM($V102,$AI102,$AV102,$AW102:AX102),AX102)),0),0)</f>
        <v>0</v>
      </c>
      <c r="AY296" s="166">
        <f>IFERROR(IF(VALUE($F296)&lt;AZ$197,(IF(VALUE($F296)&gt;AY$197-1,SUM($V102,$AI102,$AV102,$AW102:AY102),AY102)),0),0)</f>
        <v>0</v>
      </c>
      <c r="AZ296" s="166">
        <f>IFERROR(IF(VALUE($F296)&lt;BA$197,(IF(VALUE($F296)&gt;AZ$197-1,SUM($V102,$AI102,$AV102,$AW102:AZ102),AZ102)),0),0)</f>
        <v>0</v>
      </c>
      <c r="BA296" s="166">
        <f>IFERROR(IF(VALUE($F296)&lt;BB$197,(IF(VALUE($F296)&gt;BA$197-1,SUM($V102,$AI102,$AV102,$AW102:BA102),BA102)),0),0)</f>
        <v>0</v>
      </c>
      <c r="BB296" s="166">
        <f>IFERROR(IF(VALUE($F296)&lt;BC$197,(IF(VALUE($F296)&gt;BB$197-1,SUM($V102,$AI102,$AV102,$AW102:BB102),BB102)),0),0)</f>
        <v>170000</v>
      </c>
      <c r="BC296" s="166">
        <f>IFERROR(IF(VALUE($F296)&lt;BD$197,(IF(VALUE($F296)&gt;BC$197-1,SUM($V102,$AI102,$AV102,$AW102:BC102),BC102)),0),0)</f>
        <v>0</v>
      </c>
      <c r="BD296" s="166">
        <f>IFERROR(IF(VALUE($F296)&lt;BE$197,(IF(VALUE($F296)&gt;BD$197-1,SUM($V102,$AI102,$AV102,$AW102:BD102),BD102)),0),0)</f>
        <v>0</v>
      </c>
      <c r="BE296" s="166">
        <f>IFERROR(IF(VALUE($F296)&lt;BF$197,(IF(VALUE($F296)&gt;BE$197-1,SUM($V102,$AI102,$AV102,$AW102:BE102),BE102)),0),0)</f>
        <v>0</v>
      </c>
      <c r="BF296" s="166">
        <f>IFERROR(IF(VALUE($F296)&lt;BG$197,(IF(VALUE($F296)&gt;BF$197-1,SUM($V102,$AI102,$AV102,$AW102:BF102),BF102)),0),0)</f>
        <v>0</v>
      </c>
      <c r="BG296" s="166">
        <f>IFERROR(IF(VALUE($F296)&lt;BH$197,(IF(VALUE($F296)&gt;BG$197-1,SUM($V102,$AI102,$AV102,$AW102:BG102),BG102)),0),0)</f>
        <v>0</v>
      </c>
      <c r="BH296" s="166">
        <f>IFERROR(IF(VALUE($F296)&lt;BI$197,(IF(VALUE($F296)&gt;BH$197-1,SUM($V102,$AI102,$AV102,$AW102:BH102),BH102)),0),0)</f>
        <v>0</v>
      </c>
      <c r="BI296" s="142">
        <f t="shared" si="281"/>
        <v>170000</v>
      </c>
      <c r="BV296" s="142"/>
      <c r="CI296" s="142"/>
      <c r="CV296" s="142"/>
      <c r="DI296" s="142"/>
      <c r="DV296" s="142"/>
      <c r="EI296" s="142"/>
    </row>
    <row r="297" spans="1:139" ht="15.75" outlineLevel="1" x14ac:dyDescent="0.25">
      <c r="A297" s="2">
        <f t="shared" si="277"/>
        <v>44</v>
      </c>
      <c r="B297" s="1" t="str">
        <f t="shared" si="275"/>
        <v>FH - TBD40</v>
      </c>
      <c r="C297" s="1" t="str">
        <f t="shared" si="275"/>
        <v>SPP FH - 13299</v>
      </c>
      <c r="D297" s="2" t="str">
        <f t="shared" si="275"/>
        <v>FH - TBD40.1</v>
      </c>
      <c r="E297" s="141" t="str">
        <f t="shared" si="275"/>
        <v>SPP FH - 13299</v>
      </c>
      <c r="F297" s="84" t="s">
        <v>562</v>
      </c>
      <c r="H297" s="165"/>
      <c r="I297" s="100"/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f>IF($F297&lt;R$197,(IF($F297&gt;Q$197-1,SUM($J103:Q103),Q103)),0)</f>
        <v>0</v>
      </c>
      <c r="R297" s="166">
        <f>IF($F297&lt;S$197,(IF($F297&gt;R$197-1,SUM($J103:R103),R103)),0)</f>
        <v>0</v>
      </c>
      <c r="S297" s="166">
        <f>IF($F297&lt;T$197,(IF($F297&gt;S$197-1,SUM($J103:S103),S103)),0)</f>
        <v>0</v>
      </c>
      <c r="T297" s="166">
        <f>IF($F297&lt;U$197,(IF($F297&gt;T$197-1,SUM($J103:T103),T103)),0)</f>
        <v>0</v>
      </c>
      <c r="U297" s="166">
        <f>IF($F297&lt;V$197,(IF($F297&gt;U$197-1,SUM($J103:U103),U103)),0)</f>
        <v>0</v>
      </c>
      <c r="V297" s="142">
        <f t="shared" si="145"/>
        <v>0</v>
      </c>
      <c r="W297" s="166">
        <f>IF($F297&lt;X$197,(IF($F297&gt;W$197-1,SUM($V103,$W103:W103),W103)),0)</f>
        <v>0</v>
      </c>
      <c r="X297" s="166">
        <f>IF($F297&lt;Y$197,(IF($F297&gt;X$197-1,SUM($V103,$W103:X103),X103)),0)</f>
        <v>0</v>
      </c>
      <c r="Y297" s="166">
        <f>IF($F297&lt;Z$197,(IF($F297&gt;Y$197-1,SUM($V103,$W103:Y103),Y103)),0)</f>
        <v>0</v>
      </c>
      <c r="Z297" s="166">
        <f>IF($F297&lt;AA$197,(IF($F297&gt;Z$197-1,SUM($V103,$W103:Z103),Z103)),0)</f>
        <v>0</v>
      </c>
      <c r="AA297" s="166">
        <f>IF($F297&lt;AB$197,(IF($F297&gt;AA$197-1,SUM($V103,$W103:AA103),AA103)),0)</f>
        <v>0</v>
      </c>
      <c r="AB297" s="166">
        <f>IF($F297&lt;AC$197,(IF($F297&gt;AB$197-1,SUM($V103,$W103:AB103),AB103)),0)</f>
        <v>0</v>
      </c>
      <c r="AC297" s="166">
        <f>IF($F297&lt;AD$197,(IF($F297&gt;AC$197-1,SUM($V103,$W103:AC103),AC103)),0)</f>
        <v>0</v>
      </c>
      <c r="AD297" s="166">
        <f>IF($F297&lt;AE$197,(IF($F297&gt;AD$197-1,SUM($V103,$W103:AD103),AD103)),0)</f>
        <v>0</v>
      </c>
      <c r="AE297" s="166">
        <f>IF($F297&lt;AF$197,(IF($F297&gt;AE$197-1,SUM($V103,$W103:AE103),AE103)),0)</f>
        <v>0</v>
      </c>
      <c r="AF297" s="166">
        <f>IF($F297&lt;AG$197,(IF($F297&gt;AF$197-1,SUM($V103,$W103:AF103),AF103)),0)</f>
        <v>0</v>
      </c>
      <c r="AG297" s="166">
        <f>IF($F297&lt;AH$197,(IF($F297&gt;AG$197-1,SUM($V103,$W103:AG103),AG103)),0)</f>
        <v>0</v>
      </c>
      <c r="AH297" s="166">
        <f>IF($F297&lt;AI$197,(IF($F297&gt;AH$197-1,SUM($V103,$W103:AH103),AH103)),0)</f>
        <v>0</v>
      </c>
      <c r="AI297" s="142">
        <f t="shared" si="279"/>
        <v>0</v>
      </c>
      <c r="AJ297" s="166">
        <f>IFERROR(IF(VALUE($F297)&lt;AK$197,(IF(VALUE($F297)&gt;AJ$197-1,SUM($V103,$AI103,$AJ103:AJ103),AJ103)),0),0)</f>
        <v>0</v>
      </c>
      <c r="AK297" s="166">
        <f>IFERROR(IF(VALUE($F297)&lt;AL$197,(IF(VALUE($F297)&gt;AK$197-1,SUM($V103,$AI103,$AJ103:AK103),AK103)),0),0)</f>
        <v>0</v>
      </c>
      <c r="AL297" s="166">
        <f>IFERROR(IF(VALUE($F297)&lt;AM$197,(IF(VALUE($F297)&gt;AL$197-1,SUM($V103,$AI103,$AJ103:AL103),AL103)),0),0)</f>
        <v>0</v>
      </c>
      <c r="AM297" s="166">
        <f>IFERROR(IF(VALUE($F297)&lt;AN$197,(IF(VALUE($F297)&gt;AM$197-1,SUM($V103,$AI103,$AJ103:AM103),AM103)),0),0)</f>
        <v>0</v>
      </c>
      <c r="AN297" s="166">
        <f>IFERROR(IF(VALUE($F297)&lt;AO$197,(IF(VALUE($F297)&gt;AN$197-1,SUM($V103,$AI103,$AJ103:AN103),AN103)),0),0)</f>
        <v>0</v>
      </c>
      <c r="AO297" s="166">
        <f>IFERROR(IF(VALUE($F297)&lt;AP$197,(IF(VALUE($F297)&gt;AO$197-1,SUM($V103,$AI103,$AJ103:AO103),AO103)),0),0)</f>
        <v>0</v>
      </c>
      <c r="AP297" s="166">
        <f>IFERROR(IF(VALUE($F297)&lt;AQ$197,(IF(VALUE($F297)&gt;AP$197-1,SUM($V103,$AI103,$AJ103:AP103),AP103)),0),0)</f>
        <v>0</v>
      </c>
      <c r="AQ297" s="166">
        <f>IFERROR(IF(VALUE($F297)&lt;AR$197,(IF(VALUE($F297)&gt;AQ$197-1,SUM($V103,$AI103,$AJ103:AQ103),AQ103)),0),0)</f>
        <v>0</v>
      </c>
      <c r="AR297" s="166">
        <f>IFERROR(IF(VALUE($F297)&lt;AS$197,(IF(VALUE($F297)&gt;AR$197-1,SUM($V103,$AI103,$AJ103:AR103),AR103)),0),0)</f>
        <v>0</v>
      </c>
      <c r="AS297" s="166">
        <f>IFERROR(IF(VALUE($F297)&lt;AT$197,(IF(VALUE($F297)&gt;AS$197-1,SUM($V103,$AI103,$AJ103:AS103),AS103)),0),0)</f>
        <v>0</v>
      </c>
      <c r="AT297" s="166">
        <f>IFERROR(IF(VALUE($F297)&lt;AU$197,(IF(VALUE($F297)&gt;AT$197-1,SUM($V103,$AI103,$AJ103:AT103),AT103)),0),0)</f>
        <v>0</v>
      </c>
      <c r="AU297" s="166">
        <f>IFERROR(IF(VALUE($F297)&lt;AV$197,(IF(VALUE($F297)&gt;AU$197-1,SUM($V103,$AI103,$AJ103:AU103),AU103)),0),0)</f>
        <v>0</v>
      </c>
      <c r="AV297" s="142">
        <f t="shared" si="280"/>
        <v>0</v>
      </c>
      <c r="AW297" s="166">
        <f>IFERROR(IF(VALUE($F297)&lt;AX$197,(IF(VALUE($F297)&gt;AW$197-1,SUM($V103,$AI103,$AV103,$AW103:AW103),AW103)),0),0)</f>
        <v>0</v>
      </c>
      <c r="AX297" s="166">
        <f>IFERROR(IF(VALUE($F297)&lt;AY$197,(IF(VALUE($F297)&gt;AX$197-1,SUM($V103,$AI103,$AV103,$AW103:AX103),AX103)),0),0)</f>
        <v>0</v>
      </c>
      <c r="AY297" s="166">
        <f>IFERROR(IF(VALUE($F297)&lt;AZ$197,(IF(VALUE($F297)&gt;AY$197-1,SUM($V103,$AI103,$AV103,$AW103:AY103),AY103)),0),0)</f>
        <v>0</v>
      </c>
      <c r="AZ297" s="166">
        <f>IFERROR(IF(VALUE($F297)&lt;BA$197,(IF(VALUE($F297)&gt;AZ$197-1,SUM($V103,$AI103,$AV103,$AW103:AZ103),AZ103)),0),0)</f>
        <v>0</v>
      </c>
      <c r="BA297" s="166">
        <f>IFERROR(IF(VALUE($F297)&lt;BB$197,(IF(VALUE($F297)&gt;BA$197-1,SUM($V103,$AI103,$AV103,$AW103:BA103),BA103)),0),0)</f>
        <v>0</v>
      </c>
      <c r="BB297" s="166">
        <f>IFERROR(IF(VALUE($F297)&lt;BC$197,(IF(VALUE($F297)&gt;BB$197-1,SUM($V103,$AI103,$AV103,$AW103:BB103),BB103)),0),0)</f>
        <v>0</v>
      </c>
      <c r="BC297" s="166">
        <f>IFERROR(IF(VALUE($F297)&lt;BD$197,(IF(VALUE($F297)&gt;BC$197-1,SUM($V103,$AI103,$AV103,$AW103:BC103),BC103)),0),0)</f>
        <v>0</v>
      </c>
      <c r="BD297" s="166">
        <f>IFERROR(IF(VALUE($F297)&lt;BE$197,(IF(VALUE($F297)&gt;BD$197-1,SUM($V103,$AI103,$AV103,$AW103:BD103),BD103)),0),0)</f>
        <v>0</v>
      </c>
      <c r="BE297" s="166">
        <f>IFERROR(IF(VALUE($F297)&lt;BF$197,(IF(VALUE($F297)&gt;BE$197-1,SUM($V103,$AI103,$AV103,$AW103:BE103),BE103)),0),0)</f>
        <v>0</v>
      </c>
      <c r="BF297" s="166">
        <f>IFERROR(IF(VALUE($F297)&lt;BG$197,(IF(VALUE($F297)&gt;BF$197-1,SUM($V103,$AI103,$AV103,$AW103:BF103),BF103)),0),0)</f>
        <v>0</v>
      </c>
      <c r="BG297" s="166">
        <f>IFERROR(IF(VALUE($F297)&lt;BH$197,(IF(VALUE($F297)&gt;BG$197-1,SUM($V103,$AI103,$AV103,$AW103:BG103),BG103)),0),0)</f>
        <v>0</v>
      </c>
      <c r="BH297" s="166">
        <f>IFERROR(IF(VALUE($F297)&lt;BI$197,(IF(VALUE($F297)&gt;BH$197-1,SUM($V103,$AI103,$AV103,$AW103:BH103),BH103)),0),0)</f>
        <v>0</v>
      </c>
      <c r="BI297" s="142">
        <f t="shared" si="281"/>
        <v>0</v>
      </c>
      <c r="BV297" s="142"/>
      <c r="CI297" s="142"/>
      <c r="CV297" s="142"/>
      <c r="DI297" s="142"/>
      <c r="DV297" s="142"/>
      <c r="EI297" s="142"/>
    </row>
    <row r="298" spans="1:139" ht="15.75" outlineLevel="1" x14ac:dyDescent="0.25">
      <c r="A298" s="2">
        <f t="shared" si="277"/>
        <v>45</v>
      </c>
      <c r="B298" s="1" t="str">
        <f t="shared" si="275"/>
        <v>FH - TBD42</v>
      </c>
      <c r="C298" s="1" t="str">
        <f t="shared" si="275"/>
        <v>SPP FH - 13687</v>
      </c>
      <c r="D298" s="2" t="str">
        <f t="shared" si="275"/>
        <v>FH - TBD42.1</v>
      </c>
      <c r="E298" s="141" t="str">
        <f t="shared" si="275"/>
        <v>SPP FH - 13687</v>
      </c>
      <c r="F298" s="84" t="s">
        <v>552</v>
      </c>
      <c r="H298" s="165"/>
      <c r="I298" s="100"/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f>IF($F298&lt;R$197,(IF($F298&gt;Q$197-1,SUM($J104:Q104),Q104)),0)</f>
        <v>0</v>
      </c>
      <c r="R298" s="166">
        <f>IF($F298&lt;S$197,(IF($F298&gt;R$197-1,SUM($J104:R104),R104)),0)</f>
        <v>0</v>
      </c>
      <c r="S298" s="166">
        <f>IF($F298&lt;T$197,(IF($F298&gt;S$197-1,SUM($J104:S104),S104)),0)</f>
        <v>0</v>
      </c>
      <c r="T298" s="166">
        <f>IF($F298&lt;U$197,(IF($F298&gt;T$197-1,SUM($J104:T104),T104)),0)</f>
        <v>0</v>
      </c>
      <c r="U298" s="166">
        <f>IF($F298&lt;V$197,(IF($F298&gt;U$197-1,SUM($J104:U104),U104)),0)</f>
        <v>0</v>
      </c>
      <c r="V298" s="142">
        <f t="shared" si="145"/>
        <v>0</v>
      </c>
      <c r="W298" s="166">
        <f>IF($F298&lt;X$197,(IF($F298&gt;W$197-1,SUM($V104,$W104:W104),W104)),0)</f>
        <v>0</v>
      </c>
      <c r="X298" s="166">
        <f>IF($F298&lt;Y$197,(IF($F298&gt;X$197-1,SUM($V104,$W104:X104),X104)),0)</f>
        <v>0</v>
      </c>
      <c r="Y298" s="166">
        <f>IF($F298&lt;Z$197,(IF($F298&gt;Y$197-1,SUM($V104,$W104:Y104),Y104)),0)</f>
        <v>0</v>
      </c>
      <c r="Z298" s="166">
        <f>IF($F298&lt;AA$197,(IF($F298&gt;Z$197-1,SUM($V104,$W104:Z104),Z104)),0)</f>
        <v>0</v>
      </c>
      <c r="AA298" s="166">
        <f>IF($F298&lt;AB$197,(IF($F298&gt;AA$197-1,SUM($V104,$W104:AA104),AA104)),0)</f>
        <v>0</v>
      </c>
      <c r="AB298" s="166">
        <f>IF($F298&lt;AC$197,(IF($F298&gt;AB$197-1,SUM($V104,$W104:AB104),AB104)),0)</f>
        <v>0</v>
      </c>
      <c r="AC298" s="166">
        <f>IF($F298&lt;AD$197,(IF($F298&gt;AC$197-1,SUM($V104,$W104:AC104),AC104)),0)</f>
        <v>0</v>
      </c>
      <c r="AD298" s="166">
        <f>IF($F298&lt;AE$197,(IF($F298&gt;AD$197-1,SUM($V104,$W104:AD104),AD104)),0)</f>
        <v>0</v>
      </c>
      <c r="AE298" s="166">
        <f>IF($F298&lt;AF$197,(IF($F298&gt;AE$197-1,SUM($V104,$W104:AE104),AE104)),0)</f>
        <v>0</v>
      </c>
      <c r="AF298" s="166">
        <f>IF($F298&lt;AG$197,(IF($F298&gt;AF$197-1,SUM($V104,$W104:AF104),AF104)),0)</f>
        <v>0</v>
      </c>
      <c r="AG298" s="166">
        <f>IF($F298&lt;AH$197,(IF($F298&gt;AG$197-1,SUM($V104,$W104:AG104),AG104)),0)</f>
        <v>0</v>
      </c>
      <c r="AH298" s="166">
        <f>IF($F298&lt;AI$197,(IF($F298&gt;AH$197-1,SUM($V104,$W104:AH104),AH104)),0)</f>
        <v>0</v>
      </c>
      <c r="AI298" s="142">
        <f t="shared" si="279"/>
        <v>0</v>
      </c>
      <c r="AJ298" s="166">
        <f>IFERROR(IF(VALUE($F298)&lt;AK$197,(IF(VALUE($F298)&gt;AJ$197-1,SUM($V104,$AI104,$AJ104:AJ104),AJ104)),0),0)</f>
        <v>0</v>
      </c>
      <c r="AK298" s="166">
        <f>IFERROR(IF(VALUE($F298)&lt;AL$197,(IF(VALUE($F298)&gt;AK$197-1,SUM($V104,$AI104,$AJ104:AK104),AK104)),0),0)</f>
        <v>0</v>
      </c>
      <c r="AL298" s="166">
        <f>IFERROR(IF(VALUE($F298)&lt;AM$197,(IF(VALUE($F298)&gt;AL$197-1,SUM($V104,$AI104,$AJ104:AL104),AL104)),0),0)</f>
        <v>0</v>
      </c>
      <c r="AM298" s="166">
        <f>IFERROR(IF(VALUE($F298)&lt;AN$197,(IF(VALUE($F298)&gt;AM$197-1,SUM($V104,$AI104,$AJ104:AM104),AM104)),0),0)</f>
        <v>0</v>
      </c>
      <c r="AN298" s="166">
        <f>IFERROR(IF(VALUE($F298)&lt;AO$197,(IF(VALUE($F298)&gt;AN$197-1,SUM($V104,$AI104,$AJ104:AN104),AN104)),0),0)</f>
        <v>0</v>
      </c>
      <c r="AO298" s="166">
        <f>IFERROR(IF(VALUE($F298)&lt;AP$197,(IF(VALUE($F298)&gt;AO$197-1,SUM($V104,$AI104,$AJ104:AO104),AO104)),0),0)</f>
        <v>0</v>
      </c>
      <c r="AP298" s="166">
        <f>IFERROR(IF(VALUE($F298)&lt;AQ$197,(IF(VALUE($F298)&gt;AP$197-1,SUM($V104,$AI104,$AJ104:AP104),AP104)),0),0)</f>
        <v>0</v>
      </c>
      <c r="AQ298" s="166">
        <f>IFERROR(IF(VALUE($F298)&lt;AR$197,(IF(VALUE($F298)&gt;AQ$197-1,SUM($V104,$AI104,$AJ104:AQ104),AQ104)),0),0)</f>
        <v>0</v>
      </c>
      <c r="AR298" s="166">
        <f>IFERROR(IF(VALUE($F298)&lt;AS$197,(IF(VALUE($F298)&gt;AR$197-1,SUM($V104,$AI104,$AJ104:AR104),AR104)),0),0)</f>
        <v>0</v>
      </c>
      <c r="AS298" s="166">
        <f>IFERROR(IF(VALUE($F298)&lt;AT$197,(IF(VALUE($F298)&gt;AS$197-1,SUM($V104,$AI104,$AJ104:AS104),AS104)),0),0)</f>
        <v>0</v>
      </c>
      <c r="AT298" s="166">
        <f>IFERROR(IF(VALUE($F298)&lt;AU$197,(IF(VALUE($F298)&gt;AT$197-1,SUM($V104,$AI104,$AJ104:AT104),AT104)),0),0)</f>
        <v>0</v>
      </c>
      <c r="AU298" s="166">
        <f>IFERROR(IF(VALUE($F298)&lt;AV$197,(IF(VALUE($F298)&gt;AU$197-1,SUM($V104,$AI104,$AJ104:AU104),AU104)),0),0)</f>
        <v>0</v>
      </c>
      <c r="AV298" s="142">
        <f t="shared" si="280"/>
        <v>0</v>
      </c>
      <c r="AW298" s="166">
        <f>IFERROR(IF(VALUE($F298)&lt;AX$197,(IF(VALUE($F298)&gt;AW$197-1,SUM($V104,$AI104,$AV104,$AW104:AW104),AW104)),0),0)</f>
        <v>0</v>
      </c>
      <c r="AX298" s="166">
        <f>IFERROR(IF(VALUE($F298)&lt;AY$197,(IF(VALUE($F298)&gt;AX$197-1,SUM($V104,$AI104,$AV104,$AW104:AX104),AX104)),0),0)</f>
        <v>0</v>
      </c>
      <c r="AY298" s="166">
        <f>IFERROR(IF(VALUE($F298)&lt;AZ$197,(IF(VALUE($F298)&gt;AY$197-1,SUM($V104,$AI104,$AV104,$AW104:AY104),AY104)),0),0)</f>
        <v>0</v>
      </c>
      <c r="AZ298" s="166">
        <f>IFERROR(IF(VALUE($F298)&lt;BA$197,(IF(VALUE($F298)&gt;AZ$197-1,SUM($V104,$AI104,$AV104,$AW104:AZ104),AZ104)),0),0)</f>
        <v>0</v>
      </c>
      <c r="BA298" s="166">
        <f>IFERROR(IF(VALUE($F298)&lt;BB$197,(IF(VALUE($F298)&gt;BA$197-1,SUM($V104,$AI104,$AV104,$AW104:BA104),BA104)),0),0)</f>
        <v>0</v>
      </c>
      <c r="BB298" s="166">
        <f>IFERROR(IF(VALUE($F298)&lt;BC$197,(IF(VALUE($F298)&gt;BB$197-1,SUM($V104,$AI104,$AV104,$AW104:BB104),BB104)),0),0)</f>
        <v>0</v>
      </c>
      <c r="BC298" s="166">
        <f>IFERROR(IF(VALUE($F298)&lt;BD$197,(IF(VALUE($F298)&gt;BC$197-1,SUM($V104,$AI104,$AV104,$AW104:BC104),BC104)),0),0)</f>
        <v>0</v>
      </c>
      <c r="BD298" s="166">
        <f>IFERROR(IF(VALUE($F298)&lt;BE$197,(IF(VALUE($F298)&gt;BD$197-1,SUM($V104,$AI104,$AV104,$AW104:BD104),BD104)),0),0)</f>
        <v>0</v>
      </c>
      <c r="BE298" s="166">
        <f>IFERROR(IF(VALUE($F298)&lt;BF$197,(IF(VALUE($F298)&gt;BE$197-1,SUM($V104,$AI104,$AV104,$AW104:BE104),BE104)),0),0)</f>
        <v>0</v>
      </c>
      <c r="BF298" s="166">
        <f>IFERROR(IF(VALUE($F298)&lt;BG$197,(IF(VALUE($F298)&gt;BF$197-1,SUM($V104,$AI104,$AV104,$AW104:BF104),BF104)),0),0)</f>
        <v>0</v>
      </c>
      <c r="BG298" s="166">
        <f>IFERROR(IF(VALUE($F298)&lt;BH$197,(IF(VALUE($F298)&gt;BG$197-1,SUM($V104,$AI104,$AV104,$AW104:BG104),BG104)),0),0)</f>
        <v>0</v>
      </c>
      <c r="BH298" s="166">
        <f>IFERROR(IF(VALUE($F298)&lt;BI$197,(IF(VALUE($F298)&gt;BH$197-1,SUM($V104,$AI104,$AV104,$AW104:BH104),BH104)),0),0)</f>
        <v>2268365</v>
      </c>
      <c r="BI298" s="142">
        <f t="shared" si="281"/>
        <v>2268365</v>
      </c>
      <c r="BV298" s="142"/>
      <c r="CI298" s="142"/>
      <c r="CV298" s="142"/>
      <c r="DI298" s="142"/>
      <c r="DV298" s="142"/>
      <c r="EI298" s="142"/>
    </row>
    <row r="299" spans="1:139" ht="15.75" outlineLevel="1" x14ac:dyDescent="0.25">
      <c r="A299" s="2">
        <f t="shared" si="277"/>
        <v>46</v>
      </c>
      <c r="B299" s="1" t="str">
        <f t="shared" si="275"/>
        <v>FH - TBD43</v>
      </c>
      <c r="C299" s="1" t="str">
        <f t="shared" si="275"/>
        <v>SPP FH - 13040</v>
      </c>
      <c r="D299" s="2" t="str">
        <f t="shared" si="275"/>
        <v>FH - TBD43.1</v>
      </c>
      <c r="E299" s="141" t="str">
        <f t="shared" si="275"/>
        <v>SPP FH - 13040</v>
      </c>
      <c r="F299" s="84" t="s">
        <v>562</v>
      </c>
      <c r="H299" s="165"/>
      <c r="I299" s="100"/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f>IF($F299&lt;R$197,(IF($F299&gt;Q$197-1,SUM($J105:Q105),Q105)),0)</f>
        <v>0</v>
      </c>
      <c r="R299" s="166">
        <f>IF($F299&lt;S$197,(IF($F299&gt;R$197-1,SUM($J105:R105),R105)),0)</f>
        <v>0</v>
      </c>
      <c r="S299" s="166">
        <f>IF($F299&lt;T$197,(IF($F299&gt;S$197-1,SUM($J105:S105),S105)),0)</f>
        <v>0</v>
      </c>
      <c r="T299" s="166">
        <f>IF($F299&lt;U$197,(IF($F299&gt;T$197-1,SUM($J105:T105),T105)),0)</f>
        <v>0</v>
      </c>
      <c r="U299" s="166">
        <f>IF($F299&lt;V$197,(IF($F299&gt;U$197-1,SUM($J105:U105),U105)),0)</f>
        <v>0</v>
      </c>
      <c r="V299" s="142">
        <f t="shared" si="145"/>
        <v>0</v>
      </c>
      <c r="W299" s="166">
        <f>IF($F299&lt;X$197,(IF($F299&gt;W$197-1,SUM($V105,$W105:W105),W105)),0)</f>
        <v>0</v>
      </c>
      <c r="X299" s="166">
        <f>IF($F299&lt;Y$197,(IF($F299&gt;X$197-1,SUM($V105,$W105:X105),X105)),0)</f>
        <v>0</v>
      </c>
      <c r="Y299" s="166">
        <f>IF($F299&lt;Z$197,(IF($F299&gt;Y$197-1,SUM($V105,$W105:Y105),Y105)),0)</f>
        <v>0</v>
      </c>
      <c r="Z299" s="166">
        <f>IF($F299&lt;AA$197,(IF($F299&gt;Z$197-1,SUM($V105,$W105:Z105),Z105)),0)</f>
        <v>0</v>
      </c>
      <c r="AA299" s="166">
        <f>IF($F299&lt;AB$197,(IF($F299&gt;AA$197-1,SUM($V105,$W105:AA105),AA105)),0)</f>
        <v>0</v>
      </c>
      <c r="AB299" s="166">
        <f>IF($F299&lt;AC$197,(IF($F299&gt;AB$197-1,SUM($V105,$W105:AB105),AB105)),0)</f>
        <v>0</v>
      </c>
      <c r="AC299" s="166">
        <f>IF($F299&lt;AD$197,(IF($F299&gt;AC$197-1,SUM($V105,$W105:AC105),AC105)),0)</f>
        <v>0</v>
      </c>
      <c r="AD299" s="166">
        <f>IF($F299&lt;AE$197,(IF($F299&gt;AD$197-1,SUM($V105,$W105:AD105),AD105)),0)</f>
        <v>0</v>
      </c>
      <c r="AE299" s="166">
        <f>IF($F299&lt;AF$197,(IF($F299&gt;AE$197-1,SUM($V105,$W105:AE105),AE105)),0)</f>
        <v>0</v>
      </c>
      <c r="AF299" s="166">
        <f>IF($F299&lt;AG$197,(IF($F299&gt;AF$197-1,SUM($V105,$W105:AF105),AF105)),0)</f>
        <v>0</v>
      </c>
      <c r="AG299" s="166">
        <f>IF($F299&lt;AH$197,(IF($F299&gt;AG$197-1,SUM($V105,$W105:AG105),AG105)),0)</f>
        <v>0</v>
      </c>
      <c r="AH299" s="166">
        <f>IF($F299&lt;AI$197,(IF($F299&gt;AH$197-1,SUM($V105,$W105:AH105),AH105)),0)</f>
        <v>0</v>
      </c>
      <c r="AI299" s="142">
        <f t="shared" si="279"/>
        <v>0</v>
      </c>
      <c r="AJ299" s="166">
        <f>IFERROR(IF(VALUE($F299)&lt;AK$197,(IF(VALUE($F299)&gt;AJ$197-1,SUM($V105,$AI105,$AJ105:AJ105),AJ105)),0),0)</f>
        <v>0</v>
      </c>
      <c r="AK299" s="166">
        <f>IFERROR(IF(VALUE($F299)&lt;AL$197,(IF(VALUE($F299)&gt;AK$197-1,SUM($V105,$AI105,$AJ105:AK105),AK105)),0),0)</f>
        <v>0</v>
      </c>
      <c r="AL299" s="166">
        <f>IFERROR(IF(VALUE($F299)&lt;AM$197,(IF(VALUE($F299)&gt;AL$197-1,SUM($V105,$AI105,$AJ105:AL105),AL105)),0),0)</f>
        <v>0</v>
      </c>
      <c r="AM299" s="166">
        <f>IFERROR(IF(VALUE($F299)&lt;AN$197,(IF(VALUE($F299)&gt;AM$197-1,SUM($V105,$AI105,$AJ105:AM105),AM105)),0),0)</f>
        <v>0</v>
      </c>
      <c r="AN299" s="166">
        <f>IFERROR(IF(VALUE($F299)&lt;AO$197,(IF(VALUE($F299)&gt;AN$197-1,SUM($V105,$AI105,$AJ105:AN105),AN105)),0),0)</f>
        <v>0</v>
      </c>
      <c r="AO299" s="166">
        <f>IFERROR(IF(VALUE($F299)&lt;AP$197,(IF(VALUE($F299)&gt;AO$197-1,SUM($V105,$AI105,$AJ105:AO105),AO105)),0),0)</f>
        <v>0</v>
      </c>
      <c r="AP299" s="166">
        <f>IFERROR(IF(VALUE($F299)&lt;AQ$197,(IF(VALUE($F299)&gt;AP$197-1,SUM($V105,$AI105,$AJ105:AP105),AP105)),0),0)</f>
        <v>0</v>
      </c>
      <c r="AQ299" s="166">
        <f>IFERROR(IF(VALUE($F299)&lt;AR$197,(IF(VALUE($F299)&gt;AQ$197-1,SUM($V105,$AI105,$AJ105:AQ105),AQ105)),0),0)</f>
        <v>0</v>
      </c>
      <c r="AR299" s="166">
        <f>IFERROR(IF(VALUE($F299)&lt;AS$197,(IF(VALUE($F299)&gt;AR$197-1,SUM($V105,$AI105,$AJ105:AR105),AR105)),0),0)</f>
        <v>0</v>
      </c>
      <c r="AS299" s="166">
        <f>IFERROR(IF(VALUE($F299)&lt;AT$197,(IF(VALUE($F299)&gt;AS$197-1,SUM($V105,$AI105,$AJ105:AS105),AS105)),0),0)</f>
        <v>0</v>
      </c>
      <c r="AT299" s="166">
        <f>IFERROR(IF(VALUE($F299)&lt;AU$197,(IF(VALUE($F299)&gt;AT$197-1,SUM($V105,$AI105,$AJ105:AT105),AT105)),0),0)</f>
        <v>0</v>
      </c>
      <c r="AU299" s="166">
        <f>IFERROR(IF(VALUE($F299)&lt;AV$197,(IF(VALUE($F299)&gt;AU$197-1,SUM($V105,$AI105,$AJ105:AU105),AU105)),0),0)</f>
        <v>0</v>
      </c>
      <c r="AV299" s="142">
        <f t="shared" si="280"/>
        <v>0</v>
      </c>
      <c r="AW299" s="166">
        <f>IFERROR(IF(VALUE($F299)&lt;AX$197,(IF(VALUE($F299)&gt;AW$197-1,SUM($V105,$AI105,$AV105,$AW105:AW105),AW105)),0),0)</f>
        <v>0</v>
      </c>
      <c r="AX299" s="166">
        <f>IFERROR(IF(VALUE($F299)&lt;AY$197,(IF(VALUE($F299)&gt;AX$197-1,SUM($V105,$AI105,$AV105,$AW105:AX105),AX105)),0),0)</f>
        <v>0</v>
      </c>
      <c r="AY299" s="166">
        <f>IFERROR(IF(VALUE($F299)&lt;AZ$197,(IF(VALUE($F299)&gt;AY$197-1,SUM($V105,$AI105,$AV105,$AW105:AY105),AY105)),0),0)</f>
        <v>0</v>
      </c>
      <c r="AZ299" s="166">
        <f>IFERROR(IF(VALUE($F299)&lt;BA$197,(IF(VALUE($F299)&gt;AZ$197-1,SUM($V105,$AI105,$AV105,$AW105:AZ105),AZ105)),0),0)</f>
        <v>0</v>
      </c>
      <c r="BA299" s="166">
        <f>IFERROR(IF(VALUE($F299)&lt;BB$197,(IF(VALUE($F299)&gt;BA$197-1,SUM($V105,$AI105,$AV105,$AW105:BA105),BA105)),0),0)</f>
        <v>0</v>
      </c>
      <c r="BB299" s="166">
        <f>IFERROR(IF(VALUE($F299)&lt;BC$197,(IF(VALUE($F299)&gt;BB$197-1,SUM($V105,$AI105,$AV105,$AW105:BB105),BB105)),0),0)</f>
        <v>0</v>
      </c>
      <c r="BC299" s="166">
        <f>IFERROR(IF(VALUE($F299)&lt;BD$197,(IF(VALUE($F299)&gt;BC$197-1,SUM($V105,$AI105,$AV105,$AW105:BC105),BC105)),0),0)</f>
        <v>0</v>
      </c>
      <c r="BD299" s="166">
        <f>IFERROR(IF(VALUE($F299)&lt;BE$197,(IF(VALUE($F299)&gt;BD$197-1,SUM($V105,$AI105,$AV105,$AW105:BD105),BD105)),0),0)</f>
        <v>0</v>
      </c>
      <c r="BE299" s="166">
        <f>IFERROR(IF(VALUE($F299)&lt;BF$197,(IF(VALUE($F299)&gt;BE$197-1,SUM($V105,$AI105,$AV105,$AW105:BE105),BE105)),0),0)</f>
        <v>0</v>
      </c>
      <c r="BF299" s="166">
        <f>IFERROR(IF(VALUE($F299)&lt;BG$197,(IF(VALUE($F299)&gt;BF$197-1,SUM($V105,$AI105,$AV105,$AW105:BF105),BF105)),0),0)</f>
        <v>0</v>
      </c>
      <c r="BG299" s="166">
        <f>IFERROR(IF(VALUE($F299)&lt;BH$197,(IF(VALUE($F299)&gt;BG$197-1,SUM($V105,$AI105,$AV105,$AW105:BG105),BG105)),0),0)</f>
        <v>0</v>
      </c>
      <c r="BH299" s="166">
        <f>IFERROR(IF(VALUE($F299)&lt;BI$197,(IF(VALUE($F299)&gt;BH$197-1,SUM($V105,$AI105,$AV105,$AW105:BH105),BH105)),0),0)</f>
        <v>0</v>
      </c>
      <c r="BI299" s="142">
        <f t="shared" si="281"/>
        <v>0</v>
      </c>
      <c r="BV299" s="142"/>
      <c r="CI299" s="142"/>
      <c r="CV299" s="142"/>
      <c r="DI299" s="142"/>
      <c r="DV299" s="142"/>
      <c r="EI299" s="142"/>
    </row>
    <row r="300" spans="1:139" ht="15.75" outlineLevel="1" x14ac:dyDescent="0.25">
      <c r="A300" s="2">
        <f t="shared" si="277"/>
        <v>47</v>
      </c>
      <c r="B300" s="1" t="str">
        <f t="shared" si="275"/>
        <v>TBD</v>
      </c>
      <c r="C300" s="1" t="str">
        <f t="shared" si="275"/>
        <v>RIVA License Purchase</v>
      </c>
      <c r="D300" s="2" t="str">
        <f t="shared" si="275"/>
        <v>TBD</v>
      </c>
      <c r="E300" s="141" t="str">
        <f t="shared" si="275"/>
        <v>RIVA License Purchase</v>
      </c>
      <c r="F300" s="84" t="s">
        <v>558</v>
      </c>
      <c r="H300" s="165"/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f>IF($F300&lt;R$197,(IF($F300&gt;Q$197-1,SUM($J106:Q106),Q106)),0)</f>
        <v>0</v>
      </c>
      <c r="R300" s="166">
        <f>IF($F300&lt;S$197,(IF($F300&gt;R$197-1,SUM($J106:R106),R106)),0)</f>
        <v>0</v>
      </c>
      <c r="S300" s="166">
        <f>IF($F300&lt;T$197,(IF($F300&gt;S$197-1,SUM($J106:S106),S106)),0)</f>
        <v>0</v>
      </c>
      <c r="T300" s="166">
        <f>IF($F300&lt;U$197,(IF($F300&gt;T$197-1,SUM($J106:T106),T106)),0)</f>
        <v>0</v>
      </c>
      <c r="U300" s="166">
        <f>IF($F300&lt;V$197,(IF($F300&gt;U$197-1,SUM($J106:U106),U106)),0)</f>
        <v>0</v>
      </c>
      <c r="V300" s="142">
        <f t="shared" si="145"/>
        <v>0</v>
      </c>
      <c r="W300" s="166">
        <f>IF($F300&lt;X$197,(IF($F300&gt;W$197-1,SUM($V106,$W106:W106),W106)),0)</f>
        <v>0</v>
      </c>
      <c r="X300" s="166">
        <f>IF($F300&lt;Y$197,(IF($F300&gt;X$197-1,SUM($V106,$W106:X106),X106)),0)</f>
        <v>0</v>
      </c>
      <c r="Y300" s="166">
        <f>IF($F300&lt;Z$197,(IF($F300&gt;Y$197-1,SUM($V106,$W106:Y106),Y106)),0)</f>
        <v>0</v>
      </c>
      <c r="Z300" s="166">
        <f>IF($F300&lt;AA$197,(IF($F300&gt;Z$197-1,SUM($V106,$W106:Z106),Z106)),0)</f>
        <v>0</v>
      </c>
      <c r="AA300" s="166">
        <f>IF($F300&lt;AB$197,(IF($F300&gt;AA$197-1,SUM($V106,$W106:AA106),AA106)),0)</f>
        <v>0</v>
      </c>
      <c r="AB300" s="166">
        <f>IF($F300&lt;AC$197,(IF($F300&gt;AB$197-1,SUM($V106,$W106:AB106),AB106)),0)</f>
        <v>0</v>
      </c>
      <c r="AC300" s="166">
        <f>IF($F300&lt;AD$197,(IF($F300&gt;AC$197-1,SUM($V106,$W106:AC106),AC106)),0)</f>
        <v>0</v>
      </c>
      <c r="AD300" s="166">
        <f>IF($F300&lt;AE$197,(IF($F300&gt;AD$197-1,SUM($V106,$W106:AD106),AD106)),0)</f>
        <v>0</v>
      </c>
      <c r="AE300" s="166">
        <f>IF($F300&lt;AF$197,(IF($F300&gt;AE$197-1,SUM($V106,$W106:AE106),AE106)),0)</f>
        <v>0</v>
      </c>
      <c r="AF300" s="166">
        <f>IF($F300&lt;AG$197,(IF($F300&gt;AF$197-1,SUM($V106,$W106:AF106),AF106)),0)</f>
        <v>0</v>
      </c>
      <c r="AG300" s="166">
        <f>IF($F300&lt;AH$197,(IF($F300&gt;AG$197-1,SUM($V106,$W106:AG106),AG106)),0)</f>
        <v>0</v>
      </c>
      <c r="AH300" s="166">
        <f>IF($F300&lt;AI$197,(IF($F300&gt;AH$197-1,SUM($V106,$W106:AH106),AH106)),0)</f>
        <v>0</v>
      </c>
      <c r="AI300" s="142">
        <f t="shared" si="279"/>
        <v>0</v>
      </c>
      <c r="AJ300" s="166">
        <f>IFERROR(IF(VALUE($F300)&lt;AK$197,(IF(VALUE($F300)&gt;AJ$197-1,SUM($V106,$AI106,$AJ106:AJ106),AJ106)),0),0)</f>
        <v>0</v>
      </c>
      <c r="AK300" s="166">
        <f>IFERROR(IF(VALUE($F300)&lt;AL$197,(IF(VALUE($F300)&gt;AK$197-1,SUM($V106,$AI106,$AJ106:AK106),AK106)),0),0)</f>
        <v>0</v>
      </c>
      <c r="AL300" s="166">
        <f>IFERROR(IF(VALUE($F300)&lt;AM$197,(IF(VALUE($F300)&gt;AL$197-1,SUM($V106,$AI106,$AJ106:AL106),AL106)),0),0)</f>
        <v>0</v>
      </c>
      <c r="AM300" s="166">
        <f>IFERROR(IF(VALUE($F300)&lt;AN$197,(IF(VALUE($F300)&gt;AM$197-1,SUM($V106,$AI106,$AJ106:AM106),AM106)),0),0)</f>
        <v>0</v>
      </c>
      <c r="AN300" s="166">
        <f>IFERROR(IF(VALUE($F300)&lt;AO$197,(IF(VALUE($F300)&gt;AN$197-1,SUM($V106,$AI106,$AJ106:AN106),AN106)),0),0)</f>
        <v>0</v>
      </c>
      <c r="AO300" s="166">
        <f>IFERROR(IF(VALUE($F300)&lt;AP$197,(IF(VALUE($F300)&gt;AO$197-1,SUM($V106,$AI106,$AJ106:AO106),AO106)),0),0)</f>
        <v>0</v>
      </c>
      <c r="AP300" s="166">
        <f>IFERROR(IF(VALUE($F300)&lt;AQ$197,(IF(VALUE($F300)&gt;AP$197-1,SUM($V106,$AI106,$AJ106:AP106),AP106)),0),0)</f>
        <v>0</v>
      </c>
      <c r="AQ300" s="166">
        <f>IFERROR(IF(VALUE($F300)&lt;AR$197,(IF(VALUE($F300)&gt;AQ$197-1,SUM($V106,$AI106,$AJ106:AQ106),AQ106)),0),0)</f>
        <v>0</v>
      </c>
      <c r="AR300" s="166">
        <f>IFERROR(IF(VALUE($F300)&lt;AS$197,(IF(VALUE($F300)&gt;AR$197-1,SUM($V106,$AI106,$AJ106:AR106),AR106)),0),0)</f>
        <v>0</v>
      </c>
      <c r="AS300" s="166">
        <f>IFERROR(IF(VALUE($F300)&lt;AT$197,(IF(VALUE($F300)&gt;AS$197-1,SUM($V106,$AI106,$AJ106:AS106),AS106)),0),0)</f>
        <v>5000000</v>
      </c>
      <c r="AT300" s="166">
        <f>IFERROR(IF(VALUE($F300)&lt;AU$197,(IF(VALUE($F300)&gt;AT$197-1,SUM($V106,$AI106,$AJ106:AT106),AT106)),0),0)</f>
        <v>0</v>
      </c>
      <c r="AU300" s="166">
        <f>IFERROR(IF(VALUE($F300)&lt;AV$197,(IF(VALUE($F300)&gt;AU$197-1,SUM($V106,$AI106,$AJ106:AU106),AU106)),0),0)</f>
        <v>0</v>
      </c>
      <c r="AV300" s="142">
        <f t="shared" si="280"/>
        <v>5000000</v>
      </c>
      <c r="AW300" s="166">
        <f>IFERROR(IF(VALUE($F300)&lt;AX$197,(IF(VALUE($F300)&gt;AW$197-1,SUM($V106,$AI106,$AV106,$AW106:AW106),AW106)),0),0)</f>
        <v>0</v>
      </c>
      <c r="AX300" s="166">
        <f>IFERROR(IF(VALUE($F300)&lt;AY$197,(IF(VALUE($F300)&gt;AX$197-1,SUM($V106,$AI106,$AV106,$AW106:AX106),AX106)),0),0)</f>
        <v>0</v>
      </c>
      <c r="AY300" s="166">
        <f>IFERROR(IF(VALUE($F300)&lt;AZ$197,(IF(VALUE($F300)&gt;AY$197-1,SUM($V106,$AI106,$AV106,$AW106:AY106),AY106)),0),0)</f>
        <v>0</v>
      </c>
      <c r="AZ300" s="166">
        <f>IFERROR(IF(VALUE($F300)&lt;BA$197,(IF(VALUE($F300)&gt;AZ$197-1,SUM($V106,$AI106,$AV106,$AW106:AZ106),AZ106)),0),0)</f>
        <v>0</v>
      </c>
      <c r="BA300" s="166">
        <f>IFERROR(IF(VALUE($F300)&lt;BB$197,(IF(VALUE($F300)&gt;BA$197-1,SUM($V106,$AI106,$AV106,$AW106:BA106),BA106)),0),0)</f>
        <v>0</v>
      </c>
      <c r="BB300" s="166">
        <f>IFERROR(IF(VALUE($F300)&lt;BC$197,(IF(VALUE($F300)&gt;BB$197-1,SUM($V106,$AI106,$AV106,$AW106:BB106),BB106)),0),0)</f>
        <v>0</v>
      </c>
      <c r="BC300" s="166">
        <f>IFERROR(IF(VALUE($F300)&lt;BD$197,(IF(VALUE($F300)&gt;BC$197-1,SUM($V106,$AI106,$AV106,$AW106:BC106),BC106)),0),0)</f>
        <v>0</v>
      </c>
      <c r="BD300" s="166">
        <f>IFERROR(IF(VALUE($F300)&lt;BE$197,(IF(VALUE($F300)&gt;BD$197-1,SUM($V106,$AI106,$AV106,$AW106:BD106),BD106)),0),0)</f>
        <v>0</v>
      </c>
      <c r="BE300" s="166">
        <f>IFERROR(IF(VALUE($F300)&lt;BF$197,(IF(VALUE($F300)&gt;BE$197-1,SUM($V106,$AI106,$AV106,$AW106:BE106),BE106)),0),0)</f>
        <v>0</v>
      </c>
      <c r="BF300" s="166">
        <f>IFERROR(IF(VALUE($F300)&lt;BG$197,(IF(VALUE($F300)&gt;BF$197-1,SUM($V106,$AI106,$AV106,$AW106:BF106),BF106)),0),0)</f>
        <v>0</v>
      </c>
      <c r="BG300" s="166">
        <f>IFERROR(IF(VALUE($F300)&lt;BH$197,(IF(VALUE($F300)&gt;BG$197-1,SUM($V106,$AI106,$AV106,$AW106:BG106),BG106)),0),0)</f>
        <v>0</v>
      </c>
      <c r="BH300" s="166">
        <f>IFERROR(IF(VALUE($F300)&lt;BI$197,(IF(VALUE($F300)&gt;BH$197-1,SUM($V106,$AI106,$AV106,$AW106:BH106),BH106)),0),0)</f>
        <v>0</v>
      </c>
      <c r="BI300" s="142">
        <f t="shared" si="281"/>
        <v>0</v>
      </c>
      <c r="BV300" s="142"/>
      <c r="CI300" s="142"/>
      <c r="CV300" s="142"/>
      <c r="DI300" s="142"/>
      <c r="DV300" s="142"/>
      <c r="EI300" s="142"/>
    </row>
    <row r="301" spans="1:139" ht="15.75" outlineLevel="1" x14ac:dyDescent="0.25">
      <c r="A301" s="2">
        <f t="shared" si="277"/>
        <v>48</v>
      </c>
      <c r="B301" s="1" t="str">
        <f t="shared" si="275"/>
        <v>FH - TBD42</v>
      </c>
      <c r="C301" s="1" t="str">
        <f t="shared" si="275"/>
        <v>SPP FH - 13311</v>
      </c>
      <c r="D301" s="2" t="str">
        <f t="shared" si="275"/>
        <v>FH - TBD42.1</v>
      </c>
      <c r="E301" s="141" t="str">
        <f t="shared" si="275"/>
        <v>SPP FH - 13311</v>
      </c>
      <c r="F301" s="84" t="s">
        <v>562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f>IF($F301&lt;R$197,(IF($F301&gt;Q$197-1,SUM($J107:Q107),Q107)),0)</f>
        <v>0</v>
      </c>
      <c r="R301" s="166">
        <f>IF($F301&lt;S$197,(IF($F301&gt;R$197-1,SUM($J107:R107),R107)),0)</f>
        <v>0</v>
      </c>
      <c r="S301" s="166">
        <f>IF($F301&lt;T$197,(IF($F301&gt;S$197-1,SUM($J107:S107),S107)),0)</f>
        <v>0</v>
      </c>
      <c r="T301" s="166">
        <f>IF($F301&lt;U$197,(IF($F301&gt;T$197-1,SUM($J107:T107),T107)),0)</f>
        <v>0</v>
      </c>
      <c r="U301" s="166">
        <f>IF($F301&lt;V$197,(IF($F301&gt;U$197-1,SUM($J107:U107),U107)),0)</f>
        <v>0</v>
      </c>
      <c r="V301" s="142">
        <f t="shared" si="145"/>
        <v>0</v>
      </c>
      <c r="W301" s="166">
        <f>IF($F301&lt;X$197,(IF($F301&gt;W$197-1,SUM($V107,$W107:W107),W107)),0)</f>
        <v>0</v>
      </c>
      <c r="X301" s="166">
        <f>IF($F301&lt;Y$197,(IF($F301&gt;X$197-1,SUM($V107,$W107:X107),X107)),0)</f>
        <v>0</v>
      </c>
      <c r="Y301" s="166">
        <f>IF($F301&lt;Z$197,(IF($F301&gt;Y$197-1,SUM($V107,$W107:Y107),Y107)),0)</f>
        <v>0</v>
      </c>
      <c r="Z301" s="166">
        <f>IF($F301&lt;AA$197,(IF($F301&gt;Z$197-1,SUM($V107,$W107:Z107),Z107)),0)</f>
        <v>0</v>
      </c>
      <c r="AA301" s="166">
        <f>IF($F301&lt;AB$197,(IF($F301&gt;AA$197-1,SUM($V107,$W107:AA107),AA107)),0)</f>
        <v>0</v>
      </c>
      <c r="AB301" s="166">
        <f>IF($F301&lt;AC$197,(IF($F301&gt;AB$197-1,SUM($V107,$W107:AB107),AB107)),0)</f>
        <v>0</v>
      </c>
      <c r="AC301" s="166">
        <f>IF($F301&lt;AD$197,(IF($F301&gt;AC$197-1,SUM($V107,$W107:AC107),AC107)),0)</f>
        <v>0</v>
      </c>
      <c r="AD301" s="166">
        <f>IF($F301&lt;AE$197,(IF($F301&gt;AD$197-1,SUM($V107,$W107:AD107),AD107)),0)</f>
        <v>0</v>
      </c>
      <c r="AE301" s="166">
        <f>IF($F301&lt;AF$197,(IF($F301&gt;AE$197-1,SUM($V107,$W107:AE107),AE107)),0)</f>
        <v>0</v>
      </c>
      <c r="AF301" s="166">
        <f>IF($F301&lt;AG$197,(IF($F301&gt;AF$197-1,SUM($V107,$W107:AF107),AF107)),0)</f>
        <v>0</v>
      </c>
      <c r="AG301" s="166">
        <f>IF($F301&lt;AH$197,(IF($F301&gt;AG$197-1,SUM($V107,$W107:AG107),AG107)),0)</f>
        <v>0</v>
      </c>
      <c r="AH301" s="166">
        <f>IF($F301&lt;AI$197,(IF($F301&gt;AH$197-1,SUM($V107,$W107:AH107),AH107)),0)</f>
        <v>0</v>
      </c>
      <c r="AI301" s="142">
        <f t="shared" si="279"/>
        <v>0</v>
      </c>
      <c r="AJ301" s="166">
        <f>IFERROR(IF(VALUE($F301)&lt;AK$197,(IF(VALUE($F301)&gt;AJ$197-1,SUM($V107,$AI107,$AJ107:AJ107),AJ107)),0),0)</f>
        <v>0</v>
      </c>
      <c r="AK301" s="166">
        <f>IFERROR(IF(VALUE($F301)&lt;AL$197,(IF(VALUE($F301)&gt;AK$197-1,SUM($V107,$AI107,$AJ107:AK107),AK107)),0),0)</f>
        <v>0</v>
      </c>
      <c r="AL301" s="166">
        <f>IFERROR(IF(VALUE($F301)&lt;AM$197,(IF(VALUE($F301)&gt;AL$197-1,SUM($V107,$AI107,$AJ107:AL107),AL107)),0),0)</f>
        <v>0</v>
      </c>
      <c r="AM301" s="166">
        <f>IFERROR(IF(VALUE($F301)&lt;AN$197,(IF(VALUE($F301)&gt;AM$197-1,SUM($V107,$AI107,$AJ107:AM107),AM107)),0),0)</f>
        <v>0</v>
      </c>
      <c r="AN301" s="166">
        <f>IFERROR(IF(VALUE($F301)&lt;AO$197,(IF(VALUE($F301)&gt;AN$197-1,SUM($V107,$AI107,$AJ107:AN107),AN107)),0),0)</f>
        <v>0</v>
      </c>
      <c r="AO301" s="166">
        <f>IFERROR(IF(VALUE($F301)&lt;AP$197,(IF(VALUE($F301)&gt;AO$197-1,SUM($V107,$AI107,$AJ107:AO107),AO107)),0),0)</f>
        <v>0</v>
      </c>
      <c r="AP301" s="166">
        <f>IFERROR(IF(VALUE($F301)&lt;AQ$197,(IF(VALUE($F301)&gt;AP$197-1,SUM($V107,$AI107,$AJ107:AP107),AP107)),0),0)</f>
        <v>0</v>
      </c>
      <c r="AQ301" s="166">
        <f>IFERROR(IF(VALUE($F301)&lt;AR$197,(IF(VALUE($F301)&gt;AQ$197-1,SUM($V107,$AI107,$AJ107:AQ107),AQ107)),0),0)</f>
        <v>0</v>
      </c>
      <c r="AR301" s="166">
        <f>IFERROR(IF(VALUE($F301)&lt;AS$197,(IF(VALUE($F301)&gt;AR$197-1,SUM($V107,$AI107,$AJ107:AR107),AR107)),0),0)</f>
        <v>0</v>
      </c>
      <c r="AS301" s="166">
        <f>IFERROR(IF(VALUE($F301)&lt;AT$197,(IF(VALUE($F301)&gt;AS$197-1,SUM($V107,$AI107,$AJ107:AS107),AS107)),0),0)</f>
        <v>0</v>
      </c>
      <c r="AT301" s="166">
        <f>IFERROR(IF(VALUE($F301)&lt;AU$197,(IF(VALUE($F301)&gt;AT$197-1,SUM($V107,$AI107,$AJ107:AT107),AT107)),0),0)</f>
        <v>0</v>
      </c>
      <c r="AU301" s="166">
        <f>IFERROR(IF(VALUE($F301)&lt;AV$197,(IF(VALUE($F301)&gt;AU$197-1,SUM($V107,$AI107,$AJ107:AU107),AU107)),0),0)</f>
        <v>0</v>
      </c>
      <c r="AV301" s="142">
        <f t="shared" si="280"/>
        <v>0</v>
      </c>
      <c r="AW301" s="166">
        <f>IFERROR(IF(VALUE($F301)&lt;AX$197,(IF(VALUE($F301)&gt;AW$197-1,SUM($V107,$AI107,$AV107,$AW107:AW107),AW107)),0),0)</f>
        <v>0</v>
      </c>
      <c r="AX301" s="166">
        <f>IFERROR(IF(VALUE($F301)&lt;AY$197,(IF(VALUE($F301)&gt;AX$197-1,SUM($V107,$AI107,$AV107,$AW107:AX107),AX107)),0),0)</f>
        <v>0</v>
      </c>
      <c r="AY301" s="166">
        <f>IFERROR(IF(VALUE($F301)&lt;AZ$197,(IF(VALUE($F301)&gt;AY$197-1,SUM($V107,$AI107,$AV107,$AW107:AY107),AY107)),0),0)</f>
        <v>0</v>
      </c>
      <c r="AZ301" s="166">
        <f>IFERROR(IF(VALUE($F301)&lt;BA$197,(IF(VALUE($F301)&gt;AZ$197-1,SUM($V107,$AI107,$AV107,$AW107:AZ107),AZ107)),0),0)</f>
        <v>0</v>
      </c>
      <c r="BA301" s="166">
        <f>IFERROR(IF(VALUE($F301)&lt;BB$197,(IF(VALUE($F301)&gt;BA$197-1,SUM($V107,$AI107,$AV107,$AW107:BA107),BA107)),0),0)</f>
        <v>0</v>
      </c>
      <c r="BB301" s="166">
        <f>IFERROR(IF(VALUE($F301)&lt;BC$197,(IF(VALUE($F301)&gt;BB$197-1,SUM($V107,$AI107,$AV107,$AW107:BB107),BB107)),0),0)</f>
        <v>0</v>
      </c>
      <c r="BC301" s="166">
        <f>IFERROR(IF(VALUE($F301)&lt;BD$197,(IF(VALUE($F301)&gt;BC$197-1,SUM($V107,$AI107,$AV107,$AW107:BC107),BC107)),0),0)</f>
        <v>0</v>
      </c>
      <c r="BD301" s="166">
        <f>IFERROR(IF(VALUE($F301)&lt;BE$197,(IF(VALUE($F301)&gt;BD$197-1,SUM($V107,$AI107,$AV107,$AW107:BD107),BD107)),0),0)</f>
        <v>0</v>
      </c>
      <c r="BE301" s="166">
        <f>IFERROR(IF(VALUE($F301)&lt;BF$197,(IF(VALUE($F301)&gt;BE$197-1,SUM($V107,$AI107,$AV107,$AW107:BE107),BE107)),0),0)</f>
        <v>0</v>
      </c>
      <c r="BF301" s="166">
        <f>IFERROR(IF(VALUE($F301)&lt;BG$197,(IF(VALUE($F301)&gt;BF$197-1,SUM($V107,$AI107,$AV107,$AW107:BF107),BF107)),0),0)</f>
        <v>0</v>
      </c>
      <c r="BG301" s="166">
        <f>IFERROR(IF(VALUE($F301)&lt;BH$197,(IF(VALUE($F301)&gt;BG$197-1,SUM($V107,$AI107,$AV107,$AW107:BG107),BG107)),0),0)</f>
        <v>0</v>
      </c>
      <c r="BH301" s="166">
        <f>IFERROR(IF(VALUE($F301)&lt;BI$197,(IF(VALUE($F301)&gt;BH$197-1,SUM($V107,$AI107,$AV107,$AW107:BH107),BH107)),0),0)</f>
        <v>0</v>
      </c>
      <c r="BI301" s="142">
        <f t="shared" si="281"/>
        <v>0</v>
      </c>
      <c r="BV301" s="142"/>
      <c r="CI301" s="142"/>
      <c r="CV301" s="142"/>
      <c r="DI301" s="142"/>
      <c r="DV301" s="142"/>
      <c r="EI301" s="142"/>
    </row>
    <row r="302" spans="1:139" ht="15.75" outlineLevel="1" x14ac:dyDescent="0.25">
      <c r="A302" s="2">
        <f t="shared" si="277"/>
        <v>49</v>
      </c>
      <c r="B302" s="1" t="str">
        <f t="shared" ref="B302:E321" si="282">B108</f>
        <v>FH - TBD43</v>
      </c>
      <c r="C302" s="1" t="str">
        <f t="shared" si="282"/>
        <v>SPP FH - 13343</v>
      </c>
      <c r="D302" s="2" t="str">
        <f t="shared" si="282"/>
        <v>FH - TBD43.1</v>
      </c>
      <c r="E302" s="141" t="str">
        <f t="shared" si="282"/>
        <v>SPP FH - 13343</v>
      </c>
      <c r="F302" s="84" t="s">
        <v>562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f>IF($F302&lt;R$197,(IF($F302&gt;Q$197-1,SUM($J108:Q108),Q108)),0)</f>
        <v>0</v>
      </c>
      <c r="R302" s="166">
        <f>IF($F302&lt;S$197,(IF($F302&gt;R$197-1,SUM($J108:R108),R108)),0)</f>
        <v>0</v>
      </c>
      <c r="S302" s="166">
        <f>IF($F302&lt;T$197,(IF($F302&gt;S$197-1,SUM($J108:S108),S108)),0)</f>
        <v>0</v>
      </c>
      <c r="T302" s="166">
        <f>IF($F302&lt;U$197,(IF($F302&gt;T$197-1,SUM($J108:T108),T108)),0)</f>
        <v>0</v>
      </c>
      <c r="U302" s="166">
        <f>IF($F302&lt;V$197,(IF($F302&gt;U$197-1,SUM($J108:U108),U108)),0)</f>
        <v>0</v>
      </c>
      <c r="V302" s="142">
        <f t="shared" si="145"/>
        <v>0</v>
      </c>
      <c r="W302" s="166">
        <f>IF($F302&lt;X$197,(IF($F302&gt;W$197-1,SUM($V108,$W108:W108),W108)),0)</f>
        <v>0</v>
      </c>
      <c r="X302" s="166">
        <f>IF($F302&lt;Y$197,(IF($F302&gt;X$197-1,SUM($V108,$W108:X108),X108)),0)</f>
        <v>0</v>
      </c>
      <c r="Y302" s="166">
        <f>IF($F302&lt;Z$197,(IF($F302&gt;Y$197-1,SUM($V108,$W108:Y108),Y108)),0)</f>
        <v>0</v>
      </c>
      <c r="Z302" s="166">
        <f>IF($F302&lt;AA$197,(IF($F302&gt;Z$197-1,SUM($V108,$W108:Z108),Z108)),0)</f>
        <v>0</v>
      </c>
      <c r="AA302" s="166">
        <f>IF($F302&lt;AB$197,(IF($F302&gt;AA$197-1,SUM($V108,$W108:AA108),AA108)),0)</f>
        <v>0</v>
      </c>
      <c r="AB302" s="166">
        <f>IF($F302&lt;AC$197,(IF($F302&gt;AB$197-1,SUM($V108,$W108:AB108),AB108)),0)</f>
        <v>0</v>
      </c>
      <c r="AC302" s="166">
        <f>IF($F302&lt;AD$197,(IF($F302&gt;AC$197-1,SUM($V108,$W108:AC108),AC108)),0)</f>
        <v>0</v>
      </c>
      <c r="AD302" s="166">
        <f>IF($F302&lt;AE$197,(IF($F302&gt;AD$197-1,SUM($V108,$W108:AD108),AD108)),0)</f>
        <v>0</v>
      </c>
      <c r="AE302" s="166">
        <f>IF($F302&lt;AF$197,(IF($F302&gt;AE$197-1,SUM($V108,$W108:AE108),AE108)),0)</f>
        <v>0</v>
      </c>
      <c r="AF302" s="166">
        <f>IF($F302&lt;AG$197,(IF($F302&gt;AF$197-1,SUM($V108,$W108:AF108),AF108)),0)</f>
        <v>0</v>
      </c>
      <c r="AG302" s="166">
        <f>IF($F302&lt;AH$197,(IF($F302&gt;AG$197-1,SUM($V108,$W108:AG108),AG108)),0)</f>
        <v>0</v>
      </c>
      <c r="AH302" s="166">
        <f>IF($F302&lt;AI$197,(IF($F302&gt;AH$197-1,SUM($V108,$W108:AH108),AH108)),0)</f>
        <v>0</v>
      </c>
      <c r="AI302" s="142">
        <f t="shared" si="279"/>
        <v>0</v>
      </c>
      <c r="AJ302" s="166">
        <f>IFERROR(IF(VALUE($F302)&lt;AK$197,(IF(VALUE($F302)&gt;AJ$197-1,SUM($V108,$AI108,$AJ108:AJ108),AJ108)),0),0)</f>
        <v>0</v>
      </c>
      <c r="AK302" s="166">
        <f>IFERROR(IF(VALUE($F302)&lt;AL$197,(IF(VALUE($F302)&gt;AK$197-1,SUM($V108,$AI108,$AJ108:AK108),AK108)),0),0)</f>
        <v>0</v>
      </c>
      <c r="AL302" s="166">
        <f>IFERROR(IF(VALUE($F302)&lt;AM$197,(IF(VALUE($F302)&gt;AL$197-1,SUM($V108,$AI108,$AJ108:AL108),AL108)),0),0)</f>
        <v>0</v>
      </c>
      <c r="AM302" s="166">
        <f>IFERROR(IF(VALUE($F302)&lt;AN$197,(IF(VALUE($F302)&gt;AM$197-1,SUM($V108,$AI108,$AJ108:AM108),AM108)),0),0)</f>
        <v>0</v>
      </c>
      <c r="AN302" s="166">
        <f>IFERROR(IF(VALUE($F302)&lt;AO$197,(IF(VALUE($F302)&gt;AN$197-1,SUM($V108,$AI108,$AJ108:AN108),AN108)),0),0)</f>
        <v>0</v>
      </c>
      <c r="AO302" s="166">
        <f>IFERROR(IF(VALUE($F302)&lt;AP$197,(IF(VALUE($F302)&gt;AO$197-1,SUM($V108,$AI108,$AJ108:AO108),AO108)),0),0)</f>
        <v>0</v>
      </c>
      <c r="AP302" s="166">
        <f>IFERROR(IF(VALUE($F302)&lt;AQ$197,(IF(VALUE($F302)&gt;AP$197-1,SUM($V108,$AI108,$AJ108:AP108),AP108)),0),0)</f>
        <v>0</v>
      </c>
      <c r="AQ302" s="166">
        <f>IFERROR(IF(VALUE($F302)&lt;AR$197,(IF(VALUE($F302)&gt;AQ$197-1,SUM($V108,$AI108,$AJ108:AQ108),AQ108)),0),0)</f>
        <v>0</v>
      </c>
      <c r="AR302" s="166">
        <f>IFERROR(IF(VALUE($F302)&lt;AS$197,(IF(VALUE($F302)&gt;AR$197-1,SUM($V108,$AI108,$AJ108:AR108),AR108)),0),0)</f>
        <v>0</v>
      </c>
      <c r="AS302" s="166">
        <f>IFERROR(IF(VALUE($F302)&lt;AT$197,(IF(VALUE($F302)&gt;AS$197-1,SUM($V108,$AI108,$AJ108:AS108),AS108)),0),0)</f>
        <v>0</v>
      </c>
      <c r="AT302" s="166">
        <f>IFERROR(IF(VALUE($F302)&lt;AU$197,(IF(VALUE($F302)&gt;AT$197-1,SUM($V108,$AI108,$AJ108:AT108),AT108)),0),0)</f>
        <v>0</v>
      </c>
      <c r="AU302" s="166">
        <f>IFERROR(IF(VALUE($F302)&lt;AV$197,(IF(VALUE($F302)&gt;AU$197-1,SUM($V108,$AI108,$AJ108:AU108),AU108)),0),0)</f>
        <v>0</v>
      </c>
      <c r="AV302" s="142">
        <f t="shared" si="280"/>
        <v>0</v>
      </c>
      <c r="AW302" s="166">
        <f>IFERROR(IF(VALUE($F302)&lt;AX$197,(IF(VALUE($F302)&gt;AW$197-1,SUM($V108,$AI108,$AV108,$AW108:AW108),AW108)),0),0)</f>
        <v>0</v>
      </c>
      <c r="AX302" s="166">
        <f>IFERROR(IF(VALUE($F302)&lt;AY$197,(IF(VALUE($F302)&gt;AX$197-1,SUM($V108,$AI108,$AV108,$AW108:AX108),AX108)),0),0)</f>
        <v>0</v>
      </c>
      <c r="AY302" s="166">
        <f>IFERROR(IF(VALUE($F302)&lt;AZ$197,(IF(VALUE($F302)&gt;AY$197-1,SUM($V108,$AI108,$AV108,$AW108:AY108),AY108)),0),0)</f>
        <v>0</v>
      </c>
      <c r="AZ302" s="166">
        <f>IFERROR(IF(VALUE($F302)&lt;BA$197,(IF(VALUE($F302)&gt;AZ$197-1,SUM($V108,$AI108,$AV108,$AW108:AZ108),AZ108)),0),0)</f>
        <v>0</v>
      </c>
      <c r="BA302" s="166">
        <f>IFERROR(IF(VALUE($F302)&lt;BB$197,(IF(VALUE($F302)&gt;BA$197-1,SUM($V108,$AI108,$AV108,$AW108:BA108),BA108)),0),0)</f>
        <v>0</v>
      </c>
      <c r="BB302" s="166">
        <f>IFERROR(IF(VALUE($F302)&lt;BC$197,(IF(VALUE($F302)&gt;BB$197-1,SUM($V108,$AI108,$AV108,$AW108:BB108),BB108)),0),0)</f>
        <v>0</v>
      </c>
      <c r="BC302" s="166">
        <f>IFERROR(IF(VALUE($F302)&lt;BD$197,(IF(VALUE($F302)&gt;BC$197-1,SUM($V108,$AI108,$AV108,$AW108:BC108),BC108)),0),0)</f>
        <v>0</v>
      </c>
      <c r="BD302" s="166">
        <f>IFERROR(IF(VALUE($F302)&lt;BE$197,(IF(VALUE($F302)&gt;BD$197-1,SUM($V108,$AI108,$AV108,$AW108:BD108),BD108)),0),0)</f>
        <v>0</v>
      </c>
      <c r="BE302" s="166">
        <f>IFERROR(IF(VALUE($F302)&lt;BF$197,(IF(VALUE($F302)&gt;BE$197-1,SUM($V108,$AI108,$AV108,$AW108:BE108),BE108)),0),0)</f>
        <v>0</v>
      </c>
      <c r="BF302" s="166">
        <f>IFERROR(IF(VALUE($F302)&lt;BG$197,(IF(VALUE($F302)&gt;BF$197-1,SUM($V108,$AI108,$AV108,$AW108:BF108),BF108)),0),0)</f>
        <v>0</v>
      </c>
      <c r="BG302" s="166">
        <f>IFERROR(IF(VALUE($F302)&lt;BH$197,(IF(VALUE($F302)&gt;BG$197-1,SUM($V108,$AI108,$AV108,$AW108:BG108),BG108)),0),0)</f>
        <v>0</v>
      </c>
      <c r="BH302" s="166">
        <f>IFERROR(IF(VALUE($F302)&lt;BI$197,(IF(VALUE($F302)&gt;BH$197-1,SUM($V108,$AI108,$AV108,$AW108:BH108),BH108)),0),0)</f>
        <v>0</v>
      </c>
      <c r="BI302" s="142">
        <f t="shared" si="281"/>
        <v>0</v>
      </c>
      <c r="BV302" s="142"/>
      <c r="CI302" s="142"/>
      <c r="CV302" s="142"/>
      <c r="DI302" s="142"/>
      <c r="DV302" s="142"/>
      <c r="EI302" s="142"/>
    </row>
    <row r="303" spans="1:139" ht="15.75" outlineLevel="1" x14ac:dyDescent="0.25">
      <c r="A303" s="2">
        <f t="shared" si="277"/>
        <v>50</v>
      </c>
      <c r="B303" s="1" t="str">
        <f t="shared" si="282"/>
        <v>FH - TBD44</v>
      </c>
      <c r="C303" s="1" t="str">
        <f t="shared" si="282"/>
        <v>SPP FH - 13364</v>
      </c>
      <c r="D303" s="2" t="str">
        <f t="shared" si="282"/>
        <v>FH - TBD44.1</v>
      </c>
      <c r="E303" s="141" t="str">
        <f t="shared" si="282"/>
        <v>SPP FH - 13364</v>
      </c>
      <c r="F303" s="84" t="s">
        <v>562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f>IF($F303&lt;R$197,(IF($F303&gt;Q$197-1,SUM($J109:Q109),Q109)),0)</f>
        <v>0</v>
      </c>
      <c r="R303" s="166">
        <f>IF($F303&lt;S$197,(IF($F303&gt;R$197-1,SUM($J109:R109),R109)),0)</f>
        <v>0</v>
      </c>
      <c r="S303" s="166">
        <f>IF($F303&lt;T$197,(IF($F303&gt;S$197-1,SUM($J109:S109),S109)),0)</f>
        <v>0</v>
      </c>
      <c r="T303" s="166">
        <f>IF($F303&lt;U$197,(IF($F303&gt;T$197-1,SUM($J109:T109),T109)),0)</f>
        <v>0</v>
      </c>
      <c r="U303" s="166">
        <f>IF($F303&lt;V$197,(IF($F303&gt;U$197-1,SUM($J109:U109),U109)),0)</f>
        <v>0</v>
      </c>
      <c r="V303" s="142">
        <f t="shared" si="145"/>
        <v>0</v>
      </c>
      <c r="W303" s="166">
        <f>IF($F303&lt;X$197,(IF($F303&gt;W$197-1,SUM($V109,$W109:W109),W109)),0)</f>
        <v>0</v>
      </c>
      <c r="X303" s="166">
        <f>IF($F303&lt;Y$197,(IF($F303&gt;X$197-1,SUM($V109,$W109:X109),X109)),0)</f>
        <v>0</v>
      </c>
      <c r="Y303" s="166">
        <f>IF($F303&lt;Z$197,(IF($F303&gt;Y$197-1,SUM($V109,$W109:Y109),Y109)),0)</f>
        <v>0</v>
      </c>
      <c r="Z303" s="166">
        <f>IF($F303&lt;AA$197,(IF($F303&gt;Z$197-1,SUM($V109,$W109:Z109),Z109)),0)</f>
        <v>0</v>
      </c>
      <c r="AA303" s="166">
        <f>IF($F303&lt;AB$197,(IF($F303&gt;AA$197-1,SUM($V109,$W109:AA109),AA109)),0)</f>
        <v>0</v>
      </c>
      <c r="AB303" s="166">
        <f>IF($F303&lt;AC$197,(IF($F303&gt;AB$197-1,SUM($V109,$W109:AB109),AB109)),0)</f>
        <v>0</v>
      </c>
      <c r="AC303" s="166">
        <f>IF($F303&lt;AD$197,(IF($F303&gt;AC$197-1,SUM($V109,$W109:AC109),AC109)),0)</f>
        <v>0</v>
      </c>
      <c r="AD303" s="166">
        <f>IF($F303&lt;AE$197,(IF($F303&gt;AD$197-1,SUM($V109,$W109:AD109),AD109)),0)</f>
        <v>0</v>
      </c>
      <c r="AE303" s="166">
        <f>IF($F303&lt;AF$197,(IF($F303&gt;AE$197-1,SUM($V109,$W109:AE109),AE109)),0)</f>
        <v>0</v>
      </c>
      <c r="AF303" s="166">
        <f>IF($F303&lt;AG$197,(IF($F303&gt;AF$197-1,SUM($V109,$W109:AF109),AF109)),0)</f>
        <v>0</v>
      </c>
      <c r="AG303" s="166">
        <f>IF($F303&lt;AH$197,(IF($F303&gt;AG$197-1,SUM($V109,$W109:AG109),AG109)),0)</f>
        <v>0</v>
      </c>
      <c r="AH303" s="166">
        <f>IF($F303&lt;AI$197,(IF($F303&gt;AH$197-1,SUM($V109,$W109:AH109),AH109)),0)</f>
        <v>0</v>
      </c>
      <c r="AI303" s="142">
        <f t="shared" si="279"/>
        <v>0</v>
      </c>
      <c r="AJ303" s="166">
        <f>IFERROR(IF(VALUE($F303)&lt;AK$197,(IF(VALUE($F303)&gt;AJ$197-1,SUM($V109,$AI109,$AJ109:AJ109),AJ109)),0),0)</f>
        <v>0</v>
      </c>
      <c r="AK303" s="166">
        <f>IFERROR(IF(VALUE($F303)&lt;AL$197,(IF(VALUE($F303)&gt;AK$197-1,SUM($V109,$AI109,$AJ109:AK109),AK109)),0),0)</f>
        <v>0</v>
      </c>
      <c r="AL303" s="166">
        <f>IFERROR(IF(VALUE($F303)&lt;AM$197,(IF(VALUE($F303)&gt;AL$197-1,SUM($V109,$AI109,$AJ109:AL109),AL109)),0),0)</f>
        <v>0</v>
      </c>
      <c r="AM303" s="166">
        <f>IFERROR(IF(VALUE($F303)&lt;AN$197,(IF(VALUE($F303)&gt;AM$197-1,SUM($V109,$AI109,$AJ109:AM109),AM109)),0),0)</f>
        <v>0</v>
      </c>
      <c r="AN303" s="166">
        <f>IFERROR(IF(VALUE($F303)&lt;AO$197,(IF(VALUE($F303)&gt;AN$197-1,SUM($V109,$AI109,$AJ109:AN109),AN109)),0),0)</f>
        <v>0</v>
      </c>
      <c r="AO303" s="166">
        <f>IFERROR(IF(VALUE($F303)&lt;AP$197,(IF(VALUE($F303)&gt;AO$197-1,SUM($V109,$AI109,$AJ109:AO109),AO109)),0),0)</f>
        <v>0</v>
      </c>
      <c r="AP303" s="166">
        <f>IFERROR(IF(VALUE($F303)&lt;AQ$197,(IF(VALUE($F303)&gt;AP$197-1,SUM($V109,$AI109,$AJ109:AP109),AP109)),0),0)</f>
        <v>0</v>
      </c>
      <c r="AQ303" s="166">
        <f>IFERROR(IF(VALUE($F303)&lt;AR$197,(IF(VALUE($F303)&gt;AQ$197-1,SUM($V109,$AI109,$AJ109:AQ109),AQ109)),0),0)</f>
        <v>0</v>
      </c>
      <c r="AR303" s="166">
        <f>IFERROR(IF(VALUE($F303)&lt;AS$197,(IF(VALUE($F303)&gt;AR$197-1,SUM($V109,$AI109,$AJ109:AR109),AR109)),0),0)</f>
        <v>0</v>
      </c>
      <c r="AS303" s="166">
        <f>IFERROR(IF(VALUE($F303)&lt;AT$197,(IF(VALUE($F303)&gt;AS$197-1,SUM($V109,$AI109,$AJ109:AS109),AS109)),0),0)</f>
        <v>0</v>
      </c>
      <c r="AT303" s="166">
        <f>IFERROR(IF(VALUE($F303)&lt;AU$197,(IF(VALUE($F303)&gt;AT$197-1,SUM($V109,$AI109,$AJ109:AT109),AT109)),0),0)</f>
        <v>0</v>
      </c>
      <c r="AU303" s="166">
        <f>IFERROR(IF(VALUE($F303)&lt;AV$197,(IF(VALUE($F303)&gt;AU$197-1,SUM($V109,$AI109,$AJ109:AU109),AU109)),0),0)</f>
        <v>0</v>
      </c>
      <c r="AV303" s="142">
        <f t="shared" si="280"/>
        <v>0</v>
      </c>
      <c r="AW303" s="166">
        <f>IFERROR(IF(VALUE($F303)&lt;AX$197,(IF(VALUE($F303)&gt;AW$197-1,SUM($V109,$AI109,$AV109,$AW109:AW109),AW109)),0),0)</f>
        <v>0</v>
      </c>
      <c r="AX303" s="166">
        <f>IFERROR(IF(VALUE($F303)&lt;AY$197,(IF(VALUE($F303)&gt;AX$197-1,SUM($V109,$AI109,$AV109,$AW109:AX109),AX109)),0),0)</f>
        <v>0</v>
      </c>
      <c r="AY303" s="166">
        <f>IFERROR(IF(VALUE($F303)&lt;AZ$197,(IF(VALUE($F303)&gt;AY$197-1,SUM($V109,$AI109,$AV109,$AW109:AY109),AY109)),0),0)</f>
        <v>0</v>
      </c>
      <c r="AZ303" s="166">
        <f>IFERROR(IF(VALUE($F303)&lt;BA$197,(IF(VALUE($F303)&gt;AZ$197-1,SUM($V109,$AI109,$AV109,$AW109:AZ109),AZ109)),0),0)</f>
        <v>0</v>
      </c>
      <c r="BA303" s="166">
        <f>IFERROR(IF(VALUE($F303)&lt;BB$197,(IF(VALUE($F303)&gt;BA$197-1,SUM($V109,$AI109,$AV109,$AW109:BA109),BA109)),0),0)</f>
        <v>0</v>
      </c>
      <c r="BB303" s="166">
        <f>IFERROR(IF(VALUE($F303)&lt;BC$197,(IF(VALUE($F303)&gt;BB$197-1,SUM($V109,$AI109,$AV109,$AW109:BB109),BB109)),0),0)</f>
        <v>0</v>
      </c>
      <c r="BC303" s="166">
        <f>IFERROR(IF(VALUE($F303)&lt;BD$197,(IF(VALUE($F303)&gt;BC$197-1,SUM($V109,$AI109,$AV109,$AW109:BC109),BC109)),0),0)</f>
        <v>0</v>
      </c>
      <c r="BD303" s="166">
        <f>IFERROR(IF(VALUE($F303)&lt;BE$197,(IF(VALUE($F303)&gt;BD$197-1,SUM($V109,$AI109,$AV109,$AW109:BD109),BD109)),0),0)</f>
        <v>0</v>
      </c>
      <c r="BE303" s="166">
        <f>IFERROR(IF(VALUE($F303)&lt;BF$197,(IF(VALUE($F303)&gt;BE$197-1,SUM($V109,$AI109,$AV109,$AW109:BE109),BE109)),0),0)</f>
        <v>0</v>
      </c>
      <c r="BF303" s="166">
        <f>IFERROR(IF(VALUE($F303)&lt;BG$197,(IF(VALUE($F303)&gt;BF$197-1,SUM($V109,$AI109,$AV109,$AW109:BF109),BF109)),0),0)</f>
        <v>0</v>
      </c>
      <c r="BG303" s="166">
        <f>IFERROR(IF(VALUE($F303)&lt;BH$197,(IF(VALUE($F303)&gt;BG$197-1,SUM($V109,$AI109,$AV109,$AW109:BG109),BG109)),0),0)</f>
        <v>0</v>
      </c>
      <c r="BH303" s="166">
        <f>IFERROR(IF(VALUE($F303)&lt;BI$197,(IF(VALUE($F303)&gt;BH$197-1,SUM($V109,$AI109,$AV109,$AW109:BH109),BH109)),0),0)</f>
        <v>0</v>
      </c>
      <c r="BI303" s="142">
        <f t="shared" si="281"/>
        <v>0</v>
      </c>
      <c r="BV303" s="142"/>
      <c r="CI303" s="142"/>
      <c r="CV303" s="142"/>
      <c r="DI303" s="142"/>
      <c r="DV303" s="142"/>
      <c r="EI303" s="142"/>
    </row>
    <row r="304" spans="1:139" ht="15.75" outlineLevel="1" x14ac:dyDescent="0.25">
      <c r="A304" s="2">
        <f t="shared" si="277"/>
        <v>51</v>
      </c>
      <c r="B304" s="1" t="str">
        <f t="shared" si="282"/>
        <v>FH - TBD45</v>
      </c>
      <c r="C304" s="1" t="str">
        <f t="shared" si="282"/>
        <v>SPP FH - 13414</v>
      </c>
      <c r="D304" s="2" t="str">
        <f t="shared" si="282"/>
        <v>FH - TBD45.1</v>
      </c>
      <c r="E304" s="141" t="str">
        <f t="shared" si="282"/>
        <v>SPP FH - 13414</v>
      </c>
      <c r="F304" s="84" t="s">
        <v>562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f>IF($F304&lt;R$197,(IF($F304&gt;Q$197-1,SUM($J110:Q110),Q110)),0)</f>
        <v>0</v>
      </c>
      <c r="R304" s="166">
        <f>IF($F304&lt;S$197,(IF($F304&gt;R$197-1,SUM($J110:R110),R110)),0)</f>
        <v>0</v>
      </c>
      <c r="S304" s="166">
        <f>IF($F304&lt;T$197,(IF($F304&gt;S$197-1,SUM($J110:S110),S110)),0)</f>
        <v>0</v>
      </c>
      <c r="T304" s="166">
        <f>IF($F304&lt;U$197,(IF($F304&gt;T$197-1,SUM($J110:T110),T110)),0)</f>
        <v>0</v>
      </c>
      <c r="U304" s="166">
        <f>IF($F304&lt;V$197,(IF($F304&gt;U$197-1,SUM($J110:U110),U110)),0)</f>
        <v>0</v>
      </c>
      <c r="V304" s="142">
        <f t="shared" si="145"/>
        <v>0</v>
      </c>
      <c r="W304" s="166">
        <f>IF($F304&lt;X$197,(IF($F304&gt;W$197-1,SUM($V110,$W110:W110),W110)),0)</f>
        <v>0</v>
      </c>
      <c r="X304" s="166">
        <f>IF($F304&lt;Y$197,(IF($F304&gt;X$197-1,SUM($V110,$W110:X110),X110)),0)</f>
        <v>0</v>
      </c>
      <c r="Y304" s="166">
        <f>IF($F304&lt;Z$197,(IF($F304&gt;Y$197-1,SUM($V110,$W110:Y110),Y110)),0)</f>
        <v>0</v>
      </c>
      <c r="Z304" s="166">
        <f>IF($F304&lt;AA$197,(IF($F304&gt;Z$197-1,SUM($V110,$W110:Z110),Z110)),0)</f>
        <v>0</v>
      </c>
      <c r="AA304" s="166">
        <f>IF($F304&lt;AB$197,(IF($F304&gt;AA$197-1,SUM($V110,$W110:AA110),AA110)),0)</f>
        <v>0</v>
      </c>
      <c r="AB304" s="166">
        <f>IF($F304&lt;AC$197,(IF($F304&gt;AB$197-1,SUM($V110,$W110:AB110),AB110)),0)</f>
        <v>0</v>
      </c>
      <c r="AC304" s="166">
        <f>IF($F304&lt;AD$197,(IF($F304&gt;AC$197-1,SUM($V110,$W110:AC110),AC110)),0)</f>
        <v>0</v>
      </c>
      <c r="AD304" s="166">
        <f>IF($F304&lt;AE$197,(IF($F304&gt;AD$197-1,SUM($V110,$W110:AD110),AD110)),0)</f>
        <v>0</v>
      </c>
      <c r="AE304" s="166">
        <f>IF($F304&lt;AF$197,(IF($F304&gt;AE$197-1,SUM($V110,$W110:AE110),AE110)),0)</f>
        <v>0</v>
      </c>
      <c r="AF304" s="166">
        <f>IF($F304&lt;AG$197,(IF($F304&gt;AF$197-1,SUM($V110,$W110:AF110),AF110)),0)</f>
        <v>0</v>
      </c>
      <c r="AG304" s="166">
        <f>IF($F304&lt;AH$197,(IF($F304&gt;AG$197-1,SUM($V110,$W110:AG110),AG110)),0)</f>
        <v>0</v>
      </c>
      <c r="AH304" s="166">
        <f>IF($F304&lt;AI$197,(IF($F304&gt;AH$197-1,SUM($V110,$W110:AH110),AH110)),0)</f>
        <v>0</v>
      </c>
      <c r="AI304" s="142">
        <f t="shared" si="279"/>
        <v>0</v>
      </c>
      <c r="AJ304" s="166">
        <f>IFERROR(IF(VALUE($F304)&lt;AK$197,(IF(VALUE($F304)&gt;AJ$197-1,SUM($V110,$AI110,$AJ110:AJ110),AJ110)),0),0)</f>
        <v>0</v>
      </c>
      <c r="AK304" s="166">
        <f>IFERROR(IF(VALUE($F304)&lt;AL$197,(IF(VALUE($F304)&gt;AK$197-1,SUM($V110,$AI110,$AJ110:AK110),AK110)),0),0)</f>
        <v>0</v>
      </c>
      <c r="AL304" s="166">
        <f>IFERROR(IF(VALUE($F304)&lt;AM$197,(IF(VALUE($F304)&gt;AL$197-1,SUM($V110,$AI110,$AJ110:AL110),AL110)),0),0)</f>
        <v>0</v>
      </c>
      <c r="AM304" s="166">
        <f>IFERROR(IF(VALUE($F304)&lt;AN$197,(IF(VALUE($F304)&gt;AM$197-1,SUM($V110,$AI110,$AJ110:AM110),AM110)),0),0)</f>
        <v>0</v>
      </c>
      <c r="AN304" s="166">
        <f>IFERROR(IF(VALUE($F304)&lt;AO$197,(IF(VALUE($F304)&gt;AN$197-1,SUM($V110,$AI110,$AJ110:AN110),AN110)),0),0)</f>
        <v>0</v>
      </c>
      <c r="AO304" s="166">
        <f>IFERROR(IF(VALUE($F304)&lt;AP$197,(IF(VALUE($F304)&gt;AO$197-1,SUM($V110,$AI110,$AJ110:AO110),AO110)),0),0)</f>
        <v>0</v>
      </c>
      <c r="AP304" s="166">
        <f>IFERROR(IF(VALUE($F304)&lt;AQ$197,(IF(VALUE($F304)&gt;AP$197-1,SUM($V110,$AI110,$AJ110:AP110),AP110)),0),0)</f>
        <v>0</v>
      </c>
      <c r="AQ304" s="166">
        <f>IFERROR(IF(VALUE($F304)&lt;AR$197,(IF(VALUE($F304)&gt;AQ$197-1,SUM($V110,$AI110,$AJ110:AQ110),AQ110)),0),0)</f>
        <v>0</v>
      </c>
      <c r="AR304" s="166">
        <f>IFERROR(IF(VALUE($F304)&lt;AS$197,(IF(VALUE($F304)&gt;AR$197-1,SUM($V110,$AI110,$AJ110:AR110),AR110)),0),0)</f>
        <v>0</v>
      </c>
      <c r="AS304" s="166">
        <f>IFERROR(IF(VALUE($F304)&lt;AT$197,(IF(VALUE($F304)&gt;AS$197-1,SUM($V110,$AI110,$AJ110:AS110),AS110)),0),0)</f>
        <v>0</v>
      </c>
      <c r="AT304" s="166">
        <f>IFERROR(IF(VALUE($F304)&lt;AU$197,(IF(VALUE($F304)&gt;AT$197-1,SUM($V110,$AI110,$AJ110:AT110),AT110)),0),0)</f>
        <v>0</v>
      </c>
      <c r="AU304" s="166">
        <f>IFERROR(IF(VALUE($F304)&lt;AV$197,(IF(VALUE($F304)&gt;AU$197-1,SUM($V110,$AI110,$AJ110:AU110),AU110)),0),0)</f>
        <v>0</v>
      </c>
      <c r="AV304" s="142">
        <f t="shared" si="280"/>
        <v>0</v>
      </c>
      <c r="AW304" s="166">
        <f>IFERROR(IF(VALUE($F304)&lt;AX$197,(IF(VALUE($F304)&gt;AW$197-1,SUM($V110,$AI110,$AV110,$AW110:AW110),AW110)),0),0)</f>
        <v>0</v>
      </c>
      <c r="AX304" s="166">
        <f>IFERROR(IF(VALUE($F304)&lt;AY$197,(IF(VALUE($F304)&gt;AX$197-1,SUM($V110,$AI110,$AV110,$AW110:AX110),AX110)),0),0)</f>
        <v>0</v>
      </c>
      <c r="AY304" s="166">
        <f>IFERROR(IF(VALUE($F304)&lt;AZ$197,(IF(VALUE($F304)&gt;AY$197-1,SUM($V110,$AI110,$AV110,$AW110:AY110),AY110)),0),0)</f>
        <v>0</v>
      </c>
      <c r="AZ304" s="166">
        <f>IFERROR(IF(VALUE($F304)&lt;BA$197,(IF(VALUE($F304)&gt;AZ$197-1,SUM($V110,$AI110,$AV110,$AW110:AZ110),AZ110)),0),0)</f>
        <v>0</v>
      </c>
      <c r="BA304" s="166">
        <f>IFERROR(IF(VALUE($F304)&lt;BB$197,(IF(VALUE($F304)&gt;BA$197-1,SUM($V110,$AI110,$AV110,$AW110:BA110),BA110)),0),0)</f>
        <v>0</v>
      </c>
      <c r="BB304" s="166">
        <f>IFERROR(IF(VALUE($F304)&lt;BC$197,(IF(VALUE($F304)&gt;BB$197-1,SUM($V110,$AI110,$AV110,$AW110:BB110),BB110)),0),0)</f>
        <v>0</v>
      </c>
      <c r="BC304" s="166">
        <f>IFERROR(IF(VALUE($F304)&lt;BD$197,(IF(VALUE($F304)&gt;BC$197-1,SUM($V110,$AI110,$AV110,$AW110:BC110),BC110)),0),0)</f>
        <v>0</v>
      </c>
      <c r="BD304" s="166">
        <f>IFERROR(IF(VALUE($F304)&lt;BE$197,(IF(VALUE($F304)&gt;BD$197-1,SUM($V110,$AI110,$AV110,$AW110:BD110),BD110)),0),0)</f>
        <v>0</v>
      </c>
      <c r="BE304" s="166">
        <f>IFERROR(IF(VALUE($F304)&lt;BF$197,(IF(VALUE($F304)&gt;BE$197-1,SUM($V110,$AI110,$AV110,$AW110:BE110),BE110)),0),0)</f>
        <v>0</v>
      </c>
      <c r="BF304" s="166">
        <f>IFERROR(IF(VALUE($F304)&lt;BG$197,(IF(VALUE($F304)&gt;BF$197-1,SUM($V110,$AI110,$AV110,$AW110:BF110),BF110)),0),0)</f>
        <v>0</v>
      </c>
      <c r="BG304" s="166">
        <f>IFERROR(IF(VALUE($F304)&lt;BH$197,(IF(VALUE($F304)&gt;BG$197-1,SUM($V110,$AI110,$AV110,$AW110:BG110),BG110)),0),0)</f>
        <v>0</v>
      </c>
      <c r="BH304" s="166">
        <f>IFERROR(IF(VALUE($F304)&lt;BI$197,(IF(VALUE($F304)&gt;BH$197-1,SUM($V110,$AI110,$AV110,$AW110:BH110),BH110)),0),0)</f>
        <v>0</v>
      </c>
      <c r="BI304" s="142">
        <f t="shared" si="281"/>
        <v>0</v>
      </c>
      <c r="BV304" s="142"/>
      <c r="CI304" s="142"/>
      <c r="CV304" s="142"/>
      <c r="DI304" s="142"/>
      <c r="DV304" s="142"/>
      <c r="EI304" s="142"/>
    </row>
    <row r="305" spans="1:139" ht="15.75" outlineLevel="1" x14ac:dyDescent="0.25">
      <c r="A305" s="2">
        <f t="shared" si="277"/>
        <v>52</v>
      </c>
      <c r="B305" s="1" t="str">
        <f t="shared" si="282"/>
        <v>FH - TBD46</v>
      </c>
      <c r="C305" s="1" t="str">
        <f t="shared" si="282"/>
        <v>SPP FH - 13417</v>
      </c>
      <c r="D305" s="2" t="str">
        <f t="shared" si="282"/>
        <v>FH - TBD46.1</v>
      </c>
      <c r="E305" s="141" t="str">
        <f t="shared" si="282"/>
        <v>SPP FH - 13417</v>
      </c>
      <c r="F305" s="84" t="s">
        <v>562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f>IF($F305&lt;R$197,(IF($F305&gt;Q$197-1,SUM($J111:Q111),Q111)),0)</f>
        <v>0</v>
      </c>
      <c r="R305" s="166">
        <f>IF($F305&lt;S$197,(IF($F305&gt;R$197-1,SUM($J111:R111),R111)),0)</f>
        <v>0</v>
      </c>
      <c r="S305" s="166">
        <f>IF($F305&lt;T$197,(IF($F305&gt;S$197-1,SUM($J111:S111),S111)),0)</f>
        <v>0</v>
      </c>
      <c r="T305" s="166">
        <f>IF($F305&lt;U$197,(IF($F305&gt;T$197-1,SUM($J111:T111),T111)),0)</f>
        <v>0</v>
      </c>
      <c r="U305" s="166">
        <f>IF($F305&lt;V$197,(IF($F305&gt;U$197-1,SUM($J111:U111),U111)),0)</f>
        <v>0</v>
      </c>
      <c r="V305" s="142">
        <f t="shared" si="145"/>
        <v>0</v>
      </c>
      <c r="W305" s="166">
        <f>IF($F305&lt;X$197,(IF($F305&gt;W$197-1,SUM($V111,$W111:W111),W111)),0)</f>
        <v>0</v>
      </c>
      <c r="X305" s="166">
        <f>IF($F305&lt;Y$197,(IF($F305&gt;X$197-1,SUM($V111,$W111:X111),X111)),0)</f>
        <v>0</v>
      </c>
      <c r="Y305" s="166">
        <f>IF($F305&lt;Z$197,(IF($F305&gt;Y$197-1,SUM($V111,$W111:Y111),Y111)),0)</f>
        <v>0</v>
      </c>
      <c r="Z305" s="166">
        <f>IF($F305&lt;AA$197,(IF($F305&gt;Z$197-1,SUM($V111,$W111:Z111),Z111)),0)</f>
        <v>0</v>
      </c>
      <c r="AA305" s="166">
        <f>IF($F305&lt;AB$197,(IF($F305&gt;AA$197-1,SUM($V111,$W111:AA111),AA111)),0)</f>
        <v>0</v>
      </c>
      <c r="AB305" s="166">
        <f>IF($F305&lt;AC$197,(IF($F305&gt;AB$197-1,SUM($V111,$W111:AB111),AB111)),0)</f>
        <v>0</v>
      </c>
      <c r="AC305" s="166">
        <f>IF($F305&lt;AD$197,(IF($F305&gt;AC$197-1,SUM($V111,$W111:AC111),AC111)),0)</f>
        <v>0</v>
      </c>
      <c r="AD305" s="166">
        <f>IF($F305&lt;AE$197,(IF($F305&gt;AD$197-1,SUM($V111,$W111:AD111),AD111)),0)</f>
        <v>0</v>
      </c>
      <c r="AE305" s="166">
        <f>IF($F305&lt;AF$197,(IF($F305&gt;AE$197-1,SUM($V111,$W111:AE111),AE111)),0)</f>
        <v>0</v>
      </c>
      <c r="AF305" s="166">
        <f>IF($F305&lt;AG$197,(IF($F305&gt;AF$197-1,SUM($V111,$W111:AF111),AF111)),0)</f>
        <v>0</v>
      </c>
      <c r="AG305" s="166">
        <f>IF($F305&lt;AH$197,(IF($F305&gt;AG$197-1,SUM($V111,$W111:AG111),AG111)),0)</f>
        <v>0</v>
      </c>
      <c r="AH305" s="166">
        <f>IF($F305&lt;AI$197,(IF($F305&gt;AH$197-1,SUM($V111,$W111:AH111),AH111)),0)</f>
        <v>0</v>
      </c>
      <c r="AI305" s="142">
        <f t="shared" si="279"/>
        <v>0</v>
      </c>
      <c r="AJ305" s="166">
        <f>IFERROR(IF(VALUE($F305)&lt;AK$197,(IF(VALUE($F305)&gt;AJ$197-1,SUM($V111,$AI111,$AJ111:AJ111),AJ111)),0),0)</f>
        <v>0</v>
      </c>
      <c r="AK305" s="166">
        <f>IFERROR(IF(VALUE($F305)&lt;AL$197,(IF(VALUE($F305)&gt;AK$197-1,SUM($V111,$AI111,$AJ111:AK111),AK111)),0),0)</f>
        <v>0</v>
      </c>
      <c r="AL305" s="166">
        <f>IFERROR(IF(VALUE($F305)&lt;AM$197,(IF(VALUE($F305)&gt;AL$197-1,SUM($V111,$AI111,$AJ111:AL111),AL111)),0),0)</f>
        <v>0</v>
      </c>
      <c r="AM305" s="166">
        <f>IFERROR(IF(VALUE($F305)&lt;AN$197,(IF(VALUE($F305)&gt;AM$197-1,SUM($V111,$AI111,$AJ111:AM111),AM111)),0),0)</f>
        <v>0</v>
      </c>
      <c r="AN305" s="166">
        <f>IFERROR(IF(VALUE($F305)&lt;AO$197,(IF(VALUE($F305)&gt;AN$197-1,SUM($V111,$AI111,$AJ111:AN111),AN111)),0),0)</f>
        <v>0</v>
      </c>
      <c r="AO305" s="166">
        <f>IFERROR(IF(VALUE($F305)&lt;AP$197,(IF(VALUE($F305)&gt;AO$197-1,SUM($V111,$AI111,$AJ111:AO111),AO111)),0),0)</f>
        <v>0</v>
      </c>
      <c r="AP305" s="166">
        <f>IFERROR(IF(VALUE($F305)&lt;AQ$197,(IF(VALUE($F305)&gt;AP$197-1,SUM($V111,$AI111,$AJ111:AP111),AP111)),0),0)</f>
        <v>0</v>
      </c>
      <c r="AQ305" s="166">
        <f>IFERROR(IF(VALUE($F305)&lt;AR$197,(IF(VALUE($F305)&gt;AQ$197-1,SUM($V111,$AI111,$AJ111:AQ111),AQ111)),0),0)</f>
        <v>0</v>
      </c>
      <c r="AR305" s="166">
        <f>IFERROR(IF(VALUE($F305)&lt;AS$197,(IF(VALUE($F305)&gt;AR$197-1,SUM($V111,$AI111,$AJ111:AR111),AR111)),0),0)</f>
        <v>0</v>
      </c>
      <c r="AS305" s="166">
        <f>IFERROR(IF(VALUE($F305)&lt;AT$197,(IF(VALUE($F305)&gt;AS$197-1,SUM($V111,$AI111,$AJ111:AS111),AS111)),0),0)</f>
        <v>0</v>
      </c>
      <c r="AT305" s="166">
        <f>IFERROR(IF(VALUE($F305)&lt;AU$197,(IF(VALUE($F305)&gt;AT$197-1,SUM($V111,$AI111,$AJ111:AT111),AT111)),0),0)</f>
        <v>0</v>
      </c>
      <c r="AU305" s="166">
        <f>IFERROR(IF(VALUE($F305)&lt;AV$197,(IF(VALUE($F305)&gt;AU$197-1,SUM($V111,$AI111,$AJ111:AU111),AU111)),0),0)</f>
        <v>0</v>
      </c>
      <c r="AV305" s="142">
        <f t="shared" si="280"/>
        <v>0</v>
      </c>
      <c r="AW305" s="166">
        <f>IFERROR(IF(VALUE($F305)&lt;AX$197,(IF(VALUE($F305)&gt;AW$197-1,SUM($V111,$AI111,$AV111,$AW111:AW111),AW111)),0),0)</f>
        <v>0</v>
      </c>
      <c r="AX305" s="166">
        <f>IFERROR(IF(VALUE($F305)&lt;AY$197,(IF(VALUE($F305)&gt;AX$197-1,SUM($V111,$AI111,$AV111,$AW111:AX111),AX111)),0),0)</f>
        <v>0</v>
      </c>
      <c r="AY305" s="166">
        <f>IFERROR(IF(VALUE($F305)&lt;AZ$197,(IF(VALUE($F305)&gt;AY$197-1,SUM($V111,$AI111,$AV111,$AW111:AY111),AY111)),0),0)</f>
        <v>0</v>
      </c>
      <c r="AZ305" s="166">
        <f>IFERROR(IF(VALUE($F305)&lt;BA$197,(IF(VALUE($F305)&gt;AZ$197-1,SUM($V111,$AI111,$AV111,$AW111:AZ111),AZ111)),0),0)</f>
        <v>0</v>
      </c>
      <c r="BA305" s="166">
        <f>IFERROR(IF(VALUE($F305)&lt;BB$197,(IF(VALUE($F305)&gt;BA$197-1,SUM($V111,$AI111,$AV111,$AW111:BA111),BA111)),0),0)</f>
        <v>0</v>
      </c>
      <c r="BB305" s="166">
        <f>IFERROR(IF(VALUE($F305)&lt;BC$197,(IF(VALUE($F305)&gt;BB$197-1,SUM($V111,$AI111,$AV111,$AW111:BB111),BB111)),0),0)</f>
        <v>0</v>
      </c>
      <c r="BC305" s="166">
        <f>IFERROR(IF(VALUE($F305)&lt;BD$197,(IF(VALUE($F305)&gt;BC$197-1,SUM($V111,$AI111,$AV111,$AW111:BC111),BC111)),0),0)</f>
        <v>0</v>
      </c>
      <c r="BD305" s="166">
        <f>IFERROR(IF(VALUE($F305)&lt;BE$197,(IF(VALUE($F305)&gt;BD$197-1,SUM($V111,$AI111,$AV111,$AW111:BD111),BD111)),0),0)</f>
        <v>0</v>
      </c>
      <c r="BE305" s="166">
        <f>IFERROR(IF(VALUE($F305)&lt;BF$197,(IF(VALUE($F305)&gt;BE$197-1,SUM($V111,$AI111,$AV111,$AW111:BE111),BE111)),0),0)</f>
        <v>0</v>
      </c>
      <c r="BF305" s="166">
        <f>IFERROR(IF(VALUE($F305)&lt;BG$197,(IF(VALUE($F305)&gt;BF$197-1,SUM($V111,$AI111,$AV111,$AW111:BF111),BF111)),0),0)</f>
        <v>0</v>
      </c>
      <c r="BG305" s="166">
        <f>IFERROR(IF(VALUE($F305)&lt;BH$197,(IF(VALUE($F305)&gt;BG$197-1,SUM($V111,$AI111,$AV111,$AW111:BG111),BG111)),0),0)</f>
        <v>0</v>
      </c>
      <c r="BH305" s="166">
        <f>IFERROR(IF(VALUE($F305)&lt;BI$197,(IF(VALUE($F305)&gt;BH$197-1,SUM($V111,$AI111,$AV111,$AW111:BH111),BH111)),0),0)</f>
        <v>0</v>
      </c>
      <c r="BI305" s="142">
        <f t="shared" si="281"/>
        <v>0</v>
      </c>
      <c r="BV305" s="142"/>
      <c r="CI305" s="142"/>
      <c r="CV305" s="142"/>
      <c r="DI305" s="142"/>
      <c r="DV305" s="142"/>
      <c r="EI305" s="142"/>
    </row>
    <row r="306" spans="1:139" ht="15.75" outlineLevel="1" x14ac:dyDescent="0.25">
      <c r="A306" s="2">
        <f t="shared" si="277"/>
        <v>53</v>
      </c>
      <c r="B306" s="1" t="str">
        <f t="shared" si="282"/>
        <v>FH - TBD47</v>
      </c>
      <c r="C306" s="1" t="str">
        <f t="shared" si="282"/>
        <v>SPP FH - 13438</v>
      </c>
      <c r="D306" s="2" t="str">
        <f t="shared" si="282"/>
        <v>FH - TBD47.1</v>
      </c>
      <c r="E306" s="141" t="str">
        <f t="shared" si="282"/>
        <v>SPP FH - 13438</v>
      </c>
      <c r="F306" s="84" t="s">
        <v>562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f>IF($F306&lt;R$197,(IF($F306&gt;Q$197-1,SUM($J112:Q112),Q112)),0)</f>
        <v>0</v>
      </c>
      <c r="R306" s="166">
        <f>IF($F306&lt;S$197,(IF($F306&gt;R$197-1,SUM($J112:R112),R112)),0)</f>
        <v>0</v>
      </c>
      <c r="S306" s="166">
        <f>IF($F306&lt;T$197,(IF($F306&gt;S$197-1,SUM($J112:S112),S112)),0)</f>
        <v>0</v>
      </c>
      <c r="T306" s="166">
        <f>IF($F306&lt;U$197,(IF($F306&gt;T$197-1,SUM($J112:T112),T112)),0)</f>
        <v>0</v>
      </c>
      <c r="U306" s="166">
        <f>IF($F306&lt;V$197,(IF($F306&gt;U$197-1,SUM($J112:U112),U112)),0)</f>
        <v>0</v>
      </c>
      <c r="V306" s="142">
        <f t="shared" si="145"/>
        <v>0</v>
      </c>
      <c r="W306" s="166">
        <f>IF($F306&lt;X$197,(IF($F306&gt;W$197-1,SUM($V112,$W112:W112),W112)),0)</f>
        <v>0</v>
      </c>
      <c r="X306" s="166">
        <f>IF($F306&lt;Y$197,(IF($F306&gt;X$197-1,SUM($V112,$W112:X112),X112)),0)</f>
        <v>0</v>
      </c>
      <c r="Y306" s="166">
        <f>IF($F306&lt;Z$197,(IF($F306&gt;Y$197-1,SUM($V112,$W112:Y112),Y112)),0)</f>
        <v>0</v>
      </c>
      <c r="Z306" s="166">
        <f>IF($F306&lt;AA$197,(IF($F306&gt;Z$197-1,SUM($V112,$W112:Z112),Z112)),0)</f>
        <v>0</v>
      </c>
      <c r="AA306" s="166">
        <f>IF($F306&lt;AB$197,(IF($F306&gt;AA$197-1,SUM($V112,$W112:AA112),AA112)),0)</f>
        <v>0</v>
      </c>
      <c r="AB306" s="166">
        <f>IF($F306&lt;AC$197,(IF($F306&gt;AB$197-1,SUM($V112,$W112:AB112),AB112)),0)</f>
        <v>0</v>
      </c>
      <c r="AC306" s="166">
        <f>IF($F306&lt;AD$197,(IF($F306&gt;AC$197-1,SUM($V112,$W112:AC112),AC112)),0)</f>
        <v>0</v>
      </c>
      <c r="AD306" s="166">
        <f>IF($F306&lt;AE$197,(IF($F306&gt;AD$197-1,SUM($V112,$W112:AD112),AD112)),0)</f>
        <v>0</v>
      </c>
      <c r="AE306" s="166">
        <f>IF($F306&lt;AF$197,(IF($F306&gt;AE$197-1,SUM($V112,$W112:AE112),AE112)),0)</f>
        <v>0</v>
      </c>
      <c r="AF306" s="166">
        <f>IF($F306&lt;AG$197,(IF($F306&gt;AF$197-1,SUM($V112,$W112:AF112),AF112)),0)</f>
        <v>0</v>
      </c>
      <c r="AG306" s="166">
        <f>IF($F306&lt;AH$197,(IF($F306&gt;AG$197-1,SUM($V112,$W112:AG112),AG112)),0)</f>
        <v>0</v>
      </c>
      <c r="AH306" s="166">
        <f>IF($F306&lt;AI$197,(IF($F306&gt;AH$197-1,SUM($V112,$W112:AH112),AH112)),0)</f>
        <v>0</v>
      </c>
      <c r="AI306" s="142">
        <f t="shared" si="279"/>
        <v>0</v>
      </c>
      <c r="AJ306" s="166">
        <f>IFERROR(IF(VALUE($F306)&lt;AK$197,(IF(VALUE($F306)&gt;AJ$197-1,SUM($V112,$AI112,$AJ112:AJ112),AJ112)),0),0)</f>
        <v>0</v>
      </c>
      <c r="AK306" s="166">
        <f>IFERROR(IF(VALUE($F306)&lt;AL$197,(IF(VALUE($F306)&gt;AK$197-1,SUM($V112,$AI112,$AJ112:AK112),AK112)),0),0)</f>
        <v>0</v>
      </c>
      <c r="AL306" s="166">
        <f>IFERROR(IF(VALUE($F306)&lt;AM$197,(IF(VALUE($F306)&gt;AL$197-1,SUM($V112,$AI112,$AJ112:AL112),AL112)),0),0)</f>
        <v>0</v>
      </c>
      <c r="AM306" s="166">
        <f>IFERROR(IF(VALUE($F306)&lt;AN$197,(IF(VALUE($F306)&gt;AM$197-1,SUM($V112,$AI112,$AJ112:AM112),AM112)),0),0)</f>
        <v>0</v>
      </c>
      <c r="AN306" s="166">
        <f>IFERROR(IF(VALUE($F306)&lt;AO$197,(IF(VALUE($F306)&gt;AN$197-1,SUM($V112,$AI112,$AJ112:AN112),AN112)),0),0)</f>
        <v>0</v>
      </c>
      <c r="AO306" s="166">
        <f>IFERROR(IF(VALUE($F306)&lt;AP$197,(IF(VALUE($F306)&gt;AO$197-1,SUM($V112,$AI112,$AJ112:AO112),AO112)),0),0)</f>
        <v>0</v>
      </c>
      <c r="AP306" s="166">
        <f>IFERROR(IF(VALUE($F306)&lt;AQ$197,(IF(VALUE($F306)&gt;AP$197-1,SUM($V112,$AI112,$AJ112:AP112),AP112)),0),0)</f>
        <v>0</v>
      </c>
      <c r="AQ306" s="166">
        <f>IFERROR(IF(VALUE($F306)&lt;AR$197,(IF(VALUE($F306)&gt;AQ$197-1,SUM($V112,$AI112,$AJ112:AQ112),AQ112)),0),0)</f>
        <v>0</v>
      </c>
      <c r="AR306" s="166">
        <f>IFERROR(IF(VALUE($F306)&lt;AS$197,(IF(VALUE($F306)&gt;AR$197-1,SUM($V112,$AI112,$AJ112:AR112),AR112)),0),0)</f>
        <v>0</v>
      </c>
      <c r="AS306" s="166">
        <f>IFERROR(IF(VALUE($F306)&lt;AT$197,(IF(VALUE($F306)&gt;AS$197-1,SUM($V112,$AI112,$AJ112:AS112),AS112)),0),0)</f>
        <v>0</v>
      </c>
      <c r="AT306" s="166">
        <f>IFERROR(IF(VALUE($F306)&lt;AU$197,(IF(VALUE($F306)&gt;AT$197-1,SUM($V112,$AI112,$AJ112:AT112),AT112)),0),0)</f>
        <v>0</v>
      </c>
      <c r="AU306" s="166">
        <f>IFERROR(IF(VALUE($F306)&lt;AV$197,(IF(VALUE($F306)&gt;AU$197-1,SUM($V112,$AI112,$AJ112:AU112),AU112)),0),0)</f>
        <v>0</v>
      </c>
      <c r="AV306" s="142">
        <f t="shared" si="280"/>
        <v>0</v>
      </c>
      <c r="AW306" s="166">
        <f>IFERROR(IF(VALUE($F306)&lt;AX$197,(IF(VALUE($F306)&gt;AW$197-1,SUM($V112,$AI112,$AV112,$AW112:AW112),AW112)),0),0)</f>
        <v>0</v>
      </c>
      <c r="AX306" s="166">
        <f>IFERROR(IF(VALUE($F306)&lt;AY$197,(IF(VALUE($F306)&gt;AX$197-1,SUM($V112,$AI112,$AV112,$AW112:AX112),AX112)),0),0)</f>
        <v>0</v>
      </c>
      <c r="AY306" s="166">
        <f>IFERROR(IF(VALUE($F306)&lt;AZ$197,(IF(VALUE($F306)&gt;AY$197-1,SUM($V112,$AI112,$AV112,$AW112:AY112),AY112)),0),0)</f>
        <v>0</v>
      </c>
      <c r="AZ306" s="166">
        <f>IFERROR(IF(VALUE($F306)&lt;BA$197,(IF(VALUE($F306)&gt;AZ$197-1,SUM($V112,$AI112,$AV112,$AW112:AZ112),AZ112)),0),0)</f>
        <v>0</v>
      </c>
      <c r="BA306" s="166">
        <f>IFERROR(IF(VALUE($F306)&lt;BB$197,(IF(VALUE($F306)&gt;BA$197-1,SUM($V112,$AI112,$AV112,$AW112:BA112),BA112)),0),0)</f>
        <v>0</v>
      </c>
      <c r="BB306" s="166">
        <f>IFERROR(IF(VALUE($F306)&lt;BC$197,(IF(VALUE($F306)&gt;BB$197-1,SUM($V112,$AI112,$AV112,$AW112:BB112),BB112)),0),0)</f>
        <v>0</v>
      </c>
      <c r="BC306" s="166">
        <f>IFERROR(IF(VALUE($F306)&lt;BD$197,(IF(VALUE($F306)&gt;BC$197-1,SUM($V112,$AI112,$AV112,$AW112:BC112),BC112)),0),0)</f>
        <v>0</v>
      </c>
      <c r="BD306" s="166">
        <f>IFERROR(IF(VALUE($F306)&lt;BE$197,(IF(VALUE($F306)&gt;BD$197-1,SUM($V112,$AI112,$AV112,$AW112:BD112),BD112)),0),0)</f>
        <v>0</v>
      </c>
      <c r="BE306" s="166">
        <f>IFERROR(IF(VALUE($F306)&lt;BF$197,(IF(VALUE($F306)&gt;BE$197-1,SUM($V112,$AI112,$AV112,$AW112:BE112),BE112)),0),0)</f>
        <v>0</v>
      </c>
      <c r="BF306" s="166">
        <f>IFERROR(IF(VALUE($F306)&lt;BG$197,(IF(VALUE($F306)&gt;BF$197-1,SUM($V112,$AI112,$AV112,$AW112:BF112),BF112)),0),0)</f>
        <v>0</v>
      </c>
      <c r="BG306" s="166">
        <f>IFERROR(IF(VALUE($F306)&lt;BH$197,(IF(VALUE($F306)&gt;BG$197-1,SUM($V112,$AI112,$AV112,$AW112:BG112),BG112)),0),0)</f>
        <v>0</v>
      </c>
      <c r="BH306" s="166">
        <f>IFERROR(IF(VALUE($F306)&lt;BI$197,(IF(VALUE($F306)&gt;BH$197-1,SUM($V112,$AI112,$AV112,$AW112:BH112),BH112)),0),0)</f>
        <v>0</v>
      </c>
      <c r="BI306" s="142">
        <f t="shared" si="281"/>
        <v>0</v>
      </c>
      <c r="BV306" s="142"/>
      <c r="CI306" s="142"/>
      <c r="CV306" s="142"/>
      <c r="DI306" s="142"/>
      <c r="DV306" s="142"/>
      <c r="EI306" s="142"/>
    </row>
    <row r="307" spans="1:139" ht="15.75" outlineLevel="1" x14ac:dyDescent="0.25">
      <c r="A307" s="2">
        <f t="shared" si="277"/>
        <v>54</v>
      </c>
      <c r="B307" s="1" t="str">
        <f t="shared" si="282"/>
        <v>FH - TBD48</v>
      </c>
      <c r="C307" s="1" t="str">
        <f t="shared" si="282"/>
        <v>SPP FH - 13457</v>
      </c>
      <c r="D307" s="2" t="str">
        <f t="shared" si="282"/>
        <v>FH - TBD48.1</v>
      </c>
      <c r="E307" s="141" t="str">
        <f t="shared" si="282"/>
        <v>SPP FH - 13457</v>
      </c>
      <c r="F307" s="84" t="s">
        <v>551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f>IF($F307&lt;R$197,(IF($F307&gt;Q$197-1,SUM($J113:Q113),Q113)),0)</f>
        <v>0</v>
      </c>
      <c r="R307" s="166">
        <f>IF($F307&lt;S$197,(IF($F307&gt;R$197-1,SUM($J113:R113),R113)),0)</f>
        <v>0</v>
      </c>
      <c r="S307" s="166">
        <f>IF($F307&lt;T$197,(IF($F307&gt;S$197-1,SUM($J113:S113),S113)),0)</f>
        <v>0</v>
      </c>
      <c r="T307" s="166">
        <f>IF($F307&lt;U$197,(IF($F307&gt;T$197-1,SUM($J113:T113),T113)),0)</f>
        <v>0</v>
      </c>
      <c r="U307" s="166">
        <f>IF($F307&lt;V$197,(IF($F307&gt;U$197-1,SUM($J113:U113),U113)),0)</f>
        <v>0</v>
      </c>
      <c r="V307" s="142">
        <f t="shared" si="145"/>
        <v>0</v>
      </c>
      <c r="W307" s="166">
        <f>IF($F307&lt;X$197,(IF($F307&gt;W$197-1,SUM($V113,$W113:W113),W113)),0)</f>
        <v>0</v>
      </c>
      <c r="X307" s="166">
        <f>IF($F307&lt;Y$197,(IF($F307&gt;X$197-1,SUM($V113,$W113:X113),X113)),0)</f>
        <v>0</v>
      </c>
      <c r="Y307" s="166">
        <f>IF($F307&lt;Z$197,(IF($F307&gt;Y$197-1,SUM($V113,$W113:Y113),Y113)),0)</f>
        <v>0</v>
      </c>
      <c r="Z307" s="166">
        <f>IF($F307&lt;AA$197,(IF($F307&gt;Z$197-1,SUM($V113,$W113:Z113),Z113)),0)</f>
        <v>0</v>
      </c>
      <c r="AA307" s="166">
        <f>IF($F307&lt;AB$197,(IF($F307&gt;AA$197-1,SUM($V113,$W113:AA113),AA113)),0)</f>
        <v>0</v>
      </c>
      <c r="AB307" s="166">
        <f>IF($F307&lt;AC$197,(IF($F307&gt;AB$197-1,SUM($V113,$W113:AB113),AB113)),0)</f>
        <v>0</v>
      </c>
      <c r="AC307" s="166">
        <f>IF($F307&lt;AD$197,(IF($F307&gt;AC$197-1,SUM($V113,$W113:AC113),AC113)),0)</f>
        <v>0</v>
      </c>
      <c r="AD307" s="166">
        <f>IF($F307&lt;AE$197,(IF($F307&gt;AD$197-1,SUM($V113,$W113:AD113),AD113)),0)</f>
        <v>0</v>
      </c>
      <c r="AE307" s="166">
        <f>IF($F307&lt;AF$197,(IF($F307&gt;AE$197-1,SUM($V113,$W113:AE113),AE113)),0)</f>
        <v>0</v>
      </c>
      <c r="AF307" s="166">
        <f>IF($F307&lt;AG$197,(IF($F307&gt;AF$197-1,SUM($V113,$W113:AF113),AF113)),0)</f>
        <v>0</v>
      </c>
      <c r="AG307" s="166">
        <f>IF($F307&lt;AH$197,(IF($F307&gt;AG$197-1,SUM($V113,$W113:AG113),AG113)),0)</f>
        <v>0</v>
      </c>
      <c r="AH307" s="166">
        <f>IF($F307&lt;AI$197,(IF($F307&gt;AH$197-1,SUM($V113,$W113:AH113),AH113)),0)</f>
        <v>0</v>
      </c>
      <c r="AI307" s="142">
        <f t="shared" si="279"/>
        <v>0</v>
      </c>
      <c r="AJ307" s="166">
        <f>IFERROR(IF(VALUE($F307)&lt;AK$197,(IF(VALUE($F307)&gt;AJ$197-1,SUM($V113,$AI113,$AJ113:AJ113),AJ113)),0),0)</f>
        <v>0</v>
      </c>
      <c r="AK307" s="166">
        <f>IFERROR(IF(VALUE($F307)&lt;AL$197,(IF(VALUE($F307)&gt;AK$197-1,SUM($V113,$AI113,$AJ113:AK113),AK113)),0),0)</f>
        <v>0</v>
      </c>
      <c r="AL307" s="166">
        <f>IFERROR(IF(VALUE($F307)&lt;AM$197,(IF(VALUE($F307)&gt;AL$197-1,SUM($V113,$AI113,$AJ113:AL113),AL113)),0),0)</f>
        <v>0</v>
      </c>
      <c r="AM307" s="166">
        <f>IFERROR(IF(VALUE($F307)&lt;AN$197,(IF(VALUE($F307)&gt;AM$197-1,SUM($V113,$AI113,$AJ113:AM113),AM113)),0),0)</f>
        <v>0</v>
      </c>
      <c r="AN307" s="166">
        <f>IFERROR(IF(VALUE($F307)&lt;AO$197,(IF(VALUE($F307)&gt;AN$197-1,SUM($V113,$AI113,$AJ113:AN113),AN113)),0),0)</f>
        <v>0</v>
      </c>
      <c r="AO307" s="166">
        <f>IFERROR(IF(VALUE($F307)&lt;AP$197,(IF(VALUE($F307)&gt;AO$197-1,SUM($V113,$AI113,$AJ113:AO113),AO113)),0),0)</f>
        <v>0</v>
      </c>
      <c r="AP307" s="166">
        <f>IFERROR(IF(VALUE($F307)&lt;AQ$197,(IF(VALUE($F307)&gt;AP$197-1,SUM($V113,$AI113,$AJ113:AP113),AP113)),0),0)</f>
        <v>0</v>
      </c>
      <c r="AQ307" s="166">
        <f>IFERROR(IF(VALUE($F307)&lt;AR$197,(IF(VALUE($F307)&gt;AQ$197-1,SUM($V113,$AI113,$AJ113:AQ113),AQ113)),0),0)</f>
        <v>0</v>
      </c>
      <c r="AR307" s="166">
        <f>IFERROR(IF(VALUE($F307)&lt;AS$197,(IF(VALUE($F307)&gt;AR$197-1,SUM($V113,$AI113,$AJ113:AR113),AR113)),0),0)</f>
        <v>0</v>
      </c>
      <c r="AS307" s="166">
        <f>IFERROR(IF(VALUE($F307)&lt;AT$197,(IF(VALUE($F307)&gt;AS$197-1,SUM($V113,$AI113,$AJ113:AS113),AS113)),0),0)</f>
        <v>0</v>
      </c>
      <c r="AT307" s="166">
        <f>IFERROR(IF(VALUE($F307)&lt;AU$197,(IF(VALUE($F307)&gt;AT$197-1,SUM($V113,$AI113,$AJ113:AT113),AT113)),0),0)</f>
        <v>0</v>
      </c>
      <c r="AU307" s="166">
        <f>IFERROR(IF(VALUE($F307)&lt;AV$197,(IF(VALUE($F307)&gt;AU$197-1,SUM($V113,$AI113,$AJ113:AU113),AU113)),0),0)</f>
        <v>0</v>
      </c>
      <c r="AV307" s="142">
        <f t="shared" si="280"/>
        <v>0</v>
      </c>
      <c r="AW307" s="166">
        <f>IFERROR(IF(VALUE($F307)&lt;AX$197,(IF(VALUE($F307)&gt;AW$197-1,SUM($V113,$AI113,$AV113,$AW113:AW113),AW113)),0),0)</f>
        <v>0</v>
      </c>
      <c r="AX307" s="166">
        <f>IFERROR(IF(VALUE($F307)&lt;AY$197,(IF(VALUE($F307)&gt;AX$197-1,SUM($V113,$AI113,$AV113,$AW113:AX113),AX113)),0),0)</f>
        <v>0</v>
      </c>
      <c r="AY307" s="166">
        <f>IFERROR(IF(VALUE($F307)&lt;AZ$197,(IF(VALUE($F307)&gt;AY$197-1,SUM($V113,$AI113,$AV113,$AW113:AY113),AY113)),0),0)</f>
        <v>0</v>
      </c>
      <c r="AZ307" s="166">
        <f>IFERROR(IF(VALUE($F307)&lt;BA$197,(IF(VALUE($F307)&gt;AZ$197-1,SUM($V113,$AI113,$AV113,$AW113:AZ113),AZ113)),0),0)</f>
        <v>0</v>
      </c>
      <c r="BA307" s="166">
        <f>IFERROR(IF(VALUE($F307)&lt;BB$197,(IF(VALUE($F307)&gt;BA$197-1,SUM($V113,$AI113,$AV113,$AW113:BA113),BA113)),0),0)</f>
        <v>0</v>
      </c>
      <c r="BB307" s="166">
        <f>IFERROR(IF(VALUE($F307)&lt;BC$197,(IF(VALUE($F307)&gt;BB$197-1,SUM($V113,$AI113,$AV113,$AW113:BB113),BB113)),0),0)</f>
        <v>0</v>
      </c>
      <c r="BC307" s="166">
        <f>IFERROR(IF(VALUE($F307)&lt;BD$197,(IF(VALUE($F307)&gt;BC$197-1,SUM($V113,$AI113,$AV113,$AW113:BC113),BC113)),0),0)</f>
        <v>0</v>
      </c>
      <c r="BD307" s="166">
        <f>IFERROR(IF(VALUE($F307)&lt;BE$197,(IF(VALUE($F307)&gt;BD$197-1,SUM($V113,$AI113,$AV113,$AW113:BD113),BD113)),0),0)</f>
        <v>0</v>
      </c>
      <c r="BE307" s="166">
        <f>IFERROR(IF(VALUE($F307)&lt;BF$197,(IF(VALUE($F307)&gt;BE$197-1,SUM($V113,$AI113,$AV113,$AW113:BE113),BE113)),0),0)</f>
        <v>961008</v>
      </c>
      <c r="BF307" s="166">
        <f>IFERROR(IF(VALUE($F307)&lt;BG$197,(IF(VALUE($F307)&gt;BF$197-1,SUM($V113,$AI113,$AV113,$AW113:BF113),BF113)),0),0)</f>
        <v>0</v>
      </c>
      <c r="BG307" s="166">
        <f>IFERROR(IF(VALUE($F307)&lt;BH$197,(IF(VALUE($F307)&gt;BG$197-1,SUM($V113,$AI113,$AV113,$AW113:BG113),BG113)),0),0)</f>
        <v>0</v>
      </c>
      <c r="BH307" s="166">
        <f>IFERROR(IF(VALUE($F307)&lt;BI$197,(IF(VALUE($F307)&gt;BH$197-1,SUM($V113,$AI113,$AV113,$AW113:BH113),BH113)),0),0)</f>
        <v>0</v>
      </c>
      <c r="BI307" s="142">
        <f t="shared" si="281"/>
        <v>961008</v>
      </c>
      <c r="BV307" s="142"/>
      <c r="CI307" s="142"/>
      <c r="CV307" s="142"/>
      <c r="DI307" s="142"/>
      <c r="DV307" s="142"/>
      <c r="EI307" s="142"/>
    </row>
    <row r="308" spans="1:139" ht="15.75" outlineLevel="1" x14ac:dyDescent="0.25">
      <c r="A308" s="2">
        <f t="shared" si="277"/>
        <v>55</v>
      </c>
      <c r="B308" s="1" t="str">
        <f t="shared" si="282"/>
        <v>FH - TBD51</v>
      </c>
      <c r="C308" s="1" t="str">
        <f t="shared" si="282"/>
        <v>SPP FH - 13695</v>
      </c>
      <c r="D308" s="2" t="str">
        <f t="shared" si="282"/>
        <v>FH - TBD51.1</v>
      </c>
      <c r="E308" s="141" t="str">
        <f t="shared" si="282"/>
        <v>SPP FH - 13695</v>
      </c>
      <c r="F308" s="84" t="s">
        <v>562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f>IF($F308&lt;R$197,(IF($F308&gt;Q$197-1,SUM($J114:Q114),Q114)),0)</f>
        <v>0</v>
      </c>
      <c r="R308" s="166">
        <f>IF($F308&lt;S$197,(IF($F308&gt;R$197-1,SUM($J114:R114),R114)),0)</f>
        <v>0</v>
      </c>
      <c r="S308" s="166">
        <f>IF($F308&lt;T$197,(IF($F308&gt;S$197-1,SUM($J114:S114),S114)),0)</f>
        <v>0</v>
      </c>
      <c r="T308" s="166">
        <f>IF($F308&lt;U$197,(IF($F308&gt;T$197-1,SUM($J114:T114),T114)),0)</f>
        <v>0</v>
      </c>
      <c r="U308" s="166">
        <f>IF($F308&lt;V$197,(IF($F308&gt;U$197-1,SUM($J114:U114),U114)),0)</f>
        <v>0</v>
      </c>
      <c r="V308" s="142">
        <f t="shared" si="145"/>
        <v>0</v>
      </c>
      <c r="W308" s="166">
        <f>IF($F308&lt;X$197,(IF($F308&gt;W$197-1,SUM($V114,$W114:W114),W114)),0)</f>
        <v>0</v>
      </c>
      <c r="X308" s="166">
        <f>IF($F308&lt;Y$197,(IF($F308&gt;X$197-1,SUM($V114,$W114:X114),X114)),0)</f>
        <v>0</v>
      </c>
      <c r="Y308" s="166">
        <f>IF($F308&lt;Z$197,(IF($F308&gt;Y$197-1,SUM($V114,$W114:Y114),Y114)),0)</f>
        <v>0</v>
      </c>
      <c r="Z308" s="166">
        <f>IF($F308&lt;AA$197,(IF($F308&gt;Z$197-1,SUM($V114,$W114:Z114),Z114)),0)</f>
        <v>0</v>
      </c>
      <c r="AA308" s="166">
        <f>IF($F308&lt;AB$197,(IF($F308&gt;AA$197-1,SUM($V114,$W114:AA114),AA114)),0)</f>
        <v>0</v>
      </c>
      <c r="AB308" s="166">
        <f>IF($F308&lt;AC$197,(IF($F308&gt;AB$197-1,SUM($V114,$W114:AB114),AB114)),0)</f>
        <v>0</v>
      </c>
      <c r="AC308" s="166">
        <f>IF($F308&lt;AD$197,(IF($F308&gt;AC$197-1,SUM($V114,$W114:AC114),AC114)),0)</f>
        <v>0</v>
      </c>
      <c r="AD308" s="166">
        <f>IF($F308&lt;AE$197,(IF($F308&gt;AD$197-1,SUM($V114,$W114:AD114),AD114)),0)</f>
        <v>0</v>
      </c>
      <c r="AE308" s="166">
        <f>IF($F308&lt;AF$197,(IF($F308&gt;AE$197-1,SUM($V114,$W114:AE114),AE114)),0)</f>
        <v>0</v>
      </c>
      <c r="AF308" s="166">
        <f>IF($F308&lt;AG$197,(IF($F308&gt;AF$197-1,SUM($V114,$W114:AF114),AF114)),0)</f>
        <v>0</v>
      </c>
      <c r="AG308" s="166">
        <f>IF($F308&lt;AH$197,(IF($F308&gt;AG$197-1,SUM($V114,$W114:AG114),AG114)),0)</f>
        <v>0</v>
      </c>
      <c r="AH308" s="166">
        <f>IF($F308&lt;AI$197,(IF($F308&gt;AH$197-1,SUM($V114,$W114:AH114),AH114)),0)</f>
        <v>0</v>
      </c>
      <c r="AI308" s="142">
        <f t="shared" si="279"/>
        <v>0</v>
      </c>
      <c r="AJ308" s="166">
        <f>IFERROR(IF(VALUE($F308)&lt;AK$197,(IF(VALUE($F308)&gt;AJ$197-1,SUM($V114,$AI114,$AJ114:AJ114),AJ114)),0),0)</f>
        <v>0</v>
      </c>
      <c r="AK308" s="166">
        <f>IFERROR(IF(VALUE($F308)&lt;AL$197,(IF(VALUE($F308)&gt;AK$197-1,SUM($V114,$AI114,$AJ114:AK114),AK114)),0),0)</f>
        <v>0</v>
      </c>
      <c r="AL308" s="166">
        <f>IFERROR(IF(VALUE($F308)&lt;AM$197,(IF(VALUE($F308)&gt;AL$197-1,SUM($V114,$AI114,$AJ114:AL114),AL114)),0),0)</f>
        <v>0</v>
      </c>
      <c r="AM308" s="166">
        <f>IFERROR(IF(VALUE($F308)&lt;AN$197,(IF(VALUE($F308)&gt;AM$197-1,SUM($V114,$AI114,$AJ114:AM114),AM114)),0),0)</f>
        <v>0</v>
      </c>
      <c r="AN308" s="166">
        <f>IFERROR(IF(VALUE($F308)&lt;AO$197,(IF(VALUE($F308)&gt;AN$197-1,SUM($V114,$AI114,$AJ114:AN114),AN114)),0),0)</f>
        <v>0</v>
      </c>
      <c r="AO308" s="166">
        <f>IFERROR(IF(VALUE($F308)&lt;AP$197,(IF(VALUE($F308)&gt;AO$197-1,SUM($V114,$AI114,$AJ114:AO114),AO114)),0),0)</f>
        <v>0</v>
      </c>
      <c r="AP308" s="166">
        <f>IFERROR(IF(VALUE($F308)&lt;AQ$197,(IF(VALUE($F308)&gt;AP$197-1,SUM($V114,$AI114,$AJ114:AP114),AP114)),0),0)</f>
        <v>0</v>
      </c>
      <c r="AQ308" s="166">
        <f>IFERROR(IF(VALUE($F308)&lt;AR$197,(IF(VALUE($F308)&gt;AQ$197-1,SUM($V114,$AI114,$AJ114:AQ114),AQ114)),0),0)</f>
        <v>0</v>
      </c>
      <c r="AR308" s="166">
        <f>IFERROR(IF(VALUE($F308)&lt;AS$197,(IF(VALUE($F308)&gt;AR$197-1,SUM($V114,$AI114,$AJ114:AR114),AR114)),0),0)</f>
        <v>0</v>
      </c>
      <c r="AS308" s="166">
        <f>IFERROR(IF(VALUE($F308)&lt;AT$197,(IF(VALUE($F308)&gt;AS$197-1,SUM($V114,$AI114,$AJ114:AS114),AS114)),0),0)</f>
        <v>0</v>
      </c>
      <c r="AT308" s="166">
        <f>IFERROR(IF(VALUE($F308)&lt;AU$197,(IF(VALUE($F308)&gt;AT$197-1,SUM($V114,$AI114,$AJ114:AT114),AT114)),0),0)</f>
        <v>0</v>
      </c>
      <c r="AU308" s="166">
        <f>IFERROR(IF(VALUE($F308)&lt;AV$197,(IF(VALUE($F308)&gt;AU$197-1,SUM($V114,$AI114,$AJ114:AU114),AU114)),0),0)</f>
        <v>0</v>
      </c>
      <c r="AV308" s="142">
        <f t="shared" si="280"/>
        <v>0</v>
      </c>
      <c r="AW308" s="166">
        <f>IFERROR(IF(VALUE($F308)&lt;AX$197,(IF(VALUE($F308)&gt;AW$197-1,SUM($V114,$AI114,$AV114,$AW114:AW114),AW114)),0),0)</f>
        <v>0</v>
      </c>
      <c r="AX308" s="166">
        <f>IFERROR(IF(VALUE($F308)&lt;AY$197,(IF(VALUE($F308)&gt;AX$197-1,SUM($V114,$AI114,$AV114,$AW114:AX114),AX114)),0),0)</f>
        <v>0</v>
      </c>
      <c r="AY308" s="166">
        <f>IFERROR(IF(VALUE($F308)&lt;AZ$197,(IF(VALUE($F308)&gt;AY$197-1,SUM($V114,$AI114,$AV114,$AW114:AY114),AY114)),0),0)</f>
        <v>0</v>
      </c>
      <c r="AZ308" s="166">
        <f>IFERROR(IF(VALUE($F308)&lt;BA$197,(IF(VALUE($F308)&gt;AZ$197-1,SUM($V114,$AI114,$AV114,$AW114:AZ114),AZ114)),0),0)</f>
        <v>0</v>
      </c>
      <c r="BA308" s="166">
        <f>IFERROR(IF(VALUE($F308)&lt;BB$197,(IF(VALUE($F308)&gt;BA$197-1,SUM($V114,$AI114,$AV114,$AW114:BA114),BA114)),0),0)</f>
        <v>0</v>
      </c>
      <c r="BB308" s="166">
        <f>IFERROR(IF(VALUE($F308)&lt;BC$197,(IF(VALUE($F308)&gt;BB$197-1,SUM($V114,$AI114,$AV114,$AW114:BB114),BB114)),0),0)</f>
        <v>0</v>
      </c>
      <c r="BC308" s="166">
        <f>IFERROR(IF(VALUE($F308)&lt;BD$197,(IF(VALUE($F308)&gt;BC$197-1,SUM($V114,$AI114,$AV114,$AW114:BC114),BC114)),0),0)</f>
        <v>0</v>
      </c>
      <c r="BD308" s="166">
        <f>IFERROR(IF(VALUE($F308)&lt;BE$197,(IF(VALUE($F308)&gt;BD$197-1,SUM($V114,$AI114,$AV114,$AW114:BD114),BD114)),0),0)</f>
        <v>0</v>
      </c>
      <c r="BE308" s="166">
        <f>IFERROR(IF(VALUE($F308)&lt;BF$197,(IF(VALUE($F308)&gt;BE$197-1,SUM($V114,$AI114,$AV114,$AW114:BE114),BE114)),0),0)</f>
        <v>0</v>
      </c>
      <c r="BF308" s="166">
        <f>IFERROR(IF(VALUE($F308)&lt;BG$197,(IF(VALUE($F308)&gt;BF$197-1,SUM($V114,$AI114,$AV114,$AW114:BF114),BF114)),0),0)</f>
        <v>0</v>
      </c>
      <c r="BG308" s="166">
        <f>IFERROR(IF(VALUE($F308)&lt;BH$197,(IF(VALUE($F308)&gt;BG$197-1,SUM($V114,$AI114,$AV114,$AW114:BG114),BG114)),0),0)</f>
        <v>0</v>
      </c>
      <c r="BH308" s="166">
        <f>IFERROR(IF(VALUE($F308)&lt;BI$197,(IF(VALUE($F308)&gt;BH$197-1,SUM($V114,$AI114,$AV114,$AW114:BH114),BH114)),0),0)</f>
        <v>0</v>
      </c>
      <c r="BI308" s="142">
        <f t="shared" si="281"/>
        <v>0</v>
      </c>
      <c r="BV308" s="142"/>
      <c r="CI308" s="142"/>
      <c r="CV308" s="142"/>
      <c r="DI308" s="142"/>
      <c r="DV308" s="142"/>
      <c r="EI308" s="142"/>
    </row>
    <row r="309" spans="1:139" ht="15.75" outlineLevel="1" x14ac:dyDescent="0.25">
      <c r="A309" s="2">
        <f t="shared" si="277"/>
        <v>56</v>
      </c>
      <c r="B309" s="1" t="str">
        <f t="shared" si="282"/>
        <v>FH - TBD52</v>
      </c>
      <c r="C309" s="1" t="str">
        <f t="shared" si="282"/>
        <v>SPP FH - 13737</v>
      </c>
      <c r="D309" s="2" t="str">
        <f t="shared" si="282"/>
        <v>FH - TBD52.1</v>
      </c>
      <c r="E309" s="141" t="str">
        <f t="shared" si="282"/>
        <v>SPP FH - 13737</v>
      </c>
      <c r="F309" s="84" t="s">
        <v>562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f>IF($F309&lt;R$197,(IF($F309&gt;Q$197-1,SUM($J115:Q115),Q115)),0)</f>
        <v>0</v>
      </c>
      <c r="R309" s="166">
        <f>IF($F309&lt;S$197,(IF($F309&gt;R$197-1,SUM($J115:R115),R115)),0)</f>
        <v>0</v>
      </c>
      <c r="S309" s="166">
        <f>IF($F309&lt;T$197,(IF($F309&gt;S$197-1,SUM($J115:S115),S115)),0)</f>
        <v>0</v>
      </c>
      <c r="T309" s="166">
        <f>IF($F309&lt;U$197,(IF($F309&gt;T$197-1,SUM($J115:T115),T115)),0)</f>
        <v>0</v>
      </c>
      <c r="U309" s="166">
        <f>IF($F309&lt;V$197,(IF($F309&gt;U$197-1,SUM($J115:U115),U115)),0)</f>
        <v>0</v>
      </c>
      <c r="V309" s="142">
        <f t="shared" si="145"/>
        <v>0</v>
      </c>
      <c r="W309" s="166">
        <f>IF($F309&lt;X$197,(IF($F309&gt;W$197-1,SUM($V115,$W115:W115),W115)),0)</f>
        <v>0</v>
      </c>
      <c r="X309" s="166">
        <f>IF($F309&lt;Y$197,(IF($F309&gt;X$197-1,SUM($V115,$W115:X115),X115)),0)</f>
        <v>0</v>
      </c>
      <c r="Y309" s="166">
        <f>IF($F309&lt;Z$197,(IF($F309&gt;Y$197-1,SUM($V115,$W115:Y115),Y115)),0)</f>
        <v>0</v>
      </c>
      <c r="Z309" s="166">
        <f>IF($F309&lt;AA$197,(IF($F309&gt;Z$197-1,SUM($V115,$W115:Z115),Z115)),0)</f>
        <v>0</v>
      </c>
      <c r="AA309" s="166">
        <f>IF($F309&lt;AB$197,(IF($F309&gt;AA$197-1,SUM($V115,$W115:AA115),AA115)),0)</f>
        <v>0</v>
      </c>
      <c r="AB309" s="166">
        <f>IF($F309&lt;AC$197,(IF($F309&gt;AB$197-1,SUM($V115,$W115:AB115),AB115)),0)</f>
        <v>0</v>
      </c>
      <c r="AC309" s="166">
        <f>IF($F309&lt;AD$197,(IF($F309&gt;AC$197-1,SUM($V115,$W115:AC115),AC115)),0)</f>
        <v>0</v>
      </c>
      <c r="AD309" s="166">
        <f>IF($F309&lt;AE$197,(IF($F309&gt;AD$197-1,SUM($V115,$W115:AD115),AD115)),0)</f>
        <v>0</v>
      </c>
      <c r="AE309" s="166">
        <f>IF($F309&lt;AF$197,(IF($F309&gt;AE$197-1,SUM($V115,$W115:AE115),AE115)),0)</f>
        <v>0</v>
      </c>
      <c r="AF309" s="166">
        <f>IF($F309&lt;AG$197,(IF($F309&gt;AF$197-1,SUM($V115,$W115:AF115),AF115)),0)</f>
        <v>0</v>
      </c>
      <c r="AG309" s="166">
        <f>IF($F309&lt;AH$197,(IF($F309&gt;AG$197-1,SUM($V115,$W115:AG115),AG115)),0)</f>
        <v>0</v>
      </c>
      <c r="AH309" s="166">
        <f>IF($F309&lt;AI$197,(IF($F309&gt;AH$197-1,SUM($V115,$W115:AH115),AH115)),0)</f>
        <v>0</v>
      </c>
      <c r="AI309" s="142">
        <f t="shared" si="279"/>
        <v>0</v>
      </c>
      <c r="AJ309" s="166">
        <f>IFERROR(IF(VALUE($F309)&lt;AK$197,(IF(VALUE($F309)&gt;AJ$197-1,SUM($V115,$AI115,$AJ115:AJ115),AJ115)),0),0)</f>
        <v>0</v>
      </c>
      <c r="AK309" s="166">
        <f>IFERROR(IF(VALUE($F309)&lt;AL$197,(IF(VALUE($F309)&gt;AK$197-1,SUM($V115,$AI115,$AJ115:AK115),AK115)),0),0)</f>
        <v>0</v>
      </c>
      <c r="AL309" s="166">
        <f>IFERROR(IF(VALUE($F309)&lt;AM$197,(IF(VALUE($F309)&gt;AL$197-1,SUM($V115,$AI115,$AJ115:AL115),AL115)),0),0)</f>
        <v>0</v>
      </c>
      <c r="AM309" s="166">
        <f>IFERROR(IF(VALUE($F309)&lt;AN$197,(IF(VALUE($F309)&gt;AM$197-1,SUM($V115,$AI115,$AJ115:AM115),AM115)),0),0)</f>
        <v>0</v>
      </c>
      <c r="AN309" s="166">
        <f>IFERROR(IF(VALUE($F309)&lt;AO$197,(IF(VALUE($F309)&gt;AN$197-1,SUM($V115,$AI115,$AJ115:AN115),AN115)),0),0)</f>
        <v>0</v>
      </c>
      <c r="AO309" s="166">
        <f>IFERROR(IF(VALUE($F309)&lt;AP$197,(IF(VALUE($F309)&gt;AO$197-1,SUM($V115,$AI115,$AJ115:AO115),AO115)),0),0)</f>
        <v>0</v>
      </c>
      <c r="AP309" s="166">
        <f>IFERROR(IF(VALUE($F309)&lt;AQ$197,(IF(VALUE($F309)&gt;AP$197-1,SUM($V115,$AI115,$AJ115:AP115),AP115)),0),0)</f>
        <v>0</v>
      </c>
      <c r="AQ309" s="166">
        <f>IFERROR(IF(VALUE($F309)&lt;AR$197,(IF(VALUE($F309)&gt;AQ$197-1,SUM($V115,$AI115,$AJ115:AQ115),AQ115)),0),0)</f>
        <v>0</v>
      </c>
      <c r="AR309" s="166">
        <f>IFERROR(IF(VALUE($F309)&lt;AS$197,(IF(VALUE($F309)&gt;AR$197-1,SUM($V115,$AI115,$AJ115:AR115),AR115)),0),0)</f>
        <v>0</v>
      </c>
      <c r="AS309" s="166">
        <f>IFERROR(IF(VALUE($F309)&lt;AT$197,(IF(VALUE($F309)&gt;AS$197-1,SUM($V115,$AI115,$AJ115:AS115),AS115)),0),0)</f>
        <v>0</v>
      </c>
      <c r="AT309" s="166">
        <f>IFERROR(IF(VALUE($F309)&lt;AU$197,(IF(VALUE($F309)&gt;AT$197-1,SUM($V115,$AI115,$AJ115:AT115),AT115)),0),0)</f>
        <v>0</v>
      </c>
      <c r="AU309" s="166">
        <f>IFERROR(IF(VALUE($F309)&lt;AV$197,(IF(VALUE($F309)&gt;AU$197-1,SUM($V115,$AI115,$AJ115:AU115),AU115)),0),0)</f>
        <v>0</v>
      </c>
      <c r="AV309" s="142">
        <f t="shared" si="280"/>
        <v>0</v>
      </c>
      <c r="AW309" s="166">
        <f>IFERROR(IF(VALUE($F309)&lt;AX$197,(IF(VALUE($F309)&gt;AW$197-1,SUM($V115,$AI115,$AV115,$AW115:AW115),AW115)),0),0)</f>
        <v>0</v>
      </c>
      <c r="AX309" s="166">
        <f>IFERROR(IF(VALUE($F309)&lt;AY$197,(IF(VALUE($F309)&gt;AX$197-1,SUM($V115,$AI115,$AV115,$AW115:AX115),AX115)),0),0)</f>
        <v>0</v>
      </c>
      <c r="AY309" s="166">
        <f>IFERROR(IF(VALUE($F309)&lt;AZ$197,(IF(VALUE($F309)&gt;AY$197-1,SUM($V115,$AI115,$AV115,$AW115:AY115),AY115)),0),0)</f>
        <v>0</v>
      </c>
      <c r="AZ309" s="166">
        <f>IFERROR(IF(VALUE($F309)&lt;BA$197,(IF(VALUE($F309)&gt;AZ$197-1,SUM($V115,$AI115,$AV115,$AW115:AZ115),AZ115)),0),0)</f>
        <v>0</v>
      </c>
      <c r="BA309" s="166">
        <f>IFERROR(IF(VALUE($F309)&lt;BB$197,(IF(VALUE($F309)&gt;BA$197-1,SUM($V115,$AI115,$AV115,$AW115:BA115),BA115)),0),0)</f>
        <v>0</v>
      </c>
      <c r="BB309" s="166">
        <f>IFERROR(IF(VALUE($F309)&lt;BC$197,(IF(VALUE($F309)&gt;BB$197-1,SUM($V115,$AI115,$AV115,$AW115:BB115),BB115)),0),0)</f>
        <v>0</v>
      </c>
      <c r="BC309" s="166">
        <f>IFERROR(IF(VALUE($F309)&lt;BD$197,(IF(VALUE($F309)&gt;BC$197-1,SUM($V115,$AI115,$AV115,$AW115:BC115),BC115)),0),0)</f>
        <v>0</v>
      </c>
      <c r="BD309" s="166">
        <f>IFERROR(IF(VALUE($F309)&lt;BE$197,(IF(VALUE($F309)&gt;BD$197-1,SUM($V115,$AI115,$AV115,$AW115:BD115),BD115)),0),0)</f>
        <v>0</v>
      </c>
      <c r="BE309" s="166">
        <f>IFERROR(IF(VALUE($F309)&lt;BF$197,(IF(VALUE($F309)&gt;BE$197-1,SUM($V115,$AI115,$AV115,$AW115:BE115),BE115)),0),0)</f>
        <v>0</v>
      </c>
      <c r="BF309" s="166">
        <f>IFERROR(IF(VALUE($F309)&lt;BG$197,(IF(VALUE($F309)&gt;BF$197-1,SUM($V115,$AI115,$AV115,$AW115:BF115),BF115)),0),0)</f>
        <v>0</v>
      </c>
      <c r="BG309" s="166">
        <f>IFERROR(IF(VALUE($F309)&lt;BH$197,(IF(VALUE($F309)&gt;BG$197-1,SUM($V115,$AI115,$AV115,$AW115:BG115),BG115)),0),0)</f>
        <v>0</v>
      </c>
      <c r="BH309" s="166">
        <f>IFERROR(IF(VALUE($F309)&lt;BI$197,(IF(VALUE($F309)&gt;BH$197-1,SUM($V115,$AI115,$AV115,$AW115:BH115),BH115)),0),0)</f>
        <v>0</v>
      </c>
      <c r="BI309" s="142">
        <f t="shared" si="281"/>
        <v>0</v>
      </c>
      <c r="BV309" s="142"/>
      <c r="CI309" s="142"/>
      <c r="CV309" s="142"/>
      <c r="DI309" s="142"/>
      <c r="DV309" s="142"/>
      <c r="EI309" s="142"/>
    </row>
    <row r="310" spans="1:139" ht="15.75" outlineLevel="1" x14ac:dyDescent="0.25">
      <c r="A310" s="2">
        <f t="shared" si="277"/>
        <v>57</v>
      </c>
      <c r="B310" s="1" t="str">
        <f t="shared" si="282"/>
        <v>FH - TBD53</v>
      </c>
      <c r="C310" s="1" t="str">
        <f t="shared" si="282"/>
        <v>SPP FH - 13753</v>
      </c>
      <c r="D310" s="2" t="str">
        <f t="shared" si="282"/>
        <v>FH - TBD53.1</v>
      </c>
      <c r="E310" s="141" t="str">
        <f t="shared" si="282"/>
        <v>SPP FH - 13753</v>
      </c>
      <c r="F310" s="84" t="s">
        <v>551</v>
      </c>
      <c r="J310" s="166">
        <v>0</v>
      </c>
      <c r="K310" s="166">
        <v>0</v>
      </c>
      <c r="L310" s="166">
        <v>0</v>
      </c>
      <c r="M310" s="166">
        <v>0</v>
      </c>
      <c r="N310" s="166">
        <v>0</v>
      </c>
      <c r="O310" s="166">
        <v>0</v>
      </c>
      <c r="P310" s="166">
        <v>0</v>
      </c>
      <c r="Q310" s="166">
        <f>IF($F310&lt;R$197,(IF($F310&gt;Q$197-1,SUM($J116:Q116),Q116)),0)</f>
        <v>0</v>
      </c>
      <c r="R310" s="166">
        <f>IF($F310&lt;S$197,(IF($F310&gt;R$197-1,SUM($J116:R116),R116)),0)</f>
        <v>0</v>
      </c>
      <c r="S310" s="166">
        <f>IF($F310&lt;T$197,(IF($F310&gt;S$197-1,SUM($J116:S116),S116)),0)</f>
        <v>0</v>
      </c>
      <c r="T310" s="166">
        <f>IF($F310&lt;U$197,(IF($F310&gt;T$197-1,SUM($J116:T116),T116)),0)</f>
        <v>0</v>
      </c>
      <c r="U310" s="166">
        <f>IF($F310&lt;V$197,(IF($F310&gt;U$197-1,SUM($J116:U116),U116)),0)</f>
        <v>0</v>
      </c>
      <c r="V310" s="142">
        <f t="shared" si="145"/>
        <v>0</v>
      </c>
      <c r="W310" s="166">
        <f>IF($F310&lt;X$197,(IF($F310&gt;W$197-1,SUM($V116,$W116:W116),W116)),0)</f>
        <v>0</v>
      </c>
      <c r="X310" s="166">
        <f>IF($F310&lt;Y$197,(IF($F310&gt;X$197-1,SUM($V116,$W116:X116),X116)),0)</f>
        <v>0</v>
      </c>
      <c r="Y310" s="166">
        <f>IF($F310&lt;Z$197,(IF($F310&gt;Y$197-1,SUM($V116,$W116:Y116),Y116)),0)</f>
        <v>0</v>
      </c>
      <c r="Z310" s="166">
        <f>IF($F310&lt;AA$197,(IF($F310&gt;Z$197-1,SUM($V116,$W116:Z116),Z116)),0)</f>
        <v>0</v>
      </c>
      <c r="AA310" s="166">
        <f>IF($F310&lt;AB$197,(IF($F310&gt;AA$197-1,SUM($V116,$W116:AA116),AA116)),0)</f>
        <v>0</v>
      </c>
      <c r="AB310" s="166">
        <f>IF($F310&lt;AC$197,(IF($F310&gt;AB$197-1,SUM($V116,$W116:AB116),AB116)),0)</f>
        <v>0</v>
      </c>
      <c r="AC310" s="166">
        <f>IF($F310&lt;AD$197,(IF($F310&gt;AC$197-1,SUM($V116,$W116:AC116),AC116)),0)</f>
        <v>0</v>
      </c>
      <c r="AD310" s="166">
        <f>IF($F310&lt;AE$197,(IF($F310&gt;AD$197-1,SUM($V116,$W116:AD116),AD116)),0)</f>
        <v>0</v>
      </c>
      <c r="AE310" s="166">
        <f>IF($F310&lt;AF$197,(IF($F310&gt;AE$197-1,SUM($V116,$W116:AE116),AE116)),0)</f>
        <v>0</v>
      </c>
      <c r="AF310" s="166">
        <f>IF($F310&lt;AG$197,(IF($F310&gt;AF$197-1,SUM($V116,$W116:AF116),AF116)),0)</f>
        <v>0</v>
      </c>
      <c r="AG310" s="166">
        <f>IF($F310&lt;AH$197,(IF($F310&gt;AG$197-1,SUM($V116,$W116:AG116),AG116)),0)</f>
        <v>0</v>
      </c>
      <c r="AH310" s="166">
        <f>IF($F310&lt;AI$197,(IF($F310&gt;AH$197-1,SUM($V116,$W116:AH116),AH116)),0)</f>
        <v>0</v>
      </c>
      <c r="AI310" s="142">
        <f t="shared" si="279"/>
        <v>0</v>
      </c>
      <c r="AJ310" s="166">
        <f>IFERROR(IF(VALUE($F310)&lt;AK$197,(IF(VALUE($F310)&gt;AJ$197-1,SUM($V116,$AI116,$AJ116:AJ116),AJ116)),0),0)</f>
        <v>0</v>
      </c>
      <c r="AK310" s="166">
        <f>IFERROR(IF(VALUE($F310)&lt;AL$197,(IF(VALUE($F310)&gt;AK$197-1,SUM($V116,$AI116,$AJ116:AK116),AK116)),0),0)</f>
        <v>0</v>
      </c>
      <c r="AL310" s="166">
        <f>IFERROR(IF(VALUE($F310)&lt;AM$197,(IF(VALUE($F310)&gt;AL$197-1,SUM($V116,$AI116,$AJ116:AL116),AL116)),0),0)</f>
        <v>0</v>
      </c>
      <c r="AM310" s="166">
        <f>IFERROR(IF(VALUE($F310)&lt;AN$197,(IF(VALUE($F310)&gt;AM$197-1,SUM($V116,$AI116,$AJ116:AM116),AM116)),0),0)</f>
        <v>0</v>
      </c>
      <c r="AN310" s="166">
        <f>IFERROR(IF(VALUE($F310)&lt;AO$197,(IF(VALUE($F310)&gt;AN$197-1,SUM($V116,$AI116,$AJ116:AN116),AN116)),0),0)</f>
        <v>0</v>
      </c>
      <c r="AO310" s="166">
        <f>IFERROR(IF(VALUE($F310)&lt;AP$197,(IF(VALUE($F310)&gt;AO$197-1,SUM($V116,$AI116,$AJ116:AO116),AO116)),0),0)</f>
        <v>0</v>
      </c>
      <c r="AP310" s="166">
        <f>IFERROR(IF(VALUE($F310)&lt;AQ$197,(IF(VALUE($F310)&gt;AP$197-1,SUM($V116,$AI116,$AJ116:AP116),AP116)),0),0)</f>
        <v>0</v>
      </c>
      <c r="AQ310" s="166">
        <f>IFERROR(IF(VALUE($F310)&lt;AR$197,(IF(VALUE($F310)&gt;AQ$197-1,SUM($V116,$AI116,$AJ116:AQ116),AQ116)),0),0)</f>
        <v>0</v>
      </c>
      <c r="AR310" s="166">
        <f>IFERROR(IF(VALUE($F310)&lt;AS$197,(IF(VALUE($F310)&gt;AR$197-1,SUM($V116,$AI116,$AJ116:AR116),AR116)),0),0)</f>
        <v>0</v>
      </c>
      <c r="AS310" s="166">
        <f>IFERROR(IF(VALUE($F310)&lt;AT$197,(IF(VALUE($F310)&gt;AS$197-1,SUM($V116,$AI116,$AJ116:AS116),AS116)),0),0)</f>
        <v>0</v>
      </c>
      <c r="AT310" s="166">
        <f>IFERROR(IF(VALUE($F310)&lt;AU$197,(IF(VALUE($F310)&gt;AT$197-1,SUM($V116,$AI116,$AJ116:AT116),AT116)),0),0)</f>
        <v>0</v>
      </c>
      <c r="AU310" s="166">
        <f>IFERROR(IF(VALUE($F310)&lt;AV$197,(IF(VALUE($F310)&gt;AU$197-1,SUM($V116,$AI116,$AJ116:AU116),AU116)),0),0)</f>
        <v>0</v>
      </c>
      <c r="AV310" s="142">
        <f t="shared" si="280"/>
        <v>0</v>
      </c>
      <c r="AW310" s="166">
        <f>IFERROR(IF(VALUE($F310)&lt;AX$197,(IF(VALUE($F310)&gt;AW$197-1,SUM($V116,$AI116,$AV116,$AW116:AW116),AW116)),0),0)</f>
        <v>0</v>
      </c>
      <c r="AX310" s="166">
        <f>IFERROR(IF(VALUE($F310)&lt;AY$197,(IF(VALUE($F310)&gt;AX$197-1,SUM($V116,$AI116,$AV116,$AW116:AX116),AX116)),0),0)</f>
        <v>0</v>
      </c>
      <c r="AY310" s="166">
        <f>IFERROR(IF(VALUE($F310)&lt;AZ$197,(IF(VALUE($F310)&gt;AY$197-1,SUM($V116,$AI116,$AV116,$AW116:AY116),AY116)),0),0)</f>
        <v>0</v>
      </c>
      <c r="AZ310" s="166">
        <f>IFERROR(IF(VALUE($F310)&lt;BA$197,(IF(VALUE($F310)&gt;AZ$197-1,SUM($V116,$AI116,$AV116,$AW116:AZ116),AZ116)),0),0)</f>
        <v>0</v>
      </c>
      <c r="BA310" s="166">
        <f>IFERROR(IF(VALUE($F310)&lt;BB$197,(IF(VALUE($F310)&gt;BA$197-1,SUM($V116,$AI116,$AV116,$AW116:BA116),BA116)),0),0)</f>
        <v>0</v>
      </c>
      <c r="BB310" s="166">
        <f>IFERROR(IF(VALUE($F310)&lt;BC$197,(IF(VALUE($F310)&gt;BB$197-1,SUM($V116,$AI116,$AV116,$AW116:BB116),BB116)),0),0)</f>
        <v>0</v>
      </c>
      <c r="BC310" s="166">
        <f>IFERROR(IF(VALUE($F310)&lt;BD$197,(IF(VALUE($F310)&gt;BC$197-1,SUM($V116,$AI116,$AV116,$AW116:BC116),BC116)),0),0)</f>
        <v>0</v>
      </c>
      <c r="BD310" s="166">
        <f>IFERROR(IF(VALUE($F310)&lt;BE$197,(IF(VALUE($F310)&gt;BD$197-1,SUM($V116,$AI116,$AV116,$AW116:BD116),BD116)),0),0)</f>
        <v>0</v>
      </c>
      <c r="BE310" s="166">
        <f>IFERROR(IF(VALUE($F310)&lt;BF$197,(IF(VALUE($F310)&gt;BE$197-1,SUM($V116,$AI116,$AV116,$AW116:BE116),BE116)),0),0)</f>
        <v>1214078</v>
      </c>
      <c r="BF310" s="166">
        <f>IFERROR(IF(VALUE($F310)&lt;BG$197,(IF(VALUE($F310)&gt;BF$197-1,SUM($V116,$AI116,$AV116,$AW116:BF116),BF116)),0),0)</f>
        <v>0</v>
      </c>
      <c r="BG310" s="166">
        <f>IFERROR(IF(VALUE($F310)&lt;BH$197,(IF(VALUE($F310)&gt;BG$197-1,SUM($V116,$AI116,$AV116,$AW116:BG116),BG116)),0),0)</f>
        <v>0</v>
      </c>
      <c r="BH310" s="166">
        <f>IFERROR(IF(VALUE($F310)&lt;BI$197,(IF(VALUE($F310)&gt;BH$197-1,SUM($V116,$AI116,$AV116,$AW116:BH116),BH116)),0),0)</f>
        <v>0</v>
      </c>
      <c r="BI310" s="142">
        <f t="shared" si="281"/>
        <v>1214078</v>
      </c>
      <c r="BV310" s="142"/>
      <c r="CI310" s="142"/>
      <c r="CV310" s="142"/>
      <c r="DI310" s="142"/>
      <c r="DV310" s="142"/>
      <c r="EI310" s="142"/>
    </row>
    <row r="311" spans="1:139" ht="15.75" outlineLevel="1" x14ac:dyDescent="0.25">
      <c r="A311" s="2">
        <f t="shared" si="277"/>
        <v>58</v>
      </c>
      <c r="B311" s="1" t="str">
        <f t="shared" si="282"/>
        <v>FH - TBD54</v>
      </c>
      <c r="C311" s="1" t="str">
        <f t="shared" si="282"/>
        <v>SPP FH - 13772</v>
      </c>
      <c r="D311" s="2" t="str">
        <f t="shared" si="282"/>
        <v>FH - TBD54.1</v>
      </c>
      <c r="E311" s="141" t="str">
        <f t="shared" si="282"/>
        <v>SPP FH - 13772</v>
      </c>
      <c r="F311" s="84" t="s">
        <v>562</v>
      </c>
      <c r="J311" s="166">
        <v>0</v>
      </c>
      <c r="K311" s="166">
        <v>0</v>
      </c>
      <c r="L311" s="166">
        <v>0</v>
      </c>
      <c r="M311" s="166">
        <v>0</v>
      </c>
      <c r="N311" s="166">
        <v>0</v>
      </c>
      <c r="O311" s="166">
        <v>0</v>
      </c>
      <c r="P311" s="166">
        <v>0</v>
      </c>
      <c r="Q311" s="166">
        <f>IF($F311&lt;R$197,(IF($F311&gt;Q$197-1,SUM($J117:Q117),Q117)),0)</f>
        <v>0</v>
      </c>
      <c r="R311" s="166">
        <f>IF($F311&lt;S$197,(IF($F311&gt;R$197-1,SUM($J117:R117),R117)),0)</f>
        <v>0</v>
      </c>
      <c r="S311" s="166">
        <f>IF($F311&lt;T$197,(IF($F311&gt;S$197-1,SUM($J117:S117),S117)),0)</f>
        <v>0</v>
      </c>
      <c r="T311" s="166">
        <f>IF($F311&lt;U$197,(IF($F311&gt;T$197-1,SUM($J117:T117),T117)),0)</f>
        <v>0</v>
      </c>
      <c r="U311" s="166">
        <f>IF($F311&lt;V$197,(IF($F311&gt;U$197-1,SUM($J117:U117),U117)),0)</f>
        <v>0</v>
      </c>
      <c r="V311" s="142">
        <f t="shared" si="145"/>
        <v>0</v>
      </c>
      <c r="W311" s="166">
        <f>IF($F311&lt;X$197,(IF($F311&gt;W$197-1,SUM($V117,$W117:W117),W117)),0)</f>
        <v>0</v>
      </c>
      <c r="X311" s="166">
        <f>IF($F311&lt;Y$197,(IF($F311&gt;X$197-1,SUM($V117,$W117:X117),X117)),0)</f>
        <v>0</v>
      </c>
      <c r="Y311" s="166">
        <f>IF($F311&lt;Z$197,(IF($F311&gt;Y$197-1,SUM($V117,$W117:Y117),Y117)),0)</f>
        <v>0</v>
      </c>
      <c r="Z311" s="166">
        <f>IF($F311&lt;AA$197,(IF($F311&gt;Z$197-1,SUM($V117,$W117:Z117),Z117)),0)</f>
        <v>0</v>
      </c>
      <c r="AA311" s="166">
        <f>IF($F311&lt;AB$197,(IF($F311&gt;AA$197-1,SUM($V117,$W117:AA117),AA117)),0)</f>
        <v>0</v>
      </c>
      <c r="AB311" s="166">
        <f>IF($F311&lt;AC$197,(IF($F311&gt;AB$197-1,SUM($V117,$W117:AB117),AB117)),0)</f>
        <v>0</v>
      </c>
      <c r="AC311" s="166">
        <f>IF($F311&lt;AD$197,(IF($F311&gt;AC$197-1,SUM($V117,$W117:AC117),AC117)),0)</f>
        <v>0</v>
      </c>
      <c r="AD311" s="166">
        <f>IF($F311&lt;AE$197,(IF($F311&gt;AD$197-1,SUM($V117,$W117:AD117),AD117)),0)</f>
        <v>0</v>
      </c>
      <c r="AE311" s="166">
        <f>IF($F311&lt;AF$197,(IF($F311&gt;AE$197-1,SUM($V117,$W117:AE117),AE117)),0)</f>
        <v>0</v>
      </c>
      <c r="AF311" s="166">
        <f>IF($F311&lt;AG$197,(IF($F311&gt;AF$197-1,SUM($V117,$W117:AF117),AF117)),0)</f>
        <v>0</v>
      </c>
      <c r="AG311" s="166">
        <f>IF($F311&lt;AH$197,(IF($F311&gt;AG$197-1,SUM($V117,$W117:AG117),AG117)),0)</f>
        <v>0</v>
      </c>
      <c r="AH311" s="166">
        <f>IF($F311&lt;AI$197,(IF($F311&gt;AH$197-1,SUM($V117,$W117:AH117),AH117)),0)</f>
        <v>0</v>
      </c>
      <c r="AI311" s="142">
        <f t="shared" si="279"/>
        <v>0</v>
      </c>
      <c r="AJ311" s="166">
        <f>IFERROR(IF(VALUE($F311)&lt;AK$197,(IF(VALUE($F311)&gt;AJ$197-1,SUM($V117,$AI117,$AJ117:AJ117),AJ117)),0),0)</f>
        <v>0</v>
      </c>
      <c r="AK311" s="166">
        <f>IFERROR(IF(VALUE($F311)&lt;AL$197,(IF(VALUE($F311)&gt;AK$197-1,SUM($V117,$AI117,$AJ117:AK117),AK117)),0),0)</f>
        <v>0</v>
      </c>
      <c r="AL311" s="166">
        <f>IFERROR(IF(VALUE($F311)&lt;AM$197,(IF(VALUE($F311)&gt;AL$197-1,SUM($V117,$AI117,$AJ117:AL117),AL117)),0),0)</f>
        <v>0</v>
      </c>
      <c r="AM311" s="166">
        <f>IFERROR(IF(VALUE($F311)&lt;AN$197,(IF(VALUE($F311)&gt;AM$197-1,SUM($V117,$AI117,$AJ117:AM117),AM117)),0),0)</f>
        <v>0</v>
      </c>
      <c r="AN311" s="166">
        <f>IFERROR(IF(VALUE($F311)&lt;AO$197,(IF(VALUE($F311)&gt;AN$197-1,SUM($V117,$AI117,$AJ117:AN117),AN117)),0),0)</f>
        <v>0</v>
      </c>
      <c r="AO311" s="166">
        <f>IFERROR(IF(VALUE($F311)&lt;AP$197,(IF(VALUE($F311)&gt;AO$197-1,SUM($V117,$AI117,$AJ117:AO117),AO117)),0),0)</f>
        <v>0</v>
      </c>
      <c r="AP311" s="166">
        <f>IFERROR(IF(VALUE($F311)&lt;AQ$197,(IF(VALUE($F311)&gt;AP$197-1,SUM($V117,$AI117,$AJ117:AP117),AP117)),0),0)</f>
        <v>0</v>
      </c>
      <c r="AQ311" s="166">
        <f>IFERROR(IF(VALUE($F311)&lt;AR$197,(IF(VALUE($F311)&gt;AQ$197-1,SUM($V117,$AI117,$AJ117:AQ117),AQ117)),0),0)</f>
        <v>0</v>
      </c>
      <c r="AR311" s="166">
        <f>IFERROR(IF(VALUE($F311)&lt;AS$197,(IF(VALUE($F311)&gt;AR$197-1,SUM($V117,$AI117,$AJ117:AR117),AR117)),0),0)</f>
        <v>0</v>
      </c>
      <c r="AS311" s="166">
        <f>IFERROR(IF(VALUE($F311)&lt;AT$197,(IF(VALUE($F311)&gt;AS$197-1,SUM($V117,$AI117,$AJ117:AS117),AS117)),0),0)</f>
        <v>0</v>
      </c>
      <c r="AT311" s="166">
        <f>IFERROR(IF(VALUE($F311)&lt;AU$197,(IF(VALUE($F311)&gt;AT$197-1,SUM($V117,$AI117,$AJ117:AT117),AT117)),0),0)</f>
        <v>0</v>
      </c>
      <c r="AU311" s="166">
        <f>IFERROR(IF(VALUE($F311)&lt;AV$197,(IF(VALUE($F311)&gt;AU$197-1,SUM($V117,$AI117,$AJ117:AU117),AU117)),0),0)</f>
        <v>0</v>
      </c>
      <c r="AV311" s="142">
        <f t="shared" si="280"/>
        <v>0</v>
      </c>
      <c r="AW311" s="166">
        <f>IFERROR(IF(VALUE($F311)&lt;AX$197,(IF(VALUE($F311)&gt;AW$197-1,SUM($V117,$AI117,$AV117,$AW117:AW117),AW117)),0),0)</f>
        <v>0</v>
      </c>
      <c r="AX311" s="166">
        <f>IFERROR(IF(VALUE($F311)&lt;AY$197,(IF(VALUE($F311)&gt;AX$197-1,SUM($V117,$AI117,$AV117,$AW117:AX117),AX117)),0),0)</f>
        <v>0</v>
      </c>
      <c r="AY311" s="166">
        <f>IFERROR(IF(VALUE($F311)&lt;AZ$197,(IF(VALUE($F311)&gt;AY$197-1,SUM($V117,$AI117,$AV117,$AW117:AY117),AY117)),0),0)</f>
        <v>0</v>
      </c>
      <c r="AZ311" s="166">
        <f>IFERROR(IF(VALUE($F311)&lt;BA$197,(IF(VALUE($F311)&gt;AZ$197-1,SUM($V117,$AI117,$AV117,$AW117:AZ117),AZ117)),0),0)</f>
        <v>0</v>
      </c>
      <c r="BA311" s="166">
        <f>IFERROR(IF(VALUE($F311)&lt;BB$197,(IF(VALUE($F311)&gt;BA$197-1,SUM($V117,$AI117,$AV117,$AW117:BA117),BA117)),0),0)</f>
        <v>0</v>
      </c>
      <c r="BB311" s="166">
        <f>IFERROR(IF(VALUE($F311)&lt;BC$197,(IF(VALUE($F311)&gt;BB$197-1,SUM($V117,$AI117,$AV117,$AW117:BB117),BB117)),0),0)</f>
        <v>0</v>
      </c>
      <c r="BC311" s="166">
        <f>IFERROR(IF(VALUE($F311)&lt;BD$197,(IF(VALUE($F311)&gt;BC$197-1,SUM($V117,$AI117,$AV117,$AW117:BC117),BC117)),0),0)</f>
        <v>0</v>
      </c>
      <c r="BD311" s="166">
        <f>IFERROR(IF(VALUE($F311)&lt;BE$197,(IF(VALUE($F311)&gt;BD$197-1,SUM($V117,$AI117,$AV117,$AW117:BD117),BD117)),0),0)</f>
        <v>0</v>
      </c>
      <c r="BE311" s="166">
        <f>IFERROR(IF(VALUE($F311)&lt;BF$197,(IF(VALUE($F311)&gt;BE$197-1,SUM($V117,$AI117,$AV117,$AW117:BE117),BE117)),0),0)</f>
        <v>0</v>
      </c>
      <c r="BF311" s="166">
        <f>IFERROR(IF(VALUE($F311)&lt;BG$197,(IF(VALUE($F311)&gt;BF$197-1,SUM($V117,$AI117,$AV117,$AW117:BF117),BF117)),0),0)</f>
        <v>0</v>
      </c>
      <c r="BG311" s="166">
        <f>IFERROR(IF(VALUE($F311)&lt;BH$197,(IF(VALUE($F311)&gt;BG$197-1,SUM($V117,$AI117,$AV117,$AW117:BG117),BG117)),0),0)</f>
        <v>0</v>
      </c>
      <c r="BH311" s="166">
        <f>IFERROR(IF(VALUE($F311)&lt;BI$197,(IF(VALUE($F311)&gt;BH$197-1,SUM($V117,$AI117,$AV117,$AW117:BH117),BH117)),0),0)</f>
        <v>0</v>
      </c>
      <c r="BI311" s="142">
        <f t="shared" si="281"/>
        <v>0</v>
      </c>
      <c r="BV311" s="142"/>
      <c r="CI311" s="142"/>
      <c r="CV311" s="142"/>
      <c r="DI311" s="142"/>
      <c r="DV311" s="142"/>
      <c r="EI311" s="142"/>
    </row>
    <row r="312" spans="1:139" ht="15.75" outlineLevel="1" x14ac:dyDescent="0.25">
      <c r="A312" s="2">
        <f t="shared" si="277"/>
        <v>59</v>
      </c>
      <c r="B312" s="1" t="str">
        <f t="shared" si="282"/>
        <v>FH - TBD56</v>
      </c>
      <c r="C312" s="1" t="str">
        <f t="shared" si="282"/>
        <v>SPP FH - 13892</v>
      </c>
      <c r="D312" s="2" t="str">
        <f t="shared" si="282"/>
        <v>FH - TBD56.1</v>
      </c>
      <c r="E312" s="141" t="str">
        <f t="shared" si="282"/>
        <v>SPP FH - 13892</v>
      </c>
      <c r="F312" s="84" t="s">
        <v>552</v>
      </c>
      <c r="J312" s="166">
        <v>0</v>
      </c>
      <c r="K312" s="166">
        <v>0</v>
      </c>
      <c r="L312" s="166">
        <v>0</v>
      </c>
      <c r="M312" s="166">
        <v>0</v>
      </c>
      <c r="N312" s="166">
        <v>0</v>
      </c>
      <c r="O312" s="166">
        <v>0</v>
      </c>
      <c r="P312" s="166">
        <v>0</v>
      </c>
      <c r="Q312" s="166">
        <f>IF($F312&lt;R$197,(IF($F312&gt;Q$197-1,SUM($J118:Q118),Q118)),0)</f>
        <v>0</v>
      </c>
      <c r="R312" s="166">
        <f>IF($F312&lt;S$197,(IF($F312&gt;R$197-1,SUM($J118:R118),R118)),0)</f>
        <v>0</v>
      </c>
      <c r="S312" s="166">
        <f>IF($F312&lt;T$197,(IF($F312&gt;S$197-1,SUM($J118:S118),S118)),0)</f>
        <v>0</v>
      </c>
      <c r="T312" s="166">
        <f>IF($F312&lt;U$197,(IF($F312&gt;T$197-1,SUM($J118:T118),T118)),0)</f>
        <v>0</v>
      </c>
      <c r="U312" s="166">
        <f>IF($F312&lt;V$197,(IF($F312&gt;U$197-1,SUM($J118:U118),U118)),0)</f>
        <v>0</v>
      </c>
      <c r="V312" s="142">
        <f t="shared" si="145"/>
        <v>0</v>
      </c>
      <c r="W312" s="166">
        <f>IF($F312&lt;X$197,(IF($F312&gt;W$197-1,SUM($V118,$W118:W118),W118)),0)</f>
        <v>0</v>
      </c>
      <c r="X312" s="166">
        <f>IF($F312&lt;Y$197,(IF($F312&gt;X$197-1,SUM($V118,$W118:X118),X118)),0)</f>
        <v>0</v>
      </c>
      <c r="Y312" s="166">
        <f>IF($F312&lt;Z$197,(IF($F312&gt;Y$197-1,SUM($V118,$W118:Y118),Y118)),0)</f>
        <v>0</v>
      </c>
      <c r="Z312" s="166">
        <f>IF($F312&lt;AA$197,(IF($F312&gt;Z$197-1,SUM($V118,$W118:Z118),Z118)),0)</f>
        <v>0</v>
      </c>
      <c r="AA312" s="166">
        <f>IF($F312&lt;AB$197,(IF($F312&gt;AA$197-1,SUM($V118,$W118:AA118),AA118)),0)</f>
        <v>0</v>
      </c>
      <c r="AB312" s="166">
        <f>IF($F312&lt;AC$197,(IF($F312&gt;AB$197-1,SUM($V118,$W118:AB118),AB118)),0)</f>
        <v>0</v>
      </c>
      <c r="AC312" s="166">
        <f>IF($F312&lt;AD$197,(IF($F312&gt;AC$197-1,SUM($V118,$W118:AC118),AC118)),0)</f>
        <v>0</v>
      </c>
      <c r="AD312" s="166">
        <f>IF($F312&lt;AE$197,(IF($F312&gt;AD$197-1,SUM($V118,$W118:AD118),AD118)),0)</f>
        <v>0</v>
      </c>
      <c r="AE312" s="166">
        <f>IF($F312&lt;AF$197,(IF($F312&gt;AE$197-1,SUM($V118,$W118:AE118),AE118)),0)</f>
        <v>0</v>
      </c>
      <c r="AF312" s="166">
        <f>IF($F312&lt;AG$197,(IF($F312&gt;AF$197-1,SUM($V118,$W118:AF118),AF118)),0)</f>
        <v>0</v>
      </c>
      <c r="AG312" s="166">
        <f>IF($F312&lt;AH$197,(IF($F312&gt;AG$197-1,SUM($V118,$W118:AG118),AG118)),0)</f>
        <v>0</v>
      </c>
      <c r="AH312" s="166">
        <f>IF($F312&lt;AI$197,(IF($F312&gt;AH$197-1,SUM($V118,$W118:AH118),AH118)),0)</f>
        <v>0</v>
      </c>
      <c r="AI312" s="142">
        <f t="shared" si="279"/>
        <v>0</v>
      </c>
      <c r="AJ312" s="166">
        <f>IFERROR(IF(VALUE($F312)&lt;AK$197,(IF(VALUE($F312)&gt;AJ$197-1,SUM($V118,$AI118,$AJ118:AJ118),AJ118)),0),0)</f>
        <v>0</v>
      </c>
      <c r="AK312" s="166">
        <f>IFERROR(IF(VALUE($F312)&lt;AL$197,(IF(VALUE($F312)&gt;AK$197-1,SUM($V118,$AI118,$AJ118:AK118),AK118)),0),0)</f>
        <v>0</v>
      </c>
      <c r="AL312" s="166">
        <f>IFERROR(IF(VALUE($F312)&lt;AM$197,(IF(VALUE($F312)&gt;AL$197-1,SUM($V118,$AI118,$AJ118:AL118),AL118)),0),0)</f>
        <v>0</v>
      </c>
      <c r="AM312" s="166">
        <f>IFERROR(IF(VALUE($F312)&lt;AN$197,(IF(VALUE($F312)&gt;AM$197-1,SUM($V118,$AI118,$AJ118:AM118),AM118)),0),0)</f>
        <v>0</v>
      </c>
      <c r="AN312" s="166">
        <f>IFERROR(IF(VALUE($F312)&lt;AO$197,(IF(VALUE($F312)&gt;AN$197-1,SUM($V118,$AI118,$AJ118:AN118),AN118)),0),0)</f>
        <v>0</v>
      </c>
      <c r="AO312" s="166">
        <f>IFERROR(IF(VALUE($F312)&lt;AP$197,(IF(VALUE($F312)&gt;AO$197-1,SUM($V118,$AI118,$AJ118:AO118),AO118)),0),0)</f>
        <v>0</v>
      </c>
      <c r="AP312" s="166">
        <f>IFERROR(IF(VALUE($F312)&lt;AQ$197,(IF(VALUE($F312)&gt;AP$197-1,SUM($V118,$AI118,$AJ118:AP118),AP118)),0),0)</f>
        <v>0</v>
      </c>
      <c r="AQ312" s="166">
        <f>IFERROR(IF(VALUE($F312)&lt;AR$197,(IF(VALUE($F312)&gt;AQ$197-1,SUM($V118,$AI118,$AJ118:AQ118),AQ118)),0),0)</f>
        <v>0</v>
      </c>
      <c r="AR312" s="166">
        <f>IFERROR(IF(VALUE($F312)&lt;AS$197,(IF(VALUE($F312)&gt;AR$197-1,SUM($V118,$AI118,$AJ118:AR118),AR118)),0),0)</f>
        <v>0</v>
      </c>
      <c r="AS312" s="166">
        <f>IFERROR(IF(VALUE($F312)&lt;AT$197,(IF(VALUE($F312)&gt;AS$197-1,SUM($V118,$AI118,$AJ118:AS118),AS118)),0),0)</f>
        <v>0</v>
      </c>
      <c r="AT312" s="166">
        <f>IFERROR(IF(VALUE($F312)&lt;AU$197,(IF(VALUE($F312)&gt;AT$197-1,SUM($V118,$AI118,$AJ118:AT118),AT118)),0),0)</f>
        <v>0</v>
      </c>
      <c r="AU312" s="166">
        <f>IFERROR(IF(VALUE($F312)&lt;AV$197,(IF(VALUE($F312)&gt;AU$197-1,SUM($V118,$AI118,$AJ118:AU118),AU118)),0),0)</f>
        <v>0</v>
      </c>
      <c r="AV312" s="142">
        <f t="shared" si="280"/>
        <v>0</v>
      </c>
      <c r="AW312" s="166">
        <f>IFERROR(IF(VALUE($F312)&lt;AX$197,(IF(VALUE($F312)&gt;AW$197-1,SUM($V118,$AI118,$AV118,$AW118:AW118),AW118)),0),0)</f>
        <v>0</v>
      </c>
      <c r="AX312" s="166">
        <f>IFERROR(IF(VALUE($F312)&lt;AY$197,(IF(VALUE($F312)&gt;AX$197-1,SUM($V118,$AI118,$AV118,$AW118:AX118),AX118)),0),0)</f>
        <v>0</v>
      </c>
      <c r="AY312" s="166">
        <f>IFERROR(IF(VALUE($F312)&lt;AZ$197,(IF(VALUE($F312)&gt;AY$197-1,SUM($V118,$AI118,$AV118,$AW118:AY118),AY118)),0),0)</f>
        <v>0</v>
      </c>
      <c r="AZ312" s="166">
        <f>IFERROR(IF(VALUE($F312)&lt;BA$197,(IF(VALUE($F312)&gt;AZ$197-1,SUM($V118,$AI118,$AV118,$AW118:AZ118),AZ118)),0),0)</f>
        <v>0</v>
      </c>
      <c r="BA312" s="166">
        <f>IFERROR(IF(VALUE($F312)&lt;BB$197,(IF(VALUE($F312)&gt;BA$197-1,SUM($V118,$AI118,$AV118,$AW118:BA118),BA118)),0),0)</f>
        <v>0</v>
      </c>
      <c r="BB312" s="166">
        <f>IFERROR(IF(VALUE($F312)&lt;BC$197,(IF(VALUE($F312)&gt;BB$197-1,SUM($V118,$AI118,$AV118,$AW118:BB118),BB118)),0),0)</f>
        <v>0</v>
      </c>
      <c r="BC312" s="166">
        <f>IFERROR(IF(VALUE($F312)&lt;BD$197,(IF(VALUE($F312)&gt;BC$197-1,SUM($V118,$AI118,$AV118,$AW118:BC118),BC118)),0),0)</f>
        <v>0</v>
      </c>
      <c r="BD312" s="166">
        <f>IFERROR(IF(VALUE($F312)&lt;BE$197,(IF(VALUE($F312)&gt;BD$197-1,SUM($V118,$AI118,$AV118,$AW118:BD118),BD118)),0),0)</f>
        <v>0</v>
      </c>
      <c r="BE312" s="166">
        <f>IFERROR(IF(VALUE($F312)&lt;BF$197,(IF(VALUE($F312)&gt;BE$197-1,SUM($V118,$AI118,$AV118,$AW118:BE118),BE118)),0),0)</f>
        <v>0</v>
      </c>
      <c r="BF312" s="166">
        <f>IFERROR(IF(VALUE($F312)&lt;BG$197,(IF(VALUE($F312)&gt;BF$197-1,SUM($V118,$AI118,$AV118,$AW118:BF118),BF118)),0),0)</f>
        <v>0</v>
      </c>
      <c r="BG312" s="166">
        <f>IFERROR(IF(VALUE($F312)&lt;BH$197,(IF(VALUE($F312)&gt;BG$197-1,SUM($V118,$AI118,$AV118,$AW118:BG118),BG118)),0),0)</f>
        <v>0</v>
      </c>
      <c r="BH312" s="166">
        <f>IFERROR(IF(VALUE($F312)&lt;BI$197,(IF(VALUE($F312)&gt;BH$197-1,SUM($V118,$AI118,$AV118,$AW118:BH118),BH118)),0),0)</f>
        <v>1083243</v>
      </c>
      <c r="BI312" s="142">
        <f t="shared" si="281"/>
        <v>1083243</v>
      </c>
      <c r="BV312" s="142"/>
      <c r="CI312" s="142"/>
      <c r="CV312" s="142"/>
      <c r="DI312" s="142"/>
      <c r="DV312" s="142"/>
      <c r="EI312" s="142"/>
    </row>
    <row r="313" spans="1:139" ht="15.75" outlineLevel="1" x14ac:dyDescent="0.25">
      <c r="A313" s="2">
        <f t="shared" si="277"/>
        <v>60</v>
      </c>
      <c r="B313" s="1" t="str">
        <f t="shared" si="282"/>
        <v>FH - TBD57</v>
      </c>
      <c r="C313" s="1" t="str">
        <f t="shared" si="282"/>
        <v>SPP FH - 13944</v>
      </c>
      <c r="D313" s="2" t="str">
        <f t="shared" si="282"/>
        <v>FH - TBD57.1</v>
      </c>
      <c r="E313" s="141" t="str">
        <f t="shared" si="282"/>
        <v>SPP FH - 13944</v>
      </c>
      <c r="F313" s="84" t="s">
        <v>562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f>IF($F313&lt;R$197,(IF($F313&gt;Q$197-1,SUM($J119:Q119),Q119)),0)</f>
        <v>0</v>
      </c>
      <c r="R313" s="166">
        <f>IF($F313&lt;S$197,(IF($F313&gt;R$197-1,SUM($J119:R119),R119)),0)</f>
        <v>0</v>
      </c>
      <c r="S313" s="166">
        <f>IF($F313&lt;T$197,(IF($F313&gt;S$197-1,SUM($J119:S119),S119)),0)</f>
        <v>0</v>
      </c>
      <c r="T313" s="166">
        <f>IF($F313&lt;U$197,(IF($F313&gt;T$197-1,SUM($J119:T119),T119)),0)</f>
        <v>0</v>
      </c>
      <c r="U313" s="166">
        <f>IF($F313&lt;V$197,(IF($F313&gt;U$197-1,SUM($J119:U119),U119)),0)</f>
        <v>0</v>
      </c>
      <c r="V313" s="142">
        <f t="shared" si="145"/>
        <v>0</v>
      </c>
      <c r="W313" s="166">
        <f>IF($F313&lt;X$197,(IF($F313&gt;W$197-1,SUM($V119,$W119:W119),W119)),0)</f>
        <v>0</v>
      </c>
      <c r="X313" s="166">
        <f>IF($F313&lt;Y$197,(IF($F313&gt;X$197-1,SUM($V119,$W119:X119),X119)),0)</f>
        <v>0</v>
      </c>
      <c r="Y313" s="166">
        <f>IF($F313&lt;Z$197,(IF($F313&gt;Y$197-1,SUM($V119,$W119:Y119),Y119)),0)</f>
        <v>0</v>
      </c>
      <c r="Z313" s="166">
        <f>IF($F313&lt;AA$197,(IF($F313&gt;Z$197-1,SUM($V119,$W119:Z119),Z119)),0)</f>
        <v>0</v>
      </c>
      <c r="AA313" s="166">
        <f>IF($F313&lt;AB$197,(IF($F313&gt;AA$197-1,SUM($V119,$W119:AA119),AA119)),0)</f>
        <v>0</v>
      </c>
      <c r="AB313" s="166">
        <f>IF($F313&lt;AC$197,(IF($F313&gt;AB$197-1,SUM($V119,$W119:AB119),AB119)),0)</f>
        <v>0</v>
      </c>
      <c r="AC313" s="166">
        <f>IF($F313&lt;AD$197,(IF($F313&gt;AC$197-1,SUM($V119,$W119:AC119),AC119)),0)</f>
        <v>0</v>
      </c>
      <c r="AD313" s="166">
        <f>IF($F313&lt;AE$197,(IF($F313&gt;AD$197-1,SUM($V119,$W119:AD119),AD119)),0)</f>
        <v>0</v>
      </c>
      <c r="AE313" s="166">
        <f>IF($F313&lt;AF$197,(IF($F313&gt;AE$197-1,SUM($V119,$W119:AE119),AE119)),0)</f>
        <v>0</v>
      </c>
      <c r="AF313" s="166">
        <f>IF($F313&lt;AG$197,(IF($F313&gt;AF$197-1,SUM($V119,$W119:AF119),AF119)),0)</f>
        <v>0</v>
      </c>
      <c r="AG313" s="166">
        <f>IF($F313&lt;AH$197,(IF($F313&gt;AG$197-1,SUM($V119,$W119:AG119),AG119)),0)</f>
        <v>0</v>
      </c>
      <c r="AH313" s="166">
        <f>IF($F313&lt;AI$197,(IF($F313&gt;AH$197-1,SUM($V119,$W119:AH119),AH119)),0)</f>
        <v>0</v>
      </c>
      <c r="AI313" s="142">
        <f t="shared" si="279"/>
        <v>0</v>
      </c>
      <c r="AJ313" s="166">
        <f>IFERROR(IF(VALUE($F313)&lt;AK$197,(IF(VALUE($F313)&gt;AJ$197-1,SUM($V119,$AI119,$AJ119:AJ119),AJ119)),0),0)</f>
        <v>0</v>
      </c>
      <c r="AK313" s="166">
        <f>IFERROR(IF(VALUE($F313)&lt;AL$197,(IF(VALUE($F313)&gt;AK$197-1,SUM($V119,$AI119,$AJ119:AK119),AK119)),0),0)</f>
        <v>0</v>
      </c>
      <c r="AL313" s="166">
        <f>IFERROR(IF(VALUE($F313)&lt;AM$197,(IF(VALUE($F313)&gt;AL$197-1,SUM($V119,$AI119,$AJ119:AL119),AL119)),0),0)</f>
        <v>0</v>
      </c>
      <c r="AM313" s="166">
        <f>IFERROR(IF(VALUE($F313)&lt;AN$197,(IF(VALUE($F313)&gt;AM$197-1,SUM($V119,$AI119,$AJ119:AM119),AM119)),0),0)</f>
        <v>0</v>
      </c>
      <c r="AN313" s="166">
        <f>IFERROR(IF(VALUE($F313)&lt;AO$197,(IF(VALUE($F313)&gt;AN$197-1,SUM($V119,$AI119,$AJ119:AN119),AN119)),0),0)</f>
        <v>0</v>
      </c>
      <c r="AO313" s="166">
        <f>IFERROR(IF(VALUE($F313)&lt;AP$197,(IF(VALUE($F313)&gt;AO$197-1,SUM($V119,$AI119,$AJ119:AO119),AO119)),0),0)</f>
        <v>0</v>
      </c>
      <c r="AP313" s="166">
        <f>IFERROR(IF(VALUE($F313)&lt;AQ$197,(IF(VALUE($F313)&gt;AP$197-1,SUM($V119,$AI119,$AJ119:AP119),AP119)),0),0)</f>
        <v>0</v>
      </c>
      <c r="AQ313" s="166">
        <f>IFERROR(IF(VALUE($F313)&lt;AR$197,(IF(VALUE($F313)&gt;AQ$197-1,SUM($V119,$AI119,$AJ119:AQ119),AQ119)),0),0)</f>
        <v>0</v>
      </c>
      <c r="AR313" s="166">
        <f>IFERROR(IF(VALUE($F313)&lt;AS$197,(IF(VALUE($F313)&gt;AR$197-1,SUM($V119,$AI119,$AJ119:AR119),AR119)),0),0)</f>
        <v>0</v>
      </c>
      <c r="AS313" s="166">
        <f>IFERROR(IF(VALUE($F313)&lt;AT$197,(IF(VALUE($F313)&gt;AS$197-1,SUM($V119,$AI119,$AJ119:AS119),AS119)),0),0)</f>
        <v>0</v>
      </c>
      <c r="AT313" s="166">
        <f>IFERROR(IF(VALUE($F313)&lt;AU$197,(IF(VALUE($F313)&gt;AT$197-1,SUM($V119,$AI119,$AJ119:AT119),AT119)),0),0)</f>
        <v>0</v>
      </c>
      <c r="AU313" s="166">
        <f>IFERROR(IF(VALUE($F313)&lt;AV$197,(IF(VALUE($F313)&gt;AU$197-1,SUM($V119,$AI119,$AJ119:AU119),AU119)),0),0)</f>
        <v>0</v>
      </c>
      <c r="AV313" s="142">
        <f t="shared" si="280"/>
        <v>0</v>
      </c>
      <c r="AW313" s="166">
        <f>IFERROR(IF(VALUE($F313)&lt;AX$197,(IF(VALUE($F313)&gt;AW$197-1,SUM($V119,$AI119,$AV119,$AW119:AW119),AW119)),0),0)</f>
        <v>0</v>
      </c>
      <c r="AX313" s="166">
        <f>IFERROR(IF(VALUE($F313)&lt;AY$197,(IF(VALUE($F313)&gt;AX$197-1,SUM($V119,$AI119,$AV119,$AW119:AX119),AX119)),0),0)</f>
        <v>0</v>
      </c>
      <c r="AY313" s="166">
        <f>IFERROR(IF(VALUE($F313)&lt;AZ$197,(IF(VALUE($F313)&gt;AY$197-1,SUM($V119,$AI119,$AV119,$AW119:AY119),AY119)),0),0)</f>
        <v>0</v>
      </c>
      <c r="AZ313" s="166">
        <f>IFERROR(IF(VALUE($F313)&lt;BA$197,(IF(VALUE($F313)&gt;AZ$197-1,SUM($V119,$AI119,$AV119,$AW119:AZ119),AZ119)),0),0)</f>
        <v>0</v>
      </c>
      <c r="BA313" s="166">
        <f>IFERROR(IF(VALUE($F313)&lt;BB$197,(IF(VALUE($F313)&gt;BA$197-1,SUM($V119,$AI119,$AV119,$AW119:BA119),BA119)),0),0)</f>
        <v>0</v>
      </c>
      <c r="BB313" s="166">
        <f>IFERROR(IF(VALUE($F313)&lt;BC$197,(IF(VALUE($F313)&gt;BB$197-1,SUM($V119,$AI119,$AV119,$AW119:BB119),BB119)),0),0)</f>
        <v>0</v>
      </c>
      <c r="BC313" s="166">
        <f>IFERROR(IF(VALUE($F313)&lt;BD$197,(IF(VALUE($F313)&gt;BC$197-1,SUM($V119,$AI119,$AV119,$AW119:BC119),BC119)),0),0)</f>
        <v>0</v>
      </c>
      <c r="BD313" s="166">
        <f>IFERROR(IF(VALUE($F313)&lt;BE$197,(IF(VALUE($F313)&gt;BD$197-1,SUM($V119,$AI119,$AV119,$AW119:BD119),BD119)),0),0)</f>
        <v>0</v>
      </c>
      <c r="BE313" s="166">
        <f>IFERROR(IF(VALUE($F313)&lt;BF$197,(IF(VALUE($F313)&gt;BE$197-1,SUM($V119,$AI119,$AV119,$AW119:BE119),BE119)),0),0)</f>
        <v>0</v>
      </c>
      <c r="BF313" s="166">
        <f>IFERROR(IF(VALUE($F313)&lt;BG$197,(IF(VALUE($F313)&gt;BF$197-1,SUM($V119,$AI119,$AV119,$AW119:BF119),BF119)),0),0)</f>
        <v>0</v>
      </c>
      <c r="BG313" s="166">
        <f>IFERROR(IF(VALUE($F313)&lt;BH$197,(IF(VALUE($F313)&gt;BG$197-1,SUM($V119,$AI119,$AV119,$AW119:BG119),BG119)),0),0)</f>
        <v>0</v>
      </c>
      <c r="BH313" s="166">
        <f>IFERROR(IF(VALUE($F313)&lt;BI$197,(IF(VALUE($F313)&gt;BH$197-1,SUM($V119,$AI119,$AV119,$AW119:BH119),BH119)),0),0)</f>
        <v>0</v>
      </c>
      <c r="BI313" s="142">
        <f t="shared" si="281"/>
        <v>0</v>
      </c>
      <c r="BV313" s="142"/>
      <c r="CI313" s="142"/>
      <c r="CV313" s="142"/>
      <c r="DI313" s="142"/>
      <c r="DV313" s="142"/>
      <c r="EI313" s="142"/>
    </row>
    <row r="314" spans="1:139" ht="15.75" outlineLevel="1" x14ac:dyDescent="0.25">
      <c r="A314" s="2">
        <f t="shared" si="277"/>
        <v>61</v>
      </c>
      <c r="B314" s="1" t="str">
        <f t="shared" si="282"/>
        <v>FH - TBD58</v>
      </c>
      <c r="C314" s="1" t="str">
        <f t="shared" si="282"/>
        <v>SPP FH - 13014</v>
      </c>
      <c r="D314" s="2" t="str">
        <f t="shared" si="282"/>
        <v>FH - TBD58.1</v>
      </c>
      <c r="E314" s="141" t="str">
        <f t="shared" si="282"/>
        <v>SPP FH - 13014</v>
      </c>
      <c r="F314" s="84" t="s">
        <v>562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f>IF($F314&lt;R$197,(IF($F314&gt;Q$197-1,SUM($J120:Q120),Q120)),0)</f>
        <v>0</v>
      </c>
      <c r="R314" s="166">
        <f>IF($F314&lt;S$197,(IF($F314&gt;R$197-1,SUM($J120:R120),R120)),0)</f>
        <v>0</v>
      </c>
      <c r="S314" s="166">
        <f>IF($F314&lt;T$197,(IF($F314&gt;S$197-1,SUM($J120:S120),S120)),0)</f>
        <v>0</v>
      </c>
      <c r="T314" s="166">
        <f>IF($F314&lt;U$197,(IF($F314&gt;T$197-1,SUM($J120:T120),T120)),0)</f>
        <v>0</v>
      </c>
      <c r="U314" s="166">
        <f>IF($F314&lt;V$197,(IF($F314&gt;U$197-1,SUM($J120:U120),U120)),0)</f>
        <v>0</v>
      </c>
      <c r="V314" s="142">
        <f t="shared" si="145"/>
        <v>0</v>
      </c>
      <c r="W314" s="166">
        <f>IF($F314&lt;X$197,(IF($F314&gt;W$197-1,SUM($V120,$W120:W120),W120)),0)</f>
        <v>0</v>
      </c>
      <c r="X314" s="166">
        <f>IF($F314&lt;Y$197,(IF($F314&gt;X$197-1,SUM($V120,$W120:X120),X120)),0)</f>
        <v>0</v>
      </c>
      <c r="Y314" s="166">
        <f>IF($F314&lt;Z$197,(IF($F314&gt;Y$197-1,SUM($V120,$W120:Y120),Y120)),0)</f>
        <v>0</v>
      </c>
      <c r="Z314" s="166">
        <f>IF($F314&lt;AA$197,(IF($F314&gt;Z$197-1,SUM($V120,$W120:Z120),Z120)),0)</f>
        <v>0</v>
      </c>
      <c r="AA314" s="166">
        <f>IF($F314&lt;AB$197,(IF($F314&gt;AA$197-1,SUM($V120,$W120:AA120),AA120)),0)</f>
        <v>0</v>
      </c>
      <c r="AB314" s="166">
        <f>IF($F314&lt;AC$197,(IF($F314&gt;AB$197-1,SUM($V120,$W120:AB120),AB120)),0)</f>
        <v>0</v>
      </c>
      <c r="AC314" s="166">
        <f>IF($F314&lt;AD$197,(IF($F314&gt;AC$197-1,SUM($V120,$W120:AC120),AC120)),0)</f>
        <v>0</v>
      </c>
      <c r="AD314" s="166">
        <f>IF($F314&lt;AE$197,(IF($F314&gt;AD$197-1,SUM($V120,$W120:AD120),AD120)),0)</f>
        <v>0</v>
      </c>
      <c r="AE314" s="166">
        <f>IF($F314&lt;AF$197,(IF($F314&gt;AE$197-1,SUM($V120,$W120:AE120),AE120)),0)</f>
        <v>0</v>
      </c>
      <c r="AF314" s="166">
        <f>IF($F314&lt;AG$197,(IF($F314&gt;AF$197-1,SUM($V120,$W120:AF120),AF120)),0)</f>
        <v>0</v>
      </c>
      <c r="AG314" s="166">
        <f>IF($F314&lt;AH$197,(IF($F314&gt;AG$197-1,SUM($V120,$W120:AG120),AG120)),0)</f>
        <v>0</v>
      </c>
      <c r="AH314" s="166">
        <f>IF($F314&lt;AI$197,(IF($F314&gt;AH$197-1,SUM($V120,$W120:AH120),AH120)),0)</f>
        <v>0</v>
      </c>
      <c r="AI314" s="142">
        <f t="shared" si="279"/>
        <v>0</v>
      </c>
      <c r="AJ314" s="166">
        <f>IFERROR(IF(VALUE($F314)&lt;AK$197,(IF(VALUE($F314)&gt;AJ$197-1,SUM($V120,$AI120,$AJ120:AJ120),AJ120)),0),0)</f>
        <v>0</v>
      </c>
      <c r="AK314" s="166">
        <f>IFERROR(IF(VALUE($F314)&lt;AL$197,(IF(VALUE($F314)&gt;AK$197-1,SUM($V120,$AI120,$AJ120:AK120),AK120)),0),0)</f>
        <v>0</v>
      </c>
      <c r="AL314" s="166">
        <f>IFERROR(IF(VALUE($F314)&lt;AM$197,(IF(VALUE($F314)&gt;AL$197-1,SUM($V120,$AI120,$AJ120:AL120),AL120)),0),0)</f>
        <v>0</v>
      </c>
      <c r="AM314" s="166">
        <f>IFERROR(IF(VALUE($F314)&lt;AN$197,(IF(VALUE($F314)&gt;AM$197-1,SUM($V120,$AI120,$AJ120:AM120),AM120)),0),0)</f>
        <v>0</v>
      </c>
      <c r="AN314" s="166">
        <f>IFERROR(IF(VALUE($F314)&lt;AO$197,(IF(VALUE($F314)&gt;AN$197-1,SUM($V120,$AI120,$AJ120:AN120),AN120)),0),0)</f>
        <v>0</v>
      </c>
      <c r="AO314" s="166">
        <f>IFERROR(IF(VALUE($F314)&lt;AP$197,(IF(VALUE($F314)&gt;AO$197-1,SUM($V120,$AI120,$AJ120:AO120),AO120)),0),0)</f>
        <v>0</v>
      </c>
      <c r="AP314" s="166">
        <f>IFERROR(IF(VALUE($F314)&lt;AQ$197,(IF(VALUE($F314)&gt;AP$197-1,SUM($V120,$AI120,$AJ120:AP120),AP120)),0),0)</f>
        <v>0</v>
      </c>
      <c r="AQ314" s="166">
        <f>IFERROR(IF(VALUE($F314)&lt;AR$197,(IF(VALUE($F314)&gt;AQ$197-1,SUM($V120,$AI120,$AJ120:AQ120),AQ120)),0),0)</f>
        <v>0</v>
      </c>
      <c r="AR314" s="166">
        <f>IFERROR(IF(VALUE($F314)&lt;AS$197,(IF(VALUE($F314)&gt;AR$197-1,SUM($V120,$AI120,$AJ120:AR120),AR120)),0),0)</f>
        <v>0</v>
      </c>
      <c r="AS314" s="166">
        <f>IFERROR(IF(VALUE($F314)&lt;AT$197,(IF(VALUE($F314)&gt;AS$197-1,SUM($V120,$AI120,$AJ120:AS120),AS120)),0),0)</f>
        <v>0</v>
      </c>
      <c r="AT314" s="166">
        <f>IFERROR(IF(VALUE($F314)&lt;AU$197,(IF(VALUE($F314)&gt;AT$197-1,SUM($V120,$AI120,$AJ120:AT120),AT120)),0),0)</f>
        <v>0</v>
      </c>
      <c r="AU314" s="166">
        <f>IFERROR(IF(VALUE($F314)&lt;AV$197,(IF(VALUE($F314)&gt;AU$197-1,SUM($V120,$AI120,$AJ120:AU120),AU120)),0),0)</f>
        <v>0</v>
      </c>
      <c r="AV314" s="142">
        <f t="shared" si="280"/>
        <v>0</v>
      </c>
      <c r="AW314" s="166">
        <f>IFERROR(IF(VALUE($F314)&lt;AX$197,(IF(VALUE($F314)&gt;AW$197-1,SUM($V120,$AI120,$AV120,$AW120:AW120),AW120)),0),0)</f>
        <v>0</v>
      </c>
      <c r="AX314" s="166">
        <f>IFERROR(IF(VALUE($F314)&lt;AY$197,(IF(VALUE($F314)&gt;AX$197-1,SUM($V120,$AI120,$AV120,$AW120:AX120),AX120)),0),0)</f>
        <v>0</v>
      </c>
      <c r="AY314" s="166">
        <f>IFERROR(IF(VALUE($F314)&lt;AZ$197,(IF(VALUE($F314)&gt;AY$197-1,SUM($V120,$AI120,$AV120,$AW120:AY120),AY120)),0),0)</f>
        <v>0</v>
      </c>
      <c r="AZ314" s="166">
        <f>IFERROR(IF(VALUE($F314)&lt;BA$197,(IF(VALUE($F314)&gt;AZ$197-1,SUM($V120,$AI120,$AV120,$AW120:AZ120),AZ120)),0),0)</f>
        <v>0</v>
      </c>
      <c r="BA314" s="166">
        <f>IFERROR(IF(VALUE($F314)&lt;BB$197,(IF(VALUE($F314)&gt;BA$197-1,SUM($V120,$AI120,$AV120,$AW120:BA120),BA120)),0),0)</f>
        <v>0</v>
      </c>
      <c r="BB314" s="166">
        <f>IFERROR(IF(VALUE($F314)&lt;BC$197,(IF(VALUE($F314)&gt;BB$197-1,SUM($V120,$AI120,$AV120,$AW120:BB120),BB120)),0),0)</f>
        <v>0</v>
      </c>
      <c r="BC314" s="166">
        <f>IFERROR(IF(VALUE($F314)&lt;BD$197,(IF(VALUE($F314)&gt;BC$197-1,SUM($V120,$AI120,$AV120,$AW120:BC120),BC120)),0),0)</f>
        <v>0</v>
      </c>
      <c r="BD314" s="166">
        <f>IFERROR(IF(VALUE($F314)&lt;BE$197,(IF(VALUE($F314)&gt;BD$197-1,SUM($V120,$AI120,$AV120,$AW120:BD120),BD120)),0),0)</f>
        <v>0</v>
      </c>
      <c r="BE314" s="166">
        <f>IFERROR(IF(VALUE($F314)&lt;BF$197,(IF(VALUE($F314)&gt;BE$197-1,SUM($V120,$AI120,$AV120,$AW120:BE120),BE120)),0),0)</f>
        <v>0</v>
      </c>
      <c r="BF314" s="166">
        <f>IFERROR(IF(VALUE($F314)&lt;BG$197,(IF(VALUE($F314)&gt;BF$197-1,SUM($V120,$AI120,$AV120,$AW120:BF120),BF120)),0),0)</f>
        <v>0</v>
      </c>
      <c r="BG314" s="166">
        <f>IFERROR(IF(VALUE($F314)&lt;BH$197,(IF(VALUE($F314)&gt;BG$197-1,SUM($V120,$AI120,$AV120,$AW120:BG120),BG120)),0),0)</f>
        <v>0</v>
      </c>
      <c r="BH314" s="166">
        <f>IFERROR(IF(VALUE($F314)&lt;BI$197,(IF(VALUE($F314)&gt;BH$197-1,SUM($V120,$AI120,$AV120,$AW120:BH120),BH120)),0),0)</f>
        <v>0</v>
      </c>
      <c r="BI314" s="142">
        <f t="shared" si="281"/>
        <v>0</v>
      </c>
      <c r="BV314" s="142"/>
      <c r="CI314" s="142"/>
      <c r="CV314" s="142"/>
      <c r="DI314" s="142"/>
      <c r="DV314" s="142"/>
      <c r="EI314" s="142"/>
    </row>
    <row r="315" spans="1:139" ht="15.75" outlineLevel="1" x14ac:dyDescent="0.25">
      <c r="A315" s="2">
        <f t="shared" ref="A315:A346" si="283">A121</f>
        <v>62</v>
      </c>
      <c r="B315" s="1" t="str">
        <f t="shared" si="282"/>
        <v>FH - TBD60</v>
      </c>
      <c r="C315" s="1" t="str">
        <f t="shared" si="282"/>
        <v>SPP FH - 13042</v>
      </c>
      <c r="D315" s="2" t="str">
        <f t="shared" si="282"/>
        <v>FH - TBD60.1</v>
      </c>
      <c r="E315" s="141" t="str">
        <f t="shared" si="282"/>
        <v>SPP FH - 13042</v>
      </c>
      <c r="F315" s="84" t="s">
        <v>562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f>IF($F315&lt;R$197,(IF($F315&gt;Q$197-1,SUM($J121:Q121),Q121)),0)</f>
        <v>0</v>
      </c>
      <c r="R315" s="166">
        <f>IF($F315&lt;S$197,(IF($F315&gt;R$197-1,SUM($J121:R121),R121)),0)</f>
        <v>0</v>
      </c>
      <c r="S315" s="166">
        <f>IF($F315&lt;T$197,(IF($F315&gt;S$197-1,SUM($J121:S121),S121)),0)</f>
        <v>0</v>
      </c>
      <c r="T315" s="166">
        <f>IF($F315&lt;U$197,(IF($F315&gt;T$197-1,SUM($J121:T121),T121)),0)</f>
        <v>0</v>
      </c>
      <c r="U315" s="166">
        <f>IF($F315&lt;V$197,(IF($F315&gt;U$197-1,SUM($J121:U121),U121)),0)</f>
        <v>0</v>
      </c>
      <c r="V315" s="142">
        <f t="shared" si="145"/>
        <v>0</v>
      </c>
      <c r="W315" s="166">
        <f>IF($F315&lt;X$197,(IF($F315&gt;W$197-1,SUM($V121,$W121:W121),W121)),0)</f>
        <v>0</v>
      </c>
      <c r="X315" s="166">
        <f>IF($F315&lt;Y$197,(IF($F315&gt;X$197-1,SUM($V121,$W121:X121),X121)),0)</f>
        <v>0</v>
      </c>
      <c r="Y315" s="166">
        <f>IF($F315&lt;Z$197,(IF($F315&gt;Y$197-1,SUM($V121,$W121:Y121),Y121)),0)</f>
        <v>0</v>
      </c>
      <c r="Z315" s="166">
        <f>IF($F315&lt;AA$197,(IF($F315&gt;Z$197-1,SUM($V121,$W121:Z121),Z121)),0)</f>
        <v>0</v>
      </c>
      <c r="AA315" s="166">
        <f>IF($F315&lt;AB$197,(IF($F315&gt;AA$197-1,SUM($V121,$W121:AA121),AA121)),0)</f>
        <v>0</v>
      </c>
      <c r="AB315" s="166">
        <f>IF($F315&lt;AC$197,(IF($F315&gt;AB$197-1,SUM($V121,$W121:AB121),AB121)),0)</f>
        <v>0</v>
      </c>
      <c r="AC315" s="166">
        <f>IF($F315&lt;AD$197,(IF($F315&gt;AC$197-1,SUM($V121,$W121:AC121),AC121)),0)</f>
        <v>0</v>
      </c>
      <c r="AD315" s="166">
        <f>IF($F315&lt;AE$197,(IF($F315&gt;AD$197-1,SUM($V121,$W121:AD121),AD121)),0)</f>
        <v>0</v>
      </c>
      <c r="AE315" s="166">
        <f>IF($F315&lt;AF$197,(IF($F315&gt;AE$197-1,SUM($V121,$W121:AE121),AE121)),0)</f>
        <v>0</v>
      </c>
      <c r="AF315" s="166">
        <f>IF($F315&lt;AG$197,(IF($F315&gt;AF$197-1,SUM($V121,$W121:AF121),AF121)),0)</f>
        <v>0</v>
      </c>
      <c r="AG315" s="166">
        <f>IF($F315&lt;AH$197,(IF($F315&gt;AG$197-1,SUM($V121,$W121:AG121),AG121)),0)</f>
        <v>0</v>
      </c>
      <c r="AH315" s="166">
        <f>IF($F315&lt;AI$197,(IF($F315&gt;AH$197-1,SUM($V121,$W121:AH121),AH121)),0)</f>
        <v>0</v>
      </c>
      <c r="AI315" s="142">
        <f t="shared" si="279"/>
        <v>0</v>
      </c>
      <c r="AJ315" s="166">
        <f>IFERROR(IF(VALUE($F315)&lt;AK$197,(IF(VALUE($F315)&gt;AJ$197-1,SUM($V121,$AI121,$AJ121:AJ121),AJ121)),0),0)</f>
        <v>0</v>
      </c>
      <c r="AK315" s="166">
        <f>IFERROR(IF(VALUE($F315)&lt;AL$197,(IF(VALUE($F315)&gt;AK$197-1,SUM($V121,$AI121,$AJ121:AK121),AK121)),0),0)</f>
        <v>0</v>
      </c>
      <c r="AL315" s="166">
        <f>IFERROR(IF(VALUE($F315)&lt;AM$197,(IF(VALUE($F315)&gt;AL$197-1,SUM($V121,$AI121,$AJ121:AL121),AL121)),0),0)</f>
        <v>0</v>
      </c>
      <c r="AM315" s="166">
        <f>IFERROR(IF(VALUE($F315)&lt;AN$197,(IF(VALUE($F315)&gt;AM$197-1,SUM($V121,$AI121,$AJ121:AM121),AM121)),0),0)</f>
        <v>0</v>
      </c>
      <c r="AN315" s="166">
        <f>IFERROR(IF(VALUE($F315)&lt;AO$197,(IF(VALUE($F315)&gt;AN$197-1,SUM($V121,$AI121,$AJ121:AN121),AN121)),0),0)</f>
        <v>0</v>
      </c>
      <c r="AO315" s="166">
        <f>IFERROR(IF(VALUE($F315)&lt;AP$197,(IF(VALUE($F315)&gt;AO$197-1,SUM($V121,$AI121,$AJ121:AO121),AO121)),0),0)</f>
        <v>0</v>
      </c>
      <c r="AP315" s="166">
        <f>IFERROR(IF(VALUE($F315)&lt;AQ$197,(IF(VALUE($F315)&gt;AP$197-1,SUM($V121,$AI121,$AJ121:AP121),AP121)),0),0)</f>
        <v>0</v>
      </c>
      <c r="AQ315" s="166">
        <f>IFERROR(IF(VALUE($F315)&lt;AR$197,(IF(VALUE($F315)&gt;AQ$197-1,SUM($V121,$AI121,$AJ121:AQ121),AQ121)),0),0)</f>
        <v>0</v>
      </c>
      <c r="AR315" s="166">
        <f>IFERROR(IF(VALUE($F315)&lt;AS$197,(IF(VALUE($F315)&gt;AR$197-1,SUM($V121,$AI121,$AJ121:AR121),AR121)),0),0)</f>
        <v>0</v>
      </c>
      <c r="AS315" s="166">
        <f>IFERROR(IF(VALUE($F315)&lt;AT$197,(IF(VALUE($F315)&gt;AS$197-1,SUM($V121,$AI121,$AJ121:AS121),AS121)),0),0)</f>
        <v>0</v>
      </c>
      <c r="AT315" s="166">
        <f>IFERROR(IF(VALUE($F315)&lt;AU$197,(IF(VALUE($F315)&gt;AT$197-1,SUM($V121,$AI121,$AJ121:AT121),AT121)),0),0)</f>
        <v>0</v>
      </c>
      <c r="AU315" s="166">
        <f>IFERROR(IF(VALUE($F315)&lt;AV$197,(IF(VALUE($F315)&gt;AU$197-1,SUM($V121,$AI121,$AJ121:AU121),AU121)),0),0)</f>
        <v>0</v>
      </c>
      <c r="AV315" s="142">
        <f t="shared" si="280"/>
        <v>0</v>
      </c>
      <c r="AW315" s="166">
        <f>IFERROR(IF(VALUE($F315)&lt;AX$197,(IF(VALUE($F315)&gt;AW$197-1,SUM($V121,$AI121,$AV121,$AW121:AW121),AW121)),0),0)</f>
        <v>0</v>
      </c>
      <c r="AX315" s="166">
        <f>IFERROR(IF(VALUE($F315)&lt;AY$197,(IF(VALUE($F315)&gt;AX$197-1,SUM($V121,$AI121,$AV121,$AW121:AX121),AX121)),0),0)</f>
        <v>0</v>
      </c>
      <c r="AY315" s="166">
        <f>IFERROR(IF(VALUE($F315)&lt;AZ$197,(IF(VALUE($F315)&gt;AY$197-1,SUM($V121,$AI121,$AV121,$AW121:AY121),AY121)),0),0)</f>
        <v>0</v>
      </c>
      <c r="AZ315" s="166">
        <f>IFERROR(IF(VALUE($F315)&lt;BA$197,(IF(VALUE($F315)&gt;AZ$197-1,SUM($V121,$AI121,$AV121,$AW121:AZ121),AZ121)),0),0)</f>
        <v>0</v>
      </c>
      <c r="BA315" s="166">
        <f>IFERROR(IF(VALUE($F315)&lt;BB$197,(IF(VALUE($F315)&gt;BA$197-1,SUM($V121,$AI121,$AV121,$AW121:BA121),BA121)),0),0)</f>
        <v>0</v>
      </c>
      <c r="BB315" s="166">
        <f>IFERROR(IF(VALUE($F315)&lt;BC$197,(IF(VALUE($F315)&gt;BB$197-1,SUM($V121,$AI121,$AV121,$AW121:BB121),BB121)),0),0)</f>
        <v>0</v>
      </c>
      <c r="BC315" s="166">
        <f>IFERROR(IF(VALUE($F315)&lt;BD$197,(IF(VALUE($F315)&gt;BC$197-1,SUM($V121,$AI121,$AV121,$AW121:BC121),BC121)),0),0)</f>
        <v>0</v>
      </c>
      <c r="BD315" s="166">
        <f>IFERROR(IF(VALUE($F315)&lt;BE$197,(IF(VALUE($F315)&gt;BD$197-1,SUM($V121,$AI121,$AV121,$AW121:BD121),BD121)),0),0)</f>
        <v>0</v>
      </c>
      <c r="BE315" s="166">
        <f>IFERROR(IF(VALUE($F315)&lt;BF$197,(IF(VALUE($F315)&gt;BE$197-1,SUM($V121,$AI121,$AV121,$AW121:BE121),BE121)),0),0)</f>
        <v>0</v>
      </c>
      <c r="BF315" s="166">
        <f>IFERROR(IF(VALUE($F315)&lt;BG$197,(IF(VALUE($F315)&gt;BF$197-1,SUM($V121,$AI121,$AV121,$AW121:BF121),BF121)),0),0)</f>
        <v>0</v>
      </c>
      <c r="BG315" s="166">
        <f>IFERROR(IF(VALUE($F315)&lt;BH$197,(IF(VALUE($F315)&gt;BG$197-1,SUM($V121,$AI121,$AV121,$AW121:BG121),BG121)),0),0)</f>
        <v>0</v>
      </c>
      <c r="BH315" s="166">
        <f>IFERROR(IF(VALUE($F315)&lt;BI$197,(IF(VALUE($F315)&gt;BH$197-1,SUM($V121,$AI121,$AV121,$AW121:BH121),BH121)),0),0)</f>
        <v>0</v>
      </c>
      <c r="BI315" s="142">
        <f t="shared" si="281"/>
        <v>0</v>
      </c>
      <c r="BV315" s="142"/>
      <c r="CI315" s="142"/>
      <c r="CV315" s="142"/>
      <c r="DI315" s="142"/>
      <c r="DV315" s="142"/>
      <c r="EI315" s="142"/>
    </row>
    <row r="316" spans="1:139" ht="15.75" outlineLevel="1" x14ac:dyDescent="0.25">
      <c r="A316" s="2">
        <f t="shared" si="283"/>
        <v>63</v>
      </c>
      <c r="B316" s="1" t="str">
        <f t="shared" si="282"/>
        <v>FH - TBD61</v>
      </c>
      <c r="C316" s="1" t="str">
        <f t="shared" si="282"/>
        <v>SPP FH - 13083</v>
      </c>
      <c r="D316" s="2" t="str">
        <f t="shared" si="282"/>
        <v>FH - TBD61.1</v>
      </c>
      <c r="E316" s="141" t="str">
        <f t="shared" si="282"/>
        <v>SPP FH - 13083</v>
      </c>
      <c r="F316" s="84" t="s">
        <v>562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f>IF($F316&lt;R$197,(IF($F316&gt;Q$197-1,SUM($J122:Q122),Q122)),0)</f>
        <v>0</v>
      </c>
      <c r="R316" s="166">
        <f>IF($F316&lt;S$197,(IF($F316&gt;R$197-1,SUM($J122:R122),R122)),0)</f>
        <v>0</v>
      </c>
      <c r="S316" s="166">
        <f>IF($F316&lt;T$197,(IF($F316&gt;S$197-1,SUM($J122:S122),S122)),0)</f>
        <v>0</v>
      </c>
      <c r="T316" s="166">
        <f>IF($F316&lt;U$197,(IF($F316&gt;T$197-1,SUM($J122:T122),T122)),0)</f>
        <v>0</v>
      </c>
      <c r="U316" s="166">
        <f>IF($F316&lt;V$197,(IF($F316&gt;U$197-1,SUM($J122:U122),U122)),0)</f>
        <v>0</v>
      </c>
      <c r="V316" s="142">
        <f t="shared" si="145"/>
        <v>0</v>
      </c>
      <c r="W316" s="166">
        <f>IF($F316&lt;X$197,(IF($F316&gt;W$197-1,SUM($V122,$W122:W122),W122)),0)</f>
        <v>0</v>
      </c>
      <c r="X316" s="166">
        <f>IF($F316&lt;Y$197,(IF($F316&gt;X$197-1,SUM($V122,$W122:X122),X122)),0)</f>
        <v>0</v>
      </c>
      <c r="Y316" s="166">
        <f>IF($F316&lt;Z$197,(IF($F316&gt;Y$197-1,SUM($V122,$W122:Y122),Y122)),0)</f>
        <v>0</v>
      </c>
      <c r="Z316" s="166">
        <f>IF($F316&lt;AA$197,(IF($F316&gt;Z$197-1,SUM($V122,$W122:Z122),Z122)),0)</f>
        <v>0</v>
      </c>
      <c r="AA316" s="166">
        <f>IF($F316&lt;AB$197,(IF($F316&gt;AA$197-1,SUM($V122,$W122:AA122),AA122)),0)</f>
        <v>0</v>
      </c>
      <c r="AB316" s="166">
        <f>IF($F316&lt;AC$197,(IF($F316&gt;AB$197-1,SUM($V122,$W122:AB122),AB122)),0)</f>
        <v>0</v>
      </c>
      <c r="AC316" s="166">
        <f>IF($F316&lt;AD$197,(IF($F316&gt;AC$197-1,SUM($V122,$W122:AC122),AC122)),0)</f>
        <v>0</v>
      </c>
      <c r="AD316" s="166">
        <f>IF($F316&lt;AE$197,(IF($F316&gt;AD$197-1,SUM($V122,$W122:AD122),AD122)),0)</f>
        <v>0</v>
      </c>
      <c r="AE316" s="166">
        <f>IF($F316&lt;AF$197,(IF($F316&gt;AE$197-1,SUM($V122,$W122:AE122),AE122)),0)</f>
        <v>0</v>
      </c>
      <c r="AF316" s="166">
        <f>IF($F316&lt;AG$197,(IF($F316&gt;AF$197-1,SUM($V122,$W122:AF122),AF122)),0)</f>
        <v>0</v>
      </c>
      <c r="AG316" s="166">
        <f>IF($F316&lt;AH$197,(IF($F316&gt;AG$197-1,SUM($V122,$W122:AG122),AG122)),0)</f>
        <v>0</v>
      </c>
      <c r="AH316" s="166">
        <f>IF($F316&lt;AI$197,(IF($F316&gt;AH$197-1,SUM($V122,$W122:AH122),AH122)),0)</f>
        <v>0</v>
      </c>
      <c r="AI316" s="142">
        <f t="shared" si="279"/>
        <v>0</v>
      </c>
      <c r="AJ316" s="166">
        <f>IFERROR(IF(VALUE($F316)&lt;AK$197,(IF(VALUE($F316)&gt;AJ$197-1,SUM($V122,$AI122,$AJ122:AJ122),AJ122)),0),0)</f>
        <v>0</v>
      </c>
      <c r="AK316" s="166">
        <f>IFERROR(IF(VALUE($F316)&lt;AL$197,(IF(VALUE($F316)&gt;AK$197-1,SUM($V122,$AI122,$AJ122:AK122),AK122)),0),0)</f>
        <v>0</v>
      </c>
      <c r="AL316" s="166">
        <f>IFERROR(IF(VALUE($F316)&lt;AM$197,(IF(VALUE($F316)&gt;AL$197-1,SUM($V122,$AI122,$AJ122:AL122),AL122)),0),0)</f>
        <v>0</v>
      </c>
      <c r="AM316" s="166">
        <f>IFERROR(IF(VALUE($F316)&lt;AN$197,(IF(VALUE($F316)&gt;AM$197-1,SUM($V122,$AI122,$AJ122:AM122),AM122)),0),0)</f>
        <v>0</v>
      </c>
      <c r="AN316" s="166">
        <f>IFERROR(IF(VALUE($F316)&lt;AO$197,(IF(VALUE($F316)&gt;AN$197-1,SUM($V122,$AI122,$AJ122:AN122),AN122)),0),0)</f>
        <v>0</v>
      </c>
      <c r="AO316" s="166">
        <f>IFERROR(IF(VALUE($F316)&lt;AP$197,(IF(VALUE($F316)&gt;AO$197-1,SUM($V122,$AI122,$AJ122:AO122),AO122)),0),0)</f>
        <v>0</v>
      </c>
      <c r="AP316" s="166">
        <f>IFERROR(IF(VALUE($F316)&lt;AQ$197,(IF(VALUE($F316)&gt;AP$197-1,SUM($V122,$AI122,$AJ122:AP122),AP122)),0),0)</f>
        <v>0</v>
      </c>
      <c r="AQ316" s="166">
        <f>IFERROR(IF(VALUE($F316)&lt;AR$197,(IF(VALUE($F316)&gt;AQ$197-1,SUM($V122,$AI122,$AJ122:AQ122),AQ122)),0),0)</f>
        <v>0</v>
      </c>
      <c r="AR316" s="166">
        <f>IFERROR(IF(VALUE($F316)&lt;AS$197,(IF(VALUE($F316)&gt;AR$197-1,SUM($V122,$AI122,$AJ122:AR122),AR122)),0),0)</f>
        <v>0</v>
      </c>
      <c r="AS316" s="166">
        <f>IFERROR(IF(VALUE($F316)&lt;AT$197,(IF(VALUE($F316)&gt;AS$197-1,SUM($V122,$AI122,$AJ122:AS122),AS122)),0),0)</f>
        <v>0</v>
      </c>
      <c r="AT316" s="166">
        <f>IFERROR(IF(VALUE($F316)&lt;AU$197,(IF(VALUE($F316)&gt;AT$197-1,SUM($V122,$AI122,$AJ122:AT122),AT122)),0),0)</f>
        <v>0</v>
      </c>
      <c r="AU316" s="166">
        <f>IFERROR(IF(VALUE($F316)&lt;AV$197,(IF(VALUE($F316)&gt;AU$197-1,SUM($V122,$AI122,$AJ122:AU122),AU122)),0),0)</f>
        <v>0</v>
      </c>
      <c r="AV316" s="142">
        <f t="shared" si="280"/>
        <v>0</v>
      </c>
      <c r="AW316" s="166">
        <f>IFERROR(IF(VALUE($F316)&lt;AX$197,(IF(VALUE($F316)&gt;AW$197-1,SUM($V122,$AI122,$AV122,$AW122:AW122),AW122)),0),0)</f>
        <v>0</v>
      </c>
      <c r="AX316" s="166">
        <f>IFERROR(IF(VALUE($F316)&lt;AY$197,(IF(VALUE($F316)&gt;AX$197-1,SUM($V122,$AI122,$AV122,$AW122:AX122),AX122)),0),0)</f>
        <v>0</v>
      </c>
      <c r="AY316" s="166">
        <f>IFERROR(IF(VALUE($F316)&lt;AZ$197,(IF(VALUE($F316)&gt;AY$197-1,SUM($V122,$AI122,$AV122,$AW122:AY122),AY122)),0),0)</f>
        <v>0</v>
      </c>
      <c r="AZ316" s="166">
        <f>IFERROR(IF(VALUE($F316)&lt;BA$197,(IF(VALUE($F316)&gt;AZ$197-1,SUM($V122,$AI122,$AV122,$AW122:AZ122),AZ122)),0),0)</f>
        <v>0</v>
      </c>
      <c r="BA316" s="166">
        <f>IFERROR(IF(VALUE($F316)&lt;BB$197,(IF(VALUE($F316)&gt;BA$197-1,SUM($V122,$AI122,$AV122,$AW122:BA122),BA122)),0),0)</f>
        <v>0</v>
      </c>
      <c r="BB316" s="166">
        <f>IFERROR(IF(VALUE($F316)&lt;BC$197,(IF(VALUE($F316)&gt;BB$197-1,SUM($V122,$AI122,$AV122,$AW122:BB122),BB122)),0),0)</f>
        <v>0</v>
      </c>
      <c r="BC316" s="166">
        <f>IFERROR(IF(VALUE($F316)&lt;BD$197,(IF(VALUE($F316)&gt;BC$197-1,SUM($V122,$AI122,$AV122,$AW122:BC122),BC122)),0),0)</f>
        <v>0</v>
      </c>
      <c r="BD316" s="166">
        <f>IFERROR(IF(VALUE($F316)&lt;BE$197,(IF(VALUE($F316)&gt;BD$197-1,SUM($V122,$AI122,$AV122,$AW122:BD122),BD122)),0),0)</f>
        <v>0</v>
      </c>
      <c r="BE316" s="166">
        <f>IFERROR(IF(VALUE($F316)&lt;BF$197,(IF(VALUE($F316)&gt;BE$197-1,SUM($V122,$AI122,$AV122,$AW122:BE122),BE122)),0),0)</f>
        <v>0</v>
      </c>
      <c r="BF316" s="166">
        <f>IFERROR(IF(VALUE($F316)&lt;BG$197,(IF(VALUE($F316)&gt;BF$197-1,SUM($V122,$AI122,$AV122,$AW122:BF122),BF122)),0),0)</f>
        <v>0</v>
      </c>
      <c r="BG316" s="166">
        <f>IFERROR(IF(VALUE($F316)&lt;BH$197,(IF(VALUE($F316)&gt;BG$197-1,SUM($V122,$AI122,$AV122,$AW122:BG122),BG122)),0),0)</f>
        <v>0</v>
      </c>
      <c r="BH316" s="166">
        <f>IFERROR(IF(VALUE($F316)&lt;BI$197,(IF(VALUE($F316)&gt;BH$197-1,SUM($V122,$AI122,$AV122,$AW122:BH122),BH122)),0),0)</f>
        <v>0</v>
      </c>
      <c r="BI316" s="142">
        <f t="shared" si="281"/>
        <v>0</v>
      </c>
      <c r="BV316" s="142"/>
      <c r="CI316" s="142"/>
      <c r="CV316" s="142"/>
      <c r="DI316" s="142"/>
      <c r="DV316" s="142"/>
      <c r="EI316" s="142"/>
    </row>
    <row r="317" spans="1:139" ht="15.75" outlineLevel="1" x14ac:dyDescent="0.25">
      <c r="A317" s="2">
        <f t="shared" si="283"/>
        <v>64</v>
      </c>
      <c r="B317" s="1" t="str">
        <f t="shared" si="282"/>
        <v>TBD</v>
      </c>
      <c r="C317" s="1" t="str">
        <f t="shared" si="282"/>
        <v>FLISR Line Sensing Server Installation</v>
      </c>
      <c r="D317" s="2" t="str">
        <f t="shared" si="282"/>
        <v>TBD</v>
      </c>
      <c r="E317" s="141" t="str">
        <f t="shared" si="282"/>
        <v>FLISR Line Sensing Server Installation</v>
      </c>
      <c r="F317" s="84" t="s">
        <v>564</v>
      </c>
      <c r="J317" s="166">
        <v>0</v>
      </c>
      <c r="K317" s="166">
        <v>0</v>
      </c>
      <c r="L317" s="166">
        <v>0</v>
      </c>
      <c r="M317" s="166">
        <v>0</v>
      </c>
      <c r="N317" s="166">
        <v>0</v>
      </c>
      <c r="O317" s="166">
        <v>0</v>
      </c>
      <c r="P317" s="166">
        <v>0</v>
      </c>
      <c r="Q317" s="166">
        <f>IF($F317&lt;R$197,(IF($F317&gt;Q$197-1,SUM($J123:Q123),Q123)),0)</f>
        <v>0</v>
      </c>
      <c r="R317" s="166">
        <f>IF($F317&lt;S$197,(IF($F317&gt;R$197-1,SUM($J123:R123),R123)),0)</f>
        <v>0</v>
      </c>
      <c r="S317" s="166">
        <f>IF($F317&lt;T$197,(IF($F317&gt;S$197-1,SUM($J123:S123),S123)),0)</f>
        <v>0</v>
      </c>
      <c r="T317" s="166">
        <f>IF($F317&lt;U$197,(IF($F317&gt;T$197-1,SUM($J123:T123),T123)),0)</f>
        <v>0</v>
      </c>
      <c r="U317" s="166">
        <f>IF($F317&lt;V$197,(IF($F317&gt;U$197-1,SUM($J123:U123),U123)),0)</f>
        <v>0</v>
      </c>
      <c r="V317" s="142">
        <f t="shared" si="145"/>
        <v>0</v>
      </c>
      <c r="W317" s="166">
        <f>IF($F317&lt;X$197,(IF($F317&gt;W$197-1,SUM($V123,$W123:W123),W123)),0)</f>
        <v>0</v>
      </c>
      <c r="X317" s="166">
        <f>IF($F317&lt;Y$197,(IF($F317&gt;X$197-1,SUM($V123,$W123:X123),X123)),0)</f>
        <v>0</v>
      </c>
      <c r="Y317" s="166">
        <f>IF($F317&lt;Z$197,(IF($F317&gt;Y$197-1,SUM($V123,$W123:Y123),Y123)),0)</f>
        <v>0</v>
      </c>
      <c r="Z317" s="166">
        <f>IF($F317&lt;AA$197,(IF($F317&gt;Z$197-1,SUM($V123,$W123:Z123),Z123)),0)</f>
        <v>0</v>
      </c>
      <c r="AA317" s="166">
        <f>IF($F317&lt;AB$197,(IF($F317&gt;AA$197-1,SUM($V123,$W123:AA123),AA123)),0)</f>
        <v>0</v>
      </c>
      <c r="AB317" s="166">
        <f>IF($F317&lt;AC$197,(IF($F317&gt;AB$197-1,SUM($V123,$W123:AB123),AB123)),0)</f>
        <v>0</v>
      </c>
      <c r="AC317" s="166">
        <f>IF($F317&lt;AD$197,(IF($F317&gt;AC$197-1,SUM($V123,$W123:AC123),AC123)),0)</f>
        <v>0</v>
      </c>
      <c r="AD317" s="166">
        <f>IF($F317&lt;AE$197,(IF($F317&gt;AD$197-1,SUM($V123,$W123:AD123),AD123)),0)</f>
        <v>0</v>
      </c>
      <c r="AE317" s="166">
        <f>IF($F317&lt;AF$197,(IF($F317&gt;AE$197-1,SUM($V123,$W123:AE123),AE123)),0)</f>
        <v>0</v>
      </c>
      <c r="AF317" s="166">
        <f>IF($F317&lt;AG$197,(IF($F317&gt;AF$197-1,SUM($V123,$W123:AF123),AF123)),0)</f>
        <v>0</v>
      </c>
      <c r="AG317" s="166">
        <f>IF($F317&lt;AH$197,(IF($F317&gt;AG$197-1,SUM($V123,$W123:AG123),AG123)),0)</f>
        <v>0</v>
      </c>
      <c r="AH317" s="166">
        <f>IF($F317&lt;AI$197,(IF($F317&gt;AH$197-1,SUM($V123,$W123:AH123),AH123)),0)</f>
        <v>0</v>
      </c>
      <c r="AI317" s="142">
        <f t="shared" si="279"/>
        <v>0</v>
      </c>
      <c r="AJ317" s="166">
        <f>IFERROR(IF(VALUE($F317)&lt;AK$197,(IF(VALUE($F317)&gt;AJ$197-1,SUM($V123,$AI123,$AJ123:AJ123),AJ123)),0),0)</f>
        <v>0</v>
      </c>
      <c r="AK317" s="166">
        <f>IFERROR(IF(VALUE($F317)&lt;AL$197,(IF(VALUE($F317)&gt;AK$197-1,SUM($V123,$AI123,$AJ123:AK123),AK123)),0),0)</f>
        <v>0</v>
      </c>
      <c r="AL317" s="166">
        <f>IFERROR(IF(VALUE($F317)&lt;AM$197,(IF(VALUE($F317)&gt;AL$197-1,SUM($V123,$AI123,$AJ123:AL123),AL123)),0),0)</f>
        <v>0</v>
      </c>
      <c r="AM317" s="166">
        <f>IFERROR(IF(VALUE($F317)&lt;AN$197,(IF(VALUE($F317)&gt;AM$197-1,SUM($V123,$AI123,$AJ123:AM123),AM123)),0),0)</f>
        <v>0</v>
      </c>
      <c r="AN317" s="166">
        <f>IFERROR(IF(VALUE($F317)&lt;AO$197,(IF(VALUE($F317)&gt;AN$197-1,SUM($V123,$AI123,$AJ123:AN123),AN123)),0),0)</f>
        <v>0</v>
      </c>
      <c r="AO317" s="166">
        <f>IFERROR(IF(VALUE($F317)&lt;AP$197,(IF(VALUE($F317)&gt;AO$197-1,SUM($V123,$AI123,$AJ123:AO123),AO123)),0),0)</f>
        <v>0</v>
      </c>
      <c r="AP317" s="166">
        <f>IFERROR(IF(VALUE($F317)&lt;AQ$197,(IF(VALUE($F317)&gt;AP$197-1,SUM($V123,$AI123,$AJ123:AP123),AP123)),0),0)</f>
        <v>0</v>
      </c>
      <c r="AQ317" s="166">
        <f>IFERROR(IF(VALUE($F317)&lt;AR$197,(IF(VALUE($F317)&gt;AQ$197-1,SUM($V123,$AI123,$AJ123:AQ123),AQ123)),0),0)</f>
        <v>0</v>
      </c>
      <c r="AR317" s="166">
        <f>IFERROR(IF(VALUE($F317)&lt;AS$197,(IF(VALUE($F317)&gt;AR$197-1,SUM($V123,$AI123,$AJ123:AR123),AR123)),0),0)</f>
        <v>0</v>
      </c>
      <c r="AS317" s="166">
        <f>IFERROR(IF(VALUE($F317)&lt;AT$197,(IF(VALUE($F317)&gt;AS$197-1,SUM($V123,$AI123,$AJ123:AS123),AS123)),0),0)</f>
        <v>0</v>
      </c>
      <c r="AT317" s="166">
        <f>IFERROR(IF(VALUE($F317)&lt;AU$197,(IF(VALUE($F317)&gt;AT$197-1,SUM($V123,$AI123,$AJ123:AT123),AT123)),0),0)</f>
        <v>0</v>
      </c>
      <c r="AU317" s="166">
        <f>IFERROR(IF(VALUE($F317)&lt;AV$197,(IF(VALUE($F317)&gt;AU$197-1,SUM($V123,$AI123,$AJ123:AU123),AU123)),0),0)</f>
        <v>0</v>
      </c>
      <c r="AV317" s="142">
        <f t="shared" si="280"/>
        <v>0</v>
      </c>
      <c r="AW317" s="166">
        <f>IFERROR(IF(VALUE($F317)&lt;AX$197,(IF(VALUE($F317)&gt;AW$197-1,SUM($V123,$AI123,$AV123,$AW123:AW123),AW123)),0),0)</f>
        <v>0</v>
      </c>
      <c r="AX317" s="166">
        <f>IFERROR(IF(VALUE($F317)&lt;AY$197,(IF(VALUE($F317)&gt;AX$197-1,SUM($V123,$AI123,$AV123,$AW123:AX123),AX123)),0),0)</f>
        <v>0</v>
      </c>
      <c r="AY317" s="166">
        <f>IFERROR(IF(VALUE($F317)&lt;AZ$197,(IF(VALUE($F317)&gt;AY$197-1,SUM($V123,$AI123,$AV123,$AW123:AY123),AY123)),0),0)</f>
        <v>0</v>
      </c>
      <c r="AZ317" s="166">
        <f>IFERROR(IF(VALUE($F317)&lt;BA$197,(IF(VALUE($F317)&gt;AZ$197-1,SUM($V123,$AI123,$AV123,$AW123:AZ123),AZ123)),0),0)</f>
        <v>0</v>
      </c>
      <c r="BA317" s="166">
        <f>IFERROR(IF(VALUE($F317)&lt;BB$197,(IF(VALUE($F317)&gt;BA$197-1,SUM($V123,$AI123,$AV123,$AW123:BA123),BA123)),0),0)</f>
        <v>0</v>
      </c>
      <c r="BB317" s="166">
        <f>IFERROR(IF(VALUE($F317)&lt;BC$197,(IF(VALUE($F317)&gt;BB$197-1,SUM($V123,$AI123,$AV123,$AW123:BB123),BB123)),0),0)</f>
        <v>0</v>
      </c>
      <c r="BC317" s="166">
        <f>IFERROR(IF(VALUE($F317)&lt;BD$197,(IF(VALUE($F317)&gt;BC$197-1,SUM($V123,$AI123,$AV123,$AW123:BC123),BC123)),0),0)</f>
        <v>0</v>
      </c>
      <c r="BD317" s="166">
        <f>IFERROR(IF(VALUE($F317)&lt;BE$197,(IF(VALUE($F317)&gt;BD$197-1,SUM($V123,$AI123,$AV123,$AW123:BD123),BD123)),0),0)</f>
        <v>0</v>
      </c>
      <c r="BE317" s="166">
        <f>IFERROR(IF(VALUE($F317)&lt;BF$197,(IF(VALUE($F317)&gt;BE$197-1,SUM($V123,$AI123,$AV123,$AW123:BE123),BE123)),0),0)</f>
        <v>0</v>
      </c>
      <c r="BF317" s="166">
        <f>IFERROR(IF(VALUE($F317)&lt;BG$197,(IF(VALUE($F317)&gt;BF$197-1,SUM($V123,$AI123,$AV123,$AW123:BF123),BF123)),0),0)</f>
        <v>0</v>
      </c>
      <c r="BG317" s="166">
        <f>IFERROR(IF(VALUE($F317)&lt;BH$197,(IF(VALUE($F317)&gt;BG$197-1,SUM($V123,$AI123,$AV123,$AW123:BG123),BG123)),0),0)</f>
        <v>0</v>
      </c>
      <c r="BH317" s="166">
        <f>IFERROR(IF(VALUE($F317)&lt;BI$197,(IF(VALUE($F317)&gt;BH$197-1,SUM($V123,$AI123,$AV123,$AW123:BH123),BH123)),0),0)</f>
        <v>0</v>
      </c>
      <c r="BI317" s="142">
        <f t="shared" si="281"/>
        <v>0</v>
      </c>
      <c r="BV317" s="142"/>
      <c r="CI317" s="142"/>
      <c r="CV317" s="142"/>
      <c r="DI317" s="142"/>
      <c r="DV317" s="142"/>
      <c r="EI317" s="142"/>
    </row>
    <row r="318" spans="1:139" ht="15.75" hidden="1" outlineLevel="1" x14ac:dyDescent="0.25">
      <c r="A318" s="2">
        <f t="shared" si="283"/>
        <v>65</v>
      </c>
      <c r="B318" s="1">
        <f t="shared" si="282"/>
        <v>0</v>
      </c>
      <c r="C318" s="1">
        <f t="shared" si="282"/>
        <v>0</v>
      </c>
      <c r="D318" s="2">
        <f t="shared" si="282"/>
        <v>0</v>
      </c>
      <c r="E318" s="141">
        <f t="shared" si="282"/>
        <v>0</v>
      </c>
      <c r="F318" s="84"/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f>IF($F318&lt;R$197,(IF($F318&gt;Q$197-1,SUM($J124:Q124),Q124)),0)</f>
        <v>0</v>
      </c>
      <c r="R318" s="166">
        <f>IF($F318&lt;S$197,(IF($F318&gt;R$197-1,SUM($J124:R124),R124)),0)</f>
        <v>0</v>
      </c>
      <c r="S318" s="166">
        <f>IF($F318&lt;T$197,(IF($F318&gt;S$197-1,SUM($J124:S124),S124)),0)</f>
        <v>0</v>
      </c>
      <c r="T318" s="166">
        <f>IF($F318&lt;U$197,(IF($F318&gt;T$197-1,SUM($J124:T124),T124)),0)</f>
        <v>0</v>
      </c>
      <c r="U318" s="166">
        <f>IF($F318&lt;V$197,(IF($F318&gt;U$197-1,SUM($J124:U124),U124)),0)</f>
        <v>0</v>
      </c>
      <c r="V318" s="142">
        <f t="shared" si="145"/>
        <v>0</v>
      </c>
      <c r="W318" s="166">
        <f>IF($F318&lt;X$197,(IF($F318&gt;W$197-1,SUM($V124,$W124:W124),W124)),0)</f>
        <v>0</v>
      </c>
      <c r="X318" s="166">
        <f>IF($F318&lt;Y$197,(IF($F318&gt;X$197-1,SUM($V124,$W124:X124),X124)),0)</f>
        <v>0</v>
      </c>
      <c r="Y318" s="166">
        <f>IF($F318&lt;Z$197,(IF($F318&gt;Y$197-1,SUM($V124,$W124:Y124),Y124)),0)</f>
        <v>0</v>
      </c>
      <c r="Z318" s="166">
        <f>IF($F318&lt;AA$197,(IF($F318&gt;Z$197-1,SUM($V124,$W124:Z124),Z124)),0)</f>
        <v>0</v>
      </c>
      <c r="AA318" s="166">
        <f>IF($F318&lt;AB$197,(IF($F318&gt;AA$197-1,SUM($V124,$W124:AA124),AA124)),0)</f>
        <v>0</v>
      </c>
      <c r="AB318" s="166">
        <f>IF($F318&lt;AC$197,(IF($F318&gt;AB$197-1,SUM($V124,$W124:AB124),AB124)),0)</f>
        <v>0</v>
      </c>
      <c r="AC318" s="166">
        <f>IF($F318&lt;AD$197,(IF($F318&gt;AC$197-1,SUM($V124,$W124:AC124),AC124)),0)</f>
        <v>0</v>
      </c>
      <c r="AD318" s="166">
        <f>IF($F318&lt;AE$197,(IF($F318&gt;AD$197-1,SUM($V124,$W124:AD124),AD124)),0)</f>
        <v>0</v>
      </c>
      <c r="AE318" s="166">
        <f>IF($F318&lt;AF$197,(IF($F318&gt;AE$197-1,SUM($V124,$W124:AE124),AE124)),0)</f>
        <v>0</v>
      </c>
      <c r="AF318" s="166">
        <f>IF($F318&lt;AG$197,(IF($F318&gt;AF$197-1,SUM($V124,$W124:AF124),AF124)),0)</f>
        <v>0</v>
      </c>
      <c r="AG318" s="166">
        <f>IF($F318&lt;AH$197,(IF($F318&gt;AG$197-1,SUM($V124,$W124:AG124),AG124)),0)</f>
        <v>0</v>
      </c>
      <c r="AH318" s="166">
        <f>IF($F318&lt;AI$197,(IF($F318&gt;AH$197-1,SUM($V124,$W124:AH124),AH124)),0)</f>
        <v>0</v>
      </c>
      <c r="AI318" s="142">
        <f t="shared" si="279"/>
        <v>0</v>
      </c>
      <c r="AJ318" s="166">
        <f>IFERROR(IF(VALUE($F318)&lt;AK$197,(IF(VALUE($F318)&gt;AJ$197-1,SUM($V124,$AI124,$AJ124:AJ124),AJ124)),0),0)</f>
        <v>0</v>
      </c>
      <c r="AK318" s="166">
        <f>IFERROR(IF(VALUE($F318)&lt;AL$197,(IF(VALUE($F318)&gt;AK$197-1,SUM($V124,$AI124,$AJ124:AK124),AK124)),0),0)</f>
        <v>0</v>
      </c>
      <c r="AL318" s="166">
        <f>IFERROR(IF(VALUE($F318)&lt;AM$197,(IF(VALUE($F318)&gt;AL$197-1,SUM($V124,$AI124,$AJ124:AL124),AL124)),0),0)</f>
        <v>0</v>
      </c>
      <c r="AM318" s="166">
        <f>IFERROR(IF(VALUE($F318)&lt;AN$197,(IF(VALUE($F318)&gt;AM$197-1,SUM($V124,$AI124,$AJ124:AM124),AM124)),0),0)</f>
        <v>0</v>
      </c>
      <c r="AN318" s="166">
        <f>IFERROR(IF(VALUE($F318)&lt;AO$197,(IF(VALUE($F318)&gt;AN$197-1,SUM($V124,$AI124,$AJ124:AN124),AN124)),0),0)</f>
        <v>0</v>
      </c>
      <c r="AO318" s="166">
        <f>IFERROR(IF(VALUE($F318)&lt;AP$197,(IF(VALUE($F318)&gt;AO$197-1,SUM($V124,$AI124,$AJ124:AO124),AO124)),0),0)</f>
        <v>0</v>
      </c>
      <c r="AP318" s="166">
        <f>IFERROR(IF(VALUE($F318)&lt;AQ$197,(IF(VALUE($F318)&gt;AP$197-1,SUM($V124,$AI124,$AJ124:AP124),AP124)),0),0)</f>
        <v>0</v>
      </c>
      <c r="AQ318" s="166">
        <f>IFERROR(IF(VALUE($F318)&lt;AR$197,(IF(VALUE($F318)&gt;AQ$197-1,SUM($V124,$AI124,$AJ124:AQ124),AQ124)),0),0)</f>
        <v>0</v>
      </c>
      <c r="AR318" s="166">
        <f>IFERROR(IF(VALUE($F318)&lt;AS$197,(IF(VALUE($F318)&gt;AR$197-1,SUM($V124,$AI124,$AJ124:AR124),AR124)),0),0)</f>
        <v>0</v>
      </c>
      <c r="AS318" s="166">
        <f>IFERROR(IF(VALUE($F318)&lt;AT$197,(IF(VALUE($F318)&gt;AS$197-1,SUM($V124,$AI124,$AJ124:AS124),AS124)),0),0)</f>
        <v>0</v>
      </c>
      <c r="AT318" s="166">
        <f>IFERROR(IF(VALUE($F318)&lt;AU$197,(IF(VALUE($F318)&gt;AT$197-1,SUM($V124,$AI124,$AJ124:AT124),AT124)),0),0)</f>
        <v>0</v>
      </c>
      <c r="AU318" s="166">
        <f>IFERROR(IF(VALUE($F318)&lt;AV$197,(IF(VALUE($F318)&gt;AU$197-1,SUM($V124,$AI124,$AJ124:AU124),AU124)),0),0)</f>
        <v>0</v>
      </c>
      <c r="AV318" s="142">
        <f t="shared" si="280"/>
        <v>0</v>
      </c>
      <c r="AW318" s="166">
        <f>IFERROR(IF(VALUE($F318)&lt;AX$197,(IF(VALUE($F318)&gt;AW$197-1,SUM($V124,$AI124,$AV124,$AW124:AW124),AW124)),0),0)</f>
        <v>0</v>
      </c>
      <c r="AX318" s="166">
        <f>IFERROR(IF(VALUE($F318)&lt;AY$197,(IF(VALUE($F318)&gt;AX$197-1,SUM($V124,$AI124,$AV124,$AW124:AX124),AX124)),0),0)</f>
        <v>0</v>
      </c>
      <c r="AY318" s="166">
        <f>IFERROR(IF(VALUE($F318)&lt;AZ$197,(IF(VALUE($F318)&gt;AY$197-1,SUM($V124,$AI124,$AV124,$AW124:AY124),AY124)),0),0)</f>
        <v>0</v>
      </c>
      <c r="AZ318" s="166">
        <f>IFERROR(IF(VALUE($F318)&lt;BA$197,(IF(VALUE($F318)&gt;AZ$197-1,SUM($V124,$AI124,$AV124,$AW124:AZ124),AZ124)),0),0)</f>
        <v>0</v>
      </c>
      <c r="BA318" s="166">
        <f>IFERROR(IF(VALUE($F318)&lt;BB$197,(IF(VALUE($F318)&gt;BA$197-1,SUM($V124,$AI124,$AV124,$AW124:BA124),BA124)),0),0)</f>
        <v>0</v>
      </c>
      <c r="BB318" s="166">
        <f>IFERROR(IF(VALUE($F318)&lt;BC$197,(IF(VALUE($F318)&gt;BB$197-1,SUM($V124,$AI124,$AV124,$AW124:BB124),BB124)),0),0)</f>
        <v>0</v>
      </c>
      <c r="BC318" s="166">
        <f>IFERROR(IF(VALUE($F318)&lt;BD$197,(IF(VALUE($F318)&gt;BC$197-1,SUM($V124,$AI124,$AV124,$AW124:BC124),BC124)),0),0)</f>
        <v>0</v>
      </c>
      <c r="BD318" s="166">
        <f>IFERROR(IF(VALUE($F318)&lt;BE$197,(IF(VALUE($F318)&gt;BD$197-1,SUM($V124,$AI124,$AV124,$AW124:BD124),BD124)),0),0)</f>
        <v>0</v>
      </c>
      <c r="BE318" s="166">
        <f>IFERROR(IF(VALUE($F318)&lt;BF$197,(IF(VALUE($F318)&gt;BE$197-1,SUM($V124,$AI124,$AV124,$AW124:BE124),BE124)),0),0)</f>
        <v>0</v>
      </c>
      <c r="BF318" s="166">
        <f>IFERROR(IF(VALUE($F318)&lt;BG$197,(IF(VALUE($F318)&gt;BF$197-1,SUM($V124,$AI124,$AV124,$AW124:BF124),BF124)),0),0)</f>
        <v>0</v>
      </c>
      <c r="BG318" s="166">
        <f>IFERROR(IF(VALUE($F318)&lt;BH$197,(IF(VALUE($F318)&gt;BG$197-1,SUM($V124,$AI124,$AV124,$AW124:BG124),BG124)),0),0)</f>
        <v>0</v>
      </c>
      <c r="BH318" s="166">
        <f>IFERROR(IF(VALUE($F318)&lt;BI$197,(IF(VALUE($F318)&gt;BH$197-1,SUM($V124,$AI124,$AV124,$AW124:BH124),BH124)),0),0)</f>
        <v>0</v>
      </c>
      <c r="BI318" s="142">
        <f t="shared" si="281"/>
        <v>0</v>
      </c>
      <c r="BV318" s="142"/>
      <c r="CI318" s="142"/>
      <c r="CV318" s="142"/>
      <c r="DI318" s="142"/>
      <c r="DV318" s="142"/>
      <c r="EI318" s="142"/>
    </row>
    <row r="319" spans="1:139" ht="15.75" hidden="1" outlineLevel="1" x14ac:dyDescent="0.25">
      <c r="A319" s="2">
        <f t="shared" si="283"/>
        <v>66</v>
      </c>
      <c r="B319" s="1">
        <f t="shared" si="282"/>
        <v>0</v>
      </c>
      <c r="C319" s="1">
        <f t="shared" si="282"/>
        <v>0</v>
      </c>
      <c r="D319" s="2">
        <f t="shared" si="282"/>
        <v>0</v>
      </c>
      <c r="E319" s="141">
        <f t="shared" si="282"/>
        <v>0</v>
      </c>
      <c r="F319" s="84"/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f>IF($F319&lt;R$197,(IF($F319&gt;Q$197-1,SUM($J125:Q125),Q125)),0)</f>
        <v>0</v>
      </c>
      <c r="R319" s="166">
        <f>IF($F319&lt;S$197,(IF($F319&gt;R$197-1,SUM($J125:R125),R125)),0)</f>
        <v>0</v>
      </c>
      <c r="S319" s="166">
        <f>IF($F319&lt;T$197,(IF($F319&gt;S$197-1,SUM($J125:S125),S125)),0)</f>
        <v>0</v>
      </c>
      <c r="T319" s="166">
        <f>IF($F319&lt;U$197,(IF($F319&gt;T$197-1,SUM($J125:T125),T125)),0)</f>
        <v>0</v>
      </c>
      <c r="U319" s="166">
        <f>IF($F319&lt;V$197,(IF($F319&gt;U$197-1,SUM($J125:U125),U125)),0)</f>
        <v>0</v>
      </c>
      <c r="V319" s="142">
        <f t="shared" si="145"/>
        <v>0</v>
      </c>
      <c r="W319" s="166">
        <f>IF($F319&lt;X$197,(IF($F319&gt;W$197-1,SUM($V125,$W125:W125),W125)),0)</f>
        <v>0</v>
      </c>
      <c r="X319" s="166">
        <f>IF($F319&lt;Y$197,(IF($F319&gt;X$197-1,SUM($V125,$W125:X125),X125)),0)</f>
        <v>0</v>
      </c>
      <c r="Y319" s="166">
        <f>IF($F319&lt;Z$197,(IF($F319&gt;Y$197-1,SUM($V125,$W125:Y125),Y125)),0)</f>
        <v>0</v>
      </c>
      <c r="Z319" s="166">
        <f>IF($F319&lt;AA$197,(IF($F319&gt;Z$197-1,SUM($V125,$W125:Z125),Z125)),0)</f>
        <v>0</v>
      </c>
      <c r="AA319" s="166">
        <f>IF($F319&lt;AB$197,(IF($F319&gt;AA$197-1,SUM($V125,$W125:AA125),AA125)),0)</f>
        <v>0</v>
      </c>
      <c r="AB319" s="166">
        <f>IF($F319&lt;AC$197,(IF($F319&gt;AB$197-1,SUM($V125,$W125:AB125),AB125)),0)</f>
        <v>0</v>
      </c>
      <c r="AC319" s="166">
        <f>IF($F319&lt;AD$197,(IF($F319&gt;AC$197-1,SUM($V125,$W125:AC125),AC125)),0)</f>
        <v>0</v>
      </c>
      <c r="AD319" s="166">
        <f>IF($F319&lt;AE$197,(IF($F319&gt;AD$197-1,SUM($V125,$W125:AD125),AD125)),0)</f>
        <v>0</v>
      </c>
      <c r="AE319" s="166">
        <f>IF($F319&lt;AF$197,(IF($F319&gt;AE$197-1,SUM($V125,$W125:AE125),AE125)),0)</f>
        <v>0</v>
      </c>
      <c r="AF319" s="166">
        <f>IF($F319&lt;AG$197,(IF($F319&gt;AF$197-1,SUM($V125,$W125:AF125),AF125)),0)</f>
        <v>0</v>
      </c>
      <c r="AG319" s="166">
        <f>IF($F319&lt;AH$197,(IF($F319&gt;AG$197-1,SUM($V125,$W125:AG125),AG125)),0)</f>
        <v>0</v>
      </c>
      <c r="AH319" s="166">
        <f>IF($F319&lt;AI$197,(IF($F319&gt;AH$197-1,SUM($V125,$W125:AH125),AH125)),0)</f>
        <v>0</v>
      </c>
      <c r="AI319" s="142">
        <f t="shared" si="279"/>
        <v>0</v>
      </c>
      <c r="AJ319" s="166">
        <f>IFERROR(IF(VALUE($F319)&lt;AK$197,(IF(VALUE($F319)&gt;AJ$197-1,SUM($V125,$AI125,$AJ125:AJ125),AJ125)),0),0)</f>
        <v>0</v>
      </c>
      <c r="AK319" s="166">
        <f>IFERROR(IF(VALUE($F319)&lt;AL$197,(IF(VALUE($F319)&gt;AK$197-1,SUM($V125,$AI125,$AJ125:AK125),AK125)),0),0)</f>
        <v>0</v>
      </c>
      <c r="AL319" s="166">
        <f>IFERROR(IF(VALUE($F319)&lt;AM$197,(IF(VALUE($F319)&gt;AL$197-1,SUM($V125,$AI125,$AJ125:AL125),AL125)),0),0)</f>
        <v>0</v>
      </c>
      <c r="AM319" s="166">
        <f>IFERROR(IF(VALUE($F319)&lt;AN$197,(IF(VALUE($F319)&gt;AM$197-1,SUM($V125,$AI125,$AJ125:AM125),AM125)),0),0)</f>
        <v>0</v>
      </c>
      <c r="AN319" s="166">
        <f>IFERROR(IF(VALUE($F319)&lt;AO$197,(IF(VALUE($F319)&gt;AN$197-1,SUM($V125,$AI125,$AJ125:AN125),AN125)),0),0)</f>
        <v>0</v>
      </c>
      <c r="AO319" s="166">
        <f>IFERROR(IF(VALUE($F319)&lt;AP$197,(IF(VALUE($F319)&gt;AO$197-1,SUM($V125,$AI125,$AJ125:AO125),AO125)),0),0)</f>
        <v>0</v>
      </c>
      <c r="AP319" s="166">
        <f>IFERROR(IF(VALUE($F319)&lt;AQ$197,(IF(VALUE($F319)&gt;AP$197-1,SUM($V125,$AI125,$AJ125:AP125),AP125)),0),0)</f>
        <v>0</v>
      </c>
      <c r="AQ319" s="166">
        <f>IFERROR(IF(VALUE($F319)&lt;AR$197,(IF(VALUE($F319)&gt;AQ$197-1,SUM($V125,$AI125,$AJ125:AQ125),AQ125)),0),0)</f>
        <v>0</v>
      </c>
      <c r="AR319" s="166">
        <f>IFERROR(IF(VALUE($F319)&lt;AS$197,(IF(VALUE($F319)&gt;AR$197-1,SUM($V125,$AI125,$AJ125:AR125),AR125)),0),0)</f>
        <v>0</v>
      </c>
      <c r="AS319" s="166">
        <f>IFERROR(IF(VALUE($F319)&lt;AT$197,(IF(VALUE($F319)&gt;AS$197-1,SUM($V125,$AI125,$AJ125:AS125),AS125)),0),0)</f>
        <v>0</v>
      </c>
      <c r="AT319" s="166">
        <f>IFERROR(IF(VALUE($F319)&lt;AU$197,(IF(VALUE($F319)&gt;AT$197-1,SUM($V125,$AI125,$AJ125:AT125),AT125)),0),0)</f>
        <v>0</v>
      </c>
      <c r="AU319" s="166">
        <f>IFERROR(IF(VALUE($F319)&lt;AV$197,(IF(VALUE($F319)&gt;AU$197-1,SUM($V125,$AI125,$AJ125:AU125),AU125)),0),0)</f>
        <v>0</v>
      </c>
      <c r="AV319" s="142">
        <f t="shared" si="280"/>
        <v>0</v>
      </c>
      <c r="AW319" s="166">
        <f>IFERROR(IF(VALUE($F319)&lt;AX$197,(IF(VALUE($F319)&gt;AW$197-1,SUM($V125,$AI125,$AV125,$AW125:AW125),AW125)),0),0)</f>
        <v>0</v>
      </c>
      <c r="AX319" s="166">
        <f>IFERROR(IF(VALUE($F319)&lt;AY$197,(IF(VALUE($F319)&gt;AX$197-1,SUM($V125,$AI125,$AV125,$AW125:AX125),AX125)),0),0)</f>
        <v>0</v>
      </c>
      <c r="AY319" s="166">
        <f>IFERROR(IF(VALUE($F319)&lt;AZ$197,(IF(VALUE($F319)&gt;AY$197-1,SUM($V125,$AI125,$AV125,$AW125:AY125),AY125)),0),0)</f>
        <v>0</v>
      </c>
      <c r="AZ319" s="166">
        <f>IFERROR(IF(VALUE($F319)&lt;BA$197,(IF(VALUE($F319)&gt;AZ$197-1,SUM($V125,$AI125,$AV125,$AW125:AZ125),AZ125)),0),0)</f>
        <v>0</v>
      </c>
      <c r="BA319" s="166">
        <f>IFERROR(IF(VALUE($F319)&lt;BB$197,(IF(VALUE($F319)&gt;BA$197-1,SUM($V125,$AI125,$AV125,$AW125:BA125),BA125)),0),0)</f>
        <v>0</v>
      </c>
      <c r="BB319" s="166">
        <f>IFERROR(IF(VALUE($F319)&lt;BC$197,(IF(VALUE($F319)&gt;BB$197-1,SUM($V125,$AI125,$AV125,$AW125:BB125),BB125)),0),0)</f>
        <v>0</v>
      </c>
      <c r="BC319" s="166">
        <f>IFERROR(IF(VALUE($F319)&lt;BD$197,(IF(VALUE($F319)&gt;BC$197-1,SUM($V125,$AI125,$AV125,$AW125:BC125),BC125)),0),0)</f>
        <v>0</v>
      </c>
      <c r="BD319" s="166">
        <f>IFERROR(IF(VALUE($F319)&lt;BE$197,(IF(VALUE($F319)&gt;BD$197-1,SUM($V125,$AI125,$AV125,$AW125:BD125),BD125)),0),0)</f>
        <v>0</v>
      </c>
      <c r="BE319" s="166">
        <f>IFERROR(IF(VALUE($F319)&lt;BF$197,(IF(VALUE($F319)&gt;BE$197-1,SUM($V125,$AI125,$AV125,$AW125:BE125),BE125)),0),0)</f>
        <v>0</v>
      </c>
      <c r="BF319" s="166">
        <f>IFERROR(IF(VALUE($F319)&lt;BG$197,(IF(VALUE($F319)&gt;BF$197-1,SUM($V125,$AI125,$AV125,$AW125:BF125),BF125)),0),0)</f>
        <v>0</v>
      </c>
      <c r="BG319" s="166">
        <f>IFERROR(IF(VALUE($F319)&lt;BH$197,(IF(VALUE($F319)&gt;BG$197-1,SUM($V125,$AI125,$AV125,$AW125:BG125),BG125)),0),0)</f>
        <v>0</v>
      </c>
      <c r="BH319" s="166">
        <f>IFERROR(IF(VALUE($F319)&lt;BI$197,(IF(VALUE($F319)&gt;BH$197-1,SUM($V125,$AI125,$AV125,$AW125:BH125),BH125)),0),0)</f>
        <v>0</v>
      </c>
      <c r="BI319" s="142">
        <f t="shared" si="281"/>
        <v>0</v>
      </c>
      <c r="BV319" s="142"/>
      <c r="CI319" s="142"/>
      <c r="CV319" s="142"/>
      <c r="DI319" s="142"/>
      <c r="DV319" s="142"/>
      <c r="EI319" s="142"/>
    </row>
    <row r="320" spans="1:139" ht="15.75" hidden="1" outlineLevel="1" x14ac:dyDescent="0.25">
      <c r="A320" s="2">
        <f t="shared" si="283"/>
        <v>67</v>
      </c>
      <c r="B320" s="1">
        <f t="shared" si="282"/>
        <v>0</v>
      </c>
      <c r="C320" s="1">
        <f t="shared" si="282"/>
        <v>0</v>
      </c>
      <c r="D320" s="2">
        <f t="shared" si="282"/>
        <v>0</v>
      </c>
      <c r="E320" s="141">
        <f t="shared" si="282"/>
        <v>0</v>
      </c>
      <c r="F320" s="84"/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f>IF($F320&lt;R$197,(IF($F320&gt;Q$197-1,SUM($J126:Q126),Q126)),0)</f>
        <v>0</v>
      </c>
      <c r="R320" s="166">
        <f>IF($F320&lt;S$197,(IF($F320&gt;R$197-1,SUM($J126:R126),R126)),0)</f>
        <v>0</v>
      </c>
      <c r="S320" s="166">
        <f>IF($F320&lt;T$197,(IF($F320&gt;S$197-1,SUM($J126:S126),S126)),0)</f>
        <v>0</v>
      </c>
      <c r="T320" s="166">
        <f>IF($F320&lt;U$197,(IF($F320&gt;T$197-1,SUM($J126:T126),T126)),0)</f>
        <v>0</v>
      </c>
      <c r="U320" s="166">
        <f>IF($F320&lt;V$197,(IF($F320&gt;U$197-1,SUM($J126:U126),U126)),0)</f>
        <v>0</v>
      </c>
      <c r="V320" s="142">
        <f t="shared" si="145"/>
        <v>0</v>
      </c>
      <c r="W320" s="166">
        <f>IF($F320&lt;X$197,(IF($F320&gt;W$197-1,SUM($V126,$W126:W126),W126)),0)</f>
        <v>0</v>
      </c>
      <c r="X320" s="166">
        <f>IF($F320&lt;Y$197,(IF($F320&gt;X$197-1,SUM($V126,$W126:X126),X126)),0)</f>
        <v>0</v>
      </c>
      <c r="Y320" s="166">
        <f>IF($F320&lt;Z$197,(IF($F320&gt;Y$197-1,SUM($V126,$W126:Y126),Y126)),0)</f>
        <v>0</v>
      </c>
      <c r="Z320" s="166">
        <f>IF($F320&lt;AA$197,(IF($F320&gt;Z$197-1,SUM($V126,$W126:Z126),Z126)),0)</f>
        <v>0</v>
      </c>
      <c r="AA320" s="166">
        <f>IF($F320&lt;AB$197,(IF($F320&gt;AA$197-1,SUM($V126,$W126:AA126),AA126)),0)</f>
        <v>0</v>
      </c>
      <c r="AB320" s="166">
        <f>IF($F320&lt;AC$197,(IF($F320&gt;AB$197-1,SUM($V126,$W126:AB126),AB126)),0)</f>
        <v>0</v>
      </c>
      <c r="AC320" s="166">
        <f>IF($F320&lt;AD$197,(IF($F320&gt;AC$197-1,SUM($V126,$W126:AC126),AC126)),0)</f>
        <v>0</v>
      </c>
      <c r="AD320" s="166">
        <f>IF($F320&lt;AE$197,(IF($F320&gt;AD$197-1,SUM($V126,$W126:AD126),AD126)),0)</f>
        <v>0</v>
      </c>
      <c r="AE320" s="166">
        <f>IF($F320&lt;AF$197,(IF($F320&gt;AE$197-1,SUM($V126,$W126:AE126),AE126)),0)</f>
        <v>0</v>
      </c>
      <c r="AF320" s="166">
        <f>IF($F320&lt;AG$197,(IF($F320&gt;AF$197-1,SUM($V126,$W126:AF126),AF126)),0)</f>
        <v>0</v>
      </c>
      <c r="AG320" s="166">
        <f>IF($F320&lt;AH$197,(IF($F320&gt;AG$197-1,SUM($V126,$W126:AG126),AG126)),0)</f>
        <v>0</v>
      </c>
      <c r="AH320" s="166">
        <f>IF($F320&lt;AI$197,(IF($F320&gt;AH$197-1,SUM($V126,$W126:AH126),AH126)),0)</f>
        <v>0</v>
      </c>
      <c r="AI320" s="142">
        <f t="shared" si="279"/>
        <v>0</v>
      </c>
      <c r="AJ320" s="166">
        <f>IFERROR(IF(VALUE($F320)&lt;AK$197,(IF(VALUE($F320)&gt;AJ$197-1,SUM($V126,$AI126,$AJ126:AJ126),AJ126)),0),0)</f>
        <v>0</v>
      </c>
      <c r="AK320" s="166">
        <f>IFERROR(IF(VALUE($F320)&lt;AL$197,(IF(VALUE($F320)&gt;AK$197-1,SUM($V126,$AI126,$AJ126:AK126),AK126)),0),0)</f>
        <v>0</v>
      </c>
      <c r="AL320" s="166">
        <f>IFERROR(IF(VALUE($F320)&lt;AM$197,(IF(VALUE($F320)&gt;AL$197-1,SUM($V126,$AI126,$AJ126:AL126),AL126)),0),0)</f>
        <v>0</v>
      </c>
      <c r="AM320" s="166">
        <f>IFERROR(IF(VALUE($F320)&lt;AN$197,(IF(VALUE($F320)&gt;AM$197-1,SUM($V126,$AI126,$AJ126:AM126),AM126)),0),0)</f>
        <v>0</v>
      </c>
      <c r="AN320" s="166">
        <f>IFERROR(IF(VALUE($F320)&lt;AO$197,(IF(VALUE($F320)&gt;AN$197-1,SUM($V126,$AI126,$AJ126:AN126),AN126)),0),0)</f>
        <v>0</v>
      </c>
      <c r="AO320" s="166">
        <f>IFERROR(IF(VALUE($F320)&lt;AP$197,(IF(VALUE($F320)&gt;AO$197-1,SUM($V126,$AI126,$AJ126:AO126),AO126)),0),0)</f>
        <v>0</v>
      </c>
      <c r="AP320" s="166">
        <f>IFERROR(IF(VALUE($F320)&lt;AQ$197,(IF(VALUE($F320)&gt;AP$197-1,SUM($V126,$AI126,$AJ126:AP126),AP126)),0),0)</f>
        <v>0</v>
      </c>
      <c r="AQ320" s="166">
        <f>IFERROR(IF(VALUE($F320)&lt;AR$197,(IF(VALUE($F320)&gt;AQ$197-1,SUM($V126,$AI126,$AJ126:AQ126),AQ126)),0),0)</f>
        <v>0</v>
      </c>
      <c r="AR320" s="166">
        <f>IFERROR(IF(VALUE($F320)&lt;AS$197,(IF(VALUE($F320)&gt;AR$197-1,SUM($V126,$AI126,$AJ126:AR126),AR126)),0),0)</f>
        <v>0</v>
      </c>
      <c r="AS320" s="166">
        <f>IFERROR(IF(VALUE($F320)&lt;AT$197,(IF(VALUE($F320)&gt;AS$197-1,SUM($V126,$AI126,$AJ126:AS126),AS126)),0),0)</f>
        <v>0</v>
      </c>
      <c r="AT320" s="166">
        <f>IFERROR(IF(VALUE($F320)&lt;AU$197,(IF(VALUE($F320)&gt;AT$197-1,SUM($V126,$AI126,$AJ126:AT126),AT126)),0),0)</f>
        <v>0</v>
      </c>
      <c r="AU320" s="166">
        <f>IFERROR(IF(VALUE($F320)&lt;AV$197,(IF(VALUE($F320)&gt;AU$197-1,SUM($V126,$AI126,$AJ126:AU126),AU126)),0),0)</f>
        <v>0</v>
      </c>
      <c r="AV320" s="142">
        <f t="shared" si="280"/>
        <v>0</v>
      </c>
      <c r="AW320" s="166">
        <f>IFERROR(IF(VALUE($F320)&lt;AX$197,(IF(VALUE($F320)&gt;AW$197-1,SUM($V126,$AI126,$AV126,$AW126:AW126),AW126)),0),0)</f>
        <v>0</v>
      </c>
      <c r="AX320" s="166">
        <f>IFERROR(IF(VALUE($F320)&lt;AY$197,(IF(VALUE($F320)&gt;AX$197-1,SUM($V126,$AI126,$AV126,$AW126:AX126),AX126)),0),0)</f>
        <v>0</v>
      </c>
      <c r="AY320" s="166">
        <f>IFERROR(IF(VALUE($F320)&lt;AZ$197,(IF(VALUE($F320)&gt;AY$197-1,SUM($V126,$AI126,$AV126,$AW126:AY126),AY126)),0),0)</f>
        <v>0</v>
      </c>
      <c r="AZ320" s="166">
        <f>IFERROR(IF(VALUE($F320)&lt;BA$197,(IF(VALUE($F320)&gt;AZ$197-1,SUM($V126,$AI126,$AV126,$AW126:AZ126),AZ126)),0),0)</f>
        <v>0</v>
      </c>
      <c r="BA320" s="166">
        <f>IFERROR(IF(VALUE($F320)&lt;BB$197,(IF(VALUE($F320)&gt;BA$197-1,SUM($V126,$AI126,$AV126,$AW126:BA126),BA126)),0),0)</f>
        <v>0</v>
      </c>
      <c r="BB320" s="166">
        <f>IFERROR(IF(VALUE($F320)&lt;BC$197,(IF(VALUE($F320)&gt;BB$197-1,SUM($V126,$AI126,$AV126,$AW126:BB126),BB126)),0),0)</f>
        <v>0</v>
      </c>
      <c r="BC320" s="166">
        <f>IFERROR(IF(VALUE($F320)&lt;BD$197,(IF(VALUE($F320)&gt;BC$197-1,SUM($V126,$AI126,$AV126,$AW126:BC126),BC126)),0),0)</f>
        <v>0</v>
      </c>
      <c r="BD320" s="166">
        <f>IFERROR(IF(VALUE($F320)&lt;BE$197,(IF(VALUE($F320)&gt;BD$197-1,SUM($V126,$AI126,$AV126,$AW126:BD126),BD126)),0),0)</f>
        <v>0</v>
      </c>
      <c r="BE320" s="166">
        <f>IFERROR(IF(VALUE($F320)&lt;BF$197,(IF(VALUE($F320)&gt;BE$197-1,SUM($V126,$AI126,$AV126,$AW126:BE126),BE126)),0),0)</f>
        <v>0</v>
      </c>
      <c r="BF320" s="166">
        <f>IFERROR(IF(VALUE($F320)&lt;BG$197,(IF(VALUE($F320)&gt;BF$197-1,SUM($V126,$AI126,$AV126,$AW126:BF126),BF126)),0),0)</f>
        <v>0</v>
      </c>
      <c r="BG320" s="166">
        <f>IFERROR(IF(VALUE($F320)&lt;BH$197,(IF(VALUE($F320)&gt;BG$197-1,SUM($V126,$AI126,$AV126,$AW126:BG126),BG126)),0),0)</f>
        <v>0</v>
      </c>
      <c r="BH320" s="166">
        <f>IFERROR(IF(VALUE($F320)&lt;BI$197,(IF(VALUE($F320)&gt;BH$197-1,SUM($V126,$AI126,$AV126,$AW126:BH126),BH126)),0),0)</f>
        <v>0</v>
      </c>
      <c r="BI320" s="142">
        <f t="shared" si="281"/>
        <v>0</v>
      </c>
      <c r="BV320" s="142"/>
      <c r="CI320" s="142"/>
      <c r="CV320" s="142"/>
      <c r="DI320" s="142"/>
      <c r="DV320" s="142"/>
      <c r="EI320" s="142"/>
    </row>
    <row r="321" spans="1:139" ht="15.75" hidden="1" outlineLevel="1" x14ac:dyDescent="0.25">
      <c r="A321" s="2">
        <f t="shared" si="283"/>
        <v>68</v>
      </c>
      <c r="B321" s="1">
        <f t="shared" si="282"/>
        <v>0</v>
      </c>
      <c r="C321" s="1">
        <f t="shared" si="282"/>
        <v>0</v>
      </c>
      <c r="D321" s="2">
        <f t="shared" si="282"/>
        <v>0</v>
      </c>
      <c r="E321" s="141">
        <f t="shared" si="282"/>
        <v>0</v>
      </c>
      <c r="F321" s="84"/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f>IF($F321&lt;R$197,(IF($F321&gt;Q$197-1,SUM($J127:Q127),Q127)),0)</f>
        <v>0</v>
      </c>
      <c r="R321" s="166">
        <f>IF($F321&lt;S$197,(IF($F321&gt;R$197-1,SUM($J127:R127),R127)),0)</f>
        <v>0</v>
      </c>
      <c r="S321" s="166">
        <f>IF($F321&lt;T$197,(IF($F321&gt;S$197-1,SUM($J127:S127),S127)),0)</f>
        <v>0</v>
      </c>
      <c r="T321" s="166">
        <f>IF($F321&lt;U$197,(IF($F321&gt;T$197-1,SUM($J127:T127),T127)),0)</f>
        <v>0</v>
      </c>
      <c r="U321" s="166">
        <f>IF($F321&lt;V$197,(IF($F321&gt;U$197-1,SUM($J127:U127),U127)),0)</f>
        <v>0</v>
      </c>
      <c r="V321" s="142">
        <f t="shared" ref="V321:V384" si="284">SUM(J321:U321)</f>
        <v>0</v>
      </c>
      <c r="W321" s="166">
        <f>IF($F321&lt;X$197,(IF($F321&gt;W$197-1,SUM($V127,$W127:W127),W127)),0)</f>
        <v>0</v>
      </c>
      <c r="X321" s="166">
        <f>IF($F321&lt;Y$197,(IF($F321&gt;X$197-1,SUM($V127,$W127:X127),X127)),0)</f>
        <v>0</v>
      </c>
      <c r="Y321" s="166">
        <f>IF($F321&lt;Z$197,(IF($F321&gt;Y$197-1,SUM($V127,$W127:Y127),Y127)),0)</f>
        <v>0</v>
      </c>
      <c r="Z321" s="166">
        <f>IF($F321&lt;AA$197,(IF($F321&gt;Z$197-1,SUM($V127,$W127:Z127),Z127)),0)</f>
        <v>0</v>
      </c>
      <c r="AA321" s="166">
        <f>IF($F321&lt;AB$197,(IF($F321&gt;AA$197-1,SUM($V127,$W127:AA127),AA127)),0)</f>
        <v>0</v>
      </c>
      <c r="AB321" s="166">
        <f>IF($F321&lt;AC$197,(IF($F321&gt;AB$197-1,SUM($V127,$W127:AB127),AB127)),0)</f>
        <v>0</v>
      </c>
      <c r="AC321" s="166">
        <f>IF($F321&lt;AD$197,(IF($F321&gt;AC$197-1,SUM($V127,$W127:AC127),AC127)),0)</f>
        <v>0</v>
      </c>
      <c r="AD321" s="166">
        <f>IF($F321&lt;AE$197,(IF($F321&gt;AD$197-1,SUM($V127,$W127:AD127),AD127)),0)</f>
        <v>0</v>
      </c>
      <c r="AE321" s="166">
        <f>IF($F321&lt;AF$197,(IF($F321&gt;AE$197-1,SUM($V127,$W127:AE127),AE127)),0)</f>
        <v>0</v>
      </c>
      <c r="AF321" s="166">
        <f>IF($F321&lt;AG$197,(IF($F321&gt;AF$197-1,SUM($V127,$W127:AF127),AF127)),0)</f>
        <v>0</v>
      </c>
      <c r="AG321" s="166">
        <f>IF($F321&lt;AH$197,(IF($F321&gt;AG$197-1,SUM($V127,$W127:AG127),AG127)),0)</f>
        <v>0</v>
      </c>
      <c r="AH321" s="166">
        <f>IF($F321&lt;AI$197,(IF($F321&gt;AH$197-1,SUM($V127,$W127:AH127),AH127)),0)</f>
        <v>0</v>
      </c>
      <c r="AI321" s="142">
        <f t="shared" si="279"/>
        <v>0</v>
      </c>
      <c r="AJ321" s="166">
        <f>IFERROR(IF(VALUE($F321)&lt;AK$197,(IF(VALUE($F321)&gt;AJ$197-1,SUM($V127,$AI127,$AJ127:AJ127),AJ127)),0),0)</f>
        <v>0</v>
      </c>
      <c r="AK321" s="166">
        <f>IFERROR(IF(VALUE($F321)&lt;AL$197,(IF(VALUE($F321)&gt;AK$197-1,SUM($V127,$AI127,$AJ127:AK127),AK127)),0),0)</f>
        <v>0</v>
      </c>
      <c r="AL321" s="166">
        <f>IFERROR(IF(VALUE($F321)&lt;AM$197,(IF(VALUE($F321)&gt;AL$197-1,SUM($V127,$AI127,$AJ127:AL127),AL127)),0),0)</f>
        <v>0</v>
      </c>
      <c r="AM321" s="166">
        <f>IFERROR(IF(VALUE($F321)&lt;AN$197,(IF(VALUE($F321)&gt;AM$197-1,SUM($V127,$AI127,$AJ127:AM127),AM127)),0),0)</f>
        <v>0</v>
      </c>
      <c r="AN321" s="166">
        <f>IFERROR(IF(VALUE($F321)&lt;AO$197,(IF(VALUE($F321)&gt;AN$197-1,SUM($V127,$AI127,$AJ127:AN127),AN127)),0),0)</f>
        <v>0</v>
      </c>
      <c r="AO321" s="166">
        <f>IFERROR(IF(VALUE($F321)&lt;AP$197,(IF(VALUE($F321)&gt;AO$197-1,SUM($V127,$AI127,$AJ127:AO127),AO127)),0),0)</f>
        <v>0</v>
      </c>
      <c r="AP321" s="166">
        <f>IFERROR(IF(VALUE($F321)&lt;AQ$197,(IF(VALUE($F321)&gt;AP$197-1,SUM($V127,$AI127,$AJ127:AP127),AP127)),0),0)</f>
        <v>0</v>
      </c>
      <c r="AQ321" s="166">
        <f>IFERROR(IF(VALUE($F321)&lt;AR$197,(IF(VALUE($F321)&gt;AQ$197-1,SUM($V127,$AI127,$AJ127:AQ127),AQ127)),0),0)</f>
        <v>0</v>
      </c>
      <c r="AR321" s="166">
        <f>IFERROR(IF(VALUE($F321)&lt;AS$197,(IF(VALUE($F321)&gt;AR$197-1,SUM($V127,$AI127,$AJ127:AR127),AR127)),0),0)</f>
        <v>0</v>
      </c>
      <c r="AS321" s="166">
        <f>IFERROR(IF(VALUE($F321)&lt;AT$197,(IF(VALUE($F321)&gt;AS$197-1,SUM($V127,$AI127,$AJ127:AS127),AS127)),0),0)</f>
        <v>0</v>
      </c>
      <c r="AT321" s="166">
        <f>IFERROR(IF(VALUE($F321)&lt;AU$197,(IF(VALUE($F321)&gt;AT$197-1,SUM($V127,$AI127,$AJ127:AT127),AT127)),0),0)</f>
        <v>0</v>
      </c>
      <c r="AU321" s="166">
        <f>IFERROR(IF(VALUE($F321)&lt;AV$197,(IF(VALUE($F321)&gt;AU$197-1,SUM($V127,$AI127,$AJ127:AU127),AU127)),0),0)</f>
        <v>0</v>
      </c>
      <c r="AV321" s="142">
        <f t="shared" si="280"/>
        <v>0</v>
      </c>
      <c r="AW321" s="166">
        <f>IFERROR(IF(VALUE($F321)&lt;AX$197,(IF(VALUE($F321)&gt;AW$197-1,SUM($V127,$AI127,$AV127,$AW127:AW127),AW127)),0),0)</f>
        <v>0</v>
      </c>
      <c r="AX321" s="166">
        <f>IFERROR(IF(VALUE($F321)&lt;AY$197,(IF(VALUE($F321)&gt;AX$197-1,SUM($V127,$AI127,$AV127,$AW127:AX127),AX127)),0),0)</f>
        <v>0</v>
      </c>
      <c r="AY321" s="166">
        <f>IFERROR(IF(VALUE($F321)&lt;AZ$197,(IF(VALUE($F321)&gt;AY$197-1,SUM($V127,$AI127,$AV127,$AW127:AY127),AY127)),0),0)</f>
        <v>0</v>
      </c>
      <c r="AZ321" s="166">
        <f>IFERROR(IF(VALUE($F321)&lt;BA$197,(IF(VALUE($F321)&gt;AZ$197-1,SUM($V127,$AI127,$AV127,$AW127:AZ127),AZ127)),0),0)</f>
        <v>0</v>
      </c>
      <c r="BA321" s="166">
        <f>IFERROR(IF(VALUE($F321)&lt;BB$197,(IF(VALUE($F321)&gt;BA$197-1,SUM($V127,$AI127,$AV127,$AW127:BA127),BA127)),0),0)</f>
        <v>0</v>
      </c>
      <c r="BB321" s="166">
        <f>IFERROR(IF(VALUE($F321)&lt;BC$197,(IF(VALUE($F321)&gt;BB$197-1,SUM($V127,$AI127,$AV127,$AW127:BB127),BB127)),0),0)</f>
        <v>0</v>
      </c>
      <c r="BC321" s="166">
        <f>IFERROR(IF(VALUE($F321)&lt;BD$197,(IF(VALUE($F321)&gt;BC$197-1,SUM($V127,$AI127,$AV127,$AW127:BC127),BC127)),0),0)</f>
        <v>0</v>
      </c>
      <c r="BD321" s="166">
        <f>IFERROR(IF(VALUE($F321)&lt;BE$197,(IF(VALUE($F321)&gt;BD$197-1,SUM($V127,$AI127,$AV127,$AW127:BD127),BD127)),0),0)</f>
        <v>0</v>
      </c>
      <c r="BE321" s="166">
        <f>IFERROR(IF(VALUE($F321)&lt;BF$197,(IF(VALUE($F321)&gt;BE$197-1,SUM($V127,$AI127,$AV127,$AW127:BE127),BE127)),0),0)</f>
        <v>0</v>
      </c>
      <c r="BF321" s="166">
        <f>IFERROR(IF(VALUE($F321)&lt;BG$197,(IF(VALUE($F321)&gt;BF$197-1,SUM($V127,$AI127,$AV127,$AW127:BF127),BF127)),0),0)</f>
        <v>0</v>
      </c>
      <c r="BG321" s="166">
        <f>IFERROR(IF(VALUE($F321)&lt;BH$197,(IF(VALUE($F321)&gt;BG$197-1,SUM($V127,$AI127,$AV127,$AW127:BG127),BG127)),0),0)</f>
        <v>0</v>
      </c>
      <c r="BH321" s="166">
        <f>IFERROR(IF(VALUE($F321)&lt;BI$197,(IF(VALUE($F321)&gt;BH$197-1,SUM($V127,$AI127,$AV127,$AW127:BH127),BH127)),0),0)</f>
        <v>0</v>
      </c>
      <c r="BI321" s="142">
        <f t="shared" si="281"/>
        <v>0</v>
      </c>
      <c r="BV321" s="142"/>
      <c r="CI321" s="142"/>
      <c r="CV321" s="142"/>
      <c r="DI321" s="142"/>
      <c r="DV321" s="142"/>
      <c r="EI321" s="142"/>
    </row>
    <row r="322" spans="1:139" ht="15.75" hidden="1" outlineLevel="1" x14ac:dyDescent="0.25">
      <c r="A322" s="2">
        <f t="shared" si="283"/>
        <v>69</v>
      </c>
      <c r="B322" s="1">
        <f t="shared" ref="B322:E341" si="285">B128</f>
        <v>0</v>
      </c>
      <c r="C322" s="1">
        <f t="shared" si="285"/>
        <v>0</v>
      </c>
      <c r="D322" s="2">
        <f t="shared" si="285"/>
        <v>0</v>
      </c>
      <c r="E322" s="141">
        <f t="shared" si="285"/>
        <v>0</v>
      </c>
      <c r="F322" s="84"/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f>IF($F322&lt;R$197,(IF($F322&gt;Q$197-1,SUM($J128:Q128),Q128)),0)</f>
        <v>0</v>
      </c>
      <c r="R322" s="166">
        <f>IF($F322&lt;S$197,(IF($F322&gt;R$197-1,SUM($J128:R128),R128)),0)</f>
        <v>0</v>
      </c>
      <c r="S322" s="166">
        <f>IF($F322&lt;T$197,(IF($F322&gt;S$197-1,SUM($J128:S128),S128)),0)</f>
        <v>0</v>
      </c>
      <c r="T322" s="166">
        <f>IF($F322&lt;U$197,(IF($F322&gt;T$197-1,SUM($J128:T128),T128)),0)</f>
        <v>0</v>
      </c>
      <c r="U322" s="166">
        <f>IF($F322&lt;V$197,(IF($F322&gt;U$197-1,SUM($J128:U128),U128)),0)</f>
        <v>0</v>
      </c>
      <c r="V322" s="142">
        <f t="shared" si="284"/>
        <v>0</v>
      </c>
      <c r="W322" s="166">
        <f>IF($F322&lt;X$197,(IF($F322&gt;W$197-1,SUM($V128,$W128:W128),W128)),0)</f>
        <v>0</v>
      </c>
      <c r="X322" s="166">
        <f>IF($F322&lt;Y$197,(IF($F322&gt;X$197-1,SUM($V128,$W128:X128),X128)),0)</f>
        <v>0</v>
      </c>
      <c r="Y322" s="166">
        <f>IF($F322&lt;Z$197,(IF($F322&gt;Y$197-1,SUM($V128,$W128:Y128),Y128)),0)</f>
        <v>0</v>
      </c>
      <c r="Z322" s="166">
        <f>IF($F322&lt;AA$197,(IF($F322&gt;Z$197-1,SUM($V128,$W128:Z128),Z128)),0)</f>
        <v>0</v>
      </c>
      <c r="AA322" s="166">
        <f>IF($F322&lt;AB$197,(IF($F322&gt;AA$197-1,SUM($V128,$W128:AA128),AA128)),0)</f>
        <v>0</v>
      </c>
      <c r="AB322" s="166">
        <f>IF($F322&lt;AC$197,(IF($F322&gt;AB$197-1,SUM($V128,$W128:AB128),AB128)),0)</f>
        <v>0</v>
      </c>
      <c r="AC322" s="166">
        <f>IF($F322&lt;AD$197,(IF($F322&gt;AC$197-1,SUM($V128,$W128:AC128),AC128)),0)</f>
        <v>0</v>
      </c>
      <c r="AD322" s="166">
        <f>IF($F322&lt;AE$197,(IF($F322&gt;AD$197-1,SUM($V128,$W128:AD128),AD128)),0)</f>
        <v>0</v>
      </c>
      <c r="AE322" s="166">
        <f>IF($F322&lt;AF$197,(IF($F322&gt;AE$197-1,SUM($V128,$W128:AE128),AE128)),0)</f>
        <v>0</v>
      </c>
      <c r="AF322" s="166">
        <f>IF($F322&lt;AG$197,(IF($F322&gt;AF$197-1,SUM($V128,$W128:AF128),AF128)),0)</f>
        <v>0</v>
      </c>
      <c r="AG322" s="166">
        <f>IF($F322&lt;AH$197,(IF($F322&gt;AG$197-1,SUM($V128,$W128:AG128),AG128)),0)</f>
        <v>0</v>
      </c>
      <c r="AH322" s="166">
        <f>IF($F322&lt;AI$197,(IF($F322&gt;AH$197-1,SUM($V128,$W128:AH128),AH128)),0)</f>
        <v>0</v>
      </c>
      <c r="AI322" s="142">
        <f t="shared" si="279"/>
        <v>0</v>
      </c>
      <c r="AJ322" s="166">
        <f>IFERROR(IF(VALUE($F322)&lt;AK$197,(IF(VALUE($F322)&gt;AJ$197-1,SUM($V128,$AI128,$AJ128:AJ128),AJ128)),0),0)</f>
        <v>0</v>
      </c>
      <c r="AK322" s="166">
        <f>IFERROR(IF(VALUE($F322)&lt;AL$197,(IF(VALUE($F322)&gt;AK$197-1,SUM($V128,$AI128,$AJ128:AK128),AK128)),0),0)</f>
        <v>0</v>
      </c>
      <c r="AL322" s="166">
        <f>IFERROR(IF(VALUE($F322)&lt;AM$197,(IF(VALUE($F322)&gt;AL$197-1,SUM($V128,$AI128,$AJ128:AL128),AL128)),0),0)</f>
        <v>0</v>
      </c>
      <c r="AM322" s="166">
        <f>IFERROR(IF(VALUE($F322)&lt;AN$197,(IF(VALUE($F322)&gt;AM$197-1,SUM($V128,$AI128,$AJ128:AM128),AM128)),0),0)</f>
        <v>0</v>
      </c>
      <c r="AN322" s="166">
        <f>IFERROR(IF(VALUE($F322)&lt;AO$197,(IF(VALUE($F322)&gt;AN$197-1,SUM($V128,$AI128,$AJ128:AN128),AN128)),0),0)</f>
        <v>0</v>
      </c>
      <c r="AO322" s="166">
        <f>IFERROR(IF(VALUE($F322)&lt;AP$197,(IF(VALUE($F322)&gt;AO$197-1,SUM($V128,$AI128,$AJ128:AO128),AO128)),0),0)</f>
        <v>0</v>
      </c>
      <c r="AP322" s="166">
        <f>IFERROR(IF(VALUE($F322)&lt;AQ$197,(IF(VALUE($F322)&gt;AP$197-1,SUM($V128,$AI128,$AJ128:AP128),AP128)),0),0)</f>
        <v>0</v>
      </c>
      <c r="AQ322" s="166">
        <f>IFERROR(IF(VALUE($F322)&lt;AR$197,(IF(VALUE($F322)&gt;AQ$197-1,SUM($V128,$AI128,$AJ128:AQ128),AQ128)),0),0)</f>
        <v>0</v>
      </c>
      <c r="AR322" s="166">
        <f>IFERROR(IF(VALUE($F322)&lt;AS$197,(IF(VALUE($F322)&gt;AR$197-1,SUM($V128,$AI128,$AJ128:AR128),AR128)),0),0)</f>
        <v>0</v>
      </c>
      <c r="AS322" s="166">
        <f>IFERROR(IF(VALUE($F322)&lt;AT$197,(IF(VALUE($F322)&gt;AS$197-1,SUM($V128,$AI128,$AJ128:AS128),AS128)),0),0)</f>
        <v>0</v>
      </c>
      <c r="AT322" s="166">
        <f>IFERROR(IF(VALUE($F322)&lt;AU$197,(IF(VALUE($F322)&gt;AT$197-1,SUM($V128,$AI128,$AJ128:AT128),AT128)),0),0)</f>
        <v>0</v>
      </c>
      <c r="AU322" s="166">
        <f>IFERROR(IF(VALUE($F322)&lt;AV$197,(IF(VALUE($F322)&gt;AU$197-1,SUM($V128,$AI128,$AJ128:AU128),AU128)),0),0)</f>
        <v>0</v>
      </c>
      <c r="AV322" s="142">
        <f t="shared" si="280"/>
        <v>0</v>
      </c>
      <c r="AW322" s="166">
        <f>IFERROR(IF(VALUE($F322)&lt;AX$197,(IF(VALUE($F322)&gt;AW$197-1,SUM($V128,$AI128,$AV128,$AW128:AW128),AW128)),0),0)</f>
        <v>0</v>
      </c>
      <c r="AX322" s="166">
        <f>IFERROR(IF(VALUE($F322)&lt;AY$197,(IF(VALUE($F322)&gt;AX$197-1,SUM($V128,$AI128,$AV128,$AW128:AX128),AX128)),0),0)</f>
        <v>0</v>
      </c>
      <c r="AY322" s="166">
        <f>IFERROR(IF(VALUE($F322)&lt;AZ$197,(IF(VALUE($F322)&gt;AY$197-1,SUM($V128,$AI128,$AV128,$AW128:AY128),AY128)),0),0)</f>
        <v>0</v>
      </c>
      <c r="AZ322" s="166">
        <f>IFERROR(IF(VALUE($F322)&lt;BA$197,(IF(VALUE($F322)&gt;AZ$197-1,SUM($V128,$AI128,$AV128,$AW128:AZ128),AZ128)),0),0)</f>
        <v>0</v>
      </c>
      <c r="BA322" s="166">
        <f>IFERROR(IF(VALUE($F322)&lt;BB$197,(IF(VALUE($F322)&gt;BA$197-1,SUM($V128,$AI128,$AV128,$AW128:BA128),BA128)),0),0)</f>
        <v>0</v>
      </c>
      <c r="BB322" s="166">
        <f>IFERROR(IF(VALUE($F322)&lt;BC$197,(IF(VALUE($F322)&gt;BB$197-1,SUM($V128,$AI128,$AV128,$AW128:BB128),BB128)),0),0)</f>
        <v>0</v>
      </c>
      <c r="BC322" s="166">
        <f>IFERROR(IF(VALUE($F322)&lt;BD$197,(IF(VALUE($F322)&gt;BC$197-1,SUM($V128,$AI128,$AV128,$AW128:BC128),BC128)),0),0)</f>
        <v>0</v>
      </c>
      <c r="BD322" s="166">
        <f>IFERROR(IF(VALUE($F322)&lt;BE$197,(IF(VALUE($F322)&gt;BD$197-1,SUM($V128,$AI128,$AV128,$AW128:BD128),BD128)),0),0)</f>
        <v>0</v>
      </c>
      <c r="BE322" s="166">
        <f>IFERROR(IF(VALUE($F322)&lt;BF$197,(IF(VALUE($F322)&gt;BE$197-1,SUM($V128,$AI128,$AV128,$AW128:BE128),BE128)),0),0)</f>
        <v>0</v>
      </c>
      <c r="BF322" s="166">
        <f>IFERROR(IF(VALUE($F322)&lt;BG$197,(IF(VALUE($F322)&gt;BF$197-1,SUM($V128,$AI128,$AV128,$AW128:BF128),BF128)),0),0)</f>
        <v>0</v>
      </c>
      <c r="BG322" s="166">
        <f>IFERROR(IF(VALUE($F322)&lt;BH$197,(IF(VALUE($F322)&gt;BG$197-1,SUM($V128,$AI128,$AV128,$AW128:BG128),BG128)),0),0)</f>
        <v>0</v>
      </c>
      <c r="BH322" s="166">
        <f>IFERROR(IF(VALUE($F322)&lt;BI$197,(IF(VALUE($F322)&gt;BH$197-1,SUM($V128,$AI128,$AV128,$AW128:BH128),BH128)),0),0)</f>
        <v>0</v>
      </c>
      <c r="BI322" s="142">
        <f t="shared" si="281"/>
        <v>0</v>
      </c>
      <c r="BV322" s="142"/>
      <c r="CI322" s="142"/>
      <c r="CV322" s="142"/>
      <c r="DI322" s="142"/>
      <c r="DV322" s="142"/>
      <c r="EI322" s="142"/>
    </row>
    <row r="323" spans="1:139" ht="15.75" hidden="1" outlineLevel="1" x14ac:dyDescent="0.25">
      <c r="A323" s="2">
        <f t="shared" si="283"/>
        <v>70</v>
      </c>
      <c r="B323" s="1">
        <f t="shared" si="285"/>
        <v>0</v>
      </c>
      <c r="C323" s="1">
        <f t="shared" si="285"/>
        <v>0</v>
      </c>
      <c r="D323" s="2">
        <f t="shared" si="285"/>
        <v>0</v>
      </c>
      <c r="E323" s="141">
        <f t="shared" si="285"/>
        <v>0</v>
      </c>
      <c r="F323" s="84"/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f>IF($F323&lt;R$197,(IF($F323&gt;Q$197-1,SUM($J129:Q129),Q129)),0)</f>
        <v>0</v>
      </c>
      <c r="R323" s="166">
        <f>IF($F323&lt;S$197,(IF($F323&gt;R$197-1,SUM($J129:R129),R129)),0)</f>
        <v>0</v>
      </c>
      <c r="S323" s="166">
        <f>IF($F323&lt;T$197,(IF($F323&gt;S$197-1,SUM($J129:S129),S129)),0)</f>
        <v>0</v>
      </c>
      <c r="T323" s="166">
        <f>IF($F323&lt;U$197,(IF($F323&gt;T$197-1,SUM($J129:T129),T129)),0)</f>
        <v>0</v>
      </c>
      <c r="U323" s="166">
        <f>IF($F323&lt;V$197,(IF($F323&gt;U$197-1,SUM($J129:U129),U129)),0)</f>
        <v>0</v>
      </c>
      <c r="V323" s="142">
        <f t="shared" si="284"/>
        <v>0</v>
      </c>
      <c r="W323" s="166">
        <f>IF($F323&lt;X$197,(IF($F323&gt;W$197-1,SUM($V129,$W129:W129),W129)),0)</f>
        <v>0</v>
      </c>
      <c r="X323" s="166">
        <f>IF($F323&lt;Y$197,(IF($F323&gt;X$197-1,SUM($V129,$W129:X129),X129)),0)</f>
        <v>0</v>
      </c>
      <c r="Y323" s="166">
        <f>IF($F323&lt;Z$197,(IF($F323&gt;Y$197-1,SUM($V129,$W129:Y129),Y129)),0)</f>
        <v>0</v>
      </c>
      <c r="Z323" s="166">
        <f>IF($F323&lt;AA$197,(IF($F323&gt;Z$197-1,SUM($V129,$W129:Z129),Z129)),0)</f>
        <v>0</v>
      </c>
      <c r="AA323" s="166">
        <f>IF($F323&lt;AB$197,(IF($F323&gt;AA$197-1,SUM($V129,$W129:AA129),AA129)),0)</f>
        <v>0</v>
      </c>
      <c r="AB323" s="166">
        <f>IF($F323&lt;AC$197,(IF($F323&gt;AB$197-1,SUM($V129,$W129:AB129),AB129)),0)</f>
        <v>0</v>
      </c>
      <c r="AC323" s="166">
        <f>IF($F323&lt;AD$197,(IF($F323&gt;AC$197-1,SUM($V129,$W129:AC129),AC129)),0)</f>
        <v>0</v>
      </c>
      <c r="AD323" s="166">
        <f>IF($F323&lt;AE$197,(IF($F323&gt;AD$197-1,SUM($V129,$W129:AD129),AD129)),0)</f>
        <v>0</v>
      </c>
      <c r="AE323" s="166">
        <f>IF($F323&lt;AF$197,(IF($F323&gt;AE$197-1,SUM($V129,$W129:AE129),AE129)),0)</f>
        <v>0</v>
      </c>
      <c r="AF323" s="166">
        <f>IF($F323&lt;AG$197,(IF($F323&gt;AF$197-1,SUM($V129,$W129:AF129),AF129)),0)</f>
        <v>0</v>
      </c>
      <c r="AG323" s="166">
        <f>IF($F323&lt;AH$197,(IF($F323&gt;AG$197-1,SUM($V129,$W129:AG129),AG129)),0)</f>
        <v>0</v>
      </c>
      <c r="AH323" s="166">
        <f>IF($F323&lt;AI$197,(IF($F323&gt;AH$197-1,SUM($V129,$W129:AH129),AH129)),0)</f>
        <v>0</v>
      </c>
      <c r="AI323" s="142">
        <f t="shared" si="279"/>
        <v>0</v>
      </c>
      <c r="AJ323" s="166">
        <f>IFERROR(IF(VALUE($F323)&lt;AK$197,(IF(VALUE($F323)&gt;AJ$197-1,SUM($V129,$AI129,$AJ129:AJ129),AJ129)),0),0)</f>
        <v>0</v>
      </c>
      <c r="AK323" s="166">
        <f>IFERROR(IF(VALUE($F323)&lt;AL$197,(IF(VALUE($F323)&gt;AK$197-1,SUM($V129,$AI129,$AJ129:AK129),AK129)),0),0)</f>
        <v>0</v>
      </c>
      <c r="AL323" s="166">
        <f>IFERROR(IF(VALUE($F323)&lt;AM$197,(IF(VALUE($F323)&gt;AL$197-1,SUM($V129,$AI129,$AJ129:AL129),AL129)),0),0)</f>
        <v>0</v>
      </c>
      <c r="AM323" s="166">
        <f>IFERROR(IF(VALUE($F323)&lt;AN$197,(IF(VALUE($F323)&gt;AM$197-1,SUM($V129,$AI129,$AJ129:AM129),AM129)),0),0)</f>
        <v>0</v>
      </c>
      <c r="AN323" s="166">
        <f>IFERROR(IF(VALUE($F323)&lt;AO$197,(IF(VALUE($F323)&gt;AN$197-1,SUM($V129,$AI129,$AJ129:AN129),AN129)),0),0)</f>
        <v>0</v>
      </c>
      <c r="AO323" s="166">
        <f>IFERROR(IF(VALUE($F323)&lt;AP$197,(IF(VALUE($F323)&gt;AO$197-1,SUM($V129,$AI129,$AJ129:AO129),AO129)),0),0)</f>
        <v>0</v>
      </c>
      <c r="AP323" s="166">
        <f>IFERROR(IF(VALUE($F323)&lt;AQ$197,(IF(VALUE($F323)&gt;AP$197-1,SUM($V129,$AI129,$AJ129:AP129),AP129)),0),0)</f>
        <v>0</v>
      </c>
      <c r="AQ323" s="166">
        <f>IFERROR(IF(VALUE($F323)&lt;AR$197,(IF(VALUE($F323)&gt;AQ$197-1,SUM($V129,$AI129,$AJ129:AQ129),AQ129)),0),0)</f>
        <v>0</v>
      </c>
      <c r="AR323" s="166">
        <f>IFERROR(IF(VALUE($F323)&lt;AS$197,(IF(VALUE($F323)&gt;AR$197-1,SUM($V129,$AI129,$AJ129:AR129),AR129)),0),0)</f>
        <v>0</v>
      </c>
      <c r="AS323" s="166">
        <f>IFERROR(IF(VALUE($F323)&lt;AT$197,(IF(VALUE($F323)&gt;AS$197-1,SUM($V129,$AI129,$AJ129:AS129),AS129)),0),0)</f>
        <v>0</v>
      </c>
      <c r="AT323" s="166">
        <f>IFERROR(IF(VALUE($F323)&lt;AU$197,(IF(VALUE($F323)&gt;AT$197-1,SUM($V129,$AI129,$AJ129:AT129),AT129)),0),0)</f>
        <v>0</v>
      </c>
      <c r="AU323" s="166">
        <f>IFERROR(IF(VALUE($F323)&lt;AV$197,(IF(VALUE($F323)&gt;AU$197-1,SUM($V129,$AI129,$AJ129:AU129),AU129)),0),0)</f>
        <v>0</v>
      </c>
      <c r="AV323" s="142">
        <f t="shared" si="280"/>
        <v>0</v>
      </c>
      <c r="AW323" s="166">
        <f>IFERROR(IF(VALUE($F323)&lt;AX$197,(IF(VALUE($F323)&gt;AW$197-1,SUM($V129,$AI129,$AV129,$AW129:AW129),AW129)),0),0)</f>
        <v>0</v>
      </c>
      <c r="AX323" s="166">
        <f>IFERROR(IF(VALUE($F323)&lt;AY$197,(IF(VALUE($F323)&gt;AX$197-1,SUM($V129,$AI129,$AV129,$AW129:AX129),AX129)),0),0)</f>
        <v>0</v>
      </c>
      <c r="AY323" s="166">
        <f>IFERROR(IF(VALUE($F323)&lt;AZ$197,(IF(VALUE($F323)&gt;AY$197-1,SUM($V129,$AI129,$AV129,$AW129:AY129),AY129)),0),0)</f>
        <v>0</v>
      </c>
      <c r="AZ323" s="166">
        <f>IFERROR(IF(VALUE($F323)&lt;BA$197,(IF(VALUE($F323)&gt;AZ$197-1,SUM($V129,$AI129,$AV129,$AW129:AZ129),AZ129)),0),0)</f>
        <v>0</v>
      </c>
      <c r="BA323" s="166">
        <f>IFERROR(IF(VALUE($F323)&lt;BB$197,(IF(VALUE($F323)&gt;BA$197-1,SUM($V129,$AI129,$AV129,$AW129:BA129),BA129)),0),0)</f>
        <v>0</v>
      </c>
      <c r="BB323" s="166">
        <f>IFERROR(IF(VALUE($F323)&lt;BC$197,(IF(VALUE($F323)&gt;BB$197-1,SUM($V129,$AI129,$AV129,$AW129:BB129),BB129)),0),0)</f>
        <v>0</v>
      </c>
      <c r="BC323" s="166">
        <f>IFERROR(IF(VALUE($F323)&lt;BD$197,(IF(VALUE($F323)&gt;BC$197-1,SUM($V129,$AI129,$AV129,$AW129:BC129),BC129)),0),0)</f>
        <v>0</v>
      </c>
      <c r="BD323" s="166">
        <f>IFERROR(IF(VALUE($F323)&lt;BE$197,(IF(VALUE($F323)&gt;BD$197-1,SUM($V129,$AI129,$AV129,$AW129:BD129),BD129)),0),0)</f>
        <v>0</v>
      </c>
      <c r="BE323" s="166">
        <f>IFERROR(IF(VALUE($F323)&lt;BF$197,(IF(VALUE($F323)&gt;BE$197-1,SUM($V129,$AI129,$AV129,$AW129:BE129),BE129)),0),0)</f>
        <v>0</v>
      </c>
      <c r="BF323" s="166">
        <f>IFERROR(IF(VALUE($F323)&lt;BG$197,(IF(VALUE($F323)&gt;BF$197-1,SUM($V129,$AI129,$AV129,$AW129:BF129),BF129)),0),0)</f>
        <v>0</v>
      </c>
      <c r="BG323" s="166">
        <f>IFERROR(IF(VALUE($F323)&lt;BH$197,(IF(VALUE($F323)&gt;BG$197-1,SUM($V129,$AI129,$AV129,$AW129:BG129),BG129)),0),0)</f>
        <v>0</v>
      </c>
      <c r="BH323" s="166">
        <f>IFERROR(IF(VALUE($F323)&lt;BI$197,(IF(VALUE($F323)&gt;BH$197-1,SUM($V129,$AI129,$AV129,$AW129:BH129),BH129)),0),0)</f>
        <v>0</v>
      </c>
      <c r="BI323" s="142">
        <f t="shared" si="281"/>
        <v>0</v>
      </c>
      <c r="BV323" s="142"/>
      <c r="CI323" s="142"/>
      <c r="CV323" s="142"/>
      <c r="DI323" s="142"/>
      <c r="DV323" s="142"/>
      <c r="EI323" s="142"/>
    </row>
    <row r="324" spans="1:139" ht="15.75" hidden="1" outlineLevel="1" x14ac:dyDescent="0.25">
      <c r="A324" s="2">
        <f t="shared" si="283"/>
        <v>71</v>
      </c>
      <c r="B324" s="1">
        <f t="shared" si="285"/>
        <v>0</v>
      </c>
      <c r="C324" s="1">
        <f t="shared" si="285"/>
        <v>0</v>
      </c>
      <c r="D324" s="2">
        <f t="shared" si="285"/>
        <v>0</v>
      </c>
      <c r="E324" s="141">
        <f t="shared" si="285"/>
        <v>0</v>
      </c>
      <c r="F324" s="84"/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f>IF($F324&lt;R$197,(IF($F324&gt;Q$197-1,SUM($J130:Q130),Q130)),0)</f>
        <v>0</v>
      </c>
      <c r="R324" s="166">
        <f>IF($F324&lt;S$197,(IF($F324&gt;R$197-1,SUM($J130:R130),R130)),0)</f>
        <v>0</v>
      </c>
      <c r="S324" s="166">
        <f>IF($F324&lt;T$197,(IF($F324&gt;S$197-1,SUM($J130:S130),S130)),0)</f>
        <v>0</v>
      </c>
      <c r="T324" s="166">
        <f>IF($F324&lt;U$197,(IF($F324&gt;T$197-1,SUM($J130:T130),T130)),0)</f>
        <v>0</v>
      </c>
      <c r="U324" s="166">
        <f>IF($F324&lt;V$197,(IF($F324&gt;U$197-1,SUM($J130:U130),U130)),0)</f>
        <v>0</v>
      </c>
      <c r="V324" s="142">
        <f t="shared" si="284"/>
        <v>0</v>
      </c>
      <c r="W324" s="166">
        <f>IF($F324&lt;X$197,(IF($F324&gt;W$197-1,SUM($V130,$W130:W130),W130)),0)</f>
        <v>0</v>
      </c>
      <c r="X324" s="166">
        <f>IF($F324&lt;Y$197,(IF($F324&gt;X$197-1,SUM($V130,$W130:X130),X130)),0)</f>
        <v>0</v>
      </c>
      <c r="Y324" s="166">
        <f>IF($F324&lt;Z$197,(IF($F324&gt;Y$197-1,SUM($V130,$W130:Y130),Y130)),0)</f>
        <v>0</v>
      </c>
      <c r="Z324" s="166">
        <f>IF($F324&lt;AA$197,(IF($F324&gt;Z$197-1,SUM($V130,$W130:Z130),Z130)),0)</f>
        <v>0</v>
      </c>
      <c r="AA324" s="166">
        <f>IF($F324&lt;AB$197,(IF($F324&gt;AA$197-1,SUM($V130,$W130:AA130),AA130)),0)</f>
        <v>0</v>
      </c>
      <c r="AB324" s="166">
        <f>IF($F324&lt;AC$197,(IF($F324&gt;AB$197-1,SUM($V130,$W130:AB130),AB130)),0)</f>
        <v>0</v>
      </c>
      <c r="AC324" s="166">
        <f>IF($F324&lt;AD$197,(IF($F324&gt;AC$197-1,SUM($V130,$W130:AC130),AC130)),0)</f>
        <v>0</v>
      </c>
      <c r="AD324" s="166">
        <f>IF($F324&lt;AE$197,(IF($F324&gt;AD$197-1,SUM($V130,$W130:AD130),AD130)),0)</f>
        <v>0</v>
      </c>
      <c r="AE324" s="166">
        <f>IF($F324&lt;AF$197,(IF($F324&gt;AE$197-1,SUM($V130,$W130:AE130),AE130)),0)</f>
        <v>0</v>
      </c>
      <c r="AF324" s="166">
        <f>IF($F324&lt;AG$197,(IF($F324&gt;AF$197-1,SUM($V130,$W130:AF130),AF130)),0)</f>
        <v>0</v>
      </c>
      <c r="AG324" s="166">
        <f>IF($F324&lt;AH$197,(IF($F324&gt;AG$197-1,SUM($V130,$W130:AG130),AG130)),0)</f>
        <v>0</v>
      </c>
      <c r="AH324" s="166">
        <f>IF($F324&lt;AI$197,(IF($F324&gt;AH$197-1,SUM($V130,$W130:AH130),AH130)),0)</f>
        <v>0</v>
      </c>
      <c r="AI324" s="142">
        <f t="shared" si="279"/>
        <v>0</v>
      </c>
      <c r="AJ324" s="166">
        <f>IFERROR(IF(VALUE($F324)&lt;AK$197,(IF(VALUE($F324)&gt;AJ$197-1,SUM($V130,$AI130,$AJ130:AJ130),AJ130)),0),0)</f>
        <v>0</v>
      </c>
      <c r="AK324" s="166">
        <f>IFERROR(IF(VALUE($F324)&lt;AL$197,(IF(VALUE($F324)&gt;AK$197-1,SUM($V130,$AI130,$AJ130:AK130),AK130)),0),0)</f>
        <v>0</v>
      </c>
      <c r="AL324" s="166">
        <f>IFERROR(IF(VALUE($F324)&lt;AM$197,(IF(VALUE($F324)&gt;AL$197-1,SUM($V130,$AI130,$AJ130:AL130),AL130)),0),0)</f>
        <v>0</v>
      </c>
      <c r="AM324" s="166">
        <f>IFERROR(IF(VALUE($F324)&lt;AN$197,(IF(VALUE($F324)&gt;AM$197-1,SUM($V130,$AI130,$AJ130:AM130),AM130)),0),0)</f>
        <v>0</v>
      </c>
      <c r="AN324" s="166">
        <f>IFERROR(IF(VALUE($F324)&lt;AO$197,(IF(VALUE($F324)&gt;AN$197-1,SUM($V130,$AI130,$AJ130:AN130),AN130)),0),0)</f>
        <v>0</v>
      </c>
      <c r="AO324" s="166">
        <f>IFERROR(IF(VALUE($F324)&lt;AP$197,(IF(VALUE($F324)&gt;AO$197-1,SUM($V130,$AI130,$AJ130:AO130),AO130)),0),0)</f>
        <v>0</v>
      </c>
      <c r="AP324" s="166">
        <f>IFERROR(IF(VALUE($F324)&lt;AQ$197,(IF(VALUE($F324)&gt;AP$197-1,SUM($V130,$AI130,$AJ130:AP130),AP130)),0),0)</f>
        <v>0</v>
      </c>
      <c r="AQ324" s="166">
        <f>IFERROR(IF(VALUE($F324)&lt;AR$197,(IF(VALUE($F324)&gt;AQ$197-1,SUM($V130,$AI130,$AJ130:AQ130),AQ130)),0),0)</f>
        <v>0</v>
      </c>
      <c r="AR324" s="166">
        <f>IFERROR(IF(VALUE($F324)&lt;AS$197,(IF(VALUE($F324)&gt;AR$197-1,SUM($V130,$AI130,$AJ130:AR130),AR130)),0),0)</f>
        <v>0</v>
      </c>
      <c r="AS324" s="166">
        <f>IFERROR(IF(VALUE($F324)&lt;AT$197,(IF(VALUE($F324)&gt;AS$197-1,SUM($V130,$AI130,$AJ130:AS130),AS130)),0),0)</f>
        <v>0</v>
      </c>
      <c r="AT324" s="166">
        <f>IFERROR(IF(VALUE($F324)&lt;AU$197,(IF(VALUE($F324)&gt;AT$197-1,SUM($V130,$AI130,$AJ130:AT130),AT130)),0),0)</f>
        <v>0</v>
      </c>
      <c r="AU324" s="166">
        <f>IFERROR(IF(VALUE($F324)&lt;AV$197,(IF(VALUE($F324)&gt;AU$197-1,SUM($V130,$AI130,$AJ130:AU130),AU130)),0),0)</f>
        <v>0</v>
      </c>
      <c r="AV324" s="142">
        <f t="shared" si="280"/>
        <v>0</v>
      </c>
      <c r="AW324" s="166">
        <f>IFERROR(IF(VALUE($F324)&lt;AX$197,(IF(VALUE($F324)&gt;AW$197-1,SUM($V130,$AI130,$AV130,$AW130:AW130),AW130)),0),0)</f>
        <v>0</v>
      </c>
      <c r="AX324" s="166">
        <f>IFERROR(IF(VALUE($F324)&lt;AY$197,(IF(VALUE($F324)&gt;AX$197-1,SUM($V130,$AI130,$AV130,$AW130:AX130),AX130)),0),0)</f>
        <v>0</v>
      </c>
      <c r="AY324" s="166">
        <f>IFERROR(IF(VALUE($F324)&lt;AZ$197,(IF(VALUE($F324)&gt;AY$197-1,SUM($V130,$AI130,$AV130,$AW130:AY130),AY130)),0),0)</f>
        <v>0</v>
      </c>
      <c r="AZ324" s="166">
        <f>IFERROR(IF(VALUE($F324)&lt;BA$197,(IF(VALUE($F324)&gt;AZ$197-1,SUM($V130,$AI130,$AV130,$AW130:AZ130),AZ130)),0),0)</f>
        <v>0</v>
      </c>
      <c r="BA324" s="166">
        <f>IFERROR(IF(VALUE($F324)&lt;BB$197,(IF(VALUE($F324)&gt;BA$197-1,SUM($V130,$AI130,$AV130,$AW130:BA130),BA130)),0),0)</f>
        <v>0</v>
      </c>
      <c r="BB324" s="166">
        <f>IFERROR(IF(VALUE($F324)&lt;BC$197,(IF(VALUE($F324)&gt;BB$197-1,SUM($V130,$AI130,$AV130,$AW130:BB130),BB130)),0),0)</f>
        <v>0</v>
      </c>
      <c r="BC324" s="166">
        <f>IFERROR(IF(VALUE($F324)&lt;BD$197,(IF(VALUE($F324)&gt;BC$197-1,SUM($V130,$AI130,$AV130,$AW130:BC130),BC130)),0),0)</f>
        <v>0</v>
      </c>
      <c r="BD324" s="166">
        <f>IFERROR(IF(VALUE($F324)&lt;BE$197,(IF(VALUE($F324)&gt;BD$197-1,SUM($V130,$AI130,$AV130,$AW130:BD130),BD130)),0),0)</f>
        <v>0</v>
      </c>
      <c r="BE324" s="166">
        <f>IFERROR(IF(VALUE($F324)&lt;BF$197,(IF(VALUE($F324)&gt;BE$197-1,SUM($V130,$AI130,$AV130,$AW130:BE130),BE130)),0),0)</f>
        <v>0</v>
      </c>
      <c r="BF324" s="166">
        <f>IFERROR(IF(VALUE($F324)&lt;BG$197,(IF(VALUE($F324)&gt;BF$197-1,SUM($V130,$AI130,$AV130,$AW130:BF130),BF130)),0),0)</f>
        <v>0</v>
      </c>
      <c r="BG324" s="166">
        <f>IFERROR(IF(VALUE($F324)&lt;BH$197,(IF(VALUE($F324)&gt;BG$197-1,SUM($V130,$AI130,$AV130,$AW130:BG130),BG130)),0),0)</f>
        <v>0</v>
      </c>
      <c r="BH324" s="166">
        <f>IFERROR(IF(VALUE($F324)&lt;BI$197,(IF(VALUE($F324)&gt;BH$197-1,SUM($V130,$AI130,$AV130,$AW130:BH130),BH130)),0),0)</f>
        <v>0</v>
      </c>
      <c r="BI324" s="142">
        <f t="shared" si="281"/>
        <v>0</v>
      </c>
      <c r="BV324" s="142"/>
      <c r="CI324" s="142"/>
      <c r="CV324" s="142"/>
      <c r="DI324" s="142"/>
      <c r="DV324" s="142"/>
      <c r="EI324" s="142"/>
    </row>
    <row r="325" spans="1:139" ht="15.75" hidden="1" outlineLevel="1" x14ac:dyDescent="0.25">
      <c r="A325" s="2">
        <f t="shared" si="283"/>
        <v>72</v>
      </c>
      <c r="B325" s="1">
        <f t="shared" si="285"/>
        <v>0</v>
      </c>
      <c r="C325" s="1">
        <f t="shared" si="285"/>
        <v>0</v>
      </c>
      <c r="D325" s="2">
        <f t="shared" si="285"/>
        <v>0</v>
      </c>
      <c r="E325" s="141">
        <f t="shared" si="285"/>
        <v>0</v>
      </c>
      <c r="F325" s="84"/>
      <c r="J325" s="166">
        <v>0</v>
      </c>
      <c r="K325" s="166">
        <v>0</v>
      </c>
      <c r="L325" s="166">
        <v>0</v>
      </c>
      <c r="M325" s="166">
        <v>0</v>
      </c>
      <c r="N325" s="166">
        <v>0</v>
      </c>
      <c r="O325" s="166">
        <v>0</v>
      </c>
      <c r="P325" s="166">
        <v>0</v>
      </c>
      <c r="Q325" s="166">
        <f>IF($F325&lt;R$197,(IF($F325&gt;Q$197-1,SUM($J131:Q131),Q131)),0)</f>
        <v>0</v>
      </c>
      <c r="R325" s="166">
        <f>IF($F325&lt;S$197,(IF($F325&gt;R$197-1,SUM($J131:R131),R131)),0)</f>
        <v>0</v>
      </c>
      <c r="S325" s="166">
        <f>IF($F325&lt;T$197,(IF($F325&gt;S$197-1,SUM($J131:S131),S131)),0)</f>
        <v>0</v>
      </c>
      <c r="T325" s="166">
        <f>IF($F325&lt;U$197,(IF($F325&gt;T$197-1,SUM($J131:T131),T131)),0)</f>
        <v>0</v>
      </c>
      <c r="U325" s="166">
        <f>IF($F325&lt;V$197,(IF($F325&gt;U$197-1,SUM($J131:U131),U131)),0)</f>
        <v>0</v>
      </c>
      <c r="V325" s="142">
        <f t="shared" si="284"/>
        <v>0</v>
      </c>
      <c r="W325" s="166">
        <f>IF($F325&lt;X$197,(IF($F325&gt;W$197-1,SUM($V131,$W131:W131),W131)),0)</f>
        <v>0</v>
      </c>
      <c r="X325" s="166">
        <f>IF($F325&lt;Y$197,(IF($F325&gt;X$197-1,SUM($V131,$W131:X131),X131)),0)</f>
        <v>0</v>
      </c>
      <c r="Y325" s="166">
        <f>IF($F325&lt;Z$197,(IF($F325&gt;Y$197-1,SUM($V131,$W131:Y131),Y131)),0)</f>
        <v>0</v>
      </c>
      <c r="Z325" s="166">
        <f>IF($F325&lt;AA$197,(IF($F325&gt;Z$197-1,SUM($V131,$W131:Z131),Z131)),0)</f>
        <v>0</v>
      </c>
      <c r="AA325" s="166">
        <f>IF($F325&lt;AB$197,(IF($F325&gt;AA$197-1,SUM($V131,$W131:AA131),AA131)),0)</f>
        <v>0</v>
      </c>
      <c r="AB325" s="166">
        <f>IF($F325&lt;AC$197,(IF($F325&gt;AB$197-1,SUM($V131,$W131:AB131),AB131)),0)</f>
        <v>0</v>
      </c>
      <c r="AC325" s="166">
        <f>IF($F325&lt;AD$197,(IF($F325&gt;AC$197-1,SUM($V131,$W131:AC131),AC131)),0)</f>
        <v>0</v>
      </c>
      <c r="AD325" s="166">
        <f>IF($F325&lt;AE$197,(IF($F325&gt;AD$197-1,SUM($V131,$W131:AD131),AD131)),0)</f>
        <v>0</v>
      </c>
      <c r="AE325" s="166">
        <f>IF($F325&lt;AF$197,(IF($F325&gt;AE$197-1,SUM($V131,$W131:AE131),AE131)),0)</f>
        <v>0</v>
      </c>
      <c r="AF325" s="166">
        <f>IF($F325&lt;AG$197,(IF($F325&gt;AF$197-1,SUM($V131,$W131:AF131),AF131)),0)</f>
        <v>0</v>
      </c>
      <c r="AG325" s="166">
        <f>IF($F325&lt;AH$197,(IF($F325&gt;AG$197-1,SUM($V131,$W131:AG131),AG131)),0)</f>
        <v>0</v>
      </c>
      <c r="AH325" s="166">
        <f>IF($F325&lt;AI$197,(IF($F325&gt;AH$197-1,SUM($V131,$W131:AH131),AH131)),0)</f>
        <v>0</v>
      </c>
      <c r="AI325" s="142">
        <f t="shared" si="279"/>
        <v>0</v>
      </c>
      <c r="AJ325" s="166">
        <f>IFERROR(IF(VALUE($F325)&lt;AK$197,(IF(VALUE($F325)&gt;AJ$197-1,SUM($V131,$AI131,$AJ131:AJ131),AJ131)),0),0)</f>
        <v>0</v>
      </c>
      <c r="AK325" s="166">
        <f>IFERROR(IF(VALUE($F325)&lt;AL$197,(IF(VALUE($F325)&gt;AK$197-1,SUM($V131,$AI131,$AJ131:AK131),AK131)),0),0)</f>
        <v>0</v>
      </c>
      <c r="AL325" s="166">
        <f>IFERROR(IF(VALUE($F325)&lt;AM$197,(IF(VALUE($F325)&gt;AL$197-1,SUM($V131,$AI131,$AJ131:AL131),AL131)),0),0)</f>
        <v>0</v>
      </c>
      <c r="AM325" s="166">
        <f>IFERROR(IF(VALUE($F325)&lt;AN$197,(IF(VALUE($F325)&gt;AM$197-1,SUM($V131,$AI131,$AJ131:AM131),AM131)),0),0)</f>
        <v>0</v>
      </c>
      <c r="AN325" s="166">
        <f>IFERROR(IF(VALUE($F325)&lt;AO$197,(IF(VALUE($F325)&gt;AN$197-1,SUM($V131,$AI131,$AJ131:AN131),AN131)),0),0)</f>
        <v>0</v>
      </c>
      <c r="AO325" s="166">
        <f>IFERROR(IF(VALUE($F325)&lt;AP$197,(IF(VALUE($F325)&gt;AO$197-1,SUM($V131,$AI131,$AJ131:AO131),AO131)),0),0)</f>
        <v>0</v>
      </c>
      <c r="AP325" s="166">
        <f>IFERROR(IF(VALUE($F325)&lt;AQ$197,(IF(VALUE($F325)&gt;AP$197-1,SUM($V131,$AI131,$AJ131:AP131),AP131)),0),0)</f>
        <v>0</v>
      </c>
      <c r="AQ325" s="166">
        <f>IFERROR(IF(VALUE($F325)&lt;AR$197,(IF(VALUE($F325)&gt;AQ$197-1,SUM($V131,$AI131,$AJ131:AQ131),AQ131)),0),0)</f>
        <v>0</v>
      </c>
      <c r="AR325" s="166">
        <f>IFERROR(IF(VALUE($F325)&lt;AS$197,(IF(VALUE($F325)&gt;AR$197-1,SUM($V131,$AI131,$AJ131:AR131),AR131)),0),0)</f>
        <v>0</v>
      </c>
      <c r="AS325" s="166">
        <f>IFERROR(IF(VALUE($F325)&lt;AT$197,(IF(VALUE($F325)&gt;AS$197-1,SUM($V131,$AI131,$AJ131:AS131),AS131)),0),0)</f>
        <v>0</v>
      </c>
      <c r="AT325" s="166">
        <f>IFERROR(IF(VALUE($F325)&lt;AU$197,(IF(VALUE($F325)&gt;AT$197-1,SUM($V131,$AI131,$AJ131:AT131),AT131)),0),0)</f>
        <v>0</v>
      </c>
      <c r="AU325" s="166">
        <f>IFERROR(IF(VALUE($F325)&lt;AV$197,(IF(VALUE($F325)&gt;AU$197-1,SUM($V131,$AI131,$AJ131:AU131),AU131)),0),0)</f>
        <v>0</v>
      </c>
      <c r="AV325" s="142">
        <f t="shared" si="280"/>
        <v>0</v>
      </c>
      <c r="AW325" s="166">
        <f>IFERROR(IF(VALUE($F325)&lt;AX$197,(IF(VALUE($F325)&gt;AW$197-1,SUM($V131,$AI131,$AV131,$AW131:AW131),AW131)),0),0)</f>
        <v>0</v>
      </c>
      <c r="AX325" s="166">
        <f>IFERROR(IF(VALUE($F325)&lt;AY$197,(IF(VALUE($F325)&gt;AX$197-1,SUM($V131,$AI131,$AV131,$AW131:AX131),AX131)),0),0)</f>
        <v>0</v>
      </c>
      <c r="AY325" s="166">
        <f>IFERROR(IF(VALUE($F325)&lt;AZ$197,(IF(VALUE($F325)&gt;AY$197-1,SUM($V131,$AI131,$AV131,$AW131:AY131),AY131)),0),0)</f>
        <v>0</v>
      </c>
      <c r="AZ325" s="166">
        <f>IFERROR(IF(VALUE($F325)&lt;BA$197,(IF(VALUE($F325)&gt;AZ$197-1,SUM($V131,$AI131,$AV131,$AW131:AZ131),AZ131)),0),0)</f>
        <v>0</v>
      </c>
      <c r="BA325" s="166">
        <f>IFERROR(IF(VALUE($F325)&lt;BB$197,(IF(VALUE($F325)&gt;BA$197-1,SUM($V131,$AI131,$AV131,$AW131:BA131),BA131)),0),0)</f>
        <v>0</v>
      </c>
      <c r="BB325" s="166">
        <f>IFERROR(IF(VALUE($F325)&lt;BC$197,(IF(VALUE($F325)&gt;BB$197-1,SUM($V131,$AI131,$AV131,$AW131:BB131),BB131)),0),0)</f>
        <v>0</v>
      </c>
      <c r="BC325" s="166">
        <f>IFERROR(IF(VALUE($F325)&lt;BD$197,(IF(VALUE($F325)&gt;BC$197-1,SUM($V131,$AI131,$AV131,$AW131:BC131),BC131)),0),0)</f>
        <v>0</v>
      </c>
      <c r="BD325" s="166">
        <f>IFERROR(IF(VALUE($F325)&lt;BE$197,(IF(VALUE($F325)&gt;BD$197-1,SUM($V131,$AI131,$AV131,$AW131:BD131),BD131)),0),0)</f>
        <v>0</v>
      </c>
      <c r="BE325" s="166">
        <f>IFERROR(IF(VALUE($F325)&lt;BF$197,(IF(VALUE($F325)&gt;BE$197-1,SUM($V131,$AI131,$AV131,$AW131:BE131),BE131)),0),0)</f>
        <v>0</v>
      </c>
      <c r="BF325" s="166">
        <f>IFERROR(IF(VALUE($F325)&lt;BG$197,(IF(VALUE($F325)&gt;BF$197-1,SUM($V131,$AI131,$AV131,$AW131:BF131),BF131)),0),0)</f>
        <v>0</v>
      </c>
      <c r="BG325" s="166">
        <f>IFERROR(IF(VALUE($F325)&lt;BH$197,(IF(VALUE($F325)&gt;BG$197-1,SUM($V131,$AI131,$AV131,$AW131:BG131),BG131)),0),0)</f>
        <v>0</v>
      </c>
      <c r="BH325" s="166">
        <f>IFERROR(IF(VALUE($F325)&lt;BI$197,(IF(VALUE($F325)&gt;BH$197-1,SUM($V131,$AI131,$AV131,$AW131:BH131),BH131)),0),0)</f>
        <v>0</v>
      </c>
      <c r="BI325" s="142">
        <f t="shared" si="281"/>
        <v>0</v>
      </c>
      <c r="BV325" s="142"/>
      <c r="CI325" s="142"/>
      <c r="CV325" s="142"/>
      <c r="DI325" s="142"/>
      <c r="DV325" s="142"/>
      <c r="EI325" s="142"/>
    </row>
    <row r="326" spans="1:139" ht="15.75" hidden="1" outlineLevel="1" x14ac:dyDescent="0.25">
      <c r="A326" s="2">
        <f t="shared" si="283"/>
        <v>73</v>
      </c>
      <c r="B326" s="1">
        <f t="shared" si="285"/>
        <v>0</v>
      </c>
      <c r="C326" s="1">
        <f t="shared" si="285"/>
        <v>0</v>
      </c>
      <c r="D326" s="2">
        <f t="shared" si="285"/>
        <v>0</v>
      </c>
      <c r="E326" s="141">
        <f t="shared" si="285"/>
        <v>0</v>
      </c>
      <c r="F326" s="84"/>
      <c r="J326" s="166">
        <v>0</v>
      </c>
      <c r="K326" s="166">
        <v>0</v>
      </c>
      <c r="L326" s="166">
        <v>0</v>
      </c>
      <c r="M326" s="166">
        <v>0</v>
      </c>
      <c r="N326" s="166">
        <v>0</v>
      </c>
      <c r="O326" s="166">
        <v>0</v>
      </c>
      <c r="P326" s="166">
        <v>0</v>
      </c>
      <c r="Q326" s="166">
        <f>IF($F326&lt;R$197,(IF($F326&gt;Q$197-1,SUM($J132:Q132),Q132)),0)</f>
        <v>0</v>
      </c>
      <c r="R326" s="166">
        <f>IF($F326&lt;S$197,(IF($F326&gt;R$197-1,SUM($J132:R132),R132)),0)</f>
        <v>0</v>
      </c>
      <c r="S326" s="166">
        <f>IF($F326&lt;T$197,(IF($F326&gt;S$197-1,SUM($J132:S132),S132)),0)</f>
        <v>0</v>
      </c>
      <c r="T326" s="166">
        <f>IF($F326&lt;U$197,(IF($F326&gt;T$197-1,SUM($J132:T132),T132)),0)</f>
        <v>0</v>
      </c>
      <c r="U326" s="166">
        <f>IF($F326&lt;V$197,(IF($F326&gt;U$197-1,SUM($J132:U132),U132)),0)</f>
        <v>0</v>
      </c>
      <c r="V326" s="142">
        <f t="shared" si="284"/>
        <v>0</v>
      </c>
      <c r="W326" s="166">
        <f>IF($F326&lt;X$197,(IF($F326&gt;W$197-1,SUM($V132,$W132:W132),W132)),0)</f>
        <v>0</v>
      </c>
      <c r="X326" s="166">
        <f>IF($F326&lt;Y$197,(IF($F326&gt;X$197-1,SUM($V132,$W132:X132),X132)),0)</f>
        <v>0</v>
      </c>
      <c r="Y326" s="166">
        <f>IF($F326&lt;Z$197,(IF($F326&gt;Y$197-1,SUM($V132,$W132:Y132),Y132)),0)</f>
        <v>0</v>
      </c>
      <c r="Z326" s="166">
        <f>IF($F326&lt;AA$197,(IF($F326&gt;Z$197-1,SUM($V132,$W132:Z132),Z132)),0)</f>
        <v>0</v>
      </c>
      <c r="AA326" s="166">
        <f>IF($F326&lt;AB$197,(IF($F326&gt;AA$197-1,SUM($V132,$W132:AA132),AA132)),0)</f>
        <v>0</v>
      </c>
      <c r="AB326" s="166">
        <f>IF($F326&lt;AC$197,(IF($F326&gt;AB$197-1,SUM($V132,$W132:AB132),AB132)),0)</f>
        <v>0</v>
      </c>
      <c r="AC326" s="166">
        <f>IF($F326&lt;AD$197,(IF($F326&gt;AC$197-1,SUM($V132,$W132:AC132),AC132)),0)</f>
        <v>0</v>
      </c>
      <c r="AD326" s="166">
        <f>IF($F326&lt;AE$197,(IF($F326&gt;AD$197-1,SUM($V132,$W132:AD132),AD132)),0)</f>
        <v>0</v>
      </c>
      <c r="AE326" s="166">
        <f>IF($F326&lt;AF$197,(IF($F326&gt;AE$197-1,SUM($V132,$W132:AE132),AE132)),0)</f>
        <v>0</v>
      </c>
      <c r="AF326" s="166">
        <f>IF($F326&lt;AG$197,(IF($F326&gt;AF$197-1,SUM($V132,$W132:AF132),AF132)),0)</f>
        <v>0</v>
      </c>
      <c r="AG326" s="166">
        <f>IF($F326&lt;AH$197,(IF($F326&gt;AG$197-1,SUM($V132,$W132:AG132),AG132)),0)</f>
        <v>0</v>
      </c>
      <c r="AH326" s="166">
        <f>IF($F326&lt;AI$197,(IF($F326&gt;AH$197-1,SUM($V132,$W132:AH132),AH132)),0)</f>
        <v>0</v>
      </c>
      <c r="AI326" s="142">
        <f t="shared" si="279"/>
        <v>0</v>
      </c>
      <c r="AJ326" s="166">
        <f>IFERROR(IF(VALUE($F326)&lt;AK$197,(IF(VALUE($F326)&gt;AJ$197-1,SUM($V132,$AI132,$AJ132:AJ132),AJ132)),0),0)</f>
        <v>0</v>
      </c>
      <c r="AK326" s="166">
        <f>IFERROR(IF(VALUE($F326)&lt;AL$197,(IF(VALUE($F326)&gt;AK$197-1,SUM($V132,$AI132,$AJ132:AK132),AK132)),0),0)</f>
        <v>0</v>
      </c>
      <c r="AL326" s="166">
        <f>IFERROR(IF(VALUE($F326)&lt;AM$197,(IF(VALUE($F326)&gt;AL$197-1,SUM($V132,$AI132,$AJ132:AL132),AL132)),0),0)</f>
        <v>0</v>
      </c>
      <c r="AM326" s="166">
        <f>IFERROR(IF(VALUE($F326)&lt;AN$197,(IF(VALUE($F326)&gt;AM$197-1,SUM($V132,$AI132,$AJ132:AM132),AM132)),0),0)</f>
        <v>0</v>
      </c>
      <c r="AN326" s="166">
        <f>IFERROR(IF(VALUE($F326)&lt;AO$197,(IF(VALUE($F326)&gt;AN$197-1,SUM($V132,$AI132,$AJ132:AN132),AN132)),0),0)</f>
        <v>0</v>
      </c>
      <c r="AO326" s="166">
        <f>IFERROR(IF(VALUE($F326)&lt;AP$197,(IF(VALUE($F326)&gt;AO$197-1,SUM($V132,$AI132,$AJ132:AO132),AO132)),0),0)</f>
        <v>0</v>
      </c>
      <c r="AP326" s="166">
        <f>IFERROR(IF(VALUE($F326)&lt;AQ$197,(IF(VALUE($F326)&gt;AP$197-1,SUM($V132,$AI132,$AJ132:AP132),AP132)),0),0)</f>
        <v>0</v>
      </c>
      <c r="AQ326" s="166">
        <f>IFERROR(IF(VALUE($F326)&lt;AR$197,(IF(VALUE($F326)&gt;AQ$197-1,SUM($V132,$AI132,$AJ132:AQ132),AQ132)),0),0)</f>
        <v>0</v>
      </c>
      <c r="AR326" s="166">
        <f>IFERROR(IF(VALUE($F326)&lt;AS$197,(IF(VALUE($F326)&gt;AR$197-1,SUM($V132,$AI132,$AJ132:AR132),AR132)),0),0)</f>
        <v>0</v>
      </c>
      <c r="AS326" s="166">
        <f>IFERROR(IF(VALUE($F326)&lt;AT$197,(IF(VALUE($F326)&gt;AS$197-1,SUM($V132,$AI132,$AJ132:AS132),AS132)),0),0)</f>
        <v>0</v>
      </c>
      <c r="AT326" s="166">
        <f>IFERROR(IF(VALUE($F326)&lt;AU$197,(IF(VALUE($F326)&gt;AT$197-1,SUM($V132,$AI132,$AJ132:AT132),AT132)),0),0)</f>
        <v>0</v>
      </c>
      <c r="AU326" s="166">
        <f>IFERROR(IF(VALUE($F326)&lt;AV$197,(IF(VALUE($F326)&gt;AU$197-1,SUM($V132,$AI132,$AJ132:AU132),AU132)),0),0)</f>
        <v>0</v>
      </c>
      <c r="AV326" s="142">
        <f t="shared" si="280"/>
        <v>0</v>
      </c>
      <c r="AW326" s="166">
        <f>IFERROR(IF(VALUE($F326)&lt;AX$197,(IF(VALUE($F326)&gt;AW$197-1,SUM($V132,$AI132,$AV132,$AW132:AW132),AW132)),0),0)</f>
        <v>0</v>
      </c>
      <c r="AX326" s="166">
        <f>IFERROR(IF(VALUE($F326)&lt;AY$197,(IF(VALUE($F326)&gt;AX$197-1,SUM($V132,$AI132,$AV132,$AW132:AX132),AX132)),0),0)</f>
        <v>0</v>
      </c>
      <c r="AY326" s="166">
        <f>IFERROR(IF(VALUE($F326)&lt;AZ$197,(IF(VALUE($F326)&gt;AY$197-1,SUM($V132,$AI132,$AV132,$AW132:AY132),AY132)),0),0)</f>
        <v>0</v>
      </c>
      <c r="AZ326" s="166">
        <f>IFERROR(IF(VALUE($F326)&lt;BA$197,(IF(VALUE($F326)&gt;AZ$197-1,SUM($V132,$AI132,$AV132,$AW132:AZ132),AZ132)),0),0)</f>
        <v>0</v>
      </c>
      <c r="BA326" s="166">
        <f>IFERROR(IF(VALUE($F326)&lt;BB$197,(IF(VALUE($F326)&gt;BA$197-1,SUM($V132,$AI132,$AV132,$AW132:BA132),BA132)),0),0)</f>
        <v>0</v>
      </c>
      <c r="BB326" s="166">
        <f>IFERROR(IF(VALUE($F326)&lt;BC$197,(IF(VALUE($F326)&gt;BB$197-1,SUM($V132,$AI132,$AV132,$AW132:BB132),BB132)),0),0)</f>
        <v>0</v>
      </c>
      <c r="BC326" s="166">
        <f>IFERROR(IF(VALUE($F326)&lt;BD$197,(IF(VALUE($F326)&gt;BC$197-1,SUM($V132,$AI132,$AV132,$AW132:BC132),BC132)),0),0)</f>
        <v>0</v>
      </c>
      <c r="BD326" s="166">
        <f>IFERROR(IF(VALUE($F326)&lt;BE$197,(IF(VALUE($F326)&gt;BD$197-1,SUM($V132,$AI132,$AV132,$AW132:BD132),BD132)),0),0)</f>
        <v>0</v>
      </c>
      <c r="BE326" s="166">
        <f>IFERROR(IF(VALUE($F326)&lt;BF$197,(IF(VALUE($F326)&gt;BE$197-1,SUM($V132,$AI132,$AV132,$AW132:BE132),BE132)),0),0)</f>
        <v>0</v>
      </c>
      <c r="BF326" s="166">
        <f>IFERROR(IF(VALUE($F326)&lt;BG$197,(IF(VALUE($F326)&gt;BF$197-1,SUM($V132,$AI132,$AV132,$AW132:BF132),BF132)),0),0)</f>
        <v>0</v>
      </c>
      <c r="BG326" s="166">
        <f>IFERROR(IF(VALUE($F326)&lt;BH$197,(IF(VALUE($F326)&gt;BG$197-1,SUM($V132,$AI132,$AV132,$AW132:BG132),BG132)),0),0)</f>
        <v>0</v>
      </c>
      <c r="BH326" s="166">
        <f>IFERROR(IF(VALUE($F326)&lt;BI$197,(IF(VALUE($F326)&gt;BH$197-1,SUM($V132,$AI132,$AV132,$AW132:BH132),BH132)),0),0)</f>
        <v>0</v>
      </c>
      <c r="BI326" s="142">
        <f t="shared" si="281"/>
        <v>0</v>
      </c>
      <c r="BV326" s="142"/>
      <c r="CI326" s="142"/>
      <c r="CV326" s="142"/>
      <c r="DI326" s="142"/>
      <c r="DV326" s="142"/>
      <c r="EI326" s="142"/>
    </row>
    <row r="327" spans="1:139" ht="15.75" hidden="1" outlineLevel="1" x14ac:dyDescent="0.25">
      <c r="A327" s="2">
        <f t="shared" si="283"/>
        <v>74</v>
      </c>
      <c r="B327" s="1">
        <f t="shared" si="285"/>
        <v>0</v>
      </c>
      <c r="C327" s="1">
        <f t="shared" si="285"/>
        <v>0</v>
      </c>
      <c r="D327" s="2">
        <f t="shared" si="285"/>
        <v>0</v>
      </c>
      <c r="E327" s="141">
        <f t="shared" si="285"/>
        <v>0</v>
      </c>
      <c r="F327" s="84"/>
      <c r="J327" s="166">
        <v>0</v>
      </c>
      <c r="K327" s="166">
        <v>0</v>
      </c>
      <c r="L327" s="166">
        <v>0</v>
      </c>
      <c r="M327" s="166">
        <v>0</v>
      </c>
      <c r="N327" s="166">
        <v>0</v>
      </c>
      <c r="O327" s="166">
        <v>0</v>
      </c>
      <c r="P327" s="166">
        <v>0</v>
      </c>
      <c r="Q327" s="166">
        <f>IF($F327&lt;R$197,(IF($F327&gt;Q$197-1,SUM($J133:Q133),Q133)),0)</f>
        <v>0</v>
      </c>
      <c r="R327" s="166">
        <f>IF($F327&lt;S$197,(IF($F327&gt;R$197-1,SUM($J133:R133),R133)),0)</f>
        <v>0</v>
      </c>
      <c r="S327" s="166">
        <f>IF($F327&lt;T$197,(IF($F327&gt;S$197-1,SUM($J133:S133),S133)),0)</f>
        <v>0</v>
      </c>
      <c r="T327" s="166">
        <f>IF($F327&lt;U$197,(IF($F327&gt;T$197-1,SUM($J133:T133),T133)),0)</f>
        <v>0</v>
      </c>
      <c r="U327" s="166">
        <f>IF($F327&lt;V$197,(IF($F327&gt;U$197-1,SUM($J133:U133),U133)),0)</f>
        <v>0</v>
      </c>
      <c r="V327" s="142">
        <f t="shared" si="284"/>
        <v>0</v>
      </c>
      <c r="W327" s="166">
        <f>IF($F327&lt;X$197,(IF($F327&gt;W$197-1,SUM($V133,$W133:W133),W133)),0)</f>
        <v>0</v>
      </c>
      <c r="X327" s="166">
        <f>IF($F327&lt;Y$197,(IF($F327&gt;X$197-1,SUM($V133,$W133:X133),X133)),0)</f>
        <v>0</v>
      </c>
      <c r="Y327" s="166">
        <f>IF($F327&lt;Z$197,(IF($F327&gt;Y$197-1,SUM($V133,$W133:Y133),Y133)),0)</f>
        <v>0</v>
      </c>
      <c r="Z327" s="166">
        <f>IF($F327&lt;AA$197,(IF($F327&gt;Z$197-1,SUM($V133,$W133:Z133),Z133)),0)</f>
        <v>0</v>
      </c>
      <c r="AA327" s="166">
        <f>IF($F327&lt;AB$197,(IF($F327&gt;AA$197-1,SUM($V133,$W133:AA133),AA133)),0)</f>
        <v>0</v>
      </c>
      <c r="AB327" s="166">
        <f>IF($F327&lt;AC$197,(IF($F327&gt;AB$197-1,SUM($V133,$W133:AB133),AB133)),0)</f>
        <v>0</v>
      </c>
      <c r="AC327" s="166">
        <f>IF($F327&lt;AD$197,(IF($F327&gt;AC$197-1,SUM($V133,$W133:AC133),AC133)),0)</f>
        <v>0</v>
      </c>
      <c r="AD327" s="166">
        <f>IF($F327&lt;AE$197,(IF($F327&gt;AD$197-1,SUM($V133,$W133:AD133),AD133)),0)</f>
        <v>0</v>
      </c>
      <c r="AE327" s="166">
        <f>IF($F327&lt;AF$197,(IF($F327&gt;AE$197-1,SUM($V133,$W133:AE133),AE133)),0)</f>
        <v>0</v>
      </c>
      <c r="AF327" s="166">
        <f>IF($F327&lt;AG$197,(IF($F327&gt;AF$197-1,SUM($V133,$W133:AF133),AF133)),0)</f>
        <v>0</v>
      </c>
      <c r="AG327" s="166">
        <f>IF($F327&lt;AH$197,(IF($F327&gt;AG$197-1,SUM($V133,$W133:AG133),AG133)),0)</f>
        <v>0</v>
      </c>
      <c r="AH327" s="166">
        <f>IF($F327&lt;AI$197,(IF($F327&gt;AH$197-1,SUM($V133,$W133:AH133),AH133)),0)</f>
        <v>0</v>
      </c>
      <c r="AI327" s="142">
        <f t="shared" si="279"/>
        <v>0</v>
      </c>
      <c r="AJ327" s="166">
        <f>IFERROR(IF(VALUE($F327)&lt;AK$197,(IF(VALUE($F327)&gt;AJ$197-1,SUM($V133,$AI133,$AJ133:AJ133),AJ133)),0),0)</f>
        <v>0</v>
      </c>
      <c r="AK327" s="166">
        <f>IFERROR(IF(VALUE($F327)&lt;AL$197,(IF(VALUE($F327)&gt;AK$197-1,SUM($V133,$AI133,$AJ133:AK133),AK133)),0),0)</f>
        <v>0</v>
      </c>
      <c r="AL327" s="166">
        <f>IFERROR(IF(VALUE($F327)&lt;AM$197,(IF(VALUE($F327)&gt;AL$197-1,SUM($V133,$AI133,$AJ133:AL133),AL133)),0),0)</f>
        <v>0</v>
      </c>
      <c r="AM327" s="166">
        <f>IFERROR(IF(VALUE($F327)&lt;AN$197,(IF(VALUE($F327)&gt;AM$197-1,SUM($V133,$AI133,$AJ133:AM133),AM133)),0),0)</f>
        <v>0</v>
      </c>
      <c r="AN327" s="166">
        <f>IFERROR(IF(VALUE($F327)&lt;AO$197,(IF(VALUE($F327)&gt;AN$197-1,SUM($V133,$AI133,$AJ133:AN133),AN133)),0),0)</f>
        <v>0</v>
      </c>
      <c r="AO327" s="166">
        <f>IFERROR(IF(VALUE($F327)&lt;AP$197,(IF(VALUE($F327)&gt;AO$197-1,SUM($V133,$AI133,$AJ133:AO133),AO133)),0),0)</f>
        <v>0</v>
      </c>
      <c r="AP327" s="166">
        <f>IFERROR(IF(VALUE($F327)&lt;AQ$197,(IF(VALUE($F327)&gt;AP$197-1,SUM($V133,$AI133,$AJ133:AP133),AP133)),0),0)</f>
        <v>0</v>
      </c>
      <c r="AQ327" s="166">
        <f>IFERROR(IF(VALUE($F327)&lt;AR$197,(IF(VALUE($F327)&gt;AQ$197-1,SUM($V133,$AI133,$AJ133:AQ133),AQ133)),0),0)</f>
        <v>0</v>
      </c>
      <c r="AR327" s="166">
        <f>IFERROR(IF(VALUE($F327)&lt;AS$197,(IF(VALUE($F327)&gt;AR$197-1,SUM($V133,$AI133,$AJ133:AR133),AR133)),0),0)</f>
        <v>0</v>
      </c>
      <c r="AS327" s="166">
        <f>IFERROR(IF(VALUE($F327)&lt;AT$197,(IF(VALUE($F327)&gt;AS$197-1,SUM($V133,$AI133,$AJ133:AS133),AS133)),0),0)</f>
        <v>0</v>
      </c>
      <c r="AT327" s="166">
        <f>IFERROR(IF(VALUE($F327)&lt;AU$197,(IF(VALUE($F327)&gt;AT$197-1,SUM($V133,$AI133,$AJ133:AT133),AT133)),0),0)</f>
        <v>0</v>
      </c>
      <c r="AU327" s="166">
        <f>IFERROR(IF(VALUE($F327)&lt;AV$197,(IF(VALUE($F327)&gt;AU$197-1,SUM($V133,$AI133,$AJ133:AU133),AU133)),0),0)</f>
        <v>0</v>
      </c>
      <c r="AV327" s="142">
        <f t="shared" si="280"/>
        <v>0</v>
      </c>
      <c r="AW327" s="166">
        <f>IFERROR(IF(VALUE($F327)&lt;AX$197,(IF(VALUE($F327)&gt;AW$197-1,SUM($V133,$AI133,$AV133,$AW133:AW133),AW133)),0),0)</f>
        <v>0</v>
      </c>
      <c r="AX327" s="166">
        <f>IFERROR(IF(VALUE($F327)&lt;AY$197,(IF(VALUE($F327)&gt;AX$197-1,SUM($V133,$AI133,$AV133,$AW133:AX133),AX133)),0),0)</f>
        <v>0</v>
      </c>
      <c r="AY327" s="166">
        <f>IFERROR(IF(VALUE($F327)&lt;AZ$197,(IF(VALUE($F327)&gt;AY$197-1,SUM($V133,$AI133,$AV133,$AW133:AY133),AY133)),0),0)</f>
        <v>0</v>
      </c>
      <c r="AZ327" s="166">
        <f>IFERROR(IF(VALUE($F327)&lt;BA$197,(IF(VALUE($F327)&gt;AZ$197-1,SUM($V133,$AI133,$AV133,$AW133:AZ133),AZ133)),0),0)</f>
        <v>0</v>
      </c>
      <c r="BA327" s="166">
        <f>IFERROR(IF(VALUE($F327)&lt;BB$197,(IF(VALUE($F327)&gt;BA$197-1,SUM($V133,$AI133,$AV133,$AW133:BA133),BA133)),0),0)</f>
        <v>0</v>
      </c>
      <c r="BB327" s="166">
        <f>IFERROR(IF(VALUE($F327)&lt;BC$197,(IF(VALUE($F327)&gt;BB$197-1,SUM($V133,$AI133,$AV133,$AW133:BB133),BB133)),0),0)</f>
        <v>0</v>
      </c>
      <c r="BC327" s="166">
        <f>IFERROR(IF(VALUE($F327)&lt;BD$197,(IF(VALUE($F327)&gt;BC$197-1,SUM($V133,$AI133,$AV133,$AW133:BC133),BC133)),0),0)</f>
        <v>0</v>
      </c>
      <c r="BD327" s="166">
        <f>IFERROR(IF(VALUE($F327)&lt;BE$197,(IF(VALUE($F327)&gt;BD$197-1,SUM($V133,$AI133,$AV133,$AW133:BD133),BD133)),0),0)</f>
        <v>0</v>
      </c>
      <c r="BE327" s="166">
        <f>IFERROR(IF(VALUE($F327)&lt;BF$197,(IF(VALUE($F327)&gt;BE$197-1,SUM($V133,$AI133,$AV133,$AW133:BE133),BE133)),0),0)</f>
        <v>0</v>
      </c>
      <c r="BF327" s="166">
        <f>IFERROR(IF(VALUE($F327)&lt;BG$197,(IF(VALUE($F327)&gt;BF$197-1,SUM($V133,$AI133,$AV133,$AW133:BF133),BF133)),0),0)</f>
        <v>0</v>
      </c>
      <c r="BG327" s="166">
        <f>IFERROR(IF(VALUE($F327)&lt;BH$197,(IF(VALUE($F327)&gt;BG$197-1,SUM($V133,$AI133,$AV133,$AW133:BG133),BG133)),0),0)</f>
        <v>0</v>
      </c>
      <c r="BH327" s="166">
        <f>IFERROR(IF(VALUE($F327)&lt;BI$197,(IF(VALUE($F327)&gt;BH$197-1,SUM($V133,$AI133,$AV133,$AW133:BH133),BH133)),0),0)</f>
        <v>0</v>
      </c>
      <c r="BI327" s="142">
        <f t="shared" si="281"/>
        <v>0</v>
      </c>
      <c r="BV327" s="142"/>
      <c r="CI327" s="142"/>
      <c r="CV327" s="142"/>
      <c r="DI327" s="142"/>
      <c r="DV327" s="142"/>
      <c r="EI327" s="142"/>
    </row>
    <row r="328" spans="1:139" ht="15.75" hidden="1" outlineLevel="1" x14ac:dyDescent="0.25">
      <c r="A328" s="2">
        <f t="shared" si="283"/>
        <v>75</v>
      </c>
      <c r="B328" s="1">
        <f t="shared" si="285"/>
        <v>0</v>
      </c>
      <c r="C328" s="1">
        <f t="shared" si="285"/>
        <v>0</v>
      </c>
      <c r="D328" s="2">
        <f t="shared" si="285"/>
        <v>0</v>
      </c>
      <c r="E328" s="141">
        <f t="shared" si="285"/>
        <v>0</v>
      </c>
      <c r="F328" s="84"/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f>IF($F328&lt;R$197,(IF($F328&gt;Q$197-1,SUM($J134:Q134),Q134)),0)</f>
        <v>0</v>
      </c>
      <c r="R328" s="166">
        <f>IF($F328&lt;S$197,(IF($F328&gt;R$197-1,SUM($J134:R134),R134)),0)</f>
        <v>0</v>
      </c>
      <c r="S328" s="166">
        <f>IF($F328&lt;T$197,(IF($F328&gt;S$197-1,SUM($J134:S134),S134)),0)</f>
        <v>0</v>
      </c>
      <c r="T328" s="166">
        <f>IF($F328&lt;U$197,(IF($F328&gt;T$197-1,SUM($J134:T134),T134)),0)</f>
        <v>0</v>
      </c>
      <c r="U328" s="166">
        <f>IF($F328&lt;V$197,(IF($F328&gt;U$197-1,SUM($J134:U134),U134)),0)</f>
        <v>0</v>
      </c>
      <c r="V328" s="142">
        <f t="shared" si="284"/>
        <v>0</v>
      </c>
      <c r="W328" s="166">
        <f>IF($F328&lt;X$197,(IF($F328&gt;W$197-1,SUM($V134,$W134:W134),W134)),0)</f>
        <v>0</v>
      </c>
      <c r="X328" s="166">
        <f>IF($F328&lt;Y$197,(IF($F328&gt;X$197-1,SUM($V134,$W134:X134),X134)),0)</f>
        <v>0</v>
      </c>
      <c r="Y328" s="166">
        <f>IF($F328&lt;Z$197,(IF($F328&gt;Y$197-1,SUM($V134,$W134:Y134),Y134)),0)</f>
        <v>0</v>
      </c>
      <c r="Z328" s="166">
        <f>IF($F328&lt;AA$197,(IF($F328&gt;Z$197-1,SUM($V134,$W134:Z134),Z134)),0)</f>
        <v>0</v>
      </c>
      <c r="AA328" s="166">
        <f>IF($F328&lt;AB$197,(IF($F328&gt;AA$197-1,SUM($V134,$W134:AA134),AA134)),0)</f>
        <v>0</v>
      </c>
      <c r="AB328" s="166">
        <f>IF($F328&lt;AC$197,(IF($F328&gt;AB$197-1,SUM($V134,$W134:AB134),AB134)),0)</f>
        <v>0</v>
      </c>
      <c r="AC328" s="166">
        <f>IF($F328&lt;AD$197,(IF($F328&gt;AC$197-1,SUM($V134,$W134:AC134),AC134)),0)</f>
        <v>0</v>
      </c>
      <c r="AD328" s="166">
        <f>IF($F328&lt;AE$197,(IF($F328&gt;AD$197-1,SUM($V134,$W134:AD134),AD134)),0)</f>
        <v>0</v>
      </c>
      <c r="AE328" s="166">
        <f>IF($F328&lt;AF$197,(IF($F328&gt;AE$197-1,SUM($V134,$W134:AE134),AE134)),0)</f>
        <v>0</v>
      </c>
      <c r="AF328" s="166">
        <f>IF($F328&lt;AG$197,(IF($F328&gt;AF$197-1,SUM($V134,$W134:AF134),AF134)),0)</f>
        <v>0</v>
      </c>
      <c r="AG328" s="166">
        <f>IF($F328&lt;AH$197,(IF($F328&gt;AG$197-1,SUM($V134,$W134:AG134),AG134)),0)</f>
        <v>0</v>
      </c>
      <c r="AH328" s="166">
        <f>IF($F328&lt;AI$197,(IF($F328&gt;AH$197-1,SUM($V134,$W134:AH134),AH134)),0)</f>
        <v>0</v>
      </c>
      <c r="AI328" s="142">
        <f t="shared" si="279"/>
        <v>0</v>
      </c>
      <c r="AJ328" s="166">
        <f>IFERROR(IF(VALUE($F328)&lt;AK$197,(IF(VALUE($F328)&gt;AJ$197-1,SUM($V134,$AI134,$AJ134:AJ134),AJ134)),0),0)</f>
        <v>0</v>
      </c>
      <c r="AK328" s="166">
        <f>IFERROR(IF(VALUE($F328)&lt;AL$197,(IF(VALUE($F328)&gt;AK$197-1,SUM($V134,$AI134,$AJ134:AK134),AK134)),0),0)</f>
        <v>0</v>
      </c>
      <c r="AL328" s="166">
        <f>IFERROR(IF(VALUE($F328)&lt;AM$197,(IF(VALUE($F328)&gt;AL$197-1,SUM($V134,$AI134,$AJ134:AL134),AL134)),0),0)</f>
        <v>0</v>
      </c>
      <c r="AM328" s="166">
        <f>IFERROR(IF(VALUE($F328)&lt;AN$197,(IF(VALUE($F328)&gt;AM$197-1,SUM($V134,$AI134,$AJ134:AM134),AM134)),0),0)</f>
        <v>0</v>
      </c>
      <c r="AN328" s="166">
        <f>IFERROR(IF(VALUE($F328)&lt;AO$197,(IF(VALUE($F328)&gt;AN$197-1,SUM($V134,$AI134,$AJ134:AN134),AN134)),0),0)</f>
        <v>0</v>
      </c>
      <c r="AO328" s="166">
        <f>IFERROR(IF(VALUE($F328)&lt;AP$197,(IF(VALUE($F328)&gt;AO$197-1,SUM($V134,$AI134,$AJ134:AO134),AO134)),0),0)</f>
        <v>0</v>
      </c>
      <c r="AP328" s="166">
        <f>IFERROR(IF(VALUE($F328)&lt;AQ$197,(IF(VALUE($F328)&gt;AP$197-1,SUM($V134,$AI134,$AJ134:AP134),AP134)),0),0)</f>
        <v>0</v>
      </c>
      <c r="AQ328" s="166">
        <f>IFERROR(IF(VALUE($F328)&lt;AR$197,(IF(VALUE($F328)&gt;AQ$197-1,SUM($V134,$AI134,$AJ134:AQ134),AQ134)),0),0)</f>
        <v>0</v>
      </c>
      <c r="AR328" s="166">
        <f>IFERROR(IF(VALUE($F328)&lt;AS$197,(IF(VALUE($F328)&gt;AR$197-1,SUM($V134,$AI134,$AJ134:AR134),AR134)),0),0)</f>
        <v>0</v>
      </c>
      <c r="AS328" s="166">
        <f>IFERROR(IF(VALUE($F328)&lt;AT$197,(IF(VALUE($F328)&gt;AS$197-1,SUM($V134,$AI134,$AJ134:AS134),AS134)),0),0)</f>
        <v>0</v>
      </c>
      <c r="AT328" s="166">
        <f>IFERROR(IF(VALUE($F328)&lt;AU$197,(IF(VALUE($F328)&gt;AT$197-1,SUM($V134,$AI134,$AJ134:AT134),AT134)),0),0)</f>
        <v>0</v>
      </c>
      <c r="AU328" s="166">
        <f>IFERROR(IF(VALUE($F328)&lt;AV$197,(IF(VALUE($F328)&gt;AU$197-1,SUM($V134,$AI134,$AJ134:AU134),AU134)),0),0)</f>
        <v>0</v>
      </c>
      <c r="AV328" s="142">
        <f t="shared" si="280"/>
        <v>0</v>
      </c>
      <c r="AW328" s="166">
        <f>IFERROR(IF(VALUE($F328)&lt;AX$197,(IF(VALUE($F328)&gt;AW$197-1,SUM($V134,$AI134,$AV134,$AW134:AW134),AW134)),0),0)</f>
        <v>0</v>
      </c>
      <c r="AX328" s="166">
        <f>IFERROR(IF(VALUE($F328)&lt;AY$197,(IF(VALUE($F328)&gt;AX$197-1,SUM($V134,$AI134,$AV134,$AW134:AX134),AX134)),0),0)</f>
        <v>0</v>
      </c>
      <c r="AY328" s="166">
        <f>IFERROR(IF(VALUE($F328)&lt;AZ$197,(IF(VALUE($F328)&gt;AY$197-1,SUM($V134,$AI134,$AV134,$AW134:AY134),AY134)),0),0)</f>
        <v>0</v>
      </c>
      <c r="AZ328" s="166">
        <f>IFERROR(IF(VALUE($F328)&lt;BA$197,(IF(VALUE($F328)&gt;AZ$197-1,SUM($V134,$AI134,$AV134,$AW134:AZ134),AZ134)),0),0)</f>
        <v>0</v>
      </c>
      <c r="BA328" s="166">
        <f>IFERROR(IF(VALUE($F328)&lt;BB$197,(IF(VALUE($F328)&gt;BA$197-1,SUM($V134,$AI134,$AV134,$AW134:BA134),BA134)),0),0)</f>
        <v>0</v>
      </c>
      <c r="BB328" s="166">
        <f>IFERROR(IF(VALUE($F328)&lt;BC$197,(IF(VALUE($F328)&gt;BB$197-1,SUM($V134,$AI134,$AV134,$AW134:BB134),BB134)),0),0)</f>
        <v>0</v>
      </c>
      <c r="BC328" s="166">
        <f>IFERROR(IF(VALUE($F328)&lt;BD$197,(IF(VALUE($F328)&gt;BC$197-1,SUM($V134,$AI134,$AV134,$AW134:BC134),BC134)),0),0)</f>
        <v>0</v>
      </c>
      <c r="BD328" s="166">
        <f>IFERROR(IF(VALUE($F328)&lt;BE$197,(IF(VALUE($F328)&gt;BD$197-1,SUM($V134,$AI134,$AV134,$AW134:BD134),BD134)),0),0)</f>
        <v>0</v>
      </c>
      <c r="BE328" s="166">
        <f>IFERROR(IF(VALUE($F328)&lt;BF$197,(IF(VALUE($F328)&gt;BE$197-1,SUM($V134,$AI134,$AV134,$AW134:BE134),BE134)),0),0)</f>
        <v>0</v>
      </c>
      <c r="BF328" s="166">
        <f>IFERROR(IF(VALUE($F328)&lt;BG$197,(IF(VALUE($F328)&gt;BF$197-1,SUM($V134,$AI134,$AV134,$AW134:BF134),BF134)),0),0)</f>
        <v>0</v>
      </c>
      <c r="BG328" s="166">
        <f>IFERROR(IF(VALUE($F328)&lt;BH$197,(IF(VALUE($F328)&gt;BG$197-1,SUM($V134,$AI134,$AV134,$AW134:BG134),BG134)),0),0)</f>
        <v>0</v>
      </c>
      <c r="BH328" s="166">
        <f>IFERROR(IF(VALUE($F328)&lt;BI$197,(IF(VALUE($F328)&gt;BH$197-1,SUM($V134,$AI134,$AV134,$AW134:BH134),BH134)),0),0)</f>
        <v>0</v>
      </c>
      <c r="BI328" s="142">
        <f t="shared" si="281"/>
        <v>0</v>
      </c>
      <c r="BV328" s="142"/>
      <c r="CI328" s="142"/>
      <c r="CV328" s="142"/>
      <c r="DI328" s="142"/>
      <c r="DV328" s="142"/>
      <c r="EI328" s="142"/>
    </row>
    <row r="329" spans="1:139" ht="15.75" hidden="1" outlineLevel="1" x14ac:dyDescent="0.25">
      <c r="A329" s="2">
        <f t="shared" si="283"/>
        <v>76</v>
      </c>
      <c r="B329" s="1">
        <f t="shared" si="285"/>
        <v>0</v>
      </c>
      <c r="C329" s="1">
        <f t="shared" si="285"/>
        <v>0</v>
      </c>
      <c r="D329" s="2">
        <f t="shared" si="285"/>
        <v>0</v>
      </c>
      <c r="E329" s="141">
        <f t="shared" si="285"/>
        <v>0</v>
      </c>
      <c r="F329" s="84"/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f>IF($F329&lt;R$197,(IF($F329&gt;Q$197-1,SUM($J135:Q135),Q135)),0)</f>
        <v>0</v>
      </c>
      <c r="R329" s="166">
        <f>IF($F329&lt;S$197,(IF($F329&gt;R$197-1,SUM($J135:R135),R135)),0)</f>
        <v>0</v>
      </c>
      <c r="S329" s="166">
        <f>IF($F329&lt;T$197,(IF($F329&gt;S$197-1,SUM($J135:S135),S135)),0)</f>
        <v>0</v>
      </c>
      <c r="T329" s="166">
        <f>IF($F329&lt;U$197,(IF($F329&gt;T$197-1,SUM($J135:T135),T135)),0)</f>
        <v>0</v>
      </c>
      <c r="U329" s="166">
        <f>IF($F329&lt;V$197,(IF($F329&gt;U$197-1,SUM($J135:U135),U135)),0)</f>
        <v>0</v>
      </c>
      <c r="V329" s="142">
        <f t="shared" si="284"/>
        <v>0</v>
      </c>
      <c r="W329" s="166">
        <f>IF($F329&lt;X$197,(IF($F329&gt;W$197-1,SUM($V135,$W135:W135),W135)),0)</f>
        <v>0</v>
      </c>
      <c r="X329" s="166">
        <f>IF($F329&lt;Y$197,(IF($F329&gt;X$197-1,SUM($V135,$W135:X135),X135)),0)</f>
        <v>0</v>
      </c>
      <c r="Y329" s="166">
        <f>IF($F329&lt;Z$197,(IF($F329&gt;Y$197-1,SUM($V135,$W135:Y135),Y135)),0)</f>
        <v>0</v>
      </c>
      <c r="Z329" s="166">
        <f>IF($F329&lt;AA$197,(IF($F329&gt;Z$197-1,SUM($V135,$W135:Z135),Z135)),0)</f>
        <v>0</v>
      </c>
      <c r="AA329" s="166">
        <f>IF($F329&lt;AB$197,(IF($F329&gt;AA$197-1,SUM($V135,$W135:AA135),AA135)),0)</f>
        <v>0</v>
      </c>
      <c r="AB329" s="166">
        <f>IF($F329&lt;AC$197,(IF($F329&gt;AB$197-1,SUM($V135,$W135:AB135),AB135)),0)</f>
        <v>0</v>
      </c>
      <c r="AC329" s="166">
        <f>IF($F329&lt;AD$197,(IF($F329&gt;AC$197-1,SUM($V135,$W135:AC135),AC135)),0)</f>
        <v>0</v>
      </c>
      <c r="AD329" s="166">
        <f>IF($F329&lt;AE$197,(IF($F329&gt;AD$197-1,SUM($V135,$W135:AD135),AD135)),0)</f>
        <v>0</v>
      </c>
      <c r="AE329" s="166">
        <f>IF($F329&lt;AF$197,(IF($F329&gt;AE$197-1,SUM($V135,$W135:AE135),AE135)),0)</f>
        <v>0</v>
      </c>
      <c r="AF329" s="166">
        <f>IF($F329&lt;AG$197,(IF($F329&gt;AF$197-1,SUM($V135,$W135:AF135),AF135)),0)</f>
        <v>0</v>
      </c>
      <c r="AG329" s="166">
        <f>IF($F329&lt;AH$197,(IF($F329&gt;AG$197-1,SUM($V135,$W135:AG135),AG135)),0)</f>
        <v>0</v>
      </c>
      <c r="AH329" s="166">
        <f>IF($F329&lt;AI$197,(IF($F329&gt;AH$197-1,SUM($V135,$W135:AH135),AH135)),0)</f>
        <v>0</v>
      </c>
      <c r="AI329" s="142">
        <f t="shared" si="279"/>
        <v>0</v>
      </c>
      <c r="AJ329" s="166">
        <f>IFERROR(IF(VALUE($F329)&lt;AK$197,(IF(VALUE($F329)&gt;AJ$197-1,SUM($V135,$AI135,$AJ135:AJ135),AJ135)),0),0)</f>
        <v>0</v>
      </c>
      <c r="AK329" s="166">
        <f>IFERROR(IF(VALUE($F329)&lt;AL$197,(IF(VALUE($F329)&gt;AK$197-1,SUM($V135,$AI135,$AJ135:AK135),AK135)),0),0)</f>
        <v>0</v>
      </c>
      <c r="AL329" s="166">
        <f>IFERROR(IF(VALUE($F329)&lt;AM$197,(IF(VALUE($F329)&gt;AL$197-1,SUM($V135,$AI135,$AJ135:AL135),AL135)),0),0)</f>
        <v>0</v>
      </c>
      <c r="AM329" s="166">
        <f>IFERROR(IF(VALUE($F329)&lt;AN$197,(IF(VALUE($F329)&gt;AM$197-1,SUM($V135,$AI135,$AJ135:AM135),AM135)),0),0)</f>
        <v>0</v>
      </c>
      <c r="AN329" s="166">
        <f>IFERROR(IF(VALUE($F329)&lt;AO$197,(IF(VALUE($F329)&gt;AN$197-1,SUM($V135,$AI135,$AJ135:AN135),AN135)),0),0)</f>
        <v>0</v>
      </c>
      <c r="AO329" s="166">
        <f>IFERROR(IF(VALUE($F329)&lt;AP$197,(IF(VALUE($F329)&gt;AO$197-1,SUM($V135,$AI135,$AJ135:AO135),AO135)),0),0)</f>
        <v>0</v>
      </c>
      <c r="AP329" s="166">
        <f>IFERROR(IF(VALUE($F329)&lt;AQ$197,(IF(VALUE($F329)&gt;AP$197-1,SUM($V135,$AI135,$AJ135:AP135),AP135)),0),0)</f>
        <v>0</v>
      </c>
      <c r="AQ329" s="166">
        <f>IFERROR(IF(VALUE($F329)&lt;AR$197,(IF(VALUE($F329)&gt;AQ$197-1,SUM($V135,$AI135,$AJ135:AQ135),AQ135)),0),0)</f>
        <v>0</v>
      </c>
      <c r="AR329" s="166">
        <f>IFERROR(IF(VALUE($F329)&lt;AS$197,(IF(VALUE($F329)&gt;AR$197-1,SUM($V135,$AI135,$AJ135:AR135),AR135)),0),0)</f>
        <v>0</v>
      </c>
      <c r="AS329" s="166">
        <f>IFERROR(IF(VALUE($F329)&lt;AT$197,(IF(VALUE($F329)&gt;AS$197-1,SUM($V135,$AI135,$AJ135:AS135),AS135)),0),0)</f>
        <v>0</v>
      </c>
      <c r="AT329" s="166">
        <f>IFERROR(IF(VALUE($F329)&lt;AU$197,(IF(VALUE($F329)&gt;AT$197-1,SUM($V135,$AI135,$AJ135:AT135),AT135)),0),0)</f>
        <v>0</v>
      </c>
      <c r="AU329" s="166">
        <f>IFERROR(IF(VALUE($F329)&lt;AV$197,(IF(VALUE($F329)&gt;AU$197-1,SUM($V135,$AI135,$AJ135:AU135),AU135)),0),0)</f>
        <v>0</v>
      </c>
      <c r="AV329" s="142">
        <f t="shared" si="280"/>
        <v>0</v>
      </c>
      <c r="AW329" s="166">
        <f>IFERROR(IF(VALUE($F329)&lt;AX$197,(IF(VALUE($F329)&gt;AW$197-1,SUM($V135,$AI135,$AV135,$AW135:AW135),AW135)),0),0)</f>
        <v>0</v>
      </c>
      <c r="AX329" s="166">
        <f>IFERROR(IF(VALUE($F329)&lt;AY$197,(IF(VALUE($F329)&gt;AX$197-1,SUM($V135,$AI135,$AV135,$AW135:AX135),AX135)),0),0)</f>
        <v>0</v>
      </c>
      <c r="AY329" s="166">
        <f>IFERROR(IF(VALUE($F329)&lt;AZ$197,(IF(VALUE($F329)&gt;AY$197-1,SUM($V135,$AI135,$AV135,$AW135:AY135),AY135)),0),0)</f>
        <v>0</v>
      </c>
      <c r="AZ329" s="166">
        <f>IFERROR(IF(VALUE($F329)&lt;BA$197,(IF(VALUE($F329)&gt;AZ$197-1,SUM($V135,$AI135,$AV135,$AW135:AZ135),AZ135)),0),0)</f>
        <v>0</v>
      </c>
      <c r="BA329" s="166">
        <f>IFERROR(IF(VALUE($F329)&lt;BB$197,(IF(VALUE($F329)&gt;BA$197-1,SUM($V135,$AI135,$AV135,$AW135:BA135),BA135)),0),0)</f>
        <v>0</v>
      </c>
      <c r="BB329" s="166">
        <f>IFERROR(IF(VALUE($F329)&lt;BC$197,(IF(VALUE($F329)&gt;BB$197-1,SUM($V135,$AI135,$AV135,$AW135:BB135),BB135)),0),0)</f>
        <v>0</v>
      </c>
      <c r="BC329" s="166">
        <f>IFERROR(IF(VALUE($F329)&lt;BD$197,(IF(VALUE($F329)&gt;BC$197-1,SUM($V135,$AI135,$AV135,$AW135:BC135),BC135)),0),0)</f>
        <v>0</v>
      </c>
      <c r="BD329" s="166">
        <f>IFERROR(IF(VALUE($F329)&lt;BE$197,(IF(VALUE($F329)&gt;BD$197-1,SUM($V135,$AI135,$AV135,$AW135:BD135),BD135)),0),0)</f>
        <v>0</v>
      </c>
      <c r="BE329" s="166">
        <f>IFERROR(IF(VALUE($F329)&lt;BF$197,(IF(VALUE($F329)&gt;BE$197-1,SUM($V135,$AI135,$AV135,$AW135:BE135),BE135)),0),0)</f>
        <v>0</v>
      </c>
      <c r="BF329" s="166">
        <f>IFERROR(IF(VALUE($F329)&lt;BG$197,(IF(VALUE($F329)&gt;BF$197-1,SUM($V135,$AI135,$AV135,$AW135:BF135),BF135)),0),0)</f>
        <v>0</v>
      </c>
      <c r="BG329" s="166">
        <f>IFERROR(IF(VALUE($F329)&lt;BH$197,(IF(VALUE($F329)&gt;BG$197-1,SUM($V135,$AI135,$AV135,$AW135:BG135),BG135)),0),0)</f>
        <v>0</v>
      </c>
      <c r="BH329" s="166">
        <f>IFERROR(IF(VALUE($F329)&lt;BI$197,(IF(VALUE($F329)&gt;BH$197-1,SUM($V135,$AI135,$AV135,$AW135:BH135),BH135)),0),0)</f>
        <v>0</v>
      </c>
      <c r="BI329" s="142">
        <f t="shared" si="281"/>
        <v>0</v>
      </c>
      <c r="BV329" s="142"/>
      <c r="CI329" s="142"/>
      <c r="CV329" s="142"/>
      <c r="DI329" s="142"/>
      <c r="DV329" s="142"/>
      <c r="EI329" s="142"/>
    </row>
    <row r="330" spans="1:139" ht="15.75" hidden="1" outlineLevel="1" x14ac:dyDescent="0.25">
      <c r="A330" s="2">
        <f t="shared" si="283"/>
        <v>77</v>
      </c>
      <c r="B330" s="1">
        <f t="shared" si="285"/>
        <v>0</v>
      </c>
      <c r="C330" s="1">
        <f t="shared" si="285"/>
        <v>0</v>
      </c>
      <c r="D330" s="2">
        <f t="shared" si="285"/>
        <v>0</v>
      </c>
      <c r="E330" s="141">
        <f t="shared" si="285"/>
        <v>0</v>
      </c>
      <c r="F330" s="84"/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f>IF($F330&lt;R$197,(IF($F330&gt;Q$197-1,SUM($J136:Q136),Q136)),0)</f>
        <v>0</v>
      </c>
      <c r="R330" s="166">
        <f>IF($F330&lt;S$197,(IF($F330&gt;R$197-1,SUM($J136:R136),R136)),0)</f>
        <v>0</v>
      </c>
      <c r="S330" s="166">
        <f>IF($F330&lt;T$197,(IF($F330&gt;S$197-1,SUM($J136:S136),S136)),0)</f>
        <v>0</v>
      </c>
      <c r="T330" s="166">
        <f>IF($F330&lt;U$197,(IF($F330&gt;T$197-1,SUM($J136:T136),T136)),0)</f>
        <v>0</v>
      </c>
      <c r="U330" s="166">
        <f>IF($F330&lt;V$197,(IF($F330&gt;U$197-1,SUM($J136:U136),U136)),0)</f>
        <v>0</v>
      </c>
      <c r="V330" s="142">
        <f t="shared" si="284"/>
        <v>0</v>
      </c>
      <c r="W330" s="166">
        <f>IF($F330&lt;X$197,(IF($F330&gt;W$197-1,SUM($V136,$W136:W136),W136)),0)</f>
        <v>0</v>
      </c>
      <c r="X330" s="166">
        <f>IF($F330&lt;Y$197,(IF($F330&gt;X$197-1,SUM($V136,$W136:X136),X136)),0)</f>
        <v>0</v>
      </c>
      <c r="Y330" s="166">
        <f>IF($F330&lt;Z$197,(IF($F330&gt;Y$197-1,SUM($V136,$W136:Y136),Y136)),0)</f>
        <v>0</v>
      </c>
      <c r="Z330" s="166">
        <f>IF($F330&lt;AA$197,(IF($F330&gt;Z$197-1,SUM($V136,$W136:Z136),Z136)),0)</f>
        <v>0</v>
      </c>
      <c r="AA330" s="166">
        <f>IF($F330&lt;AB$197,(IF($F330&gt;AA$197-1,SUM($V136,$W136:AA136),AA136)),0)</f>
        <v>0</v>
      </c>
      <c r="AB330" s="166">
        <f>IF($F330&lt;AC$197,(IF($F330&gt;AB$197-1,SUM($V136,$W136:AB136),AB136)),0)</f>
        <v>0</v>
      </c>
      <c r="AC330" s="166">
        <f>IF($F330&lt;AD$197,(IF($F330&gt;AC$197-1,SUM($V136,$W136:AC136),AC136)),0)</f>
        <v>0</v>
      </c>
      <c r="AD330" s="166">
        <f>IF($F330&lt;AE$197,(IF($F330&gt;AD$197-1,SUM($V136,$W136:AD136),AD136)),0)</f>
        <v>0</v>
      </c>
      <c r="AE330" s="166">
        <f>IF($F330&lt;AF$197,(IF($F330&gt;AE$197-1,SUM($V136,$W136:AE136),AE136)),0)</f>
        <v>0</v>
      </c>
      <c r="AF330" s="166">
        <f>IF($F330&lt;AG$197,(IF($F330&gt;AF$197-1,SUM($V136,$W136:AF136),AF136)),0)</f>
        <v>0</v>
      </c>
      <c r="AG330" s="166">
        <f>IF($F330&lt;AH$197,(IF($F330&gt;AG$197-1,SUM($V136,$W136:AG136),AG136)),0)</f>
        <v>0</v>
      </c>
      <c r="AH330" s="166">
        <f>IF($F330&lt;AI$197,(IF($F330&gt;AH$197-1,SUM($V136,$W136:AH136),AH136)),0)</f>
        <v>0</v>
      </c>
      <c r="AI330" s="142">
        <f t="shared" si="279"/>
        <v>0</v>
      </c>
      <c r="AJ330" s="166">
        <f>IFERROR(IF(VALUE($F330)&lt;AK$197,(IF(VALUE($F330)&gt;AJ$197-1,SUM($V136,$AI136,$AJ136:AJ136),AJ136)),0),0)</f>
        <v>0</v>
      </c>
      <c r="AK330" s="166">
        <f>IFERROR(IF(VALUE($F330)&lt;AL$197,(IF(VALUE($F330)&gt;AK$197-1,SUM($V136,$AI136,$AJ136:AK136),AK136)),0),0)</f>
        <v>0</v>
      </c>
      <c r="AL330" s="166">
        <f>IFERROR(IF(VALUE($F330)&lt;AM$197,(IF(VALUE($F330)&gt;AL$197-1,SUM($V136,$AI136,$AJ136:AL136),AL136)),0),0)</f>
        <v>0</v>
      </c>
      <c r="AM330" s="166">
        <f>IFERROR(IF(VALUE($F330)&lt;AN$197,(IF(VALUE($F330)&gt;AM$197-1,SUM($V136,$AI136,$AJ136:AM136),AM136)),0),0)</f>
        <v>0</v>
      </c>
      <c r="AN330" s="166">
        <f>IFERROR(IF(VALUE($F330)&lt;AO$197,(IF(VALUE($F330)&gt;AN$197-1,SUM($V136,$AI136,$AJ136:AN136),AN136)),0),0)</f>
        <v>0</v>
      </c>
      <c r="AO330" s="166">
        <f>IFERROR(IF(VALUE($F330)&lt;AP$197,(IF(VALUE($F330)&gt;AO$197-1,SUM($V136,$AI136,$AJ136:AO136),AO136)),0),0)</f>
        <v>0</v>
      </c>
      <c r="AP330" s="166">
        <f>IFERROR(IF(VALUE($F330)&lt;AQ$197,(IF(VALUE($F330)&gt;AP$197-1,SUM($V136,$AI136,$AJ136:AP136),AP136)),0),0)</f>
        <v>0</v>
      </c>
      <c r="AQ330" s="166">
        <f>IFERROR(IF(VALUE($F330)&lt;AR$197,(IF(VALUE($F330)&gt;AQ$197-1,SUM($V136,$AI136,$AJ136:AQ136),AQ136)),0),0)</f>
        <v>0</v>
      </c>
      <c r="AR330" s="166">
        <f>IFERROR(IF(VALUE($F330)&lt;AS$197,(IF(VALUE($F330)&gt;AR$197-1,SUM($V136,$AI136,$AJ136:AR136),AR136)),0),0)</f>
        <v>0</v>
      </c>
      <c r="AS330" s="166">
        <f>IFERROR(IF(VALUE($F330)&lt;AT$197,(IF(VALUE($F330)&gt;AS$197-1,SUM($V136,$AI136,$AJ136:AS136),AS136)),0),0)</f>
        <v>0</v>
      </c>
      <c r="AT330" s="166">
        <f>IFERROR(IF(VALUE($F330)&lt;AU$197,(IF(VALUE($F330)&gt;AT$197-1,SUM($V136,$AI136,$AJ136:AT136),AT136)),0),0)</f>
        <v>0</v>
      </c>
      <c r="AU330" s="166">
        <f>IFERROR(IF(VALUE($F330)&lt;AV$197,(IF(VALUE($F330)&gt;AU$197-1,SUM($V136,$AI136,$AJ136:AU136),AU136)),0),0)</f>
        <v>0</v>
      </c>
      <c r="AV330" s="142">
        <f t="shared" si="280"/>
        <v>0</v>
      </c>
      <c r="AW330" s="166">
        <f>IFERROR(IF(VALUE($F330)&lt;AX$197,(IF(VALUE($F330)&gt;AW$197-1,SUM($V136,$AI136,$AV136,$AW136:AW136),AW136)),0),0)</f>
        <v>0</v>
      </c>
      <c r="AX330" s="166">
        <f>IFERROR(IF(VALUE($F330)&lt;AY$197,(IF(VALUE($F330)&gt;AX$197-1,SUM($V136,$AI136,$AV136,$AW136:AX136),AX136)),0),0)</f>
        <v>0</v>
      </c>
      <c r="AY330" s="166">
        <f>IFERROR(IF(VALUE($F330)&lt;AZ$197,(IF(VALUE($F330)&gt;AY$197-1,SUM($V136,$AI136,$AV136,$AW136:AY136),AY136)),0),0)</f>
        <v>0</v>
      </c>
      <c r="AZ330" s="166">
        <f>IFERROR(IF(VALUE($F330)&lt;BA$197,(IF(VALUE($F330)&gt;AZ$197-1,SUM($V136,$AI136,$AV136,$AW136:AZ136),AZ136)),0),0)</f>
        <v>0</v>
      </c>
      <c r="BA330" s="166">
        <f>IFERROR(IF(VALUE($F330)&lt;BB$197,(IF(VALUE($F330)&gt;BA$197-1,SUM($V136,$AI136,$AV136,$AW136:BA136),BA136)),0),0)</f>
        <v>0</v>
      </c>
      <c r="BB330" s="166">
        <f>IFERROR(IF(VALUE($F330)&lt;BC$197,(IF(VALUE($F330)&gt;BB$197-1,SUM($V136,$AI136,$AV136,$AW136:BB136),BB136)),0),0)</f>
        <v>0</v>
      </c>
      <c r="BC330" s="166">
        <f>IFERROR(IF(VALUE($F330)&lt;BD$197,(IF(VALUE($F330)&gt;BC$197-1,SUM($V136,$AI136,$AV136,$AW136:BC136),BC136)),0),0)</f>
        <v>0</v>
      </c>
      <c r="BD330" s="166">
        <f>IFERROR(IF(VALUE($F330)&lt;BE$197,(IF(VALUE($F330)&gt;BD$197-1,SUM($V136,$AI136,$AV136,$AW136:BD136),BD136)),0),0)</f>
        <v>0</v>
      </c>
      <c r="BE330" s="166">
        <f>IFERROR(IF(VALUE($F330)&lt;BF$197,(IF(VALUE($F330)&gt;BE$197-1,SUM($V136,$AI136,$AV136,$AW136:BE136),BE136)),0),0)</f>
        <v>0</v>
      </c>
      <c r="BF330" s="166">
        <f>IFERROR(IF(VALUE($F330)&lt;BG$197,(IF(VALUE($F330)&gt;BF$197-1,SUM($V136,$AI136,$AV136,$AW136:BF136),BF136)),0),0)</f>
        <v>0</v>
      </c>
      <c r="BG330" s="166">
        <f>IFERROR(IF(VALUE($F330)&lt;BH$197,(IF(VALUE($F330)&gt;BG$197-1,SUM($V136,$AI136,$AV136,$AW136:BG136),BG136)),0),0)</f>
        <v>0</v>
      </c>
      <c r="BH330" s="166">
        <f>IFERROR(IF(VALUE($F330)&lt;BI$197,(IF(VALUE($F330)&gt;BH$197-1,SUM($V136,$AI136,$AV136,$AW136:BH136),BH136)),0),0)</f>
        <v>0</v>
      </c>
      <c r="BI330" s="142">
        <f t="shared" si="281"/>
        <v>0</v>
      </c>
      <c r="BV330" s="142"/>
      <c r="CI330" s="142"/>
      <c r="CV330" s="142"/>
      <c r="DI330" s="142"/>
      <c r="DV330" s="142"/>
      <c r="EI330" s="142"/>
    </row>
    <row r="331" spans="1:139" ht="15.75" hidden="1" outlineLevel="1" x14ac:dyDescent="0.25">
      <c r="A331" s="2">
        <f t="shared" si="283"/>
        <v>78</v>
      </c>
      <c r="B331" s="1">
        <f t="shared" si="285"/>
        <v>0</v>
      </c>
      <c r="C331" s="1">
        <f t="shared" si="285"/>
        <v>0</v>
      </c>
      <c r="D331" s="2">
        <f t="shared" si="285"/>
        <v>0</v>
      </c>
      <c r="E331" s="141">
        <f t="shared" si="285"/>
        <v>0</v>
      </c>
      <c r="F331" s="84"/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f>IF($F331&lt;R$197,(IF($F331&gt;Q$197-1,SUM($J137:Q137),Q137)),0)</f>
        <v>0</v>
      </c>
      <c r="R331" s="166">
        <f>IF($F331&lt;S$197,(IF($F331&gt;R$197-1,SUM($J137:R137),R137)),0)</f>
        <v>0</v>
      </c>
      <c r="S331" s="166">
        <f>IF($F331&lt;T$197,(IF($F331&gt;S$197-1,SUM($J137:S137),S137)),0)</f>
        <v>0</v>
      </c>
      <c r="T331" s="166">
        <f>IF($F331&lt;U$197,(IF($F331&gt;T$197-1,SUM($J137:T137),T137)),0)</f>
        <v>0</v>
      </c>
      <c r="U331" s="166">
        <f>IF($F331&lt;V$197,(IF($F331&gt;U$197-1,SUM($J137:U137),U137)),0)</f>
        <v>0</v>
      </c>
      <c r="V331" s="142">
        <f t="shared" si="284"/>
        <v>0</v>
      </c>
      <c r="W331" s="166">
        <f>IF($F331&lt;X$197,(IF($F331&gt;W$197-1,SUM($V137,$W137:W137),W137)),0)</f>
        <v>0</v>
      </c>
      <c r="X331" s="166">
        <f>IF($F331&lt;Y$197,(IF($F331&gt;X$197-1,SUM($V137,$W137:X137),X137)),0)</f>
        <v>0</v>
      </c>
      <c r="Y331" s="166">
        <f>IF($F331&lt;Z$197,(IF($F331&gt;Y$197-1,SUM($V137,$W137:Y137),Y137)),0)</f>
        <v>0</v>
      </c>
      <c r="Z331" s="166">
        <f>IF($F331&lt;AA$197,(IF($F331&gt;Z$197-1,SUM($V137,$W137:Z137),Z137)),0)</f>
        <v>0</v>
      </c>
      <c r="AA331" s="166">
        <f>IF($F331&lt;AB$197,(IF($F331&gt;AA$197-1,SUM($V137,$W137:AA137),AA137)),0)</f>
        <v>0</v>
      </c>
      <c r="AB331" s="166">
        <f>IF($F331&lt;AC$197,(IF($F331&gt;AB$197-1,SUM($V137,$W137:AB137),AB137)),0)</f>
        <v>0</v>
      </c>
      <c r="AC331" s="166">
        <f>IF($F331&lt;AD$197,(IF($F331&gt;AC$197-1,SUM($V137,$W137:AC137),AC137)),0)</f>
        <v>0</v>
      </c>
      <c r="AD331" s="166">
        <f>IF($F331&lt;AE$197,(IF($F331&gt;AD$197-1,SUM($V137,$W137:AD137),AD137)),0)</f>
        <v>0</v>
      </c>
      <c r="AE331" s="166">
        <f>IF($F331&lt;AF$197,(IF($F331&gt;AE$197-1,SUM($V137,$W137:AE137),AE137)),0)</f>
        <v>0</v>
      </c>
      <c r="AF331" s="166">
        <f>IF($F331&lt;AG$197,(IF($F331&gt;AF$197-1,SUM($V137,$W137:AF137),AF137)),0)</f>
        <v>0</v>
      </c>
      <c r="AG331" s="166">
        <f>IF($F331&lt;AH$197,(IF($F331&gt;AG$197-1,SUM($V137,$W137:AG137),AG137)),0)</f>
        <v>0</v>
      </c>
      <c r="AH331" s="166">
        <f>IF($F331&lt;AI$197,(IF($F331&gt;AH$197-1,SUM($V137,$W137:AH137),AH137)),0)</f>
        <v>0</v>
      </c>
      <c r="AI331" s="142">
        <f t="shared" si="279"/>
        <v>0</v>
      </c>
      <c r="AJ331" s="166">
        <f>IFERROR(IF(VALUE($F331)&lt;AK$197,(IF(VALUE($F331)&gt;AJ$197-1,SUM($V137,$AI137,$AJ137:AJ137),AJ137)),0),0)</f>
        <v>0</v>
      </c>
      <c r="AK331" s="166">
        <f>IFERROR(IF(VALUE($F331)&lt;AL$197,(IF(VALUE($F331)&gt;AK$197-1,SUM($V137,$AI137,$AJ137:AK137),AK137)),0),0)</f>
        <v>0</v>
      </c>
      <c r="AL331" s="166">
        <f>IFERROR(IF(VALUE($F331)&lt;AM$197,(IF(VALUE($F331)&gt;AL$197-1,SUM($V137,$AI137,$AJ137:AL137),AL137)),0),0)</f>
        <v>0</v>
      </c>
      <c r="AM331" s="166">
        <f>IFERROR(IF(VALUE($F331)&lt;AN$197,(IF(VALUE($F331)&gt;AM$197-1,SUM($V137,$AI137,$AJ137:AM137),AM137)),0),0)</f>
        <v>0</v>
      </c>
      <c r="AN331" s="166">
        <f>IFERROR(IF(VALUE($F331)&lt;AO$197,(IF(VALUE($F331)&gt;AN$197-1,SUM($V137,$AI137,$AJ137:AN137),AN137)),0),0)</f>
        <v>0</v>
      </c>
      <c r="AO331" s="166">
        <f>IFERROR(IF(VALUE($F331)&lt;AP$197,(IF(VALUE($F331)&gt;AO$197-1,SUM($V137,$AI137,$AJ137:AO137),AO137)),0),0)</f>
        <v>0</v>
      </c>
      <c r="AP331" s="166">
        <f>IFERROR(IF(VALUE($F331)&lt;AQ$197,(IF(VALUE($F331)&gt;AP$197-1,SUM($V137,$AI137,$AJ137:AP137),AP137)),0),0)</f>
        <v>0</v>
      </c>
      <c r="AQ331" s="166">
        <f>IFERROR(IF(VALUE($F331)&lt;AR$197,(IF(VALUE($F331)&gt;AQ$197-1,SUM($V137,$AI137,$AJ137:AQ137),AQ137)),0),0)</f>
        <v>0</v>
      </c>
      <c r="AR331" s="166">
        <f>IFERROR(IF(VALUE($F331)&lt;AS$197,(IF(VALUE($F331)&gt;AR$197-1,SUM($V137,$AI137,$AJ137:AR137),AR137)),0),0)</f>
        <v>0</v>
      </c>
      <c r="AS331" s="166">
        <f>IFERROR(IF(VALUE($F331)&lt;AT$197,(IF(VALUE($F331)&gt;AS$197-1,SUM($V137,$AI137,$AJ137:AS137),AS137)),0),0)</f>
        <v>0</v>
      </c>
      <c r="AT331" s="166">
        <f>IFERROR(IF(VALUE($F331)&lt;AU$197,(IF(VALUE($F331)&gt;AT$197-1,SUM($V137,$AI137,$AJ137:AT137),AT137)),0),0)</f>
        <v>0</v>
      </c>
      <c r="AU331" s="166">
        <f>IFERROR(IF(VALUE($F331)&lt;AV$197,(IF(VALUE($F331)&gt;AU$197-1,SUM($V137,$AI137,$AJ137:AU137),AU137)),0),0)</f>
        <v>0</v>
      </c>
      <c r="AV331" s="142">
        <f t="shared" si="280"/>
        <v>0</v>
      </c>
      <c r="AW331" s="166">
        <f>IFERROR(IF(VALUE($F331)&lt;AX$197,(IF(VALUE($F331)&gt;AW$197-1,SUM($V137,$AI137,$AV137,$AW137:AW137),AW137)),0),0)</f>
        <v>0</v>
      </c>
      <c r="AX331" s="166">
        <f>IFERROR(IF(VALUE($F331)&lt;AY$197,(IF(VALUE($F331)&gt;AX$197-1,SUM($V137,$AI137,$AV137,$AW137:AX137),AX137)),0),0)</f>
        <v>0</v>
      </c>
      <c r="AY331" s="166">
        <f>IFERROR(IF(VALUE($F331)&lt;AZ$197,(IF(VALUE($F331)&gt;AY$197-1,SUM($V137,$AI137,$AV137,$AW137:AY137),AY137)),0),0)</f>
        <v>0</v>
      </c>
      <c r="AZ331" s="166">
        <f>IFERROR(IF(VALUE($F331)&lt;BA$197,(IF(VALUE($F331)&gt;AZ$197-1,SUM($V137,$AI137,$AV137,$AW137:AZ137),AZ137)),0),0)</f>
        <v>0</v>
      </c>
      <c r="BA331" s="166">
        <f>IFERROR(IF(VALUE($F331)&lt;BB$197,(IF(VALUE($F331)&gt;BA$197-1,SUM($V137,$AI137,$AV137,$AW137:BA137),BA137)),0),0)</f>
        <v>0</v>
      </c>
      <c r="BB331" s="166">
        <f>IFERROR(IF(VALUE($F331)&lt;BC$197,(IF(VALUE($F331)&gt;BB$197-1,SUM($V137,$AI137,$AV137,$AW137:BB137),BB137)),0),0)</f>
        <v>0</v>
      </c>
      <c r="BC331" s="166">
        <f>IFERROR(IF(VALUE($F331)&lt;BD$197,(IF(VALUE($F331)&gt;BC$197-1,SUM($V137,$AI137,$AV137,$AW137:BC137),BC137)),0),0)</f>
        <v>0</v>
      </c>
      <c r="BD331" s="166">
        <f>IFERROR(IF(VALUE($F331)&lt;BE$197,(IF(VALUE($F331)&gt;BD$197-1,SUM($V137,$AI137,$AV137,$AW137:BD137),BD137)),0),0)</f>
        <v>0</v>
      </c>
      <c r="BE331" s="166">
        <f>IFERROR(IF(VALUE($F331)&lt;BF$197,(IF(VALUE($F331)&gt;BE$197-1,SUM($V137,$AI137,$AV137,$AW137:BE137),BE137)),0),0)</f>
        <v>0</v>
      </c>
      <c r="BF331" s="166">
        <f>IFERROR(IF(VALUE($F331)&lt;BG$197,(IF(VALUE($F331)&gt;BF$197-1,SUM($V137,$AI137,$AV137,$AW137:BF137),BF137)),0),0)</f>
        <v>0</v>
      </c>
      <c r="BG331" s="166">
        <f>IFERROR(IF(VALUE($F331)&lt;BH$197,(IF(VALUE($F331)&gt;BG$197-1,SUM($V137,$AI137,$AV137,$AW137:BG137),BG137)),0),0)</f>
        <v>0</v>
      </c>
      <c r="BH331" s="166">
        <f>IFERROR(IF(VALUE($F331)&lt;BI$197,(IF(VALUE($F331)&gt;BH$197-1,SUM($V137,$AI137,$AV137,$AW137:BH137),BH137)),0),0)</f>
        <v>0</v>
      </c>
      <c r="BI331" s="142">
        <f t="shared" si="281"/>
        <v>0</v>
      </c>
      <c r="BV331" s="142"/>
      <c r="CI331" s="142"/>
      <c r="CV331" s="142"/>
      <c r="DI331" s="142"/>
      <c r="DV331" s="142"/>
      <c r="EI331" s="142"/>
    </row>
    <row r="332" spans="1:139" ht="15.75" hidden="1" outlineLevel="1" x14ac:dyDescent="0.25">
      <c r="A332" s="2">
        <f t="shared" si="283"/>
        <v>79</v>
      </c>
      <c r="B332" s="1">
        <f t="shared" si="285"/>
        <v>0</v>
      </c>
      <c r="C332" s="1">
        <f t="shared" si="285"/>
        <v>0</v>
      </c>
      <c r="D332" s="2">
        <f t="shared" si="285"/>
        <v>0</v>
      </c>
      <c r="E332" s="141">
        <f t="shared" si="285"/>
        <v>0</v>
      </c>
      <c r="F332" s="84"/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f>IF($F332&lt;R$197,(IF($F332&gt;Q$197-1,SUM($J138:Q138),Q138)),0)</f>
        <v>0</v>
      </c>
      <c r="R332" s="166">
        <f>IF($F332&lt;S$197,(IF($F332&gt;R$197-1,SUM($J138:R138),R138)),0)</f>
        <v>0</v>
      </c>
      <c r="S332" s="166">
        <f>IF($F332&lt;T$197,(IF($F332&gt;S$197-1,SUM($J138:S138),S138)),0)</f>
        <v>0</v>
      </c>
      <c r="T332" s="166">
        <f>IF($F332&lt;U$197,(IF($F332&gt;T$197-1,SUM($J138:T138),T138)),0)</f>
        <v>0</v>
      </c>
      <c r="U332" s="166">
        <f>IF($F332&lt;V$197,(IF($F332&gt;U$197-1,SUM($J138:U138),U138)),0)</f>
        <v>0</v>
      </c>
      <c r="V332" s="142">
        <f t="shared" si="284"/>
        <v>0</v>
      </c>
      <c r="W332" s="166">
        <f>IF($F332&lt;X$197,(IF($F332&gt;W$197-1,SUM($V138,$W138:W138),W138)),0)</f>
        <v>0</v>
      </c>
      <c r="X332" s="166">
        <f>IF($F332&lt;Y$197,(IF($F332&gt;X$197-1,SUM($V138,$W138:X138),X138)),0)</f>
        <v>0</v>
      </c>
      <c r="Y332" s="166">
        <f>IF($F332&lt;Z$197,(IF($F332&gt;Y$197-1,SUM($V138,$W138:Y138),Y138)),0)</f>
        <v>0</v>
      </c>
      <c r="Z332" s="166">
        <f>IF($F332&lt;AA$197,(IF($F332&gt;Z$197-1,SUM($V138,$W138:Z138),Z138)),0)</f>
        <v>0</v>
      </c>
      <c r="AA332" s="166">
        <f>IF($F332&lt;AB$197,(IF($F332&gt;AA$197-1,SUM($V138,$W138:AA138),AA138)),0)</f>
        <v>0</v>
      </c>
      <c r="AB332" s="166">
        <f>IF($F332&lt;AC$197,(IF($F332&gt;AB$197-1,SUM($V138,$W138:AB138),AB138)),0)</f>
        <v>0</v>
      </c>
      <c r="AC332" s="166">
        <f>IF($F332&lt;AD$197,(IF($F332&gt;AC$197-1,SUM($V138,$W138:AC138),AC138)),0)</f>
        <v>0</v>
      </c>
      <c r="AD332" s="166">
        <f>IF($F332&lt;AE$197,(IF($F332&gt;AD$197-1,SUM($V138,$W138:AD138),AD138)),0)</f>
        <v>0</v>
      </c>
      <c r="AE332" s="166">
        <f>IF($F332&lt;AF$197,(IF($F332&gt;AE$197-1,SUM($V138,$W138:AE138),AE138)),0)</f>
        <v>0</v>
      </c>
      <c r="AF332" s="166">
        <f>IF($F332&lt;AG$197,(IF($F332&gt;AF$197-1,SUM($V138,$W138:AF138),AF138)),0)</f>
        <v>0</v>
      </c>
      <c r="AG332" s="166">
        <f>IF($F332&lt;AH$197,(IF($F332&gt;AG$197-1,SUM($V138,$W138:AG138),AG138)),0)</f>
        <v>0</v>
      </c>
      <c r="AH332" s="166">
        <f>IF($F332&lt;AI$197,(IF($F332&gt;AH$197-1,SUM($V138,$W138:AH138),AH138)),0)</f>
        <v>0</v>
      </c>
      <c r="AI332" s="142">
        <f t="shared" si="279"/>
        <v>0</v>
      </c>
      <c r="AJ332" s="166">
        <f>IFERROR(IF(VALUE($F332)&lt;AK$197,(IF(VALUE($F332)&gt;AJ$197-1,SUM($V138,$AI138,$AJ138:AJ138),AJ138)),0),0)</f>
        <v>0</v>
      </c>
      <c r="AK332" s="166">
        <f>IFERROR(IF(VALUE($F332)&lt;AL$197,(IF(VALUE($F332)&gt;AK$197-1,SUM($V138,$AI138,$AJ138:AK138),AK138)),0),0)</f>
        <v>0</v>
      </c>
      <c r="AL332" s="166">
        <f>IFERROR(IF(VALUE($F332)&lt;AM$197,(IF(VALUE($F332)&gt;AL$197-1,SUM($V138,$AI138,$AJ138:AL138),AL138)),0),0)</f>
        <v>0</v>
      </c>
      <c r="AM332" s="166">
        <f>IFERROR(IF(VALUE($F332)&lt;AN$197,(IF(VALUE($F332)&gt;AM$197-1,SUM($V138,$AI138,$AJ138:AM138),AM138)),0),0)</f>
        <v>0</v>
      </c>
      <c r="AN332" s="166">
        <f>IFERROR(IF(VALUE($F332)&lt;AO$197,(IF(VALUE($F332)&gt;AN$197-1,SUM($V138,$AI138,$AJ138:AN138),AN138)),0),0)</f>
        <v>0</v>
      </c>
      <c r="AO332" s="166">
        <f>IFERROR(IF(VALUE($F332)&lt;AP$197,(IF(VALUE($F332)&gt;AO$197-1,SUM($V138,$AI138,$AJ138:AO138),AO138)),0),0)</f>
        <v>0</v>
      </c>
      <c r="AP332" s="166">
        <f>IFERROR(IF(VALUE($F332)&lt;AQ$197,(IF(VALUE($F332)&gt;AP$197-1,SUM($V138,$AI138,$AJ138:AP138),AP138)),0),0)</f>
        <v>0</v>
      </c>
      <c r="AQ332" s="166">
        <f>IFERROR(IF(VALUE($F332)&lt;AR$197,(IF(VALUE($F332)&gt;AQ$197-1,SUM($V138,$AI138,$AJ138:AQ138),AQ138)),0),0)</f>
        <v>0</v>
      </c>
      <c r="AR332" s="166">
        <f>IFERROR(IF(VALUE($F332)&lt;AS$197,(IF(VALUE($F332)&gt;AR$197-1,SUM($V138,$AI138,$AJ138:AR138),AR138)),0),0)</f>
        <v>0</v>
      </c>
      <c r="AS332" s="166">
        <f>IFERROR(IF(VALUE($F332)&lt;AT$197,(IF(VALUE($F332)&gt;AS$197-1,SUM($V138,$AI138,$AJ138:AS138),AS138)),0),0)</f>
        <v>0</v>
      </c>
      <c r="AT332" s="166">
        <f>IFERROR(IF(VALUE($F332)&lt;AU$197,(IF(VALUE($F332)&gt;AT$197-1,SUM($V138,$AI138,$AJ138:AT138),AT138)),0),0)</f>
        <v>0</v>
      </c>
      <c r="AU332" s="166">
        <f>IFERROR(IF(VALUE($F332)&lt;AV$197,(IF(VALUE($F332)&gt;AU$197-1,SUM($V138,$AI138,$AJ138:AU138),AU138)),0),0)</f>
        <v>0</v>
      </c>
      <c r="AV332" s="142">
        <f t="shared" si="280"/>
        <v>0</v>
      </c>
      <c r="AW332" s="166">
        <f>IFERROR(IF(VALUE($F332)&lt;AX$197,(IF(VALUE($F332)&gt;AW$197-1,SUM($V138,$AI138,$AV138,$AW138:AW138),AW138)),0),0)</f>
        <v>0</v>
      </c>
      <c r="AX332" s="166">
        <f>IFERROR(IF(VALUE($F332)&lt;AY$197,(IF(VALUE($F332)&gt;AX$197-1,SUM($V138,$AI138,$AV138,$AW138:AX138),AX138)),0),0)</f>
        <v>0</v>
      </c>
      <c r="AY332" s="166">
        <f>IFERROR(IF(VALUE($F332)&lt;AZ$197,(IF(VALUE($F332)&gt;AY$197-1,SUM($V138,$AI138,$AV138,$AW138:AY138),AY138)),0),0)</f>
        <v>0</v>
      </c>
      <c r="AZ332" s="166">
        <f>IFERROR(IF(VALUE($F332)&lt;BA$197,(IF(VALUE($F332)&gt;AZ$197-1,SUM($V138,$AI138,$AV138,$AW138:AZ138),AZ138)),0),0)</f>
        <v>0</v>
      </c>
      <c r="BA332" s="166">
        <f>IFERROR(IF(VALUE($F332)&lt;BB$197,(IF(VALUE($F332)&gt;BA$197-1,SUM($V138,$AI138,$AV138,$AW138:BA138),BA138)),0),0)</f>
        <v>0</v>
      </c>
      <c r="BB332" s="166">
        <f>IFERROR(IF(VALUE($F332)&lt;BC$197,(IF(VALUE($F332)&gt;BB$197-1,SUM($V138,$AI138,$AV138,$AW138:BB138),BB138)),0),0)</f>
        <v>0</v>
      </c>
      <c r="BC332" s="166">
        <f>IFERROR(IF(VALUE($F332)&lt;BD$197,(IF(VALUE($F332)&gt;BC$197-1,SUM($V138,$AI138,$AV138,$AW138:BC138),BC138)),0),0)</f>
        <v>0</v>
      </c>
      <c r="BD332" s="166">
        <f>IFERROR(IF(VALUE($F332)&lt;BE$197,(IF(VALUE($F332)&gt;BD$197-1,SUM($V138,$AI138,$AV138,$AW138:BD138),BD138)),0),0)</f>
        <v>0</v>
      </c>
      <c r="BE332" s="166">
        <f>IFERROR(IF(VALUE($F332)&lt;BF$197,(IF(VALUE($F332)&gt;BE$197-1,SUM($V138,$AI138,$AV138,$AW138:BE138),BE138)),0),0)</f>
        <v>0</v>
      </c>
      <c r="BF332" s="166">
        <f>IFERROR(IF(VALUE($F332)&lt;BG$197,(IF(VALUE($F332)&gt;BF$197-1,SUM($V138,$AI138,$AV138,$AW138:BF138),BF138)),0),0)</f>
        <v>0</v>
      </c>
      <c r="BG332" s="166">
        <f>IFERROR(IF(VALUE($F332)&lt;BH$197,(IF(VALUE($F332)&gt;BG$197-1,SUM($V138,$AI138,$AV138,$AW138:BG138),BG138)),0),0)</f>
        <v>0</v>
      </c>
      <c r="BH332" s="166">
        <f>IFERROR(IF(VALUE($F332)&lt;BI$197,(IF(VALUE($F332)&gt;BH$197-1,SUM($V138,$AI138,$AV138,$AW138:BH138),BH138)),0),0)</f>
        <v>0</v>
      </c>
      <c r="BI332" s="142">
        <f t="shared" si="281"/>
        <v>0</v>
      </c>
      <c r="BV332" s="142"/>
      <c r="CI332" s="142"/>
      <c r="CV332" s="142"/>
      <c r="DI332" s="142"/>
      <c r="DV332" s="142"/>
      <c r="EI332" s="142"/>
    </row>
    <row r="333" spans="1:139" ht="15.75" hidden="1" outlineLevel="1" x14ac:dyDescent="0.25">
      <c r="A333" s="2">
        <f t="shared" si="283"/>
        <v>80</v>
      </c>
      <c r="B333" s="1">
        <f t="shared" si="285"/>
        <v>0</v>
      </c>
      <c r="C333" s="1">
        <f t="shared" si="285"/>
        <v>0</v>
      </c>
      <c r="D333" s="2">
        <f t="shared" si="285"/>
        <v>0</v>
      </c>
      <c r="E333" s="141">
        <f t="shared" si="285"/>
        <v>0</v>
      </c>
      <c r="F333" s="84"/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f>IF($F333&lt;R$197,(IF($F333&gt;Q$197-1,SUM($J139:Q139),Q139)),0)</f>
        <v>0</v>
      </c>
      <c r="R333" s="166">
        <f>IF($F333&lt;S$197,(IF($F333&gt;R$197-1,SUM($J139:R139),R139)),0)</f>
        <v>0</v>
      </c>
      <c r="S333" s="166">
        <f>IF($F333&lt;T$197,(IF($F333&gt;S$197-1,SUM($J139:S139),S139)),0)</f>
        <v>0</v>
      </c>
      <c r="T333" s="166">
        <f>IF($F333&lt;U$197,(IF($F333&gt;T$197-1,SUM($J139:T139),T139)),0)</f>
        <v>0</v>
      </c>
      <c r="U333" s="166">
        <f>IF($F333&lt;V$197,(IF($F333&gt;U$197-1,SUM($J139:U139),U139)),0)</f>
        <v>0</v>
      </c>
      <c r="V333" s="142">
        <f t="shared" si="284"/>
        <v>0</v>
      </c>
      <c r="W333" s="166">
        <f>IF($F333&lt;X$197,(IF($F333&gt;W$197-1,SUM($V139,$W139:W139),W139)),0)</f>
        <v>0</v>
      </c>
      <c r="X333" s="166">
        <f>IF($F333&lt;Y$197,(IF($F333&gt;X$197-1,SUM($V139,$W139:X139),X139)),0)</f>
        <v>0</v>
      </c>
      <c r="Y333" s="166">
        <f>IF($F333&lt;Z$197,(IF($F333&gt;Y$197-1,SUM($V139,$W139:Y139),Y139)),0)</f>
        <v>0</v>
      </c>
      <c r="Z333" s="166">
        <f>IF($F333&lt;AA$197,(IF($F333&gt;Z$197-1,SUM($V139,$W139:Z139),Z139)),0)</f>
        <v>0</v>
      </c>
      <c r="AA333" s="166">
        <f>IF($F333&lt;AB$197,(IF($F333&gt;AA$197-1,SUM($V139,$W139:AA139),AA139)),0)</f>
        <v>0</v>
      </c>
      <c r="AB333" s="166">
        <f>IF($F333&lt;AC$197,(IF($F333&gt;AB$197-1,SUM($V139,$W139:AB139),AB139)),0)</f>
        <v>0</v>
      </c>
      <c r="AC333" s="166">
        <f>IF($F333&lt;AD$197,(IF($F333&gt;AC$197-1,SUM($V139,$W139:AC139),AC139)),0)</f>
        <v>0</v>
      </c>
      <c r="AD333" s="166">
        <f>IF($F333&lt;AE$197,(IF($F333&gt;AD$197-1,SUM($V139,$W139:AD139),AD139)),0)</f>
        <v>0</v>
      </c>
      <c r="AE333" s="166">
        <f>IF($F333&lt;AF$197,(IF($F333&gt;AE$197-1,SUM($V139,$W139:AE139),AE139)),0)</f>
        <v>0</v>
      </c>
      <c r="AF333" s="166">
        <f>IF($F333&lt;AG$197,(IF($F333&gt;AF$197-1,SUM($V139,$W139:AF139),AF139)),0)</f>
        <v>0</v>
      </c>
      <c r="AG333" s="166">
        <f>IF($F333&lt;AH$197,(IF($F333&gt;AG$197-1,SUM($V139,$W139:AG139),AG139)),0)</f>
        <v>0</v>
      </c>
      <c r="AH333" s="166">
        <f>IF($F333&lt;AI$197,(IF($F333&gt;AH$197-1,SUM($V139,$W139:AH139),AH139)),0)</f>
        <v>0</v>
      </c>
      <c r="AI333" s="142">
        <f t="shared" si="279"/>
        <v>0</v>
      </c>
      <c r="AJ333" s="166">
        <f>IFERROR(IF(VALUE($F333)&lt;AK$197,(IF(VALUE($F333)&gt;AJ$197-1,SUM($V139,$AI139,$AJ139:AJ139),AJ139)),0),0)</f>
        <v>0</v>
      </c>
      <c r="AK333" s="166">
        <f>IFERROR(IF(VALUE($F333)&lt;AL$197,(IF(VALUE($F333)&gt;AK$197-1,SUM($V139,$AI139,$AJ139:AK139),AK139)),0),0)</f>
        <v>0</v>
      </c>
      <c r="AL333" s="166">
        <f>IFERROR(IF(VALUE($F333)&lt;AM$197,(IF(VALUE($F333)&gt;AL$197-1,SUM($V139,$AI139,$AJ139:AL139),AL139)),0),0)</f>
        <v>0</v>
      </c>
      <c r="AM333" s="166">
        <f>IFERROR(IF(VALUE($F333)&lt;AN$197,(IF(VALUE($F333)&gt;AM$197-1,SUM($V139,$AI139,$AJ139:AM139),AM139)),0),0)</f>
        <v>0</v>
      </c>
      <c r="AN333" s="166">
        <f>IFERROR(IF(VALUE($F333)&lt;AO$197,(IF(VALUE($F333)&gt;AN$197-1,SUM($V139,$AI139,$AJ139:AN139),AN139)),0),0)</f>
        <v>0</v>
      </c>
      <c r="AO333" s="166">
        <f>IFERROR(IF(VALUE($F333)&lt;AP$197,(IF(VALUE($F333)&gt;AO$197-1,SUM($V139,$AI139,$AJ139:AO139),AO139)),0),0)</f>
        <v>0</v>
      </c>
      <c r="AP333" s="166">
        <f>IFERROR(IF(VALUE($F333)&lt;AQ$197,(IF(VALUE($F333)&gt;AP$197-1,SUM($V139,$AI139,$AJ139:AP139),AP139)),0),0)</f>
        <v>0</v>
      </c>
      <c r="AQ333" s="166">
        <f>IFERROR(IF(VALUE($F333)&lt;AR$197,(IF(VALUE($F333)&gt;AQ$197-1,SUM($V139,$AI139,$AJ139:AQ139),AQ139)),0),0)</f>
        <v>0</v>
      </c>
      <c r="AR333" s="166">
        <f>IFERROR(IF(VALUE($F333)&lt;AS$197,(IF(VALUE($F333)&gt;AR$197-1,SUM($V139,$AI139,$AJ139:AR139),AR139)),0),0)</f>
        <v>0</v>
      </c>
      <c r="AS333" s="166">
        <f>IFERROR(IF(VALUE($F333)&lt;AT$197,(IF(VALUE($F333)&gt;AS$197-1,SUM($V139,$AI139,$AJ139:AS139),AS139)),0),0)</f>
        <v>0</v>
      </c>
      <c r="AT333" s="166">
        <f>IFERROR(IF(VALUE($F333)&lt;AU$197,(IF(VALUE($F333)&gt;AT$197-1,SUM($V139,$AI139,$AJ139:AT139),AT139)),0),0)</f>
        <v>0</v>
      </c>
      <c r="AU333" s="166">
        <f>IFERROR(IF(VALUE($F333)&lt;AV$197,(IF(VALUE($F333)&gt;AU$197-1,SUM($V139,$AI139,$AJ139:AU139),AU139)),0),0)</f>
        <v>0</v>
      </c>
      <c r="AV333" s="142">
        <f t="shared" si="280"/>
        <v>0</v>
      </c>
      <c r="AW333" s="166">
        <f>IFERROR(IF(VALUE($F333)&lt;AX$197,(IF(VALUE($F333)&gt;AW$197-1,SUM($V139,$AI139,$AV139,$AW139:AW139),AW139)),0),0)</f>
        <v>0</v>
      </c>
      <c r="AX333" s="166">
        <f>IFERROR(IF(VALUE($F333)&lt;AY$197,(IF(VALUE($F333)&gt;AX$197-1,SUM($V139,$AI139,$AV139,$AW139:AX139),AX139)),0),0)</f>
        <v>0</v>
      </c>
      <c r="AY333" s="166">
        <f>IFERROR(IF(VALUE($F333)&lt;AZ$197,(IF(VALUE($F333)&gt;AY$197-1,SUM($V139,$AI139,$AV139,$AW139:AY139),AY139)),0),0)</f>
        <v>0</v>
      </c>
      <c r="AZ333" s="166">
        <f>IFERROR(IF(VALUE($F333)&lt;BA$197,(IF(VALUE($F333)&gt;AZ$197-1,SUM($V139,$AI139,$AV139,$AW139:AZ139),AZ139)),0),0)</f>
        <v>0</v>
      </c>
      <c r="BA333" s="166">
        <f>IFERROR(IF(VALUE($F333)&lt;BB$197,(IF(VALUE($F333)&gt;BA$197-1,SUM($V139,$AI139,$AV139,$AW139:BA139),BA139)),0),0)</f>
        <v>0</v>
      </c>
      <c r="BB333" s="166">
        <f>IFERROR(IF(VALUE($F333)&lt;BC$197,(IF(VALUE($F333)&gt;BB$197-1,SUM($V139,$AI139,$AV139,$AW139:BB139),BB139)),0),0)</f>
        <v>0</v>
      </c>
      <c r="BC333" s="166">
        <f>IFERROR(IF(VALUE($F333)&lt;BD$197,(IF(VALUE($F333)&gt;BC$197-1,SUM($V139,$AI139,$AV139,$AW139:BC139),BC139)),0),0)</f>
        <v>0</v>
      </c>
      <c r="BD333" s="166">
        <f>IFERROR(IF(VALUE($F333)&lt;BE$197,(IF(VALUE($F333)&gt;BD$197-1,SUM($V139,$AI139,$AV139,$AW139:BD139),BD139)),0),0)</f>
        <v>0</v>
      </c>
      <c r="BE333" s="166">
        <f>IFERROR(IF(VALUE($F333)&lt;BF$197,(IF(VALUE($F333)&gt;BE$197-1,SUM($V139,$AI139,$AV139,$AW139:BE139),BE139)),0),0)</f>
        <v>0</v>
      </c>
      <c r="BF333" s="166">
        <f>IFERROR(IF(VALUE($F333)&lt;BG$197,(IF(VALUE($F333)&gt;BF$197-1,SUM($V139,$AI139,$AV139,$AW139:BF139),BF139)),0),0)</f>
        <v>0</v>
      </c>
      <c r="BG333" s="166">
        <f>IFERROR(IF(VALUE($F333)&lt;BH$197,(IF(VALUE($F333)&gt;BG$197-1,SUM($V139,$AI139,$AV139,$AW139:BG139),BG139)),0),0)</f>
        <v>0</v>
      </c>
      <c r="BH333" s="166">
        <f>IFERROR(IF(VALUE($F333)&lt;BI$197,(IF(VALUE($F333)&gt;BH$197-1,SUM($V139,$AI139,$AV139,$AW139:BH139),BH139)),0),0)</f>
        <v>0</v>
      </c>
      <c r="BI333" s="142">
        <f t="shared" si="281"/>
        <v>0</v>
      </c>
      <c r="BV333" s="142"/>
      <c r="CI333" s="142"/>
      <c r="CV333" s="142"/>
      <c r="DI333" s="142"/>
      <c r="DV333" s="142"/>
      <c r="EI333" s="142"/>
    </row>
    <row r="334" spans="1:139" ht="15.75" hidden="1" outlineLevel="1" x14ac:dyDescent="0.25">
      <c r="A334" s="2">
        <f t="shared" si="283"/>
        <v>81</v>
      </c>
      <c r="B334" s="1">
        <f t="shared" si="285"/>
        <v>0</v>
      </c>
      <c r="C334" s="1">
        <f t="shared" si="285"/>
        <v>0</v>
      </c>
      <c r="D334" s="2">
        <f t="shared" si="285"/>
        <v>0</v>
      </c>
      <c r="E334" s="141">
        <f t="shared" si="285"/>
        <v>0</v>
      </c>
      <c r="F334" s="84"/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f>IF($F334&lt;R$197,(IF($F334&gt;Q$197-1,SUM($J140:Q140),Q140)),0)</f>
        <v>0</v>
      </c>
      <c r="R334" s="166">
        <f>IF($F334&lt;S$197,(IF($F334&gt;R$197-1,SUM($J140:R140),R140)),0)</f>
        <v>0</v>
      </c>
      <c r="S334" s="166">
        <f>IF($F334&lt;T$197,(IF($F334&gt;S$197-1,SUM($J140:S140),S140)),0)</f>
        <v>0</v>
      </c>
      <c r="T334" s="166">
        <f>IF($F334&lt;U$197,(IF($F334&gt;T$197-1,SUM($J140:T140),T140)),0)</f>
        <v>0</v>
      </c>
      <c r="U334" s="166">
        <f>IF($F334&lt;V$197,(IF($F334&gt;U$197-1,SUM($J140:U140),U140)),0)</f>
        <v>0</v>
      </c>
      <c r="V334" s="142">
        <f t="shared" si="284"/>
        <v>0</v>
      </c>
      <c r="W334" s="166">
        <f>IF($F334&lt;X$197,(IF($F334&gt;W$197-1,SUM($V140,$W140:W140),W140)),0)</f>
        <v>0</v>
      </c>
      <c r="X334" s="166">
        <f>IF($F334&lt;Y$197,(IF($F334&gt;X$197-1,SUM($V140,$W140:X140),X140)),0)</f>
        <v>0</v>
      </c>
      <c r="Y334" s="166">
        <f>IF($F334&lt;Z$197,(IF($F334&gt;Y$197-1,SUM($V140,$W140:Y140),Y140)),0)</f>
        <v>0</v>
      </c>
      <c r="Z334" s="166">
        <f>IF($F334&lt;AA$197,(IF($F334&gt;Z$197-1,SUM($V140,$W140:Z140),Z140)),0)</f>
        <v>0</v>
      </c>
      <c r="AA334" s="166">
        <f>IF($F334&lt;AB$197,(IF($F334&gt;AA$197-1,SUM($V140,$W140:AA140),AA140)),0)</f>
        <v>0</v>
      </c>
      <c r="AB334" s="166">
        <f>IF($F334&lt;AC$197,(IF($F334&gt;AB$197-1,SUM($V140,$W140:AB140),AB140)),0)</f>
        <v>0</v>
      </c>
      <c r="AC334" s="166">
        <f>IF($F334&lt;AD$197,(IF($F334&gt;AC$197-1,SUM($V140,$W140:AC140),AC140)),0)</f>
        <v>0</v>
      </c>
      <c r="AD334" s="166">
        <f>IF($F334&lt;AE$197,(IF($F334&gt;AD$197-1,SUM($V140,$W140:AD140),AD140)),0)</f>
        <v>0</v>
      </c>
      <c r="AE334" s="166">
        <f>IF($F334&lt;AF$197,(IF($F334&gt;AE$197-1,SUM($V140,$W140:AE140),AE140)),0)</f>
        <v>0</v>
      </c>
      <c r="AF334" s="166">
        <f>IF($F334&lt;AG$197,(IF($F334&gt;AF$197-1,SUM($V140,$W140:AF140),AF140)),0)</f>
        <v>0</v>
      </c>
      <c r="AG334" s="166">
        <f>IF($F334&lt;AH$197,(IF($F334&gt;AG$197-1,SUM($V140,$W140:AG140),AG140)),0)</f>
        <v>0</v>
      </c>
      <c r="AH334" s="166">
        <f>IF($F334&lt;AI$197,(IF($F334&gt;AH$197-1,SUM($V140,$W140:AH140),AH140)),0)</f>
        <v>0</v>
      </c>
      <c r="AI334" s="142">
        <f t="shared" si="279"/>
        <v>0</v>
      </c>
      <c r="AJ334" s="166">
        <f>IFERROR(IF(VALUE($F334)&lt;AK$197,(IF(VALUE($F334)&gt;AJ$197-1,SUM($V140,$AI140,$AJ140:AJ140),AJ140)),0),0)</f>
        <v>0</v>
      </c>
      <c r="AK334" s="166">
        <f>IFERROR(IF(VALUE($F334)&lt;AL$197,(IF(VALUE($F334)&gt;AK$197-1,SUM($V140,$AI140,$AJ140:AK140),AK140)),0),0)</f>
        <v>0</v>
      </c>
      <c r="AL334" s="166">
        <f>IFERROR(IF(VALUE($F334)&lt;AM$197,(IF(VALUE($F334)&gt;AL$197-1,SUM($V140,$AI140,$AJ140:AL140),AL140)),0),0)</f>
        <v>0</v>
      </c>
      <c r="AM334" s="166">
        <f>IFERROR(IF(VALUE($F334)&lt;AN$197,(IF(VALUE($F334)&gt;AM$197-1,SUM($V140,$AI140,$AJ140:AM140),AM140)),0),0)</f>
        <v>0</v>
      </c>
      <c r="AN334" s="166">
        <f>IFERROR(IF(VALUE($F334)&lt;AO$197,(IF(VALUE($F334)&gt;AN$197-1,SUM($V140,$AI140,$AJ140:AN140),AN140)),0),0)</f>
        <v>0</v>
      </c>
      <c r="AO334" s="166">
        <f>IFERROR(IF(VALUE($F334)&lt;AP$197,(IF(VALUE($F334)&gt;AO$197-1,SUM($V140,$AI140,$AJ140:AO140),AO140)),0),0)</f>
        <v>0</v>
      </c>
      <c r="AP334" s="166">
        <f>IFERROR(IF(VALUE($F334)&lt;AQ$197,(IF(VALUE($F334)&gt;AP$197-1,SUM($V140,$AI140,$AJ140:AP140),AP140)),0),0)</f>
        <v>0</v>
      </c>
      <c r="AQ334" s="166">
        <f>IFERROR(IF(VALUE($F334)&lt;AR$197,(IF(VALUE($F334)&gt;AQ$197-1,SUM($V140,$AI140,$AJ140:AQ140),AQ140)),0),0)</f>
        <v>0</v>
      </c>
      <c r="AR334" s="166">
        <f>IFERROR(IF(VALUE($F334)&lt;AS$197,(IF(VALUE($F334)&gt;AR$197-1,SUM($V140,$AI140,$AJ140:AR140),AR140)),0),0)</f>
        <v>0</v>
      </c>
      <c r="AS334" s="166">
        <f>IFERROR(IF(VALUE($F334)&lt;AT$197,(IF(VALUE($F334)&gt;AS$197-1,SUM($V140,$AI140,$AJ140:AS140),AS140)),0),0)</f>
        <v>0</v>
      </c>
      <c r="AT334" s="166">
        <f>IFERROR(IF(VALUE($F334)&lt;AU$197,(IF(VALUE($F334)&gt;AT$197-1,SUM($V140,$AI140,$AJ140:AT140),AT140)),0),0)</f>
        <v>0</v>
      </c>
      <c r="AU334" s="166">
        <f>IFERROR(IF(VALUE($F334)&lt;AV$197,(IF(VALUE($F334)&gt;AU$197-1,SUM($V140,$AI140,$AJ140:AU140),AU140)),0),0)</f>
        <v>0</v>
      </c>
      <c r="AV334" s="142">
        <f t="shared" si="280"/>
        <v>0</v>
      </c>
      <c r="AW334" s="166">
        <f>IFERROR(IF(VALUE($F334)&lt;AX$197,(IF(VALUE($F334)&gt;AW$197-1,SUM($V140,$AI140,$AV140,$AW140:AW140),AW140)),0),0)</f>
        <v>0</v>
      </c>
      <c r="AX334" s="166">
        <f>IFERROR(IF(VALUE($F334)&lt;AY$197,(IF(VALUE($F334)&gt;AX$197-1,SUM($V140,$AI140,$AV140,$AW140:AX140),AX140)),0),0)</f>
        <v>0</v>
      </c>
      <c r="AY334" s="166">
        <f>IFERROR(IF(VALUE($F334)&lt;AZ$197,(IF(VALUE($F334)&gt;AY$197-1,SUM($V140,$AI140,$AV140,$AW140:AY140),AY140)),0),0)</f>
        <v>0</v>
      </c>
      <c r="AZ334" s="166">
        <f>IFERROR(IF(VALUE($F334)&lt;BA$197,(IF(VALUE($F334)&gt;AZ$197-1,SUM($V140,$AI140,$AV140,$AW140:AZ140),AZ140)),0),0)</f>
        <v>0</v>
      </c>
      <c r="BA334" s="166">
        <f>IFERROR(IF(VALUE($F334)&lt;BB$197,(IF(VALUE($F334)&gt;BA$197-1,SUM($V140,$AI140,$AV140,$AW140:BA140),BA140)),0),0)</f>
        <v>0</v>
      </c>
      <c r="BB334" s="166">
        <f>IFERROR(IF(VALUE($F334)&lt;BC$197,(IF(VALUE($F334)&gt;BB$197-1,SUM($V140,$AI140,$AV140,$AW140:BB140),BB140)),0),0)</f>
        <v>0</v>
      </c>
      <c r="BC334" s="166">
        <f>IFERROR(IF(VALUE($F334)&lt;BD$197,(IF(VALUE($F334)&gt;BC$197-1,SUM($V140,$AI140,$AV140,$AW140:BC140),BC140)),0),0)</f>
        <v>0</v>
      </c>
      <c r="BD334" s="166">
        <f>IFERROR(IF(VALUE($F334)&lt;BE$197,(IF(VALUE($F334)&gt;BD$197-1,SUM($V140,$AI140,$AV140,$AW140:BD140),BD140)),0),0)</f>
        <v>0</v>
      </c>
      <c r="BE334" s="166">
        <f>IFERROR(IF(VALUE($F334)&lt;BF$197,(IF(VALUE($F334)&gt;BE$197-1,SUM($V140,$AI140,$AV140,$AW140:BE140),BE140)),0),0)</f>
        <v>0</v>
      </c>
      <c r="BF334" s="166">
        <f>IFERROR(IF(VALUE($F334)&lt;BG$197,(IF(VALUE($F334)&gt;BF$197-1,SUM($V140,$AI140,$AV140,$AW140:BF140),BF140)),0),0)</f>
        <v>0</v>
      </c>
      <c r="BG334" s="166">
        <f>IFERROR(IF(VALUE($F334)&lt;BH$197,(IF(VALUE($F334)&gt;BG$197-1,SUM($V140,$AI140,$AV140,$AW140:BG140),BG140)),0),0)</f>
        <v>0</v>
      </c>
      <c r="BH334" s="166">
        <f>IFERROR(IF(VALUE($F334)&lt;BI$197,(IF(VALUE($F334)&gt;BH$197-1,SUM($V140,$AI140,$AV140,$AW140:BH140),BH140)),0),0)</f>
        <v>0</v>
      </c>
      <c r="BI334" s="142">
        <f t="shared" si="281"/>
        <v>0</v>
      </c>
      <c r="BV334" s="142"/>
      <c r="CI334" s="142"/>
      <c r="CV334" s="142"/>
      <c r="DI334" s="142"/>
      <c r="DV334" s="142"/>
      <c r="EI334" s="142"/>
    </row>
    <row r="335" spans="1:139" ht="15.75" hidden="1" outlineLevel="1" x14ac:dyDescent="0.25">
      <c r="A335" s="2">
        <f t="shared" si="283"/>
        <v>82</v>
      </c>
      <c r="B335" s="1">
        <f t="shared" si="285"/>
        <v>0</v>
      </c>
      <c r="C335" s="1">
        <f t="shared" si="285"/>
        <v>0</v>
      </c>
      <c r="D335" s="2">
        <f t="shared" si="285"/>
        <v>0</v>
      </c>
      <c r="E335" s="141">
        <f t="shared" si="285"/>
        <v>0</v>
      </c>
      <c r="F335" s="84"/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f>IF($F335&lt;R$197,(IF($F335&gt;Q$197-1,SUM($J141:Q141),Q141)),0)</f>
        <v>0</v>
      </c>
      <c r="R335" s="166">
        <f>IF($F335&lt;S$197,(IF($F335&gt;R$197-1,SUM($J141:R141),R141)),0)</f>
        <v>0</v>
      </c>
      <c r="S335" s="166">
        <f>IF($F335&lt;T$197,(IF($F335&gt;S$197-1,SUM($J141:S141),S141)),0)</f>
        <v>0</v>
      </c>
      <c r="T335" s="166">
        <f>IF($F335&lt;U$197,(IF($F335&gt;T$197-1,SUM($J141:T141),T141)),0)</f>
        <v>0</v>
      </c>
      <c r="U335" s="166">
        <f>IF($F335&lt;V$197,(IF($F335&gt;U$197-1,SUM($J141:U141),U141)),0)</f>
        <v>0</v>
      </c>
      <c r="V335" s="142">
        <f t="shared" si="284"/>
        <v>0</v>
      </c>
      <c r="W335" s="166">
        <f>IF($F335&lt;X$197,(IF($F335&gt;W$197-1,SUM($V141,$W141:W141),W141)),0)</f>
        <v>0</v>
      </c>
      <c r="X335" s="166">
        <f>IF($F335&lt;Y$197,(IF($F335&gt;X$197-1,SUM($V141,$W141:X141),X141)),0)</f>
        <v>0</v>
      </c>
      <c r="Y335" s="166">
        <f>IF($F335&lt;Z$197,(IF($F335&gt;Y$197-1,SUM($V141,$W141:Y141),Y141)),0)</f>
        <v>0</v>
      </c>
      <c r="Z335" s="166">
        <f>IF($F335&lt;AA$197,(IF($F335&gt;Z$197-1,SUM($V141,$W141:Z141),Z141)),0)</f>
        <v>0</v>
      </c>
      <c r="AA335" s="166">
        <f>IF($F335&lt;AB$197,(IF($F335&gt;AA$197-1,SUM($V141,$W141:AA141),AA141)),0)</f>
        <v>0</v>
      </c>
      <c r="AB335" s="166">
        <f>IF($F335&lt;AC$197,(IF($F335&gt;AB$197-1,SUM($V141,$W141:AB141),AB141)),0)</f>
        <v>0</v>
      </c>
      <c r="AC335" s="166">
        <f>IF($F335&lt;AD$197,(IF($F335&gt;AC$197-1,SUM($V141,$W141:AC141),AC141)),0)</f>
        <v>0</v>
      </c>
      <c r="AD335" s="166">
        <f>IF($F335&lt;AE$197,(IF($F335&gt;AD$197-1,SUM($V141,$W141:AD141),AD141)),0)</f>
        <v>0</v>
      </c>
      <c r="AE335" s="166">
        <f>IF($F335&lt;AF$197,(IF($F335&gt;AE$197-1,SUM($V141,$W141:AE141),AE141)),0)</f>
        <v>0</v>
      </c>
      <c r="AF335" s="166">
        <f>IF($F335&lt;AG$197,(IF($F335&gt;AF$197-1,SUM($V141,$W141:AF141),AF141)),0)</f>
        <v>0</v>
      </c>
      <c r="AG335" s="166">
        <f>IF($F335&lt;AH$197,(IF($F335&gt;AG$197-1,SUM($V141,$W141:AG141),AG141)),0)</f>
        <v>0</v>
      </c>
      <c r="AH335" s="166">
        <f>IF($F335&lt;AI$197,(IF($F335&gt;AH$197-1,SUM($V141,$W141:AH141),AH141)),0)</f>
        <v>0</v>
      </c>
      <c r="AI335" s="142">
        <f t="shared" si="279"/>
        <v>0</v>
      </c>
      <c r="AJ335" s="166">
        <f>IFERROR(IF(VALUE($F335)&lt;AK$197,(IF(VALUE($F335)&gt;AJ$197-1,SUM($V141,$AI141,$AJ141:AJ141),AJ141)),0),0)</f>
        <v>0</v>
      </c>
      <c r="AK335" s="166">
        <f>IFERROR(IF(VALUE($F335)&lt;AL$197,(IF(VALUE($F335)&gt;AK$197-1,SUM($V141,$AI141,$AJ141:AK141),AK141)),0),0)</f>
        <v>0</v>
      </c>
      <c r="AL335" s="166">
        <f>IFERROR(IF(VALUE($F335)&lt;AM$197,(IF(VALUE($F335)&gt;AL$197-1,SUM($V141,$AI141,$AJ141:AL141),AL141)),0),0)</f>
        <v>0</v>
      </c>
      <c r="AM335" s="166">
        <f>IFERROR(IF(VALUE($F335)&lt;AN$197,(IF(VALUE($F335)&gt;AM$197-1,SUM($V141,$AI141,$AJ141:AM141),AM141)),0),0)</f>
        <v>0</v>
      </c>
      <c r="AN335" s="166">
        <f>IFERROR(IF(VALUE($F335)&lt;AO$197,(IF(VALUE($F335)&gt;AN$197-1,SUM($V141,$AI141,$AJ141:AN141),AN141)),0),0)</f>
        <v>0</v>
      </c>
      <c r="AO335" s="166">
        <f>IFERROR(IF(VALUE($F335)&lt;AP$197,(IF(VALUE($F335)&gt;AO$197-1,SUM($V141,$AI141,$AJ141:AO141),AO141)),0),0)</f>
        <v>0</v>
      </c>
      <c r="AP335" s="166">
        <f>IFERROR(IF(VALUE($F335)&lt;AQ$197,(IF(VALUE($F335)&gt;AP$197-1,SUM($V141,$AI141,$AJ141:AP141),AP141)),0),0)</f>
        <v>0</v>
      </c>
      <c r="AQ335" s="166">
        <f>IFERROR(IF(VALUE($F335)&lt;AR$197,(IF(VALUE($F335)&gt;AQ$197-1,SUM($V141,$AI141,$AJ141:AQ141),AQ141)),0),0)</f>
        <v>0</v>
      </c>
      <c r="AR335" s="166">
        <f>IFERROR(IF(VALUE($F335)&lt;AS$197,(IF(VALUE($F335)&gt;AR$197-1,SUM($V141,$AI141,$AJ141:AR141),AR141)),0),0)</f>
        <v>0</v>
      </c>
      <c r="AS335" s="166">
        <f>IFERROR(IF(VALUE($F335)&lt;AT$197,(IF(VALUE($F335)&gt;AS$197-1,SUM($V141,$AI141,$AJ141:AS141),AS141)),0),0)</f>
        <v>0</v>
      </c>
      <c r="AT335" s="166">
        <f>IFERROR(IF(VALUE($F335)&lt;AU$197,(IF(VALUE($F335)&gt;AT$197-1,SUM($V141,$AI141,$AJ141:AT141),AT141)),0),0)</f>
        <v>0</v>
      </c>
      <c r="AU335" s="166">
        <f>IFERROR(IF(VALUE($F335)&lt;AV$197,(IF(VALUE($F335)&gt;AU$197-1,SUM($V141,$AI141,$AJ141:AU141),AU141)),0),0)</f>
        <v>0</v>
      </c>
      <c r="AV335" s="142">
        <f t="shared" si="280"/>
        <v>0</v>
      </c>
      <c r="AW335" s="166">
        <f>IFERROR(IF(VALUE($F335)&lt;AX$197,(IF(VALUE($F335)&gt;AW$197-1,SUM($V141,$AI141,$AV141,$AW141:AW141),AW141)),0),0)</f>
        <v>0</v>
      </c>
      <c r="AX335" s="166">
        <f>IFERROR(IF(VALUE($F335)&lt;AY$197,(IF(VALUE($F335)&gt;AX$197-1,SUM($V141,$AI141,$AV141,$AW141:AX141),AX141)),0),0)</f>
        <v>0</v>
      </c>
      <c r="AY335" s="166">
        <f>IFERROR(IF(VALUE($F335)&lt;AZ$197,(IF(VALUE($F335)&gt;AY$197-1,SUM($V141,$AI141,$AV141,$AW141:AY141),AY141)),0),0)</f>
        <v>0</v>
      </c>
      <c r="AZ335" s="166">
        <f>IFERROR(IF(VALUE($F335)&lt;BA$197,(IF(VALUE($F335)&gt;AZ$197-1,SUM($V141,$AI141,$AV141,$AW141:AZ141),AZ141)),0),0)</f>
        <v>0</v>
      </c>
      <c r="BA335" s="166">
        <f>IFERROR(IF(VALUE($F335)&lt;BB$197,(IF(VALUE($F335)&gt;BA$197-1,SUM($V141,$AI141,$AV141,$AW141:BA141),BA141)),0),0)</f>
        <v>0</v>
      </c>
      <c r="BB335" s="166">
        <f>IFERROR(IF(VALUE($F335)&lt;BC$197,(IF(VALUE($F335)&gt;BB$197-1,SUM($V141,$AI141,$AV141,$AW141:BB141),BB141)),0),0)</f>
        <v>0</v>
      </c>
      <c r="BC335" s="166">
        <f>IFERROR(IF(VALUE($F335)&lt;BD$197,(IF(VALUE($F335)&gt;BC$197-1,SUM($V141,$AI141,$AV141,$AW141:BC141),BC141)),0),0)</f>
        <v>0</v>
      </c>
      <c r="BD335" s="166">
        <f>IFERROR(IF(VALUE($F335)&lt;BE$197,(IF(VALUE($F335)&gt;BD$197-1,SUM($V141,$AI141,$AV141,$AW141:BD141),BD141)),0),0)</f>
        <v>0</v>
      </c>
      <c r="BE335" s="166">
        <f>IFERROR(IF(VALUE($F335)&lt;BF$197,(IF(VALUE($F335)&gt;BE$197-1,SUM($V141,$AI141,$AV141,$AW141:BE141),BE141)),0),0)</f>
        <v>0</v>
      </c>
      <c r="BF335" s="166">
        <f>IFERROR(IF(VALUE($F335)&lt;BG$197,(IF(VALUE($F335)&gt;BF$197-1,SUM($V141,$AI141,$AV141,$AW141:BF141),BF141)),0),0)</f>
        <v>0</v>
      </c>
      <c r="BG335" s="166">
        <f>IFERROR(IF(VALUE($F335)&lt;BH$197,(IF(VALUE($F335)&gt;BG$197-1,SUM($V141,$AI141,$AV141,$AW141:BG141),BG141)),0),0)</f>
        <v>0</v>
      </c>
      <c r="BH335" s="166">
        <f>IFERROR(IF(VALUE($F335)&lt;BI$197,(IF(VALUE($F335)&gt;BH$197-1,SUM($V141,$AI141,$AV141,$AW141:BH141),BH141)),0),0)</f>
        <v>0</v>
      </c>
      <c r="BI335" s="142">
        <f t="shared" si="281"/>
        <v>0</v>
      </c>
      <c r="BV335" s="142"/>
      <c r="CI335" s="142"/>
      <c r="CV335" s="142"/>
      <c r="DI335" s="142"/>
      <c r="DV335" s="142"/>
      <c r="EI335" s="142"/>
    </row>
    <row r="336" spans="1:139" ht="15.75" hidden="1" outlineLevel="1" x14ac:dyDescent="0.25">
      <c r="A336" s="2">
        <f t="shared" si="283"/>
        <v>83</v>
      </c>
      <c r="B336" s="1">
        <f t="shared" si="285"/>
        <v>0</v>
      </c>
      <c r="C336" s="1">
        <f t="shared" si="285"/>
        <v>0</v>
      </c>
      <c r="D336" s="2">
        <f t="shared" si="285"/>
        <v>0</v>
      </c>
      <c r="E336" s="141">
        <f t="shared" si="285"/>
        <v>0</v>
      </c>
      <c r="F336" s="84"/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f>IF($F336&lt;R$197,(IF($F336&gt;Q$197-1,SUM($J142:Q142),Q142)),0)</f>
        <v>0</v>
      </c>
      <c r="R336" s="166">
        <f>IF($F336&lt;S$197,(IF($F336&gt;R$197-1,SUM($J142:R142),R142)),0)</f>
        <v>0</v>
      </c>
      <c r="S336" s="166">
        <f>IF($F336&lt;T$197,(IF($F336&gt;S$197-1,SUM($J142:S142),S142)),0)</f>
        <v>0</v>
      </c>
      <c r="T336" s="166">
        <f>IF($F336&lt;U$197,(IF($F336&gt;T$197-1,SUM($J142:T142),T142)),0)</f>
        <v>0</v>
      </c>
      <c r="U336" s="166">
        <f>IF($F336&lt;V$197,(IF($F336&gt;U$197-1,SUM($J142:U142),U142)),0)</f>
        <v>0</v>
      </c>
      <c r="V336" s="142">
        <f t="shared" si="284"/>
        <v>0</v>
      </c>
      <c r="W336" s="166">
        <f>IF($F336&lt;X$197,(IF($F336&gt;W$197-1,SUM($V142,$W142:W142),W142)),0)</f>
        <v>0</v>
      </c>
      <c r="X336" s="166">
        <f>IF($F336&lt;Y$197,(IF($F336&gt;X$197-1,SUM($V142,$W142:X142),X142)),0)</f>
        <v>0</v>
      </c>
      <c r="Y336" s="166">
        <f>IF($F336&lt;Z$197,(IF($F336&gt;Y$197-1,SUM($V142,$W142:Y142),Y142)),0)</f>
        <v>0</v>
      </c>
      <c r="Z336" s="166">
        <f>IF($F336&lt;AA$197,(IF($F336&gt;Z$197-1,SUM($V142,$W142:Z142),Z142)),0)</f>
        <v>0</v>
      </c>
      <c r="AA336" s="166">
        <f>IF($F336&lt;AB$197,(IF($F336&gt;AA$197-1,SUM($V142,$W142:AA142),AA142)),0)</f>
        <v>0</v>
      </c>
      <c r="AB336" s="166">
        <f>IF($F336&lt;AC$197,(IF($F336&gt;AB$197-1,SUM($V142,$W142:AB142),AB142)),0)</f>
        <v>0</v>
      </c>
      <c r="AC336" s="166">
        <f>IF($F336&lt;AD$197,(IF($F336&gt;AC$197-1,SUM($V142,$W142:AC142),AC142)),0)</f>
        <v>0</v>
      </c>
      <c r="AD336" s="166">
        <f>IF($F336&lt;AE$197,(IF($F336&gt;AD$197-1,SUM($V142,$W142:AD142),AD142)),0)</f>
        <v>0</v>
      </c>
      <c r="AE336" s="166">
        <f>IF($F336&lt;AF$197,(IF($F336&gt;AE$197-1,SUM($V142,$W142:AE142),AE142)),0)</f>
        <v>0</v>
      </c>
      <c r="AF336" s="166">
        <f>IF($F336&lt;AG$197,(IF($F336&gt;AF$197-1,SUM($V142,$W142:AF142),AF142)),0)</f>
        <v>0</v>
      </c>
      <c r="AG336" s="166">
        <f>IF($F336&lt;AH$197,(IF($F336&gt;AG$197-1,SUM($V142,$W142:AG142),AG142)),0)</f>
        <v>0</v>
      </c>
      <c r="AH336" s="166">
        <f>IF($F336&lt;AI$197,(IF($F336&gt;AH$197-1,SUM($V142,$W142:AH142),AH142)),0)</f>
        <v>0</v>
      </c>
      <c r="AI336" s="142">
        <f t="shared" si="279"/>
        <v>0</v>
      </c>
      <c r="AJ336" s="166">
        <f>IFERROR(IF(VALUE($F336)&lt;AK$197,(IF(VALUE($F336)&gt;AJ$197-1,SUM($V142,$AI142,$AJ142:AJ142),AJ142)),0),0)</f>
        <v>0</v>
      </c>
      <c r="AK336" s="166">
        <f>IFERROR(IF(VALUE($F336)&lt;AL$197,(IF(VALUE($F336)&gt;AK$197-1,SUM($V142,$AI142,$AJ142:AK142),AK142)),0),0)</f>
        <v>0</v>
      </c>
      <c r="AL336" s="166">
        <f>IFERROR(IF(VALUE($F336)&lt;AM$197,(IF(VALUE($F336)&gt;AL$197-1,SUM($V142,$AI142,$AJ142:AL142),AL142)),0),0)</f>
        <v>0</v>
      </c>
      <c r="AM336" s="166">
        <f>IFERROR(IF(VALUE($F336)&lt;AN$197,(IF(VALUE($F336)&gt;AM$197-1,SUM($V142,$AI142,$AJ142:AM142),AM142)),0),0)</f>
        <v>0</v>
      </c>
      <c r="AN336" s="166">
        <f>IFERROR(IF(VALUE($F336)&lt;AO$197,(IF(VALUE($F336)&gt;AN$197-1,SUM($V142,$AI142,$AJ142:AN142),AN142)),0),0)</f>
        <v>0</v>
      </c>
      <c r="AO336" s="166">
        <f>IFERROR(IF(VALUE($F336)&lt;AP$197,(IF(VALUE($F336)&gt;AO$197-1,SUM($V142,$AI142,$AJ142:AO142),AO142)),0),0)</f>
        <v>0</v>
      </c>
      <c r="AP336" s="166">
        <f>IFERROR(IF(VALUE($F336)&lt;AQ$197,(IF(VALUE($F336)&gt;AP$197-1,SUM($V142,$AI142,$AJ142:AP142),AP142)),0),0)</f>
        <v>0</v>
      </c>
      <c r="AQ336" s="166">
        <f>IFERROR(IF(VALUE($F336)&lt;AR$197,(IF(VALUE($F336)&gt;AQ$197-1,SUM($V142,$AI142,$AJ142:AQ142),AQ142)),0),0)</f>
        <v>0</v>
      </c>
      <c r="AR336" s="166">
        <f>IFERROR(IF(VALUE($F336)&lt;AS$197,(IF(VALUE($F336)&gt;AR$197-1,SUM($V142,$AI142,$AJ142:AR142),AR142)),0),0)</f>
        <v>0</v>
      </c>
      <c r="AS336" s="166">
        <f>IFERROR(IF(VALUE($F336)&lt;AT$197,(IF(VALUE($F336)&gt;AS$197-1,SUM($V142,$AI142,$AJ142:AS142),AS142)),0),0)</f>
        <v>0</v>
      </c>
      <c r="AT336" s="166">
        <f>IFERROR(IF(VALUE($F336)&lt;AU$197,(IF(VALUE($F336)&gt;AT$197-1,SUM($V142,$AI142,$AJ142:AT142),AT142)),0),0)</f>
        <v>0</v>
      </c>
      <c r="AU336" s="166">
        <f>IFERROR(IF(VALUE($F336)&lt;AV$197,(IF(VALUE($F336)&gt;AU$197-1,SUM($V142,$AI142,$AJ142:AU142),AU142)),0),0)</f>
        <v>0</v>
      </c>
      <c r="AV336" s="142">
        <f t="shared" si="280"/>
        <v>0</v>
      </c>
      <c r="AW336" s="166">
        <f>IFERROR(IF(VALUE($F336)&lt;AX$197,(IF(VALUE($F336)&gt;AW$197-1,SUM($V142,$AI142,$AV142,$AW142:AW142),AW142)),0),0)</f>
        <v>0</v>
      </c>
      <c r="AX336" s="166">
        <f>IFERROR(IF(VALUE($F336)&lt;AY$197,(IF(VALUE($F336)&gt;AX$197-1,SUM($V142,$AI142,$AV142,$AW142:AX142),AX142)),0),0)</f>
        <v>0</v>
      </c>
      <c r="AY336" s="166">
        <f>IFERROR(IF(VALUE($F336)&lt;AZ$197,(IF(VALUE($F336)&gt;AY$197-1,SUM($V142,$AI142,$AV142,$AW142:AY142),AY142)),0),0)</f>
        <v>0</v>
      </c>
      <c r="AZ336" s="166">
        <f>IFERROR(IF(VALUE($F336)&lt;BA$197,(IF(VALUE($F336)&gt;AZ$197-1,SUM($V142,$AI142,$AV142,$AW142:AZ142),AZ142)),0),0)</f>
        <v>0</v>
      </c>
      <c r="BA336" s="166">
        <f>IFERROR(IF(VALUE($F336)&lt;BB$197,(IF(VALUE($F336)&gt;BA$197-1,SUM($V142,$AI142,$AV142,$AW142:BA142),BA142)),0),0)</f>
        <v>0</v>
      </c>
      <c r="BB336" s="166">
        <f>IFERROR(IF(VALUE($F336)&lt;BC$197,(IF(VALUE($F336)&gt;BB$197-1,SUM($V142,$AI142,$AV142,$AW142:BB142),BB142)),0),0)</f>
        <v>0</v>
      </c>
      <c r="BC336" s="166">
        <f>IFERROR(IF(VALUE($F336)&lt;BD$197,(IF(VALUE($F336)&gt;BC$197-1,SUM($V142,$AI142,$AV142,$AW142:BC142),BC142)),0),0)</f>
        <v>0</v>
      </c>
      <c r="BD336" s="166">
        <f>IFERROR(IF(VALUE($F336)&lt;BE$197,(IF(VALUE($F336)&gt;BD$197-1,SUM($V142,$AI142,$AV142,$AW142:BD142),BD142)),0),0)</f>
        <v>0</v>
      </c>
      <c r="BE336" s="166">
        <f>IFERROR(IF(VALUE($F336)&lt;BF$197,(IF(VALUE($F336)&gt;BE$197-1,SUM($V142,$AI142,$AV142,$AW142:BE142),BE142)),0),0)</f>
        <v>0</v>
      </c>
      <c r="BF336" s="166">
        <f>IFERROR(IF(VALUE($F336)&lt;BG$197,(IF(VALUE($F336)&gt;BF$197-1,SUM($V142,$AI142,$AV142,$AW142:BF142),BF142)),0),0)</f>
        <v>0</v>
      </c>
      <c r="BG336" s="166">
        <f>IFERROR(IF(VALUE($F336)&lt;BH$197,(IF(VALUE($F336)&gt;BG$197-1,SUM($V142,$AI142,$AV142,$AW142:BG142),BG142)),0),0)</f>
        <v>0</v>
      </c>
      <c r="BH336" s="166">
        <f>IFERROR(IF(VALUE($F336)&lt;BI$197,(IF(VALUE($F336)&gt;BH$197-1,SUM($V142,$AI142,$AV142,$AW142:BH142),BH142)),0),0)</f>
        <v>0</v>
      </c>
      <c r="BI336" s="142">
        <f t="shared" si="281"/>
        <v>0</v>
      </c>
      <c r="BV336" s="142"/>
      <c r="CI336" s="142"/>
      <c r="CV336" s="142"/>
      <c r="DI336" s="142"/>
      <c r="DV336" s="142"/>
      <c r="EI336" s="142"/>
    </row>
    <row r="337" spans="1:139" ht="15.75" hidden="1" outlineLevel="1" x14ac:dyDescent="0.25">
      <c r="A337" s="2">
        <f t="shared" si="283"/>
        <v>84</v>
      </c>
      <c r="B337" s="1">
        <f t="shared" si="285"/>
        <v>0</v>
      </c>
      <c r="C337" s="1">
        <f t="shared" si="285"/>
        <v>0</v>
      </c>
      <c r="D337" s="2">
        <f t="shared" si="285"/>
        <v>0</v>
      </c>
      <c r="E337" s="141">
        <f t="shared" si="285"/>
        <v>0</v>
      </c>
      <c r="F337" s="84"/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f>IF($F337&lt;R$197,(IF($F337&gt;Q$197-1,SUM($J143:Q143),Q143)),0)</f>
        <v>0</v>
      </c>
      <c r="R337" s="166">
        <f>IF($F337&lt;S$197,(IF($F337&gt;R$197-1,SUM($J143:R143),R143)),0)</f>
        <v>0</v>
      </c>
      <c r="S337" s="166">
        <f>IF($F337&lt;T$197,(IF($F337&gt;S$197-1,SUM($J143:S143),S143)),0)</f>
        <v>0</v>
      </c>
      <c r="T337" s="166">
        <f>IF($F337&lt;U$197,(IF($F337&gt;T$197-1,SUM($J143:T143),T143)),0)</f>
        <v>0</v>
      </c>
      <c r="U337" s="166">
        <f>IF($F337&lt;V$197,(IF($F337&gt;U$197-1,SUM($J143:U143),U143)),0)</f>
        <v>0</v>
      </c>
      <c r="V337" s="142">
        <f t="shared" si="284"/>
        <v>0</v>
      </c>
      <c r="W337" s="166">
        <f>IF($F337&lt;X$197,(IF($F337&gt;W$197-1,SUM($V143,$W143:W143),W143)),0)</f>
        <v>0</v>
      </c>
      <c r="X337" s="166">
        <f>IF($F337&lt;Y$197,(IF($F337&gt;X$197-1,SUM($V143,$W143:X143),X143)),0)</f>
        <v>0</v>
      </c>
      <c r="Y337" s="166">
        <f>IF($F337&lt;Z$197,(IF($F337&gt;Y$197-1,SUM($V143,$W143:Y143),Y143)),0)</f>
        <v>0</v>
      </c>
      <c r="Z337" s="166">
        <f>IF($F337&lt;AA$197,(IF($F337&gt;Z$197-1,SUM($V143,$W143:Z143),Z143)),0)</f>
        <v>0</v>
      </c>
      <c r="AA337" s="166">
        <f>IF($F337&lt;AB$197,(IF($F337&gt;AA$197-1,SUM($V143,$W143:AA143),AA143)),0)</f>
        <v>0</v>
      </c>
      <c r="AB337" s="166">
        <f>IF($F337&lt;AC$197,(IF($F337&gt;AB$197-1,SUM($V143,$W143:AB143),AB143)),0)</f>
        <v>0</v>
      </c>
      <c r="AC337" s="166">
        <f>IF($F337&lt;AD$197,(IF($F337&gt;AC$197-1,SUM($V143,$W143:AC143),AC143)),0)</f>
        <v>0</v>
      </c>
      <c r="AD337" s="166">
        <f>IF($F337&lt;AE$197,(IF($F337&gt;AD$197-1,SUM($V143,$W143:AD143),AD143)),0)</f>
        <v>0</v>
      </c>
      <c r="AE337" s="166">
        <f>IF($F337&lt;AF$197,(IF($F337&gt;AE$197-1,SUM($V143,$W143:AE143),AE143)),0)</f>
        <v>0</v>
      </c>
      <c r="AF337" s="166">
        <f>IF($F337&lt;AG$197,(IF($F337&gt;AF$197-1,SUM($V143,$W143:AF143),AF143)),0)</f>
        <v>0</v>
      </c>
      <c r="AG337" s="166">
        <f>IF($F337&lt;AH$197,(IF($F337&gt;AG$197-1,SUM($V143,$W143:AG143),AG143)),0)</f>
        <v>0</v>
      </c>
      <c r="AH337" s="166">
        <f>IF($F337&lt;AI$197,(IF($F337&gt;AH$197-1,SUM($V143,$W143:AH143),AH143)),0)</f>
        <v>0</v>
      </c>
      <c r="AI337" s="142">
        <f t="shared" si="279"/>
        <v>0</v>
      </c>
      <c r="AJ337" s="166">
        <f>IFERROR(IF(VALUE($F337)&lt;AK$197,(IF(VALUE($F337)&gt;AJ$197-1,SUM($V143,$AI143,$AJ143:AJ143),AJ143)),0),0)</f>
        <v>0</v>
      </c>
      <c r="AK337" s="166">
        <f>IFERROR(IF(VALUE($F337)&lt;AL$197,(IF(VALUE($F337)&gt;AK$197-1,SUM($V143,$AI143,$AJ143:AK143),AK143)),0),0)</f>
        <v>0</v>
      </c>
      <c r="AL337" s="166">
        <f>IFERROR(IF(VALUE($F337)&lt;AM$197,(IF(VALUE($F337)&gt;AL$197-1,SUM($V143,$AI143,$AJ143:AL143),AL143)),0),0)</f>
        <v>0</v>
      </c>
      <c r="AM337" s="166">
        <f>IFERROR(IF(VALUE($F337)&lt;AN$197,(IF(VALUE($F337)&gt;AM$197-1,SUM($V143,$AI143,$AJ143:AM143),AM143)),0),0)</f>
        <v>0</v>
      </c>
      <c r="AN337" s="166">
        <f>IFERROR(IF(VALUE($F337)&lt;AO$197,(IF(VALUE($F337)&gt;AN$197-1,SUM($V143,$AI143,$AJ143:AN143),AN143)),0),0)</f>
        <v>0</v>
      </c>
      <c r="AO337" s="166">
        <f>IFERROR(IF(VALUE($F337)&lt;AP$197,(IF(VALUE($F337)&gt;AO$197-1,SUM($V143,$AI143,$AJ143:AO143),AO143)),0),0)</f>
        <v>0</v>
      </c>
      <c r="AP337" s="166">
        <f>IFERROR(IF(VALUE($F337)&lt;AQ$197,(IF(VALUE($F337)&gt;AP$197-1,SUM($V143,$AI143,$AJ143:AP143),AP143)),0),0)</f>
        <v>0</v>
      </c>
      <c r="AQ337" s="166">
        <f>IFERROR(IF(VALUE($F337)&lt;AR$197,(IF(VALUE($F337)&gt;AQ$197-1,SUM($V143,$AI143,$AJ143:AQ143),AQ143)),0),0)</f>
        <v>0</v>
      </c>
      <c r="AR337" s="166">
        <f>IFERROR(IF(VALUE($F337)&lt;AS$197,(IF(VALUE($F337)&gt;AR$197-1,SUM($V143,$AI143,$AJ143:AR143),AR143)),0),0)</f>
        <v>0</v>
      </c>
      <c r="AS337" s="166">
        <f>IFERROR(IF(VALUE($F337)&lt;AT$197,(IF(VALUE($F337)&gt;AS$197-1,SUM($V143,$AI143,$AJ143:AS143),AS143)),0),0)</f>
        <v>0</v>
      </c>
      <c r="AT337" s="166">
        <f>IFERROR(IF(VALUE($F337)&lt;AU$197,(IF(VALUE($F337)&gt;AT$197-1,SUM($V143,$AI143,$AJ143:AT143),AT143)),0),0)</f>
        <v>0</v>
      </c>
      <c r="AU337" s="166">
        <f>IFERROR(IF(VALUE($F337)&lt;AV$197,(IF(VALUE($F337)&gt;AU$197-1,SUM($V143,$AI143,$AJ143:AU143),AU143)),0),0)</f>
        <v>0</v>
      </c>
      <c r="AV337" s="142">
        <f t="shared" si="280"/>
        <v>0</v>
      </c>
      <c r="AW337" s="166">
        <f>IFERROR(IF(VALUE($F337)&lt;AX$197,(IF(VALUE($F337)&gt;AW$197-1,SUM($V143,$AI143,$AV143,$AW143:AW143),AW143)),0),0)</f>
        <v>0</v>
      </c>
      <c r="AX337" s="166">
        <f>IFERROR(IF(VALUE($F337)&lt;AY$197,(IF(VALUE($F337)&gt;AX$197-1,SUM($V143,$AI143,$AV143,$AW143:AX143),AX143)),0),0)</f>
        <v>0</v>
      </c>
      <c r="AY337" s="166">
        <f>IFERROR(IF(VALUE($F337)&lt;AZ$197,(IF(VALUE($F337)&gt;AY$197-1,SUM($V143,$AI143,$AV143,$AW143:AY143),AY143)),0),0)</f>
        <v>0</v>
      </c>
      <c r="AZ337" s="166">
        <f>IFERROR(IF(VALUE($F337)&lt;BA$197,(IF(VALUE($F337)&gt;AZ$197-1,SUM($V143,$AI143,$AV143,$AW143:AZ143),AZ143)),0),0)</f>
        <v>0</v>
      </c>
      <c r="BA337" s="166">
        <f>IFERROR(IF(VALUE($F337)&lt;BB$197,(IF(VALUE($F337)&gt;BA$197-1,SUM($V143,$AI143,$AV143,$AW143:BA143),BA143)),0),0)</f>
        <v>0</v>
      </c>
      <c r="BB337" s="166">
        <f>IFERROR(IF(VALUE($F337)&lt;BC$197,(IF(VALUE($F337)&gt;BB$197-1,SUM($V143,$AI143,$AV143,$AW143:BB143),BB143)),0),0)</f>
        <v>0</v>
      </c>
      <c r="BC337" s="166">
        <f>IFERROR(IF(VALUE($F337)&lt;BD$197,(IF(VALUE($F337)&gt;BC$197-1,SUM($V143,$AI143,$AV143,$AW143:BC143),BC143)),0),0)</f>
        <v>0</v>
      </c>
      <c r="BD337" s="166">
        <f>IFERROR(IF(VALUE($F337)&lt;BE$197,(IF(VALUE($F337)&gt;BD$197-1,SUM($V143,$AI143,$AV143,$AW143:BD143),BD143)),0),0)</f>
        <v>0</v>
      </c>
      <c r="BE337" s="166">
        <f>IFERROR(IF(VALUE($F337)&lt;BF$197,(IF(VALUE($F337)&gt;BE$197-1,SUM($V143,$AI143,$AV143,$AW143:BE143),BE143)),0),0)</f>
        <v>0</v>
      </c>
      <c r="BF337" s="166">
        <f>IFERROR(IF(VALUE($F337)&lt;BG$197,(IF(VALUE($F337)&gt;BF$197-1,SUM($V143,$AI143,$AV143,$AW143:BF143),BF143)),0),0)</f>
        <v>0</v>
      </c>
      <c r="BG337" s="166">
        <f>IFERROR(IF(VALUE($F337)&lt;BH$197,(IF(VALUE($F337)&gt;BG$197-1,SUM($V143,$AI143,$AV143,$AW143:BG143),BG143)),0),0)</f>
        <v>0</v>
      </c>
      <c r="BH337" s="166">
        <f>IFERROR(IF(VALUE($F337)&lt;BI$197,(IF(VALUE($F337)&gt;BH$197-1,SUM($V143,$AI143,$AV143,$AW143:BH143),BH143)),0),0)</f>
        <v>0</v>
      </c>
      <c r="BI337" s="142">
        <f t="shared" si="281"/>
        <v>0</v>
      </c>
      <c r="BV337" s="142"/>
      <c r="CI337" s="142"/>
      <c r="CV337" s="142"/>
      <c r="DI337" s="142"/>
      <c r="DV337" s="142"/>
      <c r="EI337" s="142"/>
    </row>
    <row r="338" spans="1:139" ht="15.75" hidden="1" outlineLevel="1" x14ac:dyDescent="0.25">
      <c r="A338" s="2">
        <f t="shared" si="283"/>
        <v>85</v>
      </c>
      <c r="B338" s="1">
        <f t="shared" si="285"/>
        <v>0</v>
      </c>
      <c r="C338" s="1">
        <f t="shared" si="285"/>
        <v>0</v>
      </c>
      <c r="D338" s="2">
        <f t="shared" si="285"/>
        <v>0</v>
      </c>
      <c r="E338" s="141">
        <f t="shared" si="285"/>
        <v>0</v>
      </c>
      <c r="F338" s="84"/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f>IF($F338&lt;R$197,(IF($F338&gt;Q$197-1,SUM($J144:Q144),Q144)),0)</f>
        <v>0</v>
      </c>
      <c r="R338" s="166">
        <f>IF($F338&lt;S$197,(IF($F338&gt;R$197-1,SUM($J144:R144),R144)),0)</f>
        <v>0</v>
      </c>
      <c r="S338" s="166">
        <f>IF($F338&lt;T$197,(IF($F338&gt;S$197-1,SUM($J144:S144),S144)),0)</f>
        <v>0</v>
      </c>
      <c r="T338" s="166">
        <f>IF($F338&lt;U$197,(IF($F338&gt;T$197-1,SUM($J144:T144),T144)),0)</f>
        <v>0</v>
      </c>
      <c r="U338" s="166">
        <f>IF($F338&lt;V$197,(IF($F338&gt;U$197-1,SUM($J144:U144),U144)),0)</f>
        <v>0</v>
      </c>
      <c r="V338" s="142">
        <f t="shared" si="284"/>
        <v>0</v>
      </c>
      <c r="W338" s="166">
        <f>IF($F338&lt;X$197,(IF($F338&gt;W$197-1,SUM($V144,$W144:W144),W144)),0)</f>
        <v>0</v>
      </c>
      <c r="X338" s="166">
        <f>IF($F338&lt;Y$197,(IF($F338&gt;X$197-1,SUM($V144,$W144:X144),X144)),0)</f>
        <v>0</v>
      </c>
      <c r="Y338" s="166">
        <f>IF($F338&lt;Z$197,(IF($F338&gt;Y$197-1,SUM($V144,$W144:Y144),Y144)),0)</f>
        <v>0</v>
      </c>
      <c r="Z338" s="166">
        <f>IF($F338&lt;AA$197,(IF($F338&gt;Z$197-1,SUM($V144,$W144:Z144),Z144)),0)</f>
        <v>0</v>
      </c>
      <c r="AA338" s="166">
        <f>IF($F338&lt;AB$197,(IF($F338&gt;AA$197-1,SUM($V144,$W144:AA144),AA144)),0)</f>
        <v>0</v>
      </c>
      <c r="AB338" s="166">
        <f>IF($F338&lt;AC$197,(IF($F338&gt;AB$197-1,SUM($V144,$W144:AB144),AB144)),0)</f>
        <v>0</v>
      </c>
      <c r="AC338" s="166">
        <f>IF($F338&lt;AD$197,(IF($F338&gt;AC$197-1,SUM($V144,$W144:AC144),AC144)),0)</f>
        <v>0</v>
      </c>
      <c r="AD338" s="166">
        <f>IF($F338&lt;AE$197,(IF($F338&gt;AD$197-1,SUM($V144,$W144:AD144),AD144)),0)</f>
        <v>0</v>
      </c>
      <c r="AE338" s="166">
        <f>IF($F338&lt;AF$197,(IF($F338&gt;AE$197-1,SUM($V144,$W144:AE144),AE144)),0)</f>
        <v>0</v>
      </c>
      <c r="AF338" s="166">
        <f>IF($F338&lt;AG$197,(IF($F338&gt;AF$197-1,SUM($V144,$W144:AF144),AF144)),0)</f>
        <v>0</v>
      </c>
      <c r="AG338" s="166">
        <f>IF($F338&lt;AH$197,(IF($F338&gt;AG$197-1,SUM($V144,$W144:AG144),AG144)),0)</f>
        <v>0</v>
      </c>
      <c r="AH338" s="166">
        <f>IF($F338&lt;AI$197,(IF($F338&gt;AH$197-1,SUM($V144,$W144:AH144),AH144)),0)</f>
        <v>0</v>
      </c>
      <c r="AI338" s="142">
        <f t="shared" si="279"/>
        <v>0</v>
      </c>
      <c r="AJ338" s="166">
        <f>IFERROR(IF(VALUE($F338)&lt;AK$197,(IF(VALUE($F338)&gt;AJ$197-1,SUM($V144,$AI144,$AJ144:AJ144),AJ144)),0),0)</f>
        <v>0</v>
      </c>
      <c r="AK338" s="166">
        <f>IFERROR(IF(VALUE($F338)&lt;AL$197,(IF(VALUE($F338)&gt;AK$197-1,SUM($V144,$AI144,$AJ144:AK144),AK144)),0),0)</f>
        <v>0</v>
      </c>
      <c r="AL338" s="166">
        <f>IFERROR(IF(VALUE($F338)&lt;AM$197,(IF(VALUE($F338)&gt;AL$197-1,SUM($V144,$AI144,$AJ144:AL144),AL144)),0),0)</f>
        <v>0</v>
      </c>
      <c r="AM338" s="166">
        <f>IFERROR(IF(VALUE($F338)&lt;AN$197,(IF(VALUE($F338)&gt;AM$197-1,SUM($V144,$AI144,$AJ144:AM144),AM144)),0),0)</f>
        <v>0</v>
      </c>
      <c r="AN338" s="166">
        <f>IFERROR(IF(VALUE($F338)&lt;AO$197,(IF(VALUE($F338)&gt;AN$197-1,SUM($V144,$AI144,$AJ144:AN144),AN144)),0),0)</f>
        <v>0</v>
      </c>
      <c r="AO338" s="166">
        <f>IFERROR(IF(VALUE($F338)&lt;AP$197,(IF(VALUE($F338)&gt;AO$197-1,SUM($V144,$AI144,$AJ144:AO144),AO144)),0),0)</f>
        <v>0</v>
      </c>
      <c r="AP338" s="166">
        <f>IFERROR(IF(VALUE($F338)&lt;AQ$197,(IF(VALUE($F338)&gt;AP$197-1,SUM($V144,$AI144,$AJ144:AP144),AP144)),0),0)</f>
        <v>0</v>
      </c>
      <c r="AQ338" s="166">
        <f>IFERROR(IF(VALUE($F338)&lt;AR$197,(IF(VALUE($F338)&gt;AQ$197-1,SUM($V144,$AI144,$AJ144:AQ144),AQ144)),0),0)</f>
        <v>0</v>
      </c>
      <c r="AR338" s="166">
        <f>IFERROR(IF(VALUE($F338)&lt;AS$197,(IF(VALUE($F338)&gt;AR$197-1,SUM($V144,$AI144,$AJ144:AR144),AR144)),0),0)</f>
        <v>0</v>
      </c>
      <c r="AS338" s="166">
        <f>IFERROR(IF(VALUE($F338)&lt;AT$197,(IF(VALUE($F338)&gt;AS$197-1,SUM($V144,$AI144,$AJ144:AS144),AS144)),0),0)</f>
        <v>0</v>
      </c>
      <c r="AT338" s="166">
        <f>IFERROR(IF(VALUE($F338)&lt;AU$197,(IF(VALUE($F338)&gt;AT$197-1,SUM($V144,$AI144,$AJ144:AT144),AT144)),0),0)</f>
        <v>0</v>
      </c>
      <c r="AU338" s="166">
        <f>IFERROR(IF(VALUE($F338)&lt;AV$197,(IF(VALUE($F338)&gt;AU$197-1,SUM($V144,$AI144,$AJ144:AU144),AU144)),0),0)</f>
        <v>0</v>
      </c>
      <c r="AV338" s="142">
        <f t="shared" si="280"/>
        <v>0</v>
      </c>
      <c r="AW338" s="166">
        <f>IFERROR(IF(VALUE($F338)&lt;AX$197,(IF(VALUE($F338)&gt;AW$197-1,SUM($V144,$AI144,$AV144,$AW144:AW144),AW144)),0),0)</f>
        <v>0</v>
      </c>
      <c r="AX338" s="166">
        <f>IFERROR(IF(VALUE($F338)&lt;AY$197,(IF(VALUE($F338)&gt;AX$197-1,SUM($V144,$AI144,$AV144,$AW144:AX144),AX144)),0),0)</f>
        <v>0</v>
      </c>
      <c r="AY338" s="166">
        <f>IFERROR(IF(VALUE($F338)&lt;AZ$197,(IF(VALUE($F338)&gt;AY$197-1,SUM($V144,$AI144,$AV144,$AW144:AY144),AY144)),0),0)</f>
        <v>0</v>
      </c>
      <c r="AZ338" s="166">
        <f>IFERROR(IF(VALUE($F338)&lt;BA$197,(IF(VALUE($F338)&gt;AZ$197-1,SUM($V144,$AI144,$AV144,$AW144:AZ144),AZ144)),0),0)</f>
        <v>0</v>
      </c>
      <c r="BA338" s="166">
        <f>IFERROR(IF(VALUE($F338)&lt;BB$197,(IF(VALUE($F338)&gt;BA$197-1,SUM($V144,$AI144,$AV144,$AW144:BA144),BA144)),0),0)</f>
        <v>0</v>
      </c>
      <c r="BB338" s="166">
        <f>IFERROR(IF(VALUE($F338)&lt;BC$197,(IF(VALUE($F338)&gt;BB$197-1,SUM($V144,$AI144,$AV144,$AW144:BB144),BB144)),0),0)</f>
        <v>0</v>
      </c>
      <c r="BC338" s="166">
        <f>IFERROR(IF(VALUE($F338)&lt;BD$197,(IF(VALUE($F338)&gt;BC$197-1,SUM($V144,$AI144,$AV144,$AW144:BC144),BC144)),0),0)</f>
        <v>0</v>
      </c>
      <c r="BD338" s="166">
        <f>IFERROR(IF(VALUE($F338)&lt;BE$197,(IF(VALUE($F338)&gt;BD$197-1,SUM($V144,$AI144,$AV144,$AW144:BD144),BD144)),0),0)</f>
        <v>0</v>
      </c>
      <c r="BE338" s="166">
        <f>IFERROR(IF(VALUE($F338)&lt;BF$197,(IF(VALUE($F338)&gt;BE$197-1,SUM($V144,$AI144,$AV144,$AW144:BE144),BE144)),0),0)</f>
        <v>0</v>
      </c>
      <c r="BF338" s="166">
        <f>IFERROR(IF(VALUE($F338)&lt;BG$197,(IF(VALUE($F338)&gt;BF$197-1,SUM($V144,$AI144,$AV144,$AW144:BF144),BF144)),0),0)</f>
        <v>0</v>
      </c>
      <c r="BG338" s="166">
        <f>IFERROR(IF(VALUE($F338)&lt;BH$197,(IF(VALUE($F338)&gt;BG$197-1,SUM($V144,$AI144,$AV144,$AW144:BG144),BG144)),0),0)</f>
        <v>0</v>
      </c>
      <c r="BH338" s="166">
        <f>IFERROR(IF(VALUE($F338)&lt;BI$197,(IF(VALUE($F338)&gt;BH$197-1,SUM($V144,$AI144,$AV144,$AW144:BH144),BH144)),0),0)</f>
        <v>0</v>
      </c>
      <c r="BI338" s="142">
        <f t="shared" si="281"/>
        <v>0</v>
      </c>
      <c r="BV338" s="142"/>
      <c r="CI338" s="142"/>
      <c r="CV338" s="142"/>
      <c r="DI338" s="142"/>
      <c r="DV338" s="142"/>
      <c r="EI338" s="142"/>
    </row>
    <row r="339" spans="1:139" ht="15.75" hidden="1" outlineLevel="1" x14ac:dyDescent="0.25">
      <c r="A339" s="2">
        <f t="shared" si="283"/>
        <v>86</v>
      </c>
      <c r="B339" s="1">
        <f t="shared" si="285"/>
        <v>0</v>
      </c>
      <c r="C339" s="1">
        <f t="shared" si="285"/>
        <v>0</v>
      </c>
      <c r="D339" s="2">
        <f t="shared" si="285"/>
        <v>0</v>
      </c>
      <c r="E339" s="141">
        <f t="shared" si="285"/>
        <v>0</v>
      </c>
      <c r="F339" s="84"/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f>IF($F339&lt;R$197,(IF($F339&gt;Q$197-1,SUM($J145:Q145),Q145)),0)</f>
        <v>0</v>
      </c>
      <c r="R339" s="166">
        <f>IF($F339&lt;S$197,(IF($F339&gt;R$197-1,SUM($J145:R145),R145)),0)</f>
        <v>0</v>
      </c>
      <c r="S339" s="166">
        <f>IF($F339&lt;T$197,(IF($F339&gt;S$197-1,SUM($J145:S145),S145)),0)</f>
        <v>0</v>
      </c>
      <c r="T339" s="166">
        <f>IF($F339&lt;U$197,(IF($F339&gt;T$197-1,SUM($J145:T145),T145)),0)</f>
        <v>0</v>
      </c>
      <c r="U339" s="166">
        <f>IF($F339&lt;V$197,(IF($F339&gt;U$197-1,SUM($J145:U145),U145)),0)</f>
        <v>0</v>
      </c>
      <c r="V339" s="142">
        <f t="shared" si="284"/>
        <v>0</v>
      </c>
      <c r="W339" s="166">
        <f>IF($F339&lt;X$197,(IF($F339&gt;W$197-1,SUM($V145,$W145:W145),W145)),0)</f>
        <v>0</v>
      </c>
      <c r="X339" s="166">
        <f>IF($F339&lt;Y$197,(IF($F339&gt;X$197-1,SUM($V145,$W145:X145),X145)),0)</f>
        <v>0</v>
      </c>
      <c r="Y339" s="166">
        <f>IF($F339&lt;Z$197,(IF($F339&gt;Y$197-1,SUM($V145,$W145:Y145),Y145)),0)</f>
        <v>0</v>
      </c>
      <c r="Z339" s="166">
        <f>IF($F339&lt;AA$197,(IF($F339&gt;Z$197-1,SUM($V145,$W145:Z145),Z145)),0)</f>
        <v>0</v>
      </c>
      <c r="AA339" s="166">
        <f>IF($F339&lt;AB$197,(IF($F339&gt;AA$197-1,SUM($V145,$W145:AA145),AA145)),0)</f>
        <v>0</v>
      </c>
      <c r="AB339" s="166">
        <f>IF($F339&lt;AC$197,(IF($F339&gt;AB$197-1,SUM($V145,$W145:AB145),AB145)),0)</f>
        <v>0</v>
      </c>
      <c r="AC339" s="166">
        <f>IF($F339&lt;AD$197,(IF($F339&gt;AC$197-1,SUM($V145,$W145:AC145),AC145)),0)</f>
        <v>0</v>
      </c>
      <c r="AD339" s="166">
        <f>IF($F339&lt;AE$197,(IF($F339&gt;AD$197-1,SUM($V145,$W145:AD145),AD145)),0)</f>
        <v>0</v>
      </c>
      <c r="AE339" s="166">
        <f>IF($F339&lt;AF$197,(IF($F339&gt;AE$197-1,SUM($V145,$W145:AE145),AE145)),0)</f>
        <v>0</v>
      </c>
      <c r="AF339" s="166">
        <f>IF($F339&lt;AG$197,(IF($F339&gt;AF$197-1,SUM($V145,$W145:AF145),AF145)),0)</f>
        <v>0</v>
      </c>
      <c r="AG339" s="166">
        <f>IF($F339&lt;AH$197,(IF($F339&gt;AG$197-1,SUM($V145,$W145:AG145),AG145)),0)</f>
        <v>0</v>
      </c>
      <c r="AH339" s="166">
        <f>IF($F339&lt;AI$197,(IF($F339&gt;AH$197-1,SUM($V145,$W145:AH145),AH145)),0)</f>
        <v>0</v>
      </c>
      <c r="AI339" s="142">
        <f t="shared" si="279"/>
        <v>0</v>
      </c>
      <c r="AJ339" s="166">
        <f>IFERROR(IF(VALUE($F339)&lt;AK$197,(IF(VALUE($F339)&gt;AJ$197-1,SUM($V145,$AI145,$AJ145:AJ145),AJ145)),0),0)</f>
        <v>0</v>
      </c>
      <c r="AK339" s="166">
        <f>IFERROR(IF(VALUE($F339)&lt;AL$197,(IF(VALUE($F339)&gt;AK$197-1,SUM($V145,$AI145,$AJ145:AK145),AK145)),0),0)</f>
        <v>0</v>
      </c>
      <c r="AL339" s="166">
        <f>IFERROR(IF(VALUE($F339)&lt;AM$197,(IF(VALUE($F339)&gt;AL$197-1,SUM($V145,$AI145,$AJ145:AL145),AL145)),0),0)</f>
        <v>0</v>
      </c>
      <c r="AM339" s="166">
        <f>IFERROR(IF(VALUE($F339)&lt;AN$197,(IF(VALUE($F339)&gt;AM$197-1,SUM($V145,$AI145,$AJ145:AM145),AM145)),0),0)</f>
        <v>0</v>
      </c>
      <c r="AN339" s="166">
        <f>IFERROR(IF(VALUE($F339)&lt;AO$197,(IF(VALUE($F339)&gt;AN$197-1,SUM($V145,$AI145,$AJ145:AN145),AN145)),0),0)</f>
        <v>0</v>
      </c>
      <c r="AO339" s="166">
        <f>IFERROR(IF(VALUE($F339)&lt;AP$197,(IF(VALUE($F339)&gt;AO$197-1,SUM($V145,$AI145,$AJ145:AO145),AO145)),0),0)</f>
        <v>0</v>
      </c>
      <c r="AP339" s="166">
        <f>IFERROR(IF(VALUE($F339)&lt;AQ$197,(IF(VALUE($F339)&gt;AP$197-1,SUM($V145,$AI145,$AJ145:AP145),AP145)),0),0)</f>
        <v>0</v>
      </c>
      <c r="AQ339" s="166">
        <f>IFERROR(IF(VALUE($F339)&lt;AR$197,(IF(VALUE($F339)&gt;AQ$197-1,SUM($V145,$AI145,$AJ145:AQ145),AQ145)),0),0)</f>
        <v>0</v>
      </c>
      <c r="AR339" s="166">
        <f>IFERROR(IF(VALUE($F339)&lt;AS$197,(IF(VALUE($F339)&gt;AR$197-1,SUM($V145,$AI145,$AJ145:AR145),AR145)),0),0)</f>
        <v>0</v>
      </c>
      <c r="AS339" s="166">
        <f>IFERROR(IF(VALUE($F339)&lt;AT$197,(IF(VALUE($F339)&gt;AS$197-1,SUM($V145,$AI145,$AJ145:AS145),AS145)),0),0)</f>
        <v>0</v>
      </c>
      <c r="AT339" s="166">
        <f>IFERROR(IF(VALUE($F339)&lt;AU$197,(IF(VALUE($F339)&gt;AT$197-1,SUM($V145,$AI145,$AJ145:AT145),AT145)),0),0)</f>
        <v>0</v>
      </c>
      <c r="AU339" s="166">
        <f>IFERROR(IF(VALUE($F339)&lt;AV$197,(IF(VALUE($F339)&gt;AU$197-1,SUM($V145,$AI145,$AJ145:AU145),AU145)),0),0)</f>
        <v>0</v>
      </c>
      <c r="AV339" s="142">
        <f t="shared" si="280"/>
        <v>0</v>
      </c>
      <c r="AW339" s="166">
        <f>IFERROR(IF(VALUE($F339)&lt;AX$197,(IF(VALUE($F339)&gt;AW$197-1,SUM($V145,$AI145,$AV145,$AW145:AW145),AW145)),0),0)</f>
        <v>0</v>
      </c>
      <c r="AX339" s="166">
        <f>IFERROR(IF(VALUE($F339)&lt;AY$197,(IF(VALUE($F339)&gt;AX$197-1,SUM($V145,$AI145,$AV145,$AW145:AX145),AX145)),0),0)</f>
        <v>0</v>
      </c>
      <c r="AY339" s="166">
        <f>IFERROR(IF(VALUE($F339)&lt;AZ$197,(IF(VALUE($F339)&gt;AY$197-1,SUM($V145,$AI145,$AV145,$AW145:AY145),AY145)),0),0)</f>
        <v>0</v>
      </c>
      <c r="AZ339" s="166">
        <f>IFERROR(IF(VALUE($F339)&lt;BA$197,(IF(VALUE($F339)&gt;AZ$197-1,SUM($V145,$AI145,$AV145,$AW145:AZ145),AZ145)),0),0)</f>
        <v>0</v>
      </c>
      <c r="BA339" s="166">
        <f>IFERROR(IF(VALUE($F339)&lt;BB$197,(IF(VALUE($F339)&gt;BA$197-1,SUM($V145,$AI145,$AV145,$AW145:BA145),BA145)),0),0)</f>
        <v>0</v>
      </c>
      <c r="BB339" s="166">
        <f>IFERROR(IF(VALUE($F339)&lt;BC$197,(IF(VALUE($F339)&gt;BB$197-1,SUM($V145,$AI145,$AV145,$AW145:BB145),BB145)),0),0)</f>
        <v>0</v>
      </c>
      <c r="BC339" s="166">
        <f>IFERROR(IF(VALUE($F339)&lt;BD$197,(IF(VALUE($F339)&gt;BC$197-1,SUM($V145,$AI145,$AV145,$AW145:BC145),BC145)),0),0)</f>
        <v>0</v>
      </c>
      <c r="BD339" s="166">
        <f>IFERROR(IF(VALUE($F339)&lt;BE$197,(IF(VALUE($F339)&gt;BD$197-1,SUM($V145,$AI145,$AV145,$AW145:BD145),BD145)),0),0)</f>
        <v>0</v>
      </c>
      <c r="BE339" s="166">
        <f>IFERROR(IF(VALUE($F339)&lt;BF$197,(IF(VALUE($F339)&gt;BE$197-1,SUM($V145,$AI145,$AV145,$AW145:BE145),BE145)),0),0)</f>
        <v>0</v>
      </c>
      <c r="BF339" s="166">
        <f>IFERROR(IF(VALUE($F339)&lt;BG$197,(IF(VALUE($F339)&gt;BF$197-1,SUM($V145,$AI145,$AV145,$AW145:BF145),BF145)),0),0)</f>
        <v>0</v>
      </c>
      <c r="BG339" s="166">
        <f>IFERROR(IF(VALUE($F339)&lt;BH$197,(IF(VALUE($F339)&gt;BG$197-1,SUM($V145,$AI145,$AV145,$AW145:BG145),BG145)),0),0)</f>
        <v>0</v>
      </c>
      <c r="BH339" s="166">
        <f>IFERROR(IF(VALUE($F339)&lt;BI$197,(IF(VALUE($F339)&gt;BH$197-1,SUM($V145,$AI145,$AV145,$AW145:BH145),BH145)),0),0)</f>
        <v>0</v>
      </c>
      <c r="BI339" s="142">
        <f t="shared" si="281"/>
        <v>0</v>
      </c>
      <c r="BV339" s="142"/>
      <c r="CI339" s="142"/>
      <c r="CV339" s="142"/>
      <c r="DI339" s="142"/>
      <c r="DV339" s="142"/>
      <c r="EI339" s="142"/>
    </row>
    <row r="340" spans="1:139" ht="15.75" hidden="1" outlineLevel="1" x14ac:dyDescent="0.25">
      <c r="A340" s="2">
        <f t="shared" si="283"/>
        <v>87</v>
      </c>
      <c r="B340" s="1">
        <f t="shared" si="285"/>
        <v>0</v>
      </c>
      <c r="C340" s="1">
        <f t="shared" si="285"/>
        <v>0</v>
      </c>
      <c r="D340" s="2">
        <f t="shared" si="285"/>
        <v>0</v>
      </c>
      <c r="E340" s="141">
        <f t="shared" si="285"/>
        <v>0</v>
      </c>
      <c r="F340" s="84"/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f>IF($F340&lt;R$197,(IF($F340&gt;Q$197-1,SUM($J146:Q146),Q146)),0)</f>
        <v>0</v>
      </c>
      <c r="R340" s="166">
        <f>IF($F340&lt;S$197,(IF($F340&gt;R$197-1,SUM($J146:R146),R146)),0)</f>
        <v>0</v>
      </c>
      <c r="S340" s="166">
        <f>IF($F340&lt;T$197,(IF($F340&gt;S$197-1,SUM($J146:S146),S146)),0)</f>
        <v>0</v>
      </c>
      <c r="T340" s="166">
        <f>IF($F340&lt;U$197,(IF($F340&gt;T$197-1,SUM($J146:T146),T146)),0)</f>
        <v>0</v>
      </c>
      <c r="U340" s="166">
        <f>IF($F340&lt;V$197,(IF($F340&gt;U$197-1,SUM($J146:U146),U146)),0)</f>
        <v>0</v>
      </c>
      <c r="V340" s="142">
        <f t="shared" si="284"/>
        <v>0</v>
      </c>
      <c r="W340" s="166">
        <f>IF($F340&lt;X$197,(IF($F340&gt;W$197-1,SUM($V146,$W146:W146),W146)),0)</f>
        <v>0</v>
      </c>
      <c r="X340" s="166">
        <f>IF($F340&lt;Y$197,(IF($F340&gt;X$197-1,SUM($V146,$W146:X146),X146)),0)</f>
        <v>0</v>
      </c>
      <c r="Y340" s="166">
        <f>IF($F340&lt;Z$197,(IF($F340&gt;Y$197-1,SUM($V146,$W146:Y146),Y146)),0)</f>
        <v>0</v>
      </c>
      <c r="Z340" s="166">
        <f>IF($F340&lt;AA$197,(IF($F340&gt;Z$197-1,SUM($V146,$W146:Z146),Z146)),0)</f>
        <v>0</v>
      </c>
      <c r="AA340" s="166">
        <f>IF($F340&lt;AB$197,(IF($F340&gt;AA$197-1,SUM($V146,$W146:AA146),AA146)),0)</f>
        <v>0</v>
      </c>
      <c r="AB340" s="166">
        <f>IF($F340&lt;AC$197,(IF($F340&gt;AB$197-1,SUM($V146,$W146:AB146),AB146)),0)</f>
        <v>0</v>
      </c>
      <c r="AC340" s="166">
        <f>IF($F340&lt;AD$197,(IF($F340&gt;AC$197-1,SUM($V146,$W146:AC146),AC146)),0)</f>
        <v>0</v>
      </c>
      <c r="AD340" s="166">
        <f>IF($F340&lt;AE$197,(IF($F340&gt;AD$197-1,SUM($V146,$W146:AD146),AD146)),0)</f>
        <v>0</v>
      </c>
      <c r="AE340" s="166">
        <f>IF($F340&lt;AF$197,(IF($F340&gt;AE$197-1,SUM($V146,$W146:AE146),AE146)),0)</f>
        <v>0</v>
      </c>
      <c r="AF340" s="166">
        <f>IF($F340&lt;AG$197,(IF($F340&gt;AF$197-1,SUM($V146,$W146:AF146),AF146)),0)</f>
        <v>0</v>
      </c>
      <c r="AG340" s="166">
        <f>IF($F340&lt;AH$197,(IF($F340&gt;AG$197-1,SUM($V146,$W146:AG146),AG146)),0)</f>
        <v>0</v>
      </c>
      <c r="AH340" s="166">
        <f>IF($F340&lt;AI$197,(IF($F340&gt;AH$197-1,SUM($V146,$W146:AH146),AH146)),0)</f>
        <v>0</v>
      </c>
      <c r="AI340" s="142">
        <f t="shared" si="279"/>
        <v>0</v>
      </c>
      <c r="AJ340" s="166">
        <f>IFERROR(IF(VALUE($F340)&lt;AK$197,(IF(VALUE($F340)&gt;AJ$197-1,SUM($V146,$AI146,$AJ146:AJ146),AJ146)),0),0)</f>
        <v>0</v>
      </c>
      <c r="AK340" s="166">
        <f>IFERROR(IF(VALUE($F340)&lt;AL$197,(IF(VALUE($F340)&gt;AK$197-1,SUM($V146,$AI146,$AJ146:AK146),AK146)),0),0)</f>
        <v>0</v>
      </c>
      <c r="AL340" s="166">
        <f>IFERROR(IF(VALUE($F340)&lt;AM$197,(IF(VALUE($F340)&gt;AL$197-1,SUM($V146,$AI146,$AJ146:AL146),AL146)),0),0)</f>
        <v>0</v>
      </c>
      <c r="AM340" s="166">
        <f>IFERROR(IF(VALUE($F340)&lt;AN$197,(IF(VALUE($F340)&gt;AM$197-1,SUM($V146,$AI146,$AJ146:AM146),AM146)),0),0)</f>
        <v>0</v>
      </c>
      <c r="AN340" s="166">
        <f>IFERROR(IF(VALUE($F340)&lt;AO$197,(IF(VALUE($F340)&gt;AN$197-1,SUM($V146,$AI146,$AJ146:AN146),AN146)),0),0)</f>
        <v>0</v>
      </c>
      <c r="AO340" s="166">
        <f>IFERROR(IF(VALUE($F340)&lt;AP$197,(IF(VALUE($F340)&gt;AO$197-1,SUM($V146,$AI146,$AJ146:AO146),AO146)),0),0)</f>
        <v>0</v>
      </c>
      <c r="AP340" s="166">
        <f>IFERROR(IF(VALUE($F340)&lt;AQ$197,(IF(VALUE($F340)&gt;AP$197-1,SUM($V146,$AI146,$AJ146:AP146),AP146)),0),0)</f>
        <v>0</v>
      </c>
      <c r="AQ340" s="166">
        <f>IFERROR(IF(VALUE($F340)&lt;AR$197,(IF(VALUE($F340)&gt;AQ$197-1,SUM($V146,$AI146,$AJ146:AQ146),AQ146)),0),0)</f>
        <v>0</v>
      </c>
      <c r="AR340" s="166">
        <f>IFERROR(IF(VALUE($F340)&lt;AS$197,(IF(VALUE($F340)&gt;AR$197-1,SUM($V146,$AI146,$AJ146:AR146),AR146)),0),0)</f>
        <v>0</v>
      </c>
      <c r="AS340" s="166">
        <f>IFERROR(IF(VALUE($F340)&lt;AT$197,(IF(VALUE($F340)&gt;AS$197-1,SUM($V146,$AI146,$AJ146:AS146),AS146)),0),0)</f>
        <v>0</v>
      </c>
      <c r="AT340" s="166">
        <f>IFERROR(IF(VALUE($F340)&lt;AU$197,(IF(VALUE($F340)&gt;AT$197-1,SUM($V146,$AI146,$AJ146:AT146),AT146)),0),0)</f>
        <v>0</v>
      </c>
      <c r="AU340" s="166">
        <f>IFERROR(IF(VALUE($F340)&lt;AV$197,(IF(VALUE($F340)&gt;AU$197-1,SUM($V146,$AI146,$AJ146:AU146),AU146)),0),0)</f>
        <v>0</v>
      </c>
      <c r="AV340" s="142">
        <f t="shared" si="280"/>
        <v>0</v>
      </c>
      <c r="AW340" s="166">
        <f>IFERROR(IF(VALUE($F340)&lt;AX$197,(IF(VALUE($F340)&gt;AW$197-1,SUM($V146,$AI146,$AV146,$AW146:AW146),AW146)),0),0)</f>
        <v>0</v>
      </c>
      <c r="AX340" s="166">
        <f>IFERROR(IF(VALUE($F340)&lt;AY$197,(IF(VALUE($F340)&gt;AX$197-1,SUM($V146,$AI146,$AV146,$AW146:AX146),AX146)),0),0)</f>
        <v>0</v>
      </c>
      <c r="AY340" s="166">
        <f>IFERROR(IF(VALUE($F340)&lt;AZ$197,(IF(VALUE($F340)&gt;AY$197-1,SUM($V146,$AI146,$AV146,$AW146:AY146),AY146)),0),0)</f>
        <v>0</v>
      </c>
      <c r="AZ340" s="166">
        <f>IFERROR(IF(VALUE($F340)&lt;BA$197,(IF(VALUE($F340)&gt;AZ$197-1,SUM($V146,$AI146,$AV146,$AW146:AZ146),AZ146)),0),0)</f>
        <v>0</v>
      </c>
      <c r="BA340" s="166">
        <f>IFERROR(IF(VALUE($F340)&lt;BB$197,(IF(VALUE($F340)&gt;BA$197-1,SUM($V146,$AI146,$AV146,$AW146:BA146),BA146)),0),0)</f>
        <v>0</v>
      </c>
      <c r="BB340" s="166">
        <f>IFERROR(IF(VALUE($F340)&lt;BC$197,(IF(VALUE($F340)&gt;BB$197-1,SUM($V146,$AI146,$AV146,$AW146:BB146),BB146)),0),0)</f>
        <v>0</v>
      </c>
      <c r="BC340" s="166">
        <f>IFERROR(IF(VALUE($F340)&lt;BD$197,(IF(VALUE($F340)&gt;BC$197-1,SUM($V146,$AI146,$AV146,$AW146:BC146),BC146)),0),0)</f>
        <v>0</v>
      </c>
      <c r="BD340" s="166">
        <f>IFERROR(IF(VALUE($F340)&lt;BE$197,(IF(VALUE($F340)&gt;BD$197-1,SUM($V146,$AI146,$AV146,$AW146:BD146),BD146)),0),0)</f>
        <v>0</v>
      </c>
      <c r="BE340" s="166">
        <f>IFERROR(IF(VALUE($F340)&lt;BF$197,(IF(VALUE($F340)&gt;BE$197-1,SUM($V146,$AI146,$AV146,$AW146:BE146),BE146)),0),0)</f>
        <v>0</v>
      </c>
      <c r="BF340" s="166">
        <f>IFERROR(IF(VALUE($F340)&lt;BG$197,(IF(VALUE($F340)&gt;BF$197-1,SUM($V146,$AI146,$AV146,$AW146:BF146),BF146)),0),0)</f>
        <v>0</v>
      </c>
      <c r="BG340" s="166">
        <f>IFERROR(IF(VALUE($F340)&lt;BH$197,(IF(VALUE($F340)&gt;BG$197-1,SUM($V146,$AI146,$AV146,$AW146:BG146),BG146)),0),0)</f>
        <v>0</v>
      </c>
      <c r="BH340" s="166">
        <f>IFERROR(IF(VALUE($F340)&lt;BI$197,(IF(VALUE($F340)&gt;BH$197-1,SUM($V146,$AI146,$AV146,$AW146:BH146),BH146)),0),0)</f>
        <v>0</v>
      </c>
      <c r="BI340" s="142">
        <f t="shared" si="281"/>
        <v>0</v>
      </c>
      <c r="BV340" s="142"/>
      <c r="CI340" s="142"/>
      <c r="CV340" s="142"/>
      <c r="DI340" s="142"/>
      <c r="DV340" s="142"/>
      <c r="EI340" s="142"/>
    </row>
    <row r="341" spans="1:139" ht="15.75" hidden="1" outlineLevel="1" x14ac:dyDescent="0.25">
      <c r="A341" s="2">
        <f t="shared" si="283"/>
        <v>88</v>
      </c>
      <c r="B341" s="1">
        <f t="shared" si="285"/>
        <v>0</v>
      </c>
      <c r="C341" s="1">
        <f t="shared" si="285"/>
        <v>0</v>
      </c>
      <c r="D341" s="2">
        <f t="shared" si="285"/>
        <v>0</v>
      </c>
      <c r="E341" s="141">
        <f t="shared" si="285"/>
        <v>0</v>
      </c>
      <c r="F341" s="84"/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f>IF($F341&lt;R$197,(IF($F341&gt;Q$197-1,SUM($J147:Q147),Q147)),0)</f>
        <v>0</v>
      </c>
      <c r="R341" s="166">
        <f>IF($F341&lt;S$197,(IF($F341&gt;R$197-1,SUM($J147:R147),R147)),0)</f>
        <v>0</v>
      </c>
      <c r="S341" s="166">
        <f>IF($F341&lt;T$197,(IF($F341&gt;S$197-1,SUM($J147:S147),S147)),0)</f>
        <v>0</v>
      </c>
      <c r="T341" s="166">
        <f>IF($F341&lt;U$197,(IF($F341&gt;T$197-1,SUM($J147:T147),T147)),0)</f>
        <v>0</v>
      </c>
      <c r="U341" s="166">
        <f>IF($F341&lt;V$197,(IF($F341&gt;U$197-1,SUM($J147:U147),U147)),0)</f>
        <v>0</v>
      </c>
      <c r="V341" s="142">
        <f t="shared" si="284"/>
        <v>0</v>
      </c>
      <c r="W341" s="166">
        <f>IF($F341&lt;X$197,(IF($F341&gt;W$197-1,SUM($V147,$W147:W147),W147)),0)</f>
        <v>0</v>
      </c>
      <c r="X341" s="166">
        <f>IF($F341&lt;Y$197,(IF($F341&gt;X$197-1,SUM($V147,$W147:X147),X147)),0)</f>
        <v>0</v>
      </c>
      <c r="Y341" s="166">
        <f>IF($F341&lt;Z$197,(IF($F341&gt;Y$197-1,SUM($V147,$W147:Y147),Y147)),0)</f>
        <v>0</v>
      </c>
      <c r="Z341" s="166">
        <f>IF($F341&lt;AA$197,(IF($F341&gt;Z$197-1,SUM($V147,$W147:Z147),Z147)),0)</f>
        <v>0</v>
      </c>
      <c r="AA341" s="166">
        <f>IF($F341&lt;AB$197,(IF($F341&gt;AA$197-1,SUM($V147,$W147:AA147),AA147)),0)</f>
        <v>0</v>
      </c>
      <c r="AB341" s="166">
        <f>IF($F341&lt;AC$197,(IF($F341&gt;AB$197-1,SUM($V147,$W147:AB147),AB147)),0)</f>
        <v>0</v>
      </c>
      <c r="AC341" s="166">
        <f>IF($F341&lt;AD$197,(IF($F341&gt;AC$197-1,SUM($V147,$W147:AC147),AC147)),0)</f>
        <v>0</v>
      </c>
      <c r="AD341" s="166">
        <f>IF($F341&lt;AE$197,(IF($F341&gt;AD$197-1,SUM($V147,$W147:AD147),AD147)),0)</f>
        <v>0</v>
      </c>
      <c r="AE341" s="166">
        <f>IF($F341&lt;AF$197,(IF($F341&gt;AE$197-1,SUM($V147,$W147:AE147),AE147)),0)</f>
        <v>0</v>
      </c>
      <c r="AF341" s="166">
        <f>IF($F341&lt;AG$197,(IF($F341&gt;AF$197-1,SUM($V147,$W147:AF147),AF147)),0)</f>
        <v>0</v>
      </c>
      <c r="AG341" s="166">
        <f>IF($F341&lt;AH$197,(IF($F341&gt;AG$197-1,SUM($V147,$W147:AG147),AG147)),0)</f>
        <v>0</v>
      </c>
      <c r="AH341" s="166">
        <f>IF($F341&lt;AI$197,(IF($F341&gt;AH$197-1,SUM($V147,$W147:AH147),AH147)),0)</f>
        <v>0</v>
      </c>
      <c r="AI341" s="142">
        <f t="shared" si="279"/>
        <v>0</v>
      </c>
      <c r="AJ341" s="166">
        <f>IFERROR(IF(VALUE($F341)&lt;AK$197,(IF(VALUE($F341)&gt;AJ$197-1,SUM($V147,$AI147,$AJ147:AJ147),AJ147)),0),0)</f>
        <v>0</v>
      </c>
      <c r="AK341" s="166">
        <f>IFERROR(IF(VALUE($F341)&lt;AL$197,(IF(VALUE($F341)&gt;AK$197-1,SUM($V147,$AI147,$AJ147:AK147),AK147)),0),0)</f>
        <v>0</v>
      </c>
      <c r="AL341" s="166">
        <f>IFERROR(IF(VALUE($F341)&lt;AM$197,(IF(VALUE($F341)&gt;AL$197-1,SUM($V147,$AI147,$AJ147:AL147),AL147)),0),0)</f>
        <v>0</v>
      </c>
      <c r="AM341" s="166">
        <f>IFERROR(IF(VALUE($F341)&lt;AN$197,(IF(VALUE($F341)&gt;AM$197-1,SUM($V147,$AI147,$AJ147:AM147),AM147)),0),0)</f>
        <v>0</v>
      </c>
      <c r="AN341" s="166">
        <f>IFERROR(IF(VALUE($F341)&lt;AO$197,(IF(VALUE($F341)&gt;AN$197-1,SUM($V147,$AI147,$AJ147:AN147),AN147)),0),0)</f>
        <v>0</v>
      </c>
      <c r="AO341" s="166">
        <f>IFERROR(IF(VALUE($F341)&lt;AP$197,(IF(VALUE($F341)&gt;AO$197-1,SUM($V147,$AI147,$AJ147:AO147),AO147)),0),0)</f>
        <v>0</v>
      </c>
      <c r="AP341" s="166">
        <f>IFERROR(IF(VALUE($F341)&lt;AQ$197,(IF(VALUE($F341)&gt;AP$197-1,SUM($V147,$AI147,$AJ147:AP147),AP147)),0),0)</f>
        <v>0</v>
      </c>
      <c r="AQ341" s="166">
        <f>IFERROR(IF(VALUE($F341)&lt;AR$197,(IF(VALUE($F341)&gt;AQ$197-1,SUM($V147,$AI147,$AJ147:AQ147),AQ147)),0),0)</f>
        <v>0</v>
      </c>
      <c r="AR341" s="166">
        <f>IFERROR(IF(VALUE($F341)&lt;AS$197,(IF(VALUE($F341)&gt;AR$197-1,SUM($V147,$AI147,$AJ147:AR147),AR147)),0),0)</f>
        <v>0</v>
      </c>
      <c r="AS341" s="166">
        <f>IFERROR(IF(VALUE($F341)&lt;AT$197,(IF(VALUE($F341)&gt;AS$197-1,SUM($V147,$AI147,$AJ147:AS147),AS147)),0),0)</f>
        <v>0</v>
      </c>
      <c r="AT341" s="166">
        <f>IFERROR(IF(VALUE($F341)&lt;AU$197,(IF(VALUE($F341)&gt;AT$197-1,SUM($V147,$AI147,$AJ147:AT147),AT147)),0),0)</f>
        <v>0</v>
      </c>
      <c r="AU341" s="166">
        <f>IFERROR(IF(VALUE($F341)&lt;AV$197,(IF(VALUE($F341)&gt;AU$197-1,SUM($V147,$AI147,$AJ147:AU147),AU147)),0),0)</f>
        <v>0</v>
      </c>
      <c r="AV341" s="142">
        <f t="shared" si="280"/>
        <v>0</v>
      </c>
      <c r="AW341" s="166">
        <f>IFERROR(IF(VALUE($F341)&lt;AX$197,(IF(VALUE($F341)&gt;AW$197-1,SUM($V147,$AI147,$AV147,$AW147:AW147),AW147)),0),0)</f>
        <v>0</v>
      </c>
      <c r="AX341" s="166">
        <f>IFERROR(IF(VALUE($F341)&lt;AY$197,(IF(VALUE($F341)&gt;AX$197-1,SUM($V147,$AI147,$AV147,$AW147:AX147),AX147)),0),0)</f>
        <v>0</v>
      </c>
      <c r="AY341" s="166">
        <f>IFERROR(IF(VALUE($F341)&lt;AZ$197,(IF(VALUE($F341)&gt;AY$197-1,SUM($V147,$AI147,$AV147,$AW147:AY147),AY147)),0),0)</f>
        <v>0</v>
      </c>
      <c r="AZ341" s="166">
        <f>IFERROR(IF(VALUE($F341)&lt;BA$197,(IF(VALUE($F341)&gt;AZ$197-1,SUM($V147,$AI147,$AV147,$AW147:AZ147),AZ147)),0),0)</f>
        <v>0</v>
      </c>
      <c r="BA341" s="166">
        <f>IFERROR(IF(VALUE($F341)&lt;BB$197,(IF(VALUE($F341)&gt;BA$197-1,SUM($V147,$AI147,$AV147,$AW147:BA147),BA147)),0),0)</f>
        <v>0</v>
      </c>
      <c r="BB341" s="166">
        <f>IFERROR(IF(VALUE($F341)&lt;BC$197,(IF(VALUE($F341)&gt;BB$197-1,SUM($V147,$AI147,$AV147,$AW147:BB147),BB147)),0),0)</f>
        <v>0</v>
      </c>
      <c r="BC341" s="166">
        <f>IFERROR(IF(VALUE($F341)&lt;BD$197,(IF(VALUE($F341)&gt;BC$197-1,SUM($V147,$AI147,$AV147,$AW147:BC147),BC147)),0),0)</f>
        <v>0</v>
      </c>
      <c r="BD341" s="166">
        <f>IFERROR(IF(VALUE($F341)&lt;BE$197,(IF(VALUE($F341)&gt;BD$197-1,SUM($V147,$AI147,$AV147,$AW147:BD147),BD147)),0),0)</f>
        <v>0</v>
      </c>
      <c r="BE341" s="166">
        <f>IFERROR(IF(VALUE($F341)&lt;BF$197,(IF(VALUE($F341)&gt;BE$197-1,SUM($V147,$AI147,$AV147,$AW147:BE147),BE147)),0),0)</f>
        <v>0</v>
      </c>
      <c r="BF341" s="166">
        <f>IFERROR(IF(VALUE($F341)&lt;BG$197,(IF(VALUE($F341)&gt;BF$197-1,SUM($V147,$AI147,$AV147,$AW147:BF147),BF147)),0),0)</f>
        <v>0</v>
      </c>
      <c r="BG341" s="166">
        <f>IFERROR(IF(VALUE($F341)&lt;BH$197,(IF(VALUE($F341)&gt;BG$197-1,SUM($V147,$AI147,$AV147,$AW147:BG147),BG147)),0),0)</f>
        <v>0</v>
      </c>
      <c r="BH341" s="166">
        <f>IFERROR(IF(VALUE($F341)&lt;BI$197,(IF(VALUE($F341)&gt;BH$197-1,SUM($V147,$AI147,$AV147,$AW147:BH147),BH147)),0),0)</f>
        <v>0</v>
      </c>
      <c r="BI341" s="142">
        <f t="shared" si="281"/>
        <v>0</v>
      </c>
      <c r="BV341" s="142"/>
      <c r="CI341" s="142"/>
      <c r="CV341" s="142"/>
      <c r="DI341" s="142"/>
      <c r="DV341" s="142"/>
      <c r="EI341" s="142"/>
    </row>
    <row r="342" spans="1:139" ht="15.75" hidden="1" outlineLevel="1" x14ac:dyDescent="0.25">
      <c r="A342" s="2">
        <f t="shared" si="283"/>
        <v>89</v>
      </c>
      <c r="B342" s="1">
        <f t="shared" ref="B342:E361" si="286">B148</f>
        <v>0</v>
      </c>
      <c r="C342" s="1">
        <f t="shared" si="286"/>
        <v>0</v>
      </c>
      <c r="D342" s="2">
        <f t="shared" si="286"/>
        <v>0</v>
      </c>
      <c r="E342" s="141">
        <f t="shared" si="286"/>
        <v>0</v>
      </c>
      <c r="F342" s="84"/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f>IF($F342&lt;R$197,(IF($F342&gt;Q$197-1,SUM($J148:Q148),Q148)),0)</f>
        <v>0</v>
      </c>
      <c r="R342" s="166">
        <f>IF($F342&lt;S$197,(IF($F342&gt;R$197-1,SUM($J148:R148),R148)),0)</f>
        <v>0</v>
      </c>
      <c r="S342" s="166">
        <f>IF($F342&lt;T$197,(IF($F342&gt;S$197-1,SUM($J148:S148),S148)),0)</f>
        <v>0</v>
      </c>
      <c r="T342" s="166">
        <f>IF($F342&lt;U$197,(IF($F342&gt;T$197-1,SUM($J148:T148),T148)),0)</f>
        <v>0</v>
      </c>
      <c r="U342" s="166">
        <f>IF($F342&lt;V$197,(IF($F342&gt;U$197-1,SUM($J148:U148),U148)),0)</f>
        <v>0</v>
      </c>
      <c r="V342" s="142">
        <f t="shared" si="284"/>
        <v>0</v>
      </c>
      <c r="W342" s="166">
        <f>IF($F342&lt;X$197,(IF($F342&gt;W$197-1,SUM($V148,$W148:W148),W148)),0)</f>
        <v>0</v>
      </c>
      <c r="X342" s="166">
        <f>IF($F342&lt;Y$197,(IF($F342&gt;X$197-1,SUM($V148,$W148:X148),X148)),0)</f>
        <v>0</v>
      </c>
      <c r="Y342" s="166">
        <f>IF($F342&lt;Z$197,(IF($F342&gt;Y$197-1,SUM($V148,$W148:Y148),Y148)),0)</f>
        <v>0</v>
      </c>
      <c r="Z342" s="166">
        <f>IF($F342&lt;AA$197,(IF($F342&gt;Z$197-1,SUM($V148,$W148:Z148),Z148)),0)</f>
        <v>0</v>
      </c>
      <c r="AA342" s="166">
        <f>IF($F342&lt;AB$197,(IF($F342&gt;AA$197-1,SUM($V148,$W148:AA148),AA148)),0)</f>
        <v>0</v>
      </c>
      <c r="AB342" s="166">
        <f>IF($F342&lt;AC$197,(IF($F342&gt;AB$197-1,SUM($V148,$W148:AB148),AB148)),0)</f>
        <v>0</v>
      </c>
      <c r="AC342" s="166">
        <f>IF($F342&lt;AD$197,(IF($F342&gt;AC$197-1,SUM($V148,$W148:AC148),AC148)),0)</f>
        <v>0</v>
      </c>
      <c r="AD342" s="166">
        <f>IF($F342&lt;AE$197,(IF($F342&gt;AD$197-1,SUM($V148,$W148:AD148),AD148)),0)</f>
        <v>0</v>
      </c>
      <c r="AE342" s="166">
        <f>IF($F342&lt;AF$197,(IF($F342&gt;AE$197-1,SUM($V148,$W148:AE148),AE148)),0)</f>
        <v>0</v>
      </c>
      <c r="AF342" s="166">
        <f>IF($F342&lt;AG$197,(IF($F342&gt;AF$197-1,SUM($V148,$W148:AF148),AF148)),0)</f>
        <v>0</v>
      </c>
      <c r="AG342" s="166">
        <f>IF($F342&lt;AH$197,(IF($F342&gt;AG$197-1,SUM($V148,$W148:AG148),AG148)),0)</f>
        <v>0</v>
      </c>
      <c r="AH342" s="166">
        <f>IF($F342&lt;AI$197,(IF($F342&gt;AH$197-1,SUM($V148,$W148:AH148),AH148)),0)</f>
        <v>0</v>
      </c>
      <c r="AI342" s="142">
        <f t="shared" si="279"/>
        <v>0</v>
      </c>
      <c r="AJ342" s="166">
        <f>IFERROR(IF(VALUE($F342)&lt;AK$197,(IF(VALUE($F342)&gt;AJ$197-1,SUM($V148,$AI148,$AJ148:AJ148),AJ148)),0),0)</f>
        <v>0</v>
      </c>
      <c r="AK342" s="166">
        <f>IFERROR(IF(VALUE($F342)&lt;AL$197,(IF(VALUE($F342)&gt;AK$197-1,SUM($V148,$AI148,$AJ148:AK148),AK148)),0),0)</f>
        <v>0</v>
      </c>
      <c r="AL342" s="166">
        <f>IFERROR(IF(VALUE($F342)&lt;AM$197,(IF(VALUE($F342)&gt;AL$197-1,SUM($V148,$AI148,$AJ148:AL148),AL148)),0),0)</f>
        <v>0</v>
      </c>
      <c r="AM342" s="166">
        <f>IFERROR(IF(VALUE($F342)&lt;AN$197,(IF(VALUE($F342)&gt;AM$197-1,SUM($V148,$AI148,$AJ148:AM148),AM148)),0),0)</f>
        <v>0</v>
      </c>
      <c r="AN342" s="166">
        <f>IFERROR(IF(VALUE($F342)&lt;AO$197,(IF(VALUE($F342)&gt;AN$197-1,SUM($V148,$AI148,$AJ148:AN148),AN148)),0),0)</f>
        <v>0</v>
      </c>
      <c r="AO342" s="166">
        <f>IFERROR(IF(VALUE($F342)&lt;AP$197,(IF(VALUE($F342)&gt;AO$197-1,SUM($V148,$AI148,$AJ148:AO148),AO148)),0),0)</f>
        <v>0</v>
      </c>
      <c r="AP342" s="166">
        <f>IFERROR(IF(VALUE($F342)&lt;AQ$197,(IF(VALUE($F342)&gt;AP$197-1,SUM($V148,$AI148,$AJ148:AP148),AP148)),0),0)</f>
        <v>0</v>
      </c>
      <c r="AQ342" s="166">
        <f>IFERROR(IF(VALUE($F342)&lt;AR$197,(IF(VALUE($F342)&gt;AQ$197-1,SUM($V148,$AI148,$AJ148:AQ148),AQ148)),0),0)</f>
        <v>0</v>
      </c>
      <c r="AR342" s="166">
        <f>IFERROR(IF(VALUE($F342)&lt;AS$197,(IF(VALUE($F342)&gt;AR$197-1,SUM($V148,$AI148,$AJ148:AR148),AR148)),0),0)</f>
        <v>0</v>
      </c>
      <c r="AS342" s="166">
        <f>IFERROR(IF(VALUE($F342)&lt;AT$197,(IF(VALUE($F342)&gt;AS$197-1,SUM($V148,$AI148,$AJ148:AS148),AS148)),0),0)</f>
        <v>0</v>
      </c>
      <c r="AT342" s="166">
        <f>IFERROR(IF(VALUE($F342)&lt;AU$197,(IF(VALUE($F342)&gt;AT$197-1,SUM($V148,$AI148,$AJ148:AT148),AT148)),0),0)</f>
        <v>0</v>
      </c>
      <c r="AU342" s="166">
        <f>IFERROR(IF(VALUE($F342)&lt;AV$197,(IF(VALUE($F342)&gt;AU$197-1,SUM($V148,$AI148,$AJ148:AU148),AU148)),0),0)</f>
        <v>0</v>
      </c>
      <c r="AV342" s="142">
        <f t="shared" si="280"/>
        <v>0</v>
      </c>
      <c r="AW342" s="166">
        <f>IFERROR(IF(VALUE($F342)&lt;AX$197,(IF(VALUE($F342)&gt;AW$197-1,SUM($V148,$AI148,$AV148,$AW148:AW148),AW148)),0),0)</f>
        <v>0</v>
      </c>
      <c r="AX342" s="166">
        <f>IFERROR(IF(VALUE($F342)&lt;AY$197,(IF(VALUE($F342)&gt;AX$197-1,SUM($V148,$AI148,$AV148,$AW148:AX148),AX148)),0),0)</f>
        <v>0</v>
      </c>
      <c r="AY342" s="166">
        <f>IFERROR(IF(VALUE($F342)&lt;AZ$197,(IF(VALUE($F342)&gt;AY$197-1,SUM($V148,$AI148,$AV148,$AW148:AY148),AY148)),0),0)</f>
        <v>0</v>
      </c>
      <c r="AZ342" s="166">
        <f>IFERROR(IF(VALUE($F342)&lt;BA$197,(IF(VALUE($F342)&gt;AZ$197-1,SUM($V148,$AI148,$AV148,$AW148:AZ148),AZ148)),0),0)</f>
        <v>0</v>
      </c>
      <c r="BA342" s="166">
        <f>IFERROR(IF(VALUE($F342)&lt;BB$197,(IF(VALUE($F342)&gt;BA$197-1,SUM($V148,$AI148,$AV148,$AW148:BA148),BA148)),0),0)</f>
        <v>0</v>
      </c>
      <c r="BB342" s="166">
        <f>IFERROR(IF(VALUE($F342)&lt;BC$197,(IF(VALUE($F342)&gt;BB$197-1,SUM($V148,$AI148,$AV148,$AW148:BB148),BB148)),0),0)</f>
        <v>0</v>
      </c>
      <c r="BC342" s="166">
        <f>IFERROR(IF(VALUE($F342)&lt;BD$197,(IF(VALUE($F342)&gt;BC$197-1,SUM($V148,$AI148,$AV148,$AW148:BC148),BC148)),0),0)</f>
        <v>0</v>
      </c>
      <c r="BD342" s="166">
        <f>IFERROR(IF(VALUE($F342)&lt;BE$197,(IF(VALUE($F342)&gt;BD$197-1,SUM($V148,$AI148,$AV148,$AW148:BD148),BD148)),0),0)</f>
        <v>0</v>
      </c>
      <c r="BE342" s="166">
        <f>IFERROR(IF(VALUE($F342)&lt;BF$197,(IF(VALUE($F342)&gt;BE$197-1,SUM($V148,$AI148,$AV148,$AW148:BE148),BE148)),0),0)</f>
        <v>0</v>
      </c>
      <c r="BF342" s="166">
        <f>IFERROR(IF(VALUE($F342)&lt;BG$197,(IF(VALUE($F342)&gt;BF$197-1,SUM($V148,$AI148,$AV148,$AW148:BF148),BF148)),0),0)</f>
        <v>0</v>
      </c>
      <c r="BG342" s="166">
        <f>IFERROR(IF(VALUE($F342)&lt;BH$197,(IF(VALUE($F342)&gt;BG$197-1,SUM($V148,$AI148,$AV148,$AW148:BG148),BG148)),0),0)</f>
        <v>0</v>
      </c>
      <c r="BH342" s="166">
        <f>IFERROR(IF(VALUE($F342)&lt;BI$197,(IF(VALUE($F342)&gt;BH$197-1,SUM($V148,$AI148,$AV148,$AW148:BH148),BH148)),0),0)</f>
        <v>0</v>
      </c>
      <c r="BI342" s="142">
        <f t="shared" si="281"/>
        <v>0</v>
      </c>
      <c r="BV342" s="142"/>
      <c r="CI342" s="142"/>
      <c r="CV342" s="142"/>
      <c r="DI342" s="142"/>
      <c r="DV342" s="142"/>
      <c r="EI342" s="142"/>
    </row>
    <row r="343" spans="1:139" ht="15.75" hidden="1" outlineLevel="1" x14ac:dyDescent="0.25">
      <c r="A343" s="2">
        <f t="shared" si="283"/>
        <v>90</v>
      </c>
      <c r="B343" s="1">
        <f t="shared" si="286"/>
        <v>0</v>
      </c>
      <c r="C343" s="1">
        <f t="shared" si="286"/>
        <v>0</v>
      </c>
      <c r="D343" s="2">
        <f t="shared" si="286"/>
        <v>0</v>
      </c>
      <c r="E343" s="141">
        <f t="shared" si="286"/>
        <v>0</v>
      </c>
      <c r="F343" s="84"/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f>IF($F343&lt;R$197,(IF($F343&gt;Q$197-1,SUM($J149:Q149),Q149)),0)</f>
        <v>0</v>
      </c>
      <c r="R343" s="166">
        <f>IF($F343&lt;S$197,(IF($F343&gt;R$197-1,SUM($J149:R149),R149)),0)</f>
        <v>0</v>
      </c>
      <c r="S343" s="166">
        <f>IF($F343&lt;T$197,(IF($F343&gt;S$197-1,SUM($J149:S149),S149)),0)</f>
        <v>0</v>
      </c>
      <c r="T343" s="166">
        <f>IF($F343&lt;U$197,(IF($F343&gt;T$197-1,SUM($J149:T149),T149)),0)</f>
        <v>0</v>
      </c>
      <c r="U343" s="166">
        <f>IF($F343&lt;V$197,(IF($F343&gt;U$197-1,SUM($J149:U149),U149)),0)</f>
        <v>0</v>
      </c>
      <c r="V343" s="142">
        <f t="shared" si="284"/>
        <v>0</v>
      </c>
      <c r="W343" s="166">
        <f>IF($F343&lt;X$197,(IF($F343&gt;W$197-1,SUM($V149,$W149:W149),W149)),0)</f>
        <v>0</v>
      </c>
      <c r="X343" s="166">
        <f>IF($F343&lt;Y$197,(IF($F343&gt;X$197-1,SUM($V149,$W149:X149),X149)),0)</f>
        <v>0</v>
      </c>
      <c r="Y343" s="166">
        <f>IF($F343&lt;Z$197,(IF($F343&gt;Y$197-1,SUM($V149,$W149:Y149),Y149)),0)</f>
        <v>0</v>
      </c>
      <c r="Z343" s="166">
        <f>IF($F343&lt;AA$197,(IF($F343&gt;Z$197-1,SUM($V149,$W149:Z149),Z149)),0)</f>
        <v>0</v>
      </c>
      <c r="AA343" s="166">
        <f>IF($F343&lt;AB$197,(IF($F343&gt;AA$197-1,SUM($V149,$W149:AA149),AA149)),0)</f>
        <v>0</v>
      </c>
      <c r="AB343" s="166">
        <f>IF($F343&lt;AC$197,(IF($F343&gt;AB$197-1,SUM($V149,$W149:AB149),AB149)),0)</f>
        <v>0</v>
      </c>
      <c r="AC343" s="166">
        <f>IF($F343&lt;AD$197,(IF($F343&gt;AC$197-1,SUM($V149,$W149:AC149),AC149)),0)</f>
        <v>0</v>
      </c>
      <c r="AD343" s="166">
        <f>IF($F343&lt;AE$197,(IF($F343&gt;AD$197-1,SUM($V149,$W149:AD149),AD149)),0)</f>
        <v>0</v>
      </c>
      <c r="AE343" s="166">
        <f>IF($F343&lt;AF$197,(IF($F343&gt;AE$197-1,SUM($V149,$W149:AE149),AE149)),0)</f>
        <v>0</v>
      </c>
      <c r="AF343" s="166">
        <f>IF($F343&lt;AG$197,(IF($F343&gt;AF$197-1,SUM($V149,$W149:AF149),AF149)),0)</f>
        <v>0</v>
      </c>
      <c r="AG343" s="166">
        <f>IF($F343&lt;AH$197,(IF($F343&gt;AG$197-1,SUM($V149,$W149:AG149),AG149)),0)</f>
        <v>0</v>
      </c>
      <c r="AH343" s="166">
        <f>IF($F343&lt;AI$197,(IF($F343&gt;AH$197-1,SUM($V149,$W149:AH149),AH149)),0)</f>
        <v>0</v>
      </c>
      <c r="AI343" s="142">
        <f t="shared" si="279"/>
        <v>0</v>
      </c>
      <c r="AJ343" s="166">
        <f>IFERROR(IF(VALUE($F343)&lt;AK$197,(IF(VALUE($F343)&gt;AJ$197-1,SUM($V149,$AI149,$AJ149:AJ149),AJ149)),0),0)</f>
        <v>0</v>
      </c>
      <c r="AK343" s="166">
        <f>IFERROR(IF(VALUE($F343)&lt;AL$197,(IF(VALUE($F343)&gt;AK$197-1,SUM($V149,$AI149,$AJ149:AK149),AK149)),0),0)</f>
        <v>0</v>
      </c>
      <c r="AL343" s="166">
        <f>IFERROR(IF(VALUE($F343)&lt;AM$197,(IF(VALUE($F343)&gt;AL$197-1,SUM($V149,$AI149,$AJ149:AL149),AL149)),0),0)</f>
        <v>0</v>
      </c>
      <c r="AM343" s="166">
        <f>IFERROR(IF(VALUE($F343)&lt;AN$197,(IF(VALUE($F343)&gt;AM$197-1,SUM($V149,$AI149,$AJ149:AM149),AM149)),0),0)</f>
        <v>0</v>
      </c>
      <c r="AN343" s="166">
        <f>IFERROR(IF(VALUE($F343)&lt;AO$197,(IF(VALUE($F343)&gt;AN$197-1,SUM($V149,$AI149,$AJ149:AN149),AN149)),0),0)</f>
        <v>0</v>
      </c>
      <c r="AO343" s="166">
        <f>IFERROR(IF(VALUE($F343)&lt;AP$197,(IF(VALUE($F343)&gt;AO$197-1,SUM($V149,$AI149,$AJ149:AO149),AO149)),0),0)</f>
        <v>0</v>
      </c>
      <c r="AP343" s="166">
        <f>IFERROR(IF(VALUE($F343)&lt;AQ$197,(IF(VALUE($F343)&gt;AP$197-1,SUM($V149,$AI149,$AJ149:AP149),AP149)),0),0)</f>
        <v>0</v>
      </c>
      <c r="AQ343" s="166">
        <f>IFERROR(IF(VALUE($F343)&lt;AR$197,(IF(VALUE($F343)&gt;AQ$197-1,SUM($V149,$AI149,$AJ149:AQ149),AQ149)),0),0)</f>
        <v>0</v>
      </c>
      <c r="AR343" s="166">
        <f>IFERROR(IF(VALUE($F343)&lt;AS$197,(IF(VALUE($F343)&gt;AR$197-1,SUM($V149,$AI149,$AJ149:AR149),AR149)),0),0)</f>
        <v>0</v>
      </c>
      <c r="AS343" s="166">
        <f>IFERROR(IF(VALUE($F343)&lt;AT$197,(IF(VALUE($F343)&gt;AS$197-1,SUM($V149,$AI149,$AJ149:AS149),AS149)),0),0)</f>
        <v>0</v>
      </c>
      <c r="AT343" s="166">
        <f>IFERROR(IF(VALUE($F343)&lt;AU$197,(IF(VALUE($F343)&gt;AT$197-1,SUM($V149,$AI149,$AJ149:AT149),AT149)),0),0)</f>
        <v>0</v>
      </c>
      <c r="AU343" s="166">
        <f>IFERROR(IF(VALUE($F343)&lt;AV$197,(IF(VALUE($F343)&gt;AU$197-1,SUM($V149,$AI149,$AJ149:AU149),AU149)),0),0)</f>
        <v>0</v>
      </c>
      <c r="AV343" s="142">
        <f t="shared" si="280"/>
        <v>0</v>
      </c>
      <c r="AW343" s="166">
        <f>IFERROR(IF(VALUE($F343)&lt;AX$197,(IF(VALUE($F343)&gt;AW$197-1,SUM($V149,$AI149,$AV149,$AW149:AW149),AW149)),0),0)</f>
        <v>0</v>
      </c>
      <c r="AX343" s="166">
        <f>IFERROR(IF(VALUE($F343)&lt;AY$197,(IF(VALUE($F343)&gt;AX$197-1,SUM($V149,$AI149,$AV149,$AW149:AX149),AX149)),0),0)</f>
        <v>0</v>
      </c>
      <c r="AY343" s="166">
        <f>IFERROR(IF(VALUE($F343)&lt;AZ$197,(IF(VALUE($F343)&gt;AY$197-1,SUM($V149,$AI149,$AV149,$AW149:AY149),AY149)),0),0)</f>
        <v>0</v>
      </c>
      <c r="AZ343" s="166">
        <f>IFERROR(IF(VALUE($F343)&lt;BA$197,(IF(VALUE($F343)&gt;AZ$197-1,SUM($V149,$AI149,$AV149,$AW149:AZ149),AZ149)),0),0)</f>
        <v>0</v>
      </c>
      <c r="BA343" s="166">
        <f>IFERROR(IF(VALUE($F343)&lt;BB$197,(IF(VALUE($F343)&gt;BA$197-1,SUM($V149,$AI149,$AV149,$AW149:BA149),BA149)),0),0)</f>
        <v>0</v>
      </c>
      <c r="BB343" s="166">
        <f>IFERROR(IF(VALUE($F343)&lt;BC$197,(IF(VALUE($F343)&gt;BB$197-1,SUM($V149,$AI149,$AV149,$AW149:BB149),BB149)),0),0)</f>
        <v>0</v>
      </c>
      <c r="BC343" s="166">
        <f>IFERROR(IF(VALUE($F343)&lt;BD$197,(IF(VALUE($F343)&gt;BC$197-1,SUM($V149,$AI149,$AV149,$AW149:BC149),BC149)),0),0)</f>
        <v>0</v>
      </c>
      <c r="BD343" s="166">
        <f>IFERROR(IF(VALUE($F343)&lt;BE$197,(IF(VALUE($F343)&gt;BD$197-1,SUM($V149,$AI149,$AV149,$AW149:BD149),BD149)),0),0)</f>
        <v>0</v>
      </c>
      <c r="BE343" s="166">
        <f>IFERROR(IF(VALUE($F343)&lt;BF$197,(IF(VALUE($F343)&gt;BE$197-1,SUM($V149,$AI149,$AV149,$AW149:BE149),BE149)),0),0)</f>
        <v>0</v>
      </c>
      <c r="BF343" s="166">
        <f>IFERROR(IF(VALUE($F343)&lt;BG$197,(IF(VALUE($F343)&gt;BF$197-1,SUM($V149,$AI149,$AV149,$AW149:BF149),BF149)),0),0)</f>
        <v>0</v>
      </c>
      <c r="BG343" s="166">
        <f>IFERROR(IF(VALUE($F343)&lt;BH$197,(IF(VALUE($F343)&gt;BG$197-1,SUM($V149,$AI149,$AV149,$AW149:BG149),BG149)),0),0)</f>
        <v>0</v>
      </c>
      <c r="BH343" s="166">
        <f>IFERROR(IF(VALUE($F343)&lt;BI$197,(IF(VALUE($F343)&gt;BH$197-1,SUM($V149,$AI149,$AV149,$AW149:BH149),BH149)),0),0)</f>
        <v>0</v>
      </c>
      <c r="BI343" s="142">
        <f t="shared" si="281"/>
        <v>0</v>
      </c>
      <c r="BV343" s="142"/>
      <c r="CI343" s="142"/>
      <c r="CV343" s="142"/>
      <c r="DI343" s="142"/>
      <c r="DV343" s="142"/>
      <c r="EI343" s="142"/>
    </row>
    <row r="344" spans="1:139" ht="15.75" hidden="1" outlineLevel="1" x14ac:dyDescent="0.25">
      <c r="A344" s="2">
        <f t="shared" si="283"/>
        <v>91</v>
      </c>
      <c r="B344" s="1">
        <f t="shared" si="286"/>
        <v>0</v>
      </c>
      <c r="C344" s="1">
        <f t="shared" si="286"/>
        <v>0</v>
      </c>
      <c r="D344" s="2">
        <f t="shared" si="286"/>
        <v>0</v>
      </c>
      <c r="E344" s="141">
        <f t="shared" si="286"/>
        <v>0</v>
      </c>
      <c r="F344" s="84"/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f>IF($F344&lt;R$197,(IF($F344&gt;Q$197-1,SUM($J150:Q150),Q150)),0)</f>
        <v>0</v>
      </c>
      <c r="R344" s="166">
        <f>IF($F344&lt;S$197,(IF($F344&gt;R$197-1,SUM($J150:R150),R150)),0)</f>
        <v>0</v>
      </c>
      <c r="S344" s="166">
        <f>IF($F344&lt;T$197,(IF($F344&gt;S$197-1,SUM($J150:S150),S150)),0)</f>
        <v>0</v>
      </c>
      <c r="T344" s="166">
        <f>IF($F344&lt;U$197,(IF($F344&gt;T$197-1,SUM($J150:T150),T150)),0)</f>
        <v>0</v>
      </c>
      <c r="U344" s="166">
        <f>IF($F344&lt;V$197,(IF($F344&gt;U$197-1,SUM($J150:U150),U150)),0)</f>
        <v>0</v>
      </c>
      <c r="V344" s="142">
        <f t="shared" si="284"/>
        <v>0</v>
      </c>
      <c r="W344" s="166">
        <f>IF($F344&lt;X$197,(IF($F344&gt;W$197-1,SUM($V150,$W150:W150),W150)),0)</f>
        <v>0</v>
      </c>
      <c r="X344" s="166">
        <f>IF($F344&lt;Y$197,(IF($F344&gt;X$197-1,SUM($V150,$W150:X150),X150)),0)</f>
        <v>0</v>
      </c>
      <c r="Y344" s="166">
        <f>IF($F344&lt;Z$197,(IF($F344&gt;Y$197-1,SUM($V150,$W150:Y150),Y150)),0)</f>
        <v>0</v>
      </c>
      <c r="Z344" s="166">
        <f>IF($F344&lt;AA$197,(IF($F344&gt;Z$197-1,SUM($V150,$W150:Z150),Z150)),0)</f>
        <v>0</v>
      </c>
      <c r="AA344" s="166">
        <f>IF($F344&lt;AB$197,(IF($F344&gt;AA$197-1,SUM($V150,$W150:AA150),AA150)),0)</f>
        <v>0</v>
      </c>
      <c r="AB344" s="166">
        <f>IF($F344&lt;AC$197,(IF($F344&gt;AB$197-1,SUM($V150,$W150:AB150),AB150)),0)</f>
        <v>0</v>
      </c>
      <c r="AC344" s="166">
        <f>IF($F344&lt;AD$197,(IF($F344&gt;AC$197-1,SUM($V150,$W150:AC150),AC150)),0)</f>
        <v>0</v>
      </c>
      <c r="AD344" s="166">
        <f>IF($F344&lt;AE$197,(IF($F344&gt;AD$197-1,SUM($V150,$W150:AD150),AD150)),0)</f>
        <v>0</v>
      </c>
      <c r="AE344" s="166">
        <f>IF($F344&lt;AF$197,(IF($F344&gt;AE$197-1,SUM($V150,$W150:AE150),AE150)),0)</f>
        <v>0</v>
      </c>
      <c r="AF344" s="166">
        <f>IF($F344&lt;AG$197,(IF($F344&gt;AF$197-1,SUM($V150,$W150:AF150),AF150)),0)</f>
        <v>0</v>
      </c>
      <c r="AG344" s="166">
        <f>IF($F344&lt;AH$197,(IF($F344&gt;AG$197-1,SUM($V150,$W150:AG150),AG150)),0)</f>
        <v>0</v>
      </c>
      <c r="AH344" s="166">
        <f>IF($F344&lt;AI$197,(IF($F344&gt;AH$197-1,SUM($V150,$W150:AH150),AH150)),0)</f>
        <v>0</v>
      </c>
      <c r="AI344" s="142">
        <f t="shared" si="279"/>
        <v>0</v>
      </c>
      <c r="AJ344" s="166">
        <f>IFERROR(IF(VALUE($F344)&lt;AK$197,(IF(VALUE($F344)&gt;AJ$197-1,SUM($V150,$AI150,$AJ150:AJ150),AJ150)),0),0)</f>
        <v>0</v>
      </c>
      <c r="AK344" s="166">
        <f>IFERROR(IF(VALUE($F344)&lt;AL$197,(IF(VALUE($F344)&gt;AK$197-1,SUM($V150,$AI150,$AJ150:AK150),AK150)),0),0)</f>
        <v>0</v>
      </c>
      <c r="AL344" s="166">
        <f>IFERROR(IF(VALUE($F344)&lt;AM$197,(IF(VALUE($F344)&gt;AL$197-1,SUM($V150,$AI150,$AJ150:AL150),AL150)),0),0)</f>
        <v>0</v>
      </c>
      <c r="AM344" s="166">
        <f>IFERROR(IF(VALUE($F344)&lt;AN$197,(IF(VALUE($F344)&gt;AM$197-1,SUM($V150,$AI150,$AJ150:AM150),AM150)),0),0)</f>
        <v>0</v>
      </c>
      <c r="AN344" s="166">
        <f>IFERROR(IF(VALUE($F344)&lt;AO$197,(IF(VALUE($F344)&gt;AN$197-1,SUM($V150,$AI150,$AJ150:AN150),AN150)),0),0)</f>
        <v>0</v>
      </c>
      <c r="AO344" s="166">
        <f>IFERROR(IF(VALUE($F344)&lt;AP$197,(IF(VALUE($F344)&gt;AO$197-1,SUM($V150,$AI150,$AJ150:AO150),AO150)),0),0)</f>
        <v>0</v>
      </c>
      <c r="AP344" s="166">
        <f>IFERROR(IF(VALUE($F344)&lt;AQ$197,(IF(VALUE($F344)&gt;AP$197-1,SUM($V150,$AI150,$AJ150:AP150),AP150)),0),0)</f>
        <v>0</v>
      </c>
      <c r="AQ344" s="166">
        <f>IFERROR(IF(VALUE($F344)&lt;AR$197,(IF(VALUE($F344)&gt;AQ$197-1,SUM($V150,$AI150,$AJ150:AQ150),AQ150)),0),0)</f>
        <v>0</v>
      </c>
      <c r="AR344" s="166">
        <f>IFERROR(IF(VALUE($F344)&lt;AS$197,(IF(VALUE($F344)&gt;AR$197-1,SUM($V150,$AI150,$AJ150:AR150),AR150)),0),0)</f>
        <v>0</v>
      </c>
      <c r="AS344" s="166">
        <f>IFERROR(IF(VALUE($F344)&lt;AT$197,(IF(VALUE($F344)&gt;AS$197-1,SUM($V150,$AI150,$AJ150:AS150),AS150)),0),0)</f>
        <v>0</v>
      </c>
      <c r="AT344" s="166">
        <f>IFERROR(IF(VALUE($F344)&lt;AU$197,(IF(VALUE($F344)&gt;AT$197-1,SUM($V150,$AI150,$AJ150:AT150),AT150)),0),0)</f>
        <v>0</v>
      </c>
      <c r="AU344" s="166">
        <f>IFERROR(IF(VALUE($F344)&lt;AV$197,(IF(VALUE($F344)&gt;AU$197-1,SUM($V150,$AI150,$AJ150:AU150),AU150)),0),0)</f>
        <v>0</v>
      </c>
      <c r="AV344" s="142">
        <f t="shared" si="280"/>
        <v>0</v>
      </c>
      <c r="AW344" s="166">
        <f>IFERROR(IF(VALUE($F344)&lt;AX$197,(IF(VALUE($F344)&gt;AW$197-1,SUM($V150,$AI150,$AV150,$AW150:AW150),AW150)),0),0)</f>
        <v>0</v>
      </c>
      <c r="AX344" s="166">
        <f>IFERROR(IF(VALUE($F344)&lt;AY$197,(IF(VALUE($F344)&gt;AX$197-1,SUM($V150,$AI150,$AV150,$AW150:AX150),AX150)),0),0)</f>
        <v>0</v>
      </c>
      <c r="AY344" s="166">
        <f>IFERROR(IF(VALUE($F344)&lt;AZ$197,(IF(VALUE($F344)&gt;AY$197-1,SUM($V150,$AI150,$AV150,$AW150:AY150),AY150)),0),0)</f>
        <v>0</v>
      </c>
      <c r="AZ344" s="166">
        <f>IFERROR(IF(VALUE($F344)&lt;BA$197,(IF(VALUE($F344)&gt;AZ$197-1,SUM($V150,$AI150,$AV150,$AW150:AZ150),AZ150)),0),0)</f>
        <v>0</v>
      </c>
      <c r="BA344" s="166">
        <f>IFERROR(IF(VALUE($F344)&lt;BB$197,(IF(VALUE($F344)&gt;BA$197-1,SUM($V150,$AI150,$AV150,$AW150:BA150),BA150)),0),0)</f>
        <v>0</v>
      </c>
      <c r="BB344" s="166">
        <f>IFERROR(IF(VALUE($F344)&lt;BC$197,(IF(VALUE($F344)&gt;BB$197-1,SUM($V150,$AI150,$AV150,$AW150:BB150),BB150)),0),0)</f>
        <v>0</v>
      </c>
      <c r="BC344" s="166">
        <f>IFERROR(IF(VALUE($F344)&lt;BD$197,(IF(VALUE($F344)&gt;BC$197-1,SUM($V150,$AI150,$AV150,$AW150:BC150),BC150)),0),0)</f>
        <v>0</v>
      </c>
      <c r="BD344" s="166">
        <f>IFERROR(IF(VALUE($F344)&lt;BE$197,(IF(VALUE($F344)&gt;BD$197-1,SUM($V150,$AI150,$AV150,$AW150:BD150),BD150)),0),0)</f>
        <v>0</v>
      </c>
      <c r="BE344" s="166">
        <f>IFERROR(IF(VALUE($F344)&lt;BF$197,(IF(VALUE($F344)&gt;BE$197-1,SUM($V150,$AI150,$AV150,$AW150:BE150),BE150)),0),0)</f>
        <v>0</v>
      </c>
      <c r="BF344" s="166">
        <f>IFERROR(IF(VALUE($F344)&lt;BG$197,(IF(VALUE($F344)&gt;BF$197-1,SUM($V150,$AI150,$AV150,$AW150:BF150),BF150)),0),0)</f>
        <v>0</v>
      </c>
      <c r="BG344" s="166">
        <f>IFERROR(IF(VALUE($F344)&lt;BH$197,(IF(VALUE($F344)&gt;BG$197-1,SUM($V150,$AI150,$AV150,$AW150:BG150),BG150)),0),0)</f>
        <v>0</v>
      </c>
      <c r="BH344" s="166">
        <f>IFERROR(IF(VALUE($F344)&lt;BI$197,(IF(VALUE($F344)&gt;BH$197-1,SUM($V150,$AI150,$AV150,$AW150:BH150),BH150)),0),0)</f>
        <v>0</v>
      </c>
      <c r="BI344" s="142">
        <f t="shared" si="281"/>
        <v>0</v>
      </c>
      <c r="BV344" s="142"/>
      <c r="CI344" s="142"/>
      <c r="CV344" s="142"/>
      <c r="DI344" s="142"/>
      <c r="DV344" s="142"/>
      <c r="EI344" s="142"/>
    </row>
    <row r="345" spans="1:139" ht="15.75" hidden="1" outlineLevel="1" x14ac:dyDescent="0.25">
      <c r="A345" s="2">
        <f t="shared" si="283"/>
        <v>92</v>
      </c>
      <c r="B345" s="1">
        <f t="shared" si="286"/>
        <v>0</v>
      </c>
      <c r="C345" s="1">
        <f t="shared" si="286"/>
        <v>0</v>
      </c>
      <c r="D345" s="2">
        <f t="shared" si="286"/>
        <v>0</v>
      </c>
      <c r="E345" s="141">
        <f t="shared" si="286"/>
        <v>0</v>
      </c>
      <c r="F345" s="84"/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f>IF($F345&lt;R$197,(IF($F345&gt;Q$197-1,SUM($J151:Q151),Q151)),0)</f>
        <v>0</v>
      </c>
      <c r="R345" s="166">
        <f>IF($F345&lt;S$197,(IF($F345&gt;R$197-1,SUM($J151:R151),R151)),0)</f>
        <v>0</v>
      </c>
      <c r="S345" s="166">
        <f>IF($F345&lt;T$197,(IF($F345&gt;S$197-1,SUM($J151:S151),S151)),0)</f>
        <v>0</v>
      </c>
      <c r="T345" s="166">
        <f>IF($F345&lt;U$197,(IF($F345&gt;T$197-1,SUM($J151:T151),T151)),0)</f>
        <v>0</v>
      </c>
      <c r="U345" s="166">
        <f>IF($F345&lt;V$197,(IF($F345&gt;U$197-1,SUM($J151:U151),U151)),0)</f>
        <v>0</v>
      </c>
      <c r="V345" s="142">
        <f t="shared" si="284"/>
        <v>0</v>
      </c>
      <c r="W345" s="166">
        <f>IF($F345&lt;X$197,(IF($F345&gt;W$197-1,SUM($V151,$W151:W151),W151)),0)</f>
        <v>0</v>
      </c>
      <c r="X345" s="166">
        <f>IF($F345&lt;Y$197,(IF($F345&gt;X$197-1,SUM($V151,$W151:X151),X151)),0)</f>
        <v>0</v>
      </c>
      <c r="Y345" s="166">
        <f>IF($F345&lt;Z$197,(IF($F345&gt;Y$197-1,SUM($V151,$W151:Y151),Y151)),0)</f>
        <v>0</v>
      </c>
      <c r="Z345" s="166">
        <f>IF($F345&lt;AA$197,(IF($F345&gt;Z$197-1,SUM($V151,$W151:Z151),Z151)),0)</f>
        <v>0</v>
      </c>
      <c r="AA345" s="166">
        <f>IF($F345&lt;AB$197,(IF($F345&gt;AA$197-1,SUM($V151,$W151:AA151),AA151)),0)</f>
        <v>0</v>
      </c>
      <c r="AB345" s="166">
        <f>IF($F345&lt;AC$197,(IF($F345&gt;AB$197-1,SUM($V151,$W151:AB151),AB151)),0)</f>
        <v>0</v>
      </c>
      <c r="AC345" s="166">
        <f>IF($F345&lt;AD$197,(IF($F345&gt;AC$197-1,SUM($V151,$W151:AC151),AC151)),0)</f>
        <v>0</v>
      </c>
      <c r="AD345" s="166">
        <f>IF($F345&lt;AE$197,(IF($F345&gt;AD$197-1,SUM($V151,$W151:AD151),AD151)),0)</f>
        <v>0</v>
      </c>
      <c r="AE345" s="166">
        <f>IF($F345&lt;AF$197,(IF($F345&gt;AE$197-1,SUM($V151,$W151:AE151),AE151)),0)</f>
        <v>0</v>
      </c>
      <c r="AF345" s="166">
        <f>IF($F345&lt;AG$197,(IF($F345&gt;AF$197-1,SUM($V151,$W151:AF151),AF151)),0)</f>
        <v>0</v>
      </c>
      <c r="AG345" s="166">
        <f>IF($F345&lt;AH$197,(IF($F345&gt;AG$197-1,SUM($V151,$W151:AG151),AG151)),0)</f>
        <v>0</v>
      </c>
      <c r="AH345" s="166">
        <f>IF($F345&lt;AI$197,(IF($F345&gt;AH$197-1,SUM($V151,$W151:AH151),AH151)),0)</f>
        <v>0</v>
      </c>
      <c r="AI345" s="142">
        <f t="shared" si="279"/>
        <v>0</v>
      </c>
      <c r="AJ345" s="166">
        <f>IFERROR(IF(VALUE($F345)&lt;AK$197,(IF(VALUE($F345)&gt;AJ$197-1,SUM($V151,$AI151,$AJ151:AJ151),AJ151)),0),0)</f>
        <v>0</v>
      </c>
      <c r="AK345" s="166">
        <f>IFERROR(IF(VALUE($F345)&lt;AL$197,(IF(VALUE($F345)&gt;AK$197-1,SUM($V151,$AI151,$AJ151:AK151),AK151)),0),0)</f>
        <v>0</v>
      </c>
      <c r="AL345" s="166">
        <f>IFERROR(IF(VALUE($F345)&lt;AM$197,(IF(VALUE($F345)&gt;AL$197-1,SUM($V151,$AI151,$AJ151:AL151),AL151)),0),0)</f>
        <v>0</v>
      </c>
      <c r="AM345" s="166">
        <f>IFERROR(IF(VALUE($F345)&lt;AN$197,(IF(VALUE($F345)&gt;AM$197-1,SUM($V151,$AI151,$AJ151:AM151),AM151)),0),0)</f>
        <v>0</v>
      </c>
      <c r="AN345" s="166">
        <f>IFERROR(IF(VALUE($F345)&lt;AO$197,(IF(VALUE($F345)&gt;AN$197-1,SUM($V151,$AI151,$AJ151:AN151),AN151)),0),0)</f>
        <v>0</v>
      </c>
      <c r="AO345" s="166">
        <f>IFERROR(IF(VALUE($F345)&lt;AP$197,(IF(VALUE($F345)&gt;AO$197-1,SUM($V151,$AI151,$AJ151:AO151),AO151)),0),0)</f>
        <v>0</v>
      </c>
      <c r="AP345" s="166">
        <f>IFERROR(IF(VALUE($F345)&lt;AQ$197,(IF(VALUE($F345)&gt;AP$197-1,SUM($V151,$AI151,$AJ151:AP151),AP151)),0),0)</f>
        <v>0</v>
      </c>
      <c r="AQ345" s="166">
        <f>IFERROR(IF(VALUE($F345)&lt;AR$197,(IF(VALUE($F345)&gt;AQ$197-1,SUM($V151,$AI151,$AJ151:AQ151),AQ151)),0),0)</f>
        <v>0</v>
      </c>
      <c r="AR345" s="166">
        <f>IFERROR(IF(VALUE($F345)&lt;AS$197,(IF(VALUE($F345)&gt;AR$197-1,SUM($V151,$AI151,$AJ151:AR151),AR151)),0),0)</f>
        <v>0</v>
      </c>
      <c r="AS345" s="166">
        <f>IFERROR(IF(VALUE($F345)&lt;AT$197,(IF(VALUE($F345)&gt;AS$197-1,SUM($V151,$AI151,$AJ151:AS151),AS151)),0),0)</f>
        <v>0</v>
      </c>
      <c r="AT345" s="166">
        <f>IFERROR(IF(VALUE($F345)&lt;AU$197,(IF(VALUE($F345)&gt;AT$197-1,SUM($V151,$AI151,$AJ151:AT151),AT151)),0),0)</f>
        <v>0</v>
      </c>
      <c r="AU345" s="166">
        <f>IFERROR(IF(VALUE($F345)&lt;AV$197,(IF(VALUE($F345)&gt;AU$197-1,SUM($V151,$AI151,$AJ151:AU151),AU151)),0),0)</f>
        <v>0</v>
      </c>
      <c r="AV345" s="142">
        <f t="shared" si="280"/>
        <v>0</v>
      </c>
      <c r="AW345" s="166">
        <f>IFERROR(IF(VALUE($F345)&lt;AX$197,(IF(VALUE($F345)&gt;AW$197-1,SUM($V151,$AI151,$AV151,$AW151:AW151),AW151)),0),0)</f>
        <v>0</v>
      </c>
      <c r="AX345" s="166">
        <f>IFERROR(IF(VALUE($F345)&lt;AY$197,(IF(VALUE($F345)&gt;AX$197-1,SUM($V151,$AI151,$AV151,$AW151:AX151),AX151)),0),0)</f>
        <v>0</v>
      </c>
      <c r="AY345" s="166">
        <f>IFERROR(IF(VALUE($F345)&lt;AZ$197,(IF(VALUE($F345)&gt;AY$197-1,SUM($V151,$AI151,$AV151,$AW151:AY151),AY151)),0),0)</f>
        <v>0</v>
      </c>
      <c r="AZ345" s="166">
        <f>IFERROR(IF(VALUE($F345)&lt;BA$197,(IF(VALUE($F345)&gt;AZ$197-1,SUM($V151,$AI151,$AV151,$AW151:AZ151),AZ151)),0),0)</f>
        <v>0</v>
      </c>
      <c r="BA345" s="166">
        <f>IFERROR(IF(VALUE($F345)&lt;BB$197,(IF(VALUE($F345)&gt;BA$197-1,SUM($V151,$AI151,$AV151,$AW151:BA151),BA151)),0),0)</f>
        <v>0</v>
      </c>
      <c r="BB345" s="166">
        <f>IFERROR(IF(VALUE($F345)&lt;BC$197,(IF(VALUE($F345)&gt;BB$197-1,SUM($V151,$AI151,$AV151,$AW151:BB151),BB151)),0),0)</f>
        <v>0</v>
      </c>
      <c r="BC345" s="166">
        <f>IFERROR(IF(VALUE($F345)&lt;BD$197,(IF(VALUE($F345)&gt;BC$197-1,SUM($V151,$AI151,$AV151,$AW151:BC151),BC151)),0),0)</f>
        <v>0</v>
      </c>
      <c r="BD345" s="166">
        <f>IFERROR(IF(VALUE($F345)&lt;BE$197,(IF(VALUE($F345)&gt;BD$197-1,SUM($V151,$AI151,$AV151,$AW151:BD151),BD151)),0),0)</f>
        <v>0</v>
      </c>
      <c r="BE345" s="166">
        <f>IFERROR(IF(VALUE($F345)&lt;BF$197,(IF(VALUE($F345)&gt;BE$197-1,SUM($V151,$AI151,$AV151,$AW151:BE151),BE151)),0),0)</f>
        <v>0</v>
      </c>
      <c r="BF345" s="166">
        <f>IFERROR(IF(VALUE($F345)&lt;BG$197,(IF(VALUE($F345)&gt;BF$197-1,SUM($V151,$AI151,$AV151,$AW151:BF151),BF151)),0),0)</f>
        <v>0</v>
      </c>
      <c r="BG345" s="166">
        <f>IFERROR(IF(VALUE($F345)&lt;BH$197,(IF(VALUE($F345)&gt;BG$197-1,SUM($V151,$AI151,$AV151,$AW151:BG151),BG151)),0),0)</f>
        <v>0</v>
      </c>
      <c r="BH345" s="166">
        <f>IFERROR(IF(VALUE($F345)&lt;BI$197,(IF(VALUE($F345)&gt;BH$197-1,SUM($V151,$AI151,$AV151,$AW151:BH151),BH151)),0),0)</f>
        <v>0</v>
      </c>
      <c r="BI345" s="142">
        <f t="shared" si="281"/>
        <v>0</v>
      </c>
      <c r="BV345" s="142"/>
      <c r="CI345" s="142"/>
      <c r="CV345" s="142"/>
      <c r="DI345" s="142"/>
      <c r="DV345" s="142"/>
      <c r="EI345" s="142"/>
    </row>
    <row r="346" spans="1:139" ht="15.75" hidden="1" outlineLevel="1" x14ac:dyDescent="0.25">
      <c r="A346" s="2">
        <f t="shared" si="283"/>
        <v>93</v>
      </c>
      <c r="B346" s="1">
        <f t="shared" si="286"/>
        <v>0</v>
      </c>
      <c r="C346" s="1">
        <f t="shared" si="286"/>
        <v>0</v>
      </c>
      <c r="D346" s="2">
        <f t="shared" si="286"/>
        <v>0</v>
      </c>
      <c r="E346" s="141">
        <f t="shared" si="286"/>
        <v>0</v>
      </c>
      <c r="F346" s="84"/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f>IF($F346&lt;R$197,(IF($F346&gt;Q$197-1,SUM($J152:Q152),Q152)),0)</f>
        <v>0</v>
      </c>
      <c r="R346" s="166">
        <f>IF($F346&lt;S$197,(IF($F346&gt;R$197-1,SUM($J152:R152),R152)),0)</f>
        <v>0</v>
      </c>
      <c r="S346" s="166">
        <f>IF($F346&lt;T$197,(IF($F346&gt;S$197-1,SUM($J152:S152),S152)),0)</f>
        <v>0</v>
      </c>
      <c r="T346" s="166">
        <f>IF($F346&lt;U$197,(IF($F346&gt;T$197-1,SUM($J152:T152),T152)),0)</f>
        <v>0</v>
      </c>
      <c r="U346" s="166">
        <f>IF($F346&lt;V$197,(IF($F346&gt;U$197-1,SUM($J152:U152),U152)),0)</f>
        <v>0</v>
      </c>
      <c r="V346" s="142">
        <f t="shared" si="284"/>
        <v>0</v>
      </c>
      <c r="W346" s="166">
        <f>IF($F346&lt;X$197,(IF($F346&gt;W$197-1,SUM($V152,$W152:W152),W152)),0)</f>
        <v>0</v>
      </c>
      <c r="X346" s="166">
        <f>IF($F346&lt;Y$197,(IF($F346&gt;X$197-1,SUM($V152,$W152:X152),X152)),0)</f>
        <v>0</v>
      </c>
      <c r="Y346" s="166">
        <f>IF($F346&lt;Z$197,(IF($F346&gt;Y$197-1,SUM($V152,$W152:Y152),Y152)),0)</f>
        <v>0</v>
      </c>
      <c r="Z346" s="166">
        <f>IF($F346&lt;AA$197,(IF($F346&gt;Z$197-1,SUM($V152,$W152:Z152),Z152)),0)</f>
        <v>0</v>
      </c>
      <c r="AA346" s="166">
        <f>IF($F346&lt;AB$197,(IF($F346&gt;AA$197-1,SUM($V152,$W152:AA152),AA152)),0)</f>
        <v>0</v>
      </c>
      <c r="AB346" s="166">
        <f>IF($F346&lt;AC$197,(IF($F346&gt;AB$197-1,SUM($V152,$W152:AB152),AB152)),0)</f>
        <v>0</v>
      </c>
      <c r="AC346" s="166">
        <f>IF($F346&lt;AD$197,(IF($F346&gt;AC$197-1,SUM($V152,$W152:AC152),AC152)),0)</f>
        <v>0</v>
      </c>
      <c r="AD346" s="166">
        <f>IF($F346&lt;AE$197,(IF($F346&gt;AD$197-1,SUM($V152,$W152:AD152),AD152)),0)</f>
        <v>0</v>
      </c>
      <c r="AE346" s="166">
        <f>IF($F346&lt;AF$197,(IF($F346&gt;AE$197-1,SUM($V152,$W152:AE152),AE152)),0)</f>
        <v>0</v>
      </c>
      <c r="AF346" s="166">
        <f>IF($F346&lt;AG$197,(IF($F346&gt;AF$197-1,SUM($V152,$W152:AF152),AF152)),0)</f>
        <v>0</v>
      </c>
      <c r="AG346" s="166">
        <f>IF($F346&lt;AH$197,(IF($F346&gt;AG$197-1,SUM($V152,$W152:AG152),AG152)),0)</f>
        <v>0</v>
      </c>
      <c r="AH346" s="166">
        <f>IF($F346&lt;AI$197,(IF($F346&gt;AH$197-1,SUM($V152,$W152:AH152),AH152)),0)</f>
        <v>0</v>
      </c>
      <c r="AI346" s="142">
        <f t="shared" si="279"/>
        <v>0</v>
      </c>
      <c r="AJ346" s="166">
        <f>IFERROR(IF(VALUE($F346)&lt;AK$197,(IF(VALUE($F346)&gt;AJ$197-1,SUM($V152,$AI152,$AJ152:AJ152),AJ152)),0),0)</f>
        <v>0</v>
      </c>
      <c r="AK346" s="166">
        <f>IFERROR(IF(VALUE($F346)&lt;AL$197,(IF(VALUE($F346)&gt;AK$197-1,SUM($V152,$AI152,$AJ152:AK152),AK152)),0),0)</f>
        <v>0</v>
      </c>
      <c r="AL346" s="166">
        <f>IFERROR(IF(VALUE($F346)&lt;AM$197,(IF(VALUE($F346)&gt;AL$197-1,SUM($V152,$AI152,$AJ152:AL152),AL152)),0),0)</f>
        <v>0</v>
      </c>
      <c r="AM346" s="166">
        <f>IFERROR(IF(VALUE($F346)&lt;AN$197,(IF(VALUE($F346)&gt;AM$197-1,SUM($V152,$AI152,$AJ152:AM152),AM152)),0),0)</f>
        <v>0</v>
      </c>
      <c r="AN346" s="166">
        <f>IFERROR(IF(VALUE($F346)&lt;AO$197,(IF(VALUE($F346)&gt;AN$197-1,SUM($V152,$AI152,$AJ152:AN152),AN152)),0),0)</f>
        <v>0</v>
      </c>
      <c r="AO346" s="166">
        <f>IFERROR(IF(VALUE($F346)&lt;AP$197,(IF(VALUE($F346)&gt;AO$197-1,SUM($V152,$AI152,$AJ152:AO152),AO152)),0),0)</f>
        <v>0</v>
      </c>
      <c r="AP346" s="166">
        <f>IFERROR(IF(VALUE($F346)&lt;AQ$197,(IF(VALUE($F346)&gt;AP$197-1,SUM($V152,$AI152,$AJ152:AP152),AP152)),0),0)</f>
        <v>0</v>
      </c>
      <c r="AQ346" s="166">
        <f>IFERROR(IF(VALUE($F346)&lt;AR$197,(IF(VALUE($F346)&gt;AQ$197-1,SUM($V152,$AI152,$AJ152:AQ152),AQ152)),0),0)</f>
        <v>0</v>
      </c>
      <c r="AR346" s="166">
        <f>IFERROR(IF(VALUE($F346)&lt;AS$197,(IF(VALUE($F346)&gt;AR$197-1,SUM($V152,$AI152,$AJ152:AR152),AR152)),0),0)</f>
        <v>0</v>
      </c>
      <c r="AS346" s="166">
        <f>IFERROR(IF(VALUE($F346)&lt;AT$197,(IF(VALUE($F346)&gt;AS$197-1,SUM($V152,$AI152,$AJ152:AS152),AS152)),0),0)</f>
        <v>0</v>
      </c>
      <c r="AT346" s="166">
        <f>IFERROR(IF(VALUE($F346)&lt;AU$197,(IF(VALUE($F346)&gt;AT$197-1,SUM($V152,$AI152,$AJ152:AT152),AT152)),0),0)</f>
        <v>0</v>
      </c>
      <c r="AU346" s="166">
        <f>IFERROR(IF(VALUE($F346)&lt;AV$197,(IF(VALUE($F346)&gt;AU$197-1,SUM($V152,$AI152,$AJ152:AU152),AU152)),0),0)</f>
        <v>0</v>
      </c>
      <c r="AV346" s="142">
        <f t="shared" si="280"/>
        <v>0</v>
      </c>
      <c r="AW346" s="166">
        <f>IFERROR(IF(VALUE($F346)&lt;AX$197,(IF(VALUE($F346)&gt;AW$197-1,SUM($V152,$AI152,$AV152,$AW152:AW152),AW152)),0),0)</f>
        <v>0</v>
      </c>
      <c r="AX346" s="166">
        <f>IFERROR(IF(VALUE($F346)&lt;AY$197,(IF(VALUE($F346)&gt;AX$197-1,SUM($V152,$AI152,$AV152,$AW152:AX152),AX152)),0),0)</f>
        <v>0</v>
      </c>
      <c r="AY346" s="166">
        <f>IFERROR(IF(VALUE($F346)&lt;AZ$197,(IF(VALUE($F346)&gt;AY$197-1,SUM($V152,$AI152,$AV152,$AW152:AY152),AY152)),0),0)</f>
        <v>0</v>
      </c>
      <c r="AZ346" s="166">
        <f>IFERROR(IF(VALUE($F346)&lt;BA$197,(IF(VALUE($F346)&gt;AZ$197-1,SUM($V152,$AI152,$AV152,$AW152:AZ152),AZ152)),0),0)</f>
        <v>0</v>
      </c>
      <c r="BA346" s="166">
        <f>IFERROR(IF(VALUE($F346)&lt;BB$197,(IF(VALUE($F346)&gt;BA$197-1,SUM($V152,$AI152,$AV152,$AW152:BA152),BA152)),0),0)</f>
        <v>0</v>
      </c>
      <c r="BB346" s="166">
        <f>IFERROR(IF(VALUE($F346)&lt;BC$197,(IF(VALUE($F346)&gt;BB$197-1,SUM($V152,$AI152,$AV152,$AW152:BB152),BB152)),0),0)</f>
        <v>0</v>
      </c>
      <c r="BC346" s="166">
        <f>IFERROR(IF(VALUE($F346)&lt;BD$197,(IF(VALUE($F346)&gt;BC$197-1,SUM($V152,$AI152,$AV152,$AW152:BC152),BC152)),0),0)</f>
        <v>0</v>
      </c>
      <c r="BD346" s="166">
        <f>IFERROR(IF(VALUE($F346)&lt;BE$197,(IF(VALUE($F346)&gt;BD$197-1,SUM($V152,$AI152,$AV152,$AW152:BD152),BD152)),0),0)</f>
        <v>0</v>
      </c>
      <c r="BE346" s="166">
        <f>IFERROR(IF(VALUE($F346)&lt;BF$197,(IF(VALUE($F346)&gt;BE$197-1,SUM($V152,$AI152,$AV152,$AW152:BE152),BE152)),0),0)</f>
        <v>0</v>
      </c>
      <c r="BF346" s="166">
        <f>IFERROR(IF(VALUE($F346)&lt;BG$197,(IF(VALUE($F346)&gt;BF$197-1,SUM($V152,$AI152,$AV152,$AW152:BF152),BF152)),0),0)</f>
        <v>0</v>
      </c>
      <c r="BG346" s="166">
        <f>IFERROR(IF(VALUE($F346)&lt;BH$197,(IF(VALUE($F346)&gt;BG$197-1,SUM($V152,$AI152,$AV152,$AW152:BG152),BG152)),0),0)</f>
        <v>0</v>
      </c>
      <c r="BH346" s="166">
        <f>IFERROR(IF(VALUE($F346)&lt;BI$197,(IF(VALUE($F346)&gt;BH$197-1,SUM($V152,$AI152,$AV152,$AW152:BH152),BH152)),0),0)</f>
        <v>0</v>
      </c>
      <c r="BI346" s="142">
        <f t="shared" si="281"/>
        <v>0</v>
      </c>
      <c r="BV346" s="142"/>
      <c r="CI346" s="142"/>
      <c r="CV346" s="142"/>
      <c r="DI346" s="142"/>
      <c r="DV346" s="142"/>
      <c r="EI346" s="142"/>
    </row>
    <row r="347" spans="1:139" ht="15.75" hidden="1" outlineLevel="1" x14ac:dyDescent="0.25">
      <c r="A347" s="2">
        <f t="shared" ref="A347:A378" si="287">A153</f>
        <v>94</v>
      </c>
      <c r="B347" s="1">
        <f t="shared" si="286"/>
        <v>0</v>
      </c>
      <c r="C347" s="1">
        <f t="shared" si="286"/>
        <v>0</v>
      </c>
      <c r="D347" s="2">
        <f t="shared" si="286"/>
        <v>0</v>
      </c>
      <c r="E347" s="141">
        <f t="shared" si="286"/>
        <v>0</v>
      </c>
      <c r="F347" s="84"/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f>IF($F347&lt;R$197,(IF($F347&gt;Q$197-1,SUM($J153:Q153),Q153)),0)</f>
        <v>0</v>
      </c>
      <c r="R347" s="166">
        <f>IF($F347&lt;S$197,(IF($F347&gt;R$197-1,SUM($J153:R153),R153)),0)</f>
        <v>0</v>
      </c>
      <c r="S347" s="166">
        <f>IF($F347&lt;T$197,(IF($F347&gt;S$197-1,SUM($J153:S153),S153)),0)</f>
        <v>0</v>
      </c>
      <c r="T347" s="166">
        <f>IF($F347&lt;U$197,(IF($F347&gt;T$197-1,SUM($J153:T153),T153)),0)</f>
        <v>0</v>
      </c>
      <c r="U347" s="166">
        <f>IF($F347&lt;V$197,(IF($F347&gt;U$197-1,SUM($J153:U153),U153)),0)</f>
        <v>0</v>
      </c>
      <c r="V347" s="142">
        <f t="shared" si="284"/>
        <v>0</v>
      </c>
      <c r="W347" s="166">
        <f>IF($F347&lt;X$197,(IF($F347&gt;W$197-1,SUM($V153,$W153:W153),W153)),0)</f>
        <v>0</v>
      </c>
      <c r="X347" s="166">
        <f>IF($F347&lt;Y$197,(IF($F347&gt;X$197-1,SUM($V153,$W153:X153),X153)),0)</f>
        <v>0</v>
      </c>
      <c r="Y347" s="166">
        <f>IF($F347&lt;Z$197,(IF($F347&gt;Y$197-1,SUM($V153,$W153:Y153),Y153)),0)</f>
        <v>0</v>
      </c>
      <c r="Z347" s="166">
        <f>IF($F347&lt;AA$197,(IF($F347&gt;Z$197-1,SUM($V153,$W153:Z153),Z153)),0)</f>
        <v>0</v>
      </c>
      <c r="AA347" s="166">
        <f>IF($F347&lt;AB$197,(IF($F347&gt;AA$197-1,SUM($V153,$W153:AA153),AA153)),0)</f>
        <v>0</v>
      </c>
      <c r="AB347" s="166">
        <f>IF($F347&lt;AC$197,(IF($F347&gt;AB$197-1,SUM($V153,$W153:AB153),AB153)),0)</f>
        <v>0</v>
      </c>
      <c r="AC347" s="166">
        <f>IF($F347&lt;AD$197,(IF($F347&gt;AC$197-1,SUM($V153,$W153:AC153),AC153)),0)</f>
        <v>0</v>
      </c>
      <c r="AD347" s="166">
        <f>IF($F347&lt;AE$197,(IF($F347&gt;AD$197-1,SUM($V153,$W153:AD153),AD153)),0)</f>
        <v>0</v>
      </c>
      <c r="AE347" s="166">
        <f>IF($F347&lt;AF$197,(IF($F347&gt;AE$197-1,SUM($V153,$W153:AE153),AE153)),0)</f>
        <v>0</v>
      </c>
      <c r="AF347" s="166">
        <f>IF($F347&lt;AG$197,(IF($F347&gt;AF$197-1,SUM($V153,$W153:AF153),AF153)),0)</f>
        <v>0</v>
      </c>
      <c r="AG347" s="166">
        <f>IF($F347&lt;AH$197,(IF($F347&gt;AG$197-1,SUM($V153,$W153:AG153),AG153)),0)</f>
        <v>0</v>
      </c>
      <c r="AH347" s="166">
        <f>IF($F347&lt;AI$197,(IF($F347&gt;AH$197-1,SUM($V153,$W153:AH153),AH153)),0)</f>
        <v>0</v>
      </c>
      <c r="AI347" s="142">
        <f t="shared" si="279"/>
        <v>0</v>
      </c>
      <c r="AJ347" s="166">
        <f>IFERROR(IF(VALUE($F347)&lt;AK$197,(IF(VALUE($F347)&gt;AJ$197-1,SUM($V153,$AI153,$AJ153:AJ153),AJ153)),0),0)</f>
        <v>0</v>
      </c>
      <c r="AK347" s="166">
        <f>IFERROR(IF(VALUE($F347)&lt;AL$197,(IF(VALUE($F347)&gt;AK$197-1,SUM($V153,$AI153,$AJ153:AK153),AK153)),0),0)</f>
        <v>0</v>
      </c>
      <c r="AL347" s="166">
        <f>IFERROR(IF(VALUE($F347)&lt;AM$197,(IF(VALUE($F347)&gt;AL$197-1,SUM($V153,$AI153,$AJ153:AL153),AL153)),0),0)</f>
        <v>0</v>
      </c>
      <c r="AM347" s="166">
        <f>IFERROR(IF(VALUE($F347)&lt;AN$197,(IF(VALUE($F347)&gt;AM$197-1,SUM($V153,$AI153,$AJ153:AM153),AM153)),0),0)</f>
        <v>0</v>
      </c>
      <c r="AN347" s="166">
        <f>IFERROR(IF(VALUE($F347)&lt;AO$197,(IF(VALUE($F347)&gt;AN$197-1,SUM($V153,$AI153,$AJ153:AN153),AN153)),0),0)</f>
        <v>0</v>
      </c>
      <c r="AO347" s="166">
        <f>IFERROR(IF(VALUE($F347)&lt;AP$197,(IF(VALUE($F347)&gt;AO$197-1,SUM($V153,$AI153,$AJ153:AO153),AO153)),0),0)</f>
        <v>0</v>
      </c>
      <c r="AP347" s="166">
        <f>IFERROR(IF(VALUE($F347)&lt;AQ$197,(IF(VALUE($F347)&gt;AP$197-1,SUM($V153,$AI153,$AJ153:AP153),AP153)),0),0)</f>
        <v>0</v>
      </c>
      <c r="AQ347" s="166">
        <f>IFERROR(IF(VALUE($F347)&lt;AR$197,(IF(VALUE($F347)&gt;AQ$197-1,SUM($V153,$AI153,$AJ153:AQ153),AQ153)),0),0)</f>
        <v>0</v>
      </c>
      <c r="AR347" s="166">
        <f>IFERROR(IF(VALUE($F347)&lt;AS$197,(IF(VALUE($F347)&gt;AR$197-1,SUM($V153,$AI153,$AJ153:AR153),AR153)),0),0)</f>
        <v>0</v>
      </c>
      <c r="AS347" s="166">
        <f>IFERROR(IF(VALUE($F347)&lt;AT$197,(IF(VALUE($F347)&gt;AS$197-1,SUM($V153,$AI153,$AJ153:AS153),AS153)),0),0)</f>
        <v>0</v>
      </c>
      <c r="AT347" s="166">
        <f>IFERROR(IF(VALUE($F347)&lt;AU$197,(IF(VALUE($F347)&gt;AT$197-1,SUM($V153,$AI153,$AJ153:AT153),AT153)),0),0)</f>
        <v>0</v>
      </c>
      <c r="AU347" s="166">
        <f>IFERROR(IF(VALUE($F347)&lt;AV$197,(IF(VALUE($F347)&gt;AU$197-1,SUM($V153,$AI153,$AJ153:AU153),AU153)),0),0)</f>
        <v>0</v>
      </c>
      <c r="AV347" s="142">
        <f t="shared" si="280"/>
        <v>0</v>
      </c>
      <c r="AW347" s="166">
        <f>IFERROR(IF(VALUE($F347)&lt;AX$197,(IF(VALUE($F347)&gt;AW$197-1,SUM($V153,$AI153,$AV153,$AW153:AW153),AW153)),0),0)</f>
        <v>0</v>
      </c>
      <c r="AX347" s="166">
        <f>IFERROR(IF(VALUE($F347)&lt;AY$197,(IF(VALUE($F347)&gt;AX$197-1,SUM($V153,$AI153,$AV153,$AW153:AX153),AX153)),0),0)</f>
        <v>0</v>
      </c>
      <c r="AY347" s="166">
        <f>IFERROR(IF(VALUE($F347)&lt;AZ$197,(IF(VALUE($F347)&gt;AY$197-1,SUM($V153,$AI153,$AV153,$AW153:AY153),AY153)),0),0)</f>
        <v>0</v>
      </c>
      <c r="AZ347" s="166">
        <f>IFERROR(IF(VALUE($F347)&lt;BA$197,(IF(VALUE($F347)&gt;AZ$197-1,SUM($V153,$AI153,$AV153,$AW153:AZ153),AZ153)),0),0)</f>
        <v>0</v>
      </c>
      <c r="BA347" s="166">
        <f>IFERROR(IF(VALUE($F347)&lt;BB$197,(IF(VALUE($F347)&gt;BA$197-1,SUM($V153,$AI153,$AV153,$AW153:BA153),BA153)),0),0)</f>
        <v>0</v>
      </c>
      <c r="BB347" s="166">
        <f>IFERROR(IF(VALUE($F347)&lt;BC$197,(IF(VALUE($F347)&gt;BB$197-1,SUM($V153,$AI153,$AV153,$AW153:BB153),BB153)),0),0)</f>
        <v>0</v>
      </c>
      <c r="BC347" s="166">
        <f>IFERROR(IF(VALUE($F347)&lt;BD$197,(IF(VALUE($F347)&gt;BC$197-1,SUM($V153,$AI153,$AV153,$AW153:BC153),BC153)),0),0)</f>
        <v>0</v>
      </c>
      <c r="BD347" s="166">
        <f>IFERROR(IF(VALUE($F347)&lt;BE$197,(IF(VALUE($F347)&gt;BD$197-1,SUM($V153,$AI153,$AV153,$AW153:BD153),BD153)),0),0)</f>
        <v>0</v>
      </c>
      <c r="BE347" s="166">
        <f>IFERROR(IF(VALUE($F347)&lt;BF$197,(IF(VALUE($F347)&gt;BE$197-1,SUM($V153,$AI153,$AV153,$AW153:BE153),BE153)),0),0)</f>
        <v>0</v>
      </c>
      <c r="BF347" s="166">
        <f>IFERROR(IF(VALUE($F347)&lt;BG$197,(IF(VALUE($F347)&gt;BF$197-1,SUM($V153,$AI153,$AV153,$AW153:BF153),BF153)),0),0)</f>
        <v>0</v>
      </c>
      <c r="BG347" s="166">
        <f>IFERROR(IF(VALUE($F347)&lt;BH$197,(IF(VALUE($F347)&gt;BG$197-1,SUM($V153,$AI153,$AV153,$AW153:BG153),BG153)),0),0)</f>
        <v>0</v>
      </c>
      <c r="BH347" s="166">
        <f>IFERROR(IF(VALUE($F347)&lt;BI$197,(IF(VALUE($F347)&gt;BH$197-1,SUM($V153,$AI153,$AV153,$AW153:BH153),BH153)),0),0)</f>
        <v>0</v>
      </c>
      <c r="BI347" s="142">
        <f t="shared" si="281"/>
        <v>0</v>
      </c>
      <c r="BV347" s="142"/>
      <c r="CI347" s="142"/>
      <c r="CV347" s="142"/>
      <c r="DI347" s="142"/>
      <c r="DV347" s="142"/>
      <c r="EI347" s="142"/>
    </row>
    <row r="348" spans="1:139" ht="15.75" hidden="1" outlineLevel="1" x14ac:dyDescent="0.25">
      <c r="A348" s="2">
        <f t="shared" si="287"/>
        <v>95</v>
      </c>
      <c r="B348" s="1">
        <f t="shared" si="286"/>
        <v>0</v>
      </c>
      <c r="C348" s="1">
        <f t="shared" si="286"/>
        <v>0</v>
      </c>
      <c r="D348" s="2">
        <f t="shared" si="286"/>
        <v>0</v>
      </c>
      <c r="E348" s="141">
        <f t="shared" si="286"/>
        <v>0</v>
      </c>
      <c r="F348" s="84"/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f>IF($F348&lt;R$197,(IF($F348&gt;Q$197-1,SUM($J154:Q154),Q154)),0)</f>
        <v>0</v>
      </c>
      <c r="R348" s="166">
        <f>IF($F348&lt;S$197,(IF($F348&gt;R$197-1,SUM($J154:R154),R154)),0)</f>
        <v>0</v>
      </c>
      <c r="S348" s="166">
        <f>IF($F348&lt;T$197,(IF($F348&gt;S$197-1,SUM($J154:S154),S154)),0)</f>
        <v>0</v>
      </c>
      <c r="T348" s="166">
        <f>IF($F348&lt;U$197,(IF($F348&gt;T$197-1,SUM($J154:T154),T154)),0)</f>
        <v>0</v>
      </c>
      <c r="U348" s="166">
        <f>IF($F348&lt;V$197,(IF($F348&gt;U$197-1,SUM($J154:U154),U154)),0)</f>
        <v>0</v>
      </c>
      <c r="V348" s="142">
        <f t="shared" si="284"/>
        <v>0</v>
      </c>
      <c r="W348" s="166">
        <f>IF($F348&lt;X$197,(IF($F348&gt;W$197-1,SUM($V154,$W154:W154),W154)),0)</f>
        <v>0</v>
      </c>
      <c r="X348" s="166">
        <f>IF($F348&lt;Y$197,(IF($F348&gt;X$197-1,SUM($V154,$W154:X154),X154)),0)</f>
        <v>0</v>
      </c>
      <c r="Y348" s="166">
        <f>IF($F348&lt;Z$197,(IF($F348&gt;Y$197-1,SUM($V154,$W154:Y154),Y154)),0)</f>
        <v>0</v>
      </c>
      <c r="Z348" s="166">
        <f>IF($F348&lt;AA$197,(IF($F348&gt;Z$197-1,SUM($V154,$W154:Z154),Z154)),0)</f>
        <v>0</v>
      </c>
      <c r="AA348" s="166">
        <f>IF($F348&lt;AB$197,(IF($F348&gt;AA$197-1,SUM($V154,$W154:AA154),AA154)),0)</f>
        <v>0</v>
      </c>
      <c r="AB348" s="166">
        <f>IF($F348&lt;AC$197,(IF($F348&gt;AB$197-1,SUM($V154,$W154:AB154),AB154)),0)</f>
        <v>0</v>
      </c>
      <c r="AC348" s="166">
        <f>IF($F348&lt;AD$197,(IF($F348&gt;AC$197-1,SUM($V154,$W154:AC154),AC154)),0)</f>
        <v>0</v>
      </c>
      <c r="AD348" s="166">
        <f>IF($F348&lt;AE$197,(IF($F348&gt;AD$197-1,SUM($V154,$W154:AD154),AD154)),0)</f>
        <v>0</v>
      </c>
      <c r="AE348" s="166">
        <f>IF($F348&lt;AF$197,(IF($F348&gt;AE$197-1,SUM($V154,$W154:AE154),AE154)),0)</f>
        <v>0</v>
      </c>
      <c r="AF348" s="166">
        <f>IF($F348&lt;AG$197,(IF($F348&gt;AF$197-1,SUM($V154,$W154:AF154),AF154)),0)</f>
        <v>0</v>
      </c>
      <c r="AG348" s="166">
        <f>IF($F348&lt;AH$197,(IF($F348&gt;AG$197-1,SUM($V154,$W154:AG154),AG154)),0)</f>
        <v>0</v>
      </c>
      <c r="AH348" s="166">
        <f>IF($F348&lt;AI$197,(IF($F348&gt;AH$197-1,SUM($V154,$W154:AH154),AH154)),0)</f>
        <v>0</v>
      </c>
      <c r="AI348" s="142">
        <f t="shared" si="279"/>
        <v>0</v>
      </c>
      <c r="AJ348" s="166">
        <f>IFERROR(IF(VALUE($F348)&lt;AK$197,(IF(VALUE($F348)&gt;AJ$197-1,SUM($V154,$AI154,$AJ154:AJ154),AJ154)),0),0)</f>
        <v>0</v>
      </c>
      <c r="AK348" s="166">
        <f>IFERROR(IF(VALUE($F348)&lt;AL$197,(IF(VALUE($F348)&gt;AK$197-1,SUM($V154,$AI154,$AJ154:AK154),AK154)),0),0)</f>
        <v>0</v>
      </c>
      <c r="AL348" s="166">
        <f>IFERROR(IF(VALUE($F348)&lt;AM$197,(IF(VALUE($F348)&gt;AL$197-1,SUM($V154,$AI154,$AJ154:AL154),AL154)),0),0)</f>
        <v>0</v>
      </c>
      <c r="AM348" s="166">
        <f>IFERROR(IF(VALUE($F348)&lt;AN$197,(IF(VALUE($F348)&gt;AM$197-1,SUM($V154,$AI154,$AJ154:AM154),AM154)),0),0)</f>
        <v>0</v>
      </c>
      <c r="AN348" s="166">
        <f>IFERROR(IF(VALUE($F348)&lt;AO$197,(IF(VALUE($F348)&gt;AN$197-1,SUM($V154,$AI154,$AJ154:AN154),AN154)),0),0)</f>
        <v>0</v>
      </c>
      <c r="AO348" s="166">
        <f>IFERROR(IF(VALUE($F348)&lt;AP$197,(IF(VALUE($F348)&gt;AO$197-1,SUM($V154,$AI154,$AJ154:AO154),AO154)),0),0)</f>
        <v>0</v>
      </c>
      <c r="AP348" s="166">
        <f>IFERROR(IF(VALUE($F348)&lt;AQ$197,(IF(VALUE($F348)&gt;AP$197-1,SUM($V154,$AI154,$AJ154:AP154),AP154)),0),0)</f>
        <v>0</v>
      </c>
      <c r="AQ348" s="166">
        <f>IFERROR(IF(VALUE($F348)&lt;AR$197,(IF(VALUE($F348)&gt;AQ$197-1,SUM($V154,$AI154,$AJ154:AQ154),AQ154)),0),0)</f>
        <v>0</v>
      </c>
      <c r="AR348" s="166">
        <f>IFERROR(IF(VALUE($F348)&lt;AS$197,(IF(VALUE($F348)&gt;AR$197-1,SUM($V154,$AI154,$AJ154:AR154),AR154)),0),0)</f>
        <v>0</v>
      </c>
      <c r="AS348" s="166">
        <f>IFERROR(IF(VALUE($F348)&lt;AT$197,(IF(VALUE($F348)&gt;AS$197-1,SUM($V154,$AI154,$AJ154:AS154),AS154)),0),0)</f>
        <v>0</v>
      </c>
      <c r="AT348" s="166">
        <f>IFERROR(IF(VALUE($F348)&lt;AU$197,(IF(VALUE($F348)&gt;AT$197-1,SUM($V154,$AI154,$AJ154:AT154),AT154)),0),0)</f>
        <v>0</v>
      </c>
      <c r="AU348" s="166">
        <f>IFERROR(IF(VALUE($F348)&lt;AV$197,(IF(VALUE($F348)&gt;AU$197-1,SUM($V154,$AI154,$AJ154:AU154),AU154)),0),0)</f>
        <v>0</v>
      </c>
      <c r="AV348" s="142">
        <f t="shared" si="280"/>
        <v>0</v>
      </c>
      <c r="AW348" s="166">
        <f>IFERROR(IF(VALUE($F348)&lt;AX$197,(IF(VALUE($F348)&gt;AW$197-1,SUM($V154,$AI154,$AV154,$AW154:AW154),AW154)),0),0)</f>
        <v>0</v>
      </c>
      <c r="AX348" s="166">
        <f>IFERROR(IF(VALUE($F348)&lt;AY$197,(IF(VALUE($F348)&gt;AX$197-1,SUM($V154,$AI154,$AV154,$AW154:AX154),AX154)),0),0)</f>
        <v>0</v>
      </c>
      <c r="AY348" s="166">
        <f>IFERROR(IF(VALUE($F348)&lt;AZ$197,(IF(VALUE($F348)&gt;AY$197-1,SUM($V154,$AI154,$AV154,$AW154:AY154),AY154)),0),0)</f>
        <v>0</v>
      </c>
      <c r="AZ348" s="166">
        <f>IFERROR(IF(VALUE($F348)&lt;BA$197,(IF(VALUE($F348)&gt;AZ$197-1,SUM($V154,$AI154,$AV154,$AW154:AZ154),AZ154)),0),0)</f>
        <v>0</v>
      </c>
      <c r="BA348" s="166">
        <f>IFERROR(IF(VALUE($F348)&lt;BB$197,(IF(VALUE($F348)&gt;BA$197-1,SUM($V154,$AI154,$AV154,$AW154:BA154),BA154)),0),0)</f>
        <v>0</v>
      </c>
      <c r="BB348" s="166">
        <f>IFERROR(IF(VALUE($F348)&lt;BC$197,(IF(VALUE($F348)&gt;BB$197-1,SUM($V154,$AI154,$AV154,$AW154:BB154),BB154)),0),0)</f>
        <v>0</v>
      </c>
      <c r="BC348" s="166">
        <f>IFERROR(IF(VALUE($F348)&lt;BD$197,(IF(VALUE($F348)&gt;BC$197-1,SUM($V154,$AI154,$AV154,$AW154:BC154),BC154)),0),0)</f>
        <v>0</v>
      </c>
      <c r="BD348" s="166">
        <f>IFERROR(IF(VALUE($F348)&lt;BE$197,(IF(VALUE($F348)&gt;BD$197-1,SUM($V154,$AI154,$AV154,$AW154:BD154),BD154)),0),0)</f>
        <v>0</v>
      </c>
      <c r="BE348" s="166">
        <f>IFERROR(IF(VALUE($F348)&lt;BF$197,(IF(VALUE($F348)&gt;BE$197-1,SUM($V154,$AI154,$AV154,$AW154:BE154),BE154)),0),0)</f>
        <v>0</v>
      </c>
      <c r="BF348" s="166">
        <f>IFERROR(IF(VALUE($F348)&lt;BG$197,(IF(VALUE($F348)&gt;BF$197-1,SUM($V154,$AI154,$AV154,$AW154:BF154),BF154)),0),0)</f>
        <v>0</v>
      </c>
      <c r="BG348" s="166">
        <f>IFERROR(IF(VALUE($F348)&lt;BH$197,(IF(VALUE($F348)&gt;BG$197-1,SUM($V154,$AI154,$AV154,$AW154:BG154),BG154)),0),0)</f>
        <v>0</v>
      </c>
      <c r="BH348" s="166">
        <f>IFERROR(IF(VALUE($F348)&lt;BI$197,(IF(VALUE($F348)&gt;BH$197-1,SUM($V154,$AI154,$AV154,$AW154:BH154),BH154)),0),0)</f>
        <v>0</v>
      </c>
      <c r="BI348" s="142">
        <f t="shared" si="281"/>
        <v>0</v>
      </c>
      <c r="BV348" s="142"/>
      <c r="CI348" s="142"/>
      <c r="CV348" s="142"/>
      <c r="DI348" s="142"/>
      <c r="DV348" s="142"/>
      <c r="EI348" s="142"/>
    </row>
    <row r="349" spans="1:139" ht="15.75" hidden="1" outlineLevel="1" x14ac:dyDescent="0.25">
      <c r="A349" s="2">
        <f t="shared" si="287"/>
        <v>96</v>
      </c>
      <c r="B349" s="1">
        <f t="shared" si="286"/>
        <v>0</v>
      </c>
      <c r="C349" s="1">
        <f t="shared" si="286"/>
        <v>0</v>
      </c>
      <c r="D349" s="2">
        <f t="shared" si="286"/>
        <v>0</v>
      </c>
      <c r="E349" s="141">
        <f t="shared" si="286"/>
        <v>0</v>
      </c>
      <c r="F349" s="84"/>
      <c r="J349" s="166">
        <v>0</v>
      </c>
      <c r="K349" s="166">
        <v>0</v>
      </c>
      <c r="L349" s="166">
        <v>0</v>
      </c>
      <c r="M349" s="166">
        <v>0</v>
      </c>
      <c r="N349" s="166">
        <v>0</v>
      </c>
      <c r="O349" s="166">
        <v>0</v>
      </c>
      <c r="P349" s="166">
        <v>0</v>
      </c>
      <c r="Q349" s="166">
        <f>IF($F349&lt;R$197,(IF($F349&gt;Q$197-1,SUM($J155:Q155),Q155)),0)</f>
        <v>0</v>
      </c>
      <c r="R349" s="166">
        <f>IF($F349&lt;S$197,(IF($F349&gt;R$197-1,SUM($J155:R155),R155)),0)</f>
        <v>0</v>
      </c>
      <c r="S349" s="166">
        <f>IF($F349&lt;T$197,(IF($F349&gt;S$197-1,SUM($J155:S155),S155)),0)</f>
        <v>0</v>
      </c>
      <c r="T349" s="166">
        <f>IF($F349&lt;U$197,(IF($F349&gt;T$197-1,SUM($J155:T155),T155)),0)</f>
        <v>0</v>
      </c>
      <c r="U349" s="166">
        <f>IF($F349&lt;V$197,(IF($F349&gt;U$197-1,SUM($J155:U155),U155)),0)</f>
        <v>0</v>
      </c>
      <c r="V349" s="142">
        <f t="shared" si="284"/>
        <v>0</v>
      </c>
      <c r="W349" s="166">
        <f>IF($F349&lt;X$197,(IF($F349&gt;W$197-1,SUM($V155,$W155:W155),W155)),0)</f>
        <v>0</v>
      </c>
      <c r="X349" s="166">
        <f>IF($F349&lt;Y$197,(IF($F349&gt;X$197-1,SUM($V155,$W155:X155),X155)),0)</f>
        <v>0</v>
      </c>
      <c r="Y349" s="166">
        <f>IF($F349&lt;Z$197,(IF($F349&gt;Y$197-1,SUM($V155,$W155:Y155),Y155)),0)</f>
        <v>0</v>
      </c>
      <c r="Z349" s="166">
        <f>IF($F349&lt;AA$197,(IF($F349&gt;Z$197-1,SUM($V155,$W155:Z155),Z155)),0)</f>
        <v>0</v>
      </c>
      <c r="AA349" s="166">
        <f>IF($F349&lt;AB$197,(IF($F349&gt;AA$197-1,SUM($V155,$W155:AA155),AA155)),0)</f>
        <v>0</v>
      </c>
      <c r="AB349" s="166">
        <f>IF($F349&lt;AC$197,(IF($F349&gt;AB$197-1,SUM($V155,$W155:AB155),AB155)),0)</f>
        <v>0</v>
      </c>
      <c r="AC349" s="166">
        <f>IF($F349&lt;AD$197,(IF($F349&gt;AC$197-1,SUM($V155,$W155:AC155),AC155)),0)</f>
        <v>0</v>
      </c>
      <c r="AD349" s="166">
        <f>IF($F349&lt;AE$197,(IF($F349&gt;AD$197-1,SUM($V155,$W155:AD155),AD155)),0)</f>
        <v>0</v>
      </c>
      <c r="AE349" s="166">
        <f>IF($F349&lt;AF$197,(IF($F349&gt;AE$197-1,SUM($V155,$W155:AE155),AE155)),0)</f>
        <v>0</v>
      </c>
      <c r="AF349" s="166">
        <f>IF($F349&lt;AG$197,(IF($F349&gt;AF$197-1,SUM($V155,$W155:AF155),AF155)),0)</f>
        <v>0</v>
      </c>
      <c r="AG349" s="166">
        <f>IF($F349&lt;AH$197,(IF($F349&gt;AG$197-1,SUM($V155,$W155:AG155),AG155)),0)</f>
        <v>0</v>
      </c>
      <c r="AH349" s="166">
        <f>IF($F349&lt;AI$197,(IF($F349&gt;AH$197-1,SUM($V155,$W155:AH155),AH155)),0)</f>
        <v>0</v>
      </c>
      <c r="AI349" s="142">
        <f t="shared" si="279"/>
        <v>0</v>
      </c>
      <c r="AJ349" s="166">
        <f>IFERROR(IF(VALUE($F349)&lt;AK$197,(IF(VALUE($F349)&gt;AJ$197-1,SUM($V155,$AI155,$AJ155:AJ155),AJ155)),0),0)</f>
        <v>0</v>
      </c>
      <c r="AK349" s="166">
        <f>IFERROR(IF(VALUE($F349)&lt;AL$197,(IF(VALUE($F349)&gt;AK$197-1,SUM($V155,$AI155,$AJ155:AK155),AK155)),0),0)</f>
        <v>0</v>
      </c>
      <c r="AL349" s="166">
        <f>IFERROR(IF(VALUE($F349)&lt;AM$197,(IF(VALUE($F349)&gt;AL$197-1,SUM($V155,$AI155,$AJ155:AL155),AL155)),0),0)</f>
        <v>0</v>
      </c>
      <c r="AM349" s="166">
        <f>IFERROR(IF(VALUE($F349)&lt;AN$197,(IF(VALUE($F349)&gt;AM$197-1,SUM($V155,$AI155,$AJ155:AM155),AM155)),0),0)</f>
        <v>0</v>
      </c>
      <c r="AN349" s="166">
        <f>IFERROR(IF(VALUE($F349)&lt;AO$197,(IF(VALUE($F349)&gt;AN$197-1,SUM($V155,$AI155,$AJ155:AN155),AN155)),0),0)</f>
        <v>0</v>
      </c>
      <c r="AO349" s="166">
        <f>IFERROR(IF(VALUE($F349)&lt;AP$197,(IF(VALUE($F349)&gt;AO$197-1,SUM($V155,$AI155,$AJ155:AO155),AO155)),0),0)</f>
        <v>0</v>
      </c>
      <c r="AP349" s="166">
        <f>IFERROR(IF(VALUE($F349)&lt;AQ$197,(IF(VALUE($F349)&gt;AP$197-1,SUM($V155,$AI155,$AJ155:AP155),AP155)),0),0)</f>
        <v>0</v>
      </c>
      <c r="AQ349" s="166">
        <f>IFERROR(IF(VALUE($F349)&lt;AR$197,(IF(VALUE($F349)&gt;AQ$197-1,SUM($V155,$AI155,$AJ155:AQ155),AQ155)),0),0)</f>
        <v>0</v>
      </c>
      <c r="AR349" s="166">
        <f>IFERROR(IF(VALUE($F349)&lt;AS$197,(IF(VALUE($F349)&gt;AR$197-1,SUM($V155,$AI155,$AJ155:AR155),AR155)),0),0)</f>
        <v>0</v>
      </c>
      <c r="AS349" s="166">
        <f>IFERROR(IF(VALUE($F349)&lt;AT$197,(IF(VALUE($F349)&gt;AS$197-1,SUM($V155,$AI155,$AJ155:AS155),AS155)),0),0)</f>
        <v>0</v>
      </c>
      <c r="AT349" s="166">
        <f>IFERROR(IF(VALUE($F349)&lt;AU$197,(IF(VALUE($F349)&gt;AT$197-1,SUM($V155,$AI155,$AJ155:AT155),AT155)),0),0)</f>
        <v>0</v>
      </c>
      <c r="AU349" s="166">
        <f>IFERROR(IF(VALUE($F349)&lt;AV$197,(IF(VALUE($F349)&gt;AU$197-1,SUM($V155,$AI155,$AJ155:AU155),AU155)),0),0)</f>
        <v>0</v>
      </c>
      <c r="AV349" s="142">
        <f t="shared" si="280"/>
        <v>0</v>
      </c>
      <c r="AW349" s="166">
        <f>IFERROR(IF(VALUE($F349)&lt;AX$197,(IF(VALUE($F349)&gt;AW$197-1,SUM($V155,$AI155,$AV155,$AW155:AW155),AW155)),0),0)</f>
        <v>0</v>
      </c>
      <c r="AX349" s="166">
        <f>IFERROR(IF(VALUE($F349)&lt;AY$197,(IF(VALUE($F349)&gt;AX$197-1,SUM($V155,$AI155,$AV155,$AW155:AX155),AX155)),0),0)</f>
        <v>0</v>
      </c>
      <c r="AY349" s="166">
        <f>IFERROR(IF(VALUE($F349)&lt;AZ$197,(IF(VALUE($F349)&gt;AY$197-1,SUM($V155,$AI155,$AV155,$AW155:AY155),AY155)),0),0)</f>
        <v>0</v>
      </c>
      <c r="AZ349" s="166">
        <f>IFERROR(IF(VALUE($F349)&lt;BA$197,(IF(VALUE($F349)&gt;AZ$197-1,SUM($V155,$AI155,$AV155,$AW155:AZ155),AZ155)),0),0)</f>
        <v>0</v>
      </c>
      <c r="BA349" s="166">
        <f>IFERROR(IF(VALUE($F349)&lt;BB$197,(IF(VALUE($F349)&gt;BA$197-1,SUM($V155,$AI155,$AV155,$AW155:BA155),BA155)),0),0)</f>
        <v>0</v>
      </c>
      <c r="BB349" s="166">
        <f>IFERROR(IF(VALUE($F349)&lt;BC$197,(IF(VALUE($F349)&gt;BB$197-1,SUM($V155,$AI155,$AV155,$AW155:BB155),BB155)),0),0)</f>
        <v>0</v>
      </c>
      <c r="BC349" s="166">
        <f>IFERROR(IF(VALUE($F349)&lt;BD$197,(IF(VALUE($F349)&gt;BC$197-1,SUM($V155,$AI155,$AV155,$AW155:BC155),BC155)),0),0)</f>
        <v>0</v>
      </c>
      <c r="BD349" s="166">
        <f>IFERROR(IF(VALUE($F349)&lt;BE$197,(IF(VALUE($F349)&gt;BD$197-1,SUM($V155,$AI155,$AV155,$AW155:BD155),BD155)),0),0)</f>
        <v>0</v>
      </c>
      <c r="BE349" s="166">
        <f>IFERROR(IF(VALUE($F349)&lt;BF$197,(IF(VALUE($F349)&gt;BE$197-1,SUM($V155,$AI155,$AV155,$AW155:BE155),BE155)),0),0)</f>
        <v>0</v>
      </c>
      <c r="BF349" s="166">
        <f>IFERROR(IF(VALUE($F349)&lt;BG$197,(IF(VALUE($F349)&gt;BF$197-1,SUM($V155,$AI155,$AV155,$AW155:BF155),BF155)),0),0)</f>
        <v>0</v>
      </c>
      <c r="BG349" s="166">
        <f>IFERROR(IF(VALUE($F349)&lt;BH$197,(IF(VALUE($F349)&gt;BG$197-1,SUM($V155,$AI155,$AV155,$AW155:BG155),BG155)),0),0)</f>
        <v>0</v>
      </c>
      <c r="BH349" s="166">
        <f>IFERROR(IF(VALUE($F349)&lt;BI$197,(IF(VALUE($F349)&gt;BH$197-1,SUM($V155,$AI155,$AV155,$AW155:BH155),BH155)),0),0)</f>
        <v>0</v>
      </c>
      <c r="BI349" s="142">
        <f t="shared" si="281"/>
        <v>0</v>
      </c>
      <c r="BV349" s="142"/>
      <c r="CI349" s="142"/>
      <c r="CV349" s="142"/>
      <c r="DI349" s="142"/>
      <c r="DV349" s="142"/>
      <c r="EI349" s="142"/>
    </row>
    <row r="350" spans="1:139" ht="15.75" hidden="1" outlineLevel="1" x14ac:dyDescent="0.25">
      <c r="A350" s="2">
        <f t="shared" si="287"/>
        <v>97</v>
      </c>
      <c r="B350" s="1">
        <f t="shared" si="286"/>
        <v>0</v>
      </c>
      <c r="C350" s="1">
        <f t="shared" si="286"/>
        <v>0</v>
      </c>
      <c r="D350" s="2">
        <f t="shared" si="286"/>
        <v>0</v>
      </c>
      <c r="E350" s="141">
        <f t="shared" si="286"/>
        <v>0</v>
      </c>
      <c r="F350" s="84"/>
      <c r="J350" s="166">
        <v>0</v>
      </c>
      <c r="K350" s="166">
        <v>0</v>
      </c>
      <c r="L350" s="166">
        <v>0</v>
      </c>
      <c r="M350" s="166">
        <v>0</v>
      </c>
      <c r="N350" s="166">
        <v>0</v>
      </c>
      <c r="O350" s="166">
        <v>0</v>
      </c>
      <c r="P350" s="166">
        <v>0</v>
      </c>
      <c r="Q350" s="166">
        <f>IF($F350&lt;R$197,(IF($F350&gt;Q$197-1,SUM($J156:Q156),Q156)),0)</f>
        <v>0</v>
      </c>
      <c r="R350" s="166">
        <f>IF($F350&lt;S$197,(IF($F350&gt;R$197-1,SUM($J156:R156),R156)),0)</f>
        <v>0</v>
      </c>
      <c r="S350" s="166">
        <f>IF($F350&lt;T$197,(IF($F350&gt;S$197-1,SUM($J156:S156),S156)),0)</f>
        <v>0</v>
      </c>
      <c r="T350" s="166">
        <f>IF($F350&lt;U$197,(IF($F350&gt;T$197-1,SUM($J156:T156),T156)),0)</f>
        <v>0</v>
      </c>
      <c r="U350" s="166">
        <f>IF($F350&lt;V$197,(IF($F350&gt;U$197-1,SUM($J156:U156),U156)),0)</f>
        <v>0</v>
      </c>
      <c r="V350" s="142">
        <f t="shared" si="284"/>
        <v>0</v>
      </c>
      <c r="W350" s="166">
        <f>IF($F350&lt;X$197,(IF($F350&gt;W$197-1,SUM($V156,$W156:W156),W156)),0)</f>
        <v>0</v>
      </c>
      <c r="X350" s="166">
        <f>IF($F350&lt;Y$197,(IF($F350&gt;X$197-1,SUM($V156,$W156:X156),X156)),0)</f>
        <v>0</v>
      </c>
      <c r="Y350" s="166">
        <f>IF($F350&lt;Z$197,(IF($F350&gt;Y$197-1,SUM($V156,$W156:Y156),Y156)),0)</f>
        <v>0</v>
      </c>
      <c r="Z350" s="166">
        <f>IF($F350&lt;AA$197,(IF($F350&gt;Z$197-1,SUM($V156,$W156:Z156),Z156)),0)</f>
        <v>0</v>
      </c>
      <c r="AA350" s="166">
        <f>IF($F350&lt;AB$197,(IF($F350&gt;AA$197-1,SUM($V156,$W156:AA156),AA156)),0)</f>
        <v>0</v>
      </c>
      <c r="AB350" s="166">
        <f>IF($F350&lt;AC$197,(IF($F350&gt;AB$197-1,SUM($V156,$W156:AB156),AB156)),0)</f>
        <v>0</v>
      </c>
      <c r="AC350" s="166">
        <f>IF($F350&lt;AD$197,(IF($F350&gt;AC$197-1,SUM($V156,$W156:AC156),AC156)),0)</f>
        <v>0</v>
      </c>
      <c r="AD350" s="166">
        <f>IF($F350&lt;AE$197,(IF($F350&gt;AD$197-1,SUM($V156,$W156:AD156),AD156)),0)</f>
        <v>0</v>
      </c>
      <c r="AE350" s="166">
        <f>IF($F350&lt;AF$197,(IF($F350&gt;AE$197-1,SUM($V156,$W156:AE156),AE156)),0)</f>
        <v>0</v>
      </c>
      <c r="AF350" s="166">
        <f>IF($F350&lt;AG$197,(IF($F350&gt;AF$197-1,SUM($V156,$W156:AF156),AF156)),0)</f>
        <v>0</v>
      </c>
      <c r="AG350" s="166">
        <f>IF($F350&lt;AH$197,(IF($F350&gt;AG$197-1,SUM($V156,$W156:AG156),AG156)),0)</f>
        <v>0</v>
      </c>
      <c r="AH350" s="166">
        <f>IF($F350&lt;AI$197,(IF($F350&gt;AH$197-1,SUM($V156,$W156:AH156),AH156)),0)</f>
        <v>0</v>
      </c>
      <c r="AI350" s="142">
        <f t="shared" ref="AI350:AI388" si="288">SUM(W350:AH350)</f>
        <v>0</v>
      </c>
      <c r="AJ350" s="166">
        <f>IFERROR(IF(VALUE($F350)&lt;AK$197,(IF(VALUE($F350)&gt;AJ$197-1,SUM($V156,$AI156,$AJ156:AJ156),AJ156)),0),0)</f>
        <v>0</v>
      </c>
      <c r="AK350" s="166">
        <f>IFERROR(IF(VALUE($F350)&lt;AL$197,(IF(VALUE($F350)&gt;AK$197-1,SUM($V156,$AI156,$AJ156:AK156),AK156)),0),0)</f>
        <v>0</v>
      </c>
      <c r="AL350" s="166">
        <f>IFERROR(IF(VALUE($F350)&lt;AM$197,(IF(VALUE($F350)&gt;AL$197-1,SUM($V156,$AI156,$AJ156:AL156),AL156)),0),0)</f>
        <v>0</v>
      </c>
      <c r="AM350" s="166">
        <f>IFERROR(IF(VALUE($F350)&lt;AN$197,(IF(VALUE($F350)&gt;AM$197-1,SUM($V156,$AI156,$AJ156:AM156),AM156)),0),0)</f>
        <v>0</v>
      </c>
      <c r="AN350" s="166">
        <f>IFERROR(IF(VALUE($F350)&lt;AO$197,(IF(VALUE($F350)&gt;AN$197-1,SUM($V156,$AI156,$AJ156:AN156),AN156)),0),0)</f>
        <v>0</v>
      </c>
      <c r="AO350" s="166">
        <f>IFERROR(IF(VALUE($F350)&lt;AP$197,(IF(VALUE($F350)&gt;AO$197-1,SUM($V156,$AI156,$AJ156:AO156),AO156)),0),0)</f>
        <v>0</v>
      </c>
      <c r="AP350" s="166">
        <f>IFERROR(IF(VALUE($F350)&lt;AQ$197,(IF(VALUE($F350)&gt;AP$197-1,SUM($V156,$AI156,$AJ156:AP156),AP156)),0),0)</f>
        <v>0</v>
      </c>
      <c r="AQ350" s="166">
        <f>IFERROR(IF(VALUE($F350)&lt;AR$197,(IF(VALUE($F350)&gt;AQ$197-1,SUM($V156,$AI156,$AJ156:AQ156),AQ156)),0),0)</f>
        <v>0</v>
      </c>
      <c r="AR350" s="166">
        <f>IFERROR(IF(VALUE($F350)&lt;AS$197,(IF(VALUE($F350)&gt;AR$197-1,SUM($V156,$AI156,$AJ156:AR156),AR156)),0),0)</f>
        <v>0</v>
      </c>
      <c r="AS350" s="166">
        <f>IFERROR(IF(VALUE($F350)&lt;AT$197,(IF(VALUE($F350)&gt;AS$197-1,SUM($V156,$AI156,$AJ156:AS156),AS156)),0),0)</f>
        <v>0</v>
      </c>
      <c r="AT350" s="166">
        <f>IFERROR(IF(VALUE($F350)&lt;AU$197,(IF(VALUE($F350)&gt;AT$197-1,SUM($V156,$AI156,$AJ156:AT156),AT156)),0),0)</f>
        <v>0</v>
      </c>
      <c r="AU350" s="166">
        <f>IFERROR(IF(VALUE($F350)&lt;AV$197,(IF(VALUE($F350)&gt;AU$197-1,SUM($V156,$AI156,$AJ156:AU156),AU156)),0),0)</f>
        <v>0</v>
      </c>
      <c r="AV350" s="142">
        <f t="shared" ref="AV350:AV388" si="289">SUM(AJ350:AU350)</f>
        <v>0</v>
      </c>
      <c r="AW350" s="166">
        <f>IFERROR(IF(VALUE($F350)&lt;AX$197,(IF(VALUE($F350)&gt;AW$197-1,SUM($V156,$AI156,$AV156,$AW156:AW156),AW156)),0),0)</f>
        <v>0</v>
      </c>
      <c r="AX350" s="166">
        <f>IFERROR(IF(VALUE($F350)&lt;AY$197,(IF(VALUE($F350)&gt;AX$197-1,SUM($V156,$AI156,$AV156,$AW156:AX156),AX156)),0),0)</f>
        <v>0</v>
      </c>
      <c r="AY350" s="166">
        <f>IFERROR(IF(VALUE($F350)&lt;AZ$197,(IF(VALUE($F350)&gt;AY$197-1,SUM($V156,$AI156,$AV156,$AW156:AY156),AY156)),0),0)</f>
        <v>0</v>
      </c>
      <c r="AZ350" s="166">
        <f>IFERROR(IF(VALUE($F350)&lt;BA$197,(IF(VALUE($F350)&gt;AZ$197-1,SUM($V156,$AI156,$AV156,$AW156:AZ156),AZ156)),0),0)</f>
        <v>0</v>
      </c>
      <c r="BA350" s="166">
        <f>IFERROR(IF(VALUE($F350)&lt;BB$197,(IF(VALUE($F350)&gt;BA$197-1,SUM($V156,$AI156,$AV156,$AW156:BA156),BA156)),0),0)</f>
        <v>0</v>
      </c>
      <c r="BB350" s="166">
        <f>IFERROR(IF(VALUE($F350)&lt;BC$197,(IF(VALUE($F350)&gt;BB$197-1,SUM($V156,$AI156,$AV156,$AW156:BB156),BB156)),0),0)</f>
        <v>0</v>
      </c>
      <c r="BC350" s="166">
        <f>IFERROR(IF(VALUE($F350)&lt;BD$197,(IF(VALUE($F350)&gt;BC$197-1,SUM($V156,$AI156,$AV156,$AW156:BC156),BC156)),0),0)</f>
        <v>0</v>
      </c>
      <c r="BD350" s="166">
        <f>IFERROR(IF(VALUE($F350)&lt;BE$197,(IF(VALUE($F350)&gt;BD$197-1,SUM($V156,$AI156,$AV156,$AW156:BD156),BD156)),0),0)</f>
        <v>0</v>
      </c>
      <c r="BE350" s="166">
        <f>IFERROR(IF(VALUE($F350)&lt;BF$197,(IF(VALUE($F350)&gt;BE$197-1,SUM($V156,$AI156,$AV156,$AW156:BE156),BE156)),0),0)</f>
        <v>0</v>
      </c>
      <c r="BF350" s="166">
        <f>IFERROR(IF(VALUE($F350)&lt;BG$197,(IF(VALUE($F350)&gt;BF$197-1,SUM($V156,$AI156,$AV156,$AW156:BF156),BF156)),0),0)</f>
        <v>0</v>
      </c>
      <c r="BG350" s="166">
        <f>IFERROR(IF(VALUE($F350)&lt;BH$197,(IF(VALUE($F350)&gt;BG$197-1,SUM($V156,$AI156,$AV156,$AW156:BG156),BG156)),0),0)</f>
        <v>0</v>
      </c>
      <c r="BH350" s="166">
        <f>IFERROR(IF(VALUE($F350)&lt;BI$197,(IF(VALUE($F350)&gt;BH$197-1,SUM($V156,$AI156,$AV156,$AW156:BH156),BH156)),0),0)</f>
        <v>0</v>
      </c>
      <c r="BI350" s="142">
        <f t="shared" ref="BI350:BI388" si="290">SUM(AW350:BH350)</f>
        <v>0</v>
      </c>
      <c r="BV350" s="142"/>
      <c r="CI350" s="142"/>
      <c r="CV350" s="142"/>
      <c r="DI350" s="142"/>
      <c r="DV350" s="142"/>
      <c r="EI350" s="142"/>
    </row>
    <row r="351" spans="1:139" ht="15.75" hidden="1" outlineLevel="1" x14ac:dyDescent="0.25">
      <c r="A351" s="2">
        <f t="shared" si="287"/>
        <v>98</v>
      </c>
      <c r="B351" s="1">
        <f t="shared" si="286"/>
        <v>0</v>
      </c>
      <c r="C351" s="1">
        <f t="shared" si="286"/>
        <v>0</v>
      </c>
      <c r="D351" s="2">
        <f t="shared" si="286"/>
        <v>0</v>
      </c>
      <c r="E351" s="141">
        <f t="shared" si="286"/>
        <v>0</v>
      </c>
      <c r="F351" s="84"/>
      <c r="J351" s="166">
        <v>0</v>
      </c>
      <c r="K351" s="166">
        <v>0</v>
      </c>
      <c r="L351" s="166">
        <v>0</v>
      </c>
      <c r="M351" s="166">
        <v>0</v>
      </c>
      <c r="N351" s="166">
        <v>0</v>
      </c>
      <c r="O351" s="166">
        <v>0</v>
      </c>
      <c r="P351" s="166">
        <v>0</v>
      </c>
      <c r="Q351" s="166">
        <f>IF($F351&lt;R$197,(IF($F351&gt;Q$197-1,SUM($J157:Q157),Q157)),0)</f>
        <v>0</v>
      </c>
      <c r="R351" s="166">
        <f>IF($F351&lt;S$197,(IF($F351&gt;R$197-1,SUM($J157:R157),R157)),0)</f>
        <v>0</v>
      </c>
      <c r="S351" s="166">
        <f>IF($F351&lt;T$197,(IF($F351&gt;S$197-1,SUM($J157:S157),S157)),0)</f>
        <v>0</v>
      </c>
      <c r="T351" s="166">
        <f>IF($F351&lt;U$197,(IF($F351&gt;T$197-1,SUM($J157:T157),T157)),0)</f>
        <v>0</v>
      </c>
      <c r="U351" s="166">
        <f>IF($F351&lt;V$197,(IF($F351&gt;U$197-1,SUM($J157:U157),U157)),0)</f>
        <v>0</v>
      </c>
      <c r="V351" s="142">
        <f t="shared" si="284"/>
        <v>0</v>
      </c>
      <c r="W351" s="166">
        <f>IF($F351&lt;X$197,(IF($F351&gt;W$197-1,SUM($V157,$W157:W157),W157)),0)</f>
        <v>0</v>
      </c>
      <c r="X351" s="166">
        <f>IF($F351&lt;Y$197,(IF($F351&gt;X$197-1,SUM($V157,$W157:X157),X157)),0)</f>
        <v>0</v>
      </c>
      <c r="Y351" s="166">
        <f>IF($F351&lt;Z$197,(IF($F351&gt;Y$197-1,SUM($V157,$W157:Y157),Y157)),0)</f>
        <v>0</v>
      </c>
      <c r="Z351" s="166">
        <f>IF($F351&lt;AA$197,(IF($F351&gt;Z$197-1,SUM($V157,$W157:Z157),Z157)),0)</f>
        <v>0</v>
      </c>
      <c r="AA351" s="166">
        <f>IF($F351&lt;AB$197,(IF($F351&gt;AA$197-1,SUM($V157,$W157:AA157),AA157)),0)</f>
        <v>0</v>
      </c>
      <c r="AB351" s="166">
        <f>IF($F351&lt;AC$197,(IF($F351&gt;AB$197-1,SUM($V157,$W157:AB157),AB157)),0)</f>
        <v>0</v>
      </c>
      <c r="AC351" s="166">
        <f>IF($F351&lt;AD$197,(IF($F351&gt;AC$197-1,SUM($V157,$W157:AC157),AC157)),0)</f>
        <v>0</v>
      </c>
      <c r="AD351" s="166">
        <f>IF($F351&lt;AE$197,(IF($F351&gt;AD$197-1,SUM($V157,$W157:AD157),AD157)),0)</f>
        <v>0</v>
      </c>
      <c r="AE351" s="166">
        <f>IF($F351&lt;AF$197,(IF($F351&gt;AE$197-1,SUM($V157,$W157:AE157),AE157)),0)</f>
        <v>0</v>
      </c>
      <c r="AF351" s="166">
        <f>IF($F351&lt;AG$197,(IF($F351&gt;AF$197-1,SUM($V157,$W157:AF157),AF157)),0)</f>
        <v>0</v>
      </c>
      <c r="AG351" s="166">
        <f>IF($F351&lt;AH$197,(IF($F351&gt;AG$197-1,SUM($V157,$W157:AG157),AG157)),0)</f>
        <v>0</v>
      </c>
      <c r="AH351" s="166">
        <f>IF($F351&lt;AI$197,(IF($F351&gt;AH$197-1,SUM($V157,$W157:AH157),AH157)),0)</f>
        <v>0</v>
      </c>
      <c r="AI351" s="142">
        <f t="shared" si="288"/>
        <v>0</v>
      </c>
      <c r="AJ351" s="166">
        <f>IFERROR(IF(VALUE($F351)&lt;AK$197,(IF(VALUE($F351)&gt;AJ$197-1,SUM($V157,$AI157,$AJ157:AJ157),AJ157)),0),0)</f>
        <v>0</v>
      </c>
      <c r="AK351" s="166">
        <f>IFERROR(IF(VALUE($F351)&lt;AL$197,(IF(VALUE($F351)&gt;AK$197-1,SUM($V157,$AI157,$AJ157:AK157),AK157)),0),0)</f>
        <v>0</v>
      </c>
      <c r="AL351" s="166">
        <f>IFERROR(IF(VALUE($F351)&lt;AM$197,(IF(VALUE($F351)&gt;AL$197-1,SUM($V157,$AI157,$AJ157:AL157),AL157)),0),0)</f>
        <v>0</v>
      </c>
      <c r="AM351" s="166">
        <f>IFERROR(IF(VALUE($F351)&lt;AN$197,(IF(VALUE($F351)&gt;AM$197-1,SUM($V157,$AI157,$AJ157:AM157),AM157)),0),0)</f>
        <v>0</v>
      </c>
      <c r="AN351" s="166">
        <f>IFERROR(IF(VALUE($F351)&lt;AO$197,(IF(VALUE($F351)&gt;AN$197-1,SUM($V157,$AI157,$AJ157:AN157),AN157)),0),0)</f>
        <v>0</v>
      </c>
      <c r="AO351" s="166">
        <f>IFERROR(IF(VALUE($F351)&lt;AP$197,(IF(VALUE($F351)&gt;AO$197-1,SUM($V157,$AI157,$AJ157:AO157),AO157)),0),0)</f>
        <v>0</v>
      </c>
      <c r="AP351" s="166">
        <f>IFERROR(IF(VALUE($F351)&lt;AQ$197,(IF(VALUE($F351)&gt;AP$197-1,SUM($V157,$AI157,$AJ157:AP157),AP157)),0),0)</f>
        <v>0</v>
      </c>
      <c r="AQ351" s="166">
        <f>IFERROR(IF(VALUE($F351)&lt;AR$197,(IF(VALUE($F351)&gt;AQ$197-1,SUM($V157,$AI157,$AJ157:AQ157),AQ157)),0),0)</f>
        <v>0</v>
      </c>
      <c r="AR351" s="166">
        <f>IFERROR(IF(VALUE($F351)&lt;AS$197,(IF(VALUE($F351)&gt;AR$197-1,SUM($V157,$AI157,$AJ157:AR157),AR157)),0),0)</f>
        <v>0</v>
      </c>
      <c r="AS351" s="166">
        <f>IFERROR(IF(VALUE($F351)&lt;AT$197,(IF(VALUE($F351)&gt;AS$197-1,SUM($V157,$AI157,$AJ157:AS157),AS157)),0),0)</f>
        <v>0</v>
      </c>
      <c r="AT351" s="166">
        <f>IFERROR(IF(VALUE($F351)&lt;AU$197,(IF(VALUE($F351)&gt;AT$197-1,SUM($V157,$AI157,$AJ157:AT157),AT157)),0),0)</f>
        <v>0</v>
      </c>
      <c r="AU351" s="166">
        <f>IFERROR(IF(VALUE($F351)&lt;AV$197,(IF(VALUE($F351)&gt;AU$197-1,SUM($V157,$AI157,$AJ157:AU157),AU157)),0),0)</f>
        <v>0</v>
      </c>
      <c r="AV351" s="142">
        <f t="shared" si="289"/>
        <v>0</v>
      </c>
      <c r="AW351" s="166">
        <f>IFERROR(IF(VALUE($F351)&lt;AX$197,(IF(VALUE($F351)&gt;AW$197-1,SUM($V157,$AI157,$AV157,$AW157:AW157),AW157)),0),0)</f>
        <v>0</v>
      </c>
      <c r="AX351" s="166">
        <f>IFERROR(IF(VALUE($F351)&lt;AY$197,(IF(VALUE($F351)&gt;AX$197-1,SUM($V157,$AI157,$AV157,$AW157:AX157),AX157)),0),0)</f>
        <v>0</v>
      </c>
      <c r="AY351" s="166">
        <f>IFERROR(IF(VALUE($F351)&lt;AZ$197,(IF(VALUE($F351)&gt;AY$197-1,SUM($V157,$AI157,$AV157,$AW157:AY157),AY157)),0),0)</f>
        <v>0</v>
      </c>
      <c r="AZ351" s="166">
        <f>IFERROR(IF(VALUE($F351)&lt;BA$197,(IF(VALUE($F351)&gt;AZ$197-1,SUM($V157,$AI157,$AV157,$AW157:AZ157),AZ157)),0),0)</f>
        <v>0</v>
      </c>
      <c r="BA351" s="166">
        <f>IFERROR(IF(VALUE($F351)&lt;BB$197,(IF(VALUE($F351)&gt;BA$197-1,SUM($V157,$AI157,$AV157,$AW157:BA157),BA157)),0),0)</f>
        <v>0</v>
      </c>
      <c r="BB351" s="166">
        <f>IFERROR(IF(VALUE($F351)&lt;BC$197,(IF(VALUE($F351)&gt;BB$197-1,SUM($V157,$AI157,$AV157,$AW157:BB157),BB157)),0),0)</f>
        <v>0</v>
      </c>
      <c r="BC351" s="166">
        <f>IFERROR(IF(VALUE($F351)&lt;BD$197,(IF(VALUE($F351)&gt;BC$197-1,SUM($V157,$AI157,$AV157,$AW157:BC157),BC157)),0),0)</f>
        <v>0</v>
      </c>
      <c r="BD351" s="166">
        <f>IFERROR(IF(VALUE($F351)&lt;BE$197,(IF(VALUE($F351)&gt;BD$197-1,SUM($V157,$AI157,$AV157,$AW157:BD157),BD157)),0),0)</f>
        <v>0</v>
      </c>
      <c r="BE351" s="166">
        <f>IFERROR(IF(VALUE($F351)&lt;BF$197,(IF(VALUE($F351)&gt;BE$197-1,SUM($V157,$AI157,$AV157,$AW157:BE157),BE157)),0),0)</f>
        <v>0</v>
      </c>
      <c r="BF351" s="166">
        <f>IFERROR(IF(VALUE($F351)&lt;BG$197,(IF(VALUE($F351)&gt;BF$197-1,SUM($V157,$AI157,$AV157,$AW157:BF157),BF157)),0),0)</f>
        <v>0</v>
      </c>
      <c r="BG351" s="166">
        <f>IFERROR(IF(VALUE($F351)&lt;BH$197,(IF(VALUE($F351)&gt;BG$197-1,SUM($V157,$AI157,$AV157,$AW157:BG157),BG157)),0),0)</f>
        <v>0</v>
      </c>
      <c r="BH351" s="166">
        <f>IFERROR(IF(VALUE($F351)&lt;BI$197,(IF(VALUE($F351)&gt;BH$197-1,SUM($V157,$AI157,$AV157,$AW157:BH157),BH157)),0),0)</f>
        <v>0</v>
      </c>
      <c r="BI351" s="142">
        <f t="shared" si="290"/>
        <v>0</v>
      </c>
      <c r="BV351" s="142"/>
      <c r="CI351" s="142"/>
      <c r="CV351" s="142"/>
      <c r="DI351" s="142"/>
      <c r="DV351" s="142"/>
      <c r="EI351" s="142"/>
    </row>
    <row r="352" spans="1:139" ht="15.75" hidden="1" outlineLevel="1" x14ac:dyDescent="0.25">
      <c r="A352" s="2">
        <f t="shared" si="287"/>
        <v>99</v>
      </c>
      <c r="B352" s="1">
        <f t="shared" si="286"/>
        <v>0</v>
      </c>
      <c r="C352" s="1">
        <f t="shared" si="286"/>
        <v>0</v>
      </c>
      <c r="D352" s="2">
        <f t="shared" si="286"/>
        <v>0</v>
      </c>
      <c r="E352" s="141">
        <f t="shared" si="286"/>
        <v>0</v>
      </c>
      <c r="F352" s="84"/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f>IF($F352&lt;R$197,(IF($F352&gt;Q$197-1,SUM($J158:Q158),Q158)),0)</f>
        <v>0</v>
      </c>
      <c r="R352" s="166">
        <f>IF($F352&lt;S$197,(IF($F352&gt;R$197-1,SUM($J158:R158),R158)),0)</f>
        <v>0</v>
      </c>
      <c r="S352" s="166">
        <f>IF($F352&lt;T$197,(IF($F352&gt;S$197-1,SUM($J158:S158),S158)),0)</f>
        <v>0</v>
      </c>
      <c r="T352" s="166">
        <f>IF($F352&lt;U$197,(IF($F352&gt;T$197-1,SUM($J158:T158),T158)),0)</f>
        <v>0</v>
      </c>
      <c r="U352" s="166">
        <f>IF($F352&lt;V$197,(IF($F352&gt;U$197-1,SUM($J158:U158),U158)),0)</f>
        <v>0</v>
      </c>
      <c r="V352" s="142">
        <f t="shared" si="284"/>
        <v>0</v>
      </c>
      <c r="W352" s="166">
        <f>IF($F352&lt;X$197,(IF($F352&gt;W$197-1,SUM($V158,$W158:W158),W158)),0)</f>
        <v>0</v>
      </c>
      <c r="X352" s="166">
        <f>IF($F352&lt;Y$197,(IF($F352&gt;X$197-1,SUM($V158,$W158:X158),X158)),0)</f>
        <v>0</v>
      </c>
      <c r="Y352" s="166">
        <f>IF($F352&lt;Z$197,(IF($F352&gt;Y$197-1,SUM($V158,$W158:Y158),Y158)),0)</f>
        <v>0</v>
      </c>
      <c r="Z352" s="166">
        <f>IF($F352&lt;AA$197,(IF($F352&gt;Z$197-1,SUM($V158,$W158:Z158),Z158)),0)</f>
        <v>0</v>
      </c>
      <c r="AA352" s="166">
        <f>IF($F352&lt;AB$197,(IF($F352&gt;AA$197-1,SUM($V158,$W158:AA158),AA158)),0)</f>
        <v>0</v>
      </c>
      <c r="AB352" s="166">
        <f>IF($F352&lt;AC$197,(IF($F352&gt;AB$197-1,SUM($V158,$W158:AB158),AB158)),0)</f>
        <v>0</v>
      </c>
      <c r="AC352" s="166">
        <f>IF($F352&lt;AD$197,(IF($F352&gt;AC$197-1,SUM($V158,$W158:AC158),AC158)),0)</f>
        <v>0</v>
      </c>
      <c r="AD352" s="166">
        <f>IF($F352&lt;AE$197,(IF($F352&gt;AD$197-1,SUM($V158,$W158:AD158),AD158)),0)</f>
        <v>0</v>
      </c>
      <c r="AE352" s="166">
        <f>IF($F352&lt;AF$197,(IF($F352&gt;AE$197-1,SUM($V158,$W158:AE158),AE158)),0)</f>
        <v>0</v>
      </c>
      <c r="AF352" s="166">
        <f>IF($F352&lt;AG$197,(IF($F352&gt;AF$197-1,SUM($V158,$W158:AF158),AF158)),0)</f>
        <v>0</v>
      </c>
      <c r="AG352" s="166">
        <f>IF($F352&lt;AH$197,(IF($F352&gt;AG$197-1,SUM($V158,$W158:AG158),AG158)),0)</f>
        <v>0</v>
      </c>
      <c r="AH352" s="166">
        <f>IF($F352&lt;AI$197,(IF($F352&gt;AH$197-1,SUM($V158,$W158:AH158),AH158)),0)</f>
        <v>0</v>
      </c>
      <c r="AI352" s="142">
        <f t="shared" si="288"/>
        <v>0</v>
      </c>
      <c r="AJ352" s="166">
        <f>IFERROR(IF(VALUE($F352)&lt;AK$197,(IF(VALUE($F352)&gt;AJ$197-1,SUM($V158,$AI158,$AJ158:AJ158),AJ158)),0),0)</f>
        <v>0</v>
      </c>
      <c r="AK352" s="166">
        <f>IFERROR(IF(VALUE($F352)&lt;AL$197,(IF(VALUE($F352)&gt;AK$197-1,SUM($V158,$AI158,$AJ158:AK158),AK158)),0),0)</f>
        <v>0</v>
      </c>
      <c r="AL352" s="166">
        <f>IFERROR(IF(VALUE($F352)&lt;AM$197,(IF(VALUE($F352)&gt;AL$197-1,SUM($V158,$AI158,$AJ158:AL158),AL158)),0),0)</f>
        <v>0</v>
      </c>
      <c r="AM352" s="166">
        <f>IFERROR(IF(VALUE($F352)&lt;AN$197,(IF(VALUE($F352)&gt;AM$197-1,SUM($V158,$AI158,$AJ158:AM158),AM158)),0),0)</f>
        <v>0</v>
      </c>
      <c r="AN352" s="166">
        <f>IFERROR(IF(VALUE($F352)&lt;AO$197,(IF(VALUE($F352)&gt;AN$197-1,SUM($V158,$AI158,$AJ158:AN158),AN158)),0),0)</f>
        <v>0</v>
      </c>
      <c r="AO352" s="166">
        <f>IFERROR(IF(VALUE($F352)&lt;AP$197,(IF(VALUE($F352)&gt;AO$197-1,SUM($V158,$AI158,$AJ158:AO158),AO158)),0),0)</f>
        <v>0</v>
      </c>
      <c r="AP352" s="166">
        <f>IFERROR(IF(VALUE($F352)&lt;AQ$197,(IF(VALUE($F352)&gt;AP$197-1,SUM($V158,$AI158,$AJ158:AP158),AP158)),0),0)</f>
        <v>0</v>
      </c>
      <c r="AQ352" s="166">
        <f>IFERROR(IF(VALUE($F352)&lt;AR$197,(IF(VALUE($F352)&gt;AQ$197-1,SUM($V158,$AI158,$AJ158:AQ158),AQ158)),0),0)</f>
        <v>0</v>
      </c>
      <c r="AR352" s="166">
        <f>IFERROR(IF(VALUE($F352)&lt;AS$197,(IF(VALUE($F352)&gt;AR$197-1,SUM($V158,$AI158,$AJ158:AR158),AR158)),0),0)</f>
        <v>0</v>
      </c>
      <c r="AS352" s="166">
        <f>IFERROR(IF(VALUE($F352)&lt;AT$197,(IF(VALUE($F352)&gt;AS$197-1,SUM($V158,$AI158,$AJ158:AS158),AS158)),0),0)</f>
        <v>0</v>
      </c>
      <c r="AT352" s="166">
        <f>IFERROR(IF(VALUE($F352)&lt;AU$197,(IF(VALUE($F352)&gt;AT$197-1,SUM($V158,$AI158,$AJ158:AT158),AT158)),0),0)</f>
        <v>0</v>
      </c>
      <c r="AU352" s="166">
        <f>IFERROR(IF(VALUE($F352)&lt;AV$197,(IF(VALUE($F352)&gt;AU$197-1,SUM($V158,$AI158,$AJ158:AU158),AU158)),0),0)</f>
        <v>0</v>
      </c>
      <c r="AV352" s="142">
        <f t="shared" si="289"/>
        <v>0</v>
      </c>
      <c r="AW352" s="166">
        <f>IFERROR(IF(VALUE($F352)&lt;AX$197,(IF(VALUE($F352)&gt;AW$197-1,SUM($V158,$AI158,$AV158,$AW158:AW158),AW158)),0),0)</f>
        <v>0</v>
      </c>
      <c r="AX352" s="166">
        <f>IFERROR(IF(VALUE($F352)&lt;AY$197,(IF(VALUE($F352)&gt;AX$197-1,SUM($V158,$AI158,$AV158,$AW158:AX158),AX158)),0),0)</f>
        <v>0</v>
      </c>
      <c r="AY352" s="166">
        <f>IFERROR(IF(VALUE($F352)&lt;AZ$197,(IF(VALUE($F352)&gt;AY$197-1,SUM($V158,$AI158,$AV158,$AW158:AY158),AY158)),0),0)</f>
        <v>0</v>
      </c>
      <c r="AZ352" s="166">
        <f>IFERROR(IF(VALUE($F352)&lt;BA$197,(IF(VALUE($F352)&gt;AZ$197-1,SUM($V158,$AI158,$AV158,$AW158:AZ158),AZ158)),0),0)</f>
        <v>0</v>
      </c>
      <c r="BA352" s="166">
        <f>IFERROR(IF(VALUE($F352)&lt;BB$197,(IF(VALUE($F352)&gt;BA$197-1,SUM($V158,$AI158,$AV158,$AW158:BA158),BA158)),0),0)</f>
        <v>0</v>
      </c>
      <c r="BB352" s="166">
        <f>IFERROR(IF(VALUE($F352)&lt;BC$197,(IF(VALUE($F352)&gt;BB$197-1,SUM($V158,$AI158,$AV158,$AW158:BB158),BB158)),0),0)</f>
        <v>0</v>
      </c>
      <c r="BC352" s="166">
        <f>IFERROR(IF(VALUE($F352)&lt;BD$197,(IF(VALUE($F352)&gt;BC$197-1,SUM($V158,$AI158,$AV158,$AW158:BC158),BC158)),0),0)</f>
        <v>0</v>
      </c>
      <c r="BD352" s="166">
        <f>IFERROR(IF(VALUE($F352)&lt;BE$197,(IF(VALUE($F352)&gt;BD$197-1,SUM($V158,$AI158,$AV158,$AW158:BD158),BD158)),0),0)</f>
        <v>0</v>
      </c>
      <c r="BE352" s="166">
        <f>IFERROR(IF(VALUE($F352)&lt;BF$197,(IF(VALUE($F352)&gt;BE$197-1,SUM($V158,$AI158,$AV158,$AW158:BE158),BE158)),0),0)</f>
        <v>0</v>
      </c>
      <c r="BF352" s="166">
        <f>IFERROR(IF(VALUE($F352)&lt;BG$197,(IF(VALUE($F352)&gt;BF$197-1,SUM($V158,$AI158,$AV158,$AW158:BF158),BF158)),0),0)</f>
        <v>0</v>
      </c>
      <c r="BG352" s="166">
        <f>IFERROR(IF(VALUE($F352)&lt;BH$197,(IF(VALUE($F352)&gt;BG$197-1,SUM($V158,$AI158,$AV158,$AW158:BG158),BG158)),0),0)</f>
        <v>0</v>
      </c>
      <c r="BH352" s="166">
        <f>IFERROR(IF(VALUE($F352)&lt;BI$197,(IF(VALUE($F352)&gt;BH$197-1,SUM($V158,$AI158,$AV158,$AW158:BH158),BH158)),0),0)</f>
        <v>0</v>
      </c>
      <c r="BI352" s="142">
        <f t="shared" si="290"/>
        <v>0</v>
      </c>
      <c r="BV352" s="142"/>
      <c r="CI352" s="142"/>
      <c r="CV352" s="142"/>
      <c r="DI352" s="142"/>
      <c r="DV352" s="142"/>
      <c r="EI352" s="142"/>
    </row>
    <row r="353" spans="1:139" ht="15.75" hidden="1" outlineLevel="1" x14ac:dyDescent="0.25">
      <c r="A353" s="2">
        <f t="shared" si="287"/>
        <v>100</v>
      </c>
      <c r="B353" s="1">
        <f t="shared" si="286"/>
        <v>0</v>
      </c>
      <c r="C353" s="1">
        <f t="shared" si="286"/>
        <v>0</v>
      </c>
      <c r="D353" s="2">
        <f t="shared" si="286"/>
        <v>0</v>
      </c>
      <c r="E353" s="141">
        <f t="shared" si="286"/>
        <v>0</v>
      </c>
      <c r="F353" s="84"/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f>IF($F353&lt;R$197,(IF($F353&gt;Q$197-1,SUM($J159:Q159),Q159)),0)</f>
        <v>0</v>
      </c>
      <c r="R353" s="166">
        <f>IF($F353&lt;S$197,(IF($F353&gt;R$197-1,SUM($J159:R159),R159)),0)</f>
        <v>0</v>
      </c>
      <c r="S353" s="166">
        <f>IF($F353&lt;T$197,(IF($F353&gt;S$197-1,SUM($J159:S159),S159)),0)</f>
        <v>0</v>
      </c>
      <c r="T353" s="166">
        <f>IF($F353&lt;U$197,(IF($F353&gt;T$197-1,SUM($J159:T159),T159)),0)</f>
        <v>0</v>
      </c>
      <c r="U353" s="166">
        <f>IF($F353&lt;V$197,(IF($F353&gt;U$197-1,SUM($J159:U159),U159)),0)</f>
        <v>0</v>
      </c>
      <c r="V353" s="142">
        <f t="shared" si="284"/>
        <v>0</v>
      </c>
      <c r="W353" s="166">
        <f>IF($F353&lt;X$197,(IF($F353&gt;W$197-1,SUM($V159,$W159:W159),W159)),0)</f>
        <v>0</v>
      </c>
      <c r="X353" s="166">
        <f>IF($F353&lt;Y$197,(IF($F353&gt;X$197-1,SUM($V159,$W159:X159),X159)),0)</f>
        <v>0</v>
      </c>
      <c r="Y353" s="166">
        <f>IF($F353&lt;Z$197,(IF($F353&gt;Y$197-1,SUM($V159,$W159:Y159),Y159)),0)</f>
        <v>0</v>
      </c>
      <c r="Z353" s="166">
        <f>IF($F353&lt;AA$197,(IF($F353&gt;Z$197-1,SUM($V159,$W159:Z159),Z159)),0)</f>
        <v>0</v>
      </c>
      <c r="AA353" s="166">
        <f>IF($F353&lt;AB$197,(IF($F353&gt;AA$197-1,SUM($V159,$W159:AA159),AA159)),0)</f>
        <v>0</v>
      </c>
      <c r="AB353" s="166">
        <f>IF($F353&lt;AC$197,(IF($F353&gt;AB$197-1,SUM($V159,$W159:AB159),AB159)),0)</f>
        <v>0</v>
      </c>
      <c r="AC353" s="166">
        <f>IF($F353&lt;AD$197,(IF($F353&gt;AC$197-1,SUM($V159,$W159:AC159),AC159)),0)</f>
        <v>0</v>
      </c>
      <c r="AD353" s="166">
        <f>IF($F353&lt;AE$197,(IF($F353&gt;AD$197-1,SUM($V159,$W159:AD159),AD159)),0)</f>
        <v>0</v>
      </c>
      <c r="AE353" s="166">
        <f>IF($F353&lt;AF$197,(IF($F353&gt;AE$197-1,SUM($V159,$W159:AE159),AE159)),0)</f>
        <v>0</v>
      </c>
      <c r="AF353" s="166">
        <f>IF($F353&lt;AG$197,(IF($F353&gt;AF$197-1,SUM($V159,$W159:AF159),AF159)),0)</f>
        <v>0</v>
      </c>
      <c r="AG353" s="166">
        <f>IF($F353&lt;AH$197,(IF($F353&gt;AG$197-1,SUM($V159,$W159:AG159),AG159)),0)</f>
        <v>0</v>
      </c>
      <c r="AH353" s="166">
        <f>IF($F353&lt;AI$197,(IF($F353&gt;AH$197-1,SUM($V159,$W159:AH159),AH159)),0)</f>
        <v>0</v>
      </c>
      <c r="AI353" s="142">
        <f t="shared" si="288"/>
        <v>0</v>
      </c>
      <c r="AJ353" s="166">
        <f>IFERROR(IF(VALUE($F353)&lt;AK$197,(IF(VALUE($F353)&gt;AJ$197-1,SUM($V159,$AI159,$AJ159:AJ159),AJ159)),0),0)</f>
        <v>0</v>
      </c>
      <c r="AK353" s="166">
        <f>IFERROR(IF(VALUE($F353)&lt;AL$197,(IF(VALUE($F353)&gt;AK$197-1,SUM($V159,$AI159,$AJ159:AK159),AK159)),0),0)</f>
        <v>0</v>
      </c>
      <c r="AL353" s="166">
        <f>IFERROR(IF(VALUE($F353)&lt;AM$197,(IF(VALUE($F353)&gt;AL$197-1,SUM($V159,$AI159,$AJ159:AL159),AL159)),0),0)</f>
        <v>0</v>
      </c>
      <c r="AM353" s="166">
        <f>IFERROR(IF(VALUE($F353)&lt;AN$197,(IF(VALUE($F353)&gt;AM$197-1,SUM($V159,$AI159,$AJ159:AM159),AM159)),0),0)</f>
        <v>0</v>
      </c>
      <c r="AN353" s="166">
        <f>IFERROR(IF(VALUE($F353)&lt;AO$197,(IF(VALUE($F353)&gt;AN$197-1,SUM($V159,$AI159,$AJ159:AN159),AN159)),0),0)</f>
        <v>0</v>
      </c>
      <c r="AO353" s="166">
        <f>IFERROR(IF(VALUE($F353)&lt;AP$197,(IF(VALUE($F353)&gt;AO$197-1,SUM($V159,$AI159,$AJ159:AO159),AO159)),0),0)</f>
        <v>0</v>
      </c>
      <c r="AP353" s="166">
        <f>IFERROR(IF(VALUE($F353)&lt;AQ$197,(IF(VALUE($F353)&gt;AP$197-1,SUM($V159,$AI159,$AJ159:AP159),AP159)),0),0)</f>
        <v>0</v>
      </c>
      <c r="AQ353" s="166">
        <f>IFERROR(IF(VALUE($F353)&lt;AR$197,(IF(VALUE($F353)&gt;AQ$197-1,SUM($V159,$AI159,$AJ159:AQ159),AQ159)),0),0)</f>
        <v>0</v>
      </c>
      <c r="AR353" s="166">
        <f>IFERROR(IF(VALUE($F353)&lt;AS$197,(IF(VALUE($F353)&gt;AR$197-1,SUM($V159,$AI159,$AJ159:AR159),AR159)),0),0)</f>
        <v>0</v>
      </c>
      <c r="AS353" s="166">
        <f>IFERROR(IF(VALUE($F353)&lt;AT$197,(IF(VALUE($F353)&gt;AS$197-1,SUM($V159,$AI159,$AJ159:AS159),AS159)),0),0)</f>
        <v>0</v>
      </c>
      <c r="AT353" s="166">
        <f>IFERROR(IF(VALUE($F353)&lt;AU$197,(IF(VALUE($F353)&gt;AT$197-1,SUM($V159,$AI159,$AJ159:AT159),AT159)),0),0)</f>
        <v>0</v>
      </c>
      <c r="AU353" s="166">
        <f>IFERROR(IF(VALUE($F353)&lt;AV$197,(IF(VALUE($F353)&gt;AU$197-1,SUM($V159,$AI159,$AJ159:AU159),AU159)),0),0)</f>
        <v>0</v>
      </c>
      <c r="AV353" s="142">
        <f t="shared" si="289"/>
        <v>0</v>
      </c>
      <c r="AW353" s="166">
        <f>IFERROR(IF(VALUE($F353)&lt;AX$197,(IF(VALUE($F353)&gt;AW$197-1,SUM($V159,$AI159,$AV159,$AW159:AW159),AW159)),0),0)</f>
        <v>0</v>
      </c>
      <c r="AX353" s="166">
        <f>IFERROR(IF(VALUE($F353)&lt;AY$197,(IF(VALUE($F353)&gt;AX$197-1,SUM($V159,$AI159,$AV159,$AW159:AX159),AX159)),0),0)</f>
        <v>0</v>
      </c>
      <c r="AY353" s="166">
        <f>IFERROR(IF(VALUE($F353)&lt;AZ$197,(IF(VALUE($F353)&gt;AY$197-1,SUM($V159,$AI159,$AV159,$AW159:AY159),AY159)),0),0)</f>
        <v>0</v>
      </c>
      <c r="AZ353" s="166">
        <f>IFERROR(IF(VALUE($F353)&lt;BA$197,(IF(VALUE($F353)&gt;AZ$197-1,SUM($V159,$AI159,$AV159,$AW159:AZ159),AZ159)),0),0)</f>
        <v>0</v>
      </c>
      <c r="BA353" s="166">
        <f>IFERROR(IF(VALUE($F353)&lt;BB$197,(IF(VALUE($F353)&gt;BA$197-1,SUM($V159,$AI159,$AV159,$AW159:BA159),BA159)),0),0)</f>
        <v>0</v>
      </c>
      <c r="BB353" s="166">
        <f>IFERROR(IF(VALUE($F353)&lt;BC$197,(IF(VALUE($F353)&gt;BB$197-1,SUM($V159,$AI159,$AV159,$AW159:BB159),BB159)),0),0)</f>
        <v>0</v>
      </c>
      <c r="BC353" s="166">
        <f>IFERROR(IF(VALUE($F353)&lt;BD$197,(IF(VALUE($F353)&gt;BC$197-1,SUM($V159,$AI159,$AV159,$AW159:BC159),BC159)),0),0)</f>
        <v>0</v>
      </c>
      <c r="BD353" s="166">
        <f>IFERROR(IF(VALUE($F353)&lt;BE$197,(IF(VALUE($F353)&gt;BD$197-1,SUM($V159,$AI159,$AV159,$AW159:BD159),BD159)),0),0)</f>
        <v>0</v>
      </c>
      <c r="BE353" s="166">
        <f>IFERROR(IF(VALUE($F353)&lt;BF$197,(IF(VALUE($F353)&gt;BE$197-1,SUM($V159,$AI159,$AV159,$AW159:BE159),BE159)),0),0)</f>
        <v>0</v>
      </c>
      <c r="BF353" s="166">
        <f>IFERROR(IF(VALUE($F353)&lt;BG$197,(IF(VALUE($F353)&gt;BF$197-1,SUM($V159,$AI159,$AV159,$AW159:BF159),BF159)),0),0)</f>
        <v>0</v>
      </c>
      <c r="BG353" s="166">
        <f>IFERROR(IF(VALUE($F353)&lt;BH$197,(IF(VALUE($F353)&gt;BG$197-1,SUM($V159,$AI159,$AV159,$AW159:BG159),BG159)),0),0)</f>
        <v>0</v>
      </c>
      <c r="BH353" s="166">
        <f>IFERROR(IF(VALUE($F353)&lt;BI$197,(IF(VALUE($F353)&gt;BH$197-1,SUM($V159,$AI159,$AV159,$AW159:BH159),BH159)),0),0)</f>
        <v>0</v>
      </c>
      <c r="BI353" s="142">
        <f t="shared" si="290"/>
        <v>0</v>
      </c>
      <c r="BV353" s="142"/>
      <c r="CI353" s="142"/>
      <c r="CV353" s="142"/>
      <c r="DI353" s="142"/>
      <c r="DV353" s="142"/>
      <c r="EI353" s="142"/>
    </row>
    <row r="354" spans="1:139" ht="15.75" hidden="1" outlineLevel="1" x14ac:dyDescent="0.25">
      <c r="A354" s="2">
        <f t="shared" si="287"/>
        <v>101</v>
      </c>
      <c r="B354" s="1">
        <f t="shared" si="286"/>
        <v>0</v>
      </c>
      <c r="C354" s="1">
        <f t="shared" si="286"/>
        <v>0</v>
      </c>
      <c r="D354" s="2">
        <f t="shared" si="286"/>
        <v>0</v>
      </c>
      <c r="E354" s="141">
        <f t="shared" si="286"/>
        <v>0</v>
      </c>
      <c r="F354" s="84"/>
      <c r="J354" s="166">
        <v>0</v>
      </c>
      <c r="K354" s="166">
        <v>0</v>
      </c>
      <c r="L354" s="166">
        <v>0</v>
      </c>
      <c r="M354" s="166">
        <v>0</v>
      </c>
      <c r="N354" s="166">
        <v>0</v>
      </c>
      <c r="O354" s="166">
        <v>0</v>
      </c>
      <c r="P354" s="166">
        <v>0</v>
      </c>
      <c r="Q354" s="166">
        <f>IF($F354&lt;R$197,(IF($F354&gt;Q$197-1,SUM($J160:Q160),Q160)),0)</f>
        <v>0</v>
      </c>
      <c r="R354" s="166">
        <f>IF($F354&lt;S$197,(IF($F354&gt;R$197-1,SUM($J160:R160),R160)),0)</f>
        <v>0</v>
      </c>
      <c r="S354" s="166">
        <f>IF($F354&lt;T$197,(IF($F354&gt;S$197-1,SUM($J160:S160),S160)),0)</f>
        <v>0</v>
      </c>
      <c r="T354" s="166">
        <f>IF($F354&lt;U$197,(IF($F354&gt;T$197-1,SUM($J160:T160),T160)),0)</f>
        <v>0</v>
      </c>
      <c r="U354" s="166">
        <f>IF($F354&lt;V$197,(IF($F354&gt;U$197-1,SUM($J160:U160),U160)),0)</f>
        <v>0</v>
      </c>
      <c r="V354" s="142">
        <f t="shared" si="284"/>
        <v>0</v>
      </c>
      <c r="W354" s="166">
        <f>IF($F354&lt;X$197,(IF($F354&gt;W$197-1,SUM($V160,$W160:W160),W160)),0)</f>
        <v>0</v>
      </c>
      <c r="X354" s="166">
        <f>IF($F354&lt;Y$197,(IF($F354&gt;X$197-1,SUM($V160,$W160:X160),X160)),0)</f>
        <v>0</v>
      </c>
      <c r="Y354" s="166">
        <f>IF($F354&lt;Z$197,(IF($F354&gt;Y$197-1,SUM($V160,$W160:Y160),Y160)),0)</f>
        <v>0</v>
      </c>
      <c r="Z354" s="166">
        <f>IF($F354&lt;AA$197,(IF($F354&gt;Z$197-1,SUM($V160,$W160:Z160),Z160)),0)</f>
        <v>0</v>
      </c>
      <c r="AA354" s="166">
        <f>IF($F354&lt;AB$197,(IF($F354&gt;AA$197-1,SUM($V160,$W160:AA160),AA160)),0)</f>
        <v>0</v>
      </c>
      <c r="AB354" s="166">
        <f>IF($F354&lt;AC$197,(IF($F354&gt;AB$197-1,SUM($V160,$W160:AB160),AB160)),0)</f>
        <v>0</v>
      </c>
      <c r="AC354" s="166">
        <f>IF($F354&lt;AD$197,(IF($F354&gt;AC$197-1,SUM($V160,$W160:AC160),AC160)),0)</f>
        <v>0</v>
      </c>
      <c r="AD354" s="166">
        <f>IF($F354&lt;AE$197,(IF($F354&gt;AD$197-1,SUM($V160,$W160:AD160),AD160)),0)</f>
        <v>0</v>
      </c>
      <c r="AE354" s="166">
        <f>IF($F354&lt;AF$197,(IF($F354&gt;AE$197-1,SUM($V160,$W160:AE160),AE160)),0)</f>
        <v>0</v>
      </c>
      <c r="AF354" s="166">
        <f>IF($F354&lt;AG$197,(IF($F354&gt;AF$197-1,SUM($V160,$W160:AF160),AF160)),0)</f>
        <v>0</v>
      </c>
      <c r="AG354" s="166">
        <f>IF($F354&lt;AH$197,(IF($F354&gt;AG$197-1,SUM($V160,$W160:AG160),AG160)),0)</f>
        <v>0</v>
      </c>
      <c r="AH354" s="166">
        <f>IF($F354&lt;AI$197,(IF($F354&gt;AH$197-1,SUM($V160,$W160:AH160),AH160)),0)</f>
        <v>0</v>
      </c>
      <c r="AI354" s="142">
        <f t="shared" si="288"/>
        <v>0</v>
      </c>
      <c r="AJ354" s="166">
        <f>IFERROR(IF(VALUE($F354)&lt;AK$197,(IF(VALUE($F354)&gt;AJ$197-1,SUM($V160,$AI160,$AJ160:AJ160),AJ160)),0),0)</f>
        <v>0</v>
      </c>
      <c r="AK354" s="166">
        <f>IFERROR(IF(VALUE($F354)&lt;AL$197,(IF(VALUE($F354)&gt;AK$197-1,SUM($V160,$AI160,$AJ160:AK160),AK160)),0),0)</f>
        <v>0</v>
      </c>
      <c r="AL354" s="166">
        <f>IFERROR(IF(VALUE($F354)&lt;AM$197,(IF(VALUE($F354)&gt;AL$197-1,SUM($V160,$AI160,$AJ160:AL160),AL160)),0),0)</f>
        <v>0</v>
      </c>
      <c r="AM354" s="166">
        <f>IFERROR(IF(VALUE($F354)&lt;AN$197,(IF(VALUE($F354)&gt;AM$197-1,SUM($V160,$AI160,$AJ160:AM160),AM160)),0),0)</f>
        <v>0</v>
      </c>
      <c r="AN354" s="166">
        <f>IFERROR(IF(VALUE($F354)&lt;AO$197,(IF(VALUE($F354)&gt;AN$197-1,SUM($V160,$AI160,$AJ160:AN160),AN160)),0),0)</f>
        <v>0</v>
      </c>
      <c r="AO354" s="166">
        <f>IFERROR(IF(VALUE($F354)&lt;AP$197,(IF(VALUE($F354)&gt;AO$197-1,SUM($V160,$AI160,$AJ160:AO160),AO160)),0),0)</f>
        <v>0</v>
      </c>
      <c r="AP354" s="166">
        <f>IFERROR(IF(VALUE($F354)&lt;AQ$197,(IF(VALUE($F354)&gt;AP$197-1,SUM($V160,$AI160,$AJ160:AP160),AP160)),0),0)</f>
        <v>0</v>
      </c>
      <c r="AQ354" s="166">
        <f>IFERROR(IF(VALUE($F354)&lt;AR$197,(IF(VALUE($F354)&gt;AQ$197-1,SUM($V160,$AI160,$AJ160:AQ160),AQ160)),0),0)</f>
        <v>0</v>
      </c>
      <c r="AR354" s="166">
        <f>IFERROR(IF(VALUE($F354)&lt;AS$197,(IF(VALUE($F354)&gt;AR$197-1,SUM($V160,$AI160,$AJ160:AR160),AR160)),0),0)</f>
        <v>0</v>
      </c>
      <c r="AS354" s="166">
        <f>IFERROR(IF(VALUE($F354)&lt;AT$197,(IF(VALUE($F354)&gt;AS$197-1,SUM($V160,$AI160,$AJ160:AS160),AS160)),0),0)</f>
        <v>0</v>
      </c>
      <c r="AT354" s="166">
        <f>IFERROR(IF(VALUE($F354)&lt;AU$197,(IF(VALUE($F354)&gt;AT$197-1,SUM($V160,$AI160,$AJ160:AT160),AT160)),0),0)</f>
        <v>0</v>
      </c>
      <c r="AU354" s="166">
        <f>IFERROR(IF(VALUE($F354)&lt;AV$197,(IF(VALUE($F354)&gt;AU$197-1,SUM($V160,$AI160,$AJ160:AU160),AU160)),0),0)</f>
        <v>0</v>
      </c>
      <c r="AV354" s="142">
        <f t="shared" si="289"/>
        <v>0</v>
      </c>
      <c r="AW354" s="166">
        <f>IFERROR(IF(VALUE($F354)&lt;AX$197,(IF(VALUE($F354)&gt;AW$197-1,SUM($V160,$AI160,$AV160,$AW160:AW160),AW160)),0),0)</f>
        <v>0</v>
      </c>
      <c r="AX354" s="166">
        <f>IFERROR(IF(VALUE($F354)&lt;AY$197,(IF(VALUE($F354)&gt;AX$197-1,SUM($V160,$AI160,$AV160,$AW160:AX160),AX160)),0),0)</f>
        <v>0</v>
      </c>
      <c r="AY354" s="166">
        <f>IFERROR(IF(VALUE($F354)&lt;AZ$197,(IF(VALUE($F354)&gt;AY$197-1,SUM($V160,$AI160,$AV160,$AW160:AY160),AY160)),0),0)</f>
        <v>0</v>
      </c>
      <c r="AZ354" s="166">
        <f>IFERROR(IF(VALUE($F354)&lt;BA$197,(IF(VALUE($F354)&gt;AZ$197-1,SUM($V160,$AI160,$AV160,$AW160:AZ160),AZ160)),0),0)</f>
        <v>0</v>
      </c>
      <c r="BA354" s="166">
        <f>IFERROR(IF(VALUE($F354)&lt;BB$197,(IF(VALUE($F354)&gt;BA$197-1,SUM($V160,$AI160,$AV160,$AW160:BA160),BA160)),0),0)</f>
        <v>0</v>
      </c>
      <c r="BB354" s="166">
        <f>IFERROR(IF(VALUE($F354)&lt;BC$197,(IF(VALUE($F354)&gt;BB$197-1,SUM($V160,$AI160,$AV160,$AW160:BB160),BB160)),0),0)</f>
        <v>0</v>
      </c>
      <c r="BC354" s="166">
        <f>IFERROR(IF(VALUE($F354)&lt;BD$197,(IF(VALUE($F354)&gt;BC$197-1,SUM($V160,$AI160,$AV160,$AW160:BC160),BC160)),0),0)</f>
        <v>0</v>
      </c>
      <c r="BD354" s="166">
        <f>IFERROR(IF(VALUE($F354)&lt;BE$197,(IF(VALUE($F354)&gt;BD$197-1,SUM($V160,$AI160,$AV160,$AW160:BD160),BD160)),0),0)</f>
        <v>0</v>
      </c>
      <c r="BE354" s="166">
        <f>IFERROR(IF(VALUE($F354)&lt;BF$197,(IF(VALUE($F354)&gt;BE$197-1,SUM($V160,$AI160,$AV160,$AW160:BE160),BE160)),0),0)</f>
        <v>0</v>
      </c>
      <c r="BF354" s="166">
        <f>IFERROR(IF(VALUE($F354)&lt;BG$197,(IF(VALUE($F354)&gt;BF$197-1,SUM($V160,$AI160,$AV160,$AW160:BF160),BF160)),0),0)</f>
        <v>0</v>
      </c>
      <c r="BG354" s="166">
        <f>IFERROR(IF(VALUE($F354)&lt;BH$197,(IF(VALUE($F354)&gt;BG$197-1,SUM($V160,$AI160,$AV160,$AW160:BG160),BG160)),0),0)</f>
        <v>0</v>
      </c>
      <c r="BH354" s="166">
        <f>IFERROR(IF(VALUE($F354)&lt;BI$197,(IF(VALUE($F354)&gt;BH$197-1,SUM($V160,$AI160,$AV160,$AW160:BH160),BH160)),0),0)</f>
        <v>0</v>
      </c>
      <c r="BI354" s="142">
        <f t="shared" si="290"/>
        <v>0</v>
      </c>
      <c r="BV354" s="142"/>
      <c r="CI354" s="142"/>
      <c r="CV354" s="142"/>
      <c r="DI354" s="142"/>
      <c r="DV354" s="142"/>
      <c r="EI354" s="142"/>
    </row>
    <row r="355" spans="1:139" ht="15.75" hidden="1" outlineLevel="1" x14ac:dyDescent="0.25">
      <c r="A355" s="2">
        <f t="shared" si="287"/>
        <v>102</v>
      </c>
      <c r="B355" s="1">
        <f t="shared" si="286"/>
        <v>0</v>
      </c>
      <c r="C355" s="1">
        <f t="shared" si="286"/>
        <v>0</v>
      </c>
      <c r="D355" s="2">
        <f t="shared" si="286"/>
        <v>0</v>
      </c>
      <c r="E355" s="141">
        <f t="shared" si="286"/>
        <v>0</v>
      </c>
      <c r="F355" s="84"/>
      <c r="J355" s="166">
        <v>0</v>
      </c>
      <c r="K355" s="166">
        <v>0</v>
      </c>
      <c r="L355" s="166">
        <v>0</v>
      </c>
      <c r="M355" s="166">
        <v>0</v>
      </c>
      <c r="N355" s="166">
        <v>0</v>
      </c>
      <c r="O355" s="166">
        <v>0</v>
      </c>
      <c r="P355" s="166">
        <v>0</v>
      </c>
      <c r="Q355" s="166">
        <f>IF($F355&lt;R$197,(IF($F355&gt;Q$197-1,SUM($J161:Q161),Q161)),0)</f>
        <v>0</v>
      </c>
      <c r="R355" s="166">
        <f>IF($F355&lt;S$197,(IF($F355&gt;R$197-1,SUM($J161:R161),R161)),0)</f>
        <v>0</v>
      </c>
      <c r="S355" s="166">
        <f>IF($F355&lt;T$197,(IF($F355&gt;S$197-1,SUM($J161:S161),S161)),0)</f>
        <v>0</v>
      </c>
      <c r="T355" s="166">
        <f>IF($F355&lt;U$197,(IF($F355&gt;T$197-1,SUM($J161:T161),T161)),0)</f>
        <v>0</v>
      </c>
      <c r="U355" s="166">
        <f>IF($F355&lt;V$197,(IF($F355&gt;U$197-1,SUM($J161:U161),U161)),0)</f>
        <v>0</v>
      </c>
      <c r="V355" s="142">
        <f t="shared" si="284"/>
        <v>0</v>
      </c>
      <c r="W355" s="166">
        <f>IF($F355&lt;X$197,(IF($F355&gt;W$197-1,SUM($V161,$W161:W161),W161)),0)</f>
        <v>0</v>
      </c>
      <c r="X355" s="166">
        <f>IF($F355&lt;Y$197,(IF($F355&gt;X$197-1,SUM($V161,$W161:X161),X161)),0)</f>
        <v>0</v>
      </c>
      <c r="Y355" s="166">
        <f>IF($F355&lt;Z$197,(IF($F355&gt;Y$197-1,SUM($V161,$W161:Y161),Y161)),0)</f>
        <v>0</v>
      </c>
      <c r="Z355" s="166">
        <f>IF($F355&lt;AA$197,(IF($F355&gt;Z$197-1,SUM($V161,$W161:Z161),Z161)),0)</f>
        <v>0</v>
      </c>
      <c r="AA355" s="166">
        <f>IF($F355&lt;AB$197,(IF($F355&gt;AA$197-1,SUM($V161,$W161:AA161),AA161)),0)</f>
        <v>0</v>
      </c>
      <c r="AB355" s="166">
        <f>IF($F355&lt;AC$197,(IF($F355&gt;AB$197-1,SUM($V161,$W161:AB161),AB161)),0)</f>
        <v>0</v>
      </c>
      <c r="AC355" s="166">
        <f>IF($F355&lt;AD$197,(IF($F355&gt;AC$197-1,SUM($V161,$W161:AC161),AC161)),0)</f>
        <v>0</v>
      </c>
      <c r="AD355" s="166">
        <f>IF($F355&lt;AE$197,(IF($F355&gt;AD$197-1,SUM($V161,$W161:AD161),AD161)),0)</f>
        <v>0</v>
      </c>
      <c r="AE355" s="166">
        <f>IF($F355&lt;AF$197,(IF($F355&gt;AE$197-1,SUM($V161,$W161:AE161),AE161)),0)</f>
        <v>0</v>
      </c>
      <c r="AF355" s="166">
        <f>IF($F355&lt;AG$197,(IF($F355&gt;AF$197-1,SUM($V161,$W161:AF161),AF161)),0)</f>
        <v>0</v>
      </c>
      <c r="AG355" s="166">
        <f>IF($F355&lt;AH$197,(IF($F355&gt;AG$197-1,SUM($V161,$W161:AG161),AG161)),0)</f>
        <v>0</v>
      </c>
      <c r="AH355" s="166">
        <f>IF($F355&lt;AI$197,(IF($F355&gt;AH$197-1,SUM($V161,$W161:AH161),AH161)),0)</f>
        <v>0</v>
      </c>
      <c r="AI355" s="142">
        <f t="shared" si="288"/>
        <v>0</v>
      </c>
      <c r="AJ355" s="166">
        <f>IFERROR(IF(VALUE($F355)&lt;AK$197,(IF(VALUE($F355)&gt;AJ$197-1,SUM($V161,$AI161,$AJ161:AJ161),AJ161)),0),0)</f>
        <v>0</v>
      </c>
      <c r="AK355" s="166">
        <f>IFERROR(IF(VALUE($F355)&lt;AL$197,(IF(VALUE($F355)&gt;AK$197-1,SUM($V161,$AI161,$AJ161:AK161),AK161)),0),0)</f>
        <v>0</v>
      </c>
      <c r="AL355" s="166">
        <f>IFERROR(IF(VALUE($F355)&lt;AM$197,(IF(VALUE($F355)&gt;AL$197-1,SUM($V161,$AI161,$AJ161:AL161),AL161)),0),0)</f>
        <v>0</v>
      </c>
      <c r="AM355" s="166">
        <f>IFERROR(IF(VALUE($F355)&lt;AN$197,(IF(VALUE($F355)&gt;AM$197-1,SUM($V161,$AI161,$AJ161:AM161),AM161)),0),0)</f>
        <v>0</v>
      </c>
      <c r="AN355" s="166">
        <f>IFERROR(IF(VALUE($F355)&lt;AO$197,(IF(VALUE($F355)&gt;AN$197-1,SUM($V161,$AI161,$AJ161:AN161),AN161)),0),0)</f>
        <v>0</v>
      </c>
      <c r="AO355" s="166">
        <f>IFERROR(IF(VALUE($F355)&lt;AP$197,(IF(VALUE($F355)&gt;AO$197-1,SUM($V161,$AI161,$AJ161:AO161),AO161)),0),0)</f>
        <v>0</v>
      </c>
      <c r="AP355" s="166">
        <f>IFERROR(IF(VALUE($F355)&lt;AQ$197,(IF(VALUE($F355)&gt;AP$197-1,SUM($V161,$AI161,$AJ161:AP161),AP161)),0),0)</f>
        <v>0</v>
      </c>
      <c r="AQ355" s="166">
        <f>IFERROR(IF(VALUE($F355)&lt;AR$197,(IF(VALUE($F355)&gt;AQ$197-1,SUM($V161,$AI161,$AJ161:AQ161),AQ161)),0),0)</f>
        <v>0</v>
      </c>
      <c r="AR355" s="166">
        <f>IFERROR(IF(VALUE($F355)&lt;AS$197,(IF(VALUE($F355)&gt;AR$197-1,SUM($V161,$AI161,$AJ161:AR161),AR161)),0),0)</f>
        <v>0</v>
      </c>
      <c r="AS355" s="166">
        <f>IFERROR(IF(VALUE($F355)&lt;AT$197,(IF(VALUE($F355)&gt;AS$197-1,SUM($V161,$AI161,$AJ161:AS161),AS161)),0),0)</f>
        <v>0</v>
      </c>
      <c r="AT355" s="166">
        <f>IFERROR(IF(VALUE($F355)&lt;AU$197,(IF(VALUE($F355)&gt;AT$197-1,SUM($V161,$AI161,$AJ161:AT161),AT161)),0),0)</f>
        <v>0</v>
      </c>
      <c r="AU355" s="166">
        <f>IFERROR(IF(VALUE($F355)&lt;AV$197,(IF(VALUE($F355)&gt;AU$197-1,SUM($V161,$AI161,$AJ161:AU161),AU161)),0),0)</f>
        <v>0</v>
      </c>
      <c r="AV355" s="142">
        <f t="shared" si="289"/>
        <v>0</v>
      </c>
      <c r="AW355" s="166">
        <f>IFERROR(IF(VALUE($F355)&lt;AX$197,(IF(VALUE($F355)&gt;AW$197-1,SUM($V161,$AI161,$AV161,$AW161:AW161),AW161)),0),0)</f>
        <v>0</v>
      </c>
      <c r="AX355" s="166">
        <f>IFERROR(IF(VALUE($F355)&lt;AY$197,(IF(VALUE($F355)&gt;AX$197-1,SUM($V161,$AI161,$AV161,$AW161:AX161),AX161)),0),0)</f>
        <v>0</v>
      </c>
      <c r="AY355" s="166">
        <f>IFERROR(IF(VALUE($F355)&lt;AZ$197,(IF(VALUE($F355)&gt;AY$197-1,SUM($V161,$AI161,$AV161,$AW161:AY161),AY161)),0),0)</f>
        <v>0</v>
      </c>
      <c r="AZ355" s="166">
        <f>IFERROR(IF(VALUE($F355)&lt;BA$197,(IF(VALUE($F355)&gt;AZ$197-1,SUM($V161,$AI161,$AV161,$AW161:AZ161),AZ161)),0),0)</f>
        <v>0</v>
      </c>
      <c r="BA355" s="166">
        <f>IFERROR(IF(VALUE($F355)&lt;BB$197,(IF(VALUE($F355)&gt;BA$197-1,SUM($V161,$AI161,$AV161,$AW161:BA161),BA161)),0),0)</f>
        <v>0</v>
      </c>
      <c r="BB355" s="166">
        <f>IFERROR(IF(VALUE($F355)&lt;BC$197,(IF(VALUE($F355)&gt;BB$197-1,SUM($V161,$AI161,$AV161,$AW161:BB161),BB161)),0),0)</f>
        <v>0</v>
      </c>
      <c r="BC355" s="166">
        <f>IFERROR(IF(VALUE($F355)&lt;BD$197,(IF(VALUE($F355)&gt;BC$197-1,SUM($V161,$AI161,$AV161,$AW161:BC161),BC161)),0),0)</f>
        <v>0</v>
      </c>
      <c r="BD355" s="166">
        <f>IFERROR(IF(VALUE($F355)&lt;BE$197,(IF(VALUE($F355)&gt;BD$197-1,SUM($V161,$AI161,$AV161,$AW161:BD161),BD161)),0),0)</f>
        <v>0</v>
      </c>
      <c r="BE355" s="166">
        <f>IFERROR(IF(VALUE($F355)&lt;BF$197,(IF(VALUE($F355)&gt;BE$197-1,SUM($V161,$AI161,$AV161,$AW161:BE161),BE161)),0),0)</f>
        <v>0</v>
      </c>
      <c r="BF355" s="166">
        <f>IFERROR(IF(VALUE($F355)&lt;BG$197,(IF(VALUE($F355)&gt;BF$197-1,SUM($V161,$AI161,$AV161,$AW161:BF161),BF161)),0),0)</f>
        <v>0</v>
      </c>
      <c r="BG355" s="166">
        <f>IFERROR(IF(VALUE($F355)&lt;BH$197,(IF(VALUE($F355)&gt;BG$197-1,SUM($V161,$AI161,$AV161,$AW161:BG161),BG161)),0),0)</f>
        <v>0</v>
      </c>
      <c r="BH355" s="166">
        <f>IFERROR(IF(VALUE($F355)&lt;BI$197,(IF(VALUE($F355)&gt;BH$197-1,SUM($V161,$AI161,$AV161,$AW161:BH161),BH161)),0),0)</f>
        <v>0</v>
      </c>
      <c r="BI355" s="142">
        <f t="shared" si="290"/>
        <v>0</v>
      </c>
      <c r="BV355" s="142"/>
      <c r="CI355" s="142"/>
      <c r="CV355" s="142"/>
      <c r="DI355" s="142"/>
      <c r="DV355" s="142"/>
      <c r="EI355" s="142"/>
    </row>
    <row r="356" spans="1:139" ht="15.75" hidden="1" outlineLevel="1" x14ac:dyDescent="0.25">
      <c r="A356" s="2">
        <f t="shared" si="287"/>
        <v>103</v>
      </c>
      <c r="B356" s="1">
        <f t="shared" si="286"/>
        <v>0</v>
      </c>
      <c r="C356" s="1">
        <f t="shared" si="286"/>
        <v>0</v>
      </c>
      <c r="D356" s="2">
        <f t="shared" si="286"/>
        <v>0</v>
      </c>
      <c r="E356" s="141">
        <f t="shared" si="286"/>
        <v>0</v>
      </c>
      <c r="F356" s="84"/>
      <c r="J356" s="166">
        <v>0</v>
      </c>
      <c r="K356" s="166">
        <v>0</v>
      </c>
      <c r="L356" s="166">
        <v>0</v>
      </c>
      <c r="M356" s="166">
        <v>0</v>
      </c>
      <c r="N356" s="166">
        <v>0</v>
      </c>
      <c r="O356" s="166">
        <v>0</v>
      </c>
      <c r="P356" s="166">
        <v>0</v>
      </c>
      <c r="Q356" s="166">
        <f>IF($F356&lt;R$197,(IF($F356&gt;Q$197-1,SUM($J162:Q162),Q162)),0)</f>
        <v>0</v>
      </c>
      <c r="R356" s="166">
        <f>IF($F356&lt;S$197,(IF($F356&gt;R$197-1,SUM($J162:R162),R162)),0)</f>
        <v>0</v>
      </c>
      <c r="S356" s="166">
        <f>IF($F356&lt;T$197,(IF($F356&gt;S$197-1,SUM($J162:S162),S162)),0)</f>
        <v>0</v>
      </c>
      <c r="T356" s="166">
        <f>IF($F356&lt;U$197,(IF($F356&gt;T$197-1,SUM($J162:T162),T162)),0)</f>
        <v>0</v>
      </c>
      <c r="U356" s="166">
        <f>IF($F356&lt;V$197,(IF($F356&gt;U$197-1,SUM($J162:U162),U162)),0)</f>
        <v>0</v>
      </c>
      <c r="V356" s="142">
        <f t="shared" si="284"/>
        <v>0</v>
      </c>
      <c r="W356" s="166">
        <f>IF($F356&lt;X$197,(IF($F356&gt;W$197-1,SUM($V162,$W162:W162),W162)),0)</f>
        <v>0</v>
      </c>
      <c r="X356" s="166">
        <f>IF($F356&lt;Y$197,(IF($F356&gt;X$197-1,SUM($V162,$W162:X162),X162)),0)</f>
        <v>0</v>
      </c>
      <c r="Y356" s="166">
        <f>IF($F356&lt;Z$197,(IF($F356&gt;Y$197-1,SUM($V162,$W162:Y162),Y162)),0)</f>
        <v>0</v>
      </c>
      <c r="Z356" s="166">
        <f>IF($F356&lt;AA$197,(IF($F356&gt;Z$197-1,SUM($V162,$W162:Z162),Z162)),0)</f>
        <v>0</v>
      </c>
      <c r="AA356" s="166">
        <f>IF($F356&lt;AB$197,(IF($F356&gt;AA$197-1,SUM($V162,$W162:AA162),AA162)),0)</f>
        <v>0</v>
      </c>
      <c r="AB356" s="166">
        <f>IF($F356&lt;AC$197,(IF($F356&gt;AB$197-1,SUM($V162,$W162:AB162),AB162)),0)</f>
        <v>0</v>
      </c>
      <c r="AC356" s="166">
        <f>IF($F356&lt;AD$197,(IF($F356&gt;AC$197-1,SUM($V162,$W162:AC162),AC162)),0)</f>
        <v>0</v>
      </c>
      <c r="AD356" s="166">
        <f>IF($F356&lt;AE$197,(IF($F356&gt;AD$197-1,SUM($V162,$W162:AD162),AD162)),0)</f>
        <v>0</v>
      </c>
      <c r="AE356" s="166">
        <f>IF($F356&lt;AF$197,(IF($F356&gt;AE$197-1,SUM($V162,$W162:AE162),AE162)),0)</f>
        <v>0</v>
      </c>
      <c r="AF356" s="166">
        <f>IF($F356&lt;AG$197,(IF($F356&gt;AF$197-1,SUM($V162,$W162:AF162),AF162)),0)</f>
        <v>0</v>
      </c>
      <c r="AG356" s="166">
        <f>IF($F356&lt;AH$197,(IF($F356&gt;AG$197-1,SUM($V162,$W162:AG162),AG162)),0)</f>
        <v>0</v>
      </c>
      <c r="AH356" s="166">
        <f>IF($F356&lt;AI$197,(IF($F356&gt;AH$197-1,SUM($V162,$W162:AH162),AH162)),0)</f>
        <v>0</v>
      </c>
      <c r="AI356" s="142">
        <f t="shared" si="288"/>
        <v>0</v>
      </c>
      <c r="AJ356" s="166">
        <f>IFERROR(IF(VALUE($F356)&lt;AK$197,(IF(VALUE($F356)&gt;AJ$197-1,SUM($V162,$AI162,$AJ162:AJ162),AJ162)),0),0)</f>
        <v>0</v>
      </c>
      <c r="AK356" s="166">
        <f>IFERROR(IF(VALUE($F356)&lt;AL$197,(IF(VALUE($F356)&gt;AK$197-1,SUM($V162,$AI162,$AJ162:AK162),AK162)),0),0)</f>
        <v>0</v>
      </c>
      <c r="AL356" s="166">
        <f>IFERROR(IF(VALUE($F356)&lt;AM$197,(IF(VALUE($F356)&gt;AL$197-1,SUM($V162,$AI162,$AJ162:AL162),AL162)),0),0)</f>
        <v>0</v>
      </c>
      <c r="AM356" s="166">
        <f>IFERROR(IF(VALUE($F356)&lt;AN$197,(IF(VALUE($F356)&gt;AM$197-1,SUM($V162,$AI162,$AJ162:AM162),AM162)),0),0)</f>
        <v>0</v>
      </c>
      <c r="AN356" s="166">
        <f>IFERROR(IF(VALUE($F356)&lt;AO$197,(IF(VALUE($F356)&gt;AN$197-1,SUM($V162,$AI162,$AJ162:AN162),AN162)),0),0)</f>
        <v>0</v>
      </c>
      <c r="AO356" s="166">
        <f>IFERROR(IF(VALUE($F356)&lt;AP$197,(IF(VALUE($F356)&gt;AO$197-1,SUM($V162,$AI162,$AJ162:AO162),AO162)),0),0)</f>
        <v>0</v>
      </c>
      <c r="AP356" s="166">
        <f>IFERROR(IF(VALUE($F356)&lt;AQ$197,(IF(VALUE($F356)&gt;AP$197-1,SUM($V162,$AI162,$AJ162:AP162),AP162)),0),0)</f>
        <v>0</v>
      </c>
      <c r="AQ356" s="166">
        <f>IFERROR(IF(VALUE($F356)&lt;AR$197,(IF(VALUE($F356)&gt;AQ$197-1,SUM($V162,$AI162,$AJ162:AQ162),AQ162)),0),0)</f>
        <v>0</v>
      </c>
      <c r="AR356" s="166">
        <f>IFERROR(IF(VALUE($F356)&lt;AS$197,(IF(VALUE($F356)&gt;AR$197-1,SUM($V162,$AI162,$AJ162:AR162),AR162)),0),0)</f>
        <v>0</v>
      </c>
      <c r="AS356" s="166">
        <f>IFERROR(IF(VALUE($F356)&lt;AT$197,(IF(VALUE($F356)&gt;AS$197-1,SUM($V162,$AI162,$AJ162:AS162),AS162)),0),0)</f>
        <v>0</v>
      </c>
      <c r="AT356" s="166">
        <f>IFERROR(IF(VALUE($F356)&lt;AU$197,(IF(VALUE($F356)&gt;AT$197-1,SUM($V162,$AI162,$AJ162:AT162),AT162)),0),0)</f>
        <v>0</v>
      </c>
      <c r="AU356" s="166">
        <f>IFERROR(IF(VALUE($F356)&lt;AV$197,(IF(VALUE($F356)&gt;AU$197-1,SUM($V162,$AI162,$AJ162:AU162),AU162)),0),0)</f>
        <v>0</v>
      </c>
      <c r="AV356" s="142">
        <f t="shared" si="289"/>
        <v>0</v>
      </c>
      <c r="AW356" s="166">
        <f>IFERROR(IF(VALUE($F356)&lt;AX$197,(IF(VALUE($F356)&gt;AW$197-1,SUM($V162,$AI162,$AV162,$AW162:AW162),AW162)),0),0)</f>
        <v>0</v>
      </c>
      <c r="AX356" s="166">
        <f>IFERROR(IF(VALUE($F356)&lt;AY$197,(IF(VALUE($F356)&gt;AX$197-1,SUM($V162,$AI162,$AV162,$AW162:AX162),AX162)),0),0)</f>
        <v>0</v>
      </c>
      <c r="AY356" s="166">
        <f>IFERROR(IF(VALUE($F356)&lt;AZ$197,(IF(VALUE($F356)&gt;AY$197-1,SUM($V162,$AI162,$AV162,$AW162:AY162),AY162)),0),0)</f>
        <v>0</v>
      </c>
      <c r="AZ356" s="166">
        <f>IFERROR(IF(VALUE($F356)&lt;BA$197,(IF(VALUE($F356)&gt;AZ$197-1,SUM($V162,$AI162,$AV162,$AW162:AZ162),AZ162)),0),0)</f>
        <v>0</v>
      </c>
      <c r="BA356" s="166">
        <f>IFERROR(IF(VALUE($F356)&lt;BB$197,(IF(VALUE($F356)&gt;BA$197-1,SUM($V162,$AI162,$AV162,$AW162:BA162),BA162)),0),0)</f>
        <v>0</v>
      </c>
      <c r="BB356" s="166">
        <f>IFERROR(IF(VALUE($F356)&lt;BC$197,(IF(VALUE($F356)&gt;BB$197-1,SUM($V162,$AI162,$AV162,$AW162:BB162),BB162)),0),0)</f>
        <v>0</v>
      </c>
      <c r="BC356" s="166">
        <f>IFERROR(IF(VALUE($F356)&lt;BD$197,(IF(VALUE($F356)&gt;BC$197-1,SUM($V162,$AI162,$AV162,$AW162:BC162),BC162)),0),0)</f>
        <v>0</v>
      </c>
      <c r="BD356" s="166">
        <f>IFERROR(IF(VALUE($F356)&lt;BE$197,(IF(VALUE($F356)&gt;BD$197-1,SUM($V162,$AI162,$AV162,$AW162:BD162),BD162)),0),0)</f>
        <v>0</v>
      </c>
      <c r="BE356" s="166">
        <f>IFERROR(IF(VALUE($F356)&lt;BF$197,(IF(VALUE($F356)&gt;BE$197-1,SUM($V162,$AI162,$AV162,$AW162:BE162),BE162)),0),0)</f>
        <v>0</v>
      </c>
      <c r="BF356" s="166">
        <f>IFERROR(IF(VALUE($F356)&lt;BG$197,(IF(VALUE($F356)&gt;BF$197-1,SUM($V162,$AI162,$AV162,$AW162:BF162),BF162)),0),0)</f>
        <v>0</v>
      </c>
      <c r="BG356" s="166">
        <f>IFERROR(IF(VALUE($F356)&lt;BH$197,(IF(VALUE($F356)&gt;BG$197-1,SUM($V162,$AI162,$AV162,$AW162:BG162),BG162)),0),0)</f>
        <v>0</v>
      </c>
      <c r="BH356" s="166">
        <f>IFERROR(IF(VALUE($F356)&lt;BI$197,(IF(VALUE($F356)&gt;BH$197-1,SUM($V162,$AI162,$AV162,$AW162:BH162),BH162)),0),0)</f>
        <v>0</v>
      </c>
      <c r="BI356" s="142">
        <f t="shared" si="290"/>
        <v>0</v>
      </c>
      <c r="BV356" s="142"/>
      <c r="CI356" s="142"/>
      <c r="CV356" s="142"/>
      <c r="DI356" s="142"/>
      <c r="DV356" s="142"/>
      <c r="EI356" s="142"/>
    </row>
    <row r="357" spans="1:139" ht="15.75" hidden="1" outlineLevel="1" x14ac:dyDescent="0.25">
      <c r="A357" s="2">
        <f t="shared" si="287"/>
        <v>104</v>
      </c>
      <c r="B357" s="1">
        <f t="shared" si="286"/>
        <v>0</v>
      </c>
      <c r="C357" s="1">
        <f t="shared" si="286"/>
        <v>0</v>
      </c>
      <c r="D357" s="2">
        <f t="shared" si="286"/>
        <v>0</v>
      </c>
      <c r="E357" s="141">
        <f t="shared" si="286"/>
        <v>0</v>
      </c>
      <c r="F357" s="84"/>
      <c r="J357" s="166">
        <v>0</v>
      </c>
      <c r="K357" s="166">
        <v>0</v>
      </c>
      <c r="L357" s="166">
        <v>0</v>
      </c>
      <c r="M357" s="166">
        <v>0</v>
      </c>
      <c r="N357" s="166">
        <v>0</v>
      </c>
      <c r="O357" s="166">
        <v>0</v>
      </c>
      <c r="P357" s="166">
        <v>0</v>
      </c>
      <c r="Q357" s="166">
        <f>IF($F357&lt;R$197,(IF($F357&gt;Q$197-1,SUM($J163:Q163),Q163)),0)</f>
        <v>0</v>
      </c>
      <c r="R357" s="166">
        <f>IF($F357&lt;S$197,(IF($F357&gt;R$197-1,SUM($J163:R163),R163)),0)</f>
        <v>0</v>
      </c>
      <c r="S357" s="166">
        <f>IF($F357&lt;T$197,(IF($F357&gt;S$197-1,SUM($J163:S163),S163)),0)</f>
        <v>0</v>
      </c>
      <c r="T357" s="166">
        <f>IF($F357&lt;U$197,(IF($F357&gt;T$197-1,SUM($J163:T163),T163)),0)</f>
        <v>0</v>
      </c>
      <c r="U357" s="166">
        <f>IF($F357&lt;V$197,(IF($F357&gt;U$197-1,SUM($J163:U163),U163)),0)</f>
        <v>0</v>
      </c>
      <c r="V357" s="142">
        <f t="shared" si="284"/>
        <v>0</v>
      </c>
      <c r="W357" s="166">
        <f>IF($F357&lt;X$197,(IF($F357&gt;W$197-1,SUM($V163,$W163:W163),W163)),0)</f>
        <v>0</v>
      </c>
      <c r="X357" s="166">
        <f>IF($F357&lt;Y$197,(IF($F357&gt;X$197-1,SUM($V163,$W163:X163),X163)),0)</f>
        <v>0</v>
      </c>
      <c r="Y357" s="166">
        <f>IF($F357&lt;Z$197,(IF($F357&gt;Y$197-1,SUM($V163,$W163:Y163),Y163)),0)</f>
        <v>0</v>
      </c>
      <c r="Z357" s="166">
        <f>IF($F357&lt;AA$197,(IF($F357&gt;Z$197-1,SUM($V163,$W163:Z163),Z163)),0)</f>
        <v>0</v>
      </c>
      <c r="AA357" s="166">
        <f>IF($F357&lt;AB$197,(IF($F357&gt;AA$197-1,SUM($V163,$W163:AA163),AA163)),0)</f>
        <v>0</v>
      </c>
      <c r="AB357" s="166">
        <f>IF($F357&lt;AC$197,(IF($F357&gt;AB$197-1,SUM($V163,$W163:AB163),AB163)),0)</f>
        <v>0</v>
      </c>
      <c r="AC357" s="166">
        <f>IF($F357&lt;AD$197,(IF($F357&gt;AC$197-1,SUM($V163,$W163:AC163),AC163)),0)</f>
        <v>0</v>
      </c>
      <c r="AD357" s="166">
        <f>IF($F357&lt;AE$197,(IF($F357&gt;AD$197-1,SUM($V163,$W163:AD163),AD163)),0)</f>
        <v>0</v>
      </c>
      <c r="AE357" s="166">
        <f>IF($F357&lt;AF$197,(IF($F357&gt;AE$197-1,SUM($V163,$W163:AE163),AE163)),0)</f>
        <v>0</v>
      </c>
      <c r="AF357" s="166">
        <f>IF($F357&lt;AG$197,(IF($F357&gt;AF$197-1,SUM($V163,$W163:AF163),AF163)),0)</f>
        <v>0</v>
      </c>
      <c r="AG357" s="166">
        <f>IF($F357&lt;AH$197,(IF($F357&gt;AG$197-1,SUM($V163,$W163:AG163),AG163)),0)</f>
        <v>0</v>
      </c>
      <c r="AH357" s="166">
        <f>IF($F357&lt;AI$197,(IF($F357&gt;AH$197-1,SUM($V163,$W163:AH163),AH163)),0)</f>
        <v>0</v>
      </c>
      <c r="AI357" s="142">
        <f t="shared" si="288"/>
        <v>0</v>
      </c>
      <c r="AJ357" s="166">
        <f>IFERROR(IF(VALUE($F357)&lt;AK$197,(IF(VALUE($F357)&gt;AJ$197-1,SUM($V163,$AI163,$AJ163:AJ163),AJ163)),0),0)</f>
        <v>0</v>
      </c>
      <c r="AK357" s="166">
        <f>IFERROR(IF(VALUE($F357)&lt;AL$197,(IF(VALUE($F357)&gt;AK$197-1,SUM($V163,$AI163,$AJ163:AK163),AK163)),0),0)</f>
        <v>0</v>
      </c>
      <c r="AL357" s="166">
        <f>IFERROR(IF(VALUE($F357)&lt;AM$197,(IF(VALUE($F357)&gt;AL$197-1,SUM($V163,$AI163,$AJ163:AL163),AL163)),0),0)</f>
        <v>0</v>
      </c>
      <c r="AM357" s="166">
        <f>IFERROR(IF(VALUE($F357)&lt;AN$197,(IF(VALUE($F357)&gt;AM$197-1,SUM($V163,$AI163,$AJ163:AM163),AM163)),0),0)</f>
        <v>0</v>
      </c>
      <c r="AN357" s="166">
        <f>IFERROR(IF(VALUE($F357)&lt;AO$197,(IF(VALUE($F357)&gt;AN$197-1,SUM($V163,$AI163,$AJ163:AN163),AN163)),0),0)</f>
        <v>0</v>
      </c>
      <c r="AO357" s="166">
        <f>IFERROR(IF(VALUE($F357)&lt;AP$197,(IF(VALUE($F357)&gt;AO$197-1,SUM($V163,$AI163,$AJ163:AO163),AO163)),0),0)</f>
        <v>0</v>
      </c>
      <c r="AP357" s="166">
        <f>IFERROR(IF(VALUE($F357)&lt;AQ$197,(IF(VALUE($F357)&gt;AP$197-1,SUM($V163,$AI163,$AJ163:AP163),AP163)),0),0)</f>
        <v>0</v>
      </c>
      <c r="AQ357" s="166">
        <f>IFERROR(IF(VALUE($F357)&lt;AR$197,(IF(VALUE($F357)&gt;AQ$197-1,SUM($V163,$AI163,$AJ163:AQ163),AQ163)),0),0)</f>
        <v>0</v>
      </c>
      <c r="AR357" s="166">
        <f>IFERROR(IF(VALUE($F357)&lt;AS$197,(IF(VALUE($F357)&gt;AR$197-1,SUM($V163,$AI163,$AJ163:AR163),AR163)),0),0)</f>
        <v>0</v>
      </c>
      <c r="AS357" s="166">
        <f>IFERROR(IF(VALUE($F357)&lt;AT$197,(IF(VALUE($F357)&gt;AS$197-1,SUM($V163,$AI163,$AJ163:AS163),AS163)),0),0)</f>
        <v>0</v>
      </c>
      <c r="AT357" s="166">
        <f>IFERROR(IF(VALUE($F357)&lt;AU$197,(IF(VALUE($F357)&gt;AT$197-1,SUM($V163,$AI163,$AJ163:AT163),AT163)),0),0)</f>
        <v>0</v>
      </c>
      <c r="AU357" s="166">
        <f>IFERROR(IF(VALUE($F357)&lt;AV$197,(IF(VALUE($F357)&gt;AU$197-1,SUM($V163,$AI163,$AJ163:AU163),AU163)),0),0)</f>
        <v>0</v>
      </c>
      <c r="AV357" s="142">
        <f t="shared" si="289"/>
        <v>0</v>
      </c>
      <c r="AW357" s="166">
        <f>IFERROR(IF(VALUE($F357)&lt;AX$197,(IF(VALUE($F357)&gt;AW$197-1,SUM($V163,$AI163,$AV163,$AW163:AW163),AW163)),0),0)</f>
        <v>0</v>
      </c>
      <c r="AX357" s="166">
        <f>IFERROR(IF(VALUE($F357)&lt;AY$197,(IF(VALUE($F357)&gt;AX$197-1,SUM($V163,$AI163,$AV163,$AW163:AX163),AX163)),0),0)</f>
        <v>0</v>
      </c>
      <c r="AY357" s="166">
        <f>IFERROR(IF(VALUE($F357)&lt;AZ$197,(IF(VALUE($F357)&gt;AY$197-1,SUM($V163,$AI163,$AV163,$AW163:AY163),AY163)),0),0)</f>
        <v>0</v>
      </c>
      <c r="AZ357" s="166">
        <f>IFERROR(IF(VALUE($F357)&lt;BA$197,(IF(VALUE($F357)&gt;AZ$197-1,SUM($V163,$AI163,$AV163,$AW163:AZ163),AZ163)),0),0)</f>
        <v>0</v>
      </c>
      <c r="BA357" s="166">
        <f>IFERROR(IF(VALUE($F357)&lt;BB$197,(IF(VALUE($F357)&gt;BA$197-1,SUM($V163,$AI163,$AV163,$AW163:BA163),BA163)),0),0)</f>
        <v>0</v>
      </c>
      <c r="BB357" s="166">
        <f>IFERROR(IF(VALUE($F357)&lt;BC$197,(IF(VALUE($F357)&gt;BB$197-1,SUM($V163,$AI163,$AV163,$AW163:BB163),BB163)),0),0)</f>
        <v>0</v>
      </c>
      <c r="BC357" s="166">
        <f>IFERROR(IF(VALUE($F357)&lt;BD$197,(IF(VALUE($F357)&gt;BC$197-1,SUM($V163,$AI163,$AV163,$AW163:BC163),BC163)),0),0)</f>
        <v>0</v>
      </c>
      <c r="BD357" s="166">
        <f>IFERROR(IF(VALUE($F357)&lt;BE$197,(IF(VALUE($F357)&gt;BD$197-1,SUM($V163,$AI163,$AV163,$AW163:BD163),BD163)),0),0)</f>
        <v>0</v>
      </c>
      <c r="BE357" s="166">
        <f>IFERROR(IF(VALUE($F357)&lt;BF$197,(IF(VALUE($F357)&gt;BE$197-1,SUM($V163,$AI163,$AV163,$AW163:BE163),BE163)),0),0)</f>
        <v>0</v>
      </c>
      <c r="BF357" s="166">
        <f>IFERROR(IF(VALUE($F357)&lt;BG$197,(IF(VALUE($F357)&gt;BF$197-1,SUM($V163,$AI163,$AV163,$AW163:BF163),BF163)),0),0)</f>
        <v>0</v>
      </c>
      <c r="BG357" s="166">
        <f>IFERROR(IF(VALUE($F357)&lt;BH$197,(IF(VALUE($F357)&gt;BG$197-1,SUM($V163,$AI163,$AV163,$AW163:BG163),BG163)),0),0)</f>
        <v>0</v>
      </c>
      <c r="BH357" s="166">
        <f>IFERROR(IF(VALUE($F357)&lt;BI$197,(IF(VALUE($F357)&gt;BH$197-1,SUM($V163,$AI163,$AV163,$AW163:BH163),BH163)),0),0)</f>
        <v>0</v>
      </c>
      <c r="BI357" s="142">
        <f t="shared" si="290"/>
        <v>0</v>
      </c>
      <c r="BV357" s="142"/>
      <c r="CI357" s="142"/>
      <c r="CV357" s="142"/>
      <c r="DI357" s="142"/>
      <c r="DV357" s="142"/>
      <c r="EI357" s="142"/>
    </row>
    <row r="358" spans="1:139" ht="15.75" hidden="1" outlineLevel="1" x14ac:dyDescent="0.25">
      <c r="A358" s="2">
        <f t="shared" si="287"/>
        <v>105</v>
      </c>
      <c r="B358" s="1">
        <f t="shared" si="286"/>
        <v>0</v>
      </c>
      <c r="C358" s="1">
        <f t="shared" si="286"/>
        <v>0</v>
      </c>
      <c r="D358" s="2">
        <f t="shared" si="286"/>
        <v>0</v>
      </c>
      <c r="E358" s="141">
        <f t="shared" si="286"/>
        <v>0</v>
      </c>
      <c r="F358" s="84"/>
      <c r="J358" s="166">
        <v>0</v>
      </c>
      <c r="K358" s="166">
        <v>0</v>
      </c>
      <c r="L358" s="166">
        <v>0</v>
      </c>
      <c r="M358" s="166">
        <v>0</v>
      </c>
      <c r="N358" s="166">
        <v>0</v>
      </c>
      <c r="O358" s="166">
        <v>0</v>
      </c>
      <c r="P358" s="166">
        <v>0</v>
      </c>
      <c r="Q358" s="166">
        <f>IF($F358&lt;R$197,(IF($F358&gt;Q$197-1,SUM($J164:Q164),Q164)),0)</f>
        <v>0</v>
      </c>
      <c r="R358" s="166">
        <f>IF($F358&lt;S$197,(IF($F358&gt;R$197-1,SUM($J164:R164),R164)),0)</f>
        <v>0</v>
      </c>
      <c r="S358" s="166">
        <f>IF($F358&lt;T$197,(IF($F358&gt;S$197-1,SUM($J164:S164),S164)),0)</f>
        <v>0</v>
      </c>
      <c r="T358" s="166">
        <f>IF($F358&lt;U$197,(IF($F358&gt;T$197-1,SUM($J164:T164),T164)),0)</f>
        <v>0</v>
      </c>
      <c r="U358" s="166">
        <f>IF($F358&lt;V$197,(IF($F358&gt;U$197-1,SUM($J164:U164),U164)),0)</f>
        <v>0</v>
      </c>
      <c r="V358" s="142">
        <f t="shared" si="284"/>
        <v>0</v>
      </c>
      <c r="W358" s="166">
        <f>IF($F358&lt;X$197,(IF($F358&gt;W$197-1,SUM($V164,$W164:W164),W164)),0)</f>
        <v>0</v>
      </c>
      <c r="X358" s="166">
        <f>IF($F358&lt;Y$197,(IF($F358&gt;X$197-1,SUM($V164,$W164:X164),X164)),0)</f>
        <v>0</v>
      </c>
      <c r="Y358" s="166">
        <f>IF($F358&lt;Z$197,(IF($F358&gt;Y$197-1,SUM($V164,$W164:Y164),Y164)),0)</f>
        <v>0</v>
      </c>
      <c r="Z358" s="166">
        <f>IF($F358&lt;AA$197,(IF($F358&gt;Z$197-1,SUM($V164,$W164:Z164),Z164)),0)</f>
        <v>0</v>
      </c>
      <c r="AA358" s="166">
        <f>IF($F358&lt;AB$197,(IF($F358&gt;AA$197-1,SUM($V164,$W164:AA164),AA164)),0)</f>
        <v>0</v>
      </c>
      <c r="AB358" s="166">
        <f>IF($F358&lt;AC$197,(IF($F358&gt;AB$197-1,SUM($V164,$W164:AB164),AB164)),0)</f>
        <v>0</v>
      </c>
      <c r="AC358" s="166">
        <f>IF($F358&lt;AD$197,(IF($F358&gt;AC$197-1,SUM($V164,$W164:AC164),AC164)),0)</f>
        <v>0</v>
      </c>
      <c r="AD358" s="166">
        <f>IF($F358&lt;AE$197,(IF($F358&gt;AD$197-1,SUM($V164,$W164:AD164),AD164)),0)</f>
        <v>0</v>
      </c>
      <c r="AE358" s="166">
        <f>IF($F358&lt;AF$197,(IF($F358&gt;AE$197-1,SUM($V164,$W164:AE164),AE164)),0)</f>
        <v>0</v>
      </c>
      <c r="AF358" s="166">
        <f>IF($F358&lt;AG$197,(IF($F358&gt;AF$197-1,SUM($V164,$W164:AF164),AF164)),0)</f>
        <v>0</v>
      </c>
      <c r="AG358" s="166">
        <f>IF($F358&lt;AH$197,(IF($F358&gt;AG$197-1,SUM($V164,$W164:AG164),AG164)),0)</f>
        <v>0</v>
      </c>
      <c r="AH358" s="166">
        <f>IF($F358&lt;AI$197,(IF($F358&gt;AH$197-1,SUM($V164,$W164:AH164),AH164)),0)</f>
        <v>0</v>
      </c>
      <c r="AI358" s="142">
        <f t="shared" si="288"/>
        <v>0</v>
      </c>
      <c r="AJ358" s="166">
        <f>IFERROR(IF(VALUE($F358)&lt;AK$197,(IF(VALUE($F358)&gt;AJ$197-1,SUM($V164,$AI164,$AJ164:AJ164),AJ164)),0),0)</f>
        <v>0</v>
      </c>
      <c r="AK358" s="166">
        <f>IFERROR(IF(VALUE($F358)&lt;AL$197,(IF(VALUE($F358)&gt;AK$197-1,SUM($V164,$AI164,$AJ164:AK164),AK164)),0),0)</f>
        <v>0</v>
      </c>
      <c r="AL358" s="166">
        <f>IFERROR(IF(VALUE($F358)&lt;AM$197,(IF(VALUE($F358)&gt;AL$197-1,SUM($V164,$AI164,$AJ164:AL164),AL164)),0),0)</f>
        <v>0</v>
      </c>
      <c r="AM358" s="166">
        <f>IFERROR(IF(VALUE($F358)&lt;AN$197,(IF(VALUE($F358)&gt;AM$197-1,SUM($V164,$AI164,$AJ164:AM164),AM164)),0),0)</f>
        <v>0</v>
      </c>
      <c r="AN358" s="166">
        <f>IFERROR(IF(VALUE($F358)&lt;AO$197,(IF(VALUE($F358)&gt;AN$197-1,SUM($V164,$AI164,$AJ164:AN164),AN164)),0),0)</f>
        <v>0</v>
      </c>
      <c r="AO358" s="166">
        <f>IFERROR(IF(VALUE($F358)&lt;AP$197,(IF(VALUE($F358)&gt;AO$197-1,SUM($V164,$AI164,$AJ164:AO164),AO164)),0),0)</f>
        <v>0</v>
      </c>
      <c r="AP358" s="166">
        <f>IFERROR(IF(VALUE($F358)&lt;AQ$197,(IF(VALUE($F358)&gt;AP$197-1,SUM($V164,$AI164,$AJ164:AP164),AP164)),0),0)</f>
        <v>0</v>
      </c>
      <c r="AQ358" s="166">
        <f>IFERROR(IF(VALUE($F358)&lt;AR$197,(IF(VALUE($F358)&gt;AQ$197-1,SUM($V164,$AI164,$AJ164:AQ164),AQ164)),0),0)</f>
        <v>0</v>
      </c>
      <c r="AR358" s="166">
        <f>IFERROR(IF(VALUE($F358)&lt;AS$197,(IF(VALUE($F358)&gt;AR$197-1,SUM($V164,$AI164,$AJ164:AR164),AR164)),0),0)</f>
        <v>0</v>
      </c>
      <c r="AS358" s="166">
        <f>IFERROR(IF(VALUE($F358)&lt;AT$197,(IF(VALUE($F358)&gt;AS$197-1,SUM($V164,$AI164,$AJ164:AS164),AS164)),0),0)</f>
        <v>0</v>
      </c>
      <c r="AT358" s="166">
        <f>IFERROR(IF(VALUE($F358)&lt;AU$197,(IF(VALUE($F358)&gt;AT$197-1,SUM($V164,$AI164,$AJ164:AT164),AT164)),0),0)</f>
        <v>0</v>
      </c>
      <c r="AU358" s="166">
        <f>IFERROR(IF(VALUE($F358)&lt;AV$197,(IF(VALUE($F358)&gt;AU$197-1,SUM($V164,$AI164,$AJ164:AU164),AU164)),0),0)</f>
        <v>0</v>
      </c>
      <c r="AV358" s="142">
        <f t="shared" si="289"/>
        <v>0</v>
      </c>
      <c r="AW358" s="166">
        <f>IFERROR(IF(VALUE($F358)&lt;AX$197,(IF(VALUE($F358)&gt;AW$197-1,SUM($V164,$AI164,$AV164,$AW164:AW164),AW164)),0),0)</f>
        <v>0</v>
      </c>
      <c r="AX358" s="166">
        <f>IFERROR(IF(VALUE($F358)&lt;AY$197,(IF(VALUE($F358)&gt;AX$197-1,SUM($V164,$AI164,$AV164,$AW164:AX164),AX164)),0),0)</f>
        <v>0</v>
      </c>
      <c r="AY358" s="166">
        <f>IFERROR(IF(VALUE($F358)&lt;AZ$197,(IF(VALUE($F358)&gt;AY$197-1,SUM($V164,$AI164,$AV164,$AW164:AY164),AY164)),0),0)</f>
        <v>0</v>
      </c>
      <c r="AZ358" s="166">
        <f>IFERROR(IF(VALUE($F358)&lt;BA$197,(IF(VALUE($F358)&gt;AZ$197-1,SUM($V164,$AI164,$AV164,$AW164:AZ164),AZ164)),0),0)</f>
        <v>0</v>
      </c>
      <c r="BA358" s="166">
        <f>IFERROR(IF(VALUE($F358)&lt;BB$197,(IF(VALUE($F358)&gt;BA$197-1,SUM($V164,$AI164,$AV164,$AW164:BA164),BA164)),0),0)</f>
        <v>0</v>
      </c>
      <c r="BB358" s="166">
        <f>IFERROR(IF(VALUE($F358)&lt;BC$197,(IF(VALUE($F358)&gt;BB$197-1,SUM($V164,$AI164,$AV164,$AW164:BB164),BB164)),0),0)</f>
        <v>0</v>
      </c>
      <c r="BC358" s="166">
        <f>IFERROR(IF(VALUE($F358)&lt;BD$197,(IF(VALUE($F358)&gt;BC$197-1,SUM($V164,$AI164,$AV164,$AW164:BC164),BC164)),0),0)</f>
        <v>0</v>
      </c>
      <c r="BD358" s="166">
        <f>IFERROR(IF(VALUE($F358)&lt;BE$197,(IF(VALUE($F358)&gt;BD$197-1,SUM($V164,$AI164,$AV164,$AW164:BD164),BD164)),0),0)</f>
        <v>0</v>
      </c>
      <c r="BE358" s="166">
        <f>IFERROR(IF(VALUE($F358)&lt;BF$197,(IF(VALUE($F358)&gt;BE$197-1,SUM($V164,$AI164,$AV164,$AW164:BE164),BE164)),0),0)</f>
        <v>0</v>
      </c>
      <c r="BF358" s="166">
        <f>IFERROR(IF(VALUE($F358)&lt;BG$197,(IF(VALUE($F358)&gt;BF$197-1,SUM($V164,$AI164,$AV164,$AW164:BF164),BF164)),0),0)</f>
        <v>0</v>
      </c>
      <c r="BG358" s="166">
        <f>IFERROR(IF(VALUE($F358)&lt;BH$197,(IF(VALUE($F358)&gt;BG$197-1,SUM($V164,$AI164,$AV164,$AW164:BG164),BG164)),0),0)</f>
        <v>0</v>
      </c>
      <c r="BH358" s="166">
        <f>IFERROR(IF(VALUE($F358)&lt;BI$197,(IF(VALUE($F358)&gt;BH$197-1,SUM($V164,$AI164,$AV164,$AW164:BH164),BH164)),0),0)</f>
        <v>0</v>
      </c>
      <c r="BI358" s="142">
        <f t="shared" si="290"/>
        <v>0</v>
      </c>
      <c r="BV358" s="142"/>
      <c r="CI358" s="142"/>
      <c r="CV358" s="142"/>
      <c r="DI358" s="142"/>
      <c r="DV358" s="142"/>
      <c r="EI358" s="142"/>
    </row>
    <row r="359" spans="1:139" ht="15.75" hidden="1" outlineLevel="1" x14ac:dyDescent="0.25">
      <c r="A359" s="2">
        <f t="shared" si="287"/>
        <v>106</v>
      </c>
      <c r="B359" s="1">
        <f t="shared" si="286"/>
        <v>0</v>
      </c>
      <c r="C359" s="1">
        <f t="shared" si="286"/>
        <v>0</v>
      </c>
      <c r="D359" s="2">
        <f t="shared" si="286"/>
        <v>0</v>
      </c>
      <c r="E359" s="141">
        <f t="shared" si="286"/>
        <v>0</v>
      </c>
      <c r="F359" s="84"/>
      <c r="J359" s="166">
        <v>0</v>
      </c>
      <c r="K359" s="166">
        <v>0</v>
      </c>
      <c r="L359" s="166">
        <v>0</v>
      </c>
      <c r="M359" s="166">
        <v>0</v>
      </c>
      <c r="N359" s="166">
        <v>0</v>
      </c>
      <c r="O359" s="166">
        <v>0</v>
      </c>
      <c r="P359" s="166">
        <v>0</v>
      </c>
      <c r="Q359" s="166">
        <f>IF($F359&lt;R$197,(IF($F359&gt;Q$197-1,SUM($J165:Q165),Q165)),0)</f>
        <v>0</v>
      </c>
      <c r="R359" s="166">
        <f>IF($F359&lt;S$197,(IF($F359&gt;R$197-1,SUM($J165:R165),R165)),0)</f>
        <v>0</v>
      </c>
      <c r="S359" s="166">
        <f>IF($F359&lt;T$197,(IF($F359&gt;S$197-1,SUM($J165:S165),S165)),0)</f>
        <v>0</v>
      </c>
      <c r="T359" s="166">
        <f>IF($F359&lt;U$197,(IF($F359&gt;T$197-1,SUM($J165:T165),T165)),0)</f>
        <v>0</v>
      </c>
      <c r="U359" s="166">
        <f>IF($F359&lt;V$197,(IF($F359&gt;U$197-1,SUM($J165:U165),U165)),0)</f>
        <v>0</v>
      </c>
      <c r="V359" s="142">
        <f t="shared" si="284"/>
        <v>0</v>
      </c>
      <c r="W359" s="166">
        <f>IF($F359&lt;X$197,(IF($F359&gt;W$197-1,SUM($V165,$W165:W165),W165)),0)</f>
        <v>0</v>
      </c>
      <c r="X359" s="166">
        <f>IF($F359&lt;Y$197,(IF($F359&gt;X$197-1,SUM($V165,$W165:X165),X165)),0)</f>
        <v>0</v>
      </c>
      <c r="Y359" s="166">
        <f>IF($F359&lt;Z$197,(IF($F359&gt;Y$197-1,SUM($V165,$W165:Y165),Y165)),0)</f>
        <v>0</v>
      </c>
      <c r="Z359" s="166">
        <f>IF($F359&lt;AA$197,(IF($F359&gt;Z$197-1,SUM($V165,$W165:Z165),Z165)),0)</f>
        <v>0</v>
      </c>
      <c r="AA359" s="166">
        <f>IF($F359&lt;AB$197,(IF($F359&gt;AA$197-1,SUM($V165,$W165:AA165),AA165)),0)</f>
        <v>0</v>
      </c>
      <c r="AB359" s="166">
        <f>IF($F359&lt;AC$197,(IF($F359&gt;AB$197-1,SUM($V165,$W165:AB165),AB165)),0)</f>
        <v>0</v>
      </c>
      <c r="AC359" s="166">
        <f>IF($F359&lt;AD$197,(IF($F359&gt;AC$197-1,SUM($V165,$W165:AC165),AC165)),0)</f>
        <v>0</v>
      </c>
      <c r="AD359" s="166">
        <f>IF($F359&lt;AE$197,(IF($F359&gt;AD$197-1,SUM($V165,$W165:AD165),AD165)),0)</f>
        <v>0</v>
      </c>
      <c r="AE359" s="166">
        <f>IF($F359&lt;AF$197,(IF($F359&gt;AE$197-1,SUM($V165,$W165:AE165),AE165)),0)</f>
        <v>0</v>
      </c>
      <c r="AF359" s="166">
        <f>IF($F359&lt;AG$197,(IF($F359&gt;AF$197-1,SUM($V165,$W165:AF165),AF165)),0)</f>
        <v>0</v>
      </c>
      <c r="AG359" s="166">
        <f>IF($F359&lt;AH$197,(IF($F359&gt;AG$197-1,SUM($V165,$W165:AG165),AG165)),0)</f>
        <v>0</v>
      </c>
      <c r="AH359" s="166">
        <f>IF($F359&lt;AI$197,(IF($F359&gt;AH$197-1,SUM($V165,$W165:AH165),AH165)),0)</f>
        <v>0</v>
      </c>
      <c r="AI359" s="142">
        <f t="shared" si="288"/>
        <v>0</v>
      </c>
      <c r="AJ359" s="166">
        <f>IFERROR(IF(VALUE($F359)&lt;AK$197,(IF(VALUE($F359)&gt;AJ$197-1,SUM($V165,$AI165,$AJ165:AJ165),AJ165)),0),0)</f>
        <v>0</v>
      </c>
      <c r="AK359" s="166">
        <f>IFERROR(IF(VALUE($F359)&lt;AL$197,(IF(VALUE($F359)&gt;AK$197-1,SUM($V165,$AI165,$AJ165:AK165),AK165)),0),0)</f>
        <v>0</v>
      </c>
      <c r="AL359" s="166">
        <f>IFERROR(IF(VALUE($F359)&lt;AM$197,(IF(VALUE($F359)&gt;AL$197-1,SUM($V165,$AI165,$AJ165:AL165),AL165)),0),0)</f>
        <v>0</v>
      </c>
      <c r="AM359" s="166">
        <f>IFERROR(IF(VALUE($F359)&lt;AN$197,(IF(VALUE($F359)&gt;AM$197-1,SUM($V165,$AI165,$AJ165:AM165),AM165)),0),0)</f>
        <v>0</v>
      </c>
      <c r="AN359" s="166">
        <f>IFERROR(IF(VALUE($F359)&lt;AO$197,(IF(VALUE($F359)&gt;AN$197-1,SUM($V165,$AI165,$AJ165:AN165),AN165)),0),0)</f>
        <v>0</v>
      </c>
      <c r="AO359" s="166">
        <f>IFERROR(IF(VALUE($F359)&lt;AP$197,(IF(VALUE($F359)&gt;AO$197-1,SUM($V165,$AI165,$AJ165:AO165),AO165)),0),0)</f>
        <v>0</v>
      </c>
      <c r="AP359" s="166">
        <f>IFERROR(IF(VALUE($F359)&lt;AQ$197,(IF(VALUE($F359)&gt;AP$197-1,SUM($V165,$AI165,$AJ165:AP165),AP165)),0),0)</f>
        <v>0</v>
      </c>
      <c r="AQ359" s="166">
        <f>IFERROR(IF(VALUE($F359)&lt;AR$197,(IF(VALUE($F359)&gt;AQ$197-1,SUM($V165,$AI165,$AJ165:AQ165),AQ165)),0),0)</f>
        <v>0</v>
      </c>
      <c r="AR359" s="166">
        <f>IFERROR(IF(VALUE($F359)&lt;AS$197,(IF(VALUE($F359)&gt;AR$197-1,SUM($V165,$AI165,$AJ165:AR165),AR165)),0),0)</f>
        <v>0</v>
      </c>
      <c r="AS359" s="166">
        <f>IFERROR(IF(VALUE($F359)&lt;AT$197,(IF(VALUE($F359)&gt;AS$197-1,SUM($V165,$AI165,$AJ165:AS165),AS165)),0),0)</f>
        <v>0</v>
      </c>
      <c r="AT359" s="166">
        <f>IFERROR(IF(VALUE($F359)&lt;AU$197,(IF(VALUE($F359)&gt;AT$197-1,SUM($V165,$AI165,$AJ165:AT165),AT165)),0),0)</f>
        <v>0</v>
      </c>
      <c r="AU359" s="166">
        <f>IFERROR(IF(VALUE($F359)&lt;AV$197,(IF(VALUE($F359)&gt;AU$197-1,SUM($V165,$AI165,$AJ165:AU165),AU165)),0),0)</f>
        <v>0</v>
      </c>
      <c r="AV359" s="142">
        <f t="shared" si="289"/>
        <v>0</v>
      </c>
      <c r="AW359" s="166">
        <f>IFERROR(IF(VALUE($F359)&lt;AX$197,(IF(VALUE($F359)&gt;AW$197-1,SUM($V165,$AI165,$AV165,$AW165:AW165),AW165)),0),0)</f>
        <v>0</v>
      </c>
      <c r="AX359" s="166">
        <f>IFERROR(IF(VALUE($F359)&lt;AY$197,(IF(VALUE($F359)&gt;AX$197-1,SUM($V165,$AI165,$AV165,$AW165:AX165),AX165)),0),0)</f>
        <v>0</v>
      </c>
      <c r="AY359" s="166">
        <f>IFERROR(IF(VALUE($F359)&lt;AZ$197,(IF(VALUE($F359)&gt;AY$197-1,SUM($V165,$AI165,$AV165,$AW165:AY165),AY165)),0),0)</f>
        <v>0</v>
      </c>
      <c r="AZ359" s="166">
        <f>IFERROR(IF(VALUE($F359)&lt;BA$197,(IF(VALUE($F359)&gt;AZ$197-1,SUM($V165,$AI165,$AV165,$AW165:AZ165),AZ165)),0),0)</f>
        <v>0</v>
      </c>
      <c r="BA359" s="166">
        <f>IFERROR(IF(VALUE($F359)&lt;BB$197,(IF(VALUE($F359)&gt;BA$197-1,SUM($V165,$AI165,$AV165,$AW165:BA165),BA165)),0),0)</f>
        <v>0</v>
      </c>
      <c r="BB359" s="166">
        <f>IFERROR(IF(VALUE($F359)&lt;BC$197,(IF(VALUE($F359)&gt;BB$197-1,SUM($V165,$AI165,$AV165,$AW165:BB165),BB165)),0),0)</f>
        <v>0</v>
      </c>
      <c r="BC359" s="166">
        <f>IFERROR(IF(VALUE($F359)&lt;BD$197,(IF(VALUE($F359)&gt;BC$197-1,SUM($V165,$AI165,$AV165,$AW165:BC165),BC165)),0),0)</f>
        <v>0</v>
      </c>
      <c r="BD359" s="166">
        <f>IFERROR(IF(VALUE($F359)&lt;BE$197,(IF(VALUE($F359)&gt;BD$197-1,SUM($V165,$AI165,$AV165,$AW165:BD165),BD165)),0),0)</f>
        <v>0</v>
      </c>
      <c r="BE359" s="166">
        <f>IFERROR(IF(VALUE($F359)&lt;BF$197,(IF(VALUE($F359)&gt;BE$197-1,SUM($V165,$AI165,$AV165,$AW165:BE165),BE165)),0),0)</f>
        <v>0</v>
      </c>
      <c r="BF359" s="166">
        <f>IFERROR(IF(VALUE($F359)&lt;BG$197,(IF(VALUE($F359)&gt;BF$197-1,SUM($V165,$AI165,$AV165,$AW165:BF165),BF165)),0),0)</f>
        <v>0</v>
      </c>
      <c r="BG359" s="166">
        <f>IFERROR(IF(VALUE($F359)&lt;BH$197,(IF(VALUE($F359)&gt;BG$197-1,SUM($V165,$AI165,$AV165,$AW165:BG165),BG165)),0),0)</f>
        <v>0</v>
      </c>
      <c r="BH359" s="166">
        <f>IFERROR(IF(VALUE($F359)&lt;BI$197,(IF(VALUE($F359)&gt;BH$197-1,SUM($V165,$AI165,$AV165,$AW165:BH165),BH165)),0),0)</f>
        <v>0</v>
      </c>
      <c r="BI359" s="142">
        <f t="shared" si="290"/>
        <v>0</v>
      </c>
      <c r="BV359" s="142"/>
      <c r="CI359" s="142"/>
      <c r="CV359" s="142"/>
      <c r="DI359" s="142"/>
      <c r="DV359" s="142"/>
      <c r="EI359" s="142"/>
    </row>
    <row r="360" spans="1:139" ht="15.75" hidden="1" outlineLevel="1" x14ac:dyDescent="0.25">
      <c r="A360" s="2">
        <f t="shared" si="287"/>
        <v>107</v>
      </c>
      <c r="B360" s="1">
        <f t="shared" si="286"/>
        <v>0</v>
      </c>
      <c r="C360" s="1">
        <f t="shared" si="286"/>
        <v>0</v>
      </c>
      <c r="D360" s="2">
        <f t="shared" si="286"/>
        <v>0</v>
      </c>
      <c r="E360" s="141">
        <f t="shared" si="286"/>
        <v>0</v>
      </c>
      <c r="F360" s="84"/>
      <c r="J360" s="166">
        <v>0</v>
      </c>
      <c r="K360" s="166">
        <v>0</v>
      </c>
      <c r="L360" s="166">
        <v>0</v>
      </c>
      <c r="M360" s="166">
        <v>0</v>
      </c>
      <c r="N360" s="166">
        <v>0</v>
      </c>
      <c r="O360" s="166">
        <v>0</v>
      </c>
      <c r="P360" s="166">
        <v>0</v>
      </c>
      <c r="Q360" s="166">
        <f>IF($F360&lt;R$197,(IF($F360&gt;Q$197-1,SUM($J166:Q166),Q166)),0)</f>
        <v>0</v>
      </c>
      <c r="R360" s="166">
        <f>IF($F360&lt;S$197,(IF($F360&gt;R$197-1,SUM($J166:R166),R166)),0)</f>
        <v>0</v>
      </c>
      <c r="S360" s="166">
        <f>IF($F360&lt;T$197,(IF($F360&gt;S$197-1,SUM($J166:S166),S166)),0)</f>
        <v>0</v>
      </c>
      <c r="T360" s="166">
        <f>IF($F360&lt;U$197,(IF($F360&gt;T$197-1,SUM($J166:T166),T166)),0)</f>
        <v>0</v>
      </c>
      <c r="U360" s="166">
        <f>IF($F360&lt;V$197,(IF($F360&gt;U$197-1,SUM($J166:U166),U166)),0)</f>
        <v>0</v>
      </c>
      <c r="V360" s="142">
        <f t="shared" si="284"/>
        <v>0</v>
      </c>
      <c r="W360" s="166">
        <f>IF($F360&lt;X$197,(IF($F360&gt;W$197-1,SUM($V166,$W166:W166),W166)),0)</f>
        <v>0</v>
      </c>
      <c r="X360" s="166">
        <f>IF($F360&lt;Y$197,(IF($F360&gt;X$197-1,SUM($V166,$W166:X166),X166)),0)</f>
        <v>0</v>
      </c>
      <c r="Y360" s="166">
        <f>IF($F360&lt;Z$197,(IF($F360&gt;Y$197-1,SUM($V166,$W166:Y166),Y166)),0)</f>
        <v>0</v>
      </c>
      <c r="Z360" s="166">
        <f>IF($F360&lt;AA$197,(IF($F360&gt;Z$197-1,SUM($V166,$W166:Z166),Z166)),0)</f>
        <v>0</v>
      </c>
      <c r="AA360" s="166">
        <f>IF($F360&lt;AB$197,(IF($F360&gt;AA$197-1,SUM($V166,$W166:AA166),AA166)),0)</f>
        <v>0</v>
      </c>
      <c r="AB360" s="166">
        <f>IF($F360&lt;AC$197,(IF($F360&gt;AB$197-1,SUM($V166,$W166:AB166),AB166)),0)</f>
        <v>0</v>
      </c>
      <c r="AC360" s="166">
        <f>IF($F360&lt;AD$197,(IF($F360&gt;AC$197-1,SUM($V166,$W166:AC166),AC166)),0)</f>
        <v>0</v>
      </c>
      <c r="AD360" s="166">
        <f>IF($F360&lt;AE$197,(IF($F360&gt;AD$197-1,SUM($V166,$W166:AD166),AD166)),0)</f>
        <v>0</v>
      </c>
      <c r="AE360" s="166">
        <f>IF($F360&lt;AF$197,(IF($F360&gt;AE$197-1,SUM($V166,$W166:AE166),AE166)),0)</f>
        <v>0</v>
      </c>
      <c r="AF360" s="166">
        <f>IF($F360&lt;AG$197,(IF($F360&gt;AF$197-1,SUM($V166,$W166:AF166),AF166)),0)</f>
        <v>0</v>
      </c>
      <c r="AG360" s="166">
        <f>IF($F360&lt;AH$197,(IF($F360&gt;AG$197-1,SUM($V166,$W166:AG166),AG166)),0)</f>
        <v>0</v>
      </c>
      <c r="AH360" s="166">
        <f>IF($F360&lt;AI$197,(IF($F360&gt;AH$197-1,SUM($V166,$W166:AH166),AH166)),0)</f>
        <v>0</v>
      </c>
      <c r="AI360" s="142">
        <f t="shared" si="288"/>
        <v>0</v>
      </c>
      <c r="AJ360" s="166">
        <f>IFERROR(IF(VALUE($F360)&lt;AK$197,(IF(VALUE($F360)&gt;AJ$197-1,SUM($V166,$AI166,$AJ166:AJ166),AJ166)),0),0)</f>
        <v>0</v>
      </c>
      <c r="AK360" s="166">
        <f>IFERROR(IF(VALUE($F360)&lt;AL$197,(IF(VALUE($F360)&gt;AK$197-1,SUM($V166,$AI166,$AJ166:AK166),AK166)),0),0)</f>
        <v>0</v>
      </c>
      <c r="AL360" s="166">
        <f>IFERROR(IF(VALUE($F360)&lt;AM$197,(IF(VALUE($F360)&gt;AL$197-1,SUM($V166,$AI166,$AJ166:AL166),AL166)),0),0)</f>
        <v>0</v>
      </c>
      <c r="AM360" s="166">
        <f>IFERROR(IF(VALUE($F360)&lt;AN$197,(IF(VALUE($F360)&gt;AM$197-1,SUM($V166,$AI166,$AJ166:AM166),AM166)),0),0)</f>
        <v>0</v>
      </c>
      <c r="AN360" s="166">
        <f>IFERROR(IF(VALUE($F360)&lt;AO$197,(IF(VALUE($F360)&gt;AN$197-1,SUM($V166,$AI166,$AJ166:AN166),AN166)),0),0)</f>
        <v>0</v>
      </c>
      <c r="AO360" s="166">
        <f>IFERROR(IF(VALUE($F360)&lt;AP$197,(IF(VALUE($F360)&gt;AO$197-1,SUM($V166,$AI166,$AJ166:AO166),AO166)),0),0)</f>
        <v>0</v>
      </c>
      <c r="AP360" s="166">
        <f>IFERROR(IF(VALUE($F360)&lt;AQ$197,(IF(VALUE($F360)&gt;AP$197-1,SUM($V166,$AI166,$AJ166:AP166),AP166)),0),0)</f>
        <v>0</v>
      </c>
      <c r="AQ360" s="166">
        <f>IFERROR(IF(VALUE($F360)&lt;AR$197,(IF(VALUE($F360)&gt;AQ$197-1,SUM($V166,$AI166,$AJ166:AQ166),AQ166)),0),0)</f>
        <v>0</v>
      </c>
      <c r="AR360" s="166">
        <f>IFERROR(IF(VALUE($F360)&lt;AS$197,(IF(VALUE($F360)&gt;AR$197-1,SUM($V166,$AI166,$AJ166:AR166),AR166)),0),0)</f>
        <v>0</v>
      </c>
      <c r="AS360" s="166">
        <f>IFERROR(IF(VALUE($F360)&lt;AT$197,(IF(VALUE($F360)&gt;AS$197-1,SUM($V166,$AI166,$AJ166:AS166),AS166)),0),0)</f>
        <v>0</v>
      </c>
      <c r="AT360" s="166">
        <f>IFERROR(IF(VALUE($F360)&lt;AU$197,(IF(VALUE($F360)&gt;AT$197-1,SUM($V166,$AI166,$AJ166:AT166),AT166)),0),0)</f>
        <v>0</v>
      </c>
      <c r="AU360" s="166">
        <f>IFERROR(IF(VALUE($F360)&lt;AV$197,(IF(VALUE($F360)&gt;AU$197-1,SUM($V166,$AI166,$AJ166:AU166),AU166)),0),0)</f>
        <v>0</v>
      </c>
      <c r="AV360" s="142">
        <f t="shared" si="289"/>
        <v>0</v>
      </c>
      <c r="AW360" s="166">
        <f>IFERROR(IF(VALUE($F360)&lt;AX$197,(IF(VALUE($F360)&gt;AW$197-1,SUM($V166,$AI166,$AV166,$AW166:AW166),AW166)),0),0)</f>
        <v>0</v>
      </c>
      <c r="AX360" s="166">
        <f>IFERROR(IF(VALUE($F360)&lt;AY$197,(IF(VALUE($F360)&gt;AX$197-1,SUM($V166,$AI166,$AV166,$AW166:AX166),AX166)),0),0)</f>
        <v>0</v>
      </c>
      <c r="AY360" s="166">
        <f>IFERROR(IF(VALUE($F360)&lt;AZ$197,(IF(VALUE($F360)&gt;AY$197-1,SUM($V166,$AI166,$AV166,$AW166:AY166),AY166)),0),0)</f>
        <v>0</v>
      </c>
      <c r="AZ360" s="166">
        <f>IFERROR(IF(VALUE($F360)&lt;BA$197,(IF(VALUE($F360)&gt;AZ$197-1,SUM($V166,$AI166,$AV166,$AW166:AZ166),AZ166)),0),0)</f>
        <v>0</v>
      </c>
      <c r="BA360" s="166">
        <f>IFERROR(IF(VALUE($F360)&lt;BB$197,(IF(VALUE($F360)&gt;BA$197-1,SUM($V166,$AI166,$AV166,$AW166:BA166),BA166)),0),0)</f>
        <v>0</v>
      </c>
      <c r="BB360" s="166">
        <f>IFERROR(IF(VALUE($F360)&lt;BC$197,(IF(VALUE($F360)&gt;BB$197-1,SUM($V166,$AI166,$AV166,$AW166:BB166),BB166)),0),0)</f>
        <v>0</v>
      </c>
      <c r="BC360" s="166">
        <f>IFERROR(IF(VALUE($F360)&lt;BD$197,(IF(VALUE($F360)&gt;BC$197-1,SUM($V166,$AI166,$AV166,$AW166:BC166),BC166)),0),0)</f>
        <v>0</v>
      </c>
      <c r="BD360" s="166">
        <f>IFERROR(IF(VALUE($F360)&lt;BE$197,(IF(VALUE($F360)&gt;BD$197-1,SUM($V166,$AI166,$AV166,$AW166:BD166),BD166)),0),0)</f>
        <v>0</v>
      </c>
      <c r="BE360" s="166">
        <f>IFERROR(IF(VALUE($F360)&lt;BF$197,(IF(VALUE($F360)&gt;BE$197-1,SUM($V166,$AI166,$AV166,$AW166:BE166),BE166)),0),0)</f>
        <v>0</v>
      </c>
      <c r="BF360" s="166">
        <f>IFERROR(IF(VALUE($F360)&lt;BG$197,(IF(VALUE($F360)&gt;BF$197-1,SUM($V166,$AI166,$AV166,$AW166:BF166),BF166)),0),0)</f>
        <v>0</v>
      </c>
      <c r="BG360" s="166">
        <f>IFERROR(IF(VALUE($F360)&lt;BH$197,(IF(VALUE($F360)&gt;BG$197-1,SUM($V166,$AI166,$AV166,$AW166:BG166),BG166)),0),0)</f>
        <v>0</v>
      </c>
      <c r="BH360" s="166">
        <f>IFERROR(IF(VALUE($F360)&lt;BI$197,(IF(VALUE($F360)&gt;BH$197-1,SUM($V166,$AI166,$AV166,$AW166:BH166),BH166)),0),0)</f>
        <v>0</v>
      </c>
      <c r="BI360" s="142">
        <f t="shared" si="290"/>
        <v>0</v>
      </c>
      <c r="BV360" s="142"/>
      <c r="CI360" s="142"/>
      <c r="CV360" s="142"/>
      <c r="DI360" s="142"/>
      <c r="DV360" s="142"/>
      <c r="EI360" s="142"/>
    </row>
    <row r="361" spans="1:139" ht="15.75" hidden="1" outlineLevel="1" x14ac:dyDescent="0.25">
      <c r="A361" s="2">
        <f t="shared" si="287"/>
        <v>108</v>
      </c>
      <c r="B361" s="1">
        <f t="shared" si="286"/>
        <v>0</v>
      </c>
      <c r="C361" s="1">
        <f t="shared" si="286"/>
        <v>0</v>
      </c>
      <c r="D361" s="2">
        <f t="shared" si="286"/>
        <v>0</v>
      </c>
      <c r="E361" s="141">
        <f t="shared" si="286"/>
        <v>0</v>
      </c>
      <c r="F361" s="84"/>
      <c r="J361" s="166">
        <v>0</v>
      </c>
      <c r="K361" s="166">
        <v>0</v>
      </c>
      <c r="L361" s="166">
        <v>0</v>
      </c>
      <c r="M361" s="166">
        <v>0</v>
      </c>
      <c r="N361" s="166">
        <v>0</v>
      </c>
      <c r="O361" s="166">
        <v>0</v>
      </c>
      <c r="P361" s="166">
        <v>0</v>
      </c>
      <c r="Q361" s="166">
        <f>IF($F361&lt;R$197,(IF($F361&gt;Q$197-1,SUM($J167:Q167),Q167)),0)</f>
        <v>0</v>
      </c>
      <c r="R361" s="166">
        <f>IF($F361&lt;S$197,(IF($F361&gt;R$197-1,SUM($J167:R167),R167)),0)</f>
        <v>0</v>
      </c>
      <c r="S361" s="166">
        <f>IF($F361&lt;T$197,(IF($F361&gt;S$197-1,SUM($J167:S167),S167)),0)</f>
        <v>0</v>
      </c>
      <c r="T361" s="166">
        <f>IF($F361&lt;U$197,(IF($F361&gt;T$197-1,SUM($J167:T167),T167)),0)</f>
        <v>0</v>
      </c>
      <c r="U361" s="166">
        <f>IF($F361&lt;V$197,(IF($F361&gt;U$197-1,SUM($J167:U167),U167)),0)</f>
        <v>0</v>
      </c>
      <c r="V361" s="142">
        <f t="shared" si="284"/>
        <v>0</v>
      </c>
      <c r="W361" s="166">
        <f>IF($F361&lt;X$197,(IF($F361&gt;W$197-1,SUM($V167,$W167:W167),W167)),0)</f>
        <v>0</v>
      </c>
      <c r="X361" s="166">
        <f>IF($F361&lt;Y$197,(IF($F361&gt;X$197-1,SUM($V167,$W167:X167),X167)),0)</f>
        <v>0</v>
      </c>
      <c r="Y361" s="166">
        <f>IF($F361&lt;Z$197,(IF($F361&gt;Y$197-1,SUM($V167,$W167:Y167),Y167)),0)</f>
        <v>0</v>
      </c>
      <c r="Z361" s="166">
        <f>IF($F361&lt;AA$197,(IF($F361&gt;Z$197-1,SUM($V167,$W167:Z167),Z167)),0)</f>
        <v>0</v>
      </c>
      <c r="AA361" s="166">
        <f>IF($F361&lt;AB$197,(IF($F361&gt;AA$197-1,SUM($V167,$W167:AA167),AA167)),0)</f>
        <v>0</v>
      </c>
      <c r="AB361" s="166">
        <f>IF($F361&lt;AC$197,(IF($F361&gt;AB$197-1,SUM($V167,$W167:AB167),AB167)),0)</f>
        <v>0</v>
      </c>
      <c r="AC361" s="166">
        <f>IF($F361&lt;AD$197,(IF($F361&gt;AC$197-1,SUM($V167,$W167:AC167),AC167)),0)</f>
        <v>0</v>
      </c>
      <c r="AD361" s="166">
        <f>IF($F361&lt;AE$197,(IF($F361&gt;AD$197-1,SUM($V167,$W167:AD167),AD167)),0)</f>
        <v>0</v>
      </c>
      <c r="AE361" s="166">
        <f>IF($F361&lt;AF$197,(IF($F361&gt;AE$197-1,SUM($V167,$W167:AE167),AE167)),0)</f>
        <v>0</v>
      </c>
      <c r="AF361" s="166">
        <f>IF($F361&lt;AG$197,(IF($F361&gt;AF$197-1,SUM($V167,$W167:AF167),AF167)),0)</f>
        <v>0</v>
      </c>
      <c r="AG361" s="166">
        <f>IF($F361&lt;AH$197,(IF($F361&gt;AG$197-1,SUM($V167,$W167:AG167),AG167)),0)</f>
        <v>0</v>
      </c>
      <c r="AH361" s="166">
        <f>IF($F361&lt;AI$197,(IF($F361&gt;AH$197-1,SUM($V167,$W167:AH167),AH167)),0)</f>
        <v>0</v>
      </c>
      <c r="AI361" s="142">
        <f t="shared" si="288"/>
        <v>0</v>
      </c>
      <c r="AJ361" s="166">
        <f>IFERROR(IF(VALUE($F361)&lt;AK$197,(IF(VALUE($F361)&gt;AJ$197-1,SUM($V167,$AI167,$AJ167:AJ167),AJ167)),0),0)</f>
        <v>0</v>
      </c>
      <c r="AK361" s="166">
        <f>IFERROR(IF(VALUE($F361)&lt;AL$197,(IF(VALUE($F361)&gt;AK$197-1,SUM($V167,$AI167,$AJ167:AK167),AK167)),0),0)</f>
        <v>0</v>
      </c>
      <c r="AL361" s="166">
        <f>IFERROR(IF(VALUE($F361)&lt;AM$197,(IF(VALUE($F361)&gt;AL$197-1,SUM($V167,$AI167,$AJ167:AL167),AL167)),0),0)</f>
        <v>0</v>
      </c>
      <c r="AM361" s="166">
        <f>IFERROR(IF(VALUE($F361)&lt;AN$197,(IF(VALUE($F361)&gt;AM$197-1,SUM($V167,$AI167,$AJ167:AM167),AM167)),0),0)</f>
        <v>0</v>
      </c>
      <c r="AN361" s="166">
        <f>IFERROR(IF(VALUE($F361)&lt;AO$197,(IF(VALUE($F361)&gt;AN$197-1,SUM($V167,$AI167,$AJ167:AN167),AN167)),0),0)</f>
        <v>0</v>
      </c>
      <c r="AO361" s="166">
        <f>IFERROR(IF(VALUE($F361)&lt;AP$197,(IF(VALUE($F361)&gt;AO$197-1,SUM($V167,$AI167,$AJ167:AO167),AO167)),0),0)</f>
        <v>0</v>
      </c>
      <c r="AP361" s="166">
        <f>IFERROR(IF(VALUE($F361)&lt;AQ$197,(IF(VALUE($F361)&gt;AP$197-1,SUM($V167,$AI167,$AJ167:AP167),AP167)),0),0)</f>
        <v>0</v>
      </c>
      <c r="AQ361" s="166">
        <f>IFERROR(IF(VALUE($F361)&lt;AR$197,(IF(VALUE($F361)&gt;AQ$197-1,SUM($V167,$AI167,$AJ167:AQ167),AQ167)),0),0)</f>
        <v>0</v>
      </c>
      <c r="AR361" s="166">
        <f>IFERROR(IF(VALUE($F361)&lt;AS$197,(IF(VALUE($F361)&gt;AR$197-1,SUM($V167,$AI167,$AJ167:AR167),AR167)),0),0)</f>
        <v>0</v>
      </c>
      <c r="AS361" s="166">
        <f>IFERROR(IF(VALUE($F361)&lt;AT$197,(IF(VALUE($F361)&gt;AS$197-1,SUM($V167,$AI167,$AJ167:AS167),AS167)),0),0)</f>
        <v>0</v>
      </c>
      <c r="AT361" s="166">
        <f>IFERROR(IF(VALUE($F361)&lt;AU$197,(IF(VALUE($F361)&gt;AT$197-1,SUM($V167,$AI167,$AJ167:AT167),AT167)),0),0)</f>
        <v>0</v>
      </c>
      <c r="AU361" s="166">
        <f>IFERROR(IF(VALUE($F361)&lt;AV$197,(IF(VALUE($F361)&gt;AU$197-1,SUM($V167,$AI167,$AJ167:AU167),AU167)),0),0)</f>
        <v>0</v>
      </c>
      <c r="AV361" s="142">
        <f t="shared" si="289"/>
        <v>0</v>
      </c>
      <c r="AW361" s="166">
        <f>IFERROR(IF(VALUE($F361)&lt;AX$197,(IF(VALUE($F361)&gt;AW$197-1,SUM($V167,$AI167,$AV167,$AW167:AW167),AW167)),0),0)</f>
        <v>0</v>
      </c>
      <c r="AX361" s="166">
        <f>IFERROR(IF(VALUE($F361)&lt;AY$197,(IF(VALUE($F361)&gt;AX$197-1,SUM($V167,$AI167,$AV167,$AW167:AX167),AX167)),0),0)</f>
        <v>0</v>
      </c>
      <c r="AY361" s="166">
        <f>IFERROR(IF(VALUE($F361)&lt;AZ$197,(IF(VALUE($F361)&gt;AY$197-1,SUM($V167,$AI167,$AV167,$AW167:AY167),AY167)),0),0)</f>
        <v>0</v>
      </c>
      <c r="AZ361" s="166">
        <f>IFERROR(IF(VALUE($F361)&lt;BA$197,(IF(VALUE($F361)&gt;AZ$197-1,SUM($V167,$AI167,$AV167,$AW167:AZ167),AZ167)),0),0)</f>
        <v>0</v>
      </c>
      <c r="BA361" s="166">
        <f>IFERROR(IF(VALUE($F361)&lt;BB$197,(IF(VALUE($F361)&gt;BA$197-1,SUM($V167,$AI167,$AV167,$AW167:BA167),BA167)),0),0)</f>
        <v>0</v>
      </c>
      <c r="BB361" s="166">
        <f>IFERROR(IF(VALUE($F361)&lt;BC$197,(IF(VALUE($F361)&gt;BB$197-1,SUM($V167,$AI167,$AV167,$AW167:BB167),BB167)),0),0)</f>
        <v>0</v>
      </c>
      <c r="BC361" s="166">
        <f>IFERROR(IF(VALUE($F361)&lt;BD$197,(IF(VALUE($F361)&gt;BC$197-1,SUM($V167,$AI167,$AV167,$AW167:BC167),BC167)),0),0)</f>
        <v>0</v>
      </c>
      <c r="BD361" s="166">
        <f>IFERROR(IF(VALUE($F361)&lt;BE$197,(IF(VALUE($F361)&gt;BD$197-1,SUM($V167,$AI167,$AV167,$AW167:BD167),BD167)),0),0)</f>
        <v>0</v>
      </c>
      <c r="BE361" s="166">
        <f>IFERROR(IF(VALUE($F361)&lt;BF$197,(IF(VALUE($F361)&gt;BE$197-1,SUM($V167,$AI167,$AV167,$AW167:BE167),BE167)),0),0)</f>
        <v>0</v>
      </c>
      <c r="BF361" s="166">
        <f>IFERROR(IF(VALUE($F361)&lt;BG$197,(IF(VALUE($F361)&gt;BF$197-1,SUM($V167,$AI167,$AV167,$AW167:BF167),BF167)),0),0)</f>
        <v>0</v>
      </c>
      <c r="BG361" s="166">
        <f>IFERROR(IF(VALUE($F361)&lt;BH$197,(IF(VALUE($F361)&gt;BG$197-1,SUM($V167,$AI167,$AV167,$AW167:BG167),BG167)),0),0)</f>
        <v>0</v>
      </c>
      <c r="BH361" s="166">
        <f>IFERROR(IF(VALUE($F361)&lt;BI$197,(IF(VALUE($F361)&gt;BH$197-1,SUM($V167,$AI167,$AV167,$AW167:BH167),BH167)),0),0)</f>
        <v>0</v>
      </c>
      <c r="BI361" s="142">
        <f t="shared" si="290"/>
        <v>0</v>
      </c>
      <c r="BV361" s="142"/>
      <c r="CI361" s="142"/>
      <c r="CV361" s="142"/>
      <c r="DI361" s="142"/>
      <c r="DV361" s="142"/>
      <c r="EI361" s="142"/>
    </row>
    <row r="362" spans="1:139" ht="15.75" hidden="1" outlineLevel="1" x14ac:dyDescent="0.25">
      <c r="A362" s="2">
        <f t="shared" si="287"/>
        <v>109</v>
      </c>
      <c r="B362" s="1">
        <f t="shared" ref="B362:E381" si="291">B168</f>
        <v>0</v>
      </c>
      <c r="C362" s="1">
        <f t="shared" si="291"/>
        <v>0</v>
      </c>
      <c r="D362" s="2">
        <f t="shared" si="291"/>
        <v>0</v>
      </c>
      <c r="E362" s="141">
        <f t="shared" si="291"/>
        <v>0</v>
      </c>
      <c r="F362" s="84"/>
      <c r="J362" s="166">
        <v>0</v>
      </c>
      <c r="K362" s="166">
        <v>0</v>
      </c>
      <c r="L362" s="166">
        <v>0</v>
      </c>
      <c r="M362" s="166">
        <v>0</v>
      </c>
      <c r="N362" s="166">
        <v>0</v>
      </c>
      <c r="O362" s="166">
        <v>0</v>
      </c>
      <c r="P362" s="166">
        <v>0</v>
      </c>
      <c r="Q362" s="166">
        <f>IF($F362&lt;R$197,(IF($F362&gt;Q$197-1,SUM($J168:Q168),Q168)),0)</f>
        <v>0</v>
      </c>
      <c r="R362" s="166">
        <f>IF($F362&lt;S$197,(IF($F362&gt;R$197-1,SUM($J168:R168),R168)),0)</f>
        <v>0</v>
      </c>
      <c r="S362" s="166">
        <f>IF($F362&lt;T$197,(IF($F362&gt;S$197-1,SUM($J168:S168),S168)),0)</f>
        <v>0</v>
      </c>
      <c r="T362" s="166">
        <f>IF($F362&lt;U$197,(IF($F362&gt;T$197-1,SUM($J168:T168),T168)),0)</f>
        <v>0</v>
      </c>
      <c r="U362" s="166">
        <f>IF($F362&lt;V$197,(IF($F362&gt;U$197-1,SUM($J168:U168),U168)),0)</f>
        <v>0</v>
      </c>
      <c r="V362" s="142">
        <f t="shared" si="284"/>
        <v>0</v>
      </c>
      <c r="W362" s="166">
        <f>IF($F362&lt;X$197,(IF($F362&gt;W$197-1,SUM($V168,$W168:W168),W168)),0)</f>
        <v>0</v>
      </c>
      <c r="X362" s="166">
        <f>IF($F362&lt;Y$197,(IF($F362&gt;X$197-1,SUM($V168,$W168:X168),X168)),0)</f>
        <v>0</v>
      </c>
      <c r="Y362" s="166">
        <f>IF($F362&lt;Z$197,(IF($F362&gt;Y$197-1,SUM($V168,$W168:Y168),Y168)),0)</f>
        <v>0</v>
      </c>
      <c r="Z362" s="166">
        <f>IF($F362&lt;AA$197,(IF($F362&gt;Z$197-1,SUM($V168,$W168:Z168),Z168)),0)</f>
        <v>0</v>
      </c>
      <c r="AA362" s="166">
        <f>IF($F362&lt;AB$197,(IF($F362&gt;AA$197-1,SUM($V168,$W168:AA168),AA168)),0)</f>
        <v>0</v>
      </c>
      <c r="AB362" s="166">
        <f>IF($F362&lt;AC$197,(IF($F362&gt;AB$197-1,SUM($V168,$W168:AB168),AB168)),0)</f>
        <v>0</v>
      </c>
      <c r="AC362" s="166">
        <f>IF($F362&lt;AD$197,(IF($F362&gt;AC$197-1,SUM($V168,$W168:AC168),AC168)),0)</f>
        <v>0</v>
      </c>
      <c r="AD362" s="166">
        <f>IF($F362&lt;AE$197,(IF($F362&gt;AD$197-1,SUM($V168,$W168:AD168),AD168)),0)</f>
        <v>0</v>
      </c>
      <c r="AE362" s="166">
        <f>IF($F362&lt;AF$197,(IF($F362&gt;AE$197-1,SUM($V168,$W168:AE168),AE168)),0)</f>
        <v>0</v>
      </c>
      <c r="AF362" s="166">
        <f>IF($F362&lt;AG$197,(IF($F362&gt;AF$197-1,SUM($V168,$W168:AF168),AF168)),0)</f>
        <v>0</v>
      </c>
      <c r="AG362" s="166">
        <f>IF($F362&lt;AH$197,(IF($F362&gt;AG$197-1,SUM($V168,$W168:AG168),AG168)),0)</f>
        <v>0</v>
      </c>
      <c r="AH362" s="166">
        <f>IF($F362&lt;AI$197,(IF($F362&gt;AH$197-1,SUM($V168,$W168:AH168),AH168)),0)</f>
        <v>0</v>
      </c>
      <c r="AI362" s="142">
        <f t="shared" si="288"/>
        <v>0</v>
      </c>
      <c r="AJ362" s="166">
        <f>IFERROR(IF(VALUE($F362)&lt;AK$197,(IF(VALUE($F362)&gt;AJ$197-1,SUM($V168,$AI168,$AJ168:AJ168),AJ168)),0),0)</f>
        <v>0</v>
      </c>
      <c r="AK362" s="166">
        <f>IFERROR(IF(VALUE($F362)&lt;AL$197,(IF(VALUE($F362)&gt;AK$197-1,SUM($V168,$AI168,$AJ168:AK168),AK168)),0),0)</f>
        <v>0</v>
      </c>
      <c r="AL362" s="166">
        <f>IFERROR(IF(VALUE($F362)&lt;AM$197,(IF(VALUE($F362)&gt;AL$197-1,SUM($V168,$AI168,$AJ168:AL168),AL168)),0),0)</f>
        <v>0</v>
      </c>
      <c r="AM362" s="166">
        <f>IFERROR(IF(VALUE($F362)&lt;AN$197,(IF(VALUE($F362)&gt;AM$197-1,SUM($V168,$AI168,$AJ168:AM168),AM168)),0),0)</f>
        <v>0</v>
      </c>
      <c r="AN362" s="166">
        <f>IFERROR(IF(VALUE($F362)&lt;AO$197,(IF(VALUE($F362)&gt;AN$197-1,SUM($V168,$AI168,$AJ168:AN168),AN168)),0),0)</f>
        <v>0</v>
      </c>
      <c r="AO362" s="166">
        <f>IFERROR(IF(VALUE($F362)&lt;AP$197,(IF(VALUE($F362)&gt;AO$197-1,SUM($V168,$AI168,$AJ168:AO168),AO168)),0),0)</f>
        <v>0</v>
      </c>
      <c r="AP362" s="166">
        <f>IFERROR(IF(VALUE($F362)&lt;AQ$197,(IF(VALUE($F362)&gt;AP$197-1,SUM($V168,$AI168,$AJ168:AP168),AP168)),0),0)</f>
        <v>0</v>
      </c>
      <c r="AQ362" s="166">
        <f>IFERROR(IF(VALUE($F362)&lt;AR$197,(IF(VALUE($F362)&gt;AQ$197-1,SUM($V168,$AI168,$AJ168:AQ168),AQ168)),0),0)</f>
        <v>0</v>
      </c>
      <c r="AR362" s="166">
        <f>IFERROR(IF(VALUE($F362)&lt;AS$197,(IF(VALUE($F362)&gt;AR$197-1,SUM($V168,$AI168,$AJ168:AR168),AR168)),0),0)</f>
        <v>0</v>
      </c>
      <c r="AS362" s="166">
        <f>IFERROR(IF(VALUE($F362)&lt;AT$197,(IF(VALUE($F362)&gt;AS$197-1,SUM($V168,$AI168,$AJ168:AS168),AS168)),0),0)</f>
        <v>0</v>
      </c>
      <c r="AT362" s="166">
        <f>IFERROR(IF(VALUE($F362)&lt;AU$197,(IF(VALUE($F362)&gt;AT$197-1,SUM($V168,$AI168,$AJ168:AT168),AT168)),0),0)</f>
        <v>0</v>
      </c>
      <c r="AU362" s="166">
        <f>IFERROR(IF(VALUE($F362)&lt;AV$197,(IF(VALUE($F362)&gt;AU$197-1,SUM($V168,$AI168,$AJ168:AU168),AU168)),0),0)</f>
        <v>0</v>
      </c>
      <c r="AV362" s="142">
        <f t="shared" si="289"/>
        <v>0</v>
      </c>
      <c r="AW362" s="166">
        <f>IFERROR(IF(VALUE($F362)&lt;AX$197,(IF(VALUE($F362)&gt;AW$197-1,SUM($V168,$AI168,$AV168,$AW168:AW168),AW168)),0),0)</f>
        <v>0</v>
      </c>
      <c r="AX362" s="166">
        <f>IFERROR(IF(VALUE($F362)&lt;AY$197,(IF(VALUE($F362)&gt;AX$197-1,SUM($V168,$AI168,$AV168,$AW168:AX168),AX168)),0),0)</f>
        <v>0</v>
      </c>
      <c r="AY362" s="166">
        <f>IFERROR(IF(VALUE($F362)&lt;AZ$197,(IF(VALUE($F362)&gt;AY$197-1,SUM($V168,$AI168,$AV168,$AW168:AY168),AY168)),0),0)</f>
        <v>0</v>
      </c>
      <c r="AZ362" s="166">
        <f>IFERROR(IF(VALUE($F362)&lt;BA$197,(IF(VALUE($F362)&gt;AZ$197-1,SUM($V168,$AI168,$AV168,$AW168:AZ168),AZ168)),0),0)</f>
        <v>0</v>
      </c>
      <c r="BA362" s="166">
        <f>IFERROR(IF(VALUE($F362)&lt;BB$197,(IF(VALUE($F362)&gt;BA$197-1,SUM($V168,$AI168,$AV168,$AW168:BA168),BA168)),0),0)</f>
        <v>0</v>
      </c>
      <c r="BB362" s="166">
        <f>IFERROR(IF(VALUE($F362)&lt;BC$197,(IF(VALUE($F362)&gt;BB$197-1,SUM($V168,$AI168,$AV168,$AW168:BB168),BB168)),0),0)</f>
        <v>0</v>
      </c>
      <c r="BC362" s="166">
        <f>IFERROR(IF(VALUE($F362)&lt;BD$197,(IF(VALUE($F362)&gt;BC$197-1,SUM($V168,$AI168,$AV168,$AW168:BC168),BC168)),0),0)</f>
        <v>0</v>
      </c>
      <c r="BD362" s="166">
        <f>IFERROR(IF(VALUE($F362)&lt;BE$197,(IF(VALUE($F362)&gt;BD$197-1,SUM($V168,$AI168,$AV168,$AW168:BD168),BD168)),0),0)</f>
        <v>0</v>
      </c>
      <c r="BE362" s="166">
        <f>IFERROR(IF(VALUE($F362)&lt;BF$197,(IF(VALUE($F362)&gt;BE$197-1,SUM($V168,$AI168,$AV168,$AW168:BE168),BE168)),0),0)</f>
        <v>0</v>
      </c>
      <c r="BF362" s="166">
        <f>IFERROR(IF(VALUE($F362)&lt;BG$197,(IF(VALUE($F362)&gt;BF$197-1,SUM($V168,$AI168,$AV168,$AW168:BF168),BF168)),0),0)</f>
        <v>0</v>
      </c>
      <c r="BG362" s="166">
        <f>IFERROR(IF(VALUE($F362)&lt;BH$197,(IF(VALUE($F362)&gt;BG$197-1,SUM($V168,$AI168,$AV168,$AW168:BG168),BG168)),0),0)</f>
        <v>0</v>
      </c>
      <c r="BH362" s="166">
        <f>IFERROR(IF(VALUE($F362)&lt;BI$197,(IF(VALUE($F362)&gt;BH$197-1,SUM($V168,$AI168,$AV168,$AW168:BH168),BH168)),0),0)</f>
        <v>0</v>
      </c>
      <c r="BI362" s="142">
        <f t="shared" si="290"/>
        <v>0</v>
      </c>
      <c r="BV362" s="142"/>
      <c r="CI362" s="142"/>
      <c r="CV362" s="142"/>
      <c r="DI362" s="142"/>
      <c r="DV362" s="142"/>
      <c r="EI362" s="142"/>
    </row>
    <row r="363" spans="1:139" ht="15.75" hidden="1" outlineLevel="1" x14ac:dyDescent="0.25">
      <c r="A363" s="2">
        <f t="shared" si="287"/>
        <v>110</v>
      </c>
      <c r="B363" s="1">
        <f t="shared" si="291"/>
        <v>0</v>
      </c>
      <c r="C363" s="1">
        <f t="shared" si="291"/>
        <v>0</v>
      </c>
      <c r="D363" s="2">
        <f t="shared" si="291"/>
        <v>0</v>
      </c>
      <c r="E363" s="141">
        <f t="shared" si="291"/>
        <v>0</v>
      </c>
      <c r="F363" s="84"/>
      <c r="J363" s="166">
        <v>0</v>
      </c>
      <c r="K363" s="166">
        <v>0</v>
      </c>
      <c r="L363" s="166">
        <v>0</v>
      </c>
      <c r="M363" s="166">
        <v>0</v>
      </c>
      <c r="N363" s="166">
        <v>0</v>
      </c>
      <c r="O363" s="166">
        <v>0</v>
      </c>
      <c r="P363" s="166">
        <v>0</v>
      </c>
      <c r="Q363" s="166">
        <f>IF($F363&lt;R$197,(IF($F363&gt;Q$197-1,SUM($J169:Q169),Q169)),0)</f>
        <v>0</v>
      </c>
      <c r="R363" s="166">
        <f>IF($F363&lt;S$197,(IF($F363&gt;R$197-1,SUM($J169:R169),R169)),0)</f>
        <v>0</v>
      </c>
      <c r="S363" s="166">
        <f>IF($F363&lt;T$197,(IF($F363&gt;S$197-1,SUM($J169:S169),S169)),0)</f>
        <v>0</v>
      </c>
      <c r="T363" s="166">
        <f>IF($F363&lt;U$197,(IF($F363&gt;T$197-1,SUM($J169:T169),T169)),0)</f>
        <v>0</v>
      </c>
      <c r="U363" s="166">
        <f>IF($F363&lt;V$197,(IF($F363&gt;U$197-1,SUM($J169:U169),U169)),0)</f>
        <v>0</v>
      </c>
      <c r="V363" s="142">
        <f t="shared" si="284"/>
        <v>0</v>
      </c>
      <c r="W363" s="166">
        <f>IF($F363&lt;X$197,(IF($F363&gt;W$197-1,SUM($V169,$W169:W169),W169)),0)</f>
        <v>0</v>
      </c>
      <c r="X363" s="166">
        <f>IF($F363&lt;Y$197,(IF($F363&gt;X$197-1,SUM($V169,$W169:X169),X169)),0)</f>
        <v>0</v>
      </c>
      <c r="Y363" s="166">
        <f>IF($F363&lt;Z$197,(IF($F363&gt;Y$197-1,SUM($V169,$W169:Y169),Y169)),0)</f>
        <v>0</v>
      </c>
      <c r="Z363" s="166">
        <f>IF($F363&lt;AA$197,(IF($F363&gt;Z$197-1,SUM($V169,$W169:Z169),Z169)),0)</f>
        <v>0</v>
      </c>
      <c r="AA363" s="166">
        <f>IF($F363&lt;AB$197,(IF($F363&gt;AA$197-1,SUM($V169,$W169:AA169),AA169)),0)</f>
        <v>0</v>
      </c>
      <c r="AB363" s="166">
        <f>IF($F363&lt;AC$197,(IF($F363&gt;AB$197-1,SUM($V169,$W169:AB169),AB169)),0)</f>
        <v>0</v>
      </c>
      <c r="AC363" s="166">
        <f>IF($F363&lt;AD$197,(IF($F363&gt;AC$197-1,SUM($V169,$W169:AC169),AC169)),0)</f>
        <v>0</v>
      </c>
      <c r="AD363" s="166">
        <f>IF($F363&lt;AE$197,(IF($F363&gt;AD$197-1,SUM($V169,$W169:AD169),AD169)),0)</f>
        <v>0</v>
      </c>
      <c r="AE363" s="166">
        <f>IF($F363&lt;AF$197,(IF($F363&gt;AE$197-1,SUM($V169,$W169:AE169),AE169)),0)</f>
        <v>0</v>
      </c>
      <c r="AF363" s="166">
        <f>IF($F363&lt;AG$197,(IF($F363&gt;AF$197-1,SUM($V169,$W169:AF169),AF169)),0)</f>
        <v>0</v>
      </c>
      <c r="AG363" s="166">
        <f>IF($F363&lt;AH$197,(IF($F363&gt;AG$197-1,SUM($V169,$W169:AG169),AG169)),0)</f>
        <v>0</v>
      </c>
      <c r="AH363" s="166">
        <f>IF($F363&lt;AI$197,(IF($F363&gt;AH$197-1,SUM($V169,$W169:AH169),AH169)),0)</f>
        <v>0</v>
      </c>
      <c r="AI363" s="142">
        <f t="shared" si="288"/>
        <v>0</v>
      </c>
      <c r="AJ363" s="166">
        <f>IFERROR(IF(VALUE($F363)&lt;AK$197,(IF(VALUE($F363)&gt;AJ$197-1,SUM($V169,$AI169,$AJ169:AJ169),AJ169)),0),0)</f>
        <v>0</v>
      </c>
      <c r="AK363" s="166">
        <f>IFERROR(IF(VALUE($F363)&lt;AL$197,(IF(VALUE($F363)&gt;AK$197-1,SUM($V169,$AI169,$AJ169:AK169),AK169)),0),0)</f>
        <v>0</v>
      </c>
      <c r="AL363" s="166">
        <f>IFERROR(IF(VALUE($F363)&lt;AM$197,(IF(VALUE($F363)&gt;AL$197-1,SUM($V169,$AI169,$AJ169:AL169),AL169)),0),0)</f>
        <v>0</v>
      </c>
      <c r="AM363" s="166">
        <f>IFERROR(IF(VALUE($F363)&lt;AN$197,(IF(VALUE($F363)&gt;AM$197-1,SUM($V169,$AI169,$AJ169:AM169),AM169)),0),0)</f>
        <v>0</v>
      </c>
      <c r="AN363" s="166">
        <f>IFERROR(IF(VALUE($F363)&lt;AO$197,(IF(VALUE($F363)&gt;AN$197-1,SUM($V169,$AI169,$AJ169:AN169),AN169)),0),0)</f>
        <v>0</v>
      </c>
      <c r="AO363" s="166">
        <f>IFERROR(IF(VALUE($F363)&lt;AP$197,(IF(VALUE($F363)&gt;AO$197-1,SUM($V169,$AI169,$AJ169:AO169),AO169)),0),0)</f>
        <v>0</v>
      </c>
      <c r="AP363" s="166">
        <f>IFERROR(IF(VALUE($F363)&lt;AQ$197,(IF(VALUE($F363)&gt;AP$197-1,SUM($V169,$AI169,$AJ169:AP169),AP169)),0),0)</f>
        <v>0</v>
      </c>
      <c r="AQ363" s="166">
        <f>IFERROR(IF(VALUE($F363)&lt;AR$197,(IF(VALUE($F363)&gt;AQ$197-1,SUM($V169,$AI169,$AJ169:AQ169),AQ169)),0),0)</f>
        <v>0</v>
      </c>
      <c r="AR363" s="166">
        <f>IFERROR(IF(VALUE($F363)&lt;AS$197,(IF(VALUE($F363)&gt;AR$197-1,SUM($V169,$AI169,$AJ169:AR169),AR169)),0),0)</f>
        <v>0</v>
      </c>
      <c r="AS363" s="166">
        <f>IFERROR(IF(VALUE($F363)&lt;AT$197,(IF(VALUE($F363)&gt;AS$197-1,SUM($V169,$AI169,$AJ169:AS169),AS169)),0),0)</f>
        <v>0</v>
      </c>
      <c r="AT363" s="166">
        <f>IFERROR(IF(VALUE($F363)&lt;AU$197,(IF(VALUE($F363)&gt;AT$197-1,SUM($V169,$AI169,$AJ169:AT169),AT169)),0),0)</f>
        <v>0</v>
      </c>
      <c r="AU363" s="166">
        <f>IFERROR(IF(VALUE($F363)&lt;AV$197,(IF(VALUE($F363)&gt;AU$197-1,SUM($V169,$AI169,$AJ169:AU169),AU169)),0),0)</f>
        <v>0</v>
      </c>
      <c r="AV363" s="142">
        <f t="shared" si="289"/>
        <v>0</v>
      </c>
      <c r="AW363" s="166">
        <f>IFERROR(IF(VALUE($F363)&lt;AX$197,(IF(VALUE($F363)&gt;AW$197-1,SUM($V169,$AI169,$AV169,$AW169:AW169),AW169)),0),0)</f>
        <v>0</v>
      </c>
      <c r="AX363" s="166">
        <f>IFERROR(IF(VALUE($F363)&lt;AY$197,(IF(VALUE($F363)&gt;AX$197-1,SUM($V169,$AI169,$AV169,$AW169:AX169),AX169)),0),0)</f>
        <v>0</v>
      </c>
      <c r="AY363" s="166">
        <f>IFERROR(IF(VALUE($F363)&lt;AZ$197,(IF(VALUE($F363)&gt;AY$197-1,SUM($V169,$AI169,$AV169,$AW169:AY169),AY169)),0),0)</f>
        <v>0</v>
      </c>
      <c r="AZ363" s="166">
        <f>IFERROR(IF(VALUE($F363)&lt;BA$197,(IF(VALUE($F363)&gt;AZ$197-1,SUM($V169,$AI169,$AV169,$AW169:AZ169),AZ169)),0),0)</f>
        <v>0</v>
      </c>
      <c r="BA363" s="166">
        <f>IFERROR(IF(VALUE($F363)&lt;BB$197,(IF(VALUE($F363)&gt;BA$197-1,SUM($V169,$AI169,$AV169,$AW169:BA169),BA169)),0),0)</f>
        <v>0</v>
      </c>
      <c r="BB363" s="166">
        <f>IFERROR(IF(VALUE($F363)&lt;BC$197,(IF(VALUE($F363)&gt;BB$197-1,SUM($V169,$AI169,$AV169,$AW169:BB169),BB169)),0),0)</f>
        <v>0</v>
      </c>
      <c r="BC363" s="166">
        <f>IFERROR(IF(VALUE($F363)&lt;BD$197,(IF(VALUE($F363)&gt;BC$197-1,SUM($V169,$AI169,$AV169,$AW169:BC169),BC169)),0),0)</f>
        <v>0</v>
      </c>
      <c r="BD363" s="166">
        <f>IFERROR(IF(VALUE($F363)&lt;BE$197,(IF(VALUE($F363)&gt;BD$197-1,SUM($V169,$AI169,$AV169,$AW169:BD169),BD169)),0),0)</f>
        <v>0</v>
      </c>
      <c r="BE363" s="166">
        <f>IFERROR(IF(VALUE($F363)&lt;BF$197,(IF(VALUE($F363)&gt;BE$197-1,SUM($V169,$AI169,$AV169,$AW169:BE169),BE169)),0),0)</f>
        <v>0</v>
      </c>
      <c r="BF363" s="166">
        <f>IFERROR(IF(VALUE($F363)&lt;BG$197,(IF(VALUE($F363)&gt;BF$197-1,SUM($V169,$AI169,$AV169,$AW169:BF169),BF169)),0),0)</f>
        <v>0</v>
      </c>
      <c r="BG363" s="166">
        <f>IFERROR(IF(VALUE($F363)&lt;BH$197,(IF(VALUE($F363)&gt;BG$197-1,SUM($V169,$AI169,$AV169,$AW169:BG169),BG169)),0),0)</f>
        <v>0</v>
      </c>
      <c r="BH363" s="166">
        <f>IFERROR(IF(VALUE($F363)&lt;BI$197,(IF(VALUE($F363)&gt;BH$197-1,SUM($V169,$AI169,$AV169,$AW169:BH169),BH169)),0),0)</f>
        <v>0</v>
      </c>
      <c r="BI363" s="142">
        <f t="shared" si="290"/>
        <v>0</v>
      </c>
      <c r="BV363" s="142"/>
      <c r="CI363" s="142"/>
      <c r="CV363" s="142"/>
      <c r="DI363" s="142"/>
      <c r="DV363" s="142"/>
      <c r="EI363" s="142"/>
    </row>
    <row r="364" spans="1:139" ht="15.75" hidden="1" outlineLevel="1" x14ac:dyDescent="0.25">
      <c r="A364" s="2">
        <f t="shared" si="287"/>
        <v>111</v>
      </c>
      <c r="B364" s="1">
        <f t="shared" si="291"/>
        <v>0</v>
      </c>
      <c r="C364" s="1">
        <f t="shared" si="291"/>
        <v>0</v>
      </c>
      <c r="D364" s="2">
        <f t="shared" si="291"/>
        <v>0</v>
      </c>
      <c r="E364" s="141">
        <f t="shared" si="291"/>
        <v>0</v>
      </c>
      <c r="F364" s="84"/>
      <c r="J364" s="166">
        <v>0</v>
      </c>
      <c r="K364" s="166">
        <v>0</v>
      </c>
      <c r="L364" s="166">
        <v>0</v>
      </c>
      <c r="M364" s="166">
        <v>0</v>
      </c>
      <c r="N364" s="166">
        <v>0</v>
      </c>
      <c r="O364" s="166">
        <v>0</v>
      </c>
      <c r="P364" s="166">
        <v>0</v>
      </c>
      <c r="Q364" s="166">
        <f>IF($F364&lt;R$197,(IF($F364&gt;Q$197-1,SUM($J170:Q170),Q170)),0)</f>
        <v>0</v>
      </c>
      <c r="R364" s="166">
        <f>IF($F364&lt;S$197,(IF($F364&gt;R$197-1,SUM($J170:R170),R170)),0)</f>
        <v>0</v>
      </c>
      <c r="S364" s="166">
        <f>IF($F364&lt;T$197,(IF($F364&gt;S$197-1,SUM($J170:S170),S170)),0)</f>
        <v>0</v>
      </c>
      <c r="T364" s="166">
        <f>IF($F364&lt;U$197,(IF($F364&gt;T$197-1,SUM($J170:T170),T170)),0)</f>
        <v>0</v>
      </c>
      <c r="U364" s="166">
        <f>IF($F364&lt;V$197,(IF($F364&gt;U$197-1,SUM($J170:U170),U170)),0)</f>
        <v>0</v>
      </c>
      <c r="V364" s="142">
        <f t="shared" si="284"/>
        <v>0</v>
      </c>
      <c r="W364" s="166">
        <f>IF($F364&lt;X$197,(IF($F364&gt;W$197-1,SUM($V170,$W170:W170),W170)),0)</f>
        <v>0</v>
      </c>
      <c r="X364" s="166">
        <f>IF($F364&lt;Y$197,(IF($F364&gt;X$197-1,SUM($V170,$W170:X170),X170)),0)</f>
        <v>0</v>
      </c>
      <c r="Y364" s="166">
        <f>IF($F364&lt;Z$197,(IF($F364&gt;Y$197-1,SUM($V170,$W170:Y170),Y170)),0)</f>
        <v>0</v>
      </c>
      <c r="Z364" s="166">
        <f>IF($F364&lt;AA$197,(IF($F364&gt;Z$197-1,SUM($V170,$W170:Z170),Z170)),0)</f>
        <v>0</v>
      </c>
      <c r="AA364" s="166">
        <f>IF($F364&lt;AB$197,(IF($F364&gt;AA$197-1,SUM($V170,$W170:AA170),AA170)),0)</f>
        <v>0</v>
      </c>
      <c r="AB364" s="166">
        <f>IF($F364&lt;AC$197,(IF($F364&gt;AB$197-1,SUM($V170,$W170:AB170),AB170)),0)</f>
        <v>0</v>
      </c>
      <c r="AC364" s="166">
        <f>IF($F364&lt;AD$197,(IF($F364&gt;AC$197-1,SUM($V170,$W170:AC170),AC170)),0)</f>
        <v>0</v>
      </c>
      <c r="AD364" s="166">
        <f>IF($F364&lt;AE$197,(IF($F364&gt;AD$197-1,SUM($V170,$W170:AD170),AD170)),0)</f>
        <v>0</v>
      </c>
      <c r="AE364" s="166">
        <f>IF($F364&lt;AF$197,(IF($F364&gt;AE$197-1,SUM($V170,$W170:AE170),AE170)),0)</f>
        <v>0</v>
      </c>
      <c r="AF364" s="166">
        <f>IF($F364&lt;AG$197,(IF($F364&gt;AF$197-1,SUM($V170,$W170:AF170),AF170)),0)</f>
        <v>0</v>
      </c>
      <c r="AG364" s="166">
        <f>IF($F364&lt;AH$197,(IF($F364&gt;AG$197-1,SUM($V170,$W170:AG170),AG170)),0)</f>
        <v>0</v>
      </c>
      <c r="AH364" s="166">
        <f>IF($F364&lt;AI$197,(IF($F364&gt;AH$197-1,SUM($V170,$W170:AH170),AH170)),0)</f>
        <v>0</v>
      </c>
      <c r="AI364" s="142">
        <f t="shared" si="288"/>
        <v>0</v>
      </c>
      <c r="AJ364" s="166">
        <f>IFERROR(IF(VALUE($F364)&lt;AK$197,(IF(VALUE($F364)&gt;AJ$197-1,SUM($V170,$AI170,$AJ170:AJ170),AJ170)),0),0)</f>
        <v>0</v>
      </c>
      <c r="AK364" s="166">
        <f>IFERROR(IF(VALUE($F364)&lt;AL$197,(IF(VALUE($F364)&gt;AK$197-1,SUM($V170,$AI170,$AJ170:AK170),AK170)),0),0)</f>
        <v>0</v>
      </c>
      <c r="AL364" s="166">
        <f>IFERROR(IF(VALUE($F364)&lt;AM$197,(IF(VALUE($F364)&gt;AL$197-1,SUM($V170,$AI170,$AJ170:AL170),AL170)),0),0)</f>
        <v>0</v>
      </c>
      <c r="AM364" s="166">
        <f>IFERROR(IF(VALUE($F364)&lt;AN$197,(IF(VALUE($F364)&gt;AM$197-1,SUM($V170,$AI170,$AJ170:AM170),AM170)),0),0)</f>
        <v>0</v>
      </c>
      <c r="AN364" s="166">
        <f>IFERROR(IF(VALUE($F364)&lt;AO$197,(IF(VALUE($F364)&gt;AN$197-1,SUM($V170,$AI170,$AJ170:AN170),AN170)),0),0)</f>
        <v>0</v>
      </c>
      <c r="AO364" s="166">
        <f>IFERROR(IF(VALUE($F364)&lt;AP$197,(IF(VALUE($F364)&gt;AO$197-1,SUM($V170,$AI170,$AJ170:AO170),AO170)),0),0)</f>
        <v>0</v>
      </c>
      <c r="AP364" s="166">
        <f>IFERROR(IF(VALUE($F364)&lt;AQ$197,(IF(VALUE($F364)&gt;AP$197-1,SUM($V170,$AI170,$AJ170:AP170),AP170)),0),0)</f>
        <v>0</v>
      </c>
      <c r="AQ364" s="166">
        <f>IFERROR(IF(VALUE($F364)&lt;AR$197,(IF(VALUE($F364)&gt;AQ$197-1,SUM($V170,$AI170,$AJ170:AQ170),AQ170)),0),0)</f>
        <v>0</v>
      </c>
      <c r="AR364" s="166">
        <f>IFERROR(IF(VALUE($F364)&lt;AS$197,(IF(VALUE($F364)&gt;AR$197-1,SUM($V170,$AI170,$AJ170:AR170),AR170)),0),0)</f>
        <v>0</v>
      </c>
      <c r="AS364" s="166">
        <f>IFERROR(IF(VALUE($F364)&lt;AT$197,(IF(VALUE($F364)&gt;AS$197-1,SUM($V170,$AI170,$AJ170:AS170),AS170)),0),0)</f>
        <v>0</v>
      </c>
      <c r="AT364" s="166">
        <f>IFERROR(IF(VALUE($F364)&lt;AU$197,(IF(VALUE($F364)&gt;AT$197-1,SUM($V170,$AI170,$AJ170:AT170),AT170)),0),0)</f>
        <v>0</v>
      </c>
      <c r="AU364" s="166">
        <f>IFERROR(IF(VALUE($F364)&lt;AV$197,(IF(VALUE($F364)&gt;AU$197-1,SUM($V170,$AI170,$AJ170:AU170),AU170)),0),0)</f>
        <v>0</v>
      </c>
      <c r="AV364" s="142">
        <f t="shared" si="289"/>
        <v>0</v>
      </c>
      <c r="AW364" s="166">
        <f>IFERROR(IF(VALUE($F364)&lt;AX$197,(IF(VALUE($F364)&gt;AW$197-1,SUM($V170,$AI170,$AV170,$AW170:AW170),AW170)),0),0)</f>
        <v>0</v>
      </c>
      <c r="AX364" s="166">
        <f>IFERROR(IF(VALUE($F364)&lt;AY$197,(IF(VALUE($F364)&gt;AX$197-1,SUM($V170,$AI170,$AV170,$AW170:AX170),AX170)),0),0)</f>
        <v>0</v>
      </c>
      <c r="AY364" s="166">
        <f>IFERROR(IF(VALUE($F364)&lt;AZ$197,(IF(VALUE($F364)&gt;AY$197-1,SUM($V170,$AI170,$AV170,$AW170:AY170),AY170)),0),0)</f>
        <v>0</v>
      </c>
      <c r="AZ364" s="166">
        <f>IFERROR(IF(VALUE($F364)&lt;BA$197,(IF(VALUE($F364)&gt;AZ$197-1,SUM($V170,$AI170,$AV170,$AW170:AZ170),AZ170)),0),0)</f>
        <v>0</v>
      </c>
      <c r="BA364" s="166">
        <f>IFERROR(IF(VALUE($F364)&lt;BB$197,(IF(VALUE($F364)&gt;BA$197-1,SUM($V170,$AI170,$AV170,$AW170:BA170),BA170)),0),0)</f>
        <v>0</v>
      </c>
      <c r="BB364" s="166">
        <f>IFERROR(IF(VALUE($F364)&lt;BC$197,(IF(VALUE($F364)&gt;BB$197-1,SUM($V170,$AI170,$AV170,$AW170:BB170),BB170)),0),0)</f>
        <v>0</v>
      </c>
      <c r="BC364" s="166">
        <f>IFERROR(IF(VALUE($F364)&lt;BD$197,(IF(VALUE($F364)&gt;BC$197-1,SUM($V170,$AI170,$AV170,$AW170:BC170),BC170)),0),0)</f>
        <v>0</v>
      </c>
      <c r="BD364" s="166">
        <f>IFERROR(IF(VALUE($F364)&lt;BE$197,(IF(VALUE($F364)&gt;BD$197-1,SUM($V170,$AI170,$AV170,$AW170:BD170),BD170)),0),0)</f>
        <v>0</v>
      </c>
      <c r="BE364" s="166">
        <f>IFERROR(IF(VALUE($F364)&lt;BF$197,(IF(VALUE($F364)&gt;BE$197-1,SUM($V170,$AI170,$AV170,$AW170:BE170),BE170)),0),0)</f>
        <v>0</v>
      </c>
      <c r="BF364" s="166">
        <f>IFERROR(IF(VALUE($F364)&lt;BG$197,(IF(VALUE($F364)&gt;BF$197-1,SUM($V170,$AI170,$AV170,$AW170:BF170),BF170)),0),0)</f>
        <v>0</v>
      </c>
      <c r="BG364" s="166">
        <f>IFERROR(IF(VALUE($F364)&lt;BH$197,(IF(VALUE($F364)&gt;BG$197-1,SUM($V170,$AI170,$AV170,$AW170:BG170),BG170)),0),0)</f>
        <v>0</v>
      </c>
      <c r="BH364" s="166">
        <f>IFERROR(IF(VALUE($F364)&lt;BI$197,(IF(VALUE($F364)&gt;BH$197-1,SUM($V170,$AI170,$AV170,$AW170:BH170),BH170)),0),0)</f>
        <v>0</v>
      </c>
      <c r="BI364" s="142">
        <f t="shared" si="290"/>
        <v>0</v>
      </c>
      <c r="BV364" s="142"/>
      <c r="CI364" s="142"/>
      <c r="CV364" s="142"/>
      <c r="DI364" s="142"/>
      <c r="DV364" s="142"/>
      <c r="EI364" s="142"/>
    </row>
    <row r="365" spans="1:139" ht="15.75" hidden="1" outlineLevel="1" x14ac:dyDescent="0.25">
      <c r="A365" s="2">
        <f t="shared" si="287"/>
        <v>112</v>
      </c>
      <c r="B365" s="1">
        <f t="shared" si="291"/>
        <v>0</v>
      </c>
      <c r="C365" s="1">
        <f t="shared" si="291"/>
        <v>0</v>
      </c>
      <c r="D365" s="2">
        <f t="shared" si="291"/>
        <v>0</v>
      </c>
      <c r="E365" s="141">
        <f t="shared" si="291"/>
        <v>0</v>
      </c>
      <c r="F365" s="84"/>
      <c r="J365" s="166">
        <v>0</v>
      </c>
      <c r="K365" s="166">
        <v>0</v>
      </c>
      <c r="L365" s="166">
        <v>0</v>
      </c>
      <c r="M365" s="166">
        <v>0</v>
      </c>
      <c r="N365" s="166">
        <v>0</v>
      </c>
      <c r="O365" s="166">
        <v>0</v>
      </c>
      <c r="P365" s="166">
        <v>0</v>
      </c>
      <c r="Q365" s="166">
        <f>IF($F365&lt;R$197,(IF($F365&gt;Q$197-1,SUM($J171:Q171),Q171)),0)</f>
        <v>0</v>
      </c>
      <c r="R365" s="166">
        <f>IF($F365&lt;S$197,(IF($F365&gt;R$197-1,SUM($J171:R171),R171)),0)</f>
        <v>0</v>
      </c>
      <c r="S365" s="166">
        <f>IF($F365&lt;T$197,(IF($F365&gt;S$197-1,SUM($J171:S171),S171)),0)</f>
        <v>0</v>
      </c>
      <c r="T365" s="166">
        <f>IF($F365&lt;U$197,(IF($F365&gt;T$197-1,SUM($J171:T171),T171)),0)</f>
        <v>0</v>
      </c>
      <c r="U365" s="166">
        <f>IF($F365&lt;V$197,(IF($F365&gt;U$197-1,SUM($J171:U171),U171)),0)</f>
        <v>0</v>
      </c>
      <c r="V365" s="142">
        <f t="shared" si="284"/>
        <v>0</v>
      </c>
      <c r="W365" s="166">
        <f>IF($F365&lt;X$197,(IF($F365&gt;W$197-1,SUM($V171,$W171:W171),W171)),0)</f>
        <v>0</v>
      </c>
      <c r="X365" s="166">
        <f>IF($F365&lt;Y$197,(IF($F365&gt;X$197-1,SUM($V171,$W171:X171),X171)),0)</f>
        <v>0</v>
      </c>
      <c r="Y365" s="166">
        <f>IF($F365&lt;Z$197,(IF($F365&gt;Y$197-1,SUM($V171,$W171:Y171),Y171)),0)</f>
        <v>0</v>
      </c>
      <c r="Z365" s="166">
        <f>IF($F365&lt;AA$197,(IF($F365&gt;Z$197-1,SUM($V171,$W171:Z171),Z171)),0)</f>
        <v>0</v>
      </c>
      <c r="AA365" s="166">
        <f>IF($F365&lt;AB$197,(IF($F365&gt;AA$197-1,SUM($V171,$W171:AA171),AA171)),0)</f>
        <v>0</v>
      </c>
      <c r="AB365" s="166">
        <f>IF($F365&lt;AC$197,(IF($F365&gt;AB$197-1,SUM($V171,$W171:AB171),AB171)),0)</f>
        <v>0</v>
      </c>
      <c r="AC365" s="166">
        <f>IF($F365&lt;AD$197,(IF($F365&gt;AC$197-1,SUM($V171,$W171:AC171),AC171)),0)</f>
        <v>0</v>
      </c>
      <c r="AD365" s="166">
        <f>IF($F365&lt;AE$197,(IF($F365&gt;AD$197-1,SUM($V171,$W171:AD171),AD171)),0)</f>
        <v>0</v>
      </c>
      <c r="AE365" s="166">
        <f>IF($F365&lt;AF$197,(IF($F365&gt;AE$197-1,SUM($V171,$W171:AE171),AE171)),0)</f>
        <v>0</v>
      </c>
      <c r="AF365" s="166">
        <f>IF($F365&lt;AG$197,(IF($F365&gt;AF$197-1,SUM($V171,$W171:AF171),AF171)),0)</f>
        <v>0</v>
      </c>
      <c r="AG365" s="166">
        <f>IF($F365&lt;AH$197,(IF($F365&gt;AG$197-1,SUM($V171,$W171:AG171),AG171)),0)</f>
        <v>0</v>
      </c>
      <c r="AH365" s="166">
        <f>IF($F365&lt;AI$197,(IF($F365&gt;AH$197-1,SUM($V171,$W171:AH171),AH171)),0)</f>
        <v>0</v>
      </c>
      <c r="AI365" s="142">
        <f t="shared" si="288"/>
        <v>0</v>
      </c>
      <c r="AJ365" s="166">
        <f>IFERROR(IF(VALUE($F365)&lt;AK$197,(IF(VALUE($F365)&gt;AJ$197-1,SUM($V171,$AI171,$AJ171:AJ171),AJ171)),0),0)</f>
        <v>0</v>
      </c>
      <c r="AK365" s="166">
        <f>IFERROR(IF(VALUE($F365)&lt;AL$197,(IF(VALUE($F365)&gt;AK$197-1,SUM($V171,$AI171,$AJ171:AK171),AK171)),0),0)</f>
        <v>0</v>
      </c>
      <c r="AL365" s="166">
        <f>IFERROR(IF(VALUE($F365)&lt;AM$197,(IF(VALUE($F365)&gt;AL$197-1,SUM($V171,$AI171,$AJ171:AL171),AL171)),0),0)</f>
        <v>0</v>
      </c>
      <c r="AM365" s="166">
        <f>IFERROR(IF(VALUE($F365)&lt;AN$197,(IF(VALUE($F365)&gt;AM$197-1,SUM($V171,$AI171,$AJ171:AM171),AM171)),0),0)</f>
        <v>0</v>
      </c>
      <c r="AN365" s="166">
        <f>IFERROR(IF(VALUE($F365)&lt;AO$197,(IF(VALUE($F365)&gt;AN$197-1,SUM($V171,$AI171,$AJ171:AN171),AN171)),0),0)</f>
        <v>0</v>
      </c>
      <c r="AO365" s="166">
        <f>IFERROR(IF(VALUE($F365)&lt;AP$197,(IF(VALUE($F365)&gt;AO$197-1,SUM($V171,$AI171,$AJ171:AO171),AO171)),0),0)</f>
        <v>0</v>
      </c>
      <c r="AP365" s="166">
        <f>IFERROR(IF(VALUE($F365)&lt;AQ$197,(IF(VALUE($F365)&gt;AP$197-1,SUM($V171,$AI171,$AJ171:AP171),AP171)),0),0)</f>
        <v>0</v>
      </c>
      <c r="AQ365" s="166">
        <f>IFERROR(IF(VALUE($F365)&lt;AR$197,(IF(VALUE($F365)&gt;AQ$197-1,SUM($V171,$AI171,$AJ171:AQ171),AQ171)),0),0)</f>
        <v>0</v>
      </c>
      <c r="AR365" s="166">
        <f>IFERROR(IF(VALUE($F365)&lt;AS$197,(IF(VALUE($F365)&gt;AR$197-1,SUM($V171,$AI171,$AJ171:AR171),AR171)),0),0)</f>
        <v>0</v>
      </c>
      <c r="AS365" s="166">
        <f>IFERROR(IF(VALUE($F365)&lt;AT$197,(IF(VALUE($F365)&gt;AS$197-1,SUM($V171,$AI171,$AJ171:AS171),AS171)),0),0)</f>
        <v>0</v>
      </c>
      <c r="AT365" s="166">
        <f>IFERROR(IF(VALUE($F365)&lt;AU$197,(IF(VALUE($F365)&gt;AT$197-1,SUM($V171,$AI171,$AJ171:AT171),AT171)),0),0)</f>
        <v>0</v>
      </c>
      <c r="AU365" s="166">
        <f>IFERROR(IF(VALUE($F365)&lt;AV$197,(IF(VALUE($F365)&gt;AU$197-1,SUM($V171,$AI171,$AJ171:AU171),AU171)),0),0)</f>
        <v>0</v>
      </c>
      <c r="AV365" s="142">
        <f t="shared" si="289"/>
        <v>0</v>
      </c>
      <c r="AW365" s="166">
        <f>IFERROR(IF(VALUE($F365)&lt;AX$197,(IF(VALUE($F365)&gt;AW$197-1,SUM($V171,$AI171,$AV171,$AW171:AW171),AW171)),0),0)</f>
        <v>0</v>
      </c>
      <c r="AX365" s="166">
        <f>IFERROR(IF(VALUE($F365)&lt;AY$197,(IF(VALUE($F365)&gt;AX$197-1,SUM($V171,$AI171,$AV171,$AW171:AX171),AX171)),0),0)</f>
        <v>0</v>
      </c>
      <c r="AY365" s="166">
        <f>IFERROR(IF(VALUE($F365)&lt;AZ$197,(IF(VALUE($F365)&gt;AY$197-1,SUM($V171,$AI171,$AV171,$AW171:AY171),AY171)),0),0)</f>
        <v>0</v>
      </c>
      <c r="AZ365" s="166">
        <f>IFERROR(IF(VALUE($F365)&lt;BA$197,(IF(VALUE($F365)&gt;AZ$197-1,SUM($V171,$AI171,$AV171,$AW171:AZ171),AZ171)),0),0)</f>
        <v>0</v>
      </c>
      <c r="BA365" s="166">
        <f>IFERROR(IF(VALUE($F365)&lt;BB$197,(IF(VALUE($F365)&gt;BA$197-1,SUM($V171,$AI171,$AV171,$AW171:BA171),BA171)),0),0)</f>
        <v>0</v>
      </c>
      <c r="BB365" s="166">
        <f>IFERROR(IF(VALUE($F365)&lt;BC$197,(IF(VALUE($F365)&gt;BB$197-1,SUM($V171,$AI171,$AV171,$AW171:BB171),BB171)),0),0)</f>
        <v>0</v>
      </c>
      <c r="BC365" s="166">
        <f>IFERROR(IF(VALUE($F365)&lt;BD$197,(IF(VALUE($F365)&gt;BC$197-1,SUM($V171,$AI171,$AV171,$AW171:BC171),BC171)),0),0)</f>
        <v>0</v>
      </c>
      <c r="BD365" s="166">
        <f>IFERROR(IF(VALUE($F365)&lt;BE$197,(IF(VALUE($F365)&gt;BD$197-1,SUM($V171,$AI171,$AV171,$AW171:BD171),BD171)),0),0)</f>
        <v>0</v>
      </c>
      <c r="BE365" s="166">
        <f>IFERROR(IF(VALUE($F365)&lt;BF$197,(IF(VALUE($F365)&gt;BE$197-1,SUM($V171,$AI171,$AV171,$AW171:BE171),BE171)),0),0)</f>
        <v>0</v>
      </c>
      <c r="BF365" s="166">
        <f>IFERROR(IF(VALUE($F365)&lt;BG$197,(IF(VALUE($F365)&gt;BF$197-1,SUM($V171,$AI171,$AV171,$AW171:BF171),BF171)),0),0)</f>
        <v>0</v>
      </c>
      <c r="BG365" s="166">
        <f>IFERROR(IF(VALUE($F365)&lt;BH$197,(IF(VALUE($F365)&gt;BG$197-1,SUM($V171,$AI171,$AV171,$AW171:BG171),BG171)),0),0)</f>
        <v>0</v>
      </c>
      <c r="BH365" s="166">
        <f>IFERROR(IF(VALUE($F365)&lt;BI$197,(IF(VALUE($F365)&gt;BH$197-1,SUM($V171,$AI171,$AV171,$AW171:BH171),BH171)),0),0)</f>
        <v>0</v>
      </c>
      <c r="BI365" s="142">
        <f t="shared" si="290"/>
        <v>0</v>
      </c>
      <c r="BV365" s="142"/>
      <c r="CI365" s="142"/>
      <c r="CV365" s="142"/>
      <c r="DI365" s="142"/>
      <c r="DV365" s="142"/>
      <c r="EI365" s="142"/>
    </row>
    <row r="366" spans="1:139" ht="15.75" hidden="1" outlineLevel="1" x14ac:dyDescent="0.25">
      <c r="A366" s="2">
        <f t="shared" si="287"/>
        <v>113</v>
      </c>
      <c r="B366" s="1">
        <f t="shared" si="291"/>
        <v>0</v>
      </c>
      <c r="C366" s="1">
        <f t="shared" si="291"/>
        <v>0</v>
      </c>
      <c r="D366" s="2">
        <f t="shared" si="291"/>
        <v>0</v>
      </c>
      <c r="E366" s="141">
        <f t="shared" si="291"/>
        <v>0</v>
      </c>
      <c r="F366" s="84"/>
      <c r="J366" s="166">
        <v>0</v>
      </c>
      <c r="K366" s="166">
        <v>0</v>
      </c>
      <c r="L366" s="166">
        <v>0</v>
      </c>
      <c r="M366" s="166">
        <v>0</v>
      </c>
      <c r="N366" s="166">
        <v>0</v>
      </c>
      <c r="O366" s="166">
        <v>0</v>
      </c>
      <c r="P366" s="166">
        <v>0</v>
      </c>
      <c r="Q366" s="166">
        <f>IF($F366&lt;R$197,(IF($F366&gt;Q$197-1,SUM($J172:Q172),Q172)),0)</f>
        <v>0</v>
      </c>
      <c r="R366" s="166">
        <f>IF($F366&lt;S$197,(IF($F366&gt;R$197-1,SUM($J172:R172),R172)),0)</f>
        <v>0</v>
      </c>
      <c r="S366" s="166">
        <f>IF($F366&lt;T$197,(IF($F366&gt;S$197-1,SUM($J172:S172),S172)),0)</f>
        <v>0</v>
      </c>
      <c r="T366" s="166">
        <f>IF($F366&lt;U$197,(IF($F366&gt;T$197-1,SUM($J172:T172),T172)),0)</f>
        <v>0</v>
      </c>
      <c r="U366" s="166">
        <f>IF($F366&lt;V$197,(IF($F366&gt;U$197-1,SUM($J172:U172),U172)),0)</f>
        <v>0</v>
      </c>
      <c r="V366" s="142">
        <f t="shared" si="284"/>
        <v>0</v>
      </c>
      <c r="W366" s="166">
        <f>IF($F366&lt;X$197,(IF($F366&gt;W$197-1,SUM($V172,$W172:W172),W172)),0)</f>
        <v>0</v>
      </c>
      <c r="X366" s="166">
        <f>IF($F366&lt;Y$197,(IF($F366&gt;X$197-1,SUM($V172,$W172:X172),X172)),0)</f>
        <v>0</v>
      </c>
      <c r="Y366" s="166">
        <f>IF($F366&lt;Z$197,(IF($F366&gt;Y$197-1,SUM($V172,$W172:Y172),Y172)),0)</f>
        <v>0</v>
      </c>
      <c r="Z366" s="166">
        <f>IF($F366&lt;AA$197,(IF($F366&gt;Z$197-1,SUM($V172,$W172:Z172),Z172)),0)</f>
        <v>0</v>
      </c>
      <c r="AA366" s="166">
        <f>IF($F366&lt;AB$197,(IF($F366&gt;AA$197-1,SUM($V172,$W172:AA172),AA172)),0)</f>
        <v>0</v>
      </c>
      <c r="AB366" s="166">
        <f>IF($F366&lt;AC$197,(IF($F366&gt;AB$197-1,SUM($V172,$W172:AB172),AB172)),0)</f>
        <v>0</v>
      </c>
      <c r="AC366" s="166">
        <f>IF($F366&lt;AD$197,(IF($F366&gt;AC$197-1,SUM($V172,$W172:AC172),AC172)),0)</f>
        <v>0</v>
      </c>
      <c r="AD366" s="166">
        <f>IF($F366&lt;AE$197,(IF($F366&gt;AD$197-1,SUM($V172,$W172:AD172),AD172)),0)</f>
        <v>0</v>
      </c>
      <c r="AE366" s="166">
        <f>IF($F366&lt;AF$197,(IF($F366&gt;AE$197-1,SUM($V172,$W172:AE172),AE172)),0)</f>
        <v>0</v>
      </c>
      <c r="AF366" s="166">
        <f>IF($F366&lt;AG$197,(IF($F366&gt;AF$197-1,SUM($V172,$W172:AF172),AF172)),0)</f>
        <v>0</v>
      </c>
      <c r="AG366" s="166">
        <f>IF($F366&lt;AH$197,(IF($F366&gt;AG$197-1,SUM($V172,$W172:AG172),AG172)),0)</f>
        <v>0</v>
      </c>
      <c r="AH366" s="166">
        <f>IF($F366&lt;AI$197,(IF($F366&gt;AH$197-1,SUM($V172,$W172:AH172),AH172)),0)</f>
        <v>0</v>
      </c>
      <c r="AI366" s="142">
        <f t="shared" si="288"/>
        <v>0</v>
      </c>
      <c r="AJ366" s="166">
        <f>IFERROR(IF(VALUE($F366)&lt;AK$197,(IF(VALUE($F366)&gt;AJ$197-1,SUM($V172,$AI172,$AJ172:AJ172),AJ172)),0),0)</f>
        <v>0</v>
      </c>
      <c r="AK366" s="166">
        <f>IFERROR(IF(VALUE($F366)&lt;AL$197,(IF(VALUE($F366)&gt;AK$197-1,SUM($V172,$AI172,$AJ172:AK172),AK172)),0),0)</f>
        <v>0</v>
      </c>
      <c r="AL366" s="166">
        <f>IFERROR(IF(VALUE($F366)&lt;AM$197,(IF(VALUE($F366)&gt;AL$197-1,SUM($V172,$AI172,$AJ172:AL172),AL172)),0),0)</f>
        <v>0</v>
      </c>
      <c r="AM366" s="166">
        <f>IFERROR(IF(VALUE($F366)&lt;AN$197,(IF(VALUE($F366)&gt;AM$197-1,SUM($V172,$AI172,$AJ172:AM172),AM172)),0),0)</f>
        <v>0</v>
      </c>
      <c r="AN366" s="166">
        <f>IFERROR(IF(VALUE($F366)&lt;AO$197,(IF(VALUE($F366)&gt;AN$197-1,SUM($V172,$AI172,$AJ172:AN172),AN172)),0),0)</f>
        <v>0</v>
      </c>
      <c r="AO366" s="166">
        <f>IFERROR(IF(VALUE($F366)&lt;AP$197,(IF(VALUE($F366)&gt;AO$197-1,SUM($V172,$AI172,$AJ172:AO172),AO172)),0),0)</f>
        <v>0</v>
      </c>
      <c r="AP366" s="166">
        <f>IFERROR(IF(VALUE($F366)&lt;AQ$197,(IF(VALUE($F366)&gt;AP$197-1,SUM($V172,$AI172,$AJ172:AP172),AP172)),0),0)</f>
        <v>0</v>
      </c>
      <c r="AQ366" s="166">
        <f>IFERROR(IF(VALUE($F366)&lt;AR$197,(IF(VALUE($F366)&gt;AQ$197-1,SUM($V172,$AI172,$AJ172:AQ172),AQ172)),0),0)</f>
        <v>0</v>
      </c>
      <c r="AR366" s="166">
        <f>IFERROR(IF(VALUE($F366)&lt;AS$197,(IF(VALUE($F366)&gt;AR$197-1,SUM($V172,$AI172,$AJ172:AR172),AR172)),0),0)</f>
        <v>0</v>
      </c>
      <c r="AS366" s="166">
        <f>IFERROR(IF(VALUE($F366)&lt;AT$197,(IF(VALUE($F366)&gt;AS$197-1,SUM($V172,$AI172,$AJ172:AS172),AS172)),0),0)</f>
        <v>0</v>
      </c>
      <c r="AT366" s="166">
        <f>IFERROR(IF(VALUE($F366)&lt;AU$197,(IF(VALUE($F366)&gt;AT$197-1,SUM($V172,$AI172,$AJ172:AT172),AT172)),0),0)</f>
        <v>0</v>
      </c>
      <c r="AU366" s="166">
        <f>IFERROR(IF(VALUE($F366)&lt;AV$197,(IF(VALUE($F366)&gt;AU$197-1,SUM($V172,$AI172,$AJ172:AU172),AU172)),0),0)</f>
        <v>0</v>
      </c>
      <c r="AV366" s="142">
        <f t="shared" si="289"/>
        <v>0</v>
      </c>
      <c r="AW366" s="166">
        <f>IFERROR(IF(VALUE($F366)&lt;AX$197,(IF(VALUE($F366)&gt;AW$197-1,SUM($V172,$AI172,$AV172,$AW172:AW172),AW172)),0),0)</f>
        <v>0</v>
      </c>
      <c r="AX366" s="166">
        <f>IFERROR(IF(VALUE($F366)&lt;AY$197,(IF(VALUE($F366)&gt;AX$197-1,SUM($V172,$AI172,$AV172,$AW172:AX172),AX172)),0),0)</f>
        <v>0</v>
      </c>
      <c r="AY366" s="166">
        <f>IFERROR(IF(VALUE($F366)&lt;AZ$197,(IF(VALUE($F366)&gt;AY$197-1,SUM($V172,$AI172,$AV172,$AW172:AY172),AY172)),0),0)</f>
        <v>0</v>
      </c>
      <c r="AZ366" s="166">
        <f>IFERROR(IF(VALUE($F366)&lt;BA$197,(IF(VALUE($F366)&gt;AZ$197-1,SUM($V172,$AI172,$AV172,$AW172:AZ172),AZ172)),0),0)</f>
        <v>0</v>
      </c>
      <c r="BA366" s="166">
        <f>IFERROR(IF(VALUE($F366)&lt;BB$197,(IF(VALUE($F366)&gt;BA$197-1,SUM($V172,$AI172,$AV172,$AW172:BA172),BA172)),0),0)</f>
        <v>0</v>
      </c>
      <c r="BB366" s="166">
        <f>IFERROR(IF(VALUE($F366)&lt;BC$197,(IF(VALUE($F366)&gt;BB$197-1,SUM($V172,$AI172,$AV172,$AW172:BB172),BB172)),0),0)</f>
        <v>0</v>
      </c>
      <c r="BC366" s="166">
        <f>IFERROR(IF(VALUE($F366)&lt;BD$197,(IF(VALUE($F366)&gt;BC$197-1,SUM($V172,$AI172,$AV172,$AW172:BC172),BC172)),0),0)</f>
        <v>0</v>
      </c>
      <c r="BD366" s="166">
        <f>IFERROR(IF(VALUE($F366)&lt;BE$197,(IF(VALUE($F366)&gt;BD$197-1,SUM($V172,$AI172,$AV172,$AW172:BD172),BD172)),0),0)</f>
        <v>0</v>
      </c>
      <c r="BE366" s="166">
        <f>IFERROR(IF(VALUE($F366)&lt;BF$197,(IF(VALUE($F366)&gt;BE$197-1,SUM($V172,$AI172,$AV172,$AW172:BE172),BE172)),0),0)</f>
        <v>0</v>
      </c>
      <c r="BF366" s="166">
        <f>IFERROR(IF(VALUE($F366)&lt;BG$197,(IF(VALUE($F366)&gt;BF$197-1,SUM($V172,$AI172,$AV172,$AW172:BF172),BF172)),0),0)</f>
        <v>0</v>
      </c>
      <c r="BG366" s="166">
        <f>IFERROR(IF(VALUE($F366)&lt;BH$197,(IF(VALUE($F366)&gt;BG$197-1,SUM($V172,$AI172,$AV172,$AW172:BG172),BG172)),0),0)</f>
        <v>0</v>
      </c>
      <c r="BH366" s="166">
        <f>IFERROR(IF(VALUE($F366)&lt;BI$197,(IF(VALUE($F366)&gt;BH$197-1,SUM($V172,$AI172,$AV172,$AW172:BH172),BH172)),0),0)</f>
        <v>0</v>
      </c>
      <c r="BI366" s="142">
        <f t="shared" si="290"/>
        <v>0</v>
      </c>
      <c r="BV366" s="142"/>
      <c r="CI366" s="142"/>
      <c r="CV366" s="142"/>
      <c r="DI366" s="142"/>
      <c r="DV366" s="142"/>
      <c r="EI366" s="142"/>
    </row>
    <row r="367" spans="1:139" ht="15.75" hidden="1" outlineLevel="1" x14ac:dyDescent="0.25">
      <c r="A367" s="2">
        <f t="shared" si="287"/>
        <v>114</v>
      </c>
      <c r="B367" s="1">
        <f t="shared" si="291"/>
        <v>0</v>
      </c>
      <c r="C367" s="1">
        <f t="shared" si="291"/>
        <v>0</v>
      </c>
      <c r="D367" s="2">
        <f t="shared" si="291"/>
        <v>0</v>
      </c>
      <c r="E367" s="141">
        <f t="shared" si="291"/>
        <v>0</v>
      </c>
      <c r="F367" s="84"/>
      <c r="J367" s="166">
        <v>0</v>
      </c>
      <c r="K367" s="166">
        <v>0</v>
      </c>
      <c r="L367" s="166">
        <v>0</v>
      </c>
      <c r="M367" s="166">
        <v>0</v>
      </c>
      <c r="N367" s="166">
        <v>0</v>
      </c>
      <c r="O367" s="166">
        <v>0</v>
      </c>
      <c r="P367" s="166">
        <v>0</v>
      </c>
      <c r="Q367" s="166">
        <f>IF($F367&lt;R$197,(IF($F367&gt;Q$197-1,SUM($J173:Q173),Q173)),0)</f>
        <v>0</v>
      </c>
      <c r="R367" s="166">
        <f>IF($F367&lt;S$197,(IF($F367&gt;R$197-1,SUM($J173:R173),R173)),0)</f>
        <v>0</v>
      </c>
      <c r="S367" s="166">
        <f>IF($F367&lt;T$197,(IF($F367&gt;S$197-1,SUM($J173:S173),S173)),0)</f>
        <v>0</v>
      </c>
      <c r="T367" s="166">
        <f>IF($F367&lt;U$197,(IF($F367&gt;T$197-1,SUM($J173:T173),T173)),0)</f>
        <v>0</v>
      </c>
      <c r="U367" s="166">
        <f>IF($F367&lt;V$197,(IF($F367&gt;U$197-1,SUM($J173:U173),U173)),0)</f>
        <v>0</v>
      </c>
      <c r="V367" s="142">
        <f t="shared" si="284"/>
        <v>0</v>
      </c>
      <c r="W367" s="166">
        <f>IF($F367&lt;X$197,(IF($F367&gt;W$197-1,SUM($V173,$W173:W173),W173)),0)</f>
        <v>0</v>
      </c>
      <c r="X367" s="166">
        <f>IF($F367&lt;Y$197,(IF($F367&gt;X$197-1,SUM($V173,$W173:X173),X173)),0)</f>
        <v>0</v>
      </c>
      <c r="Y367" s="166">
        <f>IF($F367&lt;Z$197,(IF($F367&gt;Y$197-1,SUM($V173,$W173:Y173),Y173)),0)</f>
        <v>0</v>
      </c>
      <c r="Z367" s="166">
        <f>IF($F367&lt;AA$197,(IF($F367&gt;Z$197-1,SUM($V173,$W173:Z173),Z173)),0)</f>
        <v>0</v>
      </c>
      <c r="AA367" s="166">
        <f>IF($F367&lt;AB$197,(IF($F367&gt;AA$197-1,SUM($V173,$W173:AA173),AA173)),0)</f>
        <v>0</v>
      </c>
      <c r="AB367" s="166">
        <f>IF($F367&lt;AC$197,(IF($F367&gt;AB$197-1,SUM($V173,$W173:AB173),AB173)),0)</f>
        <v>0</v>
      </c>
      <c r="AC367" s="166">
        <f>IF($F367&lt;AD$197,(IF($F367&gt;AC$197-1,SUM($V173,$W173:AC173),AC173)),0)</f>
        <v>0</v>
      </c>
      <c r="AD367" s="166">
        <f>IF($F367&lt;AE$197,(IF($F367&gt;AD$197-1,SUM($V173,$W173:AD173),AD173)),0)</f>
        <v>0</v>
      </c>
      <c r="AE367" s="166">
        <f>IF($F367&lt;AF$197,(IF($F367&gt;AE$197-1,SUM($V173,$W173:AE173),AE173)),0)</f>
        <v>0</v>
      </c>
      <c r="AF367" s="166">
        <f>IF($F367&lt;AG$197,(IF($F367&gt;AF$197-1,SUM($V173,$W173:AF173),AF173)),0)</f>
        <v>0</v>
      </c>
      <c r="AG367" s="166">
        <f>IF($F367&lt;AH$197,(IF($F367&gt;AG$197-1,SUM($V173,$W173:AG173),AG173)),0)</f>
        <v>0</v>
      </c>
      <c r="AH367" s="166">
        <f>IF($F367&lt;AI$197,(IF($F367&gt;AH$197-1,SUM($V173,$W173:AH173),AH173)),0)</f>
        <v>0</v>
      </c>
      <c r="AI367" s="142">
        <f t="shared" si="288"/>
        <v>0</v>
      </c>
      <c r="AJ367" s="166">
        <f>IFERROR(IF(VALUE($F367)&lt;AK$197,(IF(VALUE($F367)&gt;AJ$197-1,SUM($V173,$AI173,$AJ173:AJ173),AJ173)),0),0)</f>
        <v>0</v>
      </c>
      <c r="AK367" s="166">
        <f>IFERROR(IF(VALUE($F367)&lt;AL$197,(IF(VALUE($F367)&gt;AK$197-1,SUM($V173,$AI173,$AJ173:AK173),AK173)),0),0)</f>
        <v>0</v>
      </c>
      <c r="AL367" s="166">
        <f>IFERROR(IF(VALUE($F367)&lt;AM$197,(IF(VALUE($F367)&gt;AL$197-1,SUM($V173,$AI173,$AJ173:AL173),AL173)),0),0)</f>
        <v>0</v>
      </c>
      <c r="AM367" s="166">
        <f>IFERROR(IF(VALUE($F367)&lt;AN$197,(IF(VALUE($F367)&gt;AM$197-1,SUM($V173,$AI173,$AJ173:AM173),AM173)),0),0)</f>
        <v>0</v>
      </c>
      <c r="AN367" s="166">
        <f>IFERROR(IF(VALUE($F367)&lt;AO$197,(IF(VALUE($F367)&gt;AN$197-1,SUM($V173,$AI173,$AJ173:AN173),AN173)),0),0)</f>
        <v>0</v>
      </c>
      <c r="AO367" s="166">
        <f>IFERROR(IF(VALUE($F367)&lt;AP$197,(IF(VALUE($F367)&gt;AO$197-1,SUM($V173,$AI173,$AJ173:AO173),AO173)),0),0)</f>
        <v>0</v>
      </c>
      <c r="AP367" s="166">
        <f>IFERROR(IF(VALUE($F367)&lt;AQ$197,(IF(VALUE($F367)&gt;AP$197-1,SUM($V173,$AI173,$AJ173:AP173),AP173)),0),0)</f>
        <v>0</v>
      </c>
      <c r="AQ367" s="166">
        <f>IFERROR(IF(VALUE($F367)&lt;AR$197,(IF(VALUE($F367)&gt;AQ$197-1,SUM($V173,$AI173,$AJ173:AQ173),AQ173)),0),0)</f>
        <v>0</v>
      </c>
      <c r="AR367" s="166">
        <f>IFERROR(IF(VALUE($F367)&lt;AS$197,(IF(VALUE($F367)&gt;AR$197-1,SUM($V173,$AI173,$AJ173:AR173),AR173)),0),0)</f>
        <v>0</v>
      </c>
      <c r="AS367" s="166">
        <f>IFERROR(IF(VALUE($F367)&lt;AT$197,(IF(VALUE($F367)&gt;AS$197-1,SUM($V173,$AI173,$AJ173:AS173),AS173)),0),0)</f>
        <v>0</v>
      </c>
      <c r="AT367" s="166">
        <f>IFERROR(IF(VALUE($F367)&lt;AU$197,(IF(VALUE($F367)&gt;AT$197-1,SUM($V173,$AI173,$AJ173:AT173),AT173)),0),0)</f>
        <v>0</v>
      </c>
      <c r="AU367" s="166">
        <f>IFERROR(IF(VALUE($F367)&lt;AV$197,(IF(VALUE($F367)&gt;AU$197-1,SUM($V173,$AI173,$AJ173:AU173),AU173)),0),0)</f>
        <v>0</v>
      </c>
      <c r="AV367" s="142">
        <f t="shared" si="289"/>
        <v>0</v>
      </c>
      <c r="AW367" s="166">
        <f>IFERROR(IF(VALUE($F367)&lt;AX$197,(IF(VALUE($F367)&gt;AW$197-1,SUM($V173,$AI173,$AV173,$AW173:AW173),AW173)),0),0)</f>
        <v>0</v>
      </c>
      <c r="AX367" s="166">
        <f>IFERROR(IF(VALUE($F367)&lt;AY$197,(IF(VALUE($F367)&gt;AX$197-1,SUM($V173,$AI173,$AV173,$AW173:AX173),AX173)),0),0)</f>
        <v>0</v>
      </c>
      <c r="AY367" s="166">
        <f>IFERROR(IF(VALUE($F367)&lt;AZ$197,(IF(VALUE($F367)&gt;AY$197-1,SUM($V173,$AI173,$AV173,$AW173:AY173),AY173)),0),0)</f>
        <v>0</v>
      </c>
      <c r="AZ367" s="166">
        <f>IFERROR(IF(VALUE($F367)&lt;BA$197,(IF(VALUE($F367)&gt;AZ$197-1,SUM($V173,$AI173,$AV173,$AW173:AZ173),AZ173)),0),0)</f>
        <v>0</v>
      </c>
      <c r="BA367" s="166">
        <f>IFERROR(IF(VALUE($F367)&lt;BB$197,(IF(VALUE($F367)&gt;BA$197-1,SUM($V173,$AI173,$AV173,$AW173:BA173),BA173)),0),0)</f>
        <v>0</v>
      </c>
      <c r="BB367" s="166">
        <f>IFERROR(IF(VALUE($F367)&lt;BC$197,(IF(VALUE($F367)&gt;BB$197-1,SUM($V173,$AI173,$AV173,$AW173:BB173),BB173)),0),0)</f>
        <v>0</v>
      </c>
      <c r="BC367" s="166">
        <f>IFERROR(IF(VALUE($F367)&lt;BD$197,(IF(VALUE($F367)&gt;BC$197-1,SUM($V173,$AI173,$AV173,$AW173:BC173),BC173)),0),0)</f>
        <v>0</v>
      </c>
      <c r="BD367" s="166">
        <f>IFERROR(IF(VALUE($F367)&lt;BE$197,(IF(VALUE($F367)&gt;BD$197-1,SUM($V173,$AI173,$AV173,$AW173:BD173),BD173)),0),0)</f>
        <v>0</v>
      </c>
      <c r="BE367" s="166">
        <f>IFERROR(IF(VALUE($F367)&lt;BF$197,(IF(VALUE($F367)&gt;BE$197-1,SUM($V173,$AI173,$AV173,$AW173:BE173),BE173)),0),0)</f>
        <v>0</v>
      </c>
      <c r="BF367" s="166">
        <f>IFERROR(IF(VALUE($F367)&lt;BG$197,(IF(VALUE($F367)&gt;BF$197-1,SUM($V173,$AI173,$AV173,$AW173:BF173),BF173)),0),0)</f>
        <v>0</v>
      </c>
      <c r="BG367" s="166">
        <f>IFERROR(IF(VALUE($F367)&lt;BH$197,(IF(VALUE($F367)&gt;BG$197-1,SUM($V173,$AI173,$AV173,$AW173:BG173),BG173)),0),0)</f>
        <v>0</v>
      </c>
      <c r="BH367" s="166">
        <f>IFERROR(IF(VALUE($F367)&lt;BI$197,(IF(VALUE($F367)&gt;BH$197-1,SUM($V173,$AI173,$AV173,$AW173:BH173),BH173)),0),0)</f>
        <v>0</v>
      </c>
      <c r="BI367" s="142">
        <f t="shared" si="290"/>
        <v>0</v>
      </c>
      <c r="BV367" s="142"/>
      <c r="CI367" s="142"/>
      <c r="CV367" s="142"/>
      <c r="DI367" s="142"/>
      <c r="DV367" s="142"/>
      <c r="EI367" s="142"/>
    </row>
    <row r="368" spans="1:139" ht="15.75" hidden="1" outlineLevel="1" x14ac:dyDescent="0.25">
      <c r="A368" s="2">
        <f t="shared" si="287"/>
        <v>115</v>
      </c>
      <c r="B368" s="1">
        <f t="shared" si="291"/>
        <v>0</v>
      </c>
      <c r="C368" s="1">
        <f t="shared" si="291"/>
        <v>0</v>
      </c>
      <c r="D368" s="2">
        <f t="shared" si="291"/>
        <v>0</v>
      </c>
      <c r="E368" s="141">
        <f t="shared" si="291"/>
        <v>0</v>
      </c>
      <c r="F368" s="84"/>
      <c r="J368" s="166">
        <v>0</v>
      </c>
      <c r="K368" s="166">
        <v>0</v>
      </c>
      <c r="L368" s="166">
        <v>0</v>
      </c>
      <c r="M368" s="166">
        <v>0</v>
      </c>
      <c r="N368" s="166">
        <v>0</v>
      </c>
      <c r="O368" s="166">
        <v>0</v>
      </c>
      <c r="P368" s="166">
        <v>0</v>
      </c>
      <c r="Q368" s="166">
        <f>IF($F368&lt;R$197,(IF($F368&gt;Q$197-1,SUM($J174:Q174),Q174)),0)</f>
        <v>0</v>
      </c>
      <c r="R368" s="166">
        <f>IF($F368&lt;S$197,(IF($F368&gt;R$197-1,SUM($J174:R174),R174)),0)</f>
        <v>0</v>
      </c>
      <c r="S368" s="166">
        <f>IF($F368&lt;T$197,(IF($F368&gt;S$197-1,SUM($J174:S174),S174)),0)</f>
        <v>0</v>
      </c>
      <c r="T368" s="166">
        <f>IF($F368&lt;U$197,(IF($F368&gt;T$197-1,SUM($J174:T174),T174)),0)</f>
        <v>0</v>
      </c>
      <c r="U368" s="166">
        <f>IF($F368&lt;V$197,(IF($F368&gt;U$197-1,SUM($J174:U174),U174)),0)</f>
        <v>0</v>
      </c>
      <c r="V368" s="142">
        <f t="shared" si="284"/>
        <v>0</v>
      </c>
      <c r="W368" s="166">
        <f>IF($F368&lt;X$197,(IF($F368&gt;W$197-1,SUM($V174,$W174:W174),W174)),0)</f>
        <v>0</v>
      </c>
      <c r="X368" s="166">
        <f>IF($F368&lt;Y$197,(IF($F368&gt;X$197-1,SUM($V174,$W174:X174),X174)),0)</f>
        <v>0</v>
      </c>
      <c r="Y368" s="166">
        <f>IF($F368&lt;Z$197,(IF($F368&gt;Y$197-1,SUM($V174,$W174:Y174),Y174)),0)</f>
        <v>0</v>
      </c>
      <c r="Z368" s="166">
        <f>IF($F368&lt;AA$197,(IF($F368&gt;Z$197-1,SUM($V174,$W174:Z174),Z174)),0)</f>
        <v>0</v>
      </c>
      <c r="AA368" s="166">
        <f>IF($F368&lt;AB$197,(IF($F368&gt;AA$197-1,SUM($V174,$W174:AA174),AA174)),0)</f>
        <v>0</v>
      </c>
      <c r="AB368" s="166">
        <f>IF($F368&lt;AC$197,(IF($F368&gt;AB$197-1,SUM($V174,$W174:AB174),AB174)),0)</f>
        <v>0</v>
      </c>
      <c r="AC368" s="166">
        <f>IF($F368&lt;AD$197,(IF($F368&gt;AC$197-1,SUM($V174,$W174:AC174),AC174)),0)</f>
        <v>0</v>
      </c>
      <c r="AD368" s="166">
        <f>IF($F368&lt;AE$197,(IF($F368&gt;AD$197-1,SUM($V174,$W174:AD174),AD174)),0)</f>
        <v>0</v>
      </c>
      <c r="AE368" s="166">
        <f>IF($F368&lt;AF$197,(IF($F368&gt;AE$197-1,SUM($V174,$W174:AE174),AE174)),0)</f>
        <v>0</v>
      </c>
      <c r="AF368" s="166">
        <f>IF($F368&lt;AG$197,(IF($F368&gt;AF$197-1,SUM($V174,$W174:AF174),AF174)),0)</f>
        <v>0</v>
      </c>
      <c r="AG368" s="166">
        <f>IF($F368&lt;AH$197,(IF($F368&gt;AG$197-1,SUM($V174,$W174:AG174),AG174)),0)</f>
        <v>0</v>
      </c>
      <c r="AH368" s="166">
        <f>IF($F368&lt;AI$197,(IF($F368&gt;AH$197-1,SUM($V174,$W174:AH174),AH174)),0)</f>
        <v>0</v>
      </c>
      <c r="AI368" s="142">
        <f t="shared" si="288"/>
        <v>0</v>
      </c>
      <c r="AJ368" s="166">
        <f>IFERROR(IF(VALUE($F368)&lt;AK$197,(IF(VALUE($F368)&gt;AJ$197-1,SUM($V174,$AI174,$AJ174:AJ174),AJ174)),0),0)</f>
        <v>0</v>
      </c>
      <c r="AK368" s="166">
        <f>IFERROR(IF(VALUE($F368)&lt;AL$197,(IF(VALUE($F368)&gt;AK$197-1,SUM($V174,$AI174,$AJ174:AK174),AK174)),0),0)</f>
        <v>0</v>
      </c>
      <c r="AL368" s="166">
        <f>IFERROR(IF(VALUE($F368)&lt;AM$197,(IF(VALUE($F368)&gt;AL$197-1,SUM($V174,$AI174,$AJ174:AL174),AL174)),0),0)</f>
        <v>0</v>
      </c>
      <c r="AM368" s="166">
        <f>IFERROR(IF(VALUE($F368)&lt;AN$197,(IF(VALUE($F368)&gt;AM$197-1,SUM($V174,$AI174,$AJ174:AM174),AM174)),0),0)</f>
        <v>0</v>
      </c>
      <c r="AN368" s="166">
        <f>IFERROR(IF(VALUE($F368)&lt;AO$197,(IF(VALUE($F368)&gt;AN$197-1,SUM($V174,$AI174,$AJ174:AN174),AN174)),0),0)</f>
        <v>0</v>
      </c>
      <c r="AO368" s="166">
        <f>IFERROR(IF(VALUE($F368)&lt;AP$197,(IF(VALUE($F368)&gt;AO$197-1,SUM($V174,$AI174,$AJ174:AO174),AO174)),0),0)</f>
        <v>0</v>
      </c>
      <c r="AP368" s="166">
        <f>IFERROR(IF(VALUE($F368)&lt;AQ$197,(IF(VALUE($F368)&gt;AP$197-1,SUM($V174,$AI174,$AJ174:AP174),AP174)),0),0)</f>
        <v>0</v>
      </c>
      <c r="AQ368" s="166">
        <f>IFERROR(IF(VALUE($F368)&lt;AR$197,(IF(VALUE($F368)&gt;AQ$197-1,SUM($V174,$AI174,$AJ174:AQ174),AQ174)),0),0)</f>
        <v>0</v>
      </c>
      <c r="AR368" s="166">
        <f>IFERROR(IF(VALUE($F368)&lt;AS$197,(IF(VALUE($F368)&gt;AR$197-1,SUM($V174,$AI174,$AJ174:AR174),AR174)),0),0)</f>
        <v>0</v>
      </c>
      <c r="AS368" s="166">
        <f>IFERROR(IF(VALUE($F368)&lt;AT$197,(IF(VALUE($F368)&gt;AS$197-1,SUM($V174,$AI174,$AJ174:AS174),AS174)),0),0)</f>
        <v>0</v>
      </c>
      <c r="AT368" s="166">
        <f>IFERROR(IF(VALUE($F368)&lt;AU$197,(IF(VALUE($F368)&gt;AT$197-1,SUM($V174,$AI174,$AJ174:AT174),AT174)),0),0)</f>
        <v>0</v>
      </c>
      <c r="AU368" s="166">
        <f>IFERROR(IF(VALUE($F368)&lt;AV$197,(IF(VALUE($F368)&gt;AU$197-1,SUM($V174,$AI174,$AJ174:AU174),AU174)),0),0)</f>
        <v>0</v>
      </c>
      <c r="AV368" s="142">
        <f t="shared" si="289"/>
        <v>0</v>
      </c>
      <c r="AW368" s="166">
        <f>IFERROR(IF(VALUE($F368)&lt;AX$197,(IF(VALUE($F368)&gt;AW$197-1,SUM($V174,$AI174,$AV174,$AW174:AW174),AW174)),0),0)</f>
        <v>0</v>
      </c>
      <c r="AX368" s="166">
        <f>IFERROR(IF(VALUE($F368)&lt;AY$197,(IF(VALUE($F368)&gt;AX$197-1,SUM($V174,$AI174,$AV174,$AW174:AX174),AX174)),0),0)</f>
        <v>0</v>
      </c>
      <c r="AY368" s="166">
        <f>IFERROR(IF(VALUE($F368)&lt;AZ$197,(IF(VALUE($F368)&gt;AY$197-1,SUM($V174,$AI174,$AV174,$AW174:AY174),AY174)),0),0)</f>
        <v>0</v>
      </c>
      <c r="AZ368" s="166">
        <f>IFERROR(IF(VALUE($F368)&lt;BA$197,(IF(VALUE($F368)&gt;AZ$197-1,SUM($V174,$AI174,$AV174,$AW174:AZ174),AZ174)),0),0)</f>
        <v>0</v>
      </c>
      <c r="BA368" s="166">
        <f>IFERROR(IF(VALUE($F368)&lt;BB$197,(IF(VALUE($F368)&gt;BA$197-1,SUM($V174,$AI174,$AV174,$AW174:BA174),BA174)),0),0)</f>
        <v>0</v>
      </c>
      <c r="BB368" s="166">
        <f>IFERROR(IF(VALUE($F368)&lt;BC$197,(IF(VALUE($F368)&gt;BB$197-1,SUM($V174,$AI174,$AV174,$AW174:BB174),BB174)),0),0)</f>
        <v>0</v>
      </c>
      <c r="BC368" s="166">
        <f>IFERROR(IF(VALUE($F368)&lt;BD$197,(IF(VALUE($F368)&gt;BC$197-1,SUM($V174,$AI174,$AV174,$AW174:BC174),BC174)),0),0)</f>
        <v>0</v>
      </c>
      <c r="BD368" s="166">
        <f>IFERROR(IF(VALUE($F368)&lt;BE$197,(IF(VALUE($F368)&gt;BD$197-1,SUM($V174,$AI174,$AV174,$AW174:BD174),BD174)),0),0)</f>
        <v>0</v>
      </c>
      <c r="BE368" s="166">
        <f>IFERROR(IF(VALUE($F368)&lt;BF$197,(IF(VALUE($F368)&gt;BE$197-1,SUM($V174,$AI174,$AV174,$AW174:BE174),BE174)),0),0)</f>
        <v>0</v>
      </c>
      <c r="BF368" s="166">
        <f>IFERROR(IF(VALUE($F368)&lt;BG$197,(IF(VALUE($F368)&gt;BF$197-1,SUM($V174,$AI174,$AV174,$AW174:BF174),BF174)),0),0)</f>
        <v>0</v>
      </c>
      <c r="BG368" s="166">
        <f>IFERROR(IF(VALUE($F368)&lt;BH$197,(IF(VALUE($F368)&gt;BG$197-1,SUM($V174,$AI174,$AV174,$AW174:BG174),BG174)),0),0)</f>
        <v>0</v>
      </c>
      <c r="BH368" s="166">
        <f>IFERROR(IF(VALUE($F368)&lt;BI$197,(IF(VALUE($F368)&gt;BH$197-1,SUM($V174,$AI174,$AV174,$AW174:BH174),BH174)),0),0)</f>
        <v>0</v>
      </c>
      <c r="BI368" s="142">
        <f t="shared" si="290"/>
        <v>0</v>
      </c>
      <c r="BV368" s="142"/>
      <c r="CI368" s="142"/>
      <c r="CV368" s="142"/>
      <c r="DI368" s="142"/>
      <c r="DV368" s="142"/>
      <c r="EI368" s="142"/>
    </row>
    <row r="369" spans="1:139" ht="15.75" hidden="1" outlineLevel="1" x14ac:dyDescent="0.25">
      <c r="A369" s="2">
        <f t="shared" si="287"/>
        <v>116</v>
      </c>
      <c r="B369" s="1">
        <f t="shared" si="291"/>
        <v>0</v>
      </c>
      <c r="C369" s="1">
        <f t="shared" si="291"/>
        <v>0</v>
      </c>
      <c r="D369" s="2">
        <f t="shared" si="291"/>
        <v>0</v>
      </c>
      <c r="E369" s="141">
        <f t="shared" si="291"/>
        <v>0</v>
      </c>
      <c r="F369" s="84"/>
      <c r="J369" s="166">
        <v>0</v>
      </c>
      <c r="K369" s="166">
        <v>0</v>
      </c>
      <c r="L369" s="166">
        <v>0</v>
      </c>
      <c r="M369" s="166">
        <v>0</v>
      </c>
      <c r="N369" s="166">
        <v>0</v>
      </c>
      <c r="O369" s="166">
        <v>0</v>
      </c>
      <c r="P369" s="166">
        <v>0</v>
      </c>
      <c r="Q369" s="166">
        <f>IF($F369&lt;R$197,(IF($F369&gt;Q$197-1,SUM($J175:Q175),Q175)),0)</f>
        <v>0</v>
      </c>
      <c r="R369" s="166">
        <f>IF($F369&lt;S$197,(IF($F369&gt;R$197-1,SUM($J175:R175),R175)),0)</f>
        <v>0</v>
      </c>
      <c r="S369" s="166">
        <f>IF($F369&lt;T$197,(IF($F369&gt;S$197-1,SUM($J175:S175),S175)),0)</f>
        <v>0</v>
      </c>
      <c r="T369" s="166">
        <f>IF($F369&lt;U$197,(IF($F369&gt;T$197-1,SUM($J175:T175),T175)),0)</f>
        <v>0</v>
      </c>
      <c r="U369" s="166">
        <f>IF($F369&lt;V$197,(IF($F369&gt;U$197-1,SUM($J175:U175),U175)),0)</f>
        <v>0</v>
      </c>
      <c r="V369" s="142">
        <f t="shared" si="284"/>
        <v>0</v>
      </c>
      <c r="W369" s="166">
        <f>IF($F369&lt;X$197,(IF($F369&gt;W$197-1,SUM($V175,$W175:W175),W175)),0)</f>
        <v>0</v>
      </c>
      <c r="X369" s="166">
        <f>IF($F369&lt;Y$197,(IF($F369&gt;X$197-1,SUM($V175,$W175:X175),X175)),0)</f>
        <v>0</v>
      </c>
      <c r="Y369" s="166">
        <f>IF($F369&lt;Z$197,(IF($F369&gt;Y$197-1,SUM($V175,$W175:Y175),Y175)),0)</f>
        <v>0</v>
      </c>
      <c r="Z369" s="166">
        <f>IF($F369&lt;AA$197,(IF($F369&gt;Z$197-1,SUM($V175,$W175:Z175),Z175)),0)</f>
        <v>0</v>
      </c>
      <c r="AA369" s="166">
        <f>IF($F369&lt;AB$197,(IF($F369&gt;AA$197-1,SUM($V175,$W175:AA175),AA175)),0)</f>
        <v>0</v>
      </c>
      <c r="AB369" s="166">
        <f>IF($F369&lt;AC$197,(IF($F369&gt;AB$197-1,SUM($V175,$W175:AB175),AB175)),0)</f>
        <v>0</v>
      </c>
      <c r="AC369" s="166">
        <f>IF($F369&lt;AD$197,(IF($F369&gt;AC$197-1,SUM($V175,$W175:AC175),AC175)),0)</f>
        <v>0</v>
      </c>
      <c r="AD369" s="166">
        <f>IF($F369&lt;AE$197,(IF($F369&gt;AD$197-1,SUM($V175,$W175:AD175),AD175)),0)</f>
        <v>0</v>
      </c>
      <c r="AE369" s="166">
        <f>IF($F369&lt;AF$197,(IF($F369&gt;AE$197-1,SUM($V175,$W175:AE175),AE175)),0)</f>
        <v>0</v>
      </c>
      <c r="AF369" s="166">
        <f>IF($F369&lt;AG$197,(IF($F369&gt;AF$197-1,SUM($V175,$W175:AF175),AF175)),0)</f>
        <v>0</v>
      </c>
      <c r="AG369" s="166">
        <f>IF($F369&lt;AH$197,(IF($F369&gt;AG$197-1,SUM($V175,$W175:AG175),AG175)),0)</f>
        <v>0</v>
      </c>
      <c r="AH369" s="166">
        <f>IF($F369&lt;AI$197,(IF($F369&gt;AH$197-1,SUM($V175,$W175:AH175),AH175)),0)</f>
        <v>0</v>
      </c>
      <c r="AI369" s="142">
        <f t="shared" si="288"/>
        <v>0</v>
      </c>
      <c r="AJ369" s="166">
        <f>IFERROR(IF(VALUE($F369)&lt;AK$197,(IF(VALUE($F369)&gt;AJ$197-1,SUM($V175,$AI175,$AJ175:AJ175),AJ175)),0),0)</f>
        <v>0</v>
      </c>
      <c r="AK369" s="166">
        <f>IFERROR(IF(VALUE($F369)&lt;AL$197,(IF(VALUE($F369)&gt;AK$197-1,SUM($V175,$AI175,$AJ175:AK175),AK175)),0),0)</f>
        <v>0</v>
      </c>
      <c r="AL369" s="166">
        <f>IFERROR(IF(VALUE($F369)&lt;AM$197,(IF(VALUE($F369)&gt;AL$197-1,SUM($V175,$AI175,$AJ175:AL175),AL175)),0),0)</f>
        <v>0</v>
      </c>
      <c r="AM369" s="166">
        <f>IFERROR(IF(VALUE($F369)&lt;AN$197,(IF(VALUE($F369)&gt;AM$197-1,SUM($V175,$AI175,$AJ175:AM175),AM175)),0),0)</f>
        <v>0</v>
      </c>
      <c r="AN369" s="166">
        <f>IFERROR(IF(VALUE($F369)&lt;AO$197,(IF(VALUE($F369)&gt;AN$197-1,SUM($V175,$AI175,$AJ175:AN175),AN175)),0),0)</f>
        <v>0</v>
      </c>
      <c r="AO369" s="166">
        <f>IFERROR(IF(VALUE($F369)&lt;AP$197,(IF(VALUE($F369)&gt;AO$197-1,SUM($V175,$AI175,$AJ175:AO175),AO175)),0),0)</f>
        <v>0</v>
      </c>
      <c r="AP369" s="166">
        <f>IFERROR(IF(VALUE($F369)&lt;AQ$197,(IF(VALUE($F369)&gt;AP$197-1,SUM($V175,$AI175,$AJ175:AP175),AP175)),0),0)</f>
        <v>0</v>
      </c>
      <c r="AQ369" s="166">
        <f>IFERROR(IF(VALUE($F369)&lt;AR$197,(IF(VALUE($F369)&gt;AQ$197-1,SUM($V175,$AI175,$AJ175:AQ175),AQ175)),0),0)</f>
        <v>0</v>
      </c>
      <c r="AR369" s="166">
        <f>IFERROR(IF(VALUE($F369)&lt;AS$197,(IF(VALUE($F369)&gt;AR$197-1,SUM($V175,$AI175,$AJ175:AR175),AR175)),0),0)</f>
        <v>0</v>
      </c>
      <c r="AS369" s="166">
        <f>IFERROR(IF(VALUE($F369)&lt;AT$197,(IF(VALUE($F369)&gt;AS$197-1,SUM($V175,$AI175,$AJ175:AS175),AS175)),0),0)</f>
        <v>0</v>
      </c>
      <c r="AT369" s="166">
        <f>IFERROR(IF(VALUE($F369)&lt;AU$197,(IF(VALUE($F369)&gt;AT$197-1,SUM($V175,$AI175,$AJ175:AT175),AT175)),0),0)</f>
        <v>0</v>
      </c>
      <c r="AU369" s="166">
        <f>IFERROR(IF(VALUE($F369)&lt;AV$197,(IF(VALUE($F369)&gt;AU$197-1,SUM($V175,$AI175,$AJ175:AU175),AU175)),0),0)</f>
        <v>0</v>
      </c>
      <c r="AV369" s="142">
        <f t="shared" si="289"/>
        <v>0</v>
      </c>
      <c r="AW369" s="166">
        <f>IFERROR(IF(VALUE($F369)&lt;AX$197,(IF(VALUE($F369)&gt;AW$197-1,SUM($V175,$AI175,$AV175,$AW175:AW175),AW175)),0),0)</f>
        <v>0</v>
      </c>
      <c r="AX369" s="166">
        <f>IFERROR(IF(VALUE($F369)&lt;AY$197,(IF(VALUE($F369)&gt;AX$197-1,SUM($V175,$AI175,$AV175,$AW175:AX175),AX175)),0),0)</f>
        <v>0</v>
      </c>
      <c r="AY369" s="166">
        <f>IFERROR(IF(VALUE($F369)&lt;AZ$197,(IF(VALUE($F369)&gt;AY$197-1,SUM($V175,$AI175,$AV175,$AW175:AY175),AY175)),0),0)</f>
        <v>0</v>
      </c>
      <c r="AZ369" s="166">
        <f>IFERROR(IF(VALUE($F369)&lt;BA$197,(IF(VALUE($F369)&gt;AZ$197-1,SUM($V175,$AI175,$AV175,$AW175:AZ175),AZ175)),0),0)</f>
        <v>0</v>
      </c>
      <c r="BA369" s="166">
        <f>IFERROR(IF(VALUE($F369)&lt;BB$197,(IF(VALUE($F369)&gt;BA$197-1,SUM($V175,$AI175,$AV175,$AW175:BA175),BA175)),0),0)</f>
        <v>0</v>
      </c>
      <c r="BB369" s="166">
        <f>IFERROR(IF(VALUE($F369)&lt;BC$197,(IF(VALUE($F369)&gt;BB$197-1,SUM($V175,$AI175,$AV175,$AW175:BB175),BB175)),0),0)</f>
        <v>0</v>
      </c>
      <c r="BC369" s="166">
        <f>IFERROR(IF(VALUE($F369)&lt;BD$197,(IF(VALUE($F369)&gt;BC$197-1,SUM($V175,$AI175,$AV175,$AW175:BC175),BC175)),0),0)</f>
        <v>0</v>
      </c>
      <c r="BD369" s="166">
        <f>IFERROR(IF(VALUE($F369)&lt;BE$197,(IF(VALUE($F369)&gt;BD$197-1,SUM($V175,$AI175,$AV175,$AW175:BD175),BD175)),0),0)</f>
        <v>0</v>
      </c>
      <c r="BE369" s="166">
        <f>IFERROR(IF(VALUE($F369)&lt;BF$197,(IF(VALUE($F369)&gt;BE$197-1,SUM($V175,$AI175,$AV175,$AW175:BE175),BE175)),0),0)</f>
        <v>0</v>
      </c>
      <c r="BF369" s="166">
        <f>IFERROR(IF(VALUE($F369)&lt;BG$197,(IF(VALUE($F369)&gt;BF$197-1,SUM($V175,$AI175,$AV175,$AW175:BF175),BF175)),0),0)</f>
        <v>0</v>
      </c>
      <c r="BG369" s="166">
        <f>IFERROR(IF(VALUE($F369)&lt;BH$197,(IF(VALUE($F369)&gt;BG$197-1,SUM($V175,$AI175,$AV175,$AW175:BG175),BG175)),0),0)</f>
        <v>0</v>
      </c>
      <c r="BH369" s="166">
        <f>IFERROR(IF(VALUE($F369)&lt;BI$197,(IF(VALUE($F369)&gt;BH$197-1,SUM($V175,$AI175,$AV175,$AW175:BH175),BH175)),0),0)</f>
        <v>0</v>
      </c>
      <c r="BI369" s="142">
        <f t="shared" si="290"/>
        <v>0</v>
      </c>
      <c r="BV369" s="142"/>
      <c r="CI369" s="142"/>
      <c r="CV369" s="142"/>
      <c r="DI369" s="142"/>
      <c r="DV369" s="142"/>
      <c r="EI369" s="142"/>
    </row>
    <row r="370" spans="1:139" ht="15.75" hidden="1" outlineLevel="1" x14ac:dyDescent="0.25">
      <c r="A370" s="2">
        <f t="shared" si="287"/>
        <v>117</v>
      </c>
      <c r="B370" s="1">
        <f t="shared" si="291"/>
        <v>0</v>
      </c>
      <c r="C370" s="1">
        <f t="shared" si="291"/>
        <v>0</v>
      </c>
      <c r="D370" s="2">
        <f t="shared" si="291"/>
        <v>0</v>
      </c>
      <c r="E370" s="141">
        <f t="shared" si="291"/>
        <v>0</v>
      </c>
      <c r="F370" s="84"/>
      <c r="J370" s="166">
        <v>0</v>
      </c>
      <c r="K370" s="166">
        <v>0</v>
      </c>
      <c r="L370" s="166">
        <v>0</v>
      </c>
      <c r="M370" s="166">
        <v>0</v>
      </c>
      <c r="N370" s="166">
        <v>0</v>
      </c>
      <c r="O370" s="166">
        <v>0</v>
      </c>
      <c r="P370" s="166">
        <v>0</v>
      </c>
      <c r="Q370" s="166">
        <f>IF($F370&lt;R$197,(IF($F370&gt;Q$197-1,SUM($J176:Q176),Q176)),0)</f>
        <v>0</v>
      </c>
      <c r="R370" s="166">
        <f>IF($F370&lt;S$197,(IF($F370&gt;R$197-1,SUM($J176:R176),R176)),0)</f>
        <v>0</v>
      </c>
      <c r="S370" s="166">
        <f>IF($F370&lt;T$197,(IF($F370&gt;S$197-1,SUM($J176:S176),S176)),0)</f>
        <v>0</v>
      </c>
      <c r="T370" s="166">
        <f>IF($F370&lt;U$197,(IF($F370&gt;T$197-1,SUM($J176:T176),T176)),0)</f>
        <v>0</v>
      </c>
      <c r="U370" s="166">
        <f>IF($F370&lt;V$197,(IF($F370&gt;U$197-1,SUM($J176:U176),U176)),0)</f>
        <v>0</v>
      </c>
      <c r="V370" s="142">
        <f t="shared" si="284"/>
        <v>0</v>
      </c>
      <c r="W370" s="166">
        <f>IF($F370&lt;X$197,(IF($F370&gt;W$197-1,SUM($V176,$W176:W176),W176)),0)</f>
        <v>0</v>
      </c>
      <c r="X370" s="166">
        <f>IF($F370&lt;Y$197,(IF($F370&gt;X$197-1,SUM($V176,$W176:X176),X176)),0)</f>
        <v>0</v>
      </c>
      <c r="Y370" s="166">
        <f>IF($F370&lt;Z$197,(IF($F370&gt;Y$197-1,SUM($V176,$W176:Y176),Y176)),0)</f>
        <v>0</v>
      </c>
      <c r="Z370" s="166">
        <f>IF($F370&lt;AA$197,(IF($F370&gt;Z$197-1,SUM($V176,$W176:Z176),Z176)),0)</f>
        <v>0</v>
      </c>
      <c r="AA370" s="166">
        <f>IF($F370&lt;AB$197,(IF($F370&gt;AA$197-1,SUM($V176,$W176:AA176),AA176)),0)</f>
        <v>0</v>
      </c>
      <c r="AB370" s="166">
        <f>IF($F370&lt;AC$197,(IF($F370&gt;AB$197-1,SUM($V176,$W176:AB176),AB176)),0)</f>
        <v>0</v>
      </c>
      <c r="AC370" s="166">
        <f>IF($F370&lt;AD$197,(IF($F370&gt;AC$197-1,SUM($V176,$W176:AC176),AC176)),0)</f>
        <v>0</v>
      </c>
      <c r="AD370" s="166">
        <f>IF($F370&lt;AE$197,(IF($F370&gt;AD$197-1,SUM($V176,$W176:AD176),AD176)),0)</f>
        <v>0</v>
      </c>
      <c r="AE370" s="166">
        <f>IF($F370&lt;AF$197,(IF($F370&gt;AE$197-1,SUM($V176,$W176:AE176),AE176)),0)</f>
        <v>0</v>
      </c>
      <c r="AF370" s="166">
        <f>IF($F370&lt;AG$197,(IF($F370&gt;AF$197-1,SUM($V176,$W176:AF176),AF176)),0)</f>
        <v>0</v>
      </c>
      <c r="AG370" s="166">
        <f>IF($F370&lt;AH$197,(IF($F370&gt;AG$197-1,SUM($V176,$W176:AG176),AG176)),0)</f>
        <v>0</v>
      </c>
      <c r="AH370" s="166">
        <f>IF($F370&lt;AI$197,(IF($F370&gt;AH$197-1,SUM($V176,$W176:AH176),AH176)),0)</f>
        <v>0</v>
      </c>
      <c r="AI370" s="142">
        <f t="shared" si="288"/>
        <v>0</v>
      </c>
      <c r="AJ370" s="166">
        <f>IFERROR(IF(VALUE($F370)&lt;AK$197,(IF(VALUE($F370)&gt;AJ$197-1,SUM($V176,$AI176,$AJ176:AJ176),AJ176)),0),0)</f>
        <v>0</v>
      </c>
      <c r="AK370" s="166">
        <f>IFERROR(IF(VALUE($F370)&lt;AL$197,(IF(VALUE($F370)&gt;AK$197-1,SUM($V176,$AI176,$AJ176:AK176),AK176)),0),0)</f>
        <v>0</v>
      </c>
      <c r="AL370" s="166">
        <f>IFERROR(IF(VALUE($F370)&lt;AM$197,(IF(VALUE($F370)&gt;AL$197-1,SUM($V176,$AI176,$AJ176:AL176),AL176)),0),0)</f>
        <v>0</v>
      </c>
      <c r="AM370" s="166">
        <f>IFERROR(IF(VALUE($F370)&lt;AN$197,(IF(VALUE($F370)&gt;AM$197-1,SUM($V176,$AI176,$AJ176:AM176),AM176)),0),0)</f>
        <v>0</v>
      </c>
      <c r="AN370" s="166">
        <f>IFERROR(IF(VALUE($F370)&lt;AO$197,(IF(VALUE($F370)&gt;AN$197-1,SUM($V176,$AI176,$AJ176:AN176),AN176)),0),0)</f>
        <v>0</v>
      </c>
      <c r="AO370" s="166">
        <f>IFERROR(IF(VALUE($F370)&lt;AP$197,(IF(VALUE($F370)&gt;AO$197-1,SUM($V176,$AI176,$AJ176:AO176),AO176)),0),0)</f>
        <v>0</v>
      </c>
      <c r="AP370" s="166">
        <f>IFERROR(IF(VALUE($F370)&lt;AQ$197,(IF(VALUE($F370)&gt;AP$197-1,SUM($V176,$AI176,$AJ176:AP176),AP176)),0),0)</f>
        <v>0</v>
      </c>
      <c r="AQ370" s="166">
        <f>IFERROR(IF(VALUE($F370)&lt;AR$197,(IF(VALUE($F370)&gt;AQ$197-1,SUM($V176,$AI176,$AJ176:AQ176),AQ176)),0),0)</f>
        <v>0</v>
      </c>
      <c r="AR370" s="166">
        <f>IFERROR(IF(VALUE($F370)&lt;AS$197,(IF(VALUE($F370)&gt;AR$197-1,SUM($V176,$AI176,$AJ176:AR176),AR176)),0),0)</f>
        <v>0</v>
      </c>
      <c r="AS370" s="166">
        <f>IFERROR(IF(VALUE($F370)&lt;AT$197,(IF(VALUE($F370)&gt;AS$197-1,SUM($V176,$AI176,$AJ176:AS176),AS176)),0),0)</f>
        <v>0</v>
      </c>
      <c r="AT370" s="166">
        <f>IFERROR(IF(VALUE($F370)&lt;AU$197,(IF(VALUE($F370)&gt;AT$197-1,SUM($V176,$AI176,$AJ176:AT176),AT176)),0),0)</f>
        <v>0</v>
      </c>
      <c r="AU370" s="166">
        <f>IFERROR(IF(VALUE($F370)&lt;AV$197,(IF(VALUE($F370)&gt;AU$197-1,SUM($V176,$AI176,$AJ176:AU176),AU176)),0),0)</f>
        <v>0</v>
      </c>
      <c r="AV370" s="142">
        <f t="shared" si="289"/>
        <v>0</v>
      </c>
      <c r="AW370" s="166">
        <f>IFERROR(IF(VALUE($F370)&lt;AX$197,(IF(VALUE($F370)&gt;AW$197-1,SUM($V176,$AI176,$AV176,$AW176:AW176),AW176)),0),0)</f>
        <v>0</v>
      </c>
      <c r="AX370" s="166">
        <f>IFERROR(IF(VALUE($F370)&lt;AY$197,(IF(VALUE($F370)&gt;AX$197-1,SUM($V176,$AI176,$AV176,$AW176:AX176),AX176)),0),0)</f>
        <v>0</v>
      </c>
      <c r="AY370" s="166">
        <f>IFERROR(IF(VALUE($F370)&lt;AZ$197,(IF(VALUE($F370)&gt;AY$197-1,SUM($V176,$AI176,$AV176,$AW176:AY176),AY176)),0),0)</f>
        <v>0</v>
      </c>
      <c r="AZ370" s="166">
        <f>IFERROR(IF(VALUE($F370)&lt;BA$197,(IF(VALUE($F370)&gt;AZ$197-1,SUM($V176,$AI176,$AV176,$AW176:AZ176),AZ176)),0),0)</f>
        <v>0</v>
      </c>
      <c r="BA370" s="166">
        <f>IFERROR(IF(VALUE($F370)&lt;BB$197,(IF(VALUE($F370)&gt;BA$197-1,SUM($V176,$AI176,$AV176,$AW176:BA176),BA176)),0),0)</f>
        <v>0</v>
      </c>
      <c r="BB370" s="166">
        <f>IFERROR(IF(VALUE($F370)&lt;BC$197,(IF(VALUE($F370)&gt;BB$197-1,SUM($V176,$AI176,$AV176,$AW176:BB176),BB176)),0),0)</f>
        <v>0</v>
      </c>
      <c r="BC370" s="166">
        <f>IFERROR(IF(VALUE($F370)&lt;BD$197,(IF(VALUE($F370)&gt;BC$197-1,SUM($V176,$AI176,$AV176,$AW176:BC176),BC176)),0),0)</f>
        <v>0</v>
      </c>
      <c r="BD370" s="166">
        <f>IFERROR(IF(VALUE($F370)&lt;BE$197,(IF(VALUE($F370)&gt;BD$197-1,SUM($V176,$AI176,$AV176,$AW176:BD176),BD176)),0),0)</f>
        <v>0</v>
      </c>
      <c r="BE370" s="166">
        <f>IFERROR(IF(VALUE($F370)&lt;BF$197,(IF(VALUE($F370)&gt;BE$197-1,SUM($V176,$AI176,$AV176,$AW176:BE176),BE176)),0),0)</f>
        <v>0</v>
      </c>
      <c r="BF370" s="166">
        <f>IFERROR(IF(VALUE($F370)&lt;BG$197,(IF(VALUE($F370)&gt;BF$197-1,SUM($V176,$AI176,$AV176,$AW176:BF176),BF176)),0),0)</f>
        <v>0</v>
      </c>
      <c r="BG370" s="166">
        <f>IFERROR(IF(VALUE($F370)&lt;BH$197,(IF(VALUE($F370)&gt;BG$197-1,SUM($V176,$AI176,$AV176,$AW176:BG176),BG176)),0),0)</f>
        <v>0</v>
      </c>
      <c r="BH370" s="166">
        <f>IFERROR(IF(VALUE($F370)&lt;BI$197,(IF(VALUE($F370)&gt;BH$197-1,SUM($V176,$AI176,$AV176,$AW176:BH176),BH176)),0),0)</f>
        <v>0</v>
      </c>
      <c r="BI370" s="142">
        <f t="shared" si="290"/>
        <v>0</v>
      </c>
      <c r="BV370" s="142"/>
      <c r="CI370" s="142"/>
      <c r="CV370" s="142"/>
      <c r="DI370" s="142"/>
      <c r="DV370" s="142"/>
      <c r="EI370" s="142"/>
    </row>
    <row r="371" spans="1:139" ht="15.75" hidden="1" outlineLevel="1" x14ac:dyDescent="0.25">
      <c r="A371" s="2">
        <f t="shared" si="287"/>
        <v>118</v>
      </c>
      <c r="B371" s="1">
        <f t="shared" si="291"/>
        <v>0</v>
      </c>
      <c r="C371" s="1">
        <f t="shared" si="291"/>
        <v>0</v>
      </c>
      <c r="D371" s="2">
        <f t="shared" si="291"/>
        <v>0</v>
      </c>
      <c r="E371" s="141">
        <f t="shared" si="291"/>
        <v>0</v>
      </c>
      <c r="F371" s="84"/>
      <c r="J371" s="166">
        <v>0</v>
      </c>
      <c r="K371" s="166">
        <v>0</v>
      </c>
      <c r="L371" s="166">
        <v>0</v>
      </c>
      <c r="M371" s="166">
        <v>0</v>
      </c>
      <c r="N371" s="166">
        <v>0</v>
      </c>
      <c r="O371" s="166">
        <v>0</v>
      </c>
      <c r="P371" s="166">
        <v>0</v>
      </c>
      <c r="Q371" s="166">
        <f>IF($F371&lt;R$197,(IF($F371&gt;Q$197-1,SUM($J177:Q177),Q177)),0)</f>
        <v>0</v>
      </c>
      <c r="R371" s="166">
        <f>IF($F371&lt;S$197,(IF($F371&gt;R$197-1,SUM($J177:R177),R177)),0)</f>
        <v>0</v>
      </c>
      <c r="S371" s="166">
        <f>IF($F371&lt;T$197,(IF($F371&gt;S$197-1,SUM($J177:S177),S177)),0)</f>
        <v>0</v>
      </c>
      <c r="T371" s="166">
        <f>IF($F371&lt;U$197,(IF($F371&gt;T$197-1,SUM($J177:T177),T177)),0)</f>
        <v>0</v>
      </c>
      <c r="U371" s="166">
        <f>IF($F371&lt;V$197,(IF($F371&gt;U$197-1,SUM($J177:U177),U177)),0)</f>
        <v>0</v>
      </c>
      <c r="V371" s="142">
        <f t="shared" si="284"/>
        <v>0</v>
      </c>
      <c r="W371" s="166">
        <f>IF($F371&lt;X$197,(IF($F371&gt;W$197-1,SUM($V177,$W177:W177),W177)),0)</f>
        <v>0</v>
      </c>
      <c r="X371" s="166">
        <f>IF($F371&lt;Y$197,(IF($F371&gt;X$197-1,SUM($V177,$W177:X177),X177)),0)</f>
        <v>0</v>
      </c>
      <c r="Y371" s="166">
        <f>IF($F371&lt;Z$197,(IF($F371&gt;Y$197-1,SUM($V177,$W177:Y177),Y177)),0)</f>
        <v>0</v>
      </c>
      <c r="Z371" s="166">
        <f>IF($F371&lt;AA$197,(IF($F371&gt;Z$197-1,SUM($V177,$W177:Z177),Z177)),0)</f>
        <v>0</v>
      </c>
      <c r="AA371" s="166">
        <f>IF($F371&lt;AB$197,(IF($F371&gt;AA$197-1,SUM($V177,$W177:AA177),AA177)),0)</f>
        <v>0</v>
      </c>
      <c r="AB371" s="166">
        <f>IF($F371&lt;AC$197,(IF($F371&gt;AB$197-1,SUM($V177,$W177:AB177),AB177)),0)</f>
        <v>0</v>
      </c>
      <c r="AC371" s="166">
        <f>IF($F371&lt;AD$197,(IF($F371&gt;AC$197-1,SUM($V177,$W177:AC177),AC177)),0)</f>
        <v>0</v>
      </c>
      <c r="AD371" s="166">
        <f>IF($F371&lt;AE$197,(IF($F371&gt;AD$197-1,SUM($V177,$W177:AD177),AD177)),0)</f>
        <v>0</v>
      </c>
      <c r="AE371" s="166">
        <f>IF($F371&lt;AF$197,(IF($F371&gt;AE$197-1,SUM($V177,$W177:AE177),AE177)),0)</f>
        <v>0</v>
      </c>
      <c r="AF371" s="166">
        <f>IF($F371&lt;AG$197,(IF($F371&gt;AF$197-1,SUM($V177,$W177:AF177),AF177)),0)</f>
        <v>0</v>
      </c>
      <c r="AG371" s="166">
        <f>IF($F371&lt;AH$197,(IF($F371&gt;AG$197-1,SUM($V177,$W177:AG177),AG177)),0)</f>
        <v>0</v>
      </c>
      <c r="AH371" s="166">
        <f>IF($F371&lt;AI$197,(IF($F371&gt;AH$197-1,SUM($V177,$W177:AH177),AH177)),0)</f>
        <v>0</v>
      </c>
      <c r="AI371" s="142">
        <f t="shared" si="288"/>
        <v>0</v>
      </c>
      <c r="AJ371" s="166">
        <f>IFERROR(IF(VALUE($F371)&lt;AK$197,(IF(VALUE($F371)&gt;AJ$197-1,SUM($V177,$AI177,$AJ177:AJ177),AJ177)),0),0)</f>
        <v>0</v>
      </c>
      <c r="AK371" s="166">
        <f>IFERROR(IF(VALUE($F371)&lt;AL$197,(IF(VALUE($F371)&gt;AK$197-1,SUM($V177,$AI177,$AJ177:AK177),AK177)),0),0)</f>
        <v>0</v>
      </c>
      <c r="AL371" s="166">
        <f>IFERROR(IF(VALUE($F371)&lt;AM$197,(IF(VALUE($F371)&gt;AL$197-1,SUM($V177,$AI177,$AJ177:AL177),AL177)),0),0)</f>
        <v>0</v>
      </c>
      <c r="AM371" s="166">
        <f>IFERROR(IF(VALUE($F371)&lt;AN$197,(IF(VALUE($F371)&gt;AM$197-1,SUM($V177,$AI177,$AJ177:AM177),AM177)),0),0)</f>
        <v>0</v>
      </c>
      <c r="AN371" s="166">
        <f>IFERROR(IF(VALUE($F371)&lt;AO$197,(IF(VALUE($F371)&gt;AN$197-1,SUM($V177,$AI177,$AJ177:AN177),AN177)),0),0)</f>
        <v>0</v>
      </c>
      <c r="AO371" s="166">
        <f>IFERROR(IF(VALUE($F371)&lt;AP$197,(IF(VALUE($F371)&gt;AO$197-1,SUM($V177,$AI177,$AJ177:AO177),AO177)),0),0)</f>
        <v>0</v>
      </c>
      <c r="AP371" s="166">
        <f>IFERROR(IF(VALUE($F371)&lt;AQ$197,(IF(VALUE($F371)&gt;AP$197-1,SUM($V177,$AI177,$AJ177:AP177),AP177)),0),0)</f>
        <v>0</v>
      </c>
      <c r="AQ371" s="166">
        <f>IFERROR(IF(VALUE($F371)&lt;AR$197,(IF(VALUE($F371)&gt;AQ$197-1,SUM($V177,$AI177,$AJ177:AQ177),AQ177)),0),0)</f>
        <v>0</v>
      </c>
      <c r="AR371" s="166">
        <f>IFERROR(IF(VALUE($F371)&lt;AS$197,(IF(VALUE($F371)&gt;AR$197-1,SUM($V177,$AI177,$AJ177:AR177),AR177)),0),0)</f>
        <v>0</v>
      </c>
      <c r="AS371" s="166">
        <f>IFERROR(IF(VALUE($F371)&lt;AT$197,(IF(VALUE($F371)&gt;AS$197-1,SUM($V177,$AI177,$AJ177:AS177),AS177)),0),0)</f>
        <v>0</v>
      </c>
      <c r="AT371" s="166">
        <f>IFERROR(IF(VALUE($F371)&lt;AU$197,(IF(VALUE($F371)&gt;AT$197-1,SUM($V177,$AI177,$AJ177:AT177),AT177)),0),0)</f>
        <v>0</v>
      </c>
      <c r="AU371" s="166">
        <f>IFERROR(IF(VALUE($F371)&lt;AV$197,(IF(VALUE($F371)&gt;AU$197-1,SUM($V177,$AI177,$AJ177:AU177),AU177)),0),0)</f>
        <v>0</v>
      </c>
      <c r="AV371" s="142">
        <f t="shared" si="289"/>
        <v>0</v>
      </c>
      <c r="AW371" s="166">
        <f>IFERROR(IF(VALUE($F371)&lt;AX$197,(IF(VALUE($F371)&gt;AW$197-1,SUM($V177,$AI177,$AV177,$AW177:AW177),AW177)),0),0)</f>
        <v>0</v>
      </c>
      <c r="AX371" s="166">
        <f>IFERROR(IF(VALUE($F371)&lt;AY$197,(IF(VALUE($F371)&gt;AX$197-1,SUM($V177,$AI177,$AV177,$AW177:AX177),AX177)),0),0)</f>
        <v>0</v>
      </c>
      <c r="AY371" s="166">
        <f>IFERROR(IF(VALUE($F371)&lt;AZ$197,(IF(VALUE($F371)&gt;AY$197-1,SUM($V177,$AI177,$AV177,$AW177:AY177),AY177)),0),0)</f>
        <v>0</v>
      </c>
      <c r="AZ371" s="166">
        <f>IFERROR(IF(VALUE($F371)&lt;BA$197,(IF(VALUE($F371)&gt;AZ$197-1,SUM($V177,$AI177,$AV177,$AW177:AZ177),AZ177)),0),0)</f>
        <v>0</v>
      </c>
      <c r="BA371" s="166">
        <f>IFERROR(IF(VALUE($F371)&lt;BB$197,(IF(VALUE($F371)&gt;BA$197-1,SUM($V177,$AI177,$AV177,$AW177:BA177),BA177)),0),0)</f>
        <v>0</v>
      </c>
      <c r="BB371" s="166">
        <f>IFERROR(IF(VALUE($F371)&lt;BC$197,(IF(VALUE($F371)&gt;BB$197-1,SUM($V177,$AI177,$AV177,$AW177:BB177),BB177)),0),0)</f>
        <v>0</v>
      </c>
      <c r="BC371" s="166">
        <f>IFERROR(IF(VALUE($F371)&lt;BD$197,(IF(VALUE($F371)&gt;BC$197-1,SUM($V177,$AI177,$AV177,$AW177:BC177),BC177)),0),0)</f>
        <v>0</v>
      </c>
      <c r="BD371" s="166">
        <f>IFERROR(IF(VALUE($F371)&lt;BE$197,(IF(VALUE($F371)&gt;BD$197-1,SUM($V177,$AI177,$AV177,$AW177:BD177),BD177)),0),0)</f>
        <v>0</v>
      </c>
      <c r="BE371" s="166">
        <f>IFERROR(IF(VALUE($F371)&lt;BF$197,(IF(VALUE($F371)&gt;BE$197-1,SUM($V177,$AI177,$AV177,$AW177:BE177),BE177)),0),0)</f>
        <v>0</v>
      </c>
      <c r="BF371" s="166">
        <f>IFERROR(IF(VALUE($F371)&lt;BG$197,(IF(VALUE($F371)&gt;BF$197-1,SUM($V177,$AI177,$AV177,$AW177:BF177),BF177)),0),0)</f>
        <v>0</v>
      </c>
      <c r="BG371" s="166">
        <f>IFERROR(IF(VALUE($F371)&lt;BH$197,(IF(VALUE($F371)&gt;BG$197-1,SUM($V177,$AI177,$AV177,$AW177:BG177),BG177)),0),0)</f>
        <v>0</v>
      </c>
      <c r="BH371" s="166">
        <f>IFERROR(IF(VALUE($F371)&lt;BI$197,(IF(VALUE($F371)&gt;BH$197-1,SUM($V177,$AI177,$AV177,$AW177:BH177),BH177)),0),0)</f>
        <v>0</v>
      </c>
      <c r="BI371" s="142">
        <f t="shared" si="290"/>
        <v>0</v>
      </c>
      <c r="BV371" s="142"/>
      <c r="CI371" s="142"/>
      <c r="CV371" s="142"/>
      <c r="DI371" s="142"/>
      <c r="DV371" s="142"/>
      <c r="EI371" s="142"/>
    </row>
    <row r="372" spans="1:139" ht="15.75" hidden="1" outlineLevel="1" x14ac:dyDescent="0.25">
      <c r="A372" s="2">
        <f t="shared" si="287"/>
        <v>119</v>
      </c>
      <c r="B372" s="1">
        <f t="shared" si="291"/>
        <v>0</v>
      </c>
      <c r="C372" s="1">
        <f t="shared" si="291"/>
        <v>0</v>
      </c>
      <c r="D372" s="2">
        <f t="shared" si="291"/>
        <v>0</v>
      </c>
      <c r="E372" s="141">
        <f t="shared" si="291"/>
        <v>0</v>
      </c>
      <c r="F372" s="84"/>
      <c r="J372" s="166">
        <v>0</v>
      </c>
      <c r="K372" s="166">
        <v>0</v>
      </c>
      <c r="L372" s="166">
        <v>0</v>
      </c>
      <c r="M372" s="166">
        <v>0</v>
      </c>
      <c r="N372" s="166">
        <v>0</v>
      </c>
      <c r="O372" s="166">
        <v>0</v>
      </c>
      <c r="P372" s="166">
        <v>0</v>
      </c>
      <c r="Q372" s="166">
        <f>IF($F372&lt;R$197,(IF($F372&gt;Q$197-1,SUM($J178:Q178),Q178)),0)</f>
        <v>0</v>
      </c>
      <c r="R372" s="166">
        <f>IF($F372&lt;S$197,(IF($F372&gt;R$197-1,SUM($J178:R178),R178)),0)</f>
        <v>0</v>
      </c>
      <c r="S372" s="166">
        <f>IF($F372&lt;T$197,(IF($F372&gt;S$197-1,SUM($J178:S178),S178)),0)</f>
        <v>0</v>
      </c>
      <c r="T372" s="166">
        <f>IF($F372&lt;U$197,(IF($F372&gt;T$197-1,SUM($J178:T178),T178)),0)</f>
        <v>0</v>
      </c>
      <c r="U372" s="166">
        <f>IF($F372&lt;V$197,(IF($F372&gt;U$197-1,SUM($J178:U178),U178)),0)</f>
        <v>0</v>
      </c>
      <c r="V372" s="142">
        <f t="shared" si="284"/>
        <v>0</v>
      </c>
      <c r="W372" s="166">
        <f>IF($F372&lt;X$197,(IF($F372&gt;W$197-1,SUM($V178,$W178:W178),W178)),0)</f>
        <v>0</v>
      </c>
      <c r="X372" s="166">
        <f>IF($F372&lt;Y$197,(IF($F372&gt;X$197-1,SUM($V178,$W178:X178),X178)),0)</f>
        <v>0</v>
      </c>
      <c r="Y372" s="166">
        <f>IF($F372&lt;Z$197,(IF($F372&gt;Y$197-1,SUM($V178,$W178:Y178),Y178)),0)</f>
        <v>0</v>
      </c>
      <c r="Z372" s="166">
        <f>IF($F372&lt;AA$197,(IF($F372&gt;Z$197-1,SUM($V178,$W178:Z178),Z178)),0)</f>
        <v>0</v>
      </c>
      <c r="AA372" s="166">
        <f>IF($F372&lt;AB$197,(IF($F372&gt;AA$197-1,SUM($V178,$W178:AA178),AA178)),0)</f>
        <v>0</v>
      </c>
      <c r="AB372" s="166">
        <f>IF($F372&lt;AC$197,(IF($F372&gt;AB$197-1,SUM($V178,$W178:AB178),AB178)),0)</f>
        <v>0</v>
      </c>
      <c r="AC372" s="166">
        <f>IF($F372&lt;AD$197,(IF($F372&gt;AC$197-1,SUM($V178,$W178:AC178),AC178)),0)</f>
        <v>0</v>
      </c>
      <c r="AD372" s="166">
        <f>IF($F372&lt;AE$197,(IF($F372&gt;AD$197-1,SUM($V178,$W178:AD178),AD178)),0)</f>
        <v>0</v>
      </c>
      <c r="AE372" s="166">
        <f>IF($F372&lt;AF$197,(IF($F372&gt;AE$197-1,SUM($V178,$W178:AE178),AE178)),0)</f>
        <v>0</v>
      </c>
      <c r="AF372" s="166">
        <f>IF($F372&lt;AG$197,(IF($F372&gt;AF$197-1,SUM($V178,$W178:AF178),AF178)),0)</f>
        <v>0</v>
      </c>
      <c r="AG372" s="166">
        <f>IF($F372&lt;AH$197,(IF($F372&gt;AG$197-1,SUM($V178,$W178:AG178),AG178)),0)</f>
        <v>0</v>
      </c>
      <c r="AH372" s="166">
        <f>IF($F372&lt;AI$197,(IF($F372&gt;AH$197-1,SUM($V178,$W178:AH178),AH178)),0)</f>
        <v>0</v>
      </c>
      <c r="AI372" s="142">
        <f t="shared" si="288"/>
        <v>0</v>
      </c>
      <c r="AJ372" s="166">
        <f>IFERROR(IF(VALUE($F372)&lt;AK$197,(IF(VALUE($F372)&gt;AJ$197-1,SUM($V178,$AI178,$AJ178:AJ178),AJ178)),0),0)</f>
        <v>0</v>
      </c>
      <c r="AK372" s="166">
        <f>IFERROR(IF(VALUE($F372)&lt;AL$197,(IF(VALUE($F372)&gt;AK$197-1,SUM($V178,$AI178,$AJ178:AK178),AK178)),0),0)</f>
        <v>0</v>
      </c>
      <c r="AL372" s="166">
        <f>IFERROR(IF(VALUE($F372)&lt;AM$197,(IF(VALUE($F372)&gt;AL$197-1,SUM($V178,$AI178,$AJ178:AL178),AL178)),0),0)</f>
        <v>0</v>
      </c>
      <c r="AM372" s="166">
        <f>IFERROR(IF(VALUE($F372)&lt;AN$197,(IF(VALUE($F372)&gt;AM$197-1,SUM($V178,$AI178,$AJ178:AM178),AM178)),0),0)</f>
        <v>0</v>
      </c>
      <c r="AN372" s="166">
        <f>IFERROR(IF(VALUE($F372)&lt;AO$197,(IF(VALUE($F372)&gt;AN$197-1,SUM($V178,$AI178,$AJ178:AN178),AN178)),0),0)</f>
        <v>0</v>
      </c>
      <c r="AO372" s="166">
        <f>IFERROR(IF(VALUE($F372)&lt;AP$197,(IF(VALUE($F372)&gt;AO$197-1,SUM($V178,$AI178,$AJ178:AO178),AO178)),0),0)</f>
        <v>0</v>
      </c>
      <c r="AP372" s="166">
        <f>IFERROR(IF(VALUE($F372)&lt;AQ$197,(IF(VALUE($F372)&gt;AP$197-1,SUM($V178,$AI178,$AJ178:AP178),AP178)),0),0)</f>
        <v>0</v>
      </c>
      <c r="AQ372" s="166">
        <f>IFERROR(IF(VALUE($F372)&lt;AR$197,(IF(VALUE($F372)&gt;AQ$197-1,SUM($V178,$AI178,$AJ178:AQ178),AQ178)),0),0)</f>
        <v>0</v>
      </c>
      <c r="AR372" s="166">
        <f>IFERROR(IF(VALUE($F372)&lt;AS$197,(IF(VALUE($F372)&gt;AR$197-1,SUM($V178,$AI178,$AJ178:AR178),AR178)),0),0)</f>
        <v>0</v>
      </c>
      <c r="AS372" s="166">
        <f>IFERROR(IF(VALUE($F372)&lt;AT$197,(IF(VALUE($F372)&gt;AS$197-1,SUM($V178,$AI178,$AJ178:AS178),AS178)),0),0)</f>
        <v>0</v>
      </c>
      <c r="AT372" s="166">
        <f>IFERROR(IF(VALUE($F372)&lt;AU$197,(IF(VALUE($F372)&gt;AT$197-1,SUM($V178,$AI178,$AJ178:AT178),AT178)),0),0)</f>
        <v>0</v>
      </c>
      <c r="AU372" s="166">
        <f>IFERROR(IF(VALUE($F372)&lt;AV$197,(IF(VALUE($F372)&gt;AU$197-1,SUM($V178,$AI178,$AJ178:AU178),AU178)),0),0)</f>
        <v>0</v>
      </c>
      <c r="AV372" s="142">
        <f t="shared" si="289"/>
        <v>0</v>
      </c>
      <c r="AW372" s="166">
        <f>IFERROR(IF(VALUE($F372)&lt;AX$197,(IF(VALUE($F372)&gt;AW$197-1,SUM($V178,$AI178,$AV178,$AW178:AW178),AW178)),0),0)</f>
        <v>0</v>
      </c>
      <c r="AX372" s="166">
        <f>IFERROR(IF(VALUE($F372)&lt;AY$197,(IF(VALUE($F372)&gt;AX$197-1,SUM($V178,$AI178,$AV178,$AW178:AX178),AX178)),0),0)</f>
        <v>0</v>
      </c>
      <c r="AY372" s="166">
        <f>IFERROR(IF(VALUE($F372)&lt;AZ$197,(IF(VALUE($F372)&gt;AY$197-1,SUM($V178,$AI178,$AV178,$AW178:AY178),AY178)),0),0)</f>
        <v>0</v>
      </c>
      <c r="AZ372" s="166">
        <f>IFERROR(IF(VALUE($F372)&lt;BA$197,(IF(VALUE($F372)&gt;AZ$197-1,SUM($V178,$AI178,$AV178,$AW178:AZ178),AZ178)),0),0)</f>
        <v>0</v>
      </c>
      <c r="BA372" s="166">
        <f>IFERROR(IF(VALUE($F372)&lt;BB$197,(IF(VALUE($F372)&gt;BA$197-1,SUM($V178,$AI178,$AV178,$AW178:BA178),BA178)),0),0)</f>
        <v>0</v>
      </c>
      <c r="BB372" s="166">
        <f>IFERROR(IF(VALUE($F372)&lt;BC$197,(IF(VALUE($F372)&gt;BB$197-1,SUM($V178,$AI178,$AV178,$AW178:BB178),BB178)),0),0)</f>
        <v>0</v>
      </c>
      <c r="BC372" s="166">
        <f>IFERROR(IF(VALUE($F372)&lt;BD$197,(IF(VALUE($F372)&gt;BC$197-1,SUM($V178,$AI178,$AV178,$AW178:BC178),BC178)),0),0)</f>
        <v>0</v>
      </c>
      <c r="BD372" s="166">
        <f>IFERROR(IF(VALUE($F372)&lt;BE$197,(IF(VALUE($F372)&gt;BD$197-1,SUM($V178,$AI178,$AV178,$AW178:BD178),BD178)),0),0)</f>
        <v>0</v>
      </c>
      <c r="BE372" s="166">
        <f>IFERROR(IF(VALUE($F372)&lt;BF$197,(IF(VALUE($F372)&gt;BE$197-1,SUM($V178,$AI178,$AV178,$AW178:BE178),BE178)),0),0)</f>
        <v>0</v>
      </c>
      <c r="BF372" s="166">
        <f>IFERROR(IF(VALUE($F372)&lt;BG$197,(IF(VALUE($F372)&gt;BF$197-1,SUM($V178,$AI178,$AV178,$AW178:BF178),BF178)),0),0)</f>
        <v>0</v>
      </c>
      <c r="BG372" s="166">
        <f>IFERROR(IF(VALUE($F372)&lt;BH$197,(IF(VALUE($F372)&gt;BG$197-1,SUM($V178,$AI178,$AV178,$AW178:BG178),BG178)),0),0)</f>
        <v>0</v>
      </c>
      <c r="BH372" s="166">
        <f>IFERROR(IF(VALUE($F372)&lt;BI$197,(IF(VALUE($F372)&gt;BH$197-1,SUM($V178,$AI178,$AV178,$AW178:BH178),BH178)),0),0)</f>
        <v>0</v>
      </c>
      <c r="BI372" s="142">
        <f t="shared" si="290"/>
        <v>0</v>
      </c>
      <c r="BV372" s="142"/>
      <c r="CI372" s="142"/>
      <c r="CV372" s="142"/>
      <c r="DI372" s="142"/>
      <c r="DV372" s="142"/>
      <c r="EI372" s="142"/>
    </row>
    <row r="373" spans="1:139" ht="15.75" hidden="1" outlineLevel="1" x14ac:dyDescent="0.25">
      <c r="A373" s="2">
        <f t="shared" si="287"/>
        <v>120</v>
      </c>
      <c r="B373" s="1">
        <f t="shared" si="291"/>
        <v>0</v>
      </c>
      <c r="C373" s="1">
        <f t="shared" si="291"/>
        <v>0</v>
      </c>
      <c r="D373" s="2">
        <f t="shared" si="291"/>
        <v>0</v>
      </c>
      <c r="E373" s="141">
        <f t="shared" si="291"/>
        <v>0</v>
      </c>
      <c r="F373" s="84"/>
      <c r="J373" s="166">
        <v>0</v>
      </c>
      <c r="K373" s="166">
        <v>0</v>
      </c>
      <c r="L373" s="166">
        <v>0</v>
      </c>
      <c r="M373" s="166">
        <v>0</v>
      </c>
      <c r="N373" s="166">
        <v>0</v>
      </c>
      <c r="O373" s="166">
        <v>0</v>
      </c>
      <c r="P373" s="166">
        <v>0</v>
      </c>
      <c r="Q373" s="166">
        <f>IF($F373&lt;R$197,(IF($F373&gt;Q$197-1,SUM($J179:Q179),Q179)),0)</f>
        <v>0</v>
      </c>
      <c r="R373" s="166">
        <f>IF($F373&lt;S$197,(IF($F373&gt;R$197-1,SUM($J179:R179),R179)),0)</f>
        <v>0</v>
      </c>
      <c r="S373" s="166">
        <f>IF($F373&lt;T$197,(IF($F373&gt;S$197-1,SUM($J179:S179),S179)),0)</f>
        <v>0</v>
      </c>
      <c r="T373" s="166">
        <f>IF($F373&lt;U$197,(IF($F373&gt;T$197-1,SUM($J179:T179),T179)),0)</f>
        <v>0</v>
      </c>
      <c r="U373" s="166">
        <f>IF($F373&lt;V$197,(IF($F373&gt;U$197-1,SUM($J179:U179),U179)),0)</f>
        <v>0</v>
      </c>
      <c r="V373" s="142">
        <f t="shared" si="284"/>
        <v>0</v>
      </c>
      <c r="W373" s="166">
        <f>IF($F373&lt;X$197,(IF($F373&gt;W$197-1,SUM($V179,$W179:W179),W179)),0)</f>
        <v>0</v>
      </c>
      <c r="X373" s="166">
        <f>IF($F373&lt;Y$197,(IF($F373&gt;X$197-1,SUM($V179,$W179:X179),X179)),0)</f>
        <v>0</v>
      </c>
      <c r="Y373" s="166">
        <f>IF($F373&lt;Z$197,(IF($F373&gt;Y$197-1,SUM($V179,$W179:Y179),Y179)),0)</f>
        <v>0</v>
      </c>
      <c r="Z373" s="166">
        <f>IF($F373&lt;AA$197,(IF($F373&gt;Z$197-1,SUM($V179,$W179:Z179),Z179)),0)</f>
        <v>0</v>
      </c>
      <c r="AA373" s="166">
        <f>IF($F373&lt;AB$197,(IF($F373&gt;AA$197-1,SUM($V179,$W179:AA179),AA179)),0)</f>
        <v>0</v>
      </c>
      <c r="AB373" s="166">
        <f>IF($F373&lt;AC$197,(IF($F373&gt;AB$197-1,SUM($V179,$W179:AB179),AB179)),0)</f>
        <v>0</v>
      </c>
      <c r="AC373" s="166">
        <f>IF($F373&lt;AD$197,(IF($F373&gt;AC$197-1,SUM($V179,$W179:AC179),AC179)),0)</f>
        <v>0</v>
      </c>
      <c r="AD373" s="166">
        <f>IF($F373&lt;AE$197,(IF($F373&gt;AD$197-1,SUM($V179,$W179:AD179),AD179)),0)</f>
        <v>0</v>
      </c>
      <c r="AE373" s="166">
        <f>IF($F373&lt;AF$197,(IF($F373&gt;AE$197-1,SUM($V179,$W179:AE179),AE179)),0)</f>
        <v>0</v>
      </c>
      <c r="AF373" s="166">
        <f>IF($F373&lt;AG$197,(IF($F373&gt;AF$197-1,SUM($V179,$W179:AF179),AF179)),0)</f>
        <v>0</v>
      </c>
      <c r="AG373" s="166">
        <f>IF($F373&lt;AH$197,(IF($F373&gt;AG$197-1,SUM($V179,$W179:AG179),AG179)),0)</f>
        <v>0</v>
      </c>
      <c r="AH373" s="166">
        <f>IF($F373&lt;AI$197,(IF($F373&gt;AH$197-1,SUM($V179,$W179:AH179),AH179)),0)</f>
        <v>0</v>
      </c>
      <c r="AI373" s="142">
        <f t="shared" si="288"/>
        <v>0</v>
      </c>
      <c r="AJ373" s="166">
        <f>IFERROR(IF(VALUE($F373)&lt;AK$197,(IF(VALUE($F373)&gt;AJ$197-1,SUM($V179,$AI179,$AJ179:AJ179),AJ179)),0),0)</f>
        <v>0</v>
      </c>
      <c r="AK373" s="166">
        <f>IFERROR(IF(VALUE($F373)&lt;AL$197,(IF(VALUE($F373)&gt;AK$197-1,SUM($V179,$AI179,$AJ179:AK179),AK179)),0),0)</f>
        <v>0</v>
      </c>
      <c r="AL373" s="166">
        <f>IFERROR(IF(VALUE($F373)&lt;AM$197,(IF(VALUE($F373)&gt;AL$197-1,SUM($V179,$AI179,$AJ179:AL179),AL179)),0),0)</f>
        <v>0</v>
      </c>
      <c r="AM373" s="166">
        <f>IFERROR(IF(VALUE($F373)&lt;AN$197,(IF(VALUE($F373)&gt;AM$197-1,SUM($V179,$AI179,$AJ179:AM179),AM179)),0),0)</f>
        <v>0</v>
      </c>
      <c r="AN373" s="166">
        <f>IFERROR(IF(VALUE($F373)&lt;AO$197,(IF(VALUE($F373)&gt;AN$197-1,SUM($V179,$AI179,$AJ179:AN179),AN179)),0),0)</f>
        <v>0</v>
      </c>
      <c r="AO373" s="166">
        <f>IFERROR(IF(VALUE($F373)&lt;AP$197,(IF(VALUE($F373)&gt;AO$197-1,SUM($V179,$AI179,$AJ179:AO179),AO179)),0),0)</f>
        <v>0</v>
      </c>
      <c r="AP373" s="166">
        <f>IFERROR(IF(VALUE($F373)&lt;AQ$197,(IF(VALUE($F373)&gt;AP$197-1,SUM($V179,$AI179,$AJ179:AP179),AP179)),0),0)</f>
        <v>0</v>
      </c>
      <c r="AQ373" s="166">
        <f>IFERROR(IF(VALUE($F373)&lt;AR$197,(IF(VALUE($F373)&gt;AQ$197-1,SUM($V179,$AI179,$AJ179:AQ179),AQ179)),0),0)</f>
        <v>0</v>
      </c>
      <c r="AR373" s="166">
        <f>IFERROR(IF(VALUE($F373)&lt;AS$197,(IF(VALUE($F373)&gt;AR$197-1,SUM($V179,$AI179,$AJ179:AR179),AR179)),0),0)</f>
        <v>0</v>
      </c>
      <c r="AS373" s="166">
        <f>IFERROR(IF(VALUE($F373)&lt;AT$197,(IF(VALUE($F373)&gt;AS$197-1,SUM($V179,$AI179,$AJ179:AS179),AS179)),0),0)</f>
        <v>0</v>
      </c>
      <c r="AT373" s="166">
        <f>IFERROR(IF(VALUE($F373)&lt;AU$197,(IF(VALUE($F373)&gt;AT$197-1,SUM($V179,$AI179,$AJ179:AT179),AT179)),0),0)</f>
        <v>0</v>
      </c>
      <c r="AU373" s="166">
        <f>IFERROR(IF(VALUE($F373)&lt;AV$197,(IF(VALUE($F373)&gt;AU$197-1,SUM($V179,$AI179,$AJ179:AU179),AU179)),0),0)</f>
        <v>0</v>
      </c>
      <c r="AV373" s="142">
        <f t="shared" si="289"/>
        <v>0</v>
      </c>
      <c r="AW373" s="166">
        <f>IFERROR(IF(VALUE($F373)&lt;AX$197,(IF(VALUE($F373)&gt;AW$197-1,SUM($V179,$AI179,$AV179,$AW179:AW179),AW179)),0),0)</f>
        <v>0</v>
      </c>
      <c r="AX373" s="166">
        <f>IFERROR(IF(VALUE($F373)&lt;AY$197,(IF(VALUE($F373)&gt;AX$197-1,SUM($V179,$AI179,$AV179,$AW179:AX179),AX179)),0),0)</f>
        <v>0</v>
      </c>
      <c r="AY373" s="166">
        <f>IFERROR(IF(VALUE($F373)&lt;AZ$197,(IF(VALUE($F373)&gt;AY$197-1,SUM($V179,$AI179,$AV179,$AW179:AY179),AY179)),0),0)</f>
        <v>0</v>
      </c>
      <c r="AZ373" s="166">
        <f>IFERROR(IF(VALUE($F373)&lt;BA$197,(IF(VALUE($F373)&gt;AZ$197-1,SUM($V179,$AI179,$AV179,$AW179:AZ179),AZ179)),0),0)</f>
        <v>0</v>
      </c>
      <c r="BA373" s="166">
        <f>IFERROR(IF(VALUE($F373)&lt;BB$197,(IF(VALUE($F373)&gt;BA$197-1,SUM($V179,$AI179,$AV179,$AW179:BA179),BA179)),0),0)</f>
        <v>0</v>
      </c>
      <c r="BB373" s="166">
        <f>IFERROR(IF(VALUE($F373)&lt;BC$197,(IF(VALUE($F373)&gt;BB$197-1,SUM($V179,$AI179,$AV179,$AW179:BB179),BB179)),0),0)</f>
        <v>0</v>
      </c>
      <c r="BC373" s="166">
        <f>IFERROR(IF(VALUE($F373)&lt;BD$197,(IF(VALUE($F373)&gt;BC$197-1,SUM($V179,$AI179,$AV179,$AW179:BC179),BC179)),0),0)</f>
        <v>0</v>
      </c>
      <c r="BD373" s="166">
        <f>IFERROR(IF(VALUE($F373)&lt;BE$197,(IF(VALUE($F373)&gt;BD$197-1,SUM($V179,$AI179,$AV179,$AW179:BD179),BD179)),0),0)</f>
        <v>0</v>
      </c>
      <c r="BE373" s="166">
        <f>IFERROR(IF(VALUE($F373)&lt;BF$197,(IF(VALUE($F373)&gt;BE$197-1,SUM($V179,$AI179,$AV179,$AW179:BE179),BE179)),0),0)</f>
        <v>0</v>
      </c>
      <c r="BF373" s="166">
        <f>IFERROR(IF(VALUE($F373)&lt;BG$197,(IF(VALUE($F373)&gt;BF$197-1,SUM($V179,$AI179,$AV179,$AW179:BF179),BF179)),0),0)</f>
        <v>0</v>
      </c>
      <c r="BG373" s="166">
        <f>IFERROR(IF(VALUE($F373)&lt;BH$197,(IF(VALUE($F373)&gt;BG$197-1,SUM($V179,$AI179,$AV179,$AW179:BG179),BG179)),0),0)</f>
        <v>0</v>
      </c>
      <c r="BH373" s="166">
        <f>IFERROR(IF(VALUE($F373)&lt;BI$197,(IF(VALUE($F373)&gt;BH$197-1,SUM($V179,$AI179,$AV179,$AW179:BH179),BH179)),0),0)</f>
        <v>0</v>
      </c>
      <c r="BI373" s="142">
        <f t="shared" si="290"/>
        <v>0</v>
      </c>
      <c r="BV373" s="142"/>
      <c r="CI373" s="142"/>
      <c r="CV373" s="142"/>
      <c r="DI373" s="142"/>
      <c r="DV373" s="142"/>
      <c r="EI373" s="142"/>
    </row>
    <row r="374" spans="1:139" ht="15.75" hidden="1" outlineLevel="1" x14ac:dyDescent="0.25">
      <c r="A374" s="2">
        <f t="shared" si="287"/>
        <v>121</v>
      </c>
      <c r="B374" s="1">
        <f t="shared" si="291"/>
        <v>0</v>
      </c>
      <c r="C374" s="1">
        <f t="shared" si="291"/>
        <v>0</v>
      </c>
      <c r="D374" s="2">
        <f t="shared" si="291"/>
        <v>0</v>
      </c>
      <c r="E374" s="141">
        <f t="shared" si="291"/>
        <v>0</v>
      </c>
      <c r="F374" s="84"/>
      <c r="J374" s="166">
        <v>0</v>
      </c>
      <c r="K374" s="166">
        <v>0</v>
      </c>
      <c r="L374" s="166">
        <v>0</v>
      </c>
      <c r="M374" s="166">
        <v>0</v>
      </c>
      <c r="N374" s="166">
        <v>0</v>
      </c>
      <c r="O374" s="166">
        <v>0</v>
      </c>
      <c r="P374" s="166">
        <v>0</v>
      </c>
      <c r="Q374" s="166">
        <f>IF($F374&lt;R$197,(IF($F374&gt;Q$197-1,SUM($J180:Q180),Q180)),0)</f>
        <v>0</v>
      </c>
      <c r="R374" s="166">
        <f>IF($F374&lt;S$197,(IF($F374&gt;R$197-1,SUM($J180:R180),R180)),0)</f>
        <v>0</v>
      </c>
      <c r="S374" s="166">
        <f>IF($F374&lt;T$197,(IF($F374&gt;S$197-1,SUM($J180:S180),S180)),0)</f>
        <v>0</v>
      </c>
      <c r="T374" s="166">
        <f>IF($F374&lt;U$197,(IF($F374&gt;T$197-1,SUM($J180:T180),T180)),0)</f>
        <v>0</v>
      </c>
      <c r="U374" s="166">
        <f>IF($F374&lt;V$197,(IF($F374&gt;U$197-1,SUM($J180:U180),U180)),0)</f>
        <v>0</v>
      </c>
      <c r="V374" s="142">
        <f t="shared" si="284"/>
        <v>0</v>
      </c>
      <c r="W374" s="166">
        <f>IF($F374&lt;X$197,(IF($F374&gt;W$197-1,SUM($V180,$W180:W180),W180)),0)</f>
        <v>0</v>
      </c>
      <c r="X374" s="166">
        <f>IF($F374&lt;Y$197,(IF($F374&gt;X$197-1,SUM($V180,$W180:X180),X180)),0)</f>
        <v>0</v>
      </c>
      <c r="Y374" s="166">
        <f>IF($F374&lt;Z$197,(IF($F374&gt;Y$197-1,SUM($V180,$W180:Y180),Y180)),0)</f>
        <v>0</v>
      </c>
      <c r="Z374" s="166">
        <f>IF($F374&lt;AA$197,(IF($F374&gt;Z$197-1,SUM($V180,$W180:Z180),Z180)),0)</f>
        <v>0</v>
      </c>
      <c r="AA374" s="166">
        <f>IF($F374&lt;AB$197,(IF($F374&gt;AA$197-1,SUM($V180,$W180:AA180),AA180)),0)</f>
        <v>0</v>
      </c>
      <c r="AB374" s="166">
        <f>IF($F374&lt;AC$197,(IF($F374&gt;AB$197-1,SUM($V180,$W180:AB180),AB180)),0)</f>
        <v>0</v>
      </c>
      <c r="AC374" s="166">
        <f>IF($F374&lt;AD$197,(IF($F374&gt;AC$197-1,SUM($V180,$W180:AC180),AC180)),0)</f>
        <v>0</v>
      </c>
      <c r="AD374" s="166">
        <f>IF($F374&lt;AE$197,(IF($F374&gt;AD$197-1,SUM($V180,$W180:AD180),AD180)),0)</f>
        <v>0</v>
      </c>
      <c r="AE374" s="166">
        <f>IF($F374&lt;AF$197,(IF($F374&gt;AE$197-1,SUM($V180,$W180:AE180),AE180)),0)</f>
        <v>0</v>
      </c>
      <c r="AF374" s="166">
        <f>IF($F374&lt;AG$197,(IF($F374&gt;AF$197-1,SUM($V180,$W180:AF180),AF180)),0)</f>
        <v>0</v>
      </c>
      <c r="AG374" s="166">
        <f>IF($F374&lt;AH$197,(IF($F374&gt;AG$197-1,SUM($V180,$W180:AG180),AG180)),0)</f>
        <v>0</v>
      </c>
      <c r="AH374" s="166">
        <f>IF($F374&lt;AI$197,(IF($F374&gt;AH$197-1,SUM($V180,$W180:AH180),AH180)),0)</f>
        <v>0</v>
      </c>
      <c r="AI374" s="142">
        <f t="shared" si="288"/>
        <v>0</v>
      </c>
      <c r="AJ374" s="166">
        <f>IFERROR(IF(VALUE($F374)&lt;AK$197,(IF(VALUE($F374)&gt;AJ$197-1,SUM($V180,$AI180,$AJ180:AJ180),AJ180)),0),0)</f>
        <v>0</v>
      </c>
      <c r="AK374" s="166">
        <f>IFERROR(IF(VALUE($F374)&lt;AL$197,(IF(VALUE($F374)&gt;AK$197-1,SUM($V180,$AI180,$AJ180:AK180),AK180)),0),0)</f>
        <v>0</v>
      </c>
      <c r="AL374" s="166">
        <f>IFERROR(IF(VALUE($F374)&lt;AM$197,(IF(VALUE($F374)&gt;AL$197-1,SUM($V180,$AI180,$AJ180:AL180),AL180)),0),0)</f>
        <v>0</v>
      </c>
      <c r="AM374" s="166">
        <f>IFERROR(IF(VALUE($F374)&lt;AN$197,(IF(VALUE($F374)&gt;AM$197-1,SUM($V180,$AI180,$AJ180:AM180),AM180)),0),0)</f>
        <v>0</v>
      </c>
      <c r="AN374" s="166">
        <f>IFERROR(IF(VALUE($F374)&lt;AO$197,(IF(VALUE($F374)&gt;AN$197-1,SUM($V180,$AI180,$AJ180:AN180),AN180)),0),0)</f>
        <v>0</v>
      </c>
      <c r="AO374" s="166">
        <f>IFERROR(IF(VALUE($F374)&lt;AP$197,(IF(VALUE($F374)&gt;AO$197-1,SUM($V180,$AI180,$AJ180:AO180),AO180)),0),0)</f>
        <v>0</v>
      </c>
      <c r="AP374" s="166">
        <f>IFERROR(IF(VALUE($F374)&lt;AQ$197,(IF(VALUE($F374)&gt;AP$197-1,SUM($V180,$AI180,$AJ180:AP180),AP180)),0),0)</f>
        <v>0</v>
      </c>
      <c r="AQ374" s="166">
        <f>IFERROR(IF(VALUE($F374)&lt;AR$197,(IF(VALUE($F374)&gt;AQ$197-1,SUM($V180,$AI180,$AJ180:AQ180),AQ180)),0),0)</f>
        <v>0</v>
      </c>
      <c r="AR374" s="166">
        <f>IFERROR(IF(VALUE($F374)&lt;AS$197,(IF(VALUE($F374)&gt;AR$197-1,SUM($V180,$AI180,$AJ180:AR180),AR180)),0),0)</f>
        <v>0</v>
      </c>
      <c r="AS374" s="166">
        <f>IFERROR(IF(VALUE($F374)&lt;AT$197,(IF(VALUE($F374)&gt;AS$197-1,SUM($V180,$AI180,$AJ180:AS180),AS180)),0),0)</f>
        <v>0</v>
      </c>
      <c r="AT374" s="166">
        <f>IFERROR(IF(VALUE($F374)&lt;AU$197,(IF(VALUE($F374)&gt;AT$197-1,SUM($V180,$AI180,$AJ180:AT180),AT180)),0),0)</f>
        <v>0</v>
      </c>
      <c r="AU374" s="166">
        <f>IFERROR(IF(VALUE($F374)&lt;AV$197,(IF(VALUE($F374)&gt;AU$197-1,SUM($V180,$AI180,$AJ180:AU180),AU180)),0),0)</f>
        <v>0</v>
      </c>
      <c r="AV374" s="142">
        <f t="shared" si="289"/>
        <v>0</v>
      </c>
      <c r="AW374" s="166">
        <f>IFERROR(IF(VALUE($F374)&lt;AX$197,(IF(VALUE($F374)&gt;AW$197-1,SUM($V180,$AI180,$AV180,$AW180:AW180),AW180)),0),0)</f>
        <v>0</v>
      </c>
      <c r="AX374" s="166">
        <f>IFERROR(IF(VALUE($F374)&lt;AY$197,(IF(VALUE($F374)&gt;AX$197-1,SUM($V180,$AI180,$AV180,$AW180:AX180),AX180)),0),0)</f>
        <v>0</v>
      </c>
      <c r="AY374" s="166">
        <f>IFERROR(IF(VALUE($F374)&lt;AZ$197,(IF(VALUE($F374)&gt;AY$197-1,SUM($V180,$AI180,$AV180,$AW180:AY180),AY180)),0),0)</f>
        <v>0</v>
      </c>
      <c r="AZ374" s="166">
        <f>IFERROR(IF(VALUE($F374)&lt;BA$197,(IF(VALUE($F374)&gt;AZ$197-1,SUM($V180,$AI180,$AV180,$AW180:AZ180),AZ180)),0),0)</f>
        <v>0</v>
      </c>
      <c r="BA374" s="166">
        <f>IFERROR(IF(VALUE($F374)&lt;BB$197,(IF(VALUE($F374)&gt;BA$197-1,SUM($V180,$AI180,$AV180,$AW180:BA180),BA180)),0),0)</f>
        <v>0</v>
      </c>
      <c r="BB374" s="166">
        <f>IFERROR(IF(VALUE($F374)&lt;BC$197,(IF(VALUE($F374)&gt;BB$197-1,SUM($V180,$AI180,$AV180,$AW180:BB180),BB180)),0),0)</f>
        <v>0</v>
      </c>
      <c r="BC374" s="166">
        <f>IFERROR(IF(VALUE($F374)&lt;BD$197,(IF(VALUE($F374)&gt;BC$197-1,SUM($V180,$AI180,$AV180,$AW180:BC180),BC180)),0),0)</f>
        <v>0</v>
      </c>
      <c r="BD374" s="166">
        <f>IFERROR(IF(VALUE($F374)&lt;BE$197,(IF(VALUE($F374)&gt;BD$197-1,SUM($V180,$AI180,$AV180,$AW180:BD180),BD180)),0),0)</f>
        <v>0</v>
      </c>
      <c r="BE374" s="166">
        <f>IFERROR(IF(VALUE($F374)&lt;BF$197,(IF(VALUE($F374)&gt;BE$197-1,SUM($V180,$AI180,$AV180,$AW180:BE180),BE180)),0),0)</f>
        <v>0</v>
      </c>
      <c r="BF374" s="166">
        <f>IFERROR(IF(VALUE($F374)&lt;BG$197,(IF(VALUE($F374)&gt;BF$197-1,SUM($V180,$AI180,$AV180,$AW180:BF180),BF180)),0),0)</f>
        <v>0</v>
      </c>
      <c r="BG374" s="166">
        <f>IFERROR(IF(VALUE($F374)&lt;BH$197,(IF(VALUE($F374)&gt;BG$197-1,SUM($V180,$AI180,$AV180,$AW180:BG180),BG180)),0),0)</f>
        <v>0</v>
      </c>
      <c r="BH374" s="166">
        <f>IFERROR(IF(VALUE($F374)&lt;BI$197,(IF(VALUE($F374)&gt;BH$197-1,SUM($V180,$AI180,$AV180,$AW180:BH180),BH180)),0),0)</f>
        <v>0</v>
      </c>
      <c r="BI374" s="142">
        <f t="shared" si="290"/>
        <v>0</v>
      </c>
      <c r="BV374" s="142"/>
      <c r="CI374" s="142"/>
      <c r="CV374" s="142"/>
      <c r="DI374" s="142"/>
      <c r="DV374" s="142"/>
      <c r="EI374" s="142"/>
    </row>
    <row r="375" spans="1:139" ht="15.75" hidden="1" outlineLevel="1" x14ac:dyDescent="0.25">
      <c r="A375" s="2">
        <f t="shared" si="287"/>
        <v>122</v>
      </c>
      <c r="B375" s="1">
        <f t="shared" si="291"/>
        <v>0</v>
      </c>
      <c r="C375" s="1">
        <f t="shared" si="291"/>
        <v>0</v>
      </c>
      <c r="D375" s="2">
        <f t="shared" si="291"/>
        <v>0</v>
      </c>
      <c r="E375" s="141">
        <f t="shared" si="291"/>
        <v>0</v>
      </c>
      <c r="F375" s="84"/>
      <c r="J375" s="166">
        <v>0</v>
      </c>
      <c r="K375" s="166">
        <v>0</v>
      </c>
      <c r="L375" s="166">
        <v>0</v>
      </c>
      <c r="M375" s="166">
        <v>0</v>
      </c>
      <c r="N375" s="166">
        <v>0</v>
      </c>
      <c r="O375" s="166">
        <v>0</v>
      </c>
      <c r="P375" s="166">
        <v>0</v>
      </c>
      <c r="Q375" s="166">
        <f>IF($F375&lt;R$197,(IF($F375&gt;Q$197-1,SUM($J181:Q181),Q181)),0)</f>
        <v>0</v>
      </c>
      <c r="R375" s="166">
        <f>IF($F375&lt;S$197,(IF($F375&gt;R$197-1,SUM($J181:R181),R181)),0)</f>
        <v>0</v>
      </c>
      <c r="S375" s="166">
        <f>IF($F375&lt;T$197,(IF($F375&gt;S$197-1,SUM($J181:S181),S181)),0)</f>
        <v>0</v>
      </c>
      <c r="T375" s="166">
        <f>IF($F375&lt;U$197,(IF($F375&gt;T$197-1,SUM($J181:T181),T181)),0)</f>
        <v>0</v>
      </c>
      <c r="U375" s="166">
        <f>IF($F375&lt;V$197,(IF($F375&gt;U$197-1,SUM($J181:U181),U181)),0)</f>
        <v>0</v>
      </c>
      <c r="V375" s="142">
        <f t="shared" si="284"/>
        <v>0</v>
      </c>
      <c r="W375" s="166">
        <f>IF($F375&lt;X$197,(IF($F375&gt;W$197-1,SUM($V181,$W181:W181),W181)),0)</f>
        <v>0</v>
      </c>
      <c r="X375" s="166">
        <f>IF($F375&lt;Y$197,(IF($F375&gt;X$197-1,SUM($V181,$W181:X181),X181)),0)</f>
        <v>0</v>
      </c>
      <c r="Y375" s="166">
        <f>IF($F375&lt;Z$197,(IF($F375&gt;Y$197-1,SUM($V181,$W181:Y181),Y181)),0)</f>
        <v>0</v>
      </c>
      <c r="Z375" s="166">
        <f>IF($F375&lt;AA$197,(IF($F375&gt;Z$197-1,SUM($V181,$W181:Z181),Z181)),0)</f>
        <v>0</v>
      </c>
      <c r="AA375" s="166">
        <f>IF($F375&lt;AB$197,(IF($F375&gt;AA$197-1,SUM($V181,$W181:AA181),AA181)),0)</f>
        <v>0</v>
      </c>
      <c r="AB375" s="166">
        <f>IF($F375&lt;AC$197,(IF($F375&gt;AB$197-1,SUM($V181,$W181:AB181),AB181)),0)</f>
        <v>0</v>
      </c>
      <c r="AC375" s="166">
        <f>IF($F375&lt;AD$197,(IF($F375&gt;AC$197-1,SUM($V181,$W181:AC181),AC181)),0)</f>
        <v>0</v>
      </c>
      <c r="AD375" s="166">
        <f>IF($F375&lt;AE$197,(IF($F375&gt;AD$197-1,SUM($V181,$W181:AD181),AD181)),0)</f>
        <v>0</v>
      </c>
      <c r="AE375" s="166">
        <f>IF($F375&lt;AF$197,(IF($F375&gt;AE$197-1,SUM($V181,$W181:AE181),AE181)),0)</f>
        <v>0</v>
      </c>
      <c r="AF375" s="166">
        <f>IF($F375&lt;AG$197,(IF($F375&gt;AF$197-1,SUM($V181,$W181:AF181),AF181)),0)</f>
        <v>0</v>
      </c>
      <c r="AG375" s="166">
        <f>IF($F375&lt;AH$197,(IF($F375&gt;AG$197-1,SUM($V181,$W181:AG181),AG181)),0)</f>
        <v>0</v>
      </c>
      <c r="AH375" s="166">
        <f>IF($F375&lt;AI$197,(IF($F375&gt;AH$197-1,SUM($V181,$W181:AH181),AH181)),0)</f>
        <v>0</v>
      </c>
      <c r="AI375" s="142">
        <f t="shared" si="288"/>
        <v>0</v>
      </c>
      <c r="AJ375" s="166">
        <f>IFERROR(IF(VALUE($F375)&lt;AK$197,(IF(VALUE($F375)&gt;AJ$197-1,SUM($V181,$AI181,$AJ181:AJ181),AJ181)),0),0)</f>
        <v>0</v>
      </c>
      <c r="AK375" s="166">
        <f>IFERROR(IF(VALUE($F375)&lt;AL$197,(IF(VALUE($F375)&gt;AK$197-1,SUM($V181,$AI181,$AJ181:AK181),AK181)),0),0)</f>
        <v>0</v>
      </c>
      <c r="AL375" s="166">
        <f>IFERROR(IF(VALUE($F375)&lt;AM$197,(IF(VALUE($F375)&gt;AL$197-1,SUM($V181,$AI181,$AJ181:AL181),AL181)),0),0)</f>
        <v>0</v>
      </c>
      <c r="AM375" s="166">
        <f>IFERROR(IF(VALUE($F375)&lt;AN$197,(IF(VALUE($F375)&gt;AM$197-1,SUM($V181,$AI181,$AJ181:AM181),AM181)),0),0)</f>
        <v>0</v>
      </c>
      <c r="AN375" s="166">
        <f>IFERROR(IF(VALUE($F375)&lt;AO$197,(IF(VALUE($F375)&gt;AN$197-1,SUM($V181,$AI181,$AJ181:AN181),AN181)),0),0)</f>
        <v>0</v>
      </c>
      <c r="AO375" s="166">
        <f>IFERROR(IF(VALUE($F375)&lt;AP$197,(IF(VALUE($F375)&gt;AO$197-1,SUM($V181,$AI181,$AJ181:AO181),AO181)),0),0)</f>
        <v>0</v>
      </c>
      <c r="AP375" s="166">
        <f>IFERROR(IF(VALUE($F375)&lt;AQ$197,(IF(VALUE($F375)&gt;AP$197-1,SUM($V181,$AI181,$AJ181:AP181),AP181)),0),0)</f>
        <v>0</v>
      </c>
      <c r="AQ375" s="166">
        <f>IFERROR(IF(VALUE($F375)&lt;AR$197,(IF(VALUE($F375)&gt;AQ$197-1,SUM($V181,$AI181,$AJ181:AQ181),AQ181)),0),0)</f>
        <v>0</v>
      </c>
      <c r="AR375" s="166">
        <f>IFERROR(IF(VALUE($F375)&lt;AS$197,(IF(VALUE($F375)&gt;AR$197-1,SUM($V181,$AI181,$AJ181:AR181),AR181)),0),0)</f>
        <v>0</v>
      </c>
      <c r="AS375" s="166">
        <f>IFERROR(IF(VALUE($F375)&lt;AT$197,(IF(VALUE($F375)&gt;AS$197-1,SUM($V181,$AI181,$AJ181:AS181),AS181)),0),0)</f>
        <v>0</v>
      </c>
      <c r="AT375" s="166">
        <f>IFERROR(IF(VALUE($F375)&lt;AU$197,(IF(VALUE($F375)&gt;AT$197-1,SUM($V181,$AI181,$AJ181:AT181),AT181)),0),0)</f>
        <v>0</v>
      </c>
      <c r="AU375" s="166">
        <f>IFERROR(IF(VALUE($F375)&lt;AV$197,(IF(VALUE($F375)&gt;AU$197-1,SUM($V181,$AI181,$AJ181:AU181),AU181)),0),0)</f>
        <v>0</v>
      </c>
      <c r="AV375" s="142">
        <f t="shared" si="289"/>
        <v>0</v>
      </c>
      <c r="AW375" s="166">
        <f>IFERROR(IF(VALUE($F375)&lt;AX$197,(IF(VALUE($F375)&gt;AW$197-1,SUM($V181,$AI181,$AV181,$AW181:AW181),AW181)),0),0)</f>
        <v>0</v>
      </c>
      <c r="AX375" s="166">
        <f>IFERROR(IF(VALUE($F375)&lt;AY$197,(IF(VALUE($F375)&gt;AX$197-1,SUM($V181,$AI181,$AV181,$AW181:AX181),AX181)),0),0)</f>
        <v>0</v>
      </c>
      <c r="AY375" s="166">
        <f>IFERROR(IF(VALUE($F375)&lt;AZ$197,(IF(VALUE($F375)&gt;AY$197-1,SUM($V181,$AI181,$AV181,$AW181:AY181),AY181)),0),0)</f>
        <v>0</v>
      </c>
      <c r="AZ375" s="166">
        <f>IFERROR(IF(VALUE($F375)&lt;BA$197,(IF(VALUE($F375)&gt;AZ$197-1,SUM($V181,$AI181,$AV181,$AW181:AZ181),AZ181)),0),0)</f>
        <v>0</v>
      </c>
      <c r="BA375" s="166">
        <f>IFERROR(IF(VALUE($F375)&lt;BB$197,(IF(VALUE($F375)&gt;BA$197-1,SUM($V181,$AI181,$AV181,$AW181:BA181),BA181)),0),0)</f>
        <v>0</v>
      </c>
      <c r="BB375" s="166">
        <f>IFERROR(IF(VALUE($F375)&lt;BC$197,(IF(VALUE($F375)&gt;BB$197-1,SUM($V181,$AI181,$AV181,$AW181:BB181),BB181)),0),0)</f>
        <v>0</v>
      </c>
      <c r="BC375" s="166">
        <f>IFERROR(IF(VALUE($F375)&lt;BD$197,(IF(VALUE($F375)&gt;BC$197-1,SUM($V181,$AI181,$AV181,$AW181:BC181),BC181)),0),0)</f>
        <v>0</v>
      </c>
      <c r="BD375" s="166">
        <f>IFERROR(IF(VALUE($F375)&lt;BE$197,(IF(VALUE($F375)&gt;BD$197-1,SUM($V181,$AI181,$AV181,$AW181:BD181),BD181)),0),0)</f>
        <v>0</v>
      </c>
      <c r="BE375" s="166">
        <f>IFERROR(IF(VALUE($F375)&lt;BF$197,(IF(VALUE($F375)&gt;BE$197-1,SUM($V181,$AI181,$AV181,$AW181:BE181),BE181)),0),0)</f>
        <v>0</v>
      </c>
      <c r="BF375" s="166">
        <f>IFERROR(IF(VALUE($F375)&lt;BG$197,(IF(VALUE($F375)&gt;BF$197-1,SUM($V181,$AI181,$AV181,$AW181:BF181),BF181)),0),0)</f>
        <v>0</v>
      </c>
      <c r="BG375" s="166">
        <f>IFERROR(IF(VALUE($F375)&lt;BH$197,(IF(VALUE($F375)&gt;BG$197-1,SUM($V181,$AI181,$AV181,$AW181:BG181),BG181)),0),0)</f>
        <v>0</v>
      </c>
      <c r="BH375" s="166">
        <f>IFERROR(IF(VALUE($F375)&lt;BI$197,(IF(VALUE($F375)&gt;BH$197-1,SUM($V181,$AI181,$AV181,$AW181:BH181),BH181)),0),0)</f>
        <v>0</v>
      </c>
      <c r="BI375" s="142">
        <f t="shared" si="290"/>
        <v>0</v>
      </c>
      <c r="BV375" s="142"/>
      <c r="CI375" s="142"/>
      <c r="CV375" s="142"/>
      <c r="DI375" s="142"/>
      <c r="DV375" s="142"/>
      <c r="EI375" s="142"/>
    </row>
    <row r="376" spans="1:139" ht="15.75" hidden="1" outlineLevel="1" x14ac:dyDescent="0.25">
      <c r="A376" s="2">
        <f t="shared" si="287"/>
        <v>123</v>
      </c>
      <c r="B376" s="1">
        <f t="shared" si="291"/>
        <v>0</v>
      </c>
      <c r="C376" s="1">
        <f t="shared" si="291"/>
        <v>0</v>
      </c>
      <c r="D376" s="2">
        <f t="shared" si="291"/>
        <v>0</v>
      </c>
      <c r="E376" s="141">
        <f t="shared" si="291"/>
        <v>0</v>
      </c>
      <c r="F376" s="84"/>
      <c r="J376" s="166">
        <v>0</v>
      </c>
      <c r="K376" s="166">
        <v>0</v>
      </c>
      <c r="L376" s="166">
        <v>0</v>
      </c>
      <c r="M376" s="166">
        <v>0</v>
      </c>
      <c r="N376" s="166">
        <v>0</v>
      </c>
      <c r="O376" s="166">
        <v>0</v>
      </c>
      <c r="P376" s="166">
        <v>0</v>
      </c>
      <c r="Q376" s="166">
        <f>IF($F376&lt;R$197,(IF($F376&gt;Q$197-1,SUM($J182:Q182),Q182)),0)</f>
        <v>0</v>
      </c>
      <c r="R376" s="166">
        <f>IF($F376&lt;S$197,(IF($F376&gt;R$197-1,SUM($J182:R182),R182)),0)</f>
        <v>0</v>
      </c>
      <c r="S376" s="166">
        <f>IF($F376&lt;T$197,(IF($F376&gt;S$197-1,SUM($J182:S182),S182)),0)</f>
        <v>0</v>
      </c>
      <c r="T376" s="166">
        <f>IF($F376&lt;U$197,(IF($F376&gt;T$197-1,SUM($J182:T182),T182)),0)</f>
        <v>0</v>
      </c>
      <c r="U376" s="166">
        <f>IF($F376&lt;V$197,(IF($F376&gt;U$197-1,SUM($J182:U182),U182)),0)</f>
        <v>0</v>
      </c>
      <c r="V376" s="142">
        <f t="shared" si="284"/>
        <v>0</v>
      </c>
      <c r="W376" s="166">
        <f>IF($F376&lt;X$197,(IF($F376&gt;W$197-1,SUM($V182,$W182:W182),W182)),0)</f>
        <v>0</v>
      </c>
      <c r="X376" s="166">
        <f>IF($F376&lt;Y$197,(IF($F376&gt;X$197-1,SUM($V182,$W182:X182),X182)),0)</f>
        <v>0</v>
      </c>
      <c r="Y376" s="166">
        <f>IF($F376&lt;Z$197,(IF($F376&gt;Y$197-1,SUM($V182,$W182:Y182),Y182)),0)</f>
        <v>0</v>
      </c>
      <c r="Z376" s="166">
        <f>IF($F376&lt;AA$197,(IF($F376&gt;Z$197-1,SUM($V182,$W182:Z182),Z182)),0)</f>
        <v>0</v>
      </c>
      <c r="AA376" s="166">
        <f>IF($F376&lt;AB$197,(IF($F376&gt;AA$197-1,SUM($V182,$W182:AA182),AA182)),0)</f>
        <v>0</v>
      </c>
      <c r="AB376" s="166">
        <f>IF($F376&lt;AC$197,(IF($F376&gt;AB$197-1,SUM($V182,$W182:AB182),AB182)),0)</f>
        <v>0</v>
      </c>
      <c r="AC376" s="166">
        <f>IF($F376&lt;AD$197,(IF($F376&gt;AC$197-1,SUM($V182,$W182:AC182),AC182)),0)</f>
        <v>0</v>
      </c>
      <c r="AD376" s="166">
        <f>IF($F376&lt;AE$197,(IF($F376&gt;AD$197-1,SUM($V182,$W182:AD182),AD182)),0)</f>
        <v>0</v>
      </c>
      <c r="AE376" s="166">
        <f>IF($F376&lt;AF$197,(IF($F376&gt;AE$197-1,SUM($V182,$W182:AE182),AE182)),0)</f>
        <v>0</v>
      </c>
      <c r="AF376" s="166">
        <f>IF($F376&lt;AG$197,(IF($F376&gt;AF$197-1,SUM($V182,$W182:AF182),AF182)),0)</f>
        <v>0</v>
      </c>
      <c r="AG376" s="166">
        <f>IF($F376&lt;AH$197,(IF($F376&gt;AG$197-1,SUM($V182,$W182:AG182),AG182)),0)</f>
        <v>0</v>
      </c>
      <c r="AH376" s="166">
        <f>IF($F376&lt;AI$197,(IF($F376&gt;AH$197-1,SUM($V182,$W182:AH182),AH182)),0)</f>
        <v>0</v>
      </c>
      <c r="AI376" s="142">
        <f t="shared" si="288"/>
        <v>0</v>
      </c>
      <c r="AJ376" s="166">
        <f>IFERROR(IF(VALUE($F376)&lt;AK$197,(IF(VALUE($F376)&gt;AJ$197-1,SUM($V182,$AI182,$AJ182:AJ182),AJ182)),0),0)</f>
        <v>0</v>
      </c>
      <c r="AK376" s="166">
        <f>IFERROR(IF(VALUE($F376)&lt;AL$197,(IF(VALUE($F376)&gt;AK$197-1,SUM($V182,$AI182,$AJ182:AK182),AK182)),0),0)</f>
        <v>0</v>
      </c>
      <c r="AL376" s="166">
        <f>IFERROR(IF(VALUE($F376)&lt;AM$197,(IF(VALUE($F376)&gt;AL$197-1,SUM($V182,$AI182,$AJ182:AL182),AL182)),0),0)</f>
        <v>0</v>
      </c>
      <c r="AM376" s="166">
        <f>IFERROR(IF(VALUE($F376)&lt;AN$197,(IF(VALUE($F376)&gt;AM$197-1,SUM($V182,$AI182,$AJ182:AM182),AM182)),0),0)</f>
        <v>0</v>
      </c>
      <c r="AN376" s="166">
        <f>IFERROR(IF(VALUE($F376)&lt;AO$197,(IF(VALUE($F376)&gt;AN$197-1,SUM($V182,$AI182,$AJ182:AN182),AN182)),0),0)</f>
        <v>0</v>
      </c>
      <c r="AO376" s="166">
        <f>IFERROR(IF(VALUE($F376)&lt;AP$197,(IF(VALUE($F376)&gt;AO$197-1,SUM($V182,$AI182,$AJ182:AO182),AO182)),0),0)</f>
        <v>0</v>
      </c>
      <c r="AP376" s="166">
        <f>IFERROR(IF(VALUE($F376)&lt;AQ$197,(IF(VALUE($F376)&gt;AP$197-1,SUM($V182,$AI182,$AJ182:AP182),AP182)),0),0)</f>
        <v>0</v>
      </c>
      <c r="AQ376" s="166">
        <f>IFERROR(IF(VALUE($F376)&lt;AR$197,(IF(VALUE($F376)&gt;AQ$197-1,SUM($V182,$AI182,$AJ182:AQ182),AQ182)),0),0)</f>
        <v>0</v>
      </c>
      <c r="AR376" s="166">
        <f>IFERROR(IF(VALUE($F376)&lt;AS$197,(IF(VALUE($F376)&gt;AR$197-1,SUM($V182,$AI182,$AJ182:AR182),AR182)),0),0)</f>
        <v>0</v>
      </c>
      <c r="AS376" s="166">
        <f>IFERROR(IF(VALUE($F376)&lt;AT$197,(IF(VALUE($F376)&gt;AS$197-1,SUM($V182,$AI182,$AJ182:AS182),AS182)),0),0)</f>
        <v>0</v>
      </c>
      <c r="AT376" s="166">
        <f>IFERROR(IF(VALUE($F376)&lt;AU$197,(IF(VALUE($F376)&gt;AT$197-1,SUM($V182,$AI182,$AJ182:AT182),AT182)),0),0)</f>
        <v>0</v>
      </c>
      <c r="AU376" s="166">
        <f>IFERROR(IF(VALUE($F376)&lt;AV$197,(IF(VALUE($F376)&gt;AU$197-1,SUM($V182,$AI182,$AJ182:AU182),AU182)),0),0)</f>
        <v>0</v>
      </c>
      <c r="AV376" s="142">
        <f t="shared" si="289"/>
        <v>0</v>
      </c>
      <c r="AW376" s="166">
        <f>IFERROR(IF(VALUE($F376)&lt;AX$197,(IF(VALUE($F376)&gt;AW$197-1,SUM($V182,$AI182,$AV182,$AW182:AW182),AW182)),0),0)</f>
        <v>0</v>
      </c>
      <c r="AX376" s="166">
        <f>IFERROR(IF(VALUE($F376)&lt;AY$197,(IF(VALUE($F376)&gt;AX$197-1,SUM($V182,$AI182,$AV182,$AW182:AX182),AX182)),0),0)</f>
        <v>0</v>
      </c>
      <c r="AY376" s="166">
        <f>IFERROR(IF(VALUE($F376)&lt;AZ$197,(IF(VALUE($F376)&gt;AY$197-1,SUM($V182,$AI182,$AV182,$AW182:AY182),AY182)),0),0)</f>
        <v>0</v>
      </c>
      <c r="AZ376" s="166">
        <f>IFERROR(IF(VALUE($F376)&lt;BA$197,(IF(VALUE($F376)&gt;AZ$197-1,SUM($V182,$AI182,$AV182,$AW182:AZ182),AZ182)),0),0)</f>
        <v>0</v>
      </c>
      <c r="BA376" s="166">
        <f>IFERROR(IF(VALUE($F376)&lt;BB$197,(IF(VALUE($F376)&gt;BA$197-1,SUM($V182,$AI182,$AV182,$AW182:BA182),BA182)),0),0)</f>
        <v>0</v>
      </c>
      <c r="BB376" s="166">
        <f>IFERROR(IF(VALUE($F376)&lt;BC$197,(IF(VALUE($F376)&gt;BB$197-1,SUM($V182,$AI182,$AV182,$AW182:BB182),BB182)),0),0)</f>
        <v>0</v>
      </c>
      <c r="BC376" s="166">
        <f>IFERROR(IF(VALUE($F376)&lt;BD$197,(IF(VALUE($F376)&gt;BC$197-1,SUM($V182,$AI182,$AV182,$AW182:BC182),BC182)),0),0)</f>
        <v>0</v>
      </c>
      <c r="BD376" s="166">
        <f>IFERROR(IF(VALUE($F376)&lt;BE$197,(IF(VALUE($F376)&gt;BD$197-1,SUM($V182,$AI182,$AV182,$AW182:BD182),BD182)),0),0)</f>
        <v>0</v>
      </c>
      <c r="BE376" s="166">
        <f>IFERROR(IF(VALUE($F376)&lt;BF$197,(IF(VALUE($F376)&gt;BE$197-1,SUM($V182,$AI182,$AV182,$AW182:BE182),BE182)),0),0)</f>
        <v>0</v>
      </c>
      <c r="BF376" s="166">
        <f>IFERROR(IF(VALUE($F376)&lt;BG$197,(IF(VALUE($F376)&gt;BF$197-1,SUM($V182,$AI182,$AV182,$AW182:BF182),BF182)),0),0)</f>
        <v>0</v>
      </c>
      <c r="BG376" s="166">
        <f>IFERROR(IF(VALUE($F376)&lt;BH$197,(IF(VALUE($F376)&gt;BG$197-1,SUM($V182,$AI182,$AV182,$AW182:BG182),BG182)),0),0)</f>
        <v>0</v>
      </c>
      <c r="BH376" s="166">
        <f>IFERROR(IF(VALUE($F376)&lt;BI$197,(IF(VALUE($F376)&gt;BH$197-1,SUM($V182,$AI182,$AV182,$AW182:BH182),BH182)),0),0)</f>
        <v>0</v>
      </c>
      <c r="BI376" s="142">
        <f t="shared" si="290"/>
        <v>0</v>
      </c>
      <c r="BV376" s="142"/>
      <c r="CI376" s="142"/>
      <c r="CV376" s="142"/>
      <c r="DI376" s="142"/>
      <c r="DV376" s="142"/>
      <c r="EI376" s="142"/>
    </row>
    <row r="377" spans="1:139" ht="15.75" hidden="1" outlineLevel="1" x14ac:dyDescent="0.25">
      <c r="A377" s="2">
        <f t="shared" si="287"/>
        <v>124</v>
      </c>
      <c r="B377" s="1">
        <f t="shared" si="291"/>
        <v>0</v>
      </c>
      <c r="C377" s="1">
        <f t="shared" si="291"/>
        <v>0</v>
      </c>
      <c r="D377" s="2">
        <f t="shared" si="291"/>
        <v>0</v>
      </c>
      <c r="E377" s="141">
        <f t="shared" si="291"/>
        <v>0</v>
      </c>
      <c r="F377" s="84"/>
      <c r="J377" s="166">
        <v>0</v>
      </c>
      <c r="K377" s="166">
        <v>0</v>
      </c>
      <c r="L377" s="166">
        <v>0</v>
      </c>
      <c r="M377" s="166">
        <v>0</v>
      </c>
      <c r="N377" s="166">
        <v>0</v>
      </c>
      <c r="O377" s="166">
        <v>0</v>
      </c>
      <c r="P377" s="166">
        <v>0</v>
      </c>
      <c r="Q377" s="166">
        <f>IF($F377&lt;R$197,(IF($F377&gt;Q$197-1,SUM($J183:Q183),Q183)),0)</f>
        <v>0</v>
      </c>
      <c r="R377" s="166">
        <f>IF($F377&lt;S$197,(IF($F377&gt;R$197-1,SUM($J183:R183),R183)),0)</f>
        <v>0</v>
      </c>
      <c r="S377" s="166">
        <f>IF($F377&lt;T$197,(IF($F377&gt;S$197-1,SUM($J183:S183),S183)),0)</f>
        <v>0</v>
      </c>
      <c r="T377" s="166">
        <f>IF($F377&lt;U$197,(IF($F377&gt;T$197-1,SUM($J183:T183),T183)),0)</f>
        <v>0</v>
      </c>
      <c r="U377" s="166">
        <f>IF($F377&lt;V$197,(IF($F377&gt;U$197-1,SUM($J183:U183),U183)),0)</f>
        <v>0</v>
      </c>
      <c r="V377" s="142">
        <f t="shared" si="284"/>
        <v>0</v>
      </c>
      <c r="W377" s="166">
        <f>IF($F377&lt;X$197,(IF($F377&gt;W$197-1,SUM($V183,$W183:W183),W183)),0)</f>
        <v>0</v>
      </c>
      <c r="X377" s="166">
        <f>IF($F377&lt;Y$197,(IF($F377&gt;X$197-1,SUM($V183,$W183:X183),X183)),0)</f>
        <v>0</v>
      </c>
      <c r="Y377" s="166">
        <f>IF($F377&lt;Z$197,(IF($F377&gt;Y$197-1,SUM($V183,$W183:Y183),Y183)),0)</f>
        <v>0</v>
      </c>
      <c r="Z377" s="166">
        <f>IF($F377&lt;AA$197,(IF($F377&gt;Z$197-1,SUM($V183,$W183:Z183),Z183)),0)</f>
        <v>0</v>
      </c>
      <c r="AA377" s="166">
        <f>IF($F377&lt;AB$197,(IF($F377&gt;AA$197-1,SUM($V183,$W183:AA183),AA183)),0)</f>
        <v>0</v>
      </c>
      <c r="AB377" s="166">
        <f>IF($F377&lt;AC$197,(IF($F377&gt;AB$197-1,SUM($V183,$W183:AB183),AB183)),0)</f>
        <v>0</v>
      </c>
      <c r="AC377" s="166">
        <f>IF($F377&lt;AD$197,(IF($F377&gt;AC$197-1,SUM($V183,$W183:AC183),AC183)),0)</f>
        <v>0</v>
      </c>
      <c r="AD377" s="166">
        <f>IF($F377&lt;AE$197,(IF($F377&gt;AD$197-1,SUM($V183,$W183:AD183),AD183)),0)</f>
        <v>0</v>
      </c>
      <c r="AE377" s="166">
        <f>IF($F377&lt;AF$197,(IF($F377&gt;AE$197-1,SUM($V183,$W183:AE183),AE183)),0)</f>
        <v>0</v>
      </c>
      <c r="AF377" s="166">
        <f>IF($F377&lt;AG$197,(IF($F377&gt;AF$197-1,SUM($V183,$W183:AF183),AF183)),0)</f>
        <v>0</v>
      </c>
      <c r="AG377" s="166">
        <f>IF($F377&lt;AH$197,(IF($F377&gt;AG$197-1,SUM($V183,$W183:AG183),AG183)),0)</f>
        <v>0</v>
      </c>
      <c r="AH377" s="166">
        <f>IF($F377&lt;AI$197,(IF($F377&gt;AH$197-1,SUM($V183,$W183:AH183),AH183)),0)</f>
        <v>0</v>
      </c>
      <c r="AI377" s="142">
        <f t="shared" si="288"/>
        <v>0</v>
      </c>
      <c r="AJ377" s="166">
        <f>IFERROR(IF(VALUE($F377)&lt;AK$197,(IF(VALUE($F377)&gt;AJ$197-1,SUM($V183,$AI183,$AJ183:AJ183),AJ183)),0),0)</f>
        <v>0</v>
      </c>
      <c r="AK377" s="166">
        <f>IFERROR(IF(VALUE($F377)&lt;AL$197,(IF(VALUE($F377)&gt;AK$197-1,SUM($V183,$AI183,$AJ183:AK183),AK183)),0),0)</f>
        <v>0</v>
      </c>
      <c r="AL377" s="166">
        <f>IFERROR(IF(VALUE($F377)&lt;AM$197,(IF(VALUE($F377)&gt;AL$197-1,SUM($V183,$AI183,$AJ183:AL183),AL183)),0),0)</f>
        <v>0</v>
      </c>
      <c r="AM377" s="166">
        <f>IFERROR(IF(VALUE($F377)&lt;AN$197,(IF(VALUE($F377)&gt;AM$197-1,SUM($V183,$AI183,$AJ183:AM183),AM183)),0),0)</f>
        <v>0</v>
      </c>
      <c r="AN377" s="166">
        <f>IFERROR(IF(VALUE($F377)&lt;AO$197,(IF(VALUE($F377)&gt;AN$197-1,SUM($V183,$AI183,$AJ183:AN183),AN183)),0),0)</f>
        <v>0</v>
      </c>
      <c r="AO377" s="166">
        <f>IFERROR(IF(VALUE($F377)&lt;AP$197,(IF(VALUE($F377)&gt;AO$197-1,SUM($V183,$AI183,$AJ183:AO183),AO183)),0),0)</f>
        <v>0</v>
      </c>
      <c r="AP377" s="166">
        <f>IFERROR(IF(VALUE($F377)&lt;AQ$197,(IF(VALUE($F377)&gt;AP$197-1,SUM($V183,$AI183,$AJ183:AP183),AP183)),0),0)</f>
        <v>0</v>
      </c>
      <c r="AQ377" s="166">
        <f>IFERROR(IF(VALUE($F377)&lt;AR$197,(IF(VALUE($F377)&gt;AQ$197-1,SUM($V183,$AI183,$AJ183:AQ183),AQ183)),0),0)</f>
        <v>0</v>
      </c>
      <c r="AR377" s="166">
        <f>IFERROR(IF(VALUE($F377)&lt;AS$197,(IF(VALUE($F377)&gt;AR$197-1,SUM($V183,$AI183,$AJ183:AR183),AR183)),0),0)</f>
        <v>0</v>
      </c>
      <c r="AS377" s="166">
        <f>IFERROR(IF(VALUE($F377)&lt;AT$197,(IF(VALUE($F377)&gt;AS$197-1,SUM($V183,$AI183,$AJ183:AS183),AS183)),0),0)</f>
        <v>0</v>
      </c>
      <c r="AT377" s="166">
        <f>IFERROR(IF(VALUE($F377)&lt;AU$197,(IF(VALUE($F377)&gt;AT$197-1,SUM($V183,$AI183,$AJ183:AT183),AT183)),0),0)</f>
        <v>0</v>
      </c>
      <c r="AU377" s="166">
        <f>IFERROR(IF(VALUE($F377)&lt;AV$197,(IF(VALUE($F377)&gt;AU$197-1,SUM($V183,$AI183,$AJ183:AU183),AU183)),0),0)</f>
        <v>0</v>
      </c>
      <c r="AV377" s="142">
        <f t="shared" si="289"/>
        <v>0</v>
      </c>
      <c r="AW377" s="166">
        <f>IFERROR(IF(VALUE($F377)&lt;AX$197,(IF(VALUE($F377)&gt;AW$197-1,SUM($V183,$AI183,$AV183,$AW183:AW183),AW183)),0),0)</f>
        <v>0</v>
      </c>
      <c r="AX377" s="166">
        <f>IFERROR(IF(VALUE($F377)&lt;AY$197,(IF(VALUE($F377)&gt;AX$197-1,SUM($V183,$AI183,$AV183,$AW183:AX183),AX183)),0),0)</f>
        <v>0</v>
      </c>
      <c r="AY377" s="166">
        <f>IFERROR(IF(VALUE($F377)&lt;AZ$197,(IF(VALUE($F377)&gt;AY$197-1,SUM($V183,$AI183,$AV183,$AW183:AY183),AY183)),0),0)</f>
        <v>0</v>
      </c>
      <c r="AZ377" s="166">
        <f>IFERROR(IF(VALUE($F377)&lt;BA$197,(IF(VALUE($F377)&gt;AZ$197-1,SUM($V183,$AI183,$AV183,$AW183:AZ183),AZ183)),0),0)</f>
        <v>0</v>
      </c>
      <c r="BA377" s="166">
        <f>IFERROR(IF(VALUE($F377)&lt;BB$197,(IF(VALUE($F377)&gt;BA$197-1,SUM($V183,$AI183,$AV183,$AW183:BA183),BA183)),0),0)</f>
        <v>0</v>
      </c>
      <c r="BB377" s="166">
        <f>IFERROR(IF(VALUE($F377)&lt;BC$197,(IF(VALUE($F377)&gt;BB$197-1,SUM($V183,$AI183,$AV183,$AW183:BB183),BB183)),0),0)</f>
        <v>0</v>
      </c>
      <c r="BC377" s="166">
        <f>IFERROR(IF(VALUE($F377)&lt;BD$197,(IF(VALUE($F377)&gt;BC$197-1,SUM($V183,$AI183,$AV183,$AW183:BC183),BC183)),0),0)</f>
        <v>0</v>
      </c>
      <c r="BD377" s="166">
        <f>IFERROR(IF(VALUE($F377)&lt;BE$197,(IF(VALUE($F377)&gt;BD$197-1,SUM($V183,$AI183,$AV183,$AW183:BD183),BD183)),0),0)</f>
        <v>0</v>
      </c>
      <c r="BE377" s="166">
        <f>IFERROR(IF(VALUE($F377)&lt;BF$197,(IF(VALUE($F377)&gt;BE$197-1,SUM($V183,$AI183,$AV183,$AW183:BE183),BE183)),0),0)</f>
        <v>0</v>
      </c>
      <c r="BF377" s="166">
        <f>IFERROR(IF(VALUE($F377)&lt;BG$197,(IF(VALUE($F377)&gt;BF$197-1,SUM($V183,$AI183,$AV183,$AW183:BF183),BF183)),0),0)</f>
        <v>0</v>
      </c>
      <c r="BG377" s="166">
        <f>IFERROR(IF(VALUE($F377)&lt;BH$197,(IF(VALUE($F377)&gt;BG$197-1,SUM($V183,$AI183,$AV183,$AW183:BG183),BG183)),0),0)</f>
        <v>0</v>
      </c>
      <c r="BH377" s="166">
        <f>IFERROR(IF(VALUE($F377)&lt;BI$197,(IF(VALUE($F377)&gt;BH$197-1,SUM($V183,$AI183,$AV183,$AW183:BH183),BH183)),0),0)</f>
        <v>0</v>
      </c>
      <c r="BI377" s="142">
        <f t="shared" si="290"/>
        <v>0</v>
      </c>
      <c r="BV377" s="142"/>
      <c r="CI377" s="142"/>
      <c r="CV377" s="142"/>
      <c r="DI377" s="142"/>
      <c r="DV377" s="142"/>
      <c r="EI377" s="142"/>
    </row>
    <row r="378" spans="1:139" ht="15.75" hidden="1" outlineLevel="1" x14ac:dyDescent="0.25">
      <c r="A378" s="2">
        <f t="shared" si="287"/>
        <v>125</v>
      </c>
      <c r="B378" s="1">
        <f t="shared" si="291"/>
        <v>0</v>
      </c>
      <c r="C378" s="1">
        <f t="shared" si="291"/>
        <v>0</v>
      </c>
      <c r="D378" s="2">
        <f t="shared" si="291"/>
        <v>0</v>
      </c>
      <c r="E378" s="141">
        <f t="shared" si="291"/>
        <v>0</v>
      </c>
      <c r="F378" s="84"/>
      <c r="J378" s="166">
        <v>0</v>
      </c>
      <c r="K378" s="166">
        <v>0</v>
      </c>
      <c r="L378" s="166">
        <v>0</v>
      </c>
      <c r="M378" s="166">
        <v>0</v>
      </c>
      <c r="N378" s="166">
        <v>0</v>
      </c>
      <c r="O378" s="166">
        <v>0</v>
      </c>
      <c r="P378" s="166">
        <v>0</v>
      </c>
      <c r="Q378" s="166">
        <f>IF($F378&lt;R$197,(IF($F378&gt;Q$197-1,SUM($J184:Q184),Q184)),0)</f>
        <v>0</v>
      </c>
      <c r="R378" s="166">
        <f>IF($F378&lt;S$197,(IF($F378&gt;R$197-1,SUM($J184:R184),R184)),0)</f>
        <v>0</v>
      </c>
      <c r="S378" s="166">
        <f>IF($F378&lt;T$197,(IF($F378&gt;S$197-1,SUM($J184:S184),S184)),0)</f>
        <v>0</v>
      </c>
      <c r="T378" s="166">
        <f>IF($F378&lt;U$197,(IF($F378&gt;T$197-1,SUM($J184:T184),T184)),0)</f>
        <v>0</v>
      </c>
      <c r="U378" s="166">
        <f>IF($F378&lt;V$197,(IF($F378&gt;U$197-1,SUM($J184:U184),U184)),0)</f>
        <v>0</v>
      </c>
      <c r="V378" s="142">
        <f t="shared" si="284"/>
        <v>0</v>
      </c>
      <c r="W378" s="166">
        <f>IF($F378&lt;X$197,(IF($F378&gt;W$197-1,SUM($V184,$W184:W184),W184)),0)</f>
        <v>0</v>
      </c>
      <c r="X378" s="166">
        <f>IF($F378&lt;Y$197,(IF($F378&gt;X$197-1,SUM($V184,$W184:X184),X184)),0)</f>
        <v>0</v>
      </c>
      <c r="Y378" s="166">
        <f>IF($F378&lt;Z$197,(IF($F378&gt;Y$197-1,SUM($V184,$W184:Y184),Y184)),0)</f>
        <v>0</v>
      </c>
      <c r="Z378" s="166">
        <f>IF($F378&lt;AA$197,(IF($F378&gt;Z$197-1,SUM($V184,$W184:Z184),Z184)),0)</f>
        <v>0</v>
      </c>
      <c r="AA378" s="166">
        <f>IF($F378&lt;AB$197,(IF($F378&gt;AA$197-1,SUM($V184,$W184:AA184),AA184)),0)</f>
        <v>0</v>
      </c>
      <c r="AB378" s="166">
        <f>IF($F378&lt;AC$197,(IF($F378&gt;AB$197-1,SUM($V184,$W184:AB184),AB184)),0)</f>
        <v>0</v>
      </c>
      <c r="AC378" s="166">
        <f>IF($F378&lt;AD$197,(IF($F378&gt;AC$197-1,SUM($V184,$W184:AC184),AC184)),0)</f>
        <v>0</v>
      </c>
      <c r="AD378" s="166">
        <f>IF($F378&lt;AE$197,(IF($F378&gt;AD$197-1,SUM($V184,$W184:AD184),AD184)),0)</f>
        <v>0</v>
      </c>
      <c r="AE378" s="166">
        <f>IF($F378&lt;AF$197,(IF($F378&gt;AE$197-1,SUM($V184,$W184:AE184),AE184)),0)</f>
        <v>0</v>
      </c>
      <c r="AF378" s="166">
        <f>IF($F378&lt;AG$197,(IF($F378&gt;AF$197-1,SUM($V184,$W184:AF184),AF184)),0)</f>
        <v>0</v>
      </c>
      <c r="AG378" s="166">
        <f>IF($F378&lt;AH$197,(IF($F378&gt;AG$197-1,SUM($V184,$W184:AG184),AG184)),0)</f>
        <v>0</v>
      </c>
      <c r="AH378" s="166">
        <f>IF($F378&lt;AI$197,(IF($F378&gt;AH$197-1,SUM($V184,$W184:AH184),AH184)),0)</f>
        <v>0</v>
      </c>
      <c r="AI378" s="142">
        <f t="shared" si="288"/>
        <v>0</v>
      </c>
      <c r="AJ378" s="166">
        <f>IFERROR(IF(VALUE($F378)&lt;AK$197,(IF(VALUE($F378)&gt;AJ$197-1,SUM($V184,$AI184,$AJ184:AJ184),AJ184)),0),0)</f>
        <v>0</v>
      </c>
      <c r="AK378" s="166">
        <f>IFERROR(IF(VALUE($F378)&lt;AL$197,(IF(VALUE($F378)&gt;AK$197-1,SUM($V184,$AI184,$AJ184:AK184),AK184)),0),0)</f>
        <v>0</v>
      </c>
      <c r="AL378" s="166">
        <f>IFERROR(IF(VALUE($F378)&lt;AM$197,(IF(VALUE($F378)&gt;AL$197-1,SUM($V184,$AI184,$AJ184:AL184),AL184)),0),0)</f>
        <v>0</v>
      </c>
      <c r="AM378" s="166">
        <f>IFERROR(IF(VALUE($F378)&lt;AN$197,(IF(VALUE($F378)&gt;AM$197-1,SUM($V184,$AI184,$AJ184:AM184),AM184)),0),0)</f>
        <v>0</v>
      </c>
      <c r="AN378" s="166">
        <f>IFERROR(IF(VALUE($F378)&lt;AO$197,(IF(VALUE($F378)&gt;AN$197-1,SUM($V184,$AI184,$AJ184:AN184),AN184)),0),0)</f>
        <v>0</v>
      </c>
      <c r="AO378" s="166">
        <f>IFERROR(IF(VALUE($F378)&lt;AP$197,(IF(VALUE($F378)&gt;AO$197-1,SUM($V184,$AI184,$AJ184:AO184),AO184)),0),0)</f>
        <v>0</v>
      </c>
      <c r="AP378" s="166">
        <f>IFERROR(IF(VALUE($F378)&lt;AQ$197,(IF(VALUE($F378)&gt;AP$197-1,SUM($V184,$AI184,$AJ184:AP184),AP184)),0),0)</f>
        <v>0</v>
      </c>
      <c r="AQ378" s="166">
        <f>IFERROR(IF(VALUE($F378)&lt;AR$197,(IF(VALUE($F378)&gt;AQ$197-1,SUM($V184,$AI184,$AJ184:AQ184),AQ184)),0),0)</f>
        <v>0</v>
      </c>
      <c r="AR378" s="166">
        <f>IFERROR(IF(VALUE($F378)&lt;AS$197,(IF(VALUE($F378)&gt;AR$197-1,SUM($V184,$AI184,$AJ184:AR184),AR184)),0),0)</f>
        <v>0</v>
      </c>
      <c r="AS378" s="166">
        <f>IFERROR(IF(VALUE($F378)&lt;AT$197,(IF(VALUE($F378)&gt;AS$197-1,SUM($V184,$AI184,$AJ184:AS184),AS184)),0),0)</f>
        <v>0</v>
      </c>
      <c r="AT378" s="166">
        <f>IFERROR(IF(VALUE($F378)&lt;AU$197,(IF(VALUE($F378)&gt;AT$197-1,SUM($V184,$AI184,$AJ184:AT184),AT184)),0),0)</f>
        <v>0</v>
      </c>
      <c r="AU378" s="166">
        <f>IFERROR(IF(VALUE($F378)&lt;AV$197,(IF(VALUE($F378)&gt;AU$197-1,SUM($V184,$AI184,$AJ184:AU184),AU184)),0),0)</f>
        <v>0</v>
      </c>
      <c r="AV378" s="142">
        <f t="shared" si="289"/>
        <v>0</v>
      </c>
      <c r="AW378" s="166">
        <f>IFERROR(IF(VALUE($F378)&lt;AX$197,(IF(VALUE($F378)&gt;AW$197-1,SUM($V184,$AI184,$AV184,$AW184:AW184),AW184)),0),0)</f>
        <v>0</v>
      </c>
      <c r="AX378" s="166">
        <f>IFERROR(IF(VALUE($F378)&lt;AY$197,(IF(VALUE($F378)&gt;AX$197-1,SUM($V184,$AI184,$AV184,$AW184:AX184),AX184)),0),0)</f>
        <v>0</v>
      </c>
      <c r="AY378" s="166">
        <f>IFERROR(IF(VALUE($F378)&lt;AZ$197,(IF(VALUE($F378)&gt;AY$197-1,SUM($V184,$AI184,$AV184,$AW184:AY184),AY184)),0),0)</f>
        <v>0</v>
      </c>
      <c r="AZ378" s="166">
        <f>IFERROR(IF(VALUE($F378)&lt;BA$197,(IF(VALUE($F378)&gt;AZ$197-1,SUM($V184,$AI184,$AV184,$AW184:AZ184),AZ184)),0),0)</f>
        <v>0</v>
      </c>
      <c r="BA378" s="166">
        <f>IFERROR(IF(VALUE($F378)&lt;BB$197,(IF(VALUE($F378)&gt;BA$197-1,SUM($V184,$AI184,$AV184,$AW184:BA184),BA184)),0),0)</f>
        <v>0</v>
      </c>
      <c r="BB378" s="166">
        <f>IFERROR(IF(VALUE($F378)&lt;BC$197,(IF(VALUE($F378)&gt;BB$197-1,SUM($V184,$AI184,$AV184,$AW184:BB184),BB184)),0),0)</f>
        <v>0</v>
      </c>
      <c r="BC378" s="166">
        <f>IFERROR(IF(VALUE($F378)&lt;BD$197,(IF(VALUE($F378)&gt;BC$197-1,SUM($V184,$AI184,$AV184,$AW184:BC184),BC184)),0),0)</f>
        <v>0</v>
      </c>
      <c r="BD378" s="166">
        <f>IFERROR(IF(VALUE($F378)&lt;BE$197,(IF(VALUE($F378)&gt;BD$197-1,SUM($V184,$AI184,$AV184,$AW184:BD184),BD184)),0),0)</f>
        <v>0</v>
      </c>
      <c r="BE378" s="166">
        <f>IFERROR(IF(VALUE($F378)&lt;BF$197,(IF(VALUE($F378)&gt;BE$197-1,SUM($V184,$AI184,$AV184,$AW184:BE184),BE184)),0),0)</f>
        <v>0</v>
      </c>
      <c r="BF378" s="166">
        <f>IFERROR(IF(VALUE($F378)&lt;BG$197,(IF(VALUE($F378)&gt;BF$197-1,SUM($V184,$AI184,$AV184,$AW184:BF184),BF184)),0),0)</f>
        <v>0</v>
      </c>
      <c r="BG378" s="166">
        <f>IFERROR(IF(VALUE($F378)&lt;BH$197,(IF(VALUE($F378)&gt;BG$197-1,SUM($V184,$AI184,$AV184,$AW184:BG184),BG184)),0),0)</f>
        <v>0</v>
      </c>
      <c r="BH378" s="166">
        <f>IFERROR(IF(VALUE($F378)&lt;BI$197,(IF(VALUE($F378)&gt;BH$197-1,SUM($V184,$AI184,$AV184,$AW184:BH184),BH184)),0),0)</f>
        <v>0</v>
      </c>
      <c r="BI378" s="142">
        <f t="shared" si="290"/>
        <v>0</v>
      </c>
      <c r="BV378" s="142"/>
      <c r="CI378" s="142"/>
      <c r="CV378" s="142"/>
      <c r="DI378" s="142"/>
      <c r="DV378" s="142"/>
      <c r="EI378" s="142"/>
    </row>
    <row r="379" spans="1:139" ht="15.75" hidden="1" outlineLevel="1" x14ac:dyDescent="0.25">
      <c r="A379" s="2">
        <f t="shared" ref="A379:A387" si="292">A185</f>
        <v>126</v>
      </c>
      <c r="B379" s="1">
        <f t="shared" si="291"/>
        <v>0</v>
      </c>
      <c r="C379" s="1">
        <f t="shared" si="291"/>
        <v>0</v>
      </c>
      <c r="D379" s="2">
        <f t="shared" si="291"/>
        <v>0</v>
      </c>
      <c r="E379" s="141">
        <f t="shared" si="291"/>
        <v>0</v>
      </c>
      <c r="F379" s="84"/>
      <c r="J379" s="166">
        <v>0</v>
      </c>
      <c r="K379" s="166">
        <v>0</v>
      </c>
      <c r="L379" s="166">
        <v>0</v>
      </c>
      <c r="M379" s="166">
        <v>0</v>
      </c>
      <c r="N379" s="166">
        <v>0</v>
      </c>
      <c r="O379" s="166">
        <v>0</v>
      </c>
      <c r="P379" s="166">
        <v>0</v>
      </c>
      <c r="Q379" s="166">
        <f>IF($F379&lt;R$197,(IF($F379&gt;Q$197-1,SUM($J185:Q185),Q185)),0)</f>
        <v>0</v>
      </c>
      <c r="R379" s="166">
        <f>IF($F379&lt;S$197,(IF($F379&gt;R$197-1,SUM($J185:R185),R185)),0)</f>
        <v>0</v>
      </c>
      <c r="S379" s="166">
        <f>IF($F379&lt;T$197,(IF($F379&gt;S$197-1,SUM($J185:S185),S185)),0)</f>
        <v>0</v>
      </c>
      <c r="T379" s="166">
        <f>IF($F379&lt;U$197,(IF($F379&gt;T$197-1,SUM($J185:T185),T185)),0)</f>
        <v>0</v>
      </c>
      <c r="U379" s="166">
        <f>IF($F379&lt;V$197,(IF($F379&gt;U$197-1,SUM($J185:U185),U185)),0)</f>
        <v>0</v>
      </c>
      <c r="V379" s="142">
        <f t="shared" si="284"/>
        <v>0</v>
      </c>
      <c r="W379" s="166">
        <f>IF($F379&lt;X$197,(IF($F379&gt;W$197-1,SUM($V185,$W185:W185),W185)),0)</f>
        <v>0</v>
      </c>
      <c r="X379" s="166">
        <f>IF($F379&lt;Y$197,(IF($F379&gt;X$197-1,SUM($V185,$W185:X185),X185)),0)</f>
        <v>0</v>
      </c>
      <c r="Y379" s="166">
        <f>IF($F379&lt;Z$197,(IF($F379&gt;Y$197-1,SUM($V185,$W185:Y185),Y185)),0)</f>
        <v>0</v>
      </c>
      <c r="Z379" s="166">
        <f>IF($F379&lt;AA$197,(IF($F379&gt;Z$197-1,SUM($V185,$W185:Z185),Z185)),0)</f>
        <v>0</v>
      </c>
      <c r="AA379" s="166">
        <f>IF($F379&lt;AB$197,(IF($F379&gt;AA$197-1,SUM($V185,$W185:AA185),AA185)),0)</f>
        <v>0</v>
      </c>
      <c r="AB379" s="166">
        <f>IF($F379&lt;AC$197,(IF($F379&gt;AB$197-1,SUM($V185,$W185:AB185),AB185)),0)</f>
        <v>0</v>
      </c>
      <c r="AC379" s="166">
        <f>IF($F379&lt;AD$197,(IF($F379&gt;AC$197-1,SUM($V185,$W185:AC185),AC185)),0)</f>
        <v>0</v>
      </c>
      <c r="AD379" s="166">
        <f>IF($F379&lt;AE$197,(IF($F379&gt;AD$197-1,SUM($V185,$W185:AD185),AD185)),0)</f>
        <v>0</v>
      </c>
      <c r="AE379" s="166">
        <f>IF($F379&lt;AF$197,(IF($F379&gt;AE$197-1,SUM($V185,$W185:AE185),AE185)),0)</f>
        <v>0</v>
      </c>
      <c r="AF379" s="166">
        <f>IF($F379&lt;AG$197,(IF($F379&gt;AF$197-1,SUM($V185,$W185:AF185),AF185)),0)</f>
        <v>0</v>
      </c>
      <c r="AG379" s="166">
        <f>IF($F379&lt;AH$197,(IF($F379&gt;AG$197-1,SUM($V185,$W185:AG185),AG185)),0)</f>
        <v>0</v>
      </c>
      <c r="AH379" s="166">
        <f>IF($F379&lt;AI$197,(IF($F379&gt;AH$197-1,SUM($V185,$W185:AH185),AH185)),0)</f>
        <v>0</v>
      </c>
      <c r="AI379" s="142">
        <f t="shared" si="288"/>
        <v>0</v>
      </c>
      <c r="AJ379" s="166">
        <f>IFERROR(IF(VALUE($F379)&lt;AK$197,(IF(VALUE($F379)&gt;AJ$197-1,SUM($V185,$AI185,$AJ185:AJ185),AJ185)),0),0)</f>
        <v>0</v>
      </c>
      <c r="AK379" s="166">
        <f>IFERROR(IF(VALUE($F379)&lt;AL$197,(IF(VALUE($F379)&gt;AK$197-1,SUM($V185,$AI185,$AJ185:AK185),AK185)),0),0)</f>
        <v>0</v>
      </c>
      <c r="AL379" s="166">
        <f>IFERROR(IF(VALUE($F379)&lt;AM$197,(IF(VALUE($F379)&gt;AL$197-1,SUM($V185,$AI185,$AJ185:AL185),AL185)),0),0)</f>
        <v>0</v>
      </c>
      <c r="AM379" s="166">
        <f>IFERROR(IF(VALUE($F379)&lt;AN$197,(IF(VALUE($F379)&gt;AM$197-1,SUM($V185,$AI185,$AJ185:AM185),AM185)),0),0)</f>
        <v>0</v>
      </c>
      <c r="AN379" s="166">
        <f>IFERROR(IF(VALUE($F379)&lt;AO$197,(IF(VALUE($F379)&gt;AN$197-1,SUM($V185,$AI185,$AJ185:AN185),AN185)),0),0)</f>
        <v>0</v>
      </c>
      <c r="AO379" s="166">
        <f>IFERROR(IF(VALUE($F379)&lt;AP$197,(IF(VALUE($F379)&gt;AO$197-1,SUM($V185,$AI185,$AJ185:AO185),AO185)),0),0)</f>
        <v>0</v>
      </c>
      <c r="AP379" s="166">
        <f>IFERROR(IF(VALUE($F379)&lt;AQ$197,(IF(VALUE($F379)&gt;AP$197-1,SUM($V185,$AI185,$AJ185:AP185),AP185)),0),0)</f>
        <v>0</v>
      </c>
      <c r="AQ379" s="166">
        <f>IFERROR(IF(VALUE($F379)&lt;AR$197,(IF(VALUE($F379)&gt;AQ$197-1,SUM($V185,$AI185,$AJ185:AQ185),AQ185)),0),0)</f>
        <v>0</v>
      </c>
      <c r="AR379" s="166">
        <f>IFERROR(IF(VALUE($F379)&lt;AS$197,(IF(VALUE($F379)&gt;AR$197-1,SUM($V185,$AI185,$AJ185:AR185),AR185)),0),0)</f>
        <v>0</v>
      </c>
      <c r="AS379" s="166">
        <f>IFERROR(IF(VALUE($F379)&lt;AT$197,(IF(VALUE($F379)&gt;AS$197-1,SUM($V185,$AI185,$AJ185:AS185),AS185)),0),0)</f>
        <v>0</v>
      </c>
      <c r="AT379" s="166">
        <f>IFERROR(IF(VALUE($F379)&lt;AU$197,(IF(VALUE($F379)&gt;AT$197-1,SUM($V185,$AI185,$AJ185:AT185),AT185)),0),0)</f>
        <v>0</v>
      </c>
      <c r="AU379" s="166">
        <f>IFERROR(IF(VALUE($F379)&lt;AV$197,(IF(VALUE($F379)&gt;AU$197-1,SUM($V185,$AI185,$AJ185:AU185),AU185)),0),0)</f>
        <v>0</v>
      </c>
      <c r="AV379" s="142">
        <f t="shared" si="289"/>
        <v>0</v>
      </c>
      <c r="AW379" s="166">
        <f>IFERROR(IF(VALUE($F379)&lt;AX$197,(IF(VALUE($F379)&gt;AW$197-1,SUM($V185,$AI185,$AV185,$AW185:AW185),AW185)),0),0)</f>
        <v>0</v>
      </c>
      <c r="AX379" s="166">
        <f>IFERROR(IF(VALUE($F379)&lt;AY$197,(IF(VALUE($F379)&gt;AX$197-1,SUM($V185,$AI185,$AV185,$AW185:AX185),AX185)),0),0)</f>
        <v>0</v>
      </c>
      <c r="AY379" s="166">
        <f>IFERROR(IF(VALUE($F379)&lt;AZ$197,(IF(VALUE($F379)&gt;AY$197-1,SUM($V185,$AI185,$AV185,$AW185:AY185),AY185)),0),0)</f>
        <v>0</v>
      </c>
      <c r="AZ379" s="166">
        <f>IFERROR(IF(VALUE($F379)&lt;BA$197,(IF(VALUE($F379)&gt;AZ$197-1,SUM($V185,$AI185,$AV185,$AW185:AZ185),AZ185)),0),0)</f>
        <v>0</v>
      </c>
      <c r="BA379" s="166">
        <f>IFERROR(IF(VALUE($F379)&lt;BB$197,(IF(VALUE($F379)&gt;BA$197-1,SUM($V185,$AI185,$AV185,$AW185:BA185),BA185)),0),0)</f>
        <v>0</v>
      </c>
      <c r="BB379" s="166">
        <f>IFERROR(IF(VALUE($F379)&lt;BC$197,(IF(VALUE($F379)&gt;BB$197-1,SUM($V185,$AI185,$AV185,$AW185:BB185),BB185)),0),0)</f>
        <v>0</v>
      </c>
      <c r="BC379" s="166">
        <f>IFERROR(IF(VALUE($F379)&lt;BD$197,(IF(VALUE($F379)&gt;BC$197-1,SUM($V185,$AI185,$AV185,$AW185:BC185),BC185)),0),0)</f>
        <v>0</v>
      </c>
      <c r="BD379" s="166">
        <f>IFERROR(IF(VALUE($F379)&lt;BE$197,(IF(VALUE($F379)&gt;BD$197-1,SUM($V185,$AI185,$AV185,$AW185:BD185),BD185)),0),0)</f>
        <v>0</v>
      </c>
      <c r="BE379" s="166">
        <f>IFERROR(IF(VALUE($F379)&lt;BF$197,(IF(VALUE($F379)&gt;BE$197-1,SUM($V185,$AI185,$AV185,$AW185:BE185),BE185)),0),0)</f>
        <v>0</v>
      </c>
      <c r="BF379" s="166">
        <f>IFERROR(IF(VALUE($F379)&lt;BG$197,(IF(VALUE($F379)&gt;BF$197-1,SUM($V185,$AI185,$AV185,$AW185:BF185),BF185)),0),0)</f>
        <v>0</v>
      </c>
      <c r="BG379" s="166">
        <f>IFERROR(IF(VALUE($F379)&lt;BH$197,(IF(VALUE($F379)&gt;BG$197-1,SUM($V185,$AI185,$AV185,$AW185:BG185),BG185)),0),0)</f>
        <v>0</v>
      </c>
      <c r="BH379" s="166">
        <f>IFERROR(IF(VALUE($F379)&lt;BI$197,(IF(VALUE($F379)&gt;BH$197-1,SUM($V185,$AI185,$AV185,$AW185:BH185),BH185)),0),0)</f>
        <v>0</v>
      </c>
      <c r="BI379" s="142">
        <f t="shared" si="290"/>
        <v>0</v>
      </c>
      <c r="BV379" s="142"/>
      <c r="CI379" s="142"/>
      <c r="CV379" s="142"/>
      <c r="DI379" s="142"/>
      <c r="DV379" s="142"/>
      <c r="EI379" s="142"/>
    </row>
    <row r="380" spans="1:139" ht="15.75" hidden="1" outlineLevel="1" x14ac:dyDescent="0.25">
      <c r="A380" s="2">
        <f t="shared" si="292"/>
        <v>127</v>
      </c>
      <c r="B380" s="1">
        <f t="shared" si="291"/>
        <v>0</v>
      </c>
      <c r="C380" s="1">
        <f t="shared" si="291"/>
        <v>0</v>
      </c>
      <c r="D380" s="2">
        <f t="shared" si="291"/>
        <v>0</v>
      </c>
      <c r="E380" s="141">
        <f t="shared" si="291"/>
        <v>0</v>
      </c>
      <c r="F380" s="84"/>
      <c r="J380" s="166">
        <v>0</v>
      </c>
      <c r="K380" s="166">
        <v>0</v>
      </c>
      <c r="L380" s="166">
        <v>0</v>
      </c>
      <c r="M380" s="166">
        <v>0</v>
      </c>
      <c r="N380" s="166">
        <v>0</v>
      </c>
      <c r="O380" s="166">
        <v>0</v>
      </c>
      <c r="P380" s="166">
        <v>0</v>
      </c>
      <c r="Q380" s="166">
        <f>IF($F380&lt;R$197,(IF($F380&gt;Q$197-1,SUM($J186:Q186),Q186)),0)</f>
        <v>0</v>
      </c>
      <c r="R380" s="166">
        <f>IF($F380&lt;S$197,(IF($F380&gt;R$197-1,SUM($J186:R186),R186)),0)</f>
        <v>0</v>
      </c>
      <c r="S380" s="166">
        <f>IF($F380&lt;T$197,(IF($F380&gt;S$197-1,SUM($J186:S186),S186)),0)</f>
        <v>0</v>
      </c>
      <c r="T380" s="166">
        <f>IF($F380&lt;U$197,(IF($F380&gt;T$197-1,SUM($J186:T186),T186)),0)</f>
        <v>0</v>
      </c>
      <c r="U380" s="166">
        <f>IF($F380&lt;V$197,(IF($F380&gt;U$197-1,SUM($J186:U186),U186)),0)</f>
        <v>0</v>
      </c>
      <c r="V380" s="142">
        <f t="shared" si="284"/>
        <v>0</v>
      </c>
      <c r="W380" s="166">
        <f>IF($F380&lt;X$197,(IF($F380&gt;W$197-1,SUM($V186,$W186:W186),W186)),0)</f>
        <v>0</v>
      </c>
      <c r="X380" s="166">
        <f>IF($F380&lt;Y$197,(IF($F380&gt;X$197-1,SUM($V186,$W186:X186),X186)),0)</f>
        <v>0</v>
      </c>
      <c r="Y380" s="166">
        <f>IF($F380&lt;Z$197,(IF($F380&gt;Y$197-1,SUM($V186,$W186:Y186),Y186)),0)</f>
        <v>0</v>
      </c>
      <c r="Z380" s="166">
        <f>IF($F380&lt;AA$197,(IF($F380&gt;Z$197-1,SUM($V186,$W186:Z186),Z186)),0)</f>
        <v>0</v>
      </c>
      <c r="AA380" s="166">
        <f>IF($F380&lt;AB$197,(IF($F380&gt;AA$197-1,SUM($V186,$W186:AA186),AA186)),0)</f>
        <v>0</v>
      </c>
      <c r="AB380" s="166">
        <f>IF($F380&lt;AC$197,(IF($F380&gt;AB$197-1,SUM($V186,$W186:AB186),AB186)),0)</f>
        <v>0</v>
      </c>
      <c r="AC380" s="166">
        <f>IF($F380&lt;AD$197,(IF($F380&gt;AC$197-1,SUM($V186,$W186:AC186),AC186)),0)</f>
        <v>0</v>
      </c>
      <c r="AD380" s="166">
        <f>IF($F380&lt;AE$197,(IF($F380&gt;AD$197-1,SUM($V186,$W186:AD186),AD186)),0)</f>
        <v>0</v>
      </c>
      <c r="AE380" s="166">
        <f>IF($F380&lt;AF$197,(IF($F380&gt;AE$197-1,SUM($V186,$W186:AE186),AE186)),0)</f>
        <v>0</v>
      </c>
      <c r="AF380" s="166">
        <f>IF($F380&lt;AG$197,(IF($F380&gt;AF$197-1,SUM($V186,$W186:AF186),AF186)),0)</f>
        <v>0</v>
      </c>
      <c r="AG380" s="166">
        <f>IF($F380&lt;AH$197,(IF($F380&gt;AG$197-1,SUM($V186,$W186:AG186),AG186)),0)</f>
        <v>0</v>
      </c>
      <c r="AH380" s="166">
        <f>IF($F380&lt;AI$197,(IF($F380&gt;AH$197-1,SUM($V186,$W186:AH186),AH186)),0)</f>
        <v>0</v>
      </c>
      <c r="AI380" s="142">
        <f t="shared" si="288"/>
        <v>0</v>
      </c>
      <c r="AJ380" s="166">
        <f>IFERROR(IF(VALUE($F380)&lt;AK$197,(IF(VALUE($F380)&gt;AJ$197-1,SUM($V186,$AI186,$AJ186:AJ186),AJ186)),0),0)</f>
        <v>0</v>
      </c>
      <c r="AK380" s="166">
        <f>IFERROR(IF(VALUE($F380)&lt;AL$197,(IF(VALUE($F380)&gt;AK$197-1,SUM($V186,$AI186,$AJ186:AK186),AK186)),0),0)</f>
        <v>0</v>
      </c>
      <c r="AL380" s="166">
        <f>IFERROR(IF(VALUE($F380)&lt;AM$197,(IF(VALUE($F380)&gt;AL$197-1,SUM($V186,$AI186,$AJ186:AL186),AL186)),0),0)</f>
        <v>0</v>
      </c>
      <c r="AM380" s="166">
        <f>IFERROR(IF(VALUE($F380)&lt;AN$197,(IF(VALUE($F380)&gt;AM$197-1,SUM($V186,$AI186,$AJ186:AM186),AM186)),0),0)</f>
        <v>0</v>
      </c>
      <c r="AN380" s="166">
        <f>IFERROR(IF(VALUE($F380)&lt;AO$197,(IF(VALUE($F380)&gt;AN$197-1,SUM($V186,$AI186,$AJ186:AN186),AN186)),0),0)</f>
        <v>0</v>
      </c>
      <c r="AO380" s="166">
        <f>IFERROR(IF(VALUE($F380)&lt;AP$197,(IF(VALUE($F380)&gt;AO$197-1,SUM($V186,$AI186,$AJ186:AO186),AO186)),0),0)</f>
        <v>0</v>
      </c>
      <c r="AP380" s="166">
        <f>IFERROR(IF(VALUE($F380)&lt;AQ$197,(IF(VALUE($F380)&gt;AP$197-1,SUM($V186,$AI186,$AJ186:AP186),AP186)),0),0)</f>
        <v>0</v>
      </c>
      <c r="AQ380" s="166">
        <f>IFERROR(IF(VALUE($F380)&lt;AR$197,(IF(VALUE($F380)&gt;AQ$197-1,SUM($V186,$AI186,$AJ186:AQ186),AQ186)),0),0)</f>
        <v>0</v>
      </c>
      <c r="AR380" s="166">
        <f>IFERROR(IF(VALUE($F380)&lt;AS$197,(IF(VALUE($F380)&gt;AR$197-1,SUM($V186,$AI186,$AJ186:AR186),AR186)),0),0)</f>
        <v>0</v>
      </c>
      <c r="AS380" s="166">
        <f>IFERROR(IF(VALUE($F380)&lt;AT$197,(IF(VALUE($F380)&gt;AS$197-1,SUM($V186,$AI186,$AJ186:AS186),AS186)),0),0)</f>
        <v>0</v>
      </c>
      <c r="AT380" s="166">
        <f>IFERROR(IF(VALUE($F380)&lt;AU$197,(IF(VALUE($F380)&gt;AT$197-1,SUM($V186,$AI186,$AJ186:AT186),AT186)),0),0)</f>
        <v>0</v>
      </c>
      <c r="AU380" s="166">
        <f>IFERROR(IF(VALUE($F380)&lt;AV$197,(IF(VALUE($F380)&gt;AU$197-1,SUM($V186,$AI186,$AJ186:AU186),AU186)),0),0)</f>
        <v>0</v>
      </c>
      <c r="AV380" s="142">
        <f t="shared" si="289"/>
        <v>0</v>
      </c>
      <c r="AW380" s="166">
        <f>IFERROR(IF(VALUE($F380)&lt;AX$197,(IF(VALUE($F380)&gt;AW$197-1,SUM($V186,$AI186,$AV186,$AW186:AW186),AW186)),0),0)</f>
        <v>0</v>
      </c>
      <c r="AX380" s="166">
        <f>IFERROR(IF(VALUE($F380)&lt;AY$197,(IF(VALUE($F380)&gt;AX$197-1,SUM($V186,$AI186,$AV186,$AW186:AX186),AX186)),0),0)</f>
        <v>0</v>
      </c>
      <c r="AY380" s="166">
        <f>IFERROR(IF(VALUE($F380)&lt;AZ$197,(IF(VALUE($F380)&gt;AY$197-1,SUM($V186,$AI186,$AV186,$AW186:AY186),AY186)),0),0)</f>
        <v>0</v>
      </c>
      <c r="AZ380" s="166">
        <f>IFERROR(IF(VALUE($F380)&lt;BA$197,(IF(VALUE($F380)&gt;AZ$197-1,SUM($V186,$AI186,$AV186,$AW186:AZ186),AZ186)),0),0)</f>
        <v>0</v>
      </c>
      <c r="BA380" s="166">
        <f>IFERROR(IF(VALUE($F380)&lt;BB$197,(IF(VALUE($F380)&gt;BA$197-1,SUM($V186,$AI186,$AV186,$AW186:BA186),BA186)),0),0)</f>
        <v>0</v>
      </c>
      <c r="BB380" s="166">
        <f>IFERROR(IF(VALUE($F380)&lt;BC$197,(IF(VALUE($F380)&gt;BB$197-1,SUM($V186,$AI186,$AV186,$AW186:BB186),BB186)),0),0)</f>
        <v>0</v>
      </c>
      <c r="BC380" s="166">
        <f>IFERROR(IF(VALUE($F380)&lt;BD$197,(IF(VALUE($F380)&gt;BC$197-1,SUM($V186,$AI186,$AV186,$AW186:BC186),BC186)),0),0)</f>
        <v>0</v>
      </c>
      <c r="BD380" s="166">
        <f>IFERROR(IF(VALUE($F380)&lt;BE$197,(IF(VALUE($F380)&gt;BD$197-1,SUM($V186,$AI186,$AV186,$AW186:BD186),BD186)),0),0)</f>
        <v>0</v>
      </c>
      <c r="BE380" s="166">
        <f>IFERROR(IF(VALUE($F380)&lt;BF$197,(IF(VALUE($F380)&gt;BE$197-1,SUM($V186,$AI186,$AV186,$AW186:BE186),BE186)),0),0)</f>
        <v>0</v>
      </c>
      <c r="BF380" s="166">
        <f>IFERROR(IF(VALUE($F380)&lt;BG$197,(IF(VALUE($F380)&gt;BF$197-1,SUM($V186,$AI186,$AV186,$AW186:BF186),BF186)),0),0)</f>
        <v>0</v>
      </c>
      <c r="BG380" s="166">
        <f>IFERROR(IF(VALUE($F380)&lt;BH$197,(IF(VALUE($F380)&gt;BG$197-1,SUM($V186,$AI186,$AV186,$AW186:BG186),BG186)),0),0)</f>
        <v>0</v>
      </c>
      <c r="BH380" s="166">
        <f>IFERROR(IF(VALUE($F380)&lt;BI$197,(IF(VALUE($F380)&gt;BH$197-1,SUM($V186,$AI186,$AV186,$AW186:BH186),BH186)),0),0)</f>
        <v>0</v>
      </c>
      <c r="BI380" s="142">
        <f t="shared" si="290"/>
        <v>0</v>
      </c>
      <c r="BV380" s="142"/>
      <c r="CI380" s="142"/>
      <c r="CV380" s="142"/>
      <c r="DI380" s="142"/>
      <c r="DV380" s="142"/>
      <c r="EI380" s="142"/>
    </row>
    <row r="381" spans="1:139" ht="15.75" hidden="1" outlineLevel="1" x14ac:dyDescent="0.25">
      <c r="A381" s="2">
        <f t="shared" si="292"/>
        <v>128</v>
      </c>
      <c r="B381" s="1">
        <f t="shared" si="291"/>
        <v>0</v>
      </c>
      <c r="C381" s="1">
        <f t="shared" si="291"/>
        <v>0</v>
      </c>
      <c r="D381" s="2">
        <f t="shared" si="291"/>
        <v>0</v>
      </c>
      <c r="E381" s="141">
        <f t="shared" si="291"/>
        <v>0</v>
      </c>
      <c r="F381" s="84"/>
      <c r="J381" s="166">
        <v>0</v>
      </c>
      <c r="K381" s="166">
        <v>0</v>
      </c>
      <c r="L381" s="166">
        <v>0</v>
      </c>
      <c r="M381" s="166">
        <v>0</v>
      </c>
      <c r="N381" s="166">
        <v>0</v>
      </c>
      <c r="O381" s="166">
        <v>0</v>
      </c>
      <c r="P381" s="166">
        <v>0</v>
      </c>
      <c r="Q381" s="166">
        <f>IF($F381&lt;R$197,(IF($F381&gt;Q$197-1,SUM($J187:Q187),Q187)),0)</f>
        <v>0</v>
      </c>
      <c r="R381" s="166">
        <f>IF($F381&lt;S$197,(IF($F381&gt;R$197-1,SUM($J187:R187),R187)),0)</f>
        <v>0</v>
      </c>
      <c r="S381" s="166">
        <f>IF($F381&lt;T$197,(IF($F381&gt;S$197-1,SUM($J187:S187),S187)),0)</f>
        <v>0</v>
      </c>
      <c r="T381" s="166">
        <f>IF($F381&lt;U$197,(IF($F381&gt;T$197-1,SUM($J187:T187),T187)),0)</f>
        <v>0</v>
      </c>
      <c r="U381" s="166">
        <f>IF($F381&lt;V$197,(IF($F381&gt;U$197-1,SUM($J187:U187),U187)),0)</f>
        <v>0</v>
      </c>
      <c r="V381" s="142">
        <f t="shared" si="284"/>
        <v>0</v>
      </c>
      <c r="W381" s="166">
        <f>IF($F381&lt;X$197,(IF($F381&gt;W$197-1,SUM($V187,$W187:W187),W187)),0)</f>
        <v>0</v>
      </c>
      <c r="X381" s="166">
        <f>IF($F381&lt;Y$197,(IF($F381&gt;X$197-1,SUM($V187,$W187:X187),X187)),0)</f>
        <v>0</v>
      </c>
      <c r="Y381" s="166">
        <f>IF($F381&lt;Z$197,(IF($F381&gt;Y$197-1,SUM($V187,$W187:Y187),Y187)),0)</f>
        <v>0</v>
      </c>
      <c r="Z381" s="166">
        <f>IF($F381&lt;AA$197,(IF($F381&gt;Z$197-1,SUM($V187,$W187:Z187),Z187)),0)</f>
        <v>0</v>
      </c>
      <c r="AA381" s="166">
        <f>IF($F381&lt;AB$197,(IF($F381&gt;AA$197-1,SUM($V187,$W187:AA187),AA187)),0)</f>
        <v>0</v>
      </c>
      <c r="AB381" s="166">
        <f>IF($F381&lt;AC$197,(IF($F381&gt;AB$197-1,SUM($V187,$W187:AB187),AB187)),0)</f>
        <v>0</v>
      </c>
      <c r="AC381" s="166">
        <f>IF($F381&lt;AD$197,(IF($F381&gt;AC$197-1,SUM($V187,$W187:AC187),AC187)),0)</f>
        <v>0</v>
      </c>
      <c r="AD381" s="166">
        <f>IF($F381&lt;AE$197,(IF($F381&gt;AD$197-1,SUM($V187,$W187:AD187),AD187)),0)</f>
        <v>0</v>
      </c>
      <c r="AE381" s="166">
        <f>IF($F381&lt;AF$197,(IF($F381&gt;AE$197-1,SUM($V187,$W187:AE187),AE187)),0)</f>
        <v>0</v>
      </c>
      <c r="AF381" s="166">
        <f>IF($F381&lt;AG$197,(IF($F381&gt;AF$197-1,SUM($V187,$W187:AF187),AF187)),0)</f>
        <v>0</v>
      </c>
      <c r="AG381" s="166">
        <f>IF($F381&lt;AH$197,(IF($F381&gt;AG$197-1,SUM($V187,$W187:AG187),AG187)),0)</f>
        <v>0</v>
      </c>
      <c r="AH381" s="166">
        <f>IF($F381&lt;AI$197,(IF($F381&gt;AH$197-1,SUM($V187,$W187:AH187),AH187)),0)</f>
        <v>0</v>
      </c>
      <c r="AI381" s="142">
        <f t="shared" si="288"/>
        <v>0</v>
      </c>
      <c r="AJ381" s="166">
        <f>IFERROR(IF(VALUE($F381)&lt;AK$197,(IF(VALUE($F381)&gt;AJ$197-1,SUM($V187,$AI187,$AJ187:AJ187),AJ187)),0),0)</f>
        <v>0</v>
      </c>
      <c r="AK381" s="166">
        <f>IFERROR(IF(VALUE($F381)&lt;AL$197,(IF(VALUE($F381)&gt;AK$197-1,SUM($V187,$AI187,$AJ187:AK187),AK187)),0),0)</f>
        <v>0</v>
      </c>
      <c r="AL381" s="166">
        <f>IFERROR(IF(VALUE($F381)&lt;AM$197,(IF(VALUE($F381)&gt;AL$197-1,SUM($V187,$AI187,$AJ187:AL187),AL187)),0),0)</f>
        <v>0</v>
      </c>
      <c r="AM381" s="166">
        <f>IFERROR(IF(VALUE($F381)&lt;AN$197,(IF(VALUE($F381)&gt;AM$197-1,SUM($V187,$AI187,$AJ187:AM187),AM187)),0),0)</f>
        <v>0</v>
      </c>
      <c r="AN381" s="166">
        <f>IFERROR(IF(VALUE($F381)&lt;AO$197,(IF(VALUE($F381)&gt;AN$197-1,SUM($V187,$AI187,$AJ187:AN187),AN187)),0),0)</f>
        <v>0</v>
      </c>
      <c r="AO381" s="166">
        <f>IFERROR(IF(VALUE($F381)&lt;AP$197,(IF(VALUE($F381)&gt;AO$197-1,SUM($V187,$AI187,$AJ187:AO187),AO187)),0),0)</f>
        <v>0</v>
      </c>
      <c r="AP381" s="166">
        <f>IFERROR(IF(VALUE($F381)&lt;AQ$197,(IF(VALUE($F381)&gt;AP$197-1,SUM($V187,$AI187,$AJ187:AP187),AP187)),0),0)</f>
        <v>0</v>
      </c>
      <c r="AQ381" s="166">
        <f>IFERROR(IF(VALUE($F381)&lt;AR$197,(IF(VALUE($F381)&gt;AQ$197-1,SUM($V187,$AI187,$AJ187:AQ187),AQ187)),0),0)</f>
        <v>0</v>
      </c>
      <c r="AR381" s="166">
        <f>IFERROR(IF(VALUE($F381)&lt;AS$197,(IF(VALUE($F381)&gt;AR$197-1,SUM($V187,$AI187,$AJ187:AR187),AR187)),0),0)</f>
        <v>0</v>
      </c>
      <c r="AS381" s="166">
        <f>IFERROR(IF(VALUE($F381)&lt;AT$197,(IF(VALUE($F381)&gt;AS$197-1,SUM($V187,$AI187,$AJ187:AS187),AS187)),0),0)</f>
        <v>0</v>
      </c>
      <c r="AT381" s="166">
        <f>IFERROR(IF(VALUE($F381)&lt;AU$197,(IF(VALUE($F381)&gt;AT$197-1,SUM($V187,$AI187,$AJ187:AT187),AT187)),0),0)</f>
        <v>0</v>
      </c>
      <c r="AU381" s="166">
        <f>IFERROR(IF(VALUE($F381)&lt;AV$197,(IF(VALUE($F381)&gt;AU$197-1,SUM($V187,$AI187,$AJ187:AU187),AU187)),0),0)</f>
        <v>0</v>
      </c>
      <c r="AV381" s="142">
        <f t="shared" si="289"/>
        <v>0</v>
      </c>
      <c r="AW381" s="166">
        <f>IFERROR(IF(VALUE($F381)&lt;AX$197,(IF(VALUE($F381)&gt;AW$197-1,SUM($V187,$AI187,$AV187,$AW187:AW187),AW187)),0),0)</f>
        <v>0</v>
      </c>
      <c r="AX381" s="166">
        <f>IFERROR(IF(VALUE($F381)&lt;AY$197,(IF(VALUE($F381)&gt;AX$197-1,SUM($V187,$AI187,$AV187,$AW187:AX187),AX187)),0),0)</f>
        <v>0</v>
      </c>
      <c r="AY381" s="166">
        <f>IFERROR(IF(VALUE($F381)&lt;AZ$197,(IF(VALUE($F381)&gt;AY$197-1,SUM($V187,$AI187,$AV187,$AW187:AY187),AY187)),0),0)</f>
        <v>0</v>
      </c>
      <c r="AZ381" s="166">
        <f>IFERROR(IF(VALUE($F381)&lt;BA$197,(IF(VALUE($F381)&gt;AZ$197-1,SUM($V187,$AI187,$AV187,$AW187:AZ187),AZ187)),0),0)</f>
        <v>0</v>
      </c>
      <c r="BA381" s="166">
        <f>IFERROR(IF(VALUE($F381)&lt;BB$197,(IF(VALUE($F381)&gt;BA$197-1,SUM($V187,$AI187,$AV187,$AW187:BA187),BA187)),0),0)</f>
        <v>0</v>
      </c>
      <c r="BB381" s="166">
        <f>IFERROR(IF(VALUE($F381)&lt;BC$197,(IF(VALUE($F381)&gt;BB$197-1,SUM($V187,$AI187,$AV187,$AW187:BB187),BB187)),0),0)</f>
        <v>0</v>
      </c>
      <c r="BC381" s="166">
        <f>IFERROR(IF(VALUE($F381)&lt;BD$197,(IF(VALUE($F381)&gt;BC$197-1,SUM($V187,$AI187,$AV187,$AW187:BC187),BC187)),0),0)</f>
        <v>0</v>
      </c>
      <c r="BD381" s="166">
        <f>IFERROR(IF(VALUE($F381)&lt;BE$197,(IF(VALUE($F381)&gt;BD$197-1,SUM($V187,$AI187,$AV187,$AW187:BD187),BD187)),0),0)</f>
        <v>0</v>
      </c>
      <c r="BE381" s="166">
        <f>IFERROR(IF(VALUE($F381)&lt;BF$197,(IF(VALUE($F381)&gt;BE$197-1,SUM($V187,$AI187,$AV187,$AW187:BE187),BE187)),0),0)</f>
        <v>0</v>
      </c>
      <c r="BF381" s="166">
        <f>IFERROR(IF(VALUE($F381)&lt;BG$197,(IF(VALUE($F381)&gt;BF$197-1,SUM($V187,$AI187,$AV187,$AW187:BF187),BF187)),0),0)</f>
        <v>0</v>
      </c>
      <c r="BG381" s="166">
        <f>IFERROR(IF(VALUE($F381)&lt;BH$197,(IF(VALUE($F381)&gt;BG$197-1,SUM($V187,$AI187,$AV187,$AW187:BG187),BG187)),0),0)</f>
        <v>0</v>
      </c>
      <c r="BH381" s="166">
        <f>IFERROR(IF(VALUE($F381)&lt;BI$197,(IF(VALUE($F381)&gt;BH$197-1,SUM($V187,$AI187,$AV187,$AW187:BH187),BH187)),0),0)</f>
        <v>0</v>
      </c>
      <c r="BI381" s="142">
        <f t="shared" si="290"/>
        <v>0</v>
      </c>
      <c r="BV381" s="142"/>
      <c r="CI381" s="142"/>
      <c r="CV381" s="142"/>
      <c r="DI381" s="142"/>
      <c r="DV381" s="142"/>
      <c r="EI381" s="142"/>
    </row>
    <row r="382" spans="1:139" ht="15.75" hidden="1" outlineLevel="1" x14ac:dyDescent="0.25">
      <c r="A382" s="2">
        <f t="shared" si="292"/>
        <v>129</v>
      </c>
      <c r="B382" s="1">
        <f t="shared" ref="B382:E387" si="293">B188</f>
        <v>0</v>
      </c>
      <c r="C382" s="1">
        <f t="shared" si="293"/>
        <v>0</v>
      </c>
      <c r="D382" s="2">
        <f t="shared" si="293"/>
        <v>0</v>
      </c>
      <c r="E382" s="141">
        <f t="shared" si="293"/>
        <v>0</v>
      </c>
      <c r="F382" s="84"/>
      <c r="J382" s="166">
        <v>0</v>
      </c>
      <c r="K382" s="166">
        <v>0</v>
      </c>
      <c r="L382" s="166">
        <v>0</v>
      </c>
      <c r="M382" s="166">
        <v>0</v>
      </c>
      <c r="N382" s="166">
        <v>0</v>
      </c>
      <c r="O382" s="166">
        <v>0</v>
      </c>
      <c r="P382" s="166">
        <v>0</v>
      </c>
      <c r="Q382" s="166">
        <f>IF($F382&lt;R$197,(IF($F382&gt;Q$197-1,SUM($J188:Q188),Q188)),0)</f>
        <v>0</v>
      </c>
      <c r="R382" s="166">
        <f>IF($F382&lt;S$197,(IF($F382&gt;R$197-1,SUM($J188:R188),R188)),0)</f>
        <v>0</v>
      </c>
      <c r="S382" s="166">
        <f>IF($F382&lt;T$197,(IF($F382&gt;S$197-1,SUM($J188:S188),S188)),0)</f>
        <v>0</v>
      </c>
      <c r="T382" s="166">
        <f>IF($F382&lt;U$197,(IF($F382&gt;T$197-1,SUM($J188:T188),T188)),0)</f>
        <v>0</v>
      </c>
      <c r="U382" s="166">
        <f>IF($F382&lt;V$197,(IF($F382&gt;U$197-1,SUM($J188:U188),U188)),0)</f>
        <v>0</v>
      </c>
      <c r="V382" s="142">
        <f t="shared" si="284"/>
        <v>0</v>
      </c>
      <c r="W382" s="166">
        <f>IF($F382&lt;X$197,(IF($F382&gt;W$197-1,SUM($V188,$W188:W188),W188)),0)</f>
        <v>0</v>
      </c>
      <c r="X382" s="166">
        <f>IF($F382&lt;Y$197,(IF($F382&gt;X$197-1,SUM($V188,$W188:X188),X188)),0)</f>
        <v>0</v>
      </c>
      <c r="Y382" s="166">
        <f>IF($F382&lt;Z$197,(IF($F382&gt;Y$197-1,SUM($V188,$W188:Y188),Y188)),0)</f>
        <v>0</v>
      </c>
      <c r="Z382" s="166">
        <f>IF($F382&lt;AA$197,(IF($F382&gt;Z$197-1,SUM($V188,$W188:Z188),Z188)),0)</f>
        <v>0</v>
      </c>
      <c r="AA382" s="166">
        <f>IF($F382&lt;AB$197,(IF($F382&gt;AA$197-1,SUM($V188,$W188:AA188),AA188)),0)</f>
        <v>0</v>
      </c>
      <c r="AB382" s="166">
        <f>IF($F382&lt;AC$197,(IF($F382&gt;AB$197-1,SUM($V188,$W188:AB188),AB188)),0)</f>
        <v>0</v>
      </c>
      <c r="AC382" s="166">
        <f>IF($F382&lt;AD$197,(IF($F382&gt;AC$197-1,SUM($V188,$W188:AC188),AC188)),0)</f>
        <v>0</v>
      </c>
      <c r="AD382" s="166">
        <f>IF($F382&lt;AE$197,(IF($F382&gt;AD$197-1,SUM($V188,$W188:AD188),AD188)),0)</f>
        <v>0</v>
      </c>
      <c r="AE382" s="166">
        <f>IF($F382&lt;AF$197,(IF($F382&gt;AE$197-1,SUM($V188,$W188:AE188),AE188)),0)</f>
        <v>0</v>
      </c>
      <c r="AF382" s="166">
        <f>IF($F382&lt;AG$197,(IF($F382&gt;AF$197-1,SUM($V188,$W188:AF188),AF188)),0)</f>
        <v>0</v>
      </c>
      <c r="AG382" s="166">
        <f>IF($F382&lt;AH$197,(IF($F382&gt;AG$197-1,SUM($V188,$W188:AG188),AG188)),0)</f>
        <v>0</v>
      </c>
      <c r="AH382" s="166">
        <f>IF($F382&lt;AI$197,(IF($F382&gt;AH$197-1,SUM($V188,$W188:AH188),AH188)),0)</f>
        <v>0</v>
      </c>
      <c r="AI382" s="142">
        <f t="shared" si="288"/>
        <v>0</v>
      </c>
      <c r="AJ382" s="166">
        <f>IFERROR(IF(VALUE($F382)&lt;AK$197,(IF(VALUE($F382)&gt;AJ$197-1,SUM($V188,$AI188,$AJ188:AJ188),AJ188)),0),0)</f>
        <v>0</v>
      </c>
      <c r="AK382" s="166">
        <f>IFERROR(IF(VALUE($F382)&lt;AL$197,(IF(VALUE($F382)&gt;AK$197-1,SUM($V188,$AI188,$AJ188:AK188),AK188)),0),0)</f>
        <v>0</v>
      </c>
      <c r="AL382" s="166">
        <f>IFERROR(IF(VALUE($F382)&lt;AM$197,(IF(VALUE($F382)&gt;AL$197-1,SUM($V188,$AI188,$AJ188:AL188),AL188)),0),0)</f>
        <v>0</v>
      </c>
      <c r="AM382" s="166">
        <f>IFERROR(IF(VALUE($F382)&lt;AN$197,(IF(VALUE($F382)&gt;AM$197-1,SUM($V188,$AI188,$AJ188:AM188),AM188)),0),0)</f>
        <v>0</v>
      </c>
      <c r="AN382" s="166">
        <f>IFERROR(IF(VALUE($F382)&lt;AO$197,(IF(VALUE($F382)&gt;AN$197-1,SUM($V188,$AI188,$AJ188:AN188),AN188)),0),0)</f>
        <v>0</v>
      </c>
      <c r="AO382" s="166">
        <f>IFERROR(IF(VALUE($F382)&lt;AP$197,(IF(VALUE($F382)&gt;AO$197-1,SUM($V188,$AI188,$AJ188:AO188),AO188)),0),0)</f>
        <v>0</v>
      </c>
      <c r="AP382" s="166">
        <f>IFERROR(IF(VALUE($F382)&lt;AQ$197,(IF(VALUE($F382)&gt;AP$197-1,SUM($V188,$AI188,$AJ188:AP188),AP188)),0),0)</f>
        <v>0</v>
      </c>
      <c r="AQ382" s="166">
        <f>IFERROR(IF(VALUE($F382)&lt;AR$197,(IF(VALUE($F382)&gt;AQ$197-1,SUM($V188,$AI188,$AJ188:AQ188),AQ188)),0),0)</f>
        <v>0</v>
      </c>
      <c r="AR382" s="166">
        <f>IFERROR(IF(VALUE($F382)&lt;AS$197,(IF(VALUE($F382)&gt;AR$197-1,SUM($V188,$AI188,$AJ188:AR188),AR188)),0),0)</f>
        <v>0</v>
      </c>
      <c r="AS382" s="166">
        <f>IFERROR(IF(VALUE($F382)&lt;AT$197,(IF(VALUE($F382)&gt;AS$197-1,SUM($V188,$AI188,$AJ188:AS188),AS188)),0),0)</f>
        <v>0</v>
      </c>
      <c r="AT382" s="166">
        <f>IFERROR(IF(VALUE($F382)&lt;AU$197,(IF(VALUE($F382)&gt;AT$197-1,SUM($V188,$AI188,$AJ188:AT188),AT188)),0),0)</f>
        <v>0</v>
      </c>
      <c r="AU382" s="166">
        <f>IFERROR(IF(VALUE($F382)&lt;AV$197,(IF(VALUE($F382)&gt;AU$197-1,SUM($V188,$AI188,$AJ188:AU188),AU188)),0),0)</f>
        <v>0</v>
      </c>
      <c r="AV382" s="142">
        <f t="shared" si="289"/>
        <v>0</v>
      </c>
      <c r="AW382" s="166">
        <f>IFERROR(IF(VALUE($F382)&lt;AX$197,(IF(VALUE($F382)&gt;AW$197-1,SUM($V188,$AI188,$AV188,$AW188:AW188),AW188)),0),0)</f>
        <v>0</v>
      </c>
      <c r="AX382" s="166">
        <f>IFERROR(IF(VALUE($F382)&lt;AY$197,(IF(VALUE($F382)&gt;AX$197-1,SUM($V188,$AI188,$AV188,$AW188:AX188),AX188)),0),0)</f>
        <v>0</v>
      </c>
      <c r="AY382" s="166">
        <f>IFERROR(IF(VALUE($F382)&lt;AZ$197,(IF(VALUE($F382)&gt;AY$197-1,SUM($V188,$AI188,$AV188,$AW188:AY188),AY188)),0),0)</f>
        <v>0</v>
      </c>
      <c r="AZ382" s="166">
        <f>IFERROR(IF(VALUE($F382)&lt;BA$197,(IF(VALUE($F382)&gt;AZ$197-1,SUM($V188,$AI188,$AV188,$AW188:AZ188),AZ188)),0),0)</f>
        <v>0</v>
      </c>
      <c r="BA382" s="166">
        <f>IFERROR(IF(VALUE($F382)&lt;BB$197,(IF(VALUE($F382)&gt;BA$197-1,SUM($V188,$AI188,$AV188,$AW188:BA188),BA188)),0),0)</f>
        <v>0</v>
      </c>
      <c r="BB382" s="166">
        <f>IFERROR(IF(VALUE($F382)&lt;BC$197,(IF(VALUE($F382)&gt;BB$197-1,SUM($V188,$AI188,$AV188,$AW188:BB188),BB188)),0),0)</f>
        <v>0</v>
      </c>
      <c r="BC382" s="166">
        <f>IFERROR(IF(VALUE($F382)&lt;BD$197,(IF(VALUE($F382)&gt;BC$197-1,SUM($V188,$AI188,$AV188,$AW188:BC188),BC188)),0),0)</f>
        <v>0</v>
      </c>
      <c r="BD382" s="166">
        <f>IFERROR(IF(VALUE($F382)&lt;BE$197,(IF(VALUE($F382)&gt;BD$197-1,SUM($V188,$AI188,$AV188,$AW188:BD188),BD188)),0),0)</f>
        <v>0</v>
      </c>
      <c r="BE382" s="166">
        <f>IFERROR(IF(VALUE($F382)&lt;BF$197,(IF(VALUE($F382)&gt;BE$197-1,SUM($V188,$AI188,$AV188,$AW188:BE188),BE188)),0),0)</f>
        <v>0</v>
      </c>
      <c r="BF382" s="166">
        <f>IFERROR(IF(VALUE($F382)&lt;BG$197,(IF(VALUE($F382)&gt;BF$197-1,SUM($V188,$AI188,$AV188,$AW188:BF188),BF188)),0),0)</f>
        <v>0</v>
      </c>
      <c r="BG382" s="166">
        <f>IFERROR(IF(VALUE($F382)&lt;BH$197,(IF(VALUE($F382)&gt;BG$197-1,SUM($V188,$AI188,$AV188,$AW188:BG188),BG188)),0),0)</f>
        <v>0</v>
      </c>
      <c r="BH382" s="166">
        <f>IFERROR(IF(VALUE($F382)&lt;BI$197,(IF(VALUE($F382)&gt;BH$197-1,SUM($V188,$AI188,$AV188,$AW188:BH188),BH188)),0),0)</f>
        <v>0</v>
      </c>
      <c r="BI382" s="142">
        <f t="shared" si="290"/>
        <v>0</v>
      </c>
      <c r="BV382" s="142"/>
      <c r="CI382" s="142"/>
      <c r="CV382" s="142"/>
      <c r="DI382" s="142"/>
      <c r="DV382" s="142"/>
      <c r="EI382" s="142"/>
    </row>
    <row r="383" spans="1:139" ht="15.75" hidden="1" outlineLevel="1" x14ac:dyDescent="0.25">
      <c r="A383" s="2">
        <f t="shared" si="292"/>
        <v>130</v>
      </c>
      <c r="B383" s="1">
        <f t="shared" si="293"/>
        <v>0</v>
      </c>
      <c r="C383" s="1">
        <f t="shared" si="293"/>
        <v>0</v>
      </c>
      <c r="D383" s="2">
        <f t="shared" si="293"/>
        <v>0</v>
      </c>
      <c r="E383" s="141">
        <f t="shared" si="293"/>
        <v>0</v>
      </c>
      <c r="F383" s="84"/>
      <c r="J383" s="166">
        <v>0</v>
      </c>
      <c r="K383" s="166">
        <v>0</v>
      </c>
      <c r="L383" s="166">
        <v>0</v>
      </c>
      <c r="M383" s="166">
        <v>0</v>
      </c>
      <c r="N383" s="166">
        <v>0</v>
      </c>
      <c r="O383" s="166">
        <v>0</v>
      </c>
      <c r="P383" s="166">
        <v>0</v>
      </c>
      <c r="Q383" s="166">
        <f>IF($F383&lt;R$197,(IF($F383&gt;Q$197-1,SUM($J189:Q189),Q189)),0)</f>
        <v>0</v>
      </c>
      <c r="R383" s="166">
        <f>IF($F383&lt;S$197,(IF($F383&gt;R$197-1,SUM($J189:R189),R189)),0)</f>
        <v>0</v>
      </c>
      <c r="S383" s="166">
        <f>IF($F383&lt;T$197,(IF($F383&gt;S$197-1,SUM($J189:S189),S189)),0)</f>
        <v>0</v>
      </c>
      <c r="T383" s="166">
        <f>IF($F383&lt;U$197,(IF($F383&gt;T$197-1,SUM($J189:T189),T189)),0)</f>
        <v>0</v>
      </c>
      <c r="U383" s="166">
        <f>IF($F383&lt;V$197,(IF($F383&gt;U$197-1,SUM($J189:U189),U189)),0)</f>
        <v>0</v>
      </c>
      <c r="V383" s="142">
        <f t="shared" si="284"/>
        <v>0</v>
      </c>
      <c r="W383" s="166">
        <f>IF($F383&lt;X$197,(IF($F383&gt;W$197-1,SUM($V189,$W189:W189),W189)),0)</f>
        <v>0</v>
      </c>
      <c r="X383" s="166">
        <f>IF($F383&lt;Y$197,(IF($F383&gt;X$197-1,SUM($V189,$W189:X189),X189)),0)</f>
        <v>0</v>
      </c>
      <c r="Y383" s="166">
        <f>IF($F383&lt;Z$197,(IF($F383&gt;Y$197-1,SUM($V189,$W189:Y189),Y189)),0)</f>
        <v>0</v>
      </c>
      <c r="Z383" s="166">
        <f>IF($F383&lt;AA$197,(IF($F383&gt;Z$197-1,SUM($V189,$W189:Z189),Z189)),0)</f>
        <v>0</v>
      </c>
      <c r="AA383" s="166">
        <f>IF($F383&lt;AB$197,(IF($F383&gt;AA$197-1,SUM($V189,$W189:AA189),AA189)),0)</f>
        <v>0</v>
      </c>
      <c r="AB383" s="166">
        <f>IF($F383&lt;AC$197,(IF($F383&gt;AB$197-1,SUM($V189,$W189:AB189),AB189)),0)</f>
        <v>0</v>
      </c>
      <c r="AC383" s="166">
        <f>IF($F383&lt;AD$197,(IF($F383&gt;AC$197-1,SUM($V189,$W189:AC189),AC189)),0)</f>
        <v>0</v>
      </c>
      <c r="AD383" s="166">
        <f>IF($F383&lt;AE$197,(IF($F383&gt;AD$197-1,SUM($V189,$W189:AD189),AD189)),0)</f>
        <v>0</v>
      </c>
      <c r="AE383" s="166">
        <f>IF($F383&lt;AF$197,(IF($F383&gt;AE$197-1,SUM($V189,$W189:AE189),AE189)),0)</f>
        <v>0</v>
      </c>
      <c r="AF383" s="166">
        <f>IF($F383&lt;AG$197,(IF($F383&gt;AF$197-1,SUM($V189,$W189:AF189),AF189)),0)</f>
        <v>0</v>
      </c>
      <c r="AG383" s="166">
        <f>IF($F383&lt;AH$197,(IF($F383&gt;AG$197-1,SUM($V189,$W189:AG189),AG189)),0)</f>
        <v>0</v>
      </c>
      <c r="AH383" s="166">
        <f>IF($F383&lt;AI$197,(IF($F383&gt;AH$197-1,SUM($V189,$W189:AH189),AH189)),0)</f>
        <v>0</v>
      </c>
      <c r="AI383" s="142">
        <f t="shared" si="288"/>
        <v>0</v>
      </c>
      <c r="AJ383" s="166">
        <f>IFERROR(IF(VALUE($F383)&lt;AK$197,(IF(VALUE($F383)&gt;AJ$197-1,SUM($V189,$AI189,$AJ189:AJ189),AJ189)),0),0)</f>
        <v>0</v>
      </c>
      <c r="AK383" s="166">
        <f>IFERROR(IF(VALUE($F383)&lt;AL$197,(IF(VALUE($F383)&gt;AK$197-1,SUM($V189,$AI189,$AJ189:AK189),AK189)),0),0)</f>
        <v>0</v>
      </c>
      <c r="AL383" s="166">
        <f>IFERROR(IF(VALUE($F383)&lt;AM$197,(IF(VALUE($F383)&gt;AL$197-1,SUM($V189,$AI189,$AJ189:AL189),AL189)),0),0)</f>
        <v>0</v>
      </c>
      <c r="AM383" s="166">
        <f>IFERROR(IF(VALUE($F383)&lt;AN$197,(IF(VALUE($F383)&gt;AM$197-1,SUM($V189,$AI189,$AJ189:AM189),AM189)),0),0)</f>
        <v>0</v>
      </c>
      <c r="AN383" s="166">
        <f>IFERROR(IF(VALUE($F383)&lt;AO$197,(IF(VALUE($F383)&gt;AN$197-1,SUM($V189,$AI189,$AJ189:AN189),AN189)),0),0)</f>
        <v>0</v>
      </c>
      <c r="AO383" s="166">
        <f>IFERROR(IF(VALUE($F383)&lt;AP$197,(IF(VALUE($F383)&gt;AO$197-1,SUM($V189,$AI189,$AJ189:AO189),AO189)),0),0)</f>
        <v>0</v>
      </c>
      <c r="AP383" s="166">
        <f>IFERROR(IF(VALUE($F383)&lt;AQ$197,(IF(VALUE($F383)&gt;AP$197-1,SUM($V189,$AI189,$AJ189:AP189),AP189)),0),0)</f>
        <v>0</v>
      </c>
      <c r="AQ383" s="166">
        <f>IFERROR(IF(VALUE($F383)&lt;AR$197,(IF(VALUE($F383)&gt;AQ$197-1,SUM($V189,$AI189,$AJ189:AQ189),AQ189)),0),0)</f>
        <v>0</v>
      </c>
      <c r="AR383" s="166">
        <f>IFERROR(IF(VALUE($F383)&lt;AS$197,(IF(VALUE($F383)&gt;AR$197-1,SUM($V189,$AI189,$AJ189:AR189),AR189)),0),0)</f>
        <v>0</v>
      </c>
      <c r="AS383" s="166">
        <f>IFERROR(IF(VALUE($F383)&lt;AT$197,(IF(VALUE($F383)&gt;AS$197-1,SUM($V189,$AI189,$AJ189:AS189),AS189)),0),0)</f>
        <v>0</v>
      </c>
      <c r="AT383" s="166">
        <f>IFERROR(IF(VALUE($F383)&lt;AU$197,(IF(VALUE($F383)&gt;AT$197-1,SUM($V189,$AI189,$AJ189:AT189),AT189)),0),0)</f>
        <v>0</v>
      </c>
      <c r="AU383" s="166">
        <f>IFERROR(IF(VALUE($F383)&lt;AV$197,(IF(VALUE($F383)&gt;AU$197-1,SUM($V189,$AI189,$AJ189:AU189),AU189)),0),0)</f>
        <v>0</v>
      </c>
      <c r="AV383" s="142">
        <f t="shared" si="289"/>
        <v>0</v>
      </c>
      <c r="AW383" s="166">
        <f>IFERROR(IF(VALUE($F383)&lt;AX$197,(IF(VALUE($F383)&gt;AW$197-1,SUM($V189,$AI189,$AV189,$AW189:AW189),AW189)),0),0)</f>
        <v>0</v>
      </c>
      <c r="AX383" s="166">
        <f>IFERROR(IF(VALUE($F383)&lt;AY$197,(IF(VALUE($F383)&gt;AX$197-1,SUM($V189,$AI189,$AV189,$AW189:AX189),AX189)),0),0)</f>
        <v>0</v>
      </c>
      <c r="AY383" s="166">
        <f>IFERROR(IF(VALUE($F383)&lt;AZ$197,(IF(VALUE($F383)&gt;AY$197-1,SUM($V189,$AI189,$AV189,$AW189:AY189),AY189)),0),0)</f>
        <v>0</v>
      </c>
      <c r="AZ383" s="166">
        <f>IFERROR(IF(VALUE($F383)&lt;BA$197,(IF(VALUE($F383)&gt;AZ$197-1,SUM($V189,$AI189,$AV189,$AW189:AZ189),AZ189)),0),0)</f>
        <v>0</v>
      </c>
      <c r="BA383" s="166">
        <f>IFERROR(IF(VALUE($F383)&lt;BB$197,(IF(VALUE($F383)&gt;BA$197-1,SUM($V189,$AI189,$AV189,$AW189:BA189),BA189)),0),0)</f>
        <v>0</v>
      </c>
      <c r="BB383" s="166">
        <f>IFERROR(IF(VALUE($F383)&lt;BC$197,(IF(VALUE($F383)&gt;BB$197-1,SUM($V189,$AI189,$AV189,$AW189:BB189),BB189)),0),0)</f>
        <v>0</v>
      </c>
      <c r="BC383" s="166">
        <f>IFERROR(IF(VALUE($F383)&lt;BD$197,(IF(VALUE($F383)&gt;BC$197-1,SUM($V189,$AI189,$AV189,$AW189:BC189),BC189)),0),0)</f>
        <v>0</v>
      </c>
      <c r="BD383" s="166">
        <f>IFERROR(IF(VALUE($F383)&lt;BE$197,(IF(VALUE($F383)&gt;BD$197-1,SUM($V189,$AI189,$AV189,$AW189:BD189),BD189)),0),0)</f>
        <v>0</v>
      </c>
      <c r="BE383" s="166">
        <f>IFERROR(IF(VALUE($F383)&lt;BF$197,(IF(VALUE($F383)&gt;BE$197-1,SUM($V189,$AI189,$AV189,$AW189:BE189),BE189)),0),0)</f>
        <v>0</v>
      </c>
      <c r="BF383" s="166">
        <f>IFERROR(IF(VALUE($F383)&lt;BG$197,(IF(VALUE($F383)&gt;BF$197-1,SUM($V189,$AI189,$AV189,$AW189:BF189),BF189)),0),0)</f>
        <v>0</v>
      </c>
      <c r="BG383" s="166">
        <f>IFERROR(IF(VALUE($F383)&lt;BH$197,(IF(VALUE($F383)&gt;BG$197-1,SUM($V189,$AI189,$AV189,$AW189:BG189),BG189)),0),0)</f>
        <v>0</v>
      </c>
      <c r="BH383" s="166">
        <f>IFERROR(IF(VALUE($F383)&lt;BI$197,(IF(VALUE($F383)&gt;BH$197-1,SUM($V189,$AI189,$AV189,$AW189:BH189),BH189)),0),0)</f>
        <v>0</v>
      </c>
      <c r="BI383" s="142">
        <f t="shared" si="290"/>
        <v>0</v>
      </c>
      <c r="BV383" s="142"/>
      <c r="CI383" s="142"/>
      <c r="CV383" s="142"/>
      <c r="DI383" s="142"/>
      <c r="DV383" s="142"/>
      <c r="EI383" s="142"/>
    </row>
    <row r="384" spans="1:139" ht="15.75" hidden="1" outlineLevel="1" x14ac:dyDescent="0.25">
      <c r="A384" s="2">
        <f t="shared" si="292"/>
        <v>131</v>
      </c>
      <c r="B384" s="1">
        <f t="shared" si="293"/>
        <v>0</v>
      </c>
      <c r="C384" s="1">
        <f t="shared" si="293"/>
        <v>0</v>
      </c>
      <c r="D384" s="2">
        <f t="shared" si="293"/>
        <v>0</v>
      </c>
      <c r="E384" s="141">
        <f t="shared" si="293"/>
        <v>0</v>
      </c>
      <c r="F384" s="84"/>
      <c r="J384" s="166">
        <v>0</v>
      </c>
      <c r="K384" s="166">
        <v>0</v>
      </c>
      <c r="L384" s="166">
        <v>0</v>
      </c>
      <c r="M384" s="166">
        <v>0</v>
      </c>
      <c r="N384" s="166">
        <v>0</v>
      </c>
      <c r="O384" s="166">
        <v>0</v>
      </c>
      <c r="P384" s="166">
        <v>0</v>
      </c>
      <c r="Q384" s="166">
        <f>IF($F384&lt;R$197,(IF($F384&gt;Q$197-1,SUM($J190:Q190),Q190)),0)</f>
        <v>0</v>
      </c>
      <c r="R384" s="166">
        <f>IF($F384&lt;S$197,(IF($F384&gt;R$197-1,SUM($J190:R190),R190)),0)</f>
        <v>0</v>
      </c>
      <c r="S384" s="166">
        <f>IF($F384&lt;T$197,(IF($F384&gt;S$197-1,SUM($J190:S190),S190)),0)</f>
        <v>0</v>
      </c>
      <c r="T384" s="166">
        <f>IF($F384&lt;U$197,(IF($F384&gt;T$197-1,SUM($J190:T190),T190)),0)</f>
        <v>0</v>
      </c>
      <c r="U384" s="166">
        <f>IF($F384&lt;V$197,(IF($F384&gt;U$197-1,SUM($J190:U190),U190)),0)</f>
        <v>0</v>
      </c>
      <c r="V384" s="142">
        <f t="shared" si="284"/>
        <v>0</v>
      </c>
      <c r="W384" s="166">
        <f>IF($F384&lt;X$197,(IF($F384&gt;W$197-1,SUM($V190,$W190:W190),W190)),0)</f>
        <v>0</v>
      </c>
      <c r="X384" s="166">
        <f>IF($F384&lt;Y$197,(IF($F384&gt;X$197-1,SUM($V190,$W190:X190),X190)),0)</f>
        <v>0</v>
      </c>
      <c r="Y384" s="166">
        <f>IF($F384&lt;Z$197,(IF($F384&gt;Y$197-1,SUM($V190,$W190:Y190),Y190)),0)</f>
        <v>0</v>
      </c>
      <c r="Z384" s="166">
        <f>IF($F384&lt;AA$197,(IF($F384&gt;Z$197-1,SUM($V190,$W190:Z190),Z190)),0)</f>
        <v>0</v>
      </c>
      <c r="AA384" s="166">
        <f>IF($F384&lt;AB$197,(IF($F384&gt;AA$197-1,SUM($V190,$W190:AA190),AA190)),0)</f>
        <v>0</v>
      </c>
      <c r="AB384" s="166">
        <f>IF($F384&lt;AC$197,(IF($F384&gt;AB$197-1,SUM($V190,$W190:AB190),AB190)),0)</f>
        <v>0</v>
      </c>
      <c r="AC384" s="166">
        <f>IF($F384&lt;AD$197,(IF($F384&gt;AC$197-1,SUM($V190,$W190:AC190),AC190)),0)</f>
        <v>0</v>
      </c>
      <c r="AD384" s="166">
        <f>IF($F384&lt;AE$197,(IF($F384&gt;AD$197-1,SUM($V190,$W190:AD190),AD190)),0)</f>
        <v>0</v>
      </c>
      <c r="AE384" s="166">
        <f>IF($F384&lt;AF$197,(IF($F384&gt;AE$197-1,SUM($V190,$W190:AE190),AE190)),0)</f>
        <v>0</v>
      </c>
      <c r="AF384" s="166">
        <f>IF($F384&lt;AG$197,(IF($F384&gt;AF$197-1,SUM($V190,$W190:AF190),AF190)),0)</f>
        <v>0</v>
      </c>
      <c r="AG384" s="166">
        <f>IF($F384&lt;AH$197,(IF($F384&gt;AG$197-1,SUM($V190,$W190:AG190),AG190)),0)</f>
        <v>0</v>
      </c>
      <c r="AH384" s="166">
        <f>IF($F384&lt;AI$197,(IF($F384&gt;AH$197-1,SUM($V190,$W190:AH190),AH190)),0)</f>
        <v>0</v>
      </c>
      <c r="AI384" s="142">
        <f t="shared" si="288"/>
        <v>0</v>
      </c>
      <c r="AJ384" s="166">
        <f>IFERROR(IF(VALUE($F384)&lt;AK$197,(IF(VALUE($F384)&gt;AJ$197-1,SUM($V190,$AI190,$AJ190:AJ190),AJ190)),0),0)</f>
        <v>0</v>
      </c>
      <c r="AK384" s="166">
        <f>IFERROR(IF(VALUE($F384)&lt;AL$197,(IF(VALUE($F384)&gt;AK$197-1,SUM($V190,$AI190,$AJ190:AK190),AK190)),0),0)</f>
        <v>0</v>
      </c>
      <c r="AL384" s="166">
        <f>IFERROR(IF(VALUE($F384)&lt;AM$197,(IF(VALUE($F384)&gt;AL$197-1,SUM($V190,$AI190,$AJ190:AL190),AL190)),0),0)</f>
        <v>0</v>
      </c>
      <c r="AM384" s="166">
        <f>IFERROR(IF(VALUE($F384)&lt;AN$197,(IF(VALUE($F384)&gt;AM$197-1,SUM($V190,$AI190,$AJ190:AM190),AM190)),0),0)</f>
        <v>0</v>
      </c>
      <c r="AN384" s="166">
        <f>IFERROR(IF(VALUE($F384)&lt;AO$197,(IF(VALUE($F384)&gt;AN$197-1,SUM($V190,$AI190,$AJ190:AN190),AN190)),0),0)</f>
        <v>0</v>
      </c>
      <c r="AO384" s="166">
        <f>IFERROR(IF(VALUE($F384)&lt;AP$197,(IF(VALUE($F384)&gt;AO$197-1,SUM($V190,$AI190,$AJ190:AO190),AO190)),0),0)</f>
        <v>0</v>
      </c>
      <c r="AP384" s="166">
        <f>IFERROR(IF(VALUE($F384)&lt;AQ$197,(IF(VALUE($F384)&gt;AP$197-1,SUM($V190,$AI190,$AJ190:AP190),AP190)),0),0)</f>
        <v>0</v>
      </c>
      <c r="AQ384" s="166">
        <f>IFERROR(IF(VALUE($F384)&lt;AR$197,(IF(VALUE($F384)&gt;AQ$197-1,SUM($V190,$AI190,$AJ190:AQ190),AQ190)),0),0)</f>
        <v>0</v>
      </c>
      <c r="AR384" s="166">
        <f>IFERROR(IF(VALUE($F384)&lt;AS$197,(IF(VALUE($F384)&gt;AR$197-1,SUM($V190,$AI190,$AJ190:AR190),AR190)),0),0)</f>
        <v>0</v>
      </c>
      <c r="AS384" s="166">
        <f>IFERROR(IF(VALUE($F384)&lt;AT$197,(IF(VALUE($F384)&gt;AS$197-1,SUM($V190,$AI190,$AJ190:AS190),AS190)),0),0)</f>
        <v>0</v>
      </c>
      <c r="AT384" s="166">
        <f>IFERROR(IF(VALUE($F384)&lt;AU$197,(IF(VALUE($F384)&gt;AT$197-1,SUM($V190,$AI190,$AJ190:AT190),AT190)),0),0)</f>
        <v>0</v>
      </c>
      <c r="AU384" s="166">
        <f>IFERROR(IF(VALUE($F384)&lt;AV$197,(IF(VALUE($F384)&gt;AU$197-1,SUM($V190,$AI190,$AJ190:AU190),AU190)),0),0)</f>
        <v>0</v>
      </c>
      <c r="AV384" s="142">
        <f t="shared" si="289"/>
        <v>0</v>
      </c>
      <c r="AW384" s="166">
        <f>IFERROR(IF(VALUE($F384)&lt;AX$197,(IF(VALUE($F384)&gt;AW$197-1,SUM($V190,$AI190,$AV190,$AW190:AW190),AW190)),0),0)</f>
        <v>0</v>
      </c>
      <c r="AX384" s="166">
        <f>IFERROR(IF(VALUE($F384)&lt;AY$197,(IF(VALUE($F384)&gt;AX$197-1,SUM($V190,$AI190,$AV190,$AW190:AX190),AX190)),0),0)</f>
        <v>0</v>
      </c>
      <c r="AY384" s="166">
        <f>IFERROR(IF(VALUE($F384)&lt;AZ$197,(IF(VALUE($F384)&gt;AY$197-1,SUM($V190,$AI190,$AV190,$AW190:AY190),AY190)),0),0)</f>
        <v>0</v>
      </c>
      <c r="AZ384" s="166">
        <f>IFERROR(IF(VALUE($F384)&lt;BA$197,(IF(VALUE($F384)&gt;AZ$197-1,SUM($V190,$AI190,$AV190,$AW190:AZ190),AZ190)),0),0)</f>
        <v>0</v>
      </c>
      <c r="BA384" s="166">
        <f>IFERROR(IF(VALUE($F384)&lt;BB$197,(IF(VALUE($F384)&gt;BA$197-1,SUM($V190,$AI190,$AV190,$AW190:BA190),BA190)),0),0)</f>
        <v>0</v>
      </c>
      <c r="BB384" s="166">
        <f>IFERROR(IF(VALUE($F384)&lt;BC$197,(IF(VALUE($F384)&gt;BB$197-1,SUM($V190,$AI190,$AV190,$AW190:BB190),BB190)),0),0)</f>
        <v>0</v>
      </c>
      <c r="BC384" s="166">
        <f>IFERROR(IF(VALUE($F384)&lt;BD$197,(IF(VALUE($F384)&gt;BC$197-1,SUM($V190,$AI190,$AV190,$AW190:BC190),BC190)),0),0)</f>
        <v>0</v>
      </c>
      <c r="BD384" s="166">
        <f>IFERROR(IF(VALUE($F384)&lt;BE$197,(IF(VALUE($F384)&gt;BD$197-1,SUM($V190,$AI190,$AV190,$AW190:BD190),BD190)),0),0)</f>
        <v>0</v>
      </c>
      <c r="BE384" s="166">
        <f>IFERROR(IF(VALUE($F384)&lt;BF$197,(IF(VALUE($F384)&gt;BE$197-1,SUM($V190,$AI190,$AV190,$AW190:BE190),BE190)),0),0)</f>
        <v>0</v>
      </c>
      <c r="BF384" s="166">
        <f>IFERROR(IF(VALUE($F384)&lt;BG$197,(IF(VALUE($F384)&gt;BF$197-1,SUM($V190,$AI190,$AV190,$AW190:BF190),BF190)),0),0)</f>
        <v>0</v>
      </c>
      <c r="BG384" s="166">
        <f>IFERROR(IF(VALUE($F384)&lt;BH$197,(IF(VALUE($F384)&gt;BG$197-1,SUM($V190,$AI190,$AV190,$AW190:BG190),BG190)),0),0)</f>
        <v>0</v>
      </c>
      <c r="BH384" s="166">
        <f>IFERROR(IF(VALUE($F384)&lt;BI$197,(IF(VALUE($F384)&gt;BH$197-1,SUM($V190,$AI190,$AV190,$AW190:BH190),BH190)),0),0)</f>
        <v>0</v>
      </c>
      <c r="BI384" s="142">
        <f t="shared" si="290"/>
        <v>0</v>
      </c>
      <c r="BV384" s="142"/>
      <c r="CI384" s="142"/>
      <c r="CV384" s="142"/>
      <c r="DI384" s="142"/>
      <c r="DV384" s="142"/>
      <c r="EI384" s="142"/>
    </row>
    <row r="385" spans="1:144" ht="15.75" hidden="1" outlineLevel="1" x14ac:dyDescent="0.25">
      <c r="A385" s="2">
        <f t="shared" si="292"/>
        <v>132</v>
      </c>
      <c r="B385" s="1">
        <f t="shared" si="293"/>
        <v>0</v>
      </c>
      <c r="C385" s="1">
        <f t="shared" si="293"/>
        <v>0</v>
      </c>
      <c r="D385" s="2">
        <f t="shared" si="293"/>
        <v>0</v>
      </c>
      <c r="E385" s="141">
        <f t="shared" si="293"/>
        <v>0</v>
      </c>
      <c r="F385" s="84"/>
      <c r="J385" s="166">
        <v>0</v>
      </c>
      <c r="K385" s="166">
        <v>0</v>
      </c>
      <c r="L385" s="166">
        <v>0</v>
      </c>
      <c r="M385" s="166">
        <v>0</v>
      </c>
      <c r="N385" s="166">
        <v>0</v>
      </c>
      <c r="O385" s="166">
        <v>0</v>
      </c>
      <c r="P385" s="166">
        <v>0</v>
      </c>
      <c r="Q385" s="166">
        <f>IF($F385&lt;R$197,(IF($F385&gt;Q$197-1,SUM($J191:Q191),Q191)),0)</f>
        <v>0</v>
      </c>
      <c r="R385" s="166">
        <f>IF($F385&lt;S$197,(IF($F385&gt;R$197-1,SUM($J191:R191),R191)),0)</f>
        <v>0</v>
      </c>
      <c r="S385" s="166">
        <f>IF($F385&lt;T$197,(IF($F385&gt;S$197-1,SUM($J191:S191),S191)),0)</f>
        <v>0</v>
      </c>
      <c r="T385" s="166">
        <f>IF($F385&lt;U$197,(IF($F385&gt;T$197-1,SUM($J191:T191),T191)),0)</f>
        <v>0</v>
      </c>
      <c r="U385" s="166">
        <f>IF($F385&lt;V$197,(IF($F385&gt;U$197-1,SUM($J191:U191),U191)),0)</f>
        <v>0</v>
      </c>
      <c r="V385" s="142">
        <f t="shared" ref="V385:V387" si="294">SUM(J385:U385)</f>
        <v>0</v>
      </c>
      <c r="W385" s="166">
        <f>IF($F385&lt;X$197,(IF($F385&gt;W$197-1,SUM($V191,$W191:W191),W191)),0)</f>
        <v>0</v>
      </c>
      <c r="X385" s="166">
        <f>IF($F385&lt;Y$197,(IF($F385&gt;X$197-1,SUM($V191,$W191:X191),X191)),0)</f>
        <v>0</v>
      </c>
      <c r="Y385" s="166">
        <f>IF($F385&lt;Z$197,(IF($F385&gt;Y$197-1,SUM($V191,$W191:Y191),Y191)),0)</f>
        <v>0</v>
      </c>
      <c r="Z385" s="166">
        <f>IF($F385&lt;AA$197,(IF($F385&gt;Z$197-1,SUM($V191,$W191:Z191),Z191)),0)</f>
        <v>0</v>
      </c>
      <c r="AA385" s="166">
        <f>IF($F385&lt;AB$197,(IF($F385&gt;AA$197-1,SUM($V191,$W191:AA191),AA191)),0)</f>
        <v>0</v>
      </c>
      <c r="AB385" s="166">
        <f>IF($F385&lt;AC$197,(IF($F385&gt;AB$197-1,SUM($V191,$W191:AB191),AB191)),0)</f>
        <v>0</v>
      </c>
      <c r="AC385" s="166">
        <f>IF($F385&lt;AD$197,(IF($F385&gt;AC$197-1,SUM($V191,$W191:AC191),AC191)),0)</f>
        <v>0</v>
      </c>
      <c r="AD385" s="166">
        <f>IF($F385&lt;AE$197,(IF($F385&gt;AD$197-1,SUM($V191,$W191:AD191),AD191)),0)</f>
        <v>0</v>
      </c>
      <c r="AE385" s="166">
        <f>IF($F385&lt;AF$197,(IF($F385&gt;AE$197-1,SUM($V191,$W191:AE191),AE191)),0)</f>
        <v>0</v>
      </c>
      <c r="AF385" s="166">
        <f>IF($F385&lt;AG$197,(IF($F385&gt;AF$197-1,SUM($V191,$W191:AF191),AF191)),0)</f>
        <v>0</v>
      </c>
      <c r="AG385" s="166">
        <f>IF($F385&lt;AH$197,(IF($F385&gt;AG$197-1,SUM($V191,$W191:AG191),AG191)),0)</f>
        <v>0</v>
      </c>
      <c r="AH385" s="166">
        <f>IF($F385&lt;AI$197,(IF($F385&gt;AH$197-1,SUM($V191,$W191:AH191),AH191)),0)</f>
        <v>0</v>
      </c>
      <c r="AI385" s="142">
        <f t="shared" si="288"/>
        <v>0</v>
      </c>
      <c r="AJ385" s="166">
        <f>IFERROR(IF(VALUE($F385)&lt;AK$197,(IF(VALUE($F385)&gt;AJ$197-1,SUM($V191,$AI191,$AJ191:AJ191),AJ191)),0),0)</f>
        <v>0</v>
      </c>
      <c r="AK385" s="166">
        <f>IFERROR(IF(VALUE($F385)&lt;AL$197,(IF(VALUE($F385)&gt;AK$197-1,SUM($V191,$AI191,$AJ191:AK191),AK191)),0),0)</f>
        <v>0</v>
      </c>
      <c r="AL385" s="166">
        <f>IFERROR(IF(VALUE($F385)&lt;AM$197,(IF(VALUE($F385)&gt;AL$197-1,SUM($V191,$AI191,$AJ191:AL191),AL191)),0),0)</f>
        <v>0</v>
      </c>
      <c r="AM385" s="166">
        <f>IFERROR(IF(VALUE($F385)&lt;AN$197,(IF(VALUE($F385)&gt;AM$197-1,SUM($V191,$AI191,$AJ191:AM191),AM191)),0),0)</f>
        <v>0</v>
      </c>
      <c r="AN385" s="166">
        <f>IFERROR(IF(VALUE($F385)&lt;AO$197,(IF(VALUE($F385)&gt;AN$197-1,SUM($V191,$AI191,$AJ191:AN191),AN191)),0),0)</f>
        <v>0</v>
      </c>
      <c r="AO385" s="166">
        <f>IFERROR(IF(VALUE($F385)&lt;AP$197,(IF(VALUE($F385)&gt;AO$197-1,SUM($V191,$AI191,$AJ191:AO191),AO191)),0),0)</f>
        <v>0</v>
      </c>
      <c r="AP385" s="166">
        <f>IFERROR(IF(VALUE($F385)&lt;AQ$197,(IF(VALUE($F385)&gt;AP$197-1,SUM($V191,$AI191,$AJ191:AP191),AP191)),0),0)</f>
        <v>0</v>
      </c>
      <c r="AQ385" s="166">
        <f>IFERROR(IF(VALUE($F385)&lt;AR$197,(IF(VALUE($F385)&gt;AQ$197-1,SUM($V191,$AI191,$AJ191:AQ191),AQ191)),0),0)</f>
        <v>0</v>
      </c>
      <c r="AR385" s="166">
        <f>IFERROR(IF(VALUE($F385)&lt;AS$197,(IF(VALUE($F385)&gt;AR$197-1,SUM($V191,$AI191,$AJ191:AR191),AR191)),0),0)</f>
        <v>0</v>
      </c>
      <c r="AS385" s="166">
        <f>IFERROR(IF(VALUE($F385)&lt;AT$197,(IF(VALUE($F385)&gt;AS$197-1,SUM($V191,$AI191,$AJ191:AS191),AS191)),0),0)</f>
        <v>0</v>
      </c>
      <c r="AT385" s="166">
        <f>IFERROR(IF(VALUE($F385)&lt;AU$197,(IF(VALUE($F385)&gt;AT$197-1,SUM($V191,$AI191,$AJ191:AT191),AT191)),0),0)</f>
        <v>0</v>
      </c>
      <c r="AU385" s="166">
        <f>IFERROR(IF(VALUE($F385)&lt;AV$197,(IF(VALUE($F385)&gt;AU$197-1,SUM($V191,$AI191,$AJ191:AU191),AU191)),0),0)</f>
        <v>0</v>
      </c>
      <c r="AV385" s="142">
        <f t="shared" si="289"/>
        <v>0</v>
      </c>
      <c r="AW385" s="166">
        <f>IFERROR(IF(VALUE($F385)&lt;AX$197,(IF(VALUE($F385)&gt;AW$197-1,SUM($V191,$AI191,$AV191,$AW191:AW191),AW191)),0),0)</f>
        <v>0</v>
      </c>
      <c r="AX385" s="166">
        <f>IFERROR(IF(VALUE($F385)&lt;AY$197,(IF(VALUE($F385)&gt;AX$197-1,SUM($V191,$AI191,$AV191,$AW191:AX191),AX191)),0),0)</f>
        <v>0</v>
      </c>
      <c r="AY385" s="166">
        <f>IFERROR(IF(VALUE($F385)&lt;AZ$197,(IF(VALUE($F385)&gt;AY$197-1,SUM($V191,$AI191,$AV191,$AW191:AY191),AY191)),0),0)</f>
        <v>0</v>
      </c>
      <c r="AZ385" s="166">
        <f>IFERROR(IF(VALUE($F385)&lt;BA$197,(IF(VALUE($F385)&gt;AZ$197-1,SUM($V191,$AI191,$AV191,$AW191:AZ191),AZ191)),0),0)</f>
        <v>0</v>
      </c>
      <c r="BA385" s="166">
        <f>IFERROR(IF(VALUE($F385)&lt;BB$197,(IF(VALUE($F385)&gt;BA$197-1,SUM($V191,$AI191,$AV191,$AW191:BA191),BA191)),0),0)</f>
        <v>0</v>
      </c>
      <c r="BB385" s="166">
        <f>IFERROR(IF(VALUE($F385)&lt;BC$197,(IF(VALUE($F385)&gt;BB$197-1,SUM($V191,$AI191,$AV191,$AW191:BB191),BB191)),0),0)</f>
        <v>0</v>
      </c>
      <c r="BC385" s="166">
        <f>IFERROR(IF(VALUE($F385)&lt;BD$197,(IF(VALUE($F385)&gt;BC$197-1,SUM($V191,$AI191,$AV191,$AW191:BC191),BC191)),0),0)</f>
        <v>0</v>
      </c>
      <c r="BD385" s="166">
        <f>IFERROR(IF(VALUE($F385)&lt;BE$197,(IF(VALUE($F385)&gt;BD$197-1,SUM($V191,$AI191,$AV191,$AW191:BD191),BD191)),0),0)</f>
        <v>0</v>
      </c>
      <c r="BE385" s="166">
        <f>IFERROR(IF(VALUE($F385)&lt;BF$197,(IF(VALUE($F385)&gt;BE$197-1,SUM($V191,$AI191,$AV191,$AW191:BE191),BE191)),0),0)</f>
        <v>0</v>
      </c>
      <c r="BF385" s="166">
        <f>IFERROR(IF(VALUE($F385)&lt;BG$197,(IF(VALUE($F385)&gt;BF$197-1,SUM($V191,$AI191,$AV191,$AW191:BF191),BF191)),0),0)</f>
        <v>0</v>
      </c>
      <c r="BG385" s="166">
        <f>IFERROR(IF(VALUE($F385)&lt;BH$197,(IF(VALUE($F385)&gt;BG$197-1,SUM($V191,$AI191,$AV191,$AW191:BG191),BG191)),0),0)</f>
        <v>0</v>
      </c>
      <c r="BH385" s="166">
        <f>IFERROR(IF(VALUE($F385)&lt;BI$197,(IF(VALUE($F385)&gt;BH$197-1,SUM($V191,$AI191,$AV191,$AW191:BH191),BH191)),0),0)</f>
        <v>0</v>
      </c>
      <c r="BI385" s="142">
        <f t="shared" si="290"/>
        <v>0</v>
      </c>
      <c r="BV385" s="142"/>
      <c r="CI385" s="142"/>
      <c r="CV385" s="142"/>
      <c r="DI385" s="142"/>
      <c r="DV385" s="142"/>
      <c r="EI385" s="142"/>
    </row>
    <row r="386" spans="1:144" ht="15.75" hidden="1" outlineLevel="1" x14ac:dyDescent="0.25">
      <c r="A386" s="2">
        <f t="shared" si="292"/>
        <v>133</v>
      </c>
      <c r="B386" s="1">
        <f t="shared" si="293"/>
        <v>0</v>
      </c>
      <c r="C386" s="1">
        <f t="shared" si="293"/>
        <v>0</v>
      </c>
      <c r="D386" s="2">
        <f t="shared" si="293"/>
        <v>0</v>
      </c>
      <c r="E386" s="141">
        <f t="shared" si="293"/>
        <v>0</v>
      </c>
      <c r="F386" s="84"/>
      <c r="J386" s="166">
        <v>0</v>
      </c>
      <c r="K386" s="166">
        <v>0</v>
      </c>
      <c r="L386" s="166">
        <v>0</v>
      </c>
      <c r="M386" s="166">
        <v>0</v>
      </c>
      <c r="N386" s="166">
        <v>0</v>
      </c>
      <c r="O386" s="166">
        <v>0</v>
      </c>
      <c r="P386" s="166">
        <v>0</v>
      </c>
      <c r="Q386" s="166">
        <f>IF($F386&lt;R$197,(IF($F386&gt;Q$197-1,SUM($J192:Q192),Q192)),0)</f>
        <v>0</v>
      </c>
      <c r="R386" s="166">
        <f>IF($F386&lt;S$197,(IF($F386&gt;R$197-1,SUM($J192:R192),R192)),0)</f>
        <v>0</v>
      </c>
      <c r="S386" s="166">
        <f>IF($F386&lt;T$197,(IF($F386&gt;S$197-1,SUM($J192:S192),S192)),0)</f>
        <v>0</v>
      </c>
      <c r="T386" s="166">
        <f>IF($F386&lt;U$197,(IF($F386&gt;T$197-1,SUM($J192:T192),T192)),0)</f>
        <v>0</v>
      </c>
      <c r="U386" s="166">
        <f>IF($F386&lt;V$197,(IF($F386&gt;U$197-1,SUM($J192:U192),U192)),0)</f>
        <v>0</v>
      </c>
      <c r="V386" s="142">
        <f t="shared" si="294"/>
        <v>0</v>
      </c>
      <c r="W386" s="166">
        <f>IF($F386&lt;X$197,(IF($F386&gt;W$197-1,SUM($V192,$W192:W192),W192)),0)</f>
        <v>0</v>
      </c>
      <c r="X386" s="166">
        <f>IF($F386&lt;Y$197,(IF($F386&gt;X$197-1,SUM($V192,$W192:X192),X192)),0)</f>
        <v>0</v>
      </c>
      <c r="Y386" s="166">
        <f>IF($F386&lt;Z$197,(IF($F386&gt;Y$197-1,SUM($V192,$W192:Y192),Y192)),0)</f>
        <v>0</v>
      </c>
      <c r="Z386" s="166">
        <f>IF($F386&lt;AA$197,(IF($F386&gt;Z$197-1,SUM($V192,$W192:Z192),Z192)),0)</f>
        <v>0</v>
      </c>
      <c r="AA386" s="166">
        <f>IF($F386&lt;AB$197,(IF($F386&gt;AA$197-1,SUM($V192,$W192:AA192),AA192)),0)</f>
        <v>0</v>
      </c>
      <c r="AB386" s="166">
        <f>IF($F386&lt;AC$197,(IF($F386&gt;AB$197-1,SUM($V192,$W192:AB192),AB192)),0)</f>
        <v>0</v>
      </c>
      <c r="AC386" s="166">
        <f>IF($F386&lt;AD$197,(IF($F386&gt;AC$197-1,SUM($V192,$W192:AC192),AC192)),0)</f>
        <v>0</v>
      </c>
      <c r="AD386" s="166">
        <f>IF($F386&lt;AE$197,(IF($F386&gt;AD$197-1,SUM($V192,$W192:AD192),AD192)),0)</f>
        <v>0</v>
      </c>
      <c r="AE386" s="166">
        <f>IF($F386&lt;AF$197,(IF($F386&gt;AE$197-1,SUM($V192,$W192:AE192),AE192)),0)</f>
        <v>0</v>
      </c>
      <c r="AF386" s="166">
        <f>IF($F386&lt;AG$197,(IF($F386&gt;AF$197-1,SUM($V192,$W192:AF192),AF192)),0)</f>
        <v>0</v>
      </c>
      <c r="AG386" s="166">
        <f>IF($F386&lt;AH$197,(IF($F386&gt;AG$197-1,SUM($V192,$W192:AG192),AG192)),0)</f>
        <v>0</v>
      </c>
      <c r="AH386" s="166">
        <f>IF($F386&lt;AI$197,(IF($F386&gt;AH$197-1,SUM($V192,$W192:AH192),AH192)),0)</f>
        <v>0</v>
      </c>
      <c r="AI386" s="142">
        <f t="shared" si="288"/>
        <v>0</v>
      </c>
      <c r="AJ386" s="166">
        <f>IFERROR(IF(VALUE($F386)&lt;AK$197,(IF(VALUE($F386)&gt;AJ$197-1,SUM($V192,$AI192,$AJ192:AJ192),AJ192)),0),0)</f>
        <v>0</v>
      </c>
      <c r="AK386" s="166">
        <f>IFERROR(IF(VALUE($F386)&lt;AL$197,(IF(VALUE($F386)&gt;AK$197-1,SUM($V192,$AI192,$AJ192:AK192),AK192)),0),0)</f>
        <v>0</v>
      </c>
      <c r="AL386" s="166">
        <f>IFERROR(IF(VALUE($F386)&lt;AM$197,(IF(VALUE($F386)&gt;AL$197-1,SUM($V192,$AI192,$AJ192:AL192),AL192)),0),0)</f>
        <v>0</v>
      </c>
      <c r="AM386" s="166">
        <f>IFERROR(IF(VALUE($F386)&lt;AN$197,(IF(VALUE($F386)&gt;AM$197-1,SUM($V192,$AI192,$AJ192:AM192),AM192)),0),0)</f>
        <v>0</v>
      </c>
      <c r="AN386" s="166">
        <f>IFERROR(IF(VALUE($F386)&lt;AO$197,(IF(VALUE($F386)&gt;AN$197-1,SUM($V192,$AI192,$AJ192:AN192),AN192)),0),0)</f>
        <v>0</v>
      </c>
      <c r="AO386" s="166">
        <f>IFERROR(IF(VALUE($F386)&lt;AP$197,(IF(VALUE($F386)&gt;AO$197-1,SUM($V192,$AI192,$AJ192:AO192),AO192)),0),0)</f>
        <v>0</v>
      </c>
      <c r="AP386" s="166">
        <f>IFERROR(IF(VALUE($F386)&lt;AQ$197,(IF(VALUE($F386)&gt;AP$197-1,SUM($V192,$AI192,$AJ192:AP192),AP192)),0),0)</f>
        <v>0</v>
      </c>
      <c r="AQ386" s="166">
        <f>IFERROR(IF(VALUE($F386)&lt;AR$197,(IF(VALUE($F386)&gt;AQ$197-1,SUM($V192,$AI192,$AJ192:AQ192),AQ192)),0),0)</f>
        <v>0</v>
      </c>
      <c r="AR386" s="166">
        <f>IFERROR(IF(VALUE($F386)&lt;AS$197,(IF(VALUE($F386)&gt;AR$197-1,SUM($V192,$AI192,$AJ192:AR192),AR192)),0),0)</f>
        <v>0</v>
      </c>
      <c r="AS386" s="166">
        <f>IFERROR(IF(VALUE($F386)&lt;AT$197,(IF(VALUE($F386)&gt;AS$197-1,SUM($V192,$AI192,$AJ192:AS192),AS192)),0),0)</f>
        <v>0</v>
      </c>
      <c r="AT386" s="166">
        <f>IFERROR(IF(VALUE($F386)&lt;AU$197,(IF(VALUE($F386)&gt;AT$197-1,SUM($V192,$AI192,$AJ192:AT192),AT192)),0),0)</f>
        <v>0</v>
      </c>
      <c r="AU386" s="166">
        <f>IFERROR(IF(VALUE($F386)&lt;AV$197,(IF(VALUE($F386)&gt;AU$197-1,SUM($V192,$AI192,$AJ192:AU192),AU192)),0),0)</f>
        <v>0</v>
      </c>
      <c r="AV386" s="142">
        <f t="shared" si="289"/>
        <v>0</v>
      </c>
      <c r="AW386" s="166">
        <f>IFERROR(IF(VALUE($F386)&lt;AX$197,(IF(VALUE($F386)&gt;AW$197-1,SUM($V192,$AI192,$AV192,$AW192:AW192),AW192)),0),0)</f>
        <v>0</v>
      </c>
      <c r="AX386" s="166">
        <f>IFERROR(IF(VALUE($F386)&lt;AY$197,(IF(VALUE($F386)&gt;AX$197-1,SUM($V192,$AI192,$AV192,$AW192:AX192),AX192)),0),0)</f>
        <v>0</v>
      </c>
      <c r="AY386" s="166">
        <f>IFERROR(IF(VALUE($F386)&lt;AZ$197,(IF(VALUE($F386)&gt;AY$197-1,SUM($V192,$AI192,$AV192,$AW192:AY192),AY192)),0),0)</f>
        <v>0</v>
      </c>
      <c r="AZ386" s="166">
        <f>IFERROR(IF(VALUE($F386)&lt;BA$197,(IF(VALUE($F386)&gt;AZ$197-1,SUM($V192,$AI192,$AV192,$AW192:AZ192),AZ192)),0),0)</f>
        <v>0</v>
      </c>
      <c r="BA386" s="166">
        <f>IFERROR(IF(VALUE($F386)&lt;BB$197,(IF(VALUE($F386)&gt;BA$197-1,SUM($V192,$AI192,$AV192,$AW192:BA192),BA192)),0),0)</f>
        <v>0</v>
      </c>
      <c r="BB386" s="166">
        <f>IFERROR(IF(VALUE($F386)&lt;BC$197,(IF(VALUE($F386)&gt;BB$197-1,SUM($V192,$AI192,$AV192,$AW192:BB192),BB192)),0),0)</f>
        <v>0</v>
      </c>
      <c r="BC386" s="166">
        <f>IFERROR(IF(VALUE($F386)&lt;BD$197,(IF(VALUE($F386)&gt;BC$197-1,SUM($V192,$AI192,$AV192,$AW192:BC192),BC192)),0),0)</f>
        <v>0</v>
      </c>
      <c r="BD386" s="166">
        <f>IFERROR(IF(VALUE($F386)&lt;BE$197,(IF(VALUE($F386)&gt;BD$197-1,SUM($V192,$AI192,$AV192,$AW192:BD192),BD192)),0),0)</f>
        <v>0</v>
      </c>
      <c r="BE386" s="166">
        <f>IFERROR(IF(VALUE($F386)&lt;BF$197,(IF(VALUE($F386)&gt;BE$197-1,SUM($V192,$AI192,$AV192,$AW192:BE192),BE192)),0),0)</f>
        <v>0</v>
      </c>
      <c r="BF386" s="166">
        <f>IFERROR(IF(VALUE($F386)&lt;BG$197,(IF(VALUE($F386)&gt;BF$197-1,SUM($V192,$AI192,$AV192,$AW192:BF192),BF192)),0),0)</f>
        <v>0</v>
      </c>
      <c r="BG386" s="166">
        <f>IFERROR(IF(VALUE($F386)&lt;BH$197,(IF(VALUE($F386)&gt;BG$197-1,SUM($V192,$AI192,$AV192,$AW192:BG192),BG192)),0),0)</f>
        <v>0</v>
      </c>
      <c r="BH386" s="166">
        <f>IFERROR(IF(VALUE($F386)&lt;BI$197,(IF(VALUE($F386)&gt;BH$197-1,SUM($V192,$AI192,$AV192,$AW192:BH192),BH192)),0),0)</f>
        <v>0</v>
      </c>
      <c r="BI386" s="142">
        <f t="shared" si="290"/>
        <v>0</v>
      </c>
      <c r="BV386" s="142"/>
      <c r="CI386" s="142"/>
      <c r="CV386" s="142"/>
      <c r="DI386" s="142"/>
      <c r="DV386" s="142"/>
      <c r="EI386" s="142"/>
    </row>
    <row r="387" spans="1:144" ht="15.75" hidden="1" x14ac:dyDescent="0.25">
      <c r="A387" s="2" t="str">
        <f t="shared" si="292"/>
        <v>2021F</v>
      </c>
      <c r="B387" s="1" t="str">
        <f t="shared" si="293"/>
        <v>PRE-09362</v>
      </c>
      <c r="C387" s="1" t="str">
        <f t="shared" si="293"/>
        <v>SPP FH PRE-09362 - 2021F</v>
      </c>
      <c r="D387" s="2" t="str">
        <f t="shared" si="293"/>
        <v>FH - TBD2021F</v>
      </c>
      <c r="E387" s="141" t="str">
        <f t="shared" si="293"/>
        <v>SPP FH - 2021F</v>
      </c>
      <c r="F387" s="84">
        <v>44576</v>
      </c>
      <c r="J387" s="166">
        <v>0</v>
      </c>
      <c r="K387" s="166">
        <v>0</v>
      </c>
      <c r="L387" s="166">
        <v>0</v>
      </c>
      <c r="M387" s="166">
        <v>0</v>
      </c>
      <c r="N387" s="166">
        <v>0</v>
      </c>
      <c r="O387" s="166">
        <v>0</v>
      </c>
      <c r="P387" s="166">
        <v>0</v>
      </c>
      <c r="Q387" s="166">
        <f>IF($F387&lt;R$197,(IF($F387&gt;Q$197-1,SUM($J193:Q193),Q193)),0)</f>
        <v>0</v>
      </c>
      <c r="R387" s="166">
        <f>IF($F387&lt;S$197,(IF($F387&gt;R$197-1,SUM($J193:R193),R193)),0)</f>
        <v>0</v>
      </c>
      <c r="S387" s="166">
        <f>IF($F387&lt;T$197,(IF($F387&gt;S$197-1,SUM($J193:S193),S193)),0)</f>
        <v>0</v>
      </c>
      <c r="T387" s="166">
        <f>IF($F387&lt;U$197,(IF($F387&gt;T$197-1,SUM($J193:T193),T193)),0)</f>
        <v>0</v>
      </c>
      <c r="U387" s="166">
        <f>IF($F387&lt;V$197,(IF($F387&gt;U$197-1,SUM($J193:U193),U193)),0)</f>
        <v>0</v>
      </c>
      <c r="V387" s="142">
        <f t="shared" si="294"/>
        <v>0</v>
      </c>
      <c r="W387" s="166">
        <f>IF($F387&lt;X$197,(IF($F387&gt;W$197-1,SUM($V193,$W193:W193),W193)),0)</f>
        <v>0</v>
      </c>
      <c r="X387" s="166">
        <f>IF($F387&lt;Y$197,(IF($F387&gt;X$197-1,SUM($V193,$W193:X193),X193)),0)</f>
        <v>0</v>
      </c>
      <c r="Y387" s="166">
        <f>IF($F387&lt;Z$197,(IF($F387&gt;Y$197-1,SUM($V193,$W193:Y193),Y193)),0)</f>
        <v>0</v>
      </c>
      <c r="Z387" s="166">
        <f>IF($F387&lt;AA$197,(IF($F387&gt;Z$197-1,SUM($V193,$W193:Z193),Z193)),0)</f>
        <v>0</v>
      </c>
      <c r="AA387" s="166">
        <f>IF($F387&lt;AB$197,(IF($F387&gt;AA$197-1,SUM($V193,$W193:AA193),AA193)),0)</f>
        <v>0</v>
      </c>
      <c r="AB387" s="166">
        <f>IF($F387&lt;AC$197,(IF($F387&gt;AB$197-1,SUM($V193,$W193:AB193),AB193)),0)</f>
        <v>0</v>
      </c>
      <c r="AC387" s="166">
        <f>IF($F387&lt;AD$197,(IF($F387&gt;AC$197-1,SUM($V193,$W193:AC193),AC193)),0)</f>
        <v>0</v>
      </c>
      <c r="AD387" s="166">
        <f>IF($F387&lt;AE$197,(IF($F387&gt;AD$197-1,SUM($V193,$W193:AD193),AD193)),0)</f>
        <v>0</v>
      </c>
      <c r="AE387" s="166">
        <f>IF($F387&lt;AF$197,(IF($F387&gt;AE$197-1,SUM($V193,$W193:AE193),AE193)),0)</f>
        <v>0</v>
      </c>
      <c r="AF387" s="166">
        <f>IF($F387&lt;AG$197,(IF($F387&gt;AF$197-1,SUM($V193,$W193:AF193),AF193)),0)</f>
        <v>0</v>
      </c>
      <c r="AG387" s="166">
        <f>IF($F387&lt;AH$197,(IF($F387&gt;AG$197-1,SUM($V193,$W193:AG193),AG193)),0)</f>
        <v>0</v>
      </c>
      <c r="AH387" s="166">
        <f>IF($F387&lt;AI$197,(IF($F387&gt;AH$197-1,SUM($V193,$W193:AH193),AH193)),0)</f>
        <v>0</v>
      </c>
      <c r="AI387" s="142">
        <f t="shared" si="288"/>
        <v>0</v>
      </c>
      <c r="AJ387" s="166">
        <f>IFERROR(IF(VALUE($F387)&lt;AK$197,(IF(VALUE($F387)&gt;AJ$197-1,SUM($V193,$AI193,$AJ193:AJ193),AJ193)),0),0)</f>
        <v>0</v>
      </c>
      <c r="AK387" s="166">
        <f>IFERROR(IF(VALUE($F387)&lt;AL$197,(IF(VALUE($F387)&gt;AK$197-1,SUM($V193,$AI193,$AJ193:AK193),AK193)),0),0)</f>
        <v>0</v>
      </c>
      <c r="AL387" s="166">
        <f>IFERROR(IF(VALUE($F387)&lt;AM$197,(IF(VALUE($F387)&gt;AL$197-1,SUM($V193,$AI193,$AJ193:AL193),AL193)),0),0)</f>
        <v>0</v>
      </c>
      <c r="AM387" s="166">
        <f>IFERROR(IF(VALUE($F387)&lt;AN$197,(IF(VALUE($F387)&gt;AM$197-1,SUM($V193,$AI193,$AJ193:AM193),AM193)),0),0)</f>
        <v>0</v>
      </c>
      <c r="AN387" s="166">
        <f>IFERROR(IF(VALUE($F387)&lt;AO$197,(IF(VALUE($F387)&gt;AN$197-1,SUM($V193,$AI193,$AJ193:AN193),AN193)),0),0)</f>
        <v>0</v>
      </c>
      <c r="AO387" s="166">
        <f>IFERROR(IF(VALUE($F387)&lt;AP$197,(IF(VALUE($F387)&gt;AO$197-1,SUM($V193,$AI193,$AJ193:AO193),AO193)),0),0)</f>
        <v>0</v>
      </c>
      <c r="AP387" s="166">
        <f>IFERROR(IF(VALUE($F387)&lt;AQ$197,(IF(VALUE($F387)&gt;AP$197-1,SUM($V193,$AI193,$AJ193:AP193),AP193)),0),0)</f>
        <v>0</v>
      </c>
      <c r="AQ387" s="166">
        <f>IFERROR(IF(VALUE($F387)&lt;AR$197,(IF(VALUE($F387)&gt;AQ$197-1,SUM($V193,$AI193,$AJ193:AQ193),AQ193)),0),0)</f>
        <v>0</v>
      </c>
      <c r="AR387" s="166">
        <f>IFERROR(IF(VALUE($F387)&lt;AS$197,(IF(VALUE($F387)&gt;AR$197-1,SUM($V193,$AI193,$AJ193:AR193),AR193)),0),0)</f>
        <v>0</v>
      </c>
      <c r="AS387" s="166">
        <f>IFERROR(IF(VALUE($F387)&lt;AT$197,(IF(VALUE($F387)&gt;AS$197-1,SUM($V193,$AI193,$AJ193:AS193),AS193)),0),0)</f>
        <v>0</v>
      </c>
      <c r="AT387" s="166">
        <f>IFERROR(IF(VALUE($F387)&lt;AU$197,(IF(VALUE($F387)&gt;AT$197-1,SUM($V193,$AI193,$AJ193:AT193),AT193)),0),0)</f>
        <v>0</v>
      </c>
      <c r="AU387" s="166">
        <f>IFERROR(IF(VALUE($F387)&lt;AV$197,(IF(VALUE($F387)&gt;AU$197-1,SUM($V193,$AI193,$AJ193:AU193),AU193)),0),0)</f>
        <v>0</v>
      </c>
      <c r="AV387" s="142">
        <f t="shared" si="289"/>
        <v>0</v>
      </c>
      <c r="AW387" s="166">
        <f>IFERROR(IF(VALUE($F387)&lt;AX$197,(IF(VALUE($F387)&gt;AW$197-1,SUM($V193,$AI193,$AV193,$AW193:AW193),AW193)),0),0)</f>
        <v>0</v>
      </c>
      <c r="AX387" s="166">
        <f>IFERROR(IF(VALUE($F387)&lt;AY$197,(IF(VALUE($F387)&gt;AX$197-1,SUM($V193,$AI193,$AV193,$AW193:AX193),AX193)),0),0)</f>
        <v>0</v>
      </c>
      <c r="AY387" s="166">
        <f>IFERROR(IF(VALUE($F387)&lt;AZ$197,(IF(VALUE($F387)&gt;AY$197-1,SUM($V193,$AI193,$AV193,$AW193:AY193),AY193)),0),0)</f>
        <v>0</v>
      </c>
      <c r="AZ387" s="166">
        <f>IFERROR(IF(VALUE($F387)&lt;BA$197,(IF(VALUE($F387)&gt;AZ$197-1,SUM($V193,$AI193,$AV193,$AW193:AZ193),AZ193)),0),0)</f>
        <v>0</v>
      </c>
      <c r="BA387" s="166">
        <f>IFERROR(IF(VALUE($F387)&lt;BB$197,(IF(VALUE($F387)&gt;BA$197-1,SUM($V193,$AI193,$AV193,$AW193:BA193),BA193)),0),0)</f>
        <v>0</v>
      </c>
      <c r="BB387" s="166">
        <f>IFERROR(IF(VALUE($F387)&lt;BC$197,(IF(VALUE($F387)&gt;BB$197-1,SUM($V193,$AI193,$AV193,$AW193:BB193),BB193)),0),0)</f>
        <v>0</v>
      </c>
      <c r="BC387" s="166">
        <f>IFERROR(IF(VALUE($F387)&lt;BD$197,(IF(VALUE($F387)&gt;BC$197-1,SUM($V193,$AI193,$AV193,$AW193:BC193),BC193)),0),0)</f>
        <v>0</v>
      </c>
      <c r="BD387" s="166">
        <f>IFERROR(IF(VALUE($F387)&lt;BE$197,(IF(VALUE($F387)&gt;BD$197-1,SUM($V193,$AI193,$AV193,$AW193:BD193),BD193)),0),0)</f>
        <v>0</v>
      </c>
      <c r="BE387" s="166">
        <f>IFERROR(IF(VALUE($F387)&lt;BF$197,(IF(VALUE($F387)&gt;BE$197-1,SUM($V193,$AI193,$AV193,$AW193:BE193),BE193)),0),0)</f>
        <v>0</v>
      </c>
      <c r="BF387" s="166">
        <f>IFERROR(IF(VALUE($F387)&lt;BG$197,(IF(VALUE($F387)&gt;BF$197-1,SUM($V193,$AI193,$AV193,$AW193:BF193),BF193)),0),0)</f>
        <v>0</v>
      </c>
      <c r="BG387" s="166">
        <f>IFERROR(IF(VALUE($F387)&lt;BH$197,(IF(VALUE($F387)&gt;BG$197-1,SUM($V193,$AI193,$AV193,$AW193:BG193),BG193)),0),0)</f>
        <v>0</v>
      </c>
      <c r="BH387" s="166">
        <f>IFERROR(IF(VALUE($F387)&lt;BI$197,(IF(VALUE($F387)&gt;BH$197-1,SUM($V193,$AI193,$AV193,$AW193:BH193),BH193)),0),0)</f>
        <v>0</v>
      </c>
      <c r="BI387" s="142">
        <f t="shared" si="290"/>
        <v>0</v>
      </c>
      <c r="BV387" s="142"/>
      <c r="CI387" s="142"/>
      <c r="CV387" s="142"/>
      <c r="DI387" s="142"/>
      <c r="DV387" s="142"/>
      <c r="EI387" s="142"/>
    </row>
    <row r="388" spans="1:144" ht="15.75" hidden="1" x14ac:dyDescent="0.25">
      <c r="A388" s="2" t="str">
        <f t="shared" ref="A388:E388" si="295">A194</f>
        <v>2022B</v>
      </c>
      <c r="B388" s="1" t="str">
        <f t="shared" si="295"/>
        <v>FH - 2022B</v>
      </c>
      <c r="C388" s="1" t="str">
        <f t="shared" si="295"/>
        <v>SPP FH - 2022B</v>
      </c>
      <c r="D388" s="2" t="str">
        <f t="shared" si="295"/>
        <v>FH - TBD2022B</v>
      </c>
      <c r="E388" s="141" t="str">
        <f t="shared" si="295"/>
        <v>SPP FH - 2022B</v>
      </c>
      <c r="F388" s="84">
        <v>44576</v>
      </c>
      <c r="G388" s="165"/>
      <c r="H388" s="165"/>
      <c r="J388" s="166">
        <v>0</v>
      </c>
      <c r="K388" s="166">
        <v>0</v>
      </c>
      <c r="L388" s="166">
        <v>0</v>
      </c>
      <c r="M388" s="166">
        <v>0</v>
      </c>
      <c r="N388" s="166">
        <v>0</v>
      </c>
      <c r="O388" s="166">
        <v>0</v>
      </c>
      <c r="P388" s="166">
        <v>0</v>
      </c>
      <c r="Q388" s="166">
        <f>IF($F388&lt;R$197,(IF($F388&gt;Q$197-1,SUM($J194:Q194),Q194)),0)</f>
        <v>0</v>
      </c>
      <c r="R388" s="166">
        <f>IF($F388&lt;S$197,(IF($F388&gt;R$197-1,SUM($J194:R194),R194)),0)</f>
        <v>0</v>
      </c>
      <c r="S388" s="166">
        <f>IF($F388&lt;T$197,(IF($F388&gt;S$197-1,SUM($J194:S194),S194)),0)</f>
        <v>0</v>
      </c>
      <c r="T388" s="166">
        <f>IF($F388&lt;U$197,(IF($F388&gt;T$197-1,SUM($J194:T194),T194)),0)</f>
        <v>0</v>
      </c>
      <c r="U388" s="166">
        <f>IF($F388&lt;V$197,(IF($F388&gt;U$197-1,SUM($J194:U194),U194)),0)</f>
        <v>0</v>
      </c>
      <c r="V388" s="100">
        <f t="shared" si="122"/>
        <v>0</v>
      </c>
      <c r="W388" s="166">
        <f>IF($F388&lt;X$197,(IF($F388&gt;W$197-1,SUM($V194,$W194:W194),W194)),0)</f>
        <v>0</v>
      </c>
      <c r="X388" s="166">
        <f>IF($F388&lt;Y$197,(IF($F388&gt;X$197-1,SUM($V194,$W194:X194),X194)),0)</f>
        <v>0</v>
      </c>
      <c r="Y388" s="166">
        <f>IF($F388&lt;Z$197,(IF($F388&gt;Y$197-1,SUM($V194,$W194:Y194),Y194)),0)</f>
        <v>0</v>
      </c>
      <c r="Z388" s="166">
        <f>IF($F388&lt;AA$197,(IF($F388&gt;Z$197-1,SUM($V194,$W194:Z194),Z194)),0)</f>
        <v>0</v>
      </c>
      <c r="AA388" s="166">
        <f>IF($F388&lt;AB$197,(IF($F388&gt;AA$197-1,SUM($V194,$W194:AA194),AA194)),0)</f>
        <v>0</v>
      </c>
      <c r="AB388" s="166">
        <f>IF($F388&lt;AC$197,(IF($F388&gt;AB$197-1,SUM($V194,$W194:AB194),AB194)),0)</f>
        <v>0</v>
      </c>
      <c r="AC388" s="166">
        <f>IF($F388&lt;AD$197,(IF($F388&gt;AC$197-1,SUM($V194,$W194:AC194),AC194)),0)</f>
        <v>0</v>
      </c>
      <c r="AD388" s="166">
        <f>IF($F388&lt;AE$197,(IF($F388&gt;AD$197-1,SUM($V194,$W194:AD194),AD194)),0)</f>
        <v>0</v>
      </c>
      <c r="AE388" s="166">
        <f>IF($F388&lt;AF$197,(IF($F388&gt;AE$197-1,SUM($V194,$W194:AE194),AE194)),0)</f>
        <v>0</v>
      </c>
      <c r="AF388" s="166">
        <f>IF($F388&lt;AG$197,(IF($F388&gt;AF$197-1,SUM($V194,$W194:AF194),AF194)),0)</f>
        <v>0</v>
      </c>
      <c r="AG388" s="166">
        <f>IF($F388&lt;AH$197,(IF($F388&gt;AG$197-1,SUM($V194,$W194:AG194),AG194)),0)</f>
        <v>0</v>
      </c>
      <c r="AH388" s="166">
        <f>IF($F388&lt;AI$197,(IF($F388&gt;AH$197-1,SUM($V194,$W194:AH194),AH194)),0)</f>
        <v>0</v>
      </c>
      <c r="AI388" s="142">
        <f t="shared" si="288"/>
        <v>0</v>
      </c>
      <c r="AJ388" s="166">
        <f>IFERROR(IF(VALUE($F388)&lt;AK$197,(IF(VALUE($F388)&gt;AJ$197-1,SUM($V194,$AI194,$AJ194:AJ194),AJ194)),0),0)</f>
        <v>0</v>
      </c>
      <c r="AK388" s="166">
        <f>IFERROR(IF(VALUE($F388)&lt;AL$197,(IF(VALUE($F388)&gt;AK$197-1,SUM($V194,$AI194,$AJ194:AK194),AK194)),0),0)</f>
        <v>0</v>
      </c>
      <c r="AL388" s="166">
        <f>IFERROR(IF(VALUE($F388)&lt;AM$197,(IF(VALUE($F388)&gt;AL$197-1,SUM($V194,$AI194,$AJ194:AL194),AL194)),0),0)</f>
        <v>0</v>
      </c>
      <c r="AM388" s="166">
        <f>IFERROR(IF(VALUE($F388)&lt;AN$197,(IF(VALUE($F388)&gt;AM$197-1,SUM($V194,$AI194,$AJ194:AM194),AM194)),0),0)</f>
        <v>0</v>
      </c>
      <c r="AN388" s="166">
        <f>IFERROR(IF(VALUE($F388)&lt;AO$197,(IF(VALUE($F388)&gt;AN$197-1,SUM($V194,$AI194,$AJ194:AN194),AN194)),0),0)</f>
        <v>0</v>
      </c>
      <c r="AO388" s="166">
        <f>IFERROR(IF(VALUE($F388)&lt;AP$197,(IF(VALUE($F388)&gt;AO$197-1,SUM($V194,$AI194,$AJ194:AO194),AO194)),0),0)</f>
        <v>0</v>
      </c>
      <c r="AP388" s="166">
        <f>IFERROR(IF(VALUE($F388)&lt;AQ$197,(IF(VALUE($F388)&gt;AP$197-1,SUM($V194,$AI194,$AJ194:AP194),AP194)),0),0)</f>
        <v>0</v>
      </c>
      <c r="AQ388" s="166">
        <f>IFERROR(IF(VALUE($F388)&lt;AR$197,(IF(VALUE($F388)&gt;AQ$197-1,SUM($V194,$AI194,$AJ194:AQ194),AQ194)),0),0)</f>
        <v>0</v>
      </c>
      <c r="AR388" s="166">
        <f>IFERROR(IF(VALUE($F388)&lt;AS$197,(IF(VALUE($F388)&gt;AR$197-1,SUM($V194,$AI194,$AJ194:AR194),AR194)),0),0)</f>
        <v>0</v>
      </c>
      <c r="AS388" s="166">
        <f>IFERROR(IF(VALUE($F388)&lt;AT$197,(IF(VALUE($F388)&gt;AS$197-1,SUM($V194,$AI194,$AJ194:AS194),AS194)),0),0)</f>
        <v>0</v>
      </c>
      <c r="AT388" s="166">
        <f>IFERROR(IF(VALUE($F388)&lt;AU$197,(IF(VALUE($F388)&gt;AT$197-1,SUM($V194,$AI194,$AJ194:AT194),AT194)),0),0)</f>
        <v>0</v>
      </c>
      <c r="AU388" s="166">
        <f>IFERROR(IF(VALUE($F388)&lt;AV$197,(IF(VALUE($F388)&gt;AU$197-1,SUM($V194,$AI194,$AJ194:AU194),AU194)),0),0)</f>
        <v>0</v>
      </c>
      <c r="AV388" s="142">
        <f t="shared" si="289"/>
        <v>0</v>
      </c>
      <c r="AW388" s="166">
        <f>IFERROR(IF(VALUE($F388)&lt;AX$197,(IF(VALUE($F388)&gt;AW$197-1,SUM($V194,$AI194,$AV194,$AW194:AW194),AW194)),0),0)</f>
        <v>0</v>
      </c>
      <c r="AX388" s="166">
        <f>IFERROR(IF(VALUE($F388)&lt;AY$197,(IF(VALUE($F388)&gt;AX$197-1,SUM($V194,$AI194,$AV194,$AW194:AX194),AX194)),0),0)</f>
        <v>0</v>
      </c>
      <c r="AY388" s="166">
        <f>IFERROR(IF(VALUE($F388)&lt;AZ$197,(IF(VALUE($F388)&gt;AY$197-1,SUM($V194,$AI194,$AV194,$AW194:AY194),AY194)),0),0)</f>
        <v>0</v>
      </c>
      <c r="AZ388" s="166">
        <f>IFERROR(IF(VALUE($F388)&lt;BA$197,(IF(VALUE($F388)&gt;AZ$197-1,SUM($V194,$AI194,$AV194,$AW194:AZ194),AZ194)),0),0)</f>
        <v>0</v>
      </c>
      <c r="BA388" s="166">
        <f>IFERROR(IF(VALUE($F388)&lt;BB$197,(IF(VALUE($F388)&gt;BA$197-1,SUM($V194,$AI194,$AV194,$AW194:BA194),BA194)),0),0)</f>
        <v>0</v>
      </c>
      <c r="BB388" s="166">
        <f>IFERROR(IF(VALUE($F388)&lt;BC$197,(IF(VALUE($F388)&gt;BB$197-1,SUM($V194,$AI194,$AV194,$AW194:BB194),BB194)),0),0)</f>
        <v>0</v>
      </c>
      <c r="BC388" s="166">
        <f>IFERROR(IF(VALUE($F388)&lt;BD$197,(IF(VALUE($F388)&gt;BC$197-1,SUM($V194,$AI194,$AV194,$AW194:BC194),BC194)),0),0)</f>
        <v>0</v>
      </c>
      <c r="BD388" s="166">
        <f>IFERROR(IF(VALUE($F388)&lt;BE$197,(IF(VALUE($F388)&gt;BD$197-1,SUM($V194,$AI194,$AV194,$AW194:BD194),BD194)),0),0)</f>
        <v>0</v>
      </c>
      <c r="BE388" s="166">
        <f>IFERROR(IF(VALUE($F388)&lt;BF$197,(IF(VALUE($F388)&gt;BE$197-1,SUM($V194,$AI194,$AV194,$AW194:BE194),BE194)),0),0)</f>
        <v>0</v>
      </c>
      <c r="BF388" s="166">
        <f>IFERROR(IF(VALUE($F388)&lt;BG$197,(IF(VALUE($F388)&gt;BF$197-1,SUM($V194,$AI194,$AV194,$AW194:BF194),BF194)),0),0)</f>
        <v>0</v>
      </c>
      <c r="BG388" s="166">
        <f>IFERROR(IF(VALUE($F388)&lt;BH$197,(IF(VALUE($F388)&gt;BG$197-1,SUM($V194,$AI194,$AV194,$AW194:BG194),BG194)),0),0)</f>
        <v>0</v>
      </c>
      <c r="BH388" s="166">
        <f>IFERROR(IF(VALUE($F388)&lt;BI$197,(IF(VALUE($F388)&gt;BH$197-1,SUM($V194,$AI194,$AV194,$AW194:BH194),BH194)),0),0)</f>
        <v>0</v>
      </c>
      <c r="BI388" s="142">
        <f t="shared" si="290"/>
        <v>0</v>
      </c>
      <c r="BV388" s="142"/>
      <c r="CI388" s="142"/>
      <c r="CV388" s="142"/>
      <c r="DI388" s="142"/>
      <c r="DV388" s="142"/>
      <c r="EI388" s="142"/>
    </row>
    <row r="389" spans="1:144" s="1" customFormat="1" ht="15.75" x14ac:dyDescent="0.25">
      <c r="B389" s="1" t="s">
        <v>154</v>
      </c>
      <c r="E389" s="81"/>
      <c r="F389" s="79"/>
      <c r="G389" s="79"/>
      <c r="H389" s="79"/>
      <c r="I389" s="143"/>
      <c r="J389" s="80">
        <f t="shared" ref="J389:AO389" si="296">SUM(J199:J388)</f>
        <v>0</v>
      </c>
      <c r="K389" s="80">
        <f t="shared" si="296"/>
        <v>0</v>
      </c>
      <c r="L389" s="80">
        <f t="shared" si="296"/>
        <v>0</v>
      </c>
      <c r="M389" s="80">
        <f t="shared" si="296"/>
        <v>0</v>
      </c>
      <c r="N389" s="80">
        <f t="shared" si="296"/>
        <v>0</v>
      </c>
      <c r="O389" s="80">
        <f t="shared" si="296"/>
        <v>0</v>
      </c>
      <c r="P389" s="80">
        <f t="shared" si="296"/>
        <v>0</v>
      </c>
      <c r="Q389" s="80">
        <f t="shared" si="296"/>
        <v>0</v>
      </c>
      <c r="R389" s="80">
        <f t="shared" si="296"/>
        <v>0</v>
      </c>
      <c r="S389" s="80">
        <f t="shared" si="296"/>
        <v>0</v>
      </c>
      <c r="T389" s="80">
        <f t="shared" si="296"/>
        <v>0</v>
      </c>
      <c r="U389" s="80">
        <f t="shared" si="296"/>
        <v>0</v>
      </c>
      <c r="V389" s="80">
        <f t="shared" si="296"/>
        <v>0</v>
      </c>
      <c r="W389" s="80">
        <f t="shared" si="296"/>
        <v>100138.02999999998</v>
      </c>
      <c r="X389" s="80">
        <f t="shared" si="296"/>
        <v>10967.279999999999</v>
      </c>
      <c r="Y389" s="80">
        <f t="shared" si="296"/>
        <v>372.8</v>
      </c>
      <c r="Z389" s="80">
        <f t="shared" si="296"/>
        <v>0</v>
      </c>
      <c r="AA389" s="80">
        <f t="shared" si="296"/>
        <v>0</v>
      </c>
      <c r="AB389" s="80">
        <f t="shared" si="296"/>
        <v>1145.2</v>
      </c>
      <c r="AC389" s="80">
        <f t="shared" si="296"/>
        <v>235826.12000000002</v>
      </c>
      <c r="AD389" s="80">
        <f t="shared" si="296"/>
        <v>77872.22</v>
      </c>
      <c r="AE389" s="80">
        <f t="shared" si="296"/>
        <v>140999.97000000003</v>
      </c>
      <c r="AF389" s="80">
        <f t="shared" si="296"/>
        <v>4094058.1500000018</v>
      </c>
      <c r="AG389" s="80">
        <f t="shared" si="296"/>
        <v>4362.82</v>
      </c>
      <c r="AH389" s="80">
        <f t="shared" si="296"/>
        <v>255284.14</v>
      </c>
      <c r="AI389" s="80">
        <f t="shared" si="296"/>
        <v>4921026.7300000023</v>
      </c>
      <c r="AJ389" s="80">
        <f t="shared" si="296"/>
        <v>2067996.4000000004</v>
      </c>
      <c r="AK389" s="80">
        <f t="shared" si="296"/>
        <v>4356685.7</v>
      </c>
      <c r="AL389" s="80">
        <f t="shared" si="296"/>
        <v>5627375.1799999997</v>
      </c>
      <c r="AM389" s="80">
        <f t="shared" si="296"/>
        <v>9529.1700000000019</v>
      </c>
      <c r="AN389" s="80">
        <f t="shared" si="296"/>
        <v>1241065.99</v>
      </c>
      <c r="AO389" s="80">
        <f t="shared" si="296"/>
        <v>1666562.1300000001</v>
      </c>
      <c r="AP389" s="80">
        <f t="shared" ref="AP389:BU389" si="297">SUM(AP199:AP388)</f>
        <v>3175115.5000000005</v>
      </c>
      <c r="AQ389" s="80">
        <f t="shared" si="297"/>
        <v>0</v>
      </c>
      <c r="AR389" s="80">
        <f t="shared" si="297"/>
        <v>2602873.38</v>
      </c>
      <c r="AS389" s="80">
        <f t="shared" si="297"/>
        <v>9636986.8000000007</v>
      </c>
      <c r="AT389" s="80">
        <f t="shared" si="297"/>
        <v>810000</v>
      </c>
      <c r="AU389" s="80">
        <f t="shared" si="297"/>
        <v>7822807.3262499999</v>
      </c>
      <c r="AV389" s="80">
        <f t="shared" si="297"/>
        <v>39016997.576249994</v>
      </c>
      <c r="AW389" s="80">
        <f t="shared" ref="AW389:BB389" si="298">SUM(AW199:AW388)</f>
        <v>3730758.4699999997</v>
      </c>
      <c r="AX389" s="80">
        <f t="shared" si="298"/>
        <v>493182.71999999997</v>
      </c>
      <c r="AY389" s="80">
        <f t="shared" si="298"/>
        <v>3220877.1</v>
      </c>
      <c r="AZ389" s="80">
        <f t="shared" si="298"/>
        <v>200000</v>
      </c>
      <c r="BA389" s="80">
        <f t="shared" si="298"/>
        <v>200000</v>
      </c>
      <c r="BB389" s="80">
        <f t="shared" si="298"/>
        <v>370000</v>
      </c>
      <c r="BC389" s="80">
        <f t="shared" ref="BC389:BI389" si="299">SUM(BC199:BC388)</f>
        <v>300000</v>
      </c>
      <c r="BD389" s="80">
        <f t="shared" si="299"/>
        <v>400000</v>
      </c>
      <c r="BE389" s="80">
        <f t="shared" si="299"/>
        <v>7391880.9699999997</v>
      </c>
      <c r="BF389" s="80">
        <f t="shared" si="299"/>
        <v>400000</v>
      </c>
      <c r="BG389" s="80">
        <f t="shared" si="299"/>
        <v>397352</v>
      </c>
      <c r="BH389" s="80">
        <f t="shared" si="299"/>
        <v>7655885.6500000004</v>
      </c>
      <c r="BI389" s="80">
        <f t="shared" si="299"/>
        <v>24759936.91</v>
      </c>
      <c r="BJ389" s="80">
        <f t="shared" si="297"/>
        <v>0</v>
      </c>
      <c r="BK389" s="80">
        <f t="shared" si="297"/>
        <v>0</v>
      </c>
      <c r="BL389" s="80">
        <f t="shared" si="297"/>
        <v>0</v>
      </c>
      <c r="BM389" s="80">
        <f t="shared" si="297"/>
        <v>0</v>
      </c>
      <c r="BN389" s="80">
        <f t="shared" si="297"/>
        <v>0</v>
      </c>
      <c r="BO389" s="80">
        <f t="shared" si="297"/>
        <v>0</v>
      </c>
      <c r="BP389" s="80">
        <f t="shared" si="297"/>
        <v>0</v>
      </c>
      <c r="BQ389" s="80">
        <f t="shared" si="297"/>
        <v>0</v>
      </c>
      <c r="BR389" s="80">
        <f t="shared" si="297"/>
        <v>0</v>
      </c>
      <c r="BS389" s="80">
        <f t="shared" si="297"/>
        <v>0</v>
      </c>
      <c r="BT389" s="80">
        <f t="shared" si="297"/>
        <v>0</v>
      </c>
      <c r="BU389" s="80">
        <f t="shared" si="297"/>
        <v>0</v>
      </c>
      <c r="BV389" s="80">
        <f t="shared" ref="BV389:DA389" si="300">SUM(BV199:BV388)</f>
        <v>0</v>
      </c>
      <c r="BW389" s="80">
        <f t="shared" si="300"/>
        <v>0</v>
      </c>
      <c r="BX389" s="80">
        <f t="shared" si="300"/>
        <v>0</v>
      </c>
      <c r="BY389" s="80">
        <f t="shared" si="300"/>
        <v>0</v>
      </c>
      <c r="BZ389" s="80">
        <f t="shared" si="300"/>
        <v>0</v>
      </c>
      <c r="CA389" s="80">
        <f t="shared" si="300"/>
        <v>0</v>
      </c>
      <c r="CB389" s="80">
        <f t="shared" si="300"/>
        <v>0</v>
      </c>
      <c r="CC389" s="80">
        <f t="shared" si="300"/>
        <v>0</v>
      </c>
      <c r="CD389" s="80">
        <f t="shared" si="300"/>
        <v>0</v>
      </c>
      <c r="CE389" s="80">
        <f t="shared" si="300"/>
        <v>0</v>
      </c>
      <c r="CF389" s="80">
        <f t="shared" si="300"/>
        <v>0</v>
      </c>
      <c r="CG389" s="80">
        <f t="shared" si="300"/>
        <v>0</v>
      </c>
      <c r="CH389" s="80">
        <f t="shared" si="300"/>
        <v>0</v>
      </c>
      <c r="CI389" s="80">
        <f t="shared" si="300"/>
        <v>0</v>
      </c>
      <c r="CJ389" s="80">
        <f t="shared" si="300"/>
        <v>0</v>
      </c>
      <c r="CK389" s="80">
        <f t="shared" si="300"/>
        <v>0</v>
      </c>
      <c r="CL389" s="80">
        <f t="shared" si="300"/>
        <v>0</v>
      </c>
      <c r="CM389" s="80">
        <f t="shared" si="300"/>
        <v>0</v>
      </c>
      <c r="CN389" s="80">
        <f t="shared" si="300"/>
        <v>0</v>
      </c>
      <c r="CO389" s="80">
        <f t="shared" si="300"/>
        <v>0</v>
      </c>
      <c r="CP389" s="80">
        <f t="shared" si="300"/>
        <v>0</v>
      </c>
      <c r="CQ389" s="80">
        <f t="shared" si="300"/>
        <v>0</v>
      </c>
      <c r="CR389" s="80">
        <f t="shared" si="300"/>
        <v>0</v>
      </c>
      <c r="CS389" s="80">
        <f t="shared" si="300"/>
        <v>0</v>
      </c>
      <c r="CT389" s="80">
        <f t="shared" si="300"/>
        <v>0</v>
      </c>
      <c r="CU389" s="80">
        <f t="shared" si="300"/>
        <v>0</v>
      </c>
      <c r="CV389" s="80">
        <f t="shared" si="300"/>
        <v>0</v>
      </c>
      <c r="CW389" s="80">
        <f t="shared" si="300"/>
        <v>0</v>
      </c>
      <c r="CX389" s="80">
        <f t="shared" si="300"/>
        <v>0</v>
      </c>
      <c r="CY389" s="80">
        <f t="shared" si="300"/>
        <v>0</v>
      </c>
      <c r="CZ389" s="80">
        <f t="shared" si="300"/>
        <v>0</v>
      </c>
      <c r="DA389" s="80">
        <f t="shared" si="300"/>
        <v>0</v>
      </c>
      <c r="DB389" s="80">
        <f t="shared" ref="DB389:EG389" si="301">SUM(DB199:DB388)</f>
        <v>0</v>
      </c>
      <c r="DC389" s="80">
        <f t="shared" si="301"/>
        <v>0</v>
      </c>
      <c r="DD389" s="80">
        <f t="shared" si="301"/>
        <v>0</v>
      </c>
      <c r="DE389" s="80">
        <f t="shared" si="301"/>
        <v>0</v>
      </c>
      <c r="DF389" s="80">
        <f t="shared" si="301"/>
        <v>0</v>
      </c>
      <c r="DG389" s="80">
        <f t="shared" si="301"/>
        <v>0</v>
      </c>
      <c r="DH389" s="80">
        <f t="shared" si="301"/>
        <v>0</v>
      </c>
      <c r="DI389" s="80">
        <f t="shared" si="301"/>
        <v>0</v>
      </c>
      <c r="DJ389" s="80">
        <f t="shared" si="301"/>
        <v>0</v>
      </c>
      <c r="DK389" s="80">
        <f t="shared" si="301"/>
        <v>0</v>
      </c>
      <c r="DL389" s="80">
        <f t="shared" si="301"/>
        <v>0</v>
      </c>
      <c r="DM389" s="80">
        <f t="shared" si="301"/>
        <v>0</v>
      </c>
      <c r="DN389" s="80">
        <f t="shared" si="301"/>
        <v>0</v>
      </c>
      <c r="DO389" s="80">
        <f t="shared" si="301"/>
        <v>0</v>
      </c>
      <c r="DP389" s="80">
        <f t="shared" si="301"/>
        <v>0</v>
      </c>
      <c r="DQ389" s="80">
        <f t="shared" si="301"/>
        <v>0</v>
      </c>
      <c r="DR389" s="80">
        <f t="shared" si="301"/>
        <v>0</v>
      </c>
      <c r="DS389" s="80">
        <f t="shared" si="301"/>
        <v>0</v>
      </c>
      <c r="DT389" s="80">
        <f t="shared" si="301"/>
        <v>0</v>
      </c>
      <c r="DU389" s="80">
        <f t="shared" si="301"/>
        <v>0</v>
      </c>
      <c r="DV389" s="80">
        <f t="shared" si="301"/>
        <v>0</v>
      </c>
      <c r="DW389" s="80">
        <f t="shared" si="301"/>
        <v>0</v>
      </c>
      <c r="DX389" s="80">
        <f t="shared" si="301"/>
        <v>0</v>
      </c>
      <c r="DY389" s="80">
        <f t="shared" si="301"/>
        <v>0</v>
      </c>
      <c r="DZ389" s="80">
        <f t="shared" si="301"/>
        <v>0</v>
      </c>
      <c r="EA389" s="80">
        <f t="shared" si="301"/>
        <v>0</v>
      </c>
      <c r="EB389" s="80">
        <f t="shared" si="301"/>
        <v>0</v>
      </c>
      <c r="EC389" s="80">
        <f t="shared" si="301"/>
        <v>0</v>
      </c>
      <c r="ED389" s="80">
        <f t="shared" si="301"/>
        <v>0</v>
      </c>
      <c r="EE389" s="80">
        <f t="shared" si="301"/>
        <v>0</v>
      </c>
      <c r="EF389" s="80">
        <f t="shared" si="301"/>
        <v>0</v>
      </c>
      <c r="EG389" s="80">
        <f t="shared" si="301"/>
        <v>0</v>
      </c>
      <c r="EH389" s="80">
        <f t="shared" ref="EH389:EJ389" si="302">SUM(EH199:EH388)</f>
        <v>0</v>
      </c>
      <c r="EI389" s="80">
        <f t="shared" si="302"/>
        <v>0</v>
      </c>
      <c r="EJ389" s="80">
        <f t="shared" si="302"/>
        <v>0</v>
      </c>
    </row>
    <row r="390" spans="1:144" x14ac:dyDescent="0.2">
      <c r="E390" s="141"/>
      <c r="F390" s="174"/>
      <c r="G390" s="174"/>
      <c r="H390" s="174"/>
      <c r="J390" s="131">
        <v>0</v>
      </c>
      <c r="K390" s="131">
        <v>0</v>
      </c>
      <c r="L390" s="131">
        <v>0</v>
      </c>
      <c r="M390" s="131">
        <v>0</v>
      </c>
      <c r="N390" s="131">
        <v>0</v>
      </c>
      <c r="O390" s="131">
        <v>0</v>
      </c>
      <c r="P390" s="131">
        <v>0</v>
      </c>
      <c r="Q390" s="131"/>
      <c r="V390" s="145">
        <f>SUM(J389:U389)-V389</f>
        <v>0</v>
      </c>
      <c r="AI390" s="145"/>
      <c r="AV390" s="145"/>
      <c r="BI390" s="145"/>
      <c r="BV390" s="145" t="e">
        <f>(#REF!+#REF!+#REF!+#REF!+#REF!+IF(#REF!=0,0,#REF!))-'Distr. OH Feeder Hardening'!BV389</f>
        <v>#REF!</v>
      </c>
      <c r="CI390" s="145" t="e">
        <f>(#REF!+#REF!+#REF!+#REF!+#REF!+IF(#REF!=0,0,#REF!))-'Distr. OH Feeder Hardening'!CI389</f>
        <v>#REF!</v>
      </c>
      <c r="CV390" s="145" t="e">
        <f>(#REF!+#REF!+#REF!+#REF!+#REF!+IF(#REF!=0,0,#REF!))-'Distr. OH Feeder Hardening'!CV389</f>
        <v>#REF!</v>
      </c>
      <c r="DI390" s="145" t="e">
        <f>(#REF!+#REF!+#REF!+#REF!+#REF!+IF(#REF!=0,0,#REF!))-'Distr. OH Feeder Hardening'!DI389</f>
        <v>#REF!</v>
      </c>
      <c r="DV390" s="145" t="e">
        <f>(#REF!+#REF!+#REF!+#REF!+#REF!+IF(#REF!=0,0,#REF!))-'Distr. OH Feeder Hardening'!DV389</f>
        <v>#REF!</v>
      </c>
      <c r="EI390" s="145" t="e">
        <f>(#REF!+#REF!+#REF!+#REF!+#REF!+IF(#REF!=0,0,#REF!))-'Distr. OH Feeder Hardening'!EI389</f>
        <v>#REF!</v>
      </c>
    </row>
    <row r="391" spans="1:144" ht="15.75" x14ac:dyDescent="0.25">
      <c r="B391" s="163" t="s">
        <v>136</v>
      </c>
      <c r="E391" s="141"/>
      <c r="H391" s="118"/>
      <c r="AI391" s="145">
        <f>SUM(W389:AH389)-AI389</f>
        <v>0</v>
      </c>
      <c r="AV391" s="145">
        <f>SUM(AJ389:AU389)-AV389</f>
        <v>0</v>
      </c>
      <c r="BI391" s="145">
        <f>SUM(AW389:BH389)-BI389</f>
        <v>0</v>
      </c>
      <c r="BV391" s="145">
        <f>SUM(BJ389:BU389)-BV389</f>
        <v>0</v>
      </c>
      <c r="CI391" s="145">
        <f>SUM(BW389:CH389)-CI389</f>
        <v>0</v>
      </c>
      <c r="CV391" s="145">
        <f>SUM(CJ389:CU389)-CV389</f>
        <v>0</v>
      </c>
      <c r="DI391" s="145">
        <f>SUM(CW389:DH389)-DI389</f>
        <v>0</v>
      </c>
      <c r="DV391" s="145">
        <f>SUM(DJ389:DU389)-DV389</f>
        <v>0</v>
      </c>
      <c r="EI391" s="145">
        <f>SUM(DW389:EH389)-EI389</f>
        <v>0</v>
      </c>
    </row>
    <row r="392" spans="1:144" s="1" customFormat="1" ht="15.75" x14ac:dyDescent="0.25">
      <c r="G392" s="175" t="s">
        <v>127</v>
      </c>
      <c r="H392" s="176"/>
      <c r="I392" s="177" t="s">
        <v>166</v>
      </c>
      <c r="J392" s="83" t="s">
        <v>87</v>
      </c>
      <c r="K392" s="83" t="s">
        <v>88</v>
      </c>
      <c r="L392" s="83" t="s">
        <v>89</v>
      </c>
      <c r="M392" s="83" t="s">
        <v>90</v>
      </c>
      <c r="N392" s="83" t="s">
        <v>48</v>
      </c>
      <c r="O392" s="83" t="s">
        <v>91</v>
      </c>
      <c r="P392" s="83" t="s">
        <v>92</v>
      </c>
      <c r="Q392" s="83" t="s">
        <v>93</v>
      </c>
      <c r="R392" s="83" t="s">
        <v>94</v>
      </c>
      <c r="S392" s="83" t="s">
        <v>95</v>
      </c>
      <c r="T392" s="83" t="s">
        <v>96</v>
      </c>
      <c r="U392" s="83" t="s">
        <v>97</v>
      </c>
      <c r="W392" s="83" t="s">
        <v>87</v>
      </c>
      <c r="X392" s="83" t="s">
        <v>88</v>
      </c>
      <c r="Y392" s="83" t="s">
        <v>89</v>
      </c>
      <c r="Z392" s="83" t="s">
        <v>90</v>
      </c>
      <c r="AA392" s="83" t="s">
        <v>48</v>
      </c>
      <c r="AB392" s="83" t="s">
        <v>91</v>
      </c>
      <c r="AC392" s="83" t="s">
        <v>92</v>
      </c>
      <c r="AD392" s="83" t="s">
        <v>93</v>
      </c>
      <c r="AE392" s="83" t="s">
        <v>94</v>
      </c>
      <c r="AF392" s="83" t="s">
        <v>95</v>
      </c>
      <c r="AG392" s="83" t="s">
        <v>96</v>
      </c>
      <c r="AH392" s="83" t="s">
        <v>97</v>
      </c>
      <c r="AJ392" s="83" t="s">
        <v>87</v>
      </c>
      <c r="AK392" s="83" t="s">
        <v>88</v>
      </c>
      <c r="AL392" s="83" t="s">
        <v>89</v>
      </c>
      <c r="AM392" s="83" t="s">
        <v>90</v>
      </c>
      <c r="AN392" s="83" t="s">
        <v>48</v>
      </c>
      <c r="AO392" s="83" t="s">
        <v>91</v>
      </c>
      <c r="AP392" s="83" t="s">
        <v>92</v>
      </c>
      <c r="AQ392" s="83" t="s">
        <v>93</v>
      </c>
      <c r="AR392" s="83" t="s">
        <v>94</v>
      </c>
      <c r="AS392" s="83" t="s">
        <v>95</v>
      </c>
      <c r="AT392" s="83" t="s">
        <v>96</v>
      </c>
      <c r="AU392" s="83" t="s">
        <v>97</v>
      </c>
      <c r="AW392" s="83" t="s">
        <v>87</v>
      </c>
      <c r="AX392" s="83" t="s">
        <v>88</v>
      </c>
      <c r="AY392" s="83" t="s">
        <v>89</v>
      </c>
      <c r="AZ392" s="83" t="s">
        <v>90</v>
      </c>
      <c r="BA392" s="83" t="s">
        <v>48</v>
      </c>
      <c r="BB392" s="83" t="s">
        <v>91</v>
      </c>
      <c r="BC392" s="83" t="s">
        <v>92</v>
      </c>
      <c r="BD392" s="83" t="s">
        <v>93</v>
      </c>
      <c r="BE392" s="83" t="s">
        <v>94</v>
      </c>
      <c r="BF392" s="83" t="s">
        <v>95</v>
      </c>
      <c r="BG392" s="83" t="s">
        <v>96</v>
      </c>
      <c r="BH392" s="83" t="s">
        <v>97</v>
      </c>
      <c r="BJ392" s="83" t="s">
        <v>87</v>
      </c>
      <c r="BK392" s="83" t="s">
        <v>88</v>
      </c>
      <c r="BL392" s="83" t="s">
        <v>89</v>
      </c>
      <c r="BM392" s="83" t="s">
        <v>90</v>
      </c>
      <c r="BN392" s="83" t="s">
        <v>48</v>
      </c>
      <c r="BO392" s="83" t="s">
        <v>91</v>
      </c>
      <c r="BP392" s="83" t="s">
        <v>92</v>
      </c>
      <c r="BQ392" s="83" t="s">
        <v>93</v>
      </c>
      <c r="BR392" s="83" t="s">
        <v>94</v>
      </c>
      <c r="BS392" s="83" t="s">
        <v>95</v>
      </c>
      <c r="BT392" s="83" t="s">
        <v>96</v>
      </c>
      <c r="BU392" s="83" t="s">
        <v>97</v>
      </c>
      <c r="BW392" s="83" t="s">
        <v>87</v>
      </c>
      <c r="BX392" s="83" t="s">
        <v>88</v>
      </c>
      <c r="BY392" s="83" t="s">
        <v>89</v>
      </c>
      <c r="BZ392" s="83" t="s">
        <v>90</v>
      </c>
      <c r="CA392" s="83" t="s">
        <v>48</v>
      </c>
      <c r="CB392" s="83" t="s">
        <v>91</v>
      </c>
      <c r="CC392" s="83" t="s">
        <v>92</v>
      </c>
      <c r="CD392" s="83" t="s">
        <v>93</v>
      </c>
      <c r="CE392" s="83" t="s">
        <v>94</v>
      </c>
      <c r="CF392" s="83" t="s">
        <v>95</v>
      </c>
      <c r="CG392" s="83" t="s">
        <v>96</v>
      </c>
      <c r="CH392" s="83" t="s">
        <v>97</v>
      </c>
      <c r="CJ392" s="83" t="s">
        <v>87</v>
      </c>
      <c r="CK392" s="83" t="s">
        <v>88</v>
      </c>
      <c r="CL392" s="83" t="s">
        <v>89</v>
      </c>
      <c r="CM392" s="83" t="s">
        <v>90</v>
      </c>
      <c r="CN392" s="83" t="s">
        <v>48</v>
      </c>
      <c r="CO392" s="83" t="s">
        <v>91</v>
      </c>
      <c r="CP392" s="83" t="s">
        <v>92</v>
      </c>
      <c r="CQ392" s="83" t="s">
        <v>93</v>
      </c>
      <c r="CR392" s="83" t="s">
        <v>94</v>
      </c>
      <c r="CS392" s="83" t="s">
        <v>95</v>
      </c>
      <c r="CT392" s="83" t="s">
        <v>96</v>
      </c>
      <c r="CU392" s="83" t="s">
        <v>97</v>
      </c>
      <c r="CW392" s="83" t="s">
        <v>87</v>
      </c>
      <c r="CX392" s="83" t="s">
        <v>88</v>
      </c>
      <c r="CY392" s="83" t="s">
        <v>89</v>
      </c>
      <c r="CZ392" s="83" t="s">
        <v>90</v>
      </c>
      <c r="DA392" s="83" t="s">
        <v>48</v>
      </c>
      <c r="DB392" s="83" t="s">
        <v>91</v>
      </c>
      <c r="DC392" s="83" t="s">
        <v>92</v>
      </c>
      <c r="DD392" s="83" t="s">
        <v>93</v>
      </c>
      <c r="DE392" s="83" t="s">
        <v>94</v>
      </c>
      <c r="DF392" s="83" t="s">
        <v>95</v>
      </c>
      <c r="DG392" s="83" t="s">
        <v>96</v>
      </c>
      <c r="DH392" s="83" t="s">
        <v>97</v>
      </c>
      <c r="DJ392" s="83" t="s">
        <v>87</v>
      </c>
      <c r="DK392" s="83" t="s">
        <v>88</v>
      </c>
      <c r="DL392" s="83" t="s">
        <v>89</v>
      </c>
      <c r="DM392" s="83" t="s">
        <v>90</v>
      </c>
      <c r="DN392" s="83" t="s">
        <v>48</v>
      </c>
      <c r="DO392" s="83" t="s">
        <v>91</v>
      </c>
      <c r="DP392" s="83" t="s">
        <v>92</v>
      </c>
      <c r="DQ392" s="83" t="s">
        <v>93</v>
      </c>
      <c r="DR392" s="83" t="s">
        <v>94</v>
      </c>
      <c r="DS392" s="83" t="s">
        <v>95</v>
      </c>
      <c r="DT392" s="83" t="s">
        <v>96</v>
      </c>
      <c r="DU392" s="83" t="s">
        <v>97</v>
      </c>
      <c r="DW392" s="83" t="s">
        <v>87</v>
      </c>
      <c r="DX392" s="83" t="s">
        <v>88</v>
      </c>
      <c r="DY392" s="83" t="s">
        <v>89</v>
      </c>
      <c r="DZ392" s="83" t="s">
        <v>90</v>
      </c>
      <c r="EA392" s="83" t="s">
        <v>48</v>
      </c>
      <c r="EB392" s="83" t="s">
        <v>91</v>
      </c>
      <c r="EC392" s="83" t="s">
        <v>92</v>
      </c>
      <c r="ED392" s="83" t="s">
        <v>93</v>
      </c>
      <c r="EE392" s="83" t="s">
        <v>94</v>
      </c>
      <c r="EF392" s="83" t="s">
        <v>95</v>
      </c>
      <c r="EG392" s="83" t="s">
        <v>96</v>
      </c>
      <c r="EH392" s="83" t="s">
        <v>97</v>
      </c>
      <c r="EK392" s="146" t="s">
        <v>397</v>
      </c>
    </row>
    <row r="393" spans="1:144" ht="15.75" outlineLevel="1" x14ac:dyDescent="0.25">
      <c r="A393" s="2">
        <f t="shared" ref="A393:F395" si="303">A199</f>
        <v>1</v>
      </c>
      <c r="B393" s="1" t="str">
        <f t="shared" si="303"/>
        <v>PRE-09580</v>
      </c>
      <c r="C393" s="1" t="str">
        <f t="shared" si="303"/>
        <v>SPP FH - E Winterhaven 13308</v>
      </c>
      <c r="D393" s="2" t="str">
        <f t="shared" si="303"/>
        <v>PRE-09580.1</v>
      </c>
      <c r="E393" s="141" t="str">
        <f t="shared" si="303"/>
        <v>SPP FH - E Winterhaven 13308 - OH Feed</v>
      </c>
      <c r="F393" s="84" t="str">
        <f t="shared" si="303"/>
        <v>9/15/2023</v>
      </c>
      <c r="G393" s="119">
        <v>364</v>
      </c>
      <c r="H393" s="118"/>
      <c r="I393" s="178">
        <v>0</v>
      </c>
      <c r="J393" s="179">
        <f t="shared" ref="J393:U393" si="304">J199+I393</f>
        <v>0</v>
      </c>
      <c r="K393" s="179">
        <f t="shared" si="304"/>
        <v>0</v>
      </c>
      <c r="L393" s="179">
        <f t="shared" si="304"/>
        <v>0</v>
      </c>
      <c r="M393" s="179">
        <f t="shared" si="304"/>
        <v>0</v>
      </c>
      <c r="N393" s="179">
        <f t="shared" si="304"/>
        <v>0</v>
      </c>
      <c r="O393" s="179">
        <f t="shared" si="304"/>
        <v>0</v>
      </c>
      <c r="P393" s="179">
        <f t="shared" si="304"/>
        <v>0</v>
      </c>
      <c r="Q393" s="179">
        <f t="shared" si="304"/>
        <v>0</v>
      </c>
      <c r="R393" s="179">
        <f t="shared" si="304"/>
        <v>0</v>
      </c>
      <c r="S393" s="179">
        <f t="shared" si="304"/>
        <v>0</v>
      </c>
      <c r="T393" s="179">
        <f t="shared" si="304"/>
        <v>0</v>
      </c>
      <c r="U393" s="179">
        <f t="shared" si="304"/>
        <v>0</v>
      </c>
      <c r="W393" s="179">
        <f>W199+U393</f>
        <v>0</v>
      </c>
      <c r="X393" s="179">
        <f t="shared" ref="X393:AH393" si="305">X199+W393</f>
        <v>0</v>
      </c>
      <c r="Y393" s="179">
        <f t="shared" si="305"/>
        <v>0</v>
      </c>
      <c r="Z393" s="179">
        <f t="shared" si="305"/>
        <v>0</v>
      </c>
      <c r="AA393" s="179">
        <f t="shared" si="305"/>
        <v>0</v>
      </c>
      <c r="AB393" s="179">
        <f t="shared" si="305"/>
        <v>0</v>
      </c>
      <c r="AC393" s="179">
        <f t="shared" si="305"/>
        <v>0</v>
      </c>
      <c r="AD393" s="179">
        <f t="shared" si="305"/>
        <v>0</v>
      </c>
      <c r="AE393" s="179">
        <f t="shared" si="305"/>
        <v>0</v>
      </c>
      <c r="AF393" s="179">
        <f t="shared" si="305"/>
        <v>0</v>
      </c>
      <c r="AG393" s="179">
        <f t="shared" si="305"/>
        <v>0</v>
      </c>
      <c r="AH393" s="179">
        <f t="shared" si="305"/>
        <v>0</v>
      </c>
      <c r="AJ393" s="179">
        <f>AJ199+AH393</f>
        <v>0</v>
      </c>
      <c r="AK393" s="179">
        <f t="shared" ref="AK393:AU393" si="306">AK199+AJ393</f>
        <v>0</v>
      </c>
      <c r="AL393" s="179">
        <f t="shared" si="306"/>
        <v>0</v>
      </c>
      <c r="AM393" s="179">
        <f t="shared" si="306"/>
        <v>0</v>
      </c>
      <c r="AN393" s="179">
        <f t="shared" si="306"/>
        <v>0</v>
      </c>
      <c r="AO393" s="179">
        <f t="shared" si="306"/>
        <v>0</v>
      </c>
      <c r="AP393" s="179">
        <f t="shared" si="306"/>
        <v>0</v>
      </c>
      <c r="AQ393" s="179">
        <f t="shared" si="306"/>
        <v>0</v>
      </c>
      <c r="AR393" s="179">
        <f t="shared" si="306"/>
        <v>0</v>
      </c>
      <c r="AS393" s="179">
        <f t="shared" si="306"/>
        <v>0</v>
      </c>
      <c r="AT393" s="179">
        <f t="shared" si="306"/>
        <v>0</v>
      </c>
      <c r="AU393" s="179">
        <f t="shared" si="306"/>
        <v>0</v>
      </c>
      <c r="AW393" s="179">
        <f>AW199+AU393</f>
        <v>0</v>
      </c>
      <c r="AX393" s="179">
        <f t="shared" ref="AX393:BH393" si="307">AX199+AW393</f>
        <v>0</v>
      </c>
      <c r="AY393" s="179">
        <f t="shared" si="307"/>
        <v>0</v>
      </c>
      <c r="AZ393" s="179">
        <f t="shared" si="307"/>
        <v>0</v>
      </c>
      <c r="BA393" s="179">
        <f t="shared" si="307"/>
        <v>0</v>
      </c>
      <c r="BB393" s="179">
        <f t="shared" si="307"/>
        <v>0</v>
      </c>
      <c r="BC393" s="179">
        <f t="shared" si="307"/>
        <v>0</v>
      </c>
      <c r="BD393" s="179">
        <f t="shared" si="307"/>
        <v>0</v>
      </c>
      <c r="BE393" s="179">
        <f t="shared" si="307"/>
        <v>2713315.9699999997</v>
      </c>
      <c r="BF393" s="179">
        <f t="shared" si="307"/>
        <v>2713315.9699999997</v>
      </c>
      <c r="BG393" s="179">
        <f t="shared" si="307"/>
        <v>2713315.9699999997</v>
      </c>
      <c r="BH393" s="179">
        <f t="shared" si="307"/>
        <v>2713315.9699999997</v>
      </c>
      <c r="EK393" s="180">
        <f>(SUMIFS($W393:$AH393,$W$3:$AH$3,"="&amp;$EL$2))-(SUMIFS($W393:$AH393,$W$3:$AH$3,"="&amp;$EL$1))</f>
        <v>0</v>
      </c>
      <c r="EN393" s="181"/>
    </row>
    <row r="394" spans="1:144" ht="15.75" outlineLevel="1" x14ac:dyDescent="0.25">
      <c r="A394" s="2">
        <f t="shared" si="303"/>
        <v>1</v>
      </c>
      <c r="B394" s="1" t="str">
        <f t="shared" si="303"/>
        <v>PRE-09580</v>
      </c>
      <c r="C394" s="1" t="str">
        <f t="shared" si="303"/>
        <v>SPP FH - E Winterhaven 13308</v>
      </c>
      <c r="D394" s="2" t="str">
        <f t="shared" si="303"/>
        <v>A2769355</v>
      </c>
      <c r="E394" s="141" t="str">
        <f t="shared" si="303"/>
        <v>SPP FH - E Winterhaven 13308 - OCR</v>
      </c>
      <c r="F394" s="84">
        <f t="shared" si="303"/>
        <v>44392</v>
      </c>
      <c r="G394" s="119">
        <v>397</v>
      </c>
      <c r="H394" s="182"/>
      <c r="I394" s="178">
        <v>0</v>
      </c>
      <c r="J394" s="179">
        <f t="shared" ref="J394" si="308">J200+I394</f>
        <v>0</v>
      </c>
      <c r="K394" s="179">
        <f t="shared" ref="K394" si="309">K200+J394</f>
        <v>0</v>
      </c>
      <c r="L394" s="179">
        <f t="shared" ref="L394" si="310">L200+K394</f>
        <v>0</v>
      </c>
      <c r="M394" s="179">
        <f t="shared" ref="M394" si="311">M200+L394</f>
        <v>0</v>
      </c>
      <c r="N394" s="179">
        <f t="shared" ref="N394" si="312">N200+M394</f>
        <v>0</v>
      </c>
      <c r="O394" s="179">
        <f t="shared" ref="O394" si="313">O200+N394</f>
        <v>0</v>
      </c>
      <c r="P394" s="179">
        <f t="shared" ref="P394" si="314">P200+O394</f>
        <v>0</v>
      </c>
      <c r="Q394" s="179">
        <f t="shared" ref="Q394" si="315">Q200+P394</f>
        <v>0</v>
      </c>
      <c r="R394" s="179">
        <f t="shared" ref="R394" si="316">R200+Q394</f>
        <v>0</v>
      </c>
      <c r="S394" s="179">
        <f t="shared" ref="S394" si="317">S200+R394</f>
        <v>0</v>
      </c>
      <c r="T394" s="179">
        <f t="shared" ref="T394" si="318">T200+S394</f>
        <v>0</v>
      </c>
      <c r="U394" s="179">
        <f t="shared" ref="U394" si="319">U200+T394</f>
        <v>0</v>
      </c>
      <c r="W394" s="179">
        <f>W200+U394</f>
        <v>0</v>
      </c>
      <c r="X394" s="179">
        <f t="shared" ref="X394" si="320">X200+W394</f>
        <v>0</v>
      </c>
      <c r="Y394" s="179">
        <f t="shared" ref="Y394" si="321">Y200+X394</f>
        <v>0</v>
      </c>
      <c r="Z394" s="179">
        <f t="shared" ref="Z394" si="322">Z200+Y394</f>
        <v>0</v>
      </c>
      <c r="AA394" s="179">
        <f t="shared" ref="AA394" si="323">AA200+Z394</f>
        <v>0</v>
      </c>
      <c r="AB394" s="179">
        <f t="shared" ref="AB394" si="324">AB200+AA394</f>
        <v>0</v>
      </c>
      <c r="AC394" s="179">
        <f t="shared" ref="AC394" si="325">AC200+AB394</f>
        <v>17051.95</v>
      </c>
      <c r="AD394" s="179">
        <f t="shared" ref="AD394" si="326">AD200+AC394</f>
        <v>17051.95</v>
      </c>
      <c r="AE394" s="179">
        <f t="shared" ref="AE394" si="327">AE200+AD394</f>
        <v>17051.95</v>
      </c>
      <c r="AF394" s="179">
        <f t="shared" ref="AF394" si="328">AF200+AE394</f>
        <v>17051.95</v>
      </c>
      <c r="AG394" s="179">
        <f t="shared" ref="AG394" si="329">AG200+AF394</f>
        <v>17051.95</v>
      </c>
      <c r="AH394" s="179">
        <f t="shared" ref="AH394" si="330">AH200+AG394</f>
        <v>17051.95</v>
      </c>
      <c r="AJ394" s="179">
        <f>AJ200+AH394</f>
        <v>17051.95</v>
      </c>
      <c r="AK394" s="179">
        <f t="shared" ref="AK394" si="331">AK200+AJ394</f>
        <v>17051.95</v>
      </c>
      <c r="AL394" s="179">
        <f t="shared" ref="AL394" si="332">AL200+AK394</f>
        <v>17051.95</v>
      </c>
      <c r="AM394" s="179">
        <f t="shared" ref="AM394" si="333">AM200+AL394</f>
        <v>17051.95</v>
      </c>
      <c r="AN394" s="179">
        <f t="shared" ref="AN394" si="334">AN200+AM394</f>
        <v>17051.95</v>
      </c>
      <c r="AO394" s="179">
        <f t="shared" ref="AO394" si="335">AO200+AN394</f>
        <v>17051.95</v>
      </c>
      <c r="AP394" s="179">
        <f t="shared" ref="AP394" si="336">AP200+AO394</f>
        <v>17051.95</v>
      </c>
      <c r="AQ394" s="179">
        <f t="shared" ref="AQ394" si="337">AQ200+AP394</f>
        <v>17051.95</v>
      </c>
      <c r="AR394" s="179">
        <f t="shared" ref="AR394" si="338">AR200+AQ394</f>
        <v>17051.95</v>
      </c>
      <c r="AS394" s="179">
        <f t="shared" ref="AS394" si="339">AS200+AR394</f>
        <v>17051.95</v>
      </c>
      <c r="AT394" s="179">
        <f t="shared" ref="AT394" si="340">AT200+AS394</f>
        <v>17051.95</v>
      </c>
      <c r="AU394" s="179">
        <f t="shared" ref="AU394" si="341">AU200+AT394</f>
        <v>17051.95</v>
      </c>
      <c r="AW394" s="179">
        <f>AW200+AU394</f>
        <v>17051.95</v>
      </c>
      <c r="AX394" s="179">
        <f t="shared" ref="AX394:BH394" si="342">AX200+AW394</f>
        <v>17051.95</v>
      </c>
      <c r="AY394" s="179">
        <f t="shared" si="342"/>
        <v>17051.95</v>
      </c>
      <c r="AZ394" s="179">
        <f t="shared" si="342"/>
        <v>17051.95</v>
      </c>
      <c r="BA394" s="179">
        <f t="shared" si="342"/>
        <v>17051.95</v>
      </c>
      <c r="BB394" s="179">
        <f t="shared" si="342"/>
        <v>17051.95</v>
      </c>
      <c r="BC394" s="179">
        <f t="shared" si="342"/>
        <v>17051.95</v>
      </c>
      <c r="BD394" s="179">
        <f t="shared" si="342"/>
        <v>17051.95</v>
      </c>
      <c r="BE394" s="179">
        <f t="shared" si="342"/>
        <v>17051.95</v>
      </c>
      <c r="BF394" s="179">
        <f t="shared" si="342"/>
        <v>17051.95</v>
      </c>
      <c r="BG394" s="179">
        <f t="shared" si="342"/>
        <v>17051.95</v>
      </c>
      <c r="BH394" s="179">
        <f t="shared" si="342"/>
        <v>17051.95</v>
      </c>
      <c r="EK394" s="180">
        <f t="shared" ref="EK394:EK504" si="343">(SUMIFS($W394:$AH394,$W$3:$AH$3,"="&amp;$EL$2))-(SUMIFS($W394:$AH394,$W$3:$AH$3,"="&amp;$EL$1))</f>
        <v>0</v>
      </c>
      <c r="EN394" s="181"/>
    </row>
    <row r="395" spans="1:144" ht="15.75" outlineLevel="1" x14ac:dyDescent="0.25">
      <c r="A395" s="2">
        <f t="shared" si="303"/>
        <v>2</v>
      </c>
      <c r="B395" s="1" t="str">
        <f t="shared" si="303"/>
        <v>PRE-09600</v>
      </c>
      <c r="C395" s="1" t="str">
        <f t="shared" si="303"/>
        <v>SPP FH - Knights 13807</v>
      </c>
      <c r="D395" s="2" t="str">
        <f t="shared" si="303"/>
        <v>PRE-09600.1</v>
      </c>
      <c r="E395" s="141" t="str">
        <f t="shared" si="303"/>
        <v>SPP FH - Knights 13807 - OH Feeder</v>
      </c>
      <c r="F395" s="84">
        <f t="shared" si="303"/>
        <v>44484</v>
      </c>
      <c r="G395" s="119">
        <v>364</v>
      </c>
      <c r="H395" s="118"/>
      <c r="I395" s="178">
        <v>0</v>
      </c>
      <c r="J395" s="179">
        <f t="shared" ref="J395:U395" si="344">J201+I395</f>
        <v>0</v>
      </c>
      <c r="K395" s="179">
        <f t="shared" si="344"/>
        <v>0</v>
      </c>
      <c r="L395" s="179">
        <f t="shared" si="344"/>
        <v>0</v>
      </c>
      <c r="M395" s="179">
        <f t="shared" si="344"/>
        <v>0</v>
      </c>
      <c r="N395" s="179">
        <f t="shared" si="344"/>
        <v>0</v>
      </c>
      <c r="O395" s="179">
        <f t="shared" si="344"/>
        <v>0</v>
      </c>
      <c r="P395" s="179">
        <f t="shared" si="344"/>
        <v>0</v>
      </c>
      <c r="Q395" s="179">
        <f t="shared" si="344"/>
        <v>0</v>
      </c>
      <c r="R395" s="179">
        <f t="shared" si="344"/>
        <v>0</v>
      </c>
      <c r="S395" s="179">
        <f t="shared" si="344"/>
        <v>0</v>
      </c>
      <c r="T395" s="179">
        <f t="shared" si="344"/>
        <v>0</v>
      </c>
      <c r="U395" s="179">
        <f t="shared" si="344"/>
        <v>0</v>
      </c>
      <c r="W395" s="179">
        <f>W201+U395</f>
        <v>0</v>
      </c>
      <c r="X395" s="179">
        <f t="shared" ref="X395:AH395" si="345">X201+W395</f>
        <v>0</v>
      </c>
      <c r="Y395" s="179">
        <f t="shared" si="345"/>
        <v>0</v>
      </c>
      <c r="Z395" s="179">
        <f t="shared" si="345"/>
        <v>0</v>
      </c>
      <c r="AA395" s="179">
        <f t="shared" si="345"/>
        <v>0</v>
      </c>
      <c r="AB395" s="179">
        <f t="shared" si="345"/>
        <v>0</v>
      </c>
      <c r="AC395" s="179">
        <f t="shared" si="345"/>
        <v>0</v>
      </c>
      <c r="AD395" s="179">
        <f t="shared" si="345"/>
        <v>0</v>
      </c>
      <c r="AE395" s="179">
        <f t="shared" si="345"/>
        <v>0</v>
      </c>
      <c r="AF395" s="179">
        <f>+AE395+673974.96</f>
        <v>673974.96</v>
      </c>
      <c r="AG395" s="179">
        <f>AF395+389.28</f>
        <v>674364.24</v>
      </c>
      <c r="AH395" s="179">
        <f t="shared" si="345"/>
        <v>674364.24</v>
      </c>
      <c r="AJ395" s="179">
        <f>AJ201+AH395</f>
        <v>674364.24</v>
      </c>
      <c r="AK395" s="179">
        <f t="shared" ref="AK395:AU395" si="346">AK201+AJ395</f>
        <v>674364.24</v>
      </c>
      <c r="AL395" s="179">
        <f t="shared" si="346"/>
        <v>674364.24</v>
      </c>
      <c r="AM395" s="179">
        <f t="shared" si="346"/>
        <v>674364.24</v>
      </c>
      <c r="AN395" s="179">
        <f t="shared" si="346"/>
        <v>674364.24</v>
      </c>
      <c r="AO395" s="179">
        <f t="shared" si="346"/>
        <v>674364.24</v>
      </c>
      <c r="AP395" s="179">
        <f t="shared" si="346"/>
        <v>674364.24</v>
      </c>
      <c r="AQ395" s="179">
        <f t="shared" si="346"/>
        <v>674364.24</v>
      </c>
      <c r="AR395" s="179">
        <f t="shared" si="346"/>
        <v>674364.24</v>
      </c>
      <c r="AS395" s="179">
        <f t="shared" si="346"/>
        <v>674364.24</v>
      </c>
      <c r="AT395" s="179">
        <f t="shared" si="346"/>
        <v>674364.24</v>
      </c>
      <c r="AU395" s="179">
        <f t="shared" si="346"/>
        <v>674364.24</v>
      </c>
      <c r="AW395" s="179">
        <f>AW201+AU395</f>
        <v>724364.24</v>
      </c>
      <c r="AX395" s="179">
        <f t="shared" ref="AX395:BH395" si="347">AX201+AW395</f>
        <v>774364.24</v>
      </c>
      <c r="AY395" s="179">
        <f t="shared" si="347"/>
        <v>874364.24</v>
      </c>
      <c r="AZ395" s="179">
        <f t="shared" si="347"/>
        <v>1074364.24</v>
      </c>
      <c r="BA395" s="179">
        <f t="shared" si="347"/>
        <v>1274364.24</v>
      </c>
      <c r="BB395" s="179">
        <f t="shared" si="347"/>
        <v>1474364.24</v>
      </c>
      <c r="BC395" s="179">
        <f t="shared" si="347"/>
        <v>1674364.24</v>
      </c>
      <c r="BD395" s="179">
        <f t="shared" si="347"/>
        <v>1874364.24</v>
      </c>
      <c r="BE395" s="179">
        <f t="shared" si="347"/>
        <v>2074364.24</v>
      </c>
      <c r="BF395" s="179">
        <f t="shared" si="347"/>
        <v>2174364.2400000002</v>
      </c>
      <c r="BG395" s="179">
        <f t="shared" si="347"/>
        <v>2221716.2400000002</v>
      </c>
      <c r="BH395" s="179">
        <f t="shared" si="347"/>
        <v>2221716.2400000002</v>
      </c>
      <c r="BJ395" s="142"/>
      <c r="BW395" s="142"/>
      <c r="CJ395" s="142"/>
      <c r="CW395" s="142"/>
      <c r="DJ395" s="142"/>
      <c r="DW395" s="142"/>
      <c r="EK395" s="180">
        <f t="shared" si="343"/>
        <v>389.28000000002794</v>
      </c>
      <c r="EN395" s="181"/>
    </row>
    <row r="396" spans="1:144" ht="15.75" outlineLevel="1" x14ac:dyDescent="0.25">
      <c r="A396" s="2">
        <v>2</v>
      </c>
      <c r="B396" s="1" t="s">
        <v>170</v>
      </c>
      <c r="C396" s="1" t="s">
        <v>171</v>
      </c>
      <c r="D396" s="2" t="s">
        <v>321</v>
      </c>
      <c r="E396" s="141" t="s">
        <v>323</v>
      </c>
      <c r="F396" s="84">
        <v>44484</v>
      </c>
      <c r="G396" s="119">
        <v>365</v>
      </c>
      <c r="H396" s="118"/>
      <c r="I396" s="178">
        <v>0</v>
      </c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W396" s="179">
        <f t="shared" ref="W396:W401" si="348">+U396+0</f>
        <v>0</v>
      </c>
      <c r="X396" s="179">
        <f t="shared" ref="X396:X401" si="349">+W396+0</f>
        <v>0</v>
      </c>
      <c r="Y396" s="179">
        <f t="shared" ref="Y396:AH396" si="350">+X396+0</f>
        <v>0</v>
      </c>
      <c r="Z396" s="179">
        <f t="shared" si="350"/>
        <v>0</v>
      </c>
      <c r="AA396" s="179">
        <f t="shared" si="350"/>
        <v>0</v>
      </c>
      <c r="AB396" s="179">
        <f t="shared" si="350"/>
        <v>0</v>
      </c>
      <c r="AC396" s="179">
        <f t="shared" si="350"/>
        <v>0</v>
      </c>
      <c r="AD396" s="179">
        <f t="shared" si="350"/>
        <v>0</v>
      </c>
      <c r="AE396" s="179">
        <f t="shared" si="350"/>
        <v>0</v>
      </c>
      <c r="AF396" s="179">
        <f>+AE396+796996.52</f>
        <v>796996.52</v>
      </c>
      <c r="AG396" s="179">
        <f>+AF396+460.34</f>
        <v>797456.86</v>
      </c>
      <c r="AH396" s="179">
        <f t="shared" si="350"/>
        <v>797456.86</v>
      </c>
      <c r="AJ396" s="179">
        <f t="shared" ref="AJ396:AJ401" si="351">+AH396+0</f>
        <v>797456.86</v>
      </c>
      <c r="AK396" s="179">
        <f t="shared" ref="AK396:AK401" si="352">+AJ396+0</f>
        <v>797456.86</v>
      </c>
      <c r="AL396" s="179">
        <f t="shared" ref="AL396:AU396" si="353">+AK396+0</f>
        <v>797456.86</v>
      </c>
      <c r="AM396" s="179">
        <f t="shared" si="353"/>
        <v>797456.86</v>
      </c>
      <c r="AN396" s="179">
        <f t="shared" si="353"/>
        <v>797456.86</v>
      </c>
      <c r="AO396" s="179">
        <f t="shared" si="353"/>
        <v>797456.86</v>
      </c>
      <c r="AP396" s="179">
        <f t="shared" si="353"/>
        <v>797456.86</v>
      </c>
      <c r="AQ396" s="179">
        <f t="shared" si="353"/>
        <v>797456.86</v>
      </c>
      <c r="AR396" s="179">
        <f t="shared" si="353"/>
        <v>797456.86</v>
      </c>
      <c r="AS396" s="179">
        <f t="shared" si="353"/>
        <v>797456.86</v>
      </c>
      <c r="AT396" s="179">
        <f t="shared" si="353"/>
        <v>797456.86</v>
      </c>
      <c r="AU396" s="179">
        <f t="shared" si="353"/>
        <v>797456.86</v>
      </c>
      <c r="AW396" s="179">
        <f t="shared" ref="AW396:AW401" si="354">+AU396+0</f>
        <v>797456.86</v>
      </c>
      <c r="AX396" s="179">
        <f t="shared" ref="AX396:AX401" si="355">+AW396+0</f>
        <v>797456.86</v>
      </c>
      <c r="AY396" s="179">
        <f t="shared" ref="AY396:AY401" si="356">+AX396+0</f>
        <v>797456.86</v>
      </c>
      <c r="AZ396" s="179">
        <f t="shared" ref="AZ396:AZ401" si="357">+AY396+0</f>
        <v>797456.86</v>
      </c>
      <c r="BA396" s="179">
        <f t="shared" ref="BA396:BA401" si="358">+AZ396+0</f>
        <v>797456.86</v>
      </c>
      <c r="BB396" s="179">
        <f t="shared" ref="BB396:BB401" si="359">+BA396+0</f>
        <v>797456.86</v>
      </c>
      <c r="BC396" s="179">
        <f t="shared" ref="BC396:BC401" si="360">+BB396+0</f>
        <v>797456.86</v>
      </c>
      <c r="BD396" s="179">
        <f t="shared" ref="BD396:BD401" si="361">+BC396+0</f>
        <v>797456.86</v>
      </c>
      <c r="BE396" s="179">
        <f t="shared" ref="BE396:BE401" si="362">+BD396+0</f>
        <v>797456.86</v>
      </c>
      <c r="BF396" s="179">
        <f t="shared" ref="BF396:BF401" si="363">+BE396+0</f>
        <v>797456.86</v>
      </c>
      <c r="BG396" s="179">
        <f t="shared" ref="BG396:BG401" si="364">+BF396+0</f>
        <v>797456.86</v>
      </c>
      <c r="BH396" s="179">
        <f t="shared" ref="BH396:BH400" si="365">+BG396+0</f>
        <v>797456.86</v>
      </c>
      <c r="BJ396" s="142"/>
      <c r="BW396" s="142"/>
      <c r="CJ396" s="142"/>
      <c r="CW396" s="142"/>
      <c r="DJ396" s="142"/>
      <c r="DW396" s="142"/>
      <c r="EK396" s="180">
        <f t="shared" si="343"/>
        <v>460.3399999999674</v>
      </c>
      <c r="EN396" s="181"/>
    </row>
    <row r="397" spans="1:144" ht="15.75" outlineLevel="1" x14ac:dyDescent="0.25">
      <c r="A397" s="2">
        <v>2</v>
      </c>
      <c r="B397" s="1" t="s">
        <v>170</v>
      </c>
      <c r="C397" s="1" t="s">
        <v>171</v>
      </c>
      <c r="D397" s="2" t="s">
        <v>321</v>
      </c>
      <c r="E397" s="141" t="s">
        <v>323</v>
      </c>
      <c r="F397" s="84">
        <v>44484</v>
      </c>
      <c r="G397" s="119">
        <v>366</v>
      </c>
      <c r="H397" s="118"/>
      <c r="I397" s="178">
        <v>0</v>
      </c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W397" s="179">
        <f t="shared" si="348"/>
        <v>0</v>
      </c>
      <c r="X397" s="179">
        <f t="shared" si="349"/>
        <v>0</v>
      </c>
      <c r="Y397" s="179">
        <f t="shared" ref="Y397:AH397" si="366">+X397+0</f>
        <v>0</v>
      </c>
      <c r="Z397" s="179">
        <f t="shared" si="366"/>
        <v>0</v>
      </c>
      <c r="AA397" s="179">
        <f t="shared" si="366"/>
        <v>0</v>
      </c>
      <c r="AB397" s="179">
        <f t="shared" si="366"/>
        <v>0</v>
      </c>
      <c r="AC397" s="179">
        <f t="shared" si="366"/>
        <v>0</v>
      </c>
      <c r="AD397" s="179">
        <f t="shared" si="366"/>
        <v>0</v>
      </c>
      <c r="AE397" s="179">
        <f t="shared" si="366"/>
        <v>0</v>
      </c>
      <c r="AF397" s="179">
        <f>+AE397+4914.34</f>
        <v>4914.34</v>
      </c>
      <c r="AG397" s="179">
        <f>+AF397+2.83</f>
        <v>4917.17</v>
      </c>
      <c r="AH397" s="179">
        <f t="shared" si="366"/>
        <v>4917.17</v>
      </c>
      <c r="AJ397" s="179">
        <f t="shared" si="351"/>
        <v>4917.17</v>
      </c>
      <c r="AK397" s="179">
        <f t="shared" si="352"/>
        <v>4917.17</v>
      </c>
      <c r="AL397" s="179">
        <f t="shared" ref="AL397:AU397" si="367">+AK397+0</f>
        <v>4917.17</v>
      </c>
      <c r="AM397" s="179">
        <f t="shared" si="367"/>
        <v>4917.17</v>
      </c>
      <c r="AN397" s="179">
        <f t="shared" si="367"/>
        <v>4917.17</v>
      </c>
      <c r="AO397" s="179">
        <f t="shared" si="367"/>
        <v>4917.17</v>
      </c>
      <c r="AP397" s="179">
        <f t="shared" si="367"/>
        <v>4917.17</v>
      </c>
      <c r="AQ397" s="179">
        <f t="shared" si="367"/>
        <v>4917.17</v>
      </c>
      <c r="AR397" s="179">
        <f t="shared" si="367"/>
        <v>4917.17</v>
      </c>
      <c r="AS397" s="179">
        <f t="shared" si="367"/>
        <v>4917.17</v>
      </c>
      <c r="AT397" s="179">
        <f t="shared" si="367"/>
        <v>4917.17</v>
      </c>
      <c r="AU397" s="179">
        <f t="shared" si="367"/>
        <v>4917.17</v>
      </c>
      <c r="AW397" s="179">
        <f t="shared" si="354"/>
        <v>4917.17</v>
      </c>
      <c r="AX397" s="179">
        <f t="shared" si="355"/>
        <v>4917.17</v>
      </c>
      <c r="AY397" s="179">
        <f t="shared" si="356"/>
        <v>4917.17</v>
      </c>
      <c r="AZ397" s="179">
        <f t="shared" si="357"/>
        <v>4917.17</v>
      </c>
      <c r="BA397" s="179">
        <f t="shared" si="358"/>
        <v>4917.17</v>
      </c>
      <c r="BB397" s="179">
        <f t="shared" si="359"/>
        <v>4917.17</v>
      </c>
      <c r="BC397" s="179">
        <f t="shared" si="360"/>
        <v>4917.17</v>
      </c>
      <c r="BD397" s="179">
        <f t="shared" si="361"/>
        <v>4917.17</v>
      </c>
      <c r="BE397" s="179">
        <f t="shared" si="362"/>
        <v>4917.17</v>
      </c>
      <c r="BF397" s="179">
        <f t="shared" si="363"/>
        <v>4917.17</v>
      </c>
      <c r="BG397" s="179">
        <f t="shared" si="364"/>
        <v>4917.17</v>
      </c>
      <c r="BH397" s="179">
        <f t="shared" si="365"/>
        <v>4917.17</v>
      </c>
      <c r="BJ397" s="142"/>
      <c r="BW397" s="142"/>
      <c r="CJ397" s="142"/>
      <c r="CW397" s="142"/>
      <c r="DJ397" s="142"/>
      <c r="DW397" s="142"/>
      <c r="EK397" s="180">
        <f t="shared" si="343"/>
        <v>2.8299999999999272</v>
      </c>
      <c r="EN397" s="181"/>
    </row>
    <row r="398" spans="1:144" ht="15.75" outlineLevel="1" x14ac:dyDescent="0.25">
      <c r="A398" s="2">
        <v>2</v>
      </c>
      <c r="B398" s="1" t="s">
        <v>170</v>
      </c>
      <c r="C398" s="1" t="s">
        <v>171</v>
      </c>
      <c r="D398" s="2" t="s">
        <v>321</v>
      </c>
      <c r="E398" s="141" t="s">
        <v>323</v>
      </c>
      <c r="F398" s="84">
        <v>44484</v>
      </c>
      <c r="G398" s="119">
        <v>367</v>
      </c>
      <c r="H398" s="118"/>
      <c r="I398" s="178">
        <v>0</v>
      </c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W398" s="179">
        <f t="shared" si="348"/>
        <v>0</v>
      </c>
      <c r="X398" s="179">
        <f t="shared" si="349"/>
        <v>0</v>
      </c>
      <c r="Y398" s="179">
        <f t="shared" ref="Y398:AH398" si="368">+X398+0</f>
        <v>0</v>
      </c>
      <c r="Z398" s="179">
        <f t="shared" si="368"/>
        <v>0</v>
      </c>
      <c r="AA398" s="179">
        <f t="shared" si="368"/>
        <v>0</v>
      </c>
      <c r="AB398" s="179">
        <f t="shared" si="368"/>
        <v>0</v>
      </c>
      <c r="AC398" s="179">
        <f t="shared" si="368"/>
        <v>0</v>
      </c>
      <c r="AD398" s="179">
        <f t="shared" si="368"/>
        <v>0</v>
      </c>
      <c r="AE398" s="179">
        <f t="shared" si="368"/>
        <v>0</v>
      </c>
      <c r="AF398" s="179">
        <f>+AE398+25837.92</f>
        <v>25837.919999999998</v>
      </c>
      <c r="AG398" s="179">
        <f>+AF398+14.92</f>
        <v>25852.839999999997</v>
      </c>
      <c r="AH398" s="179">
        <f t="shared" si="368"/>
        <v>25852.839999999997</v>
      </c>
      <c r="AJ398" s="179">
        <f t="shared" si="351"/>
        <v>25852.839999999997</v>
      </c>
      <c r="AK398" s="179">
        <f t="shared" si="352"/>
        <v>25852.839999999997</v>
      </c>
      <c r="AL398" s="179">
        <f t="shared" ref="AL398:AU398" si="369">+AK398+0</f>
        <v>25852.839999999997</v>
      </c>
      <c r="AM398" s="179">
        <f t="shared" si="369"/>
        <v>25852.839999999997</v>
      </c>
      <c r="AN398" s="179">
        <f t="shared" si="369"/>
        <v>25852.839999999997</v>
      </c>
      <c r="AO398" s="179">
        <f t="shared" si="369"/>
        <v>25852.839999999997</v>
      </c>
      <c r="AP398" s="179">
        <f t="shared" si="369"/>
        <v>25852.839999999997</v>
      </c>
      <c r="AQ398" s="179">
        <f t="shared" si="369"/>
        <v>25852.839999999997</v>
      </c>
      <c r="AR398" s="179">
        <f t="shared" si="369"/>
        <v>25852.839999999997</v>
      </c>
      <c r="AS398" s="179">
        <f t="shared" si="369"/>
        <v>25852.839999999997</v>
      </c>
      <c r="AT398" s="179">
        <f t="shared" si="369"/>
        <v>25852.839999999997</v>
      </c>
      <c r="AU398" s="179">
        <f t="shared" si="369"/>
        <v>25852.839999999997</v>
      </c>
      <c r="AW398" s="179">
        <f t="shared" si="354"/>
        <v>25852.839999999997</v>
      </c>
      <c r="AX398" s="179">
        <f t="shared" si="355"/>
        <v>25852.839999999997</v>
      </c>
      <c r="AY398" s="179">
        <f t="shared" si="356"/>
        <v>25852.839999999997</v>
      </c>
      <c r="AZ398" s="179">
        <f t="shared" si="357"/>
        <v>25852.839999999997</v>
      </c>
      <c r="BA398" s="179">
        <f t="shared" si="358"/>
        <v>25852.839999999997</v>
      </c>
      <c r="BB398" s="179">
        <f t="shared" si="359"/>
        <v>25852.839999999997</v>
      </c>
      <c r="BC398" s="179">
        <f t="shared" si="360"/>
        <v>25852.839999999997</v>
      </c>
      <c r="BD398" s="179">
        <f t="shared" si="361"/>
        <v>25852.839999999997</v>
      </c>
      <c r="BE398" s="179">
        <f t="shared" si="362"/>
        <v>25852.839999999997</v>
      </c>
      <c r="BF398" s="179">
        <f t="shared" si="363"/>
        <v>25852.839999999997</v>
      </c>
      <c r="BG398" s="179">
        <f t="shared" si="364"/>
        <v>25852.839999999997</v>
      </c>
      <c r="BH398" s="179">
        <f t="shared" si="365"/>
        <v>25852.839999999997</v>
      </c>
      <c r="BJ398" s="142"/>
      <c r="BW398" s="142"/>
      <c r="CJ398" s="142"/>
      <c r="CW398" s="142"/>
      <c r="DJ398" s="142"/>
      <c r="DW398" s="142"/>
      <c r="EK398" s="180">
        <f t="shared" si="343"/>
        <v>14.919999999998254</v>
      </c>
      <c r="EN398" s="181"/>
    </row>
    <row r="399" spans="1:144" ht="15.75" outlineLevel="1" x14ac:dyDescent="0.25">
      <c r="A399" s="2">
        <v>2</v>
      </c>
      <c r="B399" s="1" t="s">
        <v>170</v>
      </c>
      <c r="C399" s="1" t="s">
        <v>171</v>
      </c>
      <c r="D399" s="2" t="s">
        <v>321</v>
      </c>
      <c r="E399" s="141" t="s">
        <v>323</v>
      </c>
      <c r="F399" s="84">
        <v>44484</v>
      </c>
      <c r="G399" s="119">
        <v>368</v>
      </c>
      <c r="H399" s="118"/>
      <c r="I399" s="178">
        <v>0</v>
      </c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W399" s="179">
        <f t="shared" si="348"/>
        <v>0</v>
      </c>
      <c r="X399" s="179">
        <f t="shared" si="349"/>
        <v>0</v>
      </c>
      <c r="Y399" s="179">
        <f t="shared" ref="Y399:AH399" si="370">+X399+0</f>
        <v>0</v>
      </c>
      <c r="Z399" s="179">
        <f t="shared" si="370"/>
        <v>0</v>
      </c>
      <c r="AA399" s="179">
        <f t="shared" si="370"/>
        <v>0</v>
      </c>
      <c r="AB399" s="179">
        <f t="shared" si="370"/>
        <v>0</v>
      </c>
      <c r="AC399" s="179">
        <f t="shared" si="370"/>
        <v>0</v>
      </c>
      <c r="AD399" s="179">
        <f t="shared" si="370"/>
        <v>0</v>
      </c>
      <c r="AE399" s="179">
        <f t="shared" si="370"/>
        <v>0</v>
      </c>
      <c r="AF399" s="179">
        <f>+AE399+473277.3</f>
        <v>473277.3</v>
      </c>
      <c r="AG399" s="179">
        <f>+AF399+273.37</f>
        <v>473550.67</v>
      </c>
      <c r="AH399" s="179">
        <f t="shared" si="370"/>
        <v>473550.67</v>
      </c>
      <c r="AJ399" s="179">
        <f t="shared" si="351"/>
        <v>473550.67</v>
      </c>
      <c r="AK399" s="179">
        <f t="shared" si="352"/>
        <v>473550.67</v>
      </c>
      <c r="AL399" s="179">
        <f t="shared" ref="AL399:AU399" si="371">+AK399+0</f>
        <v>473550.67</v>
      </c>
      <c r="AM399" s="179">
        <f t="shared" si="371"/>
        <v>473550.67</v>
      </c>
      <c r="AN399" s="179">
        <f t="shared" si="371"/>
        <v>473550.67</v>
      </c>
      <c r="AO399" s="179">
        <f t="shared" si="371"/>
        <v>473550.67</v>
      </c>
      <c r="AP399" s="179">
        <f t="shared" si="371"/>
        <v>473550.67</v>
      </c>
      <c r="AQ399" s="179">
        <f t="shared" si="371"/>
        <v>473550.67</v>
      </c>
      <c r="AR399" s="179">
        <f t="shared" si="371"/>
        <v>473550.67</v>
      </c>
      <c r="AS399" s="179">
        <f t="shared" si="371"/>
        <v>473550.67</v>
      </c>
      <c r="AT399" s="179">
        <f t="shared" si="371"/>
        <v>473550.67</v>
      </c>
      <c r="AU399" s="179">
        <f t="shared" si="371"/>
        <v>473550.67</v>
      </c>
      <c r="AW399" s="179">
        <f t="shared" si="354"/>
        <v>473550.67</v>
      </c>
      <c r="AX399" s="179">
        <f t="shared" si="355"/>
        <v>473550.67</v>
      </c>
      <c r="AY399" s="179">
        <f t="shared" si="356"/>
        <v>473550.67</v>
      </c>
      <c r="AZ399" s="179">
        <f t="shared" si="357"/>
        <v>473550.67</v>
      </c>
      <c r="BA399" s="179">
        <f t="shared" si="358"/>
        <v>473550.67</v>
      </c>
      <c r="BB399" s="179">
        <f t="shared" si="359"/>
        <v>473550.67</v>
      </c>
      <c r="BC399" s="179">
        <f t="shared" si="360"/>
        <v>473550.67</v>
      </c>
      <c r="BD399" s="179">
        <f t="shared" si="361"/>
        <v>473550.67</v>
      </c>
      <c r="BE399" s="179">
        <f t="shared" si="362"/>
        <v>473550.67</v>
      </c>
      <c r="BF399" s="179">
        <f t="shared" si="363"/>
        <v>473550.67</v>
      </c>
      <c r="BG399" s="179">
        <f t="shared" si="364"/>
        <v>473550.67</v>
      </c>
      <c r="BH399" s="179">
        <f t="shared" si="365"/>
        <v>473550.67</v>
      </c>
      <c r="BJ399" s="142"/>
      <c r="BW399" s="142"/>
      <c r="CJ399" s="142"/>
      <c r="CW399" s="142"/>
      <c r="DJ399" s="142"/>
      <c r="DW399" s="142"/>
      <c r="EK399" s="180">
        <f t="shared" si="343"/>
        <v>273.36999999999534</v>
      </c>
      <c r="EN399" s="181"/>
    </row>
    <row r="400" spans="1:144" ht="15.75" outlineLevel="1" x14ac:dyDescent="0.25">
      <c r="A400" s="2">
        <v>2</v>
      </c>
      <c r="B400" s="1" t="s">
        <v>170</v>
      </c>
      <c r="C400" s="1" t="s">
        <v>171</v>
      </c>
      <c r="D400" s="2" t="s">
        <v>321</v>
      </c>
      <c r="E400" s="141" t="s">
        <v>323</v>
      </c>
      <c r="F400" s="84">
        <v>44484</v>
      </c>
      <c r="G400" s="119">
        <v>369</v>
      </c>
      <c r="H400" s="118"/>
      <c r="I400" s="178">
        <v>0</v>
      </c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W400" s="179">
        <f t="shared" si="348"/>
        <v>0</v>
      </c>
      <c r="X400" s="179">
        <f t="shared" si="349"/>
        <v>0</v>
      </c>
      <c r="Y400" s="179">
        <f t="shared" ref="Y400:AH400" si="372">+X400+0</f>
        <v>0</v>
      </c>
      <c r="Z400" s="179">
        <f t="shared" si="372"/>
        <v>0</v>
      </c>
      <c r="AA400" s="179">
        <f t="shared" si="372"/>
        <v>0</v>
      </c>
      <c r="AB400" s="179">
        <f t="shared" si="372"/>
        <v>0</v>
      </c>
      <c r="AC400" s="179">
        <f t="shared" si="372"/>
        <v>0</v>
      </c>
      <c r="AD400" s="179">
        <f t="shared" si="372"/>
        <v>0</v>
      </c>
      <c r="AE400" s="179">
        <f t="shared" si="372"/>
        <v>0</v>
      </c>
      <c r="AF400" s="179">
        <f>+AE400+12377.26</f>
        <v>12377.26</v>
      </c>
      <c r="AG400" s="179">
        <f>+AF400+7.14</f>
        <v>12384.4</v>
      </c>
      <c r="AH400" s="179">
        <f t="shared" si="372"/>
        <v>12384.4</v>
      </c>
      <c r="AJ400" s="179">
        <f t="shared" si="351"/>
        <v>12384.4</v>
      </c>
      <c r="AK400" s="179">
        <f t="shared" si="352"/>
        <v>12384.4</v>
      </c>
      <c r="AL400" s="179">
        <f t="shared" ref="AL400:AU400" si="373">+AK400+0</f>
        <v>12384.4</v>
      </c>
      <c r="AM400" s="179">
        <f t="shared" si="373"/>
        <v>12384.4</v>
      </c>
      <c r="AN400" s="179">
        <f t="shared" si="373"/>
        <v>12384.4</v>
      </c>
      <c r="AO400" s="179">
        <f t="shared" si="373"/>
        <v>12384.4</v>
      </c>
      <c r="AP400" s="179">
        <f t="shared" si="373"/>
        <v>12384.4</v>
      </c>
      <c r="AQ400" s="179">
        <f t="shared" si="373"/>
        <v>12384.4</v>
      </c>
      <c r="AR400" s="179">
        <f t="shared" si="373"/>
        <v>12384.4</v>
      </c>
      <c r="AS400" s="179">
        <f t="shared" si="373"/>
        <v>12384.4</v>
      </c>
      <c r="AT400" s="179">
        <f t="shared" si="373"/>
        <v>12384.4</v>
      </c>
      <c r="AU400" s="179">
        <f t="shared" si="373"/>
        <v>12384.4</v>
      </c>
      <c r="AW400" s="179">
        <f t="shared" si="354"/>
        <v>12384.4</v>
      </c>
      <c r="AX400" s="179">
        <f t="shared" si="355"/>
        <v>12384.4</v>
      </c>
      <c r="AY400" s="179">
        <f t="shared" si="356"/>
        <v>12384.4</v>
      </c>
      <c r="AZ400" s="179">
        <f t="shared" si="357"/>
        <v>12384.4</v>
      </c>
      <c r="BA400" s="179">
        <f t="shared" si="358"/>
        <v>12384.4</v>
      </c>
      <c r="BB400" s="179">
        <f t="shared" si="359"/>
        <v>12384.4</v>
      </c>
      <c r="BC400" s="179">
        <f t="shared" si="360"/>
        <v>12384.4</v>
      </c>
      <c r="BD400" s="179">
        <f t="shared" si="361"/>
        <v>12384.4</v>
      </c>
      <c r="BE400" s="179">
        <f t="shared" si="362"/>
        <v>12384.4</v>
      </c>
      <c r="BF400" s="179">
        <f t="shared" si="363"/>
        <v>12384.4</v>
      </c>
      <c r="BG400" s="179">
        <f t="shared" si="364"/>
        <v>12384.4</v>
      </c>
      <c r="BH400" s="179">
        <f t="shared" si="365"/>
        <v>12384.4</v>
      </c>
      <c r="BJ400" s="142"/>
      <c r="BW400" s="142"/>
      <c r="CJ400" s="142"/>
      <c r="CW400" s="142"/>
      <c r="DJ400" s="142"/>
      <c r="DW400" s="142"/>
      <c r="EK400" s="180">
        <f t="shared" si="343"/>
        <v>7.1399999999994179</v>
      </c>
      <c r="EN400" s="181"/>
    </row>
    <row r="401" spans="1:144" ht="15.75" outlineLevel="1" x14ac:dyDescent="0.25">
      <c r="A401" s="2">
        <v>2</v>
      </c>
      <c r="B401" s="1" t="s">
        <v>170</v>
      </c>
      <c r="C401" s="1" t="s">
        <v>171</v>
      </c>
      <c r="D401" s="2" t="s">
        <v>321</v>
      </c>
      <c r="E401" s="141" t="s">
        <v>323</v>
      </c>
      <c r="F401" s="84">
        <v>44484</v>
      </c>
      <c r="G401" s="119">
        <v>369.02</v>
      </c>
      <c r="H401" s="118"/>
      <c r="I401" s="178">
        <v>0</v>
      </c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W401" s="179">
        <f t="shared" si="348"/>
        <v>0</v>
      </c>
      <c r="X401" s="179">
        <f t="shared" si="349"/>
        <v>0</v>
      </c>
      <c r="Y401" s="179">
        <f t="shared" ref="Y401:AH401" si="374">+X401+0</f>
        <v>0</v>
      </c>
      <c r="Z401" s="179">
        <f t="shared" si="374"/>
        <v>0</v>
      </c>
      <c r="AA401" s="179">
        <f t="shared" si="374"/>
        <v>0</v>
      </c>
      <c r="AB401" s="179">
        <f t="shared" si="374"/>
        <v>0</v>
      </c>
      <c r="AC401" s="179">
        <f t="shared" si="374"/>
        <v>0</v>
      </c>
      <c r="AD401" s="179">
        <f t="shared" si="374"/>
        <v>0</v>
      </c>
      <c r="AE401" s="179">
        <f t="shared" si="374"/>
        <v>0</v>
      </c>
      <c r="AF401" s="179">
        <f>+AE401+163.31</f>
        <v>163.31</v>
      </c>
      <c r="AG401" s="179">
        <f>+AF401+0.12</f>
        <v>163.43</v>
      </c>
      <c r="AH401" s="179">
        <f t="shared" si="374"/>
        <v>163.43</v>
      </c>
      <c r="AJ401" s="179">
        <f t="shared" si="351"/>
        <v>163.43</v>
      </c>
      <c r="AK401" s="179">
        <f t="shared" si="352"/>
        <v>163.43</v>
      </c>
      <c r="AL401" s="179">
        <f t="shared" ref="AL401:AT401" si="375">+AK401+0</f>
        <v>163.43</v>
      </c>
      <c r="AM401" s="179">
        <f t="shared" si="375"/>
        <v>163.43</v>
      </c>
      <c r="AN401" s="179">
        <f t="shared" si="375"/>
        <v>163.43</v>
      </c>
      <c r="AO401" s="179">
        <f t="shared" si="375"/>
        <v>163.43</v>
      </c>
      <c r="AP401" s="179">
        <f t="shared" si="375"/>
        <v>163.43</v>
      </c>
      <c r="AQ401" s="179">
        <f t="shared" si="375"/>
        <v>163.43</v>
      </c>
      <c r="AR401" s="179">
        <f t="shared" si="375"/>
        <v>163.43</v>
      </c>
      <c r="AS401" s="179">
        <f t="shared" si="375"/>
        <v>163.43</v>
      </c>
      <c r="AT401" s="179">
        <f t="shared" si="375"/>
        <v>163.43</v>
      </c>
      <c r="AU401" s="179">
        <f>+AT401+0</f>
        <v>163.43</v>
      </c>
      <c r="AW401" s="179">
        <f t="shared" si="354"/>
        <v>163.43</v>
      </c>
      <c r="AX401" s="179">
        <f t="shared" si="355"/>
        <v>163.43</v>
      </c>
      <c r="AY401" s="179">
        <f t="shared" si="356"/>
        <v>163.43</v>
      </c>
      <c r="AZ401" s="179">
        <f t="shared" si="357"/>
        <v>163.43</v>
      </c>
      <c r="BA401" s="179">
        <f t="shared" si="358"/>
        <v>163.43</v>
      </c>
      <c r="BB401" s="179">
        <f t="shared" si="359"/>
        <v>163.43</v>
      </c>
      <c r="BC401" s="179">
        <f t="shared" si="360"/>
        <v>163.43</v>
      </c>
      <c r="BD401" s="179">
        <f t="shared" si="361"/>
        <v>163.43</v>
      </c>
      <c r="BE401" s="179">
        <f t="shared" si="362"/>
        <v>163.43</v>
      </c>
      <c r="BF401" s="179">
        <f t="shared" si="363"/>
        <v>163.43</v>
      </c>
      <c r="BG401" s="179">
        <f t="shared" si="364"/>
        <v>163.43</v>
      </c>
      <c r="BH401" s="179">
        <f>+BG401+0</f>
        <v>163.43</v>
      </c>
      <c r="BJ401" s="142"/>
      <c r="BW401" s="142"/>
      <c r="CJ401" s="142"/>
      <c r="CW401" s="142"/>
      <c r="DJ401" s="142"/>
      <c r="DW401" s="142"/>
      <c r="EK401" s="180">
        <f t="shared" si="343"/>
        <v>0.12000000000000455</v>
      </c>
      <c r="EN401" s="181"/>
    </row>
    <row r="402" spans="1:144" ht="15.75" outlineLevel="1" x14ac:dyDescent="0.25">
      <c r="A402" s="2">
        <f t="shared" ref="A402:F416" si="376">A202</f>
        <v>2</v>
      </c>
      <c r="B402" s="1" t="str">
        <f t="shared" si="376"/>
        <v>PRE-09600</v>
      </c>
      <c r="C402" s="1" t="str">
        <f t="shared" si="376"/>
        <v>SPP FH - Knights 13807</v>
      </c>
      <c r="D402" s="2" t="str">
        <f t="shared" si="376"/>
        <v>A2769269</v>
      </c>
      <c r="E402" s="141" t="str">
        <f t="shared" si="376"/>
        <v>SPP FH - Knights 13807 - OCR</v>
      </c>
      <c r="F402" s="84">
        <f t="shared" si="376"/>
        <v>44392</v>
      </c>
      <c r="G402" s="119">
        <v>397</v>
      </c>
      <c r="H402" s="182"/>
      <c r="I402" s="178">
        <v>0</v>
      </c>
      <c r="J402" s="179">
        <f t="shared" ref="J402" si="377">J202+I402</f>
        <v>0</v>
      </c>
      <c r="K402" s="179">
        <f t="shared" ref="K402" si="378">K202+J402</f>
        <v>0</v>
      </c>
      <c r="L402" s="179">
        <f t="shared" ref="L402" si="379">L202+K402</f>
        <v>0</v>
      </c>
      <c r="M402" s="179">
        <f t="shared" ref="M402" si="380">M202+L402</f>
        <v>0</v>
      </c>
      <c r="N402" s="179">
        <f t="shared" ref="N402" si="381">N202+M402</f>
        <v>0</v>
      </c>
      <c r="O402" s="179">
        <f t="shared" ref="O402" si="382">O202+N402</f>
        <v>0</v>
      </c>
      <c r="P402" s="179">
        <f t="shared" ref="P402" si="383">P202+O402</f>
        <v>0</v>
      </c>
      <c r="Q402" s="179">
        <f t="shared" ref="Q402" si="384">Q202+P402</f>
        <v>0</v>
      </c>
      <c r="R402" s="179">
        <f t="shared" ref="R402" si="385">R202+Q402</f>
        <v>0</v>
      </c>
      <c r="S402" s="179">
        <f t="shared" ref="S402" si="386">S202+R402</f>
        <v>0</v>
      </c>
      <c r="T402" s="179">
        <f t="shared" ref="T402" si="387">T202+S402</f>
        <v>0</v>
      </c>
      <c r="U402" s="179">
        <f t="shared" ref="U402" si="388">U202+T402</f>
        <v>0</v>
      </c>
      <c r="W402" s="179">
        <f t="shared" ref="W402:W416" si="389">W202+U402</f>
        <v>0</v>
      </c>
      <c r="X402" s="179">
        <f t="shared" ref="X402" si="390">X202+W402</f>
        <v>0</v>
      </c>
      <c r="Y402" s="179">
        <f t="shared" ref="Y402" si="391">Y202+X402</f>
        <v>0</v>
      </c>
      <c r="Z402" s="179">
        <f t="shared" ref="Z402" si="392">Z202+Y402</f>
        <v>0</v>
      </c>
      <c r="AA402" s="179">
        <f t="shared" ref="AA402" si="393">AA202+Z402</f>
        <v>0</v>
      </c>
      <c r="AB402" s="179">
        <f t="shared" ref="AB402" si="394">AB202+AA402</f>
        <v>0</v>
      </c>
      <c r="AC402" s="179">
        <f t="shared" ref="AC402" si="395">AC202+AB402</f>
        <v>15748.34</v>
      </c>
      <c r="AD402" s="179">
        <f t="shared" ref="AD402" si="396">AD202+AC402</f>
        <v>15748.34</v>
      </c>
      <c r="AE402" s="179">
        <f t="shared" ref="AE402" si="397">AE202+AD402</f>
        <v>15748.34</v>
      </c>
      <c r="AF402" s="179">
        <f t="shared" ref="AF402" si="398">AF202+AE402</f>
        <v>15748.34</v>
      </c>
      <c r="AG402" s="179">
        <f>0+AF402</f>
        <v>15748.34</v>
      </c>
      <c r="AH402" s="179">
        <f t="shared" ref="AH402" si="399">AH202+AG402</f>
        <v>15748.34</v>
      </c>
      <c r="AJ402" s="179">
        <f t="shared" ref="AJ402:AJ416" si="400">AJ202+AH402</f>
        <v>15748.34</v>
      </c>
      <c r="AK402" s="179">
        <f t="shared" ref="AK402" si="401">AK202+AJ402</f>
        <v>15748.34</v>
      </c>
      <c r="AL402" s="179">
        <f t="shared" ref="AL402" si="402">AL202+AK402</f>
        <v>15748.34</v>
      </c>
      <c r="AM402" s="179">
        <f t="shared" ref="AM402" si="403">AM202+AL402</f>
        <v>15748.34</v>
      </c>
      <c r="AN402" s="179">
        <f t="shared" ref="AN402" si="404">AN202+AM402</f>
        <v>15748.34</v>
      </c>
      <c r="AO402" s="179">
        <f t="shared" ref="AO402" si="405">AO202+AN402</f>
        <v>15748.34</v>
      </c>
      <c r="AP402" s="179">
        <f t="shared" ref="AP402" si="406">AP202+AO402</f>
        <v>15748.34</v>
      </c>
      <c r="AQ402" s="179">
        <f t="shared" ref="AQ402" si="407">AQ202+AP402</f>
        <v>15748.34</v>
      </c>
      <c r="AR402" s="179">
        <f t="shared" ref="AR402" si="408">AR202+AQ402</f>
        <v>15748.34</v>
      </c>
      <c r="AS402" s="179">
        <f t="shared" ref="AS402" si="409">AS202+AR402</f>
        <v>15748.34</v>
      </c>
      <c r="AT402" s="179">
        <f t="shared" ref="AT402" si="410">AT202+AS402</f>
        <v>15748.34</v>
      </c>
      <c r="AU402" s="179">
        <f t="shared" ref="AU402" si="411">AU202+AT402</f>
        <v>15748.34</v>
      </c>
      <c r="AW402" s="179">
        <f t="shared" ref="AW402:AW416" si="412">AW202+AU402</f>
        <v>15748.34</v>
      </c>
      <c r="AX402" s="179">
        <f t="shared" ref="AX402:BH402" si="413">AX202+AW402</f>
        <v>15748.34</v>
      </c>
      <c r="AY402" s="179">
        <f t="shared" si="413"/>
        <v>15748.34</v>
      </c>
      <c r="AZ402" s="179">
        <f t="shared" si="413"/>
        <v>15748.34</v>
      </c>
      <c r="BA402" s="179">
        <f t="shared" si="413"/>
        <v>15748.34</v>
      </c>
      <c r="BB402" s="179">
        <f t="shared" si="413"/>
        <v>15748.34</v>
      </c>
      <c r="BC402" s="179">
        <f t="shared" si="413"/>
        <v>15748.34</v>
      </c>
      <c r="BD402" s="179">
        <f t="shared" si="413"/>
        <v>15748.34</v>
      </c>
      <c r="BE402" s="179">
        <f t="shared" si="413"/>
        <v>15748.34</v>
      </c>
      <c r="BF402" s="179">
        <f t="shared" si="413"/>
        <v>15748.34</v>
      </c>
      <c r="BG402" s="179">
        <f t="shared" si="413"/>
        <v>15748.34</v>
      </c>
      <c r="BH402" s="179">
        <f t="shared" si="413"/>
        <v>15748.34</v>
      </c>
      <c r="BJ402" s="142"/>
      <c r="BW402" s="142"/>
      <c r="CJ402" s="142"/>
      <c r="CW402" s="142"/>
      <c r="DJ402" s="142"/>
      <c r="DW402" s="142"/>
      <c r="EK402" s="180">
        <f t="shared" si="343"/>
        <v>0</v>
      </c>
      <c r="EN402" s="181"/>
    </row>
    <row r="403" spans="1:144" ht="15" customHeight="1" outlineLevel="1" x14ac:dyDescent="0.25">
      <c r="A403" s="2">
        <f t="shared" si="376"/>
        <v>3</v>
      </c>
      <c r="B403" s="1" t="str">
        <f t="shared" si="376"/>
        <v>PRE-09601</v>
      </c>
      <c r="C403" s="1" t="str">
        <f t="shared" si="376"/>
        <v>SPP FH - Knights 13805</v>
      </c>
      <c r="D403" s="2" t="str">
        <f t="shared" si="376"/>
        <v>PRE-09601.1</v>
      </c>
      <c r="E403" s="141" t="str">
        <f t="shared" si="376"/>
        <v>SPP FH - Knights 13805 - OH Feeder</v>
      </c>
      <c r="F403" s="84">
        <f t="shared" si="376"/>
        <v>44635</v>
      </c>
      <c r="G403" s="119">
        <v>364</v>
      </c>
      <c r="H403" s="118"/>
      <c r="I403" s="178">
        <v>0</v>
      </c>
      <c r="J403" s="179">
        <f t="shared" ref="J403:U403" si="414">J203+I403</f>
        <v>0</v>
      </c>
      <c r="K403" s="179">
        <f t="shared" si="414"/>
        <v>0</v>
      </c>
      <c r="L403" s="179">
        <f t="shared" si="414"/>
        <v>0</v>
      </c>
      <c r="M403" s="179">
        <f t="shared" si="414"/>
        <v>0</v>
      </c>
      <c r="N403" s="179">
        <f t="shared" si="414"/>
        <v>0</v>
      </c>
      <c r="O403" s="179">
        <f t="shared" si="414"/>
        <v>0</v>
      </c>
      <c r="P403" s="179">
        <f t="shared" si="414"/>
        <v>0</v>
      </c>
      <c r="Q403" s="179">
        <f t="shared" si="414"/>
        <v>0</v>
      </c>
      <c r="R403" s="179">
        <f t="shared" si="414"/>
        <v>0</v>
      </c>
      <c r="S403" s="179">
        <f t="shared" si="414"/>
        <v>0</v>
      </c>
      <c r="T403" s="179">
        <f t="shared" si="414"/>
        <v>0</v>
      </c>
      <c r="U403" s="179">
        <f t="shared" si="414"/>
        <v>0</v>
      </c>
      <c r="W403" s="179">
        <f t="shared" si="389"/>
        <v>0</v>
      </c>
      <c r="X403" s="179">
        <f t="shared" ref="X403:AH403" si="415">X203+W403</f>
        <v>0</v>
      </c>
      <c r="Y403" s="179">
        <f t="shared" si="415"/>
        <v>0</v>
      </c>
      <c r="Z403" s="179">
        <f t="shared" si="415"/>
        <v>0</v>
      </c>
      <c r="AA403" s="179">
        <f t="shared" si="415"/>
        <v>0</v>
      </c>
      <c r="AB403" s="179">
        <f t="shared" si="415"/>
        <v>0</v>
      </c>
      <c r="AC403" s="179">
        <f t="shared" si="415"/>
        <v>0</v>
      </c>
      <c r="AD403" s="179">
        <f t="shared" si="415"/>
        <v>0</v>
      </c>
      <c r="AE403" s="179">
        <f t="shared" si="415"/>
        <v>0</v>
      </c>
      <c r="AF403" s="179">
        <f t="shared" si="415"/>
        <v>0</v>
      </c>
      <c r="AG403" s="179">
        <f t="shared" si="415"/>
        <v>0</v>
      </c>
      <c r="AH403" s="179">
        <f t="shared" si="415"/>
        <v>0</v>
      </c>
      <c r="AJ403" s="179">
        <f t="shared" si="400"/>
        <v>0</v>
      </c>
      <c r="AK403" s="179">
        <f t="shared" ref="AK403:AU403" si="416">AK203+AJ403</f>
        <v>0</v>
      </c>
      <c r="AL403" s="179">
        <f t="shared" si="416"/>
        <v>1321668.6499999994</v>
      </c>
      <c r="AM403" s="179">
        <f t="shared" si="416"/>
        <v>1321668.6499999994</v>
      </c>
      <c r="AN403" s="179">
        <f t="shared" si="416"/>
        <v>1321668.6499999994</v>
      </c>
      <c r="AO403" s="179">
        <f t="shared" si="416"/>
        <v>1321668.6499999994</v>
      </c>
      <c r="AP403" s="179">
        <f t="shared" si="416"/>
        <v>1321668.6499999994</v>
      </c>
      <c r="AQ403" s="179">
        <f t="shared" si="416"/>
        <v>1321668.6499999994</v>
      </c>
      <c r="AR403" s="179">
        <f t="shared" si="416"/>
        <v>1321668.6499999994</v>
      </c>
      <c r="AS403" s="179">
        <f t="shared" si="416"/>
        <v>1321668.6499999994</v>
      </c>
      <c r="AT403" s="179">
        <f t="shared" si="416"/>
        <v>1321668.6499999994</v>
      </c>
      <c r="AU403" s="179">
        <f t="shared" si="416"/>
        <v>1321668.6499999994</v>
      </c>
      <c r="AW403" s="179">
        <f t="shared" si="412"/>
        <v>1321668.6499999994</v>
      </c>
      <c r="AX403" s="179">
        <f t="shared" ref="AX403:BH403" si="417">AX203+AW403</f>
        <v>1321668.6499999994</v>
      </c>
      <c r="AY403" s="179">
        <f t="shared" si="417"/>
        <v>1321668.6499999994</v>
      </c>
      <c r="AZ403" s="179">
        <f t="shared" si="417"/>
        <v>1321668.6499999994</v>
      </c>
      <c r="BA403" s="179">
        <f t="shared" si="417"/>
        <v>1321668.6499999994</v>
      </c>
      <c r="BB403" s="179">
        <f t="shared" si="417"/>
        <v>1321668.6499999994</v>
      </c>
      <c r="BC403" s="179">
        <f t="shared" si="417"/>
        <v>1321668.6499999994</v>
      </c>
      <c r="BD403" s="179">
        <f t="shared" si="417"/>
        <v>1321668.6499999994</v>
      </c>
      <c r="BE403" s="179">
        <f t="shared" si="417"/>
        <v>1321668.6499999994</v>
      </c>
      <c r="BF403" s="179">
        <f t="shared" si="417"/>
        <v>1321668.6499999994</v>
      </c>
      <c r="BG403" s="179">
        <f t="shared" si="417"/>
        <v>1321668.6499999994</v>
      </c>
      <c r="BH403" s="179">
        <f t="shared" si="417"/>
        <v>1321668.6499999994</v>
      </c>
      <c r="EK403" s="180">
        <f t="shared" si="343"/>
        <v>0</v>
      </c>
      <c r="EN403" s="181"/>
    </row>
    <row r="404" spans="1:144" ht="15" customHeight="1" outlineLevel="1" x14ac:dyDescent="0.25">
      <c r="A404" s="2">
        <f t="shared" si="376"/>
        <v>3</v>
      </c>
      <c r="B404" s="1" t="str">
        <f t="shared" si="376"/>
        <v>PRE-09601</v>
      </c>
      <c r="C404" s="1" t="str">
        <f t="shared" si="376"/>
        <v>SPP FH - Knights 13805</v>
      </c>
      <c r="D404" s="2" t="str">
        <f t="shared" si="376"/>
        <v>A2763487</v>
      </c>
      <c r="E404" s="141" t="str">
        <f t="shared" si="376"/>
        <v>KNIG805A OCR#125028</v>
      </c>
      <c r="F404" s="84">
        <f t="shared" si="376"/>
        <v>44393</v>
      </c>
      <c r="G404" s="119">
        <v>397</v>
      </c>
      <c r="H404" s="182"/>
      <c r="I404" s="178">
        <v>0</v>
      </c>
      <c r="J404" s="179">
        <f t="shared" ref="J404:U404" si="418">J204+I404</f>
        <v>0</v>
      </c>
      <c r="K404" s="179">
        <f t="shared" si="418"/>
        <v>0</v>
      </c>
      <c r="L404" s="179">
        <f t="shared" si="418"/>
        <v>0</v>
      </c>
      <c r="M404" s="179">
        <f t="shared" si="418"/>
        <v>0</v>
      </c>
      <c r="N404" s="179">
        <f t="shared" si="418"/>
        <v>0</v>
      </c>
      <c r="O404" s="179">
        <f t="shared" si="418"/>
        <v>0</v>
      </c>
      <c r="P404" s="179">
        <f t="shared" si="418"/>
        <v>0</v>
      </c>
      <c r="Q404" s="179">
        <f t="shared" si="418"/>
        <v>0</v>
      </c>
      <c r="R404" s="179">
        <f t="shared" si="418"/>
        <v>0</v>
      </c>
      <c r="S404" s="179">
        <f t="shared" si="418"/>
        <v>0</v>
      </c>
      <c r="T404" s="179">
        <f t="shared" si="418"/>
        <v>0</v>
      </c>
      <c r="U404" s="179">
        <f t="shared" si="418"/>
        <v>0</v>
      </c>
      <c r="W404" s="179">
        <f t="shared" si="389"/>
        <v>0</v>
      </c>
      <c r="X404" s="179">
        <f t="shared" ref="X404:AH404" si="419">X204+W404</f>
        <v>0</v>
      </c>
      <c r="Y404" s="179">
        <f t="shared" si="419"/>
        <v>0</v>
      </c>
      <c r="Z404" s="179">
        <f t="shared" si="419"/>
        <v>0</v>
      </c>
      <c r="AA404" s="179">
        <f t="shared" si="419"/>
        <v>0</v>
      </c>
      <c r="AB404" s="179">
        <f t="shared" si="419"/>
        <v>0</v>
      </c>
      <c r="AC404" s="179">
        <f t="shared" si="419"/>
        <v>6115.5499999999993</v>
      </c>
      <c r="AD404" s="179">
        <f t="shared" si="419"/>
        <v>6115.5499999999993</v>
      </c>
      <c r="AE404" s="179">
        <f t="shared" si="419"/>
        <v>6473.8099999999995</v>
      </c>
      <c r="AF404" s="179">
        <f t="shared" si="419"/>
        <v>6473.8099999999995</v>
      </c>
      <c r="AG404" s="179">
        <f t="shared" si="419"/>
        <v>6473.8099999999995</v>
      </c>
      <c r="AH404" s="179">
        <f t="shared" si="419"/>
        <v>6473.8099999999995</v>
      </c>
      <c r="AJ404" s="179">
        <f t="shared" si="400"/>
        <v>6473.8099999999995</v>
      </c>
      <c r="AK404" s="179">
        <f t="shared" ref="AK404:AU404" si="420">AK204+AJ404</f>
        <v>6473.8099999999995</v>
      </c>
      <c r="AL404" s="179">
        <f t="shared" si="420"/>
        <v>6473.8099999999995</v>
      </c>
      <c r="AM404" s="179">
        <f t="shared" si="420"/>
        <v>6473.8099999999995</v>
      </c>
      <c r="AN404" s="179">
        <f t="shared" si="420"/>
        <v>6473.8099999999995</v>
      </c>
      <c r="AO404" s="179">
        <f t="shared" si="420"/>
        <v>6473.8099999999995</v>
      </c>
      <c r="AP404" s="179">
        <f t="shared" si="420"/>
        <v>6473.8099999999995</v>
      </c>
      <c r="AQ404" s="179">
        <f t="shared" si="420"/>
        <v>6473.8099999999995</v>
      </c>
      <c r="AR404" s="179">
        <f t="shared" si="420"/>
        <v>6473.8099999999995</v>
      </c>
      <c r="AS404" s="179">
        <f t="shared" si="420"/>
        <v>6473.8099999999995</v>
      </c>
      <c r="AT404" s="179">
        <f t="shared" si="420"/>
        <v>6473.8099999999995</v>
      </c>
      <c r="AU404" s="179">
        <f t="shared" si="420"/>
        <v>6473.8099999999995</v>
      </c>
      <c r="AW404" s="179">
        <f t="shared" si="412"/>
        <v>6473.8099999999995</v>
      </c>
      <c r="AX404" s="179">
        <f t="shared" ref="AX404:BH404" si="421">AX204+AW404</f>
        <v>6473.8099999999995</v>
      </c>
      <c r="AY404" s="179">
        <f t="shared" si="421"/>
        <v>6473.8099999999995</v>
      </c>
      <c r="AZ404" s="179">
        <f t="shared" si="421"/>
        <v>6473.8099999999995</v>
      </c>
      <c r="BA404" s="179">
        <f t="shared" si="421"/>
        <v>6473.8099999999995</v>
      </c>
      <c r="BB404" s="179">
        <f t="shared" si="421"/>
        <v>6473.8099999999995</v>
      </c>
      <c r="BC404" s="179">
        <f t="shared" si="421"/>
        <v>6473.8099999999995</v>
      </c>
      <c r="BD404" s="179">
        <f t="shared" si="421"/>
        <v>6473.8099999999995</v>
      </c>
      <c r="BE404" s="179">
        <f t="shared" si="421"/>
        <v>6473.8099999999995</v>
      </c>
      <c r="BF404" s="179">
        <f t="shared" si="421"/>
        <v>6473.8099999999995</v>
      </c>
      <c r="BG404" s="179">
        <f t="shared" si="421"/>
        <v>6473.8099999999995</v>
      </c>
      <c r="BH404" s="179">
        <f t="shared" si="421"/>
        <v>6473.8099999999995</v>
      </c>
      <c r="EK404" s="180">
        <f t="shared" si="343"/>
        <v>0</v>
      </c>
      <c r="EN404" s="181"/>
    </row>
    <row r="405" spans="1:144" ht="15" customHeight="1" outlineLevel="1" x14ac:dyDescent="0.25">
      <c r="A405" s="2">
        <f t="shared" si="376"/>
        <v>3</v>
      </c>
      <c r="B405" s="1" t="str">
        <f t="shared" si="376"/>
        <v>PRE-09601</v>
      </c>
      <c r="C405" s="1" t="str">
        <f t="shared" si="376"/>
        <v>SPP FH - Knights 13805</v>
      </c>
      <c r="D405" s="2" t="str">
        <f t="shared" si="376"/>
        <v>A2763491</v>
      </c>
      <c r="E405" s="141" t="str">
        <f t="shared" si="376"/>
        <v>SPP FH - Knights 13805 - OCR</v>
      </c>
      <c r="F405" s="84">
        <f t="shared" si="376"/>
        <v>44424</v>
      </c>
      <c r="G405" s="119">
        <v>397</v>
      </c>
      <c r="H405" s="118"/>
      <c r="I405" s="178">
        <v>0</v>
      </c>
      <c r="J405" s="179">
        <f t="shared" ref="J405:U405" si="422">J205+I405</f>
        <v>0</v>
      </c>
      <c r="K405" s="179">
        <f t="shared" si="422"/>
        <v>0</v>
      </c>
      <c r="L405" s="179">
        <f t="shared" si="422"/>
        <v>0</v>
      </c>
      <c r="M405" s="179">
        <f t="shared" si="422"/>
        <v>0</v>
      </c>
      <c r="N405" s="179">
        <f t="shared" si="422"/>
        <v>0</v>
      </c>
      <c r="O405" s="179">
        <f t="shared" si="422"/>
        <v>0</v>
      </c>
      <c r="P405" s="179">
        <f t="shared" si="422"/>
        <v>0</v>
      </c>
      <c r="Q405" s="179">
        <f t="shared" si="422"/>
        <v>0</v>
      </c>
      <c r="R405" s="179">
        <f t="shared" si="422"/>
        <v>0</v>
      </c>
      <c r="S405" s="179">
        <f t="shared" si="422"/>
        <v>0</v>
      </c>
      <c r="T405" s="179">
        <f t="shared" si="422"/>
        <v>0</v>
      </c>
      <c r="U405" s="179">
        <f t="shared" si="422"/>
        <v>0</v>
      </c>
      <c r="W405" s="179">
        <f t="shared" si="389"/>
        <v>0</v>
      </c>
      <c r="X405" s="179">
        <f t="shared" ref="X405:AH405" si="423">X205+W405</f>
        <v>0</v>
      </c>
      <c r="Y405" s="179">
        <f t="shared" si="423"/>
        <v>0</v>
      </c>
      <c r="Z405" s="179">
        <f t="shared" si="423"/>
        <v>0</v>
      </c>
      <c r="AA405" s="179">
        <f t="shared" si="423"/>
        <v>0</v>
      </c>
      <c r="AB405" s="179">
        <f t="shared" si="423"/>
        <v>0</v>
      </c>
      <c r="AC405" s="179">
        <f t="shared" si="423"/>
        <v>0</v>
      </c>
      <c r="AD405" s="179">
        <f t="shared" si="423"/>
        <v>6864.91</v>
      </c>
      <c r="AE405" s="179">
        <f t="shared" si="423"/>
        <v>7223.17</v>
      </c>
      <c r="AF405" s="179">
        <f t="shared" si="423"/>
        <v>7223.17</v>
      </c>
      <c r="AG405" s="179">
        <f t="shared" si="423"/>
        <v>7223.17</v>
      </c>
      <c r="AH405" s="179">
        <f t="shared" si="423"/>
        <v>7223.17</v>
      </c>
      <c r="AJ405" s="179">
        <f t="shared" si="400"/>
        <v>7223.17</v>
      </c>
      <c r="AK405" s="179">
        <f t="shared" ref="AK405:AU405" si="424">AK205+AJ405</f>
        <v>7223.17</v>
      </c>
      <c r="AL405" s="179">
        <f t="shared" si="424"/>
        <v>7223.17</v>
      </c>
      <c r="AM405" s="179">
        <f t="shared" si="424"/>
        <v>7223.17</v>
      </c>
      <c r="AN405" s="179">
        <f t="shared" si="424"/>
        <v>7223.17</v>
      </c>
      <c r="AO405" s="179">
        <f t="shared" si="424"/>
        <v>7223.17</v>
      </c>
      <c r="AP405" s="179">
        <f t="shared" si="424"/>
        <v>7223.17</v>
      </c>
      <c r="AQ405" s="179">
        <f t="shared" si="424"/>
        <v>7223.17</v>
      </c>
      <c r="AR405" s="179">
        <f t="shared" si="424"/>
        <v>7223.17</v>
      </c>
      <c r="AS405" s="179">
        <f t="shared" si="424"/>
        <v>7223.17</v>
      </c>
      <c r="AT405" s="179">
        <f t="shared" si="424"/>
        <v>7223.17</v>
      </c>
      <c r="AU405" s="179">
        <f t="shared" si="424"/>
        <v>7223.17</v>
      </c>
      <c r="AW405" s="179">
        <f t="shared" si="412"/>
        <v>7223.17</v>
      </c>
      <c r="AX405" s="179">
        <f t="shared" ref="AX405:BH405" si="425">AX205+AW405</f>
        <v>7223.17</v>
      </c>
      <c r="AY405" s="179">
        <f t="shared" si="425"/>
        <v>7223.17</v>
      </c>
      <c r="AZ405" s="179">
        <f t="shared" si="425"/>
        <v>7223.17</v>
      </c>
      <c r="BA405" s="179">
        <f t="shared" si="425"/>
        <v>7223.17</v>
      </c>
      <c r="BB405" s="179">
        <f t="shared" si="425"/>
        <v>7223.17</v>
      </c>
      <c r="BC405" s="179">
        <f t="shared" si="425"/>
        <v>7223.17</v>
      </c>
      <c r="BD405" s="179">
        <f t="shared" si="425"/>
        <v>7223.17</v>
      </c>
      <c r="BE405" s="179">
        <f t="shared" si="425"/>
        <v>7223.17</v>
      </c>
      <c r="BF405" s="179">
        <f t="shared" si="425"/>
        <v>7223.17</v>
      </c>
      <c r="BG405" s="179">
        <f t="shared" si="425"/>
        <v>7223.17</v>
      </c>
      <c r="BH405" s="179">
        <f t="shared" si="425"/>
        <v>7223.17</v>
      </c>
      <c r="EK405" s="180">
        <f t="shared" si="343"/>
        <v>0</v>
      </c>
      <c r="EN405" s="181"/>
    </row>
    <row r="406" spans="1:144" ht="15" customHeight="1" outlineLevel="1" x14ac:dyDescent="0.25">
      <c r="A406" s="2">
        <f t="shared" si="376"/>
        <v>3</v>
      </c>
      <c r="B406" s="1" t="str">
        <f t="shared" si="376"/>
        <v>PRE-09601</v>
      </c>
      <c r="C406" s="1" t="str">
        <f t="shared" si="376"/>
        <v>SPP FH - Knights 13805</v>
      </c>
      <c r="D406" s="2" t="str">
        <f t="shared" si="376"/>
        <v>A2763494</v>
      </c>
      <c r="E406" s="141" t="str">
        <f t="shared" si="376"/>
        <v>KNIG805C OCR#125084</v>
      </c>
      <c r="F406" s="84">
        <f t="shared" si="376"/>
        <v>44392</v>
      </c>
      <c r="G406" s="119">
        <v>397</v>
      </c>
      <c r="H406" s="182"/>
      <c r="I406" s="178">
        <v>0</v>
      </c>
      <c r="J406" s="179">
        <f t="shared" ref="J406:U406" si="426">J206+I406</f>
        <v>0</v>
      </c>
      <c r="K406" s="179">
        <f t="shared" si="426"/>
        <v>0</v>
      </c>
      <c r="L406" s="179">
        <f t="shared" si="426"/>
        <v>0</v>
      </c>
      <c r="M406" s="179">
        <f t="shared" si="426"/>
        <v>0</v>
      </c>
      <c r="N406" s="179">
        <f t="shared" si="426"/>
        <v>0</v>
      </c>
      <c r="O406" s="179">
        <f t="shared" si="426"/>
        <v>0</v>
      </c>
      <c r="P406" s="179">
        <f t="shared" si="426"/>
        <v>0</v>
      </c>
      <c r="Q406" s="179">
        <f t="shared" si="426"/>
        <v>0</v>
      </c>
      <c r="R406" s="179">
        <f t="shared" si="426"/>
        <v>0</v>
      </c>
      <c r="S406" s="179">
        <f t="shared" si="426"/>
        <v>0</v>
      </c>
      <c r="T406" s="179">
        <f t="shared" si="426"/>
        <v>0</v>
      </c>
      <c r="U406" s="179">
        <f t="shared" si="426"/>
        <v>0</v>
      </c>
      <c r="W406" s="179">
        <f t="shared" si="389"/>
        <v>0</v>
      </c>
      <c r="X406" s="179">
        <f t="shared" ref="X406:AH406" si="427">X206+W406</f>
        <v>0</v>
      </c>
      <c r="Y406" s="179">
        <f t="shared" si="427"/>
        <v>0</v>
      </c>
      <c r="Z406" s="179">
        <f t="shared" si="427"/>
        <v>0</v>
      </c>
      <c r="AA406" s="179">
        <f t="shared" si="427"/>
        <v>0</v>
      </c>
      <c r="AB406" s="179">
        <f t="shared" si="427"/>
        <v>0</v>
      </c>
      <c r="AC406" s="179">
        <f t="shared" si="427"/>
        <v>4593.46</v>
      </c>
      <c r="AD406" s="179">
        <f t="shared" si="427"/>
        <v>4593.46</v>
      </c>
      <c r="AE406" s="179">
        <f t="shared" si="427"/>
        <v>4593.46</v>
      </c>
      <c r="AF406" s="179">
        <f t="shared" si="427"/>
        <v>4593.46</v>
      </c>
      <c r="AG406" s="179">
        <f t="shared" si="427"/>
        <v>4593.46</v>
      </c>
      <c r="AH406" s="179">
        <f t="shared" si="427"/>
        <v>4593.46</v>
      </c>
      <c r="AJ406" s="179">
        <f t="shared" si="400"/>
        <v>4593.46</v>
      </c>
      <c r="AK406" s="179">
        <f t="shared" ref="AK406:AU406" si="428">AK206+AJ406</f>
        <v>4593.46</v>
      </c>
      <c r="AL406" s="179">
        <f t="shared" si="428"/>
        <v>4593.46</v>
      </c>
      <c r="AM406" s="179">
        <f t="shared" si="428"/>
        <v>4593.46</v>
      </c>
      <c r="AN406" s="179">
        <f t="shared" si="428"/>
        <v>4593.46</v>
      </c>
      <c r="AO406" s="179">
        <f t="shared" si="428"/>
        <v>4593.46</v>
      </c>
      <c r="AP406" s="179">
        <f t="shared" si="428"/>
        <v>4593.46</v>
      </c>
      <c r="AQ406" s="179">
        <f t="shared" si="428"/>
        <v>4593.46</v>
      </c>
      <c r="AR406" s="179">
        <f t="shared" si="428"/>
        <v>4593.46</v>
      </c>
      <c r="AS406" s="179">
        <f t="shared" si="428"/>
        <v>4593.46</v>
      </c>
      <c r="AT406" s="179">
        <f t="shared" si="428"/>
        <v>4593.46</v>
      </c>
      <c r="AU406" s="179">
        <f t="shared" si="428"/>
        <v>4593.46</v>
      </c>
      <c r="AW406" s="179">
        <f t="shared" si="412"/>
        <v>4593.46</v>
      </c>
      <c r="AX406" s="179">
        <f t="shared" ref="AX406:BH406" si="429">AX206+AW406</f>
        <v>4593.46</v>
      </c>
      <c r="AY406" s="179">
        <f t="shared" si="429"/>
        <v>4593.46</v>
      </c>
      <c r="AZ406" s="179">
        <f t="shared" si="429"/>
        <v>4593.46</v>
      </c>
      <c r="BA406" s="179">
        <f t="shared" si="429"/>
        <v>4593.46</v>
      </c>
      <c r="BB406" s="179">
        <f t="shared" si="429"/>
        <v>4593.46</v>
      </c>
      <c r="BC406" s="179">
        <f t="shared" si="429"/>
        <v>4593.46</v>
      </c>
      <c r="BD406" s="179">
        <f t="shared" si="429"/>
        <v>4593.46</v>
      </c>
      <c r="BE406" s="179">
        <f t="shared" si="429"/>
        <v>4593.46</v>
      </c>
      <c r="BF406" s="179">
        <f t="shared" si="429"/>
        <v>4593.46</v>
      </c>
      <c r="BG406" s="179">
        <f t="shared" si="429"/>
        <v>4593.46</v>
      </c>
      <c r="BH406" s="179">
        <f t="shared" si="429"/>
        <v>4593.46</v>
      </c>
      <c r="EK406" s="180">
        <f t="shared" si="343"/>
        <v>0</v>
      </c>
      <c r="EN406" s="181"/>
    </row>
    <row r="407" spans="1:144" ht="15" customHeight="1" outlineLevel="1" x14ac:dyDescent="0.25">
      <c r="A407" s="2">
        <f t="shared" si="376"/>
        <v>3</v>
      </c>
      <c r="B407" s="1" t="str">
        <f t="shared" si="376"/>
        <v>PRE-09601</v>
      </c>
      <c r="C407" s="1" t="str">
        <f t="shared" si="376"/>
        <v>SPP FH - Knights 13805</v>
      </c>
      <c r="D407" s="2" t="str">
        <f t="shared" si="376"/>
        <v>A2763495</v>
      </c>
      <c r="E407" s="141" t="str">
        <f t="shared" si="376"/>
        <v>SPP FH - Knights 13805 - OCR</v>
      </c>
      <c r="F407" s="84">
        <f t="shared" si="376"/>
        <v>44424</v>
      </c>
      <c r="G407" s="119">
        <v>397</v>
      </c>
      <c r="H407" s="118"/>
      <c r="I407" s="178">
        <v>0</v>
      </c>
      <c r="J407" s="179">
        <f t="shared" ref="J407:U407" si="430">J207+I407</f>
        <v>0</v>
      </c>
      <c r="K407" s="179">
        <f t="shared" si="430"/>
        <v>0</v>
      </c>
      <c r="L407" s="179">
        <f t="shared" si="430"/>
        <v>0</v>
      </c>
      <c r="M407" s="179">
        <f t="shared" si="430"/>
        <v>0</v>
      </c>
      <c r="N407" s="179">
        <f t="shared" si="430"/>
        <v>0</v>
      </c>
      <c r="O407" s="179">
        <f t="shared" si="430"/>
        <v>0</v>
      </c>
      <c r="P407" s="179">
        <f t="shared" si="430"/>
        <v>0</v>
      </c>
      <c r="Q407" s="179">
        <f t="shared" si="430"/>
        <v>0</v>
      </c>
      <c r="R407" s="179">
        <f t="shared" si="430"/>
        <v>0</v>
      </c>
      <c r="S407" s="179">
        <f t="shared" si="430"/>
        <v>0</v>
      </c>
      <c r="T407" s="179">
        <f t="shared" si="430"/>
        <v>0</v>
      </c>
      <c r="U407" s="179">
        <f t="shared" si="430"/>
        <v>0</v>
      </c>
      <c r="W407" s="179">
        <f t="shared" si="389"/>
        <v>0</v>
      </c>
      <c r="X407" s="179">
        <f t="shared" ref="X407:AH407" si="431">X207+W407</f>
        <v>0</v>
      </c>
      <c r="Y407" s="179">
        <f t="shared" si="431"/>
        <v>0</v>
      </c>
      <c r="Z407" s="179">
        <f t="shared" si="431"/>
        <v>0</v>
      </c>
      <c r="AA407" s="179">
        <f t="shared" si="431"/>
        <v>0</v>
      </c>
      <c r="AB407" s="179">
        <f t="shared" si="431"/>
        <v>0</v>
      </c>
      <c r="AC407" s="179">
        <f t="shared" si="431"/>
        <v>0</v>
      </c>
      <c r="AD407" s="179">
        <f t="shared" si="431"/>
        <v>6389.619999999999</v>
      </c>
      <c r="AE407" s="179">
        <f t="shared" si="431"/>
        <v>6389.619999999999</v>
      </c>
      <c r="AF407" s="179">
        <f t="shared" si="431"/>
        <v>6389.619999999999</v>
      </c>
      <c r="AG407" s="179">
        <f t="shared" si="431"/>
        <v>6389.619999999999</v>
      </c>
      <c r="AH407" s="179">
        <f t="shared" si="431"/>
        <v>6389.619999999999</v>
      </c>
      <c r="AJ407" s="179">
        <f t="shared" si="400"/>
        <v>6389.619999999999</v>
      </c>
      <c r="AK407" s="179">
        <f t="shared" ref="AK407:AU407" si="432">AK207+AJ407</f>
        <v>6389.619999999999</v>
      </c>
      <c r="AL407" s="179">
        <f t="shared" si="432"/>
        <v>6389.619999999999</v>
      </c>
      <c r="AM407" s="179">
        <f t="shared" si="432"/>
        <v>6389.619999999999</v>
      </c>
      <c r="AN407" s="179">
        <f t="shared" si="432"/>
        <v>6389.619999999999</v>
      </c>
      <c r="AO407" s="179">
        <f t="shared" si="432"/>
        <v>6389.619999999999</v>
      </c>
      <c r="AP407" s="179">
        <f t="shared" si="432"/>
        <v>6389.619999999999</v>
      </c>
      <c r="AQ407" s="179">
        <f t="shared" si="432"/>
        <v>6389.619999999999</v>
      </c>
      <c r="AR407" s="179">
        <f t="shared" si="432"/>
        <v>6389.619999999999</v>
      </c>
      <c r="AS407" s="179">
        <f t="shared" si="432"/>
        <v>6389.619999999999</v>
      </c>
      <c r="AT407" s="179">
        <f t="shared" si="432"/>
        <v>6389.619999999999</v>
      </c>
      <c r="AU407" s="179">
        <f t="shared" si="432"/>
        <v>6389.619999999999</v>
      </c>
      <c r="AW407" s="179">
        <f t="shared" si="412"/>
        <v>6389.619999999999</v>
      </c>
      <c r="AX407" s="179">
        <f t="shared" ref="AX407:BH407" si="433">AX207+AW407</f>
        <v>6389.619999999999</v>
      </c>
      <c r="AY407" s="179">
        <f t="shared" si="433"/>
        <v>6389.619999999999</v>
      </c>
      <c r="AZ407" s="179">
        <f t="shared" si="433"/>
        <v>6389.619999999999</v>
      </c>
      <c r="BA407" s="179">
        <f t="shared" si="433"/>
        <v>6389.619999999999</v>
      </c>
      <c r="BB407" s="179">
        <f t="shared" si="433"/>
        <v>6389.619999999999</v>
      </c>
      <c r="BC407" s="179">
        <f t="shared" si="433"/>
        <v>6389.619999999999</v>
      </c>
      <c r="BD407" s="179">
        <f t="shared" si="433"/>
        <v>6389.619999999999</v>
      </c>
      <c r="BE407" s="179">
        <f t="shared" si="433"/>
        <v>6389.619999999999</v>
      </c>
      <c r="BF407" s="179">
        <f t="shared" si="433"/>
        <v>6389.619999999999</v>
      </c>
      <c r="BG407" s="179">
        <f t="shared" si="433"/>
        <v>6389.619999999999</v>
      </c>
      <c r="BH407" s="179">
        <f t="shared" si="433"/>
        <v>6389.619999999999</v>
      </c>
      <c r="EK407" s="180">
        <f t="shared" si="343"/>
        <v>0</v>
      </c>
      <c r="EN407" s="181"/>
    </row>
    <row r="408" spans="1:144" ht="15" customHeight="1" outlineLevel="1" x14ac:dyDescent="0.25">
      <c r="A408" s="2">
        <f t="shared" si="376"/>
        <v>3</v>
      </c>
      <c r="B408" s="1" t="str">
        <f t="shared" si="376"/>
        <v>PRE-09601</v>
      </c>
      <c r="C408" s="1" t="str">
        <f t="shared" si="376"/>
        <v>SPP FH - Knights 13805</v>
      </c>
      <c r="D408" s="2" t="str">
        <f t="shared" si="376"/>
        <v>A2772311</v>
      </c>
      <c r="E408" s="141" t="str">
        <f t="shared" si="376"/>
        <v>SPP FH - Knights 13805 - OCR</v>
      </c>
      <c r="F408" s="84">
        <f t="shared" si="376"/>
        <v>44424</v>
      </c>
      <c r="G408" s="119">
        <v>397</v>
      </c>
      <c r="H408" s="118"/>
      <c r="I408" s="178">
        <v>0</v>
      </c>
      <c r="J408" s="179">
        <f t="shared" ref="J408:U408" si="434">J208+I408</f>
        <v>0</v>
      </c>
      <c r="K408" s="179">
        <f t="shared" si="434"/>
        <v>0</v>
      </c>
      <c r="L408" s="179">
        <f t="shared" si="434"/>
        <v>0</v>
      </c>
      <c r="M408" s="179">
        <f t="shared" si="434"/>
        <v>0</v>
      </c>
      <c r="N408" s="179">
        <f t="shared" si="434"/>
        <v>0</v>
      </c>
      <c r="O408" s="179">
        <f t="shared" si="434"/>
        <v>0</v>
      </c>
      <c r="P408" s="179">
        <f t="shared" si="434"/>
        <v>0</v>
      </c>
      <c r="Q408" s="179">
        <f t="shared" si="434"/>
        <v>0</v>
      </c>
      <c r="R408" s="179">
        <f t="shared" si="434"/>
        <v>0</v>
      </c>
      <c r="S408" s="179">
        <f t="shared" si="434"/>
        <v>0</v>
      </c>
      <c r="T408" s="179">
        <f t="shared" si="434"/>
        <v>0</v>
      </c>
      <c r="U408" s="179">
        <f t="shared" si="434"/>
        <v>0</v>
      </c>
      <c r="W408" s="179">
        <f t="shared" si="389"/>
        <v>0</v>
      </c>
      <c r="X408" s="179">
        <f t="shared" ref="X408:AH408" si="435">X208+W408</f>
        <v>0</v>
      </c>
      <c r="Y408" s="179">
        <f t="shared" si="435"/>
        <v>0</v>
      </c>
      <c r="Z408" s="179">
        <f t="shared" si="435"/>
        <v>0</v>
      </c>
      <c r="AA408" s="179">
        <f t="shared" si="435"/>
        <v>0</v>
      </c>
      <c r="AB408" s="179">
        <f t="shared" si="435"/>
        <v>0</v>
      </c>
      <c r="AC408" s="179">
        <f t="shared" si="435"/>
        <v>0</v>
      </c>
      <c r="AD408" s="179">
        <f t="shared" si="435"/>
        <v>8567.8799999999992</v>
      </c>
      <c r="AE408" s="179">
        <f t="shared" si="435"/>
        <v>8567.8799999999992</v>
      </c>
      <c r="AF408" s="179">
        <f t="shared" si="435"/>
        <v>8567.8799999999992</v>
      </c>
      <c r="AG408" s="179">
        <f t="shared" si="435"/>
        <v>8567.8799999999992</v>
      </c>
      <c r="AH408" s="179">
        <f t="shared" si="435"/>
        <v>8567.8799999999992</v>
      </c>
      <c r="AJ408" s="179">
        <f t="shared" si="400"/>
        <v>8567.8799999999992</v>
      </c>
      <c r="AK408" s="179">
        <f t="shared" ref="AK408:AU408" si="436">AK208+AJ408</f>
        <v>8567.8799999999992</v>
      </c>
      <c r="AL408" s="179">
        <f t="shared" si="436"/>
        <v>8567.8799999999992</v>
      </c>
      <c r="AM408" s="179">
        <f t="shared" si="436"/>
        <v>8567.8799999999992</v>
      </c>
      <c r="AN408" s="179">
        <f t="shared" si="436"/>
        <v>8567.8799999999992</v>
      </c>
      <c r="AO408" s="179">
        <f t="shared" si="436"/>
        <v>8567.8799999999992</v>
      </c>
      <c r="AP408" s="179">
        <f t="shared" si="436"/>
        <v>8567.8799999999992</v>
      </c>
      <c r="AQ408" s="179">
        <f t="shared" si="436"/>
        <v>8567.8799999999992</v>
      </c>
      <c r="AR408" s="179">
        <f t="shared" si="436"/>
        <v>8567.8799999999992</v>
      </c>
      <c r="AS408" s="179">
        <f t="shared" si="436"/>
        <v>8567.8799999999992</v>
      </c>
      <c r="AT408" s="179">
        <f t="shared" si="436"/>
        <v>8567.8799999999992</v>
      </c>
      <c r="AU408" s="179">
        <f t="shared" si="436"/>
        <v>8567.8799999999992</v>
      </c>
      <c r="AW408" s="179">
        <f t="shared" si="412"/>
        <v>8567.8799999999992</v>
      </c>
      <c r="AX408" s="179">
        <f t="shared" ref="AX408:BH408" si="437">AX208+AW408</f>
        <v>8567.8799999999992</v>
      </c>
      <c r="AY408" s="179">
        <f t="shared" si="437"/>
        <v>8567.8799999999992</v>
      </c>
      <c r="AZ408" s="179">
        <f t="shared" si="437"/>
        <v>8567.8799999999992</v>
      </c>
      <c r="BA408" s="179">
        <f t="shared" si="437"/>
        <v>8567.8799999999992</v>
      </c>
      <c r="BB408" s="179">
        <f t="shared" si="437"/>
        <v>8567.8799999999992</v>
      </c>
      <c r="BC408" s="179">
        <f t="shared" si="437"/>
        <v>8567.8799999999992</v>
      </c>
      <c r="BD408" s="179">
        <f t="shared" si="437"/>
        <v>8567.8799999999992</v>
      </c>
      <c r="BE408" s="179">
        <f t="shared" si="437"/>
        <v>8567.8799999999992</v>
      </c>
      <c r="BF408" s="179">
        <f t="shared" si="437"/>
        <v>8567.8799999999992</v>
      </c>
      <c r="BG408" s="179">
        <f t="shared" si="437"/>
        <v>8567.8799999999992</v>
      </c>
      <c r="BH408" s="179">
        <f t="shared" si="437"/>
        <v>8567.8799999999992</v>
      </c>
      <c r="EK408" s="180">
        <f t="shared" si="343"/>
        <v>0</v>
      </c>
      <c r="EN408" s="181"/>
    </row>
    <row r="409" spans="1:144" ht="15" customHeight="1" outlineLevel="1" x14ac:dyDescent="0.25">
      <c r="A409" s="2">
        <f t="shared" si="376"/>
        <v>3</v>
      </c>
      <c r="B409" s="1" t="str">
        <f t="shared" si="376"/>
        <v>PRE-09601</v>
      </c>
      <c r="C409" s="1" t="str">
        <f t="shared" si="376"/>
        <v>SPP FH - Knights 13805</v>
      </c>
      <c r="D409" s="2" t="str">
        <f t="shared" si="376"/>
        <v>A2772393</v>
      </c>
      <c r="E409" s="141" t="str">
        <f t="shared" si="376"/>
        <v>KNIG805 OCR#31461</v>
      </c>
      <c r="F409" s="84">
        <f t="shared" si="376"/>
        <v>44392</v>
      </c>
      <c r="G409" s="119">
        <v>365</v>
      </c>
      <c r="H409" s="182"/>
      <c r="I409" s="178">
        <v>0</v>
      </c>
      <c r="J409" s="179">
        <f t="shared" ref="J409" si="438">J209+I409</f>
        <v>0</v>
      </c>
      <c r="K409" s="179">
        <f t="shared" ref="K409" si="439">K209+J409</f>
        <v>0</v>
      </c>
      <c r="L409" s="179">
        <f t="shared" ref="L409" si="440">L209+K409</f>
        <v>0</v>
      </c>
      <c r="M409" s="179">
        <f t="shared" ref="M409" si="441">M209+L409</f>
        <v>0</v>
      </c>
      <c r="N409" s="179">
        <f t="shared" ref="N409" si="442">N209+M409</f>
        <v>0</v>
      </c>
      <c r="O409" s="179">
        <f t="shared" ref="O409" si="443">O209+N409</f>
        <v>0</v>
      </c>
      <c r="P409" s="179">
        <f t="shared" ref="P409" si="444">P209+O409</f>
        <v>0</v>
      </c>
      <c r="Q409" s="179">
        <f t="shared" ref="Q409" si="445">Q209+P409</f>
        <v>0</v>
      </c>
      <c r="R409" s="179">
        <f t="shared" ref="R409" si="446">R209+Q409</f>
        <v>0</v>
      </c>
      <c r="S409" s="179">
        <f t="shared" ref="S409" si="447">S209+R409</f>
        <v>0</v>
      </c>
      <c r="T409" s="179">
        <f t="shared" ref="T409" si="448">T209+S409</f>
        <v>0</v>
      </c>
      <c r="U409" s="179">
        <f t="shared" ref="U409" si="449">U209+T409</f>
        <v>0</v>
      </c>
      <c r="W409" s="179">
        <f t="shared" si="389"/>
        <v>0</v>
      </c>
      <c r="X409" s="179">
        <f t="shared" ref="X409" si="450">X209+W409</f>
        <v>0</v>
      </c>
      <c r="Y409" s="179">
        <f t="shared" ref="Y409" si="451">Y209+X409</f>
        <v>0</v>
      </c>
      <c r="Z409" s="179">
        <f t="shared" ref="Z409" si="452">Z209+Y409</f>
        <v>0</v>
      </c>
      <c r="AA409" s="179">
        <f t="shared" ref="AA409" si="453">AA209+Z409</f>
        <v>0</v>
      </c>
      <c r="AB409" s="179">
        <f t="shared" ref="AB409" si="454">AB209+AA409</f>
        <v>0</v>
      </c>
      <c r="AC409" s="179">
        <f t="shared" ref="AC409" si="455">AC209+AB409</f>
        <v>1057.19</v>
      </c>
      <c r="AD409" s="179">
        <f t="shared" ref="AD409" si="456">AD209+AC409</f>
        <v>1057.19</v>
      </c>
      <c r="AE409" s="179">
        <f t="shared" ref="AE409" si="457">AE209+AD409</f>
        <v>1057.19</v>
      </c>
      <c r="AF409" s="179">
        <f t="shared" ref="AF409" si="458">AF209+AE409</f>
        <v>1057.19</v>
      </c>
      <c r="AG409" s="179">
        <f t="shared" ref="AG409" si="459">AG209+AF409</f>
        <v>1057.19</v>
      </c>
      <c r="AH409" s="179">
        <f t="shared" ref="AH409" si="460">AH209+AG409</f>
        <v>1057.19</v>
      </c>
      <c r="AJ409" s="179">
        <f t="shared" si="400"/>
        <v>1057.19</v>
      </c>
      <c r="AK409" s="179">
        <f t="shared" ref="AK409" si="461">AK209+AJ409</f>
        <v>1057.19</v>
      </c>
      <c r="AL409" s="179">
        <f t="shared" ref="AL409" si="462">AL209+AK409</f>
        <v>1057.19</v>
      </c>
      <c r="AM409" s="179">
        <f t="shared" ref="AM409" si="463">AM209+AL409</f>
        <v>1057.19</v>
      </c>
      <c r="AN409" s="179">
        <f t="shared" ref="AN409" si="464">AN209+AM409</f>
        <v>1057.19</v>
      </c>
      <c r="AO409" s="179">
        <f t="shared" ref="AO409" si="465">AO209+AN409</f>
        <v>1057.19</v>
      </c>
      <c r="AP409" s="179">
        <f t="shared" ref="AP409" si="466">AP209+AO409</f>
        <v>1057.19</v>
      </c>
      <c r="AQ409" s="179">
        <f t="shared" ref="AQ409" si="467">AQ209+AP409</f>
        <v>1057.19</v>
      </c>
      <c r="AR409" s="179">
        <f t="shared" ref="AR409" si="468">AR209+AQ409</f>
        <v>1057.19</v>
      </c>
      <c r="AS409" s="179">
        <f t="shared" ref="AS409" si="469">AS209+AR409</f>
        <v>1057.19</v>
      </c>
      <c r="AT409" s="179">
        <f t="shared" ref="AT409" si="470">AT209+AS409</f>
        <v>1057.19</v>
      </c>
      <c r="AU409" s="179">
        <f t="shared" ref="AU409" si="471">AU209+AT409</f>
        <v>1057.19</v>
      </c>
      <c r="AW409" s="179">
        <f t="shared" si="412"/>
        <v>1057.19</v>
      </c>
      <c r="AX409" s="179">
        <f t="shared" ref="AX409:BH409" si="472">AX209+AW409</f>
        <v>1057.19</v>
      </c>
      <c r="AY409" s="179">
        <f t="shared" si="472"/>
        <v>1057.19</v>
      </c>
      <c r="AZ409" s="179">
        <f t="shared" si="472"/>
        <v>1057.19</v>
      </c>
      <c r="BA409" s="179">
        <f t="shared" si="472"/>
        <v>1057.19</v>
      </c>
      <c r="BB409" s="179">
        <f t="shared" si="472"/>
        <v>1057.19</v>
      </c>
      <c r="BC409" s="179">
        <f t="shared" si="472"/>
        <v>1057.19</v>
      </c>
      <c r="BD409" s="179">
        <f t="shared" si="472"/>
        <v>1057.19</v>
      </c>
      <c r="BE409" s="179">
        <f t="shared" si="472"/>
        <v>1057.19</v>
      </c>
      <c r="BF409" s="179">
        <f t="shared" si="472"/>
        <v>1057.19</v>
      </c>
      <c r="BG409" s="179">
        <f t="shared" si="472"/>
        <v>1057.19</v>
      </c>
      <c r="BH409" s="179">
        <f t="shared" si="472"/>
        <v>1057.19</v>
      </c>
      <c r="EK409" s="180">
        <f t="shared" si="343"/>
        <v>0</v>
      </c>
      <c r="EN409" s="181"/>
    </row>
    <row r="410" spans="1:144" ht="15.75" outlineLevel="1" x14ac:dyDescent="0.25">
      <c r="A410" s="2">
        <f t="shared" si="376"/>
        <v>4</v>
      </c>
      <c r="B410" s="1" t="str">
        <f t="shared" si="376"/>
        <v>PRE-09602</v>
      </c>
      <c r="C410" s="1" t="str">
        <f t="shared" si="376"/>
        <v>SPP FH - Casey Road 13745</v>
      </c>
      <c r="D410" s="2" t="str">
        <f t="shared" si="376"/>
        <v>PRE-09602.1</v>
      </c>
      <c r="E410" s="141" t="str">
        <f t="shared" si="376"/>
        <v>SPP FH - Casey Road 13745 - OH Feed</v>
      </c>
      <c r="F410" s="84">
        <f t="shared" si="376"/>
        <v>44635</v>
      </c>
      <c r="G410" s="119">
        <v>364</v>
      </c>
      <c r="H410" s="118"/>
      <c r="I410" s="178">
        <v>0</v>
      </c>
      <c r="J410" s="166">
        <f t="shared" ref="J410:U410" si="473">J210+I410</f>
        <v>0</v>
      </c>
      <c r="K410" s="166">
        <f t="shared" si="473"/>
        <v>0</v>
      </c>
      <c r="L410" s="166">
        <f t="shared" si="473"/>
        <v>0</v>
      </c>
      <c r="M410" s="166">
        <f t="shared" si="473"/>
        <v>0</v>
      </c>
      <c r="N410" s="166">
        <f t="shared" si="473"/>
        <v>0</v>
      </c>
      <c r="O410" s="166">
        <f t="shared" si="473"/>
        <v>0</v>
      </c>
      <c r="P410" s="166">
        <f t="shared" si="473"/>
        <v>0</v>
      </c>
      <c r="Q410" s="166">
        <f t="shared" si="473"/>
        <v>0</v>
      </c>
      <c r="R410" s="166">
        <f t="shared" si="473"/>
        <v>0</v>
      </c>
      <c r="S410" s="166">
        <f t="shared" si="473"/>
        <v>0</v>
      </c>
      <c r="T410" s="166">
        <f t="shared" si="473"/>
        <v>0</v>
      </c>
      <c r="U410" s="166">
        <f t="shared" si="473"/>
        <v>0</v>
      </c>
      <c r="V410" s="142"/>
      <c r="W410" s="179">
        <f t="shared" si="389"/>
        <v>0</v>
      </c>
      <c r="X410" s="166">
        <f t="shared" ref="X410:AH410" si="474">X210+W410</f>
        <v>0</v>
      </c>
      <c r="Y410" s="166">
        <f t="shared" si="474"/>
        <v>0</v>
      </c>
      <c r="Z410" s="166">
        <f t="shared" si="474"/>
        <v>0</v>
      </c>
      <c r="AA410" s="166">
        <f t="shared" si="474"/>
        <v>0</v>
      </c>
      <c r="AB410" s="166">
        <f t="shared" si="474"/>
        <v>0</v>
      </c>
      <c r="AC410" s="166">
        <f t="shared" si="474"/>
        <v>0</v>
      </c>
      <c r="AD410" s="166">
        <f t="shared" si="474"/>
        <v>0</v>
      </c>
      <c r="AE410" s="166">
        <f t="shared" si="474"/>
        <v>0</v>
      </c>
      <c r="AF410" s="166">
        <f t="shared" si="474"/>
        <v>0</v>
      </c>
      <c r="AG410" s="166">
        <f t="shared" si="474"/>
        <v>0</v>
      </c>
      <c r="AH410" s="166">
        <f t="shared" si="474"/>
        <v>0</v>
      </c>
      <c r="AI410" s="142"/>
      <c r="AJ410" s="179">
        <f t="shared" si="400"/>
        <v>0</v>
      </c>
      <c r="AK410" s="166">
        <f t="shared" ref="AK410:AU410" si="475">AK210+AJ410</f>
        <v>0</v>
      </c>
      <c r="AL410" s="166">
        <f t="shared" si="475"/>
        <v>865017.18000000017</v>
      </c>
      <c r="AM410" s="166">
        <f t="shared" si="475"/>
        <v>865017.18000000017</v>
      </c>
      <c r="AN410" s="166">
        <f t="shared" si="475"/>
        <v>865017.18000000017</v>
      </c>
      <c r="AO410" s="166">
        <f t="shared" si="475"/>
        <v>865017.18000000017</v>
      </c>
      <c r="AP410" s="166">
        <f t="shared" si="475"/>
        <v>865017.18000000017</v>
      </c>
      <c r="AQ410" s="166">
        <f t="shared" si="475"/>
        <v>865017.18000000017</v>
      </c>
      <c r="AR410" s="166">
        <f t="shared" si="475"/>
        <v>865017.18000000017</v>
      </c>
      <c r="AS410" s="166">
        <f t="shared" si="475"/>
        <v>865017.18000000017</v>
      </c>
      <c r="AT410" s="166">
        <f t="shared" si="475"/>
        <v>865017.18000000017</v>
      </c>
      <c r="AU410" s="166">
        <f t="shared" si="475"/>
        <v>865017.18000000017</v>
      </c>
      <c r="AV410" s="142"/>
      <c r="AW410" s="179">
        <f t="shared" si="412"/>
        <v>865017.18000000017</v>
      </c>
      <c r="AX410" s="166">
        <f t="shared" ref="AX410:BH410" si="476">AX210+AW410</f>
        <v>865017.18000000017</v>
      </c>
      <c r="AY410" s="166">
        <f t="shared" si="476"/>
        <v>865017.18000000017</v>
      </c>
      <c r="AZ410" s="166">
        <f t="shared" si="476"/>
        <v>865017.18000000017</v>
      </c>
      <c r="BA410" s="166">
        <f t="shared" si="476"/>
        <v>865017.18000000017</v>
      </c>
      <c r="BB410" s="166">
        <f t="shared" si="476"/>
        <v>865017.18000000017</v>
      </c>
      <c r="BC410" s="166">
        <f t="shared" si="476"/>
        <v>865017.18000000017</v>
      </c>
      <c r="BD410" s="166">
        <f t="shared" si="476"/>
        <v>865017.18000000017</v>
      </c>
      <c r="BE410" s="166">
        <f t="shared" si="476"/>
        <v>865017.18000000017</v>
      </c>
      <c r="BF410" s="166">
        <f t="shared" si="476"/>
        <v>865017.18000000017</v>
      </c>
      <c r="BG410" s="166">
        <f t="shared" si="476"/>
        <v>865017.18000000017</v>
      </c>
      <c r="BH410" s="166">
        <f t="shared" si="476"/>
        <v>865017.18000000017</v>
      </c>
      <c r="BI410" s="142"/>
      <c r="BV410" s="142"/>
      <c r="CI410" s="142"/>
      <c r="CV410" s="142"/>
      <c r="DI410" s="142"/>
      <c r="DV410" s="142"/>
      <c r="EI410" s="142"/>
      <c r="EK410" s="180">
        <f t="shared" si="343"/>
        <v>0</v>
      </c>
      <c r="EN410" s="181"/>
    </row>
    <row r="411" spans="1:144" ht="15.75" outlineLevel="1" x14ac:dyDescent="0.25">
      <c r="A411" s="2">
        <f t="shared" si="376"/>
        <v>4</v>
      </c>
      <c r="B411" s="1" t="str">
        <f t="shared" si="376"/>
        <v>PRE-09602</v>
      </c>
      <c r="C411" s="1" t="str">
        <f t="shared" si="376"/>
        <v>SPP FH - Casey Road 13745</v>
      </c>
      <c r="D411" s="2" t="str">
        <f t="shared" si="376"/>
        <v>A2764703</v>
      </c>
      <c r="E411" s="141" t="str">
        <f t="shared" si="376"/>
        <v>CASY745A - OCR#124466</v>
      </c>
      <c r="F411" s="84">
        <f t="shared" si="376"/>
        <v>44392</v>
      </c>
      <c r="G411" s="119">
        <v>397</v>
      </c>
      <c r="H411" s="182"/>
      <c r="I411" s="178">
        <v>0</v>
      </c>
      <c r="J411" s="166">
        <f t="shared" ref="J411:U411" si="477">J211+I411</f>
        <v>0</v>
      </c>
      <c r="K411" s="166">
        <f t="shared" si="477"/>
        <v>0</v>
      </c>
      <c r="L411" s="166">
        <f t="shared" si="477"/>
        <v>0</v>
      </c>
      <c r="M411" s="166">
        <f t="shared" si="477"/>
        <v>0</v>
      </c>
      <c r="N411" s="166">
        <f t="shared" si="477"/>
        <v>0</v>
      </c>
      <c r="O411" s="166">
        <f t="shared" si="477"/>
        <v>0</v>
      </c>
      <c r="P411" s="166">
        <f t="shared" si="477"/>
        <v>0</v>
      </c>
      <c r="Q411" s="166">
        <f t="shared" si="477"/>
        <v>0</v>
      </c>
      <c r="R411" s="166">
        <f t="shared" si="477"/>
        <v>0</v>
      </c>
      <c r="S411" s="166">
        <f t="shared" si="477"/>
        <v>0</v>
      </c>
      <c r="T411" s="166">
        <f t="shared" si="477"/>
        <v>0</v>
      </c>
      <c r="U411" s="166">
        <f t="shared" si="477"/>
        <v>0</v>
      </c>
      <c r="V411" s="142"/>
      <c r="W411" s="179">
        <f t="shared" si="389"/>
        <v>0</v>
      </c>
      <c r="X411" s="166">
        <f t="shared" ref="X411:AH411" si="478">X211+W411</f>
        <v>0</v>
      </c>
      <c r="Y411" s="166">
        <f t="shared" si="478"/>
        <v>0</v>
      </c>
      <c r="Z411" s="166">
        <f t="shared" si="478"/>
        <v>0</v>
      </c>
      <c r="AA411" s="166">
        <f t="shared" si="478"/>
        <v>0</v>
      </c>
      <c r="AB411" s="166">
        <f t="shared" si="478"/>
        <v>0</v>
      </c>
      <c r="AC411" s="166">
        <f t="shared" si="478"/>
        <v>6160.9699999999993</v>
      </c>
      <c r="AD411" s="166">
        <f t="shared" si="478"/>
        <v>6160.9699999999993</v>
      </c>
      <c r="AE411" s="166">
        <f t="shared" si="478"/>
        <v>6160.9699999999993</v>
      </c>
      <c r="AF411" s="166">
        <f t="shared" si="478"/>
        <v>6160.9699999999993</v>
      </c>
      <c r="AG411" s="166">
        <f t="shared" si="478"/>
        <v>6160.9699999999993</v>
      </c>
      <c r="AH411" s="166">
        <f t="shared" si="478"/>
        <v>6160.9699999999993</v>
      </c>
      <c r="AI411" s="142"/>
      <c r="AJ411" s="179">
        <f t="shared" si="400"/>
        <v>6160.9699999999993</v>
      </c>
      <c r="AK411" s="166">
        <f t="shared" ref="AK411:AU411" si="479">AK211+AJ411</f>
        <v>6160.9699999999993</v>
      </c>
      <c r="AL411" s="166">
        <f t="shared" si="479"/>
        <v>6160.9699999999993</v>
      </c>
      <c r="AM411" s="166">
        <f t="shared" si="479"/>
        <v>6160.9699999999993</v>
      </c>
      <c r="AN411" s="166">
        <f t="shared" si="479"/>
        <v>6160.9699999999993</v>
      </c>
      <c r="AO411" s="166">
        <f t="shared" si="479"/>
        <v>6160.9699999999993</v>
      </c>
      <c r="AP411" s="166">
        <f t="shared" si="479"/>
        <v>6160.9699999999993</v>
      </c>
      <c r="AQ411" s="166">
        <f t="shared" si="479"/>
        <v>6160.9699999999993</v>
      </c>
      <c r="AR411" s="166">
        <f t="shared" si="479"/>
        <v>6160.9699999999993</v>
      </c>
      <c r="AS411" s="166">
        <f t="shared" si="479"/>
        <v>6160.9699999999993</v>
      </c>
      <c r="AT411" s="166">
        <f t="shared" si="479"/>
        <v>6160.9699999999993</v>
      </c>
      <c r="AU411" s="166">
        <f t="shared" si="479"/>
        <v>6160.9699999999993</v>
      </c>
      <c r="AV411" s="142"/>
      <c r="AW411" s="179">
        <f t="shared" si="412"/>
        <v>6160.9699999999993</v>
      </c>
      <c r="AX411" s="166">
        <f t="shared" ref="AX411:BH411" si="480">AX211+AW411</f>
        <v>6160.9699999999993</v>
      </c>
      <c r="AY411" s="166">
        <f t="shared" si="480"/>
        <v>6160.9699999999993</v>
      </c>
      <c r="AZ411" s="166">
        <f t="shared" si="480"/>
        <v>6160.9699999999993</v>
      </c>
      <c r="BA411" s="166">
        <f t="shared" si="480"/>
        <v>6160.9699999999993</v>
      </c>
      <c r="BB411" s="166">
        <f t="shared" si="480"/>
        <v>6160.9699999999993</v>
      </c>
      <c r="BC411" s="166">
        <f t="shared" si="480"/>
        <v>6160.9699999999993</v>
      </c>
      <c r="BD411" s="166">
        <f t="shared" si="480"/>
        <v>6160.9699999999993</v>
      </c>
      <c r="BE411" s="166">
        <f t="shared" si="480"/>
        <v>6160.9699999999993</v>
      </c>
      <c r="BF411" s="166">
        <f t="shared" si="480"/>
        <v>6160.9699999999993</v>
      </c>
      <c r="BG411" s="166">
        <f t="shared" si="480"/>
        <v>6160.9699999999993</v>
      </c>
      <c r="BH411" s="166">
        <f t="shared" si="480"/>
        <v>6160.9699999999993</v>
      </c>
      <c r="BI411" s="142"/>
      <c r="BV411" s="142"/>
      <c r="CI411" s="142"/>
      <c r="CV411" s="142"/>
      <c r="DI411" s="142"/>
      <c r="DV411" s="142"/>
      <c r="EI411" s="142"/>
      <c r="EK411" s="180">
        <f t="shared" si="343"/>
        <v>0</v>
      </c>
      <c r="EN411" s="181"/>
    </row>
    <row r="412" spans="1:144" ht="15.75" outlineLevel="1" x14ac:dyDescent="0.25">
      <c r="A412" s="2">
        <f t="shared" si="376"/>
        <v>4</v>
      </c>
      <c r="B412" s="1" t="str">
        <f t="shared" si="376"/>
        <v>PRE-09602</v>
      </c>
      <c r="C412" s="1" t="str">
        <f t="shared" si="376"/>
        <v>SPP FH - Casey Road 13745</v>
      </c>
      <c r="D412" s="2" t="str">
        <f t="shared" si="376"/>
        <v>A2764705</v>
      </c>
      <c r="E412" s="141" t="str">
        <f t="shared" si="376"/>
        <v>CASY745B - OCR#27273</v>
      </c>
      <c r="F412" s="84">
        <f t="shared" si="376"/>
        <v>44392</v>
      </c>
      <c r="G412" s="119">
        <v>397</v>
      </c>
      <c r="H412" s="182"/>
      <c r="I412" s="178">
        <v>0</v>
      </c>
      <c r="J412" s="166">
        <f t="shared" ref="J412:U412" si="481">J212+I412</f>
        <v>0</v>
      </c>
      <c r="K412" s="166">
        <f t="shared" si="481"/>
        <v>0</v>
      </c>
      <c r="L412" s="166">
        <f t="shared" si="481"/>
        <v>0</v>
      </c>
      <c r="M412" s="166">
        <f t="shared" si="481"/>
        <v>0</v>
      </c>
      <c r="N412" s="166">
        <f t="shared" si="481"/>
        <v>0</v>
      </c>
      <c r="O412" s="166">
        <f t="shared" si="481"/>
        <v>0</v>
      </c>
      <c r="P412" s="166">
        <f t="shared" si="481"/>
        <v>0</v>
      </c>
      <c r="Q412" s="166">
        <f t="shared" si="481"/>
        <v>0</v>
      </c>
      <c r="R412" s="166">
        <f t="shared" si="481"/>
        <v>0</v>
      </c>
      <c r="S412" s="166">
        <f t="shared" si="481"/>
        <v>0</v>
      </c>
      <c r="T412" s="166">
        <f t="shared" si="481"/>
        <v>0</v>
      </c>
      <c r="U412" s="166">
        <f t="shared" si="481"/>
        <v>0</v>
      </c>
      <c r="V412" s="142"/>
      <c r="W412" s="179">
        <f t="shared" si="389"/>
        <v>0</v>
      </c>
      <c r="X412" s="166">
        <f t="shared" ref="X412:AH412" si="482">X212+W412</f>
        <v>0</v>
      </c>
      <c r="Y412" s="166">
        <f t="shared" si="482"/>
        <v>0</v>
      </c>
      <c r="Z412" s="166">
        <f t="shared" si="482"/>
        <v>0</v>
      </c>
      <c r="AA412" s="166">
        <f t="shared" si="482"/>
        <v>0</v>
      </c>
      <c r="AB412" s="166">
        <f t="shared" si="482"/>
        <v>0</v>
      </c>
      <c r="AC412" s="166">
        <f t="shared" si="482"/>
        <v>5108.4900000000007</v>
      </c>
      <c r="AD412" s="166">
        <f t="shared" si="482"/>
        <v>5108.4900000000007</v>
      </c>
      <c r="AE412" s="166">
        <f t="shared" si="482"/>
        <v>5108.4900000000007</v>
      </c>
      <c r="AF412" s="166">
        <f t="shared" si="482"/>
        <v>5108.4900000000007</v>
      </c>
      <c r="AG412" s="166">
        <f t="shared" si="482"/>
        <v>5108.4900000000007</v>
      </c>
      <c r="AH412" s="166">
        <f t="shared" si="482"/>
        <v>5108.4900000000007</v>
      </c>
      <c r="AI412" s="142"/>
      <c r="AJ412" s="179">
        <f t="shared" si="400"/>
        <v>5108.4900000000007</v>
      </c>
      <c r="AK412" s="166">
        <f t="shared" ref="AK412:AU412" si="483">AK212+AJ412</f>
        <v>5108.4900000000007</v>
      </c>
      <c r="AL412" s="166">
        <f t="shared" si="483"/>
        <v>5108.4900000000007</v>
      </c>
      <c r="AM412" s="166">
        <f t="shared" si="483"/>
        <v>5108.4900000000007</v>
      </c>
      <c r="AN412" s="166">
        <f t="shared" si="483"/>
        <v>5108.4900000000007</v>
      </c>
      <c r="AO412" s="166">
        <f t="shared" si="483"/>
        <v>5108.4900000000007</v>
      </c>
      <c r="AP412" s="166">
        <f t="shared" si="483"/>
        <v>5108.4900000000007</v>
      </c>
      <c r="AQ412" s="166">
        <f t="shared" si="483"/>
        <v>5108.4900000000007</v>
      </c>
      <c r="AR412" s="166">
        <f t="shared" si="483"/>
        <v>5108.4900000000007</v>
      </c>
      <c r="AS412" s="166">
        <f t="shared" si="483"/>
        <v>5108.4900000000007</v>
      </c>
      <c r="AT412" s="166">
        <f t="shared" si="483"/>
        <v>5108.4900000000007</v>
      </c>
      <c r="AU412" s="166">
        <f t="shared" si="483"/>
        <v>5108.4900000000007</v>
      </c>
      <c r="AV412" s="142"/>
      <c r="AW412" s="179">
        <f t="shared" si="412"/>
        <v>5108.4900000000007</v>
      </c>
      <c r="AX412" s="166">
        <f t="shared" ref="AX412:BH412" si="484">AX212+AW412</f>
        <v>5108.4900000000007</v>
      </c>
      <c r="AY412" s="166">
        <f t="shared" si="484"/>
        <v>5108.4900000000007</v>
      </c>
      <c r="AZ412" s="166">
        <f t="shared" si="484"/>
        <v>5108.4900000000007</v>
      </c>
      <c r="BA412" s="166">
        <f t="shared" si="484"/>
        <v>5108.4900000000007</v>
      </c>
      <c r="BB412" s="166">
        <f t="shared" si="484"/>
        <v>5108.4900000000007</v>
      </c>
      <c r="BC412" s="166">
        <f t="shared" si="484"/>
        <v>5108.4900000000007</v>
      </c>
      <c r="BD412" s="166">
        <f t="shared" si="484"/>
        <v>5108.4900000000007</v>
      </c>
      <c r="BE412" s="166">
        <f t="shared" si="484"/>
        <v>5108.4900000000007</v>
      </c>
      <c r="BF412" s="166">
        <f t="shared" si="484"/>
        <v>5108.4900000000007</v>
      </c>
      <c r="BG412" s="166">
        <f t="shared" si="484"/>
        <v>5108.4900000000007</v>
      </c>
      <c r="BH412" s="166">
        <f t="shared" si="484"/>
        <v>5108.4900000000007</v>
      </c>
      <c r="BI412" s="142"/>
      <c r="BV412" s="142"/>
      <c r="CI412" s="142"/>
      <c r="CV412" s="142"/>
      <c r="DI412" s="142"/>
      <c r="DV412" s="142"/>
      <c r="EI412" s="142"/>
      <c r="EK412" s="180">
        <f t="shared" si="343"/>
        <v>0</v>
      </c>
      <c r="EN412" s="181"/>
    </row>
    <row r="413" spans="1:144" ht="15.75" outlineLevel="1" x14ac:dyDescent="0.25">
      <c r="A413" s="2">
        <f t="shared" si="376"/>
        <v>4</v>
      </c>
      <c r="B413" s="1" t="str">
        <f t="shared" si="376"/>
        <v>PRE-09602</v>
      </c>
      <c r="C413" s="1" t="str">
        <f t="shared" si="376"/>
        <v>SPP FH - Casey Road 13745</v>
      </c>
      <c r="D413" s="2" t="str">
        <f t="shared" si="376"/>
        <v>A2764713</v>
      </c>
      <c r="E413" s="141" t="str">
        <f t="shared" si="376"/>
        <v>CASY745C - OCR#124884</v>
      </c>
      <c r="F413" s="84">
        <f t="shared" si="376"/>
        <v>44424</v>
      </c>
      <c r="G413" s="119">
        <v>397</v>
      </c>
      <c r="H413" s="118"/>
      <c r="I413" s="178">
        <v>0</v>
      </c>
      <c r="J413" s="166">
        <f t="shared" ref="J413:U413" si="485">J213+I413</f>
        <v>0</v>
      </c>
      <c r="K413" s="166">
        <f t="shared" si="485"/>
        <v>0</v>
      </c>
      <c r="L413" s="166">
        <f t="shared" si="485"/>
        <v>0</v>
      </c>
      <c r="M413" s="166">
        <f t="shared" si="485"/>
        <v>0</v>
      </c>
      <c r="N413" s="166">
        <f t="shared" si="485"/>
        <v>0</v>
      </c>
      <c r="O413" s="166">
        <f t="shared" si="485"/>
        <v>0</v>
      </c>
      <c r="P413" s="166">
        <f t="shared" si="485"/>
        <v>0</v>
      </c>
      <c r="Q413" s="166">
        <f t="shared" si="485"/>
        <v>0</v>
      </c>
      <c r="R413" s="166">
        <f t="shared" si="485"/>
        <v>0</v>
      </c>
      <c r="S413" s="166">
        <f t="shared" si="485"/>
        <v>0</v>
      </c>
      <c r="T413" s="166">
        <f t="shared" si="485"/>
        <v>0</v>
      </c>
      <c r="U413" s="166">
        <f t="shared" si="485"/>
        <v>0</v>
      </c>
      <c r="V413" s="142"/>
      <c r="W413" s="179">
        <f t="shared" si="389"/>
        <v>0</v>
      </c>
      <c r="X413" s="166">
        <f t="shared" ref="X413:AH413" si="486">X213+W413</f>
        <v>0</v>
      </c>
      <c r="Y413" s="166">
        <f t="shared" si="486"/>
        <v>0</v>
      </c>
      <c r="Z413" s="166">
        <f t="shared" si="486"/>
        <v>0</v>
      </c>
      <c r="AA413" s="166">
        <f t="shared" si="486"/>
        <v>0</v>
      </c>
      <c r="AB413" s="166">
        <f t="shared" si="486"/>
        <v>0</v>
      </c>
      <c r="AC413" s="166">
        <f t="shared" si="486"/>
        <v>0</v>
      </c>
      <c r="AD413" s="166">
        <f t="shared" si="486"/>
        <v>3343.0400000000004</v>
      </c>
      <c r="AE413" s="166">
        <f t="shared" si="486"/>
        <v>3343.0400000000004</v>
      </c>
      <c r="AF413" s="166">
        <f t="shared" si="486"/>
        <v>3343.0400000000004</v>
      </c>
      <c r="AG413" s="166">
        <f t="shared" si="486"/>
        <v>3343.0400000000004</v>
      </c>
      <c r="AH413" s="166">
        <f t="shared" si="486"/>
        <v>3343.0400000000004</v>
      </c>
      <c r="AI413" s="142"/>
      <c r="AJ413" s="179">
        <f t="shared" si="400"/>
        <v>3343.0400000000004</v>
      </c>
      <c r="AK413" s="166">
        <f t="shared" ref="AK413:AU413" si="487">AK213+AJ413</f>
        <v>3343.0400000000004</v>
      </c>
      <c r="AL413" s="166">
        <f t="shared" si="487"/>
        <v>3343.0400000000004</v>
      </c>
      <c r="AM413" s="166">
        <f t="shared" si="487"/>
        <v>3343.0400000000004</v>
      </c>
      <c r="AN413" s="166">
        <f t="shared" si="487"/>
        <v>3343.0400000000004</v>
      </c>
      <c r="AO413" s="166">
        <f t="shared" si="487"/>
        <v>3343.0400000000004</v>
      </c>
      <c r="AP413" s="166">
        <f t="shared" si="487"/>
        <v>3343.0400000000004</v>
      </c>
      <c r="AQ413" s="166">
        <f t="shared" si="487"/>
        <v>3343.0400000000004</v>
      </c>
      <c r="AR413" s="166">
        <f t="shared" si="487"/>
        <v>3343.0400000000004</v>
      </c>
      <c r="AS413" s="166">
        <f t="shared" si="487"/>
        <v>3343.0400000000004</v>
      </c>
      <c r="AT413" s="166">
        <f t="shared" si="487"/>
        <v>3343.0400000000004</v>
      </c>
      <c r="AU413" s="166">
        <f t="shared" si="487"/>
        <v>3343.0400000000004</v>
      </c>
      <c r="AV413" s="142"/>
      <c r="AW413" s="179">
        <f t="shared" si="412"/>
        <v>3343.0400000000004</v>
      </c>
      <c r="AX413" s="166">
        <f t="shared" ref="AX413:BH413" si="488">AX213+AW413</f>
        <v>3343.0400000000004</v>
      </c>
      <c r="AY413" s="166">
        <f t="shared" si="488"/>
        <v>3343.0400000000004</v>
      </c>
      <c r="AZ413" s="166">
        <f t="shared" si="488"/>
        <v>3343.0400000000004</v>
      </c>
      <c r="BA413" s="166">
        <f t="shared" si="488"/>
        <v>3343.0400000000004</v>
      </c>
      <c r="BB413" s="166">
        <f t="shared" si="488"/>
        <v>3343.0400000000004</v>
      </c>
      <c r="BC413" s="166">
        <f t="shared" si="488"/>
        <v>3343.0400000000004</v>
      </c>
      <c r="BD413" s="166">
        <f t="shared" si="488"/>
        <v>3343.0400000000004</v>
      </c>
      <c r="BE413" s="166">
        <f t="shared" si="488"/>
        <v>3343.0400000000004</v>
      </c>
      <c r="BF413" s="166">
        <f t="shared" si="488"/>
        <v>3343.0400000000004</v>
      </c>
      <c r="BG413" s="166">
        <f t="shared" si="488"/>
        <v>3343.0400000000004</v>
      </c>
      <c r="BH413" s="166">
        <f t="shared" si="488"/>
        <v>3343.0400000000004</v>
      </c>
      <c r="BI413" s="142"/>
      <c r="BV413" s="142"/>
      <c r="CI413" s="142"/>
      <c r="CV413" s="142"/>
      <c r="DI413" s="142"/>
      <c r="DV413" s="142"/>
      <c r="EI413" s="142"/>
      <c r="EK413" s="180">
        <f t="shared" si="343"/>
        <v>0</v>
      </c>
      <c r="EN413" s="181"/>
    </row>
    <row r="414" spans="1:144" ht="15.75" outlineLevel="1" x14ac:dyDescent="0.25">
      <c r="A414" s="2">
        <f t="shared" si="376"/>
        <v>4</v>
      </c>
      <c r="B414" s="1" t="str">
        <f t="shared" si="376"/>
        <v>PRE-09602</v>
      </c>
      <c r="C414" s="1" t="str">
        <f t="shared" si="376"/>
        <v>SPP FH - Casey Road 13745</v>
      </c>
      <c r="D414" s="2" t="str">
        <f t="shared" si="376"/>
        <v>A2764715</v>
      </c>
      <c r="E414" s="141" t="str">
        <f t="shared" si="376"/>
        <v>SPP FH - Casey 13745 - OCR 124889</v>
      </c>
      <c r="F414" s="84">
        <f t="shared" si="376"/>
        <v>44495</v>
      </c>
      <c r="G414" s="119">
        <v>397</v>
      </c>
      <c r="H414" s="118"/>
      <c r="I414" s="178">
        <v>0</v>
      </c>
      <c r="J414" s="166">
        <f t="shared" ref="J414:U414" si="489">J214+I414</f>
        <v>0</v>
      </c>
      <c r="K414" s="166">
        <f t="shared" si="489"/>
        <v>0</v>
      </c>
      <c r="L414" s="166">
        <f t="shared" si="489"/>
        <v>0</v>
      </c>
      <c r="M414" s="166">
        <f t="shared" si="489"/>
        <v>0</v>
      </c>
      <c r="N414" s="166">
        <f t="shared" si="489"/>
        <v>0</v>
      </c>
      <c r="O414" s="166">
        <f t="shared" si="489"/>
        <v>0</v>
      </c>
      <c r="P414" s="166">
        <f t="shared" si="489"/>
        <v>0</v>
      </c>
      <c r="Q414" s="166">
        <f t="shared" si="489"/>
        <v>0</v>
      </c>
      <c r="R414" s="166">
        <f t="shared" si="489"/>
        <v>0</v>
      </c>
      <c r="S414" s="166">
        <f t="shared" si="489"/>
        <v>0</v>
      </c>
      <c r="T414" s="166">
        <f t="shared" si="489"/>
        <v>0</v>
      </c>
      <c r="U414" s="166">
        <f t="shared" si="489"/>
        <v>0</v>
      </c>
      <c r="V414" s="142"/>
      <c r="W414" s="179">
        <f t="shared" si="389"/>
        <v>0</v>
      </c>
      <c r="X414" s="166">
        <f t="shared" ref="X414:AH414" si="490">X214+W414</f>
        <v>0</v>
      </c>
      <c r="Y414" s="166">
        <f t="shared" si="490"/>
        <v>0</v>
      </c>
      <c r="Z414" s="166">
        <f t="shared" si="490"/>
        <v>0</v>
      </c>
      <c r="AA414" s="166">
        <f t="shared" si="490"/>
        <v>0</v>
      </c>
      <c r="AB414" s="166">
        <f t="shared" si="490"/>
        <v>0</v>
      </c>
      <c r="AC414" s="166">
        <f t="shared" si="490"/>
        <v>0</v>
      </c>
      <c r="AD414" s="166">
        <f t="shared" si="490"/>
        <v>0</v>
      </c>
      <c r="AE414" s="166">
        <f t="shared" si="490"/>
        <v>0</v>
      </c>
      <c r="AF414" s="166">
        <f t="shared" si="490"/>
        <v>6270.3900000000012</v>
      </c>
      <c r="AG414" s="166">
        <f>422.77+AF414</f>
        <v>6693.1600000000017</v>
      </c>
      <c r="AH414" s="166">
        <f t="shared" si="490"/>
        <v>6693.1600000000017</v>
      </c>
      <c r="AI414" s="142"/>
      <c r="AJ414" s="179">
        <f t="shared" si="400"/>
        <v>6693.1600000000017</v>
      </c>
      <c r="AK414" s="166">
        <f t="shared" ref="AK414:AU414" si="491">AK214+AJ414</f>
        <v>6693.1600000000017</v>
      </c>
      <c r="AL414" s="166">
        <f t="shared" si="491"/>
        <v>6693.1600000000017</v>
      </c>
      <c r="AM414" s="166">
        <f t="shared" si="491"/>
        <v>6693.1600000000017</v>
      </c>
      <c r="AN414" s="166">
        <f t="shared" si="491"/>
        <v>6693.1600000000017</v>
      </c>
      <c r="AO414" s="166">
        <f t="shared" si="491"/>
        <v>6693.1600000000017</v>
      </c>
      <c r="AP414" s="166">
        <f t="shared" si="491"/>
        <v>6693.1600000000017</v>
      </c>
      <c r="AQ414" s="166">
        <f t="shared" si="491"/>
        <v>6693.1600000000017</v>
      </c>
      <c r="AR414" s="166">
        <f>AR214+AQ414</f>
        <v>6693.1600000000017</v>
      </c>
      <c r="AS414" s="166">
        <f t="shared" si="491"/>
        <v>6693.1600000000017</v>
      </c>
      <c r="AT414" s="166">
        <f t="shared" si="491"/>
        <v>6693.1600000000017</v>
      </c>
      <c r="AU414" s="166">
        <f t="shared" si="491"/>
        <v>6693.1600000000017</v>
      </c>
      <c r="AV414" s="142"/>
      <c r="AW414" s="179">
        <f t="shared" si="412"/>
        <v>6693.1600000000017</v>
      </c>
      <c r="AX414" s="166">
        <f t="shared" ref="AX414:BH414" si="492">AX214+AW414</f>
        <v>6693.1600000000017</v>
      </c>
      <c r="AY414" s="166">
        <f t="shared" si="492"/>
        <v>6693.1600000000017</v>
      </c>
      <c r="AZ414" s="166">
        <f t="shared" si="492"/>
        <v>6693.1600000000017</v>
      </c>
      <c r="BA414" s="166">
        <f t="shared" si="492"/>
        <v>6693.1600000000017</v>
      </c>
      <c r="BB414" s="166">
        <f t="shared" si="492"/>
        <v>6693.1600000000017</v>
      </c>
      <c r="BC414" s="166">
        <f t="shared" si="492"/>
        <v>6693.1600000000017</v>
      </c>
      <c r="BD414" s="166">
        <f t="shared" si="492"/>
        <v>6693.1600000000017</v>
      </c>
      <c r="BE414" s="166">
        <f t="shared" si="492"/>
        <v>6693.1600000000017</v>
      </c>
      <c r="BF414" s="166">
        <f t="shared" si="492"/>
        <v>6693.1600000000017</v>
      </c>
      <c r="BG414" s="166">
        <f t="shared" si="492"/>
        <v>6693.1600000000017</v>
      </c>
      <c r="BH414" s="166">
        <f t="shared" si="492"/>
        <v>6693.1600000000017</v>
      </c>
      <c r="BI414" s="142"/>
      <c r="BV414" s="142"/>
      <c r="CI414" s="142"/>
      <c r="CV414" s="142"/>
      <c r="DI414" s="142"/>
      <c r="DV414" s="142"/>
      <c r="EI414" s="142"/>
      <c r="EK414" s="180">
        <f t="shared" si="343"/>
        <v>422.77000000000044</v>
      </c>
      <c r="EN414" s="181"/>
    </row>
    <row r="415" spans="1:144" ht="15.75" outlineLevel="1" x14ac:dyDescent="0.25">
      <c r="A415" s="2">
        <f t="shared" si="376"/>
        <v>4</v>
      </c>
      <c r="B415" s="1" t="str">
        <f t="shared" si="376"/>
        <v>PRE-09602</v>
      </c>
      <c r="C415" s="1" t="str">
        <f t="shared" si="376"/>
        <v>SPP FH - Casey Road 13745</v>
      </c>
      <c r="D415" s="2" t="str">
        <f t="shared" si="376"/>
        <v>A2764716</v>
      </c>
      <c r="E415" s="141" t="str">
        <f t="shared" si="376"/>
        <v>CASY745E - OCR#42920 N.O. 13871 HEN</v>
      </c>
      <c r="F415" s="84">
        <f t="shared" si="376"/>
        <v>44424</v>
      </c>
      <c r="G415" s="119">
        <v>397</v>
      </c>
      <c r="H415" s="118"/>
      <c r="I415" s="178">
        <v>0</v>
      </c>
      <c r="J415" s="166">
        <f t="shared" ref="J415" si="493">J215+I415</f>
        <v>0</v>
      </c>
      <c r="K415" s="166">
        <f t="shared" ref="K415" si="494">K215+J415</f>
        <v>0</v>
      </c>
      <c r="L415" s="166">
        <f t="shared" ref="L415" si="495">L215+K415</f>
        <v>0</v>
      </c>
      <c r="M415" s="166">
        <f t="shared" ref="M415" si="496">M215+L415</f>
        <v>0</v>
      </c>
      <c r="N415" s="166">
        <f t="shared" ref="N415" si="497">N215+M415</f>
        <v>0</v>
      </c>
      <c r="O415" s="166">
        <f t="shared" ref="O415" si="498">O215+N415</f>
        <v>0</v>
      </c>
      <c r="P415" s="166">
        <f t="shared" ref="P415" si="499">P215+O415</f>
        <v>0</v>
      </c>
      <c r="Q415" s="166">
        <f t="shared" ref="Q415" si="500">Q215+P415</f>
        <v>0</v>
      </c>
      <c r="R415" s="166">
        <f t="shared" ref="R415" si="501">R215+Q415</f>
        <v>0</v>
      </c>
      <c r="S415" s="166">
        <f t="shared" ref="S415" si="502">S215+R415</f>
        <v>0</v>
      </c>
      <c r="T415" s="166">
        <f t="shared" ref="T415" si="503">T215+S415</f>
        <v>0</v>
      </c>
      <c r="U415" s="166">
        <f t="shared" ref="U415" si="504">U215+T415</f>
        <v>0</v>
      </c>
      <c r="V415" s="142"/>
      <c r="W415" s="179">
        <f t="shared" si="389"/>
        <v>0</v>
      </c>
      <c r="X415" s="166">
        <f t="shared" ref="X415" si="505">X215+W415</f>
        <v>0</v>
      </c>
      <c r="Y415" s="166">
        <f t="shared" ref="Y415" si="506">Y215+X415</f>
        <v>0</v>
      </c>
      <c r="Z415" s="166">
        <f t="shared" ref="Z415" si="507">Z215+Y415</f>
        <v>0</v>
      </c>
      <c r="AA415" s="166">
        <f t="shared" ref="AA415" si="508">AA215+Z415</f>
        <v>0</v>
      </c>
      <c r="AB415" s="166">
        <f t="shared" ref="AB415" si="509">AB215+AA415</f>
        <v>0</v>
      </c>
      <c r="AC415" s="166">
        <f t="shared" ref="AC415" si="510">AC215+AB415</f>
        <v>0</v>
      </c>
      <c r="AD415" s="166">
        <f t="shared" ref="AD415" si="511">AD215+AC415</f>
        <v>4344.8599999999997</v>
      </c>
      <c r="AE415" s="166">
        <f t="shared" ref="AE415" si="512">AE215+AD415</f>
        <v>4344.8599999999997</v>
      </c>
      <c r="AF415" s="166">
        <f t="shared" ref="AF415" si="513">AF215+AE415</f>
        <v>4344.8599999999997</v>
      </c>
      <c r="AG415" s="166">
        <f t="shared" ref="AG415" si="514">AG215+AF415</f>
        <v>4344.8599999999997</v>
      </c>
      <c r="AH415" s="166">
        <f t="shared" ref="AH415" si="515">AH215+AG415</f>
        <v>4344.8599999999997</v>
      </c>
      <c r="AI415" s="142"/>
      <c r="AJ415" s="179">
        <f t="shared" si="400"/>
        <v>4344.8599999999997</v>
      </c>
      <c r="AK415" s="166">
        <f t="shared" ref="AK415" si="516">AK215+AJ415</f>
        <v>4344.8599999999997</v>
      </c>
      <c r="AL415" s="166">
        <f t="shared" ref="AL415" si="517">AL215+AK415</f>
        <v>4344.8599999999997</v>
      </c>
      <c r="AM415" s="166">
        <f t="shared" ref="AM415" si="518">AM215+AL415</f>
        <v>4344.8599999999997</v>
      </c>
      <c r="AN415" s="166">
        <f t="shared" ref="AN415" si="519">AN215+AM415</f>
        <v>4344.8599999999997</v>
      </c>
      <c r="AO415" s="166">
        <f t="shared" ref="AO415" si="520">AO215+AN415</f>
        <v>4344.8599999999997</v>
      </c>
      <c r="AP415" s="166">
        <f t="shared" ref="AP415" si="521">AP215+AO415</f>
        <v>4344.8599999999997</v>
      </c>
      <c r="AQ415" s="166">
        <f t="shared" ref="AQ415" si="522">AQ215+AP415</f>
        <v>4344.8599999999997</v>
      </c>
      <c r="AR415" s="166">
        <f t="shared" ref="AR415" si="523">AR215+AQ415</f>
        <v>4344.8599999999997</v>
      </c>
      <c r="AS415" s="166">
        <f t="shared" ref="AS415" si="524">AS215+AR415</f>
        <v>4344.8599999999997</v>
      </c>
      <c r="AT415" s="166">
        <f t="shared" ref="AT415" si="525">AT215+AS415</f>
        <v>4344.8599999999997</v>
      </c>
      <c r="AU415" s="166">
        <f t="shared" ref="AU415" si="526">AU215+AT415</f>
        <v>4344.8599999999997</v>
      </c>
      <c r="AV415" s="142"/>
      <c r="AW415" s="179">
        <f t="shared" si="412"/>
        <v>4344.8599999999997</v>
      </c>
      <c r="AX415" s="166">
        <f t="shared" ref="AX415:BH415" si="527">AX215+AW415</f>
        <v>4344.8599999999997</v>
      </c>
      <c r="AY415" s="166">
        <f t="shared" si="527"/>
        <v>4344.8599999999997</v>
      </c>
      <c r="AZ415" s="166">
        <f t="shared" si="527"/>
        <v>4344.8599999999997</v>
      </c>
      <c r="BA415" s="166">
        <f t="shared" si="527"/>
        <v>4344.8599999999997</v>
      </c>
      <c r="BB415" s="166">
        <f t="shared" si="527"/>
        <v>4344.8599999999997</v>
      </c>
      <c r="BC415" s="166">
        <f t="shared" si="527"/>
        <v>4344.8599999999997</v>
      </c>
      <c r="BD415" s="166">
        <f t="shared" si="527"/>
        <v>4344.8599999999997</v>
      </c>
      <c r="BE415" s="166">
        <f t="shared" si="527"/>
        <v>4344.8599999999997</v>
      </c>
      <c r="BF415" s="166">
        <f t="shared" si="527"/>
        <v>4344.8599999999997</v>
      </c>
      <c r="BG415" s="166">
        <f t="shared" si="527"/>
        <v>4344.8599999999997</v>
      </c>
      <c r="BH415" s="166">
        <f t="shared" si="527"/>
        <v>4344.8599999999997</v>
      </c>
      <c r="BI415" s="142"/>
      <c r="BV415" s="142"/>
      <c r="CI415" s="142"/>
      <c r="CV415" s="142"/>
      <c r="DI415" s="142"/>
      <c r="DV415" s="142"/>
      <c r="EI415" s="142"/>
      <c r="EK415" s="180">
        <f t="shared" si="343"/>
        <v>0</v>
      </c>
      <c r="EN415" s="181"/>
    </row>
    <row r="416" spans="1:144" ht="15.75" outlineLevel="1" x14ac:dyDescent="0.25">
      <c r="A416" s="2">
        <f t="shared" si="376"/>
        <v>5</v>
      </c>
      <c r="B416" s="1" t="str">
        <f t="shared" si="376"/>
        <v>PRE-09603</v>
      </c>
      <c r="C416" s="1" t="str">
        <f t="shared" si="376"/>
        <v>SPP FH - Coolidge  13533</v>
      </c>
      <c r="D416" s="2" t="str">
        <f t="shared" si="376"/>
        <v>PRE-09603.1</v>
      </c>
      <c r="E416" s="141" t="str">
        <f t="shared" si="376"/>
        <v>SPP FH – Coolidge 13533 – OH Feeder</v>
      </c>
      <c r="F416" s="84">
        <f t="shared" si="376"/>
        <v>44484</v>
      </c>
      <c r="G416" s="119">
        <v>364</v>
      </c>
      <c r="H416" s="118"/>
      <c r="I416" s="178">
        <v>0</v>
      </c>
      <c r="J416" s="166">
        <f t="shared" ref="J416:U416" si="528">J216+I416</f>
        <v>0</v>
      </c>
      <c r="K416" s="166">
        <f t="shared" si="528"/>
        <v>0</v>
      </c>
      <c r="L416" s="166">
        <f t="shared" si="528"/>
        <v>0</v>
      </c>
      <c r="M416" s="166">
        <f t="shared" si="528"/>
        <v>0</v>
      </c>
      <c r="N416" s="166">
        <f t="shared" si="528"/>
        <v>0</v>
      </c>
      <c r="O416" s="166">
        <f t="shared" si="528"/>
        <v>0</v>
      </c>
      <c r="P416" s="166">
        <f t="shared" si="528"/>
        <v>0</v>
      </c>
      <c r="Q416" s="166">
        <f t="shared" si="528"/>
        <v>0</v>
      </c>
      <c r="R416" s="166">
        <f t="shared" si="528"/>
        <v>0</v>
      </c>
      <c r="S416" s="166">
        <f t="shared" si="528"/>
        <v>0</v>
      </c>
      <c r="T416" s="166">
        <f t="shared" si="528"/>
        <v>0</v>
      </c>
      <c r="U416" s="166">
        <f t="shared" si="528"/>
        <v>0</v>
      </c>
      <c r="V416" s="142"/>
      <c r="W416" s="179">
        <f t="shared" si="389"/>
        <v>0</v>
      </c>
      <c r="X416" s="166">
        <f t="shared" ref="X416:AH416" si="529">X216+W416</f>
        <v>0</v>
      </c>
      <c r="Y416" s="166">
        <f t="shared" si="529"/>
        <v>0</v>
      </c>
      <c r="Z416" s="166">
        <f t="shared" si="529"/>
        <v>0</v>
      </c>
      <c r="AA416" s="166">
        <f t="shared" si="529"/>
        <v>0</v>
      </c>
      <c r="AB416" s="166">
        <f t="shared" si="529"/>
        <v>0</v>
      </c>
      <c r="AC416" s="166">
        <f t="shared" si="529"/>
        <v>0</v>
      </c>
      <c r="AD416" s="166">
        <f t="shared" si="529"/>
        <v>0</v>
      </c>
      <c r="AE416" s="166">
        <f t="shared" si="529"/>
        <v>0</v>
      </c>
      <c r="AF416" s="166">
        <f>+AE416+197411.56</f>
        <v>197411.56</v>
      </c>
      <c r="AG416" s="166">
        <f t="shared" si="529"/>
        <v>197411.56</v>
      </c>
      <c r="AH416" s="166">
        <f t="shared" si="529"/>
        <v>197411.56</v>
      </c>
      <c r="AI416" s="142"/>
      <c r="AJ416" s="179">
        <f t="shared" si="400"/>
        <v>197411.56</v>
      </c>
      <c r="AK416" s="166">
        <f t="shared" ref="AK416:AU416" si="530">AK216+AJ416</f>
        <v>197411.56</v>
      </c>
      <c r="AL416" s="166">
        <f t="shared" si="530"/>
        <v>197411.56</v>
      </c>
      <c r="AM416" s="166">
        <f t="shared" si="530"/>
        <v>197411.56</v>
      </c>
      <c r="AN416" s="166">
        <f t="shared" si="530"/>
        <v>197411.56</v>
      </c>
      <c r="AO416" s="166">
        <f t="shared" si="530"/>
        <v>197411.56</v>
      </c>
      <c r="AP416" s="166">
        <f t="shared" si="530"/>
        <v>197411.56</v>
      </c>
      <c r="AQ416" s="166">
        <f t="shared" si="530"/>
        <v>197411.56</v>
      </c>
      <c r="AR416" s="166">
        <f t="shared" si="530"/>
        <v>197411.56</v>
      </c>
      <c r="AS416" s="166">
        <f t="shared" si="530"/>
        <v>197411.56</v>
      </c>
      <c r="AT416" s="166">
        <f t="shared" si="530"/>
        <v>197411.56</v>
      </c>
      <c r="AU416" s="166">
        <f t="shared" si="530"/>
        <v>197411.56</v>
      </c>
      <c r="AV416" s="142"/>
      <c r="AW416" s="179">
        <f t="shared" si="412"/>
        <v>197411.56</v>
      </c>
      <c r="AX416" s="166">
        <f t="shared" ref="AX416:BH416" si="531">AX216+AW416</f>
        <v>197411.56</v>
      </c>
      <c r="AY416" s="166">
        <f t="shared" si="531"/>
        <v>197411.56</v>
      </c>
      <c r="AZ416" s="166">
        <f t="shared" si="531"/>
        <v>197411.56</v>
      </c>
      <c r="BA416" s="166">
        <f t="shared" si="531"/>
        <v>197411.56</v>
      </c>
      <c r="BB416" s="166">
        <f t="shared" si="531"/>
        <v>197411.56</v>
      </c>
      <c r="BC416" s="166">
        <f t="shared" si="531"/>
        <v>197411.56</v>
      </c>
      <c r="BD416" s="166">
        <f t="shared" si="531"/>
        <v>197411.56</v>
      </c>
      <c r="BE416" s="166">
        <f t="shared" si="531"/>
        <v>197411.56</v>
      </c>
      <c r="BF416" s="166">
        <f t="shared" si="531"/>
        <v>197411.56</v>
      </c>
      <c r="BG416" s="166">
        <f t="shared" si="531"/>
        <v>197411.56</v>
      </c>
      <c r="BH416" s="166">
        <f t="shared" si="531"/>
        <v>197411.56</v>
      </c>
      <c r="BI416" s="142"/>
      <c r="BV416" s="142"/>
      <c r="CI416" s="142"/>
      <c r="CV416" s="142"/>
      <c r="DI416" s="142"/>
      <c r="DV416" s="142"/>
      <c r="EI416" s="142"/>
      <c r="EK416" s="180">
        <f t="shared" si="343"/>
        <v>0</v>
      </c>
      <c r="EN416" s="181"/>
    </row>
    <row r="417" spans="1:144" ht="15.75" outlineLevel="1" x14ac:dyDescent="0.25">
      <c r="A417" s="2">
        <v>5</v>
      </c>
      <c r="B417" s="1" t="s">
        <v>176</v>
      </c>
      <c r="C417" s="1" t="s">
        <v>177</v>
      </c>
      <c r="D417" s="2" t="s">
        <v>352</v>
      </c>
      <c r="E417" s="141" t="s">
        <v>263</v>
      </c>
      <c r="F417" s="84">
        <v>44484</v>
      </c>
      <c r="G417" s="119">
        <v>365</v>
      </c>
      <c r="H417" s="118"/>
      <c r="I417" s="178">
        <v>0</v>
      </c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42"/>
      <c r="W417" s="179">
        <f t="shared" ref="W417:W422" si="532">+U417+0</f>
        <v>0</v>
      </c>
      <c r="X417" s="166">
        <f t="shared" ref="X417:X422" si="533">+W417+0</f>
        <v>0</v>
      </c>
      <c r="Y417" s="166">
        <f t="shared" ref="Y417:AH417" si="534">+X417+0</f>
        <v>0</v>
      </c>
      <c r="Z417" s="166">
        <f t="shared" si="534"/>
        <v>0</v>
      </c>
      <c r="AA417" s="166">
        <f t="shared" si="534"/>
        <v>0</v>
      </c>
      <c r="AB417" s="166">
        <f t="shared" si="534"/>
        <v>0</v>
      </c>
      <c r="AC417" s="166">
        <f t="shared" si="534"/>
        <v>0</v>
      </c>
      <c r="AD417" s="166">
        <f t="shared" si="534"/>
        <v>0</v>
      </c>
      <c r="AE417" s="166">
        <f t="shared" si="534"/>
        <v>0</v>
      </c>
      <c r="AF417" s="166">
        <f>+AE417+367872.79</f>
        <v>367872.79</v>
      </c>
      <c r="AG417" s="166">
        <f t="shared" si="534"/>
        <v>367872.79</v>
      </c>
      <c r="AH417" s="166">
        <f t="shared" si="534"/>
        <v>367872.79</v>
      </c>
      <c r="AI417" s="142"/>
      <c r="AJ417" s="179">
        <f t="shared" ref="AJ417:AJ422" si="535">+AH417+0</f>
        <v>367872.79</v>
      </c>
      <c r="AK417" s="166">
        <f t="shared" ref="AK417:AK422" si="536">+AJ417+0</f>
        <v>367872.79</v>
      </c>
      <c r="AL417" s="166">
        <f t="shared" ref="AL417:AU417" si="537">+AK417+0</f>
        <v>367872.79</v>
      </c>
      <c r="AM417" s="166">
        <f t="shared" si="537"/>
        <v>367872.79</v>
      </c>
      <c r="AN417" s="166">
        <f t="shared" si="537"/>
        <v>367872.79</v>
      </c>
      <c r="AO417" s="166">
        <f t="shared" si="537"/>
        <v>367872.79</v>
      </c>
      <c r="AP417" s="166">
        <f t="shared" si="537"/>
        <v>367872.79</v>
      </c>
      <c r="AQ417" s="166">
        <f t="shared" si="537"/>
        <v>367872.79</v>
      </c>
      <c r="AR417" s="166">
        <f t="shared" si="537"/>
        <v>367872.79</v>
      </c>
      <c r="AS417" s="166">
        <f t="shared" si="537"/>
        <v>367872.79</v>
      </c>
      <c r="AT417" s="166">
        <f t="shared" si="537"/>
        <v>367872.79</v>
      </c>
      <c r="AU417" s="166">
        <f t="shared" si="537"/>
        <v>367872.79</v>
      </c>
      <c r="AV417" s="142"/>
      <c r="AW417" s="179">
        <f t="shared" ref="AW417:AW422" si="538">+AU417+0</f>
        <v>367872.79</v>
      </c>
      <c r="AX417" s="166">
        <f t="shared" ref="AX417:AX422" si="539">+AW417+0</f>
        <v>367872.79</v>
      </c>
      <c r="AY417" s="166">
        <f t="shared" ref="AY417:AY422" si="540">+AX417+0</f>
        <v>367872.79</v>
      </c>
      <c r="AZ417" s="166">
        <f t="shared" ref="AZ417:AZ422" si="541">+AY417+0</f>
        <v>367872.79</v>
      </c>
      <c r="BA417" s="166">
        <f t="shared" ref="BA417:BA422" si="542">+AZ417+0</f>
        <v>367872.79</v>
      </c>
      <c r="BB417" s="166">
        <f t="shared" ref="BB417:BB422" si="543">+BA417+0</f>
        <v>367872.79</v>
      </c>
      <c r="BC417" s="166">
        <f t="shared" ref="BC417:BC422" si="544">+BB417+0</f>
        <v>367872.79</v>
      </c>
      <c r="BD417" s="166">
        <f t="shared" ref="BD417:BD422" si="545">+BC417+0</f>
        <v>367872.79</v>
      </c>
      <c r="BE417" s="166">
        <f t="shared" ref="BE417:BE422" si="546">+BD417+0</f>
        <v>367872.79</v>
      </c>
      <c r="BF417" s="166">
        <f t="shared" ref="BF417:BF422" si="547">+BE417+0</f>
        <v>367872.79</v>
      </c>
      <c r="BG417" s="166">
        <f t="shared" ref="BG417:BG422" si="548">+BF417+0</f>
        <v>367872.79</v>
      </c>
      <c r="BH417" s="166">
        <f t="shared" ref="BH417:BH422" si="549">+BG417+0</f>
        <v>367872.79</v>
      </c>
      <c r="BI417" s="142"/>
      <c r="BV417" s="142"/>
      <c r="CI417" s="142"/>
      <c r="CV417" s="142"/>
      <c r="DI417" s="142"/>
      <c r="DV417" s="142"/>
      <c r="EI417" s="142"/>
      <c r="EK417" s="180">
        <f t="shared" si="343"/>
        <v>0</v>
      </c>
      <c r="EN417" s="181"/>
    </row>
    <row r="418" spans="1:144" ht="15.75" outlineLevel="1" x14ac:dyDescent="0.25">
      <c r="A418" s="2">
        <v>5</v>
      </c>
      <c r="B418" s="1" t="s">
        <v>176</v>
      </c>
      <c r="C418" s="1" t="s">
        <v>177</v>
      </c>
      <c r="D418" s="2" t="s">
        <v>352</v>
      </c>
      <c r="E418" s="141" t="s">
        <v>263</v>
      </c>
      <c r="F418" s="84">
        <v>44484</v>
      </c>
      <c r="G418" s="119">
        <v>366</v>
      </c>
      <c r="H418" s="118"/>
      <c r="I418" s="178">
        <v>0</v>
      </c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42"/>
      <c r="W418" s="179">
        <f t="shared" si="532"/>
        <v>0</v>
      </c>
      <c r="X418" s="166">
        <f t="shared" si="533"/>
        <v>0</v>
      </c>
      <c r="Y418" s="166">
        <f t="shared" ref="Y418:AH418" si="550">+X418+0</f>
        <v>0</v>
      </c>
      <c r="Z418" s="166">
        <f t="shared" si="550"/>
        <v>0</v>
      </c>
      <c r="AA418" s="166">
        <f t="shared" si="550"/>
        <v>0</v>
      </c>
      <c r="AB418" s="166">
        <f t="shared" si="550"/>
        <v>0</v>
      </c>
      <c r="AC418" s="166">
        <f t="shared" si="550"/>
        <v>0</v>
      </c>
      <c r="AD418" s="166">
        <f t="shared" si="550"/>
        <v>0</v>
      </c>
      <c r="AE418" s="166">
        <f t="shared" si="550"/>
        <v>0</v>
      </c>
      <c r="AF418" s="166">
        <f>+AE418+1152.78</f>
        <v>1152.78</v>
      </c>
      <c r="AG418" s="166">
        <f t="shared" si="550"/>
        <v>1152.78</v>
      </c>
      <c r="AH418" s="166">
        <f t="shared" si="550"/>
        <v>1152.78</v>
      </c>
      <c r="AI418" s="142"/>
      <c r="AJ418" s="179">
        <f t="shared" si="535"/>
        <v>1152.78</v>
      </c>
      <c r="AK418" s="166">
        <f t="shared" si="536"/>
        <v>1152.78</v>
      </c>
      <c r="AL418" s="166">
        <f t="shared" ref="AL418:AU418" si="551">+AK418+0</f>
        <v>1152.78</v>
      </c>
      <c r="AM418" s="166">
        <f t="shared" si="551"/>
        <v>1152.78</v>
      </c>
      <c r="AN418" s="166">
        <f t="shared" si="551"/>
        <v>1152.78</v>
      </c>
      <c r="AO418" s="166">
        <f t="shared" si="551"/>
        <v>1152.78</v>
      </c>
      <c r="AP418" s="166">
        <f t="shared" si="551"/>
        <v>1152.78</v>
      </c>
      <c r="AQ418" s="166">
        <f t="shared" si="551"/>
        <v>1152.78</v>
      </c>
      <c r="AR418" s="166">
        <f t="shared" si="551"/>
        <v>1152.78</v>
      </c>
      <c r="AS418" s="166">
        <f t="shared" si="551"/>
        <v>1152.78</v>
      </c>
      <c r="AT418" s="166">
        <f t="shared" si="551"/>
        <v>1152.78</v>
      </c>
      <c r="AU418" s="166">
        <f t="shared" si="551"/>
        <v>1152.78</v>
      </c>
      <c r="AV418" s="142"/>
      <c r="AW418" s="179">
        <f t="shared" si="538"/>
        <v>1152.78</v>
      </c>
      <c r="AX418" s="166">
        <f t="shared" si="539"/>
        <v>1152.78</v>
      </c>
      <c r="AY418" s="166">
        <f t="shared" si="540"/>
        <v>1152.78</v>
      </c>
      <c r="AZ418" s="166">
        <f t="shared" si="541"/>
        <v>1152.78</v>
      </c>
      <c r="BA418" s="166">
        <f t="shared" si="542"/>
        <v>1152.78</v>
      </c>
      <c r="BB418" s="166">
        <f t="shared" si="543"/>
        <v>1152.78</v>
      </c>
      <c r="BC418" s="166">
        <f t="shared" si="544"/>
        <v>1152.78</v>
      </c>
      <c r="BD418" s="166">
        <f t="shared" si="545"/>
        <v>1152.78</v>
      </c>
      <c r="BE418" s="166">
        <f t="shared" si="546"/>
        <v>1152.78</v>
      </c>
      <c r="BF418" s="166">
        <f t="shared" si="547"/>
        <v>1152.78</v>
      </c>
      <c r="BG418" s="166">
        <f t="shared" si="548"/>
        <v>1152.78</v>
      </c>
      <c r="BH418" s="166">
        <f t="shared" si="549"/>
        <v>1152.78</v>
      </c>
      <c r="BI418" s="142"/>
      <c r="BV418" s="142"/>
      <c r="CI418" s="142"/>
      <c r="CV418" s="142"/>
      <c r="DI418" s="142"/>
      <c r="DV418" s="142"/>
      <c r="EI418" s="142"/>
      <c r="EK418" s="180">
        <f t="shared" si="343"/>
        <v>0</v>
      </c>
      <c r="EN418" s="181"/>
    </row>
    <row r="419" spans="1:144" ht="15.75" outlineLevel="1" x14ac:dyDescent="0.25">
      <c r="A419" s="2">
        <v>5</v>
      </c>
      <c r="B419" s="1" t="s">
        <v>176</v>
      </c>
      <c r="C419" s="1" t="s">
        <v>177</v>
      </c>
      <c r="D419" s="2" t="s">
        <v>352</v>
      </c>
      <c r="E419" s="141" t="s">
        <v>263</v>
      </c>
      <c r="F419" s="84">
        <v>44484</v>
      </c>
      <c r="G419" s="119">
        <v>367</v>
      </c>
      <c r="H419" s="118"/>
      <c r="I419" s="178">
        <v>0</v>
      </c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42"/>
      <c r="W419" s="179">
        <f t="shared" si="532"/>
        <v>0</v>
      </c>
      <c r="X419" s="166">
        <f t="shared" si="533"/>
        <v>0</v>
      </c>
      <c r="Y419" s="166">
        <f t="shared" ref="Y419:AH419" si="552">+X419+0</f>
        <v>0</v>
      </c>
      <c r="Z419" s="166">
        <f t="shared" si="552"/>
        <v>0</v>
      </c>
      <c r="AA419" s="166">
        <f t="shared" si="552"/>
        <v>0</v>
      </c>
      <c r="AB419" s="166">
        <f t="shared" si="552"/>
        <v>0</v>
      </c>
      <c r="AC419" s="166">
        <f t="shared" si="552"/>
        <v>0</v>
      </c>
      <c r="AD419" s="166">
        <f t="shared" si="552"/>
        <v>0</v>
      </c>
      <c r="AE419" s="166">
        <f t="shared" si="552"/>
        <v>0</v>
      </c>
      <c r="AF419" s="166">
        <f>+AE419+30972.87</f>
        <v>30972.87</v>
      </c>
      <c r="AG419" s="166">
        <f t="shared" si="552"/>
        <v>30972.87</v>
      </c>
      <c r="AH419" s="166">
        <f t="shared" si="552"/>
        <v>30972.87</v>
      </c>
      <c r="AI419" s="142"/>
      <c r="AJ419" s="179">
        <f t="shared" si="535"/>
        <v>30972.87</v>
      </c>
      <c r="AK419" s="166">
        <f t="shared" si="536"/>
        <v>30972.87</v>
      </c>
      <c r="AL419" s="166">
        <f t="shared" ref="AL419:AU419" si="553">+AK419+0</f>
        <v>30972.87</v>
      </c>
      <c r="AM419" s="166">
        <f t="shared" si="553"/>
        <v>30972.87</v>
      </c>
      <c r="AN419" s="166">
        <f t="shared" si="553"/>
        <v>30972.87</v>
      </c>
      <c r="AO419" s="166">
        <f t="shared" si="553"/>
        <v>30972.87</v>
      </c>
      <c r="AP419" s="166">
        <f t="shared" si="553"/>
        <v>30972.87</v>
      </c>
      <c r="AQ419" s="166">
        <f t="shared" si="553"/>
        <v>30972.87</v>
      </c>
      <c r="AR419" s="166">
        <f t="shared" si="553"/>
        <v>30972.87</v>
      </c>
      <c r="AS419" s="166">
        <f t="shared" si="553"/>
        <v>30972.87</v>
      </c>
      <c r="AT419" s="166">
        <f t="shared" si="553"/>
        <v>30972.87</v>
      </c>
      <c r="AU419" s="166">
        <f t="shared" si="553"/>
        <v>30972.87</v>
      </c>
      <c r="AV419" s="142"/>
      <c r="AW419" s="179">
        <f t="shared" si="538"/>
        <v>30972.87</v>
      </c>
      <c r="AX419" s="166">
        <f t="shared" si="539"/>
        <v>30972.87</v>
      </c>
      <c r="AY419" s="166">
        <f t="shared" si="540"/>
        <v>30972.87</v>
      </c>
      <c r="AZ419" s="166">
        <f t="shared" si="541"/>
        <v>30972.87</v>
      </c>
      <c r="BA419" s="166">
        <f t="shared" si="542"/>
        <v>30972.87</v>
      </c>
      <c r="BB419" s="166">
        <f t="shared" si="543"/>
        <v>30972.87</v>
      </c>
      <c r="BC419" s="166">
        <f t="shared" si="544"/>
        <v>30972.87</v>
      </c>
      <c r="BD419" s="166">
        <f t="shared" si="545"/>
        <v>30972.87</v>
      </c>
      <c r="BE419" s="166">
        <f t="shared" si="546"/>
        <v>30972.87</v>
      </c>
      <c r="BF419" s="166">
        <f t="shared" si="547"/>
        <v>30972.87</v>
      </c>
      <c r="BG419" s="166">
        <f t="shared" si="548"/>
        <v>30972.87</v>
      </c>
      <c r="BH419" s="166">
        <f t="shared" si="549"/>
        <v>30972.87</v>
      </c>
      <c r="BI419" s="142"/>
      <c r="BV419" s="142"/>
      <c r="CI419" s="142"/>
      <c r="CV419" s="142"/>
      <c r="DI419" s="142"/>
      <c r="DV419" s="142"/>
      <c r="EI419" s="142"/>
      <c r="EK419" s="180">
        <f t="shared" si="343"/>
        <v>0</v>
      </c>
      <c r="EN419" s="181"/>
    </row>
    <row r="420" spans="1:144" ht="15.75" outlineLevel="1" x14ac:dyDescent="0.25">
      <c r="A420" s="2">
        <v>5</v>
      </c>
      <c r="B420" s="1" t="s">
        <v>176</v>
      </c>
      <c r="C420" s="1" t="s">
        <v>177</v>
      </c>
      <c r="D420" s="2" t="s">
        <v>352</v>
      </c>
      <c r="E420" s="141" t="s">
        <v>263</v>
      </c>
      <c r="F420" s="84">
        <v>44484</v>
      </c>
      <c r="G420" s="119">
        <v>368</v>
      </c>
      <c r="H420" s="118"/>
      <c r="I420" s="178">
        <v>0</v>
      </c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42"/>
      <c r="W420" s="179">
        <f t="shared" si="532"/>
        <v>0</v>
      </c>
      <c r="X420" s="166">
        <f t="shared" si="533"/>
        <v>0</v>
      </c>
      <c r="Y420" s="166">
        <f t="shared" ref="Y420:AH420" si="554">+X420+0</f>
        <v>0</v>
      </c>
      <c r="Z420" s="166">
        <f t="shared" si="554"/>
        <v>0</v>
      </c>
      <c r="AA420" s="166">
        <f t="shared" si="554"/>
        <v>0</v>
      </c>
      <c r="AB420" s="166">
        <f t="shared" si="554"/>
        <v>0</v>
      </c>
      <c r="AC420" s="166">
        <f t="shared" si="554"/>
        <v>0</v>
      </c>
      <c r="AD420" s="166">
        <f t="shared" si="554"/>
        <v>0</v>
      </c>
      <c r="AE420" s="166">
        <f t="shared" si="554"/>
        <v>0</v>
      </c>
      <c r="AF420" s="166">
        <f>+AE420+177585.81</f>
        <v>177585.81</v>
      </c>
      <c r="AG420" s="166">
        <f t="shared" si="554"/>
        <v>177585.81</v>
      </c>
      <c r="AH420" s="166">
        <f t="shared" si="554"/>
        <v>177585.81</v>
      </c>
      <c r="AI420" s="142"/>
      <c r="AJ420" s="179">
        <f t="shared" si="535"/>
        <v>177585.81</v>
      </c>
      <c r="AK420" s="166">
        <f t="shared" si="536"/>
        <v>177585.81</v>
      </c>
      <c r="AL420" s="166">
        <f t="shared" ref="AL420:AU420" si="555">+AK420+0</f>
        <v>177585.81</v>
      </c>
      <c r="AM420" s="166">
        <f t="shared" si="555"/>
        <v>177585.81</v>
      </c>
      <c r="AN420" s="166">
        <f t="shared" si="555"/>
        <v>177585.81</v>
      </c>
      <c r="AO420" s="166">
        <f t="shared" si="555"/>
        <v>177585.81</v>
      </c>
      <c r="AP420" s="166">
        <f t="shared" si="555"/>
        <v>177585.81</v>
      </c>
      <c r="AQ420" s="166">
        <f t="shared" si="555"/>
        <v>177585.81</v>
      </c>
      <c r="AR420" s="166">
        <f t="shared" si="555"/>
        <v>177585.81</v>
      </c>
      <c r="AS420" s="166">
        <f t="shared" si="555"/>
        <v>177585.81</v>
      </c>
      <c r="AT420" s="166">
        <f t="shared" si="555"/>
        <v>177585.81</v>
      </c>
      <c r="AU420" s="166">
        <f t="shared" si="555"/>
        <v>177585.81</v>
      </c>
      <c r="AV420" s="142"/>
      <c r="AW420" s="179">
        <f t="shared" si="538"/>
        <v>177585.81</v>
      </c>
      <c r="AX420" s="166">
        <f t="shared" si="539"/>
        <v>177585.81</v>
      </c>
      <c r="AY420" s="166">
        <f t="shared" si="540"/>
        <v>177585.81</v>
      </c>
      <c r="AZ420" s="166">
        <f t="shared" si="541"/>
        <v>177585.81</v>
      </c>
      <c r="BA420" s="166">
        <f t="shared" si="542"/>
        <v>177585.81</v>
      </c>
      <c r="BB420" s="166">
        <f t="shared" si="543"/>
        <v>177585.81</v>
      </c>
      <c r="BC420" s="166">
        <f t="shared" si="544"/>
        <v>177585.81</v>
      </c>
      <c r="BD420" s="166">
        <f t="shared" si="545"/>
        <v>177585.81</v>
      </c>
      <c r="BE420" s="166">
        <f t="shared" si="546"/>
        <v>177585.81</v>
      </c>
      <c r="BF420" s="166">
        <f t="shared" si="547"/>
        <v>177585.81</v>
      </c>
      <c r="BG420" s="166">
        <f t="shared" si="548"/>
        <v>177585.81</v>
      </c>
      <c r="BH420" s="166">
        <f t="shared" si="549"/>
        <v>177585.81</v>
      </c>
      <c r="BI420" s="142"/>
      <c r="BV420" s="142"/>
      <c r="CI420" s="142"/>
      <c r="CV420" s="142"/>
      <c r="DI420" s="142"/>
      <c r="DV420" s="142"/>
      <c r="EI420" s="142"/>
      <c r="EK420" s="180">
        <f t="shared" si="343"/>
        <v>0</v>
      </c>
      <c r="EN420" s="181"/>
    </row>
    <row r="421" spans="1:144" ht="15.75" outlineLevel="1" x14ac:dyDescent="0.25">
      <c r="A421" s="2">
        <v>5</v>
      </c>
      <c r="B421" s="1" t="s">
        <v>176</v>
      </c>
      <c r="C421" s="1" t="s">
        <v>177</v>
      </c>
      <c r="D421" s="2" t="s">
        <v>352</v>
      </c>
      <c r="E421" s="141" t="s">
        <v>263</v>
      </c>
      <c r="F421" s="84">
        <v>44484</v>
      </c>
      <c r="G421" s="119">
        <v>369</v>
      </c>
      <c r="H421" s="118"/>
      <c r="I421" s="178">
        <v>0</v>
      </c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42"/>
      <c r="W421" s="179">
        <f t="shared" si="532"/>
        <v>0</v>
      </c>
      <c r="X421" s="166">
        <f t="shared" si="533"/>
        <v>0</v>
      </c>
      <c r="Y421" s="166">
        <f t="shared" ref="Y421:AH421" si="556">+X421+0</f>
        <v>0</v>
      </c>
      <c r="Z421" s="166">
        <f t="shared" si="556"/>
        <v>0</v>
      </c>
      <c r="AA421" s="166">
        <f t="shared" si="556"/>
        <v>0</v>
      </c>
      <c r="AB421" s="166">
        <f t="shared" si="556"/>
        <v>0</v>
      </c>
      <c r="AC421" s="166">
        <f t="shared" si="556"/>
        <v>0</v>
      </c>
      <c r="AD421" s="166">
        <f t="shared" si="556"/>
        <v>0</v>
      </c>
      <c r="AE421" s="166">
        <f t="shared" si="556"/>
        <v>0</v>
      </c>
      <c r="AF421" s="166">
        <f>+AE421+4059.38</f>
        <v>4059.38</v>
      </c>
      <c r="AG421" s="166">
        <f t="shared" si="556"/>
        <v>4059.38</v>
      </c>
      <c r="AH421" s="166">
        <f t="shared" si="556"/>
        <v>4059.38</v>
      </c>
      <c r="AI421" s="142"/>
      <c r="AJ421" s="179">
        <f t="shared" si="535"/>
        <v>4059.38</v>
      </c>
      <c r="AK421" s="166">
        <f t="shared" si="536"/>
        <v>4059.38</v>
      </c>
      <c r="AL421" s="166">
        <f t="shared" ref="AL421:AU421" si="557">+AK421+0</f>
        <v>4059.38</v>
      </c>
      <c r="AM421" s="166">
        <f t="shared" si="557"/>
        <v>4059.38</v>
      </c>
      <c r="AN421" s="166">
        <f t="shared" si="557"/>
        <v>4059.38</v>
      </c>
      <c r="AO421" s="166">
        <f t="shared" si="557"/>
        <v>4059.38</v>
      </c>
      <c r="AP421" s="166">
        <f t="shared" si="557"/>
        <v>4059.38</v>
      </c>
      <c r="AQ421" s="166">
        <f t="shared" si="557"/>
        <v>4059.38</v>
      </c>
      <c r="AR421" s="166">
        <f t="shared" si="557"/>
        <v>4059.38</v>
      </c>
      <c r="AS421" s="166">
        <f t="shared" si="557"/>
        <v>4059.38</v>
      </c>
      <c r="AT421" s="166">
        <f t="shared" si="557"/>
        <v>4059.38</v>
      </c>
      <c r="AU421" s="166">
        <f t="shared" si="557"/>
        <v>4059.38</v>
      </c>
      <c r="AV421" s="142"/>
      <c r="AW421" s="179">
        <f t="shared" si="538"/>
        <v>4059.38</v>
      </c>
      <c r="AX421" s="166">
        <f t="shared" si="539"/>
        <v>4059.38</v>
      </c>
      <c r="AY421" s="166">
        <f t="shared" si="540"/>
        <v>4059.38</v>
      </c>
      <c r="AZ421" s="166">
        <f t="shared" si="541"/>
        <v>4059.38</v>
      </c>
      <c r="BA421" s="166">
        <f t="shared" si="542"/>
        <v>4059.38</v>
      </c>
      <c r="BB421" s="166">
        <f t="shared" si="543"/>
        <v>4059.38</v>
      </c>
      <c r="BC421" s="166">
        <f t="shared" si="544"/>
        <v>4059.38</v>
      </c>
      <c r="BD421" s="166">
        <f t="shared" si="545"/>
        <v>4059.38</v>
      </c>
      <c r="BE421" s="166">
        <f t="shared" si="546"/>
        <v>4059.38</v>
      </c>
      <c r="BF421" s="166">
        <f t="shared" si="547"/>
        <v>4059.38</v>
      </c>
      <c r="BG421" s="166">
        <f t="shared" si="548"/>
        <v>4059.38</v>
      </c>
      <c r="BH421" s="166">
        <f t="shared" si="549"/>
        <v>4059.38</v>
      </c>
      <c r="BI421" s="142"/>
      <c r="BV421" s="142"/>
      <c r="CI421" s="142"/>
      <c r="CV421" s="142"/>
      <c r="DI421" s="142"/>
      <c r="DV421" s="142"/>
      <c r="EI421" s="142"/>
      <c r="EK421" s="180">
        <f t="shared" si="343"/>
        <v>0</v>
      </c>
      <c r="EN421" s="181"/>
    </row>
    <row r="422" spans="1:144" ht="15.75" outlineLevel="1" x14ac:dyDescent="0.25">
      <c r="A422" s="2">
        <v>5</v>
      </c>
      <c r="B422" s="1" t="s">
        <v>176</v>
      </c>
      <c r="C422" s="1" t="s">
        <v>177</v>
      </c>
      <c r="D422" s="2" t="s">
        <v>352</v>
      </c>
      <c r="E422" s="141" t="s">
        <v>263</v>
      </c>
      <c r="F422" s="84">
        <v>44484</v>
      </c>
      <c r="G422" s="119">
        <v>373</v>
      </c>
      <c r="H422" s="118"/>
      <c r="I422" s="178">
        <v>0</v>
      </c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42"/>
      <c r="W422" s="179">
        <f t="shared" si="532"/>
        <v>0</v>
      </c>
      <c r="X422" s="166">
        <f t="shared" si="533"/>
        <v>0</v>
      </c>
      <c r="Y422" s="166">
        <f t="shared" ref="Y422:AH422" si="558">+X422+0</f>
        <v>0</v>
      </c>
      <c r="Z422" s="166">
        <f t="shared" si="558"/>
        <v>0</v>
      </c>
      <c r="AA422" s="166">
        <f t="shared" si="558"/>
        <v>0</v>
      </c>
      <c r="AB422" s="166">
        <f t="shared" si="558"/>
        <v>0</v>
      </c>
      <c r="AC422" s="166">
        <f t="shared" si="558"/>
        <v>0</v>
      </c>
      <c r="AD422" s="166">
        <f t="shared" si="558"/>
        <v>0</v>
      </c>
      <c r="AE422" s="166">
        <f t="shared" si="558"/>
        <v>0</v>
      </c>
      <c r="AF422" s="166">
        <f>+AE422+694.74</f>
        <v>694.74</v>
      </c>
      <c r="AG422" s="166">
        <f t="shared" si="558"/>
        <v>694.74</v>
      </c>
      <c r="AH422" s="166">
        <f t="shared" si="558"/>
        <v>694.74</v>
      </c>
      <c r="AI422" s="142"/>
      <c r="AJ422" s="179">
        <f t="shared" si="535"/>
        <v>694.74</v>
      </c>
      <c r="AK422" s="166">
        <f t="shared" si="536"/>
        <v>694.74</v>
      </c>
      <c r="AL422" s="166">
        <f t="shared" ref="AL422:AU422" si="559">+AK422+0</f>
        <v>694.74</v>
      </c>
      <c r="AM422" s="166">
        <f t="shared" si="559"/>
        <v>694.74</v>
      </c>
      <c r="AN422" s="166">
        <f t="shared" si="559"/>
        <v>694.74</v>
      </c>
      <c r="AO422" s="166">
        <f t="shared" si="559"/>
        <v>694.74</v>
      </c>
      <c r="AP422" s="166">
        <f t="shared" si="559"/>
        <v>694.74</v>
      </c>
      <c r="AQ422" s="166">
        <f t="shared" si="559"/>
        <v>694.74</v>
      </c>
      <c r="AR422" s="166">
        <f t="shared" si="559"/>
        <v>694.74</v>
      </c>
      <c r="AS422" s="166">
        <f t="shared" si="559"/>
        <v>694.74</v>
      </c>
      <c r="AT422" s="166">
        <f t="shared" si="559"/>
        <v>694.74</v>
      </c>
      <c r="AU422" s="166">
        <f t="shared" si="559"/>
        <v>694.74</v>
      </c>
      <c r="AV422" s="142"/>
      <c r="AW422" s="179">
        <f t="shared" si="538"/>
        <v>694.74</v>
      </c>
      <c r="AX422" s="166">
        <f t="shared" si="539"/>
        <v>694.74</v>
      </c>
      <c r="AY422" s="166">
        <f t="shared" si="540"/>
        <v>694.74</v>
      </c>
      <c r="AZ422" s="166">
        <f t="shared" si="541"/>
        <v>694.74</v>
      </c>
      <c r="BA422" s="166">
        <f t="shared" si="542"/>
        <v>694.74</v>
      </c>
      <c r="BB422" s="166">
        <f t="shared" si="543"/>
        <v>694.74</v>
      </c>
      <c r="BC422" s="166">
        <f t="shared" si="544"/>
        <v>694.74</v>
      </c>
      <c r="BD422" s="166">
        <f t="shared" si="545"/>
        <v>694.74</v>
      </c>
      <c r="BE422" s="166">
        <f t="shared" si="546"/>
        <v>694.74</v>
      </c>
      <c r="BF422" s="166">
        <f t="shared" si="547"/>
        <v>694.74</v>
      </c>
      <c r="BG422" s="166">
        <f t="shared" si="548"/>
        <v>694.74</v>
      </c>
      <c r="BH422" s="166">
        <f t="shared" si="549"/>
        <v>694.74</v>
      </c>
      <c r="BI422" s="142"/>
      <c r="BV422" s="142"/>
      <c r="CI422" s="142"/>
      <c r="CV422" s="142"/>
      <c r="DI422" s="142"/>
      <c r="DV422" s="142"/>
      <c r="EI422" s="142"/>
      <c r="EK422" s="180">
        <f t="shared" si="343"/>
        <v>0</v>
      </c>
      <c r="EN422" s="181"/>
    </row>
    <row r="423" spans="1:144" ht="15.75" outlineLevel="1" x14ac:dyDescent="0.25">
      <c r="A423" s="2">
        <f t="shared" ref="A423:F432" si="560">A217</f>
        <v>5</v>
      </c>
      <c r="B423" s="1" t="str">
        <f t="shared" si="560"/>
        <v>PRE-09603</v>
      </c>
      <c r="C423" s="1" t="str">
        <f t="shared" si="560"/>
        <v>SPP FH - Coolidge  13533</v>
      </c>
      <c r="D423" s="2" t="str">
        <f t="shared" si="560"/>
        <v>PRE-09603.2</v>
      </c>
      <c r="E423" s="141" t="str">
        <f t="shared" si="560"/>
        <v>SPP FH – Coolidge 13533 - S&amp;E/R&amp;C</v>
      </c>
      <c r="F423" s="84">
        <f t="shared" si="560"/>
        <v>44211</v>
      </c>
      <c r="G423" s="119">
        <v>362</v>
      </c>
      <c r="H423" s="182"/>
      <c r="I423" s="178">
        <v>0</v>
      </c>
      <c r="J423" s="166">
        <f t="shared" ref="J423" si="561">J217+I423</f>
        <v>0</v>
      </c>
      <c r="K423" s="166">
        <f t="shared" ref="K423" si="562">K217+J423</f>
        <v>0</v>
      </c>
      <c r="L423" s="166">
        <f t="shared" ref="L423" si="563">L217+K423</f>
        <v>0</v>
      </c>
      <c r="M423" s="166">
        <f t="shared" ref="M423" si="564">M217+L423</f>
        <v>0</v>
      </c>
      <c r="N423" s="166">
        <f t="shared" ref="N423" si="565">N217+M423</f>
        <v>0</v>
      </c>
      <c r="O423" s="166">
        <f t="shared" ref="O423" si="566">O217+N423</f>
        <v>0</v>
      </c>
      <c r="P423" s="166">
        <f t="shared" ref="P423" si="567">P217+O423</f>
        <v>0</v>
      </c>
      <c r="Q423" s="166">
        <f t="shared" ref="Q423" si="568">Q217+P423</f>
        <v>0</v>
      </c>
      <c r="R423" s="166">
        <f t="shared" ref="R423" si="569">R217+Q423</f>
        <v>0</v>
      </c>
      <c r="S423" s="166">
        <f t="shared" ref="S423" si="570">S217+R423</f>
        <v>0</v>
      </c>
      <c r="T423" s="166">
        <f t="shared" ref="T423" si="571">T217+S423</f>
        <v>0</v>
      </c>
      <c r="U423" s="166">
        <f t="shared" ref="U423" si="572">U217+T423</f>
        <v>0</v>
      </c>
      <c r="V423" s="142"/>
      <c r="W423" s="179">
        <f t="shared" ref="W423:W432" si="573">W217+U423</f>
        <v>100138.02999999998</v>
      </c>
      <c r="X423" s="166">
        <f t="shared" ref="X423:AH423" si="574">X217+W423</f>
        <v>104574.01999999999</v>
      </c>
      <c r="Y423" s="166">
        <f t="shared" si="574"/>
        <v>104946.81999999999</v>
      </c>
      <c r="Z423" s="166">
        <f t="shared" si="574"/>
        <v>104946.81999999999</v>
      </c>
      <c r="AA423" s="166">
        <f t="shared" si="574"/>
        <v>104946.81999999999</v>
      </c>
      <c r="AB423" s="166">
        <f t="shared" si="574"/>
        <v>104946.81999999999</v>
      </c>
      <c r="AC423" s="166">
        <f t="shared" si="574"/>
        <v>104946.81999999999</v>
      </c>
      <c r="AD423" s="166">
        <f t="shared" si="574"/>
        <v>104946.81999999999</v>
      </c>
      <c r="AE423" s="166">
        <f t="shared" si="574"/>
        <v>104946.81999999999</v>
      </c>
      <c r="AF423" s="166">
        <f t="shared" si="574"/>
        <v>104946.81999999999</v>
      </c>
      <c r="AG423" s="166">
        <f t="shared" si="574"/>
        <v>104946.81999999999</v>
      </c>
      <c r="AH423" s="166">
        <f t="shared" si="574"/>
        <v>104946.81999999999</v>
      </c>
      <c r="AI423" s="142"/>
      <c r="AJ423" s="179">
        <f t="shared" ref="AJ423:AJ432" si="575">AJ217+AH423</f>
        <v>104946.81999999999</v>
      </c>
      <c r="AK423" s="166">
        <f t="shared" ref="AK423:AU423" si="576">AK217+AJ423</f>
        <v>104946.81999999999</v>
      </c>
      <c r="AL423" s="166">
        <f t="shared" si="576"/>
        <v>104946.81999999999</v>
      </c>
      <c r="AM423" s="166">
        <f t="shared" si="576"/>
        <v>104946.81999999999</v>
      </c>
      <c r="AN423" s="166">
        <f t="shared" si="576"/>
        <v>104946.81999999999</v>
      </c>
      <c r="AO423" s="166">
        <f t="shared" si="576"/>
        <v>104946.81999999999</v>
      </c>
      <c r="AP423" s="166">
        <f t="shared" si="576"/>
        <v>104946.81999999999</v>
      </c>
      <c r="AQ423" s="166">
        <f t="shared" si="576"/>
        <v>104946.81999999999</v>
      </c>
      <c r="AR423" s="166">
        <f t="shared" si="576"/>
        <v>104946.81999999999</v>
      </c>
      <c r="AS423" s="166">
        <f t="shared" si="576"/>
        <v>104946.81999999999</v>
      </c>
      <c r="AT423" s="166">
        <f t="shared" si="576"/>
        <v>104946.81999999999</v>
      </c>
      <c r="AU423" s="166">
        <f t="shared" si="576"/>
        <v>104946.81999999999</v>
      </c>
      <c r="AV423" s="142"/>
      <c r="AW423" s="179">
        <f t="shared" ref="AW423:AW432" si="577">AW217+AU423</f>
        <v>104946.81999999999</v>
      </c>
      <c r="AX423" s="166">
        <f t="shared" ref="AX423:BH423" si="578">AX217+AW423</f>
        <v>104946.81999999999</v>
      </c>
      <c r="AY423" s="166">
        <f t="shared" si="578"/>
        <v>104946.81999999999</v>
      </c>
      <c r="AZ423" s="166">
        <f t="shared" si="578"/>
        <v>104946.81999999999</v>
      </c>
      <c r="BA423" s="166">
        <f t="shared" si="578"/>
        <v>104946.81999999999</v>
      </c>
      <c r="BB423" s="166">
        <f t="shared" si="578"/>
        <v>104946.81999999999</v>
      </c>
      <c r="BC423" s="166">
        <f t="shared" si="578"/>
        <v>104946.81999999999</v>
      </c>
      <c r="BD423" s="166">
        <f t="shared" si="578"/>
        <v>104946.81999999999</v>
      </c>
      <c r="BE423" s="166">
        <f t="shared" si="578"/>
        <v>104946.81999999999</v>
      </c>
      <c r="BF423" s="166">
        <f t="shared" si="578"/>
        <v>104946.81999999999</v>
      </c>
      <c r="BG423" s="166">
        <f t="shared" si="578"/>
        <v>104946.81999999999</v>
      </c>
      <c r="BH423" s="166">
        <f t="shared" si="578"/>
        <v>104946.81999999999</v>
      </c>
      <c r="BI423" s="142"/>
      <c r="BV423" s="142"/>
      <c r="CI423" s="142"/>
      <c r="CV423" s="142"/>
      <c r="DI423" s="142"/>
      <c r="DV423" s="142"/>
      <c r="EI423" s="142"/>
      <c r="EK423" s="180">
        <f t="shared" si="343"/>
        <v>0</v>
      </c>
      <c r="EN423" s="181"/>
    </row>
    <row r="424" spans="1:144" ht="15.75" outlineLevel="1" x14ac:dyDescent="0.25">
      <c r="A424" s="2">
        <f t="shared" si="560"/>
        <v>5</v>
      </c>
      <c r="B424" s="1" t="str">
        <f t="shared" si="560"/>
        <v>PRE-09603</v>
      </c>
      <c r="C424" s="1" t="str">
        <f t="shared" si="560"/>
        <v>SPP FH - Coolidge  13533</v>
      </c>
      <c r="D424" s="2" t="str">
        <f t="shared" si="560"/>
        <v>A2763851</v>
      </c>
      <c r="E424" s="141" t="str">
        <f t="shared" si="560"/>
        <v>SPP FH - Coolidge  13533 - S&amp;E/R&amp;C</v>
      </c>
      <c r="F424" s="84">
        <f t="shared" si="560"/>
        <v>44242</v>
      </c>
      <c r="G424" s="119">
        <v>362</v>
      </c>
      <c r="H424" s="182"/>
      <c r="I424" s="178">
        <v>0</v>
      </c>
      <c r="J424" s="166">
        <f t="shared" ref="J424:U424" si="579">J218+I424</f>
        <v>0</v>
      </c>
      <c r="K424" s="166">
        <f t="shared" si="579"/>
        <v>0</v>
      </c>
      <c r="L424" s="166">
        <f t="shared" si="579"/>
        <v>0</v>
      </c>
      <c r="M424" s="166">
        <f t="shared" si="579"/>
        <v>0</v>
      </c>
      <c r="N424" s="166">
        <f t="shared" si="579"/>
        <v>0</v>
      </c>
      <c r="O424" s="166">
        <f t="shared" si="579"/>
        <v>0</v>
      </c>
      <c r="P424" s="166">
        <f t="shared" si="579"/>
        <v>0</v>
      </c>
      <c r="Q424" s="166">
        <f t="shared" si="579"/>
        <v>0</v>
      </c>
      <c r="R424" s="166">
        <f t="shared" si="579"/>
        <v>0</v>
      </c>
      <c r="S424" s="166">
        <f t="shared" si="579"/>
        <v>0</v>
      </c>
      <c r="T424" s="166">
        <f t="shared" si="579"/>
        <v>0</v>
      </c>
      <c r="U424" s="166">
        <f t="shared" si="579"/>
        <v>0</v>
      </c>
      <c r="V424" s="142"/>
      <c r="W424" s="179">
        <f t="shared" si="573"/>
        <v>0</v>
      </c>
      <c r="X424" s="166">
        <f t="shared" ref="X424:AH424" si="580">X218+W424</f>
        <v>6531.2899999999981</v>
      </c>
      <c r="Y424" s="166">
        <f t="shared" si="580"/>
        <v>6531.2899999999981</v>
      </c>
      <c r="Z424" s="166">
        <f t="shared" si="580"/>
        <v>6531.2899999999981</v>
      </c>
      <c r="AA424" s="166">
        <f t="shared" si="580"/>
        <v>6531.2899999999981</v>
      </c>
      <c r="AB424" s="166">
        <f t="shared" si="580"/>
        <v>6531.2899999999981</v>
      </c>
      <c r="AC424" s="166">
        <f t="shared" si="580"/>
        <v>6531.2899999999981</v>
      </c>
      <c r="AD424" s="166">
        <f t="shared" si="580"/>
        <v>6531.2899999999981</v>
      </c>
      <c r="AE424" s="166">
        <f t="shared" si="580"/>
        <v>6531.2899999999981</v>
      </c>
      <c r="AF424" s="166">
        <f t="shared" si="580"/>
        <v>6531.2899999999981</v>
      </c>
      <c r="AG424" s="166">
        <f t="shared" si="580"/>
        <v>6531.2899999999981</v>
      </c>
      <c r="AH424" s="166">
        <f t="shared" si="580"/>
        <v>6531.2899999999981</v>
      </c>
      <c r="AI424" s="142"/>
      <c r="AJ424" s="179">
        <f t="shared" si="575"/>
        <v>6531.2899999999981</v>
      </c>
      <c r="AK424" s="166">
        <f t="shared" ref="AK424:AU424" si="581">AK218+AJ424</f>
        <v>6531.2899999999981</v>
      </c>
      <c r="AL424" s="166">
        <f t="shared" si="581"/>
        <v>6531.2899999999981</v>
      </c>
      <c r="AM424" s="166">
        <f t="shared" si="581"/>
        <v>6531.2899999999981</v>
      </c>
      <c r="AN424" s="166">
        <f t="shared" si="581"/>
        <v>6531.2899999999981</v>
      </c>
      <c r="AO424" s="166">
        <f t="shared" si="581"/>
        <v>6531.2899999999981</v>
      </c>
      <c r="AP424" s="166">
        <f t="shared" si="581"/>
        <v>6531.2899999999981</v>
      </c>
      <c r="AQ424" s="166">
        <f t="shared" si="581"/>
        <v>6531.2899999999981</v>
      </c>
      <c r="AR424" s="166">
        <f t="shared" si="581"/>
        <v>6531.2899999999981</v>
      </c>
      <c r="AS424" s="166">
        <f t="shared" si="581"/>
        <v>6531.2899999999981</v>
      </c>
      <c r="AT424" s="166">
        <f t="shared" si="581"/>
        <v>6531.2899999999981</v>
      </c>
      <c r="AU424" s="166">
        <f t="shared" si="581"/>
        <v>6531.2899999999981</v>
      </c>
      <c r="AV424" s="142"/>
      <c r="AW424" s="179">
        <f t="shared" si="577"/>
        <v>6531.2899999999981</v>
      </c>
      <c r="AX424" s="166">
        <f t="shared" ref="AX424:BH424" si="582">AX218+AW424</f>
        <v>6531.2899999999981</v>
      </c>
      <c r="AY424" s="166">
        <f t="shared" si="582"/>
        <v>6531.2899999999981</v>
      </c>
      <c r="AZ424" s="166">
        <f t="shared" si="582"/>
        <v>6531.2899999999981</v>
      </c>
      <c r="BA424" s="166">
        <f t="shared" si="582"/>
        <v>6531.2899999999981</v>
      </c>
      <c r="BB424" s="166">
        <f t="shared" si="582"/>
        <v>6531.2899999999981</v>
      </c>
      <c r="BC424" s="166">
        <f t="shared" si="582"/>
        <v>6531.2899999999981</v>
      </c>
      <c r="BD424" s="166">
        <f t="shared" si="582"/>
        <v>6531.2899999999981</v>
      </c>
      <c r="BE424" s="166">
        <f t="shared" si="582"/>
        <v>6531.2899999999981</v>
      </c>
      <c r="BF424" s="166">
        <f t="shared" si="582"/>
        <v>6531.2899999999981</v>
      </c>
      <c r="BG424" s="166">
        <f t="shared" si="582"/>
        <v>6531.2899999999981</v>
      </c>
      <c r="BH424" s="166">
        <f t="shared" si="582"/>
        <v>6531.2899999999981</v>
      </c>
      <c r="BI424" s="142"/>
      <c r="BV424" s="142"/>
      <c r="CI424" s="142"/>
      <c r="CV424" s="142"/>
      <c r="DI424" s="142"/>
      <c r="DV424" s="142"/>
      <c r="EI424" s="142"/>
      <c r="EK424" s="180">
        <f t="shared" si="343"/>
        <v>0</v>
      </c>
      <c r="EN424" s="181"/>
    </row>
    <row r="425" spans="1:144" ht="15.75" outlineLevel="1" x14ac:dyDescent="0.25">
      <c r="A425" s="2">
        <f t="shared" si="560"/>
        <v>5</v>
      </c>
      <c r="B425" s="1" t="str">
        <f t="shared" si="560"/>
        <v>PRE-09603</v>
      </c>
      <c r="C425" s="1" t="str">
        <f t="shared" si="560"/>
        <v>SPP FH - Coolidge  13533</v>
      </c>
      <c r="D425" s="2" t="str">
        <f t="shared" si="560"/>
        <v>A2764626</v>
      </c>
      <c r="E425" s="141" t="str">
        <f t="shared" si="560"/>
        <v>SPP FH – Coolidge 13533 – OCR</v>
      </c>
      <c r="F425" s="84">
        <f t="shared" si="560"/>
        <v>44392</v>
      </c>
      <c r="G425" s="119">
        <v>397</v>
      </c>
      <c r="H425" s="182"/>
      <c r="I425" s="178">
        <v>0</v>
      </c>
      <c r="J425" s="166">
        <f t="shared" ref="J425:U425" si="583">J219+I425</f>
        <v>0</v>
      </c>
      <c r="K425" s="166">
        <f t="shared" si="583"/>
        <v>0</v>
      </c>
      <c r="L425" s="166">
        <f t="shared" si="583"/>
        <v>0</v>
      </c>
      <c r="M425" s="166">
        <f t="shared" si="583"/>
        <v>0</v>
      </c>
      <c r="N425" s="166">
        <f t="shared" si="583"/>
        <v>0</v>
      </c>
      <c r="O425" s="166">
        <f t="shared" si="583"/>
        <v>0</v>
      </c>
      <c r="P425" s="166">
        <f t="shared" si="583"/>
        <v>0</v>
      </c>
      <c r="Q425" s="166">
        <f t="shared" si="583"/>
        <v>0</v>
      </c>
      <c r="R425" s="166">
        <f t="shared" si="583"/>
        <v>0</v>
      </c>
      <c r="S425" s="166">
        <f t="shared" si="583"/>
        <v>0</v>
      </c>
      <c r="T425" s="166">
        <f t="shared" si="583"/>
        <v>0</v>
      </c>
      <c r="U425" s="166">
        <f t="shared" si="583"/>
        <v>0</v>
      </c>
      <c r="V425" s="142"/>
      <c r="W425" s="179">
        <f t="shared" si="573"/>
        <v>0</v>
      </c>
      <c r="X425" s="166">
        <f t="shared" ref="X425:AH425" si="584">X219+W425</f>
        <v>0</v>
      </c>
      <c r="Y425" s="166">
        <f t="shared" si="584"/>
        <v>0</v>
      </c>
      <c r="Z425" s="166">
        <f t="shared" si="584"/>
        <v>0</v>
      </c>
      <c r="AA425" s="166">
        <f t="shared" si="584"/>
        <v>0</v>
      </c>
      <c r="AB425" s="166">
        <f t="shared" si="584"/>
        <v>0</v>
      </c>
      <c r="AC425" s="166">
        <f t="shared" si="584"/>
        <v>7744.7300000000014</v>
      </c>
      <c r="AD425" s="166">
        <f t="shared" si="584"/>
        <v>7744.7300000000014</v>
      </c>
      <c r="AE425" s="166">
        <f t="shared" si="584"/>
        <v>7744.7300000000014</v>
      </c>
      <c r="AF425" s="166">
        <f t="shared" si="584"/>
        <v>7744.7300000000014</v>
      </c>
      <c r="AG425" s="166">
        <f t="shared" si="584"/>
        <v>7744.7300000000014</v>
      </c>
      <c r="AH425" s="166">
        <f t="shared" si="584"/>
        <v>7744.7300000000014</v>
      </c>
      <c r="AI425" s="142"/>
      <c r="AJ425" s="179">
        <f t="shared" si="575"/>
        <v>7744.7300000000014</v>
      </c>
      <c r="AK425" s="166">
        <f t="shared" ref="AK425:AU425" si="585">AK219+AJ425</f>
        <v>7744.7300000000014</v>
      </c>
      <c r="AL425" s="166">
        <f t="shared" si="585"/>
        <v>7744.7300000000014</v>
      </c>
      <c r="AM425" s="166">
        <f t="shared" si="585"/>
        <v>7744.7300000000014</v>
      </c>
      <c r="AN425" s="166">
        <f t="shared" si="585"/>
        <v>7744.7300000000014</v>
      </c>
      <c r="AO425" s="166">
        <f t="shared" si="585"/>
        <v>7744.7300000000014</v>
      </c>
      <c r="AP425" s="166">
        <f t="shared" si="585"/>
        <v>7744.7300000000014</v>
      </c>
      <c r="AQ425" s="166">
        <f t="shared" si="585"/>
        <v>7744.7300000000014</v>
      </c>
      <c r="AR425" s="166">
        <f t="shared" si="585"/>
        <v>7744.7300000000014</v>
      </c>
      <c r="AS425" s="166">
        <f t="shared" si="585"/>
        <v>7744.7300000000014</v>
      </c>
      <c r="AT425" s="166">
        <f t="shared" si="585"/>
        <v>7744.7300000000014</v>
      </c>
      <c r="AU425" s="166">
        <f t="shared" si="585"/>
        <v>7744.7300000000014</v>
      </c>
      <c r="AV425" s="142"/>
      <c r="AW425" s="179">
        <f t="shared" si="577"/>
        <v>7744.7300000000014</v>
      </c>
      <c r="AX425" s="166">
        <f t="shared" ref="AX425:BH425" si="586">AX219+AW425</f>
        <v>7744.7300000000014</v>
      </c>
      <c r="AY425" s="166">
        <f t="shared" si="586"/>
        <v>7744.7300000000014</v>
      </c>
      <c r="AZ425" s="166">
        <f t="shared" si="586"/>
        <v>7744.7300000000014</v>
      </c>
      <c r="BA425" s="166">
        <f t="shared" si="586"/>
        <v>7744.7300000000014</v>
      </c>
      <c r="BB425" s="166">
        <f t="shared" si="586"/>
        <v>7744.7300000000014</v>
      </c>
      <c r="BC425" s="166">
        <f t="shared" si="586"/>
        <v>7744.7300000000014</v>
      </c>
      <c r="BD425" s="166">
        <f t="shared" si="586"/>
        <v>7744.7300000000014</v>
      </c>
      <c r="BE425" s="166">
        <f t="shared" si="586"/>
        <v>7744.7300000000014</v>
      </c>
      <c r="BF425" s="166">
        <f t="shared" si="586"/>
        <v>7744.7300000000014</v>
      </c>
      <c r="BG425" s="166">
        <f t="shared" si="586"/>
        <v>7744.7300000000014</v>
      </c>
      <c r="BH425" s="166">
        <f t="shared" si="586"/>
        <v>7744.7300000000014</v>
      </c>
      <c r="BI425" s="142"/>
      <c r="BV425" s="142"/>
      <c r="CI425" s="142"/>
      <c r="CV425" s="142"/>
      <c r="DI425" s="142"/>
      <c r="DV425" s="142"/>
      <c r="EI425" s="142"/>
      <c r="EK425" s="180">
        <f t="shared" si="343"/>
        <v>0</v>
      </c>
      <c r="EN425" s="181"/>
    </row>
    <row r="426" spans="1:144" ht="15.75" outlineLevel="1" x14ac:dyDescent="0.25">
      <c r="A426" s="2">
        <f t="shared" si="560"/>
        <v>5</v>
      </c>
      <c r="B426" s="1" t="str">
        <f t="shared" si="560"/>
        <v>PRE-09603</v>
      </c>
      <c r="C426" s="1" t="str">
        <f t="shared" si="560"/>
        <v>SPP FH - Coolidge  13533</v>
      </c>
      <c r="D426" s="2" t="str">
        <f t="shared" si="560"/>
        <v>A2767872</v>
      </c>
      <c r="E426" s="141" t="str">
        <f t="shared" si="560"/>
        <v>COOL533B - OCR#38721 N.O. 138003</v>
      </c>
      <c r="F426" s="84">
        <f t="shared" si="560"/>
        <v>44392</v>
      </c>
      <c r="G426" s="119">
        <v>397</v>
      </c>
      <c r="H426" s="182"/>
      <c r="I426" s="178">
        <v>0</v>
      </c>
      <c r="J426" s="166">
        <f t="shared" ref="J426:U426" si="587">J220+I426</f>
        <v>0</v>
      </c>
      <c r="K426" s="166">
        <f t="shared" si="587"/>
        <v>0</v>
      </c>
      <c r="L426" s="166">
        <f t="shared" si="587"/>
        <v>0</v>
      </c>
      <c r="M426" s="166">
        <f t="shared" si="587"/>
        <v>0</v>
      </c>
      <c r="N426" s="166">
        <f t="shared" si="587"/>
        <v>0</v>
      </c>
      <c r="O426" s="166">
        <f t="shared" si="587"/>
        <v>0</v>
      </c>
      <c r="P426" s="166">
        <f t="shared" si="587"/>
        <v>0</v>
      </c>
      <c r="Q426" s="166">
        <f t="shared" si="587"/>
        <v>0</v>
      </c>
      <c r="R426" s="166">
        <f t="shared" si="587"/>
        <v>0</v>
      </c>
      <c r="S426" s="166">
        <f t="shared" si="587"/>
        <v>0</v>
      </c>
      <c r="T426" s="166">
        <f t="shared" si="587"/>
        <v>0</v>
      </c>
      <c r="U426" s="166">
        <f t="shared" si="587"/>
        <v>0</v>
      </c>
      <c r="V426" s="142"/>
      <c r="W426" s="179">
        <f t="shared" si="573"/>
        <v>0</v>
      </c>
      <c r="X426" s="166">
        <f t="shared" ref="X426:AH426" si="588">X220+W426</f>
        <v>0</v>
      </c>
      <c r="Y426" s="166">
        <f t="shared" si="588"/>
        <v>0</v>
      </c>
      <c r="Z426" s="166">
        <f t="shared" si="588"/>
        <v>0</v>
      </c>
      <c r="AA426" s="166">
        <f t="shared" si="588"/>
        <v>0</v>
      </c>
      <c r="AB426" s="166">
        <f t="shared" si="588"/>
        <v>0</v>
      </c>
      <c r="AC426" s="166">
        <f t="shared" si="588"/>
        <v>6477.17</v>
      </c>
      <c r="AD426" s="166">
        <f t="shared" si="588"/>
        <v>6477.17</v>
      </c>
      <c r="AE426" s="166">
        <f t="shared" si="588"/>
        <v>6477.17</v>
      </c>
      <c r="AF426" s="166">
        <f t="shared" si="588"/>
        <v>6477.17</v>
      </c>
      <c r="AG426" s="166">
        <f t="shared" si="588"/>
        <v>6477.17</v>
      </c>
      <c r="AH426" s="166">
        <f t="shared" si="588"/>
        <v>6477.17</v>
      </c>
      <c r="AI426" s="142"/>
      <c r="AJ426" s="179">
        <f t="shared" si="575"/>
        <v>6477.17</v>
      </c>
      <c r="AK426" s="166">
        <f t="shared" ref="AK426:AU426" si="589">AK220+AJ426</f>
        <v>6477.17</v>
      </c>
      <c r="AL426" s="166">
        <f t="shared" si="589"/>
        <v>6477.17</v>
      </c>
      <c r="AM426" s="166">
        <f t="shared" si="589"/>
        <v>6477.17</v>
      </c>
      <c r="AN426" s="166">
        <f t="shared" si="589"/>
        <v>6477.17</v>
      </c>
      <c r="AO426" s="166">
        <f t="shared" si="589"/>
        <v>6477.17</v>
      </c>
      <c r="AP426" s="166">
        <f t="shared" si="589"/>
        <v>6477.17</v>
      </c>
      <c r="AQ426" s="166">
        <f t="shared" si="589"/>
        <v>6477.17</v>
      </c>
      <c r="AR426" s="166">
        <f t="shared" si="589"/>
        <v>6477.17</v>
      </c>
      <c r="AS426" s="166">
        <f t="shared" si="589"/>
        <v>6477.17</v>
      </c>
      <c r="AT426" s="166">
        <f t="shared" si="589"/>
        <v>6477.17</v>
      </c>
      <c r="AU426" s="166">
        <f t="shared" si="589"/>
        <v>6477.17</v>
      </c>
      <c r="AV426" s="142"/>
      <c r="AW426" s="179">
        <f t="shared" si="577"/>
        <v>6477.17</v>
      </c>
      <c r="AX426" s="166">
        <f t="shared" ref="AX426:BH426" si="590">AX220+AW426</f>
        <v>6477.17</v>
      </c>
      <c r="AY426" s="166">
        <f t="shared" si="590"/>
        <v>6477.17</v>
      </c>
      <c r="AZ426" s="166">
        <f t="shared" si="590"/>
        <v>6477.17</v>
      </c>
      <c r="BA426" s="166">
        <f t="shared" si="590"/>
        <v>6477.17</v>
      </c>
      <c r="BB426" s="166">
        <f t="shared" si="590"/>
        <v>6477.17</v>
      </c>
      <c r="BC426" s="166">
        <f t="shared" si="590"/>
        <v>6477.17</v>
      </c>
      <c r="BD426" s="166">
        <f t="shared" si="590"/>
        <v>6477.17</v>
      </c>
      <c r="BE426" s="166">
        <f t="shared" si="590"/>
        <v>6477.17</v>
      </c>
      <c r="BF426" s="166">
        <f t="shared" si="590"/>
        <v>6477.17</v>
      </c>
      <c r="BG426" s="166">
        <f t="shared" si="590"/>
        <v>6477.17</v>
      </c>
      <c r="BH426" s="166">
        <f t="shared" si="590"/>
        <v>6477.17</v>
      </c>
      <c r="BI426" s="142"/>
      <c r="BV426" s="142"/>
      <c r="CI426" s="142"/>
      <c r="CV426" s="142"/>
      <c r="DI426" s="142"/>
      <c r="DV426" s="142"/>
      <c r="EI426" s="142"/>
      <c r="EK426" s="180">
        <f t="shared" si="343"/>
        <v>0</v>
      </c>
      <c r="EN426" s="181"/>
    </row>
    <row r="427" spans="1:144" ht="15.75" outlineLevel="1" x14ac:dyDescent="0.25">
      <c r="A427" s="2">
        <f t="shared" si="560"/>
        <v>5</v>
      </c>
      <c r="B427" s="1" t="str">
        <f t="shared" si="560"/>
        <v>PRE-09603</v>
      </c>
      <c r="C427" s="1" t="str">
        <f t="shared" si="560"/>
        <v>SPP FH - Coolidge  13533</v>
      </c>
      <c r="D427" s="2" t="str">
        <f t="shared" si="560"/>
        <v>A2768867</v>
      </c>
      <c r="E427" s="141" t="str">
        <f t="shared" si="560"/>
        <v>COOLIDGE 13533 OCRs - 5 TAV</v>
      </c>
      <c r="F427" s="84">
        <f t="shared" si="560"/>
        <v>44424</v>
      </c>
      <c r="G427" s="119">
        <v>397</v>
      </c>
      <c r="H427" s="182"/>
      <c r="I427" s="178">
        <v>0</v>
      </c>
      <c r="J427" s="166">
        <f t="shared" ref="J427" si="591">J221+I427</f>
        <v>0</v>
      </c>
      <c r="K427" s="166">
        <f t="shared" ref="K427" si="592">K221+J427</f>
        <v>0</v>
      </c>
      <c r="L427" s="166">
        <f t="shared" ref="L427" si="593">L221+K427</f>
        <v>0</v>
      </c>
      <c r="M427" s="166">
        <f t="shared" ref="M427" si="594">M221+L427</f>
        <v>0</v>
      </c>
      <c r="N427" s="166">
        <f t="shared" ref="N427" si="595">N221+M427</f>
        <v>0</v>
      </c>
      <c r="O427" s="166">
        <f t="shared" ref="O427" si="596">O221+N427</f>
        <v>0</v>
      </c>
      <c r="P427" s="166">
        <f t="shared" ref="P427" si="597">P221+O427</f>
        <v>0</v>
      </c>
      <c r="Q427" s="166">
        <f t="shared" ref="Q427" si="598">Q221+P427</f>
        <v>0</v>
      </c>
      <c r="R427" s="166">
        <f t="shared" ref="R427" si="599">R221+Q427</f>
        <v>0</v>
      </c>
      <c r="S427" s="166">
        <f t="shared" ref="S427" si="600">S221+R427</f>
        <v>0</v>
      </c>
      <c r="T427" s="166">
        <f t="shared" ref="T427" si="601">T221+S427</f>
        <v>0</v>
      </c>
      <c r="U427" s="166">
        <f t="shared" ref="U427" si="602">U221+T427</f>
        <v>0</v>
      </c>
      <c r="V427" s="142"/>
      <c r="W427" s="179">
        <f t="shared" si="573"/>
        <v>0</v>
      </c>
      <c r="X427" s="166">
        <f t="shared" ref="X427" si="603">X221+W427</f>
        <v>0</v>
      </c>
      <c r="Y427" s="166">
        <f t="shared" ref="Y427" si="604">Y221+X427</f>
        <v>0</v>
      </c>
      <c r="Z427" s="166">
        <f t="shared" ref="Z427" si="605">Z221+Y427</f>
        <v>0</v>
      </c>
      <c r="AA427" s="166">
        <f t="shared" ref="AA427" si="606">AA221+Z427</f>
        <v>0</v>
      </c>
      <c r="AB427" s="166">
        <f t="shared" ref="AB427" si="607">AB221+AA427</f>
        <v>0</v>
      </c>
      <c r="AC427" s="166">
        <f t="shared" ref="AC427" si="608">AC221+AB427</f>
        <v>0</v>
      </c>
      <c r="AD427" s="166">
        <f t="shared" ref="AD427" si="609">AD221+AC427</f>
        <v>29531.390000000007</v>
      </c>
      <c r="AE427" s="166">
        <f t="shared" ref="AE427" si="610">AE221+AD427</f>
        <v>29531.390000000007</v>
      </c>
      <c r="AF427" s="166">
        <f t="shared" ref="AF427" si="611">AF221+AE427</f>
        <v>29531.390000000007</v>
      </c>
      <c r="AG427" s="166">
        <f t="shared" ref="AG427" si="612">AG221+AF427</f>
        <v>29531.390000000007</v>
      </c>
      <c r="AH427" s="166">
        <f t="shared" ref="AH427" si="613">AH221+AG427</f>
        <v>29531.390000000007</v>
      </c>
      <c r="AI427" s="142"/>
      <c r="AJ427" s="179">
        <f t="shared" si="575"/>
        <v>29531.390000000007</v>
      </c>
      <c r="AK427" s="166">
        <f t="shared" ref="AK427" si="614">AK221+AJ427</f>
        <v>29531.390000000007</v>
      </c>
      <c r="AL427" s="166">
        <f t="shared" ref="AL427" si="615">AL221+AK427</f>
        <v>29531.390000000007</v>
      </c>
      <c r="AM427" s="166">
        <f t="shared" ref="AM427" si="616">AM221+AL427</f>
        <v>29531.390000000007</v>
      </c>
      <c r="AN427" s="166">
        <f t="shared" ref="AN427" si="617">AN221+AM427</f>
        <v>29531.390000000007</v>
      </c>
      <c r="AO427" s="166">
        <f t="shared" ref="AO427" si="618">AO221+AN427</f>
        <v>29531.390000000007</v>
      </c>
      <c r="AP427" s="166">
        <f t="shared" ref="AP427" si="619">AP221+AO427</f>
        <v>29531.390000000007</v>
      </c>
      <c r="AQ427" s="166">
        <f t="shared" ref="AQ427" si="620">AQ221+AP427</f>
        <v>29531.390000000007</v>
      </c>
      <c r="AR427" s="166">
        <f t="shared" ref="AR427" si="621">AR221+AQ427</f>
        <v>29531.390000000007</v>
      </c>
      <c r="AS427" s="166">
        <f t="shared" ref="AS427" si="622">AS221+AR427</f>
        <v>29531.390000000007</v>
      </c>
      <c r="AT427" s="166">
        <f t="shared" ref="AT427" si="623">AT221+AS427</f>
        <v>29531.390000000007</v>
      </c>
      <c r="AU427" s="166">
        <f t="shared" ref="AU427" si="624">AU221+AT427</f>
        <v>29531.390000000007</v>
      </c>
      <c r="AV427" s="142"/>
      <c r="AW427" s="179">
        <f t="shared" si="577"/>
        <v>29531.390000000007</v>
      </c>
      <c r="AX427" s="166">
        <f t="shared" ref="AX427:BH427" si="625">AX221+AW427</f>
        <v>29531.390000000007</v>
      </c>
      <c r="AY427" s="166">
        <f t="shared" si="625"/>
        <v>29531.390000000007</v>
      </c>
      <c r="AZ427" s="166">
        <f t="shared" si="625"/>
        <v>29531.390000000007</v>
      </c>
      <c r="BA427" s="166">
        <f t="shared" si="625"/>
        <v>29531.390000000007</v>
      </c>
      <c r="BB427" s="166">
        <f t="shared" si="625"/>
        <v>29531.390000000007</v>
      </c>
      <c r="BC427" s="166">
        <f t="shared" si="625"/>
        <v>29531.390000000007</v>
      </c>
      <c r="BD427" s="166">
        <f t="shared" si="625"/>
        <v>29531.390000000007</v>
      </c>
      <c r="BE427" s="166">
        <f t="shared" si="625"/>
        <v>29531.390000000007</v>
      </c>
      <c r="BF427" s="166">
        <f t="shared" si="625"/>
        <v>29531.390000000007</v>
      </c>
      <c r="BG427" s="166">
        <f t="shared" si="625"/>
        <v>29531.390000000007</v>
      </c>
      <c r="BH427" s="166">
        <f t="shared" si="625"/>
        <v>29531.390000000007</v>
      </c>
      <c r="BI427" s="142"/>
      <c r="BV427" s="142"/>
      <c r="CI427" s="142"/>
      <c r="CV427" s="142"/>
      <c r="DI427" s="142"/>
      <c r="DV427" s="142"/>
      <c r="EI427" s="142"/>
      <c r="EK427" s="180">
        <f t="shared" si="343"/>
        <v>0</v>
      </c>
      <c r="EN427" s="181"/>
    </row>
    <row r="428" spans="1:144" ht="15.75" outlineLevel="1" x14ac:dyDescent="0.25">
      <c r="A428" s="2">
        <f t="shared" si="560"/>
        <v>6</v>
      </c>
      <c r="B428" s="1" t="str">
        <f t="shared" si="560"/>
        <v>PRE-09793</v>
      </c>
      <c r="C428" s="1" t="str">
        <f t="shared" si="560"/>
        <v>SPP FH - Clarkwild 13461</v>
      </c>
      <c r="D428" s="2" t="str">
        <f t="shared" si="560"/>
        <v>PRE-09793.1</v>
      </c>
      <c r="E428" s="141" t="str">
        <f t="shared" si="560"/>
        <v>SPP FH - Clarkwild 13461 -OH Feeder</v>
      </c>
      <c r="F428" s="84">
        <f t="shared" si="560"/>
        <v>44607</v>
      </c>
      <c r="G428" s="119">
        <v>364</v>
      </c>
      <c r="H428" s="118"/>
      <c r="I428" s="178">
        <v>0</v>
      </c>
      <c r="J428" s="166">
        <f t="shared" ref="J428:U428" si="626">J222+I428</f>
        <v>0</v>
      </c>
      <c r="K428" s="166">
        <f t="shared" si="626"/>
        <v>0</v>
      </c>
      <c r="L428" s="166">
        <f t="shared" si="626"/>
        <v>0</v>
      </c>
      <c r="M428" s="166">
        <f t="shared" si="626"/>
        <v>0</v>
      </c>
      <c r="N428" s="166">
        <f t="shared" si="626"/>
        <v>0</v>
      </c>
      <c r="O428" s="166">
        <f t="shared" si="626"/>
        <v>0</v>
      </c>
      <c r="P428" s="166">
        <f t="shared" si="626"/>
        <v>0</v>
      </c>
      <c r="Q428" s="166">
        <f t="shared" si="626"/>
        <v>0</v>
      </c>
      <c r="R428" s="166">
        <f t="shared" si="626"/>
        <v>0</v>
      </c>
      <c r="S428" s="166">
        <f t="shared" si="626"/>
        <v>0</v>
      </c>
      <c r="T428" s="166">
        <f t="shared" si="626"/>
        <v>0</v>
      </c>
      <c r="U428" s="166">
        <f t="shared" si="626"/>
        <v>0</v>
      </c>
      <c r="V428" s="142"/>
      <c r="W428" s="179">
        <f t="shared" si="573"/>
        <v>0</v>
      </c>
      <c r="X428" s="166">
        <f t="shared" ref="X428:AH428" si="627">X222+W428</f>
        <v>0</v>
      </c>
      <c r="Y428" s="166">
        <f t="shared" si="627"/>
        <v>0</v>
      </c>
      <c r="Z428" s="166">
        <f t="shared" si="627"/>
        <v>0</v>
      </c>
      <c r="AA428" s="166">
        <f t="shared" si="627"/>
        <v>0</v>
      </c>
      <c r="AB428" s="166">
        <f t="shared" si="627"/>
        <v>0</v>
      </c>
      <c r="AC428" s="166">
        <f t="shared" si="627"/>
        <v>0</v>
      </c>
      <c r="AD428" s="166">
        <f t="shared" si="627"/>
        <v>0</v>
      </c>
      <c r="AE428" s="166">
        <f t="shared" si="627"/>
        <v>0</v>
      </c>
      <c r="AF428" s="166">
        <f t="shared" si="627"/>
        <v>0</v>
      </c>
      <c r="AG428" s="166">
        <f t="shared" si="627"/>
        <v>0</v>
      </c>
      <c r="AH428" s="166">
        <f t="shared" si="627"/>
        <v>0</v>
      </c>
      <c r="AI428" s="142"/>
      <c r="AJ428" s="179">
        <f t="shared" si="575"/>
        <v>0</v>
      </c>
      <c r="AK428" s="166">
        <f t="shared" ref="AK428:AU428" si="628">AK222+AJ428</f>
        <v>1271877.9299999997</v>
      </c>
      <c r="AL428" s="166">
        <f t="shared" si="628"/>
        <v>1271877.9299999997</v>
      </c>
      <c r="AM428" s="166">
        <f t="shared" si="628"/>
        <v>1271877.9299999997</v>
      </c>
      <c r="AN428" s="166">
        <f t="shared" si="628"/>
        <v>1271877.9299999997</v>
      </c>
      <c r="AO428" s="166">
        <f t="shared" si="628"/>
        <v>1271877.9299999997</v>
      </c>
      <c r="AP428" s="166">
        <f t="shared" si="628"/>
        <v>1271877.9299999997</v>
      </c>
      <c r="AQ428" s="166">
        <f t="shared" si="628"/>
        <v>1271877.9299999997</v>
      </c>
      <c r="AR428" s="166">
        <f t="shared" si="628"/>
        <v>1271877.9299999997</v>
      </c>
      <c r="AS428" s="166">
        <f t="shared" si="628"/>
        <v>1271877.9299999997</v>
      </c>
      <c r="AT428" s="166">
        <f t="shared" si="628"/>
        <v>1271877.9299999997</v>
      </c>
      <c r="AU428" s="166">
        <f t="shared" si="628"/>
        <v>1271877.9299999997</v>
      </c>
      <c r="AV428" s="142"/>
      <c r="AW428" s="179">
        <f t="shared" si="577"/>
        <v>1271877.9299999997</v>
      </c>
      <c r="AX428" s="166">
        <f t="shared" ref="AX428:BH428" si="629">AX222+AW428</f>
        <v>1271877.9299999997</v>
      </c>
      <c r="AY428" s="166">
        <f t="shared" si="629"/>
        <v>1271877.9299999997</v>
      </c>
      <c r="AZ428" s="166">
        <f t="shared" si="629"/>
        <v>1271877.9299999997</v>
      </c>
      <c r="BA428" s="166">
        <f t="shared" si="629"/>
        <v>1271877.9299999997</v>
      </c>
      <c r="BB428" s="166">
        <f t="shared" si="629"/>
        <v>1271877.9299999997</v>
      </c>
      <c r="BC428" s="166">
        <f t="shared" si="629"/>
        <v>1271877.9299999997</v>
      </c>
      <c r="BD428" s="166">
        <f t="shared" si="629"/>
        <v>1271877.9299999997</v>
      </c>
      <c r="BE428" s="166">
        <f t="shared" si="629"/>
        <v>1271877.9299999997</v>
      </c>
      <c r="BF428" s="166">
        <f t="shared" si="629"/>
        <v>1271877.9299999997</v>
      </c>
      <c r="BG428" s="166">
        <f t="shared" si="629"/>
        <v>1271877.9299999997</v>
      </c>
      <c r="BH428" s="166">
        <f t="shared" si="629"/>
        <v>1271877.9299999997</v>
      </c>
      <c r="BI428" s="142"/>
      <c r="BV428" s="142"/>
      <c r="CI428" s="142"/>
      <c r="CV428" s="142"/>
      <c r="DI428" s="142"/>
      <c r="DV428" s="142"/>
      <c r="EI428" s="142"/>
      <c r="EK428" s="180">
        <f t="shared" si="343"/>
        <v>0</v>
      </c>
      <c r="EN428" s="181"/>
    </row>
    <row r="429" spans="1:144" ht="15.75" outlineLevel="1" x14ac:dyDescent="0.25">
      <c r="A429" s="2">
        <f t="shared" si="560"/>
        <v>6</v>
      </c>
      <c r="B429" s="1" t="str">
        <f t="shared" si="560"/>
        <v>PRE-09793</v>
      </c>
      <c r="C429" s="1" t="str">
        <f t="shared" si="560"/>
        <v>SPP FH - Clarkwild 13461</v>
      </c>
      <c r="D429" s="2" t="str">
        <f t="shared" si="560"/>
        <v>A2787325</v>
      </c>
      <c r="E429" s="141" t="str">
        <f t="shared" si="560"/>
        <v>SPP FH - Clarkwild 13461 OCR-10 TAV</v>
      </c>
      <c r="F429" s="84">
        <f t="shared" si="560"/>
        <v>44607</v>
      </c>
      <c r="G429" s="119">
        <v>364</v>
      </c>
      <c r="H429" s="118"/>
      <c r="I429" s="178">
        <v>0</v>
      </c>
      <c r="J429" s="166">
        <f t="shared" ref="J429" si="630">J223+I429</f>
        <v>0</v>
      </c>
      <c r="K429" s="166">
        <f t="shared" ref="K429" si="631">K223+J429</f>
        <v>0</v>
      </c>
      <c r="L429" s="166">
        <f t="shared" ref="L429" si="632">L223+K429</f>
        <v>0</v>
      </c>
      <c r="M429" s="166">
        <f t="shared" ref="M429" si="633">M223+L429</f>
        <v>0</v>
      </c>
      <c r="N429" s="166">
        <f t="shared" ref="N429" si="634">N223+M429</f>
        <v>0</v>
      </c>
      <c r="O429" s="166">
        <f t="shared" ref="O429" si="635">O223+N429</f>
        <v>0</v>
      </c>
      <c r="P429" s="166">
        <f t="shared" ref="P429" si="636">P223+O429</f>
        <v>0</v>
      </c>
      <c r="Q429" s="166">
        <f t="shared" ref="Q429" si="637">Q223+P429</f>
        <v>0</v>
      </c>
      <c r="R429" s="166">
        <f t="shared" ref="R429" si="638">R223+Q429</f>
        <v>0</v>
      </c>
      <c r="S429" s="166">
        <f t="shared" ref="S429" si="639">S223+R429</f>
        <v>0</v>
      </c>
      <c r="T429" s="166">
        <f t="shared" ref="T429" si="640">T223+S429</f>
        <v>0</v>
      </c>
      <c r="U429" s="166">
        <f t="shared" ref="U429" si="641">U223+T429</f>
        <v>0</v>
      </c>
      <c r="V429" s="142"/>
      <c r="W429" s="179">
        <f t="shared" si="573"/>
        <v>0</v>
      </c>
      <c r="X429" s="166">
        <f t="shared" ref="X429" si="642">X223+W429</f>
        <v>0</v>
      </c>
      <c r="Y429" s="166">
        <f t="shared" ref="Y429" si="643">Y223+X429</f>
        <v>0</v>
      </c>
      <c r="Z429" s="166">
        <f t="shared" ref="Z429" si="644">Z223+Y429</f>
        <v>0</v>
      </c>
      <c r="AA429" s="166">
        <f t="shared" ref="AA429" si="645">AA223+Z429</f>
        <v>0</v>
      </c>
      <c r="AB429" s="166">
        <f t="shared" ref="AB429" si="646">AB223+AA429</f>
        <v>0</v>
      </c>
      <c r="AC429" s="166">
        <f t="shared" ref="AC429" si="647">AC223+AB429</f>
        <v>0</v>
      </c>
      <c r="AD429" s="166">
        <f t="shared" ref="AD429" si="648">AD223+AC429</f>
        <v>0</v>
      </c>
      <c r="AE429" s="166">
        <f t="shared" ref="AE429" si="649">AE223+AD429</f>
        <v>0</v>
      </c>
      <c r="AF429" s="166">
        <f t="shared" ref="AF429" si="650">AF223+AE429</f>
        <v>0</v>
      </c>
      <c r="AG429" s="166">
        <f t="shared" ref="AG429" si="651">AG223+AF429</f>
        <v>0</v>
      </c>
      <c r="AH429" s="166">
        <f t="shared" ref="AH429" si="652">AH223+AG429</f>
        <v>0</v>
      </c>
      <c r="AI429" s="142"/>
      <c r="AJ429" s="179">
        <f t="shared" si="575"/>
        <v>0</v>
      </c>
      <c r="AK429" s="166">
        <f t="shared" ref="AK429" si="653">AK223+AJ429</f>
        <v>41406.550000000003</v>
      </c>
      <c r="AL429" s="166">
        <f t="shared" ref="AL429" si="654">AL223+AK429</f>
        <v>41406.550000000003</v>
      </c>
      <c r="AM429" s="166">
        <f t="shared" ref="AM429" si="655">AM223+AL429</f>
        <v>41406.550000000003</v>
      </c>
      <c r="AN429" s="166">
        <f t="shared" ref="AN429" si="656">AN223+AM429</f>
        <v>41406.550000000003</v>
      </c>
      <c r="AO429" s="166">
        <f t="shared" ref="AO429" si="657">AO223+AN429</f>
        <v>41406.550000000003</v>
      </c>
      <c r="AP429" s="166">
        <f t="shared" ref="AP429" si="658">AP223+AO429</f>
        <v>41406.550000000003</v>
      </c>
      <c r="AQ429" s="166">
        <f t="shared" ref="AQ429" si="659">AQ223+AP429</f>
        <v>41406.550000000003</v>
      </c>
      <c r="AR429" s="166">
        <f t="shared" ref="AR429" si="660">AR223+AQ429</f>
        <v>41406.550000000003</v>
      </c>
      <c r="AS429" s="166">
        <f t="shared" ref="AS429" si="661">AS223+AR429</f>
        <v>41406.550000000003</v>
      </c>
      <c r="AT429" s="166">
        <f t="shared" ref="AT429" si="662">AT223+AS429</f>
        <v>41406.550000000003</v>
      </c>
      <c r="AU429" s="166">
        <f t="shared" ref="AU429" si="663">AU223+AT429</f>
        <v>41406.550000000003</v>
      </c>
      <c r="AV429" s="142"/>
      <c r="AW429" s="179">
        <f t="shared" si="577"/>
        <v>41406.550000000003</v>
      </c>
      <c r="AX429" s="166">
        <f t="shared" ref="AX429:BH429" si="664">AX223+AW429</f>
        <v>41406.550000000003</v>
      </c>
      <c r="AY429" s="166">
        <f t="shared" si="664"/>
        <v>41406.550000000003</v>
      </c>
      <c r="AZ429" s="166">
        <f t="shared" si="664"/>
        <v>41406.550000000003</v>
      </c>
      <c r="BA429" s="166">
        <f t="shared" si="664"/>
        <v>41406.550000000003</v>
      </c>
      <c r="BB429" s="166">
        <f t="shared" si="664"/>
        <v>41406.550000000003</v>
      </c>
      <c r="BC429" s="166">
        <f t="shared" si="664"/>
        <v>41406.550000000003</v>
      </c>
      <c r="BD429" s="166">
        <f t="shared" si="664"/>
        <v>41406.550000000003</v>
      </c>
      <c r="BE429" s="166">
        <f t="shared" si="664"/>
        <v>41406.550000000003</v>
      </c>
      <c r="BF429" s="166">
        <f t="shared" si="664"/>
        <v>41406.550000000003</v>
      </c>
      <c r="BG429" s="166">
        <f t="shared" si="664"/>
        <v>41406.550000000003</v>
      </c>
      <c r="BH429" s="166">
        <f t="shared" si="664"/>
        <v>41406.550000000003</v>
      </c>
      <c r="BI429" s="142"/>
      <c r="BV429" s="142"/>
      <c r="CI429" s="142"/>
      <c r="CV429" s="142"/>
      <c r="DI429" s="142"/>
      <c r="DV429" s="142"/>
      <c r="EI429" s="142"/>
      <c r="EK429" s="180">
        <f t="shared" si="343"/>
        <v>0</v>
      </c>
      <c r="EN429" s="181"/>
    </row>
    <row r="430" spans="1:144" ht="15.75" outlineLevel="1" x14ac:dyDescent="0.25">
      <c r="A430" s="2">
        <f t="shared" si="560"/>
        <v>7</v>
      </c>
      <c r="B430" s="1" t="str">
        <f t="shared" si="560"/>
        <v>PRE-09794</v>
      </c>
      <c r="C430" s="1" t="str">
        <f t="shared" si="560"/>
        <v>SPP FH - Fishhawk 14121</v>
      </c>
      <c r="D430" s="2" t="str">
        <f t="shared" si="560"/>
        <v>PRE-09794.1</v>
      </c>
      <c r="E430" s="141" t="str">
        <f t="shared" si="560"/>
        <v>SPP FH - Fishhawk 14121 - OH Feeder</v>
      </c>
      <c r="F430" s="84">
        <f t="shared" si="560"/>
        <v>44576</v>
      </c>
      <c r="G430" s="119">
        <v>364</v>
      </c>
      <c r="H430" s="118"/>
      <c r="I430" s="178">
        <v>0</v>
      </c>
      <c r="J430" s="166">
        <f t="shared" ref="J430:U430" si="665">J224+I430</f>
        <v>0</v>
      </c>
      <c r="K430" s="166">
        <f t="shared" si="665"/>
        <v>0</v>
      </c>
      <c r="L430" s="166">
        <f t="shared" si="665"/>
        <v>0</v>
      </c>
      <c r="M430" s="166">
        <f t="shared" si="665"/>
        <v>0</v>
      </c>
      <c r="N430" s="166">
        <f t="shared" si="665"/>
        <v>0</v>
      </c>
      <c r="O430" s="166">
        <f t="shared" si="665"/>
        <v>0</v>
      </c>
      <c r="P430" s="166">
        <f t="shared" si="665"/>
        <v>0</v>
      </c>
      <c r="Q430" s="166">
        <f t="shared" si="665"/>
        <v>0</v>
      </c>
      <c r="R430" s="166">
        <f t="shared" si="665"/>
        <v>0</v>
      </c>
      <c r="S430" s="166">
        <f t="shared" si="665"/>
        <v>0</v>
      </c>
      <c r="T430" s="166">
        <f t="shared" si="665"/>
        <v>0</v>
      </c>
      <c r="U430" s="166">
        <f t="shared" si="665"/>
        <v>0</v>
      </c>
      <c r="V430" s="142"/>
      <c r="W430" s="179">
        <f t="shared" si="573"/>
        <v>0</v>
      </c>
      <c r="X430" s="166">
        <f t="shared" ref="X430:AH430" si="666">X224+W430</f>
        <v>0</v>
      </c>
      <c r="Y430" s="166">
        <f t="shared" si="666"/>
        <v>0</v>
      </c>
      <c r="Z430" s="166">
        <f t="shared" si="666"/>
        <v>0</v>
      </c>
      <c r="AA430" s="166">
        <f t="shared" si="666"/>
        <v>0</v>
      </c>
      <c r="AB430" s="166">
        <f t="shared" si="666"/>
        <v>0</v>
      </c>
      <c r="AC430" s="166">
        <f t="shared" si="666"/>
        <v>0</v>
      </c>
      <c r="AD430" s="166">
        <f t="shared" si="666"/>
        <v>0</v>
      </c>
      <c r="AE430" s="166">
        <f t="shared" si="666"/>
        <v>0</v>
      </c>
      <c r="AF430" s="166">
        <f t="shared" si="666"/>
        <v>0</v>
      </c>
      <c r="AG430" s="166">
        <f t="shared" si="666"/>
        <v>0</v>
      </c>
      <c r="AH430" s="166">
        <f t="shared" si="666"/>
        <v>0</v>
      </c>
      <c r="AI430" s="142"/>
      <c r="AJ430" s="179">
        <f t="shared" si="575"/>
        <v>301050.48</v>
      </c>
      <c r="AK430" s="166">
        <f t="shared" ref="AK430:AU430" si="667">AK224+AJ430</f>
        <v>301050.48</v>
      </c>
      <c r="AL430" s="166">
        <f t="shared" si="667"/>
        <v>301050.48</v>
      </c>
      <c r="AM430" s="166">
        <f t="shared" si="667"/>
        <v>301050.48</v>
      </c>
      <c r="AN430" s="166">
        <f t="shared" si="667"/>
        <v>301050.48</v>
      </c>
      <c r="AO430" s="166">
        <f t="shared" si="667"/>
        <v>301050.48</v>
      </c>
      <c r="AP430" s="166">
        <f t="shared" si="667"/>
        <v>301050.48</v>
      </c>
      <c r="AQ430" s="166">
        <f t="shared" si="667"/>
        <v>301050.48</v>
      </c>
      <c r="AR430" s="166">
        <f t="shared" si="667"/>
        <v>301050.48</v>
      </c>
      <c r="AS430" s="166">
        <f t="shared" si="667"/>
        <v>301050.48</v>
      </c>
      <c r="AT430" s="166">
        <f t="shared" si="667"/>
        <v>301050.48</v>
      </c>
      <c r="AU430" s="166">
        <f t="shared" si="667"/>
        <v>301050.48</v>
      </c>
      <c r="AV430" s="142"/>
      <c r="AW430" s="179">
        <f t="shared" si="577"/>
        <v>301050.48</v>
      </c>
      <c r="AX430" s="166">
        <f t="shared" ref="AX430:BH430" si="668">AX224+AW430</f>
        <v>301050.48</v>
      </c>
      <c r="AY430" s="166">
        <f t="shared" si="668"/>
        <v>301050.48</v>
      </c>
      <c r="AZ430" s="166">
        <f t="shared" si="668"/>
        <v>301050.48</v>
      </c>
      <c r="BA430" s="166">
        <f t="shared" si="668"/>
        <v>301050.48</v>
      </c>
      <c r="BB430" s="166">
        <f t="shared" si="668"/>
        <v>301050.48</v>
      </c>
      <c r="BC430" s="166">
        <f t="shared" si="668"/>
        <v>301050.48</v>
      </c>
      <c r="BD430" s="166">
        <f t="shared" si="668"/>
        <v>301050.48</v>
      </c>
      <c r="BE430" s="166">
        <f t="shared" si="668"/>
        <v>301050.48</v>
      </c>
      <c r="BF430" s="166">
        <f t="shared" si="668"/>
        <v>301050.48</v>
      </c>
      <c r="BG430" s="166">
        <f t="shared" si="668"/>
        <v>301050.48</v>
      </c>
      <c r="BH430" s="166">
        <f t="shared" si="668"/>
        <v>301050.48</v>
      </c>
      <c r="BI430" s="142"/>
      <c r="BV430" s="142"/>
      <c r="CI430" s="142"/>
      <c r="CV430" s="142"/>
      <c r="DI430" s="142"/>
      <c r="DV430" s="142"/>
      <c r="EI430" s="142"/>
      <c r="EK430" s="180">
        <f t="shared" si="343"/>
        <v>0</v>
      </c>
      <c r="EN430" s="181"/>
    </row>
    <row r="431" spans="1:144" ht="15.75" outlineLevel="1" x14ac:dyDescent="0.25">
      <c r="A431" s="2">
        <f t="shared" si="560"/>
        <v>7</v>
      </c>
      <c r="B431" s="1" t="str">
        <f t="shared" si="560"/>
        <v>PRE-09794</v>
      </c>
      <c r="C431" s="1" t="str">
        <f t="shared" si="560"/>
        <v>SPP FH - Fishhawk 14121</v>
      </c>
      <c r="D431" s="2" t="str">
        <f t="shared" si="560"/>
        <v>A2778192</v>
      </c>
      <c r="E431" s="141" t="str">
        <f t="shared" si="560"/>
        <v>FISH121A - OCR#28555 - N.O. - 13785</v>
      </c>
      <c r="F431" s="84">
        <f t="shared" si="560"/>
        <v>44392</v>
      </c>
      <c r="G431" s="119">
        <v>397</v>
      </c>
      <c r="H431" s="182"/>
      <c r="I431" s="178">
        <v>0</v>
      </c>
      <c r="J431" s="166">
        <f t="shared" ref="J431" si="669">J225+I431</f>
        <v>0</v>
      </c>
      <c r="K431" s="166">
        <f t="shared" ref="K431" si="670">K225+J431</f>
        <v>0</v>
      </c>
      <c r="L431" s="166">
        <f t="shared" ref="L431" si="671">L225+K431</f>
        <v>0</v>
      </c>
      <c r="M431" s="166">
        <f t="shared" ref="M431" si="672">M225+L431</f>
        <v>0</v>
      </c>
      <c r="N431" s="166">
        <f t="shared" ref="N431" si="673">N225+M431</f>
        <v>0</v>
      </c>
      <c r="O431" s="166">
        <f t="shared" ref="O431" si="674">O225+N431</f>
        <v>0</v>
      </c>
      <c r="P431" s="166">
        <f t="shared" ref="P431" si="675">P225+O431</f>
        <v>0</v>
      </c>
      <c r="Q431" s="166">
        <f t="shared" ref="Q431" si="676">Q225+P431</f>
        <v>0</v>
      </c>
      <c r="R431" s="166">
        <f t="shared" ref="R431" si="677">R225+Q431</f>
        <v>0</v>
      </c>
      <c r="S431" s="166">
        <f t="shared" ref="S431" si="678">S225+R431</f>
        <v>0</v>
      </c>
      <c r="T431" s="166">
        <f t="shared" ref="T431" si="679">T225+S431</f>
        <v>0</v>
      </c>
      <c r="U431" s="166">
        <f t="shared" ref="U431" si="680">U225+T431</f>
        <v>0</v>
      </c>
      <c r="V431" s="142"/>
      <c r="W431" s="179">
        <f t="shared" si="573"/>
        <v>0</v>
      </c>
      <c r="X431" s="166">
        <f t="shared" ref="X431:X432" si="681">X225+W431</f>
        <v>0</v>
      </c>
      <c r="Y431" s="166">
        <f t="shared" ref="Y431:Y432" si="682">Y225+X431</f>
        <v>0</v>
      </c>
      <c r="Z431" s="166">
        <f t="shared" ref="Z431:Z432" si="683">Z225+Y431</f>
        <v>0</v>
      </c>
      <c r="AA431" s="166">
        <f t="shared" ref="AA431:AA432" si="684">AA225+Z431</f>
        <v>0</v>
      </c>
      <c r="AB431" s="166">
        <f t="shared" ref="AB431:AB432" si="685">AB225+AA431</f>
        <v>0</v>
      </c>
      <c r="AC431" s="166">
        <f t="shared" ref="AC431:AC432" si="686">AC225+AB431</f>
        <v>3457.92</v>
      </c>
      <c r="AD431" s="166">
        <f t="shared" ref="AD431:AD432" si="687">AD225+AC431</f>
        <v>3457.92</v>
      </c>
      <c r="AE431" s="166">
        <f t="shared" ref="AE431:AE432" si="688">AE225+AD431</f>
        <v>3457.92</v>
      </c>
      <c r="AF431" s="166">
        <f t="shared" ref="AF431:AF432" si="689">AF225+AE431</f>
        <v>3457.92</v>
      </c>
      <c r="AG431" s="166">
        <f t="shared" ref="AG431:AG432" si="690">AG225+AF431</f>
        <v>3457.92</v>
      </c>
      <c r="AH431" s="166">
        <f t="shared" ref="AH431" si="691">AH225+AG431</f>
        <v>3457.92</v>
      </c>
      <c r="AI431" s="142"/>
      <c r="AJ431" s="179">
        <f t="shared" si="575"/>
        <v>3457.92</v>
      </c>
      <c r="AK431" s="166">
        <f t="shared" ref="AK431:AK432" si="692">AK225+AJ431</f>
        <v>3457.92</v>
      </c>
      <c r="AL431" s="166">
        <f t="shared" ref="AL431:AL432" si="693">AL225+AK431</f>
        <v>3457.92</v>
      </c>
      <c r="AM431" s="166">
        <f t="shared" ref="AM431:AM432" si="694">AM225+AL431</f>
        <v>3457.92</v>
      </c>
      <c r="AN431" s="166">
        <f t="shared" ref="AN431:AN432" si="695">AN225+AM431</f>
        <v>3457.92</v>
      </c>
      <c r="AO431" s="166">
        <f t="shared" ref="AO431:AO432" si="696">AO225+AN431</f>
        <v>3457.92</v>
      </c>
      <c r="AP431" s="166">
        <f t="shared" ref="AP431:AP432" si="697">AP225+AO431</f>
        <v>3457.92</v>
      </c>
      <c r="AQ431" s="166">
        <f t="shared" ref="AQ431:AQ432" si="698">AQ225+AP431</f>
        <v>3457.92</v>
      </c>
      <c r="AR431" s="166">
        <f t="shared" ref="AR431:AR432" si="699">AR225+AQ431</f>
        <v>3457.92</v>
      </c>
      <c r="AS431" s="166">
        <f t="shared" ref="AS431:AS432" si="700">AS225+AR431</f>
        <v>3457.92</v>
      </c>
      <c r="AT431" s="166">
        <f t="shared" ref="AT431:AT432" si="701">AT225+AS431</f>
        <v>3457.92</v>
      </c>
      <c r="AU431" s="166">
        <f t="shared" ref="AU431:AU432" si="702">AU225+AT431</f>
        <v>3457.92</v>
      </c>
      <c r="AV431" s="142"/>
      <c r="AW431" s="179">
        <f t="shared" si="577"/>
        <v>3457.92</v>
      </c>
      <c r="AX431" s="166">
        <f t="shared" ref="AX431:BH432" si="703">AX225+AW431</f>
        <v>3457.92</v>
      </c>
      <c r="AY431" s="166">
        <f t="shared" si="703"/>
        <v>3457.92</v>
      </c>
      <c r="AZ431" s="166">
        <f t="shared" si="703"/>
        <v>3457.92</v>
      </c>
      <c r="BA431" s="166">
        <f t="shared" si="703"/>
        <v>3457.92</v>
      </c>
      <c r="BB431" s="166">
        <f t="shared" si="703"/>
        <v>3457.92</v>
      </c>
      <c r="BC431" s="166">
        <f t="shared" si="703"/>
        <v>3457.92</v>
      </c>
      <c r="BD431" s="166">
        <f t="shared" si="703"/>
        <v>3457.92</v>
      </c>
      <c r="BE431" s="166">
        <f t="shared" si="703"/>
        <v>3457.92</v>
      </c>
      <c r="BF431" s="166">
        <f t="shared" si="703"/>
        <v>3457.92</v>
      </c>
      <c r="BG431" s="166">
        <f t="shared" si="703"/>
        <v>3457.92</v>
      </c>
      <c r="BH431" s="166">
        <f t="shared" si="703"/>
        <v>3457.92</v>
      </c>
      <c r="BI431" s="142"/>
      <c r="BV431" s="142"/>
      <c r="CI431" s="142"/>
      <c r="CV431" s="142"/>
      <c r="DI431" s="142"/>
      <c r="DV431" s="142"/>
      <c r="EI431" s="142"/>
      <c r="EK431" s="180">
        <f t="shared" si="343"/>
        <v>0</v>
      </c>
      <c r="EN431" s="181"/>
    </row>
    <row r="432" spans="1:144" ht="15.75" outlineLevel="1" x14ac:dyDescent="0.25">
      <c r="A432" s="2">
        <f t="shared" si="560"/>
        <v>7</v>
      </c>
      <c r="B432" s="1" t="str">
        <f t="shared" si="560"/>
        <v>PRE-09794</v>
      </c>
      <c r="C432" s="1" t="str">
        <f t="shared" si="560"/>
        <v>SPP FH - Fishhawk 14121</v>
      </c>
      <c r="D432" s="2" t="str">
        <f t="shared" si="560"/>
        <v>A2787635</v>
      </c>
      <c r="E432" s="141" t="str">
        <f t="shared" si="560"/>
        <v>SPP FH - Fishhawk 14121 OCR 131655</v>
      </c>
      <c r="F432" s="84">
        <f t="shared" si="560"/>
        <v>44552</v>
      </c>
      <c r="G432" s="119">
        <v>364</v>
      </c>
      <c r="H432" s="182"/>
      <c r="I432" s="178">
        <v>0</v>
      </c>
      <c r="J432" s="166">
        <f t="shared" ref="J432" si="704">J226+I432</f>
        <v>0</v>
      </c>
      <c r="K432" s="166">
        <f t="shared" ref="K432" si="705">K226+J432</f>
        <v>0</v>
      </c>
      <c r="L432" s="166">
        <f t="shared" ref="L432" si="706">L226+K432</f>
        <v>0</v>
      </c>
      <c r="M432" s="166">
        <f t="shared" ref="M432" si="707">M226+L432</f>
        <v>0</v>
      </c>
      <c r="N432" s="166">
        <f t="shared" ref="N432" si="708">N226+M432</f>
        <v>0</v>
      </c>
      <c r="O432" s="166">
        <f t="shared" ref="O432" si="709">O226+N432</f>
        <v>0</v>
      </c>
      <c r="P432" s="166">
        <f t="shared" ref="P432" si="710">P226+O432</f>
        <v>0</v>
      </c>
      <c r="Q432" s="166">
        <f t="shared" ref="Q432" si="711">Q226+P432</f>
        <v>0</v>
      </c>
      <c r="R432" s="166">
        <f t="shared" ref="R432" si="712">R226+Q432</f>
        <v>0</v>
      </c>
      <c r="S432" s="166">
        <f t="shared" ref="S432" si="713">S226+R432</f>
        <v>0</v>
      </c>
      <c r="T432" s="166">
        <f t="shared" ref="T432" si="714">T226+S432</f>
        <v>0</v>
      </c>
      <c r="U432" s="166">
        <f t="shared" ref="U432" si="715">U226+T432</f>
        <v>0</v>
      </c>
      <c r="V432" s="142"/>
      <c r="W432" s="179">
        <f t="shared" si="573"/>
        <v>0</v>
      </c>
      <c r="X432" s="166">
        <f t="shared" si="681"/>
        <v>0</v>
      </c>
      <c r="Y432" s="166">
        <f t="shared" si="682"/>
        <v>0</v>
      </c>
      <c r="Z432" s="166">
        <f t="shared" si="683"/>
        <v>0</v>
      </c>
      <c r="AA432" s="166">
        <f t="shared" si="684"/>
        <v>0</v>
      </c>
      <c r="AB432" s="166">
        <f t="shared" si="685"/>
        <v>0</v>
      </c>
      <c r="AC432" s="166">
        <f t="shared" si="686"/>
        <v>0</v>
      </c>
      <c r="AD432" s="166">
        <f t="shared" si="687"/>
        <v>0</v>
      </c>
      <c r="AE432" s="166">
        <f t="shared" si="688"/>
        <v>0</v>
      </c>
      <c r="AF432" s="166">
        <f t="shared" si="689"/>
        <v>0</v>
      </c>
      <c r="AG432" s="166">
        <f t="shared" si="690"/>
        <v>0</v>
      </c>
      <c r="AH432" s="166">
        <f>0+AG432</f>
        <v>0</v>
      </c>
      <c r="AI432" s="142"/>
      <c r="AJ432" s="179">
        <f t="shared" si="575"/>
        <v>0</v>
      </c>
      <c r="AK432" s="166">
        <f t="shared" si="692"/>
        <v>0</v>
      </c>
      <c r="AL432" s="166">
        <f t="shared" si="693"/>
        <v>0</v>
      </c>
      <c r="AM432" s="166">
        <f t="shared" si="694"/>
        <v>0</v>
      </c>
      <c r="AN432" s="166">
        <f t="shared" si="695"/>
        <v>0</v>
      </c>
      <c r="AO432" s="166">
        <f t="shared" si="696"/>
        <v>0</v>
      </c>
      <c r="AP432" s="166">
        <f t="shared" si="697"/>
        <v>0</v>
      </c>
      <c r="AQ432" s="166">
        <f t="shared" si="698"/>
        <v>0</v>
      </c>
      <c r="AR432" s="166">
        <f t="shared" si="699"/>
        <v>0</v>
      </c>
      <c r="AS432" s="166">
        <f t="shared" si="700"/>
        <v>0</v>
      </c>
      <c r="AT432" s="166">
        <f t="shared" si="701"/>
        <v>0</v>
      </c>
      <c r="AU432" s="166">
        <f t="shared" si="702"/>
        <v>0</v>
      </c>
      <c r="AV432" s="142"/>
      <c r="AW432" s="179">
        <f t="shared" si="577"/>
        <v>0</v>
      </c>
      <c r="AX432" s="166">
        <f t="shared" si="703"/>
        <v>0</v>
      </c>
      <c r="AY432" s="166">
        <f t="shared" si="703"/>
        <v>0</v>
      </c>
      <c r="AZ432" s="166">
        <f t="shared" si="703"/>
        <v>0</v>
      </c>
      <c r="BA432" s="166">
        <f t="shared" si="703"/>
        <v>0</v>
      </c>
      <c r="BB432" s="166">
        <f t="shared" si="703"/>
        <v>0</v>
      </c>
      <c r="BC432" s="166">
        <f t="shared" si="703"/>
        <v>0</v>
      </c>
      <c r="BD432" s="166">
        <f t="shared" si="703"/>
        <v>0</v>
      </c>
      <c r="BE432" s="166">
        <f t="shared" si="703"/>
        <v>0</v>
      </c>
      <c r="BF432" s="166">
        <f t="shared" si="703"/>
        <v>0</v>
      </c>
      <c r="BG432" s="166">
        <f t="shared" si="703"/>
        <v>0</v>
      </c>
      <c r="BH432" s="166">
        <f t="shared" si="703"/>
        <v>0</v>
      </c>
      <c r="BI432" s="142"/>
      <c r="BV432" s="142"/>
      <c r="CI432" s="142"/>
      <c r="CV432" s="142"/>
      <c r="DI432" s="142"/>
      <c r="DV432" s="142"/>
      <c r="EI432" s="142"/>
      <c r="EK432" s="180">
        <f t="shared" si="343"/>
        <v>0</v>
      </c>
      <c r="EN432" s="181"/>
    </row>
    <row r="433" spans="1:144" ht="15.75" outlineLevel="1" x14ac:dyDescent="0.25">
      <c r="A433" s="2">
        <v>7</v>
      </c>
      <c r="B433" s="1" t="s">
        <v>241</v>
      </c>
      <c r="C433" s="1" t="s">
        <v>242</v>
      </c>
      <c r="D433" s="2" t="s">
        <v>405</v>
      </c>
      <c r="E433" s="141" t="s">
        <v>408</v>
      </c>
      <c r="F433" s="84">
        <v>44552</v>
      </c>
      <c r="G433" s="119">
        <v>397</v>
      </c>
      <c r="H433" s="182"/>
      <c r="I433" s="178">
        <v>0</v>
      </c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42"/>
      <c r="W433" s="179">
        <f>U433+0</f>
        <v>0</v>
      </c>
      <c r="X433" s="179">
        <f>W433+0</f>
        <v>0</v>
      </c>
      <c r="Y433" s="179">
        <f t="shared" ref="Y433:AG433" si="716">X433+0</f>
        <v>0</v>
      </c>
      <c r="Z433" s="179">
        <f t="shared" si="716"/>
        <v>0</v>
      </c>
      <c r="AA433" s="179">
        <f t="shared" si="716"/>
        <v>0</v>
      </c>
      <c r="AB433" s="179">
        <f t="shared" si="716"/>
        <v>0</v>
      </c>
      <c r="AC433" s="179">
        <f t="shared" si="716"/>
        <v>0</v>
      </c>
      <c r="AD433" s="179">
        <f t="shared" si="716"/>
        <v>0</v>
      </c>
      <c r="AE433" s="179">
        <f t="shared" si="716"/>
        <v>0</v>
      </c>
      <c r="AF433" s="179">
        <f t="shared" si="716"/>
        <v>0</v>
      </c>
      <c r="AG433" s="179">
        <f t="shared" si="716"/>
        <v>0</v>
      </c>
      <c r="AH433" s="179">
        <f>AG433+5017.96</f>
        <v>5017.96</v>
      </c>
      <c r="AI433" s="142"/>
      <c r="AJ433" s="179">
        <f>AH433+0</f>
        <v>5017.96</v>
      </c>
      <c r="AK433" s="179">
        <f>AJ433+0</f>
        <v>5017.96</v>
      </c>
      <c r="AL433" s="179">
        <f t="shared" ref="AL433:AU433" si="717">AK433+0</f>
        <v>5017.96</v>
      </c>
      <c r="AM433" s="179">
        <f t="shared" si="717"/>
        <v>5017.96</v>
      </c>
      <c r="AN433" s="179">
        <f t="shared" si="717"/>
        <v>5017.96</v>
      </c>
      <c r="AO433" s="179">
        <f t="shared" si="717"/>
        <v>5017.96</v>
      </c>
      <c r="AP433" s="179">
        <f t="shared" si="717"/>
        <v>5017.96</v>
      </c>
      <c r="AQ433" s="179">
        <f t="shared" si="717"/>
        <v>5017.96</v>
      </c>
      <c r="AR433" s="179">
        <f t="shared" si="717"/>
        <v>5017.96</v>
      </c>
      <c r="AS433" s="179">
        <f t="shared" si="717"/>
        <v>5017.96</v>
      </c>
      <c r="AT433" s="179">
        <f t="shared" si="717"/>
        <v>5017.96</v>
      </c>
      <c r="AU433" s="179">
        <f t="shared" si="717"/>
        <v>5017.96</v>
      </c>
      <c r="AV433" s="142"/>
      <c r="AW433" s="179">
        <f>AU433+0</f>
        <v>5017.96</v>
      </c>
      <c r="AX433" s="179">
        <f>AW433+0</f>
        <v>5017.96</v>
      </c>
      <c r="AY433" s="179">
        <f t="shared" ref="AY433:BH433" si="718">AX433+0</f>
        <v>5017.96</v>
      </c>
      <c r="AZ433" s="179">
        <f t="shared" si="718"/>
        <v>5017.96</v>
      </c>
      <c r="BA433" s="179">
        <f t="shared" si="718"/>
        <v>5017.96</v>
      </c>
      <c r="BB433" s="179">
        <f t="shared" si="718"/>
        <v>5017.96</v>
      </c>
      <c r="BC433" s="179">
        <f t="shared" si="718"/>
        <v>5017.96</v>
      </c>
      <c r="BD433" s="179">
        <f t="shared" si="718"/>
        <v>5017.96</v>
      </c>
      <c r="BE433" s="179">
        <f t="shared" si="718"/>
        <v>5017.96</v>
      </c>
      <c r="BF433" s="179">
        <f t="shared" si="718"/>
        <v>5017.96</v>
      </c>
      <c r="BG433" s="179">
        <f t="shared" si="718"/>
        <v>5017.96</v>
      </c>
      <c r="BH433" s="179">
        <f t="shared" si="718"/>
        <v>5017.96</v>
      </c>
      <c r="BI433" s="142"/>
      <c r="BV433" s="142"/>
      <c r="CI433" s="142"/>
      <c r="CV433" s="142"/>
      <c r="DI433" s="142"/>
      <c r="DV433" s="142"/>
      <c r="EI433" s="142"/>
      <c r="EK433" s="180"/>
      <c r="EN433" s="181"/>
    </row>
    <row r="434" spans="1:144" ht="15.75" outlineLevel="1" x14ac:dyDescent="0.25">
      <c r="A434" s="2">
        <f t="shared" ref="A434:F438" si="719">A227</f>
        <v>8</v>
      </c>
      <c r="B434" s="1" t="str">
        <f t="shared" si="719"/>
        <v>PRE-09742</v>
      </c>
      <c r="C434" s="1" t="str">
        <f t="shared" si="719"/>
        <v>SPP FH - Lake Magdalene 13939</v>
      </c>
      <c r="D434" s="2" t="str">
        <f t="shared" si="719"/>
        <v>PRE-09742.1</v>
      </c>
      <c r="E434" s="141" t="str">
        <f t="shared" si="719"/>
        <v>SPP FH - Lake Magdalene 13939 - OH</v>
      </c>
      <c r="F434" s="84">
        <f t="shared" si="719"/>
        <v>44607</v>
      </c>
      <c r="G434" s="119">
        <v>364</v>
      </c>
      <c r="H434" s="118"/>
      <c r="I434" s="178">
        <v>0</v>
      </c>
      <c r="J434" s="166">
        <f t="shared" ref="J434:U434" si="720">J227+I434</f>
        <v>0</v>
      </c>
      <c r="K434" s="166">
        <f t="shared" si="720"/>
        <v>0</v>
      </c>
      <c r="L434" s="166">
        <f t="shared" si="720"/>
        <v>0</v>
      </c>
      <c r="M434" s="166">
        <f t="shared" si="720"/>
        <v>0</v>
      </c>
      <c r="N434" s="166">
        <f t="shared" si="720"/>
        <v>0</v>
      </c>
      <c r="O434" s="166">
        <f t="shared" si="720"/>
        <v>0</v>
      </c>
      <c r="P434" s="166">
        <f t="shared" si="720"/>
        <v>0</v>
      </c>
      <c r="Q434" s="166">
        <f t="shared" si="720"/>
        <v>0</v>
      </c>
      <c r="R434" s="166">
        <f t="shared" si="720"/>
        <v>0</v>
      </c>
      <c r="S434" s="166">
        <f t="shared" si="720"/>
        <v>0</v>
      </c>
      <c r="T434" s="166">
        <f t="shared" si="720"/>
        <v>0</v>
      </c>
      <c r="U434" s="166">
        <f t="shared" si="720"/>
        <v>0</v>
      </c>
      <c r="V434" s="142"/>
      <c r="W434" s="179">
        <f t="shared" ref="W434:W442" si="721">W227+U434</f>
        <v>0</v>
      </c>
      <c r="X434" s="166">
        <f t="shared" ref="X434:AH434" si="722">X227+W434</f>
        <v>0</v>
      </c>
      <c r="Y434" s="166">
        <f t="shared" si="722"/>
        <v>0</v>
      </c>
      <c r="Z434" s="166">
        <f t="shared" si="722"/>
        <v>0</v>
      </c>
      <c r="AA434" s="166">
        <f t="shared" si="722"/>
        <v>0</v>
      </c>
      <c r="AB434" s="166">
        <f t="shared" si="722"/>
        <v>0</v>
      </c>
      <c r="AC434" s="166">
        <f t="shared" si="722"/>
        <v>0</v>
      </c>
      <c r="AD434" s="166">
        <f t="shared" si="722"/>
        <v>0</v>
      </c>
      <c r="AE434" s="166">
        <f t="shared" si="722"/>
        <v>0</v>
      </c>
      <c r="AF434" s="166">
        <f t="shared" si="722"/>
        <v>0</v>
      </c>
      <c r="AG434" s="166">
        <f t="shared" si="722"/>
        <v>0</v>
      </c>
      <c r="AH434" s="166">
        <f t="shared" si="722"/>
        <v>0</v>
      </c>
      <c r="AI434" s="142"/>
      <c r="AJ434" s="179">
        <f t="shared" ref="AJ434:AJ442" si="723">AJ227+AH434</f>
        <v>0</v>
      </c>
      <c r="AK434" s="166">
        <f t="shared" ref="AK434:AU434" si="724">AK227+AJ434</f>
        <v>711934.85999999964</v>
      </c>
      <c r="AL434" s="166">
        <f t="shared" si="724"/>
        <v>711934.85999999964</v>
      </c>
      <c r="AM434" s="166">
        <f t="shared" si="724"/>
        <v>711934.85999999964</v>
      </c>
      <c r="AN434" s="166">
        <f t="shared" si="724"/>
        <v>711934.85999999964</v>
      </c>
      <c r="AO434" s="166">
        <f t="shared" si="724"/>
        <v>711934.85999999964</v>
      </c>
      <c r="AP434" s="166">
        <f t="shared" si="724"/>
        <v>711934.85999999964</v>
      </c>
      <c r="AQ434" s="166">
        <f t="shared" si="724"/>
        <v>711934.85999999964</v>
      </c>
      <c r="AR434" s="166">
        <f t="shared" si="724"/>
        <v>711934.85999999964</v>
      </c>
      <c r="AS434" s="166">
        <f t="shared" si="724"/>
        <v>711934.85999999964</v>
      </c>
      <c r="AT434" s="166">
        <f t="shared" si="724"/>
        <v>711934.85999999964</v>
      </c>
      <c r="AU434" s="166">
        <f t="shared" si="724"/>
        <v>711934.85999999964</v>
      </c>
      <c r="AV434" s="142"/>
      <c r="AW434" s="179">
        <f t="shared" ref="AW434:AW442" si="725">AW227+AU434</f>
        <v>711934.85999999964</v>
      </c>
      <c r="AX434" s="166">
        <f t="shared" ref="AX434:BH434" si="726">AX227+AW434</f>
        <v>711934.85999999964</v>
      </c>
      <c r="AY434" s="166">
        <f t="shared" si="726"/>
        <v>711934.85999999964</v>
      </c>
      <c r="AZ434" s="166">
        <f t="shared" si="726"/>
        <v>711934.85999999964</v>
      </c>
      <c r="BA434" s="166">
        <f t="shared" si="726"/>
        <v>711934.85999999964</v>
      </c>
      <c r="BB434" s="166">
        <f t="shared" si="726"/>
        <v>711934.85999999964</v>
      </c>
      <c r="BC434" s="166">
        <f t="shared" si="726"/>
        <v>711934.85999999964</v>
      </c>
      <c r="BD434" s="166">
        <f t="shared" si="726"/>
        <v>711934.85999999964</v>
      </c>
      <c r="BE434" s="166">
        <f t="shared" si="726"/>
        <v>711934.85999999964</v>
      </c>
      <c r="BF434" s="166">
        <f t="shared" si="726"/>
        <v>711934.85999999964</v>
      </c>
      <c r="BG434" s="166">
        <f t="shared" si="726"/>
        <v>711934.85999999964</v>
      </c>
      <c r="BH434" s="166">
        <f t="shared" si="726"/>
        <v>711934.85999999964</v>
      </c>
      <c r="BI434" s="142"/>
      <c r="BV434" s="142"/>
      <c r="CI434" s="142"/>
      <c r="CV434" s="142"/>
      <c r="DI434" s="142"/>
      <c r="DV434" s="142"/>
      <c r="EI434" s="142"/>
      <c r="EK434" s="180">
        <f t="shared" si="343"/>
        <v>0</v>
      </c>
      <c r="EN434" s="181"/>
    </row>
    <row r="435" spans="1:144" ht="15.75" outlineLevel="1" x14ac:dyDescent="0.25">
      <c r="A435" s="2">
        <f t="shared" si="719"/>
        <v>8</v>
      </c>
      <c r="B435" s="1" t="str">
        <f t="shared" si="719"/>
        <v>PRE-09742</v>
      </c>
      <c r="C435" s="1" t="str">
        <f t="shared" si="719"/>
        <v>SPP FH - Lake Magdalene 13939</v>
      </c>
      <c r="D435" s="2" t="str">
        <f t="shared" si="719"/>
        <v>PRE-09742.2</v>
      </c>
      <c r="E435" s="141" t="str">
        <f t="shared" si="719"/>
        <v>SPP FH - Lake Magdalene 13939-S&amp;E/R&amp;C</v>
      </c>
      <c r="F435" s="84">
        <f t="shared" si="719"/>
        <v>44454</v>
      </c>
      <c r="G435" s="119">
        <v>362</v>
      </c>
      <c r="H435" s="118"/>
      <c r="I435" s="178">
        <v>0</v>
      </c>
      <c r="J435" s="166">
        <f t="shared" ref="J435" si="727">J228+I435</f>
        <v>0</v>
      </c>
      <c r="K435" s="166">
        <f t="shared" ref="K435" si="728">K228+J435</f>
        <v>0</v>
      </c>
      <c r="L435" s="166">
        <f t="shared" ref="L435" si="729">L228+K435</f>
        <v>0</v>
      </c>
      <c r="M435" s="166">
        <f t="shared" ref="M435" si="730">M228+L435</f>
        <v>0</v>
      </c>
      <c r="N435" s="166">
        <f t="shared" ref="N435" si="731">N228+M435</f>
        <v>0</v>
      </c>
      <c r="O435" s="166">
        <f t="shared" ref="O435" si="732">O228+N435</f>
        <v>0</v>
      </c>
      <c r="P435" s="166">
        <f t="shared" ref="P435" si="733">P228+O435</f>
        <v>0</v>
      </c>
      <c r="Q435" s="166">
        <f t="shared" ref="Q435" si="734">Q228+P435</f>
        <v>0</v>
      </c>
      <c r="R435" s="166">
        <f t="shared" ref="R435" si="735">R228+Q435</f>
        <v>0</v>
      </c>
      <c r="S435" s="166">
        <f t="shared" ref="S435" si="736">S228+R435</f>
        <v>0</v>
      </c>
      <c r="T435" s="166">
        <f t="shared" ref="T435" si="737">T228+S435</f>
        <v>0</v>
      </c>
      <c r="U435" s="166">
        <f t="shared" ref="U435" si="738">U228+T435</f>
        <v>0</v>
      </c>
      <c r="V435" s="142"/>
      <c r="W435" s="179">
        <f t="shared" si="721"/>
        <v>0</v>
      </c>
      <c r="X435" s="166">
        <f t="shared" ref="X435" si="739">X228+W435</f>
        <v>0</v>
      </c>
      <c r="Y435" s="166">
        <f t="shared" ref="Y435" si="740">Y228+X435</f>
        <v>0</v>
      </c>
      <c r="Z435" s="166">
        <f t="shared" ref="Z435" si="741">Z228+Y435</f>
        <v>0</v>
      </c>
      <c r="AA435" s="166">
        <f t="shared" ref="AA435" si="742">AA228+Z435</f>
        <v>0</v>
      </c>
      <c r="AB435" s="166">
        <f t="shared" ref="AB435" si="743">AB228+AA435</f>
        <v>0</v>
      </c>
      <c r="AC435" s="166">
        <f t="shared" ref="AC435" si="744">AC228+AB435</f>
        <v>0</v>
      </c>
      <c r="AD435" s="166">
        <f t="shared" ref="AD435" si="745">AD228+AC435</f>
        <v>0</v>
      </c>
      <c r="AE435" s="166">
        <f t="shared" ref="AE435" si="746">AE228+AD435</f>
        <v>127118.20000000001</v>
      </c>
      <c r="AF435" s="166">
        <f t="shared" ref="AF435" si="747">AF228+AE435</f>
        <v>128279.34000000001</v>
      </c>
      <c r="AG435" s="166">
        <f>318.85+AF435</f>
        <v>128598.19000000002</v>
      </c>
      <c r="AH435" s="166">
        <f t="shared" ref="AH435" si="748">AH228+AG435</f>
        <v>128598.19000000002</v>
      </c>
      <c r="AI435" s="142"/>
      <c r="AJ435" s="179">
        <f t="shared" si="723"/>
        <v>128598.19000000002</v>
      </c>
      <c r="AK435" s="166">
        <f t="shared" ref="AK435" si="749">AK228+AJ435</f>
        <v>128598.19000000002</v>
      </c>
      <c r="AL435" s="166">
        <f t="shared" ref="AL435" si="750">AL228+AK435</f>
        <v>128598.19000000002</v>
      </c>
      <c r="AM435" s="166">
        <f t="shared" ref="AM435" si="751">AM228+AL435</f>
        <v>128598.19000000002</v>
      </c>
      <c r="AN435" s="166">
        <f t="shared" ref="AN435" si="752">AN228+AM435</f>
        <v>128598.19000000002</v>
      </c>
      <c r="AO435" s="166">
        <f t="shared" ref="AO435" si="753">AO228+AN435</f>
        <v>128598.19000000002</v>
      </c>
      <c r="AP435" s="166">
        <f t="shared" ref="AP435" si="754">AP228+AO435</f>
        <v>128598.19000000002</v>
      </c>
      <c r="AQ435" s="166">
        <f t="shared" ref="AQ435" si="755">AQ228+AP435</f>
        <v>128598.19000000002</v>
      </c>
      <c r="AR435" s="166">
        <f t="shared" ref="AR435" si="756">AR228+AQ435</f>
        <v>128598.19000000002</v>
      </c>
      <c r="AS435" s="166">
        <f t="shared" ref="AS435" si="757">AS228+AR435</f>
        <v>128598.19000000002</v>
      </c>
      <c r="AT435" s="166">
        <f t="shared" ref="AT435" si="758">AT228+AS435</f>
        <v>128598.19000000002</v>
      </c>
      <c r="AU435" s="166">
        <f t="shared" ref="AU435" si="759">AU228+AT435</f>
        <v>128598.19000000002</v>
      </c>
      <c r="AV435" s="142"/>
      <c r="AW435" s="179">
        <f t="shared" si="725"/>
        <v>128598.19000000002</v>
      </c>
      <c r="AX435" s="166">
        <f t="shared" ref="AX435:BH435" si="760">AX228+AW435</f>
        <v>128598.19000000002</v>
      </c>
      <c r="AY435" s="166">
        <f t="shared" si="760"/>
        <v>128598.19000000002</v>
      </c>
      <c r="AZ435" s="166">
        <f t="shared" si="760"/>
        <v>128598.19000000002</v>
      </c>
      <c r="BA435" s="166">
        <f t="shared" si="760"/>
        <v>128598.19000000002</v>
      </c>
      <c r="BB435" s="166">
        <f t="shared" si="760"/>
        <v>128598.19000000002</v>
      </c>
      <c r="BC435" s="166">
        <f t="shared" si="760"/>
        <v>128598.19000000002</v>
      </c>
      <c r="BD435" s="166">
        <f t="shared" si="760"/>
        <v>128598.19000000002</v>
      </c>
      <c r="BE435" s="166">
        <f t="shared" si="760"/>
        <v>128598.19000000002</v>
      </c>
      <c r="BF435" s="166">
        <f t="shared" si="760"/>
        <v>128598.19000000002</v>
      </c>
      <c r="BG435" s="166">
        <f t="shared" si="760"/>
        <v>128598.19000000002</v>
      </c>
      <c r="BH435" s="166">
        <f t="shared" si="760"/>
        <v>128598.19000000002</v>
      </c>
      <c r="BI435" s="142"/>
      <c r="BV435" s="142"/>
      <c r="CI435" s="142"/>
      <c r="CV435" s="142"/>
      <c r="DI435" s="142"/>
      <c r="DV435" s="142"/>
      <c r="EI435" s="142"/>
      <c r="EK435" s="180">
        <f t="shared" si="343"/>
        <v>318.85000000000582</v>
      </c>
      <c r="EN435" s="181"/>
    </row>
    <row r="436" spans="1:144" ht="15.75" outlineLevel="1" x14ac:dyDescent="0.25">
      <c r="A436" s="2">
        <f t="shared" si="719"/>
        <v>8</v>
      </c>
      <c r="B436" s="1" t="str">
        <f t="shared" si="719"/>
        <v>PRE-09742</v>
      </c>
      <c r="C436" s="1" t="str">
        <f t="shared" si="719"/>
        <v>SPP FH - Lake Magdalene 13939</v>
      </c>
      <c r="D436" s="2" t="str">
        <f t="shared" si="719"/>
        <v>A2778173</v>
      </c>
      <c r="E436" s="141" t="str">
        <f t="shared" si="719"/>
        <v>LAKE MAGDALENE 13939 OCRs - 6 TAV</v>
      </c>
      <c r="F436" s="84">
        <f t="shared" si="719"/>
        <v>44424</v>
      </c>
      <c r="G436" s="119">
        <v>397</v>
      </c>
      <c r="H436" s="118"/>
      <c r="I436" s="178">
        <v>0</v>
      </c>
      <c r="J436" s="166">
        <f t="shared" ref="J436:U436" si="761">J229+I436</f>
        <v>0</v>
      </c>
      <c r="K436" s="166">
        <f t="shared" si="761"/>
        <v>0</v>
      </c>
      <c r="L436" s="166">
        <f t="shared" si="761"/>
        <v>0</v>
      </c>
      <c r="M436" s="166">
        <f t="shared" si="761"/>
        <v>0</v>
      </c>
      <c r="N436" s="166">
        <f t="shared" si="761"/>
        <v>0</v>
      </c>
      <c r="O436" s="166">
        <f t="shared" si="761"/>
        <v>0</v>
      </c>
      <c r="P436" s="166">
        <f t="shared" si="761"/>
        <v>0</v>
      </c>
      <c r="Q436" s="166">
        <f t="shared" si="761"/>
        <v>0</v>
      </c>
      <c r="R436" s="166">
        <f t="shared" si="761"/>
        <v>0</v>
      </c>
      <c r="S436" s="166">
        <f t="shared" si="761"/>
        <v>0</v>
      </c>
      <c r="T436" s="166">
        <f t="shared" si="761"/>
        <v>0</v>
      </c>
      <c r="U436" s="166">
        <f t="shared" si="761"/>
        <v>0</v>
      </c>
      <c r="V436" s="142"/>
      <c r="W436" s="179">
        <f t="shared" si="721"/>
        <v>0</v>
      </c>
      <c r="X436" s="166">
        <f t="shared" ref="X436:AH436" si="762">X229+W436</f>
        <v>0</v>
      </c>
      <c r="Y436" s="166">
        <f t="shared" si="762"/>
        <v>0</v>
      </c>
      <c r="Z436" s="166">
        <f t="shared" si="762"/>
        <v>0</v>
      </c>
      <c r="AA436" s="166">
        <f t="shared" si="762"/>
        <v>0</v>
      </c>
      <c r="AB436" s="166">
        <f t="shared" si="762"/>
        <v>0</v>
      </c>
      <c r="AC436" s="166">
        <f t="shared" si="762"/>
        <v>0</v>
      </c>
      <c r="AD436" s="166">
        <f t="shared" si="762"/>
        <v>18830.52</v>
      </c>
      <c r="AE436" s="166">
        <f t="shared" si="762"/>
        <v>18830.52</v>
      </c>
      <c r="AF436" s="166">
        <f t="shared" si="762"/>
        <v>18830.52</v>
      </c>
      <c r="AG436" s="166">
        <f t="shared" si="762"/>
        <v>18830.52</v>
      </c>
      <c r="AH436" s="166">
        <f t="shared" si="762"/>
        <v>18830.52</v>
      </c>
      <c r="AI436" s="142"/>
      <c r="AJ436" s="179">
        <f t="shared" si="723"/>
        <v>18830.52</v>
      </c>
      <c r="AK436" s="166">
        <f t="shared" ref="AK436:AU436" si="763">AK229+AJ436</f>
        <v>18830.52</v>
      </c>
      <c r="AL436" s="166">
        <f t="shared" si="763"/>
        <v>18830.52</v>
      </c>
      <c r="AM436" s="166">
        <f t="shared" si="763"/>
        <v>18830.52</v>
      </c>
      <c r="AN436" s="166">
        <f t="shared" si="763"/>
        <v>18830.52</v>
      </c>
      <c r="AO436" s="166">
        <f t="shared" si="763"/>
        <v>18830.52</v>
      </c>
      <c r="AP436" s="166">
        <f t="shared" si="763"/>
        <v>18830.52</v>
      </c>
      <c r="AQ436" s="166">
        <f t="shared" si="763"/>
        <v>18830.52</v>
      </c>
      <c r="AR436" s="166">
        <f t="shared" si="763"/>
        <v>18830.52</v>
      </c>
      <c r="AS436" s="166">
        <f t="shared" si="763"/>
        <v>18830.52</v>
      </c>
      <c r="AT436" s="166">
        <f t="shared" si="763"/>
        <v>18830.52</v>
      </c>
      <c r="AU436" s="166">
        <f t="shared" si="763"/>
        <v>18830.52</v>
      </c>
      <c r="AV436" s="142"/>
      <c r="AW436" s="179">
        <f t="shared" si="725"/>
        <v>18830.52</v>
      </c>
      <c r="AX436" s="166">
        <f t="shared" ref="AX436:BH436" si="764">AX229+AW436</f>
        <v>18830.52</v>
      </c>
      <c r="AY436" s="166">
        <f t="shared" si="764"/>
        <v>18830.52</v>
      </c>
      <c r="AZ436" s="166">
        <f t="shared" si="764"/>
        <v>18830.52</v>
      </c>
      <c r="BA436" s="166">
        <f t="shared" si="764"/>
        <v>18830.52</v>
      </c>
      <c r="BB436" s="166">
        <f t="shared" si="764"/>
        <v>18830.52</v>
      </c>
      <c r="BC436" s="166">
        <f t="shared" si="764"/>
        <v>18830.52</v>
      </c>
      <c r="BD436" s="166">
        <f t="shared" si="764"/>
        <v>18830.52</v>
      </c>
      <c r="BE436" s="166">
        <f t="shared" si="764"/>
        <v>18830.52</v>
      </c>
      <c r="BF436" s="166">
        <f t="shared" si="764"/>
        <v>18830.52</v>
      </c>
      <c r="BG436" s="166">
        <f t="shared" si="764"/>
        <v>18830.52</v>
      </c>
      <c r="BH436" s="166">
        <f t="shared" si="764"/>
        <v>18830.52</v>
      </c>
      <c r="BI436" s="142"/>
      <c r="BV436" s="142"/>
      <c r="CI436" s="142"/>
      <c r="CV436" s="142"/>
      <c r="DI436" s="142"/>
      <c r="DV436" s="142"/>
      <c r="EI436" s="142"/>
      <c r="EK436" s="180">
        <f t="shared" si="343"/>
        <v>0</v>
      </c>
      <c r="EN436" s="181"/>
    </row>
    <row r="437" spans="1:144" ht="15.75" outlineLevel="1" x14ac:dyDescent="0.25">
      <c r="A437" s="2">
        <f t="shared" si="719"/>
        <v>8</v>
      </c>
      <c r="B437" s="1" t="str">
        <f t="shared" si="719"/>
        <v>PRE-09742</v>
      </c>
      <c r="C437" s="1" t="str">
        <f t="shared" si="719"/>
        <v>SPP FH - Lake Magdalene 13939</v>
      </c>
      <c r="D437" s="2" t="str">
        <f t="shared" si="719"/>
        <v>A2786545</v>
      </c>
      <c r="E437" s="141" t="str">
        <f t="shared" si="719"/>
        <v>SPP FH Lake Magdalene Sub - R&amp;C</v>
      </c>
      <c r="F437" s="84">
        <f t="shared" si="719"/>
        <v>44454</v>
      </c>
      <c r="G437" s="119">
        <v>362</v>
      </c>
      <c r="H437" s="118"/>
      <c r="I437" s="178">
        <v>0</v>
      </c>
      <c r="J437" s="166">
        <f t="shared" ref="J437:U437" si="765">J230+I437</f>
        <v>0</v>
      </c>
      <c r="K437" s="166">
        <f t="shared" si="765"/>
        <v>0</v>
      </c>
      <c r="L437" s="166">
        <f t="shared" si="765"/>
        <v>0</v>
      </c>
      <c r="M437" s="166">
        <f t="shared" si="765"/>
        <v>0</v>
      </c>
      <c r="N437" s="166">
        <f t="shared" si="765"/>
        <v>0</v>
      </c>
      <c r="O437" s="166">
        <f t="shared" si="765"/>
        <v>0</v>
      </c>
      <c r="P437" s="166">
        <f t="shared" si="765"/>
        <v>0</v>
      </c>
      <c r="Q437" s="166">
        <f t="shared" si="765"/>
        <v>0</v>
      </c>
      <c r="R437" s="166">
        <f t="shared" si="765"/>
        <v>0</v>
      </c>
      <c r="S437" s="166">
        <f t="shared" si="765"/>
        <v>0</v>
      </c>
      <c r="T437" s="166">
        <f t="shared" si="765"/>
        <v>0</v>
      </c>
      <c r="U437" s="166">
        <f t="shared" si="765"/>
        <v>0</v>
      </c>
      <c r="V437" s="142"/>
      <c r="W437" s="179">
        <f t="shared" si="721"/>
        <v>0</v>
      </c>
      <c r="X437" s="166">
        <f t="shared" ref="X437:AH437" si="766">X230+W437</f>
        <v>0</v>
      </c>
      <c r="Y437" s="166">
        <f t="shared" si="766"/>
        <v>0</v>
      </c>
      <c r="Z437" s="166">
        <f t="shared" si="766"/>
        <v>0</v>
      </c>
      <c r="AA437" s="166">
        <f t="shared" si="766"/>
        <v>0</v>
      </c>
      <c r="AB437" s="166">
        <f t="shared" si="766"/>
        <v>0</v>
      </c>
      <c r="AC437" s="166">
        <f t="shared" si="766"/>
        <v>0</v>
      </c>
      <c r="AD437" s="166">
        <f t="shared" si="766"/>
        <v>0</v>
      </c>
      <c r="AE437" s="166">
        <f t="shared" si="766"/>
        <v>13165.25</v>
      </c>
      <c r="AF437" s="166">
        <f t="shared" si="766"/>
        <v>13165.25</v>
      </c>
      <c r="AG437" s="166">
        <f>1583.2+AF437</f>
        <v>14748.45</v>
      </c>
      <c r="AH437" s="166">
        <f t="shared" si="766"/>
        <v>14748.45</v>
      </c>
      <c r="AI437" s="142"/>
      <c r="AJ437" s="179">
        <f t="shared" si="723"/>
        <v>14748.45</v>
      </c>
      <c r="AK437" s="166">
        <f t="shared" ref="AK437:AU437" si="767">AK230+AJ437</f>
        <v>14748.45</v>
      </c>
      <c r="AL437" s="166">
        <f t="shared" si="767"/>
        <v>14748.45</v>
      </c>
      <c r="AM437" s="166">
        <f t="shared" si="767"/>
        <v>14748.45</v>
      </c>
      <c r="AN437" s="166">
        <f t="shared" si="767"/>
        <v>14748.45</v>
      </c>
      <c r="AO437" s="166">
        <f t="shared" si="767"/>
        <v>14748.45</v>
      </c>
      <c r="AP437" s="166">
        <f t="shared" si="767"/>
        <v>14748.45</v>
      </c>
      <c r="AQ437" s="166">
        <f t="shared" si="767"/>
        <v>14748.45</v>
      </c>
      <c r="AR437" s="166">
        <f t="shared" si="767"/>
        <v>14748.45</v>
      </c>
      <c r="AS437" s="166">
        <f t="shared" si="767"/>
        <v>14748.45</v>
      </c>
      <c r="AT437" s="166">
        <f t="shared" si="767"/>
        <v>14748.45</v>
      </c>
      <c r="AU437" s="166">
        <f t="shared" si="767"/>
        <v>14748.45</v>
      </c>
      <c r="AV437" s="142"/>
      <c r="AW437" s="179">
        <f t="shared" si="725"/>
        <v>14748.45</v>
      </c>
      <c r="AX437" s="166">
        <f t="shared" ref="AX437:BH437" si="768">AX230+AW437</f>
        <v>14748.45</v>
      </c>
      <c r="AY437" s="166">
        <f t="shared" si="768"/>
        <v>14748.45</v>
      </c>
      <c r="AZ437" s="166">
        <f t="shared" si="768"/>
        <v>14748.45</v>
      </c>
      <c r="BA437" s="166">
        <f t="shared" si="768"/>
        <v>14748.45</v>
      </c>
      <c r="BB437" s="166">
        <f t="shared" si="768"/>
        <v>14748.45</v>
      </c>
      <c r="BC437" s="166">
        <f t="shared" si="768"/>
        <v>14748.45</v>
      </c>
      <c r="BD437" s="166">
        <f t="shared" si="768"/>
        <v>14748.45</v>
      </c>
      <c r="BE437" s="166">
        <f t="shared" si="768"/>
        <v>14748.45</v>
      </c>
      <c r="BF437" s="166">
        <f t="shared" si="768"/>
        <v>14748.45</v>
      </c>
      <c r="BG437" s="166">
        <f t="shared" si="768"/>
        <v>14748.45</v>
      </c>
      <c r="BH437" s="166">
        <f t="shared" si="768"/>
        <v>14748.45</v>
      </c>
      <c r="BI437" s="142"/>
      <c r="BV437" s="142"/>
      <c r="CI437" s="142"/>
      <c r="CV437" s="142"/>
      <c r="DI437" s="142"/>
      <c r="DV437" s="142"/>
      <c r="EI437" s="142"/>
      <c r="EK437" s="180">
        <f t="shared" si="343"/>
        <v>1583.2000000000007</v>
      </c>
      <c r="EN437" s="181"/>
    </row>
    <row r="438" spans="1:144" ht="15.75" outlineLevel="1" x14ac:dyDescent="0.25">
      <c r="A438" s="2">
        <f t="shared" si="719"/>
        <v>8</v>
      </c>
      <c r="B438" s="1" t="str">
        <f t="shared" si="719"/>
        <v>PRE-09742</v>
      </c>
      <c r="C438" s="1" t="str">
        <f t="shared" si="719"/>
        <v>SPP FH - Lake Magdalene 13939</v>
      </c>
      <c r="D438" s="2" t="str">
        <f t="shared" si="719"/>
        <v>A2787632</v>
      </c>
      <c r="E438" s="141" t="str">
        <f t="shared" si="719"/>
        <v>SPP FH - Lake Magdalene OCR 27796</v>
      </c>
      <c r="F438" s="84">
        <f t="shared" si="719"/>
        <v>44495</v>
      </c>
      <c r="G438" s="119">
        <v>397</v>
      </c>
      <c r="H438" s="118"/>
      <c r="I438" s="178">
        <v>0</v>
      </c>
      <c r="J438" s="166">
        <f t="shared" ref="J438" si="769">J231+I438</f>
        <v>0</v>
      </c>
      <c r="K438" s="166">
        <f t="shared" ref="K438" si="770">K231+J438</f>
        <v>0</v>
      </c>
      <c r="L438" s="166">
        <f t="shared" ref="L438" si="771">L231+K438</f>
        <v>0</v>
      </c>
      <c r="M438" s="166">
        <f t="shared" ref="M438" si="772">M231+L438</f>
        <v>0</v>
      </c>
      <c r="N438" s="166">
        <f t="shared" ref="N438" si="773">N231+M438</f>
        <v>0</v>
      </c>
      <c r="O438" s="166">
        <f t="shared" ref="O438" si="774">O231+N438</f>
        <v>0</v>
      </c>
      <c r="P438" s="166">
        <f t="shared" ref="P438" si="775">P231+O438</f>
        <v>0</v>
      </c>
      <c r="Q438" s="166">
        <f t="shared" ref="Q438" si="776">Q231+P438</f>
        <v>0</v>
      </c>
      <c r="R438" s="166">
        <f t="shared" ref="R438" si="777">R231+Q438</f>
        <v>0</v>
      </c>
      <c r="S438" s="166">
        <f t="shared" ref="S438" si="778">S231+R438</f>
        <v>0</v>
      </c>
      <c r="T438" s="166">
        <f t="shared" ref="T438" si="779">T231+S438</f>
        <v>0</v>
      </c>
      <c r="U438" s="166">
        <f t="shared" ref="U438" si="780">U231+T438</f>
        <v>0</v>
      </c>
      <c r="V438" s="142"/>
      <c r="W438" s="179">
        <f t="shared" si="721"/>
        <v>0</v>
      </c>
      <c r="X438" s="166">
        <f t="shared" ref="X438" si="781">X231+W438</f>
        <v>0</v>
      </c>
      <c r="Y438" s="166">
        <f t="shared" ref="Y438" si="782">Y231+X438</f>
        <v>0</v>
      </c>
      <c r="Z438" s="166">
        <f t="shared" ref="Z438" si="783">Z231+Y438</f>
        <v>0</v>
      </c>
      <c r="AA438" s="166">
        <f t="shared" ref="AA438" si="784">AA231+Z438</f>
        <v>0</v>
      </c>
      <c r="AB438" s="166">
        <f t="shared" ref="AB438" si="785">AB231+AA438</f>
        <v>0</v>
      </c>
      <c r="AC438" s="166">
        <f t="shared" ref="AC438" si="786">AC231+AB438</f>
        <v>0</v>
      </c>
      <c r="AD438" s="166">
        <f t="shared" ref="AD438" si="787">AD231+AC438</f>
        <v>0</v>
      </c>
      <c r="AE438" s="166">
        <f t="shared" ref="AE438" si="788">AE231+AD438</f>
        <v>0</v>
      </c>
      <c r="AF438" s="166">
        <f t="shared" ref="AF438" si="789">AF231+AE438</f>
        <v>6350.76</v>
      </c>
      <c r="AG438" s="166">
        <f>422.77+AF438</f>
        <v>6773.5300000000007</v>
      </c>
      <c r="AH438" s="166">
        <f t="shared" ref="AH438" si="790">AH231+AG438</f>
        <v>6773.5300000000007</v>
      </c>
      <c r="AI438" s="142"/>
      <c r="AJ438" s="179">
        <f t="shared" si="723"/>
        <v>6773.5300000000007</v>
      </c>
      <c r="AK438" s="166">
        <f t="shared" ref="AK438" si="791">AK231+AJ438</f>
        <v>6773.5300000000007</v>
      </c>
      <c r="AL438" s="166">
        <f t="shared" ref="AL438" si="792">AL231+AK438</f>
        <v>6773.5300000000007</v>
      </c>
      <c r="AM438" s="166">
        <f t="shared" ref="AM438" si="793">AM231+AL438</f>
        <v>6773.5300000000007</v>
      </c>
      <c r="AN438" s="166">
        <f t="shared" ref="AN438" si="794">AN231+AM438</f>
        <v>6773.5300000000007</v>
      </c>
      <c r="AO438" s="166">
        <f t="shared" ref="AO438" si="795">AO231+AN438</f>
        <v>6773.5300000000007</v>
      </c>
      <c r="AP438" s="166">
        <f t="shared" ref="AP438" si="796">AP231+AO438</f>
        <v>6773.5300000000007</v>
      </c>
      <c r="AQ438" s="166">
        <f t="shared" ref="AQ438" si="797">AQ231+AP438</f>
        <v>6773.5300000000007</v>
      </c>
      <c r="AR438" s="166">
        <f t="shared" ref="AR438" si="798">AR231+AQ438</f>
        <v>6773.5300000000007</v>
      </c>
      <c r="AS438" s="166">
        <f t="shared" ref="AS438" si="799">AS231+AR438</f>
        <v>6773.5300000000007</v>
      </c>
      <c r="AT438" s="166">
        <f t="shared" ref="AT438" si="800">AT231+AS438</f>
        <v>6773.5300000000007</v>
      </c>
      <c r="AU438" s="166">
        <f t="shared" ref="AU438" si="801">AU231+AT438</f>
        <v>6773.5300000000007</v>
      </c>
      <c r="AV438" s="142"/>
      <c r="AW438" s="179">
        <f t="shared" si="725"/>
        <v>6773.5300000000007</v>
      </c>
      <c r="AX438" s="166">
        <f t="shared" ref="AX438:BH438" si="802">AX231+AW438</f>
        <v>6773.5300000000007</v>
      </c>
      <c r="AY438" s="166">
        <f t="shared" si="802"/>
        <v>6773.5300000000007</v>
      </c>
      <c r="AZ438" s="166">
        <f t="shared" si="802"/>
        <v>6773.5300000000007</v>
      </c>
      <c r="BA438" s="166">
        <f t="shared" si="802"/>
        <v>6773.5300000000007</v>
      </c>
      <c r="BB438" s="166">
        <f t="shared" si="802"/>
        <v>6773.5300000000007</v>
      </c>
      <c r="BC438" s="166">
        <f t="shared" si="802"/>
        <v>6773.5300000000007</v>
      </c>
      <c r="BD438" s="166">
        <f t="shared" si="802"/>
        <v>6773.5300000000007</v>
      </c>
      <c r="BE438" s="166">
        <f t="shared" si="802"/>
        <v>6773.5300000000007</v>
      </c>
      <c r="BF438" s="166">
        <f t="shared" si="802"/>
        <v>6773.5300000000007</v>
      </c>
      <c r="BG438" s="166">
        <f t="shared" si="802"/>
        <v>6773.5300000000007</v>
      </c>
      <c r="BH438" s="166">
        <f t="shared" si="802"/>
        <v>6773.5300000000007</v>
      </c>
      <c r="BI438" s="142"/>
      <c r="BV438" s="142"/>
      <c r="CI438" s="142"/>
      <c r="CV438" s="142"/>
      <c r="DI438" s="142"/>
      <c r="DV438" s="142"/>
      <c r="EI438" s="142"/>
      <c r="EK438" s="180">
        <f t="shared" si="343"/>
        <v>422.77000000000044</v>
      </c>
      <c r="EN438" s="181"/>
    </row>
    <row r="439" spans="1:144" ht="15.75" outlineLevel="1" x14ac:dyDescent="0.25">
      <c r="A439" s="2">
        <f t="shared" ref="A439:F439" si="803">A232</f>
        <v>9</v>
      </c>
      <c r="B439" s="1" t="str">
        <f t="shared" si="803"/>
        <v>PRE-09741</v>
      </c>
      <c r="C439" s="1" t="str">
        <f t="shared" si="803"/>
        <v>SPP FH - Ehrlich 13890</v>
      </c>
      <c r="D439" s="2" t="str">
        <f t="shared" si="803"/>
        <v>PRE-09741.1</v>
      </c>
      <c r="E439" s="141" t="str">
        <f t="shared" si="803"/>
        <v>SPP FH - Ehrlich 13890 - OH Feeder</v>
      </c>
      <c r="F439" s="84">
        <f t="shared" si="803"/>
        <v>44576</v>
      </c>
      <c r="G439" s="119">
        <v>364</v>
      </c>
      <c r="H439" s="118"/>
      <c r="I439" s="178">
        <v>0</v>
      </c>
      <c r="J439" s="166">
        <f t="shared" ref="J439:U439" si="804">J232+I439</f>
        <v>0</v>
      </c>
      <c r="K439" s="166">
        <f t="shared" si="804"/>
        <v>0</v>
      </c>
      <c r="L439" s="166">
        <f t="shared" si="804"/>
        <v>0</v>
      </c>
      <c r="M439" s="166">
        <f t="shared" si="804"/>
        <v>0</v>
      </c>
      <c r="N439" s="166">
        <f t="shared" si="804"/>
        <v>0</v>
      </c>
      <c r="O439" s="166">
        <f t="shared" si="804"/>
        <v>0</v>
      </c>
      <c r="P439" s="166">
        <f t="shared" si="804"/>
        <v>0</v>
      </c>
      <c r="Q439" s="166">
        <f t="shared" si="804"/>
        <v>0</v>
      </c>
      <c r="R439" s="166">
        <f t="shared" si="804"/>
        <v>0</v>
      </c>
      <c r="S439" s="166">
        <f t="shared" si="804"/>
        <v>0</v>
      </c>
      <c r="T439" s="166">
        <f t="shared" si="804"/>
        <v>0</v>
      </c>
      <c r="U439" s="166">
        <f t="shared" si="804"/>
        <v>0</v>
      </c>
      <c r="V439" s="142"/>
      <c r="W439" s="179">
        <f t="shared" si="721"/>
        <v>0</v>
      </c>
      <c r="X439" s="166">
        <f t="shared" ref="X439:AH439" si="805">X232+W439</f>
        <v>0</v>
      </c>
      <c r="Y439" s="166">
        <f t="shared" si="805"/>
        <v>0</v>
      </c>
      <c r="Z439" s="166">
        <f t="shared" si="805"/>
        <v>0</v>
      </c>
      <c r="AA439" s="166">
        <f t="shared" si="805"/>
        <v>0</v>
      </c>
      <c r="AB439" s="166">
        <f t="shared" si="805"/>
        <v>0</v>
      </c>
      <c r="AC439" s="166">
        <f t="shared" si="805"/>
        <v>0</v>
      </c>
      <c r="AD439" s="166">
        <f t="shared" si="805"/>
        <v>0</v>
      </c>
      <c r="AE439" s="166">
        <f t="shared" si="805"/>
        <v>0</v>
      </c>
      <c r="AF439" s="166">
        <f t="shared" si="805"/>
        <v>0</v>
      </c>
      <c r="AG439" s="166">
        <f t="shared" si="805"/>
        <v>0</v>
      </c>
      <c r="AH439" s="166">
        <f t="shared" si="805"/>
        <v>0</v>
      </c>
      <c r="AI439" s="142"/>
      <c r="AJ439" s="179">
        <f t="shared" si="723"/>
        <v>773253.85</v>
      </c>
      <c r="AK439" s="166">
        <f t="shared" ref="AK439:AU439" si="806">AK232+AJ439</f>
        <v>773253.85</v>
      </c>
      <c r="AL439" s="166">
        <f t="shared" si="806"/>
        <v>773253.85</v>
      </c>
      <c r="AM439" s="166">
        <f t="shared" si="806"/>
        <v>773253.85</v>
      </c>
      <c r="AN439" s="166">
        <f t="shared" si="806"/>
        <v>773253.85</v>
      </c>
      <c r="AO439" s="166">
        <f t="shared" si="806"/>
        <v>773253.85</v>
      </c>
      <c r="AP439" s="166">
        <f t="shared" si="806"/>
        <v>773253.85</v>
      </c>
      <c r="AQ439" s="166">
        <f t="shared" si="806"/>
        <v>773253.85</v>
      </c>
      <c r="AR439" s="166">
        <f t="shared" si="806"/>
        <v>773253.85</v>
      </c>
      <c r="AS439" s="166">
        <f t="shared" si="806"/>
        <v>773253.85</v>
      </c>
      <c r="AT439" s="166">
        <f t="shared" si="806"/>
        <v>773253.85</v>
      </c>
      <c r="AU439" s="166">
        <f t="shared" si="806"/>
        <v>773253.85</v>
      </c>
      <c r="AV439" s="142"/>
      <c r="AW439" s="179">
        <f t="shared" si="725"/>
        <v>773253.85</v>
      </c>
      <c r="AX439" s="166">
        <f t="shared" ref="AX439:BH439" si="807">AX232+AW439</f>
        <v>773253.85</v>
      </c>
      <c r="AY439" s="166">
        <f t="shared" si="807"/>
        <v>773253.85</v>
      </c>
      <c r="AZ439" s="166">
        <f t="shared" si="807"/>
        <v>773253.85</v>
      </c>
      <c r="BA439" s="166">
        <f t="shared" si="807"/>
        <v>773253.85</v>
      </c>
      <c r="BB439" s="166">
        <f t="shared" si="807"/>
        <v>773253.85</v>
      </c>
      <c r="BC439" s="166">
        <f t="shared" si="807"/>
        <v>773253.85</v>
      </c>
      <c r="BD439" s="166">
        <f t="shared" si="807"/>
        <v>773253.85</v>
      </c>
      <c r="BE439" s="166">
        <f t="shared" si="807"/>
        <v>773253.85</v>
      </c>
      <c r="BF439" s="166">
        <f t="shared" si="807"/>
        <v>773253.85</v>
      </c>
      <c r="BG439" s="166">
        <f t="shared" si="807"/>
        <v>773253.85</v>
      </c>
      <c r="BH439" s="166">
        <f t="shared" si="807"/>
        <v>773253.85</v>
      </c>
      <c r="BI439" s="142"/>
      <c r="BV439" s="142"/>
      <c r="CI439" s="142"/>
      <c r="CV439" s="142"/>
      <c r="DI439" s="142"/>
      <c r="DV439" s="142"/>
      <c r="EI439" s="142"/>
      <c r="EK439" s="180">
        <f t="shared" si="343"/>
        <v>0</v>
      </c>
      <c r="EN439" s="181"/>
    </row>
    <row r="440" spans="1:144" ht="15.75" outlineLevel="1" x14ac:dyDescent="0.25">
      <c r="A440" s="2">
        <f t="shared" ref="A440:F442" si="808">A233</f>
        <v>9</v>
      </c>
      <c r="B440" s="1" t="str">
        <f t="shared" si="808"/>
        <v>PRE-09741</v>
      </c>
      <c r="C440" s="1" t="str">
        <f t="shared" si="808"/>
        <v>SPP FH - Ehrlich 13890</v>
      </c>
      <c r="D440" s="2" t="str">
        <f t="shared" si="808"/>
        <v>PRE-09741.2</v>
      </c>
      <c r="E440" s="141" t="str">
        <f t="shared" si="808"/>
        <v>SPP FH - Ehrlich 13890 - S&amp;E/R&amp;C</v>
      </c>
      <c r="F440" s="84">
        <f t="shared" si="808"/>
        <v>44484</v>
      </c>
      <c r="G440" s="119">
        <v>362</v>
      </c>
      <c r="H440" s="118"/>
      <c r="I440" s="178">
        <v>0</v>
      </c>
      <c r="J440" s="166">
        <f t="shared" ref="J440:U440" si="809">J233+I440</f>
        <v>0</v>
      </c>
      <c r="K440" s="166">
        <f t="shared" si="809"/>
        <v>0</v>
      </c>
      <c r="L440" s="166">
        <f t="shared" si="809"/>
        <v>0</v>
      </c>
      <c r="M440" s="166">
        <f t="shared" si="809"/>
        <v>0</v>
      </c>
      <c r="N440" s="166">
        <f t="shared" si="809"/>
        <v>0</v>
      </c>
      <c r="O440" s="166">
        <f t="shared" si="809"/>
        <v>0</v>
      </c>
      <c r="P440" s="166">
        <f t="shared" si="809"/>
        <v>0</v>
      </c>
      <c r="Q440" s="166">
        <f t="shared" si="809"/>
        <v>0</v>
      </c>
      <c r="R440" s="166">
        <f t="shared" si="809"/>
        <v>0</v>
      </c>
      <c r="S440" s="166">
        <f t="shared" si="809"/>
        <v>0</v>
      </c>
      <c r="T440" s="166">
        <f t="shared" si="809"/>
        <v>0</v>
      </c>
      <c r="U440" s="166">
        <f t="shared" si="809"/>
        <v>0</v>
      </c>
      <c r="V440" s="142"/>
      <c r="W440" s="179">
        <f t="shared" si="721"/>
        <v>0</v>
      </c>
      <c r="X440" s="166">
        <f t="shared" ref="X440:AH440" si="810">X233+W440</f>
        <v>0</v>
      </c>
      <c r="Y440" s="166">
        <f t="shared" si="810"/>
        <v>0</v>
      </c>
      <c r="Z440" s="166">
        <f t="shared" si="810"/>
        <v>0</v>
      </c>
      <c r="AA440" s="166">
        <f t="shared" si="810"/>
        <v>0</v>
      </c>
      <c r="AB440" s="166">
        <f t="shared" si="810"/>
        <v>0</v>
      </c>
      <c r="AC440" s="166">
        <f t="shared" si="810"/>
        <v>0</v>
      </c>
      <c r="AD440" s="166">
        <f t="shared" si="810"/>
        <v>0</v>
      </c>
      <c r="AE440" s="166">
        <f t="shared" si="810"/>
        <v>0</v>
      </c>
      <c r="AF440" s="166">
        <f t="shared" si="810"/>
        <v>343073.93000000005</v>
      </c>
      <c r="AG440" s="166">
        <f t="shared" si="810"/>
        <v>343073.93000000005</v>
      </c>
      <c r="AH440" s="166">
        <f t="shared" si="810"/>
        <v>343073.93000000005</v>
      </c>
      <c r="AI440" s="142"/>
      <c r="AJ440" s="179">
        <f t="shared" si="723"/>
        <v>343073.93000000005</v>
      </c>
      <c r="AK440" s="166">
        <f t="shared" ref="AK440:AU440" si="811">AK233+AJ440</f>
        <v>343073.93000000005</v>
      </c>
      <c r="AL440" s="166">
        <f t="shared" si="811"/>
        <v>343073.93000000005</v>
      </c>
      <c r="AM440" s="166">
        <f t="shared" si="811"/>
        <v>343073.93000000005</v>
      </c>
      <c r="AN440" s="166">
        <f t="shared" si="811"/>
        <v>343073.93000000005</v>
      </c>
      <c r="AO440" s="166">
        <f t="shared" si="811"/>
        <v>343073.93000000005</v>
      </c>
      <c r="AP440" s="166">
        <f t="shared" si="811"/>
        <v>343073.93000000005</v>
      </c>
      <c r="AQ440" s="166">
        <f t="shared" si="811"/>
        <v>343073.93000000005</v>
      </c>
      <c r="AR440" s="166">
        <f t="shared" si="811"/>
        <v>343073.93000000005</v>
      </c>
      <c r="AS440" s="166">
        <f t="shared" si="811"/>
        <v>343073.93000000005</v>
      </c>
      <c r="AT440" s="166">
        <f t="shared" si="811"/>
        <v>343073.93000000005</v>
      </c>
      <c r="AU440" s="166">
        <f t="shared" si="811"/>
        <v>343073.93000000005</v>
      </c>
      <c r="AV440" s="142"/>
      <c r="AW440" s="179">
        <f t="shared" si="725"/>
        <v>343073.93000000005</v>
      </c>
      <c r="AX440" s="166">
        <f t="shared" ref="AX440:BH440" si="812">AX233+AW440</f>
        <v>343073.93000000005</v>
      </c>
      <c r="AY440" s="166">
        <f t="shared" si="812"/>
        <v>343073.93000000005</v>
      </c>
      <c r="AZ440" s="166">
        <f t="shared" si="812"/>
        <v>343073.93000000005</v>
      </c>
      <c r="BA440" s="166">
        <f t="shared" si="812"/>
        <v>343073.93000000005</v>
      </c>
      <c r="BB440" s="166">
        <f t="shared" si="812"/>
        <v>343073.93000000005</v>
      </c>
      <c r="BC440" s="166">
        <f t="shared" si="812"/>
        <v>343073.93000000005</v>
      </c>
      <c r="BD440" s="166">
        <f t="shared" si="812"/>
        <v>343073.93000000005</v>
      </c>
      <c r="BE440" s="166">
        <f t="shared" si="812"/>
        <v>343073.93000000005</v>
      </c>
      <c r="BF440" s="166">
        <f t="shared" si="812"/>
        <v>343073.93000000005</v>
      </c>
      <c r="BG440" s="166">
        <f t="shared" si="812"/>
        <v>343073.93000000005</v>
      </c>
      <c r="BH440" s="166">
        <f t="shared" si="812"/>
        <v>343073.93000000005</v>
      </c>
      <c r="BI440" s="142"/>
      <c r="BV440" s="142"/>
      <c r="CI440" s="142"/>
      <c r="CV440" s="142"/>
      <c r="DI440" s="142"/>
      <c r="DV440" s="142"/>
      <c r="EI440" s="142"/>
      <c r="EK440" s="180">
        <f t="shared" si="343"/>
        <v>0</v>
      </c>
      <c r="EN440" s="181"/>
    </row>
    <row r="441" spans="1:144" ht="15.75" outlineLevel="1" x14ac:dyDescent="0.25">
      <c r="A441" s="2">
        <f t="shared" si="808"/>
        <v>9</v>
      </c>
      <c r="B441" s="1" t="str">
        <f t="shared" si="808"/>
        <v>PRE-09741</v>
      </c>
      <c r="C441" s="1" t="str">
        <f t="shared" si="808"/>
        <v>SPP FH - Ehrlich 13890</v>
      </c>
      <c r="D441" s="2" t="str">
        <f t="shared" si="808"/>
        <v>A2773904</v>
      </c>
      <c r="E441" s="141" t="str">
        <f t="shared" si="808"/>
        <v>SPP FH - Ehrlich - R&amp;C</v>
      </c>
      <c r="F441" s="84">
        <f t="shared" si="808"/>
        <v>44635</v>
      </c>
      <c r="G441" s="119">
        <v>364</v>
      </c>
      <c r="H441" s="118"/>
      <c r="I441" s="178">
        <v>0</v>
      </c>
      <c r="J441" s="166">
        <f t="shared" ref="J441:U441" si="813">J234+I441</f>
        <v>0</v>
      </c>
      <c r="K441" s="166">
        <f t="shared" si="813"/>
        <v>0</v>
      </c>
      <c r="L441" s="166">
        <f t="shared" si="813"/>
        <v>0</v>
      </c>
      <c r="M441" s="166">
        <f t="shared" si="813"/>
        <v>0</v>
      </c>
      <c r="N441" s="166">
        <f t="shared" si="813"/>
        <v>0</v>
      </c>
      <c r="O441" s="166">
        <f t="shared" si="813"/>
        <v>0</v>
      </c>
      <c r="P441" s="166">
        <f t="shared" si="813"/>
        <v>0</v>
      </c>
      <c r="Q441" s="166">
        <f t="shared" si="813"/>
        <v>0</v>
      </c>
      <c r="R441" s="166">
        <f t="shared" si="813"/>
        <v>0</v>
      </c>
      <c r="S441" s="166">
        <f t="shared" si="813"/>
        <v>0</v>
      </c>
      <c r="T441" s="166">
        <f t="shared" si="813"/>
        <v>0</v>
      </c>
      <c r="U441" s="166">
        <f t="shared" si="813"/>
        <v>0</v>
      </c>
      <c r="V441" s="142"/>
      <c r="W441" s="179">
        <f t="shared" si="721"/>
        <v>0</v>
      </c>
      <c r="X441" s="166">
        <f t="shared" ref="X441:AH441" si="814">X234+W441</f>
        <v>0</v>
      </c>
      <c r="Y441" s="166">
        <f t="shared" si="814"/>
        <v>0</v>
      </c>
      <c r="Z441" s="166">
        <f t="shared" si="814"/>
        <v>0</v>
      </c>
      <c r="AA441" s="166">
        <f t="shared" si="814"/>
        <v>0</v>
      </c>
      <c r="AB441" s="166">
        <f t="shared" si="814"/>
        <v>0</v>
      </c>
      <c r="AC441" s="166">
        <f t="shared" si="814"/>
        <v>0</v>
      </c>
      <c r="AD441" s="166">
        <f t="shared" si="814"/>
        <v>0</v>
      </c>
      <c r="AE441" s="166">
        <f t="shared" si="814"/>
        <v>0</v>
      </c>
      <c r="AF441" s="166">
        <f t="shared" si="814"/>
        <v>0</v>
      </c>
      <c r="AG441" s="166">
        <f t="shared" si="814"/>
        <v>0</v>
      </c>
      <c r="AH441" s="166">
        <f t="shared" si="814"/>
        <v>0</v>
      </c>
      <c r="AI441" s="142"/>
      <c r="AJ441" s="179">
        <f t="shared" si="723"/>
        <v>0</v>
      </c>
      <c r="AK441" s="166">
        <f t="shared" ref="AK441:AU442" si="815">AK234+AJ441</f>
        <v>0</v>
      </c>
      <c r="AL441" s="166">
        <f t="shared" si="815"/>
        <v>23842.069999999996</v>
      </c>
      <c r="AM441" s="166">
        <f t="shared" si="815"/>
        <v>23842.069999999996</v>
      </c>
      <c r="AN441" s="166">
        <f t="shared" si="815"/>
        <v>23842.069999999996</v>
      </c>
      <c r="AO441" s="166">
        <f t="shared" si="815"/>
        <v>23842.069999999996</v>
      </c>
      <c r="AP441" s="166">
        <f t="shared" si="815"/>
        <v>23842.069999999996</v>
      </c>
      <c r="AQ441" s="166">
        <f t="shared" si="815"/>
        <v>23842.069999999996</v>
      </c>
      <c r="AR441" s="166">
        <f t="shared" si="815"/>
        <v>23842.069999999996</v>
      </c>
      <c r="AS441" s="166">
        <f t="shared" si="815"/>
        <v>23842.069999999996</v>
      </c>
      <c r="AT441" s="166">
        <f t="shared" si="815"/>
        <v>23842.069999999996</v>
      </c>
      <c r="AU441" s="166">
        <f t="shared" si="815"/>
        <v>23842.069999999996</v>
      </c>
      <c r="AV441" s="142"/>
      <c r="AW441" s="179">
        <f t="shared" si="725"/>
        <v>23842.069999999996</v>
      </c>
      <c r="AX441" s="166">
        <f t="shared" ref="AX441:BH442" si="816">AX234+AW441</f>
        <v>23842.069999999996</v>
      </c>
      <c r="AY441" s="166">
        <f t="shared" si="816"/>
        <v>23842.069999999996</v>
      </c>
      <c r="AZ441" s="166">
        <f t="shared" si="816"/>
        <v>23842.069999999996</v>
      </c>
      <c r="BA441" s="166">
        <f t="shared" si="816"/>
        <v>23842.069999999996</v>
      </c>
      <c r="BB441" s="166">
        <f t="shared" si="816"/>
        <v>23842.069999999996</v>
      </c>
      <c r="BC441" s="166">
        <f t="shared" si="816"/>
        <v>23842.069999999996</v>
      </c>
      <c r="BD441" s="166">
        <f t="shared" si="816"/>
        <v>23842.069999999996</v>
      </c>
      <c r="BE441" s="166">
        <f t="shared" si="816"/>
        <v>23842.069999999996</v>
      </c>
      <c r="BF441" s="166">
        <f t="shared" si="816"/>
        <v>23842.069999999996</v>
      </c>
      <c r="BG441" s="166">
        <f t="shared" si="816"/>
        <v>23842.069999999996</v>
      </c>
      <c r="BH441" s="166">
        <f t="shared" si="816"/>
        <v>23842.069999999996</v>
      </c>
      <c r="BI441" s="142"/>
      <c r="BV441" s="142"/>
      <c r="CI441" s="142"/>
      <c r="CV441" s="142"/>
      <c r="DI441" s="142"/>
      <c r="DV441" s="142"/>
      <c r="EI441" s="142"/>
      <c r="EK441" s="180">
        <f t="shared" si="343"/>
        <v>0</v>
      </c>
      <c r="EN441" s="181"/>
    </row>
    <row r="442" spans="1:144" ht="15.75" outlineLevel="1" x14ac:dyDescent="0.25">
      <c r="A442" s="2">
        <f t="shared" si="808"/>
        <v>9</v>
      </c>
      <c r="B442" s="1" t="str">
        <f t="shared" si="808"/>
        <v>PRE-09741</v>
      </c>
      <c r="C442" s="1" t="str">
        <f t="shared" si="808"/>
        <v>SPP FH - Ehrlich 13890</v>
      </c>
      <c r="D442" s="2" t="str">
        <f t="shared" si="808"/>
        <v>A2779736</v>
      </c>
      <c r="E442" s="141" t="str">
        <f t="shared" si="808"/>
        <v>EHRLICH RD 13890 OCRs - 4 TAV</v>
      </c>
      <c r="F442" s="84">
        <f t="shared" si="808"/>
        <v>44552</v>
      </c>
      <c r="G442" s="119">
        <v>364</v>
      </c>
      <c r="H442" s="118"/>
      <c r="I442" s="178">
        <v>0</v>
      </c>
      <c r="J442" s="166">
        <f t="shared" ref="J442" si="817">J235+I442</f>
        <v>0</v>
      </c>
      <c r="K442" s="166">
        <f t="shared" ref="K442" si="818">K235+J442</f>
        <v>0</v>
      </c>
      <c r="L442" s="166">
        <f t="shared" ref="L442" si="819">L235+K442</f>
        <v>0</v>
      </c>
      <c r="M442" s="166">
        <f t="shared" ref="M442" si="820">M235+L442</f>
        <v>0</v>
      </c>
      <c r="N442" s="166">
        <f t="shared" ref="N442" si="821">N235+M442</f>
        <v>0</v>
      </c>
      <c r="O442" s="166">
        <f t="shared" ref="O442" si="822">O235+N442</f>
        <v>0</v>
      </c>
      <c r="P442" s="166">
        <f t="shared" ref="P442" si="823">P235+O442</f>
        <v>0</v>
      </c>
      <c r="Q442" s="166">
        <f t="shared" ref="Q442" si="824">Q235+P442</f>
        <v>0</v>
      </c>
      <c r="R442" s="166">
        <f t="shared" ref="R442" si="825">R235+Q442</f>
        <v>0</v>
      </c>
      <c r="S442" s="166">
        <f t="shared" ref="S442" si="826">S235+R442</f>
        <v>0</v>
      </c>
      <c r="T442" s="166">
        <f t="shared" ref="T442" si="827">T235+S442</f>
        <v>0</v>
      </c>
      <c r="U442" s="166">
        <f t="shared" ref="U442" si="828">U235+T442</f>
        <v>0</v>
      </c>
      <c r="V442" s="142"/>
      <c r="W442" s="179">
        <f t="shared" si="721"/>
        <v>0</v>
      </c>
      <c r="X442" s="166">
        <f t="shared" ref="X442" si="829">X235+W442</f>
        <v>0</v>
      </c>
      <c r="Y442" s="166">
        <f t="shared" ref="Y442" si="830">Y235+X442</f>
        <v>0</v>
      </c>
      <c r="Z442" s="166">
        <f t="shared" ref="Z442" si="831">Z235+Y442</f>
        <v>0</v>
      </c>
      <c r="AA442" s="166">
        <f t="shared" ref="AA442" si="832">AA235+Z442</f>
        <v>0</v>
      </c>
      <c r="AB442" s="166">
        <f t="shared" ref="AB442" si="833">AB235+AA442</f>
        <v>0</v>
      </c>
      <c r="AC442" s="166">
        <f t="shared" ref="AC442" si="834">AC235+AB442</f>
        <v>0</v>
      </c>
      <c r="AD442" s="166">
        <f t="shared" ref="AD442" si="835">AD235+AC442</f>
        <v>0</v>
      </c>
      <c r="AE442" s="166">
        <f t="shared" ref="AE442" si="836">AE235+AD442</f>
        <v>0</v>
      </c>
      <c r="AF442" s="166">
        <f t="shared" ref="AF442" si="837">AF235+AE442</f>
        <v>0</v>
      </c>
      <c r="AG442" s="166">
        <f t="shared" ref="AG442" si="838">AG235+AF442</f>
        <v>0</v>
      </c>
      <c r="AH442" s="166">
        <f>+AG442</f>
        <v>0</v>
      </c>
      <c r="AI442" s="142"/>
      <c r="AJ442" s="179">
        <f t="shared" si="723"/>
        <v>0</v>
      </c>
      <c r="AK442" s="166">
        <f t="shared" si="815"/>
        <v>0</v>
      </c>
      <c r="AL442" s="166">
        <f t="shared" si="815"/>
        <v>0</v>
      </c>
      <c r="AM442" s="166">
        <f t="shared" si="815"/>
        <v>0</v>
      </c>
      <c r="AN442" s="166">
        <f t="shared" si="815"/>
        <v>0</v>
      </c>
      <c r="AO442" s="166">
        <f t="shared" si="815"/>
        <v>0</v>
      </c>
      <c r="AP442" s="166">
        <f t="shared" si="815"/>
        <v>0</v>
      </c>
      <c r="AQ442" s="166">
        <f t="shared" si="815"/>
        <v>0</v>
      </c>
      <c r="AR442" s="166">
        <f t="shared" si="815"/>
        <v>0</v>
      </c>
      <c r="AS442" s="166">
        <f t="shared" si="815"/>
        <v>0</v>
      </c>
      <c r="AT442" s="166">
        <f t="shared" si="815"/>
        <v>0</v>
      </c>
      <c r="AU442" s="166">
        <f t="shared" si="815"/>
        <v>0</v>
      </c>
      <c r="AV442" s="142"/>
      <c r="AW442" s="179">
        <f t="shared" si="725"/>
        <v>0</v>
      </c>
      <c r="AX442" s="166">
        <f t="shared" si="816"/>
        <v>0</v>
      </c>
      <c r="AY442" s="166">
        <f t="shared" si="816"/>
        <v>0</v>
      </c>
      <c r="AZ442" s="166">
        <f t="shared" si="816"/>
        <v>0</v>
      </c>
      <c r="BA442" s="166">
        <f t="shared" si="816"/>
        <v>0</v>
      </c>
      <c r="BB442" s="166">
        <f t="shared" si="816"/>
        <v>0</v>
      </c>
      <c r="BC442" s="166">
        <f t="shared" si="816"/>
        <v>0</v>
      </c>
      <c r="BD442" s="166">
        <f t="shared" si="816"/>
        <v>0</v>
      </c>
      <c r="BE442" s="166">
        <f t="shared" si="816"/>
        <v>0</v>
      </c>
      <c r="BF442" s="166">
        <f t="shared" si="816"/>
        <v>0</v>
      </c>
      <c r="BG442" s="166">
        <f t="shared" si="816"/>
        <v>0</v>
      </c>
      <c r="BH442" s="166">
        <f t="shared" si="816"/>
        <v>0</v>
      </c>
      <c r="BI442" s="142"/>
      <c r="BV442" s="142"/>
      <c r="CI442" s="142"/>
      <c r="CV442" s="142"/>
      <c r="DI442" s="142"/>
      <c r="DV442" s="142"/>
      <c r="EI442" s="142"/>
      <c r="EK442" s="180">
        <f t="shared" si="343"/>
        <v>0</v>
      </c>
      <c r="EN442" s="181"/>
    </row>
    <row r="443" spans="1:144" ht="15.75" outlineLevel="1" x14ac:dyDescent="0.25">
      <c r="A443" s="2">
        <v>9</v>
      </c>
      <c r="B443" s="1" t="s">
        <v>234</v>
      </c>
      <c r="C443" s="1" t="s">
        <v>235</v>
      </c>
      <c r="D443" s="2" t="s">
        <v>367</v>
      </c>
      <c r="E443" s="141" t="s">
        <v>371</v>
      </c>
      <c r="F443" s="84">
        <v>44552</v>
      </c>
      <c r="G443" s="119">
        <v>397</v>
      </c>
      <c r="H443" s="118"/>
      <c r="I443" s="178">
        <v>0</v>
      </c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42"/>
      <c r="W443" s="179">
        <f>U443+0</f>
        <v>0</v>
      </c>
      <c r="X443" s="166">
        <f>W443+0</f>
        <v>0</v>
      </c>
      <c r="Y443" s="166">
        <f t="shared" ref="Y443:AG443" si="839">X443+0</f>
        <v>0</v>
      </c>
      <c r="Z443" s="166">
        <f t="shared" si="839"/>
        <v>0</v>
      </c>
      <c r="AA443" s="166">
        <f t="shared" si="839"/>
        <v>0</v>
      </c>
      <c r="AB443" s="166">
        <f t="shared" si="839"/>
        <v>0</v>
      </c>
      <c r="AC443" s="166">
        <f t="shared" si="839"/>
        <v>0</v>
      </c>
      <c r="AD443" s="166">
        <f t="shared" si="839"/>
        <v>0</v>
      </c>
      <c r="AE443" s="166">
        <f t="shared" si="839"/>
        <v>0</v>
      </c>
      <c r="AF443" s="166">
        <f t="shared" si="839"/>
        <v>0</v>
      </c>
      <c r="AG443" s="166">
        <f t="shared" si="839"/>
        <v>0</v>
      </c>
      <c r="AH443" s="166">
        <f>AG443+21668.76</f>
        <v>21668.76</v>
      </c>
      <c r="AI443" s="142"/>
      <c r="AJ443" s="179">
        <f>AH443+0</f>
        <v>21668.76</v>
      </c>
      <c r="AK443" s="166">
        <f>AJ443+0</f>
        <v>21668.76</v>
      </c>
      <c r="AL443" s="166">
        <f t="shared" ref="AL443:AU443" si="840">AK443+0</f>
        <v>21668.76</v>
      </c>
      <c r="AM443" s="166">
        <f t="shared" si="840"/>
        <v>21668.76</v>
      </c>
      <c r="AN443" s="166">
        <f t="shared" si="840"/>
        <v>21668.76</v>
      </c>
      <c r="AO443" s="166">
        <f t="shared" si="840"/>
        <v>21668.76</v>
      </c>
      <c r="AP443" s="166">
        <f t="shared" si="840"/>
        <v>21668.76</v>
      </c>
      <c r="AQ443" s="166">
        <f t="shared" si="840"/>
        <v>21668.76</v>
      </c>
      <c r="AR443" s="166">
        <f t="shared" si="840"/>
        <v>21668.76</v>
      </c>
      <c r="AS443" s="166">
        <f t="shared" si="840"/>
        <v>21668.76</v>
      </c>
      <c r="AT443" s="166">
        <f t="shared" si="840"/>
        <v>21668.76</v>
      </c>
      <c r="AU443" s="166">
        <f t="shared" si="840"/>
        <v>21668.76</v>
      </c>
      <c r="AV443" s="142"/>
      <c r="AW443" s="179">
        <f>AU443+0</f>
        <v>21668.76</v>
      </c>
      <c r="AX443" s="166">
        <f>AW443+0</f>
        <v>21668.76</v>
      </c>
      <c r="AY443" s="166">
        <f t="shared" ref="AY443:BH443" si="841">AX443+0</f>
        <v>21668.76</v>
      </c>
      <c r="AZ443" s="166">
        <f t="shared" si="841"/>
        <v>21668.76</v>
      </c>
      <c r="BA443" s="166">
        <f t="shared" si="841"/>
        <v>21668.76</v>
      </c>
      <c r="BB443" s="166">
        <f t="shared" si="841"/>
        <v>21668.76</v>
      </c>
      <c r="BC443" s="166">
        <f t="shared" si="841"/>
        <v>21668.76</v>
      </c>
      <c r="BD443" s="166">
        <f t="shared" si="841"/>
        <v>21668.76</v>
      </c>
      <c r="BE443" s="166">
        <f t="shared" si="841"/>
        <v>21668.76</v>
      </c>
      <c r="BF443" s="166">
        <f t="shared" si="841"/>
        <v>21668.76</v>
      </c>
      <c r="BG443" s="166">
        <f t="shared" si="841"/>
        <v>21668.76</v>
      </c>
      <c r="BH443" s="166">
        <f t="shared" si="841"/>
        <v>21668.76</v>
      </c>
      <c r="BI443" s="142"/>
      <c r="BV443" s="142"/>
      <c r="CI443" s="142"/>
      <c r="CV443" s="142"/>
      <c r="DI443" s="142"/>
      <c r="DV443" s="142"/>
      <c r="EI443" s="142"/>
      <c r="EK443" s="180"/>
      <c r="EN443" s="181"/>
    </row>
    <row r="444" spans="1:144" ht="15.75" outlineLevel="1" x14ac:dyDescent="0.25">
      <c r="A444" s="2">
        <f t="shared" ref="A444:F446" si="842">A236</f>
        <v>10</v>
      </c>
      <c r="B444" s="1" t="str">
        <f t="shared" si="842"/>
        <v>PRE-09739</v>
      </c>
      <c r="C444" s="1" t="str">
        <f t="shared" si="842"/>
        <v>SPP FH - Lake Region 13443</v>
      </c>
      <c r="D444" s="2" t="str">
        <f t="shared" si="842"/>
        <v>PRE-09739.1</v>
      </c>
      <c r="E444" s="141" t="str">
        <f t="shared" si="842"/>
        <v>SPP FH - Lake Region 13443 - OH</v>
      </c>
      <c r="F444" s="84">
        <f t="shared" si="842"/>
        <v>44607</v>
      </c>
      <c r="G444" s="119">
        <v>364</v>
      </c>
      <c r="H444" s="118"/>
      <c r="I444" s="178">
        <v>0</v>
      </c>
      <c r="J444" s="166">
        <f t="shared" ref="J444:U444" si="843">J236+I444</f>
        <v>0</v>
      </c>
      <c r="K444" s="166">
        <f t="shared" si="843"/>
        <v>0</v>
      </c>
      <c r="L444" s="166">
        <f t="shared" si="843"/>
        <v>0</v>
      </c>
      <c r="M444" s="166">
        <f t="shared" si="843"/>
        <v>0</v>
      </c>
      <c r="N444" s="166">
        <f t="shared" si="843"/>
        <v>0</v>
      </c>
      <c r="O444" s="166">
        <f t="shared" si="843"/>
        <v>0</v>
      </c>
      <c r="P444" s="166">
        <f t="shared" si="843"/>
        <v>0</v>
      </c>
      <c r="Q444" s="166">
        <f t="shared" si="843"/>
        <v>0</v>
      </c>
      <c r="R444" s="166">
        <f t="shared" si="843"/>
        <v>0</v>
      </c>
      <c r="S444" s="166">
        <f t="shared" si="843"/>
        <v>0</v>
      </c>
      <c r="T444" s="166">
        <f t="shared" si="843"/>
        <v>0</v>
      </c>
      <c r="U444" s="166">
        <f t="shared" si="843"/>
        <v>0</v>
      </c>
      <c r="V444" s="142"/>
      <c r="W444" s="179">
        <f>W236+U444</f>
        <v>0</v>
      </c>
      <c r="X444" s="166">
        <f t="shared" ref="X444:AH444" si="844">X236+W444</f>
        <v>0</v>
      </c>
      <c r="Y444" s="166">
        <f t="shared" si="844"/>
        <v>0</v>
      </c>
      <c r="Z444" s="166">
        <f t="shared" si="844"/>
        <v>0</v>
      </c>
      <c r="AA444" s="166">
        <f t="shared" si="844"/>
        <v>0</v>
      </c>
      <c r="AB444" s="166">
        <f t="shared" si="844"/>
        <v>0</v>
      </c>
      <c r="AC444" s="166">
        <f t="shared" si="844"/>
        <v>0</v>
      </c>
      <c r="AD444" s="166">
        <f t="shared" si="844"/>
        <v>0</v>
      </c>
      <c r="AE444" s="166">
        <f t="shared" si="844"/>
        <v>0</v>
      </c>
      <c r="AF444" s="166">
        <f t="shared" si="844"/>
        <v>0</v>
      </c>
      <c r="AG444" s="166">
        <f t="shared" si="844"/>
        <v>0</v>
      </c>
      <c r="AH444" s="166">
        <f t="shared" si="844"/>
        <v>0</v>
      </c>
      <c r="AI444" s="142"/>
      <c r="AJ444" s="179">
        <f>AJ236+AH444</f>
        <v>0</v>
      </c>
      <c r="AK444" s="166">
        <f t="shared" ref="AK444:AU444" si="845">AK236+AJ444</f>
        <v>769371.15</v>
      </c>
      <c r="AL444" s="166">
        <f t="shared" si="845"/>
        <v>769371.15</v>
      </c>
      <c r="AM444" s="166">
        <f t="shared" si="845"/>
        <v>769371.15</v>
      </c>
      <c r="AN444" s="166">
        <f t="shared" si="845"/>
        <v>769371.15</v>
      </c>
      <c r="AO444" s="166">
        <f t="shared" si="845"/>
        <v>769371.15</v>
      </c>
      <c r="AP444" s="166">
        <f t="shared" si="845"/>
        <v>769371.15</v>
      </c>
      <c r="AQ444" s="166">
        <f t="shared" si="845"/>
        <v>769371.15</v>
      </c>
      <c r="AR444" s="166">
        <f t="shared" si="845"/>
        <v>769371.15</v>
      </c>
      <c r="AS444" s="166">
        <f t="shared" si="845"/>
        <v>769371.15</v>
      </c>
      <c r="AT444" s="166">
        <f t="shared" si="845"/>
        <v>769371.15</v>
      </c>
      <c r="AU444" s="166">
        <f t="shared" si="845"/>
        <v>769371.15</v>
      </c>
      <c r="AV444" s="142"/>
      <c r="AW444" s="179">
        <f>AW236+AU444</f>
        <v>769371.15</v>
      </c>
      <c r="AX444" s="166">
        <f t="shared" ref="AX444:BH444" si="846">AX236+AW444</f>
        <v>769371.15</v>
      </c>
      <c r="AY444" s="166">
        <f t="shared" si="846"/>
        <v>769371.15</v>
      </c>
      <c r="AZ444" s="166">
        <f t="shared" si="846"/>
        <v>769371.15</v>
      </c>
      <c r="BA444" s="166">
        <f t="shared" si="846"/>
        <v>769371.15</v>
      </c>
      <c r="BB444" s="166">
        <f t="shared" si="846"/>
        <v>769371.15</v>
      </c>
      <c r="BC444" s="166">
        <f t="shared" si="846"/>
        <v>769371.15</v>
      </c>
      <c r="BD444" s="166">
        <f t="shared" si="846"/>
        <v>769371.15</v>
      </c>
      <c r="BE444" s="166">
        <f t="shared" si="846"/>
        <v>769371.15</v>
      </c>
      <c r="BF444" s="166">
        <f t="shared" si="846"/>
        <v>769371.15</v>
      </c>
      <c r="BG444" s="166">
        <f t="shared" si="846"/>
        <v>769371.15</v>
      </c>
      <c r="BH444" s="166">
        <f t="shared" si="846"/>
        <v>769371.15</v>
      </c>
      <c r="BI444" s="142"/>
      <c r="BV444" s="142"/>
      <c r="CI444" s="142"/>
      <c r="CV444" s="142"/>
      <c r="DI444" s="142"/>
      <c r="DV444" s="142"/>
      <c r="EI444" s="142"/>
      <c r="EK444" s="180">
        <f t="shared" si="343"/>
        <v>0</v>
      </c>
      <c r="EN444" s="181"/>
    </row>
    <row r="445" spans="1:144" ht="15.75" outlineLevel="1" x14ac:dyDescent="0.25">
      <c r="A445" s="2">
        <f t="shared" si="842"/>
        <v>10</v>
      </c>
      <c r="B445" s="1" t="str">
        <f t="shared" si="842"/>
        <v>PRE-09739</v>
      </c>
      <c r="C445" s="1" t="str">
        <f t="shared" si="842"/>
        <v>SPP FH - Lake Region 13443</v>
      </c>
      <c r="D445" s="2" t="str">
        <f t="shared" si="842"/>
        <v>PRE-09739.2</v>
      </c>
      <c r="E445" s="141" t="str">
        <f t="shared" si="842"/>
        <v>SPP FH-Cypress Garden 13443-S&amp;E/R&amp;C</v>
      </c>
      <c r="F445" s="84">
        <f t="shared" si="842"/>
        <v>44607</v>
      </c>
      <c r="G445" s="119">
        <v>364</v>
      </c>
      <c r="H445" s="118"/>
      <c r="I445" s="178">
        <v>0</v>
      </c>
      <c r="J445" s="166">
        <f t="shared" ref="J445:U445" si="847">J237+I445</f>
        <v>0</v>
      </c>
      <c r="K445" s="166">
        <f t="shared" si="847"/>
        <v>0</v>
      </c>
      <c r="L445" s="166">
        <f t="shared" si="847"/>
        <v>0</v>
      </c>
      <c r="M445" s="166">
        <f t="shared" si="847"/>
        <v>0</v>
      </c>
      <c r="N445" s="166">
        <f t="shared" si="847"/>
        <v>0</v>
      </c>
      <c r="O445" s="166">
        <f t="shared" si="847"/>
        <v>0</v>
      </c>
      <c r="P445" s="166">
        <f t="shared" si="847"/>
        <v>0</v>
      </c>
      <c r="Q445" s="166">
        <f t="shared" si="847"/>
        <v>0</v>
      </c>
      <c r="R445" s="166">
        <f t="shared" si="847"/>
        <v>0</v>
      </c>
      <c r="S445" s="166">
        <f t="shared" si="847"/>
        <v>0</v>
      </c>
      <c r="T445" s="166">
        <f t="shared" si="847"/>
        <v>0</v>
      </c>
      <c r="U445" s="166">
        <f t="shared" si="847"/>
        <v>0</v>
      </c>
      <c r="V445" s="142"/>
      <c r="W445" s="179">
        <f>W237+U445</f>
        <v>0</v>
      </c>
      <c r="X445" s="166">
        <f t="shared" ref="X445:AH445" si="848">X237+W445</f>
        <v>0</v>
      </c>
      <c r="Y445" s="166">
        <f t="shared" si="848"/>
        <v>0</v>
      </c>
      <c r="Z445" s="166">
        <f t="shared" si="848"/>
        <v>0</v>
      </c>
      <c r="AA445" s="166">
        <f t="shared" si="848"/>
        <v>0</v>
      </c>
      <c r="AB445" s="166">
        <f t="shared" si="848"/>
        <v>0</v>
      </c>
      <c r="AC445" s="166">
        <f t="shared" si="848"/>
        <v>0</v>
      </c>
      <c r="AD445" s="166">
        <f t="shared" si="848"/>
        <v>0</v>
      </c>
      <c r="AE445" s="166">
        <f t="shared" si="848"/>
        <v>0</v>
      </c>
      <c r="AF445" s="166">
        <f t="shared" si="848"/>
        <v>0</v>
      </c>
      <c r="AG445" s="166">
        <f t="shared" si="848"/>
        <v>0</v>
      </c>
      <c r="AH445" s="166">
        <f t="shared" si="848"/>
        <v>0</v>
      </c>
      <c r="AI445" s="142"/>
      <c r="AJ445" s="179">
        <f>AJ237+AH445</f>
        <v>0</v>
      </c>
      <c r="AK445" s="166">
        <f t="shared" ref="AK445:AU445" si="849">AK237+AJ445</f>
        <v>1442275.0399999998</v>
      </c>
      <c r="AL445" s="166">
        <f t="shared" si="849"/>
        <v>1442275.0399999998</v>
      </c>
      <c r="AM445" s="166">
        <f t="shared" si="849"/>
        <v>1442275.0399999998</v>
      </c>
      <c r="AN445" s="166">
        <f t="shared" si="849"/>
        <v>1442275.0399999998</v>
      </c>
      <c r="AO445" s="166">
        <f t="shared" si="849"/>
        <v>1442275.0399999998</v>
      </c>
      <c r="AP445" s="166">
        <f t="shared" si="849"/>
        <v>1442275.0399999998</v>
      </c>
      <c r="AQ445" s="166">
        <f t="shared" si="849"/>
        <v>1442275.0399999998</v>
      </c>
      <c r="AR445" s="166">
        <f t="shared" si="849"/>
        <v>1442275.0399999998</v>
      </c>
      <c r="AS445" s="166">
        <f t="shared" si="849"/>
        <v>1442275.0399999998</v>
      </c>
      <c r="AT445" s="166">
        <f t="shared" si="849"/>
        <v>1442275.0399999998</v>
      </c>
      <c r="AU445" s="166">
        <f t="shared" si="849"/>
        <v>1442275.0399999998</v>
      </c>
      <c r="AV445" s="142"/>
      <c r="AW445" s="179">
        <f>AW237+AU445</f>
        <v>1442275.0399999998</v>
      </c>
      <c r="AX445" s="166">
        <f t="shared" ref="AX445:BH445" si="850">AX237+AW445</f>
        <v>1442275.0399999998</v>
      </c>
      <c r="AY445" s="166">
        <f t="shared" si="850"/>
        <v>1442275.0399999998</v>
      </c>
      <c r="AZ445" s="166">
        <f t="shared" si="850"/>
        <v>1442275.0399999998</v>
      </c>
      <c r="BA445" s="166">
        <f t="shared" si="850"/>
        <v>1442275.0399999998</v>
      </c>
      <c r="BB445" s="166">
        <f t="shared" si="850"/>
        <v>1442275.0399999998</v>
      </c>
      <c r="BC445" s="166">
        <f t="shared" si="850"/>
        <v>1442275.0399999998</v>
      </c>
      <c r="BD445" s="166">
        <f t="shared" si="850"/>
        <v>1442275.0399999998</v>
      </c>
      <c r="BE445" s="166">
        <f t="shared" si="850"/>
        <v>1442275.0399999998</v>
      </c>
      <c r="BF445" s="166">
        <f t="shared" si="850"/>
        <v>1442275.0399999998</v>
      </c>
      <c r="BG445" s="166">
        <f t="shared" si="850"/>
        <v>1442275.0399999998</v>
      </c>
      <c r="BH445" s="166">
        <f t="shared" si="850"/>
        <v>1442275.0399999998</v>
      </c>
      <c r="BI445" s="142"/>
      <c r="BV445" s="142"/>
      <c r="CI445" s="142"/>
      <c r="CV445" s="142"/>
      <c r="DI445" s="142"/>
      <c r="DV445" s="142"/>
      <c r="EI445" s="142"/>
      <c r="EK445" s="180">
        <f t="shared" si="343"/>
        <v>0</v>
      </c>
      <c r="EN445" s="181"/>
    </row>
    <row r="446" spans="1:144" ht="15.75" outlineLevel="1" x14ac:dyDescent="0.25">
      <c r="A446" s="2">
        <f t="shared" si="842"/>
        <v>10</v>
      </c>
      <c r="B446" s="1" t="str">
        <f t="shared" si="842"/>
        <v>PRE-09739</v>
      </c>
      <c r="C446" s="1" t="str">
        <f t="shared" si="842"/>
        <v>SPP FH - Lake Region 13443</v>
      </c>
      <c r="D446" s="2" t="str">
        <f t="shared" si="842"/>
        <v>A2777742</v>
      </c>
      <c r="E446" s="141" t="str">
        <f t="shared" si="842"/>
        <v>SPP FH - Lake Region 13443 - OCR</v>
      </c>
      <c r="F446" s="84">
        <f t="shared" si="842"/>
        <v>44607</v>
      </c>
      <c r="G446" s="119">
        <v>364</v>
      </c>
      <c r="H446" s="118"/>
      <c r="I446" s="178">
        <v>0</v>
      </c>
      <c r="J446" s="166">
        <f t="shared" ref="J446:U446" si="851">J238+I446</f>
        <v>0</v>
      </c>
      <c r="K446" s="166">
        <f t="shared" si="851"/>
        <v>0</v>
      </c>
      <c r="L446" s="166">
        <f t="shared" si="851"/>
        <v>0</v>
      </c>
      <c r="M446" s="166">
        <f t="shared" si="851"/>
        <v>0</v>
      </c>
      <c r="N446" s="166">
        <f t="shared" si="851"/>
        <v>0</v>
      </c>
      <c r="O446" s="166">
        <f t="shared" si="851"/>
        <v>0</v>
      </c>
      <c r="P446" s="166">
        <f t="shared" si="851"/>
        <v>0</v>
      </c>
      <c r="Q446" s="166">
        <f t="shared" si="851"/>
        <v>0</v>
      </c>
      <c r="R446" s="166">
        <f t="shared" si="851"/>
        <v>0</v>
      </c>
      <c r="S446" s="166">
        <f t="shared" si="851"/>
        <v>0</v>
      </c>
      <c r="T446" s="166">
        <f t="shared" si="851"/>
        <v>0</v>
      </c>
      <c r="U446" s="166">
        <f t="shared" si="851"/>
        <v>0</v>
      </c>
      <c r="V446" s="142"/>
      <c r="W446" s="179">
        <f>W238+U446</f>
        <v>0</v>
      </c>
      <c r="X446" s="166">
        <f t="shared" ref="X446:AH446" si="852">X238+W446</f>
        <v>0</v>
      </c>
      <c r="Y446" s="166">
        <f t="shared" si="852"/>
        <v>0</v>
      </c>
      <c r="Z446" s="166">
        <f t="shared" si="852"/>
        <v>0</v>
      </c>
      <c r="AA446" s="166">
        <f t="shared" si="852"/>
        <v>0</v>
      </c>
      <c r="AB446" s="166">
        <f t="shared" si="852"/>
        <v>0</v>
      </c>
      <c r="AC446" s="166">
        <f t="shared" si="852"/>
        <v>0</v>
      </c>
      <c r="AD446" s="166">
        <f t="shared" si="852"/>
        <v>0</v>
      </c>
      <c r="AE446" s="166">
        <f t="shared" si="852"/>
        <v>0</v>
      </c>
      <c r="AF446" s="166">
        <f t="shared" si="852"/>
        <v>0</v>
      </c>
      <c r="AG446" s="166">
        <f t="shared" si="852"/>
        <v>0</v>
      </c>
      <c r="AH446" s="166">
        <f t="shared" si="852"/>
        <v>0</v>
      </c>
      <c r="AI446" s="142"/>
      <c r="AJ446" s="179">
        <f>AJ238+AH446</f>
        <v>0</v>
      </c>
      <c r="AK446" s="166">
        <f t="shared" ref="AK446:AU446" si="853">AK238+AJ446</f>
        <v>35837.880000000005</v>
      </c>
      <c r="AL446" s="166">
        <f t="shared" si="853"/>
        <v>35837.880000000005</v>
      </c>
      <c r="AM446" s="166">
        <f t="shared" si="853"/>
        <v>35837.880000000005</v>
      </c>
      <c r="AN446" s="166">
        <f t="shared" si="853"/>
        <v>35837.880000000005</v>
      </c>
      <c r="AO446" s="166">
        <f t="shared" si="853"/>
        <v>35837.880000000005</v>
      </c>
      <c r="AP446" s="166">
        <f t="shared" si="853"/>
        <v>35837.880000000005</v>
      </c>
      <c r="AQ446" s="166">
        <f t="shared" si="853"/>
        <v>35837.880000000005</v>
      </c>
      <c r="AR446" s="166">
        <f t="shared" si="853"/>
        <v>35837.880000000005</v>
      </c>
      <c r="AS446" s="166">
        <f t="shared" si="853"/>
        <v>35837.880000000005</v>
      </c>
      <c r="AT446" s="166">
        <f t="shared" si="853"/>
        <v>35837.880000000005</v>
      </c>
      <c r="AU446" s="166">
        <f t="shared" si="853"/>
        <v>35837.880000000005</v>
      </c>
      <c r="AV446" s="142"/>
      <c r="AW446" s="179">
        <f>AW238+AU446</f>
        <v>35837.880000000005</v>
      </c>
      <c r="AX446" s="166">
        <f t="shared" ref="AX446:BH446" si="854">AX238+AW446</f>
        <v>35837.880000000005</v>
      </c>
      <c r="AY446" s="166">
        <f t="shared" si="854"/>
        <v>35837.880000000005</v>
      </c>
      <c r="AZ446" s="166">
        <f t="shared" si="854"/>
        <v>35837.880000000005</v>
      </c>
      <c r="BA446" s="166">
        <f t="shared" si="854"/>
        <v>35837.880000000005</v>
      </c>
      <c r="BB446" s="166">
        <f t="shared" si="854"/>
        <v>35837.880000000005</v>
      </c>
      <c r="BC446" s="166">
        <f t="shared" si="854"/>
        <v>35837.880000000005</v>
      </c>
      <c r="BD446" s="166">
        <f t="shared" si="854"/>
        <v>35837.880000000005</v>
      </c>
      <c r="BE446" s="166">
        <f t="shared" si="854"/>
        <v>35837.880000000005</v>
      </c>
      <c r="BF446" s="166">
        <f t="shared" si="854"/>
        <v>35837.880000000005</v>
      </c>
      <c r="BG446" s="166">
        <f t="shared" si="854"/>
        <v>35837.880000000005</v>
      </c>
      <c r="BH446" s="166">
        <f t="shared" si="854"/>
        <v>35837.880000000005</v>
      </c>
      <c r="BI446" s="142"/>
      <c r="BV446" s="142"/>
      <c r="CI446" s="142"/>
      <c r="CV446" s="142"/>
      <c r="DI446" s="142"/>
      <c r="DV446" s="142"/>
      <c r="EI446" s="142"/>
      <c r="EK446" s="180">
        <f t="shared" si="343"/>
        <v>0</v>
      </c>
      <c r="EN446" s="181"/>
    </row>
    <row r="447" spans="1:144" ht="15.75" outlineLevel="1" x14ac:dyDescent="0.25">
      <c r="A447" s="2">
        <v>10</v>
      </c>
      <c r="B447" s="1" t="s">
        <v>231</v>
      </c>
      <c r="C447" s="1" t="s">
        <v>230</v>
      </c>
      <c r="D447" s="2" t="s">
        <v>375</v>
      </c>
      <c r="E447" s="141" t="s">
        <v>379</v>
      </c>
      <c r="F447" s="84">
        <v>44561</v>
      </c>
      <c r="G447" s="119">
        <v>355</v>
      </c>
      <c r="H447" s="118"/>
      <c r="I447" s="178">
        <v>0</v>
      </c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42"/>
      <c r="W447" s="179">
        <f>+W239+U447</f>
        <v>0</v>
      </c>
      <c r="X447" s="179">
        <f t="shared" ref="X447:AG447" si="855">+X239+W447</f>
        <v>0</v>
      </c>
      <c r="Y447" s="179">
        <f t="shared" si="855"/>
        <v>0</v>
      </c>
      <c r="Z447" s="179">
        <f t="shared" si="855"/>
        <v>0</v>
      </c>
      <c r="AA447" s="179">
        <f t="shared" si="855"/>
        <v>0</v>
      </c>
      <c r="AB447" s="179">
        <f t="shared" si="855"/>
        <v>0</v>
      </c>
      <c r="AC447" s="179">
        <f t="shared" si="855"/>
        <v>0</v>
      </c>
      <c r="AD447" s="179">
        <f t="shared" si="855"/>
        <v>0</v>
      </c>
      <c r="AE447" s="179">
        <f t="shared" si="855"/>
        <v>0</v>
      </c>
      <c r="AF447" s="179">
        <f t="shared" si="855"/>
        <v>0</v>
      </c>
      <c r="AG447" s="179">
        <f t="shared" si="855"/>
        <v>0</v>
      </c>
      <c r="AH447" s="179">
        <f>93934.17+AG447</f>
        <v>93934.17</v>
      </c>
      <c r="AI447" s="142"/>
      <c r="AJ447" s="179">
        <f>+AJ239+AH447</f>
        <v>93934.17</v>
      </c>
      <c r="AK447" s="179">
        <f>+AK239+AJ447</f>
        <v>93934.17</v>
      </c>
      <c r="AL447" s="179">
        <f t="shared" ref="AL447:AU447" si="856">+AL239+AK447</f>
        <v>93934.17</v>
      </c>
      <c r="AM447" s="179">
        <f t="shared" si="856"/>
        <v>93934.17</v>
      </c>
      <c r="AN447" s="179">
        <f t="shared" si="856"/>
        <v>93934.17</v>
      </c>
      <c r="AO447" s="179">
        <f t="shared" si="856"/>
        <v>93934.17</v>
      </c>
      <c r="AP447" s="179">
        <f t="shared" si="856"/>
        <v>93934.17</v>
      </c>
      <c r="AQ447" s="179">
        <f t="shared" si="856"/>
        <v>93934.17</v>
      </c>
      <c r="AR447" s="179">
        <f t="shared" si="856"/>
        <v>93934.17</v>
      </c>
      <c r="AS447" s="179">
        <f t="shared" si="856"/>
        <v>93934.17</v>
      </c>
      <c r="AT447" s="179">
        <f t="shared" si="856"/>
        <v>93934.17</v>
      </c>
      <c r="AU447" s="179">
        <f t="shared" si="856"/>
        <v>93934.17</v>
      </c>
      <c r="AV447" s="142"/>
      <c r="AW447" s="179">
        <f>+AW239+AU447</f>
        <v>93934.17</v>
      </c>
      <c r="AX447" s="179">
        <f>+AX239+AW447</f>
        <v>93934.17</v>
      </c>
      <c r="AY447" s="179">
        <f t="shared" ref="AY447:BH447" si="857">+AY239+AX447</f>
        <v>93934.17</v>
      </c>
      <c r="AZ447" s="179">
        <f t="shared" si="857"/>
        <v>93934.17</v>
      </c>
      <c r="BA447" s="179">
        <f t="shared" si="857"/>
        <v>93934.17</v>
      </c>
      <c r="BB447" s="179">
        <f t="shared" si="857"/>
        <v>93934.17</v>
      </c>
      <c r="BC447" s="179">
        <f t="shared" si="857"/>
        <v>93934.17</v>
      </c>
      <c r="BD447" s="179">
        <f t="shared" si="857"/>
        <v>93934.17</v>
      </c>
      <c r="BE447" s="179">
        <f t="shared" si="857"/>
        <v>93934.17</v>
      </c>
      <c r="BF447" s="179">
        <f t="shared" si="857"/>
        <v>93934.17</v>
      </c>
      <c r="BG447" s="179">
        <f t="shared" si="857"/>
        <v>93934.17</v>
      </c>
      <c r="BH447" s="179">
        <f t="shared" si="857"/>
        <v>93934.17</v>
      </c>
      <c r="BI447" s="142"/>
      <c r="BV447" s="142"/>
      <c r="CI447" s="142"/>
      <c r="CV447" s="142"/>
      <c r="DI447" s="142"/>
      <c r="DV447" s="142"/>
      <c r="EI447" s="142"/>
      <c r="EK447" s="180"/>
      <c r="EN447" s="181"/>
    </row>
    <row r="448" spans="1:144" ht="15.75" outlineLevel="1" x14ac:dyDescent="0.25">
      <c r="A448" s="2">
        <v>10</v>
      </c>
      <c r="B448" s="1" t="s">
        <v>231</v>
      </c>
      <c r="C448" s="1" t="s">
        <v>230</v>
      </c>
      <c r="D448" s="2" t="s">
        <v>375</v>
      </c>
      <c r="E448" s="141" t="s">
        <v>379</v>
      </c>
      <c r="F448" s="84">
        <v>44561</v>
      </c>
      <c r="G448" s="119">
        <v>356</v>
      </c>
      <c r="H448" s="118"/>
      <c r="I448" s="178">
        <v>0</v>
      </c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42"/>
      <c r="W448" s="179">
        <f>+U448+0</f>
        <v>0</v>
      </c>
      <c r="X448" s="179">
        <f>+W448+0</f>
        <v>0</v>
      </c>
      <c r="Y448" s="179">
        <f t="shared" ref="Y448:AG448" si="858">+X448+0</f>
        <v>0</v>
      </c>
      <c r="Z448" s="179">
        <f t="shared" si="858"/>
        <v>0</v>
      </c>
      <c r="AA448" s="179">
        <f t="shared" si="858"/>
        <v>0</v>
      </c>
      <c r="AB448" s="179">
        <f t="shared" si="858"/>
        <v>0</v>
      </c>
      <c r="AC448" s="179">
        <f t="shared" si="858"/>
        <v>0</v>
      </c>
      <c r="AD448" s="179">
        <f t="shared" si="858"/>
        <v>0</v>
      </c>
      <c r="AE448" s="179">
        <f t="shared" si="858"/>
        <v>0</v>
      </c>
      <c r="AF448" s="179">
        <f t="shared" si="858"/>
        <v>0</v>
      </c>
      <c r="AG448" s="179">
        <f t="shared" si="858"/>
        <v>0</v>
      </c>
      <c r="AH448" s="179">
        <f>+AG448+121876.15</f>
        <v>121876.15</v>
      </c>
      <c r="AI448" s="142"/>
      <c r="AJ448" s="179">
        <f>+AH448+0</f>
        <v>121876.15</v>
      </c>
      <c r="AK448" s="179">
        <f>+AJ448+0</f>
        <v>121876.15</v>
      </c>
      <c r="AL448" s="179">
        <f t="shared" ref="AL448:AU448" si="859">+AK448+0</f>
        <v>121876.15</v>
      </c>
      <c r="AM448" s="179">
        <f t="shared" si="859"/>
        <v>121876.15</v>
      </c>
      <c r="AN448" s="179">
        <f t="shared" si="859"/>
        <v>121876.15</v>
      </c>
      <c r="AO448" s="179">
        <f t="shared" si="859"/>
        <v>121876.15</v>
      </c>
      <c r="AP448" s="179">
        <f t="shared" si="859"/>
        <v>121876.15</v>
      </c>
      <c r="AQ448" s="179">
        <f t="shared" si="859"/>
        <v>121876.15</v>
      </c>
      <c r="AR448" s="179">
        <f t="shared" si="859"/>
        <v>121876.15</v>
      </c>
      <c r="AS448" s="179">
        <f t="shared" si="859"/>
        <v>121876.15</v>
      </c>
      <c r="AT448" s="179">
        <f t="shared" si="859"/>
        <v>121876.15</v>
      </c>
      <c r="AU448" s="179">
        <f t="shared" si="859"/>
        <v>121876.15</v>
      </c>
      <c r="AV448" s="142"/>
      <c r="AW448" s="179">
        <f>+AU448+0</f>
        <v>121876.15</v>
      </c>
      <c r="AX448" s="179">
        <f>+AW448+0</f>
        <v>121876.15</v>
      </c>
      <c r="AY448" s="179">
        <f t="shared" ref="AY448:BH448" si="860">+AX448+0</f>
        <v>121876.15</v>
      </c>
      <c r="AZ448" s="179">
        <f t="shared" si="860"/>
        <v>121876.15</v>
      </c>
      <c r="BA448" s="179">
        <f t="shared" si="860"/>
        <v>121876.15</v>
      </c>
      <c r="BB448" s="179">
        <f t="shared" si="860"/>
        <v>121876.15</v>
      </c>
      <c r="BC448" s="179">
        <f t="shared" si="860"/>
        <v>121876.15</v>
      </c>
      <c r="BD448" s="179">
        <f t="shared" si="860"/>
        <v>121876.15</v>
      </c>
      <c r="BE448" s="179">
        <f t="shared" si="860"/>
        <v>121876.15</v>
      </c>
      <c r="BF448" s="179">
        <f t="shared" si="860"/>
        <v>121876.15</v>
      </c>
      <c r="BG448" s="179">
        <f t="shared" si="860"/>
        <v>121876.15</v>
      </c>
      <c r="BH448" s="179">
        <f t="shared" si="860"/>
        <v>121876.15</v>
      </c>
      <c r="BI448" s="142"/>
      <c r="BV448" s="142"/>
      <c r="CI448" s="142"/>
      <c r="CV448" s="142"/>
      <c r="DI448" s="142"/>
      <c r="DV448" s="142"/>
      <c r="EI448" s="142"/>
      <c r="EK448" s="180"/>
      <c r="EN448" s="181"/>
    </row>
    <row r="449" spans="1:144" ht="15.75" outlineLevel="1" x14ac:dyDescent="0.25">
      <c r="A449" s="2">
        <f t="shared" ref="A449:F458" si="861">A239</f>
        <v>10</v>
      </c>
      <c r="B449" s="1" t="str">
        <f t="shared" si="861"/>
        <v>PRE-09739</v>
      </c>
      <c r="C449" s="1" t="str">
        <f t="shared" si="861"/>
        <v>SPP FH - Lake Region 13443</v>
      </c>
      <c r="D449" s="2" t="str">
        <f t="shared" si="861"/>
        <v>PRE-09739.3</v>
      </c>
      <c r="E449" s="141" t="str">
        <f t="shared" si="861"/>
        <v>SPP FH - Lake Region 13443 - Trans</v>
      </c>
      <c r="F449" s="84">
        <f t="shared" si="861"/>
        <v>44561</v>
      </c>
      <c r="G449" s="119">
        <v>364</v>
      </c>
      <c r="H449" s="118"/>
      <c r="I449" s="178">
        <v>0</v>
      </c>
      <c r="J449" s="166">
        <f t="shared" ref="J449" si="862">J239+I449</f>
        <v>0</v>
      </c>
      <c r="K449" s="166">
        <f t="shared" ref="K449" si="863">K239+J449</f>
        <v>0</v>
      </c>
      <c r="L449" s="166">
        <f t="shared" ref="L449" si="864">L239+K449</f>
        <v>0</v>
      </c>
      <c r="M449" s="166">
        <f t="shared" ref="M449" si="865">M239+L449</f>
        <v>0</v>
      </c>
      <c r="N449" s="166">
        <f t="shared" ref="N449" si="866">N239+M449</f>
        <v>0</v>
      </c>
      <c r="O449" s="166">
        <f t="shared" ref="O449" si="867">O239+N449</f>
        <v>0</v>
      </c>
      <c r="P449" s="166">
        <f t="shared" ref="P449" si="868">P239+O449</f>
        <v>0</v>
      </c>
      <c r="Q449" s="166">
        <f t="shared" ref="Q449" si="869">Q239+P449</f>
        <v>0</v>
      </c>
      <c r="R449" s="166">
        <f t="shared" ref="R449" si="870">R239+Q449</f>
        <v>0</v>
      </c>
      <c r="S449" s="166">
        <f t="shared" ref="S449" si="871">S239+R449</f>
        <v>0</v>
      </c>
      <c r="T449" s="166">
        <f t="shared" ref="T449" si="872">T239+S449</f>
        <v>0</v>
      </c>
      <c r="U449" s="166">
        <f t="shared" ref="U449" si="873">U239+T449</f>
        <v>0</v>
      </c>
      <c r="V449" s="142"/>
      <c r="W449" s="179">
        <f>+U449+0</f>
        <v>0</v>
      </c>
      <c r="X449" s="179">
        <f>+W449+0</f>
        <v>0</v>
      </c>
      <c r="Y449" s="179">
        <f t="shared" ref="Y449:AH449" si="874">+X449+0</f>
        <v>0</v>
      </c>
      <c r="Z449" s="179">
        <f t="shared" si="874"/>
        <v>0</v>
      </c>
      <c r="AA449" s="179">
        <f t="shared" si="874"/>
        <v>0</v>
      </c>
      <c r="AB449" s="179">
        <f t="shared" si="874"/>
        <v>0</v>
      </c>
      <c r="AC449" s="179">
        <f t="shared" si="874"/>
        <v>0</v>
      </c>
      <c r="AD449" s="179">
        <f t="shared" si="874"/>
        <v>0</v>
      </c>
      <c r="AE449" s="179">
        <f t="shared" si="874"/>
        <v>0</v>
      </c>
      <c r="AF449" s="179">
        <f t="shared" si="874"/>
        <v>0</v>
      </c>
      <c r="AG449" s="179">
        <f t="shared" si="874"/>
        <v>0</v>
      </c>
      <c r="AH449" s="179">
        <f t="shared" si="874"/>
        <v>0</v>
      </c>
      <c r="AI449" s="142"/>
      <c r="AJ449" s="179">
        <f>+AH449+0</f>
        <v>0</v>
      </c>
      <c r="AK449" s="179">
        <f>+AJ449+0</f>
        <v>0</v>
      </c>
      <c r="AL449" s="179">
        <f t="shared" ref="AL449:AU449" si="875">+AK449+0</f>
        <v>0</v>
      </c>
      <c r="AM449" s="179">
        <f t="shared" si="875"/>
        <v>0</v>
      </c>
      <c r="AN449" s="179">
        <f t="shared" si="875"/>
        <v>0</v>
      </c>
      <c r="AO449" s="179">
        <f t="shared" si="875"/>
        <v>0</v>
      </c>
      <c r="AP449" s="179">
        <f t="shared" si="875"/>
        <v>0</v>
      </c>
      <c r="AQ449" s="179">
        <f t="shared" si="875"/>
        <v>0</v>
      </c>
      <c r="AR449" s="179">
        <f t="shared" si="875"/>
        <v>0</v>
      </c>
      <c r="AS449" s="179">
        <f t="shared" si="875"/>
        <v>0</v>
      </c>
      <c r="AT449" s="179">
        <f t="shared" si="875"/>
        <v>0</v>
      </c>
      <c r="AU449" s="179">
        <f t="shared" si="875"/>
        <v>0</v>
      </c>
      <c r="AV449" s="142"/>
      <c r="AW449" s="179">
        <f>+AU449+0</f>
        <v>0</v>
      </c>
      <c r="AX449" s="179">
        <f>+AW449+0</f>
        <v>0</v>
      </c>
      <c r="AY449" s="179">
        <f t="shared" ref="AY449:BH449" si="876">+AX449+0</f>
        <v>0</v>
      </c>
      <c r="AZ449" s="179">
        <f t="shared" si="876"/>
        <v>0</v>
      </c>
      <c r="BA449" s="179">
        <f t="shared" si="876"/>
        <v>0</v>
      </c>
      <c r="BB449" s="179">
        <f t="shared" si="876"/>
        <v>0</v>
      </c>
      <c r="BC449" s="179">
        <f t="shared" si="876"/>
        <v>0</v>
      </c>
      <c r="BD449" s="179">
        <f t="shared" si="876"/>
        <v>0</v>
      </c>
      <c r="BE449" s="179">
        <f t="shared" si="876"/>
        <v>0</v>
      </c>
      <c r="BF449" s="179">
        <f t="shared" si="876"/>
        <v>0</v>
      </c>
      <c r="BG449" s="179">
        <f t="shared" si="876"/>
        <v>0</v>
      </c>
      <c r="BH449" s="179">
        <f t="shared" si="876"/>
        <v>0</v>
      </c>
      <c r="BI449" s="142"/>
      <c r="BV449" s="142"/>
      <c r="CI449" s="142"/>
      <c r="CV449" s="142"/>
      <c r="DI449" s="142"/>
      <c r="DV449" s="142"/>
      <c r="EI449" s="142"/>
      <c r="EK449" s="180">
        <f t="shared" si="343"/>
        <v>0</v>
      </c>
      <c r="EN449" s="181"/>
    </row>
    <row r="450" spans="1:144" ht="15.75" outlineLevel="1" x14ac:dyDescent="0.25">
      <c r="A450" s="2">
        <f t="shared" si="861"/>
        <v>10</v>
      </c>
      <c r="B450" s="1" t="str">
        <f t="shared" si="861"/>
        <v>PRE-09739</v>
      </c>
      <c r="C450" s="1" t="str">
        <f t="shared" si="861"/>
        <v>SPP FH - Lake Region 13443</v>
      </c>
      <c r="D450" s="2" t="str">
        <f t="shared" si="861"/>
        <v>A2789168</v>
      </c>
      <c r="E450" s="141" t="str">
        <f t="shared" si="861"/>
        <v>CYPRESS GARDENS MOS 9070</v>
      </c>
      <c r="F450" s="84">
        <f t="shared" si="861"/>
        <v>44607</v>
      </c>
      <c r="G450" s="119">
        <v>364</v>
      </c>
      <c r="H450" s="118"/>
      <c r="I450" s="178">
        <v>0</v>
      </c>
      <c r="J450" s="166">
        <f t="shared" ref="J450:U450" si="877">J240+I450</f>
        <v>0</v>
      </c>
      <c r="K450" s="166">
        <f t="shared" si="877"/>
        <v>0</v>
      </c>
      <c r="L450" s="166">
        <f t="shared" si="877"/>
        <v>0</v>
      </c>
      <c r="M450" s="166">
        <f t="shared" si="877"/>
        <v>0</v>
      </c>
      <c r="N450" s="166">
        <f t="shared" si="877"/>
        <v>0</v>
      </c>
      <c r="O450" s="166">
        <f t="shared" si="877"/>
        <v>0</v>
      </c>
      <c r="P450" s="166">
        <f t="shared" si="877"/>
        <v>0</v>
      </c>
      <c r="Q450" s="166">
        <f t="shared" si="877"/>
        <v>0</v>
      </c>
      <c r="R450" s="166">
        <f t="shared" si="877"/>
        <v>0</v>
      </c>
      <c r="S450" s="166">
        <f t="shared" si="877"/>
        <v>0</v>
      </c>
      <c r="T450" s="166">
        <f t="shared" si="877"/>
        <v>0</v>
      </c>
      <c r="U450" s="166">
        <f t="shared" si="877"/>
        <v>0</v>
      </c>
      <c r="V450" s="142"/>
      <c r="W450" s="179">
        <f t="shared" ref="W450:W458" si="878">W240+U450</f>
        <v>0</v>
      </c>
      <c r="X450" s="166">
        <f t="shared" ref="X450:AH450" si="879">X240+W450</f>
        <v>0</v>
      </c>
      <c r="Y450" s="166">
        <f t="shared" si="879"/>
        <v>0</v>
      </c>
      <c r="Z450" s="166">
        <f t="shared" si="879"/>
        <v>0</v>
      </c>
      <c r="AA450" s="166">
        <f t="shared" si="879"/>
        <v>0</v>
      </c>
      <c r="AB450" s="166">
        <f t="shared" si="879"/>
        <v>0</v>
      </c>
      <c r="AC450" s="166">
        <f t="shared" si="879"/>
        <v>0</v>
      </c>
      <c r="AD450" s="166">
        <f t="shared" si="879"/>
        <v>0</v>
      </c>
      <c r="AE450" s="166">
        <f t="shared" si="879"/>
        <v>0</v>
      </c>
      <c r="AF450" s="166">
        <f t="shared" si="879"/>
        <v>0</v>
      </c>
      <c r="AG450" s="166">
        <f t="shared" si="879"/>
        <v>0</v>
      </c>
      <c r="AH450" s="166">
        <f t="shared" si="879"/>
        <v>0</v>
      </c>
      <c r="AI450" s="142"/>
      <c r="AJ450" s="179">
        <f>AJ240+AH450</f>
        <v>0</v>
      </c>
      <c r="AK450" s="166">
        <f t="shared" ref="AK450:AU450" si="880">AK240+AJ450</f>
        <v>2765.88</v>
      </c>
      <c r="AL450" s="166">
        <f t="shared" si="880"/>
        <v>2765.88</v>
      </c>
      <c r="AM450" s="166">
        <f t="shared" si="880"/>
        <v>2765.88</v>
      </c>
      <c r="AN450" s="166">
        <f t="shared" si="880"/>
        <v>2765.88</v>
      </c>
      <c r="AO450" s="166">
        <f t="shared" si="880"/>
        <v>2765.88</v>
      </c>
      <c r="AP450" s="166">
        <f t="shared" si="880"/>
        <v>2765.88</v>
      </c>
      <c r="AQ450" s="166">
        <f t="shared" si="880"/>
        <v>2765.88</v>
      </c>
      <c r="AR450" s="166">
        <f t="shared" si="880"/>
        <v>2765.88</v>
      </c>
      <c r="AS450" s="166">
        <f t="shared" si="880"/>
        <v>2765.88</v>
      </c>
      <c r="AT450" s="166">
        <f t="shared" si="880"/>
        <v>2765.88</v>
      </c>
      <c r="AU450" s="166">
        <f t="shared" si="880"/>
        <v>2765.88</v>
      </c>
      <c r="AV450" s="142"/>
      <c r="AW450" s="179">
        <f>AW240+AU450</f>
        <v>2765.88</v>
      </c>
      <c r="AX450" s="166">
        <f t="shared" ref="AX450:BH451" si="881">AX240+AW450</f>
        <v>2765.88</v>
      </c>
      <c r="AY450" s="166">
        <f t="shared" si="881"/>
        <v>2765.88</v>
      </c>
      <c r="AZ450" s="166">
        <f t="shared" si="881"/>
        <v>2765.88</v>
      </c>
      <c r="BA450" s="166">
        <f t="shared" si="881"/>
        <v>2765.88</v>
      </c>
      <c r="BB450" s="166">
        <f t="shared" si="881"/>
        <v>2765.88</v>
      </c>
      <c r="BC450" s="166">
        <f t="shared" si="881"/>
        <v>2765.88</v>
      </c>
      <c r="BD450" s="166">
        <f t="shared" si="881"/>
        <v>2765.88</v>
      </c>
      <c r="BE450" s="166">
        <f t="shared" si="881"/>
        <v>2765.88</v>
      </c>
      <c r="BF450" s="166">
        <f t="shared" si="881"/>
        <v>2765.88</v>
      </c>
      <c r="BG450" s="166">
        <f t="shared" si="881"/>
        <v>2765.88</v>
      </c>
      <c r="BH450" s="166">
        <f t="shared" si="881"/>
        <v>2765.88</v>
      </c>
      <c r="BI450" s="142"/>
      <c r="BV450" s="142"/>
      <c r="CI450" s="142"/>
      <c r="CV450" s="142"/>
      <c r="DI450" s="142"/>
      <c r="DV450" s="142"/>
      <c r="EI450" s="142"/>
      <c r="EK450" s="180">
        <f t="shared" si="343"/>
        <v>0</v>
      </c>
      <c r="EN450" s="181"/>
    </row>
    <row r="451" spans="1:144" ht="15.75" outlineLevel="1" x14ac:dyDescent="0.25">
      <c r="A451" s="2">
        <f t="shared" si="861"/>
        <v>10</v>
      </c>
      <c r="B451" s="1" t="str">
        <f t="shared" si="861"/>
        <v>PRE-09739</v>
      </c>
      <c r="C451" s="1" t="str">
        <f t="shared" si="861"/>
        <v>SPP FH - Lake Region 13443</v>
      </c>
      <c r="D451" s="2" t="str">
        <f t="shared" si="861"/>
        <v>A2803124</v>
      </c>
      <c r="E451" s="141" t="str">
        <f t="shared" si="861"/>
        <v>Cypress Gardens - New TX and protec</v>
      </c>
      <c r="F451" s="84">
        <f t="shared" si="861"/>
        <v>44607</v>
      </c>
      <c r="G451" s="119">
        <v>364</v>
      </c>
      <c r="H451" s="118"/>
      <c r="I451" s="178">
        <v>0</v>
      </c>
      <c r="J451" s="166">
        <f t="shared" ref="J451:U451" si="882">J241+I451</f>
        <v>0</v>
      </c>
      <c r="K451" s="166">
        <f t="shared" si="882"/>
        <v>0</v>
      </c>
      <c r="L451" s="166">
        <f t="shared" si="882"/>
        <v>0</v>
      </c>
      <c r="M451" s="166">
        <f t="shared" si="882"/>
        <v>0</v>
      </c>
      <c r="N451" s="166">
        <f t="shared" si="882"/>
        <v>0</v>
      </c>
      <c r="O451" s="166">
        <f t="shared" si="882"/>
        <v>0</v>
      </c>
      <c r="P451" s="166">
        <f t="shared" si="882"/>
        <v>0</v>
      </c>
      <c r="Q451" s="166">
        <f t="shared" si="882"/>
        <v>0</v>
      </c>
      <c r="R451" s="166">
        <f t="shared" si="882"/>
        <v>0</v>
      </c>
      <c r="S451" s="166">
        <f t="shared" si="882"/>
        <v>0</v>
      </c>
      <c r="T451" s="166">
        <f t="shared" si="882"/>
        <v>0</v>
      </c>
      <c r="U451" s="166">
        <f t="shared" si="882"/>
        <v>0</v>
      </c>
      <c r="V451" s="142"/>
      <c r="W451" s="179">
        <f t="shared" si="878"/>
        <v>0</v>
      </c>
      <c r="X451" s="166">
        <f t="shared" ref="X451:AH451" si="883">X241+W451</f>
        <v>0</v>
      </c>
      <c r="Y451" s="166">
        <f t="shared" si="883"/>
        <v>0</v>
      </c>
      <c r="Z451" s="166">
        <f t="shared" si="883"/>
        <v>0</v>
      </c>
      <c r="AA451" s="166">
        <f t="shared" si="883"/>
        <v>0</v>
      </c>
      <c r="AB451" s="166">
        <f t="shared" si="883"/>
        <v>0</v>
      </c>
      <c r="AC451" s="166">
        <f t="shared" si="883"/>
        <v>0</v>
      </c>
      <c r="AD451" s="166">
        <f t="shared" si="883"/>
        <v>0</v>
      </c>
      <c r="AE451" s="166">
        <f t="shared" si="883"/>
        <v>0</v>
      </c>
      <c r="AF451" s="166">
        <f t="shared" si="883"/>
        <v>0</v>
      </c>
      <c r="AG451" s="166">
        <f t="shared" si="883"/>
        <v>0</v>
      </c>
      <c r="AH451" s="166">
        <f t="shared" si="883"/>
        <v>0</v>
      </c>
      <c r="AI451" s="142"/>
      <c r="AJ451" s="179">
        <f>AJ241+AH451</f>
        <v>0</v>
      </c>
      <c r="AK451" s="179">
        <f>AK241+AJ451</f>
        <v>33127.660000000003</v>
      </c>
      <c r="AL451" s="179">
        <f t="shared" ref="AL451:AU451" si="884">AL241+AK451</f>
        <v>33127.660000000003</v>
      </c>
      <c r="AM451" s="179">
        <f t="shared" si="884"/>
        <v>33127.660000000003</v>
      </c>
      <c r="AN451" s="179">
        <f t="shared" si="884"/>
        <v>33127.660000000003</v>
      </c>
      <c r="AO451" s="179">
        <f t="shared" si="884"/>
        <v>33127.660000000003</v>
      </c>
      <c r="AP451" s="179">
        <f t="shared" si="884"/>
        <v>33127.660000000003</v>
      </c>
      <c r="AQ451" s="179">
        <f t="shared" si="884"/>
        <v>33127.660000000003</v>
      </c>
      <c r="AR451" s="179">
        <f t="shared" si="884"/>
        <v>33127.660000000003</v>
      </c>
      <c r="AS451" s="179">
        <f t="shared" si="884"/>
        <v>33127.660000000003</v>
      </c>
      <c r="AT451" s="179">
        <f t="shared" si="884"/>
        <v>33127.660000000003</v>
      </c>
      <c r="AU451" s="179">
        <f t="shared" si="884"/>
        <v>33127.660000000003</v>
      </c>
      <c r="AV451" s="142"/>
      <c r="AW451" s="179">
        <f>AW241+AU451</f>
        <v>33127.660000000003</v>
      </c>
      <c r="AX451" s="166">
        <f>AX241+AW451</f>
        <v>33127.660000000003</v>
      </c>
      <c r="AY451" s="166">
        <f t="shared" si="881"/>
        <v>33127.660000000003</v>
      </c>
      <c r="AZ451" s="166">
        <f t="shared" si="881"/>
        <v>33127.660000000003</v>
      </c>
      <c r="BA451" s="166">
        <f t="shared" si="881"/>
        <v>33127.660000000003</v>
      </c>
      <c r="BB451" s="166">
        <f t="shared" si="881"/>
        <v>33127.660000000003</v>
      </c>
      <c r="BC451" s="166">
        <f t="shared" si="881"/>
        <v>33127.660000000003</v>
      </c>
      <c r="BD451" s="166">
        <f t="shared" si="881"/>
        <v>33127.660000000003</v>
      </c>
      <c r="BE451" s="166">
        <f t="shared" si="881"/>
        <v>33127.660000000003</v>
      </c>
      <c r="BF451" s="166">
        <f t="shared" si="881"/>
        <v>33127.660000000003</v>
      </c>
      <c r="BG451" s="166">
        <f t="shared" si="881"/>
        <v>33127.660000000003</v>
      </c>
      <c r="BH451" s="166">
        <f t="shared" si="881"/>
        <v>33127.660000000003</v>
      </c>
      <c r="BI451" s="142"/>
      <c r="BV451" s="142"/>
      <c r="CI451" s="142"/>
      <c r="CV451" s="142"/>
      <c r="DI451" s="142"/>
      <c r="DV451" s="142"/>
      <c r="EI451" s="142"/>
      <c r="EK451" s="180"/>
      <c r="EN451" s="181"/>
    </row>
    <row r="452" spans="1:144" ht="15.75" outlineLevel="1" x14ac:dyDescent="0.25">
      <c r="A452" s="2">
        <f t="shared" si="861"/>
        <v>11</v>
      </c>
      <c r="B452" s="1" t="str">
        <f t="shared" si="861"/>
        <v>PRE-09795</v>
      </c>
      <c r="C452" s="1" t="str">
        <f t="shared" si="861"/>
        <v>SPP FH - Brandon 13227</v>
      </c>
      <c r="D452" s="2" t="str">
        <f t="shared" si="861"/>
        <v>PRE-09795.1</v>
      </c>
      <c r="E452" s="141" t="str">
        <f t="shared" si="861"/>
        <v>SPP FH - Brandon 13227 - OH Feeder</v>
      </c>
      <c r="F452" s="84" t="str">
        <f t="shared" si="861"/>
        <v>12/15/2023</v>
      </c>
      <c r="G452" s="119">
        <v>364</v>
      </c>
      <c r="H452" s="118"/>
      <c r="I452" s="178">
        <v>0</v>
      </c>
      <c r="J452" s="166">
        <f t="shared" ref="J452:U452" si="885">J242+I452</f>
        <v>0</v>
      </c>
      <c r="K452" s="166">
        <f t="shared" si="885"/>
        <v>0</v>
      </c>
      <c r="L452" s="166">
        <f t="shared" si="885"/>
        <v>0</v>
      </c>
      <c r="M452" s="166">
        <f t="shared" si="885"/>
        <v>0</v>
      </c>
      <c r="N452" s="166">
        <f t="shared" si="885"/>
        <v>0</v>
      </c>
      <c r="O452" s="166">
        <f t="shared" si="885"/>
        <v>0</v>
      </c>
      <c r="P452" s="166">
        <f t="shared" si="885"/>
        <v>0</v>
      </c>
      <c r="Q452" s="166">
        <f t="shared" si="885"/>
        <v>0</v>
      </c>
      <c r="R452" s="166">
        <f t="shared" si="885"/>
        <v>0</v>
      </c>
      <c r="S452" s="166">
        <f t="shared" si="885"/>
        <v>0</v>
      </c>
      <c r="T452" s="166">
        <f t="shared" si="885"/>
        <v>0</v>
      </c>
      <c r="U452" s="166">
        <f t="shared" si="885"/>
        <v>0</v>
      </c>
      <c r="V452" s="142"/>
      <c r="W452" s="179">
        <f t="shared" si="878"/>
        <v>0</v>
      </c>
      <c r="X452" s="166">
        <f t="shared" ref="X452:AH452" si="886">X242+W452</f>
        <v>0</v>
      </c>
      <c r="Y452" s="166">
        <f t="shared" si="886"/>
        <v>0</v>
      </c>
      <c r="Z452" s="166">
        <f t="shared" si="886"/>
        <v>0</v>
      </c>
      <c r="AA452" s="166">
        <f t="shared" si="886"/>
        <v>0</v>
      </c>
      <c r="AB452" s="166">
        <f t="shared" si="886"/>
        <v>0</v>
      </c>
      <c r="AC452" s="166">
        <f t="shared" si="886"/>
        <v>0</v>
      </c>
      <c r="AD452" s="166">
        <f t="shared" si="886"/>
        <v>0</v>
      </c>
      <c r="AE452" s="166">
        <f t="shared" si="886"/>
        <v>0</v>
      </c>
      <c r="AF452" s="166">
        <f t="shared" si="886"/>
        <v>0</v>
      </c>
      <c r="AG452" s="166">
        <f t="shared" si="886"/>
        <v>0</v>
      </c>
      <c r="AH452" s="166">
        <f t="shared" si="886"/>
        <v>0</v>
      </c>
      <c r="AI452" s="142"/>
      <c r="AJ452" s="179">
        <f t="shared" ref="AJ452:AJ458" si="887">AJ242+AH452</f>
        <v>0</v>
      </c>
      <c r="AK452" s="166">
        <f t="shared" ref="AK452:AU452" si="888">AK242+AJ452</f>
        <v>0</v>
      </c>
      <c r="AL452" s="166">
        <f t="shared" si="888"/>
        <v>0</v>
      </c>
      <c r="AM452" s="166">
        <f t="shared" si="888"/>
        <v>0</v>
      </c>
      <c r="AN452" s="166">
        <f t="shared" si="888"/>
        <v>0</v>
      </c>
      <c r="AO452" s="166">
        <f t="shared" si="888"/>
        <v>0</v>
      </c>
      <c r="AP452" s="166">
        <f t="shared" si="888"/>
        <v>0</v>
      </c>
      <c r="AQ452" s="166">
        <f t="shared" si="888"/>
        <v>0</v>
      </c>
      <c r="AR452" s="166">
        <f t="shared" si="888"/>
        <v>0</v>
      </c>
      <c r="AS452" s="166">
        <f t="shared" si="888"/>
        <v>0</v>
      </c>
      <c r="AT452" s="166">
        <f t="shared" si="888"/>
        <v>0</v>
      </c>
      <c r="AU452" s="166">
        <f t="shared" si="888"/>
        <v>0</v>
      </c>
      <c r="AV452" s="142"/>
      <c r="AW452" s="179">
        <f t="shared" ref="AW452:AW458" si="889">AW242+AU452</f>
        <v>0</v>
      </c>
      <c r="AX452" s="166">
        <f t="shared" ref="AX452:BH452" si="890">AX242+AW452</f>
        <v>0</v>
      </c>
      <c r="AY452" s="166">
        <f t="shared" si="890"/>
        <v>0</v>
      </c>
      <c r="AZ452" s="166">
        <f t="shared" si="890"/>
        <v>0</v>
      </c>
      <c r="BA452" s="166">
        <f t="shared" si="890"/>
        <v>0</v>
      </c>
      <c r="BB452" s="166">
        <f t="shared" si="890"/>
        <v>0</v>
      </c>
      <c r="BC452" s="166">
        <f t="shared" si="890"/>
        <v>0</v>
      </c>
      <c r="BD452" s="166">
        <f t="shared" si="890"/>
        <v>0</v>
      </c>
      <c r="BE452" s="166">
        <f t="shared" si="890"/>
        <v>0</v>
      </c>
      <c r="BF452" s="166">
        <f t="shared" si="890"/>
        <v>0</v>
      </c>
      <c r="BG452" s="166">
        <f t="shared" si="890"/>
        <v>0</v>
      </c>
      <c r="BH452" s="166">
        <f t="shared" si="890"/>
        <v>1944365.6500000004</v>
      </c>
      <c r="BI452" s="142"/>
      <c r="BV452" s="142"/>
      <c r="CI452" s="142"/>
      <c r="CV452" s="142"/>
      <c r="DI452" s="142"/>
      <c r="DV452" s="142"/>
      <c r="EI452" s="142"/>
      <c r="EK452" s="180">
        <f t="shared" si="343"/>
        <v>0</v>
      </c>
      <c r="EN452" s="181"/>
    </row>
    <row r="453" spans="1:144" ht="15.75" outlineLevel="1" x14ac:dyDescent="0.25">
      <c r="A453" s="2">
        <f t="shared" si="861"/>
        <v>11</v>
      </c>
      <c r="B453" s="1" t="str">
        <f t="shared" si="861"/>
        <v>PRE-09795</v>
      </c>
      <c r="C453" s="1" t="str">
        <f t="shared" si="861"/>
        <v>SPP FH - Brandon 13227</v>
      </c>
      <c r="D453" s="2" t="str">
        <f t="shared" si="861"/>
        <v>A2774884</v>
      </c>
      <c r="E453" s="141" t="str">
        <f t="shared" si="861"/>
        <v>BRANDON 13227 OCRs - 8 TAV</v>
      </c>
      <c r="F453" s="84">
        <f t="shared" si="861"/>
        <v>44392</v>
      </c>
      <c r="G453" s="119">
        <v>397</v>
      </c>
      <c r="H453" s="182"/>
      <c r="I453" s="178">
        <v>0</v>
      </c>
      <c r="J453" s="166">
        <f t="shared" ref="J453:U453" si="891">J243+I453</f>
        <v>0</v>
      </c>
      <c r="K453" s="166">
        <f t="shared" si="891"/>
        <v>0</v>
      </c>
      <c r="L453" s="166">
        <f t="shared" si="891"/>
        <v>0</v>
      </c>
      <c r="M453" s="166">
        <f t="shared" si="891"/>
        <v>0</v>
      </c>
      <c r="N453" s="166">
        <f t="shared" si="891"/>
        <v>0</v>
      </c>
      <c r="O453" s="166">
        <f t="shared" si="891"/>
        <v>0</v>
      </c>
      <c r="P453" s="166">
        <f t="shared" si="891"/>
        <v>0</v>
      </c>
      <c r="Q453" s="166">
        <f t="shared" si="891"/>
        <v>0</v>
      </c>
      <c r="R453" s="166">
        <f t="shared" si="891"/>
        <v>0</v>
      </c>
      <c r="S453" s="166">
        <f t="shared" si="891"/>
        <v>0</v>
      </c>
      <c r="T453" s="166">
        <f t="shared" si="891"/>
        <v>0</v>
      </c>
      <c r="U453" s="166">
        <f t="shared" si="891"/>
        <v>0</v>
      </c>
      <c r="V453" s="142"/>
      <c r="W453" s="179">
        <f t="shared" si="878"/>
        <v>0</v>
      </c>
      <c r="X453" s="166">
        <f t="shared" ref="X453:AH453" si="892">X243+W453</f>
        <v>0</v>
      </c>
      <c r="Y453" s="166">
        <f t="shared" si="892"/>
        <v>0</v>
      </c>
      <c r="Z453" s="166">
        <f t="shared" si="892"/>
        <v>0</v>
      </c>
      <c r="AA453" s="166">
        <f t="shared" si="892"/>
        <v>0</v>
      </c>
      <c r="AB453" s="166">
        <f t="shared" si="892"/>
        <v>0</v>
      </c>
      <c r="AC453" s="166">
        <f t="shared" si="892"/>
        <v>26446.31</v>
      </c>
      <c r="AD453" s="166">
        <f t="shared" si="892"/>
        <v>26446.31</v>
      </c>
      <c r="AE453" s="166">
        <f t="shared" si="892"/>
        <v>26446.31</v>
      </c>
      <c r="AF453" s="166">
        <f t="shared" si="892"/>
        <v>26446.31</v>
      </c>
      <c r="AG453" s="166">
        <f t="shared" si="892"/>
        <v>26446.31</v>
      </c>
      <c r="AH453" s="166">
        <f t="shared" si="892"/>
        <v>26446.31</v>
      </c>
      <c r="AI453" s="142"/>
      <c r="AJ453" s="179">
        <f t="shared" si="887"/>
        <v>26446.31</v>
      </c>
      <c r="AK453" s="166">
        <f t="shared" ref="AK453:AU453" si="893">AK243+AJ453</f>
        <v>26446.31</v>
      </c>
      <c r="AL453" s="166">
        <f t="shared" si="893"/>
        <v>26446.31</v>
      </c>
      <c r="AM453" s="166">
        <f t="shared" si="893"/>
        <v>26446.31</v>
      </c>
      <c r="AN453" s="166">
        <f t="shared" si="893"/>
        <v>26446.31</v>
      </c>
      <c r="AO453" s="166">
        <f t="shared" si="893"/>
        <v>26446.31</v>
      </c>
      <c r="AP453" s="166">
        <f t="shared" si="893"/>
        <v>26446.31</v>
      </c>
      <c r="AQ453" s="166">
        <f t="shared" si="893"/>
        <v>26446.31</v>
      </c>
      <c r="AR453" s="166">
        <f t="shared" si="893"/>
        <v>26446.31</v>
      </c>
      <c r="AS453" s="166">
        <f t="shared" si="893"/>
        <v>26446.31</v>
      </c>
      <c r="AT453" s="166">
        <f t="shared" si="893"/>
        <v>26446.31</v>
      </c>
      <c r="AU453" s="166">
        <f t="shared" si="893"/>
        <v>26446.31</v>
      </c>
      <c r="AV453" s="142"/>
      <c r="AW453" s="179">
        <f t="shared" si="889"/>
        <v>26446.31</v>
      </c>
      <c r="AX453" s="166">
        <f t="shared" ref="AX453:BH453" si="894">AX243+AW453</f>
        <v>26446.31</v>
      </c>
      <c r="AY453" s="166">
        <f t="shared" si="894"/>
        <v>26446.31</v>
      </c>
      <c r="AZ453" s="166">
        <f t="shared" si="894"/>
        <v>26446.31</v>
      </c>
      <c r="BA453" s="166">
        <f t="shared" si="894"/>
        <v>26446.31</v>
      </c>
      <c r="BB453" s="166">
        <f t="shared" si="894"/>
        <v>26446.31</v>
      </c>
      <c r="BC453" s="166">
        <f t="shared" si="894"/>
        <v>26446.31</v>
      </c>
      <c r="BD453" s="166">
        <f t="shared" si="894"/>
        <v>26446.31</v>
      </c>
      <c r="BE453" s="166">
        <f t="shared" si="894"/>
        <v>26446.31</v>
      </c>
      <c r="BF453" s="166">
        <f t="shared" si="894"/>
        <v>26446.31</v>
      </c>
      <c r="BG453" s="166">
        <f t="shared" si="894"/>
        <v>26446.31</v>
      </c>
      <c r="BH453" s="166">
        <f t="shared" si="894"/>
        <v>26446.31</v>
      </c>
      <c r="BI453" s="142"/>
      <c r="BV453" s="142"/>
      <c r="CI453" s="142"/>
      <c r="CV453" s="142"/>
      <c r="DI453" s="142"/>
      <c r="DV453" s="142"/>
      <c r="EI453" s="142"/>
      <c r="EK453" s="180">
        <f t="shared" si="343"/>
        <v>0</v>
      </c>
      <c r="EN453" s="181"/>
    </row>
    <row r="454" spans="1:144" ht="15.75" outlineLevel="1" x14ac:dyDescent="0.25">
      <c r="A454" s="2">
        <f t="shared" si="861"/>
        <v>11</v>
      </c>
      <c r="B454" s="1" t="str">
        <f t="shared" si="861"/>
        <v>PRE-09795</v>
      </c>
      <c r="C454" s="1" t="str">
        <f t="shared" si="861"/>
        <v>SPP FH - Brandon 13227</v>
      </c>
      <c r="D454" s="2" t="str">
        <f t="shared" si="861"/>
        <v>A2804998</v>
      </c>
      <c r="E454" s="141" t="str">
        <f t="shared" si="861"/>
        <v>SPP FH - Brandon 13227 OCR#128098</v>
      </c>
      <c r="F454" s="84">
        <f t="shared" si="861"/>
        <v>44561</v>
      </c>
      <c r="G454" s="119">
        <v>365</v>
      </c>
      <c r="H454" s="182"/>
      <c r="I454" s="178">
        <v>0</v>
      </c>
      <c r="J454" s="166">
        <f t="shared" ref="J454:U454" si="895">J244+I454</f>
        <v>0</v>
      </c>
      <c r="K454" s="166">
        <f t="shared" si="895"/>
        <v>0</v>
      </c>
      <c r="L454" s="166">
        <f t="shared" si="895"/>
        <v>0</v>
      </c>
      <c r="M454" s="166">
        <f t="shared" si="895"/>
        <v>0</v>
      </c>
      <c r="N454" s="166">
        <f t="shared" si="895"/>
        <v>0</v>
      </c>
      <c r="O454" s="166">
        <f t="shared" si="895"/>
        <v>0</v>
      </c>
      <c r="P454" s="166">
        <f t="shared" si="895"/>
        <v>0</v>
      </c>
      <c r="Q454" s="166">
        <f t="shared" si="895"/>
        <v>0</v>
      </c>
      <c r="R454" s="166">
        <f t="shared" si="895"/>
        <v>0</v>
      </c>
      <c r="S454" s="166">
        <f t="shared" si="895"/>
        <v>0</v>
      </c>
      <c r="T454" s="166">
        <f t="shared" si="895"/>
        <v>0</v>
      </c>
      <c r="U454" s="166">
        <f t="shared" si="895"/>
        <v>0</v>
      </c>
      <c r="V454" s="142"/>
      <c r="W454" s="179">
        <f t="shared" si="878"/>
        <v>0</v>
      </c>
      <c r="X454" s="166">
        <f t="shared" ref="X454:AH454" si="896">X244+W454</f>
        <v>0</v>
      </c>
      <c r="Y454" s="166">
        <f t="shared" si="896"/>
        <v>0</v>
      </c>
      <c r="Z454" s="166">
        <f t="shared" si="896"/>
        <v>0</v>
      </c>
      <c r="AA454" s="166">
        <f t="shared" si="896"/>
        <v>0</v>
      </c>
      <c r="AB454" s="166">
        <f t="shared" si="896"/>
        <v>0</v>
      </c>
      <c r="AC454" s="166">
        <f t="shared" si="896"/>
        <v>0</v>
      </c>
      <c r="AD454" s="166">
        <f t="shared" si="896"/>
        <v>0</v>
      </c>
      <c r="AE454" s="166">
        <f t="shared" si="896"/>
        <v>0</v>
      </c>
      <c r="AF454" s="166">
        <f t="shared" si="896"/>
        <v>0</v>
      </c>
      <c r="AG454" s="166">
        <f t="shared" si="896"/>
        <v>0</v>
      </c>
      <c r="AH454" s="166">
        <f t="shared" si="896"/>
        <v>4268.9400000000005</v>
      </c>
      <c r="AI454" s="142"/>
      <c r="AJ454" s="179">
        <f t="shared" si="887"/>
        <v>4268.9400000000005</v>
      </c>
      <c r="AK454" s="166">
        <f t="shared" ref="AK454:AU454" si="897">AK244+AJ454</f>
        <v>4268.9400000000005</v>
      </c>
      <c r="AL454" s="166">
        <f t="shared" si="897"/>
        <v>4268.9400000000005</v>
      </c>
      <c r="AM454" s="166">
        <f t="shared" si="897"/>
        <v>4268.9400000000005</v>
      </c>
      <c r="AN454" s="166">
        <f t="shared" si="897"/>
        <v>4268.9400000000005</v>
      </c>
      <c r="AO454" s="166">
        <f t="shared" si="897"/>
        <v>4268.9400000000005</v>
      </c>
      <c r="AP454" s="166">
        <f t="shared" si="897"/>
        <v>4268.9400000000005</v>
      </c>
      <c r="AQ454" s="166">
        <f t="shared" si="897"/>
        <v>4268.9400000000005</v>
      </c>
      <c r="AR454" s="166">
        <f t="shared" si="897"/>
        <v>4268.9400000000005</v>
      </c>
      <c r="AS454" s="166">
        <f t="shared" si="897"/>
        <v>4268.9400000000005</v>
      </c>
      <c r="AT454" s="166">
        <f t="shared" si="897"/>
        <v>4268.9400000000005</v>
      </c>
      <c r="AU454" s="166">
        <f t="shared" si="897"/>
        <v>4268.9400000000005</v>
      </c>
      <c r="AV454" s="142"/>
      <c r="AW454" s="179">
        <f t="shared" si="889"/>
        <v>4268.9400000000005</v>
      </c>
      <c r="AX454" s="166">
        <f t="shared" ref="AX454:BH454" si="898">AX244+AW454</f>
        <v>4268.9400000000005</v>
      </c>
      <c r="AY454" s="166">
        <f t="shared" si="898"/>
        <v>4268.9400000000005</v>
      </c>
      <c r="AZ454" s="166">
        <f t="shared" si="898"/>
        <v>4268.9400000000005</v>
      </c>
      <c r="BA454" s="166">
        <f t="shared" si="898"/>
        <v>4268.9400000000005</v>
      </c>
      <c r="BB454" s="166">
        <f t="shared" si="898"/>
        <v>4268.9400000000005</v>
      </c>
      <c r="BC454" s="166">
        <f t="shared" si="898"/>
        <v>4268.9400000000005</v>
      </c>
      <c r="BD454" s="166">
        <f t="shared" si="898"/>
        <v>4268.9400000000005</v>
      </c>
      <c r="BE454" s="166">
        <f t="shared" si="898"/>
        <v>4268.9400000000005</v>
      </c>
      <c r="BF454" s="166">
        <f t="shared" si="898"/>
        <v>4268.9400000000005</v>
      </c>
      <c r="BG454" s="166">
        <f t="shared" si="898"/>
        <v>4268.9400000000005</v>
      </c>
      <c r="BH454" s="166">
        <f t="shared" si="898"/>
        <v>4268.9400000000005</v>
      </c>
      <c r="BI454" s="142"/>
      <c r="BV454" s="142"/>
      <c r="CI454" s="142"/>
      <c r="CV454" s="142"/>
      <c r="DI454" s="142"/>
      <c r="DV454" s="142"/>
      <c r="EI454" s="142"/>
      <c r="EK454" s="180">
        <f t="shared" si="343"/>
        <v>0</v>
      </c>
      <c r="EN454" s="181"/>
    </row>
    <row r="455" spans="1:144" ht="15.75" outlineLevel="1" x14ac:dyDescent="0.25">
      <c r="A455" s="2">
        <f t="shared" si="861"/>
        <v>12</v>
      </c>
      <c r="B455" s="1" t="str">
        <f t="shared" si="861"/>
        <v>PRE-09796</v>
      </c>
      <c r="C455" s="1" t="str">
        <f t="shared" si="861"/>
        <v>SPP FH - Alexander Road 13462</v>
      </c>
      <c r="D455" s="2" t="str">
        <f t="shared" si="861"/>
        <v>PRE-09796.1</v>
      </c>
      <c r="E455" s="141" t="str">
        <f t="shared" si="861"/>
        <v>SPP FH - Alexander Rd 13462 -OH Feed</v>
      </c>
      <c r="F455" s="84">
        <f t="shared" si="861"/>
        <v>44576</v>
      </c>
      <c r="G455" s="119">
        <v>364</v>
      </c>
      <c r="H455" s="118"/>
      <c r="I455" s="178">
        <v>0</v>
      </c>
      <c r="J455" s="166">
        <f t="shared" ref="J455:U455" si="899">J245+I455</f>
        <v>0</v>
      </c>
      <c r="K455" s="166">
        <f t="shared" si="899"/>
        <v>0</v>
      </c>
      <c r="L455" s="166">
        <f t="shared" si="899"/>
        <v>0</v>
      </c>
      <c r="M455" s="166">
        <f t="shared" si="899"/>
        <v>0</v>
      </c>
      <c r="N455" s="166">
        <f t="shared" si="899"/>
        <v>0</v>
      </c>
      <c r="O455" s="166">
        <f t="shared" si="899"/>
        <v>0</v>
      </c>
      <c r="P455" s="166">
        <f t="shared" si="899"/>
        <v>0</v>
      </c>
      <c r="Q455" s="166">
        <f t="shared" si="899"/>
        <v>0</v>
      </c>
      <c r="R455" s="166">
        <f t="shared" si="899"/>
        <v>0</v>
      </c>
      <c r="S455" s="166">
        <f t="shared" si="899"/>
        <v>0</v>
      </c>
      <c r="T455" s="166">
        <f t="shared" si="899"/>
        <v>0</v>
      </c>
      <c r="U455" s="166">
        <f t="shared" si="899"/>
        <v>0</v>
      </c>
      <c r="V455" s="142"/>
      <c r="W455" s="179">
        <f t="shared" si="878"/>
        <v>0</v>
      </c>
      <c r="X455" s="166">
        <f t="shared" ref="X455:AH455" si="900">X245+W455</f>
        <v>0</v>
      </c>
      <c r="Y455" s="166">
        <f t="shared" si="900"/>
        <v>0</v>
      </c>
      <c r="Z455" s="166">
        <f t="shared" si="900"/>
        <v>0</v>
      </c>
      <c r="AA455" s="166">
        <f t="shared" si="900"/>
        <v>0</v>
      </c>
      <c r="AB455" s="166">
        <f t="shared" si="900"/>
        <v>0</v>
      </c>
      <c r="AC455" s="166">
        <f t="shared" si="900"/>
        <v>0</v>
      </c>
      <c r="AD455" s="166">
        <f t="shared" si="900"/>
        <v>0</v>
      </c>
      <c r="AE455" s="166">
        <f t="shared" si="900"/>
        <v>0</v>
      </c>
      <c r="AF455" s="166">
        <f t="shared" si="900"/>
        <v>0</v>
      </c>
      <c r="AG455" s="166">
        <f t="shared" si="900"/>
        <v>0</v>
      </c>
      <c r="AH455" s="166">
        <f t="shared" si="900"/>
        <v>0</v>
      </c>
      <c r="AI455" s="142"/>
      <c r="AJ455" s="179">
        <f t="shared" si="887"/>
        <v>986611.8200000003</v>
      </c>
      <c r="AK455" s="166">
        <f t="shared" ref="AK455:AU455" si="901">AK245+AJ455</f>
        <v>986611.8200000003</v>
      </c>
      <c r="AL455" s="166">
        <f t="shared" si="901"/>
        <v>986611.8200000003</v>
      </c>
      <c r="AM455" s="166">
        <f t="shared" si="901"/>
        <v>986611.8200000003</v>
      </c>
      <c r="AN455" s="166">
        <f t="shared" si="901"/>
        <v>986611.8200000003</v>
      </c>
      <c r="AO455" s="166">
        <f t="shared" si="901"/>
        <v>986611.8200000003</v>
      </c>
      <c r="AP455" s="166">
        <f t="shared" si="901"/>
        <v>986611.8200000003</v>
      </c>
      <c r="AQ455" s="166">
        <f t="shared" si="901"/>
        <v>986611.8200000003</v>
      </c>
      <c r="AR455" s="166">
        <f t="shared" si="901"/>
        <v>986611.8200000003</v>
      </c>
      <c r="AS455" s="166">
        <f t="shared" si="901"/>
        <v>986611.8200000003</v>
      </c>
      <c r="AT455" s="166">
        <f t="shared" si="901"/>
        <v>986611.8200000003</v>
      </c>
      <c r="AU455" s="166">
        <f t="shared" si="901"/>
        <v>986611.8200000003</v>
      </c>
      <c r="AV455" s="142"/>
      <c r="AW455" s="179">
        <f t="shared" si="889"/>
        <v>986611.8200000003</v>
      </c>
      <c r="AX455" s="166">
        <f t="shared" ref="AX455:BH455" si="902">AX245+AW455</f>
        <v>986611.8200000003</v>
      </c>
      <c r="AY455" s="166">
        <f t="shared" si="902"/>
        <v>986611.8200000003</v>
      </c>
      <c r="AZ455" s="166">
        <f t="shared" si="902"/>
        <v>986611.8200000003</v>
      </c>
      <c r="BA455" s="166">
        <f t="shared" si="902"/>
        <v>986611.8200000003</v>
      </c>
      <c r="BB455" s="166">
        <f t="shared" si="902"/>
        <v>986611.8200000003</v>
      </c>
      <c r="BC455" s="166">
        <f t="shared" si="902"/>
        <v>986611.8200000003</v>
      </c>
      <c r="BD455" s="166">
        <f t="shared" si="902"/>
        <v>986611.8200000003</v>
      </c>
      <c r="BE455" s="166">
        <f t="shared" si="902"/>
        <v>986611.8200000003</v>
      </c>
      <c r="BF455" s="166">
        <f t="shared" si="902"/>
        <v>986611.8200000003</v>
      </c>
      <c r="BG455" s="166">
        <f t="shared" si="902"/>
        <v>986611.8200000003</v>
      </c>
      <c r="BH455" s="166">
        <f t="shared" si="902"/>
        <v>986611.8200000003</v>
      </c>
      <c r="BI455" s="142"/>
      <c r="BV455" s="142"/>
      <c r="CI455" s="142"/>
      <c r="CV455" s="142"/>
      <c r="DI455" s="142"/>
      <c r="DV455" s="142"/>
      <c r="EI455" s="142"/>
      <c r="EK455" s="180">
        <f t="shared" si="343"/>
        <v>0</v>
      </c>
      <c r="EN455" s="181"/>
    </row>
    <row r="456" spans="1:144" ht="15.75" outlineLevel="1" x14ac:dyDescent="0.25">
      <c r="A456" s="2">
        <f t="shared" si="861"/>
        <v>12</v>
      </c>
      <c r="B456" s="1" t="str">
        <f t="shared" si="861"/>
        <v>PRE-09796</v>
      </c>
      <c r="C456" s="1" t="str">
        <f t="shared" si="861"/>
        <v>SPP FH - Alexander Road 13462</v>
      </c>
      <c r="D456" s="2" t="str">
        <f t="shared" si="861"/>
        <v>A2779868</v>
      </c>
      <c r="E456" s="141" t="str">
        <f t="shared" si="861"/>
        <v>SPP FH - Alexander Rd 13462 - OCR</v>
      </c>
      <c r="F456" s="84">
        <f t="shared" si="861"/>
        <v>44607</v>
      </c>
      <c r="G456" s="119">
        <v>364</v>
      </c>
      <c r="H456" s="118"/>
      <c r="I456" s="178">
        <v>0</v>
      </c>
      <c r="J456" s="166">
        <f t="shared" ref="J456:U456" si="903">J246+I456</f>
        <v>0</v>
      </c>
      <c r="K456" s="166">
        <f t="shared" si="903"/>
        <v>0</v>
      </c>
      <c r="L456" s="166">
        <f t="shared" si="903"/>
        <v>0</v>
      </c>
      <c r="M456" s="166">
        <f t="shared" si="903"/>
        <v>0</v>
      </c>
      <c r="N456" s="166">
        <f t="shared" si="903"/>
        <v>0</v>
      </c>
      <c r="O456" s="166">
        <f t="shared" si="903"/>
        <v>0</v>
      </c>
      <c r="P456" s="166">
        <f t="shared" si="903"/>
        <v>0</v>
      </c>
      <c r="Q456" s="166">
        <f t="shared" si="903"/>
        <v>0</v>
      </c>
      <c r="R456" s="166">
        <f t="shared" si="903"/>
        <v>0</v>
      </c>
      <c r="S456" s="166">
        <f t="shared" si="903"/>
        <v>0</v>
      </c>
      <c r="T456" s="166">
        <f t="shared" si="903"/>
        <v>0</v>
      </c>
      <c r="U456" s="166">
        <f t="shared" si="903"/>
        <v>0</v>
      </c>
      <c r="V456" s="142"/>
      <c r="W456" s="179">
        <f t="shared" si="878"/>
        <v>0</v>
      </c>
      <c r="X456" s="166">
        <f t="shared" ref="X456:AH456" si="904">X246+W456</f>
        <v>0</v>
      </c>
      <c r="Y456" s="166">
        <f t="shared" si="904"/>
        <v>0</v>
      </c>
      <c r="Z456" s="166">
        <f t="shared" si="904"/>
        <v>0</v>
      </c>
      <c r="AA456" s="166">
        <f t="shared" si="904"/>
        <v>0</v>
      </c>
      <c r="AB456" s="166">
        <f t="shared" si="904"/>
        <v>0</v>
      </c>
      <c r="AC456" s="166">
        <f t="shared" si="904"/>
        <v>0</v>
      </c>
      <c r="AD456" s="166">
        <f t="shared" si="904"/>
        <v>0</v>
      </c>
      <c r="AE456" s="166">
        <f t="shared" si="904"/>
        <v>0</v>
      </c>
      <c r="AF456" s="166">
        <f t="shared" si="904"/>
        <v>0</v>
      </c>
      <c r="AG456" s="166">
        <f t="shared" si="904"/>
        <v>0</v>
      </c>
      <c r="AH456" s="166">
        <f t="shared" si="904"/>
        <v>0</v>
      </c>
      <c r="AI456" s="142"/>
      <c r="AJ456" s="179">
        <f t="shared" si="887"/>
        <v>0</v>
      </c>
      <c r="AK456" s="166">
        <f t="shared" ref="AK456:AU456" si="905">AK246+AJ456</f>
        <v>36205.9</v>
      </c>
      <c r="AL456" s="166">
        <f t="shared" si="905"/>
        <v>36205.9</v>
      </c>
      <c r="AM456" s="166">
        <f t="shared" si="905"/>
        <v>36205.9</v>
      </c>
      <c r="AN456" s="166">
        <f t="shared" si="905"/>
        <v>36205.9</v>
      </c>
      <c r="AO456" s="166">
        <f t="shared" si="905"/>
        <v>36205.9</v>
      </c>
      <c r="AP456" s="166">
        <f t="shared" si="905"/>
        <v>36205.9</v>
      </c>
      <c r="AQ456" s="166">
        <f t="shared" si="905"/>
        <v>36205.9</v>
      </c>
      <c r="AR456" s="166">
        <f t="shared" si="905"/>
        <v>36205.9</v>
      </c>
      <c r="AS456" s="166">
        <f t="shared" si="905"/>
        <v>36205.9</v>
      </c>
      <c r="AT456" s="166">
        <f t="shared" si="905"/>
        <v>36205.9</v>
      </c>
      <c r="AU456" s="166">
        <f t="shared" si="905"/>
        <v>36205.9</v>
      </c>
      <c r="AV456" s="142"/>
      <c r="AW456" s="179">
        <f t="shared" si="889"/>
        <v>36205.9</v>
      </c>
      <c r="AX456" s="166">
        <f t="shared" ref="AX456:BH456" si="906">AX246+AW456</f>
        <v>36205.9</v>
      </c>
      <c r="AY456" s="166">
        <f t="shared" si="906"/>
        <v>36205.9</v>
      </c>
      <c r="AZ456" s="166">
        <f t="shared" si="906"/>
        <v>36205.9</v>
      </c>
      <c r="BA456" s="166">
        <f t="shared" si="906"/>
        <v>36205.9</v>
      </c>
      <c r="BB456" s="166">
        <f t="shared" si="906"/>
        <v>36205.9</v>
      </c>
      <c r="BC456" s="166">
        <f t="shared" si="906"/>
        <v>36205.9</v>
      </c>
      <c r="BD456" s="166">
        <f t="shared" si="906"/>
        <v>36205.9</v>
      </c>
      <c r="BE456" s="166">
        <f t="shared" si="906"/>
        <v>36205.9</v>
      </c>
      <c r="BF456" s="166">
        <f t="shared" si="906"/>
        <v>36205.9</v>
      </c>
      <c r="BG456" s="166">
        <f t="shared" si="906"/>
        <v>36205.9</v>
      </c>
      <c r="BH456" s="166">
        <f t="shared" si="906"/>
        <v>36205.9</v>
      </c>
      <c r="BI456" s="142"/>
      <c r="BV456" s="142"/>
      <c r="CI456" s="142"/>
      <c r="CV456" s="142"/>
      <c r="DI456" s="142"/>
      <c r="DV456" s="142"/>
      <c r="EI456" s="142"/>
      <c r="EK456" s="180">
        <f t="shared" si="343"/>
        <v>0</v>
      </c>
      <c r="EN456" s="181"/>
    </row>
    <row r="457" spans="1:144" ht="15.75" outlineLevel="1" x14ac:dyDescent="0.25">
      <c r="A457" s="2">
        <f t="shared" si="861"/>
        <v>12</v>
      </c>
      <c r="B457" s="1" t="str">
        <f t="shared" si="861"/>
        <v>PRE-09796</v>
      </c>
      <c r="C457" s="1" t="str">
        <f t="shared" si="861"/>
        <v>SPP FH - Alexander Road 13462</v>
      </c>
      <c r="D457" s="2" t="str">
        <f t="shared" si="861"/>
        <v>A2787516</v>
      </c>
      <c r="E457" s="141" t="str">
        <f t="shared" si="861"/>
        <v>SPP FH -Alexander Rd 13462 OCR 5994</v>
      </c>
      <c r="F457" s="84">
        <f t="shared" si="861"/>
        <v>44495</v>
      </c>
      <c r="G457" s="119">
        <v>397</v>
      </c>
      <c r="H457" s="118"/>
      <c r="I457" s="178">
        <v>0</v>
      </c>
      <c r="J457" s="166">
        <f t="shared" ref="J457:U457" si="907">J247+I457</f>
        <v>0</v>
      </c>
      <c r="K457" s="166">
        <f t="shared" si="907"/>
        <v>0</v>
      </c>
      <c r="L457" s="166">
        <f t="shared" si="907"/>
        <v>0</v>
      </c>
      <c r="M457" s="166">
        <f t="shared" si="907"/>
        <v>0</v>
      </c>
      <c r="N457" s="166">
        <f t="shared" si="907"/>
        <v>0</v>
      </c>
      <c r="O457" s="166">
        <f t="shared" si="907"/>
        <v>0</v>
      </c>
      <c r="P457" s="166">
        <f t="shared" si="907"/>
        <v>0</v>
      </c>
      <c r="Q457" s="166">
        <f t="shared" si="907"/>
        <v>0</v>
      </c>
      <c r="R457" s="166">
        <f t="shared" si="907"/>
        <v>0</v>
      </c>
      <c r="S457" s="166">
        <f t="shared" si="907"/>
        <v>0</v>
      </c>
      <c r="T457" s="166">
        <f t="shared" si="907"/>
        <v>0</v>
      </c>
      <c r="U457" s="166">
        <f t="shared" si="907"/>
        <v>0</v>
      </c>
      <c r="V457" s="142"/>
      <c r="W457" s="179">
        <f t="shared" si="878"/>
        <v>0</v>
      </c>
      <c r="X457" s="166">
        <f t="shared" ref="X457:AF457" si="908">X247+W457</f>
        <v>0</v>
      </c>
      <c r="Y457" s="166">
        <f t="shared" si="908"/>
        <v>0</v>
      </c>
      <c r="Z457" s="166">
        <f t="shared" si="908"/>
        <v>0</v>
      </c>
      <c r="AA457" s="166">
        <f t="shared" si="908"/>
        <v>0</v>
      </c>
      <c r="AB457" s="166">
        <f t="shared" si="908"/>
        <v>0</v>
      </c>
      <c r="AC457" s="166">
        <f t="shared" si="908"/>
        <v>0</v>
      </c>
      <c r="AD457" s="166">
        <f t="shared" si="908"/>
        <v>0</v>
      </c>
      <c r="AE457" s="166">
        <f t="shared" si="908"/>
        <v>0</v>
      </c>
      <c r="AF457" s="166">
        <f t="shared" si="908"/>
        <v>4008.08</v>
      </c>
      <c r="AG457" s="166">
        <f>422.77+AF457</f>
        <v>4430.8500000000004</v>
      </c>
      <c r="AH457" s="166">
        <f>AH247+AG457</f>
        <v>4430.8500000000004</v>
      </c>
      <c r="AI457" s="142"/>
      <c r="AJ457" s="179">
        <f t="shared" si="887"/>
        <v>4430.8500000000004</v>
      </c>
      <c r="AK457" s="166">
        <f t="shared" ref="AK457:AU457" si="909">AK247+AJ457</f>
        <v>4430.8500000000004</v>
      </c>
      <c r="AL457" s="166">
        <f t="shared" si="909"/>
        <v>4430.8500000000004</v>
      </c>
      <c r="AM457" s="166">
        <f t="shared" si="909"/>
        <v>4430.8500000000004</v>
      </c>
      <c r="AN457" s="166">
        <f t="shared" si="909"/>
        <v>4430.8500000000004</v>
      </c>
      <c r="AO457" s="166">
        <f t="shared" si="909"/>
        <v>4430.8500000000004</v>
      </c>
      <c r="AP457" s="166">
        <f t="shared" si="909"/>
        <v>4430.8500000000004</v>
      </c>
      <c r="AQ457" s="166">
        <f t="shared" si="909"/>
        <v>4430.8500000000004</v>
      </c>
      <c r="AR457" s="166">
        <f t="shared" si="909"/>
        <v>4430.8500000000004</v>
      </c>
      <c r="AS457" s="166">
        <f t="shared" si="909"/>
        <v>4430.8500000000004</v>
      </c>
      <c r="AT457" s="166">
        <f t="shared" si="909"/>
        <v>4430.8500000000004</v>
      </c>
      <c r="AU457" s="166">
        <f t="shared" si="909"/>
        <v>4430.8500000000004</v>
      </c>
      <c r="AV457" s="142"/>
      <c r="AW457" s="179">
        <f t="shared" si="889"/>
        <v>4430.8500000000004</v>
      </c>
      <c r="AX457" s="166">
        <f t="shared" ref="AX457:BH457" si="910">AX247+AW457</f>
        <v>4430.8500000000004</v>
      </c>
      <c r="AY457" s="166">
        <f t="shared" si="910"/>
        <v>4430.8500000000004</v>
      </c>
      <c r="AZ457" s="166">
        <f t="shared" si="910"/>
        <v>4430.8500000000004</v>
      </c>
      <c r="BA457" s="166">
        <f t="shared" si="910"/>
        <v>4430.8500000000004</v>
      </c>
      <c r="BB457" s="166">
        <f t="shared" si="910"/>
        <v>4430.8500000000004</v>
      </c>
      <c r="BC457" s="166">
        <f t="shared" si="910"/>
        <v>4430.8500000000004</v>
      </c>
      <c r="BD457" s="166">
        <f t="shared" si="910"/>
        <v>4430.8500000000004</v>
      </c>
      <c r="BE457" s="166">
        <f t="shared" si="910"/>
        <v>4430.8500000000004</v>
      </c>
      <c r="BF457" s="166">
        <f t="shared" si="910"/>
        <v>4430.8500000000004</v>
      </c>
      <c r="BG457" s="166">
        <f t="shared" si="910"/>
        <v>4430.8500000000004</v>
      </c>
      <c r="BH457" s="166">
        <f t="shared" si="910"/>
        <v>4430.8500000000004</v>
      </c>
      <c r="BI457" s="142"/>
      <c r="BV457" s="142"/>
      <c r="CI457" s="142"/>
      <c r="CV457" s="142"/>
      <c r="DI457" s="142"/>
      <c r="DV457" s="142"/>
      <c r="EI457" s="142"/>
      <c r="EK457" s="180">
        <f t="shared" si="343"/>
        <v>422.77000000000044</v>
      </c>
      <c r="EN457" s="181"/>
    </row>
    <row r="458" spans="1:144" ht="15.75" outlineLevel="1" x14ac:dyDescent="0.25">
      <c r="A458" s="2">
        <f t="shared" si="861"/>
        <v>13</v>
      </c>
      <c r="B458" s="1" t="str">
        <f t="shared" si="861"/>
        <v>PRE-09740</v>
      </c>
      <c r="C458" s="1" t="str">
        <f t="shared" si="861"/>
        <v>SPP FH - Pine Lake N 13633</v>
      </c>
      <c r="D458" s="2" t="str">
        <f t="shared" si="861"/>
        <v>PRE-09740.1</v>
      </c>
      <c r="E458" s="141" t="str">
        <f t="shared" si="861"/>
        <v>SPP FH - Pine Lake N 13633 - OH</v>
      </c>
      <c r="F458" s="84">
        <f t="shared" si="861"/>
        <v>44484</v>
      </c>
      <c r="G458" s="119">
        <v>364</v>
      </c>
      <c r="H458" s="118"/>
      <c r="I458" s="178">
        <v>0</v>
      </c>
      <c r="J458" s="166">
        <f t="shared" ref="J458:U458" si="911">J248+I458</f>
        <v>0</v>
      </c>
      <c r="K458" s="166">
        <f t="shared" si="911"/>
        <v>0</v>
      </c>
      <c r="L458" s="166">
        <f t="shared" si="911"/>
        <v>0</v>
      </c>
      <c r="M458" s="166">
        <f t="shared" si="911"/>
        <v>0</v>
      </c>
      <c r="N458" s="166">
        <f t="shared" si="911"/>
        <v>0</v>
      </c>
      <c r="O458" s="166">
        <f t="shared" si="911"/>
        <v>0</v>
      </c>
      <c r="P458" s="166">
        <f t="shared" si="911"/>
        <v>0</v>
      </c>
      <c r="Q458" s="166">
        <f t="shared" si="911"/>
        <v>0</v>
      </c>
      <c r="R458" s="166">
        <f t="shared" si="911"/>
        <v>0</v>
      </c>
      <c r="S458" s="166">
        <f t="shared" si="911"/>
        <v>0</v>
      </c>
      <c r="T458" s="166">
        <f t="shared" si="911"/>
        <v>0</v>
      </c>
      <c r="U458" s="166">
        <f t="shared" si="911"/>
        <v>0</v>
      </c>
      <c r="V458" s="142"/>
      <c r="W458" s="179">
        <f t="shared" si="878"/>
        <v>0</v>
      </c>
      <c r="X458" s="166">
        <f t="shared" ref="X458:AE458" si="912">X248+W458</f>
        <v>0</v>
      </c>
      <c r="Y458" s="166">
        <f t="shared" si="912"/>
        <v>0</v>
      </c>
      <c r="Z458" s="166">
        <f t="shared" si="912"/>
        <v>0</v>
      </c>
      <c r="AA458" s="166">
        <f t="shared" si="912"/>
        <v>0</v>
      </c>
      <c r="AB458" s="166">
        <f t="shared" si="912"/>
        <v>0</v>
      </c>
      <c r="AC458" s="166">
        <f t="shared" si="912"/>
        <v>0</v>
      </c>
      <c r="AD458" s="166">
        <f t="shared" si="912"/>
        <v>0</v>
      </c>
      <c r="AE458" s="166">
        <f t="shared" si="912"/>
        <v>0</v>
      </c>
      <c r="AF458" s="166">
        <f>+AE458+293585.87</f>
        <v>293585.87</v>
      </c>
      <c r="AG458" s="166">
        <f>13.51+AF458</f>
        <v>293599.38</v>
      </c>
      <c r="AH458" s="166">
        <f>908.67+AG458</f>
        <v>294508.05</v>
      </c>
      <c r="AI458" s="142"/>
      <c r="AJ458" s="179">
        <f t="shared" si="887"/>
        <v>294508.05</v>
      </c>
      <c r="AK458" s="166">
        <f t="shared" ref="AK458:AU458" si="913">AK248+AJ458</f>
        <v>294508.05</v>
      </c>
      <c r="AL458" s="166">
        <f t="shared" si="913"/>
        <v>294508.05</v>
      </c>
      <c r="AM458" s="166">
        <f t="shared" si="913"/>
        <v>294508.05</v>
      </c>
      <c r="AN458" s="166">
        <f t="shared" si="913"/>
        <v>294508.05</v>
      </c>
      <c r="AO458" s="166">
        <f t="shared" si="913"/>
        <v>294508.05</v>
      </c>
      <c r="AP458" s="166">
        <f t="shared" si="913"/>
        <v>294508.05</v>
      </c>
      <c r="AQ458" s="166">
        <f t="shared" si="913"/>
        <v>294508.05</v>
      </c>
      <c r="AR458" s="166">
        <f t="shared" si="913"/>
        <v>294508.05</v>
      </c>
      <c r="AS458" s="166">
        <f t="shared" si="913"/>
        <v>294508.05</v>
      </c>
      <c r="AT458" s="166">
        <f t="shared" si="913"/>
        <v>294508.05</v>
      </c>
      <c r="AU458" s="166">
        <f t="shared" si="913"/>
        <v>294508.05</v>
      </c>
      <c r="AV458" s="142"/>
      <c r="AW458" s="179">
        <f t="shared" si="889"/>
        <v>344508.05</v>
      </c>
      <c r="AX458" s="166">
        <f t="shared" ref="AX458:BH458" si="914">AX248+AW458</f>
        <v>344508.05</v>
      </c>
      <c r="AY458" s="166">
        <f t="shared" si="914"/>
        <v>344508.05</v>
      </c>
      <c r="AZ458" s="166">
        <f t="shared" si="914"/>
        <v>344508.05</v>
      </c>
      <c r="BA458" s="166">
        <f t="shared" si="914"/>
        <v>344508.05</v>
      </c>
      <c r="BB458" s="166">
        <f t="shared" si="914"/>
        <v>344508.05</v>
      </c>
      <c r="BC458" s="166">
        <f t="shared" si="914"/>
        <v>444508.05</v>
      </c>
      <c r="BD458" s="166">
        <f t="shared" si="914"/>
        <v>644508.05000000005</v>
      </c>
      <c r="BE458" s="166">
        <f t="shared" si="914"/>
        <v>844508.05</v>
      </c>
      <c r="BF458" s="166">
        <f t="shared" si="914"/>
        <v>1144508.05</v>
      </c>
      <c r="BG458" s="166">
        <f t="shared" si="914"/>
        <v>1494508.05</v>
      </c>
      <c r="BH458" s="166">
        <f t="shared" si="914"/>
        <v>1662122.05</v>
      </c>
      <c r="BI458" s="142"/>
      <c r="BV458" s="142"/>
      <c r="CI458" s="142"/>
      <c r="CV458" s="142"/>
      <c r="DI458" s="142"/>
      <c r="DV458" s="142"/>
      <c r="EI458" s="142"/>
      <c r="EK458" s="180">
        <f t="shared" si="343"/>
        <v>13.510000000009313</v>
      </c>
      <c r="EN458" s="181"/>
    </row>
    <row r="459" spans="1:144" ht="15.75" outlineLevel="1" x14ac:dyDescent="0.25">
      <c r="A459" s="2">
        <v>13</v>
      </c>
      <c r="B459" s="1" t="s">
        <v>232</v>
      </c>
      <c r="C459" s="1" t="s">
        <v>233</v>
      </c>
      <c r="D459" s="2" t="s">
        <v>386</v>
      </c>
      <c r="E459" s="141" t="s">
        <v>390</v>
      </c>
      <c r="F459" s="84">
        <v>44484</v>
      </c>
      <c r="G459" s="119">
        <v>365</v>
      </c>
      <c r="H459" s="118"/>
      <c r="I459" s="178">
        <v>0</v>
      </c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42"/>
      <c r="W459" s="179">
        <f t="shared" ref="W459:W465" si="915">+U459+0</f>
        <v>0</v>
      </c>
      <c r="X459" s="166">
        <f t="shared" ref="X459:X465" si="916">+W459+0</f>
        <v>0</v>
      </c>
      <c r="Y459" s="166">
        <f t="shared" ref="Y459:AE459" si="917">+X459+0</f>
        <v>0</v>
      </c>
      <c r="Z459" s="166">
        <f t="shared" si="917"/>
        <v>0</v>
      </c>
      <c r="AA459" s="166">
        <f t="shared" si="917"/>
        <v>0</v>
      </c>
      <c r="AB459" s="166">
        <f t="shared" si="917"/>
        <v>0</v>
      </c>
      <c r="AC459" s="166">
        <f t="shared" si="917"/>
        <v>0</v>
      </c>
      <c r="AD459" s="166">
        <f t="shared" si="917"/>
        <v>0</v>
      </c>
      <c r="AE459" s="166">
        <f t="shared" si="917"/>
        <v>0</v>
      </c>
      <c r="AF459" s="166">
        <f>+AE459+304928.22</f>
        <v>304928.21999999997</v>
      </c>
      <c r="AG459" s="166">
        <f>+AF459+14.03</f>
        <v>304942.25</v>
      </c>
      <c r="AH459" s="166">
        <f>+AG459+943.78</f>
        <v>305886.03000000003</v>
      </c>
      <c r="AI459" s="142"/>
      <c r="AJ459" s="179">
        <f t="shared" ref="AJ459:AJ465" si="918">+AH459+0</f>
        <v>305886.03000000003</v>
      </c>
      <c r="AK459" s="166">
        <f t="shared" ref="AK459:AK465" si="919">+AJ459+0</f>
        <v>305886.03000000003</v>
      </c>
      <c r="AL459" s="166">
        <f t="shared" ref="AL459:AU459" si="920">+AK459+0</f>
        <v>305886.03000000003</v>
      </c>
      <c r="AM459" s="166">
        <f t="shared" si="920"/>
        <v>305886.03000000003</v>
      </c>
      <c r="AN459" s="166">
        <f t="shared" si="920"/>
        <v>305886.03000000003</v>
      </c>
      <c r="AO459" s="166">
        <f t="shared" si="920"/>
        <v>305886.03000000003</v>
      </c>
      <c r="AP459" s="166">
        <f t="shared" si="920"/>
        <v>305886.03000000003</v>
      </c>
      <c r="AQ459" s="166">
        <f t="shared" si="920"/>
        <v>305886.03000000003</v>
      </c>
      <c r="AR459" s="166">
        <f t="shared" si="920"/>
        <v>305886.03000000003</v>
      </c>
      <c r="AS459" s="166">
        <f t="shared" si="920"/>
        <v>305886.03000000003</v>
      </c>
      <c r="AT459" s="166">
        <f t="shared" si="920"/>
        <v>305886.03000000003</v>
      </c>
      <c r="AU459" s="166">
        <f t="shared" si="920"/>
        <v>305886.03000000003</v>
      </c>
      <c r="AV459" s="142"/>
      <c r="AW459" s="179">
        <f t="shared" ref="AW459:AW465" si="921">+AU459+0</f>
        <v>305886.03000000003</v>
      </c>
      <c r="AX459" s="166">
        <f t="shared" ref="AX459:AX465" si="922">+AW459+0</f>
        <v>305886.03000000003</v>
      </c>
      <c r="AY459" s="166">
        <f t="shared" ref="AY459:AY465" si="923">+AX459+0</f>
        <v>305886.03000000003</v>
      </c>
      <c r="AZ459" s="166">
        <f t="shared" ref="AZ459:AZ465" si="924">+AY459+0</f>
        <v>305886.03000000003</v>
      </c>
      <c r="BA459" s="166">
        <f t="shared" ref="BA459:BA465" si="925">+AZ459+0</f>
        <v>305886.03000000003</v>
      </c>
      <c r="BB459" s="166">
        <f t="shared" ref="BB459:BB465" si="926">+BA459+0</f>
        <v>305886.03000000003</v>
      </c>
      <c r="BC459" s="166">
        <f t="shared" ref="BC459:BC465" si="927">+BB459+0</f>
        <v>305886.03000000003</v>
      </c>
      <c r="BD459" s="166">
        <f t="shared" ref="BD459:BD465" si="928">+BC459+0</f>
        <v>305886.03000000003</v>
      </c>
      <c r="BE459" s="166">
        <f t="shared" ref="BE459:BE465" si="929">+BD459+0</f>
        <v>305886.03000000003</v>
      </c>
      <c r="BF459" s="166">
        <f t="shared" ref="BF459:BF465" si="930">+BE459+0</f>
        <v>305886.03000000003</v>
      </c>
      <c r="BG459" s="166">
        <f t="shared" ref="BG459:BG465" si="931">+BF459+0</f>
        <v>305886.03000000003</v>
      </c>
      <c r="BH459" s="166">
        <f t="shared" ref="BH459:BH465" si="932">+BG459+0</f>
        <v>305886.03000000003</v>
      </c>
      <c r="BI459" s="142"/>
      <c r="BV459" s="142"/>
      <c r="CI459" s="142"/>
      <c r="CV459" s="142"/>
      <c r="DI459" s="142"/>
      <c r="DV459" s="142"/>
      <c r="EI459" s="142"/>
      <c r="EK459" s="180">
        <f t="shared" si="343"/>
        <v>14.03000000002794</v>
      </c>
      <c r="EN459" s="181"/>
    </row>
    <row r="460" spans="1:144" ht="15.75" outlineLevel="1" x14ac:dyDescent="0.25">
      <c r="A460" s="2">
        <v>13</v>
      </c>
      <c r="B460" s="1" t="s">
        <v>232</v>
      </c>
      <c r="C460" s="1" t="s">
        <v>233</v>
      </c>
      <c r="D460" s="2" t="s">
        <v>386</v>
      </c>
      <c r="E460" s="141" t="s">
        <v>390</v>
      </c>
      <c r="F460" s="84">
        <v>44484</v>
      </c>
      <c r="G460" s="119">
        <v>366</v>
      </c>
      <c r="H460" s="118"/>
      <c r="I460" s="178">
        <v>0</v>
      </c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42"/>
      <c r="W460" s="179">
        <f t="shared" si="915"/>
        <v>0</v>
      </c>
      <c r="X460" s="166">
        <f t="shared" si="916"/>
        <v>0</v>
      </c>
      <c r="Y460" s="166">
        <f t="shared" ref="Y460:AE460" si="933">+X460+0</f>
        <v>0</v>
      </c>
      <c r="Z460" s="166">
        <f t="shared" si="933"/>
        <v>0</v>
      </c>
      <c r="AA460" s="166">
        <f t="shared" si="933"/>
        <v>0</v>
      </c>
      <c r="AB460" s="166">
        <f t="shared" si="933"/>
        <v>0</v>
      </c>
      <c r="AC460" s="166">
        <f t="shared" si="933"/>
        <v>0</v>
      </c>
      <c r="AD460" s="166">
        <f t="shared" si="933"/>
        <v>0</v>
      </c>
      <c r="AE460" s="166">
        <f t="shared" si="933"/>
        <v>0</v>
      </c>
      <c r="AF460" s="166">
        <f>+AE460+13163.71</f>
        <v>13163.71</v>
      </c>
      <c r="AG460" s="166">
        <f>+AF460+0.6</f>
        <v>13164.31</v>
      </c>
      <c r="AH460" s="166">
        <f>+AG460+40.74</f>
        <v>13205.05</v>
      </c>
      <c r="AI460" s="142"/>
      <c r="AJ460" s="179">
        <f t="shared" si="918"/>
        <v>13205.05</v>
      </c>
      <c r="AK460" s="166">
        <f t="shared" si="919"/>
        <v>13205.05</v>
      </c>
      <c r="AL460" s="166">
        <f t="shared" ref="AL460:AU460" si="934">+AK460+0</f>
        <v>13205.05</v>
      </c>
      <c r="AM460" s="166">
        <f t="shared" si="934"/>
        <v>13205.05</v>
      </c>
      <c r="AN460" s="166">
        <f t="shared" si="934"/>
        <v>13205.05</v>
      </c>
      <c r="AO460" s="166">
        <f t="shared" si="934"/>
        <v>13205.05</v>
      </c>
      <c r="AP460" s="166">
        <f t="shared" si="934"/>
        <v>13205.05</v>
      </c>
      <c r="AQ460" s="166">
        <f t="shared" si="934"/>
        <v>13205.05</v>
      </c>
      <c r="AR460" s="166">
        <f t="shared" si="934"/>
        <v>13205.05</v>
      </c>
      <c r="AS460" s="166">
        <f t="shared" si="934"/>
        <v>13205.05</v>
      </c>
      <c r="AT460" s="166">
        <f t="shared" si="934"/>
        <v>13205.05</v>
      </c>
      <c r="AU460" s="166">
        <f t="shared" si="934"/>
        <v>13205.05</v>
      </c>
      <c r="AV460" s="142"/>
      <c r="AW460" s="179">
        <f t="shared" si="921"/>
        <v>13205.05</v>
      </c>
      <c r="AX460" s="166">
        <f t="shared" si="922"/>
        <v>13205.05</v>
      </c>
      <c r="AY460" s="166">
        <f t="shared" si="923"/>
        <v>13205.05</v>
      </c>
      <c r="AZ460" s="166">
        <f t="shared" si="924"/>
        <v>13205.05</v>
      </c>
      <c r="BA460" s="166">
        <f t="shared" si="925"/>
        <v>13205.05</v>
      </c>
      <c r="BB460" s="166">
        <f t="shared" si="926"/>
        <v>13205.05</v>
      </c>
      <c r="BC460" s="166">
        <f t="shared" si="927"/>
        <v>13205.05</v>
      </c>
      <c r="BD460" s="166">
        <f t="shared" si="928"/>
        <v>13205.05</v>
      </c>
      <c r="BE460" s="166">
        <f t="shared" si="929"/>
        <v>13205.05</v>
      </c>
      <c r="BF460" s="166">
        <f t="shared" si="930"/>
        <v>13205.05</v>
      </c>
      <c r="BG460" s="166">
        <f t="shared" si="931"/>
        <v>13205.05</v>
      </c>
      <c r="BH460" s="166">
        <f t="shared" si="932"/>
        <v>13205.05</v>
      </c>
      <c r="BI460" s="142"/>
      <c r="BV460" s="142"/>
      <c r="CI460" s="142"/>
      <c r="CV460" s="142"/>
      <c r="DI460" s="142"/>
      <c r="DV460" s="142"/>
      <c r="EI460" s="142"/>
      <c r="EK460" s="180">
        <f t="shared" si="343"/>
        <v>0.6000000000003638</v>
      </c>
      <c r="EN460" s="181"/>
    </row>
    <row r="461" spans="1:144" ht="15.75" outlineLevel="1" x14ac:dyDescent="0.25">
      <c r="A461" s="2">
        <v>13</v>
      </c>
      <c r="B461" s="1" t="s">
        <v>232</v>
      </c>
      <c r="C461" s="1" t="s">
        <v>233</v>
      </c>
      <c r="D461" s="2" t="s">
        <v>386</v>
      </c>
      <c r="E461" s="141" t="s">
        <v>390</v>
      </c>
      <c r="F461" s="84">
        <v>44484</v>
      </c>
      <c r="G461" s="119">
        <v>367</v>
      </c>
      <c r="H461" s="118"/>
      <c r="I461" s="178">
        <v>0</v>
      </c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42"/>
      <c r="W461" s="179">
        <f t="shared" si="915"/>
        <v>0</v>
      </c>
      <c r="X461" s="166">
        <f t="shared" si="916"/>
        <v>0</v>
      </c>
      <c r="Y461" s="166">
        <f t="shared" ref="Y461:AE461" si="935">+X461+0</f>
        <v>0</v>
      </c>
      <c r="Z461" s="166">
        <f t="shared" si="935"/>
        <v>0</v>
      </c>
      <c r="AA461" s="166">
        <f t="shared" si="935"/>
        <v>0</v>
      </c>
      <c r="AB461" s="166">
        <f t="shared" si="935"/>
        <v>0</v>
      </c>
      <c r="AC461" s="166">
        <f t="shared" si="935"/>
        <v>0</v>
      </c>
      <c r="AD461" s="166">
        <f t="shared" si="935"/>
        <v>0</v>
      </c>
      <c r="AE461" s="166">
        <f t="shared" si="935"/>
        <v>0</v>
      </c>
      <c r="AF461" s="166">
        <f>+AE461+45481.07</f>
        <v>45481.07</v>
      </c>
      <c r="AG461" s="166">
        <f>+AF461+2.1</f>
        <v>45483.17</v>
      </c>
      <c r="AH461" s="166">
        <f>+AG461+140.77</f>
        <v>45623.939999999995</v>
      </c>
      <c r="AI461" s="142"/>
      <c r="AJ461" s="179">
        <f t="shared" si="918"/>
        <v>45623.939999999995</v>
      </c>
      <c r="AK461" s="166">
        <f t="shared" si="919"/>
        <v>45623.939999999995</v>
      </c>
      <c r="AL461" s="166">
        <f t="shared" ref="AL461:AU461" si="936">+AK461+0</f>
        <v>45623.939999999995</v>
      </c>
      <c r="AM461" s="166">
        <f t="shared" si="936"/>
        <v>45623.939999999995</v>
      </c>
      <c r="AN461" s="166">
        <f t="shared" si="936"/>
        <v>45623.939999999995</v>
      </c>
      <c r="AO461" s="166">
        <f t="shared" si="936"/>
        <v>45623.939999999995</v>
      </c>
      <c r="AP461" s="166">
        <f t="shared" si="936"/>
        <v>45623.939999999995</v>
      </c>
      <c r="AQ461" s="166">
        <f t="shared" si="936"/>
        <v>45623.939999999995</v>
      </c>
      <c r="AR461" s="166">
        <f t="shared" si="936"/>
        <v>45623.939999999995</v>
      </c>
      <c r="AS461" s="166">
        <f t="shared" si="936"/>
        <v>45623.939999999995</v>
      </c>
      <c r="AT461" s="166">
        <f t="shared" si="936"/>
        <v>45623.939999999995</v>
      </c>
      <c r="AU461" s="166">
        <f t="shared" si="936"/>
        <v>45623.939999999995</v>
      </c>
      <c r="AV461" s="142"/>
      <c r="AW461" s="179">
        <f t="shared" si="921"/>
        <v>45623.939999999995</v>
      </c>
      <c r="AX461" s="166">
        <f t="shared" si="922"/>
        <v>45623.939999999995</v>
      </c>
      <c r="AY461" s="166">
        <f t="shared" si="923"/>
        <v>45623.939999999995</v>
      </c>
      <c r="AZ461" s="166">
        <f t="shared" si="924"/>
        <v>45623.939999999995</v>
      </c>
      <c r="BA461" s="166">
        <f t="shared" si="925"/>
        <v>45623.939999999995</v>
      </c>
      <c r="BB461" s="166">
        <f t="shared" si="926"/>
        <v>45623.939999999995</v>
      </c>
      <c r="BC461" s="166">
        <f t="shared" si="927"/>
        <v>45623.939999999995</v>
      </c>
      <c r="BD461" s="166">
        <f t="shared" si="928"/>
        <v>45623.939999999995</v>
      </c>
      <c r="BE461" s="166">
        <f t="shared" si="929"/>
        <v>45623.939999999995</v>
      </c>
      <c r="BF461" s="166">
        <f t="shared" si="930"/>
        <v>45623.939999999995</v>
      </c>
      <c r="BG461" s="166">
        <f t="shared" si="931"/>
        <v>45623.939999999995</v>
      </c>
      <c r="BH461" s="166">
        <f t="shared" si="932"/>
        <v>45623.939999999995</v>
      </c>
      <c r="BI461" s="142"/>
      <c r="BV461" s="142"/>
      <c r="CI461" s="142"/>
      <c r="CV461" s="142"/>
      <c r="DI461" s="142"/>
      <c r="DV461" s="142"/>
      <c r="EI461" s="142"/>
      <c r="EK461" s="180">
        <f t="shared" si="343"/>
        <v>2.0999999999985448</v>
      </c>
      <c r="EN461" s="181"/>
    </row>
    <row r="462" spans="1:144" ht="15.75" outlineLevel="1" x14ac:dyDescent="0.25">
      <c r="A462" s="2">
        <v>13</v>
      </c>
      <c r="B462" s="1" t="s">
        <v>232</v>
      </c>
      <c r="C462" s="1" t="s">
        <v>233</v>
      </c>
      <c r="D462" s="2" t="s">
        <v>386</v>
      </c>
      <c r="E462" s="141" t="s">
        <v>390</v>
      </c>
      <c r="F462" s="84">
        <v>44484</v>
      </c>
      <c r="G462" s="119">
        <v>368</v>
      </c>
      <c r="H462" s="118"/>
      <c r="I462" s="178">
        <v>0</v>
      </c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42"/>
      <c r="W462" s="179">
        <f t="shared" si="915"/>
        <v>0</v>
      </c>
      <c r="X462" s="166">
        <f t="shared" si="916"/>
        <v>0</v>
      </c>
      <c r="Y462" s="166">
        <f t="shared" ref="Y462:AE462" si="937">+X462+0</f>
        <v>0</v>
      </c>
      <c r="Z462" s="166">
        <f t="shared" si="937"/>
        <v>0</v>
      </c>
      <c r="AA462" s="166">
        <f t="shared" si="937"/>
        <v>0</v>
      </c>
      <c r="AB462" s="166">
        <f t="shared" si="937"/>
        <v>0</v>
      </c>
      <c r="AC462" s="166">
        <f t="shared" si="937"/>
        <v>0</v>
      </c>
      <c r="AD462" s="166">
        <f t="shared" si="937"/>
        <v>0</v>
      </c>
      <c r="AE462" s="166">
        <f t="shared" si="937"/>
        <v>0</v>
      </c>
      <c r="AF462" s="166">
        <f>+AE462+291396.79</f>
        <v>291396.78999999998</v>
      </c>
      <c r="AG462" s="166">
        <f>+AF462+13.41</f>
        <v>291410.19999999995</v>
      </c>
      <c r="AH462" s="166">
        <f>+AG462+901.89</f>
        <v>292312.08999999997</v>
      </c>
      <c r="AI462" s="142"/>
      <c r="AJ462" s="179">
        <f t="shared" si="918"/>
        <v>292312.08999999997</v>
      </c>
      <c r="AK462" s="166">
        <f t="shared" si="919"/>
        <v>292312.08999999997</v>
      </c>
      <c r="AL462" s="166">
        <f t="shared" ref="AL462:AU462" si="938">+AK462+0</f>
        <v>292312.08999999997</v>
      </c>
      <c r="AM462" s="166">
        <f t="shared" si="938"/>
        <v>292312.08999999997</v>
      </c>
      <c r="AN462" s="166">
        <f t="shared" si="938"/>
        <v>292312.08999999997</v>
      </c>
      <c r="AO462" s="166">
        <f t="shared" si="938"/>
        <v>292312.08999999997</v>
      </c>
      <c r="AP462" s="166">
        <f t="shared" si="938"/>
        <v>292312.08999999997</v>
      </c>
      <c r="AQ462" s="166">
        <f t="shared" si="938"/>
        <v>292312.08999999997</v>
      </c>
      <c r="AR462" s="166">
        <f t="shared" si="938"/>
        <v>292312.08999999997</v>
      </c>
      <c r="AS462" s="166">
        <f t="shared" si="938"/>
        <v>292312.08999999997</v>
      </c>
      <c r="AT462" s="166">
        <f t="shared" si="938"/>
        <v>292312.08999999997</v>
      </c>
      <c r="AU462" s="166">
        <f t="shared" si="938"/>
        <v>292312.08999999997</v>
      </c>
      <c r="AV462" s="142"/>
      <c r="AW462" s="179">
        <f t="shared" si="921"/>
        <v>292312.08999999997</v>
      </c>
      <c r="AX462" s="166">
        <f t="shared" si="922"/>
        <v>292312.08999999997</v>
      </c>
      <c r="AY462" s="166">
        <f t="shared" si="923"/>
        <v>292312.08999999997</v>
      </c>
      <c r="AZ462" s="166">
        <f t="shared" si="924"/>
        <v>292312.08999999997</v>
      </c>
      <c r="BA462" s="166">
        <f t="shared" si="925"/>
        <v>292312.08999999997</v>
      </c>
      <c r="BB462" s="166">
        <f t="shared" si="926"/>
        <v>292312.08999999997</v>
      </c>
      <c r="BC462" s="166">
        <f t="shared" si="927"/>
        <v>292312.08999999997</v>
      </c>
      <c r="BD462" s="166">
        <f t="shared" si="928"/>
        <v>292312.08999999997</v>
      </c>
      <c r="BE462" s="166">
        <f t="shared" si="929"/>
        <v>292312.08999999997</v>
      </c>
      <c r="BF462" s="166">
        <f t="shared" si="930"/>
        <v>292312.08999999997</v>
      </c>
      <c r="BG462" s="166">
        <f t="shared" si="931"/>
        <v>292312.08999999997</v>
      </c>
      <c r="BH462" s="166">
        <f t="shared" si="932"/>
        <v>292312.08999999997</v>
      </c>
      <c r="BI462" s="142"/>
      <c r="BV462" s="142"/>
      <c r="CI462" s="142"/>
      <c r="CV462" s="142"/>
      <c r="DI462" s="142"/>
      <c r="DV462" s="142"/>
      <c r="EI462" s="142"/>
      <c r="EK462" s="180">
        <f t="shared" si="343"/>
        <v>13.409999999974389</v>
      </c>
      <c r="EN462" s="181"/>
    </row>
    <row r="463" spans="1:144" ht="15.75" outlineLevel="1" x14ac:dyDescent="0.25">
      <c r="A463" s="2">
        <v>13</v>
      </c>
      <c r="B463" s="1" t="s">
        <v>232</v>
      </c>
      <c r="C463" s="1" t="s">
        <v>233</v>
      </c>
      <c r="D463" s="2" t="s">
        <v>386</v>
      </c>
      <c r="E463" s="141" t="s">
        <v>390</v>
      </c>
      <c r="F463" s="84">
        <v>44484</v>
      </c>
      <c r="G463" s="119">
        <v>369</v>
      </c>
      <c r="H463" s="118"/>
      <c r="I463" s="178">
        <v>0</v>
      </c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42"/>
      <c r="W463" s="179">
        <f t="shared" si="915"/>
        <v>0</v>
      </c>
      <c r="X463" s="166">
        <f t="shared" si="916"/>
        <v>0</v>
      </c>
      <c r="Y463" s="166">
        <f t="shared" ref="Y463:AE463" si="939">+X463+0</f>
        <v>0</v>
      </c>
      <c r="Z463" s="166">
        <f t="shared" si="939"/>
        <v>0</v>
      </c>
      <c r="AA463" s="166">
        <f t="shared" si="939"/>
        <v>0</v>
      </c>
      <c r="AB463" s="166">
        <f t="shared" si="939"/>
        <v>0</v>
      </c>
      <c r="AC463" s="166">
        <f t="shared" si="939"/>
        <v>0</v>
      </c>
      <c r="AD463" s="166">
        <f t="shared" si="939"/>
        <v>0</v>
      </c>
      <c r="AE463" s="166">
        <f t="shared" si="939"/>
        <v>0</v>
      </c>
      <c r="AF463" s="166">
        <f>+AE463+15508.02</f>
        <v>15508.02</v>
      </c>
      <c r="AG463" s="166">
        <f>+AF463+0.72</f>
        <v>15508.74</v>
      </c>
      <c r="AH463" s="166">
        <f>+AG463+48</f>
        <v>15556.74</v>
      </c>
      <c r="AI463" s="142"/>
      <c r="AJ463" s="179">
        <f t="shared" si="918"/>
        <v>15556.74</v>
      </c>
      <c r="AK463" s="166">
        <f t="shared" si="919"/>
        <v>15556.74</v>
      </c>
      <c r="AL463" s="166">
        <f t="shared" ref="AL463:AU463" si="940">+AK463+0</f>
        <v>15556.74</v>
      </c>
      <c r="AM463" s="166">
        <f t="shared" si="940"/>
        <v>15556.74</v>
      </c>
      <c r="AN463" s="166">
        <f t="shared" si="940"/>
        <v>15556.74</v>
      </c>
      <c r="AO463" s="166">
        <f t="shared" si="940"/>
        <v>15556.74</v>
      </c>
      <c r="AP463" s="166">
        <f t="shared" si="940"/>
        <v>15556.74</v>
      </c>
      <c r="AQ463" s="166">
        <f t="shared" si="940"/>
        <v>15556.74</v>
      </c>
      <c r="AR463" s="166">
        <f t="shared" si="940"/>
        <v>15556.74</v>
      </c>
      <c r="AS463" s="166">
        <f t="shared" si="940"/>
        <v>15556.74</v>
      </c>
      <c r="AT463" s="166">
        <f t="shared" si="940"/>
        <v>15556.74</v>
      </c>
      <c r="AU463" s="166">
        <f t="shared" si="940"/>
        <v>15556.74</v>
      </c>
      <c r="AV463" s="142"/>
      <c r="AW463" s="179">
        <f t="shared" si="921"/>
        <v>15556.74</v>
      </c>
      <c r="AX463" s="166">
        <f t="shared" si="922"/>
        <v>15556.74</v>
      </c>
      <c r="AY463" s="166">
        <f t="shared" si="923"/>
        <v>15556.74</v>
      </c>
      <c r="AZ463" s="166">
        <f t="shared" si="924"/>
        <v>15556.74</v>
      </c>
      <c r="BA463" s="166">
        <f t="shared" si="925"/>
        <v>15556.74</v>
      </c>
      <c r="BB463" s="166">
        <f t="shared" si="926"/>
        <v>15556.74</v>
      </c>
      <c r="BC463" s="166">
        <f t="shared" si="927"/>
        <v>15556.74</v>
      </c>
      <c r="BD463" s="166">
        <f t="shared" si="928"/>
        <v>15556.74</v>
      </c>
      <c r="BE463" s="166">
        <f t="shared" si="929"/>
        <v>15556.74</v>
      </c>
      <c r="BF463" s="166">
        <f t="shared" si="930"/>
        <v>15556.74</v>
      </c>
      <c r="BG463" s="166">
        <f t="shared" si="931"/>
        <v>15556.74</v>
      </c>
      <c r="BH463" s="166">
        <f t="shared" si="932"/>
        <v>15556.74</v>
      </c>
      <c r="BI463" s="142"/>
      <c r="BV463" s="142"/>
      <c r="CI463" s="142"/>
      <c r="CV463" s="142"/>
      <c r="DI463" s="142"/>
      <c r="DV463" s="142"/>
      <c r="EI463" s="142"/>
      <c r="EK463" s="180">
        <f t="shared" si="343"/>
        <v>0.71999999999934516</v>
      </c>
      <c r="EN463" s="181"/>
    </row>
    <row r="464" spans="1:144" ht="15.75" outlineLevel="1" x14ac:dyDescent="0.25">
      <c r="A464" s="2">
        <v>13</v>
      </c>
      <c r="B464" s="1" t="s">
        <v>232</v>
      </c>
      <c r="C464" s="1" t="s">
        <v>233</v>
      </c>
      <c r="D464" s="2" t="s">
        <v>386</v>
      </c>
      <c r="E464" s="141" t="s">
        <v>390</v>
      </c>
      <c r="F464" s="84">
        <v>44484</v>
      </c>
      <c r="G464" s="119">
        <v>369.02</v>
      </c>
      <c r="H464" s="118"/>
      <c r="I464" s="178">
        <v>0</v>
      </c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42"/>
      <c r="W464" s="179">
        <f t="shared" si="915"/>
        <v>0</v>
      </c>
      <c r="X464" s="166">
        <f t="shared" si="916"/>
        <v>0</v>
      </c>
      <c r="Y464" s="166">
        <f t="shared" ref="Y464:AE464" si="941">+X464+0</f>
        <v>0</v>
      </c>
      <c r="Z464" s="166">
        <f t="shared" si="941"/>
        <v>0</v>
      </c>
      <c r="AA464" s="166">
        <f t="shared" si="941"/>
        <v>0</v>
      </c>
      <c r="AB464" s="166">
        <f t="shared" si="941"/>
        <v>0</v>
      </c>
      <c r="AC464" s="166">
        <f t="shared" si="941"/>
        <v>0</v>
      </c>
      <c r="AD464" s="166">
        <f t="shared" si="941"/>
        <v>0</v>
      </c>
      <c r="AE464" s="166">
        <f t="shared" si="941"/>
        <v>0</v>
      </c>
      <c r="AF464" s="166">
        <f>+AE464+140.27</f>
        <v>140.27000000000001</v>
      </c>
      <c r="AG464" s="166">
        <f>+AF464+0.01</f>
        <v>140.28</v>
      </c>
      <c r="AH464" s="166">
        <f>+AG464+0.43</f>
        <v>140.71</v>
      </c>
      <c r="AI464" s="142"/>
      <c r="AJ464" s="179">
        <f t="shared" si="918"/>
        <v>140.71</v>
      </c>
      <c r="AK464" s="166">
        <f t="shared" si="919"/>
        <v>140.71</v>
      </c>
      <c r="AL464" s="166">
        <f t="shared" ref="AL464:AU464" si="942">+AK464+0</f>
        <v>140.71</v>
      </c>
      <c r="AM464" s="166">
        <f t="shared" si="942"/>
        <v>140.71</v>
      </c>
      <c r="AN464" s="166">
        <f t="shared" si="942"/>
        <v>140.71</v>
      </c>
      <c r="AO464" s="166">
        <f t="shared" si="942"/>
        <v>140.71</v>
      </c>
      <c r="AP464" s="166">
        <f t="shared" si="942"/>
        <v>140.71</v>
      </c>
      <c r="AQ464" s="166">
        <f t="shared" si="942"/>
        <v>140.71</v>
      </c>
      <c r="AR464" s="166">
        <f t="shared" si="942"/>
        <v>140.71</v>
      </c>
      <c r="AS464" s="166">
        <f t="shared" si="942"/>
        <v>140.71</v>
      </c>
      <c r="AT464" s="166">
        <f t="shared" si="942"/>
        <v>140.71</v>
      </c>
      <c r="AU464" s="166">
        <f t="shared" si="942"/>
        <v>140.71</v>
      </c>
      <c r="AV464" s="142"/>
      <c r="AW464" s="179">
        <f t="shared" si="921"/>
        <v>140.71</v>
      </c>
      <c r="AX464" s="166">
        <f t="shared" si="922"/>
        <v>140.71</v>
      </c>
      <c r="AY464" s="166">
        <f t="shared" si="923"/>
        <v>140.71</v>
      </c>
      <c r="AZ464" s="166">
        <f t="shared" si="924"/>
        <v>140.71</v>
      </c>
      <c r="BA464" s="166">
        <f t="shared" si="925"/>
        <v>140.71</v>
      </c>
      <c r="BB464" s="166">
        <f t="shared" si="926"/>
        <v>140.71</v>
      </c>
      <c r="BC464" s="166">
        <f t="shared" si="927"/>
        <v>140.71</v>
      </c>
      <c r="BD464" s="166">
        <f t="shared" si="928"/>
        <v>140.71</v>
      </c>
      <c r="BE464" s="166">
        <f t="shared" si="929"/>
        <v>140.71</v>
      </c>
      <c r="BF464" s="166">
        <f t="shared" si="930"/>
        <v>140.71</v>
      </c>
      <c r="BG464" s="166">
        <f t="shared" si="931"/>
        <v>140.71</v>
      </c>
      <c r="BH464" s="166">
        <f t="shared" si="932"/>
        <v>140.71</v>
      </c>
      <c r="BI464" s="142"/>
      <c r="BV464" s="142"/>
      <c r="CI464" s="142"/>
      <c r="CV464" s="142"/>
      <c r="DI464" s="142"/>
      <c r="DV464" s="142"/>
      <c r="EI464" s="142"/>
      <c r="EK464" s="180">
        <f t="shared" si="343"/>
        <v>9.9999999999909051E-3</v>
      </c>
      <c r="EN464" s="181"/>
    </row>
    <row r="465" spans="1:144" ht="15.75" outlineLevel="1" x14ac:dyDescent="0.25">
      <c r="A465" s="2">
        <v>13</v>
      </c>
      <c r="B465" s="1" t="s">
        <v>232</v>
      </c>
      <c r="C465" s="1" t="s">
        <v>233</v>
      </c>
      <c r="D465" s="2" t="s">
        <v>386</v>
      </c>
      <c r="E465" s="141" t="s">
        <v>390</v>
      </c>
      <c r="F465" s="84">
        <v>44484</v>
      </c>
      <c r="G465" s="119">
        <v>373</v>
      </c>
      <c r="H465" s="118"/>
      <c r="I465" s="178">
        <v>0</v>
      </c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42"/>
      <c r="W465" s="179">
        <f t="shared" si="915"/>
        <v>0</v>
      </c>
      <c r="X465" s="166">
        <f t="shared" si="916"/>
        <v>0</v>
      </c>
      <c r="Y465" s="166">
        <f t="shared" ref="Y465:AE465" si="943">+X465+0</f>
        <v>0</v>
      </c>
      <c r="Z465" s="166">
        <f t="shared" si="943"/>
        <v>0</v>
      </c>
      <c r="AA465" s="166">
        <f t="shared" si="943"/>
        <v>0</v>
      </c>
      <c r="AB465" s="166">
        <f t="shared" si="943"/>
        <v>0</v>
      </c>
      <c r="AC465" s="166">
        <f t="shared" si="943"/>
        <v>0</v>
      </c>
      <c r="AD465" s="166">
        <f t="shared" si="943"/>
        <v>0</v>
      </c>
      <c r="AE465" s="166">
        <f t="shared" si="943"/>
        <v>0</v>
      </c>
      <c r="AF465" s="166">
        <f>+AE465+1698.36</f>
        <v>1698.36</v>
      </c>
      <c r="AG465" s="166">
        <f>+AF465+0.08</f>
        <v>1698.4399999999998</v>
      </c>
      <c r="AH465" s="166">
        <f>+AG465+5.26</f>
        <v>1703.6999999999998</v>
      </c>
      <c r="AI465" s="142"/>
      <c r="AJ465" s="179">
        <f t="shared" si="918"/>
        <v>1703.6999999999998</v>
      </c>
      <c r="AK465" s="166">
        <f t="shared" si="919"/>
        <v>1703.6999999999998</v>
      </c>
      <c r="AL465" s="166">
        <f t="shared" ref="AL465:AU465" si="944">+AK465+0</f>
        <v>1703.6999999999998</v>
      </c>
      <c r="AM465" s="166">
        <f t="shared" si="944"/>
        <v>1703.6999999999998</v>
      </c>
      <c r="AN465" s="166">
        <f t="shared" si="944"/>
        <v>1703.6999999999998</v>
      </c>
      <c r="AO465" s="166">
        <f t="shared" si="944"/>
        <v>1703.6999999999998</v>
      </c>
      <c r="AP465" s="166">
        <f t="shared" si="944"/>
        <v>1703.6999999999998</v>
      </c>
      <c r="AQ465" s="166">
        <f t="shared" si="944"/>
        <v>1703.6999999999998</v>
      </c>
      <c r="AR465" s="166">
        <f t="shared" si="944"/>
        <v>1703.6999999999998</v>
      </c>
      <c r="AS465" s="166">
        <f t="shared" si="944"/>
        <v>1703.6999999999998</v>
      </c>
      <c r="AT465" s="166">
        <f t="shared" si="944"/>
        <v>1703.6999999999998</v>
      </c>
      <c r="AU465" s="166">
        <f t="shared" si="944"/>
        <v>1703.6999999999998</v>
      </c>
      <c r="AV465" s="142"/>
      <c r="AW465" s="179">
        <f t="shared" si="921"/>
        <v>1703.6999999999998</v>
      </c>
      <c r="AX465" s="166">
        <f t="shared" si="922"/>
        <v>1703.6999999999998</v>
      </c>
      <c r="AY465" s="166">
        <f t="shared" si="923"/>
        <v>1703.6999999999998</v>
      </c>
      <c r="AZ465" s="166">
        <f t="shared" si="924"/>
        <v>1703.6999999999998</v>
      </c>
      <c r="BA465" s="166">
        <f t="shared" si="925"/>
        <v>1703.6999999999998</v>
      </c>
      <c r="BB465" s="166">
        <f t="shared" si="926"/>
        <v>1703.6999999999998</v>
      </c>
      <c r="BC465" s="166">
        <f t="shared" si="927"/>
        <v>1703.6999999999998</v>
      </c>
      <c r="BD465" s="166">
        <f t="shared" si="928"/>
        <v>1703.6999999999998</v>
      </c>
      <c r="BE465" s="166">
        <f t="shared" si="929"/>
        <v>1703.6999999999998</v>
      </c>
      <c r="BF465" s="166">
        <f t="shared" si="930"/>
        <v>1703.6999999999998</v>
      </c>
      <c r="BG465" s="166">
        <f t="shared" si="931"/>
        <v>1703.6999999999998</v>
      </c>
      <c r="BH465" s="166">
        <f t="shared" si="932"/>
        <v>1703.6999999999998</v>
      </c>
      <c r="BI465" s="142"/>
      <c r="BV465" s="142"/>
      <c r="CI465" s="142"/>
      <c r="CV465" s="142"/>
      <c r="DI465" s="142"/>
      <c r="DV465" s="142"/>
      <c r="EI465" s="142"/>
      <c r="EK465" s="180">
        <f t="shared" si="343"/>
        <v>7.999999999992724E-2</v>
      </c>
      <c r="EN465" s="181"/>
    </row>
    <row r="466" spans="1:144" ht="15.75" outlineLevel="1" x14ac:dyDescent="0.25">
      <c r="A466" s="2">
        <f t="shared" ref="A466:F475" si="945">A249</f>
        <v>13</v>
      </c>
      <c r="B466" s="1" t="str">
        <f t="shared" si="945"/>
        <v>PRE-09740</v>
      </c>
      <c r="C466" s="1" t="str">
        <f t="shared" si="945"/>
        <v>SPP FH - Pine Lake N 13633</v>
      </c>
      <c r="D466" s="2" t="str">
        <f t="shared" si="945"/>
        <v>PRE-09740.2</v>
      </c>
      <c r="E466" s="141" t="str">
        <f t="shared" si="945"/>
        <v>SPP FH - Pine Lake N 13633 -S&amp;E/R&amp;C</v>
      </c>
      <c r="F466" s="84">
        <f t="shared" si="945"/>
        <v>44392</v>
      </c>
      <c r="G466" s="119">
        <v>362</v>
      </c>
      <c r="H466" s="182"/>
      <c r="I466" s="178">
        <v>0</v>
      </c>
      <c r="J466" s="166">
        <f t="shared" ref="J466:U466" si="946">J249+I466</f>
        <v>0</v>
      </c>
      <c r="K466" s="166">
        <f t="shared" si="946"/>
        <v>0</v>
      </c>
      <c r="L466" s="166">
        <f t="shared" si="946"/>
        <v>0</v>
      </c>
      <c r="M466" s="166">
        <f t="shared" si="946"/>
        <v>0</v>
      </c>
      <c r="N466" s="166">
        <f t="shared" si="946"/>
        <v>0</v>
      </c>
      <c r="O466" s="166">
        <f t="shared" si="946"/>
        <v>0</v>
      </c>
      <c r="P466" s="166">
        <f t="shared" si="946"/>
        <v>0</v>
      </c>
      <c r="Q466" s="166">
        <f t="shared" si="946"/>
        <v>0</v>
      </c>
      <c r="R466" s="166">
        <f t="shared" si="946"/>
        <v>0</v>
      </c>
      <c r="S466" s="166">
        <f t="shared" si="946"/>
        <v>0</v>
      </c>
      <c r="T466" s="166">
        <f t="shared" si="946"/>
        <v>0</v>
      </c>
      <c r="U466" s="166">
        <f t="shared" si="946"/>
        <v>0</v>
      </c>
      <c r="V466" s="142"/>
      <c r="W466" s="179">
        <f t="shared" ref="W466:W497" si="947">W249+U466</f>
        <v>0</v>
      </c>
      <c r="X466" s="166">
        <f t="shared" ref="X466:AH466" si="948">X249+W466</f>
        <v>0</v>
      </c>
      <c r="Y466" s="166">
        <f t="shared" si="948"/>
        <v>0</v>
      </c>
      <c r="Z466" s="166">
        <f t="shared" si="948"/>
        <v>0</v>
      </c>
      <c r="AA466" s="166">
        <f t="shared" si="948"/>
        <v>0</v>
      </c>
      <c r="AB466" s="166">
        <f t="shared" si="948"/>
        <v>0</v>
      </c>
      <c r="AC466" s="166">
        <f t="shared" si="948"/>
        <v>118852.05000000003</v>
      </c>
      <c r="AD466" s="166">
        <f t="shared" si="948"/>
        <v>118852.05000000003</v>
      </c>
      <c r="AE466" s="166">
        <f t="shared" si="948"/>
        <v>118852.05000000003</v>
      </c>
      <c r="AF466" s="166">
        <f t="shared" si="948"/>
        <v>118852.05000000003</v>
      </c>
      <c r="AG466" s="166">
        <f t="shared" si="948"/>
        <v>118852.05000000003</v>
      </c>
      <c r="AH466" s="166">
        <f t="shared" si="948"/>
        <v>118852.05000000003</v>
      </c>
      <c r="AI466" s="142"/>
      <c r="AJ466" s="179">
        <f t="shared" ref="AJ466:AJ497" si="949">AJ249+AH466</f>
        <v>118852.05000000003</v>
      </c>
      <c r="AK466" s="166">
        <f t="shared" ref="AK466:AU466" si="950">AK249+AJ466</f>
        <v>118852.05000000003</v>
      </c>
      <c r="AL466" s="166">
        <f t="shared" si="950"/>
        <v>118852.05000000003</v>
      </c>
      <c r="AM466" s="166">
        <f t="shared" si="950"/>
        <v>118852.05000000003</v>
      </c>
      <c r="AN466" s="166">
        <f t="shared" si="950"/>
        <v>118852.05000000003</v>
      </c>
      <c r="AO466" s="166">
        <f t="shared" si="950"/>
        <v>118852.05000000003</v>
      </c>
      <c r="AP466" s="166">
        <f t="shared" si="950"/>
        <v>118852.05000000003</v>
      </c>
      <c r="AQ466" s="166">
        <f t="shared" si="950"/>
        <v>118852.05000000003</v>
      </c>
      <c r="AR466" s="166">
        <f t="shared" si="950"/>
        <v>118852.05000000003</v>
      </c>
      <c r="AS466" s="166">
        <f t="shared" si="950"/>
        <v>118852.05000000003</v>
      </c>
      <c r="AT466" s="166">
        <f t="shared" si="950"/>
        <v>118852.05000000003</v>
      </c>
      <c r="AU466" s="166">
        <f t="shared" si="950"/>
        <v>118852.05000000003</v>
      </c>
      <c r="AV466" s="142"/>
      <c r="AW466" s="179">
        <f t="shared" ref="AW466:AW497" si="951">AW249+AU466</f>
        <v>118852.05000000003</v>
      </c>
      <c r="AX466" s="166">
        <f t="shared" ref="AX466:BH466" si="952">AX249+AW466</f>
        <v>118852.05000000003</v>
      </c>
      <c r="AY466" s="166">
        <f t="shared" si="952"/>
        <v>118852.05000000003</v>
      </c>
      <c r="AZ466" s="166">
        <f t="shared" si="952"/>
        <v>118852.05000000003</v>
      </c>
      <c r="BA466" s="166">
        <f t="shared" si="952"/>
        <v>118852.05000000003</v>
      </c>
      <c r="BB466" s="166">
        <f t="shared" si="952"/>
        <v>118852.05000000003</v>
      </c>
      <c r="BC466" s="166">
        <f t="shared" si="952"/>
        <v>118852.05000000003</v>
      </c>
      <c r="BD466" s="166">
        <f t="shared" si="952"/>
        <v>118852.05000000003</v>
      </c>
      <c r="BE466" s="166">
        <f t="shared" si="952"/>
        <v>118852.05000000003</v>
      </c>
      <c r="BF466" s="166">
        <f t="shared" si="952"/>
        <v>118852.05000000003</v>
      </c>
      <c r="BG466" s="166">
        <f t="shared" si="952"/>
        <v>118852.05000000003</v>
      </c>
      <c r="BH466" s="166">
        <f t="shared" si="952"/>
        <v>118852.05000000003</v>
      </c>
      <c r="BI466" s="142"/>
      <c r="BV466" s="142"/>
      <c r="CI466" s="142"/>
      <c r="CV466" s="142"/>
      <c r="DI466" s="142"/>
      <c r="DV466" s="142"/>
      <c r="EI466" s="142"/>
      <c r="EK466" s="180">
        <f t="shared" si="343"/>
        <v>0</v>
      </c>
      <c r="EN466" s="181"/>
    </row>
    <row r="467" spans="1:144" ht="15.75" outlineLevel="1" x14ac:dyDescent="0.25">
      <c r="A467" s="2">
        <f t="shared" si="945"/>
        <v>13</v>
      </c>
      <c r="B467" s="1" t="str">
        <f t="shared" si="945"/>
        <v>PRE-09740</v>
      </c>
      <c r="C467" s="1" t="str">
        <f t="shared" si="945"/>
        <v>SPP FH - Pine Lake N 13633</v>
      </c>
      <c r="D467" s="2" t="str">
        <f t="shared" si="945"/>
        <v>A2770874</v>
      </c>
      <c r="E467" s="141" t="str">
        <f t="shared" si="945"/>
        <v>SPP FH - Pine Lake 13633 - R&amp;C</v>
      </c>
      <c r="F467" s="84">
        <f t="shared" si="945"/>
        <v>44362</v>
      </c>
      <c r="G467" s="119">
        <v>362</v>
      </c>
      <c r="H467" s="182"/>
      <c r="I467" s="178">
        <v>0</v>
      </c>
      <c r="J467" s="166">
        <f t="shared" ref="J467:U467" si="953">J250+I467</f>
        <v>0</v>
      </c>
      <c r="K467" s="166">
        <f t="shared" si="953"/>
        <v>0</v>
      </c>
      <c r="L467" s="166">
        <f t="shared" si="953"/>
        <v>0</v>
      </c>
      <c r="M467" s="166">
        <f t="shared" si="953"/>
        <v>0</v>
      </c>
      <c r="N467" s="166">
        <f t="shared" si="953"/>
        <v>0</v>
      </c>
      <c r="O467" s="166">
        <f t="shared" si="953"/>
        <v>0</v>
      </c>
      <c r="P467" s="166">
        <f t="shared" si="953"/>
        <v>0</v>
      </c>
      <c r="Q467" s="166">
        <f t="shared" si="953"/>
        <v>0</v>
      </c>
      <c r="R467" s="166">
        <f t="shared" si="953"/>
        <v>0</v>
      </c>
      <c r="S467" s="166">
        <f t="shared" si="953"/>
        <v>0</v>
      </c>
      <c r="T467" s="166">
        <f t="shared" si="953"/>
        <v>0</v>
      </c>
      <c r="U467" s="166">
        <f t="shared" si="953"/>
        <v>0</v>
      </c>
      <c r="V467" s="142"/>
      <c r="W467" s="179">
        <f t="shared" si="947"/>
        <v>0</v>
      </c>
      <c r="X467" s="166">
        <f t="shared" ref="X467:AH467" si="954">X250+W467</f>
        <v>0</v>
      </c>
      <c r="Y467" s="166">
        <f t="shared" si="954"/>
        <v>0</v>
      </c>
      <c r="Z467" s="166">
        <f t="shared" si="954"/>
        <v>0</v>
      </c>
      <c r="AA467" s="166">
        <f t="shared" si="954"/>
        <v>0</v>
      </c>
      <c r="AB467" s="166">
        <f t="shared" si="954"/>
        <v>1145.2</v>
      </c>
      <c r="AC467" s="166">
        <f t="shared" si="954"/>
        <v>1145.2</v>
      </c>
      <c r="AD467" s="166">
        <f t="shared" si="954"/>
        <v>1145.2</v>
      </c>
      <c r="AE467" s="166">
        <f t="shared" si="954"/>
        <v>1145.2</v>
      </c>
      <c r="AF467" s="166">
        <f t="shared" si="954"/>
        <v>1145.2</v>
      </c>
      <c r="AG467" s="166">
        <f t="shared" si="954"/>
        <v>1145.2</v>
      </c>
      <c r="AH467" s="166">
        <f t="shared" si="954"/>
        <v>1145.2</v>
      </c>
      <c r="AI467" s="142"/>
      <c r="AJ467" s="179">
        <f t="shared" si="949"/>
        <v>1145.2</v>
      </c>
      <c r="AK467" s="166">
        <f t="shared" ref="AK467:AU467" si="955">AK250+AJ467</f>
        <v>1145.2</v>
      </c>
      <c r="AL467" s="166">
        <f t="shared" si="955"/>
        <v>1145.2</v>
      </c>
      <c r="AM467" s="166">
        <f t="shared" si="955"/>
        <v>1145.2</v>
      </c>
      <c r="AN467" s="166">
        <f t="shared" si="955"/>
        <v>1145.2</v>
      </c>
      <c r="AO467" s="166">
        <f t="shared" si="955"/>
        <v>1145.2</v>
      </c>
      <c r="AP467" s="166">
        <f t="shared" si="955"/>
        <v>1145.2</v>
      </c>
      <c r="AQ467" s="166">
        <f t="shared" si="955"/>
        <v>1145.2</v>
      </c>
      <c r="AR467" s="166">
        <f t="shared" si="955"/>
        <v>1145.2</v>
      </c>
      <c r="AS467" s="166">
        <f t="shared" si="955"/>
        <v>1145.2</v>
      </c>
      <c r="AT467" s="166">
        <f t="shared" si="955"/>
        <v>1145.2</v>
      </c>
      <c r="AU467" s="166">
        <f t="shared" si="955"/>
        <v>1145.2</v>
      </c>
      <c r="AV467" s="142"/>
      <c r="AW467" s="179">
        <f t="shared" si="951"/>
        <v>1145.2</v>
      </c>
      <c r="AX467" s="166">
        <f t="shared" ref="AX467:BH467" si="956">AX250+AW467</f>
        <v>1145.2</v>
      </c>
      <c r="AY467" s="166">
        <f t="shared" si="956"/>
        <v>1145.2</v>
      </c>
      <c r="AZ467" s="166">
        <f t="shared" si="956"/>
        <v>1145.2</v>
      </c>
      <c r="BA467" s="166">
        <f t="shared" si="956"/>
        <v>1145.2</v>
      </c>
      <c r="BB467" s="166">
        <f t="shared" si="956"/>
        <v>1145.2</v>
      </c>
      <c r="BC467" s="166">
        <f t="shared" si="956"/>
        <v>1145.2</v>
      </c>
      <c r="BD467" s="166">
        <f t="shared" si="956"/>
        <v>1145.2</v>
      </c>
      <c r="BE467" s="166">
        <f t="shared" si="956"/>
        <v>1145.2</v>
      </c>
      <c r="BF467" s="166">
        <f t="shared" si="956"/>
        <v>1145.2</v>
      </c>
      <c r="BG467" s="166">
        <f t="shared" si="956"/>
        <v>1145.2</v>
      </c>
      <c r="BH467" s="166">
        <f t="shared" si="956"/>
        <v>1145.2</v>
      </c>
      <c r="BI467" s="142"/>
      <c r="BV467" s="142"/>
      <c r="CI467" s="142"/>
      <c r="CV467" s="142"/>
      <c r="DI467" s="142"/>
      <c r="DV467" s="142"/>
      <c r="EI467" s="142"/>
      <c r="EK467" s="180">
        <f t="shared" si="343"/>
        <v>0</v>
      </c>
      <c r="EN467" s="181"/>
    </row>
    <row r="468" spans="1:144" ht="15.75" outlineLevel="1" x14ac:dyDescent="0.25">
      <c r="A468" s="2">
        <f t="shared" si="945"/>
        <v>13</v>
      </c>
      <c r="B468" s="1" t="str">
        <f t="shared" si="945"/>
        <v>PRE-09740</v>
      </c>
      <c r="C468" s="1" t="str">
        <f t="shared" si="945"/>
        <v>SPP FH - Pine Lake N 13633</v>
      </c>
      <c r="D468" s="2" t="str">
        <f t="shared" si="945"/>
        <v>A2775269</v>
      </c>
      <c r="E468" s="141" t="str">
        <f t="shared" si="945"/>
        <v>PINE LAKE 13633 OCRs - 4 TAV</v>
      </c>
      <c r="F468" s="84">
        <f t="shared" si="945"/>
        <v>44392</v>
      </c>
      <c r="G468" s="119">
        <v>397</v>
      </c>
      <c r="H468" s="182"/>
      <c r="I468" s="178">
        <v>0</v>
      </c>
      <c r="J468" s="166">
        <f t="shared" ref="J468:U468" si="957">J251+I468</f>
        <v>0</v>
      </c>
      <c r="K468" s="166">
        <f t="shared" si="957"/>
        <v>0</v>
      </c>
      <c r="L468" s="166">
        <f t="shared" si="957"/>
        <v>0</v>
      </c>
      <c r="M468" s="166">
        <f t="shared" si="957"/>
        <v>0</v>
      </c>
      <c r="N468" s="166">
        <f t="shared" si="957"/>
        <v>0</v>
      </c>
      <c r="O468" s="166">
        <f t="shared" si="957"/>
        <v>0</v>
      </c>
      <c r="P468" s="166">
        <f t="shared" si="957"/>
        <v>0</v>
      </c>
      <c r="Q468" s="166">
        <f t="shared" si="957"/>
        <v>0</v>
      </c>
      <c r="R468" s="166">
        <f t="shared" si="957"/>
        <v>0</v>
      </c>
      <c r="S468" s="166">
        <f t="shared" si="957"/>
        <v>0</v>
      </c>
      <c r="T468" s="166">
        <f t="shared" si="957"/>
        <v>0</v>
      </c>
      <c r="U468" s="166">
        <f t="shared" si="957"/>
        <v>0</v>
      </c>
      <c r="V468" s="142"/>
      <c r="W468" s="179">
        <f t="shared" si="947"/>
        <v>0</v>
      </c>
      <c r="X468" s="166">
        <f t="shared" ref="X468:AH468" si="958">X251+W468</f>
        <v>0</v>
      </c>
      <c r="Y468" s="166">
        <f t="shared" si="958"/>
        <v>0</v>
      </c>
      <c r="Z468" s="166">
        <f t="shared" si="958"/>
        <v>0</v>
      </c>
      <c r="AA468" s="166">
        <f t="shared" si="958"/>
        <v>0</v>
      </c>
      <c r="AB468" s="166">
        <f t="shared" si="958"/>
        <v>0</v>
      </c>
      <c r="AC468" s="166">
        <f t="shared" si="958"/>
        <v>17011.990000000002</v>
      </c>
      <c r="AD468" s="166">
        <f t="shared" si="958"/>
        <v>17011.990000000002</v>
      </c>
      <c r="AE468" s="166">
        <f t="shared" si="958"/>
        <v>17011.990000000002</v>
      </c>
      <c r="AF468" s="166">
        <f t="shared" si="958"/>
        <v>17011.990000000002</v>
      </c>
      <c r="AG468" s="166">
        <f t="shared" si="958"/>
        <v>17011.990000000002</v>
      </c>
      <c r="AH468" s="166">
        <f t="shared" si="958"/>
        <v>17011.990000000002</v>
      </c>
      <c r="AI468" s="142"/>
      <c r="AJ468" s="179">
        <f t="shared" si="949"/>
        <v>17011.990000000002</v>
      </c>
      <c r="AK468" s="166">
        <f t="shared" ref="AK468:AU468" si="959">AK251+AJ468</f>
        <v>17011.990000000002</v>
      </c>
      <c r="AL468" s="166">
        <f t="shared" si="959"/>
        <v>17011.990000000002</v>
      </c>
      <c r="AM468" s="166">
        <f t="shared" si="959"/>
        <v>17011.990000000002</v>
      </c>
      <c r="AN468" s="166">
        <f t="shared" si="959"/>
        <v>17011.990000000002</v>
      </c>
      <c r="AO468" s="166">
        <f t="shared" si="959"/>
        <v>17011.990000000002</v>
      </c>
      <c r="AP468" s="166">
        <f t="shared" si="959"/>
        <v>17011.990000000002</v>
      </c>
      <c r="AQ468" s="166">
        <f t="shared" si="959"/>
        <v>17011.990000000002</v>
      </c>
      <c r="AR468" s="166">
        <f t="shared" si="959"/>
        <v>17011.990000000002</v>
      </c>
      <c r="AS468" s="166">
        <f t="shared" si="959"/>
        <v>17011.990000000002</v>
      </c>
      <c r="AT468" s="166">
        <f t="shared" si="959"/>
        <v>17011.990000000002</v>
      </c>
      <c r="AU468" s="166">
        <f t="shared" si="959"/>
        <v>17011.990000000002</v>
      </c>
      <c r="AV468" s="142"/>
      <c r="AW468" s="179">
        <f t="shared" si="951"/>
        <v>17011.990000000002</v>
      </c>
      <c r="AX468" s="166">
        <f t="shared" ref="AX468:BH468" si="960">AX251+AW468</f>
        <v>17011.990000000002</v>
      </c>
      <c r="AY468" s="166">
        <f t="shared" si="960"/>
        <v>17011.990000000002</v>
      </c>
      <c r="AZ468" s="166">
        <f t="shared" si="960"/>
        <v>17011.990000000002</v>
      </c>
      <c r="BA468" s="166">
        <f t="shared" si="960"/>
        <v>17011.990000000002</v>
      </c>
      <c r="BB468" s="166">
        <f t="shared" si="960"/>
        <v>17011.990000000002</v>
      </c>
      <c r="BC468" s="166">
        <f t="shared" si="960"/>
        <v>17011.990000000002</v>
      </c>
      <c r="BD468" s="166">
        <f t="shared" si="960"/>
        <v>17011.990000000002</v>
      </c>
      <c r="BE468" s="166">
        <f t="shared" si="960"/>
        <v>17011.990000000002</v>
      </c>
      <c r="BF468" s="166">
        <f t="shared" si="960"/>
        <v>17011.990000000002</v>
      </c>
      <c r="BG468" s="166">
        <f t="shared" si="960"/>
        <v>17011.990000000002</v>
      </c>
      <c r="BH468" s="166">
        <f t="shared" si="960"/>
        <v>17011.990000000002</v>
      </c>
      <c r="BI468" s="142"/>
      <c r="BV468" s="142"/>
      <c r="CI468" s="142"/>
      <c r="CV468" s="142"/>
      <c r="DI468" s="142"/>
      <c r="DV468" s="142"/>
      <c r="EI468" s="142"/>
      <c r="EK468" s="180">
        <f t="shared" si="343"/>
        <v>0</v>
      </c>
      <c r="EN468" s="181"/>
    </row>
    <row r="469" spans="1:144" ht="15.75" outlineLevel="1" x14ac:dyDescent="0.25">
      <c r="A469" s="2">
        <f t="shared" si="945"/>
        <v>14</v>
      </c>
      <c r="B469" s="1" t="str">
        <f t="shared" si="945"/>
        <v>PRE-10057</v>
      </c>
      <c r="C469" s="1" t="str">
        <f t="shared" si="945"/>
        <v>SPP FH - Hopewell 13148</v>
      </c>
      <c r="D469" s="2" t="str">
        <f t="shared" si="945"/>
        <v>PRE-10057.2</v>
      </c>
      <c r="E469" s="141" t="str">
        <f t="shared" si="945"/>
        <v>SPP FH - Hopewell 13148 - S&amp;E/R&amp;C</v>
      </c>
      <c r="F469" s="84" t="str">
        <f t="shared" si="945"/>
        <v>7/15/2022</v>
      </c>
      <c r="G469" s="119">
        <v>364</v>
      </c>
      <c r="H469" s="118"/>
      <c r="I469" s="178">
        <v>0</v>
      </c>
      <c r="J469" s="166">
        <f t="shared" ref="J469:U469" si="961">J252+I469</f>
        <v>0</v>
      </c>
      <c r="K469" s="166">
        <f t="shared" si="961"/>
        <v>0</v>
      </c>
      <c r="L469" s="166">
        <f t="shared" si="961"/>
        <v>0</v>
      </c>
      <c r="M469" s="166">
        <f t="shared" si="961"/>
        <v>0</v>
      </c>
      <c r="N469" s="166">
        <f t="shared" si="961"/>
        <v>0</v>
      </c>
      <c r="O469" s="166">
        <f t="shared" si="961"/>
        <v>0</v>
      </c>
      <c r="P469" s="166">
        <f t="shared" si="961"/>
        <v>0</v>
      </c>
      <c r="Q469" s="166">
        <f t="shared" si="961"/>
        <v>0</v>
      </c>
      <c r="R469" s="166">
        <f t="shared" si="961"/>
        <v>0</v>
      </c>
      <c r="S469" s="166">
        <f t="shared" si="961"/>
        <v>0</v>
      </c>
      <c r="T469" s="166">
        <f t="shared" si="961"/>
        <v>0</v>
      </c>
      <c r="U469" s="166">
        <f t="shared" si="961"/>
        <v>0</v>
      </c>
      <c r="V469" s="142"/>
      <c r="W469" s="179">
        <f t="shared" si="947"/>
        <v>0</v>
      </c>
      <c r="X469" s="166">
        <f t="shared" ref="X469:AH469" si="962">X252+W469</f>
        <v>0</v>
      </c>
      <c r="Y469" s="166">
        <f t="shared" si="962"/>
        <v>0</v>
      </c>
      <c r="Z469" s="166">
        <f t="shared" si="962"/>
        <v>0</v>
      </c>
      <c r="AA469" s="166">
        <f t="shared" si="962"/>
        <v>0</v>
      </c>
      <c r="AB469" s="166">
        <f t="shared" si="962"/>
        <v>0</v>
      </c>
      <c r="AC469" s="166">
        <f t="shared" si="962"/>
        <v>0</v>
      </c>
      <c r="AD469" s="166">
        <f t="shared" si="962"/>
        <v>0</v>
      </c>
      <c r="AE469" s="166">
        <f t="shared" si="962"/>
        <v>0</v>
      </c>
      <c r="AF469" s="166">
        <f t="shared" si="962"/>
        <v>0</v>
      </c>
      <c r="AG469" s="166">
        <f t="shared" si="962"/>
        <v>0</v>
      </c>
      <c r="AH469" s="166">
        <f t="shared" si="962"/>
        <v>0</v>
      </c>
      <c r="AI469" s="142"/>
      <c r="AJ469" s="179">
        <f t="shared" si="949"/>
        <v>0</v>
      </c>
      <c r="AK469" s="166">
        <f t="shared" ref="AK469:AU469" si="963">AK252+AJ469</f>
        <v>0</v>
      </c>
      <c r="AL469" s="166">
        <f t="shared" si="963"/>
        <v>0</v>
      </c>
      <c r="AM469" s="166">
        <f t="shared" si="963"/>
        <v>0</v>
      </c>
      <c r="AN469" s="166">
        <f t="shared" si="963"/>
        <v>0</v>
      </c>
      <c r="AO469" s="166">
        <f t="shared" si="963"/>
        <v>0</v>
      </c>
      <c r="AP469" s="166">
        <f t="shared" si="963"/>
        <v>1254786.81</v>
      </c>
      <c r="AQ469" s="166">
        <f t="shared" si="963"/>
        <v>1254786.81</v>
      </c>
      <c r="AR469" s="166">
        <f t="shared" si="963"/>
        <v>1254786.81</v>
      </c>
      <c r="AS469" s="166">
        <f t="shared" si="963"/>
        <v>1254786.81</v>
      </c>
      <c r="AT469" s="166">
        <f t="shared" si="963"/>
        <v>1254786.81</v>
      </c>
      <c r="AU469" s="166">
        <f t="shared" si="963"/>
        <v>1254786.81</v>
      </c>
      <c r="AV469" s="142"/>
      <c r="AW469" s="179">
        <f t="shared" si="951"/>
        <v>1254786.81</v>
      </c>
      <c r="AX469" s="166">
        <f t="shared" ref="AX469:BH469" si="964">AX252+AW469</f>
        <v>1254786.81</v>
      </c>
      <c r="AY469" s="166">
        <f t="shared" si="964"/>
        <v>1254786.81</v>
      </c>
      <c r="AZ469" s="166">
        <f t="shared" si="964"/>
        <v>1254786.81</v>
      </c>
      <c r="BA469" s="166">
        <f t="shared" si="964"/>
        <v>1254786.81</v>
      </c>
      <c r="BB469" s="166">
        <f t="shared" si="964"/>
        <v>1254786.81</v>
      </c>
      <c r="BC469" s="166">
        <f t="shared" si="964"/>
        <v>1254786.81</v>
      </c>
      <c r="BD469" s="166">
        <f t="shared" si="964"/>
        <v>1254786.81</v>
      </c>
      <c r="BE469" s="166">
        <f t="shared" si="964"/>
        <v>1254786.81</v>
      </c>
      <c r="BF469" s="166">
        <f t="shared" si="964"/>
        <v>1254786.81</v>
      </c>
      <c r="BG469" s="166">
        <f t="shared" si="964"/>
        <v>1254786.81</v>
      </c>
      <c r="BH469" s="166">
        <f t="shared" si="964"/>
        <v>1254786.81</v>
      </c>
      <c r="BI469" s="142"/>
      <c r="BV469" s="142"/>
      <c r="CI469" s="142"/>
      <c r="CV469" s="142"/>
      <c r="DI469" s="142"/>
      <c r="DV469" s="142"/>
      <c r="EI469" s="142"/>
      <c r="EK469" s="180">
        <f t="shared" si="343"/>
        <v>0</v>
      </c>
      <c r="EN469" s="181"/>
    </row>
    <row r="470" spans="1:144" ht="15.75" outlineLevel="1" x14ac:dyDescent="0.25">
      <c r="A470" s="2">
        <f t="shared" si="945"/>
        <v>15</v>
      </c>
      <c r="B470" s="1" t="str">
        <f t="shared" si="945"/>
        <v>PRE-10058</v>
      </c>
      <c r="C470" s="1" t="str">
        <f t="shared" si="945"/>
        <v>SPP FH - 14th St 13048</v>
      </c>
      <c r="D470" s="2" t="str">
        <f t="shared" si="945"/>
        <v>PRE-10058.1</v>
      </c>
      <c r="E470" s="141" t="str">
        <f t="shared" si="945"/>
        <v>SPP FH - 14th St 13048 - OH</v>
      </c>
      <c r="F470" s="84">
        <f t="shared" si="945"/>
        <v>44727</v>
      </c>
      <c r="G470" s="119">
        <v>364</v>
      </c>
      <c r="H470" s="118"/>
      <c r="I470" s="178">
        <v>0</v>
      </c>
      <c r="J470" s="166">
        <f t="shared" ref="J470:U470" si="965">J253+I470</f>
        <v>0</v>
      </c>
      <c r="K470" s="166">
        <f t="shared" si="965"/>
        <v>0</v>
      </c>
      <c r="L470" s="166">
        <f t="shared" si="965"/>
        <v>0</v>
      </c>
      <c r="M470" s="166">
        <f t="shared" si="965"/>
        <v>0</v>
      </c>
      <c r="N470" s="166">
        <f t="shared" si="965"/>
        <v>0</v>
      </c>
      <c r="O470" s="166">
        <f t="shared" si="965"/>
        <v>0</v>
      </c>
      <c r="P470" s="166">
        <f t="shared" si="965"/>
        <v>0</v>
      </c>
      <c r="Q470" s="166">
        <f t="shared" si="965"/>
        <v>0</v>
      </c>
      <c r="R470" s="166">
        <f t="shared" si="965"/>
        <v>0</v>
      </c>
      <c r="S470" s="166">
        <f t="shared" si="965"/>
        <v>0</v>
      </c>
      <c r="T470" s="166">
        <f t="shared" si="965"/>
        <v>0</v>
      </c>
      <c r="U470" s="166">
        <f t="shared" si="965"/>
        <v>0</v>
      </c>
      <c r="V470" s="142"/>
      <c r="W470" s="179">
        <f t="shared" si="947"/>
        <v>0</v>
      </c>
      <c r="X470" s="166">
        <f t="shared" ref="X470:AH470" si="966">X253+W470</f>
        <v>0</v>
      </c>
      <c r="Y470" s="166">
        <f t="shared" si="966"/>
        <v>0</v>
      </c>
      <c r="Z470" s="166">
        <f t="shared" si="966"/>
        <v>0</v>
      </c>
      <c r="AA470" s="166">
        <f t="shared" si="966"/>
        <v>0</v>
      </c>
      <c r="AB470" s="166">
        <f t="shared" si="966"/>
        <v>0</v>
      </c>
      <c r="AC470" s="166">
        <f t="shared" si="966"/>
        <v>0</v>
      </c>
      <c r="AD470" s="166">
        <f t="shared" si="966"/>
        <v>0</v>
      </c>
      <c r="AE470" s="166">
        <f t="shared" si="966"/>
        <v>0</v>
      </c>
      <c r="AF470" s="166">
        <f t="shared" si="966"/>
        <v>0</v>
      </c>
      <c r="AG470" s="166">
        <f t="shared" si="966"/>
        <v>0</v>
      </c>
      <c r="AH470" s="166">
        <f t="shared" si="966"/>
        <v>0</v>
      </c>
      <c r="AI470" s="142"/>
      <c r="AJ470" s="179">
        <f t="shared" si="949"/>
        <v>0</v>
      </c>
      <c r="AK470" s="166">
        <f t="shared" ref="AK470:AU470" si="967">AK253+AJ470</f>
        <v>0</v>
      </c>
      <c r="AL470" s="166">
        <f t="shared" si="967"/>
        <v>0</v>
      </c>
      <c r="AM470" s="166">
        <f t="shared" si="967"/>
        <v>0</v>
      </c>
      <c r="AN470" s="166">
        <f t="shared" si="967"/>
        <v>0</v>
      </c>
      <c r="AO470" s="166">
        <f t="shared" si="967"/>
        <v>1664319.58</v>
      </c>
      <c r="AP470" s="166">
        <f t="shared" si="967"/>
        <v>2081507.2400000002</v>
      </c>
      <c r="AQ470" s="166">
        <f t="shared" si="967"/>
        <v>2081507.2400000002</v>
      </c>
      <c r="AR470" s="166">
        <f t="shared" si="967"/>
        <v>2081507.2400000002</v>
      </c>
      <c r="AS470" s="166">
        <f t="shared" si="967"/>
        <v>2081507.2400000002</v>
      </c>
      <c r="AT470" s="166">
        <f t="shared" si="967"/>
        <v>2081507.2400000002</v>
      </c>
      <c r="AU470" s="166">
        <f t="shared" si="967"/>
        <v>2081507.2400000002</v>
      </c>
      <c r="AV470" s="142"/>
      <c r="AW470" s="179">
        <f t="shared" si="951"/>
        <v>2081507.2400000002</v>
      </c>
      <c r="AX470" s="166">
        <f t="shared" ref="AX470:BH470" si="968">AX253+AW470</f>
        <v>2081507.2400000002</v>
      </c>
      <c r="AY470" s="166">
        <f t="shared" si="968"/>
        <v>2081507.2400000002</v>
      </c>
      <c r="AZ470" s="166">
        <f t="shared" si="968"/>
        <v>2081507.2400000002</v>
      </c>
      <c r="BA470" s="166">
        <f t="shared" si="968"/>
        <v>2081507.2400000002</v>
      </c>
      <c r="BB470" s="166">
        <f t="shared" si="968"/>
        <v>2081507.2400000002</v>
      </c>
      <c r="BC470" s="166">
        <f t="shared" si="968"/>
        <v>2081507.2400000002</v>
      </c>
      <c r="BD470" s="166">
        <f t="shared" si="968"/>
        <v>2081507.2400000002</v>
      </c>
      <c r="BE470" s="166">
        <f t="shared" si="968"/>
        <v>2081507.2400000002</v>
      </c>
      <c r="BF470" s="166">
        <f t="shared" si="968"/>
        <v>2081507.2400000002</v>
      </c>
      <c r="BG470" s="166">
        <f t="shared" si="968"/>
        <v>2081507.2400000002</v>
      </c>
      <c r="BH470" s="166">
        <f t="shared" si="968"/>
        <v>2081507.2400000002</v>
      </c>
      <c r="BI470" s="142"/>
      <c r="BV470" s="142"/>
      <c r="CI470" s="142"/>
      <c r="CV470" s="142"/>
      <c r="DI470" s="142"/>
      <c r="DV470" s="142"/>
      <c r="EI470" s="142"/>
      <c r="EK470" s="180">
        <f t="shared" si="343"/>
        <v>0</v>
      </c>
      <c r="EN470" s="181"/>
    </row>
    <row r="471" spans="1:144" ht="15.75" outlineLevel="1" x14ac:dyDescent="0.25">
      <c r="A471" s="2">
        <f t="shared" si="945"/>
        <v>15</v>
      </c>
      <c r="B471" s="1" t="str">
        <f t="shared" si="945"/>
        <v>PRE-10058</v>
      </c>
      <c r="C471" s="1" t="str">
        <f t="shared" si="945"/>
        <v>SPP FH - 14th St 13048</v>
      </c>
      <c r="D471" s="2" t="str">
        <f t="shared" si="945"/>
        <v>PRE-10058.2</v>
      </c>
      <c r="E471" s="141" t="str">
        <f t="shared" si="945"/>
        <v>SPP FH - 14th St 13048 - S&amp;E/R&amp;C</v>
      </c>
      <c r="F471" s="84">
        <f t="shared" si="945"/>
        <v>44727</v>
      </c>
      <c r="G471" s="119">
        <v>364</v>
      </c>
      <c r="H471" s="118"/>
      <c r="I471" s="178">
        <v>0</v>
      </c>
      <c r="J471" s="166">
        <f t="shared" ref="J471:U471" si="969">J254+I471</f>
        <v>0</v>
      </c>
      <c r="K471" s="166">
        <f t="shared" si="969"/>
        <v>0</v>
      </c>
      <c r="L471" s="166">
        <f t="shared" si="969"/>
        <v>0</v>
      </c>
      <c r="M471" s="166">
        <f t="shared" si="969"/>
        <v>0</v>
      </c>
      <c r="N471" s="166">
        <f t="shared" si="969"/>
        <v>0</v>
      </c>
      <c r="O471" s="166">
        <f t="shared" si="969"/>
        <v>0</v>
      </c>
      <c r="P471" s="166">
        <f t="shared" si="969"/>
        <v>0</v>
      </c>
      <c r="Q471" s="166">
        <f t="shared" si="969"/>
        <v>0</v>
      </c>
      <c r="R471" s="166">
        <f t="shared" si="969"/>
        <v>0</v>
      </c>
      <c r="S471" s="166">
        <f t="shared" si="969"/>
        <v>0</v>
      </c>
      <c r="T471" s="166">
        <f t="shared" si="969"/>
        <v>0</v>
      </c>
      <c r="U471" s="166">
        <f t="shared" si="969"/>
        <v>0</v>
      </c>
      <c r="V471" s="142"/>
      <c r="W471" s="179">
        <f t="shared" si="947"/>
        <v>0</v>
      </c>
      <c r="X471" s="166">
        <f t="shared" ref="X471:AH471" si="970">X254+W471</f>
        <v>0</v>
      </c>
      <c r="Y471" s="166">
        <f t="shared" si="970"/>
        <v>0</v>
      </c>
      <c r="Z471" s="166">
        <f t="shared" si="970"/>
        <v>0</v>
      </c>
      <c r="AA471" s="166">
        <f t="shared" si="970"/>
        <v>0</v>
      </c>
      <c r="AB471" s="166">
        <f t="shared" si="970"/>
        <v>0</v>
      </c>
      <c r="AC471" s="166">
        <f t="shared" si="970"/>
        <v>0</v>
      </c>
      <c r="AD471" s="166">
        <f t="shared" si="970"/>
        <v>0</v>
      </c>
      <c r="AE471" s="166">
        <f t="shared" si="970"/>
        <v>0</v>
      </c>
      <c r="AF471" s="166">
        <f t="shared" si="970"/>
        <v>0</v>
      </c>
      <c r="AG471" s="166">
        <f t="shared" si="970"/>
        <v>0</v>
      </c>
      <c r="AH471" s="166">
        <f t="shared" si="970"/>
        <v>0</v>
      </c>
      <c r="AI471" s="142"/>
      <c r="AJ471" s="179">
        <f t="shared" si="949"/>
        <v>0</v>
      </c>
      <c r="AK471" s="166">
        <f t="shared" ref="AK471:AU471" si="971">AK254+AJ471</f>
        <v>0</v>
      </c>
      <c r="AL471" s="166">
        <f t="shared" si="971"/>
        <v>0</v>
      </c>
      <c r="AM471" s="166">
        <f t="shared" si="971"/>
        <v>0</v>
      </c>
      <c r="AN471" s="166">
        <f t="shared" si="971"/>
        <v>0</v>
      </c>
      <c r="AO471" s="166">
        <f t="shared" si="971"/>
        <v>2242.5500000000002</v>
      </c>
      <c r="AP471" s="166">
        <f t="shared" si="971"/>
        <v>2242.5500000000002</v>
      </c>
      <c r="AQ471" s="166">
        <f t="shared" si="971"/>
        <v>2242.5500000000002</v>
      </c>
      <c r="AR471" s="166">
        <f t="shared" si="971"/>
        <v>2242.5500000000002</v>
      </c>
      <c r="AS471" s="166">
        <f t="shared" si="971"/>
        <v>2242.5500000000002</v>
      </c>
      <c r="AT471" s="166">
        <f t="shared" si="971"/>
        <v>2242.5500000000002</v>
      </c>
      <c r="AU471" s="166">
        <f t="shared" si="971"/>
        <v>2242.5500000000002</v>
      </c>
      <c r="AV471" s="142"/>
      <c r="AW471" s="179">
        <f t="shared" si="951"/>
        <v>2242.5500000000002</v>
      </c>
      <c r="AX471" s="166">
        <f t="shared" ref="AX471:BH471" si="972">AX254+AW471</f>
        <v>2242.5500000000002</v>
      </c>
      <c r="AY471" s="166">
        <f t="shared" si="972"/>
        <v>2242.5500000000002</v>
      </c>
      <c r="AZ471" s="166">
        <f t="shared" si="972"/>
        <v>2242.5500000000002</v>
      </c>
      <c r="BA471" s="166">
        <f t="shared" si="972"/>
        <v>2242.5500000000002</v>
      </c>
      <c r="BB471" s="166">
        <f t="shared" si="972"/>
        <v>2242.5500000000002</v>
      </c>
      <c r="BC471" s="166">
        <f t="shared" si="972"/>
        <v>2242.5500000000002</v>
      </c>
      <c r="BD471" s="166">
        <f t="shared" si="972"/>
        <v>2242.5500000000002</v>
      </c>
      <c r="BE471" s="166">
        <f t="shared" si="972"/>
        <v>2242.5500000000002</v>
      </c>
      <c r="BF471" s="166">
        <f t="shared" si="972"/>
        <v>2242.5500000000002</v>
      </c>
      <c r="BG471" s="166">
        <f t="shared" si="972"/>
        <v>2242.5500000000002</v>
      </c>
      <c r="BH471" s="166">
        <f t="shared" si="972"/>
        <v>2242.5500000000002</v>
      </c>
      <c r="BI471" s="142"/>
      <c r="BV471" s="142"/>
      <c r="CI471" s="142"/>
      <c r="CV471" s="142"/>
      <c r="DI471" s="142"/>
      <c r="DV471" s="142"/>
      <c r="EI471" s="142"/>
      <c r="EK471" s="180"/>
      <c r="EN471" s="181"/>
    </row>
    <row r="472" spans="1:144" ht="15.75" outlineLevel="1" x14ac:dyDescent="0.25">
      <c r="A472" s="2">
        <f t="shared" si="945"/>
        <v>16</v>
      </c>
      <c r="B472" s="1" t="str">
        <f t="shared" si="945"/>
        <v>PRE-10059</v>
      </c>
      <c r="C472" s="1" t="str">
        <f t="shared" si="945"/>
        <v>SPP FH - Plymouth St 13094</v>
      </c>
      <c r="D472" s="2" t="str">
        <f t="shared" si="945"/>
        <v>PRE-10059.1</v>
      </c>
      <c r="E472" s="141" t="str">
        <f t="shared" si="945"/>
        <v>SPP FH - Plymouth St 13094 - OH</v>
      </c>
      <c r="F472" s="84" t="str">
        <f t="shared" si="945"/>
        <v>12/15/2022</v>
      </c>
      <c r="G472" s="119">
        <v>364</v>
      </c>
      <c r="H472" s="118"/>
      <c r="I472" s="178">
        <v>0</v>
      </c>
      <c r="J472" s="166">
        <f t="shared" ref="J472:U472" si="973">J255+I472</f>
        <v>0</v>
      </c>
      <c r="K472" s="166">
        <f t="shared" si="973"/>
        <v>0</v>
      </c>
      <c r="L472" s="166">
        <f t="shared" si="973"/>
        <v>0</v>
      </c>
      <c r="M472" s="166">
        <f t="shared" si="973"/>
        <v>0</v>
      </c>
      <c r="N472" s="166">
        <f t="shared" si="973"/>
        <v>0</v>
      </c>
      <c r="O472" s="166">
        <f t="shared" si="973"/>
        <v>0</v>
      </c>
      <c r="P472" s="166">
        <f t="shared" si="973"/>
        <v>0</v>
      </c>
      <c r="Q472" s="166">
        <f t="shared" si="973"/>
        <v>0</v>
      </c>
      <c r="R472" s="166">
        <f t="shared" si="973"/>
        <v>0</v>
      </c>
      <c r="S472" s="166">
        <f t="shared" si="973"/>
        <v>0</v>
      </c>
      <c r="T472" s="166">
        <f t="shared" si="973"/>
        <v>0</v>
      </c>
      <c r="U472" s="166">
        <f t="shared" si="973"/>
        <v>0</v>
      </c>
      <c r="V472" s="142"/>
      <c r="W472" s="179">
        <f t="shared" si="947"/>
        <v>0</v>
      </c>
      <c r="X472" s="166">
        <f t="shared" ref="X472:AH472" si="974">X255+W472</f>
        <v>0</v>
      </c>
      <c r="Y472" s="166">
        <f t="shared" si="974"/>
        <v>0</v>
      </c>
      <c r="Z472" s="166">
        <f t="shared" si="974"/>
        <v>0</v>
      </c>
      <c r="AA472" s="166">
        <f t="shared" si="974"/>
        <v>0</v>
      </c>
      <c r="AB472" s="166">
        <f t="shared" si="974"/>
        <v>0</v>
      </c>
      <c r="AC472" s="166">
        <f t="shared" si="974"/>
        <v>0</v>
      </c>
      <c r="AD472" s="166">
        <f t="shared" si="974"/>
        <v>0</v>
      </c>
      <c r="AE472" s="166">
        <f t="shared" si="974"/>
        <v>0</v>
      </c>
      <c r="AF472" s="166">
        <f t="shared" si="974"/>
        <v>0</v>
      </c>
      <c r="AG472" s="166">
        <f t="shared" si="974"/>
        <v>0</v>
      </c>
      <c r="AH472" s="166">
        <f t="shared" si="974"/>
        <v>0</v>
      </c>
      <c r="AI472" s="142"/>
      <c r="AJ472" s="179">
        <f t="shared" si="949"/>
        <v>0</v>
      </c>
      <c r="AK472" s="166">
        <f t="shared" ref="AK472:AU472" si="975">AK255+AJ472</f>
        <v>0</v>
      </c>
      <c r="AL472" s="166">
        <f t="shared" si="975"/>
        <v>0</v>
      </c>
      <c r="AM472" s="166">
        <f t="shared" si="975"/>
        <v>0</v>
      </c>
      <c r="AN472" s="166">
        <f t="shared" si="975"/>
        <v>0</v>
      </c>
      <c r="AO472" s="166">
        <f t="shared" si="975"/>
        <v>0</v>
      </c>
      <c r="AP472" s="166">
        <f t="shared" si="975"/>
        <v>0</v>
      </c>
      <c r="AQ472" s="166">
        <f t="shared" si="975"/>
        <v>0</v>
      </c>
      <c r="AR472" s="166">
        <f t="shared" si="975"/>
        <v>0</v>
      </c>
      <c r="AS472" s="166">
        <f t="shared" si="975"/>
        <v>0</v>
      </c>
      <c r="AT472" s="166">
        <f t="shared" si="975"/>
        <v>0</v>
      </c>
      <c r="AU472" s="166">
        <f t="shared" si="975"/>
        <v>1934203.2100000002</v>
      </c>
      <c r="AV472" s="142"/>
      <c r="AW472" s="179">
        <f t="shared" si="951"/>
        <v>1934203.2100000002</v>
      </c>
      <c r="AX472" s="166">
        <f t="shared" ref="AX472:BH472" si="976">AX255+AW472</f>
        <v>1934203.2100000002</v>
      </c>
      <c r="AY472" s="166">
        <f t="shared" si="976"/>
        <v>1934203.2100000002</v>
      </c>
      <c r="AZ472" s="166">
        <f t="shared" si="976"/>
        <v>1934203.2100000002</v>
      </c>
      <c r="BA472" s="166">
        <f t="shared" si="976"/>
        <v>1934203.2100000002</v>
      </c>
      <c r="BB472" s="166">
        <f t="shared" si="976"/>
        <v>1934203.2100000002</v>
      </c>
      <c r="BC472" s="166">
        <f t="shared" si="976"/>
        <v>1934203.2100000002</v>
      </c>
      <c r="BD472" s="166">
        <f t="shared" si="976"/>
        <v>1934203.2100000002</v>
      </c>
      <c r="BE472" s="166">
        <f t="shared" si="976"/>
        <v>1934203.2100000002</v>
      </c>
      <c r="BF472" s="166">
        <f t="shared" si="976"/>
        <v>1934203.2100000002</v>
      </c>
      <c r="BG472" s="166">
        <f t="shared" si="976"/>
        <v>1934203.2100000002</v>
      </c>
      <c r="BH472" s="166">
        <f t="shared" si="976"/>
        <v>1934203.2100000002</v>
      </c>
      <c r="BI472" s="142"/>
      <c r="BV472" s="142"/>
      <c r="CI472" s="142"/>
      <c r="CV472" s="142"/>
      <c r="DI472" s="142"/>
      <c r="DV472" s="142"/>
      <c r="EI472" s="142"/>
      <c r="EK472" s="180">
        <f t="shared" si="343"/>
        <v>0</v>
      </c>
      <c r="EN472" s="181"/>
    </row>
    <row r="473" spans="1:144" ht="15.75" outlineLevel="1" x14ac:dyDescent="0.25">
      <c r="A473" s="2">
        <f t="shared" si="945"/>
        <v>16</v>
      </c>
      <c r="B473" s="1" t="str">
        <f t="shared" si="945"/>
        <v>PRE-10059</v>
      </c>
      <c r="C473" s="1" t="str">
        <f t="shared" si="945"/>
        <v>SPP FH - Plymouth St 13094</v>
      </c>
      <c r="D473" s="2" t="str">
        <f t="shared" si="945"/>
        <v>PRE-10059.2</v>
      </c>
      <c r="E473" s="141" t="str">
        <f t="shared" si="945"/>
        <v>SPP FH - Plymouth St 13094-S&amp;E/R&amp;C</v>
      </c>
      <c r="F473" s="84" t="str">
        <f t="shared" si="945"/>
        <v>1/15/2023</v>
      </c>
      <c r="G473" s="119">
        <v>364</v>
      </c>
      <c r="H473" s="118"/>
      <c r="I473" s="178">
        <v>0</v>
      </c>
      <c r="J473" s="166">
        <f t="shared" ref="J473:U473" si="977">J256+I473</f>
        <v>0</v>
      </c>
      <c r="K473" s="166">
        <f t="shared" si="977"/>
        <v>0</v>
      </c>
      <c r="L473" s="166">
        <f t="shared" si="977"/>
        <v>0</v>
      </c>
      <c r="M473" s="166">
        <f t="shared" si="977"/>
        <v>0</v>
      </c>
      <c r="N473" s="166">
        <f t="shared" si="977"/>
        <v>0</v>
      </c>
      <c r="O473" s="166">
        <f t="shared" si="977"/>
        <v>0</v>
      </c>
      <c r="P473" s="166">
        <f t="shared" si="977"/>
        <v>0</v>
      </c>
      <c r="Q473" s="166">
        <f t="shared" si="977"/>
        <v>0</v>
      </c>
      <c r="R473" s="166">
        <f t="shared" si="977"/>
        <v>0</v>
      </c>
      <c r="S473" s="166">
        <f t="shared" si="977"/>
        <v>0</v>
      </c>
      <c r="T473" s="166">
        <f t="shared" si="977"/>
        <v>0</v>
      </c>
      <c r="U473" s="166">
        <f t="shared" si="977"/>
        <v>0</v>
      </c>
      <c r="V473" s="142"/>
      <c r="W473" s="179">
        <f t="shared" si="947"/>
        <v>0</v>
      </c>
      <c r="X473" s="166">
        <f t="shared" ref="X473:AH473" si="978">X256+W473</f>
        <v>0</v>
      </c>
      <c r="Y473" s="166">
        <f t="shared" si="978"/>
        <v>0</v>
      </c>
      <c r="Z473" s="166">
        <f t="shared" si="978"/>
        <v>0</v>
      </c>
      <c r="AA473" s="166">
        <f t="shared" si="978"/>
        <v>0</v>
      </c>
      <c r="AB473" s="166">
        <f t="shared" si="978"/>
        <v>0</v>
      </c>
      <c r="AC473" s="166">
        <f t="shared" si="978"/>
        <v>0</v>
      </c>
      <c r="AD473" s="166">
        <f t="shared" si="978"/>
        <v>0</v>
      </c>
      <c r="AE473" s="166">
        <f t="shared" si="978"/>
        <v>0</v>
      </c>
      <c r="AF473" s="166">
        <f t="shared" si="978"/>
        <v>0</v>
      </c>
      <c r="AG473" s="166">
        <f t="shared" si="978"/>
        <v>0</v>
      </c>
      <c r="AH473" s="166">
        <f t="shared" si="978"/>
        <v>0</v>
      </c>
      <c r="AI473" s="142"/>
      <c r="AJ473" s="179">
        <f t="shared" si="949"/>
        <v>0</v>
      </c>
      <c r="AK473" s="166">
        <f t="shared" ref="AK473:AU473" si="979">AK256+AJ473</f>
        <v>0</v>
      </c>
      <c r="AL473" s="166">
        <f t="shared" si="979"/>
        <v>0</v>
      </c>
      <c r="AM473" s="166">
        <f t="shared" si="979"/>
        <v>0</v>
      </c>
      <c r="AN473" s="166">
        <f t="shared" si="979"/>
        <v>0</v>
      </c>
      <c r="AO473" s="166">
        <f t="shared" si="979"/>
        <v>0</v>
      </c>
      <c r="AP473" s="166">
        <f t="shared" si="979"/>
        <v>0</v>
      </c>
      <c r="AQ473" s="166">
        <f t="shared" si="979"/>
        <v>0</v>
      </c>
      <c r="AR473" s="166">
        <f t="shared" si="979"/>
        <v>0</v>
      </c>
      <c r="AS473" s="166">
        <f t="shared" si="979"/>
        <v>0</v>
      </c>
      <c r="AT473" s="166">
        <f t="shared" si="979"/>
        <v>0</v>
      </c>
      <c r="AU473" s="166">
        <f t="shared" si="979"/>
        <v>0</v>
      </c>
      <c r="AV473" s="142"/>
      <c r="AW473" s="179">
        <f t="shared" si="951"/>
        <v>3622199.44</v>
      </c>
      <c r="AX473" s="166">
        <f t="shared" ref="AX473:BH473" si="980">AX256+AW473</f>
        <v>3622199.44</v>
      </c>
      <c r="AY473" s="166">
        <f t="shared" si="980"/>
        <v>3622199.44</v>
      </c>
      <c r="AZ473" s="166">
        <f t="shared" si="980"/>
        <v>3622199.44</v>
      </c>
      <c r="BA473" s="166">
        <f t="shared" si="980"/>
        <v>3622199.44</v>
      </c>
      <c r="BB473" s="166">
        <f t="shared" si="980"/>
        <v>3622199.44</v>
      </c>
      <c r="BC473" s="166">
        <f t="shared" si="980"/>
        <v>3622199.44</v>
      </c>
      <c r="BD473" s="166">
        <f t="shared" si="980"/>
        <v>3622199.44</v>
      </c>
      <c r="BE473" s="166">
        <f t="shared" si="980"/>
        <v>3622199.44</v>
      </c>
      <c r="BF473" s="166">
        <f t="shared" si="980"/>
        <v>3622199.44</v>
      </c>
      <c r="BG473" s="166">
        <f t="shared" si="980"/>
        <v>3622199.44</v>
      </c>
      <c r="BH473" s="166">
        <f t="shared" si="980"/>
        <v>3622199.44</v>
      </c>
      <c r="BI473" s="142"/>
      <c r="BV473" s="142"/>
      <c r="CI473" s="142"/>
      <c r="CV473" s="142"/>
      <c r="DI473" s="142"/>
      <c r="DV473" s="142"/>
      <c r="EI473" s="142"/>
      <c r="EK473" s="180">
        <f t="shared" si="343"/>
        <v>0</v>
      </c>
      <c r="EN473" s="181"/>
    </row>
    <row r="474" spans="1:144" ht="15.75" outlineLevel="1" x14ac:dyDescent="0.25">
      <c r="A474" s="2">
        <f t="shared" si="945"/>
        <v>17</v>
      </c>
      <c r="B474" s="1" t="str">
        <f t="shared" si="945"/>
        <v>FH - TBD12</v>
      </c>
      <c r="C474" s="1" t="str">
        <f t="shared" si="945"/>
        <v>SPP FH - 13770</v>
      </c>
      <c r="D474" s="2" t="str">
        <f t="shared" si="945"/>
        <v>FH - TBD12.1</v>
      </c>
      <c r="E474" s="141" t="str">
        <f t="shared" si="945"/>
        <v>SPP FH - Lake Juliana 13770 - OH Feeder</v>
      </c>
      <c r="F474" s="84" t="str">
        <f t="shared" si="945"/>
        <v>12/15/2022</v>
      </c>
      <c r="G474" s="119">
        <v>364</v>
      </c>
      <c r="H474" s="118"/>
      <c r="I474" s="178">
        <v>0</v>
      </c>
      <c r="J474" s="166">
        <f t="shared" ref="J474:U474" si="981">J257+I474</f>
        <v>0</v>
      </c>
      <c r="K474" s="166">
        <f t="shared" si="981"/>
        <v>0</v>
      </c>
      <c r="L474" s="166">
        <f t="shared" si="981"/>
        <v>0</v>
      </c>
      <c r="M474" s="166">
        <f t="shared" si="981"/>
        <v>0</v>
      </c>
      <c r="N474" s="166">
        <f t="shared" si="981"/>
        <v>0</v>
      </c>
      <c r="O474" s="166">
        <f t="shared" si="981"/>
        <v>0</v>
      </c>
      <c r="P474" s="166">
        <f t="shared" si="981"/>
        <v>0</v>
      </c>
      <c r="Q474" s="166">
        <f t="shared" si="981"/>
        <v>0</v>
      </c>
      <c r="R474" s="166">
        <f t="shared" si="981"/>
        <v>0</v>
      </c>
      <c r="S474" s="166">
        <f t="shared" si="981"/>
        <v>0</v>
      </c>
      <c r="T474" s="166">
        <f t="shared" si="981"/>
        <v>0</v>
      </c>
      <c r="U474" s="166">
        <f t="shared" si="981"/>
        <v>0</v>
      </c>
      <c r="V474" s="142"/>
      <c r="W474" s="179">
        <f t="shared" si="947"/>
        <v>0</v>
      </c>
      <c r="X474" s="166">
        <f t="shared" ref="X474:AH474" si="982">X257+W474</f>
        <v>0</v>
      </c>
      <c r="Y474" s="166">
        <f t="shared" si="982"/>
        <v>0</v>
      </c>
      <c r="Z474" s="166">
        <f t="shared" si="982"/>
        <v>0</v>
      </c>
      <c r="AA474" s="166">
        <f t="shared" si="982"/>
        <v>0</v>
      </c>
      <c r="AB474" s="166">
        <f t="shared" si="982"/>
        <v>0</v>
      </c>
      <c r="AC474" s="166">
        <f t="shared" si="982"/>
        <v>0</v>
      </c>
      <c r="AD474" s="166">
        <f t="shared" si="982"/>
        <v>0</v>
      </c>
      <c r="AE474" s="166">
        <f t="shared" si="982"/>
        <v>0</v>
      </c>
      <c r="AF474" s="166">
        <f t="shared" si="982"/>
        <v>0</v>
      </c>
      <c r="AG474" s="166">
        <f t="shared" si="982"/>
        <v>0</v>
      </c>
      <c r="AH474" s="166">
        <f t="shared" si="982"/>
        <v>0</v>
      </c>
      <c r="AI474" s="142"/>
      <c r="AJ474" s="179">
        <f t="shared" si="949"/>
        <v>0</v>
      </c>
      <c r="AK474" s="166">
        <f t="shared" ref="AK474:AU474" si="983">AK257+AJ474</f>
        <v>0</v>
      </c>
      <c r="AL474" s="166">
        <f t="shared" si="983"/>
        <v>0</v>
      </c>
      <c r="AM474" s="166">
        <f t="shared" si="983"/>
        <v>0</v>
      </c>
      <c r="AN474" s="166">
        <f t="shared" si="983"/>
        <v>0</v>
      </c>
      <c r="AO474" s="166">
        <f t="shared" si="983"/>
        <v>0</v>
      </c>
      <c r="AP474" s="166">
        <f t="shared" si="983"/>
        <v>0</v>
      </c>
      <c r="AQ474" s="166">
        <f t="shared" si="983"/>
        <v>0</v>
      </c>
      <c r="AR474" s="166">
        <f t="shared" si="983"/>
        <v>0</v>
      </c>
      <c r="AS474" s="166">
        <f t="shared" si="983"/>
        <v>0</v>
      </c>
      <c r="AT474" s="166">
        <f t="shared" si="983"/>
        <v>0</v>
      </c>
      <c r="AU474" s="166">
        <f t="shared" si="983"/>
        <v>2658016.90625</v>
      </c>
      <c r="AV474" s="142"/>
      <c r="AW474" s="179">
        <f t="shared" si="951"/>
        <v>2658016.90625</v>
      </c>
      <c r="AX474" s="166">
        <f t="shared" ref="AX474:BH474" si="984">AX257+AW474</f>
        <v>2658016.90625</v>
      </c>
      <c r="AY474" s="166">
        <f t="shared" si="984"/>
        <v>2658016.90625</v>
      </c>
      <c r="AZ474" s="166">
        <f t="shared" si="984"/>
        <v>2658016.90625</v>
      </c>
      <c r="BA474" s="166">
        <f t="shared" si="984"/>
        <v>2658016.90625</v>
      </c>
      <c r="BB474" s="166">
        <f t="shared" si="984"/>
        <v>2658016.90625</v>
      </c>
      <c r="BC474" s="166">
        <f t="shared" si="984"/>
        <v>2658016.90625</v>
      </c>
      <c r="BD474" s="166">
        <f t="shared" si="984"/>
        <v>2658016.90625</v>
      </c>
      <c r="BE474" s="166">
        <f t="shared" si="984"/>
        <v>2658016.90625</v>
      </c>
      <c r="BF474" s="166">
        <f t="shared" si="984"/>
        <v>2658016.90625</v>
      </c>
      <c r="BG474" s="166">
        <f t="shared" si="984"/>
        <v>2658016.90625</v>
      </c>
      <c r="BH474" s="166">
        <f t="shared" si="984"/>
        <v>2658016.90625</v>
      </c>
      <c r="BI474" s="142"/>
      <c r="BV474" s="142"/>
      <c r="CI474" s="142"/>
      <c r="CV474" s="142"/>
      <c r="DI474" s="142"/>
      <c r="DV474" s="142"/>
      <c r="EI474" s="142"/>
      <c r="EK474" s="180">
        <f t="shared" si="343"/>
        <v>0</v>
      </c>
      <c r="EN474" s="181"/>
    </row>
    <row r="475" spans="1:144" ht="15.75" outlineLevel="1" x14ac:dyDescent="0.25">
      <c r="A475" s="2">
        <f t="shared" si="945"/>
        <v>17</v>
      </c>
      <c r="B475" s="1" t="str">
        <f t="shared" si="945"/>
        <v>PRE-10060</v>
      </c>
      <c r="C475" s="1" t="str">
        <f t="shared" si="945"/>
        <v>SPP FH - Lake Juliana 13770</v>
      </c>
      <c r="D475" s="2" t="str">
        <f t="shared" si="945"/>
        <v>PRE-10060.2</v>
      </c>
      <c r="E475" s="141" t="str">
        <f t="shared" si="945"/>
        <v>SPP FH - Lake Juliana 13770-S&amp;E/R&amp;C</v>
      </c>
      <c r="F475" s="84">
        <f t="shared" si="945"/>
        <v>44757</v>
      </c>
      <c r="G475" s="119">
        <v>364</v>
      </c>
      <c r="H475" s="118"/>
      <c r="I475" s="178">
        <v>0</v>
      </c>
      <c r="J475" s="166">
        <f t="shared" ref="J475:U475" si="985">J258+I475</f>
        <v>0</v>
      </c>
      <c r="K475" s="166">
        <f t="shared" si="985"/>
        <v>0</v>
      </c>
      <c r="L475" s="166">
        <f t="shared" si="985"/>
        <v>0</v>
      </c>
      <c r="M475" s="166">
        <f t="shared" si="985"/>
        <v>0</v>
      </c>
      <c r="N475" s="166">
        <f t="shared" si="985"/>
        <v>0</v>
      </c>
      <c r="O475" s="166">
        <f t="shared" si="985"/>
        <v>0</v>
      </c>
      <c r="P475" s="166">
        <f t="shared" si="985"/>
        <v>0</v>
      </c>
      <c r="Q475" s="166">
        <f t="shared" si="985"/>
        <v>0</v>
      </c>
      <c r="R475" s="166">
        <f t="shared" si="985"/>
        <v>0</v>
      </c>
      <c r="S475" s="166">
        <f t="shared" si="985"/>
        <v>0</v>
      </c>
      <c r="T475" s="166">
        <f t="shared" si="985"/>
        <v>0</v>
      </c>
      <c r="U475" s="166">
        <f t="shared" si="985"/>
        <v>0</v>
      </c>
      <c r="V475" s="142"/>
      <c r="W475" s="179">
        <f t="shared" si="947"/>
        <v>0</v>
      </c>
      <c r="X475" s="166">
        <f t="shared" ref="X475:AH475" si="986">X258+W475</f>
        <v>0</v>
      </c>
      <c r="Y475" s="166">
        <f t="shared" si="986"/>
        <v>0</v>
      </c>
      <c r="Z475" s="166">
        <f t="shared" si="986"/>
        <v>0</v>
      </c>
      <c r="AA475" s="166">
        <f t="shared" si="986"/>
        <v>0</v>
      </c>
      <c r="AB475" s="166">
        <f t="shared" si="986"/>
        <v>0</v>
      </c>
      <c r="AC475" s="166">
        <f t="shared" si="986"/>
        <v>0</v>
      </c>
      <c r="AD475" s="166">
        <f t="shared" si="986"/>
        <v>0</v>
      </c>
      <c r="AE475" s="166">
        <f t="shared" si="986"/>
        <v>0</v>
      </c>
      <c r="AF475" s="166">
        <f t="shared" si="986"/>
        <v>0</v>
      </c>
      <c r="AG475" s="166">
        <f t="shared" si="986"/>
        <v>0</v>
      </c>
      <c r="AH475" s="166">
        <f t="shared" si="986"/>
        <v>0</v>
      </c>
      <c r="AI475" s="142"/>
      <c r="AJ475" s="179">
        <f t="shared" si="949"/>
        <v>0</v>
      </c>
      <c r="AK475" s="166">
        <f t="shared" ref="AK475:AU475" si="987">AK258+AJ475</f>
        <v>0</v>
      </c>
      <c r="AL475" s="166">
        <f t="shared" si="987"/>
        <v>0</v>
      </c>
      <c r="AM475" s="166">
        <f t="shared" si="987"/>
        <v>0</v>
      </c>
      <c r="AN475" s="166">
        <f t="shared" si="987"/>
        <v>0</v>
      </c>
      <c r="AO475" s="166">
        <f t="shared" si="987"/>
        <v>0</v>
      </c>
      <c r="AP475" s="166">
        <f t="shared" si="987"/>
        <v>471.1</v>
      </c>
      <c r="AQ475" s="166">
        <f t="shared" si="987"/>
        <v>471.1</v>
      </c>
      <c r="AR475" s="166">
        <f t="shared" si="987"/>
        <v>810471.1</v>
      </c>
      <c r="AS475" s="166">
        <f t="shared" si="987"/>
        <v>1620471.1</v>
      </c>
      <c r="AT475" s="166">
        <f t="shared" si="987"/>
        <v>2430471.1</v>
      </c>
      <c r="AU475" s="166">
        <f t="shared" si="987"/>
        <v>3240471.1</v>
      </c>
      <c r="AV475" s="142"/>
      <c r="AW475" s="179">
        <f t="shared" si="951"/>
        <v>3240471.1</v>
      </c>
      <c r="AX475" s="166">
        <f t="shared" ref="AX475:BH475" si="988">AX258+AW475</f>
        <v>3240471.1</v>
      </c>
      <c r="AY475" s="166">
        <f t="shared" si="988"/>
        <v>3240471.1</v>
      </c>
      <c r="AZ475" s="166">
        <f t="shared" si="988"/>
        <v>3240471.1</v>
      </c>
      <c r="BA475" s="166">
        <f t="shared" si="988"/>
        <v>3240471.1</v>
      </c>
      <c r="BB475" s="166">
        <f t="shared" si="988"/>
        <v>3240471.1</v>
      </c>
      <c r="BC475" s="166">
        <f t="shared" si="988"/>
        <v>3240471.1</v>
      </c>
      <c r="BD475" s="166">
        <f t="shared" si="988"/>
        <v>3240471.1</v>
      </c>
      <c r="BE475" s="166">
        <f t="shared" si="988"/>
        <v>3240471.1</v>
      </c>
      <c r="BF475" s="166">
        <f t="shared" si="988"/>
        <v>3240471.1</v>
      </c>
      <c r="BG475" s="166">
        <f t="shared" si="988"/>
        <v>3240471.1</v>
      </c>
      <c r="BH475" s="166">
        <f t="shared" si="988"/>
        <v>3240471.1</v>
      </c>
      <c r="BI475" s="142"/>
      <c r="BV475" s="142"/>
      <c r="CI475" s="142"/>
      <c r="CV475" s="142"/>
      <c r="DI475" s="142"/>
      <c r="DV475" s="142"/>
      <c r="EI475" s="142"/>
      <c r="EK475" s="180">
        <f t="shared" si="343"/>
        <v>0</v>
      </c>
      <c r="EN475" s="181"/>
    </row>
    <row r="476" spans="1:144" ht="15.75" outlineLevel="1" x14ac:dyDescent="0.25">
      <c r="A476" s="2">
        <f t="shared" ref="A476:F485" si="989">A259</f>
        <v>18</v>
      </c>
      <c r="B476" s="1" t="str">
        <f t="shared" si="989"/>
        <v>PRE-10061</v>
      </c>
      <c r="C476" s="1" t="str">
        <f t="shared" si="989"/>
        <v>SPP FH - Lake Alfred 13118</v>
      </c>
      <c r="D476" s="2" t="str">
        <f t="shared" si="989"/>
        <v>PRE-10061.1</v>
      </c>
      <c r="E476" s="141" t="str">
        <f t="shared" si="989"/>
        <v>SPP FH - Lake Alfred 13118 -OH Feeder</v>
      </c>
      <c r="F476" s="84" t="str">
        <f t="shared" si="989"/>
        <v>9/15/2022</v>
      </c>
      <c r="G476" s="119">
        <v>364</v>
      </c>
      <c r="H476" s="118"/>
      <c r="I476" s="178">
        <v>0</v>
      </c>
      <c r="J476" s="166">
        <f t="shared" ref="J476:U476" si="990">J259+I476</f>
        <v>0</v>
      </c>
      <c r="K476" s="166">
        <f t="shared" si="990"/>
        <v>0</v>
      </c>
      <c r="L476" s="166">
        <f t="shared" si="990"/>
        <v>0</v>
      </c>
      <c r="M476" s="166">
        <f t="shared" si="990"/>
        <v>0</v>
      </c>
      <c r="N476" s="166">
        <f t="shared" si="990"/>
        <v>0</v>
      </c>
      <c r="O476" s="166">
        <f t="shared" si="990"/>
        <v>0</v>
      </c>
      <c r="P476" s="166">
        <f t="shared" si="990"/>
        <v>0</v>
      </c>
      <c r="Q476" s="166">
        <f t="shared" si="990"/>
        <v>0</v>
      </c>
      <c r="R476" s="166">
        <f t="shared" si="990"/>
        <v>0</v>
      </c>
      <c r="S476" s="166">
        <f t="shared" si="990"/>
        <v>0</v>
      </c>
      <c r="T476" s="166">
        <f t="shared" si="990"/>
        <v>0</v>
      </c>
      <c r="U476" s="166">
        <f t="shared" si="990"/>
        <v>0</v>
      </c>
      <c r="V476" s="142"/>
      <c r="W476" s="179">
        <f t="shared" si="947"/>
        <v>0</v>
      </c>
      <c r="X476" s="166">
        <f t="shared" ref="X476:AH476" si="991">X259+W476</f>
        <v>0</v>
      </c>
      <c r="Y476" s="166">
        <f t="shared" si="991"/>
        <v>0</v>
      </c>
      <c r="Z476" s="166">
        <f t="shared" si="991"/>
        <v>0</v>
      </c>
      <c r="AA476" s="166">
        <f t="shared" si="991"/>
        <v>0</v>
      </c>
      <c r="AB476" s="166">
        <f t="shared" si="991"/>
        <v>0</v>
      </c>
      <c r="AC476" s="166">
        <f t="shared" si="991"/>
        <v>0</v>
      </c>
      <c r="AD476" s="166">
        <f t="shared" si="991"/>
        <v>0</v>
      </c>
      <c r="AE476" s="166">
        <f t="shared" si="991"/>
        <v>0</v>
      </c>
      <c r="AF476" s="166">
        <f t="shared" si="991"/>
        <v>0</v>
      </c>
      <c r="AG476" s="166">
        <f t="shared" si="991"/>
        <v>0</v>
      </c>
      <c r="AH476" s="166">
        <f t="shared" si="991"/>
        <v>0</v>
      </c>
      <c r="AI476" s="142"/>
      <c r="AJ476" s="179">
        <f t="shared" si="949"/>
        <v>0</v>
      </c>
      <c r="AK476" s="166">
        <f t="shared" ref="AK476:AU476" si="992">AK259+AJ476</f>
        <v>0</v>
      </c>
      <c r="AL476" s="166">
        <f t="shared" si="992"/>
        <v>0</v>
      </c>
      <c r="AM476" s="166">
        <f t="shared" si="992"/>
        <v>0</v>
      </c>
      <c r="AN476" s="166">
        <f t="shared" si="992"/>
        <v>0</v>
      </c>
      <c r="AO476" s="166">
        <f t="shared" si="992"/>
        <v>0</v>
      </c>
      <c r="AP476" s="166">
        <f t="shared" si="992"/>
        <v>0</v>
      </c>
      <c r="AQ476" s="166">
        <f t="shared" si="992"/>
        <v>0</v>
      </c>
      <c r="AR476" s="166">
        <f t="shared" si="992"/>
        <v>1792873.3800000001</v>
      </c>
      <c r="AS476" s="166">
        <f t="shared" si="992"/>
        <v>1792873.3800000001</v>
      </c>
      <c r="AT476" s="166">
        <f t="shared" si="992"/>
        <v>1792873.3800000001</v>
      </c>
      <c r="AU476" s="166">
        <f t="shared" si="992"/>
        <v>1792873.3800000001</v>
      </c>
      <c r="AV476" s="142"/>
      <c r="AW476" s="179">
        <f t="shared" si="951"/>
        <v>1792873.3800000001</v>
      </c>
      <c r="AX476" s="166">
        <f t="shared" ref="AX476:BH476" si="993">AX259+AW476</f>
        <v>1792873.3800000001</v>
      </c>
      <c r="AY476" s="166">
        <f t="shared" si="993"/>
        <v>1792873.3800000001</v>
      </c>
      <c r="AZ476" s="166">
        <f t="shared" si="993"/>
        <v>1792873.3800000001</v>
      </c>
      <c r="BA476" s="166">
        <f t="shared" si="993"/>
        <v>1792873.3800000001</v>
      </c>
      <c r="BB476" s="166">
        <f t="shared" si="993"/>
        <v>1792873.3800000001</v>
      </c>
      <c r="BC476" s="166">
        <f t="shared" si="993"/>
        <v>1792873.3800000001</v>
      </c>
      <c r="BD476" s="166">
        <f t="shared" si="993"/>
        <v>1792873.3800000001</v>
      </c>
      <c r="BE476" s="166">
        <f t="shared" si="993"/>
        <v>1792873.3800000001</v>
      </c>
      <c r="BF476" s="166">
        <f t="shared" si="993"/>
        <v>1792873.3800000001</v>
      </c>
      <c r="BG476" s="166">
        <f t="shared" si="993"/>
        <v>1792873.3800000001</v>
      </c>
      <c r="BH476" s="166">
        <f t="shared" si="993"/>
        <v>1792873.3800000001</v>
      </c>
      <c r="BI476" s="142"/>
      <c r="BV476" s="142"/>
      <c r="CI476" s="142"/>
      <c r="CV476" s="142"/>
      <c r="DI476" s="142"/>
      <c r="DV476" s="142"/>
      <c r="EI476" s="142"/>
      <c r="EK476" s="180">
        <f t="shared" si="343"/>
        <v>0</v>
      </c>
      <c r="EN476" s="181"/>
    </row>
    <row r="477" spans="1:144" ht="15.75" outlineLevel="1" x14ac:dyDescent="0.25">
      <c r="A477" s="2">
        <f t="shared" si="989"/>
        <v>18</v>
      </c>
      <c r="B477" s="1" t="str">
        <f t="shared" si="989"/>
        <v>FH - TBD13</v>
      </c>
      <c r="C477" s="1" t="str">
        <f t="shared" si="989"/>
        <v>SPP FH - 13118</v>
      </c>
      <c r="D477" s="2" t="str">
        <f t="shared" si="989"/>
        <v>FH - TBD13.2</v>
      </c>
      <c r="E477" s="141" t="str">
        <f t="shared" si="989"/>
        <v>SPP FH - Lake Alfred 13118 - S&amp;E/R&amp;C</v>
      </c>
      <c r="F477" s="84" t="str">
        <f t="shared" si="989"/>
        <v>3/15/2023</v>
      </c>
      <c r="G477" s="119">
        <v>364</v>
      </c>
      <c r="H477" s="118"/>
      <c r="I477" s="178">
        <v>0</v>
      </c>
      <c r="J477" s="166">
        <f t="shared" ref="J477:U477" si="994">J260+I477</f>
        <v>0</v>
      </c>
      <c r="K477" s="166">
        <f t="shared" si="994"/>
        <v>0</v>
      </c>
      <c r="L477" s="166">
        <f t="shared" si="994"/>
        <v>0</v>
      </c>
      <c r="M477" s="166">
        <f t="shared" si="994"/>
        <v>0</v>
      </c>
      <c r="N477" s="166">
        <f t="shared" si="994"/>
        <v>0</v>
      </c>
      <c r="O477" s="166">
        <f t="shared" si="994"/>
        <v>0</v>
      </c>
      <c r="P477" s="166">
        <f t="shared" si="994"/>
        <v>0</v>
      </c>
      <c r="Q477" s="166">
        <f t="shared" si="994"/>
        <v>0</v>
      </c>
      <c r="R477" s="166">
        <f t="shared" si="994"/>
        <v>0</v>
      </c>
      <c r="S477" s="166">
        <f t="shared" si="994"/>
        <v>0</v>
      </c>
      <c r="T477" s="166">
        <f t="shared" si="994"/>
        <v>0</v>
      </c>
      <c r="U477" s="166">
        <f t="shared" si="994"/>
        <v>0</v>
      </c>
      <c r="V477" s="142"/>
      <c r="W477" s="179">
        <f t="shared" si="947"/>
        <v>0</v>
      </c>
      <c r="X477" s="166">
        <f t="shared" ref="X477:AH477" si="995">X260+W477</f>
        <v>0</v>
      </c>
      <c r="Y477" s="166">
        <f t="shared" si="995"/>
        <v>0</v>
      </c>
      <c r="Z477" s="166">
        <f t="shared" si="995"/>
        <v>0</v>
      </c>
      <c r="AA477" s="166">
        <f t="shared" si="995"/>
        <v>0</v>
      </c>
      <c r="AB477" s="166">
        <f t="shared" si="995"/>
        <v>0</v>
      </c>
      <c r="AC477" s="166">
        <f t="shared" si="995"/>
        <v>0</v>
      </c>
      <c r="AD477" s="166">
        <f t="shared" si="995"/>
        <v>0</v>
      </c>
      <c r="AE477" s="166">
        <f t="shared" si="995"/>
        <v>0</v>
      </c>
      <c r="AF477" s="166">
        <f t="shared" si="995"/>
        <v>0</v>
      </c>
      <c r="AG477" s="166">
        <f t="shared" si="995"/>
        <v>0</v>
      </c>
      <c r="AH477" s="166">
        <f t="shared" si="995"/>
        <v>0</v>
      </c>
      <c r="AI477" s="142"/>
      <c r="AJ477" s="179">
        <f t="shared" si="949"/>
        <v>0</v>
      </c>
      <c r="AK477" s="166">
        <f t="shared" ref="AK477:AU477" si="996">AK260+AJ477</f>
        <v>0</v>
      </c>
      <c r="AL477" s="166">
        <f t="shared" si="996"/>
        <v>0</v>
      </c>
      <c r="AM477" s="166">
        <f t="shared" si="996"/>
        <v>0</v>
      </c>
      <c r="AN477" s="166">
        <f t="shared" si="996"/>
        <v>0</v>
      </c>
      <c r="AO477" s="166">
        <f t="shared" si="996"/>
        <v>0</v>
      </c>
      <c r="AP477" s="166">
        <f t="shared" si="996"/>
        <v>0</v>
      </c>
      <c r="AQ477" s="166">
        <f t="shared" si="996"/>
        <v>0</v>
      </c>
      <c r="AR477" s="166">
        <f t="shared" si="996"/>
        <v>0</v>
      </c>
      <c r="AS477" s="166">
        <f t="shared" si="996"/>
        <v>0</v>
      </c>
      <c r="AT477" s="166">
        <f t="shared" si="996"/>
        <v>0</v>
      </c>
      <c r="AU477" s="166">
        <f t="shared" si="996"/>
        <v>0</v>
      </c>
      <c r="AV477" s="142"/>
      <c r="AW477" s="179">
        <f t="shared" si="951"/>
        <v>0</v>
      </c>
      <c r="AX477" s="166">
        <f t="shared" ref="AX477:BH477" si="997">AX260+AW477</f>
        <v>0</v>
      </c>
      <c r="AY477" s="166">
        <f t="shared" si="997"/>
        <v>1620000</v>
      </c>
      <c r="AZ477" s="166">
        <f t="shared" si="997"/>
        <v>1620000</v>
      </c>
      <c r="BA477" s="166">
        <f t="shared" si="997"/>
        <v>1620000</v>
      </c>
      <c r="BB477" s="166">
        <f t="shared" si="997"/>
        <v>1620000</v>
      </c>
      <c r="BC477" s="166">
        <f t="shared" si="997"/>
        <v>1620000</v>
      </c>
      <c r="BD477" s="166">
        <f t="shared" si="997"/>
        <v>1620000</v>
      </c>
      <c r="BE477" s="166">
        <f t="shared" si="997"/>
        <v>1620000</v>
      </c>
      <c r="BF477" s="166">
        <f t="shared" si="997"/>
        <v>1620000</v>
      </c>
      <c r="BG477" s="166">
        <f t="shared" si="997"/>
        <v>1620000</v>
      </c>
      <c r="BH477" s="166">
        <f t="shared" si="997"/>
        <v>1620000</v>
      </c>
      <c r="BI477" s="142"/>
      <c r="BV477" s="142"/>
      <c r="CI477" s="142"/>
      <c r="CV477" s="142"/>
      <c r="DI477" s="142"/>
      <c r="DV477" s="142"/>
      <c r="EI477" s="142"/>
      <c r="EK477" s="180">
        <f t="shared" si="343"/>
        <v>0</v>
      </c>
      <c r="EN477" s="181"/>
    </row>
    <row r="478" spans="1:144" ht="15.75" outlineLevel="1" x14ac:dyDescent="0.25">
      <c r="A478" s="2">
        <f t="shared" si="989"/>
        <v>19</v>
      </c>
      <c r="B478" s="1" t="str">
        <f t="shared" si="989"/>
        <v>PRE-10062</v>
      </c>
      <c r="C478" s="1" t="str">
        <f t="shared" si="989"/>
        <v>SPP FH - Jan Phyl 13296</v>
      </c>
      <c r="D478" s="2" t="str">
        <f t="shared" si="989"/>
        <v>PRE-10062.1</v>
      </c>
      <c r="E478" s="141" t="str">
        <f t="shared" si="989"/>
        <v>SPP FH - Jan Phyl 13296 - OH</v>
      </c>
      <c r="F478" s="84" t="str">
        <f t="shared" si="989"/>
        <v>10/15/2022</v>
      </c>
      <c r="G478" s="119">
        <v>364</v>
      </c>
      <c r="H478" s="118"/>
      <c r="I478" s="178">
        <v>0</v>
      </c>
      <c r="J478" s="166">
        <f t="shared" ref="J478:U478" si="998">J261+I478</f>
        <v>0</v>
      </c>
      <c r="K478" s="166">
        <f t="shared" si="998"/>
        <v>0</v>
      </c>
      <c r="L478" s="166">
        <f t="shared" si="998"/>
        <v>0</v>
      </c>
      <c r="M478" s="166">
        <f t="shared" si="998"/>
        <v>0</v>
      </c>
      <c r="N478" s="166">
        <f t="shared" si="998"/>
        <v>0</v>
      </c>
      <c r="O478" s="166">
        <f t="shared" si="998"/>
        <v>0</v>
      </c>
      <c r="P478" s="166">
        <f t="shared" si="998"/>
        <v>0</v>
      </c>
      <c r="Q478" s="166">
        <f t="shared" si="998"/>
        <v>0</v>
      </c>
      <c r="R478" s="166">
        <f t="shared" si="998"/>
        <v>0</v>
      </c>
      <c r="S478" s="166">
        <f t="shared" si="998"/>
        <v>0</v>
      </c>
      <c r="T478" s="166">
        <f t="shared" si="998"/>
        <v>0</v>
      </c>
      <c r="U478" s="166">
        <f t="shared" si="998"/>
        <v>0</v>
      </c>
      <c r="V478" s="142"/>
      <c r="W478" s="179">
        <f t="shared" si="947"/>
        <v>0</v>
      </c>
      <c r="X478" s="166">
        <f t="shared" ref="X478:AH478" si="999">X261+W478</f>
        <v>0</v>
      </c>
      <c r="Y478" s="166">
        <f t="shared" si="999"/>
        <v>0</v>
      </c>
      <c r="Z478" s="166">
        <f t="shared" si="999"/>
        <v>0</v>
      </c>
      <c r="AA478" s="166">
        <f t="shared" si="999"/>
        <v>0</v>
      </c>
      <c r="AB478" s="166">
        <f t="shared" si="999"/>
        <v>0</v>
      </c>
      <c r="AC478" s="166">
        <f t="shared" si="999"/>
        <v>0</v>
      </c>
      <c r="AD478" s="166">
        <f t="shared" si="999"/>
        <v>0</v>
      </c>
      <c r="AE478" s="166">
        <f t="shared" si="999"/>
        <v>0</v>
      </c>
      <c r="AF478" s="166">
        <f t="shared" si="999"/>
        <v>0</v>
      </c>
      <c r="AG478" s="166">
        <f t="shared" si="999"/>
        <v>0</v>
      </c>
      <c r="AH478" s="166">
        <f t="shared" si="999"/>
        <v>0</v>
      </c>
      <c r="AI478" s="142"/>
      <c r="AJ478" s="179">
        <f t="shared" si="949"/>
        <v>0</v>
      </c>
      <c r="AK478" s="166">
        <f t="shared" ref="AK478:AU478" si="1000">AK261+AJ478</f>
        <v>0</v>
      </c>
      <c r="AL478" s="166">
        <f t="shared" si="1000"/>
        <v>0</v>
      </c>
      <c r="AM478" s="166">
        <f t="shared" si="1000"/>
        <v>0</v>
      </c>
      <c r="AN478" s="166">
        <f t="shared" si="1000"/>
        <v>0</v>
      </c>
      <c r="AO478" s="166">
        <f t="shared" si="1000"/>
        <v>0</v>
      </c>
      <c r="AP478" s="166">
        <f t="shared" si="1000"/>
        <v>0</v>
      </c>
      <c r="AQ478" s="166">
        <f t="shared" si="1000"/>
        <v>0</v>
      </c>
      <c r="AR478" s="166">
        <f t="shared" si="1000"/>
        <v>0</v>
      </c>
      <c r="AS478" s="166">
        <f t="shared" si="1000"/>
        <v>2994493.65</v>
      </c>
      <c r="AT478" s="166">
        <f t="shared" si="1000"/>
        <v>2994493.65</v>
      </c>
      <c r="AU478" s="166">
        <f t="shared" si="1000"/>
        <v>2994493.65</v>
      </c>
      <c r="AV478" s="142"/>
      <c r="AW478" s="179">
        <f t="shared" si="951"/>
        <v>2994493.65</v>
      </c>
      <c r="AX478" s="166">
        <f t="shared" ref="AX478:BH478" si="1001">AX261+AW478</f>
        <v>2994493.65</v>
      </c>
      <c r="AY478" s="166">
        <f t="shared" si="1001"/>
        <v>2994493.65</v>
      </c>
      <c r="AZ478" s="166">
        <f t="shared" si="1001"/>
        <v>2994493.65</v>
      </c>
      <c r="BA478" s="166">
        <f t="shared" si="1001"/>
        <v>2994493.65</v>
      </c>
      <c r="BB478" s="166">
        <f t="shared" si="1001"/>
        <v>2994493.65</v>
      </c>
      <c r="BC478" s="166">
        <f t="shared" si="1001"/>
        <v>2994493.65</v>
      </c>
      <c r="BD478" s="166">
        <f t="shared" si="1001"/>
        <v>2994493.65</v>
      </c>
      <c r="BE478" s="166">
        <f t="shared" si="1001"/>
        <v>2994493.65</v>
      </c>
      <c r="BF478" s="166">
        <f t="shared" si="1001"/>
        <v>2994493.65</v>
      </c>
      <c r="BG478" s="166">
        <f t="shared" si="1001"/>
        <v>2994493.65</v>
      </c>
      <c r="BH478" s="166">
        <f t="shared" si="1001"/>
        <v>2994493.65</v>
      </c>
      <c r="BI478" s="142"/>
      <c r="BV478" s="142"/>
      <c r="CI478" s="142"/>
      <c r="CV478" s="142"/>
      <c r="DI478" s="142"/>
      <c r="DV478" s="142"/>
      <c r="EI478" s="142"/>
      <c r="EK478" s="180">
        <f t="shared" si="343"/>
        <v>0</v>
      </c>
      <c r="EN478" s="181"/>
    </row>
    <row r="479" spans="1:144" ht="15.75" outlineLevel="1" x14ac:dyDescent="0.25">
      <c r="A479" s="2">
        <f t="shared" si="989"/>
        <v>19</v>
      </c>
      <c r="B479" s="1" t="str">
        <f t="shared" si="989"/>
        <v>PRE-10062</v>
      </c>
      <c r="C479" s="1" t="str">
        <f t="shared" si="989"/>
        <v>SPP FH - Jan Phyl 13296</v>
      </c>
      <c r="D479" s="2" t="str">
        <f t="shared" si="989"/>
        <v>PRE-10062.2</v>
      </c>
      <c r="E479" s="141" t="str">
        <f t="shared" si="989"/>
        <v>SPP FH -  Jan Phyl  13296 - S&amp;E/R&amp;C</v>
      </c>
      <c r="F479" s="84" t="str">
        <f t="shared" si="989"/>
        <v>3/15/2023</v>
      </c>
      <c r="G479" s="119">
        <v>364</v>
      </c>
      <c r="H479" s="118"/>
      <c r="I479" s="178">
        <v>0</v>
      </c>
      <c r="J479" s="166">
        <f t="shared" ref="J479:U479" si="1002">J262+I479</f>
        <v>0</v>
      </c>
      <c r="K479" s="166">
        <f t="shared" si="1002"/>
        <v>0</v>
      </c>
      <c r="L479" s="166">
        <f t="shared" si="1002"/>
        <v>0</v>
      </c>
      <c r="M479" s="166">
        <f t="shared" si="1002"/>
        <v>0</v>
      </c>
      <c r="N479" s="166">
        <f t="shared" si="1002"/>
        <v>0</v>
      </c>
      <c r="O479" s="166">
        <f t="shared" si="1002"/>
        <v>0</v>
      </c>
      <c r="P479" s="166">
        <f t="shared" si="1002"/>
        <v>0</v>
      </c>
      <c r="Q479" s="166">
        <f t="shared" si="1002"/>
        <v>0</v>
      </c>
      <c r="R479" s="166">
        <f t="shared" si="1002"/>
        <v>0</v>
      </c>
      <c r="S479" s="166">
        <f t="shared" si="1002"/>
        <v>0</v>
      </c>
      <c r="T479" s="166">
        <f t="shared" si="1002"/>
        <v>0</v>
      </c>
      <c r="U479" s="166">
        <f t="shared" si="1002"/>
        <v>0</v>
      </c>
      <c r="V479" s="142"/>
      <c r="W479" s="179">
        <f t="shared" si="947"/>
        <v>0</v>
      </c>
      <c r="X479" s="166">
        <f t="shared" ref="X479:AH479" si="1003">X262+W479</f>
        <v>0</v>
      </c>
      <c r="Y479" s="166">
        <f t="shared" si="1003"/>
        <v>0</v>
      </c>
      <c r="Z479" s="166">
        <f t="shared" si="1003"/>
        <v>0</v>
      </c>
      <c r="AA479" s="166">
        <f t="shared" si="1003"/>
        <v>0</v>
      </c>
      <c r="AB479" s="166">
        <f t="shared" si="1003"/>
        <v>0</v>
      </c>
      <c r="AC479" s="166">
        <f t="shared" si="1003"/>
        <v>0</v>
      </c>
      <c r="AD479" s="166">
        <f t="shared" si="1003"/>
        <v>0</v>
      </c>
      <c r="AE479" s="166">
        <f t="shared" si="1003"/>
        <v>0</v>
      </c>
      <c r="AF479" s="166">
        <f t="shared" si="1003"/>
        <v>0</v>
      </c>
      <c r="AG479" s="166">
        <f t="shared" si="1003"/>
        <v>0</v>
      </c>
      <c r="AH479" s="166">
        <f t="shared" si="1003"/>
        <v>0</v>
      </c>
      <c r="AI479" s="142"/>
      <c r="AJ479" s="179">
        <f t="shared" si="949"/>
        <v>0</v>
      </c>
      <c r="AK479" s="166">
        <f t="shared" ref="AK479:AU479" si="1004">AK262+AJ479</f>
        <v>0</v>
      </c>
      <c r="AL479" s="166">
        <f t="shared" si="1004"/>
        <v>0</v>
      </c>
      <c r="AM479" s="166">
        <f t="shared" si="1004"/>
        <v>0</v>
      </c>
      <c r="AN479" s="166">
        <f t="shared" si="1004"/>
        <v>0</v>
      </c>
      <c r="AO479" s="166">
        <f t="shared" si="1004"/>
        <v>0</v>
      </c>
      <c r="AP479" s="166">
        <f t="shared" si="1004"/>
        <v>0</v>
      </c>
      <c r="AQ479" s="166">
        <f t="shared" si="1004"/>
        <v>0</v>
      </c>
      <c r="AR479" s="166">
        <f t="shared" si="1004"/>
        <v>0</v>
      </c>
      <c r="AS479" s="166">
        <f t="shared" si="1004"/>
        <v>0</v>
      </c>
      <c r="AT479" s="166">
        <f t="shared" si="1004"/>
        <v>0</v>
      </c>
      <c r="AU479" s="166">
        <f t="shared" si="1004"/>
        <v>0</v>
      </c>
      <c r="AV479" s="142"/>
      <c r="AW479" s="179">
        <f t="shared" si="951"/>
        <v>0</v>
      </c>
      <c r="AX479" s="166">
        <f t="shared" ref="AX479:BH479" si="1005">AX262+AW479</f>
        <v>0</v>
      </c>
      <c r="AY479" s="166">
        <f t="shared" si="1005"/>
        <v>1500877.1</v>
      </c>
      <c r="AZ479" s="166">
        <f t="shared" si="1005"/>
        <v>1500877.1</v>
      </c>
      <c r="BA479" s="166">
        <f t="shared" si="1005"/>
        <v>1500877.1</v>
      </c>
      <c r="BB479" s="166">
        <f t="shared" si="1005"/>
        <v>1500877.1</v>
      </c>
      <c r="BC479" s="166">
        <f t="shared" si="1005"/>
        <v>1500877.1</v>
      </c>
      <c r="BD479" s="166">
        <f t="shared" si="1005"/>
        <v>1500877.1</v>
      </c>
      <c r="BE479" s="166">
        <f t="shared" si="1005"/>
        <v>1500877.1</v>
      </c>
      <c r="BF479" s="166">
        <f t="shared" si="1005"/>
        <v>1500877.1</v>
      </c>
      <c r="BG479" s="166">
        <f t="shared" si="1005"/>
        <v>1500877.1</v>
      </c>
      <c r="BH479" s="166">
        <f t="shared" si="1005"/>
        <v>1500877.1</v>
      </c>
      <c r="BI479" s="142"/>
      <c r="BV479" s="142"/>
      <c r="CI479" s="142"/>
      <c r="CV479" s="142"/>
      <c r="DI479" s="142"/>
      <c r="DV479" s="142"/>
      <c r="EI479" s="142"/>
      <c r="EK479" s="180">
        <f t="shared" si="343"/>
        <v>0</v>
      </c>
      <c r="EN479" s="181"/>
    </row>
    <row r="480" spans="1:144" ht="15.75" outlineLevel="1" x14ac:dyDescent="0.25">
      <c r="A480" s="2">
        <f t="shared" si="989"/>
        <v>20</v>
      </c>
      <c r="B480" s="1" t="str">
        <f t="shared" si="989"/>
        <v>FH - TBD15</v>
      </c>
      <c r="C480" s="1" t="str">
        <f t="shared" si="989"/>
        <v>SPP FH - 13989</v>
      </c>
      <c r="D480" s="2" t="str">
        <f t="shared" si="989"/>
        <v>FH - TBD15.1</v>
      </c>
      <c r="E480" s="141" t="str">
        <f t="shared" si="989"/>
        <v>SPP FH - 13989</v>
      </c>
      <c r="F480" s="84" t="str">
        <f t="shared" si="989"/>
        <v>10/15/2022</v>
      </c>
      <c r="G480" s="119">
        <v>364</v>
      </c>
      <c r="H480" s="118"/>
      <c r="I480" s="178">
        <v>0</v>
      </c>
      <c r="J480" s="166">
        <f t="shared" ref="J480:U480" si="1006">J263+I480</f>
        <v>0</v>
      </c>
      <c r="K480" s="166">
        <f t="shared" si="1006"/>
        <v>0</v>
      </c>
      <c r="L480" s="166">
        <f t="shared" si="1006"/>
        <v>0</v>
      </c>
      <c r="M480" s="166">
        <f t="shared" si="1006"/>
        <v>0</v>
      </c>
      <c r="N480" s="166">
        <f t="shared" si="1006"/>
        <v>0</v>
      </c>
      <c r="O480" s="166">
        <f t="shared" si="1006"/>
        <v>0</v>
      </c>
      <c r="P480" s="166">
        <f t="shared" si="1006"/>
        <v>0</v>
      </c>
      <c r="Q480" s="166">
        <f t="shared" si="1006"/>
        <v>0</v>
      </c>
      <c r="R480" s="166">
        <f t="shared" si="1006"/>
        <v>0</v>
      </c>
      <c r="S480" s="166">
        <f t="shared" si="1006"/>
        <v>0</v>
      </c>
      <c r="T480" s="166">
        <f t="shared" si="1006"/>
        <v>0</v>
      </c>
      <c r="U480" s="166">
        <f t="shared" si="1006"/>
        <v>0</v>
      </c>
      <c r="V480" s="142"/>
      <c r="W480" s="179">
        <f t="shared" si="947"/>
        <v>0</v>
      </c>
      <c r="X480" s="166">
        <f t="shared" ref="X480:AH480" si="1007">X263+W480</f>
        <v>0</v>
      </c>
      <c r="Y480" s="166">
        <f t="shared" si="1007"/>
        <v>0</v>
      </c>
      <c r="Z480" s="166">
        <f t="shared" si="1007"/>
        <v>0</v>
      </c>
      <c r="AA480" s="166">
        <f t="shared" si="1007"/>
        <v>0</v>
      </c>
      <c r="AB480" s="166">
        <f t="shared" si="1007"/>
        <v>0</v>
      </c>
      <c r="AC480" s="166">
        <f t="shared" si="1007"/>
        <v>0</v>
      </c>
      <c r="AD480" s="166">
        <f t="shared" si="1007"/>
        <v>0</v>
      </c>
      <c r="AE480" s="166">
        <f t="shared" si="1007"/>
        <v>0</v>
      </c>
      <c r="AF480" s="166">
        <f t="shared" si="1007"/>
        <v>0</v>
      </c>
      <c r="AG480" s="166">
        <f t="shared" si="1007"/>
        <v>0</v>
      </c>
      <c r="AH480" s="166">
        <f t="shared" si="1007"/>
        <v>0</v>
      </c>
      <c r="AI480" s="142"/>
      <c r="AJ480" s="179">
        <f t="shared" si="949"/>
        <v>0</v>
      </c>
      <c r="AK480" s="166">
        <f t="shared" ref="AK480:AU480" si="1008">AK263+AJ480</f>
        <v>0</v>
      </c>
      <c r="AL480" s="166">
        <f t="shared" si="1008"/>
        <v>0</v>
      </c>
      <c r="AM480" s="166">
        <f t="shared" si="1008"/>
        <v>0</v>
      </c>
      <c r="AN480" s="166">
        <f t="shared" si="1008"/>
        <v>0</v>
      </c>
      <c r="AO480" s="166">
        <f t="shared" si="1008"/>
        <v>0</v>
      </c>
      <c r="AP480" s="166">
        <f t="shared" si="1008"/>
        <v>0</v>
      </c>
      <c r="AQ480" s="166">
        <f t="shared" si="1008"/>
        <v>0</v>
      </c>
      <c r="AR480" s="166">
        <f t="shared" si="1008"/>
        <v>0</v>
      </c>
      <c r="AS480" s="166">
        <f t="shared" si="1008"/>
        <v>832493.14999999991</v>
      </c>
      <c r="AT480" s="166">
        <f t="shared" si="1008"/>
        <v>832493.14999999991</v>
      </c>
      <c r="AU480" s="166">
        <f t="shared" si="1008"/>
        <v>832493.14999999991</v>
      </c>
      <c r="AV480" s="142"/>
      <c r="AW480" s="179">
        <f t="shared" si="951"/>
        <v>832493.14999999991</v>
      </c>
      <c r="AX480" s="166">
        <f t="shared" ref="AX480:BH480" si="1009">AX263+AW480</f>
        <v>832493.14999999991</v>
      </c>
      <c r="AY480" s="166">
        <f t="shared" si="1009"/>
        <v>832493.14999999991</v>
      </c>
      <c r="AZ480" s="166">
        <f t="shared" si="1009"/>
        <v>832493.14999999991</v>
      </c>
      <c r="BA480" s="166">
        <f t="shared" si="1009"/>
        <v>832493.14999999991</v>
      </c>
      <c r="BB480" s="166">
        <f t="shared" si="1009"/>
        <v>832493.14999999991</v>
      </c>
      <c r="BC480" s="166">
        <f t="shared" si="1009"/>
        <v>832493.14999999991</v>
      </c>
      <c r="BD480" s="166">
        <f t="shared" si="1009"/>
        <v>832493.14999999991</v>
      </c>
      <c r="BE480" s="166">
        <f t="shared" si="1009"/>
        <v>832493.14999999991</v>
      </c>
      <c r="BF480" s="166">
        <f t="shared" si="1009"/>
        <v>832493.14999999991</v>
      </c>
      <c r="BG480" s="166">
        <f t="shared" si="1009"/>
        <v>832493.14999999991</v>
      </c>
      <c r="BH480" s="166">
        <f t="shared" si="1009"/>
        <v>832493.14999999991</v>
      </c>
      <c r="BI480" s="142"/>
      <c r="BV480" s="142"/>
      <c r="CI480" s="142"/>
      <c r="CV480" s="142"/>
      <c r="DI480" s="142"/>
      <c r="DV480" s="142"/>
      <c r="EI480" s="142"/>
      <c r="EK480" s="180">
        <f t="shared" si="343"/>
        <v>0</v>
      </c>
      <c r="EN480" s="181"/>
    </row>
    <row r="481" spans="1:144" ht="15.75" outlineLevel="1" x14ac:dyDescent="0.25">
      <c r="A481" s="2">
        <f t="shared" si="989"/>
        <v>21</v>
      </c>
      <c r="B481" s="1" t="str">
        <f t="shared" si="989"/>
        <v>FH - TBD16</v>
      </c>
      <c r="C481" s="1" t="str">
        <f t="shared" si="989"/>
        <v>SPP FH - 13984</v>
      </c>
      <c r="D481" s="2" t="str">
        <f t="shared" si="989"/>
        <v>FH - TBD16.1</v>
      </c>
      <c r="E481" s="141" t="str">
        <f t="shared" si="989"/>
        <v>SPP FH - 13984</v>
      </c>
      <c r="F481" s="84" t="str">
        <f t="shared" si="989"/>
        <v>12/15/2022</v>
      </c>
      <c r="G481" s="119">
        <v>364</v>
      </c>
      <c r="H481" s="118"/>
      <c r="I481" s="178">
        <v>0</v>
      </c>
      <c r="J481" s="166">
        <f t="shared" ref="J481:U481" si="1010">J264+I481</f>
        <v>0</v>
      </c>
      <c r="K481" s="166">
        <f t="shared" si="1010"/>
        <v>0</v>
      </c>
      <c r="L481" s="166">
        <f t="shared" si="1010"/>
        <v>0</v>
      </c>
      <c r="M481" s="166">
        <f t="shared" si="1010"/>
        <v>0</v>
      </c>
      <c r="N481" s="166">
        <f t="shared" si="1010"/>
        <v>0</v>
      </c>
      <c r="O481" s="166">
        <f t="shared" si="1010"/>
        <v>0</v>
      </c>
      <c r="P481" s="166">
        <f t="shared" si="1010"/>
        <v>0</v>
      </c>
      <c r="Q481" s="166">
        <f t="shared" si="1010"/>
        <v>0</v>
      </c>
      <c r="R481" s="166">
        <f t="shared" si="1010"/>
        <v>0</v>
      </c>
      <c r="S481" s="166">
        <f t="shared" si="1010"/>
        <v>0</v>
      </c>
      <c r="T481" s="166">
        <f t="shared" si="1010"/>
        <v>0</v>
      </c>
      <c r="U481" s="166">
        <f t="shared" si="1010"/>
        <v>0</v>
      </c>
      <c r="V481" s="142"/>
      <c r="W481" s="179">
        <f t="shared" si="947"/>
        <v>0</v>
      </c>
      <c r="X481" s="166">
        <f t="shared" ref="X481:AH481" si="1011">X264+W481</f>
        <v>0</v>
      </c>
      <c r="Y481" s="166">
        <f t="shared" si="1011"/>
        <v>0</v>
      </c>
      <c r="Z481" s="166">
        <f t="shared" si="1011"/>
        <v>0</v>
      </c>
      <c r="AA481" s="166">
        <f t="shared" si="1011"/>
        <v>0</v>
      </c>
      <c r="AB481" s="166">
        <f t="shared" si="1011"/>
        <v>0</v>
      </c>
      <c r="AC481" s="166">
        <f t="shared" si="1011"/>
        <v>0</v>
      </c>
      <c r="AD481" s="166">
        <f t="shared" si="1011"/>
        <v>0</v>
      </c>
      <c r="AE481" s="166">
        <f t="shared" si="1011"/>
        <v>0</v>
      </c>
      <c r="AF481" s="166">
        <f t="shared" si="1011"/>
        <v>0</v>
      </c>
      <c r="AG481" s="166">
        <f t="shared" si="1011"/>
        <v>0</v>
      </c>
      <c r="AH481" s="166">
        <f t="shared" si="1011"/>
        <v>0</v>
      </c>
      <c r="AI481" s="142"/>
      <c r="AJ481" s="179">
        <f t="shared" si="949"/>
        <v>0</v>
      </c>
      <c r="AK481" s="166">
        <f t="shared" ref="AK481:AU481" si="1012">AK264+AJ481</f>
        <v>0</v>
      </c>
      <c r="AL481" s="166">
        <f t="shared" si="1012"/>
        <v>0</v>
      </c>
      <c r="AM481" s="166">
        <f t="shared" si="1012"/>
        <v>0</v>
      </c>
      <c r="AN481" s="166">
        <f t="shared" si="1012"/>
        <v>0</v>
      </c>
      <c r="AO481" s="166">
        <f t="shared" si="1012"/>
        <v>0</v>
      </c>
      <c r="AP481" s="166">
        <f t="shared" si="1012"/>
        <v>0</v>
      </c>
      <c r="AQ481" s="166">
        <f t="shared" si="1012"/>
        <v>0</v>
      </c>
      <c r="AR481" s="166">
        <f t="shared" si="1012"/>
        <v>0</v>
      </c>
      <c r="AS481" s="166">
        <f t="shared" si="1012"/>
        <v>0</v>
      </c>
      <c r="AT481" s="166">
        <f t="shared" si="1012"/>
        <v>0</v>
      </c>
      <c r="AU481" s="166">
        <f t="shared" si="1012"/>
        <v>1171851.3999999999</v>
      </c>
      <c r="AV481" s="142"/>
      <c r="AW481" s="179">
        <f t="shared" si="951"/>
        <v>1171851.3999999999</v>
      </c>
      <c r="AX481" s="166">
        <f t="shared" ref="AX481:BH481" si="1013">AX264+AW481</f>
        <v>1171851.3999999999</v>
      </c>
      <c r="AY481" s="166">
        <f t="shared" si="1013"/>
        <v>1171851.3999999999</v>
      </c>
      <c r="AZ481" s="166">
        <f t="shared" si="1013"/>
        <v>1171851.3999999999</v>
      </c>
      <c r="BA481" s="166">
        <f t="shared" si="1013"/>
        <v>1171851.3999999999</v>
      </c>
      <c r="BB481" s="166">
        <f t="shared" si="1013"/>
        <v>1171851.3999999999</v>
      </c>
      <c r="BC481" s="166">
        <f t="shared" si="1013"/>
        <v>1171851.3999999999</v>
      </c>
      <c r="BD481" s="166">
        <f t="shared" si="1013"/>
        <v>1171851.3999999999</v>
      </c>
      <c r="BE481" s="166">
        <f t="shared" si="1013"/>
        <v>1171851.3999999999</v>
      </c>
      <c r="BF481" s="166">
        <f t="shared" si="1013"/>
        <v>1171851.3999999999</v>
      </c>
      <c r="BG481" s="166">
        <f t="shared" si="1013"/>
        <v>1171851.3999999999</v>
      </c>
      <c r="BH481" s="166">
        <f t="shared" si="1013"/>
        <v>1171851.3999999999</v>
      </c>
      <c r="BI481" s="142"/>
      <c r="BV481" s="142"/>
      <c r="CI481" s="142"/>
      <c r="CV481" s="142"/>
      <c r="DI481" s="142"/>
      <c r="DV481" s="142"/>
      <c r="EI481" s="142"/>
      <c r="EK481" s="180">
        <f t="shared" si="343"/>
        <v>0</v>
      </c>
      <c r="EN481" s="181"/>
    </row>
    <row r="482" spans="1:144" ht="15.75" outlineLevel="1" x14ac:dyDescent="0.25">
      <c r="A482" s="2">
        <f t="shared" si="989"/>
        <v>22</v>
      </c>
      <c r="B482" s="1" t="str">
        <f t="shared" si="989"/>
        <v>FH - TBD17</v>
      </c>
      <c r="C482" s="1" t="str">
        <f t="shared" si="989"/>
        <v>SPP FH - 14123</v>
      </c>
      <c r="D482" s="2" t="str">
        <f t="shared" si="989"/>
        <v>FH - TBD17.1</v>
      </c>
      <c r="E482" s="141" t="str">
        <f t="shared" si="989"/>
        <v>SPP FH - 14123</v>
      </c>
      <c r="F482" s="84" t="str">
        <f t="shared" si="989"/>
        <v>12/15/2022</v>
      </c>
      <c r="G482" s="119">
        <v>364</v>
      </c>
      <c r="H482" s="118"/>
      <c r="I482" s="178">
        <v>0</v>
      </c>
      <c r="J482" s="166">
        <f t="shared" ref="J482:U482" si="1014">J265+I482</f>
        <v>0</v>
      </c>
      <c r="K482" s="166">
        <f t="shared" si="1014"/>
        <v>0</v>
      </c>
      <c r="L482" s="166">
        <f t="shared" si="1014"/>
        <v>0</v>
      </c>
      <c r="M482" s="166">
        <f t="shared" si="1014"/>
        <v>0</v>
      </c>
      <c r="N482" s="166">
        <f t="shared" si="1014"/>
        <v>0</v>
      </c>
      <c r="O482" s="166">
        <f t="shared" si="1014"/>
        <v>0</v>
      </c>
      <c r="P482" s="166">
        <f t="shared" si="1014"/>
        <v>0</v>
      </c>
      <c r="Q482" s="166">
        <f t="shared" si="1014"/>
        <v>0</v>
      </c>
      <c r="R482" s="166">
        <f t="shared" si="1014"/>
        <v>0</v>
      </c>
      <c r="S482" s="166">
        <f t="shared" si="1014"/>
        <v>0</v>
      </c>
      <c r="T482" s="166">
        <f t="shared" si="1014"/>
        <v>0</v>
      </c>
      <c r="U482" s="166">
        <f t="shared" si="1014"/>
        <v>0</v>
      </c>
      <c r="V482" s="142"/>
      <c r="W482" s="179">
        <f t="shared" si="947"/>
        <v>0</v>
      </c>
      <c r="X482" s="166">
        <f t="shared" ref="X482:AH482" si="1015">X265+W482</f>
        <v>0</v>
      </c>
      <c r="Y482" s="166">
        <f t="shared" si="1015"/>
        <v>0</v>
      </c>
      <c r="Z482" s="166">
        <f t="shared" si="1015"/>
        <v>0</v>
      </c>
      <c r="AA482" s="166">
        <f t="shared" si="1015"/>
        <v>0</v>
      </c>
      <c r="AB482" s="166">
        <f t="shared" si="1015"/>
        <v>0</v>
      </c>
      <c r="AC482" s="166">
        <f t="shared" si="1015"/>
        <v>0</v>
      </c>
      <c r="AD482" s="166">
        <f t="shared" si="1015"/>
        <v>0</v>
      </c>
      <c r="AE482" s="166">
        <f t="shared" si="1015"/>
        <v>0</v>
      </c>
      <c r="AF482" s="166">
        <f t="shared" si="1015"/>
        <v>0</v>
      </c>
      <c r="AG482" s="166">
        <f t="shared" si="1015"/>
        <v>0</v>
      </c>
      <c r="AH482" s="166">
        <f t="shared" si="1015"/>
        <v>0</v>
      </c>
      <c r="AI482" s="142"/>
      <c r="AJ482" s="179">
        <f t="shared" si="949"/>
        <v>0</v>
      </c>
      <c r="AK482" s="166">
        <f t="shared" ref="AK482:AU482" si="1016">AK265+AJ482</f>
        <v>0</v>
      </c>
      <c r="AL482" s="166">
        <f t="shared" si="1016"/>
        <v>0</v>
      </c>
      <c r="AM482" s="166">
        <f t="shared" si="1016"/>
        <v>0</v>
      </c>
      <c r="AN482" s="166">
        <f t="shared" si="1016"/>
        <v>0</v>
      </c>
      <c r="AO482" s="166">
        <f t="shared" si="1016"/>
        <v>0</v>
      </c>
      <c r="AP482" s="166">
        <f t="shared" si="1016"/>
        <v>0</v>
      </c>
      <c r="AQ482" s="166">
        <f t="shared" si="1016"/>
        <v>0</v>
      </c>
      <c r="AR482" s="166">
        <f t="shared" si="1016"/>
        <v>0</v>
      </c>
      <c r="AS482" s="166">
        <f t="shared" si="1016"/>
        <v>0</v>
      </c>
      <c r="AT482" s="166">
        <f t="shared" si="1016"/>
        <v>0</v>
      </c>
      <c r="AU482" s="166">
        <f t="shared" si="1016"/>
        <v>1248735.81</v>
      </c>
      <c r="AV482" s="142"/>
      <c r="AW482" s="179">
        <f t="shared" si="951"/>
        <v>1248735.81</v>
      </c>
      <c r="AX482" s="166">
        <f t="shared" ref="AX482:BH482" si="1017">AX265+AW482</f>
        <v>1248735.81</v>
      </c>
      <c r="AY482" s="166">
        <f t="shared" si="1017"/>
        <v>1248735.81</v>
      </c>
      <c r="AZ482" s="166">
        <f t="shared" si="1017"/>
        <v>1248735.81</v>
      </c>
      <c r="BA482" s="166">
        <f t="shared" si="1017"/>
        <v>1248735.81</v>
      </c>
      <c r="BB482" s="166">
        <f t="shared" si="1017"/>
        <v>1248735.81</v>
      </c>
      <c r="BC482" s="166">
        <f t="shared" si="1017"/>
        <v>1248735.81</v>
      </c>
      <c r="BD482" s="166">
        <f t="shared" si="1017"/>
        <v>1248735.81</v>
      </c>
      <c r="BE482" s="166">
        <f t="shared" si="1017"/>
        <v>1248735.81</v>
      </c>
      <c r="BF482" s="166">
        <f t="shared" si="1017"/>
        <v>1248735.81</v>
      </c>
      <c r="BG482" s="166">
        <f t="shared" si="1017"/>
        <v>1248735.81</v>
      </c>
      <c r="BH482" s="166">
        <f t="shared" si="1017"/>
        <v>1248735.81</v>
      </c>
      <c r="BI482" s="142"/>
      <c r="BV482" s="142"/>
      <c r="CI482" s="142"/>
      <c r="CV482" s="142"/>
      <c r="DI482" s="142"/>
      <c r="DV482" s="142"/>
      <c r="EI482" s="142"/>
      <c r="EK482" s="180">
        <f t="shared" si="343"/>
        <v>0</v>
      </c>
      <c r="EN482" s="181"/>
    </row>
    <row r="483" spans="1:144" ht="15.75" outlineLevel="1" x14ac:dyDescent="0.25">
      <c r="A483" s="2">
        <f t="shared" si="989"/>
        <v>23</v>
      </c>
      <c r="B483" s="1" t="str">
        <f t="shared" si="989"/>
        <v>PRE-09848</v>
      </c>
      <c r="C483" s="1" t="str">
        <f t="shared" si="989"/>
        <v>SPP FH - Yukon 13101</v>
      </c>
      <c r="D483" s="2" t="str">
        <f t="shared" si="989"/>
        <v>PRE-09848.1</v>
      </c>
      <c r="E483" s="141" t="str">
        <f t="shared" si="989"/>
        <v>SPP FH - Yukon 13101</v>
      </c>
      <c r="F483" s="84" t="str">
        <f t="shared" si="989"/>
        <v>3/15/2022</v>
      </c>
      <c r="G483" s="119">
        <v>364</v>
      </c>
      <c r="H483" s="118"/>
      <c r="I483" s="178">
        <v>0</v>
      </c>
      <c r="J483" s="166">
        <f t="shared" ref="J483:U483" si="1018">J266+I483</f>
        <v>0</v>
      </c>
      <c r="K483" s="166">
        <f t="shared" si="1018"/>
        <v>0</v>
      </c>
      <c r="L483" s="166">
        <f t="shared" si="1018"/>
        <v>0</v>
      </c>
      <c r="M483" s="166">
        <f t="shared" si="1018"/>
        <v>0</v>
      </c>
      <c r="N483" s="166">
        <f t="shared" si="1018"/>
        <v>0</v>
      </c>
      <c r="O483" s="166">
        <f t="shared" si="1018"/>
        <v>0</v>
      </c>
      <c r="P483" s="166">
        <f t="shared" si="1018"/>
        <v>0</v>
      </c>
      <c r="Q483" s="166">
        <f t="shared" si="1018"/>
        <v>0</v>
      </c>
      <c r="R483" s="166">
        <f t="shared" si="1018"/>
        <v>0</v>
      </c>
      <c r="S483" s="166">
        <f t="shared" si="1018"/>
        <v>0</v>
      </c>
      <c r="T483" s="166">
        <f t="shared" si="1018"/>
        <v>0</v>
      </c>
      <c r="U483" s="166">
        <f t="shared" si="1018"/>
        <v>0</v>
      </c>
      <c r="V483" s="142"/>
      <c r="W483" s="179">
        <f t="shared" si="947"/>
        <v>0</v>
      </c>
      <c r="X483" s="166">
        <f t="shared" ref="X483:AH483" si="1019">X266+W483</f>
        <v>0</v>
      </c>
      <c r="Y483" s="166">
        <f t="shared" si="1019"/>
        <v>0</v>
      </c>
      <c r="Z483" s="166">
        <f t="shared" si="1019"/>
        <v>0</v>
      </c>
      <c r="AA483" s="166">
        <f t="shared" si="1019"/>
        <v>0</v>
      </c>
      <c r="AB483" s="166">
        <f t="shared" si="1019"/>
        <v>0</v>
      </c>
      <c r="AC483" s="166">
        <f t="shared" si="1019"/>
        <v>0</v>
      </c>
      <c r="AD483" s="166">
        <f t="shared" si="1019"/>
        <v>0</v>
      </c>
      <c r="AE483" s="166">
        <f t="shared" si="1019"/>
        <v>0</v>
      </c>
      <c r="AF483" s="166">
        <f t="shared" si="1019"/>
        <v>0</v>
      </c>
      <c r="AG483" s="166">
        <f t="shared" si="1019"/>
        <v>0</v>
      </c>
      <c r="AH483" s="166">
        <f t="shared" si="1019"/>
        <v>0</v>
      </c>
      <c r="AI483" s="142"/>
      <c r="AJ483" s="179">
        <f t="shared" si="949"/>
        <v>0</v>
      </c>
      <c r="AK483" s="166">
        <f t="shared" ref="AK483:AU483" si="1020">AK266+AJ483</f>
        <v>0</v>
      </c>
      <c r="AL483" s="166">
        <f t="shared" si="1020"/>
        <v>859018.58000000007</v>
      </c>
      <c r="AM483" s="166">
        <f t="shared" si="1020"/>
        <v>859018.58000000007</v>
      </c>
      <c r="AN483" s="166">
        <f t="shared" si="1020"/>
        <v>859018.58000000007</v>
      </c>
      <c r="AO483" s="166">
        <f t="shared" si="1020"/>
        <v>859018.58000000007</v>
      </c>
      <c r="AP483" s="166">
        <f t="shared" si="1020"/>
        <v>859018.58000000007</v>
      </c>
      <c r="AQ483" s="166">
        <f t="shared" si="1020"/>
        <v>859018.58000000007</v>
      </c>
      <c r="AR483" s="166">
        <f t="shared" si="1020"/>
        <v>859018.58000000007</v>
      </c>
      <c r="AS483" s="166">
        <f t="shared" si="1020"/>
        <v>859018.58000000007</v>
      </c>
      <c r="AT483" s="166">
        <f t="shared" si="1020"/>
        <v>859018.58000000007</v>
      </c>
      <c r="AU483" s="166">
        <f t="shared" si="1020"/>
        <v>859018.58000000007</v>
      </c>
      <c r="AV483" s="142"/>
      <c r="AW483" s="179">
        <f t="shared" si="951"/>
        <v>859018.58000000007</v>
      </c>
      <c r="AX483" s="166">
        <f t="shared" ref="AX483:BH483" si="1021">AX266+AW483</f>
        <v>859018.58000000007</v>
      </c>
      <c r="AY483" s="166">
        <f t="shared" si="1021"/>
        <v>859018.58000000007</v>
      </c>
      <c r="AZ483" s="166">
        <f t="shared" si="1021"/>
        <v>859018.58000000007</v>
      </c>
      <c r="BA483" s="166">
        <f t="shared" si="1021"/>
        <v>859018.58000000007</v>
      </c>
      <c r="BB483" s="166">
        <f t="shared" si="1021"/>
        <v>859018.58000000007</v>
      </c>
      <c r="BC483" s="166">
        <f t="shared" si="1021"/>
        <v>859018.58000000007</v>
      </c>
      <c r="BD483" s="166">
        <f t="shared" si="1021"/>
        <v>859018.58000000007</v>
      </c>
      <c r="BE483" s="166">
        <f t="shared" si="1021"/>
        <v>859018.58000000007</v>
      </c>
      <c r="BF483" s="166">
        <f t="shared" si="1021"/>
        <v>859018.58000000007</v>
      </c>
      <c r="BG483" s="166">
        <f t="shared" si="1021"/>
        <v>859018.58000000007</v>
      </c>
      <c r="BH483" s="166">
        <f t="shared" si="1021"/>
        <v>859018.58000000007</v>
      </c>
      <c r="BI483" s="142"/>
      <c r="BV483" s="142"/>
      <c r="CI483" s="142"/>
      <c r="CV483" s="142"/>
      <c r="DI483" s="142"/>
      <c r="DV483" s="142"/>
      <c r="EI483" s="142"/>
      <c r="EK483" s="180">
        <f t="shared" si="343"/>
        <v>0</v>
      </c>
      <c r="EN483" s="181"/>
    </row>
    <row r="484" spans="1:144" ht="15.75" outlineLevel="1" x14ac:dyDescent="0.25">
      <c r="A484" s="2">
        <f t="shared" si="989"/>
        <v>23</v>
      </c>
      <c r="B484" s="1" t="str">
        <f t="shared" si="989"/>
        <v>PRE-09848</v>
      </c>
      <c r="C484" s="1" t="str">
        <f t="shared" si="989"/>
        <v>SPP FH - Yukon 13101</v>
      </c>
      <c r="D484" s="2" t="str">
        <f t="shared" si="989"/>
        <v>A2804994</v>
      </c>
      <c r="E484" s="141" t="str">
        <f t="shared" si="989"/>
        <v>SPP FH - Yukon 13101 ACRs - 3 TAV</v>
      </c>
      <c r="F484" s="84">
        <f t="shared" si="989"/>
        <v>44576</v>
      </c>
      <c r="G484" s="119">
        <v>364</v>
      </c>
      <c r="H484" s="118"/>
      <c r="I484" s="178">
        <v>0</v>
      </c>
      <c r="J484" s="166">
        <f t="shared" ref="J484:U484" si="1022">J267+I484</f>
        <v>0</v>
      </c>
      <c r="K484" s="166">
        <f t="shared" si="1022"/>
        <v>0</v>
      </c>
      <c r="L484" s="166">
        <f t="shared" si="1022"/>
        <v>0</v>
      </c>
      <c r="M484" s="166">
        <f t="shared" si="1022"/>
        <v>0</v>
      </c>
      <c r="N484" s="166">
        <f t="shared" si="1022"/>
        <v>0</v>
      </c>
      <c r="O484" s="166">
        <f t="shared" si="1022"/>
        <v>0</v>
      </c>
      <c r="P484" s="166">
        <f t="shared" si="1022"/>
        <v>0</v>
      </c>
      <c r="Q484" s="166">
        <f t="shared" si="1022"/>
        <v>0</v>
      </c>
      <c r="R484" s="166">
        <f t="shared" si="1022"/>
        <v>0</v>
      </c>
      <c r="S484" s="166">
        <f t="shared" si="1022"/>
        <v>0</v>
      </c>
      <c r="T484" s="166">
        <f t="shared" si="1022"/>
        <v>0</v>
      </c>
      <c r="U484" s="166">
        <f t="shared" si="1022"/>
        <v>0</v>
      </c>
      <c r="V484" s="142"/>
      <c r="W484" s="179">
        <f t="shared" si="947"/>
        <v>0</v>
      </c>
      <c r="X484" s="166">
        <f t="shared" ref="X484:AH484" si="1023">X267+W484</f>
        <v>0</v>
      </c>
      <c r="Y484" s="166">
        <f t="shared" si="1023"/>
        <v>0</v>
      </c>
      <c r="Z484" s="166">
        <f t="shared" si="1023"/>
        <v>0</v>
      </c>
      <c r="AA484" s="166">
        <f t="shared" si="1023"/>
        <v>0</v>
      </c>
      <c r="AB484" s="166">
        <f t="shared" si="1023"/>
        <v>0</v>
      </c>
      <c r="AC484" s="166">
        <f t="shared" si="1023"/>
        <v>0</v>
      </c>
      <c r="AD484" s="166">
        <f t="shared" si="1023"/>
        <v>0</v>
      </c>
      <c r="AE484" s="166">
        <f t="shared" si="1023"/>
        <v>0</v>
      </c>
      <c r="AF484" s="166">
        <f t="shared" si="1023"/>
        <v>0</v>
      </c>
      <c r="AG484" s="166">
        <f t="shared" si="1023"/>
        <v>0</v>
      </c>
      <c r="AH484" s="166">
        <f t="shared" si="1023"/>
        <v>0</v>
      </c>
      <c r="AI484" s="142"/>
      <c r="AJ484" s="179">
        <f t="shared" si="949"/>
        <v>4345.2800000000007</v>
      </c>
      <c r="AK484" s="166">
        <f t="shared" ref="AK484:AU484" si="1024">AK267+AJ484</f>
        <v>4345.2800000000007</v>
      </c>
      <c r="AL484" s="166">
        <f t="shared" si="1024"/>
        <v>4345.2800000000007</v>
      </c>
      <c r="AM484" s="166">
        <f t="shared" si="1024"/>
        <v>4345.2800000000007</v>
      </c>
      <c r="AN484" s="166">
        <f t="shared" si="1024"/>
        <v>4345.2800000000007</v>
      </c>
      <c r="AO484" s="166">
        <f t="shared" si="1024"/>
        <v>4345.2800000000007</v>
      </c>
      <c r="AP484" s="166">
        <f t="shared" si="1024"/>
        <v>4345.2800000000007</v>
      </c>
      <c r="AQ484" s="166">
        <f t="shared" si="1024"/>
        <v>4345.2800000000007</v>
      </c>
      <c r="AR484" s="166">
        <f t="shared" si="1024"/>
        <v>4345.2800000000007</v>
      </c>
      <c r="AS484" s="166">
        <f t="shared" si="1024"/>
        <v>4345.2800000000007</v>
      </c>
      <c r="AT484" s="166">
        <f t="shared" si="1024"/>
        <v>4345.2800000000007</v>
      </c>
      <c r="AU484" s="166">
        <f t="shared" si="1024"/>
        <v>4345.2800000000007</v>
      </c>
      <c r="AV484" s="142"/>
      <c r="AW484" s="179">
        <f t="shared" si="951"/>
        <v>4345.2800000000007</v>
      </c>
      <c r="AX484" s="166">
        <f t="shared" ref="AX484:BH484" si="1025">AX267+AW484</f>
        <v>4345.2800000000007</v>
      </c>
      <c r="AY484" s="166">
        <f t="shared" si="1025"/>
        <v>4345.2800000000007</v>
      </c>
      <c r="AZ484" s="166">
        <f t="shared" si="1025"/>
        <v>4345.2800000000007</v>
      </c>
      <c r="BA484" s="166">
        <f t="shared" si="1025"/>
        <v>4345.2800000000007</v>
      </c>
      <c r="BB484" s="166">
        <f t="shared" si="1025"/>
        <v>4345.2800000000007</v>
      </c>
      <c r="BC484" s="166">
        <f t="shared" si="1025"/>
        <v>4345.2800000000007</v>
      </c>
      <c r="BD484" s="166">
        <f t="shared" si="1025"/>
        <v>4345.2800000000007</v>
      </c>
      <c r="BE484" s="166">
        <f t="shared" si="1025"/>
        <v>4345.2800000000007</v>
      </c>
      <c r="BF484" s="166">
        <f t="shared" si="1025"/>
        <v>4345.2800000000007</v>
      </c>
      <c r="BG484" s="166">
        <f t="shared" si="1025"/>
        <v>4345.2800000000007</v>
      </c>
      <c r="BH484" s="166">
        <f t="shared" si="1025"/>
        <v>4345.2800000000007</v>
      </c>
      <c r="BI484" s="142"/>
      <c r="BV484" s="142"/>
      <c r="CI484" s="142"/>
      <c r="CV484" s="142"/>
      <c r="DI484" s="142"/>
      <c r="DV484" s="142"/>
      <c r="EI484" s="142"/>
      <c r="EK484" s="180">
        <f t="shared" si="343"/>
        <v>0</v>
      </c>
      <c r="EN484" s="181"/>
    </row>
    <row r="485" spans="1:144" ht="15.75" outlineLevel="1" x14ac:dyDescent="0.25">
      <c r="A485" s="2">
        <f t="shared" si="989"/>
        <v>24</v>
      </c>
      <c r="B485" s="1" t="str">
        <f t="shared" si="989"/>
        <v>PRE-09849</v>
      </c>
      <c r="C485" s="1" t="str">
        <f t="shared" si="989"/>
        <v>SPP FH - McFarland 13104</v>
      </c>
      <c r="D485" s="2" t="str">
        <f t="shared" si="989"/>
        <v>PRE-09849.1</v>
      </c>
      <c r="E485" s="141" t="str">
        <f t="shared" si="989"/>
        <v>SPP FH - McFarland 13104</v>
      </c>
      <c r="F485" s="84" t="str">
        <f t="shared" si="989"/>
        <v>3/15/2022</v>
      </c>
      <c r="G485" s="119">
        <v>364</v>
      </c>
      <c r="H485" s="118"/>
      <c r="I485" s="178">
        <v>0</v>
      </c>
      <c r="J485" s="166">
        <f t="shared" ref="J485:U485" si="1026">J268+I485</f>
        <v>0</v>
      </c>
      <c r="K485" s="166">
        <f t="shared" si="1026"/>
        <v>0</v>
      </c>
      <c r="L485" s="166">
        <f t="shared" si="1026"/>
        <v>0</v>
      </c>
      <c r="M485" s="166">
        <f t="shared" si="1026"/>
        <v>0</v>
      </c>
      <c r="N485" s="166">
        <f t="shared" si="1026"/>
        <v>0</v>
      </c>
      <c r="O485" s="166">
        <f t="shared" si="1026"/>
        <v>0</v>
      </c>
      <c r="P485" s="166">
        <f t="shared" si="1026"/>
        <v>0</v>
      </c>
      <c r="Q485" s="166">
        <f t="shared" si="1026"/>
        <v>0</v>
      </c>
      <c r="R485" s="166">
        <f t="shared" si="1026"/>
        <v>0</v>
      </c>
      <c r="S485" s="166">
        <f t="shared" si="1026"/>
        <v>0</v>
      </c>
      <c r="T485" s="166">
        <f t="shared" si="1026"/>
        <v>0</v>
      </c>
      <c r="U485" s="166">
        <f t="shared" si="1026"/>
        <v>0</v>
      </c>
      <c r="V485" s="142"/>
      <c r="W485" s="179">
        <f t="shared" si="947"/>
        <v>0</v>
      </c>
      <c r="X485" s="166">
        <f t="shared" ref="X485:AH485" si="1027">X268+W485</f>
        <v>0</v>
      </c>
      <c r="Y485" s="166">
        <f t="shared" si="1027"/>
        <v>0</v>
      </c>
      <c r="Z485" s="166">
        <f t="shared" si="1027"/>
        <v>0</v>
      </c>
      <c r="AA485" s="166">
        <f t="shared" si="1027"/>
        <v>0</v>
      </c>
      <c r="AB485" s="166">
        <f t="shared" si="1027"/>
        <v>0</v>
      </c>
      <c r="AC485" s="166">
        <f t="shared" si="1027"/>
        <v>0</v>
      </c>
      <c r="AD485" s="166">
        <f t="shared" si="1027"/>
        <v>0</v>
      </c>
      <c r="AE485" s="166">
        <f t="shared" si="1027"/>
        <v>0</v>
      </c>
      <c r="AF485" s="166">
        <f t="shared" si="1027"/>
        <v>0</v>
      </c>
      <c r="AG485" s="166">
        <f t="shared" si="1027"/>
        <v>0</v>
      </c>
      <c r="AH485" s="166">
        <f t="shared" si="1027"/>
        <v>0</v>
      </c>
      <c r="AI485" s="142"/>
      <c r="AJ485" s="179">
        <f t="shared" si="949"/>
        <v>0</v>
      </c>
      <c r="AK485" s="166">
        <f t="shared" ref="AK485:AU485" si="1028">AK268+AJ485</f>
        <v>0</v>
      </c>
      <c r="AL485" s="166">
        <f t="shared" si="1028"/>
        <v>483324.2</v>
      </c>
      <c r="AM485" s="166">
        <f t="shared" si="1028"/>
        <v>483324.2</v>
      </c>
      <c r="AN485" s="166">
        <f t="shared" si="1028"/>
        <v>483324.2</v>
      </c>
      <c r="AO485" s="166">
        <f t="shared" si="1028"/>
        <v>483324.2</v>
      </c>
      <c r="AP485" s="166">
        <f t="shared" si="1028"/>
        <v>483324.2</v>
      </c>
      <c r="AQ485" s="166">
        <f t="shared" si="1028"/>
        <v>483324.2</v>
      </c>
      <c r="AR485" s="166">
        <f t="shared" si="1028"/>
        <v>483324.2</v>
      </c>
      <c r="AS485" s="166">
        <f t="shared" si="1028"/>
        <v>483324.2</v>
      </c>
      <c r="AT485" s="166">
        <f t="shared" si="1028"/>
        <v>483324.2</v>
      </c>
      <c r="AU485" s="166">
        <f t="shared" si="1028"/>
        <v>483324.2</v>
      </c>
      <c r="AV485" s="142"/>
      <c r="AW485" s="179">
        <f t="shared" si="951"/>
        <v>483324.2</v>
      </c>
      <c r="AX485" s="166">
        <f t="shared" ref="AX485:BH485" si="1029">AX268+AW485</f>
        <v>483324.2</v>
      </c>
      <c r="AY485" s="166">
        <f t="shared" si="1029"/>
        <v>483324.2</v>
      </c>
      <c r="AZ485" s="166">
        <f t="shared" si="1029"/>
        <v>483324.2</v>
      </c>
      <c r="BA485" s="166">
        <f t="shared" si="1029"/>
        <v>483324.2</v>
      </c>
      <c r="BB485" s="166">
        <f t="shared" si="1029"/>
        <v>483324.2</v>
      </c>
      <c r="BC485" s="166">
        <f t="shared" si="1029"/>
        <v>483324.2</v>
      </c>
      <c r="BD485" s="166">
        <f t="shared" si="1029"/>
        <v>483324.2</v>
      </c>
      <c r="BE485" s="166">
        <f t="shared" si="1029"/>
        <v>483324.2</v>
      </c>
      <c r="BF485" s="166">
        <f t="shared" si="1029"/>
        <v>483324.2</v>
      </c>
      <c r="BG485" s="166">
        <f t="shared" si="1029"/>
        <v>483324.2</v>
      </c>
      <c r="BH485" s="166">
        <f t="shared" si="1029"/>
        <v>483324.2</v>
      </c>
      <c r="BI485" s="142"/>
      <c r="BV485" s="142"/>
      <c r="CI485" s="142"/>
      <c r="CV485" s="142"/>
      <c r="DI485" s="142"/>
      <c r="DV485" s="142"/>
      <c r="EI485" s="142"/>
      <c r="EK485" s="180">
        <f t="shared" si="343"/>
        <v>0</v>
      </c>
      <c r="EN485" s="181"/>
    </row>
    <row r="486" spans="1:144" ht="15.75" outlineLevel="1" x14ac:dyDescent="0.25">
      <c r="A486" s="2">
        <f t="shared" ref="A486:F495" si="1030">A269</f>
        <v>24</v>
      </c>
      <c r="B486" s="1" t="str">
        <f t="shared" si="1030"/>
        <v>PRE-09849</v>
      </c>
      <c r="C486" s="1" t="str">
        <f t="shared" si="1030"/>
        <v>SPP FH - McFarland 13104</v>
      </c>
      <c r="D486" s="2" t="str">
        <f t="shared" si="1030"/>
        <v>A2805002</v>
      </c>
      <c r="E486" s="141" t="str">
        <f t="shared" si="1030"/>
        <v>SPP FH-McFarland 13104 OCRs - 2 TAV</v>
      </c>
      <c r="F486" s="84">
        <f t="shared" si="1030"/>
        <v>44576</v>
      </c>
      <c r="G486" s="119">
        <v>364</v>
      </c>
      <c r="H486" s="118"/>
      <c r="I486" s="178">
        <v>0</v>
      </c>
      <c r="J486" s="166">
        <f t="shared" ref="J486:U486" si="1031">J269+I486</f>
        <v>0</v>
      </c>
      <c r="K486" s="166">
        <f t="shared" si="1031"/>
        <v>0</v>
      </c>
      <c r="L486" s="166">
        <f t="shared" si="1031"/>
        <v>0</v>
      </c>
      <c r="M486" s="166">
        <f t="shared" si="1031"/>
        <v>0</v>
      </c>
      <c r="N486" s="166">
        <f t="shared" si="1031"/>
        <v>0</v>
      </c>
      <c r="O486" s="166">
        <f t="shared" si="1031"/>
        <v>0</v>
      </c>
      <c r="P486" s="166">
        <f t="shared" si="1031"/>
        <v>0</v>
      </c>
      <c r="Q486" s="166">
        <f t="shared" si="1031"/>
        <v>0</v>
      </c>
      <c r="R486" s="166">
        <f t="shared" si="1031"/>
        <v>0</v>
      </c>
      <c r="S486" s="166">
        <f t="shared" si="1031"/>
        <v>0</v>
      </c>
      <c r="T486" s="166">
        <f t="shared" si="1031"/>
        <v>0</v>
      </c>
      <c r="U486" s="166">
        <f t="shared" si="1031"/>
        <v>0</v>
      </c>
      <c r="V486" s="142"/>
      <c r="W486" s="179">
        <f t="shared" si="947"/>
        <v>0</v>
      </c>
      <c r="X486" s="166">
        <f t="shared" ref="X486:AH486" si="1032">X269+W486</f>
        <v>0</v>
      </c>
      <c r="Y486" s="166">
        <f t="shared" si="1032"/>
        <v>0</v>
      </c>
      <c r="Z486" s="166">
        <f t="shared" si="1032"/>
        <v>0</v>
      </c>
      <c r="AA486" s="166">
        <f t="shared" si="1032"/>
        <v>0</v>
      </c>
      <c r="AB486" s="166">
        <f t="shared" si="1032"/>
        <v>0</v>
      </c>
      <c r="AC486" s="166">
        <f t="shared" si="1032"/>
        <v>0</v>
      </c>
      <c r="AD486" s="166">
        <f t="shared" si="1032"/>
        <v>0</v>
      </c>
      <c r="AE486" s="166">
        <f t="shared" si="1032"/>
        <v>0</v>
      </c>
      <c r="AF486" s="166">
        <f t="shared" si="1032"/>
        <v>0</v>
      </c>
      <c r="AG486" s="166">
        <f t="shared" si="1032"/>
        <v>0</v>
      </c>
      <c r="AH486" s="166">
        <f t="shared" si="1032"/>
        <v>0</v>
      </c>
      <c r="AI486" s="142"/>
      <c r="AJ486" s="179">
        <f t="shared" si="949"/>
        <v>2734.9700000000003</v>
      </c>
      <c r="AK486" s="166">
        <f t="shared" ref="AK486:AU486" si="1033">AK269+AJ486</f>
        <v>2734.9700000000003</v>
      </c>
      <c r="AL486" s="166">
        <f t="shared" si="1033"/>
        <v>2734.9700000000003</v>
      </c>
      <c r="AM486" s="166">
        <f t="shared" si="1033"/>
        <v>2734.9700000000003</v>
      </c>
      <c r="AN486" s="166">
        <f t="shared" si="1033"/>
        <v>2734.9700000000003</v>
      </c>
      <c r="AO486" s="166">
        <f t="shared" si="1033"/>
        <v>2734.9700000000003</v>
      </c>
      <c r="AP486" s="166">
        <f t="shared" si="1033"/>
        <v>2734.9700000000003</v>
      </c>
      <c r="AQ486" s="166">
        <f t="shared" si="1033"/>
        <v>2734.9700000000003</v>
      </c>
      <c r="AR486" s="166">
        <f t="shared" si="1033"/>
        <v>2734.9700000000003</v>
      </c>
      <c r="AS486" s="166">
        <f t="shared" si="1033"/>
        <v>2734.9700000000003</v>
      </c>
      <c r="AT486" s="166">
        <f t="shared" si="1033"/>
        <v>2734.9700000000003</v>
      </c>
      <c r="AU486" s="166">
        <f t="shared" si="1033"/>
        <v>2734.9700000000003</v>
      </c>
      <c r="AV486" s="142"/>
      <c r="AW486" s="179">
        <f t="shared" si="951"/>
        <v>2734.9700000000003</v>
      </c>
      <c r="AX486" s="166">
        <f t="shared" ref="AX486:BH486" si="1034">AX269+AW486</f>
        <v>2734.9700000000003</v>
      </c>
      <c r="AY486" s="166">
        <f t="shared" si="1034"/>
        <v>2734.9700000000003</v>
      </c>
      <c r="AZ486" s="166">
        <f t="shared" si="1034"/>
        <v>2734.9700000000003</v>
      </c>
      <c r="BA486" s="166">
        <f t="shared" si="1034"/>
        <v>2734.9700000000003</v>
      </c>
      <c r="BB486" s="166">
        <f t="shared" si="1034"/>
        <v>2734.9700000000003</v>
      </c>
      <c r="BC486" s="166">
        <f t="shared" si="1034"/>
        <v>2734.9700000000003</v>
      </c>
      <c r="BD486" s="166">
        <f t="shared" si="1034"/>
        <v>2734.9700000000003</v>
      </c>
      <c r="BE486" s="166">
        <f t="shared" si="1034"/>
        <v>2734.9700000000003</v>
      </c>
      <c r="BF486" s="166">
        <f t="shared" si="1034"/>
        <v>2734.9700000000003</v>
      </c>
      <c r="BG486" s="166">
        <f t="shared" si="1034"/>
        <v>2734.9700000000003</v>
      </c>
      <c r="BH486" s="166">
        <f t="shared" si="1034"/>
        <v>2734.9700000000003</v>
      </c>
      <c r="BI486" s="142"/>
      <c r="BV486" s="142"/>
      <c r="CI486" s="142"/>
      <c r="CV486" s="142"/>
      <c r="DI486" s="142"/>
      <c r="DV486" s="142"/>
      <c r="EI486" s="142"/>
      <c r="EK486" s="180">
        <f t="shared" si="343"/>
        <v>0</v>
      </c>
      <c r="EN486" s="181"/>
    </row>
    <row r="487" spans="1:144" ht="15.75" outlineLevel="1" x14ac:dyDescent="0.25">
      <c r="A487" s="2">
        <f t="shared" si="1030"/>
        <v>25</v>
      </c>
      <c r="B487" s="1" t="str">
        <f t="shared" si="1030"/>
        <v>PRE-09850</v>
      </c>
      <c r="C487" s="1" t="str">
        <f t="shared" si="1030"/>
        <v>SPP FH - Manhattan 13111</v>
      </c>
      <c r="D487" s="2" t="str">
        <f t="shared" si="1030"/>
        <v>PRE-09850.1</v>
      </c>
      <c r="E487" s="141" t="str">
        <f t="shared" si="1030"/>
        <v>SPP FH - Manhattan 13111</v>
      </c>
      <c r="F487" s="84" t="str">
        <f t="shared" si="1030"/>
        <v>3/15/2022</v>
      </c>
      <c r="G487" s="119">
        <v>364</v>
      </c>
      <c r="H487" s="118"/>
      <c r="I487" s="178">
        <v>0</v>
      </c>
      <c r="J487" s="166">
        <f t="shared" ref="J487:U487" si="1035">J270+I487</f>
        <v>0</v>
      </c>
      <c r="K487" s="166">
        <f t="shared" si="1035"/>
        <v>0</v>
      </c>
      <c r="L487" s="166">
        <f t="shared" si="1035"/>
        <v>0</v>
      </c>
      <c r="M487" s="166">
        <f t="shared" si="1035"/>
        <v>0</v>
      </c>
      <c r="N487" s="166">
        <f t="shared" si="1035"/>
        <v>0</v>
      </c>
      <c r="O487" s="166">
        <f t="shared" si="1035"/>
        <v>0</v>
      </c>
      <c r="P487" s="166">
        <f t="shared" si="1035"/>
        <v>0</v>
      </c>
      <c r="Q487" s="166">
        <f t="shared" si="1035"/>
        <v>0</v>
      </c>
      <c r="R487" s="166">
        <f t="shared" si="1035"/>
        <v>0</v>
      </c>
      <c r="S487" s="166">
        <f t="shared" si="1035"/>
        <v>0</v>
      </c>
      <c r="T487" s="166">
        <f t="shared" si="1035"/>
        <v>0</v>
      </c>
      <c r="U487" s="166">
        <f t="shared" si="1035"/>
        <v>0</v>
      </c>
      <c r="V487" s="142"/>
      <c r="W487" s="179">
        <f t="shared" si="947"/>
        <v>0</v>
      </c>
      <c r="X487" s="166">
        <f t="shared" ref="X487:AH487" si="1036">X270+W487</f>
        <v>0</v>
      </c>
      <c r="Y487" s="166">
        <f t="shared" si="1036"/>
        <v>0</v>
      </c>
      <c r="Z487" s="166">
        <f t="shared" si="1036"/>
        <v>0</v>
      </c>
      <c r="AA487" s="166">
        <f t="shared" si="1036"/>
        <v>0</v>
      </c>
      <c r="AB487" s="166">
        <f t="shared" si="1036"/>
        <v>0</v>
      </c>
      <c r="AC487" s="166">
        <f t="shared" si="1036"/>
        <v>0</v>
      </c>
      <c r="AD487" s="166">
        <f t="shared" si="1036"/>
        <v>0</v>
      </c>
      <c r="AE487" s="166">
        <f t="shared" si="1036"/>
        <v>0</v>
      </c>
      <c r="AF487" s="166">
        <f t="shared" si="1036"/>
        <v>0</v>
      </c>
      <c r="AG487" s="166">
        <f t="shared" si="1036"/>
        <v>0</v>
      </c>
      <c r="AH487" s="166">
        <f t="shared" si="1036"/>
        <v>0</v>
      </c>
      <c r="AI487" s="142"/>
      <c r="AJ487" s="179">
        <f t="shared" si="949"/>
        <v>0</v>
      </c>
      <c r="AK487" s="166">
        <f t="shared" ref="AK487:AU487" si="1037">AK270+AJ487</f>
        <v>0</v>
      </c>
      <c r="AL487" s="166">
        <f t="shared" si="1037"/>
        <v>397568.81999999995</v>
      </c>
      <c r="AM487" s="166">
        <f t="shared" si="1037"/>
        <v>397568.81999999995</v>
      </c>
      <c r="AN487" s="166">
        <f t="shared" si="1037"/>
        <v>397568.81999999995</v>
      </c>
      <c r="AO487" s="166">
        <f t="shared" si="1037"/>
        <v>397568.81999999995</v>
      </c>
      <c r="AP487" s="166">
        <f t="shared" si="1037"/>
        <v>397568.81999999995</v>
      </c>
      <c r="AQ487" s="166">
        <f t="shared" si="1037"/>
        <v>397568.81999999995</v>
      </c>
      <c r="AR487" s="166">
        <f t="shared" si="1037"/>
        <v>397568.81999999995</v>
      </c>
      <c r="AS487" s="166">
        <f t="shared" si="1037"/>
        <v>397568.81999999995</v>
      </c>
      <c r="AT487" s="166">
        <f t="shared" si="1037"/>
        <v>397568.81999999995</v>
      </c>
      <c r="AU487" s="166">
        <f t="shared" si="1037"/>
        <v>397568.81999999995</v>
      </c>
      <c r="AV487" s="142"/>
      <c r="AW487" s="179">
        <f t="shared" si="951"/>
        <v>397568.81999999995</v>
      </c>
      <c r="AX487" s="166">
        <f t="shared" ref="AX487:BH487" si="1038">AX270+AW487</f>
        <v>397568.81999999995</v>
      </c>
      <c r="AY487" s="166">
        <f t="shared" si="1038"/>
        <v>397568.81999999995</v>
      </c>
      <c r="AZ487" s="166">
        <f t="shared" si="1038"/>
        <v>397568.81999999995</v>
      </c>
      <c r="BA487" s="166">
        <f t="shared" si="1038"/>
        <v>397568.81999999995</v>
      </c>
      <c r="BB487" s="166">
        <f t="shared" si="1038"/>
        <v>397568.81999999995</v>
      </c>
      <c r="BC487" s="166">
        <f t="shared" si="1038"/>
        <v>397568.81999999995</v>
      </c>
      <c r="BD487" s="166">
        <f t="shared" si="1038"/>
        <v>397568.81999999995</v>
      </c>
      <c r="BE487" s="166">
        <f t="shared" si="1038"/>
        <v>397568.81999999995</v>
      </c>
      <c r="BF487" s="166">
        <f t="shared" si="1038"/>
        <v>397568.81999999995</v>
      </c>
      <c r="BG487" s="166">
        <f t="shared" si="1038"/>
        <v>397568.81999999995</v>
      </c>
      <c r="BH487" s="166">
        <f t="shared" si="1038"/>
        <v>397568.81999999995</v>
      </c>
      <c r="BI487" s="142"/>
      <c r="BV487" s="142"/>
      <c r="CI487" s="142"/>
      <c r="CV487" s="142"/>
      <c r="DI487" s="142"/>
      <c r="DV487" s="142"/>
      <c r="EI487" s="142"/>
      <c r="EK487" s="180">
        <f t="shared" si="343"/>
        <v>0</v>
      </c>
      <c r="EN487" s="181"/>
    </row>
    <row r="488" spans="1:144" ht="15.75" outlineLevel="1" x14ac:dyDescent="0.25">
      <c r="A488" s="2">
        <f t="shared" si="1030"/>
        <v>25</v>
      </c>
      <c r="B488" s="1" t="str">
        <f t="shared" si="1030"/>
        <v>PRE-09850</v>
      </c>
      <c r="C488" s="1" t="str">
        <f t="shared" si="1030"/>
        <v>SPP FH - Manhattan 13111</v>
      </c>
      <c r="D488" s="2" t="str">
        <f t="shared" si="1030"/>
        <v>A2805003</v>
      </c>
      <c r="E488" s="141" t="str">
        <f t="shared" si="1030"/>
        <v>SPP FH-Manhattan 13111 OCRs - 3 TAV</v>
      </c>
      <c r="F488" s="84">
        <f t="shared" si="1030"/>
        <v>44607</v>
      </c>
      <c r="G488" s="119">
        <v>364</v>
      </c>
      <c r="H488" s="118"/>
      <c r="I488" s="178">
        <v>0</v>
      </c>
      <c r="J488" s="166">
        <f t="shared" ref="J488:U488" si="1039">J271+I488</f>
        <v>0</v>
      </c>
      <c r="K488" s="166">
        <f t="shared" si="1039"/>
        <v>0</v>
      </c>
      <c r="L488" s="166">
        <f t="shared" si="1039"/>
        <v>0</v>
      </c>
      <c r="M488" s="166">
        <f t="shared" si="1039"/>
        <v>0</v>
      </c>
      <c r="N488" s="166">
        <f t="shared" si="1039"/>
        <v>0</v>
      </c>
      <c r="O488" s="166">
        <f t="shared" si="1039"/>
        <v>0</v>
      </c>
      <c r="P488" s="166">
        <f t="shared" si="1039"/>
        <v>0</v>
      </c>
      <c r="Q488" s="166">
        <f t="shared" si="1039"/>
        <v>0</v>
      </c>
      <c r="R488" s="166">
        <f t="shared" si="1039"/>
        <v>0</v>
      </c>
      <c r="S488" s="166">
        <f t="shared" si="1039"/>
        <v>0</v>
      </c>
      <c r="T488" s="166">
        <f t="shared" si="1039"/>
        <v>0</v>
      </c>
      <c r="U488" s="166">
        <f t="shared" si="1039"/>
        <v>0</v>
      </c>
      <c r="V488" s="142"/>
      <c r="W488" s="179">
        <f t="shared" si="947"/>
        <v>0</v>
      </c>
      <c r="X488" s="166">
        <f t="shared" ref="X488:AH488" si="1040">X271+W488</f>
        <v>0</v>
      </c>
      <c r="Y488" s="166">
        <f t="shared" si="1040"/>
        <v>0</v>
      </c>
      <c r="Z488" s="166">
        <f t="shared" si="1040"/>
        <v>0</v>
      </c>
      <c r="AA488" s="166">
        <f t="shared" si="1040"/>
        <v>0</v>
      </c>
      <c r="AB488" s="166">
        <f t="shared" si="1040"/>
        <v>0</v>
      </c>
      <c r="AC488" s="166">
        <f t="shared" si="1040"/>
        <v>0</v>
      </c>
      <c r="AD488" s="166">
        <f t="shared" si="1040"/>
        <v>0</v>
      </c>
      <c r="AE488" s="166">
        <f t="shared" si="1040"/>
        <v>0</v>
      </c>
      <c r="AF488" s="166">
        <f t="shared" si="1040"/>
        <v>0</v>
      </c>
      <c r="AG488" s="166">
        <f t="shared" si="1040"/>
        <v>0</v>
      </c>
      <c r="AH488" s="166">
        <f t="shared" si="1040"/>
        <v>0</v>
      </c>
      <c r="AI488" s="142"/>
      <c r="AJ488" s="179">
        <f t="shared" si="949"/>
        <v>0</v>
      </c>
      <c r="AK488" s="166">
        <f t="shared" ref="AK488:AU488" si="1041">AK271+AJ488</f>
        <v>5015.8600000000006</v>
      </c>
      <c r="AL488" s="166">
        <f t="shared" si="1041"/>
        <v>5015.8600000000006</v>
      </c>
      <c r="AM488" s="166">
        <f t="shared" si="1041"/>
        <v>5015.8600000000006</v>
      </c>
      <c r="AN488" s="166">
        <f t="shared" si="1041"/>
        <v>5015.8600000000006</v>
      </c>
      <c r="AO488" s="166">
        <f t="shared" si="1041"/>
        <v>5015.8600000000006</v>
      </c>
      <c r="AP488" s="166">
        <f t="shared" si="1041"/>
        <v>5015.8600000000006</v>
      </c>
      <c r="AQ488" s="166">
        <f t="shared" si="1041"/>
        <v>5015.8600000000006</v>
      </c>
      <c r="AR488" s="166">
        <f t="shared" si="1041"/>
        <v>5015.8600000000006</v>
      </c>
      <c r="AS488" s="166">
        <f t="shared" si="1041"/>
        <v>5015.8600000000006</v>
      </c>
      <c r="AT488" s="166">
        <f t="shared" si="1041"/>
        <v>5015.8600000000006</v>
      </c>
      <c r="AU488" s="166">
        <f t="shared" si="1041"/>
        <v>5015.8600000000006</v>
      </c>
      <c r="AV488" s="142"/>
      <c r="AW488" s="179">
        <f t="shared" si="951"/>
        <v>5015.8600000000006</v>
      </c>
      <c r="AX488" s="166">
        <f t="shared" ref="AX488:BH488" si="1042">AX271+AW488</f>
        <v>5015.8600000000006</v>
      </c>
      <c r="AY488" s="166">
        <f t="shared" si="1042"/>
        <v>5015.8600000000006</v>
      </c>
      <c r="AZ488" s="166">
        <f t="shared" si="1042"/>
        <v>5015.8600000000006</v>
      </c>
      <c r="BA488" s="166">
        <f t="shared" si="1042"/>
        <v>5015.8600000000006</v>
      </c>
      <c r="BB488" s="166">
        <f t="shared" si="1042"/>
        <v>5015.8600000000006</v>
      </c>
      <c r="BC488" s="166">
        <f t="shared" si="1042"/>
        <v>5015.8600000000006</v>
      </c>
      <c r="BD488" s="166">
        <f t="shared" si="1042"/>
        <v>5015.8600000000006</v>
      </c>
      <c r="BE488" s="166">
        <f t="shared" si="1042"/>
        <v>5015.8600000000006</v>
      </c>
      <c r="BF488" s="166">
        <f t="shared" si="1042"/>
        <v>5015.8600000000006</v>
      </c>
      <c r="BG488" s="166">
        <f t="shared" si="1042"/>
        <v>5015.8600000000006</v>
      </c>
      <c r="BH488" s="166">
        <f t="shared" si="1042"/>
        <v>5015.8600000000006</v>
      </c>
      <c r="BI488" s="142"/>
      <c r="BV488" s="142"/>
      <c r="CI488" s="142"/>
      <c r="CV488" s="142"/>
      <c r="DI488" s="142"/>
      <c r="DV488" s="142"/>
      <c r="EI488" s="142"/>
      <c r="EK488" s="180">
        <f t="shared" si="343"/>
        <v>0</v>
      </c>
      <c r="EN488" s="181"/>
    </row>
    <row r="489" spans="1:144" ht="15.75" outlineLevel="1" x14ac:dyDescent="0.25">
      <c r="A489" s="2">
        <f t="shared" si="1030"/>
        <v>26</v>
      </c>
      <c r="B489" s="1" t="str">
        <f t="shared" si="1030"/>
        <v>PRE-09851</v>
      </c>
      <c r="C489" s="1" t="str">
        <f t="shared" si="1030"/>
        <v>SPP FH - East Winter Haven 13309</v>
      </c>
      <c r="D489" s="2" t="str">
        <f t="shared" si="1030"/>
        <v>PRE-09851.1</v>
      </c>
      <c r="E489" s="141" t="str">
        <f t="shared" si="1030"/>
        <v>SPP FH - East Winter Haven 13309</v>
      </c>
      <c r="F489" s="84" t="str">
        <f t="shared" si="1030"/>
        <v>5/15/2022</v>
      </c>
      <c r="G489" s="119">
        <v>364</v>
      </c>
      <c r="H489" s="118"/>
      <c r="I489" s="178">
        <v>0</v>
      </c>
      <c r="J489" s="166">
        <f t="shared" ref="J489:U489" si="1043">J272+I489</f>
        <v>0</v>
      </c>
      <c r="K489" s="166">
        <f t="shared" si="1043"/>
        <v>0</v>
      </c>
      <c r="L489" s="166">
        <f t="shared" si="1043"/>
        <v>0</v>
      </c>
      <c r="M489" s="166">
        <f t="shared" si="1043"/>
        <v>0</v>
      </c>
      <c r="N489" s="166">
        <f t="shared" si="1043"/>
        <v>0</v>
      </c>
      <c r="O489" s="166">
        <f t="shared" si="1043"/>
        <v>0</v>
      </c>
      <c r="P489" s="166">
        <f t="shared" si="1043"/>
        <v>0</v>
      </c>
      <c r="Q489" s="166">
        <f t="shared" si="1043"/>
        <v>0</v>
      </c>
      <c r="R489" s="166">
        <f t="shared" si="1043"/>
        <v>0</v>
      </c>
      <c r="S489" s="166">
        <f t="shared" si="1043"/>
        <v>0</v>
      </c>
      <c r="T489" s="166">
        <f t="shared" si="1043"/>
        <v>0</v>
      </c>
      <c r="U489" s="166">
        <f t="shared" si="1043"/>
        <v>0</v>
      </c>
      <c r="V489" s="142"/>
      <c r="W489" s="179">
        <f t="shared" si="947"/>
        <v>0</v>
      </c>
      <c r="X489" s="166">
        <f t="shared" ref="X489:AH489" si="1044">X272+W489</f>
        <v>0</v>
      </c>
      <c r="Y489" s="166">
        <f t="shared" si="1044"/>
        <v>0</v>
      </c>
      <c r="Z489" s="166">
        <f t="shared" si="1044"/>
        <v>0</v>
      </c>
      <c r="AA489" s="166">
        <f t="shared" si="1044"/>
        <v>0</v>
      </c>
      <c r="AB489" s="166">
        <f t="shared" si="1044"/>
        <v>0</v>
      </c>
      <c r="AC489" s="166">
        <f t="shared" si="1044"/>
        <v>0</v>
      </c>
      <c r="AD489" s="166">
        <f t="shared" si="1044"/>
        <v>0</v>
      </c>
      <c r="AE489" s="166">
        <f t="shared" si="1044"/>
        <v>0</v>
      </c>
      <c r="AF489" s="166">
        <f t="shared" si="1044"/>
        <v>0</v>
      </c>
      <c r="AG489" s="166">
        <f t="shared" si="1044"/>
        <v>0</v>
      </c>
      <c r="AH489" s="166">
        <f t="shared" si="1044"/>
        <v>0</v>
      </c>
      <c r="AI489" s="142"/>
      <c r="AJ489" s="179">
        <f t="shared" si="949"/>
        <v>0</v>
      </c>
      <c r="AK489" s="166">
        <f t="shared" ref="AK489:AU489" si="1045">AK272+AJ489</f>
        <v>0</v>
      </c>
      <c r="AL489" s="166">
        <f t="shared" si="1045"/>
        <v>0</v>
      </c>
      <c r="AM489" s="166">
        <f t="shared" si="1045"/>
        <v>0</v>
      </c>
      <c r="AN489" s="166">
        <f t="shared" si="1045"/>
        <v>415829.91</v>
      </c>
      <c r="AO489" s="166">
        <f t="shared" si="1045"/>
        <v>415829.91</v>
      </c>
      <c r="AP489" s="166">
        <f t="shared" si="1045"/>
        <v>415829.91</v>
      </c>
      <c r="AQ489" s="166">
        <f t="shared" si="1045"/>
        <v>415829.91</v>
      </c>
      <c r="AR489" s="166">
        <f t="shared" si="1045"/>
        <v>415829.91</v>
      </c>
      <c r="AS489" s="166">
        <f t="shared" si="1045"/>
        <v>415829.91</v>
      </c>
      <c r="AT489" s="166">
        <f t="shared" si="1045"/>
        <v>415829.91</v>
      </c>
      <c r="AU489" s="166">
        <f t="shared" si="1045"/>
        <v>415829.91</v>
      </c>
      <c r="AV489" s="142"/>
      <c r="AW489" s="179">
        <f t="shared" si="951"/>
        <v>415829.91</v>
      </c>
      <c r="AX489" s="166">
        <f t="shared" ref="AX489:BH489" si="1046">AX272+AW489</f>
        <v>415829.91</v>
      </c>
      <c r="AY489" s="166">
        <f t="shared" si="1046"/>
        <v>415829.91</v>
      </c>
      <c r="AZ489" s="166">
        <f t="shared" si="1046"/>
        <v>415829.91</v>
      </c>
      <c r="BA489" s="166">
        <f t="shared" si="1046"/>
        <v>415829.91</v>
      </c>
      <c r="BB489" s="166">
        <f t="shared" si="1046"/>
        <v>415829.91</v>
      </c>
      <c r="BC489" s="166">
        <f t="shared" si="1046"/>
        <v>415829.91</v>
      </c>
      <c r="BD489" s="166">
        <f t="shared" si="1046"/>
        <v>415829.91</v>
      </c>
      <c r="BE489" s="166">
        <f t="shared" si="1046"/>
        <v>415829.91</v>
      </c>
      <c r="BF489" s="166">
        <f t="shared" si="1046"/>
        <v>415829.91</v>
      </c>
      <c r="BG489" s="166">
        <f t="shared" si="1046"/>
        <v>415829.91</v>
      </c>
      <c r="BH489" s="166">
        <f t="shared" si="1046"/>
        <v>415829.91</v>
      </c>
      <c r="BI489" s="142"/>
      <c r="BV489" s="142"/>
      <c r="CI489" s="142"/>
      <c r="CV489" s="142"/>
      <c r="DI489" s="142"/>
      <c r="DV489" s="142"/>
      <c r="EI489" s="142"/>
      <c r="EK489" s="180">
        <f t="shared" si="343"/>
        <v>0</v>
      </c>
      <c r="EN489" s="181"/>
    </row>
    <row r="490" spans="1:144" ht="15.75" outlineLevel="1" x14ac:dyDescent="0.25">
      <c r="A490" s="2">
        <f t="shared" si="1030"/>
        <v>26</v>
      </c>
      <c r="B490" s="1" t="str">
        <f t="shared" si="1030"/>
        <v>PRE-09851</v>
      </c>
      <c r="C490" s="1" t="str">
        <f t="shared" si="1030"/>
        <v>SPP FH - East Winter Haven 13309</v>
      </c>
      <c r="D490" s="2" t="str">
        <f t="shared" si="1030"/>
        <v>A2805469</v>
      </c>
      <c r="E490" s="141" t="str">
        <f t="shared" si="1030"/>
        <v>SPP FH-E.Wntrhvn 13309 - OCR#138236</v>
      </c>
      <c r="F490" s="84">
        <f t="shared" si="1030"/>
        <v>44635</v>
      </c>
      <c r="G490" s="119">
        <v>364</v>
      </c>
      <c r="H490" s="118"/>
      <c r="I490" s="178">
        <v>0</v>
      </c>
      <c r="J490" s="166">
        <f t="shared" ref="J490:U490" si="1047">J273+I490</f>
        <v>0</v>
      </c>
      <c r="K490" s="166">
        <f t="shared" si="1047"/>
        <v>0</v>
      </c>
      <c r="L490" s="166">
        <f t="shared" si="1047"/>
        <v>0</v>
      </c>
      <c r="M490" s="166">
        <f t="shared" si="1047"/>
        <v>0</v>
      </c>
      <c r="N490" s="166">
        <f t="shared" si="1047"/>
        <v>0</v>
      </c>
      <c r="O490" s="166">
        <f t="shared" si="1047"/>
        <v>0</v>
      </c>
      <c r="P490" s="166">
        <f t="shared" si="1047"/>
        <v>0</v>
      </c>
      <c r="Q490" s="166">
        <f t="shared" si="1047"/>
        <v>0</v>
      </c>
      <c r="R490" s="166">
        <f t="shared" si="1047"/>
        <v>0</v>
      </c>
      <c r="S490" s="166">
        <f t="shared" si="1047"/>
        <v>0</v>
      </c>
      <c r="T490" s="166">
        <f t="shared" si="1047"/>
        <v>0</v>
      </c>
      <c r="U490" s="166">
        <f t="shared" si="1047"/>
        <v>0</v>
      </c>
      <c r="V490" s="142"/>
      <c r="W490" s="179">
        <f t="shared" si="947"/>
        <v>0</v>
      </c>
      <c r="X490" s="166">
        <f t="shared" ref="X490:AH490" si="1048">X273+W490</f>
        <v>0</v>
      </c>
      <c r="Y490" s="166">
        <f t="shared" si="1048"/>
        <v>0</v>
      </c>
      <c r="Z490" s="166">
        <f t="shared" si="1048"/>
        <v>0</v>
      </c>
      <c r="AA490" s="166">
        <f t="shared" si="1048"/>
        <v>0</v>
      </c>
      <c r="AB490" s="166">
        <f t="shared" si="1048"/>
        <v>0</v>
      </c>
      <c r="AC490" s="166">
        <f t="shared" si="1048"/>
        <v>0</v>
      </c>
      <c r="AD490" s="166">
        <f t="shared" si="1048"/>
        <v>0</v>
      </c>
      <c r="AE490" s="166">
        <f t="shared" si="1048"/>
        <v>0</v>
      </c>
      <c r="AF490" s="166">
        <f t="shared" si="1048"/>
        <v>0</v>
      </c>
      <c r="AG490" s="166">
        <f t="shared" si="1048"/>
        <v>0</v>
      </c>
      <c r="AH490" s="166">
        <f t="shared" si="1048"/>
        <v>0</v>
      </c>
      <c r="AI490" s="142"/>
      <c r="AJ490" s="179">
        <f t="shared" si="949"/>
        <v>0</v>
      </c>
      <c r="AK490" s="166">
        <f t="shared" ref="AK490:AU490" si="1049">AK273+AJ490</f>
        <v>0</v>
      </c>
      <c r="AL490" s="166">
        <f t="shared" si="1049"/>
        <v>3916.41</v>
      </c>
      <c r="AM490" s="166">
        <f t="shared" si="1049"/>
        <v>3916.41</v>
      </c>
      <c r="AN490" s="166">
        <f t="shared" si="1049"/>
        <v>3916.41</v>
      </c>
      <c r="AO490" s="166">
        <f t="shared" si="1049"/>
        <v>3916.41</v>
      </c>
      <c r="AP490" s="166">
        <f t="shared" si="1049"/>
        <v>3916.41</v>
      </c>
      <c r="AQ490" s="166">
        <f t="shared" si="1049"/>
        <v>3916.41</v>
      </c>
      <c r="AR490" s="166">
        <f t="shared" si="1049"/>
        <v>3916.41</v>
      </c>
      <c r="AS490" s="166">
        <f t="shared" si="1049"/>
        <v>3916.41</v>
      </c>
      <c r="AT490" s="166">
        <f t="shared" si="1049"/>
        <v>3916.41</v>
      </c>
      <c r="AU490" s="166">
        <f t="shared" si="1049"/>
        <v>3916.41</v>
      </c>
      <c r="AV490" s="142"/>
      <c r="AW490" s="179">
        <f t="shared" si="951"/>
        <v>3916.41</v>
      </c>
      <c r="AX490" s="166">
        <f t="shared" ref="AX490:BH490" si="1050">AX273+AW490</f>
        <v>3916.41</v>
      </c>
      <c r="AY490" s="166">
        <f t="shared" si="1050"/>
        <v>3916.41</v>
      </c>
      <c r="AZ490" s="166">
        <f t="shared" si="1050"/>
        <v>3916.41</v>
      </c>
      <c r="BA490" s="166">
        <f t="shared" si="1050"/>
        <v>3916.41</v>
      </c>
      <c r="BB490" s="166">
        <f t="shared" si="1050"/>
        <v>3916.41</v>
      </c>
      <c r="BC490" s="166">
        <f t="shared" si="1050"/>
        <v>3916.41</v>
      </c>
      <c r="BD490" s="166">
        <f t="shared" si="1050"/>
        <v>3916.41</v>
      </c>
      <c r="BE490" s="166">
        <f t="shared" si="1050"/>
        <v>3916.41</v>
      </c>
      <c r="BF490" s="166">
        <f t="shared" si="1050"/>
        <v>3916.41</v>
      </c>
      <c r="BG490" s="166">
        <f t="shared" si="1050"/>
        <v>3916.41</v>
      </c>
      <c r="BH490" s="166">
        <f t="shared" si="1050"/>
        <v>3916.41</v>
      </c>
      <c r="BI490" s="142"/>
      <c r="BV490" s="142"/>
      <c r="CI490" s="142"/>
      <c r="CV490" s="142"/>
      <c r="DI490" s="142"/>
      <c r="DV490" s="142"/>
      <c r="EI490" s="142"/>
      <c r="EK490" s="180">
        <f t="shared" si="343"/>
        <v>0</v>
      </c>
      <c r="EN490" s="181"/>
    </row>
    <row r="491" spans="1:144" ht="15.75" outlineLevel="1" x14ac:dyDescent="0.25">
      <c r="A491" s="2">
        <f t="shared" si="1030"/>
        <v>27</v>
      </c>
      <c r="B491" s="1" t="str">
        <f t="shared" si="1030"/>
        <v>PRE-09860</v>
      </c>
      <c r="C491" s="1" t="str">
        <f t="shared" si="1030"/>
        <v>SPP FH - East Winter Haven 13313</v>
      </c>
      <c r="D491" s="2" t="str">
        <f t="shared" si="1030"/>
        <v>PRE-09860.1</v>
      </c>
      <c r="E491" s="141" t="str">
        <f t="shared" si="1030"/>
        <v>SPP FH - E. Winter Haven 13313 - OH</v>
      </c>
      <c r="F491" s="84" t="str">
        <f t="shared" si="1030"/>
        <v>5/15/2022</v>
      </c>
      <c r="G491" s="119">
        <v>364</v>
      </c>
      <c r="H491" s="118"/>
      <c r="I491" s="178">
        <v>0</v>
      </c>
      <c r="J491" s="166">
        <f t="shared" ref="J491:U491" si="1051">J274+I491</f>
        <v>0</v>
      </c>
      <c r="K491" s="166">
        <f t="shared" si="1051"/>
        <v>0</v>
      </c>
      <c r="L491" s="166">
        <f t="shared" si="1051"/>
        <v>0</v>
      </c>
      <c r="M491" s="166">
        <f t="shared" si="1051"/>
        <v>0</v>
      </c>
      <c r="N491" s="166">
        <f t="shared" si="1051"/>
        <v>0</v>
      </c>
      <c r="O491" s="166">
        <f t="shared" si="1051"/>
        <v>0</v>
      </c>
      <c r="P491" s="166">
        <f t="shared" si="1051"/>
        <v>0</v>
      </c>
      <c r="Q491" s="166">
        <f t="shared" si="1051"/>
        <v>0</v>
      </c>
      <c r="R491" s="166">
        <f t="shared" si="1051"/>
        <v>0</v>
      </c>
      <c r="S491" s="166">
        <f t="shared" si="1051"/>
        <v>0</v>
      </c>
      <c r="T491" s="166">
        <f t="shared" si="1051"/>
        <v>0</v>
      </c>
      <c r="U491" s="166">
        <f t="shared" si="1051"/>
        <v>0</v>
      </c>
      <c r="V491" s="142"/>
      <c r="W491" s="179">
        <f t="shared" si="947"/>
        <v>0</v>
      </c>
      <c r="X491" s="166">
        <f t="shared" ref="X491:AH491" si="1052">X274+W491</f>
        <v>0</v>
      </c>
      <c r="Y491" s="166">
        <f t="shared" si="1052"/>
        <v>0</v>
      </c>
      <c r="Z491" s="166">
        <f t="shared" si="1052"/>
        <v>0</v>
      </c>
      <c r="AA491" s="166">
        <f t="shared" si="1052"/>
        <v>0</v>
      </c>
      <c r="AB491" s="166">
        <f t="shared" si="1052"/>
        <v>0</v>
      </c>
      <c r="AC491" s="166">
        <f t="shared" si="1052"/>
        <v>0</v>
      </c>
      <c r="AD491" s="166">
        <f t="shared" si="1052"/>
        <v>0</v>
      </c>
      <c r="AE491" s="166">
        <f t="shared" si="1052"/>
        <v>0</v>
      </c>
      <c r="AF491" s="166">
        <f t="shared" si="1052"/>
        <v>0</v>
      </c>
      <c r="AG491" s="166">
        <f t="shared" si="1052"/>
        <v>0</v>
      </c>
      <c r="AH491" s="166">
        <f t="shared" si="1052"/>
        <v>0</v>
      </c>
      <c r="AI491" s="142"/>
      <c r="AJ491" s="179">
        <f t="shared" si="949"/>
        <v>0</v>
      </c>
      <c r="AK491" s="166">
        <f t="shared" ref="AK491:AU491" si="1053">AK274+AJ491</f>
        <v>0</v>
      </c>
      <c r="AL491" s="166">
        <f t="shared" si="1053"/>
        <v>0</v>
      </c>
      <c r="AM491" s="166">
        <f t="shared" si="1053"/>
        <v>0</v>
      </c>
      <c r="AN491" s="166">
        <f t="shared" si="1053"/>
        <v>384604.29</v>
      </c>
      <c r="AO491" s="166">
        <f t="shared" si="1053"/>
        <v>384604.29</v>
      </c>
      <c r="AP491" s="166">
        <f t="shared" si="1053"/>
        <v>384604.29</v>
      </c>
      <c r="AQ491" s="166">
        <f t="shared" si="1053"/>
        <v>384604.29</v>
      </c>
      <c r="AR491" s="166">
        <f t="shared" si="1053"/>
        <v>384604.29</v>
      </c>
      <c r="AS491" s="166">
        <f t="shared" si="1053"/>
        <v>384604.29</v>
      </c>
      <c r="AT491" s="166">
        <f t="shared" si="1053"/>
        <v>384604.29</v>
      </c>
      <c r="AU491" s="166">
        <f t="shared" si="1053"/>
        <v>384604.29</v>
      </c>
      <c r="AV491" s="142"/>
      <c r="AW491" s="179">
        <f t="shared" si="951"/>
        <v>384604.29</v>
      </c>
      <c r="AX491" s="166">
        <f t="shared" ref="AX491:BH491" si="1054">AX274+AW491</f>
        <v>384604.29</v>
      </c>
      <c r="AY491" s="166">
        <f t="shared" si="1054"/>
        <v>384604.29</v>
      </c>
      <c r="AZ491" s="166">
        <f t="shared" si="1054"/>
        <v>384604.29</v>
      </c>
      <c r="BA491" s="166">
        <f t="shared" si="1054"/>
        <v>384604.29</v>
      </c>
      <c r="BB491" s="166">
        <f t="shared" si="1054"/>
        <v>384604.29</v>
      </c>
      <c r="BC491" s="166">
        <f t="shared" si="1054"/>
        <v>384604.29</v>
      </c>
      <c r="BD491" s="166">
        <f t="shared" si="1054"/>
        <v>384604.29</v>
      </c>
      <c r="BE491" s="166">
        <f t="shared" si="1054"/>
        <v>384604.29</v>
      </c>
      <c r="BF491" s="166">
        <f t="shared" si="1054"/>
        <v>384604.29</v>
      </c>
      <c r="BG491" s="166">
        <f t="shared" si="1054"/>
        <v>384604.29</v>
      </c>
      <c r="BH491" s="166">
        <f t="shared" si="1054"/>
        <v>384604.29</v>
      </c>
      <c r="BI491" s="142"/>
      <c r="BV491" s="142"/>
      <c r="CI491" s="142"/>
      <c r="CV491" s="142"/>
      <c r="DI491" s="142"/>
      <c r="DV491" s="142"/>
      <c r="EI491" s="142"/>
      <c r="EK491" s="180">
        <f t="shared" si="343"/>
        <v>0</v>
      </c>
      <c r="EN491" s="181"/>
    </row>
    <row r="492" spans="1:144" ht="15.75" outlineLevel="1" x14ac:dyDescent="0.25">
      <c r="A492" s="2">
        <f t="shared" si="1030"/>
        <v>27</v>
      </c>
      <c r="B492" s="1" t="str">
        <f t="shared" si="1030"/>
        <v>PRE-09860</v>
      </c>
      <c r="C492" s="1" t="str">
        <f t="shared" si="1030"/>
        <v>SPP FH - East Winter Haven 13313</v>
      </c>
      <c r="D492" s="2" t="str">
        <f t="shared" si="1030"/>
        <v>A2805452</v>
      </c>
      <c r="E492" s="141" t="str">
        <f t="shared" si="1030"/>
        <v>SPP FH-E.Wntrhvn 13313 OCR-2 TAV</v>
      </c>
      <c r="F492" s="84">
        <f t="shared" si="1030"/>
        <v>44635</v>
      </c>
      <c r="G492" s="119">
        <v>364</v>
      </c>
      <c r="H492" s="118"/>
      <c r="I492" s="178">
        <v>0</v>
      </c>
      <c r="J492" s="166">
        <f t="shared" ref="J492:U492" si="1055">J275+I492</f>
        <v>0</v>
      </c>
      <c r="K492" s="166">
        <f t="shared" si="1055"/>
        <v>0</v>
      </c>
      <c r="L492" s="166">
        <f t="shared" si="1055"/>
        <v>0</v>
      </c>
      <c r="M492" s="166">
        <f t="shared" si="1055"/>
        <v>0</v>
      </c>
      <c r="N492" s="166">
        <f t="shared" si="1055"/>
        <v>0</v>
      </c>
      <c r="O492" s="166">
        <f t="shared" si="1055"/>
        <v>0</v>
      </c>
      <c r="P492" s="166">
        <f t="shared" si="1055"/>
        <v>0</v>
      </c>
      <c r="Q492" s="166">
        <f t="shared" si="1055"/>
        <v>0</v>
      </c>
      <c r="R492" s="166">
        <f t="shared" si="1055"/>
        <v>0</v>
      </c>
      <c r="S492" s="166">
        <f t="shared" si="1055"/>
        <v>0</v>
      </c>
      <c r="T492" s="166">
        <f t="shared" si="1055"/>
        <v>0</v>
      </c>
      <c r="U492" s="166">
        <f t="shared" si="1055"/>
        <v>0</v>
      </c>
      <c r="V492" s="142"/>
      <c r="W492" s="179">
        <f t="shared" si="947"/>
        <v>0</v>
      </c>
      <c r="X492" s="166">
        <f t="shared" ref="X492:AH492" si="1056">X275+W492</f>
        <v>0</v>
      </c>
      <c r="Y492" s="166">
        <f t="shared" si="1056"/>
        <v>0</v>
      </c>
      <c r="Z492" s="166">
        <f t="shared" si="1056"/>
        <v>0</v>
      </c>
      <c r="AA492" s="166">
        <f t="shared" si="1056"/>
        <v>0</v>
      </c>
      <c r="AB492" s="166">
        <f t="shared" si="1056"/>
        <v>0</v>
      </c>
      <c r="AC492" s="166">
        <f t="shared" si="1056"/>
        <v>0</v>
      </c>
      <c r="AD492" s="166">
        <f t="shared" si="1056"/>
        <v>0</v>
      </c>
      <c r="AE492" s="166">
        <f t="shared" si="1056"/>
        <v>0</v>
      </c>
      <c r="AF492" s="166">
        <f t="shared" si="1056"/>
        <v>0</v>
      </c>
      <c r="AG492" s="166">
        <f t="shared" si="1056"/>
        <v>0</v>
      </c>
      <c r="AH492" s="166">
        <f t="shared" si="1056"/>
        <v>0</v>
      </c>
      <c r="AI492" s="142"/>
      <c r="AJ492" s="179">
        <f t="shared" si="949"/>
        <v>0</v>
      </c>
      <c r="AK492" s="166">
        <f t="shared" ref="AK492:AU492" si="1057">AK275+AJ492</f>
        <v>0</v>
      </c>
      <c r="AL492" s="166">
        <f t="shared" si="1057"/>
        <v>4576.6900000000005</v>
      </c>
      <c r="AM492" s="166">
        <f t="shared" si="1057"/>
        <v>4576.6900000000005</v>
      </c>
      <c r="AN492" s="166">
        <f t="shared" si="1057"/>
        <v>4576.6900000000005</v>
      </c>
      <c r="AO492" s="166">
        <f t="shared" si="1057"/>
        <v>4576.6900000000005</v>
      </c>
      <c r="AP492" s="166">
        <f t="shared" si="1057"/>
        <v>4576.6900000000005</v>
      </c>
      <c r="AQ492" s="166">
        <f t="shared" si="1057"/>
        <v>4576.6900000000005</v>
      </c>
      <c r="AR492" s="166">
        <f t="shared" si="1057"/>
        <v>4576.6900000000005</v>
      </c>
      <c r="AS492" s="166">
        <f t="shared" si="1057"/>
        <v>4576.6900000000005</v>
      </c>
      <c r="AT492" s="166">
        <f t="shared" si="1057"/>
        <v>4576.6900000000005</v>
      </c>
      <c r="AU492" s="166">
        <f t="shared" si="1057"/>
        <v>4576.6900000000005</v>
      </c>
      <c r="AV492" s="142"/>
      <c r="AW492" s="179">
        <f t="shared" si="951"/>
        <v>4576.6900000000005</v>
      </c>
      <c r="AX492" s="166">
        <f t="shared" ref="AX492:BH492" si="1058">AX275+AW492</f>
        <v>4576.6900000000005</v>
      </c>
      <c r="AY492" s="166">
        <f t="shared" si="1058"/>
        <v>4576.6900000000005</v>
      </c>
      <c r="AZ492" s="166">
        <f t="shared" si="1058"/>
        <v>4576.6900000000005</v>
      </c>
      <c r="BA492" s="166">
        <f t="shared" si="1058"/>
        <v>4576.6900000000005</v>
      </c>
      <c r="BB492" s="166">
        <f t="shared" si="1058"/>
        <v>4576.6900000000005</v>
      </c>
      <c r="BC492" s="166">
        <f t="shared" si="1058"/>
        <v>4576.6900000000005</v>
      </c>
      <c r="BD492" s="166">
        <f t="shared" si="1058"/>
        <v>4576.6900000000005</v>
      </c>
      <c r="BE492" s="166">
        <f t="shared" si="1058"/>
        <v>4576.6900000000005</v>
      </c>
      <c r="BF492" s="166">
        <f t="shared" si="1058"/>
        <v>4576.6900000000005</v>
      </c>
      <c r="BG492" s="166">
        <f t="shared" si="1058"/>
        <v>4576.6900000000005</v>
      </c>
      <c r="BH492" s="166">
        <f t="shared" si="1058"/>
        <v>4576.6900000000005</v>
      </c>
      <c r="BI492" s="142"/>
      <c r="BV492" s="142"/>
      <c r="CI492" s="142"/>
      <c r="CV492" s="142"/>
      <c r="DI492" s="142"/>
      <c r="DV492" s="142"/>
      <c r="EI492" s="142"/>
      <c r="EK492" s="180">
        <f t="shared" si="343"/>
        <v>0</v>
      </c>
      <c r="EN492" s="181"/>
    </row>
    <row r="493" spans="1:144" ht="15.75" outlineLevel="1" x14ac:dyDescent="0.25">
      <c r="A493" s="2">
        <f t="shared" si="1030"/>
        <v>28</v>
      </c>
      <c r="B493" s="1" t="str">
        <f t="shared" si="1030"/>
        <v>PRE-09861</v>
      </c>
      <c r="C493" s="1" t="str">
        <f t="shared" si="1030"/>
        <v>SPP FH - East Winter Haven 13314</v>
      </c>
      <c r="D493" s="2" t="str">
        <f t="shared" si="1030"/>
        <v>PRE-09861.1</v>
      </c>
      <c r="E493" s="141" t="str">
        <f t="shared" si="1030"/>
        <v>SPP FH - E Winter Haven 13314 - OH</v>
      </c>
      <c r="F493" s="84" t="str">
        <f t="shared" si="1030"/>
        <v>5/15/2022</v>
      </c>
      <c r="G493" s="119">
        <v>364</v>
      </c>
      <c r="H493" s="118"/>
      <c r="I493" s="178">
        <v>0</v>
      </c>
      <c r="J493" s="166">
        <f t="shared" ref="J493:U493" si="1059">J276+I493</f>
        <v>0</v>
      </c>
      <c r="K493" s="166">
        <f t="shared" si="1059"/>
        <v>0</v>
      </c>
      <c r="L493" s="166">
        <f t="shared" si="1059"/>
        <v>0</v>
      </c>
      <c r="M493" s="166">
        <f t="shared" si="1059"/>
        <v>0</v>
      </c>
      <c r="N493" s="166">
        <f t="shared" si="1059"/>
        <v>0</v>
      </c>
      <c r="O493" s="166">
        <f t="shared" si="1059"/>
        <v>0</v>
      </c>
      <c r="P493" s="166">
        <f t="shared" si="1059"/>
        <v>0</v>
      </c>
      <c r="Q493" s="166">
        <f t="shared" si="1059"/>
        <v>0</v>
      </c>
      <c r="R493" s="166">
        <f t="shared" si="1059"/>
        <v>0</v>
      </c>
      <c r="S493" s="166">
        <f t="shared" si="1059"/>
        <v>0</v>
      </c>
      <c r="T493" s="166">
        <f t="shared" si="1059"/>
        <v>0</v>
      </c>
      <c r="U493" s="166">
        <f t="shared" si="1059"/>
        <v>0</v>
      </c>
      <c r="V493" s="142"/>
      <c r="W493" s="179">
        <f t="shared" si="947"/>
        <v>0</v>
      </c>
      <c r="X493" s="166">
        <f t="shared" ref="X493:AH493" si="1060">X276+W493</f>
        <v>0</v>
      </c>
      <c r="Y493" s="166">
        <f t="shared" si="1060"/>
        <v>0</v>
      </c>
      <c r="Z493" s="166">
        <f t="shared" si="1060"/>
        <v>0</v>
      </c>
      <c r="AA493" s="166">
        <f t="shared" si="1060"/>
        <v>0</v>
      </c>
      <c r="AB493" s="166">
        <f t="shared" si="1060"/>
        <v>0</v>
      </c>
      <c r="AC493" s="166">
        <f t="shared" si="1060"/>
        <v>0</v>
      </c>
      <c r="AD493" s="166">
        <f t="shared" si="1060"/>
        <v>0</v>
      </c>
      <c r="AE493" s="166">
        <f t="shared" si="1060"/>
        <v>0</v>
      </c>
      <c r="AF493" s="166">
        <f t="shared" si="1060"/>
        <v>0</v>
      </c>
      <c r="AG493" s="166">
        <f t="shared" si="1060"/>
        <v>0</v>
      </c>
      <c r="AH493" s="166">
        <f t="shared" si="1060"/>
        <v>0</v>
      </c>
      <c r="AI493" s="142"/>
      <c r="AJ493" s="179">
        <f t="shared" si="949"/>
        <v>0</v>
      </c>
      <c r="AK493" s="166">
        <f t="shared" ref="AK493:AU493" si="1061">AK276+AJ493</f>
        <v>0</v>
      </c>
      <c r="AL493" s="166">
        <f t="shared" si="1061"/>
        <v>0</v>
      </c>
      <c r="AM493" s="166">
        <f t="shared" si="1061"/>
        <v>0</v>
      </c>
      <c r="AN493" s="166">
        <f t="shared" si="1061"/>
        <v>438508.68000000005</v>
      </c>
      <c r="AO493" s="166">
        <f t="shared" si="1061"/>
        <v>438508.68000000005</v>
      </c>
      <c r="AP493" s="166">
        <f t="shared" si="1061"/>
        <v>438508.68000000005</v>
      </c>
      <c r="AQ493" s="166">
        <f t="shared" si="1061"/>
        <v>438508.68000000005</v>
      </c>
      <c r="AR493" s="166">
        <f t="shared" si="1061"/>
        <v>438508.68000000005</v>
      </c>
      <c r="AS493" s="166">
        <f t="shared" si="1061"/>
        <v>438508.68000000005</v>
      </c>
      <c r="AT493" s="166">
        <f t="shared" si="1061"/>
        <v>438508.68000000005</v>
      </c>
      <c r="AU493" s="166">
        <f t="shared" si="1061"/>
        <v>438508.68000000005</v>
      </c>
      <c r="AV493" s="142"/>
      <c r="AW493" s="179">
        <f t="shared" si="951"/>
        <v>438508.68000000005</v>
      </c>
      <c r="AX493" s="166">
        <f t="shared" ref="AX493:BH493" si="1062">AX276+AW493</f>
        <v>438508.68000000005</v>
      </c>
      <c r="AY493" s="166">
        <f t="shared" si="1062"/>
        <v>438508.68000000005</v>
      </c>
      <c r="AZ493" s="166">
        <f t="shared" si="1062"/>
        <v>438508.68000000005</v>
      </c>
      <c r="BA493" s="166">
        <f t="shared" si="1062"/>
        <v>438508.68000000005</v>
      </c>
      <c r="BB493" s="166">
        <f t="shared" si="1062"/>
        <v>438508.68000000005</v>
      </c>
      <c r="BC493" s="166">
        <f t="shared" si="1062"/>
        <v>438508.68000000005</v>
      </c>
      <c r="BD493" s="166">
        <f t="shared" si="1062"/>
        <v>438508.68000000005</v>
      </c>
      <c r="BE493" s="166">
        <f t="shared" si="1062"/>
        <v>438508.68000000005</v>
      </c>
      <c r="BF493" s="166">
        <f t="shared" si="1062"/>
        <v>438508.68000000005</v>
      </c>
      <c r="BG493" s="166">
        <f t="shared" si="1062"/>
        <v>438508.68000000005</v>
      </c>
      <c r="BH493" s="166">
        <f t="shared" si="1062"/>
        <v>438508.68000000005</v>
      </c>
      <c r="BI493" s="142"/>
      <c r="BV493" s="142"/>
      <c r="CI493" s="142"/>
      <c r="CV493" s="142"/>
      <c r="DI493" s="142"/>
      <c r="DV493" s="142"/>
      <c r="EI493" s="142"/>
      <c r="EK493" s="180">
        <f t="shared" si="343"/>
        <v>0</v>
      </c>
      <c r="EN493" s="181"/>
    </row>
    <row r="494" spans="1:144" ht="15.75" outlineLevel="1" x14ac:dyDescent="0.25">
      <c r="A494" s="2">
        <f t="shared" si="1030"/>
        <v>28</v>
      </c>
      <c r="B494" s="1" t="str">
        <f t="shared" si="1030"/>
        <v>PRE-09861</v>
      </c>
      <c r="C494" s="1" t="str">
        <f t="shared" si="1030"/>
        <v>SPP FH - East Winter Haven 13314</v>
      </c>
      <c r="D494" s="2" t="str">
        <f t="shared" si="1030"/>
        <v>A2805468</v>
      </c>
      <c r="E494" s="141" t="str">
        <f t="shared" si="1030"/>
        <v>SPP FH-E.Wntrhvn 13314 - OCR#141731</v>
      </c>
      <c r="F494" s="84">
        <f t="shared" si="1030"/>
        <v>44607</v>
      </c>
      <c r="G494" s="119">
        <v>364</v>
      </c>
      <c r="H494" s="118"/>
      <c r="I494" s="178">
        <v>0</v>
      </c>
      <c r="J494" s="166">
        <f t="shared" ref="J494:U494" si="1063">J277+I494</f>
        <v>0</v>
      </c>
      <c r="K494" s="166">
        <f t="shared" si="1063"/>
        <v>0</v>
      </c>
      <c r="L494" s="166">
        <f t="shared" si="1063"/>
        <v>0</v>
      </c>
      <c r="M494" s="166">
        <f t="shared" si="1063"/>
        <v>0</v>
      </c>
      <c r="N494" s="166">
        <f t="shared" si="1063"/>
        <v>0</v>
      </c>
      <c r="O494" s="166">
        <f t="shared" si="1063"/>
        <v>0</v>
      </c>
      <c r="P494" s="166">
        <f t="shared" si="1063"/>
        <v>0</v>
      </c>
      <c r="Q494" s="166">
        <f t="shared" si="1063"/>
        <v>0</v>
      </c>
      <c r="R494" s="166">
        <f t="shared" si="1063"/>
        <v>0</v>
      </c>
      <c r="S494" s="166">
        <f t="shared" si="1063"/>
        <v>0</v>
      </c>
      <c r="T494" s="166">
        <f t="shared" si="1063"/>
        <v>0</v>
      </c>
      <c r="U494" s="166">
        <f t="shared" si="1063"/>
        <v>0</v>
      </c>
      <c r="V494" s="142"/>
      <c r="W494" s="179">
        <f t="shared" si="947"/>
        <v>0</v>
      </c>
      <c r="X494" s="166">
        <f t="shared" ref="X494:AH494" si="1064">X277+W494</f>
        <v>0</v>
      </c>
      <c r="Y494" s="166">
        <f t="shared" si="1064"/>
        <v>0</v>
      </c>
      <c r="Z494" s="166">
        <f t="shared" si="1064"/>
        <v>0</v>
      </c>
      <c r="AA494" s="166">
        <f t="shared" si="1064"/>
        <v>0</v>
      </c>
      <c r="AB494" s="166">
        <f t="shared" si="1064"/>
        <v>0</v>
      </c>
      <c r="AC494" s="166">
        <f t="shared" si="1064"/>
        <v>0</v>
      </c>
      <c r="AD494" s="166">
        <f t="shared" si="1064"/>
        <v>0</v>
      </c>
      <c r="AE494" s="166">
        <f t="shared" si="1064"/>
        <v>0</v>
      </c>
      <c r="AF494" s="166">
        <f t="shared" si="1064"/>
        <v>0</v>
      </c>
      <c r="AG494" s="166">
        <f t="shared" si="1064"/>
        <v>0</v>
      </c>
      <c r="AH494" s="166">
        <f t="shared" si="1064"/>
        <v>0</v>
      </c>
      <c r="AI494" s="142"/>
      <c r="AJ494" s="179">
        <f t="shared" si="949"/>
        <v>0</v>
      </c>
      <c r="AK494" s="166">
        <f t="shared" ref="AK494:AU494" si="1065">AK277+AJ494</f>
        <v>4093.88</v>
      </c>
      <c r="AL494" s="166">
        <f t="shared" si="1065"/>
        <v>4093.88</v>
      </c>
      <c r="AM494" s="166">
        <f t="shared" si="1065"/>
        <v>4093.88</v>
      </c>
      <c r="AN494" s="166">
        <f t="shared" si="1065"/>
        <v>4093.88</v>
      </c>
      <c r="AO494" s="166">
        <f t="shared" si="1065"/>
        <v>4093.88</v>
      </c>
      <c r="AP494" s="166">
        <f t="shared" si="1065"/>
        <v>4093.88</v>
      </c>
      <c r="AQ494" s="166">
        <f t="shared" si="1065"/>
        <v>4093.88</v>
      </c>
      <c r="AR494" s="166">
        <f t="shared" si="1065"/>
        <v>4093.88</v>
      </c>
      <c r="AS494" s="166">
        <f t="shared" si="1065"/>
        <v>4093.88</v>
      </c>
      <c r="AT494" s="166">
        <f t="shared" si="1065"/>
        <v>4093.88</v>
      </c>
      <c r="AU494" s="166">
        <f t="shared" si="1065"/>
        <v>4093.88</v>
      </c>
      <c r="AV494" s="142"/>
      <c r="AW494" s="179">
        <f t="shared" si="951"/>
        <v>4093.88</v>
      </c>
      <c r="AX494" s="166">
        <f t="shared" ref="AX494:BH494" si="1066">AX277+AW494</f>
        <v>4093.88</v>
      </c>
      <c r="AY494" s="166">
        <f t="shared" si="1066"/>
        <v>4093.88</v>
      </c>
      <c r="AZ494" s="166">
        <f t="shared" si="1066"/>
        <v>4093.88</v>
      </c>
      <c r="BA494" s="166">
        <f t="shared" si="1066"/>
        <v>4093.88</v>
      </c>
      <c r="BB494" s="166">
        <f t="shared" si="1066"/>
        <v>4093.88</v>
      </c>
      <c r="BC494" s="166">
        <f t="shared" si="1066"/>
        <v>4093.88</v>
      </c>
      <c r="BD494" s="166">
        <f t="shared" si="1066"/>
        <v>4093.88</v>
      </c>
      <c r="BE494" s="166">
        <f t="shared" si="1066"/>
        <v>4093.88</v>
      </c>
      <c r="BF494" s="166">
        <f t="shared" si="1066"/>
        <v>4093.88</v>
      </c>
      <c r="BG494" s="166">
        <f t="shared" si="1066"/>
        <v>4093.88</v>
      </c>
      <c r="BH494" s="166">
        <f t="shared" si="1066"/>
        <v>4093.88</v>
      </c>
      <c r="BI494" s="142"/>
      <c r="BV494" s="142"/>
      <c r="CI494" s="142"/>
      <c r="CV494" s="142"/>
      <c r="DI494" s="142"/>
      <c r="DV494" s="142"/>
      <c r="EI494" s="142"/>
      <c r="EK494" s="180">
        <f t="shared" si="343"/>
        <v>0</v>
      </c>
      <c r="EN494" s="181"/>
    </row>
    <row r="495" spans="1:144" ht="15.75" outlineLevel="1" x14ac:dyDescent="0.25">
      <c r="A495" s="2">
        <f t="shared" si="1030"/>
        <v>28</v>
      </c>
      <c r="B495" s="1" t="str">
        <f t="shared" si="1030"/>
        <v>PRE-09861</v>
      </c>
      <c r="C495" s="1" t="str">
        <f t="shared" si="1030"/>
        <v>SPP FH - East Winter Haven 13314</v>
      </c>
      <c r="D495" s="2" t="str">
        <f t="shared" si="1030"/>
        <v>A2812203</v>
      </c>
      <c r="E495" s="141" t="str">
        <f t="shared" si="1030"/>
        <v>EWHV314B - OCR#10301 - N.O. - 13479</v>
      </c>
      <c r="F495" s="84">
        <f t="shared" si="1030"/>
        <v>44607</v>
      </c>
      <c r="G495" s="119">
        <v>365</v>
      </c>
      <c r="H495" s="118"/>
      <c r="I495" s="178">
        <v>0</v>
      </c>
      <c r="J495" s="166">
        <f t="shared" ref="J495:U495" si="1067">J278+I495</f>
        <v>0</v>
      </c>
      <c r="K495" s="166">
        <f t="shared" si="1067"/>
        <v>0</v>
      </c>
      <c r="L495" s="166">
        <f t="shared" si="1067"/>
        <v>0</v>
      </c>
      <c r="M495" s="166">
        <f t="shared" si="1067"/>
        <v>0</v>
      </c>
      <c r="N495" s="166">
        <f t="shared" si="1067"/>
        <v>0</v>
      </c>
      <c r="O495" s="166">
        <f t="shared" si="1067"/>
        <v>0</v>
      </c>
      <c r="P495" s="166">
        <f t="shared" si="1067"/>
        <v>0</v>
      </c>
      <c r="Q495" s="166">
        <f t="shared" si="1067"/>
        <v>0</v>
      </c>
      <c r="R495" s="166">
        <f t="shared" si="1067"/>
        <v>0</v>
      </c>
      <c r="S495" s="166">
        <f t="shared" si="1067"/>
        <v>0</v>
      </c>
      <c r="T495" s="166">
        <f t="shared" si="1067"/>
        <v>0</v>
      </c>
      <c r="U495" s="166">
        <f t="shared" si="1067"/>
        <v>0</v>
      </c>
      <c r="V495" s="142"/>
      <c r="W495" s="179">
        <f t="shared" si="947"/>
        <v>0</v>
      </c>
      <c r="X495" s="166">
        <f t="shared" ref="X495:AH495" si="1068">X278+W495</f>
        <v>0</v>
      </c>
      <c r="Y495" s="166">
        <f t="shared" si="1068"/>
        <v>0</v>
      </c>
      <c r="Z495" s="166">
        <f t="shared" si="1068"/>
        <v>0</v>
      </c>
      <c r="AA495" s="166">
        <f t="shared" si="1068"/>
        <v>0</v>
      </c>
      <c r="AB495" s="166">
        <f t="shared" si="1068"/>
        <v>0</v>
      </c>
      <c r="AC495" s="166">
        <f t="shared" si="1068"/>
        <v>0</v>
      </c>
      <c r="AD495" s="166">
        <f t="shared" si="1068"/>
        <v>0</v>
      </c>
      <c r="AE495" s="166">
        <f t="shared" si="1068"/>
        <v>0</v>
      </c>
      <c r="AF495" s="166">
        <f t="shared" si="1068"/>
        <v>0</v>
      </c>
      <c r="AG495" s="166">
        <f t="shared" si="1068"/>
        <v>0</v>
      </c>
      <c r="AH495" s="166">
        <f t="shared" si="1068"/>
        <v>0</v>
      </c>
      <c r="AI495" s="142"/>
      <c r="AJ495" s="179">
        <f t="shared" si="949"/>
        <v>0</v>
      </c>
      <c r="AK495" s="166">
        <f t="shared" ref="AK495:AU495" si="1069">AK278+AJ495</f>
        <v>2773.11</v>
      </c>
      <c r="AL495" s="166">
        <f t="shared" si="1069"/>
        <v>2773.11</v>
      </c>
      <c r="AM495" s="166">
        <f t="shared" si="1069"/>
        <v>2773.11</v>
      </c>
      <c r="AN495" s="166">
        <f t="shared" si="1069"/>
        <v>2773.11</v>
      </c>
      <c r="AO495" s="166">
        <f t="shared" si="1069"/>
        <v>2773.11</v>
      </c>
      <c r="AP495" s="166">
        <f t="shared" si="1069"/>
        <v>2773.11</v>
      </c>
      <c r="AQ495" s="166">
        <f t="shared" si="1069"/>
        <v>2773.11</v>
      </c>
      <c r="AR495" s="166">
        <f t="shared" si="1069"/>
        <v>2773.11</v>
      </c>
      <c r="AS495" s="166">
        <f t="shared" si="1069"/>
        <v>2773.11</v>
      </c>
      <c r="AT495" s="166">
        <f t="shared" si="1069"/>
        <v>2773.11</v>
      </c>
      <c r="AU495" s="166">
        <f t="shared" si="1069"/>
        <v>2773.11</v>
      </c>
      <c r="AV495" s="142"/>
      <c r="AW495" s="179">
        <f t="shared" si="951"/>
        <v>2773.11</v>
      </c>
      <c r="AX495" s="166">
        <f t="shared" ref="AX495:BH495" si="1070">AX278+AW495</f>
        <v>2773.11</v>
      </c>
      <c r="AY495" s="166">
        <f t="shared" si="1070"/>
        <v>2773.11</v>
      </c>
      <c r="AZ495" s="166">
        <f t="shared" si="1070"/>
        <v>2773.11</v>
      </c>
      <c r="BA495" s="166">
        <f t="shared" si="1070"/>
        <v>2773.11</v>
      </c>
      <c r="BB495" s="166">
        <f t="shared" si="1070"/>
        <v>2773.11</v>
      </c>
      <c r="BC495" s="166">
        <f t="shared" si="1070"/>
        <v>2773.11</v>
      </c>
      <c r="BD495" s="166">
        <f t="shared" si="1070"/>
        <v>2773.11</v>
      </c>
      <c r="BE495" s="166">
        <f t="shared" si="1070"/>
        <v>2773.11</v>
      </c>
      <c r="BF495" s="166">
        <f t="shared" si="1070"/>
        <v>2773.11</v>
      </c>
      <c r="BG495" s="166">
        <f t="shared" si="1070"/>
        <v>2773.11</v>
      </c>
      <c r="BH495" s="166">
        <f t="shared" si="1070"/>
        <v>2773.11</v>
      </c>
      <c r="BI495" s="142"/>
      <c r="BV495" s="142"/>
      <c r="CI495" s="142"/>
      <c r="CV495" s="142"/>
      <c r="DI495" s="142"/>
      <c r="DV495" s="142"/>
      <c r="EI495" s="142"/>
      <c r="EK495" s="180">
        <f t="shared" si="343"/>
        <v>0</v>
      </c>
      <c r="EN495" s="181"/>
    </row>
    <row r="496" spans="1:144" ht="15.75" outlineLevel="1" x14ac:dyDescent="0.25">
      <c r="A496" s="2">
        <f t="shared" ref="A496:F497" si="1071">A279</f>
        <v>29</v>
      </c>
      <c r="B496" s="1" t="str">
        <f t="shared" si="1071"/>
        <v>PRE-09862</v>
      </c>
      <c r="C496" s="1" t="str">
        <f t="shared" si="1071"/>
        <v>SPP FH - Waters Avenue 13339</v>
      </c>
      <c r="D496" s="2" t="str">
        <f t="shared" si="1071"/>
        <v>PRE-09862.1</v>
      </c>
      <c r="E496" s="141" t="str">
        <f t="shared" si="1071"/>
        <v>SPP FH - Waters Avenue 13339 - OH</v>
      </c>
      <c r="F496" s="84" t="str">
        <f t="shared" si="1071"/>
        <v>3/15/2022</v>
      </c>
      <c r="G496" s="119">
        <v>364</v>
      </c>
      <c r="H496" s="118"/>
      <c r="I496" s="178">
        <v>0</v>
      </c>
      <c r="J496" s="166">
        <f t="shared" ref="J496:U496" si="1072">J279+I496</f>
        <v>0</v>
      </c>
      <c r="K496" s="166">
        <f t="shared" si="1072"/>
        <v>0</v>
      </c>
      <c r="L496" s="166">
        <f t="shared" si="1072"/>
        <v>0</v>
      </c>
      <c r="M496" s="166">
        <f t="shared" si="1072"/>
        <v>0</v>
      </c>
      <c r="N496" s="166">
        <f t="shared" si="1072"/>
        <v>0</v>
      </c>
      <c r="O496" s="166">
        <f t="shared" si="1072"/>
        <v>0</v>
      </c>
      <c r="P496" s="166">
        <f t="shared" si="1072"/>
        <v>0</v>
      </c>
      <c r="Q496" s="166">
        <f t="shared" si="1072"/>
        <v>0</v>
      </c>
      <c r="R496" s="166">
        <f t="shared" si="1072"/>
        <v>0</v>
      </c>
      <c r="S496" s="166">
        <f t="shared" si="1072"/>
        <v>0</v>
      </c>
      <c r="T496" s="166">
        <f t="shared" si="1072"/>
        <v>0</v>
      </c>
      <c r="U496" s="166">
        <f t="shared" si="1072"/>
        <v>0</v>
      </c>
      <c r="V496" s="142"/>
      <c r="W496" s="179">
        <f t="shared" si="947"/>
        <v>0</v>
      </c>
      <c r="X496" s="166">
        <f t="shared" ref="X496:AH496" si="1073">X279+W496</f>
        <v>0</v>
      </c>
      <c r="Y496" s="166">
        <f t="shared" si="1073"/>
        <v>0</v>
      </c>
      <c r="Z496" s="166">
        <f t="shared" si="1073"/>
        <v>0</v>
      </c>
      <c r="AA496" s="166">
        <f t="shared" si="1073"/>
        <v>0</v>
      </c>
      <c r="AB496" s="166">
        <f t="shared" si="1073"/>
        <v>0</v>
      </c>
      <c r="AC496" s="166">
        <f t="shared" si="1073"/>
        <v>0</v>
      </c>
      <c r="AD496" s="166">
        <f t="shared" si="1073"/>
        <v>0</v>
      </c>
      <c r="AE496" s="166">
        <f t="shared" si="1073"/>
        <v>0</v>
      </c>
      <c r="AF496" s="166">
        <f t="shared" si="1073"/>
        <v>0</v>
      </c>
      <c r="AG496" s="166">
        <f t="shared" si="1073"/>
        <v>0</v>
      </c>
      <c r="AH496" s="166">
        <f t="shared" si="1073"/>
        <v>0</v>
      </c>
      <c r="AI496" s="142"/>
      <c r="AJ496" s="179">
        <f t="shared" si="949"/>
        <v>0</v>
      </c>
      <c r="AK496" s="166">
        <f t="shared" ref="AK496:AU496" si="1074">AK279+AJ496</f>
        <v>0</v>
      </c>
      <c r="AL496" s="166">
        <f t="shared" si="1074"/>
        <v>126139.15999999997</v>
      </c>
      <c r="AM496" s="166">
        <f t="shared" si="1074"/>
        <v>126139.15999999997</v>
      </c>
      <c r="AN496" s="166">
        <f t="shared" si="1074"/>
        <v>126139.15999999997</v>
      </c>
      <c r="AO496" s="166">
        <f t="shared" si="1074"/>
        <v>126139.15999999997</v>
      </c>
      <c r="AP496" s="166">
        <f t="shared" si="1074"/>
        <v>126139.15999999997</v>
      </c>
      <c r="AQ496" s="166">
        <f t="shared" si="1074"/>
        <v>126139.15999999997</v>
      </c>
      <c r="AR496" s="166">
        <f t="shared" si="1074"/>
        <v>126139.15999999997</v>
      </c>
      <c r="AS496" s="166">
        <f t="shared" si="1074"/>
        <v>126139.15999999997</v>
      </c>
      <c r="AT496" s="166">
        <f t="shared" si="1074"/>
        <v>126139.15999999997</v>
      </c>
      <c r="AU496" s="166">
        <f t="shared" si="1074"/>
        <v>126139.15999999997</v>
      </c>
      <c r="AV496" s="142"/>
      <c r="AW496" s="179">
        <f t="shared" si="951"/>
        <v>126139.15999999997</v>
      </c>
      <c r="AX496" s="166">
        <f t="shared" ref="AX496:BH496" si="1075">AX279+AW496</f>
        <v>126139.15999999997</v>
      </c>
      <c r="AY496" s="166">
        <f t="shared" si="1075"/>
        <v>126139.15999999997</v>
      </c>
      <c r="AZ496" s="166">
        <f t="shared" si="1075"/>
        <v>126139.15999999997</v>
      </c>
      <c r="BA496" s="166">
        <f t="shared" si="1075"/>
        <v>126139.15999999997</v>
      </c>
      <c r="BB496" s="166">
        <f t="shared" si="1075"/>
        <v>126139.15999999997</v>
      </c>
      <c r="BC496" s="166">
        <f t="shared" si="1075"/>
        <v>126139.15999999997</v>
      </c>
      <c r="BD496" s="166">
        <f t="shared" si="1075"/>
        <v>126139.15999999997</v>
      </c>
      <c r="BE496" s="166">
        <f t="shared" si="1075"/>
        <v>126139.15999999997</v>
      </c>
      <c r="BF496" s="166">
        <f t="shared" si="1075"/>
        <v>126139.15999999997</v>
      </c>
      <c r="BG496" s="166">
        <f t="shared" si="1075"/>
        <v>126139.15999999997</v>
      </c>
      <c r="BH496" s="166">
        <f t="shared" si="1075"/>
        <v>126139.15999999997</v>
      </c>
      <c r="BI496" s="142"/>
      <c r="BV496" s="142"/>
      <c r="CI496" s="142"/>
      <c r="CV496" s="142"/>
      <c r="DI496" s="142"/>
      <c r="DV496" s="142"/>
      <c r="EI496" s="142"/>
      <c r="EK496" s="180">
        <f t="shared" si="343"/>
        <v>0</v>
      </c>
      <c r="EN496" s="181"/>
    </row>
    <row r="497" spans="1:144" ht="15.75" outlineLevel="1" x14ac:dyDescent="0.25">
      <c r="A497" s="2">
        <f t="shared" si="1071"/>
        <v>29</v>
      </c>
      <c r="B497" s="1" t="str">
        <f t="shared" si="1071"/>
        <v>PRE-09862</v>
      </c>
      <c r="C497" s="1" t="str">
        <f t="shared" si="1071"/>
        <v>SPP FH - Waters Avenue 13339</v>
      </c>
      <c r="D497" s="2" t="str">
        <f t="shared" si="1071"/>
        <v>A2787723</v>
      </c>
      <c r="E497" s="141" t="str">
        <f t="shared" si="1071"/>
        <v>SPP FH -Waters Ave 13339 OCR 138436</v>
      </c>
      <c r="F497" s="84">
        <f t="shared" si="1071"/>
        <v>44552</v>
      </c>
      <c r="G497" s="119">
        <v>364</v>
      </c>
      <c r="H497" s="118"/>
      <c r="I497" s="178">
        <v>0</v>
      </c>
      <c r="J497" s="166">
        <f t="shared" ref="J497:U497" si="1076">J280+I497</f>
        <v>0</v>
      </c>
      <c r="K497" s="166">
        <f t="shared" si="1076"/>
        <v>0</v>
      </c>
      <c r="L497" s="166">
        <f t="shared" si="1076"/>
        <v>0</v>
      </c>
      <c r="M497" s="166">
        <f t="shared" si="1076"/>
        <v>0</v>
      </c>
      <c r="N497" s="166">
        <f t="shared" si="1076"/>
        <v>0</v>
      </c>
      <c r="O497" s="166">
        <f t="shared" si="1076"/>
        <v>0</v>
      </c>
      <c r="P497" s="166">
        <f t="shared" si="1076"/>
        <v>0</v>
      </c>
      <c r="Q497" s="166">
        <f t="shared" si="1076"/>
        <v>0</v>
      </c>
      <c r="R497" s="166">
        <f t="shared" si="1076"/>
        <v>0</v>
      </c>
      <c r="S497" s="166">
        <f t="shared" si="1076"/>
        <v>0</v>
      </c>
      <c r="T497" s="166">
        <f t="shared" si="1076"/>
        <v>0</v>
      </c>
      <c r="U497" s="166">
        <f t="shared" si="1076"/>
        <v>0</v>
      </c>
      <c r="V497" s="142"/>
      <c r="W497" s="179">
        <f t="shared" si="947"/>
        <v>0</v>
      </c>
      <c r="X497" s="166">
        <f t="shared" ref="X497:AG497" si="1077">X280+W497</f>
        <v>0</v>
      </c>
      <c r="Y497" s="166">
        <f t="shared" si="1077"/>
        <v>0</v>
      </c>
      <c r="Z497" s="166">
        <f t="shared" si="1077"/>
        <v>0</v>
      </c>
      <c r="AA497" s="166">
        <f t="shared" si="1077"/>
        <v>0</v>
      </c>
      <c r="AB497" s="166">
        <f t="shared" si="1077"/>
        <v>0</v>
      </c>
      <c r="AC497" s="166">
        <f t="shared" si="1077"/>
        <v>0</v>
      </c>
      <c r="AD497" s="166">
        <f t="shared" si="1077"/>
        <v>0</v>
      </c>
      <c r="AE497" s="166">
        <f t="shared" si="1077"/>
        <v>0</v>
      </c>
      <c r="AF497" s="166">
        <f t="shared" si="1077"/>
        <v>0</v>
      </c>
      <c r="AG497" s="166">
        <f t="shared" si="1077"/>
        <v>0</v>
      </c>
      <c r="AH497" s="166">
        <f>0+AG497</f>
        <v>0</v>
      </c>
      <c r="AI497" s="142"/>
      <c r="AJ497" s="179">
        <f t="shared" si="949"/>
        <v>0</v>
      </c>
      <c r="AK497" s="166">
        <f t="shared" ref="AK497:AU497" si="1078">AK280+AJ497</f>
        <v>0</v>
      </c>
      <c r="AL497" s="166">
        <f t="shared" si="1078"/>
        <v>0</v>
      </c>
      <c r="AM497" s="166">
        <f t="shared" si="1078"/>
        <v>0</v>
      </c>
      <c r="AN497" s="166">
        <f t="shared" si="1078"/>
        <v>0</v>
      </c>
      <c r="AO497" s="166">
        <f t="shared" si="1078"/>
        <v>0</v>
      </c>
      <c r="AP497" s="166">
        <f t="shared" si="1078"/>
        <v>0</v>
      </c>
      <c r="AQ497" s="166">
        <f t="shared" si="1078"/>
        <v>0</v>
      </c>
      <c r="AR497" s="166">
        <f t="shared" si="1078"/>
        <v>0</v>
      </c>
      <c r="AS497" s="166">
        <f t="shared" si="1078"/>
        <v>0</v>
      </c>
      <c r="AT497" s="166">
        <f t="shared" si="1078"/>
        <v>0</v>
      </c>
      <c r="AU497" s="166">
        <f t="shared" si="1078"/>
        <v>0</v>
      </c>
      <c r="AV497" s="142"/>
      <c r="AW497" s="179">
        <f t="shared" si="951"/>
        <v>0</v>
      </c>
      <c r="AX497" s="166">
        <f t="shared" ref="AX497:BH497" si="1079">AX280+AW497</f>
        <v>0</v>
      </c>
      <c r="AY497" s="166">
        <f t="shared" si="1079"/>
        <v>0</v>
      </c>
      <c r="AZ497" s="166">
        <f t="shared" si="1079"/>
        <v>0</v>
      </c>
      <c r="BA497" s="166">
        <f t="shared" si="1079"/>
        <v>0</v>
      </c>
      <c r="BB497" s="166">
        <f t="shared" si="1079"/>
        <v>0</v>
      </c>
      <c r="BC497" s="166">
        <f t="shared" si="1079"/>
        <v>0</v>
      </c>
      <c r="BD497" s="166">
        <f t="shared" si="1079"/>
        <v>0</v>
      </c>
      <c r="BE497" s="166">
        <f t="shared" si="1079"/>
        <v>0</v>
      </c>
      <c r="BF497" s="166">
        <f t="shared" si="1079"/>
        <v>0</v>
      </c>
      <c r="BG497" s="166">
        <f t="shared" si="1079"/>
        <v>0</v>
      </c>
      <c r="BH497" s="166">
        <f t="shared" si="1079"/>
        <v>0</v>
      </c>
      <c r="BI497" s="142"/>
      <c r="BV497" s="142"/>
      <c r="CI497" s="142"/>
      <c r="CV497" s="142"/>
      <c r="DI497" s="142"/>
      <c r="DV497" s="142"/>
      <c r="EI497" s="142"/>
      <c r="EK497" s="180">
        <f t="shared" si="343"/>
        <v>0</v>
      </c>
      <c r="EN497" s="181"/>
    </row>
    <row r="498" spans="1:144" ht="15.75" outlineLevel="1" x14ac:dyDescent="0.25">
      <c r="A498" s="2">
        <v>29</v>
      </c>
      <c r="B498" s="1" t="s">
        <v>299</v>
      </c>
      <c r="C498" s="1" t="s">
        <v>298</v>
      </c>
      <c r="D498" s="2" t="s">
        <v>406</v>
      </c>
      <c r="E498" s="141" t="s">
        <v>412</v>
      </c>
      <c r="F498" s="84">
        <v>44552</v>
      </c>
      <c r="G498" s="119">
        <v>397</v>
      </c>
      <c r="H498" s="118"/>
      <c r="I498" s="178">
        <v>0</v>
      </c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42"/>
      <c r="W498" s="179">
        <f>+U498+0</f>
        <v>0</v>
      </c>
      <c r="X498" s="179">
        <f>+W498+0</f>
        <v>0</v>
      </c>
      <c r="Y498" s="179">
        <f t="shared" ref="Y498:AG498" si="1080">+X498+0</f>
        <v>0</v>
      </c>
      <c r="Z498" s="179">
        <f t="shared" si="1080"/>
        <v>0</v>
      </c>
      <c r="AA498" s="179">
        <f t="shared" si="1080"/>
        <v>0</v>
      </c>
      <c r="AB498" s="179">
        <f t="shared" si="1080"/>
        <v>0</v>
      </c>
      <c r="AC498" s="179">
        <f t="shared" si="1080"/>
        <v>0</v>
      </c>
      <c r="AD498" s="179">
        <f t="shared" si="1080"/>
        <v>0</v>
      </c>
      <c r="AE498" s="179">
        <f t="shared" si="1080"/>
        <v>0</v>
      </c>
      <c r="AF498" s="179">
        <f t="shared" si="1080"/>
        <v>0</v>
      </c>
      <c r="AG498" s="179">
        <f t="shared" si="1080"/>
        <v>0</v>
      </c>
      <c r="AH498" s="179">
        <f>+AG498+5528.62</f>
        <v>5528.62</v>
      </c>
      <c r="AI498" s="142"/>
      <c r="AJ498" s="179">
        <f>+AH498+0</f>
        <v>5528.62</v>
      </c>
      <c r="AK498" s="179">
        <f>+AJ498+0</f>
        <v>5528.62</v>
      </c>
      <c r="AL498" s="179">
        <f t="shared" ref="AL498:AU498" si="1081">+AK498+0</f>
        <v>5528.62</v>
      </c>
      <c r="AM498" s="179">
        <f t="shared" si="1081"/>
        <v>5528.62</v>
      </c>
      <c r="AN498" s="179">
        <f t="shared" si="1081"/>
        <v>5528.62</v>
      </c>
      <c r="AO498" s="179">
        <f t="shared" si="1081"/>
        <v>5528.62</v>
      </c>
      <c r="AP498" s="179">
        <f t="shared" si="1081"/>
        <v>5528.62</v>
      </c>
      <c r="AQ498" s="179">
        <f t="shared" si="1081"/>
        <v>5528.62</v>
      </c>
      <c r="AR498" s="179">
        <f t="shared" si="1081"/>
        <v>5528.62</v>
      </c>
      <c r="AS498" s="179">
        <f t="shared" si="1081"/>
        <v>5528.62</v>
      </c>
      <c r="AT498" s="179">
        <f t="shared" si="1081"/>
        <v>5528.62</v>
      </c>
      <c r="AU498" s="179">
        <f t="shared" si="1081"/>
        <v>5528.62</v>
      </c>
      <c r="AV498" s="142"/>
      <c r="AW498" s="179">
        <f>+AU498+0</f>
        <v>5528.62</v>
      </c>
      <c r="AX498" s="179">
        <f>+AW498+0</f>
        <v>5528.62</v>
      </c>
      <c r="AY498" s="179">
        <f t="shared" ref="AY498:BH498" si="1082">+AX498+0</f>
        <v>5528.62</v>
      </c>
      <c r="AZ498" s="179">
        <f t="shared" si="1082"/>
        <v>5528.62</v>
      </c>
      <c r="BA498" s="179">
        <f t="shared" si="1082"/>
        <v>5528.62</v>
      </c>
      <c r="BB498" s="179">
        <f t="shared" si="1082"/>
        <v>5528.62</v>
      </c>
      <c r="BC498" s="179">
        <f t="shared" si="1082"/>
        <v>5528.62</v>
      </c>
      <c r="BD498" s="179">
        <f t="shared" si="1082"/>
        <v>5528.62</v>
      </c>
      <c r="BE498" s="179">
        <f t="shared" si="1082"/>
        <v>5528.62</v>
      </c>
      <c r="BF498" s="179">
        <f t="shared" si="1082"/>
        <v>5528.62</v>
      </c>
      <c r="BG498" s="179">
        <f t="shared" si="1082"/>
        <v>5528.62</v>
      </c>
      <c r="BH498" s="179">
        <f t="shared" si="1082"/>
        <v>5528.62</v>
      </c>
      <c r="BI498" s="142"/>
      <c r="BV498" s="142"/>
      <c r="CI498" s="142"/>
      <c r="CV498" s="142"/>
      <c r="DI498" s="142"/>
      <c r="DV498" s="142"/>
      <c r="EI498" s="142"/>
      <c r="EK498" s="180"/>
      <c r="EN498" s="181"/>
    </row>
    <row r="499" spans="1:144" ht="15.75" outlineLevel="1" x14ac:dyDescent="0.25">
      <c r="A499" s="2">
        <f t="shared" ref="A499:F499" si="1083">A281</f>
        <v>30</v>
      </c>
      <c r="B499" s="1" t="str">
        <f t="shared" si="1083"/>
        <v>PRE-09863</v>
      </c>
      <c r="C499" s="1" t="str">
        <f t="shared" si="1083"/>
        <v>SPP FH - Twelfth Avenue 13433</v>
      </c>
      <c r="D499" s="2" t="str">
        <f t="shared" si="1083"/>
        <v>PRE-09863.1</v>
      </c>
      <c r="E499" s="141" t="str">
        <f t="shared" si="1083"/>
        <v>SPP FH - Twelfth Avenue 13433 - OH</v>
      </c>
      <c r="F499" s="84" t="str">
        <f t="shared" si="1083"/>
        <v>7/15/2022</v>
      </c>
      <c r="G499" s="119">
        <v>364</v>
      </c>
      <c r="H499" s="118"/>
      <c r="I499" s="178">
        <v>0</v>
      </c>
      <c r="J499" s="166">
        <f t="shared" ref="J499:U499" si="1084">J281+I499</f>
        <v>0</v>
      </c>
      <c r="K499" s="166">
        <f t="shared" si="1084"/>
        <v>0</v>
      </c>
      <c r="L499" s="166">
        <f t="shared" si="1084"/>
        <v>0</v>
      </c>
      <c r="M499" s="166">
        <f t="shared" si="1084"/>
        <v>0</v>
      </c>
      <c r="N499" s="166">
        <f t="shared" si="1084"/>
        <v>0</v>
      </c>
      <c r="O499" s="166">
        <f t="shared" si="1084"/>
        <v>0</v>
      </c>
      <c r="P499" s="166">
        <f t="shared" si="1084"/>
        <v>0</v>
      </c>
      <c r="Q499" s="166">
        <f t="shared" si="1084"/>
        <v>0</v>
      </c>
      <c r="R499" s="166">
        <f t="shared" si="1084"/>
        <v>0</v>
      </c>
      <c r="S499" s="166">
        <f t="shared" si="1084"/>
        <v>0</v>
      </c>
      <c r="T499" s="166">
        <f t="shared" si="1084"/>
        <v>0</v>
      </c>
      <c r="U499" s="166">
        <f t="shared" si="1084"/>
        <v>0</v>
      </c>
      <c r="V499" s="142"/>
      <c r="W499" s="179">
        <f t="shared" ref="W499:W530" si="1085">W281+U499</f>
        <v>0</v>
      </c>
      <c r="X499" s="166">
        <f t="shared" ref="X499:AH499" si="1086">X281+W499</f>
        <v>0</v>
      </c>
      <c r="Y499" s="166">
        <f t="shared" si="1086"/>
        <v>0</v>
      </c>
      <c r="Z499" s="166">
        <f t="shared" si="1086"/>
        <v>0</v>
      </c>
      <c r="AA499" s="166">
        <f t="shared" si="1086"/>
        <v>0</v>
      </c>
      <c r="AB499" s="166">
        <f t="shared" si="1086"/>
        <v>0</v>
      </c>
      <c r="AC499" s="166">
        <f t="shared" si="1086"/>
        <v>0</v>
      </c>
      <c r="AD499" s="166">
        <f t="shared" si="1086"/>
        <v>0</v>
      </c>
      <c r="AE499" s="166">
        <f t="shared" si="1086"/>
        <v>0</v>
      </c>
      <c r="AF499" s="166">
        <f t="shared" si="1086"/>
        <v>0</v>
      </c>
      <c r="AG499" s="166">
        <f t="shared" si="1086"/>
        <v>0</v>
      </c>
      <c r="AH499" s="166">
        <f t="shared" si="1086"/>
        <v>0</v>
      </c>
      <c r="AI499" s="142"/>
      <c r="AJ499" s="179">
        <f t="shared" ref="AJ499:AJ530" si="1087">AJ281+AH499</f>
        <v>0</v>
      </c>
      <c r="AK499" s="166">
        <f t="shared" ref="AK499:AU499" si="1088">AK281+AJ499</f>
        <v>0</v>
      </c>
      <c r="AL499" s="166">
        <f t="shared" si="1088"/>
        <v>0</v>
      </c>
      <c r="AM499" s="166">
        <f t="shared" si="1088"/>
        <v>0</v>
      </c>
      <c r="AN499" s="166">
        <f t="shared" si="1088"/>
        <v>0</v>
      </c>
      <c r="AO499" s="166">
        <f t="shared" si="1088"/>
        <v>0</v>
      </c>
      <c r="AP499" s="166">
        <f t="shared" si="1088"/>
        <v>1502669.9300000002</v>
      </c>
      <c r="AQ499" s="166">
        <f t="shared" si="1088"/>
        <v>1502669.9300000002</v>
      </c>
      <c r="AR499" s="166">
        <f t="shared" si="1088"/>
        <v>1502669.9300000002</v>
      </c>
      <c r="AS499" s="166">
        <f t="shared" si="1088"/>
        <v>1502669.9300000002</v>
      </c>
      <c r="AT499" s="166">
        <f t="shared" si="1088"/>
        <v>1502669.9300000002</v>
      </c>
      <c r="AU499" s="166">
        <f t="shared" si="1088"/>
        <v>1502669.9300000002</v>
      </c>
      <c r="AV499" s="142"/>
      <c r="AW499" s="179">
        <f t="shared" ref="AW499:AW530" si="1089">AW281+AU499</f>
        <v>1502669.9300000002</v>
      </c>
      <c r="AX499" s="166">
        <f t="shared" ref="AX499:BH499" si="1090">AX281+AW499</f>
        <v>1502669.9300000002</v>
      </c>
      <c r="AY499" s="166">
        <f t="shared" si="1090"/>
        <v>1502669.9300000002</v>
      </c>
      <c r="AZ499" s="166">
        <f t="shared" si="1090"/>
        <v>1502669.9300000002</v>
      </c>
      <c r="BA499" s="166">
        <f t="shared" si="1090"/>
        <v>1502669.9300000002</v>
      </c>
      <c r="BB499" s="166">
        <f t="shared" si="1090"/>
        <v>1502669.9300000002</v>
      </c>
      <c r="BC499" s="166">
        <f t="shared" si="1090"/>
        <v>1502669.9300000002</v>
      </c>
      <c r="BD499" s="166">
        <f t="shared" si="1090"/>
        <v>1502669.9300000002</v>
      </c>
      <c r="BE499" s="166">
        <f t="shared" si="1090"/>
        <v>1502669.9300000002</v>
      </c>
      <c r="BF499" s="166">
        <f t="shared" si="1090"/>
        <v>1502669.9300000002</v>
      </c>
      <c r="BG499" s="166">
        <f t="shared" si="1090"/>
        <v>1502669.9300000002</v>
      </c>
      <c r="BH499" s="166">
        <f t="shared" si="1090"/>
        <v>1502669.9300000002</v>
      </c>
      <c r="BI499" s="142"/>
      <c r="BV499" s="142"/>
      <c r="CI499" s="142"/>
      <c r="CV499" s="142"/>
      <c r="DI499" s="142"/>
      <c r="DV499" s="142"/>
      <c r="EI499" s="142"/>
      <c r="EK499" s="180">
        <f t="shared" si="343"/>
        <v>0</v>
      </c>
      <c r="EN499" s="181"/>
    </row>
    <row r="500" spans="1:144" ht="15.75" outlineLevel="1" x14ac:dyDescent="0.25">
      <c r="A500" s="2">
        <v>30</v>
      </c>
      <c r="B500" s="1" t="str">
        <f t="shared" ref="B500:F509" si="1091">B282</f>
        <v>PRE-09863</v>
      </c>
      <c r="C500" s="1" t="str">
        <f t="shared" si="1091"/>
        <v>SPP FH - Twelfth Avenue 13433</v>
      </c>
      <c r="D500" s="2" t="str">
        <f t="shared" si="1091"/>
        <v>A2811597</v>
      </c>
      <c r="E500" s="141" t="str">
        <f t="shared" si="1091"/>
        <v>12AV433A - OCR#4346</v>
      </c>
      <c r="F500" s="84">
        <f t="shared" si="1091"/>
        <v>44696</v>
      </c>
      <c r="G500" s="119">
        <v>364</v>
      </c>
      <c r="H500" s="118"/>
      <c r="I500" s="178">
        <v>0</v>
      </c>
      <c r="J500" s="166">
        <f t="shared" ref="J500:U500" si="1092">J282+I500</f>
        <v>0</v>
      </c>
      <c r="K500" s="166">
        <f t="shared" si="1092"/>
        <v>0</v>
      </c>
      <c r="L500" s="166">
        <f t="shared" si="1092"/>
        <v>0</v>
      </c>
      <c r="M500" s="166">
        <f t="shared" si="1092"/>
        <v>0</v>
      </c>
      <c r="N500" s="166">
        <f t="shared" si="1092"/>
        <v>0</v>
      </c>
      <c r="O500" s="166">
        <f t="shared" si="1092"/>
        <v>0</v>
      </c>
      <c r="P500" s="166">
        <f t="shared" si="1092"/>
        <v>0</v>
      </c>
      <c r="Q500" s="166">
        <f t="shared" si="1092"/>
        <v>0</v>
      </c>
      <c r="R500" s="166">
        <f t="shared" si="1092"/>
        <v>0</v>
      </c>
      <c r="S500" s="166">
        <f t="shared" si="1092"/>
        <v>0</v>
      </c>
      <c r="T500" s="166">
        <f t="shared" si="1092"/>
        <v>0</v>
      </c>
      <c r="U500" s="166">
        <f t="shared" si="1092"/>
        <v>0</v>
      </c>
      <c r="V500" s="142"/>
      <c r="W500" s="179">
        <f t="shared" si="1085"/>
        <v>0</v>
      </c>
      <c r="X500" s="166">
        <f t="shared" ref="X500:AH500" si="1093">X282+W500</f>
        <v>0</v>
      </c>
      <c r="Y500" s="166">
        <f t="shared" si="1093"/>
        <v>0</v>
      </c>
      <c r="Z500" s="166">
        <f t="shared" si="1093"/>
        <v>0</v>
      </c>
      <c r="AA500" s="166">
        <f t="shared" si="1093"/>
        <v>0</v>
      </c>
      <c r="AB500" s="166">
        <f t="shared" si="1093"/>
        <v>0</v>
      </c>
      <c r="AC500" s="166">
        <f t="shared" si="1093"/>
        <v>0</v>
      </c>
      <c r="AD500" s="166">
        <f t="shared" si="1093"/>
        <v>0</v>
      </c>
      <c r="AE500" s="166">
        <f t="shared" si="1093"/>
        <v>0</v>
      </c>
      <c r="AF500" s="166">
        <f t="shared" si="1093"/>
        <v>0</v>
      </c>
      <c r="AG500" s="166">
        <f t="shared" si="1093"/>
        <v>0</v>
      </c>
      <c r="AH500" s="166">
        <f t="shared" si="1093"/>
        <v>0</v>
      </c>
      <c r="AI500" s="142"/>
      <c r="AJ500" s="179">
        <f t="shared" si="1087"/>
        <v>0</v>
      </c>
      <c r="AK500" s="166">
        <f t="shared" ref="AK500:AU500" si="1094">AK282+AJ500</f>
        <v>0</v>
      </c>
      <c r="AL500" s="166">
        <f t="shared" si="1094"/>
        <v>0</v>
      </c>
      <c r="AM500" s="166">
        <f t="shared" si="1094"/>
        <v>0</v>
      </c>
      <c r="AN500" s="166">
        <f t="shared" si="1094"/>
        <v>2123.11</v>
      </c>
      <c r="AO500" s="166">
        <f t="shared" si="1094"/>
        <v>2123.11</v>
      </c>
      <c r="AP500" s="166">
        <f t="shared" si="1094"/>
        <v>2123.11</v>
      </c>
      <c r="AQ500" s="166">
        <f t="shared" si="1094"/>
        <v>2123.11</v>
      </c>
      <c r="AR500" s="166">
        <f t="shared" si="1094"/>
        <v>2123.11</v>
      </c>
      <c r="AS500" s="166">
        <f t="shared" si="1094"/>
        <v>2123.11</v>
      </c>
      <c r="AT500" s="166">
        <f t="shared" si="1094"/>
        <v>2123.11</v>
      </c>
      <c r="AU500" s="166">
        <f t="shared" si="1094"/>
        <v>2123.11</v>
      </c>
      <c r="AV500" s="142"/>
      <c r="AW500" s="179">
        <f t="shared" si="1089"/>
        <v>2123.11</v>
      </c>
      <c r="AX500" s="166">
        <f t="shared" ref="AX500:BH500" si="1095">AX282+AW500</f>
        <v>2123.11</v>
      </c>
      <c r="AY500" s="166">
        <f t="shared" si="1095"/>
        <v>2123.11</v>
      </c>
      <c r="AZ500" s="166">
        <f t="shared" si="1095"/>
        <v>2123.11</v>
      </c>
      <c r="BA500" s="166">
        <f t="shared" si="1095"/>
        <v>2123.11</v>
      </c>
      <c r="BB500" s="166">
        <f t="shared" si="1095"/>
        <v>2123.11</v>
      </c>
      <c r="BC500" s="166">
        <f t="shared" si="1095"/>
        <v>2123.11</v>
      </c>
      <c r="BD500" s="166">
        <f t="shared" si="1095"/>
        <v>2123.11</v>
      </c>
      <c r="BE500" s="166">
        <f t="shared" si="1095"/>
        <v>2123.11</v>
      </c>
      <c r="BF500" s="166">
        <f t="shared" si="1095"/>
        <v>2123.11</v>
      </c>
      <c r="BG500" s="166">
        <f t="shared" si="1095"/>
        <v>2123.11</v>
      </c>
      <c r="BH500" s="166">
        <f t="shared" si="1095"/>
        <v>2123.11</v>
      </c>
      <c r="BI500" s="142"/>
      <c r="BV500" s="142"/>
      <c r="CI500" s="142"/>
      <c r="CV500" s="142"/>
      <c r="DI500" s="142"/>
      <c r="DV500" s="142"/>
      <c r="EI500" s="142"/>
      <c r="EK500" s="180">
        <f t="shared" si="343"/>
        <v>0</v>
      </c>
      <c r="EN500" s="181"/>
    </row>
    <row r="501" spans="1:144" ht="15.75" outlineLevel="1" x14ac:dyDescent="0.25">
      <c r="A501" s="2">
        <f>A283</f>
        <v>31</v>
      </c>
      <c r="B501" s="1" t="str">
        <f t="shared" si="1091"/>
        <v>PRE-09871</v>
      </c>
      <c r="C501" s="1" t="str">
        <f t="shared" si="1091"/>
        <v>SPP FH - Knights 13808</v>
      </c>
      <c r="D501" s="2" t="str">
        <f t="shared" si="1091"/>
        <v>PRE-09871.1</v>
      </c>
      <c r="E501" s="141" t="str">
        <f t="shared" si="1091"/>
        <v>SPP FH - Knights 13808</v>
      </c>
      <c r="F501" s="84" t="str">
        <f t="shared" si="1091"/>
        <v>3/15/2022</v>
      </c>
      <c r="G501" s="119">
        <v>364</v>
      </c>
      <c r="H501" s="118"/>
      <c r="I501" s="178">
        <v>0</v>
      </c>
      <c r="J501" s="166">
        <f t="shared" ref="J501:U501" si="1096">J283+I501</f>
        <v>0</v>
      </c>
      <c r="K501" s="166">
        <f t="shared" si="1096"/>
        <v>0</v>
      </c>
      <c r="L501" s="166">
        <f t="shared" si="1096"/>
        <v>0</v>
      </c>
      <c r="M501" s="166">
        <f t="shared" si="1096"/>
        <v>0</v>
      </c>
      <c r="N501" s="166">
        <f t="shared" si="1096"/>
        <v>0</v>
      </c>
      <c r="O501" s="166">
        <f t="shared" si="1096"/>
        <v>0</v>
      </c>
      <c r="P501" s="166">
        <f t="shared" si="1096"/>
        <v>0</v>
      </c>
      <c r="Q501" s="166">
        <f t="shared" si="1096"/>
        <v>0</v>
      </c>
      <c r="R501" s="166">
        <f t="shared" si="1096"/>
        <v>0</v>
      </c>
      <c r="S501" s="166">
        <f t="shared" si="1096"/>
        <v>0</v>
      </c>
      <c r="T501" s="166">
        <f t="shared" si="1096"/>
        <v>0</v>
      </c>
      <c r="U501" s="166">
        <f t="shared" si="1096"/>
        <v>0</v>
      </c>
      <c r="V501" s="142"/>
      <c r="W501" s="179">
        <f t="shared" si="1085"/>
        <v>0</v>
      </c>
      <c r="X501" s="166">
        <f t="shared" ref="X501:AH501" si="1097">X283+W501</f>
        <v>0</v>
      </c>
      <c r="Y501" s="166">
        <f t="shared" si="1097"/>
        <v>0</v>
      </c>
      <c r="Z501" s="166">
        <f t="shared" si="1097"/>
        <v>0</v>
      </c>
      <c r="AA501" s="166">
        <f t="shared" si="1097"/>
        <v>0</v>
      </c>
      <c r="AB501" s="166">
        <f t="shared" si="1097"/>
        <v>0</v>
      </c>
      <c r="AC501" s="166">
        <f t="shared" si="1097"/>
        <v>0</v>
      </c>
      <c r="AD501" s="166">
        <f t="shared" si="1097"/>
        <v>0</v>
      </c>
      <c r="AE501" s="166">
        <f t="shared" si="1097"/>
        <v>0</v>
      </c>
      <c r="AF501" s="166">
        <f t="shared" si="1097"/>
        <v>0</v>
      </c>
      <c r="AG501" s="166">
        <f t="shared" si="1097"/>
        <v>0</v>
      </c>
      <c r="AH501" s="166">
        <f t="shared" si="1097"/>
        <v>0</v>
      </c>
      <c r="AI501" s="142"/>
      <c r="AJ501" s="179">
        <f t="shared" si="1087"/>
        <v>0</v>
      </c>
      <c r="AK501" s="166">
        <f t="shared" ref="AK501:AU501" si="1098">AK283+AJ501</f>
        <v>0</v>
      </c>
      <c r="AL501" s="166">
        <f t="shared" si="1098"/>
        <v>1118407.17</v>
      </c>
      <c r="AM501" s="166">
        <f t="shared" si="1098"/>
        <v>1118407.17</v>
      </c>
      <c r="AN501" s="166">
        <f t="shared" si="1098"/>
        <v>1118407.17</v>
      </c>
      <c r="AO501" s="166">
        <f t="shared" si="1098"/>
        <v>1118407.17</v>
      </c>
      <c r="AP501" s="166">
        <f t="shared" si="1098"/>
        <v>1118407.17</v>
      </c>
      <c r="AQ501" s="166">
        <f t="shared" si="1098"/>
        <v>1118407.17</v>
      </c>
      <c r="AR501" s="166">
        <f t="shared" si="1098"/>
        <v>1118407.17</v>
      </c>
      <c r="AS501" s="166">
        <f t="shared" si="1098"/>
        <v>1118407.17</v>
      </c>
      <c r="AT501" s="166">
        <f t="shared" si="1098"/>
        <v>1118407.17</v>
      </c>
      <c r="AU501" s="166">
        <f t="shared" si="1098"/>
        <v>1118407.17</v>
      </c>
      <c r="AV501" s="142"/>
      <c r="AW501" s="179">
        <f t="shared" si="1089"/>
        <v>1118407.17</v>
      </c>
      <c r="AX501" s="166">
        <f t="shared" ref="AX501:BH501" si="1099">AX283+AW501</f>
        <v>1118407.17</v>
      </c>
      <c r="AY501" s="166">
        <f t="shared" si="1099"/>
        <v>1118407.17</v>
      </c>
      <c r="AZ501" s="166">
        <f t="shared" si="1099"/>
        <v>1118407.17</v>
      </c>
      <c r="BA501" s="166">
        <f t="shared" si="1099"/>
        <v>1118407.17</v>
      </c>
      <c r="BB501" s="166">
        <f t="shared" si="1099"/>
        <v>1118407.17</v>
      </c>
      <c r="BC501" s="166">
        <f t="shared" si="1099"/>
        <v>1118407.17</v>
      </c>
      <c r="BD501" s="166">
        <f t="shared" si="1099"/>
        <v>1118407.17</v>
      </c>
      <c r="BE501" s="166">
        <f t="shared" si="1099"/>
        <v>1118407.17</v>
      </c>
      <c r="BF501" s="166">
        <f t="shared" si="1099"/>
        <v>1118407.17</v>
      </c>
      <c r="BG501" s="166">
        <f t="shared" si="1099"/>
        <v>1118407.17</v>
      </c>
      <c r="BH501" s="166">
        <f t="shared" si="1099"/>
        <v>1118407.17</v>
      </c>
      <c r="BI501" s="142"/>
      <c r="BV501" s="142"/>
      <c r="CI501" s="142"/>
      <c r="CV501" s="142"/>
      <c r="DI501" s="142"/>
      <c r="DV501" s="142"/>
      <c r="EI501" s="142"/>
      <c r="EK501" s="180">
        <f t="shared" si="343"/>
        <v>0</v>
      </c>
      <c r="EN501" s="181"/>
    </row>
    <row r="502" spans="1:144" ht="15.75" outlineLevel="1" x14ac:dyDescent="0.25">
      <c r="A502" s="2">
        <f>A284</f>
        <v>32</v>
      </c>
      <c r="B502" s="1" t="str">
        <f t="shared" si="1091"/>
        <v>PRE-09864</v>
      </c>
      <c r="C502" s="1" t="str">
        <f t="shared" si="1091"/>
        <v>SPP FH - Orient Park 13964</v>
      </c>
      <c r="D502" s="2" t="str">
        <f t="shared" si="1091"/>
        <v>PRE-09864.1</v>
      </c>
      <c r="E502" s="141" t="str">
        <f t="shared" si="1091"/>
        <v>SPP FH - Orient Park 13964 - OH</v>
      </c>
      <c r="F502" s="84" t="str">
        <f t="shared" si="1091"/>
        <v>3/15/2022</v>
      </c>
      <c r="G502" s="119">
        <v>364</v>
      </c>
      <c r="H502" s="118"/>
      <c r="I502" s="178">
        <v>0</v>
      </c>
      <c r="J502" s="166">
        <f t="shared" ref="J502:U502" si="1100">J284+I502</f>
        <v>0</v>
      </c>
      <c r="K502" s="166">
        <f t="shared" si="1100"/>
        <v>0</v>
      </c>
      <c r="L502" s="166">
        <f t="shared" si="1100"/>
        <v>0</v>
      </c>
      <c r="M502" s="166">
        <f t="shared" si="1100"/>
        <v>0</v>
      </c>
      <c r="N502" s="166">
        <f t="shared" si="1100"/>
        <v>0</v>
      </c>
      <c r="O502" s="166">
        <f t="shared" si="1100"/>
        <v>0</v>
      </c>
      <c r="P502" s="166">
        <f t="shared" si="1100"/>
        <v>0</v>
      </c>
      <c r="Q502" s="166">
        <f t="shared" si="1100"/>
        <v>0</v>
      </c>
      <c r="R502" s="166">
        <f t="shared" si="1100"/>
        <v>0</v>
      </c>
      <c r="S502" s="166">
        <f t="shared" si="1100"/>
        <v>0</v>
      </c>
      <c r="T502" s="166">
        <f t="shared" si="1100"/>
        <v>0</v>
      </c>
      <c r="U502" s="166">
        <f t="shared" si="1100"/>
        <v>0</v>
      </c>
      <c r="V502" s="142"/>
      <c r="W502" s="179">
        <f t="shared" si="1085"/>
        <v>0</v>
      </c>
      <c r="X502" s="166">
        <f t="shared" ref="X502:AH502" si="1101">X284+W502</f>
        <v>0</v>
      </c>
      <c r="Y502" s="166">
        <f t="shared" si="1101"/>
        <v>0</v>
      </c>
      <c r="Z502" s="166">
        <f t="shared" si="1101"/>
        <v>0</v>
      </c>
      <c r="AA502" s="166">
        <f t="shared" si="1101"/>
        <v>0</v>
      </c>
      <c r="AB502" s="166">
        <f t="shared" si="1101"/>
        <v>0</v>
      </c>
      <c r="AC502" s="166">
        <f t="shared" si="1101"/>
        <v>0</v>
      </c>
      <c r="AD502" s="166">
        <f t="shared" si="1101"/>
        <v>0</v>
      </c>
      <c r="AE502" s="166">
        <f t="shared" si="1101"/>
        <v>0</v>
      </c>
      <c r="AF502" s="166">
        <f t="shared" si="1101"/>
        <v>0</v>
      </c>
      <c r="AG502" s="166">
        <f t="shared" si="1101"/>
        <v>0</v>
      </c>
      <c r="AH502" s="166">
        <f t="shared" si="1101"/>
        <v>0</v>
      </c>
      <c r="AI502" s="142"/>
      <c r="AJ502" s="179">
        <f t="shared" si="1087"/>
        <v>0</v>
      </c>
      <c r="AK502" s="166">
        <f t="shared" ref="AK502:AU502" si="1102">AK284+AJ502</f>
        <v>0</v>
      </c>
      <c r="AL502" s="166">
        <f t="shared" si="1102"/>
        <v>423896.24999999988</v>
      </c>
      <c r="AM502" s="166">
        <f t="shared" si="1102"/>
        <v>423896.24999999988</v>
      </c>
      <c r="AN502" s="166">
        <f t="shared" si="1102"/>
        <v>423896.24999999988</v>
      </c>
      <c r="AO502" s="166">
        <f t="shared" si="1102"/>
        <v>423896.24999999988</v>
      </c>
      <c r="AP502" s="166">
        <f t="shared" si="1102"/>
        <v>423896.24999999988</v>
      </c>
      <c r="AQ502" s="166">
        <f t="shared" si="1102"/>
        <v>423896.24999999988</v>
      </c>
      <c r="AR502" s="166">
        <f t="shared" si="1102"/>
        <v>423896.24999999988</v>
      </c>
      <c r="AS502" s="166">
        <f t="shared" si="1102"/>
        <v>423896.24999999988</v>
      </c>
      <c r="AT502" s="166">
        <f t="shared" si="1102"/>
        <v>423896.24999999988</v>
      </c>
      <c r="AU502" s="166">
        <f t="shared" si="1102"/>
        <v>423896.24999999988</v>
      </c>
      <c r="AV502" s="142"/>
      <c r="AW502" s="179">
        <f t="shared" si="1089"/>
        <v>423896.24999999988</v>
      </c>
      <c r="AX502" s="166">
        <f t="shared" ref="AX502:BH502" si="1103">AX284+AW502</f>
        <v>423896.24999999988</v>
      </c>
      <c r="AY502" s="166">
        <f t="shared" si="1103"/>
        <v>423896.24999999988</v>
      </c>
      <c r="AZ502" s="166">
        <f t="shared" si="1103"/>
        <v>423896.24999999988</v>
      </c>
      <c r="BA502" s="166">
        <f t="shared" si="1103"/>
        <v>423896.24999999988</v>
      </c>
      <c r="BB502" s="166">
        <f t="shared" si="1103"/>
        <v>423896.24999999988</v>
      </c>
      <c r="BC502" s="166">
        <f t="shared" si="1103"/>
        <v>423896.24999999988</v>
      </c>
      <c r="BD502" s="166">
        <f t="shared" si="1103"/>
        <v>423896.24999999988</v>
      </c>
      <c r="BE502" s="166">
        <f t="shared" si="1103"/>
        <v>423896.24999999988</v>
      </c>
      <c r="BF502" s="166">
        <f t="shared" si="1103"/>
        <v>423896.24999999988</v>
      </c>
      <c r="BG502" s="166">
        <f t="shared" si="1103"/>
        <v>423896.24999999988</v>
      </c>
      <c r="BH502" s="166">
        <f t="shared" si="1103"/>
        <v>423896.24999999988</v>
      </c>
      <c r="BI502" s="142"/>
      <c r="BV502" s="142"/>
      <c r="CI502" s="142"/>
      <c r="CV502" s="142"/>
      <c r="DI502" s="142"/>
      <c r="DV502" s="142"/>
      <c r="EI502" s="142"/>
      <c r="EK502" s="180">
        <f t="shared" si="343"/>
        <v>0</v>
      </c>
      <c r="EN502" s="181"/>
    </row>
    <row r="503" spans="1:144" ht="15.75" outlineLevel="1" x14ac:dyDescent="0.25">
      <c r="A503" s="2">
        <v>32</v>
      </c>
      <c r="B503" s="1" t="str">
        <f t="shared" si="1091"/>
        <v>PRE-09864</v>
      </c>
      <c r="C503" s="1" t="str">
        <f t="shared" si="1091"/>
        <v>SPP FH - Orient Park 13964</v>
      </c>
      <c r="D503" s="2" t="str">
        <f t="shared" si="1091"/>
        <v>A2811608</v>
      </c>
      <c r="E503" s="141" t="str">
        <f t="shared" si="1091"/>
        <v>ORIENT PARK 13964 OCRs - 2 TAV</v>
      </c>
      <c r="F503" s="84">
        <f t="shared" si="1091"/>
        <v>44666</v>
      </c>
      <c r="G503" s="119">
        <v>364</v>
      </c>
      <c r="H503" s="118"/>
      <c r="I503" s="178">
        <v>0</v>
      </c>
      <c r="J503" s="166">
        <f t="shared" ref="J503:U503" si="1104">J285+I503</f>
        <v>0</v>
      </c>
      <c r="K503" s="166">
        <f t="shared" si="1104"/>
        <v>0</v>
      </c>
      <c r="L503" s="166">
        <f t="shared" si="1104"/>
        <v>0</v>
      </c>
      <c r="M503" s="166">
        <f t="shared" si="1104"/>
        <v>0</v>
      </c>
      <c r="N503" s="166">
        <f t="shared" si="1104"/>
        <v>0</v>
      </c>
      <c r="O503" s="166">
        <f t="shared" si="1104"/>
        <v>0</v>
      </c>
      <c r="P503" s="166">
        <f t="shared" si="1104"/>
        <v>0</v>
      </c>
      <c r="Q503" s="166">
        <f t="shared" si="1104"/>
        <v>0</v>
      </c>
      <c r="R503" s="166">
        <f t="shared" si="1104"/>
        <v>0</v>
      </c>
      <c r="S503" s="166">
        <f t="shared" si="1104"/>
        <v>0</v>
      </c>
      <c r="T503" s="166">
        <f t="shared" si="1104"/>
        <v>0</v>
      </c>
      <c r="U503" s="166">
        <f t="shared" si="1104"/>
        <v>0</v>
      </c>
      <c r="V503" s="142"/>
      <c r="W503" s="179">
        <f t="shared" si="1085"/>
        <v>0</v>
      </c>
      <c r="X503" s="166">
        <f t="shared" ref="X503:AH503" si="1105">X285+W503</f>
        <v>0</v>
      </c>
      <c r="Y503" s="166">
        <f t="shared" si="1105"/>
        <v>0</v>
      </c>
      <c r="Z503" s="166">
        <f t="shared" si="1105"/>
        <v>0</v>
      </c>
      <c r="AA503" s="166">
        <f t="shared" si="1105"/>
        <v>0</v>
      </c>
      <c r="AB503" s="166">
        <f t="shared" si="1105"/>
        <v>0</v>
      </c>
      <c r="AC503" s="166">
        <f t="shared" si="1105"/>
        <v>0</v>
      </c>
      <c r="AD503" s="166">
        <f t="shared" si="1105"/>
        <v>0</v>
      </c>
      <c r="AE503" s="166">
        <f t="shared" si="1105"/>
        <v>0</v>
      </c>
      <c r="AF503" s="166">
        <f t="shared" si="1105"/>
        <v>0</v>
      </c>
      <c r="AG503" s="166">
        <f t="shared" si="1105"/>
        <v>0</v>
      </c>
      <c r="AH503" s="166">
        <f t="shared" si="1105"/>
        <v>0</v>
      </c>
      <c r="AI503" s="142"/>
      <c r="AJ503" s="179">
        <f t="shared" si="1087"/>
        <v>0</v>
      </c>
      <c r="AK503" s="166">
        <f t="shared" ref="AK503:AU503" si="1106">AK285+AJ503</f>
        <v>0</v>
      </c>
      <c r="AL503" s="166">
        <f t="shared" si="1106"/>
        <v>0</v>
      </c>
      <c r="AM503" s="166">
        <f t="shared" si="1106"/>
        <v>9529.1700000000019</v>
      </c>
      <c r="AN503" s="166">
        <f t="shared" si="1106"/>
        <v>9529.1700000000019</v>
      </c>
      <c r="AO503" s="166">
        <f t="shared" si="1106"/>
        <v>9529.1700000000019</v>
      </c>
      <c r="AP503" s="166">
        <f t="shared" si="1106"/>
        <v>9529.1700000000019</v>
      </c>
      <c r="AQ503" s="166">
        <f t="shared" si="1106"/>
        <v>9529.1700000000019</v>
      </c>
      <c r="AR503" s="166">
        <f t="shared" si="1106"/>
        <v>9529.1700000000019</v>
      </c>
      <c r="AS503" s="166">
        <f t="shared" si="1106"/>
        <v>9529.1700000000019</v>
      </c>
      <c r="AT503" s="166">
        <f t="shared" si="1106"/>
        <v>9529.1700000000019</v>
      </c>
      <c r="AU503" s="166">
        <f t="shared" si="1106"/>
        <v>9529.1700000000019</v>
      </c>
      <c r="AV503" s="142"/>
      <c r="AW503" s="179">
        <f t="shared" si="1089"/>
        <v>9529.1700000000019</v>
      </c>
      <c r="AX503" s="166">
        <f t="shared" ref="AX503:BH503" si="1107">AX285+AW503</f>
        <v>9529.1700000000019</v>
      </c>
      <c r="AY503" s="166">
        <f t="shared" si="1107"/>
        <v>9529.1700000000019</v>
      </c>
      <c r="AZ503" s="166">
        <f t="shared" si="1107"/>
        <v>9529.1700000000019</v>
      </c>
      <c r="BA503" s="166">
        <f t="shared" si="1107"/>
        <v>9529.1700000000019</v>
      </c>
      <c r="BB503" s="166">
        <f t="shared" si="1107"/>
        <v>9529.1700000000019</v>
      </c>
      <c r="BC503" s="166">
        <f t="shared" si="1107"/>
        <v>9529.1700000000019</v>
      </c>
      <c r="BD503" s="166">
        <f t="shared" si="1107"/>
        <v>9529.1700000000019</v>
      </c>
      <c r="BE503" s="166">
        <f t="shared" si="1107"/>
        <v>9529.1700000000019</v>
      </c>
      <c r="BF503" s="166">
        <f t="shared" si="1107"/>
        <v>9529.1700000000019</v>
      </c>
      <c r="BG503" s="166">
        <f t="shared" si="1107"/>
        <v>9529.1700000000019</v>
      </c>
      <c r="BH503" s="166">
        <f t="shared" si="1107"/>
        <v>9529.1700000000019</v>
      </c>
      <c r="BI503" s="142"/>
      <c r="BV503" s="142"/>
      <c r="CI503" s="142"/>
      <c r="CV503" s="142"/>
      <c r="DI503" s="142"/>
      <c r="DV503" s="142"/>
      <c r="EI503" s="142"/>
      <c r="EK503" s="180">
        <f t="shared" si="343"/>
        <v>0</v>
      </c>
      <c r="EN503" s="181"/>
    </row>
    <row r="504" spans="1:144" ht="15.75" outlineLevel="1" x14ac:dyDescent="0.25">
      <c r="A504" s="2">
        <f t="shared" ref="A504:A535" si="1108">A286</f>
        <v>33</v>
      </c>
      <c r="B504" s="1" t="str">
        <f t="shared" si="1091"/>
        <v>FH - TBD28</v>
      </c>
      <c r="C504" s="1" t="str">
        <f t="shared" si="1091"/>
        <v>SPP FH - 14094</v>
      </c>
      <c r="D504" s="2" t="str">
        <f t="shared" si="1091"/>
        <v>FH - TBD28.1</v>
      </c>
      <c r="E504" s="141" t="str">
        <f t="shared" si="1091"/>
        <v>SPP FH - 14094</v>
      </c>
      <c r="F504" s="84" t="str">
        <f t="shared" si="1091"/>
        <v>1/15/2023</v>
      </c>
      <c r="G504" s="119">
        <v>364</v>
      </c>
      <c r="H504" s="118"/>
      <c r="I504" s="178">
        <v>0</v>
      </c>
      <c r="J504" s="166">
        <f t="shared" ref="J504:U504" si="1109">J286+I504</f>
        <v>0</v>
      </c>
      <c r="K504" s="166">
        <f t="shared" si="1109"/>
        <v>0</v>
      </c>
      <c r="L504" s="166">
        <f t="shared" si="1109"/>
        <v>0</v>
      </c>
      <c r="M504" s="166">
        <f t="shared" si="1109"/>
        <v>0</v>
      </c>
      <c r="N504" s="166">
        <f t="shared" si="1109"/>
        <v>0</v>
      </c>
      <c r="O504" s="166">
        <f t="shared" si="1109"/>
        <v>0</v>
      </c>
      <c r="P504" s="166">
        <f t="shared" si="1109"/>
        <v>0</v>
      </c>
      <c r="Q504" s="166">
        <f t="shared" si="1109"/>
        <v>0</v>
      </c>
      <c r="R504" s="166">
        <f t="shared" si="1109"/>
        <v>0</v>
      </c>
      <c r="S504" s="166">
        <f t="shared" si="1109"/>
        <v>0</v>
      </c>
      <c r="T504" s="166">
        <f t="shared" si="1109"/>
        <v>0</v>
      </c>
      <c r="U504" s="166">
        <f t="shared" si="1109"/>
        <v>0</v>
      </c>
      <c r="V504" s="142"/>
      <c r="W504" s="179">
        <f t="shared" si="1085"/>
        <v>0</v>
      </c>
      <c r="X504" s="166">
        <f t="shared" ref="X504:AH504" si="1110">X286+W504</f>
        <v>0</v>
      </c>
      <c r="Y504" s="166">
        <f t="shared" si="1110"/>
        <v>0</v>
      </c>
      <c r="Z504" s="166">
        <f t="shared" si="1110"/>
        <v>0</v>
      </c>
      <c r="AA504" s="166">
        <f t="shared" si="1110"/>
        <v>0</v>
      </c>
      <c r="AB504" s="166">
        <f t="shared" si="1110"/>
        <v>0</v>
      </c>
      <c r="AC504" s="166">
        <f t="shared" si="1110"/>
        <v>0</v>
      </c>
      <c r="AD504" s="166">
        <f t="shared" si="1110"/>
        <v>0</v>
      </c>
      <c r="AE504" s="166">
        <f t="shared" si="1110"/>
        <v>0</v>
      </c>
      <c r="AF504" s="166">
        <f t="shared" si="1110"/>
        <v>0</v>
      </c>
      <c r="AG504" s="166">
        <f t="shared" si="1110"/>
        <v>0</v>
      </c>
      <c r="AH504" s="166">
        <f t="shared" si="1110"/>
        <v>0</v>
      </c>
      <c r="AI504" s="142"/>
      <c r="AJ504" s="179">
        <f t="shared" si="1087"/>
        <v>0</v>
      </c>
      <c r="AK504" s="166">
        <f t="shared" ref="AK504:AU504" si="1111">AK286+AJ504</f>
        <v>0</v>
      </c>
      <c r="AL504" s="166">
        <f t="shared" si="1111"/>
        <v>0</v>
      </c>
      <c r="AM504" s="166">
        <f t="shared" si="1111"/>
        <v>0</v>
      </c>
      <c r="AN504" s="166">
        <f t="shared" si="1111"/>
        <v>0</v>
      </c>
      <c r="AO504" s="166">
        <f t="shared" si="1111"/>
        <v>0</v>
      </c>
      <c r="AP504" s="166">
        <f t="shared" si="1111"/>
        <v>0</v>
      </c>
      <c r="AQ504" s="166">
        <f t="shared" si="1111"/>
        <v>0</v>
      </c>
      <c r="AR504" s="166">
        <f t="shared" si="1111"/>
        <v>0</v>
      </c>
      <c r="AS504" s="166">
        <f t="shared" si="1111"/>
        <v>0</v>
      </c>
      <c r="AT504" s="166">
        <f t="shared" si="1111"/>
        <v>0</v>
      </c>
      <c r="AU504" s="166">
        <f t="shared" si="1111"/>
        <v>0</v>
      </c>
      <c r="AV504" s="142"/>
      <c r="AW504" s="179">
        <f t="shared" si="1089"/>
        <v>8559.0299999999988</v>
      </c>
      <c r="AX504" s="166">
        <f t="shared" ref="AX504:BH504" si="1112">AX286+AW504</f>
        <v>8559.0299999999988</v>
      </c>
      <c r="AY504" s="166">
        <f t="shared" si="1112"/>
        <v>8559.0299999999988</v>
      </c>
      <c r="AZ504" s="166">
        <f t="shared" si="1112"/>
        <v>8559.0299999999988</v>
      </c>
      <c r="BA504" s="166">
        <f t="shared" si="1112"/>
        <v>8559.0299999999988</v>
      </c>
      <c r="BB504" s="166">
        <f t="shared" si="1112"/>
        <v>8559.0299999999988</v>
      </c>
      <c r="BC504" s="166">
        <f t="shared" si="1112"/>
        <v>8559.0299999999988</v>
      </c>
      <c r="BD504" s="166">
        <f t="shared" si="1112"/>
        <v>8559.0299999999988</v>
      </c>
      <c r="BE504" s="166">
        <f t="shared" si="1112"/>
        <v>8559.0299999999988</v>
      </c>
      <c r="BF504" s="166">
        <f t="shared" si="1112"/>
        <v>8559.0299999999988</v>
      </c>
      <c r="BG504" s="166">
        <f t="shared" si="1112"/>
        <v>8559.0299999999988</v>
      </c>
      <c r="BH504" s="166">
        <f t="shared" si="1112"/>
        <v>8559.0299999999988</v>
      </c>
      <c r="BI504" s="142"/>
      <c r="BV504" s="142"/>
      <c r="CI504" s="142"/>
      <c r="CV504" s="142"/>
      <c r="DI504" s="142"/>
      <c r="DV504" s="142"/>
      <c r="EI504" s="142"/>
      <c r="EK504" s="180">
        <f t="shared" si="343"/>
        <v>0</v>
      </c>
      <c r="EN504" s="181"/>
    </row>
    <row r="505" spans="1:144" ht="15.75" outlineLevel="1" x14ac:dyDescent="0.25">
      <c r="A505" s="2">
        <f t="shared" si="1108"/>
        <v>34</v>
      </c>
      <c r="B505" s="1" t="str">
        <f t="shared" si="1091"/>
        <v>FH - TBD29</v>
      </c>
      <c r="C505" s="1" t="str">
        <f t="shared" si="1091"/>
        <v>SPP FH - 13651</v>
      </c>
      <c r="D505" s="2" t="str">
        <f t="shared" si="1091"/>
        <v>FH - TBD29.1</v>
      </c>
      <c r="E505" s="141" t="str">
        <f t="shared" si="1091"/>
        <v>SPP FH - 13651</v>
      </c>
      <c r="F505" s="84" t="str">
        <f t="shared" si="1091"/>
        <v>2/15/2023</v>
      </c>
      <c r="G505" s="119">
        <v>364</v>
      </c>
      <c r="H505" s="118"/>
      <c r="I505" s="178">
        <v>0</v>
      </c>
      <c r="J505" s="166">
        <f t="shared" ref="J505:U505" si="1113">J287+I505</f>
        <v>0</v>
      </c>
      <c r="K505" s="166">
        <f t="shared" si="1113"/>
        <v>0</v>
      </c>
      <c r="L505" s="166">
        <f t="shared" si="1113"/>
        <v>0</v>
      </c>
      <c r="M505" s="166">
        <f t="shared" si="1113"/>
        <v>0</v>
      </c>
      <c r="N505" s="166">
        <f t="shared" si="1113"/>
        <v>0</v>
      </c>
      <c r="O505" s="166">
        <f t="shared" si="1113"/>
        <v>0</v>
      </c>
      <c r="P505" s="166">
        <f t="shared" si="1113"/>
        <v>0</v>
      </c>
      <c r="Q505" s="166">
        <f t="shared" si="1113"/>
        <v>0</v>
      </c>
      <c r="R505" s="166">
        <f t="shared" si="1113"/>
        <v>0</v>
      </c>
      <c r="S505" s="166">
        <f t="shared" si="1113"/>
        <v>0</v>
      </c>
      <c r="T505" s="166">
        <f t="shared" si="1113"/>
        <v>0</v>
      </c>
      <c r="U505" s="166">
        <f t="shared" si="1113"/>
        <v>0</v>
      </c>
      <c r="V505" s="142"/>
      <c r="W505" s="179">
        <f t="shared" si="1085"/>
        <v>0</v>
      </c>
      <c r="X505" s="166">
        <f t="shared" ref="X505:AH505" si="1114">X287+W505</f>
        <v>0</v>
      </c>
      <c r="Y505" s="166">
        <f t="shared" si="1114"/>
        <v>0</v>
      </c>
      <c r="Z505" s="166">
        <f t="shared" si="1114"/>
        <v>0</v>
      </c>
      <c r="AA505" s="166">
        <f t="shared" si="1114"/>
        <v>0</v>
      </c>
      <c r="AB505" s="166">
        <f t="shared" si="1114"/>
        <v>0</v>
      </c>
      <c r="AC505" s="166">
        <f t="shared" si="1114"/>
        <v>0</v>
      </c>
      <c r="AD505" s="166">
        <f t="shared" si="1114"/>
        <v>0</v>
      </c>
      <c r="AE505" s="166">
        <f t="shared" si="1114"/>
        <v>0</v>
      </c>
      <c r="AF505" s="166">
        <f t="shared" si="1114"/>
        <v>0</v>
      </c>
      <c r="AG505" s="166">
        <f t="shared" si="1114"/>
        <v>0</v>
      </c>
      <c r="AH505" s="166">
        <f t="shared" si="1114"/>
        <v>0</v>
      </c>
      <c r="AI505" s="142"/>
      <c r="AJ505" s="179">
        <f t="shared" si="1087"/>
        <v>0</v>
      </c>
      <c r="AK505" s="166">
        <f t="shared" ref="AK505:AU505" si="1115">AK287+AJ505</f>
        <v>0</v>
      </c>
      <c r="AL505" s="166">
        <f t="shared" si="1115"/>
        <v>0</v>
      </c>
      <c r="AM505" s="166">
        <f t="shared" si="1115"/>
        <v>0</v>
      </c>
      <c r="AN505" s="166">
        <f t="shared" si="1115"/>
        <v>0</v>
      </c>
      <c r="AO505" s="166">
        <f t="shared" si="1115"/>
        <v>0</v>
      </c>
      <c r="AP505" s="166">
        <f t="shared" si="1115"/>
        <v>0</v>
      </c>
      <c r="AQ505" s="166">
        <f t="shared" si="1115"/>
        <v>0</v>
      </c>
      <c r="AR505" s="166">
        <f t="shared" si="1115"/>
        <v>0</v>
      </c>
      <c r="AS505" s="166">
        <f t="shared" si="1115"/>
        <v>0</v>
      </c>
      <c r="AT505" s="166">
        <f t="shared" si="1115"/>
        <v>0</v>
      </c>
      <c r="AU505" s="166">
        <f t="shared" si="1115"/>
        <v>0</v>
      </c>
      <c r="AV505" s="142"/>
      <c r="AW505" s="179">
        <f t="shared" si="1089"/>
        <v>0</v>
      </c>
      <c r="AX505" s="166">
        <f t="shared" ref="AX505:BH505" si="1116">AX287+AW505</f>
        <v>50386.22</v>
      </c>
      <c r="AY505" s="166">
        <f t="shared" si="1116"/>
        <v>50386.22</v>
      </c>
      <c r="AZ505" s="166">
        <f t="shared" si="1116"/>
        <v>50386.22</v>
      </c>
      <c r="BA505" s="166">
        <f t="shared" si="1116"/>
        <v>50386.22</v>
      </c>
      <c r="BB505" s="166">
        <f t="shared" si="1116"/>
        <v>50386.22</v>
      </c>
      <c r="BC505" s="166">
        <f t="shared" si="1116"/>
        <v>50386.22</v>
      </c>
      <c r="BD505" s="166">
        <f t="shared" si="1116"/>
        <v>50386.22</v>
      </c>
      <c r="BE505" s="166">
        <f t="shared" si="1116"/>
        <v>50386.22</v>
      </c>
      <c r="BF505" s="166">
        <f t="shared" si="1116"/>
        <v>50386.22</v>
      </c>
      <c r="BG505" s="166">
        <f t="shared" si="1116"/>
        <v>50386.22</v>
      </c>
      <c r="BH505" s="166">
        <f t="shared" si="1116"/>
        <v>50386.22</v>
      </c>
      <c r="BI505" s="142"/>
      <c r="BV505" s="142"/>
      <c r="CI505" s="142"/>
      <c r="CV505" s="142"/>
      <c r="DI505" s="142"/>
      <c r="DV505" s="142"/>
      <c r="EI505" s="142"/>
      <c r="EK505" s="180">
        <f t="shared" ref="EK505:EK568" si="1117">(SUMIFS($W505:$AH505,$W$3:$AH$3,"="&amp;$EL$2))-(SUMIFS($W505:$AH505,$W$3:$AH$3,"="&amp;$EL$1))</f>
        <v>0</v>
      </c>
      <c r="EN505" s="181"/>
    </row>
    <row r="506" spans="1:144" ht="15.75" outlineLevel="1" x14ac:dyDescent="0.25">
      <c r="A506" s="2">
        <f t="shared" si="1108"/>
        <v>35</v>
      </c>
      <c r="B506" s="1" t="str">
        <f t="shared" si="1091"/>
        <v>FH - TBD30</v>
      </c>
      <c r="C506" s="1" t="str">
        <f t="shared" si="1091"/>
        <v>SPP FH - 13346</v>
      </c>
      <c r="D506" s="2" t="str">
        <f t="shared" si="1091"/>
        <v>FH - TBD30.1</v>
      </c>
      <c r="E506" s="141" t="str">
        <f t="shared" si="1091"/>
        <v>SPP FH - 13346</v>
      </c>
      <c r="F506" s="84" t="str">
        <f t="shared" si="1091"/>
        <v>2/15/2023</v>
      </c>
      <c r="G506" s="119">
        <v>364</v>
      </c>
      <c r="H506" s="118"/>
      <c r="I506" s="178">
        <v>0</v>
      </c>
      <c r="J506" s="166">
        <f t="shared" ref="J506:U506" si="1118">J288+I506</f>
        <v>0</v>
      </c>
      <c r="K506" s="166">
        <f t="shared" si="1118"/>
        <v>0</v>
      </c>
      <c r="L506" s="166">
        <f t="shared" si="1118"/>
        <v>0</v>
      </c>
      <c r="M506" s="166">
        <f t="shared" si="1118"/>
        <v>0</v>
      </c>
      <c r="N506" s="166">
        <f t="shared" si="1118"/>
        <v>0</v>
      </c>
      <c r="O506" s="166">
        <f t="shared" si="1118"/>
        <v>0</v>
      </c>
      <c r="P506" s="166">
        <f t="shared" si="1118"/>
        <v>0</v>
      </c>
      <c r="Q506" s="166">
        <f t="shared" si="1118"/>
        <v>0</v>
      </c>
      <c r="R506" s="166">
        <f t="shared" si="1118"/>
        <v>0</v>
      </c>
      <c r="S506" s="166">
        <f t="shared" si="1118"/>
        <v>0</v>
      </c>
      <c r="T506" s="166">
        <f t="shared" si="1118"/>
        <v>0</v>
      </c>
      <c r="U506" s="166">
        <f t="shared" si="1118"/>
        <v>0</v>
      </c>
      <c r="V506" s="142"/>
      <c r="W506" s="179">
        <f t="shared" si="1085"/>
        <v>0</v>
      </c>
      <c r="X506" s="166">
        <f t="shared" ref="X506:AH506" si="1119">X288+W506</f>
        <v>0</v>
      </c>
      <c r="Y506" s="166">
        <f t="shared" si="1119"/>
        <v>0</v>
      </c>
      <c r="Z506" s="166">
        <f t="shared" si="1119"/>
        <v>0</v>
      </c>
      <c r="AA506" s="166">
        <f t="shared" si="1119"/>
        <v>0</v>
      </c>
      <c r="AB506" s="166">
        <f t="shared" si="1119"/>
        <v>0</v>
      </c>
      <c r="AC506" s="166">
        <f t="shared" si="1119"/>
        <v>0</v>
      </c>
      <c r="AD506" s="166">
        <f t="shared" si="1119"/>
        <v>0</v>
      </c>
      <c r="AE506" s="166">
        <f t="shared" si="1119"/>
        <v>0</v>
      </c>
      <c r="AF506" s="166">
        <f t="shared" si="1119"/>
        <v>0</v>
      </c>
      <c r="AG506" s="166">
        <f t="shared" si="1119"/>
        <v>0</v>
      </c>
      <c r="AH506" s="166">
        <f t="shared" si="1119"/>
        <v>0</v>
      </c>
      <c r="AI506" s="142"/>
      <c r="AJ506" s="179">
        <f t="shared" si="1087"/>
        <v>0</v>
      </c>
      <c r="AK506" s="166">
        <f t="shared" ref="AK506:AU506" si="1120">AK288+AJ506</f>
        <v>0</v>
      </c>
      <c r="AL506" s="166">
        <f t="shared" si="1120"/>
        <v>0</v>
      </c>
      <c r="AM506" s="166">
        <f t="shared" si="1120"/>
        <v>0</v>
      </c>
      <c r="AN506" s="166">
        <f t="shared" si="1120"/>
        <v>0</v>
      </c>
      <c r="AO506" s="166">
        <f t="shared" si="1120"/>
        <v>0</v>
      </c>
      <c r="AP506" s="166">
        <f t="shared" si="1120"/>
        <v>0</v>
      </c>
      <c r="AQ506" s="166">
        <f t="shared" si="1120"/>
        <v>0</v>
      </c>
      <c r="AR506" s="166">
        <f t="shared" si="1120"/>
        <v>0</v>
      </c>
      <c r="AS506" s="166">
        <f t="shared" si="1120"/>
        <v>0</v>
      </c>
      <c r="AT506" s="166">
        <f t="shared" si="1120"/>
        <v>0</v>
      </c>
      <c r="AU506" s="166">
        <f t="shared" si="1120"/>
        <v>0</v>
      </c>
      <c r="AV506" s="142"/>
      <c r="AW506" s="179">
        <f t="shared" si="1089"/>
        <v>0</v>
      </c>
      <c r="AX506" s="166">
        <f t="shared" ref="AX506:BH506" si="1121">AX288+AW506</f>
        <v>80785.58</v>
      </c>
      <c r="AY506" s="166">
        <f t="shared" si="1121"/>
        <v>80785.58</v>
      </c>
      <c r="AZ506" s="166">
        <f t="shared" si="1121"/>
        <v>80785.58</v>
      </c>
      <c r="BA506" s="166">
        <f t="shared" si="1121"/>
        <v>80785.58</v>
      </c>
      <c r="BB506" s="166">
        <f t="shared" si="1121"/>
        <v>80785.58</v>
      </c>
      <c r="BC506" s="166">
        <f t="shared" si="1121"/>
        <v>80785.58</v>
      </c>
      <c r="BD506" s="166">
        <f t="shared" si="1121"/>
        <v>80785.58</v>
      </c>
      <c r="BE506" s="166">
        <f t="shared" si="1121"/>
        <v>80785.58</v>
      </c>
      <c r="BF506" s="166">
        <f t="shared" si="1121"/>
        <v>80785.58</v>
      </c>
      <c r="BG506" s="166">
        <f t="shared" si="1121"/>
        <v>80785.58</v>
      </c>
      <c r="BH506" s="166">
        <f t="shared" si="1121"/>
        <v>80785.58</v>
      </c>
      <c r="BI506" s="142"/>
      <c r="BV506" s="142"/>
      <c r="CI506" s="142"/>
      <c r="CV506" s="142"/>
      <c r="DI506" s="142"/>
      <c r="DV506" s="142"/>
      <c r="EI506" s="142"/>
      <c r="EK506" s="180">
        <f t="shared" si="1117"/>
        <v>0</v>
      </c>
      <c r="EN506" s="181"/>
    </row>
    <row r="507" spans="1:144" ht="15.75" outlineLevel="1" x14ac:dyDescent="0.25">
      <c r="A507" s="2">
        <f t="shared" si="1108"/>
        <v>36</v>
      </c>
      <c r="B507" s="1" t="str">
        <f t="shared" si="1091"/>
        <v>FH - TBD31</v>
      </c>
      <c r="C507" s="1" t="str">
        <f t="shared" si="1091"/>
        <v>SPP FH - 13312</v>
      </c>
      <c r="D507" s="2" t="str">
        <f t="shared" si="1091"/>
        <v>FH - TBD31.1</v>
      </c>
      <c r="E507" s="141" t="str">
        <f t="shared" si="1091"/>
        <v>SPP FH - 13312</v>
      </c>
      <c r="F507" s="84" t="str">
        <f t="shared" si="1091"/>
        <v>2/15/2023</v>
      </c>
      <c r="G507" s="119">
        <v>364</v>
      </c>
      <c r="H507" s="118"/>
      <c r="I507" s="178">
        <v>0</v>
      </c>
      <c r="J507" s="166">
        <f t="shared" ref="J507:U507" si="1122">J289+I507</f>
        <v>0</v>
      </c>
      <c r="K507" s="166">
        <f t="shared" si="1122"/>
        <v>0</v>
      </c>
      <c r="L507" s="166">
        <f t="shared" si="1122"/>
        <v>0</v>
      </c>
      <c r="M507" s="166">
        <f t="shared" si="1122"/>
        <v>0</v>
      </c>
      <c r="N507" s="166">
        <f t="shared" si="1122"/>
        <v>0</v>
      </c>
      <c r="O507" s="166">
        <f t="shared" si="1122"/>
        <v>0</v>
      </c>
      <c r="P507" s="166">
        <f t="shared" si="1122"/>
        <v>0</v>
      </c>
      <c r="Q507" s="166">
        <f t="shared" si="1122"/>
        <v>0</v>
      </c>
      <c r="R507" s="166">
        <f t="shared" si="1122"/>
        <v>0</v>
      </c>
      <c r="S507" s="166">
        <f t="shared" si="1122"/>
        <v>0</v>
      </c>
      <c r="T507" s="166">
        <f t="shared" si="1122"/>
        <v>0</v>
      </c>
      <c r="U507" s="166">
        <f t="shared" si="1122"/>
        <v>0</v>
      </c>
      <c r="V507" s="142"/>
      <c r="W507" s="179">
        <f t="shared" si="1085"/>
        <v>0</v>
      </c>
      <c r="X507" s="166">
        <f t="shared" ref="X507:AH507" si="1123">X289+W507</f>
        <v>0</v>
      </c>
      <c r="Y507" s="166">
        <f t="shared" si="1123"/>
        <v>0</v>
      </c>
      <c r="Z507" s="166">
        <f t="shared" si="1123"/>
        <v>0</v>
      </c>
      <c r="AA507" s="166">
        <f t="shared" si="1123"/>
        <v>0</v>
      </c>
      <c r="AB507" s="166">
        <f t="shared" si="1123"/>
        <v>0</v>
      </c>
      <c r="AC507" s="166">
        <f t="shared" si="1123"/>
        <v>0</v>
      </c>
      <c r="AD507" s="166">
        <f t="shared" si="1123"/>
        <v>0</v>
      </c>
      <c r="AE507" s="166">
        <f t="shared" si="1123"/>
        <v>0</v>
      </c>
      <c r="AF507" s="166">
        <f t="shared" si="1123"/>
        <v>0</v>
      </c>
      <c r="AG507" s="166">
        <f t="shared" si="1123"/>
        <v>0</v>
      </c>
      <c r="AH507" s="166">
        <f t="shared" si="1123"/>
        <v>0</v>
      </c>
      <c r="AI507" s="142"/>
      <c r="AJ507" s="179">
        <f t="shared" si="1087"/>
        <v>0</v>
      </c>
      <c r="AK507" s="166">
        <f t="shared" ref="AK507:AU507" si="1124">AK289+AJ507</f>
        <v>0</v>
      </c>
      <c r="AL507" s="166">
        <f t="shared" si="1124"/>
        <v>0</v>
      </c>
      <c r="AM507" s="166">
        <f t="shared" si="1124"/>
        <v>0</v>
      </c>
      <c r="AN507" s="166">
        <f t="shared" si="1124"/>
        <v>0</v>
      </c>
      <c r="AO507" s="166">
        <f t="shared" si="1124"/>
        <v>0</v>
      </c>
      <c r="AP507" s="166">
        <f t="shared" si="1124"/>
        <v>0</v>
      </c>
      <c r="AQ507" s="166">
        <f t="shared" si="1124"/>
        <v>0</v>
      </c>
      <c r="AR507" s="166">
        <f t="shared" si="1124"/>
        <v>0</v>
      </c>
      <c r="AS507" s="166">
        <f t="shared" si="1124"/>
        <v>0</v>
      </c>
      <c r="AT507" s="166">
        <f t="shared" si="1124"/>
        <v>0</v>
      </c>
      <c r="AU507" s="166">
        <f t="shared" si="1124"/>
        <v>0</v>
      </c>
      <c r="AV507" s="142"/>
      <c r="AW507" s="179">
        <f t="shared" si="1089"/>
        <v>0</v>
      </c>
      <c r="AX507" s="166">
        <f t="shared" ref="AX507:BH507" si="1125">AX289+AW507</f>
        <v>312010.92</v>
      </c>
      <c r="AY507" s="166">
        <f t="shared" si="1125"/>
        <v>312010.92</v>
      </c>
      <c r="AZ507" s="166">
        <f t="shared" si="1125"/>
        <v>312010.92</v>
      </c>
      <c r="BA507" s="166">
        <f t="shared" si="1125"/>
        <v>312010.92</v>
      </c>
      <c r="BB507" s="166">
        <f t="shared" si="1125"/>
        <v>312010.92</v>
      </c>
      <c r="BC507" s="166">
        <f t="shared" si="1125"/>
        <v>312010.92</v>
      </c>
      <c r="BD507" s="166">
        <f t="shared" si="1125"/>
        <v>312010.92</v>
      </c>
      <c r="BE507" s="166">
        <f t="shared" si="1125"/>
        <v>312010.92</v>
      </c>
      <c r="BF507" s="166">
        <f t="shared" si="1125"/>
        <v>312010.92</v>
      </c>
      <c r="BG507" s="166">
        <f t="shared" si="1125"/>
        <v>312010.92</v>
      </c>
      <c r="BH507" s="166">
        <f t="shared" si="1125"/>
        <v>312010.92</v>
      </c>
      <c r="BI507" s="142"/>
      <c r="BV507" s="142"/>
      <c r="CI507" s="142"/>
      <c r="CV507" s="142"/>
      <c r="DI507" s="142"/>
      <c r="DV507" s="142"/>
      <c r="EI507" s="142"/>
      <c r="EK507" s="180">
        <f t="shared" si="1117"/>
        <v>0</v>
      </c>
      <c r="EN507" s="181"/>
    </row>
    <row r="508" spans="1:144" ht="15.75" outlineLevel="1" x14ac:dyDescent="0.25">
      <c r="A508" s="2">
        <f t="shared" si="1108"/>
        <v>37</v>
      </c>
      <c r="B508" s="1" t="str">
        <f t="shared" si="1091"/>
        <v>FH - TBD32</v>
      </c>
      <c r="C508" s="1" t="str">
        <f t="shared" si="1091"/>
        <v>SPP FH - 13008</v>
      </c>
      <c r="D508" s="2" t="str">
        <f t="shared" si="1091"/>
        <v>FH - TBD32.1</v>
      </c>
      <c r="E508" s="141" t="str">
        <f t="shared" si="1091"/>
        <v>SPP FH - 13008</v>
      </c>
      <c r="F508" s="84" t="str">
        <f t="shared" si="1091"/>
        <v>9/15/2023</v>
      </c>
      <c r="G508" s="119">
        <v>364</v>
      </c>
      <c r="H508" s="118"/>
      <c r="I508" s="178">
        <v>0</v>
      </c>
      <c r="J508" s="166">
        <f t="shared" ref="J508:U508" si="1126">J290+I508</f>
        <v>0</v>
      </c>
      <c r="K508" s="166">
        <f t="shared" si="1126"/>
        <v>0</v>
      </c>
      <c r="L508" s="166">
        <f t="shared" si="1126"/>
        <v>0</v>
      </c>
      <c r="M508" s="166">
        <f t="shared" si="1126"/>
        <v>0</v>
      </c>
      <c r="N508" s="166">
        <f t="shared" si="1126"/>
        <v>0</v>
      </c>
      <c r="O508" s="166">
        <f t="shared" si="1126"/>
        <v>0</v>
      </c>
      <c r="P508" s="166">
        <f t="shared" si="1126"/>
        <v>0</v>
      </c>
      <c r="Q508" s="166">
        <f t="shared" si="1126"/>
        <v>0</v>
      </c>
      <c r="R508" s="166">
        <f t="shared" si="1126"/>
        <v>0</v>
      </c>
      <c r="S508" s="166">
        <f t="shared" si="1126"/>
        <v>0</v>
      </c>
      <c r="T508" s="166">
        <f t="shared" si="1126"/>
        <v>0</v>
      </c>
      <c r="U508" s="166">
        <f t="shared" si="1126"/>
        <v>0</v>
      </c>
      <c r="V508" s="142"/>
      <c r="W508" s="179">
        <f t="shared" si="1085"/>
        <v>0</v>
      </c>
      <c r="X508" s="166">
        <f t="shared" ref="X508:AH508" si="1127">X290+W508</f>
        <v>0</v>
      </c>
      <c r="Y508" s="166">
        <f t="shared" si="1127"/>
        <v>0</v>
      </c>
      <c r="Z508" s="166">
        <f t="shared" si="1127"/>
        <v>0</v>
      </c>
      <c r="AA508" s="166">
        <f t="shared" si="1127"/>
        <v>0</v>
      </c>
      <c r="AB508" s="166">
        <f t="shared" si="1127"/>
        <v>0</v>
      </c>
      <c r="AC508" s="166">
        <f t="shared" si="1127"/>
        <v>0</v>
      </c>
      <c r="AD508" s="166">
        <f t="shared" si="1127"/>
        <v>0</v>
      </c>
      <c r="AE508" s="166">
        <f t="shared" si="1127"/>
        <v>0</v>
      </c>
      <c r="AF508" s="166">
        <f t="shared" si="1127"/>
        <v>0</v>
      </c>
      <c r="AG508" s="166">
        <f t="shared" si="1127"/>
        <v>0</v>
      </c>
      <c r="AH508" s="166">
        <f t="shared" si="1127"/>
        <v>0</v>
      </c>
      <c r="AI508" s="142"/>
      <c r="AJ508" s="179">
        <f t="shared" si="1087"/>
        <v>0</v>
      </c>
      <c r="AK508" s="166">
        <f t="shared" ref="AK508:AU508" si="1128">AK290+AJ508</f>
        <v>0</v>
      </c>
      <c r="AL508" s="166">
        <f t="shared" si="1128"/>
        <v>0</v>
      </c>
      <c r="AM508" s="166">
        <f t="shared" si="1128"/>
        <v>0</v>
      </c>
      <c r="AN508" s="166">
        <f t="shared" si="1128"/>
        <v>0</v>
      </c>
      <c r="AO508" s="166">
        <f t="shared" si="1128"/>
        <v>0</v>
      </c>
      <c r="AP508" s="166">
        <f t="shared" si="1128"/>
        <v>0</v>
      </c>
      <c r="AQ508" s="166">
        <f t="shared" si="1128"/>
        <v>0</v>
      </c>
      <c r="AR508" s="166">
        <f t="shared" si="1128"/>
        <v>0</v>
      </c>
      <c r="AS508" s="166">
        <f t="shared" si="1128"/>
        <v>0</v>
      </c>
      <c r="AT508" s="166">
        <f t="shared" si="1128"/>
        <v>0</v>
      </c>
      <c r="AU508" s="166">
        <f t="shared" si="1128"/>
        <v>0</v>
      </c>
      <c r="AV508" s="142"/>
      <c r="AW508" s="179">
        <f t="shared" si="1089"/>
        <v>0</v>
      </c>
      <c r="AX508" s="166">
        <f t="shared" ref="AX508:BH508" si="1129">AX290+AW508</f>
        <v>0</v>
      </c>
      <c r="AY508" s="166">
        <f t="shared" si="1129"/>
        <v>0</v>
      </c>
      <c r="AZ508" s="166">
        <f t="shared" si="1129"/>
        <v>0</v>
      </c>
      <c r="BA508" s="166">
        <f t="shared" si="1129"/>
        <v>0</v>
      </c>
      <c r="BB508" s="166">
        <f t="shared" si="1129"/>
        <v>0</v>
      </c>
      <c r="BC508" s="166">
        <f t="shared" si="1129"/>
        <v>0</v>
      </c>
      <c r="BD508" s="166">
        <f t="shared" si="1129"/>
        <v>0</v>
      </c>
      <c r="BE508" s="166">
        <f t="shared" si="1129"/>
        <v>1075084</v>
      </c>
      <c r="BF508" s="166">
        <f t="shared" si="1129"/>
        <v>1075084</v>
      </c>
      <c r="BG508" s="166">
        <f t="shared" si="1129"/>
        <v>1075084</v>
      </c>
      <c r="BH508" s="166">
        <f t="shared" si="1129"/>
        <v>1075084</v>
      </c>
      <c r="BI508" s="142"/>
      <c r="BV508" s="142"/>
      <c r="CI508" s="142"/>
      <c r="CV508" s="142"/>
      <c r="DI508" s="142"/>
      <c r="DV508" s="142"/>
      <c r="EI508" s="142"/>
      <c r="EK508" s="180">
        <f t="shared" si="1117"/>
        <v>0</v>
      </c>
      <c r="EN508" s="181"/>
    </row>
    <row r="509" spans="1:144" ht="15.75" outlineLevel="1" x14ac:dyDescent="0.25">
      <c r="A509" s="2">
        <f t="shared" si="1108"/>
        <v>38</v>
      </c>
      <c r="B509" s="1" t="str">
        <f t="shared" si="1091"/>
        <v>FH - TBD33</v>
      </c>
      <c r="C509" s="1" t="str">
        <f t="shared" si="1091"/>
        <v>SPP FH - 13028</v>
      </c>
      <c r="D509" s="2" t="str">
        <f t="shared" si="1091"/>
        <v>FH - TBD33.1</v>
      </c>
      <c r="E509" s="141" t="str">
        <f t="shared" si="1091"/>
        <v>SPP FH - 13028</v>
      </c>
      <c r="F509" s="84" t="str">
        <f t="shared" si="1091"/>
        <v>9/15/2023</v>
      </c>
      <c r="G509" s="119">
        <v>364</v>
      </c>
      <c r="H509" s="118"/>
      <c r="I509" s="178">
        <v>0</v>
      </c>
      <c r="J509" s="166">
        <f t="shared" ref="J509:U509" si="1130">J291+I509</f>
        <v>0</v>
      </c>
      <c r="K509" s="166">
        <f t="shared" si="1130"/>
        <v>0</v>
      </c>
      <c r="L509" s="166">
        <f t="shared" si="1130"/>
        <v>0</v>
      </c>
      <c r="M509" s="166">
        <f t="shared" si="1130"/>
        <v>0</v>
      </c>
      <c r="N509" s="166">
        <f t="shared" si="1130"/>
        <v>0</v>
      </c>
      <c r="O509" s="166">
        <f t="shared" si="1130"/>
        <v>0</v>
      </c>
      <c r="P509" s="166">
        <f t="shared" si="1130"/>
        <v>0</v>
      </c>
      <c r="Q509" s="166">
        <f t="shared" si="1130"/>
        <v>0</v>
      </c>
      <c r="R509" s="166">
        <f t="shared" si="1130"/>
        <v>0</v>
      </c>
      <c r="S509" s="166">
        <f t="shared" si="1130"/>
        <v>0</v>
      </c>
      <c r="T509" s="166">
        <f t="shared" si="1130"/>
        <v>0</v>
      </c>
      <c r="U509" s="166">
        <f t="shared" si="1130"/>
        <v>0</v>
      </c>
      <c r="V509" s="142"/>
      <c r="W509" s="179">
        <f t="shared" si="1085"/>
        <v>0</v>
      </c>
      <c r="X509" s="166">
        <f t="shared" ref="X509:AH509" si="1131">X291+W509</f>
        <v>0</v>
      </c>
      <c r="Y509" s="166">
        <f t="shared" si="1131"/>
        <v>0</v>
      </c>
      <c r="Z509" s="166">
        <f t="shared" si="1131"/>
        <v>0</v>
      </c>
      <c r="AA509" s="166">
        <f t="shared" si="1131"/>
        <v>0</v>
      </c>
      <c r="AB509" s="166">
        <f t="shared" si="1131"/>
        <v>0</v>
      </c>
      <c r="AC509" s="166">
        <f t="shared" si="1131"/>
        <v>0</v>
      </c>
      <c r="AD509" s="166">
        <f t="shared" si="1131"/>
        <v>0</v>
      </c>
      <c r="AE509" s="166">
        <f t="shared" si="1131"/>
        <v>0</v>
      </c>
      <c r="AF509" s="166">
        <f t="shared" si="1131"/>
        <v>0</v>
      </c>
      <c r="AG509" s="166">
        <f t="shared" si="1131"/>
        <v>0</v>
      </c>
      <c r="AH509" s="166">
        <f t="shared" si="1131"/>
        <v>0</v>
      </c>
      <c r="AI509" s="142"/>
      <c r="AJ509" s="179">
        <f t="shared" si="1087"/>
        <v>0</v>
      </c>
      <c r="AK509" s="166">
        <f t="shared" ref="AK509:AU509" si="1132">AK291+AJ509</f>
        <v>0</v>
      </c>
      <c r="AL509" s="166">
        <f t="shared" si="1132"/>
        <v>0</v>
      </c>
      <c r="AM509" s="166">
        <f t="shared" si="1132"/>
        <v>0</v>
      </c>
      <c r="AN509" s="166">
        <f t="shared" si="1132"/>
        <v>0</v>
      </c>
      <c r="AO509" s="166">
        <f t="shared" si="1132"/>
        <v>0</v>
      </c>
      <c r="AP509" s="166">
        <f t="shared" si="1132"/>
        <v>0</v>
      </c>
      <c r="AQ509" s="166">
        <f t="shared" si="1132"/>
        <v>0</v>
      </c>
      <c r="AR509" s="166">
        <f t="shared" si="1132"/>
        <v>0</v>
      </c>
      <c r="AS509" s="166">
        <f t="shared" si="1132"/>
        <v>0</v>
      </c>
      <c r="AT509" s="166">
        <f t="shared" si="1132"/>
        <v>0</v>
      </c>
      <c r="AU509" s="166">
        <f t="shared" si="1132"/>
        <v>0</v>
      </c>
      <c r="AV509" s="142"/>
      <c r="AW509" s="179">
        <f t="shared" si="1089"/>
        <v>0</v>
      </c>
      <c r="AX509" s="166">
        <f t="shared" ref="AX509:BH509" si="1133">AX291+AW509</f>
        <v>0</v>
      </c>
      <c r="AY509" s="166">
        <f t="shared" si="1133"/>
        <v>0</v>
      </c>
      <c r="AZ509" s="166">
        <f t="shared" si="1133"/>
        <v>0</v>
      </c>
      <c r="BA509" s="166">
        <f t="shared" si="1133"/>
        <v>0</v>
      </c>
      <c r="BB509" s="166">
        <f t="shared" si="1133"/>
        <v>0</v>
      </c>
      <c r="BC509" s="166">
        <f t="shared" si="1133"/>
        <v>0</v>
      </c>
      <c r="BD509" s="166">
        <f t="shared" si="1133"/>
        <v>0</v>
      </c>
      <c r="BE509" s="166">
        <f t="shared" si="1133"/>
        <v>1028395</v>
      </c>
      <c r="BF509" s="166">
        <f t="shared" si="1133"/>
        <v>1028395</v>
      </c>
      <c r="BG509" s="166">
        <f t="shared" si="1133"/>
        <v>1028395</v>
      </c>
      <c r="BH509" s="166">
        <f t="shared" si="1133"/>
        <v>1028395</v>
      </c>
      <c r="BI509" s="142"/>
      <c r="BV509" s="142"/>
      <c r="CI509" s="142"/>
      <c r="CV509" s="142"/>
      <c r="DI509" s="142"/>
      <c r="DV509" s="142"/>
      <c r="EI509" s="142"/>
      <c r="EK509" s="180">
        <f t="shared" si="1117"/>
        <v>0</v>
      </c>
      <c r="EN509" s="181"/>
    </row>
    <row r="510" spans="1:144" ht="15.75" outlineLevel="1" x14ac:dyDescent="0.25">
      <c r="A510" s="2">
        <f t="shared" si="1108"/>
        <v>39</v>
      </c>
      <c r="B510" s="1" t="str">
        <f t="shared" ref="B510:F519" si="1134">B292</f>
        <v>FH - TBD34</v>
      </c>
      <c r="C510" s="1" t="str">
        <f t="shared" si="1134"/>
        <v>SPP FH - 13039</v>
      </c>
      <c r="D510" s="2" t="str">
        <f t="shared" si="1134"/>
        <v>FH - TBD34.1</v>
      </c>
      <c r="E510" s="141" t="str">
        <f t="shared" si="1134"/>
        <v>SPP FH - 13039</v>
      </c>
      <c r="F510" s="84" t="str">
        <f t="shared" si="1134"/>
        <v>12/15/2023</v>
      </c>
      <c r="G510" s="119">
        <v>364</v>
      </c>
      <c r="H510" s="118"/>
      <c r="I510" s="178">
        <v>0</v>
      </c>
      <c r="J510" s="166">
        <f t="shared" ref="J510:U510" si="1135">J292+I510</f>
        <v>0</v>
      </c>
      <c r="K510" s="166">
        <f t="shared" si="1135"/>
        <v>0</v>
      </c>
      <c r="L510" s="166">
        <f t="shared" si="1135"/>
        <v>0</v>
      </c>
      <c r="M510" s="166">
        <f t="shared" si="1135"/>
        <v>0</v>
      </c>
      <c r="N510" s="166">
        <f t="shared" si="1135"/>
        <v>0</v>
      </c>
      <c r="O510" s="166">
        <f t="shared" si="1135"/>
        <v>0</v>
      </c>
      <c r="P510" s="166">
        <f t="shared" si="1135"/>
        <v>0</v>
      </c>
      <c r="Q510" s="166">
        <f t="shared" si="1135"/>
        <v>0</v>
      </c>
      <c r="R510" s="166">
        <f t="shared" si="1135"/>
        <v>0</v>
      </c>
      <c r="S510" s="166">
        <f t="shared" si="1135"/>
        <v>0</v>
      </c>
      <c r="T510" s="166">
        <f t="shared" si="1135"/>
        <v>0</v>
      </c>
      <c r="U510" s="166">
        <f t="shared" si="1135"/>
        <v>0</v>
      </c>
      <c r="V510" s="142"/>
      <c r="W510" s="179">
        <f t="shared" si="1085"/>
        <v>0</v>
      </c>
      <c r="X510" s="166">
        <f t="shared" ref="X510:AH510" si="1136">X292+W510</f>
        <v>0</v>
      </c>
      <c r="Y510" s="166">
        <f t="shared" si="1136"/>
        <v>0</v>
      </c>
      <c r="Z510" s="166">
        <f t="shared" si="1136"/>
        <v>0</v>
      </c>
      <c r="AA510" s="166">
        <f t="shared" si="1136"/>
        <v>0</v>
      </c>
      <c r="AB510" s="166">
        <f t="shared" si="1136"/>
        <v>0</v>
      </c>
      <c r="AC510" s="166">
        <f t="shared" si="1136"/>
        <v>0</v>
      </c>
      <c r="AD510" s="166">
        <f t="shared" si="1136"/>
        <v>0</v>
      </c>
      <c r="AE510" s="166">
        <f t="shared" si="1136"/>
        <v>0</v>
      </c>
      <c r="AF510" s="166">
        <f t="shared" si="1136"/>
        <v>0</v>
      </c>
      <c r="AG510" s="166">
        <f t="shared" si="1136"/>
        <v>0</v>
      </c>
      <c r="AH510" s="166">
        <f t="shared" si="1136"/>
        <v>0</v>
      </c>
      <c r="AI510" s="142"/>
      <c r="AJ510" s="179">
        <f t="shared" si="1087"/>
        <v>0</v>
      </c>
      <c r="AK510" s="166">
        <f t="shared" ref="AK510:AU510" si="1137">AK292+AJ510</f>
        <v>0</v>
      </c>
      <c r="AL510" s="166">
        <f t="shared" si="1137"/>
        <v>0</v>
      </c>
      <c r="AM510" s="166">
        <f t="shared" si="1137"/>
        <v>0</v>
      </c>
      <c r="AN510" s="166">
        <f t="shared" si="1137"/>
        <v>0</v>
      </c>
      <c r="AO510" s="166">
        <f t="shared" si="1137"/>
        <v>0</v>
      </c>
      <c r="AP510" s="166">
        <f t="shared" si="1137"/>
        <v>0</v>
      </c>
      <c r="AQ510" s="166">
        <f t="shared" si="1137"/>
        <v>0</v>
      </c>
      <c r="AR510" s="166">
        <f t="shared" si="1137"/>
        <v>0</v>
      </c>
      <c r="AS510" s="166">
        <f t="shared" si="1137"/>
        <v>0</v>
      </c>
      <c r="AT510" s="166">
        <f t="shared" si="1137"/>
        <v>0</v>
      </c>
      <c r="AU510" s="166">
        <f t="shared" si="1137"/>
        <v>0</v>
      </c>
      <c r="AV510" s="142"/>
      <c r="AW510" s="179">
        <f t="shared" si="1089"/>
        <v>0</v>
      </c>
      <c r="AX510" s="166">
        <f t="shared" ref="AX510:BH510" si="1138">AX292+AW510</f>
        <v>0</v>
      </c>
      <c r="AY510" s="166">
        <f t="shared" si="1138"/>
        <v>0</v>
      </c>
      <c r="AZ510" s="166">
        <f t="shared" si="1138"/>
        <v>0</v>
      </c>
      <c r="BA510" s="166">
        <f t="shared" si="1138"/>
        <v>0</v>
      </c>
      <c r="BB510" s="166">
        <f t="shared" si="1138"/>
        <v>0</v>
      </c>
      <c r="BC510" s="166">
        <f t="shared" si="1138"/>
        <v>0</v>
      </c>
      <c r="BD510" s="166">
        <f t="shared" si="1138"/>
        <v>0</v>
      </c>
      <c r="BE510" s="166">
        <f t="shared" si="1138"/>
        <v>0</v>
      </c>
      <c r="BF510" s="166">
        <f t="shared" si="1138"/>
        <v>0</v>
      </c>
      <c r="BG510" s="166">
        <f t="shared" si="1138"/>
        <v>0</v>
      </c>
      <c r="BH510" s="166">
        <f t="shared" si="1138"/>
        <v>1036716</v>
      </c>
      <c r="BI510" s="142"/>
      <c r="BV510" s="142"/>
      <c r="CI510" s="142"/>
      <c r="CV510" s="142"/>
      <c r="DI510" s="142"/>
      <c r="DV510" s="142"/>
      <c r="EI510" s="142"/>
      <c r="EK510" s="180">
        <f t="shared" si="1117"/>
        <v>0</v>
      </c>
      <c r="EN510" s="181"/>
    </row>
    <row r="511" spans="1:144" ht="15.75" outlineLevel="1" x14ac:dyDescent="0.25">
      <c r="A511" s="2">
        <f t="shared" si="1108"/>
        <v>40</v>
      </c>
      <c r="B511" s="1" t="str">
        <f t="shared" si="1134"/>
        <v>FH - TBD35</v>
      </c>
      <c r="C511" s="1" t="str">
        <f t="shared" si="1134"/>
        <v>SPP FH - 13077</v>
      </c>
      <c r="D511" s="2" t="str">
        <f t="shared" si="1134"/>
        <v>FH - TBD35.1</v>
      </c>
      <c r="E511" s="141" t="str">
        <f t="shared" si="1134"/>
        <v>SPP FH - 13077</v>
      </c>
      <c r="F511" s="84" t="str">
        <f t="shared" si="1134"/>
        <v>12/15/2023</v>
      </c>
      <c r="G511" s="119">
        <v>364</v>
      </c>
      <c r="H511" s="118"/>
      <c r="I511" s="178">
        <v>0</v>
      </c>
      <c r="J511" s="166">
        <f t="shared" ref="J511:U511" si="1139">J293+I511</f>
        <v>0</v>
      </c>
      <c r="K511" s="166">
        <f t="shared" si="1139"/>
        <v>0</v>
      </c>
      <c r="L511" s="166">
        <f t="shared" si="1139"/>
        <v>0</v>
      </c>
      <c r="M511" s="166">
        <f t="shared" si="1139"/>
        <v>0</v>
      </c>
      <c r="N511" s="166">
        <f t="shared" si="1139"/>
        <v>0</v>
      </c>
      <c r="O511" s="166">
        <f t="shared" si="1139"/>
        <v>0</v>
      </c>
      <c r="P511" s="166">
        <f t="shared" si="1139"/>
        <v>0</v>
      </c>
      <c r="Q511" s="166">
        <f t="shared" si="1139"/>
        <v>0</v>
      </c>
      <c r="R511" s="166">
        <f t="shared" si="1139"/>
        <v>0</v>
      </c>
      <c r="S511" s="166">
        <f t="shared" si="1139"/>
        <v>0</v>
      </c>
      <c r="T511" s="166">
        <f t="shared" si="1139"/>
        <v>0</v>
      </c>
      <c r="U511" s="166">
        <f t="shared" si="1139"/>
        <v>0</v>
      </c>
      <c r="V511" s="142"/>
      <c r="W511" s="179">
        <f t="shared" si="1085"/>
        <v>0</v>
      </c>
      <c r="X511" s="166">
        <f t="shared" ref="X511:AH511" si="1140">X293+W511</f>
        <v>0</v>
      </c>
      <c r="Y511" s="166">
        <f t="shared" si="1140"/>
        <v>0</v>
      </c>
      <c r="Z511" s="166">
        <f t="shared" si="1140"/>
        <v>0</v>
      </c>
      <c r="AA511" s="166">
        <f t="shared" si="1140"/>
        <v>0</v>
      </c>
      <c r="AB511" s="166">
        <f t="shared" si="1140"/>
        <v>0</v>
      </c>
      <c r="AC511" s="166">
        <f t="shared" si="1140"/>
        <v>0</v>
      </c>
      <c r="AD511" s="166">
        <f t="shared" si="1140"/>
        <v>0</v>
      </c>
      <c r="AE511" s="166">
        <f t="shared" si="1140"/>
        <v>0</v>
      </c>
      <c r="AF511" s="166">
        <f t="shared" si="1140"/>
        <v>0</v>
      </c>
      <c r="AG511" s="166">
        <f t="shared" si="1140"/>
        <v>0</v>
      </c>
      <c r="AH511" s="166">
        <f t="shared" si="1140"/>
        <v>0</v>
      </c>
      <c r="AI511" s="142"/>
      <c r="AJ511" s="179">
        <f t="shared" si="1087"/>
        <v>0</v>
      </c>
      <c r="AK511" s="166">
        <f t="shared" ref="AK511:AU511" si="1141">AK293+AJ511</f>
        <v>0</v>
      </c>
      <c r="AL511" s="166">
        <f t="shared" si="1141"/>
        <v>0</v>
      </c>
      <c r="AM511" s="166">
        <f t="shared" si="1141"/>
        <v>0</v>
      </c>
      <c r="AN511" s="166">
        <f t="shared" si="1141"/>
        <v>0</v>
      </c>
      <c r="AO511" s="166">
        <f t="shared" si="1141"/>
        <v>0</v>
      </c>
      <c r="AP511" s="166">
        <f t="shared" si="1141"/>
        <v>0</v>
      </c>
      <c r="AQ511" s="166">
        <f t="shared" si="1141"/>
        <v>0</v>
      </c>
      <c r="AR511" s="166">
        <f t="shared" si="1141"/>
        <v>0</v>
      </c>
      <c r="AS511" s="166">
        <f t="shared" si="1141"/>
        <v>0</v>
      </c>
      <c r="AT511" s="166">
        <f t="shared" si="1141"/>
        <v>0</v>
      </c>
      <c r="AU511" s="166">
        <f t="shared" si="1141"/>
        <v>0</v>
      </c>
      <c r="AV511" s="142"/>
      <c r="AW511" s="179">
        <f t="shared" si="1089"/>
        <v>0</v>
      </c>
      <c r="AX511" s="166">
        <f t="shared" ref="AX511:BH511" si="1142">AX293+AW511</f>
        <v>0</v>
      </c>
      <c r="AY511" s="166">
        <f t="shared" si="1142"/>
        <v>0</v>
      </c>
      <c r="AZ511" s="166">
        <f t="shared" si="1142"/>
        <v>0</v>
      </c>
      <c r="BA511" s="166">
        <f t="shared" si="1142"/>
        <v>0</v>
      </c>
      <c r="BB511" s="166">
        <f t="shared" si="1142"/>
        <v>0</v>
      </c>
      <c r="BC511" s="166">
        <f t="shared" si="1142"/>
        <v>0</v>
      </c>
      <c r="BD511" s="166">
        <f t="shared" si="1142"/>
        <v>0</v>
      </c>
      <c r="BE511" s="166">
        <f t="shared" si="1142"/>
        <v>0</v>
      </c>
      <c r="BF511" s="166">
        <f t="shared" si="1142"/>
        <v>0</v>
      </c>
      <c r="BG511" s="166">
        <f t="shared" si="1142"/>
        <v>0</v>
      </c>
      <c r="BH511" s="166">
        <f t="shared" si="1142"/>
        <v>1155582</v>
      </c>
      <c r="BI511" s="142"/>
      <c r="BV511" s="142"/>
      <c r="CI511" s="142"/>
      <c r="CV511" s="142"/>
      <c r="DI511" s="142"/>
      <c r="DV511" s="142"/>
      <c r="EI511" s="142"/>
      <c r="EK511" s="180">
        <f t="shared" si="1117"/>
        <v>0</v>
      </c>
      <c r="EN511" s="181"/>
    </row>
    <row r="512" spans="1:144" ht="15.75" outlineLevel="1" x14ac:dyDescent="0.25">
      <c r="A512" s="2">
        <f t="shared" si="1108"/>
        <v>41</v>
      </c>
      <c r="B512" s="1" t="str">
        <f t="shared" si="1134"/>
        <v>FH - TBD36</v>
      </c>
      <c r="C512" s="1" t="str">
        <f t="shared" si="1134"/>
        <v>SPP FH - 13187</v>
      </c>
      <c r="D512" s="2" t="str">
        <f t="shared" si="1134"/>
        <v>FH - TBD36.1</v>
      </c>
      <c r="E512" s="141" t="str">
        <f t="shared" si="1134"/>
        <v>SPP FH - 13187</v>
      </c>
      <c r="F512" s="84" t="str">
        <f t="shared" si="1134"/>
        <v>2/15/2024</v>
      </c>
      <c r="G512" s="119">
        <v>364</v>
      </c>
      <c r="H512" s="118"/>
      <c r="I512" s="178">
        <v>0</v>
      </c>
      <c r="J512" s="166">
        <f t="shared" ref="J512:U512" si="1143">J294+I512</f>
        <v>0</v>
      </c>
      <c r="K512" s="166">
        <f t="shared" si="1143"/>
        <v>0</v>
      </c>
      <c r="L512" s="166">
        <f t="shared" si="1143"/>
        <v>0</v>
      </c>
      <c r="M512" s="166">
        <f t="shared" si="1143"/>
        <v>0</v>
      </c>
      <c r="N512" s="166">
        <f t="shared" si="1143"/>
        <v>0</v>
      </c>
      <c r="O512" s="166">
        <f t="shared" si="1143"/>
        <v>0</v>
      </c>
      <c r="P512" s="166">
        <f t="shared" si="1143"/>
        <v>0</v>
      </c>
      <c r="Q512" s="166">
        <f t="shared" si="1143"/>
        <v>0</v>
      </c>
      <c r="R512" s="166">
        <f t="shared" si="1143"/>
        <v>0</v>
      </c>
      <c r="S512" s="166">
        <f t="shared" si="1143"/>
        <v>0</v>
      </c>
      <c r="T512" s="166">
        <f t="shared" si="1143"/>
        <v>0</v>
      </c>
      <c r="U512" s="166">
        <f t="shared" si="1143"/>
        <v>0</v>
      </c>
      <c r="V512" s="142"/>
      <c r="W512" s="179">
        <f t="shared" si="1085"/>
        <v>0</v>
      </c>
      <c r="X512" s="166">
        <f t="shared" ref="X512:AH512" si="1144">X294+W512</f>
        <v>0</v>
      </c>
      <c r="Y512" s="166">
        <f t="shared" si="1144"/>
        <v>0</v>
      </c>
      <c r="Z512" s="166">
        <f t="shared" si="1144"/>
        <v>0</v>
      </c>
      <c r="AA512" s="166">
        <f t="shared" si="1144"/>
        <v>0</v>
      </c>
      <c r="AB512" s="166">
        <f t="shared" si="1144"/>
        <v>0</v>
      </c>
      <c r="AC512" s="166">
        <f t="shared" si="1144"/>
        <v>0</v>
      </c>
      <c r="AD512" s="166">
        <f t="shared" si="1144"/>
        <v>0</v>
      </c>
      <c r="AE512" s="166">
        <f t="shared" si="1144"/>
        <v>0</v>
      </c>
      <c r="AF512" s="166">
        <f t="shared" si="1144"/>
        <v>0</v>
      </c>
      <c r="AG512" s="166">
        <f t="shared" si="1144"/>
        <v>0</v>
      </c>
      <c r="AH512" s="166">
        <f t="shared" si="1144"/>
        <v>0</v>
      </c>
      <c r="AI512" s="142"/>
      <c r="AJ512" s="179">
        <f t="shared" si="1087"/>
        <v>0</v>
      </c>
      <c r="AK512" s="166">
        <f t="shared" ref="AK512:AU512" si="1145">AK294+AJ512</f>
        <v>0</v>
      </c>
      <c r="AL512" s="166">
        <f t="shared" si="1145"/>
        <v>0</v>
      </c>
      <c r="AM512" s="166">
        <f t="shared" si="1145"/>
        <v>0</v>
      </c>
      <c r="AN512" s="166">
        <f t="shared" si="1145"/>
        <v>0</v>
      </c>
      <c r="AO512" s="166">
        <f t="shared" si="1145"/>
        <v>0</v>
      </c>
      <c r="AP512" s="166">
        <f t="shared" si="1145"/>
        <v>0</v>
      </c>
      <c r="AQ512" s="166">
        <f t="shared" si="1145"/>
        <v>0</v>
      </c>
      <c r="AR512" s="166">
        <f t="shared" si="1145"/>
        <v>0</v>
      </c>
      <c r="AS512" s="166">
        <f t="shared" si="1145"/>
        <v>0</v>
      </c>
      <c r="AT512" s="166">
        <f t="shared" si="1145"/>
        <v>0</v>
      </c>
      <c r="AU512" s="166">
        <f t="shared" si="1145"/>
        <v>0</v>
      </c>
      <c r="AV512" s="142"/>
      <c r="AW512" s="179">
        <f t="shared" si="1089"/>
        <v>0</v>
      </c>
      <c r="AX512" s="166">
        <f t="shared" ref="AX512:BH512" si="1146">AX294+AW512</f>
        <v>0</v>
      </c>
      <c r="AY512" s="166">
        <f t="shared" si="1146"/>
        <v>0</v>
      </c>
      <c r="AZ512" s="166">
        <f t="shared" si="1146"/>
        <v>0</v>
      </c>
      <c r="BA512" s="166">
        <f t="shared" si="1146"/>
        <v>0</v>
      </c>
      <c r="BB512" s="166">
        <f t="shared" si="1146"/>
        <v>0</v>
      </c>
      <c r="BC512" s="166">
        <f t="shared" si="1146"/>
        <v>0</v>
      </c>
      <c r="BD512" s="166">
        <f t="shared" si="1146"/>
        <v>0</v>
      </c>
      <c r="BE512" s="166">
        <f t="shared" si="1146"/>
        <v>0</v>
      </c>
      <c r="BF512" s="166">
        <f t="shared" si="1146"/>
        <v>0</v>
      </c>
      <c r="BG512" s="166">
        <f t="shared" si="1146"/>
        <v>0</v>
      </c>
      <c r="BH512" s="166">
        <f t="shared" si="1146"/>
        <v>0</v>
      </c>
      <c r="BI512" s="142"/>
      <c r="BV512" s="142"/>
      <c r="CI512" s="142"/>
      <c r="CV512" s="142"/>
      <c r="DI512" s="142"/>
      <c r="DV512" s="142"/>
      <c r="EI512" s="142"/>
      <c r="EK512" s="180">
        <f t="shared" si="1117"/>
        <v>0</v>
      </c>
      <c r="EN512" s="181"/>
    </row>
    <row r="513" spans="1:144" ht="15.75" outlineLevel="1" x14ac:dyDescent="0.25">
      <c r="A513" s="2">
        <f t="shared" si="1108"/>
        <v>42</v>
      </c>
      <c r="B513" s="1" t="str">
        <f t="shared" si="1134"/>
        <v>FH - TBD38</v>
      </c>
      <c r="C513" s="1" t="str">
        <f t="shared" si="1134"/>
        <v>SPP FH - 13230</v>
      </c>
      <c r="D513" s="2" t="str">
        <f t="shared" si="1134"/>
        <v>FH - TBD38.1</v>
      </c>
      <c r="E513" s="141" t="str">
        <f t="shared" si="1134"/>
        <v>SPP FH - 13230</v>
      </c>
      <c r="F513" s="84" t="str">
        <f t="shared" si="1134"/>
        <v>2/15/2024</v>
      </c>
      <c r="G513" s="119">
        <v>364</v>
      </c>
      <c r="H513" s="118"/>
      <c r="I513" s="178">
        <v>0</v>
      </c>
      <c r="J513" s="166">
        <f t="shared" ref="J513:U513" si="1147">J295+I513</f>
        <v>0</v>
      </c>
      <c r="K513" s="166">
        <f t="shared" si="1147"/>
        <v>0</v>
      </c>
      <c r="L513" s="166">
        <f t="shared" si="1147"/>
        <v>0</v>
      </c>
      <c r="M513" s="166">
        <f t="shared" si="1147"/>
        <v>0</v>
      </c>
      <c r="N513" s="166">
        <f t="shared" si="1147"/>
        <v>0</v>
      </c>
      <c r="O513" s="166">
        <f t="shared" si="1147"/>
        <v>0</v>
      </c>
      <c r="P513" s="166">
        <f t="shared" si="1147"/>
        <v>0</v>
      </c>
      <c r="Q513" s="166">
        <f t="shared" si="1147"/>
        <v>0</v>
      </c>
      <c r="R513" s="166">
        <f t="shared" si="1147"/>
        <v>0</v>
      </c>
      <c r="S513" s="166">
        <f t="shared" si="1147"/>
        <v>0</v>
      </c>
      <c r="T513" s="166">
        <f t="shared" si="1147"/>
        <v>0</v>
      </c>
      <c r="U513" s="166">
        <f t="shared" si="1147"/>
        <v>0</v>
      </c>
      <c r="V513" s="142"/>
      <c r="W513" s="179">
        <f t="shared" si="1085"/>
        <v>0</v>
      </c>
      <c r="X513" s="166">
        <f t="shared" ref="X513:AH513" si="1148">X295+W513</f>
        <v>0</v>
      </c>
      <c r="Y513" s="166">
        <f t="shared" si="1148"/>
        <v>0</v>
      </c>
      <c r="Z513" s="166">
        <f t="shared" si="1148"/>
        <v>0</v>
      </c>
      <c r="AA513" s="166">
        <f t="shared" si="1148"/>
        <v>0</v>
      </c>
      <c r="AB513" s="166">
        <f t="shared" si="1148"/>
        <v>0</v>
      </c>
      <c r="AC513" s="166">
        <f t="shared" si="1148"/>
        <v>0</v>
      </c>
      <c r="AD513" s="166">
        <f t="shared" si="1148"/>
        <v>0</v>
      </c>
      <c r="AE513" s="166">
        <f t="shared" si="1148"/>
        <v>0</v>
      </c>
      <c r="AF513" s="166">
        <f t="shared" si="1148"/>
        <v>0</v>
      </c>
      <c r="AG513" s="166">
        <f t="shared" si="1148"/>
        <v>0</v>
      </c>
      <c r="AH513" s="166">
        <f t="shared" si="1148"/>
        <v>0</v>
      </c>
      <c r="AI513" s="142"/>
      <c r="AJ513" s="179">
        <f t="shared" si="1087"/>
        <v>0</v>
      </c>
      <c r="AK513" s="166">
        <f t="shared" ref="AK513:AU513" si="1149">AK295+AJ513</f>
        <v>0</v>
      </c>
      <c r="AL513" s="166">
        <f t="shared" si="1149"/>
        <v>0</v>
      </c>
      <c r="AM513" s="166">
        <f t="shared" si="1149"/>
        <v>0</v>
      </c>
      <c r="AN513" s="166">
        <f t="shared" si="1149"/>
        <v>0</v>
      </c>
      <c r="AO513" s="166">
        <f t="shared" si="1149"/>
        <v>0</v>
      </c>
      <c r="AP513" s="166">
        <f t="shared" si="1149"/>
        <v>0</v>
      </c>
      <c r="AQ513" s="166">
        <f t="shared" si="1149"/>
        <v>0</v>
      </c>
      <c r="AR513" s="166">
        <f t="shared" si="1149"/>
        <v>0</v>
      </c>
      <c r="AS513" s="166">
        <f t="shared" si="1149"/>
        <v>0</v>
      </c>
      <c r="AT513" s="166">
        <f t="shared" si="1149"/>
        <v>0</v>
      </c>
      <c r="AU513" s="166">
        <f t="shared" si="1149"/>
        <v>0</v>
      </c>
      <c r="AV513" s="142"/>
      <c r="AW513" s="179">
        <f t="shared" si="1089"/>
        <v>0</v>
      </c>
      <c r="AX513" s="166">
        <f t="shared" ref="AX513:BH513" si="1150">AX295+AW513</f>
        <v>0</v>
      </c>
      <c r="AY513" s="166">
        <f t="shared" si="1150"/>
        <v>0</v>
      </c>
      <c r="AZ513" s="166">
        <f t="shared" si="1150"/>
        <v>0</v>
      </c>
      <c r="BA513" s="166">
        <f t="shared" si="1150"/>
        <v>0</v>
      </c>
      <c r="BB513" s="166">
        <f t="shared" si="1150"/>
        <v>0</v>
      </c>
      <c r="BC513" s="166">
        <f t="shared" si="1150"/>
        <v>0</v>
      </c>
      <c r="BD513" s="166">
        <f t="shared" si="1150"/>
        <v>0</v>
      </c>
      <c r="BE513" s="166">
        <f t="shared" si="1150"/>
        <v>0</v>
      </c>
      <c r="BF513" s="166">
        <f t="shared" si="1150"/>
        <v>0</v>
      </c>
      <c r="BG513" s="166">
        <f t="shared" si="1150"/>
        <v>0</v>
      </c>
      <c r="BH513" s="166">
        <f t="shared" si="1150"/>
        <v>0</v>
      </c>
      <c r="BI513" s="142"/>
      <c r="BV513" s="142"/>
      <c r="CI513" s="142"/>
      <c r="CV513" s="142"/>
      <c r="DI513" s="142"/>
      <c r="DV513" s="142"/>
      <c r="EI513" s="142"/>
      <c r="EK513" s="180">
        <f t="shared" si="1117"/>
        <v>0</v>
      </c>
      <c r="EN513" s="181"/>
    </row>
    <row r="514" spans="1:144" ht="15.75" outlineLevel="1" x14ac:dyDescent="0.25">
      <c r="A514" s="2">
        <f t="shared" si="1108"/>
        <v>43</v>
      </c>
      <c r="B514" s="1" t="str">
        <f t="shared" si="1134"/>
        <v>FH - TBD39</v>
      </c>
      <c r="C514" s="1" t="str">
        <f t="shared" si="1134"/>
        <v>SPP FH - 13292</v>
      </c>
      <c r="D514" s="2" t="str">
        <f t="shared" si="1134"/>
        <v>FH - TBD39.1</v>
      </c>
      <c r="E514" s="141" t="str">
        <f t="shared" si="1134"/>
        <v>SPP FH - 13292</v>
      </c>
      <c r="F514" s="84" t="str">
        <f t="shared" si="1134"/>
        <v>6/15/2023</v>
      </c>
      <c r="G514" s="119">
        <v>364</v>
      </c>
      <c r="H514" s="118"/>
      <c r="I514" s="178">
        <v>0</v>
      </c>
      <c r="J514" s="166">
        <f t="shared" ref="J514:U514" si="1151">J296+I514</f>
        <v>0</v>
      </c>
      <c r="K514" s="166">
        <f t="shared" si="1151"/>
        <v>0</v>
      </c>
      <c r="L514" s="166">
        <f t="shared" si="1151"/>
        <v>0</v>
      </c>
      <c r="M514" s="166">
        <f t="shared" si="1151"/>
        <v>0</v>
      </c>
      <c r="N514" s="166">
        <f t="shared" si="1151"/>
        <v>0</v>
      </c>
      <c r="O514" s="166">
        <f t="shared" si="1151"/>
        <v>0</v>
      </c>
      <c r="P514" s="166">
        <f t="shared" si="1151"/>
        <v>0</v>
      </c>
      <c r="Q514" s="166">
        <f t="shared" si="1151"/>
        <v>0</v>
      </c>
      <c r="R514" s="166">
        <f t="shared" si="1151"/>
        <v>0</v>
      </c>
      <c r="S514" s="166">
        <f t="shared" si="1151"/>
        <v>0</v>
      </c>
      <c r="T514" s="166">
        <f t="shared" si="1151"/>
        <v>0</v>
      </c>
      <c r="U514" s="166">
        <f t="shared" si="1151"/>
        <v>0</v>
      </c>
      <c r="V514" s="142"/>
      <c r="W514" s="179">
        <f t="shared" si="1085"/>
        <v>0</v>
      </c>
      <c r="X514" s="166">
        <f t="shared" ref="X514:AH514" si="1152">X296+W514</f>
        <v>0</v>
      </c>
      <c r="Y514" s="166">
        <f t="shared" si="1152"/>
        <v>0</v>
      </c>
      <c r="Z514" s="166">
        <f t="shared" si="1152"/>
        <v>0</v>
      </c>
      <c r="AA514" s="166">
        <f t="shared" si="1152"/>
        <v>0</v>
      </c>
      <c r="AB514" s="166">
        <f t="shared" si="1152"/>
        <v>0</v>
      </c>
      <c r="AC514" s="166">
        <f t="shared" si="1152"/>
        <v>0</v>
      </c>
      <c r="AD514" s="166">
        <f t="shared" si="1152"/>
        <v>0</v>
      </c>
      <c r="AE514" s="166">
        <f t="shared" si="1152"/>
        <v>0</v>
      </c>
      <c r="AF514" s="166">
        <f t="shared" si="1152"/>
        <v>0</v>
      </c>
      <c r="AG514" s="166">
        <f t="shared" si="1152"/>
        <v>0</v>
      </c>
      <c r="AH514" s="166">
        <f t="shared" si="1152"/>
        <v>0</v>
      </c>
      <c r="AI514" s="142"/>
      <c r="AJ514" s="179">
        <f t="shared" si="1087"/>
        <v>0</v>
      </c>
      <c r="AK514" s="166">
        <f t="shared" ref="AK514:AU514" si="1153">AK296+AJ514</f>
        <v>0</v>
      </c>
      <c r="AL514" s="166">
        <f t="shared" si="1153"/>
        <v>0</v>
      </c>
      <c r="AM514" s="166">
        <f t="shared" si="1153"/>
        <v>0</v>
      </c>
      <c r="AN514" s="166">
        <f t="shared" si="1153"/>
        <v>0</v>
      </c>
      <c r="AO514" s="166">
        <f t="shared" si="1153"/>
        <v>0</v>
      </c>
      <c r="AP514" s="166">
        <f t="shared" si="1153"/>
        <v>0</v>
      </c>
      <c r="AQ514" s="166">
        <f t="shared" si="1153"/>
        <v>0</v>
      </c>
      <c r="AR514" s="166">
        <f t="shared" si="1153"/>
        <v>0</v>
      </c>
      <c r="AS514" s="166">
        <f t="shared" si="1153"/>
        <v>0</v>
      </c>
      <c r="AT514" s="166">
        <f t="shared" si="1153"/>
        <v>0</v>
      </c>
      <c r="AU514" s="166">
        <f t="shared" si="1153"/>
        <v>0</v>
      </c>
      <c r="AV514" s="142"/>
      <c r="AW514" s="179">
        <f t="shared" si="1089"/>
        <v>0</v>
      </c>
      <c r="AX514" s="166">
        <f t="shared" ref="AX514:BH514" si="1154">AX296+AW514</f>
        <v>0</v>
      </c>
      <c r="AY514" s="166">
        <f t="shared" si="1154"/>
        <v>0</v>
      </c>
      <c r="AZ514" s="166">
        <f t="shared" si="1154"/>
        <v>0</v>
      </c>
      <c r="BA514" s="166">
        <f t="shared" si="1154"/>
        <v>0</v>
      </c>
      <c r="BB514" s="166">
        <f t="shared" si="1154"/>
        <v>170000</v>
      </c>
      <c r="BC514" s="166">
        <f t="shared" si="1154"/>
        <v>170000</v>
      </c>
      <c r="BD514" s="166">
        <f t="shared" si="1154"/>
        <v>170000</v>
      </c>
      <c r="BE514" s="166">
        <f t="shared" si="1154"/>
        <v>170000</v>
      </c>
      <c r="BF514" s="166">
        <f t="shared" si="1154"/>
        <v>170000</v>
      </c>
      <c r="BG514" s="166">
        <f t="shared" si="1154"/>
        <v>170000</v>
      </c>
      <c r="BH514" s="166">
        <f t="shared" si="1154"/>
        <v>170000</v>
      </c>
      <c r="BI514" s="142"/>
      <c r="BV514" s="142"/>
      <c r="CI514" s="142"/>
      <c r="CV514" s="142"/>
      <c r="DI514" s="142"/>
      <c r="DV514" s="142"/>
      <c r="EI514" s="142"/>
      <c r="EK514" s="180">
        <f t="shared" si="1117"/>
        <v>0</v>
      </c>
      <c r="EN514" s="181"/>
    </row>
    <row r="515" spans="1:144" ht="15.75" outlineLevel="1" x14ac:dyDescent="0.25">
      <c r="A515" s="2">
        <f t="shared" si="1108"/>
        <v>44</v>
      </c>
      <c r="B515" s="1" t="str">
        <f t="shared" si="1134"/>
        <v>FH - TBD40</v>
      </c>
      <c r="C515" s="1" t="str">
        <f t="shared" si="1134"/>
        <v>SPP FH - 13299</v>
      </c>
      <c r="D515" s="2" t="str">
        <f t="shared" si="1134"/>
        <v>FH - TBD40.1</v>
      </c>
      <c r="E515" s="141" t="str">
        <f t="shared" si="1134"/>
        <v>SPP FH - 13299</v>
      </c>
      <c r="F515" s="84" t="str">
        <f t="shared" si="1134"/>
        <v>2/15/2024</v>
      </c>
      <c r="G515" s="119">
        <v>364</v>
      </c>
      <c r="H515" s="118"/>
      <c r="I515" s="178">
        <v>0</v>
      </c>
      <c r="J515" s="166">
        <f t="shared" ref="J515:U515" si="1155">J297+I515</f>
        <v>0</v>
      </c>
      <c r="K515" s="166">
        <f t="shared" si="1155"/>
        <v>0</v>
      </c>
      <c r="L515" s="166">
        <f t="shared" si="1155"/>
        <v>0</v>
      </c>
      <c r="M515" s="166">
        <f t="shared" si="1155"/>
        <v>0</v>
      </c>
      <c r="N515" s="166">
        <f t="shared" si="1155"/>
        <v>0</v>
      </c>
      <c r="O515" s="166">
        <f t="shared" si="1155"/>
        <v>0</v>
      </c>
      <c r="P515" s="166">
        <f t="shared" si="1155"/>
        <v>0</v>
      </c>
      <c r="Q515" s="166">
        <f t="shared" si="1155"/>
        <v>0</v>
      </c>
      <c r="R515" s="166">
        <f t="shared" si="1155"/>
        <v>0</v>
      </c>
      <c r="S515" s="166">
        <f t="shared" si="1155"/>
        <v>0</v>
      </c>
      <c r="T515" s="166">
        <f t="shared" si="1155"/>
        <v>0</v>
      </c>
      <c r="U515" s="166">
        <f t="shared" si="1155"/>
        <v>0</v>
      </c>
      <c r="V515" s="142"/>
      <c r="W515" s="179">
        <f t="shared" si="1085"/>
        <v>0</v>
      </c>
      <c r="X515" s="166">
        <f t="shared" ref="X515:AH515" si="1156">X297+W515</f>
        <v>0</v>
      </c>
      <c r="Y515" s="166">
        <f t="shared" si="1156"/>
        <v>0</v>
      </c>
      <c r="Z515" s="166">
        <f t="shared" si="1156"/>
        <v>0</v>
      </c>
      <c r="AA515" s="166">
        <f t="shared" si="1156"/>
        <v>0</v>
      </c>
      <c r="AB515" s="166">
        <f t="shared" si="1156"/>
        <v>0</v>
      </c>
      <c r="AC515" s="166">
        <f t="shared" si="1156"/>
        <v>0</v>
      </c>
      <c r="AD515" s="166">
        <f t="shared" si="1156"/>
        <v>0</v>
      </c>
      <c r="AE515" s="166">
        <f t="shared" si="1156"/>
        <v>0</v>
      </c>
      <c r="AF515" s="166">
        <f t="shared" si="1156"/>
        <v>0</v>
      </c>
      <c r="AG515" s="166">
        <f t="shared" si="1156"/>
        <v>0</v>
      </c>
      <c r="AH515" s="166">
        <f t="shared" si="1156"/>
        <v>0</v>
      </c>
      <c r="AI515" s="142"/>
      <c r="AJ515" s="179">
        <f t="shared" si="1087"/>
        <v>0</v>
      </c>
      <c r="AK515" s="166">
        <f t="shared" ref="AK515:AU515" si="1157">AK297+AJ515</f>
        <v>0</v>
      </c>
      <c r="AL515" s="166">
        <f t="shared" si="1157"/>
        <v>0</v>
      </c>
      <c r="AM515" s="166">
        <f t="shared" si="1157"/>
        <v>0</v>
      </c>
      <c r="AN515" s="166">
        <f t="shared" si="1157"/>
        <v>0</v>
      </c>
      <c r="AO515" s="166">
        <f t="shared" si="1157"/>
        <v>0</v>
      </c>
      <c r="AP515" s="166">
        <f t="shared" si="1157"/>
        <v>0</v>
      </c>
      <c r="AQ515" s="166">
        <f t="shared" si="1157"/>
        <v>0</v>
      </c>
      <c r="AR515" s="166">
        <f t="shared" si="1157"/>
        <v>0</v>
      </c>
      <c r="AS515" s="166">
        <f t="shared" si="1157"/>
        <v>0</v>
      </c>
      <c r="AT515" s="166">
        <f t="shared" si="1157"/>
        <v>0</v>
      </c>
      <c r="AU515" s="166">
        <f t="shared" si="1157"/>
        <v>0</v>
      </c>
      <c r="AV515" s="142"/>
      <c r="AW515" s="179">
        <f t="shared" si="1089"/>
        <v>0</v>
      </c>
      <c r="AX515" s="166">
        <f t="shared" ref="AX515:BH515" si="1158">AX297+AW515</f>
        <v>0</v>
      </c>
      <c r="AY515" s="166">
        <f t="shared" si="1158"/>
        <v>0</v>
      </c>
      <c r="AZ515" s="166">
        <f t="shared" si="1158"/>
        <v>0</v>
      </c>
      <c r="BA515" s="166">
        <f t="shared" si="1158"/>
        <v>0</v>
      </c>
      <c r="BB515" s="166">
        <f t="shared" si="1158"/>
        <v>0</v>
      </c>
      <c r="BC515" s="166">
        <f t="shared" si="1158"/>
        <v>0</v>
      </c>
      <c r="BD515" s="166">
        <f t="shared" si="1158"/>
        <v>0</v>
      </c>
      <c r="BE515" s="166">
        <f t="shared" si="1158"/>
        <v>0</v>
      </c>
      <c r="BF515" s="166">
        <f t="shared" si="1158"/>
        <v>0</v>
      </c>
      <c r="BG515" s="166">
        <f t="shared" si="1158"/>
        <v>0</v>
      </c>
      <c r="BH515" s="166">
        <f t="shared" si="1158"/>
        <v>0</v>
      </c>
      <c r="BI515" s="142"/>
      <c r="BV515" s="142"/>
      <c r="CI515" s="142"/>
      <c r="CV515" s="142"/>
      <c r="DI515" s="142"/>
      <c r="DV515" s="142"/>
      <c r="EI515" s="142"/>
      <c r="EK515" s="180">
        <f t="shared" si="1117"/>
        <v>0</v>
      </c>
      <c r="EN515" s="181"/>
    </row>
    <row r="516" spans="1:144" ht="15.75" outlineLevel="1" x14ac:dyDescent="0.25">
      <c r="A516" s="2">
        <f t="shared" si="1108"/>
        <v>45</v>
      </c>
      <c r="B516" s="1" t="str">
        <f t="shared" si="1134"/>
        <v>FH - TBD42</v>
      </c>
      <c r="C516" s="1" t="str">
        <f t="shared" si="1134"/>
        <v>SPP FH - 13687</v>
      </c>
      <c r="D516" s="2" t="str">
        <f t="shared" si="1134"/>
        <v>FH - TBD42.1</v>
      </c>
      <c r="E516" s="141" t="str">
        <f t="shared" si="1134"/>
        <v>SPP FH - 13687</v>
      </c>
      <c r="F516" s="84" t="str">
        <f t="shared" si="1134"/>
        <v>12/15/2023</v>
      </c>
      <c r="G516" s="119">
        <v>364</v>
      </c>
      <c r="H516" s="118"/>
      <c r="I516" s="178">
        <v>0</v>
      </c>
      <c r="J516" s="166">
        <f t="shared" ref="J516:U516" si="1159">J298+I516</f>
        <v>0</v>
      </c>
      <c r="K516" s="166">
        <f t="shared" si="1159"/>
        <v>0</v>
      </c>
      <c r="L516" s="166">
        <f t="shared" si="1159"/>
        <v>0</v>
      </c>
      <c r="M516" s="166">
        <f t="shared" si="1159"/>
        <v>0</v>
      </c>
      <c r="N516" s="166">
        <f t="shared" si="1159"/>
        <v>0</v>
      </c>
      <c r="O516" s="166">
        <f t="shared" si="1159"/>
        <v>0</v>
      </c>
      <c r="P516" s="166">
        <f t="shared" si="1159"/>
        <v>0</v>
      </c>
      <c r="Q516" s="166">
        <f t="shared" si="1159"/>
        <v>0</v>
      </c>
      <c r="R516" s="166">
        <f t="shared" si="1159"/>
        <v>0</v>
      </c>
      <c r="S516" s="166">
        <f t="shared" si="1159"/>
        <v>0</v>
      </c>
      <c r="T516" s="166">
        <f t="shared" si="1159"/>
        <v>0</v>
      </c>
      <c r="U516" s="166">
        <f t="shared" si="1159"/>
        <v>0</v>
      </c>
      <c r="V516" s="142"/>
      <c r="W516" s="179">
        <f t="shared" si="1085"/>
        <v>0</v>
      </c>
      <c r="X516" s="166">
        <f t="shared" ref="X516:AH516" si="1160">X298+W516</f>
        <v>0</v>
      </c>
      <c r="Y516" s="166">
        <f t="shared" si="1160"/>
        <v>0</v>
      </c>
      <c r="Z516" s="166">
        <f t="shared" si="1160"/>
        <v>0</v>
      </c>
      <c r="AA516" s="166">
        <f t="shared" si="1160"/>
        <v>0</v>
      </c>
      <c r="AB516" s="166">
        <f t="shared" si="1160"/>
        <v>0</v>
      </c>
      <c r="AC516" s="166">
        <f t="shared" si="1160"/>
        <v>0</v>
      </c>
      <c r="AD516" s="166">
        <f t="shared" si="1160"/>
        <v>0</v>
      </c>
      <c r="AE516" s="166">
        <f t="shared" si="1160"/>
        <v>0</v>
      </c>
      <c r="AF516" s="166">
        <f t="shared" si="1160"/>
        <v>0</v>
      </c>
      <c r="AG516" s="166">
        <f t="shared" si="1160"/>
        <v>0</v>
      </c>
      <c r="AH516" s="166">
        <f t="shared" si="1160"/>
        <v>0</v>
      </c>
      <c r="AI516" s="142"/>
      <c r="AJ516" s="179">
        <f t="shared" si="1087"/>
        <v>0</v>
      </c>
      <c r="AK516" s="166">
        <f t="shared" ref="AK516:AU516" si="1161">AK298+AJ516</f>
        <v>0</v>
      </c>
      <c r="AL516" s="166">
        <f t="shared" si="1161"/>
        <v>0</v>
      </c>
      <c r="AM516" s="166">
        <f t="shared" si="1161"/>
        <v>0</v>
      </c>
      <c r="AN516" s="166">
        <f t="shared" si="1161"/>
        <v>0</v>
      </c>
      <c r="AO516" s="166">
        <f t="shared" si="1161"/>
        <v>0</v>
      </c>
      <c r="AP516" s="166">
        <f t="shared" si="1161"/>
        <v>0</v>
      </c>
      <c r="AQ516" s="166">
        <f t="shared" si="1161"/>
        <v>0</v>
      </c>
      <c r="AR516" s="166">
        <f t="shared" si="1161"/>
        <v>0</v>
      </c>
      <c r="AS516" s="166">
        <f t="shared" si="1161"/>
        <v>0</v>
      </c>
      <c r="AT516" s="166">
        <f t="shared" si="1161"/>
        <v>0</v>
      </c>
      <c r="AU516" s="166">
        <f t="shared" si="1161"/>
        <v>0</v>
      </c>
      <c r="AV516" s="142"/>
      <c r="AW516" s="179">
        <f t="shared" si="1089"/>
        <v>0</v>
      </c>
      <c r="AX516" s="166">
        <f t="shared" ref="AX516:BH516" si="1162">AX298+AW516</f>
        <v>0</v>
      </c>
      <c r="AY516" s="166">
        <f t="shared" si="1162"/>
        <v>0</v>
      </c>
      <c r="AZ516" s="166">
        <f t="shared" si="1162"/>
        <v>0</v>
      </c>
      <c r="BA516" s="166">
        <f t="shared" si="1162"/>
        <v>0</v>
      </c>
      <c r="BB516" s="166">
        <f t="shared" si="1162"/>
        <v>0</v>
      </c>
      <c r="BC516" s="166">
        <f t="shared" si="1162"/>
        <v>0</v>
      </c>
      <c r="BD516" s="166">
        <f t="shared" si="1162"/>
        <v>0</v>
      </c>
      <c r="BE516" s="166">
        <f t="shared" si="1162"/>
        <v>0</v>
      </c>
      <c r="BF516" s="166">
        <f t="shared" si="1162"/>
        <v>0</v>
      </c>
      <c r="BG516" s="166">
        <f t="shared" si="1162"/>
        <v>0</v>
      </c>
      <c r="BH516" s="166">
        <f t="shared" si="1162"/>
        <v>2268365</v>
      </c>
      <c r="BI516" s="142"/>
      <c r="BV516" s="142"/>
      <c r="CI516" s="142"/>
      <c r="CV516" s="142"/>
      <c r="DI516" s="142"/>
      <c r="DV516" s="142"/>
      <c r="EI516" s="142"/>
      <c r="EK516" s="180">
        <f t="shared" si="1117"/>
        <v>0</v>
      </c>
      <c r="EN516" s="181"/>
    </row>
    <row r="517" spans="1:144" ht="15.75" outlineLevel="1" x14ac:dyDescent="0.25">
      <c r="A517" s="2">
        <f t="shared" si="1108"/>
        <v>46</v>
      </c>
      <c r="B517" s="1" t="str">
        <f t="shared" si="1134"/>
        <v>FH - TBD43</v>
      </c>
      <c r="C517" s="1" t="str">
        <f t="shared" si="1134"/>
        <v>SPP FH - 13040</v>
      </c>
      <c r="D517" s="2" t="str">
        <f t="shared" si="1134"/>
        <v>FH - TBD43.1</v>
      </c>
      <c r="E517" s="141" t="str">
        <f t="shared" si="1134"/>
        <v>SPP FH - 13040</v>
      </c>
      <c r="F517" s="84" t="str">
        <f t="shared" si="1134"/>
        <v>2/15/2024</v>
      </c>
      <c r="G517" s="119">
        <v>364</v>
      </c>
      <c r="H517" s="118"/>
      <c r="I517" s="178">
        <v>0</v>
      </c>
      <c r="J517" s="166">
        <f t="shared" ref="J517:U517" si="1163">J299+I517</f>
        <v>0</v>
      </c>
      <c r="K517" s="166">
        <f t="shared" si="1163"/>
        <v>0</v>
      </c>
      <c r="L517" s="166">
        <f t="shared" si="1163"/>
        <v>0</v>
      </c>
      <c r="M517" s="166">
        <f t="shared" si="1163"/>
        <v>0</v>
      </c>
      <c r="N517" s="166">
        <f t="shared" si="1163"/>
        <v>0</v>
      </c>
      <c r="O517" s="166">
        <f t="shared" si="1163"/>
        <v>0</v>
      </c>
      <c r="P517" s="166">
        <f t="shared" si="1163"/>
        <v>0</v>
      </c>
      <c r="Q517" s="166">
        <f t="shared" si="1163"/>
        <v>0</v>
      </c>
      <c r="R517" s="166">
        <f t="shared" si="1163"/>
        <v>0</v>
      </c>
      <c r="S517" s="166">
        <f t="shared" si="1163"/>
        <v>0</v>
      </c>
      <c r="T517" s="166">
        <f t="shared" si="1163"/>
        <v>0</v>
      </c>
      <c r="U517" s="166">
        <f t="shared" si="1163"/>
        <v>0</v>
      </c>
      <c r="V517" s="142"/>
      <c r="W517" s="179">
        <f t="shared" si="1085"/>
        <v>0</v>
      </c>
      <c r="X517" s="166">
        <f t="shared" ref="X517:AH517" si="1164">X299+W517</f>
        <v>0</v>
      </c>
      <c r="Y517" s="166">
        <f t="shared" si="1164"/>
        <v>0</v>
      </c>
      <c r="Z517" s="166">
        <f t="shared" si="1164"/>
        <v>0</v>
      </c>
      <c r="AA517" s="166">
        <f t="shared" si="1164"/>
        <v>0</v>
      </c>
      <c r="AB517" s="166">
        <f t="shared" si="1164"/>
        <v>0</v>
      </c>
      <c r="AC517" s="166">
        <f t="shared" si="1164"/>
        <v>0</v>
      </c>
      <c r="AD517" s="166">
        <f t="shared" si="1164"/>
        <v>0</v>
      </c>
      <c r="AE517" s="166">
        <f t="shared" si="1164"/>
        <v>0</v>
      </c>
      <c r="AF517" s="166">
        <f t="shared" si="1164"/>
        <v>0</v>
      </c>
      <c r="AG517" s="166">
        <f t="shared" si="1164"/>
        <v>0</v>
      </c>
      <c r="AH517" s="166">
        <f t="shared" si="1164"/>
        <v>0</v>
      </c>
      <c r="AI517" s="142"/>
      <c r="AJ517" s="179">
        <f t="shared" si="1087"/>
        <v>0</v>
      </c>
      <c r="AK517" s="166">
        <f t="shared" ref="AK517:AU517" si="1165">AK299+AJ517</f>
        <v>0</v>
      </c>
      <c r="AL517" s="166">
        <f t="shared" si="1165"/>
        <v>0</v>
      </c>
      <c r="AM517" s="166">
        <f t="shared" si="1165"/>
        <v>0</v>
      </c>
      <c r="AN517" s="166">
        <f t="shared" si="1165"/>
        <v>0</v>
      </c>
      <c r="AO517" s="166">
        <f t="shared" si="1165"/>
        <v>0</v>
      </c>
      <c r="AP517" s="166">
        <f t="shared" si="1165"/>
        <v>0</v>
      </c>
      <c r="AQ517" s="166">
        <f t="shared" si="1165"/>
        <v>0</v>
      </c>
      <c r="AR517" s="166">
        <f t="shared" si="1165"/>
        <v>0</v>
      </c>
      <c r="AS517" s="166">
        <f t="shared" si="1165"/>
        <v>0</v>
      </c>
      <c r="AT517" s="166">
        <f t="shared" si="1165"/>
        <v>0</v>
      </c>
      <c r="AU517" s="166">
        <f t="shared" si="1165"/>
        <v>0</v>
      </c>
      <c r="AV517" s="142"/>
      <c r="AW517" s="179">
        <f t="shared" si="1089"/>
        <v>0</v>
      </c>
      <c r="AX517" s="166">
        <f t="shared" ref="AX517:BH517" si="1166">AX299+AW517</f>
        <v>0</v>
      </c>
      <c r="AY517" s="166">
        <f t="shared" si="1166"/>
        <v>0</v>
      </c>
      <c r="AZ517" s="166">
        <f t="shared" si="1166"/>
        <v>0</v>
      </c>
      <c r="BA517" s="166">
        <f t="shared" si="1166"/>
        <v>0</v>
      </c>
      <c r="BB517" s="166">
        <f t="shared" si="1166"/>
        <v>0</v>
      </c>
      <c r="BC517" s="166">
        <f t="shared" si="1166"/>
        <v>0</v>
      </c>
      <c r="BD517" s="166">
        <f t="shared" si="1166"/>
        <v>0</v>
      </c>
      <c r="BE517" s="166">
        <f t="shared" si="1166"/>
        <v>0</v>
      </c>
      <c r="BF517" s="166">
        <f t="shared" si="1166"/>
        <v>0</v>
      </c>
      <c r="BG517" s="166">
        <f t="shared" si="1166"/>
        <v>0</v>
      </c>
      <c r="BH517" s="166">
        <f t="shared" si="1166"/>
        <v>0</v>
      </c>
      <c r="BI517" s="142"/>
      <c r="BV517" s="142"/>
      <c r="CI517" s="142"/>
      <c r="CV517" s="142"/>
      <c r="DI517" s="142"/>
      <c r="DV517" s="142"/>
      <c r="EI517" s="142"/>
      <c r="EK517" s="180">
        <f t="shared" si="1117"/>
        <v>0</v>
      </c>
      <c r="EN517" s="181"/>
    </row>
    <row r="518" spans="1:144" ht="15.75" outlineLevel="1" x14ac:dyDescent="0.25">
      <c r="A518" s="2">
        <f t="shared" si="1108"/>
        <v>47</v>
      </c>
      <c r="B518" s="1" t="str">
        <f t="shared" si="1134"/>
        <v>TBD</v>
      </c>
      <c r="C518" s="1" t="str">
        <f t="shared" si="1134"/>
        <v>RIVA License Purchase</v>
      </c>
      <c r="D518" s="2" t="str">
        <f t="shared" si="1134"/>
        <v>TBD</v>
      </c>
      <c r="E518" s="141" t="str">
        <f t="shared" si="1134"/>
        <v>RIVA License Purchase</v>
      </c>
      <c r="F518" s="84" t="str">
        <f t="shared" si="1134"/>
        <v>10/15/2022</v>
      </c>
      <c r="G518" s="119">
        <v>364</v>
      </c>
      <c r="H518" s="118"/>
      <c r="I518" s="178">
        <v>0</v>
      </c>
      <c r="J518" s="166">
        <f t="shared" ref="J518:U518" si="1167">J300+I518</f>
        <v>0</v>
      </c>
      <c r="K518" s="166">
        <f t="shared" si="1167"/>
        <v>0</v>
      </c>
      <c r="L518" s="166">
        <f t="shared" si="1167"/>
        <v>0</v>
      </c>
      <c r="M518" s="166">
        <f t="shared" si="1167"/>
        <v>0</v>
      </c>
      <c r="N518" s="166">
        <f t="shared" si="1167"/>
        <v>0</v>
      </c>
      <c r="O518" s="166">
        <f t="shared" si="1167"/>
        <v>0</v>
      </c>
      <c r="P518" s="166">
        <f t="shared" si="1167"/>
        <v>0</v>
      </c>
      <c r="Q518" s="166">
        <f t="shared" si="1167"/>
        <v>0</v>
      </c>
      <c r="R518" s="166">
        <f t="shared" si="1167"/>
        <v>0</v>
      </c>
      <c r="S518" s="166">
        <f t="shared" si="1167"/>
        <v>0</v>
      </c>
      <c r="T518" s="166">
        <f t="shared" si="1167"/>
        <v>0</v>
      </c>
      <c r="U518" s="166">
        <f t="shared" si="1167"/>
        <v>0</v>
      </c>
      <c r="V518" s="142"/>
      <c r="W518" s="179">
        <f t="shared" si="1085"/>
        <v>0</v>
      </c>
      <c r="X518" s="166">
        <f t="shared" ref="X518:AH518" si="1168">X300+W518</f>
        <v>0</v>
      </c>
      <c r="Y518" s="166">
        <f t="shared" si="1168"/>
        <v>0</v>
      </c>
      <c r="Z518" s="166">
        <f t="shared" si="1168"/>
        <v>0</v>
      </c>
      <c r="AA518" s="166">
        <f t="shared" si="1168"/>
        <v>0</v>
      </c>
      <c r="AB518" s="166">
        <f t="shared" si="1168"/>
        <v>0</v>
      </c>
      <c r="AC518" s="166">
        <f t="shared" si="1168"/>
        <v>0</v>
      </c>
      <c r="AD518" s="166">
        <f t="shared" si="1168"/>
        <v>0</v>
      </c>
      <c r="AE518" s="166">
        <f t="shared" si="1168"/>
        <v>0</v>
      </c>
      <c r="AF518" s="166">
        <f t="shared" si="1168"/>
        <v>0</v>
      </c>
      <c r="AG518" s="166">
        <f t="shared" si="1168"/>
        <v>0</v>
      </c>
      <c r="AH518" s="166">
        <f t="shared" si="1168"/>
        <v>0</v>
      </c>
      <c r="AI518" s="142"/>
      <c r="AJ518" s="179">
        <f t="shared" si="1087"/>
        <v>0</v>
      </c>
      <c r="AK518" s="166">
        <f t="shared" ref="AK518:AU518" si="1169">AK300+AJ518</f>
        <v>0</v>
      </c>
      <c r="AL518" s="166">
        <f t="shared" si="1169"/>
        <v>0</v>
      </c>
      <c r="AM518" s="166">
        <f t="shared" si="1169"/>
        <v>0</v>
      </c>
      <c r="AN518" s="166">
        <f t="shared" si="1169"/>
        <v>0</v>
      </c>
      <c r="AO518" s="166">
        <f t="shared" si="1169"/>
        <v>0</v>
      </c>
      <c r="AP518" s="166">
        <f t="shared" si="1169"/>
        <v>0</v>
      </c>
      <c r="AQ518" s="166">
        <f t="shared" si="1169"/>
        <v>0</v>
      </c>
      <c r="AR518" s="166">
        <f t="shared" si="1169"/>
        <v>0</v>
      </c>
      <c r="AS518" s="166">
        <f t="shared" si="1169"/>
        <v>5000000</v>
      </c>
      <c r="AT518" s="166">
        <f t="shared" si="1169"/>
        <v>5000000</v>
      </c>
      <c r="AU518" s="166">
        <f t="shared" si="1169"/>
        <v>5000000</v>
      </c>
      <c r="AV518" s="142"/>
      <c r="AW518" s="179">
        <f t="shared" si="1089"/>
        <v>5000000</v>
      </c>
      <c r="AX518" s="166">
        <f t="shared" ref="AX518:BH518" si="1170">AX300+AW518</f>
        <v>5000000</v>
      </c>
      <c r="AY518" s="166">
        <f t="shared" si="1170"/>
        <v>5000000</v>
      </c>
      <c r="AZ518" s="166">
        <f t="shared" si="1170"/>
        <v>5000000</v>
      </c>
      <c r="BA518" s="166">
        <f t="shared" si="1170"/>
        <v>5000000</v>
      </c>
      <c r="BB518" s="166">
        <f t="shared" si="1170"/>
        <v>5000000</v>
      </c>
      <c r="BC518" s="166">
        <f t="shared" si="1170"/>
        <v>5000000</v>
      </c>
      <c r="BD518" s="166">
        <f t="shared" si="1170"/>
        <v>5000000</v>
      </c>
      <c r="BE518" s="166">
        <f t="shared" si="1170"/>
        <v>5000000</v>
      </c>
      <c r="BF518" s="166">
        <f t="shared" si="1170"/>
        <v>5000000</v>
      </c>
      <c r="BG518" s="166">
        <f t="shared" si="1170"/>
        <v>5000000</v>
      </c>
      <c r="BH518" s="166">
        <f t="shared" si="1170"/>
        <v>5000000</v>
      </c>
      <c r="BI518" s="142"/>
      <c r="BV518" s="142"/>
      <c r="CI518" s="142"/>
      <c r="CV518" s="142"/>
      <c r="DI518" s="142"/>
      <c r="DV518" s="142"/>
      <c r="EI518" s="142"/>
      <c r="EK518" s="180">
        <f t="shared" si="1117"/>
        <v>0</v>
      </c>
      <c r="EN518" s="181"/>
    </row>
    <row r="519" spans="1:144" ht="15.75" outlineLevel="1" x14ac:dyDescent="0.25">
      <c r="A519" s="2">
        <f t="shared" si="1108"/>
        <v>48</v>
      </c>
      <c r="B519" s="1" t="str">
        <f t="shared" si="1134"/>
        <v>FH - TBD42</v>
      </c>
      <c r="C519" s="1" t="str">
        <f t="shared" si="1134"/>
        <v>SPP FH - 13311</v>
      </c>
      <c r="D519" s="2" t="str">
        <f t="shared" si="1134"/>
        <v>FH - TBD42.1</v>
      </c>
      <c r="E519" s="141" t="str">
        <f t="shared" si="1134"/>
        <v>SPP FH - 13311</v>
      </c>
      <c r="F519" s="84" t="str">
        <f t="shared" si="1134"/>
        <v>2/15/2024</v>
      </c>
      <c r="G519" s="119">
        <v>364</v>
      </c>
      <c r="H519" s="118"/>
      <c r="I519" s="178">
        <v>0</v>
      </c>
      <c r="J519" s="166">
        <f t="shared" ref="J519:U519" si="1171">J301+I519</f>
        <v>0</v>
      </c>
      <c r="K519" s="166">
        <f t="shared" si="1171"/>
        <v>0</v>
      </c>
      <c r="L519" s="166">
        <f t="shared" si="1171"/>
        <v>0</v>
      </c>
      <c r="M519" s="166">
        <f t="shared" si="1171"/>
        <v>0</v>
      </c>
      <c r="N519" s="166">
        <f t="shared" si="1171"/>
        <v>0</v>
      </c>
      <c r="O519" s="166">
        <f t="shared" si="1171"/>
        <v>0</v>
      </c>
      <c r="P519" s="166">
        <f t="shared" si="1171"/>
        <v>0</v>
      </c>
      <c r="Q519" s="166">
        <f t="shared" si="1171"/>
        <v>0</v>
      </c>
      <c r="R519" s="166">
        <f t="shared" si="1171"/>
        <v>0</v>
      </c>
      <c r="S519" s="166">
        <f t="shared" si="1171"/>
        <v>0</v>
      </c>
      <c r="T519" s="166">
        <f t="shared" si="1171"/>
        <v>0</v>
      </c>
      <c r="U519" s="166">
        <f t="shared" si="1171"/>
        <v>0</v>
      </c>
      <c r="V519" s="142"/>
      <c r="W519" s="179">
        <f t="shared" si="1085"/>
        <v>0</v>
      </c>
      <c r="X519" s="166">
        <f t="shared" ref="X519:AH519" si="1172">X301+W519</f>
        <v>0</v>
      </c>
      <c r="Y519" s="166">
        <f t="shared" si="1172"/>
        <v>0</v>
      </c>
      <c r="Z519" s="166">
        <f t="shared" si="1172"/>
        <v>0</v>
      </c>
      <c r="AA519" s="166">
        <f t="shared" si="1172"/>
        <v>0</v>
      </c>
      <c r="AB519" s="166">
        <f t="shared" si="1172"/>
        <v>0</v>
      </c>
      <c r="AC519" s="166">
        <f t="shared" si="1172"/>
        <v>0</v>
      </c>
      <c r="AD519" s="166">
        <f t="shared" si="1172"/>
        <v>0</v>
      </c>
      <c r="AE519" s="166">
        <f t="shared" si="1172"/>
        <v>0</v>
      </c>
      <c r="AF519" s="166">
        <f t="shared" si="1172"/>
        <v>0</v>
      </c>
      <c r="AG519" s="166">
        <f t="shared" si="1172"/>
        <v>0</v>
      </c>
      <c r="AH519" s="166">
        <f t="shared" si="1172"/>
        <v>0</v>
      </c>
      <c r="AI519" s="142"/>
      <c r="AJ519" s="179">
        <f t="shared" si="1087"/>
        <v>0</v>
      </c>
      <c r="AK519" s="166">
        <f t="shared" ref="AK519:AU519" si="1173">AK301+AJ519</f>
        <v>0</v>
      </c>
      <c r="AL519" s="166">
        <f t="shared" si="1173"/>
        <v>0</v>
      </c>
      <c r="AM519" s="166">
        <f t="shared" si="1173"/>
        <v>0</v>
      </c>
      <c r="AN519" s="166">
        <f t="shared" si="1173"/>
        <v>0</v>
      </c>
      <c r="AO519" s="166">
        <f t="shared" si="1173"/>
        <v>0</v>
      </c>
      <c r="AP519" s="166">
        <f t="shared" si="1173"/>
        <v>0</v>
      </c>
      <c r="AQ519" s="166">
        <f t="shared" si="1173"/>
        <v>0</v>
      </c>
      <c r="AR519" s="166">
        <f t="shared" si="1173"/>
        <v>0</v>
      </c>
      <c r="AS519" s="166">
        <f t="shared" si="1173"/>
        <v>0</v>
      </c>
      <c r="AT519" s="166">
        <f t="shared" si="1173"/>
        <v>0</v>
      </c>
      <c r="AU519" s="166">
        <f t="shared" si="1173"/>
        <v>0</v>
      </c>
      <c r="AV519" s="142"/>
      <c r="AW519" s="179">
        <f t="shared" si="1089"/>
        <v>0</v>
      </c>
      <c r="AX519" s="166">
        <f t="shared" ref="AX519:BH519" si="1174">AX301+AW519</f>
        <v>0</v>
      </c>
      <c r="AY519" s="166">
        <f t="shared" si="1174"/>
        <v>0</v>
      </c>
      <c r="AZ519" s="166">
        <f t="shared" si="1174"/>
        <v>0</v>
      </c>
      <c r="BA519" s="166">
        <f t="shared" si="1174"/>
        <v>0</v>
      </c>
      <c r="BB519" s="166">
        <f t="shared" si="1174"/>
        <v>0</v>
      </c>
      <c r="BC519" s="166">
        <f t="shared" si="1174"/>
        <v>0</v>
      </c>
      <c r="BD519" s="166">
        <f t="shared" si="1174"/>
        <v>0</v>
      </c>
      <c r="BE519" s="166">
        <f t="shared" si="1174"/>
        <v>0</v>
      </c>
      <c r="BF519" s="166">
        <f t="shared" si="1174"/>
        <v>0</v>
      </c>
      <c r="BG519" s="166">
        <f t="shared" si="1174"/>
        <v>0</v>
      </c>
      <c r="BH519" s="166">
        <f t="shared" si="1174"/>
        <v>0</v>
      </c>
      <c r="BI519" s="142"/>
      <c r="BV519" s="142"/>
      <c r="CI519" s="142"/>
      <c r="CV519" s="142"/>
      <c r="DI519" s="142"/>
      <c r="DV519" s="142"/>
      <c r="EI519" s="142"/>
      <c r="EK519" s="180">
        <f t="shared" si="1117"/>
        <v>0</v>
      </c>
      <c r="EN519" s="181"/>
    </row>
    <row r="520" spans="1:144" ht="15.75" outlineLevel="1" x14ac:dyDescent="0.25">
      <c r="A520" s="2">
        <f t="shared" si="1108"/>
        <v>49</v>
      </c>
      <c r="B520" s="1" t="str">
        <f t="shared" ref="B520:F529" si="1175">B302</f>
        <v>FH - TBD43</v>
      </c>
      <c r="C520" s="1" t="str">
        <f t="shared" si="1175"/>
        <v>SPP FH - 13343</v>
      </c>
      <c r="D520" s="2" t="str">
        <f t="shared" si="1175"/>
        <v>FH - TBD43.1</v>
      </c>
      <c r="E520" s="141" t="str">
        <f t="shared" si="1175"/>
        <v>SPP FH - 13343</v>
      </c>
      <c r="F520" s="84" t="str">
        <f t="shared" si="1175"/>
        <v>2/15/2024</v>
      </c>
      <c r="G520" s="119">
        <v>364</v>
      </c>
      <c r="H520" s="118"/>
      <c r="I520" s="178">
        <v>0</v>
      </c>
      <c r="J520" s="166">
        <f t="shared" ref="J520:U520" si="1176">J302+I520</f>
        <v>0</v>
      </c>
      <c r="K520" s="166">
        <f t="shared" si="1176"/>
        <v>0</v>
      </c>
      <c r="L520" s="166">
        <f t="shared" si="1176"/>
        <v>0</v>
      </c>
      <c r="M520" s="166">
        <f t="shared" si="1176"/>
        <v>0</v>
      </c>
      <c r="N520" s="166">
        <f t="shared" si="1176"/>
        <v>0</v>
      </c>
      <c r="O520" s="166">
        <f t="shared" si="1176"/>
        <v>0</v>
      </c>
      <c r="P520" s="166">
        <f t="shared" si="1176"/>
        <v>0</v>
      </c>
      <c r="Q520" s="166">
        <f t="shared" si="1176"/>
        <v>0</v>
      </c>
      <c r="R520" s="166">
        <f t="shared" si="1176"/>
        <v>0</v>
      </c>
      <c r="S520" s="166">
        <f t="shared" si="1176"/>
        <v>0</v>
      </c>
      <c r="T520" s="166">
        <f t="shared" si="1176"/>
        <v>0</v>
      </c>
      <c r="U520" s="166">
        <f t="shared" si="1176"/>
        <v>0</v>
      </c>
      <c r="V520" s="142"/>
      <c r="W520" s="179">
        <f t="shared" si="1085"/>
        <v>0</v>
      </c>
      <c r="X520" s="166">
        <f t="shared" ref="X520:AH520" si="1177">X302+W520</f>
        <v>0</v>
      </c>
      <c r="Y520" s="166">
        <f t="shared" si="1177"/>
        <v>0</v>
      </c>
      <c r="Z520" s="166">
        <f t="shared" si="1177"/>
        <v>0</v>
      </c>
      <c r="AA520" s="166">
        <f t="shared" si="1177"/>
        <v>0</v>
      </c>
      <c r="AB520" s="166">
        <f t="shared" si="1177"/>
        <v>0</v>
      </c>
      <c r="AC520" s="166">
        <f t="shared" si="1177"/>
        <v>0</v>
      </c>
      <c r="AD520" s="166">
        <f t="shared" si="1177"/>
        <v>0</v>
      </c>
      <c r="AE520" s="166">
        <f t="shared" si="1177"/>
        <v>0</v>
      </c>
      <c r="AF520" s="166">
        <f t="shared" si="1177"/>
        <v>0</v>
      </c>
      <c r="AG520" s="166">
        <f t="shared" si="1177"/>
        <v>0</v>
      </c>
      <c r="AH520" s="166">
        <f t="shared" si="1177"/>
        <v>0</v>
      </c>
      <c r="AI520" s="142"/>
      <c r="AJ520" s="179">
        <f t="shared" si="1087"/>
        <v>0</v>
      </c>
      <c r="AK520" s="166">
        <f t="shared" ref="AK520:AU520" si="1178">AK302+AJ520</f>
        <v>0</v>
      </c>
      <c r="AL520" s="166">
        <f t="shared" si="1178"/>
        <v>0</v>
      </c>
      <c r="AM520" s="166">
        <f t="shared" si="1178"/>
        <v>0</v>
      </c>
      <c r="AN520" s="166">
        <f t="shared" si="1178"/>
        <v>0</v>
      </c>
      <c r="AO520" s="166">
        <f t="shared" si="1178"/>
        <v>0</v>
      </c>
      <c r="AP520" s="166">
        <f t="shared" si="1178"/>
        <v>0</v>
      </c>
      <c r="AQ520" s="166">
        <f t="shared" si="1178"/>
        <v>0</v>
      </c>
      <c r="AR520" s="166">
        <f t="shared" si="1178"/>
        <v>0</v>
      </c>
      <c r="AS520" s="166">
        <f t="shared" si="1178"/>
        <v>0</v>
      </c>
      <c r="AT520" s="166">
        <f t="shared" si="1178"/>
        <v>0</v>
      </c>
      <c r="AU520" s="166">
        <f t="shared" si="1178"/>
        <v>0</v>
      </c>
      <c r="AV520" s="142"/>
      <c r="AW520" s="179">
        <f t="shared" si="1089"/>
        <v>0</v>
      </c>
      <c r="AX520" s="166">
        <f t="shared" ref="AX520:BH520" si="1179">AX302+AW520</f>
        <v>0</v>
      </c>
      <c r="AY520" s="166">
        <f t="shared" si="1179"/>
        <v>0</v>
      </c>
      <c r="AZ520" s="166">
        <f t="shared" si="1179"/>
        <v>0</v>
      </c>
      <c r="BA520" s="166">
        <f t="shared" si="1179"/>
        <v>0</v>
      </c>
      <c r="BB520" s="166">
        <f t="shared" si="1179"/>
        <v>0</v>
      </c>
      <c r="BC520" s="166">
        <f t="shared" si="1179"/>
        <v>0</v>
      </c>
      <c r="BD520" s="166">
        <f t="shared" si="1179"/>
        <v>0</v>
      </c>
      <c r="BE520" s="166">
        <f t="shared" si="1179"/>
        <v>0</v>
      </c>
      <c r="BF520" s="166">
        <f t="shared" si="1179"/>
        <v>0</v>
      </c>
      <c r="BG520" s="166">
        <f t="shared" si="1179"/>
        <v>0</v>
      </c>
      <c r="BH520" s="166">
        <f t="shared" si="1179"/>
        <v>0</v>
      </c>
      <c r="BI520" s="142"/>
      <c r="BV520" s="142"/>
      <c r="CI520" s="142"/>
      <c r="CV520" s="142"/>
      <c r="DI520" s="142"/>
      <c r="DV520" s="142"/>
      <c r="EI520" s="142"/>
      <c r="EK520" s="180">
        <f t="shared" si="1117"/>
        <v>0</v>
      </c>
      <c r="EN520" s="181"/>
    </row>
    <row r="521" spans="1:144" ht="15.75" outlineLevel="1" x14ac:dyDescent="0.25">
      <c r="A521" s="2">
        <f t="shared" si="1108"/>
        <v>50</v>
      </c>
      <c r="B521" s="1" t="str">
        <f t="shared" si="1175"/>
        <v>FH - TBD44</v>
      </c>
      <c r="C521" s="1" t="str">
        <f t="shared" si="1175"/>
        <v>SPP FH - 13364</v>
      </c>
      <c r="D521" s="2" t="str">
        <f t="shared" si="1175"/>
        <v>FH - TBD44.1</v>
      </c>
      <c r="E521" s="141" t="str">
        <f t="shared" si="1175"/>
        <v>SPP FH - 13364</v>
      </c>
      <c r="F521" s="84" t="str">
        <f t="shared" si="1175"/>
        <v>2/15/2024</v>
      </c>
      <c r="G521" s="119">
        <v>364</v>
      </c>
      <c r="H521" s="118"/>
      <c r="I521" s="178">
        <v>0</v>
      </c>
      <c r="J521" s="166">
        <f t="shared" ref="J521:U521" si="1180">J303+I521</f>
        <v>0</v>
      </c>
      <c r="K521" s="166">
        <f t="shared" si="1180"/>
        <v>0</v>
      </c>
      <c r="L521" s="166">
        <f t="shared" si="1180"/>
        <v>0</v>
      </c>
      <c r="M521" s="166">
        <f t="shared" si="1180"/>
        <v>0</v>
      </c>
      <c r="N521" s="166">
        <f t="shared" si="1180"/>
        <v>0</v>
      </c>
      <c r="O521" s="166">
        <f t="shared" si="1180"/>
        <v>0</v>
      </c>
      <c r="P521" s="166">
        <f t="shared" si="1180"/>
        <v>0</v>
      </c>
      <c r="Q521" s="166">
        <f t="shared" si="1180"/>
        <v>0</v>
      </c>
      <c r="R521" s="166">
        <f t="shared" si="1180"/>
        <v>0</v>
      </c>
      <c r="S521" s="166">
        <f t="shared" si="1180"/>
        <v>0</v>
      </c>
      <c r="T521" s="166">
        <f t="shared" si="1180"/>
        <v>0</v>
      </c>
      <c r="U521" s="166">
        <f t="shared" si="1180"/>
        <v>0</v>
      </c>
      <c r="V521" s="142"/>
      <c r="W521" s="179">
        <f t="shared" si="1085"/>
        <v>0</v>
      </c>
      <c r="X521" s="166">
        <f t="shared" ref="X521:AH521" si="1181">X303+W521</f>
        <v>0</v>
      </c>
      <c r="Y521" s="166">
        <f t="shared" si="1181"/>
        <v>0</v>
      </c>
      <c r="Z521" s="166">
        <f t="shared" si="1181"/>
        <v>0</v>
      </c>
      <c r="AA521" s="166">
        <f t="shared" si="1181"/>
        <v>0</v>
      </c>
      <c r="AB521" s="166">
        <f t="shared" si="1181"/>
        <v>0</v>
      </c>
      <c r="AC521" s="166">
        <f t="shared" si="1181"/>
        <v>0</v>
      </c>
      <c r="AD521" s="166">
        <f t="shared" si="1181"/>
        <v>0</v>
      </c>
      <c r="AE521" s="166">
        <f t="shared" si="1181"/>
        <v>0</v>
      </c>
      <c r="AF521" s="166">
        <f t="shared" si="1181"/>
        <v>0</v>
      </c>
      <c r="AG521" s="166">
        <f t="shared" si="1181"/>
        <v>0</v>
      </c>
      <c r="AH521" s="166">
        <f t="shared" si="1181"/>
        <v>0</v>
      </c>
      <c r="AI521" s="142"/>
      <c r="AJ521" s="179">
        <f t="shared" si="1087"/>
        <v>0</v>
      </c>
      <c r="AK521" s="166">
        <f t="shared" ref="AK521:AU521" si="1182">AK303+AJ521</f>
        <v>0</v>
      </c>
      <c r="AL521" s="166">
        <f t="shared" si="1182"/>
        <v>0</v>
      </c>
      <c r="AM521" s="166">
        <f t="shared" si="1182"/>
        <v>0</v>
      </c>
      <c r="AN521" s="166">
        <f t="shared" si="1182"/>
        <v>0</v>
      </c>
      <c r="AO521" s="166">
        <f t="shared" si="1182"/>
        <v>0</v>
      </c>
      <c r="AP521" s="166">
        <f t="shared" si="1182"/>
        <v>0</v>
      </c>
      <c r="AQ521" s="166">
        <f t="shared" si="1182"/>
        <v>0</v>
      </c>
      <c r="AR521" s="166">
        <f t="shared" si="1182"/>
        <v>0</v>
      </c>
      <c r="AS521" s="166">
        <f t="shared" si="1182"/>
        <v>0</v>
      </c>
      <c r="AT521" s="166">
        <f t="shared" si="1182"/>
        <v>0</v>
      </c>
      <c r="AU521" s="166">
        <f t="shared" si="1182"/>
        <v>0</v>
      </c>
      <c r="AV521" s="142"/>
      <c r="AW521" s="179">
        <f t="shared" si="1089"/>
        <v>0</v>
      </c>
      <c r="AX521" s="166">
        <f t="shared" ref="AX521:BH521" si="1183">AX303+AW521</f>
        <v>0</v>
      </c>
      <c r="AY521" s="166">
        <f t="shared" si="1183"/>
        <v>0</v>
      </c>
      <c r="AZ521" s="166">
        <f t="shared" si="1183"/>
        <v>0</v>
      </c>
      <c r="BA521" s="166">
        <f t="shared" si="1183"/>
        <v>0</v>
      </c>
      <c r="BB521" s="166">
        <f t="shared" si="1183"/>
        <v>0</v>
      </c>
      <c r="BC521" s="166">
        <f t="shared" si="1183"/>
        <v>0</v>
      </c>
      <c r="BD521" s="166">
        <f t="shared" si="1183"/>
        <v>0</v>
      </c>
      <c r="BE521" s="166">
        <f t="shared" si="1183"/>
        <v>0</v>
      </c>
      <c r="BF521" s="166">
        <f t="shared" si="1183"/>
        <v>0</v>
      </c>
      <c r="BG521" s="166">
        <f t="shared" si="1183"/>
        <v>0</v>
      </c>
      <c r="BH521" s="166">
        <f t="shared" si="1183"/>
        <v>0</v>
      </c>
      <c r="BI521" s="142"/>
      <c r="BV521" s="142"/>
      <c r="CI521" s="142"/>
      <c r="CV521" s="142"/>
      <c r="DI521" s="142"/>
      <c r="DV521" s="142"/>
      <c r="EI521" s="142"/>
      <c r="EK521" s="180">
        <f t="shared" si="1117"/>
        <v>0</v>
      </c>
      <c r="EN521" s="181"/>
    </row>
    <row r="522" spans="1:144" ht="15.75" outlineLevel="1" x14ac:dyDescent="0.25">
      <c r="A522" s="2">
        <f t="shared" si="1108"/>
        <v>51</v>
      </c>
      <c r="B522" s="1" t="str">
        <f t="shared" si="1175"/>
        <v>FH - TBD45</v>
      </c>
      <c r="C522" s="1" t="str">
        <f t="shared" si="1175"/>
        <v>SPP FH - 13414</v>
      </c>
      <c r="D522" s="2" t="str">
        <f t="shared" si="1175"/>
        <v>FH - TBD45.1</v>
      </c>
      <c r="E522" s="141" t="str">
        <f t="shared" si="1175"/>
        <v>SPP FH - 13414</v>
      </c>
      <c r="F522" s="84" t="str">
        <f t="shared" si="1175"/>
        <v>2/15/2024</v>
      </c>
      <c r="G522" s="119">
        <v>364</v>
      </c>
      <c r="H522" s="118"/>
      <c r="I522" s="178">
        <v>0</v>
      </c>
      <c r="J522" s="166">
        <f t="shared" ref="J522:U522" si="1184">J304+I522</f>
        <v>0</v>
      </c>
      <c r="K522" s="166">
        <f t="shared" si="1184"/>
        <v>0</v>
      </c>
      <c r="L522" s="166">
        <f t="shared" si="1184"/>
        <v>0</v>
      </c>
      <c r="M522" s="166">
        <f t="shared" si="1184"/>
        <v>0</v>
      </c>
      <c r="N522" s="166">
        <f t="shared" si="1184"/>
        <v>0</v>
      </c>
      <c r="O522" s="166">
        <f t="shared" si="1184"/>
        <v>0</v>
      </c>
      <c r="P522" s="166">
        <f t="shared" si="1184"/>
        <v>0</v>
      </c>
      <c r="Q522" s="166">
        <f t="shared" si="1184"/>
        <v>0</v>
      </c>
      <c r="R522" s="166">
        <f t="shared" si="1184"/>
        <v>0</v>
      </c>
      <c r="S522" s="166">
        <f t="shared" si="1184"/>
        <v>0</v>
      </c>
      <c r="T522" s="166">
        <f t="shared" si="1184"/>
        <v>0</v>
      </c>
      <c r="U522" s="166">
        <f t="shared" si="1184"/>
        <v>0</v>
      </c>
      <c r="V522" s="142"/>
      <c r="W522" s="179">
        <f t="shared" si="1085"/>
        <v>0</v>
      </c>
      <c r="X522" s="166">
        <f t="shared" ref="X522:AH522" si="1185">X304+W522</f>
        <v>0</v>
      </c>
      <c r="Y522" s="166">
        <f t="shared" si="1185"/>
        <v>0</v>
      </c>
      <c r="Z522" s="166">
        <f t="shared" si="1185"/>
        <v>0</v>
      </c>
      <c r="AA522" s="166">
        <f t="shared" si="1185"/>
        <v>0</v>
      </c>
      <c r="AB522" s="166">
        <f t="shared" si="1185"/>
        <v>0</v>
      </c>
      <c r="AC522" s="166">
        <f t="shared" si="1185"/>
        <v>0</v>
      </c>
      <c r="AD522" s="166">
        <f t="shared" si="1185"/>
        <v>0</v>
      </c>
      <c r="AE522" s="166">
        <f t="shared" si="1185"/>
        <v>0</v>
      </c>
      <c r="AF522" s="166">
        <f t="shared" si="1185"/>
        <v>0</v>
      </c>
      <c r="AG522" s="166">
        <f t="shared" si="1185"/>
        <v>0</v>
      </c>
      <c r="AH522" s="166">
        <f t="shared" si="1185"/>
        <v>0</v>
      </c>
      <c r="AI522" s="142"/>
      <c r="AJ522" s="179">
        <f t="shared" si="1087"/>
        <v>0</v>
      </c>
      <c r="AK522" s="166">
        <f t="shared" ref="AK522:AU522" si="1186">AK304+AJ522</f>
        <v>0</v>
      </c>
      <c r="AL522" s="166">
        <f t="shared" si="1186"/>
        <v>0</v>
      </c>
      <c r="AM522" s="166">
        <f t="shared" si="1186"/>
        <v>0</v>
      </c>
      <c r="AN522" s="166">
        <f t="shared" si="1186"/>
        <v>0</v>
      </c>
      <c r="AO522" s="166">
        <f t="shared" si="1186"/>
        <v>0</v>
      </c>
      <c r="AP522" s="166">
        <f t="shared" si="1186"/>
        <v>0</v>
      </c>
      <c r="AQ522" s="166">
        <f t="shared" si="1186"/>
        <v>0</v>
      </c>
      <c r="AR522" s="166">
        <f t="shared" si="1186"/>
        <v>0</v>
      </c>
      <c r="AS522" s="166">
        <f t="shared" si="1186"/>
        <v>0</v>
      </c>
      <c r="AT522" s="166">
        <f t="shared" si="1186"/>
        <v>0</v>
      </c>
      <c r="AU522" s="166">
        <f t="shared" si="1186"/>
        <v>0</v>
      </c>
      <c r="AV522" s="142"/>
      <c r="AW522" s="179">
        <f t="shared" si="1089"/>
        <v>0</v>
      </c>
      <c r="AX522" s="166">
        <f t="shared" ref="AX522:BH522" si="1187">AX304+AW522</f>
        <v>0</v>
      </c>
      <c r="AY522" s="166">
        <f t="shared" si="1187"/>
        <v>0</v>
      </c>
      <c r="AZ522" s="166">
        <f t="shared" si="1187"/>
        <v>0</v>
      </c>
      <c r="BA522" s="166">
        <f t="shared" si="1187"/>
        <v>0</v>
      </c>
      <c r="BB522" s="166">
        <f t="shared" si="1187"/>
        <v>0</v>
      </c>
      <c r="BC522" s="166">
        <f t="shared" si="1187"/>
        <v>0</v>
      </c>
      <c r="BD522" s="166">
        <f t="shared" si="1187"/>
        <v>0</v>
      </c>
      <c r="BE522" s="166">
        <f t="shared" si="1187"/>
        <v>0</v>
      </c>
      <c r="BF522" s="166">
        <f t="shared" si="1187"/>
        <v>0</v>
      </c>
      <c r="BG522" s="166">
        <f t="shared" si="1187"/>
        <v>0</v>
      </c>
      <c r="BH522" s="166">
        <f t="shared" si="1187"/>
        <v>0</v>
      </c>
      <c r="BI522" s="142"/>
      <c r="BV522" s="142"/>
      <c r="CI522" s="142"/>
      <c r="CV522" s="142"/>
      <c r="DI522" s="142"/>
      <c r="DV522" s="142"/>
      <c r="EI522" s="142"/>
      <c r="EK522" s="180">
        <f t="shared" si="1117"/>
        <v>0</v>
      </c>
      <c r="EN522" s="181"/>
    </row>
    <row r="523" spans="1:144" ht="15.75" outlineLevel="1" x14ac:dyDescent="0.25">
      <c r="A523" s="2">
        <f t="shared" si="1108"/>
        <v>52</v>
      </c>
      <c r="B523" s="1" t="str">
        <f t="shared" si="1175"/>
        <v>FH - TBD46</v>
      </c>
      <c r="C523" s="1" t="str">
        <f t="shared" si="1175"/>
        <v>SPP FH - 13417</v>
      </c>
      <c r="D523" s="2" t="str">
        <f t="shared" si="1175"/>
        <v>FH - TBD46.1</v>
      </c>
      <c r="E523" s="141" t="str">
        <f t="shared" si="1175"/>
        <v>SPP FH - 13417</v>
      </c>
      <c r="F523" s="84" t="str">
        <f t="shared" si="1175"/>
        <v>2/15/2024</v>
      </c>
      <c r="G523" s="119">
        <v>364</v>
      </c>
      <c r="H523" s="118"/>
      <c r="I523" s="178">
        <v>0</v>
      </c>
      <c r="J523" s="166">
        <f t="shared" ref="J523:U523" si="1188">J305+I523</f>
        <v>0</v>
      </c>
      <c r="K523" s="166">
        <f t="shared" si="1188"/>
        <v>0</v>
      </c>
      <c r="L523" s="166">
        <f t="shared" si="1188"/>
        <v>0</v>
      </c>
      <c r="M523" s="166">
        <f t="shared" si="1188"/>
        <v>0</v>
      </c>
      <c r="N523" s="166">
        <f t="shared" si="1188"/>
        <v>0</v>
      </c>
      <c r="O523" s="166">
        <f t="shared" si="1188"/>
        <v>0</v>
      </c>
      <c r="P523" s="166">
        <f t="shared" si="1188"/>
        <v>0</v>
      </c>
      <c r="Q523" s="166">
        <f t="shared" si="1188"/>
        <v>0</v>
      </c>
      <c r="R523" s="166">
        <f t="shared" si="1188"/>
        <v>0</v>
      </c>
      <c r="S523" s="166">
        <f t="shared" si="1188"/>
        <v>0</v>
      </c>
      <c r="T523" s="166">
        <f t="shared" si="1188"/>
        <v>0</v>
      </c>
      <c r="U523" s="166">
        <f t="shared" si="1188"/>
        <v>0</v>
      </c>
      <c r="V523" s="142"/>
      <c r="W523" s="179">
        <f t="shared" si="1085"/>
        <v>0</v>
      </c>
      <c r="X523" s="166">
        <f t="shared" ref="X523:AH523" si="1189">X305+W523</f>
        <v>0</v>
      </c>
      <c r="Y523" s="166">
        <f t="shared" si="1189"/>
        <v>0</v>
      </c>
      <c r="Z523" s="166">
        <f t="shared" si="1189"/>
        <v>0</v>
      </c>
      <c r="AA523" s="166">
        <f t="shared" si="1189"/>
        <v>0</v>
      </c>
      <c r="AB523" s="166">
        <f t="shared" si="1189"/>
        <v>0</v>
      </c>
      <c r="AC523" s="166">
        <f t="shared" si="1189"/>
        <v>0</v>
      </c>
      <c r="AD523" s="166">
        <f t="shared" si="1189"/>
        <v>0</v>
      </c>
      <c r="AE523" s="166">
        <f t="shared" si="1189"/>
        <v>0</v>
      </c>
      <c r="AF523" s="166">
        <f t="shared" si="1189"/>
        <v>0</v>
      </c>
      <c r="AG523" s="166">
        <f t="shared" si="1189"/>
        <v>0</v>
      </c>
      <c r="AH523" s="166">
        <f t="shared" si="1189"/>
        <v>0</v>
      </c>
      <c r="AI523" s="142"/>
      <c r="AJ523" s="179">
        <f t="shared" si="1087"/>
        <v>0</v>
      </c>
      <c r="AK523" s="166">
        <f t="shared" ref="AK523:AU523" si="1190">AK305+AJ523</f>
        <v>0</v>
      </c>
      <c r="AL523" s="166">
        <f t="shared" si="1190"/>
        <v>0</v>
      </c>
      <c r="AM523" s="166">
        <f t="shared" si="1190"/>
        <v>0</v>
      </c>
      <c r="AN523" s="166">
        <f t="shared" si="1190"/>
        <v>0</v>
      </c>
      <c r="AO523" s="166">
        <f t="shared" si="1190"/>
        <v>0</v>
      </c>
      <c r="AP523" s="166">
        <f t="shared" si="1190"/>
        <v>0</v>
      </c>
      <c r="AQ523" s="166">
        <f t="shared" si="1190"/>
        <v>0</v>
      </c>
      <c r="AR523" s="166">
        <f t="shared" si="1190"/>
        <v>0</v>
      </c>
      <c r="AS523" s="166">
        <f t="shared" si="1190"/>
        <v>0</v>
      </c>
      <c r="AT523" s="166">
        <f t="shared" si="1190"/>
        <v>0</v>
      </c>
      <c r="AU523" s="166">
        <f t="shared" si="1190"/>
        <v>0</v>
      </c>
      <c r="AV523" s="142"/>
      <c r="AW523" s="179">
        <f t="shared" si="1089"/>
        <v>0</v>
      </c>
      <c r="AX523" s="166">
        <f t="shared" ref="AX523:BH523" si="1191">AX305+AW523</f>
        <v>0</v>
      </c>
      <c r="AY523" s="166">
        <f t="shared" si="1191"/>
        <v>0</v>
      </c>
      <c r="AZ523" s="166">
        <f t="shared" si="1191"/>
        <v>0</v>
      </c>
      <c r="BA523" s="166">
        <f t="shared" si="1191"/>
        <v>0</v>
      </c>
      <c r="BB523" s="166">
        <f t="shared" si="1191"/>
        <v>0</v>
      </c>
      <c r="BC523" s="166">
        <f t="shared" si="1191"/>
        <v>0</v>
      </c>
      <c r="BD523" s="166">
        <f t="shared" si="1191"/>
        <v>0</v>
      </c>
      <c r="BE523" s="166">
        <f t="shared" si="1191"/>
        <v>0</v>
      </c>
      <c r="BF523" s="166">
        <f t="shared" si="1191"/>
        <v>0</v>
      </c>
      <c r="BG523" s="166">
        <f t="shared" si="1191"/>
        <v>0</v>
      </c>
      <c r="BH523" s="166">
        <f t="shared" si="1191"/>
        <v>0</v>
      </c>
      <c r="BI523" s="142"/>
      <c r="BV523" s="142"/>
      <c r="CI523" s="142"/>
      <c r="CV523" s="142"/>
      <c r="DI523" s="142"/>
      <c r="DV523" s="142"/>
      <c r="EI523" s="142"/>
      <c r="EK523" s="180">
        <f t="shared" si="1117"/>
        <v>0</v>
      </c>
      <c r="EN523" s="181"/>
    </row>
    <row r="524" spans="1:144" ht="15.75" outlineLevel="1" x14ac:dyDescent="0.25">
      <c r="A524" s="2">
        <f t="shared" si="1108"/>
        <v>53</v>
      </c>
      <c r="B524" s="1" t="str">
        <f t="shared" si="1175"/>
        <v>FH - TBD47</v>
      </c>
      <c r="C524" s="1" t="str">
        <f t="shared" si="1175"/>
        <v>SPP FH - 13438</v>
      </c>
      <c r="D524" s="2" t="str">
        <f t="shared" si="1175"/>
        <v>FH - TBD47.1</v>
      </c>
      <c r="E524" s="141" t="str">
        <f t="shared" si="1175"/>
        <v>SPP FH - 13438</v>
      </c>
      <c r="F524" s="84" t="str">
        <f t="shared" si="1175"/>
        <v>2/15/2024</v>
      </c>
      <c r="G524" s="119">
        <v>364</v>
      </c>
      <c r="H524" s="118"/>
      <c r="I524" s="178">
        <v>0</v>
      </c>
      <c r="J524" s="166">
        <f t="shared" ref="J524:U524" si="1192">J306+I524</f>
        <v>0</v>
      </c>
      <c r="K524" s="166">
        <f t="shared" si="1192"/>
        <v>0</v>
      </c>
      <c r="L524" s="166">
        <f t="shared" si="1192"/>
        <v>0</v>
      </c>
      <c r="M524" s="166">
        <f t="shared" si="1192"/>
        <v>0</v>
      </c>
      <c r="N524" s="166">
        <f t="shared" si="1192"/>
        <v>0</v>
      </c>
      <c r="O524" s="166">
        <f t="shared" si="1192"/>
        <v>0</v>
      </c>
      <c r="P524" s="166">
        <f t="shared" si="1192"/>
        <v>0</v>
      </c>
      <c r="Q524" s="166">
        <f t="shared" si="1192"/>
        <v>0</v>
      </c>
      <c r="R524" s="166">
        <f t="shared" si="1192"/>
        <v>0</v>
      </c>
      <c r="S524" s="166">
        <f t="shared" si="1192"/>
        <v>0</v>
      </c>
      <c r="T524" s="166">
        <f t="shared" si="1192"/>
        <v>0</v>
      </c>
      <c r="U524" s="166">
        <f t="shared" si="1192"/>
        <v>0</v>
      </c>
      <c r="V524" s="142"/>
      <c r="W524" s="179">
        <f t="shared" si="1085"/>
        <v>0</v>
      </c>
      <c r="X524" s="166">
        <f t="shared" ref="X524:AH524" si="1193">X306+W524</f>
        <v>0</v>
      </c>
      <c r="Y524" s="166">
        <f t="shared" si="1193"/>
        <v>0</v>
      </c>
      <c r="Z524" s="166">
        <f t="shared" si="1193"/>
        <v>0</v>
      </c>
      <c r="AA524" s="166">
        <f t="shared" si="1193"/>
        <v>0</v>
      </c>
      <c r="AB524" s="166">
        <f t="shared" si="1193"/>
        <v>0</v>
      </c>
      <c r="AC524" s="166">
        <f t="shared" si="1193"/>
        <v>0</v>
      </c>
      <c r="AD524" s="166">
        <f t="shared" si="1193"/>
        <v>0</v>
      </c>
      <c r="AE524" s="166">
        <f t="shared" si="1193"/>
        <v>0</v>
      </c>
      <c r="AF524" s="166">
        <f t="shared" si="1193"/>
        <v>0</v>
      </c>
      <c r="AG524" s="166">
        <f t="shared" si="1193"/>
        <v>0</v>
      </c>
      <c r="AH524" s="166">
        <f t="shared" si="1193"/>
        <v>0</v>
      </c>
      <c r="AI524" s="142"/>
      <c r="AJ524" s="179">
        <f t="shared" si="1087"/>
        <v>0</v>
      </c>
      <c r="AK524" s="166">
        <f t="shared" ref="AK524:AU524" si="1194">AK306+AJ524</f>
        <v>0</v>
      </c>
      <c r="AL524" s="166">
        <f t="shared" si="1194"/>
        <v>0</v>
      </c>
      <c r="AM524" s="166">
        <f t="shared" si="1194"/>
        <v>0</v>
      </c>
      <c r="AN524" s="166">
        <f t="shared" si="1194"/>
        <v>0</v>
      </c>
      <c r="AO524" s="166">
        <f t="shared" si="1194"/>
        <v>0</v>
      </c>
      <c r="AP524" s="166">
        <f t="shared" si="1194"/>
        <v>0</v>
      </c>
      <c r="AQ524" s="166">
        <f t="shared" si="1194"/>
        <v>0</v>
      </c>
      <c r="AR524" s="166">
        <f t="shared" si="1194"/>
        <v>0</v>
      </c>
      <c r="AS524" s="166">
        <f t="shared" si="1194"/>
        <v>0</v>
      </c>
      <c r="AT524" s="166">
        <f t="shared" si="1194"/>
        <v>0</v>
      </c>
      <c r="AU524" s="166">
        <f t="shared" si="1194"/>
        <v>0</v>
      </c>
      <c r="AV524" s="142"/>
      <c r="AW524" s="179">
        <f t="shared" si="1089"/>
        <v>0</v>
      </c>
      <c r="AX524" s="166">
        <f t="shared" ref="AX524:BH524" si="1195">AX306+AW524</f>
        <v>0</v>
      </c>
      <c r="AY524" s="166">
        <f t="shared" si="1195"/>
        <v>0</v>
      </c>
      <c r="AZ524" s="166">
        <f t="shared" si="1195"/>
        <v>0</v>
      </c>
      <c r="BA524" s="166">
        <f t="shared" si="1195"/>
        <v>0</v>
      </c>
      <c r="BB524" s="166">
        <f t="shared" si="1195"/>
        <v>0</v>
      </c>
      <c r="BC524" s="166">
        <f t="shared" si="1195"/>
        <v>0</v>
      </c>
      <c r="BD524" s="166">
        <f t="shared" si="1195"/>
        <v>0</v>
      </c>
      <c r="BE524" s="166">
        <f t="shared" si="1195"/>
        <v>0</v>
      </c>
      <c r="BF524" s="166">
        <f t="shared" si="1195"/>
        <v>0</v>
      </c>
      <c r="BG524" s="166">
        <f t="shared" si="1195"/>
        <v>0</v>
      </c>
      <c r="BH524" s="166">
        <f t="shared" si="1195"/>
        <v>0</v>
      </c>
      <c r="BI524" s="142"/>
      <c r="BV524" s="142"/>
      <c r="CI524" s="142"/>
      <c r="CV524" s="142"/>
      <c r="DI524" s="142"/>
      <c r="DV524" s="142"/>
      <c r="EI524" s="142"/>
      <c r="EK524" s="180">
        <f t="shared" si="1117"/>
        <v>0</v>
      </c>
      <c r="EN524" s="181"/>
    </row>
    <row r="525" spans="1:144" ht="15.75" outlineLevel="1" x14ac:dyDescent="0.25">
      <c r="A525" s="2">
        <f t="shared" si="1108"/>
        <v>54</v>
      </c>
      <c r="B525" s="1" t="str">
        <f t="shared" si="1175"/>
        <v>FH - TBD48</v>
      </c>
      <c r="C525" s="1" t="str">
        <f t="shared" si="1175"/>
        <v>SPP FH - 13457</v>
      </c>
      <c r="D525" s="2" t="str">
        <f t="shared" si="1175"/>
        <v>FH - TBD48.1</v>
      </c>
      <c r="E525" s="141" t="str">
        <f t="shared" si="1175"/>
        <v>SPP FH - 13457</v>
      </c>
      <c r="F525" s="84" t="str">
        <f t="shared" si="1175"/>
        <v>9/15/2023</v>
      </c>
      <c r="G525" s="119">
        <v>364</v>
      </c>
      <c r="H525" s="118"/>
      <c r="I525" s="178">
        <v>0</v>
      </c>
      <c r="J525" s="166">
        <f t="shared" ref="J525:U525" si="1196">J307+I525</f>
        <v>0</v>
      </c>
      <c r="K525" s="166">
        <f t="shared" si="1196"/>
        <v>0</v>
      </c>
      <c r="L525" s="166">
        <f t="shared" si="1196"/>
        <v>0</v>
      </c>
      <c r="M525" s="166">
        <f t="shared" si="1196"/>
        <v>0</v>
      </c>
      <c r="N525" s="166">
        <f t="shared" si="1196"/>
        <v>0</v>
      </c>
      <c r="O525" s="166">
        <f t="shared" si="1196"/>
        <v>0</v>
      </c>
      <c r="P525" s="166">
        <f t="shared" si="1196"/>
        <v>0</v>
      </c>
      <c r="Q525" s="166">
        <f t="shared" si="1196"/>
        <v>0</v>
      </c>
      <c r="R525" s="166">
        <f t="shared" si="1196"/>
        <v>0</v>
      </c>
      <c r="S525" s="166">
        <f t="shared" si="1196"/>
        <v>0</v>
      </c>
      <c r="T525" s="166">
        <f t="shared" si="1196"/>
        <v>0</v>
      </c>
      <c r="U525" s="166">
        <f t="shared" si="1196"/>
        <v>0</v>
      </c>
      <c r="V525" s="142"/>
      <c r="W525" s="179">
        <f t="shared" si="1085"/>
        <v>0</v>
      </c>
      <c r="X525" s="166">
        <f t="shared" ref="X525:AH525" si="1197">X307+W525</f>
        <v>0</v>
      </c>
      <c r="Y525" s="166">
        <f t="shared" si="1197"/>
        <v>0</v>
      </c>
      <c r="Z525" s="166">
        <f t="shared" si="1197"/>
        <v>0</v>
      </c>
      <c r="AA525" s="166">
        <f t="shared" si="1197"/>
        <v>0</v>
      </c>
      <c r="AB525" s="166">
        <f t="shared" si="1197"/>
        <v>0</v>
      </c>
      <c r="AC525" s="166">
        <f t="shared" si="1197"/>
        <v>0</v>
      </c>
      <c r="AD525" s="166">
        <f t="shared" si="1197"/>
        <v>0</v>
      </c>
      <c r="AE525" s="166">
        <f t="shared" si="1197"/>
        <v>0</v>
      </c>
      <c r="AF525" s="166">
        <f t="shared" si="1197"/>
        <v>0</v>
      </c>
      <c r="AG525" s="166">
        <f t="shared" si="1197"/>
        <v>0</v>
      </c>
      <c r="AH525" s="166">
        <f t="shared" si="1197"/>
        <v>0</v>
      </c>
      <c r="AI525" s="142"/>
      <c r="AJ525" s="179">
        <f t="shared" si="1087"/>
        <v>0</v>
      </c>
      <c r="AK525" s="166">
        <f t="shared" ref="AK525:AU525" si="1198">AK307+AJ525</f>
        <v>0</v>
      </c>
      <c r="AL525" s="166">
        <f t="shared" si="1198"/>
        <v>0</v>
      </c>
      <c r="AM525" s="166">
        <f t="shared" si="1198"/>
        <v>0</v>
      </c>
      <c r="AN525" s="166">
        <f t="shared" si="1198"/>
        <v>0</v>
      </c>
      <c r="AO525" s="166">
        <f t="shared" si="1198"/>
        <v>0</v>
      </c>
      <c r="AP525" s="166">
        <f t="shared" si="1198"/>
        <v>0</v>
      </c>
      <c r="AQ525" s="166">
        <f t="shared" si="1198"/>
        <v>0</v>
      </c>
      <c r="AR525" s="166">
        <f t="shared" si="1198"/>
        <v>0</v>
      </c>
      <c r="AS525" s="166">
        <f t="shared" si="1198"/>
        <v>0</v>
      </c>
      <c r="AT525" s="166">
        <f t="shared" si="1198"/>
        <v>0</v>
      </c>
      <c r="AU525" s="166">
        <f t="shared" si="1198"/>
        <v>0</v>
      </c>
      <c r="AV525" s="142"/>
      <c r="AW525" s="179">
        <f t="shared" si="1089"/>
        <v>0</v>
      </c>
      <c r="AX525" s="166">
        <f t="shared" ref="AX525:BH525" si="1199">AX307+AW525</f>
        <v>0</v>
      </c>
      <c r="AY525" s="166">
        <f t="shared" si="1199"/>
        <v>0</v>
      </c>
      <c r="AZ525" s="166">
        <f t="shared" si="1199"/>
        <v>0</v>
      </c>
      <c r="BA525" s="166">
        <f t="shared" si="1199"/>
        <v>0</v>
      </c>
      <c r="BB525" s="166">
        <f t="shared" si="1199"/>
        <v>0</v>
      </c>
      <c r="BC525" s="166">
        <f t="shared" si="1199"/>
        <v>0</v>
      </c>
      <c r="BD525" s="166">
        <f t="shared" si="1199"/>
        <v>0</v>
      </c>
      <c r="BE525" s="166">
        <f t="shared" si="1199"/>
        <v>961008</v>
      </c>
      <c r="BF525" s="166">
        <f t="shared" si="1199"/>
        <v>961008</v>
      </c>
      <c r="BG525" s="166">
        <f t="shared" si="1199"/>
        <v>961008</v>
      </c>
      <c r="BH525" s="166">
        <f t="shared" si="1199"/>
        <v>961008</v>
      </c>
      <c r="BI525" s="142"/>
      <c r="BV525" s="142"/>
      <c r="CI525" s="142"/>
      <c r="CV525" s="142"/>
      <c r="DI525" s="142"/>
      <c r="DV525" s="142"/>
      <c r="EI525" s="142"/>
      <c r="EK525" s="180">
        <f t="shared" si="1117"/>
        <v>0</v>
      </c>
      <c r="EN525" s="181"/>
    </row>
    <row r="526" spans="1:144" ht="15.75" outlineLevel="1" x14ac:dyDescent="0.25">
      <c r="A526" s="2">
        <f t="shared" si="1108"/>
        <v>55</v>
      </c>
      <c r="B526" s="1" t="str">
        <f t="shared" si="1175"/>
        <v>FH - TBD51</v>
      </c>
      <c r="C526" s="1" t="str">
        <f t="shared" si="1175"/>
        <v>SPP FH - 13695</v>
      </c>
      <c r="D526" s="2" t="str">
        <f t="shared" si="1175"/>
        <v>FH - TBD51.1</v>
      </c>
      <c r="E526" s="141" t="str">
        <f t="shared" si="1175"/>
        <v>SPP FH - 13695</v>
      </c>
      <c r="F526" s="84" t="str">
        <f t="shared" si="1175"/>
        <v>2/15/2024</v>
      </c>
      <c r="G526" s="119">
        <v>364</v>
      </c>
      <c r="H526" s="118"/>
      <c r="I526" s="178">
        <v>0</v>
      </c>
      <c r="J526" s="166">
        <f t="shared" ref="J526:U526" si="1200">J308+I526</f>
        <v>0</v>
      </c>
      <c r="K526" s="166">
        <f t="shared" si="1200"/>
        <v>0</v>
      </c>
      <c r="L526" s="166">
        <f t="shared" si="1200"/>
        <v>0</v>
      </c>
      <c r="M526" s="166">
        <f t="shared" si="1200"/>
        <v>0</v>
      </c>
      <c r="N526" s="166">
        <f t="shared" si="1200"/>
        <v>0</v>
      </c>
      <c r="O526" s="166">
        <f t="shared" si="1200"/>
        <v>0</v>
      </c>
      <c r="P526" s="166">
        <f t="shared" si="1200"/>
        <v>0</v>
      </c>
      <c r="Q526" s="166">
        <f t="shared" si="1200"/>
        <v>0</v>
      </c>
      <c r="R526" s="166">
        <f t="shared" si="1200"/>
        <v>0</v>
      </c>
      <c r="S526" s="166">
        <f t="shared" si="1200"/>
        <v>0</v>
      </c>
      <c r="T526" s="166">
        <f t="shared" si="1200"/>
        <v>0</v>
      </c>
      <c r="U526" s="166">
        <f t="shared" si="1200"/>
        <v>0</v>
      </c>
      <c r="V526" s="142"/>
      <c r="W526" s="179">
        <f t="shared" si="1085"/>
        <v>0</v>
      </c>
      <c r="X526" s="166">
        <f t="shared" ref="X526:AH526" si="1201">X308+W526</f>
        <v>0</v>
      </c>
      <c r="Y526" s="166">
        <f t="shared" si="1201"/>
        <v>0</v>
      </c>
      <c r="Z526" s="166">
        <f t="shared" si="1201"/>
        <v>0</v>
      </c>
      <c r="AA526" s="166">
        <f t="shared" si="1201"/>
        <v>0</v>
      </c>
      <c r="AB526" s="166">
        <f t="shared" si="1201"/>
        <v>0</v>
      </c>
      <c r="AC526" s="166">
        <f t="shared" si="1201"/>
        <v>0</v>
      </c>
      <c r="AD526" s="166">
        <f t="shared" si="1201"/>
        <v>0</v>
      </c>
      <c r="AE526" s="166">
        <f t="shared" si="1201"/>
        <v>0</v>
      </c>
      <c r="AF526" s="166">
        <f t="shared" si="1201"/>
        <v>0</v>
      </c>
      <c r="AG526" s="166">
        <f t="shared" si="1201"/>
        <v>0</v>
      </c>
      <c r="AH526" s="166">
        <f t="shared" si="1201"/>
        <v>0</v>
      </c>
      <c r="AI526" s="142"/>
      <c r="AJ526" s="179">
        <f t="shared" si="1087"/>
        <v>0</v>
      </c>
      <c r="AK526" s="166">
        <f t="shared" ref="AK526:AU526" si="1202">AK308+AJ526</f>
        <v>0</v>
      </c>
      <c r="AL526" s="166">
        <f t="shared" si="1202"/>
        <v>0</v>
      </c>
      <c r="AM526" s="166">
        <f t="shared" si="1202"/>
        <v>0</v>
      </c>
      <c r="AN526" s="166">
        <f t="shared" si="1202"/>
        <v>0</v>
      </c>
      <c r="AO526" s="166">
        <f t="shared" si="1202"/>
        <v>0</v>
      </c>
      <c r="AP526" s="166">
        <f t="shared" si="1202"/>
        <v>0</v>
      </c>
      <c r="AQ526" s="166">
        <f t="shared" si="1202"/>
        <v>0</v>
      </c>
      <c r="AR526" s="166">
        <f t="shared" si="1202"/>
        <v>0</v>
      </c>
      <c r="AS526" s="166">
        <f t="shared" si="1202"/>
        <v>0</v>
      </c>
      <c r="AT526" s="166">
        <f t="shared" si="1202"/>
        <v>0</v>
      </c>
      <c r="AU526" s="166">
        <f t="shared" si="1202"/>
        <v>0</v>
      </c>
      <c r="AV526" s="142"/>
      <c r="AW526" s="179">
        <f t="shared" si="1089"/>
        <v>0</v>
      </c>
      <c r="AX526" s="166">
        <f t="shared" ref="AX526:BH526" si="1203">AX308+AW526</f>
        <v>0</v>
      </c>
      <c r="AY526" s="166">
        <f t="shared" si="1203"/>
        <v>0</v>
      </c>
      <c r="AZ526" s="166">
        <f t="shared" si="1203"/>
        <v>0</v>
      </c>
      <c r="BA526" s="166">
        <f t="shared" si="1203"/>
        <v>0</v>
      </c>
      <c r="BB526" s="166">
        <f t="shared" si="1203"/>
        <v>0</v>
      </c>
      <c r="BC526" s="166">
        <f t="shared" si="1203"/>
        <v>0</v>
      </c>
      <c r="BD526" s="166">
        <f t="shared" si="1203"/>
        <v>0</v>
      </c>
      <c r="BE526" s="166">
        <f t="shared" si="1203"/>
        <v>0</v>
      </c>
      <c r="BF526" s="166">
        <f t="shared" si="1203"/>
        <v>0</v>
      </c>
      <c r="BG526" s="166">
        <f t="shared" si="1203"/>
        <v>0</v>
      </c>
      <c r="BH526" s="166">
        <f t="shared" si="1203"/>
        <v>0</v>
      </c>
      <c r="BI526" s="142"/>
      <c r="BV526" s="142"/>
      <c r="CI526" s="142"/>
      <c r="CV526" s="142"/>
      <c r="DI526" s="142"/>
      <c r="DV526" s="142"/>
      <c r="EI526" s="142"/>
      <c r="EK526" s="180">
        <f t="shared" si="1117"/>
        <v>0</v>
      </c>
      <c r="EN526" s="181"/>
    </row>
    <row r="527" spans="1:144" ht="15.75" outlineLevel="1" x14ac:dyDescent="0.25">
      <c r="A527" s="2">
        <f t="shared" si="1108"/>
        <v>56</v>
      </c>
      <c r="B527" s="1" t="str">
        <f t="shared" si="1175"/>
        <v>FH - TBD52</v>
      </c>
      <c r="C527" s="1" t="str">
        <f t="shared" si="1175"/>
        <v>SPP FH - 13737</v>
      </c>
      <c r="D527" s="2" t="str">
        <f t="shared" si="1175"/>
        <v>FH - TBD52.1</v>
      </c>
      <c r="E527" s="141" t="str">
        <f t="shared" si="1175"/>
        <v>SPP FH - 13737</v>
      </c>
      <c r="F527" s="84" t="str">
        <f t="shared" si="1175"/>
        <v>2/15/2024</v>
      </c>
      <c r="G527" s="119">
        <v>364</v>
      </c>
      <c r="H527" s="118"/>
      <c r="I527" s="178">
        <v>0</v>
      </c>
      <c r="J527" s="166">
        <f t="shared" ref="J527:U527" si="1204">J309+I527</f>
        <v>0</v>
      </c>
      <c r="K527" s="166">
        <f t="shared" si="1204"/>
        <v>0</v>
      </c>
      <c r="L527" s="166">
        <f t="shared" si="1204"/>
        <v>0</v>
      </c>
      <c r="M527" s="166">
        <f t="shared" si="1204"/>
        <v>0</v>
      </c>
      <c r="N527" s="166">
        <f t="shared" si="1204"/>
        <v>0</v>
      </c>
      <c r="O527" s="166">
        <f t="shared" si="1204"/>
        <v>0</v>
      </c>
      <c r="P527" s="166">
        <f t="shared" si="1204"/>
        <v>0</v>
      </c>
      <c r="Q527" s="166">
        <f t="shared" si="1204"/>
        <v>0</v>
      </c>
      <c r="R527" s="166">
        <f t="shared" si="1204"/>
        <v>0</v>
      </c>
      <c r="S527" s="166">
        <f t="shared" si="1204"/>
        <v>0</v>
      </c>
      <c r="T527" s="166">
        <f t="shared" si="1204"/>
        <v>0</v>
      </c>
      <c r="U527" s="166">
        <f t="shared" si="1204"/>
        <v>0</v>
      </c>
      <c r="V527" s="142"/>
      <c r="W527" s="179">
        <f t="shared" si="1085"/>
        <v>0</v>
      </c>
      <c r="X527" s="166">
        <f t="shared" ref="X527:AH527" si="1205">X309+W527</f>
        <v>0</v>
      </c>
      <c r="Y527" s="166">
        <f t="shared" si="1205"/>
        <v>0</v>
      </c>
      <c r="Z527" s="166">
        <f t="shared" si="1205"/>
        <v>0</v>
      </c>
      <c r="AA527" s="166">
        <f t="shared" si="1205"/>
        <v>0</v>
      </c>
      <c r="AB527" s="166">
        <f t="shared" si="1205"/>
        <v>0</v>
      </c>
      <c r="AC527" s="166">
        <f t="shared" si="1205"/>
        <v>0</v>
      </c>
      <c r="AD527" s="166">
        <f t="shared" si="1205"/>
        <v>0</v>
      </c>
      <c r="AE527" s="166">
        <f t="shared" si="1205"/>
        <v>0</v>
      </c>
      <c r="AF527" s="166">
        <f t="shared" si="1205"/>
        <v>0</v>
      </c>
      <c r="AG527" s="166">
        <f t="shared" si="1205"/>
        <v>0</v>
      </c>
      <c r="AH527" s="166">
        <f t="shared" si="1205"/>
        <v>0</v>
      </c>
      <c r="AI527" s="142"/>
      <c r="AJ527" s="179">
        <f t="shared" si="1087"/>
        <v>0</v>
      </c>
      <c r="AK527" s="166">
        <f t="shared" ref="AK527:AU527" si="1206">AK309+AJ527</f>
        <v>0</v>
      </c>
      <c r="AL527" s="166">
        <f t="shared" si="1206"/>
        <v>0</v>
      </c>
      <c r="AM527" s="166">
        <f t="shared" si="1206"/>
        <v>0</v>
      </c>
      <c r="AN527" s="166">
        <f t="shared" si="1206"/>
        <v>0</v>
      </c>
      <c r="AO527" s="166">
        <f t="shared" si="1206"/>
        <v>0</v>
      </c>
      <c r="AP527" s="166">
        <f t="shared" si="1206"/>
        <v>0</v>
      </c>
      <c r="AQ527" s="166">
        <f t="shared" si="1206"/>
        <v>0</v>
      </c>
      <c r="AR527" s="166">
        <f t="shared" si="1206"/>
        <v>0</v>
      </c>
      <c r="AS527" s="166">
        <f t="shared" si="1206"/>
        <v>0</v>
      </c>
      <c r="AT527" s="166">
        <f t="shared" si="1206"/>
        <v>0</v>
      </c>
      <c r="AU527" s="166">
        <f t="shared" si="1206"/>
        <v>0</v>
      </c>
      <c r="AV527" s="142"/>
      <c r="AW527" s="179">
        <f t="shared" si="1089"/>
        <v>0</v>
      </c>
      <c r="AX527" s="166">
        <f t="shared" ref="AX527:BH527" si="1207">AX309+AW527</f>
        <v>0</v>
      </c>
      <c r="AY527" s="166">
        <f t="shared" si="1207"/>
        <v>0</v>
      </c>
      <c r="AZ527" s="166">
        <f t="shared" si="1207"/>
        <v>0</v>
      </c>
      <c r="BA527" s="166">
        <f t="shared" si="1207"/>
        <v>0</v>
      </c>
      <c r="BB527" s="166">
        <f t="shared" si="1207"/>
        <v>0</v>
      </c>
      <c r="BC527" s="166">
        <f t="shared" si="1207"/>
        <v>0</v>
      </c>
      <c r="BD527" s="166">
        <f t="shared" si="1207"/>
        <v>0</v>
      </c>
      <c r="BE527" s="166">
        <f t="shared" si="1207"/>
        <v>0</v>
      </c>
      <c r="BF527" s="166">
        <f t="shared" si="1207"/>
        <v>0</v>
      </c>
      <c r="BG527" s="166">
        <f t="shared" si="1207"/>
        <v>0</v>
      </c>
      <c r="BH527" s="166">
        <f t="shared" si="1207"/>
        <v>0</v>
      </c>
      <c r="BI527" s="142"/>
      <c r="BV527" s="142"/>
      <c r="CI527" s="142"/>
      <c r="CV527" s="142"/>
      <c r="DI527" s="142"/>
      <c r="DV527" s="142"/>
      <c r="EI527" s="142"/>
      <c r="EK527" s="180">
        <f t="shared" si="1117"/>
        <v>0</v>
      </c>
      <c r="EN527" s="181"/>
    </row>
    <row r="528" spans="1:144" ht="15.75" outlineLevel="1" x14ac:dyDescent="0.25">
      <c r="A528" s="2">
        <f t="shared" si="1108"/>
        <v>57</v>
      </c>
      <c r="B528" s="1" t="str">
        <f t="shared" si="1175"/>
        <v>FH - TBD53</v>
      </c>
      <c r="C528" s="1" t="str">
        <f t="shared" si="1175"/>
        <v>SPP FH - 13753</v>
      </c>
      <c r="D528" s="2" t="str">
        <f t="shared" si="1175"/>
        <v>FH - TBD53.1</v>
      </c>
      <c r="E528" s="141" t="str">
        <f t="shared" si="1175"/>
        <v>SPP FH - 13753</v>
      </c>
      <c r="F528" s="84" t="str">
        <f t="shared" si="1175"/>
        <v>9/15/2023</v>
      </c>
      <c r="G528" s="119">
        <v>364</v>
      </c>
      <c r="H528" s="118"/>
      <c r="I528" s="178">
        <v>0</v>
      </c>
      <c r="J528" s="166">
        <f t="shared" ref="J528:U528" si="1208">J310+I528</f>
        <v>0</v>
      </c>
      <c r="K528" s="166">
        <f t="shared" si="1208"/>
        <v>0</v>
      </c>
      <c r="L528" s="166">
        <f t="shared" si="1208"/>
        <v>0</v>
      </c>
      <c r="M528" s="166">
        <f t="shared" si="1208"/>
        <v>0</v>
      </c>
      <c r="N528" s="166">
        <f t="shared" si="1208"/>
        <v>0</v>
      </c>
      <c r="O528" s="166">
        <f t="shared" si="1208"/>
        <v>0</v>
      </c>
      <c r="P528" s="166">
        <f t="shared" si="1208"/>
        <v>0</v>
      </c>
      <c r="Q528" s="166">
        <f t="shared" si="1208"/>
        <v>0</v>
      </c>
      <c r="R528" s="166">
        <f t="shared" si="1208"/>
        <v>0</v>
      </c>
      <c r="S528" s="166">
        <f t="shared" si="1208"/>
        <v>0</v>
      </c>
      <c r="T528" s="166">
        <f t="shared" si="1208"/>
        <v>0</v>
      </c>
      <c r="U528" s="166">
        <f t="shared" si="1208"/>
        <v>0</v>
      </c>
      <c r="V528" s="142"/>
      <c r="W528" s="179">
        <f t="shared" si="1085"/>
        <v>0</v>
      </c>
      <c r="X528" s="166">
        <f t="shared" ref="X528:AH528" si="1209">X310+W528</f>
        <v>0</v>
      </c>
      <c r="Y528" s="166">
        <f t="shared" si="1209"/>
        <v>0</v>
      </c>
      <c r="Z528" s="166">
        <f t="shared" si="1209"/>
        <v>0</v>
      </c>
      <c r="AA528" s="166">
        <f t="shared" si="1209"/>
        <v>0</v>
      </c>
      <c r="AB528" s="166">
        <f t="shared" si="1209"/>
        <v>0</v>
      </c>
      <c r="AC528" s="166">
        <f t="shared" si="1209"/>
        <v>0</v>
      </c>
      <c r="AD528" s="166">
        <f t="shared" si="1209"/>
        <v>0</v>
      </c>
      <c r="AE528" s="166">
        <f t="shared" si="1209"/>
        <v>0</v>
      </c>
      <c r="AF528" s="166">
        <f t="shared" si="1209"/>
        <v>0</v>
      </c>
      <c r="AG528" s="166">
        <f t="shared" si="1209"/>
        <v>0</v>
      </c>
      <c r="AH528" s="166">
        <f t="shared" si="1209"/>
        <v>0</v>
      </c>
      <c r="AI528" s="142"/>
      <c r="AJ528" s="179">
        <f t="shared" si="1087"/>
        <v>0</v>
      </c>
      <c r="AK528" s="166">
        <f t="shared" ref="AK528:AU528" si="1210">AK310+AJ528</f>
        <v>0</v>
      </c>
      <c r="AL528" s="166">
        <f t="shared" si="1210"/>
        <v>0</v>
      </c>
      <c r="AM528" s="166">
        <f t="shared" si="1210"/>
        <v>0</v>
      </c>
      <c r="AN528" s="166">
        <f t="shared" si="1210"/>
        <v>0</v>
      </c>
      <c r="AO528" s="166">
        <f t="shared" si="1210"/>
        <v>0</v>
      </c>
      <c r="AP528" s="166">
        <f t="shared" si="1210"/>
        <v>0</v>
      </c>
      <c r="AQ528" s="166">
        <f t="shared" si="1210"/>
        <v>0</v>
      </c>
      <c r="AR528" s="166">
        <f t="shared" si="1210"/>
        <v>0</v>
      </c>
      <c r="AS528" s="166">
        <f t="shared" si="1210"/>
        <v>0</v>
      </c>
      <c r="AT528" s="166">
        <f t="shared" si="1210"/>
        <v>0</v>
      </c>
      <c r="AU528" s="166">
        <f t="shared" si="1210"/>
        <v>0</v>
      </c>
      <c r="AV528" s="142"/>
      <c r="AW528" s="179">
        <f t="shared" si="1089"/>
        <v>0</v>
      </c>
      <c r="AX528" s="166">
        <f t="shared" ref="AX528:BH528" si="1211">AX310+AW528</f>
        <v>0</v>
      </c>
      <c r="AY528" s="166">
        <f t="shared" si="1211"/>
        <v>0</v>
      </c>
      <c r="AZ528" s="166">
        <f t="shared" si="1211"/>
        <v>0</v>
      </c>
      <c r="BA528" s="166">
        <f t="shared" si="1211"/>
        <v>0</v>
      </c>
      <c r="BB528" s="166">
        <f t="shared" si="1211"/>
        <v>0</v>
      </c>
      <c r="BC528" s="166">
        <f t="shared" si="1211"/>
        <v>0</v>
      </c>
      <c r="BD528" s="166">
        <f t="shared" si="1211"/>
        <v>0</v>
      </c>
      <c r="BE528" s="166">
        <f t="shared" si="1211"/>
        <v>1214078</v>
      </c>
      <c r="BF528" s="166">
        <f t="shared" si="1211"/>
        <v>1214078</v>
      </c>
      <c r="BG528" s="166">
        <f t="shared" si="1211"/>
        <v>1214078</v>
      </c>
      <c r="BH528" s="166">
        <f t="shared" si="1211"/>
        <v>1214078</v>
      </c>
      <c r="BI528" s="142"/>
      <c r="BV528" s="142"/>
      <c r="CI528" s="142"/>
      <c r="CV528" s="142"/>
      <c r="DI528" s="142"/>
      <c r="DV528" s="142"/>
      <c r="EI528" s="142"/>
      <c r="EK528" s="180">
        <f t="shared" si="1117"/>
        <v>0</v>
      </c>
      <c r="EN528" s="181"/>
    </row>
    <row r="529" spans="1:144" ht="15.75" outlineLevel="1" x14ac:dyDescent="0.25">
      <c r="A529" s="2">
        <f t="shared" si="1108"/>
        <v>58</v>
      </c>
      <c r="B529" s="1" t="str">
        <f t="shared" si="1175"/>
        <v>FH - TBD54</v>
      </c>
      <c r="C529" s="1" t="str">
        <f t="shared" si="1175"/>
        <v>SPP FH - 13772</v>
      </c>
      <c r="D529" s="2" t="str">
        <f t="shared" si="1175"/>
        <v>FH - TBD54.1</v>
      </c>
      <c r="E529" s="141" t="str">
        <f t="shared" si="1175"/>
        <v>SPP FH - 13772</v>
      </c>
      <c r="F529" s="84" t="str">
        <f t="shared" si="1175"/>
        <v>2/15/2024</v>
      </c>
      <c r="G529" s="119">
        <v>364</v>
      </c>
      <c r="H529" s="118"/>
      <c r="I529" s="178">
        <v>0</v>
      </c>
      <c r="J529" s="166">
        <f t="shared" ref="J529:U529" si="1212">J311+I529</f>
        <v>0</v>
      </c>
      <c r="K529" s="166">
        <f t="shared" si="1212"/>
        <v>0</v>
      </c>
      <c r="L529" s="166">
        <f t="shared" si="1212"/>
        <v>0</v>
      </c>
      <c r="M529" s="166">
        <f t="shared" si="1212"/>
        <v>0</v>
      </c>
      <c r="N529" s="166">
        <f t="shared" si="1212"/>
        <v>0</v>
      </c>
      <c r="O529" s="166">
        <f t="shared" si="1212"/>
        <v>0</v>
      </c>
      <c r="P529" s="166">
        <f t="shared" si="1212"/>
        <v>0</v>
      </c>
      <c r="Q529" s="166">
        <f t="shared" si="1212"/>
        <v>0</v>
      </c>
      <c r="R529" s="166">
        <f t="shared" si="1212"/>
        <v>0</v>
      </c>
      <c r="S529" s="166">
        <f t="shared" si="1212"/>
        <v>0</v>
      </c>
      <c r="T529" s="166">
        <f t="shared" si="1212"/>
        <v>0</v>
      </c>
      <c r="U529" s="166">
        <f t="shared" si="1212"/>
        <v>0</v>
      </c>
      <c r="V529" s="142"/>
      <c r="W529" s="179">
        <f t="shared" si="1085"/>
        <v>0</v>
      </c>
      <c r="X529" s="166">
        <f t="shared" ref="X529:AH529" si="1213">X311+W529</f>
        <v>0</v>
      </c>
      <c r="Y529" s="166">
        <f t="shared" si="1213"/>
        <v>0</v>
      </c>
      <c r="Z529" s="166">
        <f t="shared" si="1213"/>
        <v>0</v>
      </c>
      <c r="AA529" s="166">
        <f t="shared" si="1213"/>
        <v>0</v>
      </c>
      <c r="AB529" s="166">
        <f t="shared" si="1213"/>
        <v>0</v>
      </c>
      <c r="AC529" s="166">
        <f t="shared" si="1213"/>
        <v>0</v>
      </c>
      <c r="AD529" s="166">
        <f t="shared" si="1213"/>
        <v>0</v>
      </c>
      <c r="AE529" s="166">
        <f t="shared" si="1213"/>
        <v>0</v>
      </c>
      <c r="AF529" s="166">
        <f t="shared" si="1213"/>
        <v>0</v>
      </c>
      <c r="AG529" s="166">
        <f t="shared" si="1213"/>
        <v>0</v>
      </c>
      <c r="AH529" s="166">
        <f t="shared" si="1213"/>
        <v>0</v>
      </c>
      <c r="AI529" s="142"/>
      <c r="AJ529" s="179">
        <f t="shared" si="1087"/>
        <v>0</v>
      </c>
      <c r="AK529" s="166">
        <f t="shared" ref="AK529:AU529" si="1214">AK311+AJ529</f>
        <v>0</v>
      </c>
      <c r="AL529" s="166">
        <f t="shared" si="1214"/>
        <v>0</v>
      </c>
      <c r="AM529" s="166">
        <f t="shared" si="1214"/>
        <v>0</v>
      </c>
      <c r="AN529" s="166">
        <f t="shared" si="1214"/>
        <v>0</v>
      </c>
      <c r="AO529" s="166">
        <f t="shared" si="1214"/>
        <v>0</v>
      </c>
      <c r="AP529" s="166">
        <f t="shared" si="1214"/>
        <v>0</v>
      </c>
      <c r="AQ529" s="166">
        <f t="shared" si="1214"/>
        <v>0</v>
      </c>
      <c r="AR529" s="166">
        <f t="shared" si="1214"/>
        <v>0</v>
      </c>
      <c r="AS529" s="166">
        <f t="shared" si="1214"/>
        <v>0</v>
      </c>
      <c r="AT529" s="166">
        <f t="shared" si="1214"/>
        <v>0</v>
      </c>
      <c r="AU529" s="166">
        <f t="shared" si="1214"/>
        <v>0</v>
      </c>
      <c r="AV529" s="142"/>
      <c r="AW529" s="179">
        <f t="shared" si="1089"/>
        <v>0</v>
      </c>
      <c r="AX529" s="166">
        <f t="shared" ref="AX529:BH529" si="1215">AX311+AW529</f>
        <v>0</v>
      </c>
      <c r="AY529" s="166">
        <f t="shared" si="1215"/>
        <v>0</v>
      </c>
      <c r="AZ529" s="166">
        <f t="shared" si="1215"/>
        <v>0</v>
      </c>
      <c r="BA529" s="166">
        <f t="shared" si="1215"/>
        <v>0</v>
      </c>
      <c r="BB529" s="166">
        <f t="shared" si="1215"/>
        <v>0</v>
      </c>
      <c r="BC529" s="166">
        <f t="shared" si="1215"/>
        <v>0</v>
      </c>
      <c r="BD529" s="166">
        <f t="shared" si="1215"/>
        <v>0</v>
      </c>
      <c r="BE529" s="166">
        <f t="shared" si="1215"/>
        <v>0</v>
      </c>
      <c r="BF529" s="166">
        <f t="shared" si="1215"/>
        <v>0</v>
      </c>
      <c r="BG529" s="166">
        <f t="shared" si="1215"/>
        <v>0</v>
      </c>
      <c r="BH529" s="166">
        <f t="shared" si="1215"/>
        <v>0</v>
      </c>
      <c r="BI529" s="142"/>
      <c r="BV529" s="142"/>
      <c r="CI529" s="142"/>
      <c r="CV529" s="142"/>
      <c r="DI529" s="142"/>
      <c r="DV529" s="142"/>
      <c r="EI529" s="142"/>
      <c r="EK529" s="180">
        <f t="shared" si="1117"/>
        <v>0</v>
      </c>
      <c r="EN529" s="181"/>
    </row>
    <row r="530" spans="1:144" ht="15.75" outlineLevel="1" x14ac:dyDescent="0.25">
      <c r="A530" s="2">
        <f t="shared" si="1108"/>
        <v>59</v>
      </c>
      <c r="B530" s="1" t="str">
        <f t="shared" ref="B530:F539" si="1216">B312</f>
        <v>FH - TBD56</v>
      </c>
      <c r="C530" s="1" t="str">
        <f t="shared" si="1216"/>
        <v>SPP FH - 13892</v>
      </c>
      <c r="D530" s="2" t="str">
        <f t="shared" si="1216"/>
        <v>FH - TBD56.1</v>
      </c>
      <c r="E530" s="141" t="str">
        <f t="shared" si="1216"/>
        <v>SPP FH - 13892</v>
      </c>
      <c r="F530" s="84" t="str">
        <f t="shared" si="1216"/>
        <v>12/15/2023</v>
      </c>
      <c r="G530" s="119">
        <v>364</v>
      </c>
      <c r="H530" s="118"/>
      <c r="I530" s="178">
        <v>0</v>
      </c>
      <c r="J530" s="166">
        <f t="shared" ref="J530:U530" si="1217">J312+I530</f>
        <v>0</v>
      </c>
      <c r="K530" s="166">
        <f t="shared" si="1217"/>
        <v>0</v>
      </c>
      <c r="L530" s="166">
        <f t="shared" si="1217"/>
        <v>0</v>
      </c>
      <c r="M530" s="166">
        <f t="shared" si="1217"/>
        <v>0</v>
      </c>
      <c r="N530" s="166">
        <f t="shared" si="1217"/>
        <v>0</v>
      </c>
      <c r="O530" s="166">
        <f t="shared" si="1217"/>
        <v>0</v>
      </c>
      <c r="P530" s="166">
        <f t="shared" si="1217"/>
        <v>0</v>
      </c>
      <c r="Q530" s="166">
        <f t="shared" si="1217"/>
        <v>0</v>
      </c>
      <c r="R530" s="166">
        <f t="shared" si="1217"/>
        <v>0</v>
      </c>
      <c r="S530" s="166">
        <f t="shared" si="1217"/>
        <v>0</v>
      </c>
      <c r="T530" s="166">
        <f t="shared" si="1217"/>
        <v>0</v>
      </c>
      <c r="U530" s="166">
        <f t="shared" si="1217"/>
        <v>0</v>
      </c>
      <c r="V530" s="142"/>
      <c r="W530" s="179">
        <f t="shared" si="1085"/>
        <v>0</v>
      </c>
      <c r="X530" s="166">
        <f t="shared" ref="X530:AH530" si="1218">X312+W530</f>
        <v>0</v>
      </c>
      <c r="Y530" s="166">
        <f t="shared" si="1218"/>
        <v>0</v>
      </c>
      <c r="Z530" s="166">
        <f t="shared" si="1218"/>
        <v>0</v>
      </c>
      <c r="AA530" s="166">
        <f t="shared" si="1218"/>
        <v>0</v>
      </c>
      <c r="AB530" s="166">
        <f t="shared" si="1218"/>
        <v>0</v>
      </c>
      <c r="AC530" s="166">
        <f t="shared" si="1218"/>
        <v>0</v>
      </c>
      <c r="AD530" s="166">
        <f t="shared" si="1218"/>
        <v>0</v>
      </c>
      <c r="AE530" s="166">
        <f t="shared" si="1218"/>
        <v>0</v>
      </c>
      <c r="AF530" s="166">
        <f t="shared" si="1218"/>
        <v>0</v>
      </c>
      <c r="AG530" s="166">
        <f t="shared" si="1218"/>
        <v>0</v>
      </c>
      <c r="AH530" s="166">
        <f t="shared" si="1218"/>
        <v>0</v>
      </c>
      <c r="AI530" s="142"/>
      <c r="AJ530" s="179">
        <f t="shared" si="1087"/>
        <v>0</v>
      </c>
      <c r="AK530" s="166">
        <f t="shared" ref="AK530:AU530" si="1219">AK312+AJ530</f>
        <v>0</v>
      </c>
      <c r="AL530" s="166">
        <f t="shared" si="1219"/>
        <v>0</v>
      </c>
      <c r="AM530" s="166">
        <f t="shared" si="1219"/>
        <v>0</v>
      </c>
      <c r="AN530" s="166">
        <f t="shared" si="1219"/>
        <v>0</v>
      </c>
      <c r="AO530" s="166">
        <f t="shared" si="1219"/>
        <v>0</v>
      </c>
      <c r="AP530" s="166">
        <f t="shared" si="1219"/>
        <v>0</v>
      </c>
      <c r="AQ530" s="166">
        <f t="shared" si="1219"/>
        <v>0</v>
      </c>
      <c r="AR530" s="166">
        <f t="shared" si="1219"/>
        <v>0</v>
      </c>
      <c r="AS530" s="166">
        <f t="shared" si="1219"/>
        <v>0</v>
      </c>
      <c r="AT530" s="166">
        <f t="shared" si="1219"/>
        <v>0</v>
      </c>
      <c r="AU530" s="166">
        <f t="shared" si="1219"/>
        <v>0</v>
      </c>
      <c r="AV530" s="142"/>
      <c r="AW530" s="179">
        <f t="shared" si="1089"/>
        <v>0</v>
      </c>
      <c r="AX530" s="166">
        <f t="shared" ref="AX530:BH530" si="1220">AX312+AW530</f>
        <v>0</v>
      </c>
      <c r="AY530" s="166">
        <f t="shared" si="1220"/>
        <v>0</v>
      </c>
      <c r="AZ530" s="166">
        <f t="shared" si="1220"/>
        <v>0</v>
      </c>
      <c r="BA530" s="166">
        <f t="shared" si="1220"/>
        <v>0</v>
      </c>
      <c r="BB530" s="166">
        <f t="shared" si="1220"/>
        <v>0</v>
      </c>
      <c r="BC530" s="166">
        <f t="shared" si="1220"/>
        <v>0</v>
      </c>
      <c r="BD530" s="166">
        <f t="shared" si="1220"/>
        <v>0</v>
      </c>
      <c r="BE530" s="166">
        <f t="shared" si="1220"/>
        <v>0</v>
      </c>
      <c r="BF530" s="166">
        <f t="shared" si="1220"/>
        <v>0</v>
      </c>
      <c r="BG530" s="166">
        <f t="shared" si="1220"/>
        <v>0</v>
      </c>
      <c r="BH530" s="166">
        <f t="shared" si="1220"/>
        <v>1083243</v>
      </c>
      <c r="BI530" s="142"/>
      <c r="BV530" s="142"/>
      <c r="CI530" s="142"/>
      <c r="CV530" s="142"/>
      <c r="DI530" s="142"/>
      <c r="DV530" s="142"/>
      <c r="EI530" s="142"/>
      <c r="EK530" s="180">
        <f t="shared" si="1117"/>
        <v>0</v>
      </c>
      <c r="EN530" s="181"/>
    </row>
    <row r="531" spans="1:144" ht="15.75" outlineLevel="1" x14ac:dyDescent="0.25">
      <c r="A531" s="2">
        <f t="shared" si="1108"/>
        <v>60</v>
      </c>
      <c r="B531" s="1" t="str">
        <f t="shared" si="1216"/>
        <v>FH - TBD57</v>
      </c>
      <c r="C531" s="1" t="str">
        <f t="shared" si="1216"/>
        <v>SPP FH - 13944</v>
      </c>
      <c r="D531" s="2" t="str">
        <f t="shared" si="1216"/>
        <v>FH - TBD57.1</v>
      </c>
      <c r="E531" s="141" t="str">
        <f t="shared" si="1216"/>
        <v>SPP FH - 13944</v>
      </c>
      <c r="F531" s="84" t="str">
        <f t="shared" si="1216"/>
        <v>2/15/2024</v>
      </c>
      <c r="G531" s="119">
        <v>364</v>
      </c>
      <c r="H531" s="118"/>
      <c r="I531" s="178">
        <v>0</v>
      </c>
      <c r="J531" s="166">
        <f t="shared" ref="J531:U531" si="1221">J313+I531</f>
        <v>0</v>
      </c>
      <c r="K531" s="166">
        <f t="shared" si="1221"/>
        <v>0</v>
      </c>
      <c r="L531" s="166">
        <f t="shared" si="1221"/>
        <v>0</v>
      </c>
      <c r="M531" s="166">
        <f t="shared" si="1221"/>
        <v>0</v>
      </c>
      <c r="N531" s="166">
        <f t="shared" si="1221"/>
        <v>0</v>
      </c>
      <c r="O531" s="166">
        <f t="shared" si="1221"/>
        <v>0</v>
      </c>
      <c r="P531" s="166">
        <f t="shared" si="1221"/>
        <v>0</v>
      </c>
      <c r="Q531" s="166">
        <f t="shared" si="1221"/>
        <v>0</v>
      </c>
      <c r="R531" s="166">
        <f t="shared" si="1221"/>
        <v>0</v>
      </c>
      <c r="S531" s="166">
        <f t="shared" si="1221"/>
        <v>0</v>
      </c>
      <c r="T531" s="166">
        <f t="shared" si="1221"/>
        <v>0</v>
      </c>
      <c r="U531" s="166">
        <f t="shared" si="1221"/>
        <v>0</v>
      </c>
      <c r="V531" s="142"/>
      <c r="W531" s="179">
        <f t="shared" ref="W531:W562" si="1222">W313+U531</f>
        <v>0</v>
      </c>
      <c r="X531" s="166">
        <f t="shared" ref="X531:AH531" si="1223">X313+W531</f>
        <v>0</v>
      </c>
      <c r="Y531" s="166">
        <f t="shared" si="1223"/>
        <v>0</v>
      </c>
      <c r="Z531" s="166">
        <f t="shared" si="1223"/>
        <v>0</v>
      </c>
      <c r="AA531" s="166">
        <f t="shared" si="1223"/>
        <v>0</v>
      </c>
      <c r="AB531" s="166">
        <f t="shared" si="1223"/>
        <v>0</v>
      </c>
      <c r="AC531" s="166">
        <f t="shared" si="1223"/>
        <v>0</v>
      </c>
      <c r="AD531" s="166">
        <f t="shared" si="1223"/>
        <v>0</v>
      </c>
      <c r="AE531" s="166">
        <f t="shared" si="1223"/>
        <v>0</v>
      </c>
      <c r="AF531" s="166">
        <f t="shared" si="1223"/>
        <v>0</v>
      </c>
      <c r="AG531" s="166">
        <f t="shared" si="1223"/>
        <v>0</v>
      </c>
      <c r="AH531" s="166">
        <f t="shared" si="1223"/>
        <v>0</v>
      </c>
      <c r="AI531" s="142"/>
      <c r="AJ531" s="179">
        <f t="shared" ref="AJ531:AJ562" si="1224">AJ313+AH531</f>
        <v>0</v>
      </c>
      <c r="AK531" s="166">
        <f t="shared" ref="AK531:AU531" si="1225">AK313+AJ531</f>
        <v>0</v>
      </c>
      <c r="AL531" s="166">
        <f t="shared" si="1225"/>
        <v>0</v>
      </c>
      <c r="AM531" s="166">
        <f t="shared" si="1225"/>
        <v>0</v>
      </c>
      <c r="AN531" s="166">
        <f t="shared" si="1225"/>
        <v>0</v>
      </c>
      <c r="AO531" s="166">
        <f t="shared" si="1225"/>
        <v>0</v>
      </c>
      <c r="AP531" s="166">
        <f t="shared" si="1225"/>
        <v>0</v>
      </c>
      <c r="AQ531" s="166">
        <f t="shared" si="1225"/>
        <v>0</v>
      </c>
      <c r="AR531" s="166">
        <f t="shared" si="1225"/>
        <v>0</v>
      </c>
      <c r="AS531" s="166">
        <f t="shared" si="1225"/>
        <v>0</v>
      </c>
      <c r="AT531" s="166">
        <f t="shared" si="1225"/>
        <v>0</v>
      </c>
      <c r="AU531" s="166">
        <f t="shared" si="1225"/>
        <v>0</v>
      </c>
      <c r="AV531" s="142"/>
      <c r="AW531" s="179">
        <f t="shared" ref="AW531:AW562" si="1226">AW313+AU531</f>
        <v>0</v>
      </c>
      <c r="AX531" s="166">
        <f t="shared" ref="AX531:BH531" si="1227">AX313+AW531</f>
        <v>0</v>
      </c>
      <c r="AY531" s="166">
        <f t="shared" si="1227"/>
        <v>0</v>
      </c>
      <c r="AZ531" s="166">
        <f t="shared" si="1227"/>
        <v>0</v>
      </c>
      <c r="BA531" s="166">
        <f t="shared" si="1227"/>
        <v>0</v>
      </c>
      <c r="BB531" s="166">
        <f t="shared" si="1227"/>
        <v>0</v>
      </c>
      <c r="BC531" s="166">
        <f t="shared" si="1227"/>
        <v>0</v>
      </c>
      <c r="BD531" s="166">
        <f t="shared" si="1227"/>
        <v>0</v>
      </c>
      <c r="BE531" s="166">
        <f t="shared" si="1227"/>
        <v>0</v>
      </c>
      <c r="BF531" s="166">
        <f t="shared" si="1227"/>
        <v>0</v>
      </c>
      <c r="BG531" s="166">
        <f t="shared" si="1227"/>
        <v>0</v>
      </c>
      <c r="BH531" s="166">
        <f t="shared" si="1227"/>
        <v>0</v>
      </c>
      <c r="BI531" s="142"/>
      <c r="BV531" s="142"/>
      <c r="CI531" s="142"/>
      <c r="CV531" s="142"/>
      <c r="DI531" s="142"/>
      <c r="DV531" s="142"/>
      <c r="EI531" s="142"/>
      <c r="EK531" s="180">
        <f t="shared" si="1117"/>
        <v>0</v>
      </c>
      <c r="EN531" s="181"/>
    </row>
    <row r="532" spans="1:144" ht="15.75" outlineLevel="1" x14ac:dyDescent="0.25">
      <c r="A532" s="2">
        <f t="shared" si="1108"/>
        <v>61</v>
      </c>
      <c r="B532" s="1" t="str">
        <f t="shared" si="1216"/>
        <v>FH - TBD58</v>
      </c>
      <c r="C532" s="1" t="str">
        <f t="shared" si="1216"/>
        <v>SPP FH - 13014</v>
      </c>
      <c r="D532" s="2" t="str">
        <f t="shared" si="1216"/>
        <v>FH - TBD58.1</v>
      </c>
      <c r="E532" s="141" t="str">
        <f t="shared" si="1216"/>
        <v>SPP FH - 13014</v>
      </c>
      <c r="F532" s="84" t="str">
        <f t="shared" si="1216"/>
        <v>2/15/2024</v>
      </c>
      <c r="G532" s="119">
        <v>364</v>
      </c>
      <c r="H532" s="118"/>
      <c r="I532" s="178">
        <v>0</v>
      </c>
      <c r="J532" s="166">
        <f t="shared" ref="J532:U532" si="1228">J314+I532</f>
        <v>0</v>
      </c>
      <c r="K532" s="166">
        <f t="shared" si="1228"/>
        <v>0</v>
      </c>
      <c r="L532" s="166">
        <f t="shared" si="1228"/>
        <v>0</v>
      </c>
      <c r="M532" s="166">
        <f t="shared" si="1228"/>
        <v>0</v>
      </c>
      <c r="N532" s="166">
        <f t="shared" si="1228"/>
        <v>0</v>
      </c>
      <c r="O532" s="166">
        <f t="shared" si="1228"/>
        <v>0</v>
      </c>
      <c r="P532" s="166">
        <f t="shared" si="1228"/>
        <v>0</v>
      </c>
      <c r="Q532" s="166">
        <f t="shared" si="1228"/>
        <v>0</v>
      </c>
      <c r="R532" s="166">
        <f t="shared" si="1228"/>
        <v>0</v>
      </c>
      <c r="S532" s="166">
        <f t="shared" si="1228"/>
        <v>0</v>
      </c>
      <c r="T532" s="166">
        <f t="shared" si="1228"/>
        <v>0</v>
      </c>
      <c r="U532" s="166">
        <f t="shared" si="1228"/>
        <v>0</v>
      </c>
      <c r="V532" s="142"/>
      <c r="W532" s="179">
        <f t="shared" si="1222"/>
        <v>0</v>
      </c>
      <c r="X532" s="166">
        <f t="shared" ref="X532:AH532" si="1229">X314+W532</f>
        <v>0</v>
      </c>
      <c r="Y532" s="166">
        <f t="shared" si="1229"/>
        <v>0</v>
      </c>
      <c r="Z532" s="166">
        <f t="shared" si="1229"/>
        <v>0</v>
      </c>
      <c r="AA532" s="166">
        <f t="shared" si="1229"/>
        <v>0</v>
      </c>
      <c r="AB532" s="166">
        <f t="shared" si="1229"/>
        <v>0</v>
      </c>
      <c r="AC532" s="166">
        <f t="shared" si="1229"/>
        <v>0</v>
      </c>
      <c r="AD532" s="166">
        <f t="shared" si="1229"/>
        <v>0</v>
      </c>
      <c r="AE532" s="166">
        <f t="shared" si="1229"/>
        <v>0</v>
      </c>
      <c r="AF532" s="166">
        <f t="shared" si="1229"/>
        <v>0</v>
      </c>
      <c r="AG532" s="166">
        <f t="shared" si="1229"/>
        <v>0</v>
      </c>
      <c r="AH532" s="166">
        <f t="shared" si="1229"/>
        <v>0</v>
      </c>
      <c r="AI532" s="142"/>
      <c r="AJ532" s="179">
        <f t="shared" si="1224"/>
        <v>0</v>
      </c>
      <c r="AK532" s="166">
        <f t="shared" ref="AK532:AU532" si="1230">AK314+AJ532</f>
        <v>0</v>
      </c>
      <c r="AL532" s="166">
        <f t="shared" si="1230"/>
        <v>0</v>
      </c>
      <c r="AM532" s="166">
        <f t="shared" si="1230"/>
        <v>0</v>
      </c>
      <c r="AN532" s="166">
        <f t="shared" si="1230"/>
        <v>0</v>
      </c>
      <c r="AO532" s="166">
        <f t="shared" si="1230"/>
        <v>0</v>
      </c>
      <c r="AP532" s="166">
        <f t="shared" si="1230"/>
        <v>0</v>
      </c>
      <c r="AQ532" s="166">
        <f t="shared" si="1230"/>
        <v>0</v>
      </c>
      <c r="AR532" s="166">
        <f t="shared" si="1230"/>
        <v>0</v>
      </c>
      <c r="AS532" s="166">
        <f t="shared" si="1230"/>
        <v>0</v>
      </c>
      <c r="AT532" s="166">
        <f t="shared" si="1230"/>
        <v>0</v>
      </c>
      <c r="AU532" s="166">
        <f t="shared" si="1230"/>
        <v>0</v>
      </c>
      <c r="AV532" s="142"/>
      <c r="AW532" s="179">
        <f t="shared" si="1226"/>
        <v>0</v>
      </c>
      <c r="AX532" s="166">
        <f t="shared" ref="AX532:BH532" si="1231">AX314+AW532</f>
        <v>0</v>
      </c>
      <c r="AY532" s="166">
        <f t="shared" si="1231"/>
        <v>0</v>
      </c>
      <c r="AZ532" s="166">
        <f t="shared" si="1231"/>
        <v>0</v>
      </c>
      <c r="BA532" s="166">
        <f t="shared" si="1231"/>
        <v>0</v>
      </c>
      <c r="BB532" s="166">
        <f t="shared" si="1231"/>
        <v>0</v>
      </c>
      <c r="BC532" s="166">
        <f t="shared" si="1231"/>
        <v>0</v>
      </c>
      <c r="BD532" s="166">
        <f t="shared" si="1231"/>
        <v>0</v>
      </c>
      <c r="BE532" s="166">
        <f t="shared" si="1231"/>
        <v>0</v>
      </c>
      <c r="BF532" s="166">
        <f t="shared" si="1231"/>
        <v>0</v>
      </c>
      <c r="BG532" s="166">
        <f t="shared" si="1231"/>
        <v>0</v>
      </c>
      <c r="BH532" s="166">
        <f t="shared" si="1231"/>
        <v>0</v>
      </c>
      <c r="BI532" s="142"/>
      <c r="BV532" s="142"/>
      <c r="CI532" s="142"/>
      <c r="CV532" s="142"/>
      <c r="DI532" s="142"/>
      <c r="DV532" s="142"/>
      <c r="EI532" s="142"/>
      <c r="EK532" s="180">
        <f t="shared" si="1117"/>
        <v>0</v>
      </c>
      <c r="EN532" s="181"/>
    </row>
    <row r="533" spans="1:144" ht="15.75" outlineLevel="1" x14ac:dyDescent="0.25">
      <c r="A533" s="2">
        <f t="shared" si="1108"/>
        <v>62</v>
      </c>
      <c r="B533" s="1" t="str">
        <f t="shared" si="1216"/>
        <v>FH - TBD60</v>
      </c>
      <c r="C533" s="1" t="str">
        <f t="shared" si="1216"/>
        <v>SPP FH - 13042</v>
      </c>
      <c r="D533" s="2" t="str">
        <f t="shared" si="1216"/>
        <v>FH - TBD60.1</v>
      </c>
      <c r="E533" s="141" t="str">
        <f t="shared" si="1216"/>
        <v>SPP FH - 13042</v>
      </c>
      <c r="F533" s="84" t="str">
        <f t="shared" si="1216"/>
        <v>2/15/2024</v>
      </c>
      <c r="G533" s="119">
        <v>364</v>
      </c>
      <c r="H533" s="118"/>
      <c r="I533" s="178">
        <v>0</v>
      </c>
      <c r="J533" s="166">
        <f t="shared" ref="J533:U533" si="1232">J315+I533</f>
        <v>0</v>
      </c>
      <c r="K533" s="166">
        <f t="shared" si="1232"/>
        <v>0</v>
      </c>
      <c r="L533" s="166">
        <f t="shared" si="1232"/>
        <v>0</v>
      </c>
      <c r="M533" s="166">
        <f t="shared" si="1232"/>
        <v>0</v>
      </c>
      <c r="N533" s="166">
        <f t="shared" si="1232"/>
        <v>0</v>
      </c>
      <c r="O533" s="166">
        <f t="shared" si="1232"/>
        <v>0</v>
      </c>
      <c r="P533" s="166">
        <f t="shared" si="1232"/>
        <v>0</v>
      </c>
      <c r="Q533" s="166">
        <f t="shared" si="1232"/>
        <v>0</v>
      </c>
      <c r="R533" s="166">
        <f t="shared" si="1232"/>
        <v>0</v>
      </c>
      <c r="S533" s="166">
        <f t="shared" si="1232"/>
        <v>0</v>
      </c>
      <c r="T533" s="166">
        <f t="shared" si="1232"/>
        <v>0</v>
      </c>
      <c r="U533" s="166">
        <f t="shared" si="1232"/>
        <v>0</v>
      </c>
      <c r="V533" s="142"/>
      <c r="W533" s="179">
        <f t="shared" si="1222"/>
        <v>0</v>
      </c>
      <c r="X533" s="166">
        <f t="shared" ref="X533:AH533" si="1233">X315+W533</f>
        <v>0</v>
      </c>
      <c r="Y533" s="166">
        <f t="shared" si="1233"/>
        <v>0</v>
      </c>
      <c r="Z533" s="166">
        <f t="shared" si="1233"/>
        <v>0</v>
      </c>
      <c r="AA533" s="166">
        <f t="shared" si="1233"/>
        <v>0</v>
      </c>
      <c r="AB533" s="166">
        <f t="shared" si="1233"/>
        <v>0</v>
      </c>
      <c r="AC533" s="166">
        <f t="shared" si="1233"/>
        <v>0</v>
      </c>
      <c r="AD533" s="166">
        <f t="shared" si="1233"/>
        <v>0</v>
      </c>
      <c r="AE533" s="166">
        <f t="shared" si="1233"/>
        <v>0</v>
      </c>
      <c r="AF533" s="166">
        <f t="shared" si="1233"/>
        <v>0</v>
      </c>
      <c r="AG533" s="166">
        <f t="shared" si="1233"/>
        <v>0</v>
      </c>
      <c r="AH533" s="166">
        <f t="shared" si="1233"/>
        <v>0</v>
      </c>
      <c r="AI533" s="142"/>
      <c r="AJ533" s="179">
        <f t="shared" si="1224"/>
        <v>0</v>
      </c>
      <c r="AK533" s="166">
        <f t="shared" ref="AK533:AU533" si="1234">AK315+AJ533</f>
        <v>0</v>
      </c>
      <c r="AL533" s="166">
        <f t="shared" si="1234"/>
        <v>0</v>
      </c>
      <c r="AM533" s="166">
        <f t="shared" si="1234"/>
        <v>0</v>
      </c>
      <c r="AN533" s="166">
        <f t="shared" si="1234"/>
        <v>0</v>
      </c>
      <c r="AO533" s="166">
        <f t="shared" si="1234"/>
        <v>0</v>
      </c>
      <c r="AP533" s="166">
        <f t="shared" si="1234"/>
        <v>0</v>
      </c>
      <c r="AQ533" s="166">
        <f t="shared" si="1234"/>
        <v>0</v>
      </c>
      <c r="AR533" s="166">
        <f t="shared" si="1234"/>
        <v>0</v>
      </c>
      <c r="AS533" s="166">
        <f t="shared" si="1234"/>
        <v>0</v>
      </c>
      <c r="AT533" s="166">
        <f t="shared" si="1234"/>
        <v>0</v>
      </c>
      <c r="AU533" s="166">
        <f t="shared" si="1234"/>
        <v>0</v>
      </c>
      <c r="AV533" s="142"/>
      <c r="AW533" s="179">
        <f t="shared" si="1226"/>
        <v>0</v>
      </c>
      <c r="AX533" s="166">
        <f t="shared" ref="AX533:BH533" si="1235">AX315+AW533</f>
        <v>0</v>
      </c>
      <c r="AY533" s="166">
        <f t="shared" si="1235"/>
        <v>0</v>
      </c>
      <c r="AZ533" s="166">
        <f t="shared" si="1235"/>
        <v>0</v>
      </c>
      <c r="BA533" s="166">
        <f t="shared" si="1235"/>
        <v>0</v>
      </c>
      <c r="BB533" s="166">
        <f t="shared" si="1235"/>
        <v>0</v>
      </c>
      <c r="BC533" s="166">
        <f t="shared" si="1235"/>
        <v>0</v>
      </c>
      <c r="BD533" s="166">
        <f t="shared" si="1235"/>
        <v>0</v>
      </c>
      <c r="BE533" s="166">
        <f t="shared" si="1235"/>
        <v>0</v>
      </c>
      <c r="BF533" s="166">
        <f t="shared" si="1235"/>
        <v>0</v>
      </c>
      <c r="BG533" s="166">
        <f t="shared" si="1235"/>
        <v>0</v>
      </c>
      <c r="BH533" s="166">
        <f t="shared" si="1235"/>
        <v>0</v>
      </c>
      <c r="BI533" s="142"/>
      <c r="BV533" s="142"/>
      <c r="CI533" s="142"/>
      <c r="CV533" s="142"/>
      <c r="DI533" s="142"/>
      <c r="DV533" s="142"/>
      <c r="EI533" s="142"/>
      <c r="EK533" s="180">
        <f t="shared" si="1117"/>
        <v>0</v>
      </c>
      <c r="EN533" s="181"/>
    </row>
    <row r="534" spans="1:144" ht="15.75" outlineLevel="1" x14ac:dyDescent="0.25">
      <c r="A534" s="2">
        <f t="shared" si="1108"/>
        <v>63</v>
      </c>
      <c r="B534" s="1" t="str">
        <f t="shared" si="1216"/>
        <v>FH - TBD61</v>
      </c>
      <c r="C534" s="1" t="str">
        <f t="shared" si="1216"/>
        <v>SPP FH - 13083</v>
      </c>
      <c r="D534" s="2" t="str">
        <f t="shared" si="1216"/>
        <v>FH - TBD61.1</v>
      </c>
      <c r="E534" s="141" t="str">
        <f t="shared" si="1216"/>
        <v>SPP FH - 13083</v>
      </c>
      <c r="F534" s="84" t="str">
        <f t="shared" si="1216"/>
        <v>2/15/2024</v>
      </c>
      <c r="G534" s="119">
        <v>364</v>
      </c>
      <c r="H534" s="118"/>
      <c r="I534" s="178">
        <v>0</v>
      </c>
      <c r="J534" s="166">
        <f t="shared" ref="J534:U534" si="1236">J316+I534</f>
        <v>0</v>
      </c>
      <c r="K534" s="166">
        <f t="shared" si="1236"/>
        <v>0</v>
      </c>
      <c r="L534" s="166">
        <f t="shared" si="1236"/>
        <v>0</v>
      </c>
      <c r="M534" s="166">
        <f t="shared" si="1236"/>
        <v>0</v>
      </c>
      <c r="N534" s="166">
        <f t="shared" si="1236"/>
        <v>0</v>
      </c>
      <c r="O534" s="166">
        <f t="shared" si="1236"/>
        <v>0</v>
      </c>
      <c r="P534" s="166">
        <f t="shared" si="1236"/>
        <v>0</v>
      </c>
      <c r="Q534" s="166">
        <f t="shared" si="1236"/>
        <v>0</v>
      </c>
      <c r="R534" s="166">
        <f t="shared" si="1236"/>
        <v>0</v>
      </c>
      <c r="S534" s="166">
        <f t="shared" si="1236"/>
        <v>0</v>
      </c>
      <c r="T534" s="166">
        <f t="shared" si="1236"/>
        <v>0</v>
      </c>
      <c r="U534" s="166">
        <f t="shared" si="1236"/>
        <v>0</v>
      </c>
      <c r="V534" s="142"/>
      <c r="W534" s="179">
        <f t="shared" si="1222"/>
        <v>0</v>
      </c>
      <c r="X534" s="166">
        <f t="shared" ref="X534:AH534" si="1237">X316+W534</f>
        <v>0</v>
      </c>
      <c r="Y534" s="166">
        <f t="shared" si="1237"/>
        <v>0</v>
      </c>
      <c r="Z534" s="166">
        <f t="shared" si="1237"/>
        <v>0</v>
      </c>
      <c r="AA534" s="166">
        <f t="shared" si="1237"/>
        <v>0</v>
      </c>
      <c r="AB534" s="166">
        <f t="shared" si="1237"/>
        <v>0</v>
      </c>
      <c r="AC534" s="166">
        <f t="shared" si="1237"/>
        <v>0</v>
      </c>
      <c r="AD534" s="166">
        <f t="shared" si="1237"/>
        <v>0</v>
      </c>
      <c r="AE534" s="166">
        <f t="shared" si="1237"/>
        <v>0</v>
      </c>
      <c r="AF534" s="166">
        <f t="shared" si="1237"/>
        <v>0</v>
      </c>
      <c r="AG534" s="166">
        <f t="shared" si="1237"/>
        <v>0</v>
      </c>
      <c r="AH534" s="166">
        <f t="shared" si="1237"/>
        <v>0</v>
      </c>
      <c r="AI534" s="142"/>
      <c r="AJ534" s="179">
        <f t="shared" si="1224"/>
        <v>0</v>
      </c>
      <c r="AK534" s="166">
        <f t="shared" ref="AK534:AU534" si="1238">AK316+AJ534</f>
        <v>0</v>
      </c>
      <c r="AL534" s="166">
        <f t="shared" si="1238"/>
        <v>0</v>
      </c>
      <c r="AM534" s="166">
        <f t="shared" si="1238"/>
        <v>0</v>
      </c>
      <c r="AN534" s="166">
        <f t="shared" si="1238"/>
        <v>0</v>
      </c>
      <c r="AO534" s="166">
        <f t="shared" si="1238"/>
        <v>0</v>
      </c>
      <c r="AP534" s="166">
        <f t="shared" si="1238"/>
        <v>0</v>
      </c>
      <c r="AQ534" s="166">
        <f t="shared" si="1238"/>
        <v>0</v>
      </c>
      <c r="AR534" s="166">
        <f t="shared" si="1238"/>
        <v>0</v>
      </c>
      <c r="AS534" s="166">
        <f t="shared" si="1238"/>
        <v>0</v>
      </c>
      <c r="AT534" s="166">
        <f t="shared" si="1238"/>
        <v>0</v>
      </c>
      <c r="AU534" s="166">
        <f t="shared" si="1238"/>
        <v>0</v>
      </c>
      <c r="AV534" s="142"/>
      <c r="AW534" s="179">
        <f t="shared" si="1226"/>
        <v>0</v>
      </c>
      <c r="AX534" s="166">
        <f t="shared" ref="AX534:BH534" si="1239">AX316+AW534</f>
        <v>0</v>
      </c>
      <c r="AY534" s="166">
        <f t="shared" si="1239"/>
        <v>0</v>
      </c>
      <c r="AZ534" s="166">
        <f t="shared" si="1239"/>
        <v>0</v>
      </c>
      <c r="BA534" s="166">
        <f t="shared" si="1239"/>
        <v>0</v>
      </c>
      <c r="BB534" s="166">
        <f t="shared" si="1239"/>
        <v>0</v>
      </c>
      <c r="BC534" s="166">
        <f t="shared" si="1239"/>
        <v>0</v>
      </c>
      <c r="BD534" s="166">
        <f t="shared" si="1239"/>
        <v>0</v>
      </c>
      <c r="BE534" s="166">
        <f t="shared" si="1239"/>
        <v>0</v>
      </c>
      <c r="BF534" s="166">
        <f t="shared" si="1239"/>
        <v>0</v>
      </c>
      <c r="BG534" s="166">
        <f t="shared" si="1239"/>
        <v>0</v>
      </c>
      <c r="BH534" s="166">
        <f t="shared" si="1239"/>
        <v>0</v>
      </c>
      <c r="BI534" s="142"/>
      <c r="BV534" s="142"/>
      <c r="CI534" s="142"/>
      <c r="CV534" s="142"/>
      <c r="DI534" s="142"/>
      <c r="DV534" s="142"/>
      <c r="EI534" s="142"/>
      <c r="EK534" s="180">
        <f t="shared" si="1117"/>
        <v>0</v>
      </c>
      <c r="EN534" s="181"/>
    </row>
    <row r="535" spans="1:144" ht="15.75" outlineLevel="1" x14ac:dyDescent="0.25">
      <c r="A535" s="2">
        <f t="shared" si="1108"/>
        <v>64</v>
      </c>
      <c r="B535" s="1" t="str">
        <f t="shared" si="1216"/>
        <v>TBD</v>
      </c>
      <c r="C535" s="1" t="str">
        <f t="shared" si="1216"/>
        <v>FLISR Line Sensing Server Installation</v>
      </c>
      <c r="D535" s="2" t="str">
        <f t="shared" si="1216"/>
        <v>TBD</v>
      </c>
      <c r="E535" s="141" t="str">
        <f t="shared" si="1216"/>
        <v>FLISR Line Sensing Server Installation</v>
      </c>
      <c r="F535" s="84" t="str">
        <f t="shared" si="1216"/>
        <v>9/15/2024</v>
      </c>
      <c r="G535" s="119">
        <v>364</v>
      </c>
      <c r="H535" s="118"/>
      <c r="I535" s="178">
        <v>0</v>
      </c>
      <c r="J535" s="166">
        <f t="shared" ref="J535:U535" si="1240">J317+I535</f>
        <v>0</v>
      </c>
      <c r="K535" s="166">
        <f t="shared" si="1240"/>
        <v>0</v>
      </c>
      <c r="L535" s="166">
        <f t="shared" si="1240"/>
        <v>0</v>
      </c>
      <c r="M535" s="166">
        <f t="shared" si="1240"/>
        <v>0</v>
      </c>
      <c r="N535" s="166">
        <f t="shared" si="1240"/>
        <v>0</v>
      </c>
      <c r="O535" s="166">
        <f t="shared" si="1240"/>
        <v>0</v>
      </c>
      <c r="P535" s="166">
        <f t="shared" si="1240"/>
        <v>0</v>
      </c>
      <c r="Q535" s="166">
        <f t="shared" si="1240"/>
        <v>0</v>
      </c>
      <c r="R535" s="166">
        <f t="shared" si="1240"/>
        <v>0</v>
      </c>
      <c r="S535" s="166">
        <f t="shared" si="1240"/>
        <v>0</v>
      </c>
      <c r="T535" s="166">
        <f t="shared" si="1240"/>
        <v>0</v>
      </c>
      <c r="U535" s="166">
        <f t="shared" si="1240"/>
        <v>0</v>
      </c>
      <c r="V535" s="142"/>
      <c r="W535" s="179">
        <f t="shared" si="1222"/>
        <v>0</v>
      </c>
      <c r="X535" s="166">
        <f t="shared" ref="X535:AH535" si="1241">X317+W535</f>
        <v>0</v>
      </c>
      <c r="Y535" s="166">
        <f t="shared" si="1241"/>
        <v>0</v>
      </c>
      <c r="Z535" s="166">
        <f t="shared" si="1241"/>
        <v>0</v>
      </c>
      <c r="AA535" s="166">
        <f t="shared" si="1241"/>
        <v>0</v>
      </c>
      <c r="AB535" s="166">
        <f t="shared" si="1241"/>
        <v>0</v>
      </c>
      <c r="AC535" s="166">
        <f t="shared" si="1241"/>
        <v>0</v>
      </c>
      <c r="AD535" s="166">
        <f t="shared" si="1241"/>
        <v>0</v>
      </c>
      <c r="AE535" s="166">
        <f t="shared" si="1241"/>
        <v>0</v>
      </c>
      <c r="AF535" s="166">
        <f t="shared" si="1241"/>
        <v>0</v>
      </c>
      <c r="AG535" s="166">
        <f t="shared" si="1241"/>
        <v>0</v>
      </c>
      <c r="AH535" s="166">
        <f t="shared" si="1241"/>
        <v>0</v>
      </c>
      <c r="AI535" s="142"/>
      <c r="AJ535" s="179">
        <f t="shared" si="1224"/>
        <v>0</v>
      </c>
      <c r="AK535" s="166">
        <f t="shared" ref="AK535:AU535" si="1242">AK317+AJ535</f>
        <v>0</v>
      </c>
      <c r="AL535" s="166">
        <f t="shared" si="1242"/>
        <v>0</v>
      </c>
      <c r="AM535" s="166">
        <f t="shared" si="1242"/>
        <v>0</v>
      </c>
      <c r="AN535" s="166">
        <f t="shared" si="1242"/>
        <v>0</v>
      </c>
      <c r="AO535" s="166">
        <f t="shared" si="1242"/>
        <v>0</v>
      </c>
      <c r="AP535" s="166">
        <f t="shared" si="1242"/>
        <v>0</v>
      </c>
      <c r="AQ535" s="166">
        <f t="shared" si="1242"/>
        <v>0</v>
      </c>
      <c r="AR535" s="166">
        <f t="shared" si="1242"/>
        <v>0</v>
      </c>
      <c r="AS535" s="166">
        <f t="shared" si="1242"/>
        <v>0</v>
      </c>
      <c r="AT535" s="166">
        <f t="shared" si="1242"/>
        <v>0</v>
      </c>
      <c r="AU535" s="166">
        <f t="shared" si="1242"/>
        <v>0</v>
      </c>
      <c r="AV535" s="142"/>
      <c r="AW535" s="179">
        <f t="shared" si="1226"/>
        <v>0</v>
      </c>
      <c r="AX535" s="166">
        <f t="shared" ref="AX535:BH535" si="1243">AX317+AW535</f>
        <v>0</v>
      </c>
      <c r="AY535" s="166">
        <f t="shared" si="1243"/>
        <v>0</v>
      </c>
      <c r="AZ535" s="166">
        <f t="shared" si="1243"/>
        <v>0</v>
      </c>
      <c r="BA535" s="166">
        <f t="shared" si="1243"/>
        <v>0</v>
      </c>
      <c r="BB535" s="166">
        <f t="shared" si="1243"/>
        <v>0</v>
      </c>
      <c r="BC535" s="166">
        <f t="shared" si="1243"/>
        <v>0</v>
      </c>
      <c r="BD535" s="166">
        <f t="shared" si="1243"/>
        <v>0</v>
      </c>
      <c r="BE535" s="166">
        <f t="shared" si="1243"/>
        <v>0</v>
      </c>
      <c r="BF535" s="166">
        <f t="shared" si="1243"/>
        <v>0</v>
      </c>
      <c r="BG535" s="166">
        <f t="shared" si="1243"/>
        <v>0</v>
      </c>
      <c r="BH535" s="166">
        <f t="shared" si="1243"/>
        <v>0</v>
      </c>
      <c r="BI535" s="142"/>
      <c r="BV535" s="142"/>
      <c r="CI535" s="142"/>
      <c r="CV535" s="142"/>
      <c r="DI535" s="142"/>
      <c r="DV535" s="142"/>
      <c r="EI535" s="142"/>
      <c r="EK535" s="180">
        <f t="shared" si="1117"/>
        <v>0</v>
      </c>
      <c r="EN535" s="181"/>
    </row>
    <row r="536" spans="1:144" ht="15.75" hidden="1" outlineLevel="1" x14ac:dyDescent="0.25">
      <c r="A536" s="2">
        <f t="shared" ref="A536:A567" si="1244">A318</f>
        <v>65</v>
      </c>
      <c r="B536" s="1">
        <f t="shared" si="1216"/>
        <v>0</v>
      </c>
      <c r="C536" s="1">
        <f t="shared" si="1216"/>
        <v>0</v>
      </c>
      <c r="D536" s="2">
        <f t="shared" si="1216"/>
        <v>0</v>
      </c>
      <c r="E536" s="141">
        <f t="shared" si="1216"/>
        <v>0</v>
      </c>
      <c r="F536" s="84">
        <f t="shared" si="1216"/>
        <v>0</v>
      </c>
      <c r="G536" s="119"/>
      <c r="H536" s="118"/>
      <c r="I536" s="178">
        <v>0</v>
      </c>
      <c r="J536" s="166">
        <f t="shared" ref="J536:U536" si="1245">J318+I536</f>
        <v>0</v>
      </c>
      <c r="K536" s="166">
        <f t="shared" si="1245"/>
        <v>0</v>
      </c>
      <c r="L536" s="166">
        <f t="shared" si="1245"/>
        <v>0</v>
      </c>
      <c r="M536" s="166">
        <f t="shared" si="1245"/>
        <v>0</v>
      </c>
      <c r="N536" s="166">
        <f t="shared" si="1245"/>
        <v>0</v>
      </c>
      <c r="O536" s="166">
        <f t="shared" si="1245"/>
        <v>0</v>
      </c>
      <c r="P536" s="166">
        <f t="shared" si="1245"/>
        <v>0</v>
      </c>
      <c r="Q536" s="166">
        <f t="shared" si="1245"/>
        <v>0</v>
      </c>
      <c r="R536" s="166">
        <f t="shared" si="1245"/>
        <v>0</v>
      </c>
      <c r="S536" s="166">
        <f t="shared" si="1245"/>
        <v>0</v>
      </c>
      <c r="T536" s="166">
        <f t="shared" si="1245"/>
        <v>0</v>
      </c>
      <c r="U536" s="166">
        <f t="shared" si="1245"/>
        <v>0</v>
      </c>
      <c r="V536" s="142"/>
      <c r="W536" s="179">
        <f t="shared" si="1222"/>
        <v>0</v>
      </c>
      <c r="X536" s="166">
        <f t="shared" ref="X536:AH536" si="1246">X318+W536</f>
        <v>0</v>
      </c>
      <c r="Y536" s="166">
        <f t="shared" si="1246"/>
        <v>0</v>
      </c>
      <c r="Z536" s="166">
        <f t="shared" si="1246"/>
        <v>0</v>
      </c>
      <c r="AA536" s="166">
        <f t="shared" si="1246"/>
        <v>0</v>
      </c>
      <c r="AB536" s="166">
        <f t="shared" si="1246"/>
        <v>0</v>
      </c>
      <c r="AC536" s="166">
        <f t="shared" si="1246"/>
        <v>0</v>
      </c>
      <c r="AD536" s="166">
        <f t="shared" si="1246"/>
        <v>0</v>
      </c>
      <c r="AE536" s="166">
        <f t="shared" si="1246"/>
        <v>0</v>
      </c>
      <c r="AF536" s="166">
        <f t="shared" si="1246"/>
        <v>0</v>
      </c>
      <c r="AG536" s="166">
        <f t="shared" si="1246"/>
        <v>0</v>
      </c>
      <c r="AH536" s="166">
        <f t="shared" si="1246"/>
        <v>0</v>
      </c>
      <c r="AI536" s="142"/>
      <c r="AJ536" s="179">
        <f t="shared" si="1224"/>
        <v>0</v>
      </c>
      <c r="AK536" s="166">
        <f t="shared" ref="AK536:AU536" si="1247">AK318+AJ536</f>
        <v>0</v>
      </c>
      <c r="AL536" s="166">
        <f t="shared" si="1247"/>
        <v>0</v>
      </c>
      <c r="AM536" s="166">
        <f t="shared" si="1247"/>
        <v>0</v>
      </c>
      <c r="AN536" s="166">
        <f t="shared" si="1247"/>
        <v>0</v>
      </c>
      <c r="AO536" s="166">
        <f t="shared" si="1247"/>
        <v>0</v>
      </c>
      <c r="AP536" s="166">
        <f t="shared" si="1247"/>
        <v>0</v>
      </c>
      <c r="AQ536" s="166">
        <f t="shared" si="1247"/>
        <v>0</v>
      </c>
      <c r="AR536" s="166">
        <f t="shared" si="1247"/>
        <v>0</v>
      </c>
      <c r="AS536" s="166">
        <f t="shared" si="1247"/>
        <v>0</v>
      </c>
      <c r="AT536" s="166">
        <f t="shared" si="1247"/>
        <v>0</v>
      </c>
      <c r="AU536" s="166">
        <f t="shared" si="1247"/>
        <v>0</v>
      </c>
      <c r="AV536" s="142"/>
      <c r="AW536" s="179">
        <f t="shared" si="1226"/>
        <v>0</v>
      </c>
      <c r="AX536" s="166">
        <f t="shared" ref="AX536:BH536" si="1248">AX318+AW536</f>
        <v>0</v>
      </c>
      <c r="AY536" s="166">
        <f t="shared" si="1248"/>
        <v>0</v>
      </c>
      <c r="AZ536" s="166">
        <f t="shared" si="1248"/>
        <v>0</v>
      </c>
      <c r="BA536" s="166">
        <f t="shared" si="1248"/>
        <v>0</v>
      </c>
      <c r="BB536" s="166">
        <f t="shared" si="1248"/>
        <v>0</v>
      </c>
      <c r="BC536" s="166">
        <f t="shared" si="1248"/>
        <v>0</v>
      </c>
      <c r="BD536" s="166">
        <f t="shared" si="1248"/>
        <v>0</v>
      </c>
      <c r="BE536" s="166">
        <f t="shared" si="1248"/>
        <v>0</v>
      </c>
      <c r="BF536" s="166">
        <f t="shared" si="1248"/>
        <v>0</v>
      </c>
      <c r="BG536" s="166">
        <f t="shared" si="1248"/>
        <v>0</v>
      </c>
      <c r="BH536" s="166">
        <f t="shared" si="1248"/>
        <v>0</v>
      </c>
      <c r="BI536" s="142"/>
      <c r="BV536" s="142"/>
      <c r="CI536" s="142"/>
      <c r="CV536" s="142"/>
      <c r="DI536" s="142"/>
      <c r="DV536" s="142"/>
      <c r="EI536" s="142"/>
      <c r="EK536" s="180">
        <f t="shared" si="1117"/>
        <v>0</v>
      </c>
      <c r="EN536" s="181"/>
    </row>
    <row r="537" spans="1:144" ht="15.75" hidden="1" outlineLevel="1" x14ac:dyDescent="0.25">
      <c r="A537" s="2">
        <f t="shared" si="1244"/>
        <v>66</v>
      </c>
      <c r="B537" s="1">
        <f t="shared" si="1216"/>
        <v>0</v>
      </c>
      <c r="C537" s="1">
        <f t="shared" si="1216"/>
        <v>0</v>
      </c>
      <c r="D537" s="2">
        <f t="shared" si="1216"/>
        <v>0</v>
      </c>
      <c r="E537" s="141">
        <f t="shared" si="1216"/>
        <v>0</v>
      </c>
      <c r="F537" s="84">
        <f t="shared" si="1216"/>
        <v>0</v>
      </c>
      <c r="G537" s="119"/>
      <c r="H537" s="118"/>
      <c r="I537" s="178">
        <v>0</v>
      </c>
      <c r="J537" s="166">
        <f t="shared" ref="J537:U537" si="1249">J319+I537</f>
        <v>0</v>
      </c>
      <c r="K537" s="166">
        <f t="shared" si="1249"/>
        <v>0</v>
      </c>
      <c r="L537" s="166">
        <f t="shared" si="1249"/>
        <v>0</v>
      </c>
      <c r="M537" s="166">
        <f t="shared" si="1249"/>
        <v>0</v>
      </c>
      <c r="N537" s="166">
        <f t="shared" si="1249"/>
        <v>0</v>
      </c>
      <c r="O537" s="166">
        <f t="shared" si="1249"/>
        <v>0</v>
      </c>
      <c r="P537" s="166">
        <f t="shared" si="1249"/>
        <v>0</v>
      </c>
      <c r="Q537" s="166">
        <f t="shared" si="1249"/>
        <v>0</v>
      </c>
      <c r="R537" s="166">
        <f t="shared" si="1249"/>
        <v>0</v>
      </c>
      <c r="S537" s="166">
        <f t="shared" si="1249"/>
        <v>0</v>
      </c>
      <c r="T537" s="166">
        <f t="shared" si="1249"/>
        <v>0</v>
      </c>
      <c r="U537" s="166">
        <f t="shared" si="1249"/>
        <v>0</v>
      </c>
      <c r="V537" s="142"/>
      <c r="W537" s="179">
        <f t="shared" si="1222"/>
        <v>0</v>
      </c>
      <c r="X537" s="166">
        <f t="shared" ref="X537:AH537" si="1250">X319+W537</f>
        <v>0</v>
      </c>
      <c r="Y537" s="166">
        <f t="shared" si="1250"/>
        <v>0</v>
      </c>
      <c r="Z537" s="166">
        <f t="shared" si="1250"/>
        <v>0</v>
      </c>
      <c r="AA537" s="166">
        <f t="shared" si="1250"/>
        <v>0</v>
      </c>
      <c r="AB537" s="166">
        <f t="shared" si="1250"/>
        <v>0</v>
      </c>
      <c r="AC537" s="166">
        <f t="shared" si="1250"/>
        <v>0</v>
      </c>
      <c r="AD537" s="166">
        <f t="shared" si="1250"/>
        <v>0</v>
      </c>
      <c r="AE537" s="166">
        <f t="shared" si="1250"/>
        <v>0</v>
      </c>
      <c r="AF537" s="166">
        <f t="shared" si="1250"/>
        <v>0</v>
      </c>
      <c r="AG537" s="166">
        <f t="shared" si="1250"/>
        <v>0</v>
      </c>
      <c r="AH537" s="166">
        <f t="shared" si="1250"/>
        <v>0</v>
      </c>
      <c r="AI537" s="142"/>
      <c r="AJ537" s="179">
        <f t="shared" si="1224"/>
        <v>0</v>
      </c>
      <c r="AK537" s="166">
        <f t="shared" ref="AK537:AU537" si="1251">AK319+AJ537</f>
        <v>0</v>
      </c>
      <c r="AL537" s="166">
        <f t="shared" si="1251"/>
        <v>0</v>
      </c>
      <c r="AM537" s="166">
        <f t="shared" si="1251"/>
        <v>0</v>
      </c>
      <c r="AN537" s="166">
        <f t="shared" si="1251"/>
        <v>0</v>
      </c>
      <c r="AO537" s="166">
        <f t="shared" si="1251"/>
        <v>0</v>
      </c>
      <c r="AP537" s="166">
        <f t="shared" si="1251"/>
        <v>0</v>
      </c>
      <c r="AQ537" s="166">
        <f t="shared" si="1251"/>
        <v>0</v>
      </c>
      <c r="AR537" s="166">
        <f t="shared" si="1251"/>
        <v>0</v>
      </c>
      <c r="AS537" s="166">
        <f t="shared" si="1251"/>
        <v>0</v>
      </c>
      <c r="AT537" s="166">
        <f t="shared" si="1251"/>
        <v>0</v>
      </c>
      <c r="AU537" s="166">
        <f t="shared" si="1251"/>
        <v>0</v>
      </c>
      <c r="AV537" s="142"/>
      <c r="AW537" s="179">
        <f t="shared" si="1226"/>
        <v>0</v>
      </c>
      <c r="AX537" s="166">
        <f t="shared" ref="AX537:BH537" si="1252">AX319+AW537</f>
        <v>0</v>
      </c>
      <c r="AY537" s="166">
        <f t="shared" si="1252"/>
        <v>0</v>
      </c>
      <c r="AZ537" s="166">
        <f t="shared" si="1252"/>
        <v>0</v>
      </c>
      <c r="BA537" s="166">
        <f t="shared" si="1252"/>
        <v>0</v>
      </c>
      <c r="BB537" s="166">
        <f t="shared" si="1252"/>
        <v>0</v>
      </c>
      <c r="BC537" s="166">
        <f t="shared" si="1252"/>
        <v>0</v>
      </c>
      <c r="BD537" s="166">
        <f t="shared" si="1252"/>
        <v>0</v>
      </c>
      <c r="BE537" s="166">
        <f t="shared" si="1252"/>
        <v>0</v>
      </c>
      <c r="BF537" s="166">
        <f t="shared" si="1252"/>
        <v>0</v>
      </c>
      <c r="BG537" s="166">
        <f t="shared" si="1252"/>
        <v>0</v>
      </c>
      <c r="BH537" s="166">
        <f t="shared" si="1252"/>
        <v>0</v>
      </c>
      <c r="BI537" s="142"/>
      <c r="BV537" s="142"/>
      <c r="CI537" s="142"/>
      <c r="CV537" s="142"/>
      <c r="DI537" s="142"/>
      <c r="DV537" s="142"/>
      <c r="EI537" s="142"/>
      <c r="EK537" s="180">
        <f t="shared" si="1117"/>
        <v>0</v>
      </c>
      <c r="EN537" s="181"/>
    </row>
    <row r="538" spans="1:144" ht="15.75" hidden="1" outlineLevel="1" x14ac:dyDescent="0.25">
      <c r="A538" s="2">
        <f t="shared" si="1244"/>
        <v>67</v>
      </c>
      <c r="B538" s="1">
        <f t="shared" si="1216"/>
        <v>0</v>
      </c>
      <c r="C538" s="1">
        <f t="shared" si="1216"/>
        <v>0</v>
      </c>
      <c r="D538" s="2">
        <f t="shared" si="1216"/>
        <v>0</v>
      </c>
      <c r="E538" s="141">
        <f t="shared" si="1216"/>
        <v>0</v>
      </c>
      <c r="F538" s="84">
        <f t="shared" si="1216"/>
        <v>0</v>
      </c>
      <c r="G538" s="119"/>
      <c r="H538" s="118"/>
      <c r="I538" s="178">
        <v>0</v>
      </c>
      <c r="J538" s="166">
        <f t="shared" ref="J538:U538" si="1253">J320+I538</f>
        <v>0</v>
      </c>
      <c r="K538" s="166">
        <f t="shared" si="1253"/>
        <v>0</v>
      </c>
      <c r="L538" s="166">
        <f t="shared" si="1253"/>
        <v>0</v>
      </c>
      <c r="M538" s="166">
        <f t="shared" si="1253"/>
        <v>0</v>
      </c>
      <c r="N538" s="166">
        <f t="shared" si="1253"/>
        <v>0</v>
      </c>
      <c r="O538" s="166">
        <f t="shared" si="1253"/>
        <v>0</v>
      </c>
      <c r="P538" s="166">
        <f t="shared" si="1253"/>
        <v>0</v>
      </c>
      <c r="Q538" s="166">
        <f t="shared" si="1253"/>
        <v>0</v>
      </c>
      <c r="R538" s="166">
        <f t="shared" si="1253"/>
        <v>0</v>
      </c>
      <c r="S538" s="166">
        <f t="shared" si="1253"/>
        <v>0</v>
      </c>
      <c r="T538" s="166">
        <f t="shared" si="1253"/>
        <v>0</v>
      </c>
      <c r="U538" s="166">
        <f t="shared" si="1253"/>
        <v>0</v>
      </c>
      <c r="V538" s="142"/>
      <c r="W538" s="179">
        <f t="shared" si="1222"/>
        <v>0</v>
      </c>
      <c r="X538" s="166">
        <f t="shared" ref="X538:AH538" si="1254">X320+W538</f>
        <v>0</v>
      </c>
      <c r="Y538" s="166">
        <f t="shared" si="1254"/>
        <v>0</v>
      </c>
      <c r="Z538" s="166">
        <f t="shared" si="1254"/>
        <v>0</v>
      </c>
      <c r="AA538" s="166">
        <f t="shared" si="1254"/>
        <v>0</v>
      </c>
      <c r="AB538" s="166">
        <f t="shared" si="1254"/>
        <v>0</v>
      </c>
      <c r="AC538" s="166">
        <f t="shared" si="1254"/>
        <v>0</v>
      </c>
      <c r="AD538" s="166">
        <f t="shared" si="1254"/>
        <v>0</v>
      </c>
      <c r="AE538" s="166">
        <f t="shared" si="1254"/>
        <v>0</v>
      </c>
      <c r="AF538" s="166">
        <f t="shared" si="1254"/>
        <v>0</v>
      </c>
      <c r="AG538" s="166">
        <f t="shared" si="1254"/>
        <v>0</v>
      </c>
      <c r="AH538" s="166">
        <f t="shared" si="1254"/>
        <v>0</v>
      </c>
      <c r="AI538" s="142"/>
      <c r="AJ538" s="179">
        <f t="shared" si="1224"/>
        <v>0</v>
      </c>
      <c r="AK538" s="166">
        <f t="shared" ref="AK538:AU538" si="1255">AK320+AJ538</f>
        <v>0</v>
      </c>
      <c r="AL538" s="166">
        <f t="shared" si="1255"/>
        <v>0</v>
      </c>
      <c r="AM538" s="166">
        <f t="shared" si="1255"/>
        <v>0</v>
      </c>
      <c r="AN538" s="166">
        <f t="shared" si="1255"/>
        <v>0</v>
      </c>
      <c r="AO538" s="166">
        <f t="shared" si="1255"/>
        <v>0</v>
      </c>
      <c r="AP538" s="166">
        <f t="shared" si="1255"/>
        <v>0</v>
      </c>
      <c r="AQ538" s="166">
        <f t="shared" si="1255"/>
        <v>0</v>
      </c>
      <c r="AR538" s="166">
        <f t="shared" si="1255"/>
        <v>0</v>
      </c>
      <c r="AS538" s="166">
        <f t="shared" si="1255"/>
        <v>0</v>
      </c>
      <c r="AT538" s="166">
        <f t="shared" si="1255"/>
        <v>0</v>
      </c>
      <c r="AU538" s="166">
        <f t="shared" si="1255"/>
        <v>0</v>
      </c>
      <c r="AV538" s="142"/>
      <c r="AW538" s="179">
        <f t="shared" si="1226"/>
        <v>0</v>
      </c>
      <c r="AX538" s="166">
        <f t="shared" ref="AX538:BH538" si="1256">AX320+AW538</f>
        <v>0</v>
      </c>
      <c r="AY538" s="166">
        <f t="shared" si="1256"/>
        <v>0</v>
      </c>
      <c r="AZ538" s="166">
        <f t="shared" si="1256"/>
        <v>0</v>
      </c>
      <c r="BA538" s="166">
        <f t="shared" si="1256"/>
        <v>0</v>
      </c>
      <c r="BB538" s="166">
        <f t="shared" si="1256"/>
        <v>0</v>
      </c>
      <c r="BC538" s="166">
        <f t="shared" si="1256"/>
        <v>0</v>
      </c>
      <c r="BD538" s="166">
        <f t="shared" si="1256"/>
        <v>0</v>
      </c>
      <c r="BE538" s="166">
        <f t="shared" si="1256"/>
        <v>0</v>
      </c>
      <c r="BF538" s="166">
        <f t="shared" si="1256"/>
        <v>0</v>
      </c>
      <c r="BG538" s="166">
        <f t="shared" si="1256"/>
        <v>0</v>
      </c>
      <c r="BH538" s="166">
        <f t="shared" si="1256"/>
        <v>0</v>
      </c>
      <c r="BI538" s="142"/>
      <c r="BV538" s="142"/>
      <c r="CI538" s="142"/>
      <c r="CV538" s="142"/>
      <c r="DI538" s="142"/>
      <c r="DV538" s="142"/>
      <c r="EI538" s="142"/>
      <c r="EK538" s="180">
        <f t="shared" si="1117"/>
        <v>0</v>
      </c>
      <c r="EN538" s="181"/>
    </row>
    <row r="539" spans="1:144" ht="15.75" hidden="1" outlineLevel="1" x14ac:dyDescent="0.25">
      <c r="A539" s="2">
        <f t="shared" si="1244"/>
        <v>68</v>
      </c>
      <c r="B539" s="1">
        <f t="shared" si="1216"/>
        <v>0</v>
      </c>
      <c r="C539" s="1">
        <f t="shared" si="1216"/>
        <v>0</v>
      </c>
      <c r="D539" s="2">
        <f t="shared" si="1216"/>
        <v>0</v>
      </c>
      <c r="E539" s="141">
        <f t="shared" si="1216"/>
        <v>0</v>
      </c>
      <c r="F539" s="84">
        <f t="shared" si="1216"/>
        <v>0</v>
      </c>
      <c r="G539" s="119"/>
      <c r="H539" s="118"/>
      <c r="I539" s="178">
        <v>0</v>
      </c>
      <c r="J539" s="166">
        <f t="shared" ref="J539:U539" si="1257">J321+I539</f>
        <v>0</v>
      </c>
      <c r="K539" s="166">
        <f t="shared" si="1257"/>
        <v>0</v>
      </c>
      <c r="L539" s="166">
        <f t="shared" si="1257"/>
        <v>0</v>
      </c>
      <c r="M539" s="166">
        <f t="shared" si="1257"/>
        <v>0</v>
      </c>
      <c r="N539" s="166">
        <f t="shared" si="1257"/>
        <v>0</v>
      </c>
      <c r="O539" s="166">
        <f t="shared" si="1257"/>
        <v>0</v>
      </c>
      <c r="P539" s="166">
        <f t="shared" si="1257"/>
        <v>0</v>
      </c>
      <c r="Q539" s="166">
        <f t="shared" si="1257"/>
        <v>0</v>
      </c>
      <c r="R539" s="166">
        <f t="shared" si="1257"/>
        <v>0</v>
      </c>
      <c r="S539" s="166">
        <f t="shared" si="1257"/>
        <v>0</v>
      </c>
      <c r="T539" s="166">
        <f t="shared" si="1257"/>
        <v>0</v>
      </c>
      <c r="U539" s="166">
        <f t="shared" si="1257"/>
        <v>0</v>
      </c>
      <c r="V539" s="142"/>
      <c r="W539" s="179">
        <f t="shared" si="1222"/>
        <v>0</v>
      </c>
      <c r="X539" s="166">
        <f t="shared" ref="X539:AH539" si="1258">X321+W539</f>
        <v>0</v>
      </c>
      <c r="Y539" s="166">
        <f t="shared" si="1258"/>
        <v>0</v>
      </c>
      <c r="Z539" s="166">
        <f t="shared" si="1258"/>
        <v>0</v>
      </c>
      <c r="AA539" s="166">
        <f t="shared" si="1258"/>
        <v>0</v>
      </c>
      <c r="AB539" s="166">
        <f t="shared" si="1258"/>
        <v>0</v>
      </c>
      <c r="AC539" s="166">
        <f t="shared" si="1258"/>
        <v>0</v>
      </c>
      <c r="AD539" s="166">
        <f t="shared" si="1258"/>
        <v>0</v>
      </c>
      <c r="AE539" s="166">
        <f t="shared" si="1258"/>
        <v>0</v>
      </c>
      <c r="AF539" s="166">
        <f t="shared" si="1258"/>
        <v>0</v>
      </c>
      <c r="AG539" s="166">
        <f t="shared" si="1258"/>
        <v>0</v>
      </c>
      <c r="AH539" s="166">
        <f t="shared" si="1258"/>
        <v>0</v>
      </c>
      <c r="AI539" s="142"/>
      <c r="AJ539" s="179">
        <f t="shared" si="1224"/>
        <v>0</v>
      </c>
      <c r="AK539" s="166">
        <f t="shared" ref="AK539:AU539" si="1259">AK321+AJ539</f>
        <v>0</v>
      </c>
      <c r="AL539" s="166">
        <f t="shared" si="1259"/>
        <v>0</v>
      </c>
      <c r="AM539" s="166">
        <f t="shared" si="1259"/>
        <v>0</v>
      </c>
      <c r="AN539" s="166">
        <f t="shared" si="1259"/>
        <v>0</v>
      </c>
      <c r="AO539" s="166">
        <f t="shared" si="1259"/>
        <v>0</v>
      </c>
      <c r="AP539" s="166">
        <f t="shared" si="1259"/>
        <v>0</v>
      </c>
      <c r="AQ539" s="166">
        <f t="shared" si="1259"/>
        <v>0</v>
      </c>
      <c r="AR539" s="166">
        <f t="shared" si="1259"/>
        <v>0</v>
      </c>
      <c r="AS539" s="166">
        <f t="shared" si="1259"/>
        <v>0</v>
      </c>
      <c r="AT539" s="166">
        <f t="shared" si="1259"/>
        <v>0</v>
      </c>
      <c r="AU539" s="166">
        <f t="shared" si="1259"/>
        <v>0</v>
      </c>
      <c r="AV539" s="142"/>
      <c r="AW539" s="179">
        <f t="shared" si="1226"/>
        <v>0</v>
      </c>
      <c r="AX539" s="166">
        <f t="shared" ref="AX539:BH539" si="1260">AX321+AW539</f>
        <v>0</v>
      </c>
      <c r="AY539" s="166">
        <f t="shared" si="1260"/>
        <v>0</v>
      </c>
      <c r="AZ539" s="166">
        <f t="shared" si="1260"/>
        <v>0</v>
      </c>
      <c r="BA539" s="166">
        <f t="shared" si="1260"/>
        <v>0</v>
      </c>
      <c r="BB539" s="166">
        <f t="shared" si="1260"/>
        <v>0</v>
      </c>
      <c r="BC539" s="166">
        <f t="shared" si="1260"/>
        <v>0</v>
      </c>
      <c r="BD539" s="166">
        <f t="shared" si="1260"/>
        <v>0</v>
      </c>
      <c r="BE539" s="166">
        <f t="shared" si="1260"/>
        <v>0</v>
      </c>
      <c r="BF539" s="166">
        <f t="shared" si="1260"/>
        <v>0</v>
      </c>
      <c r="BG539" s="166">
        <f t="shared" si="1260"/>
        <v>0</v>
      </c>
      <c r="BH539" s="166">
        <f t="shared" si="1260"/>
        <v>0</v>
      </c>
      <c r="BI539" s="142"/>
      <c r="BV539" s="142"/>
      <c r="CI539" s="142"/>
      <c r="CV539" s="142"/>
      <c r="DI539" s="142"/>
      <c r="DV539" s="142"/>
      <c r="EI539" s="142"/>
      <c r="EK539" s="180">
        <f t="shared" si="1117"/>
        <v>0</v>
      </c>
      <c r="EN539" s="181"/>
    </row>
    <row r="540" spans="1:144" ht="15.75" hidden="1" outlineLevel="1" x14ac:dyDescent="0.25">
      <c r="A540" s="2">
        <f t="shared" si="1244"/>
        <v>69</v>
      </c>
      <c r="B540" s="1">
        <f t="shared" ref="B540:F549" si="1261">B322</f>
        <v>0</v>
      </c>
      <c r="C540" s="1">
        <f t="shared" si="1261"/>
        <v>0</v>
      </c>
      <c r="D540" s="2">
        <f t="shared" si="1261"/>
        <v>0</v>
      </c>
      <c r="E540" s="141">
        <f t="shared" si="1261"/>
        <v>0</v>
      </c>
      <c r="F540" s="84">
        <f t="shared" si="1261"/>
        <v>0</v>
      </c>
      <c r="G540" s="119"/>
      <c r="H540" s="118"/>
      <c r="I540" s="178">
        <v>0</v>
      </c>
      <c r="J540" s="166">
        <f t="shared" ref="J540:U540" si="1262">J322+I540</f>
        <v>0</v>
      </c>
      <c r="K540" s="166">
        <f t="shared" si="1262"/>
        <v>0</v>
      </c>
      <c r="L540" s="166">
        <f t="shared" si="1262"/>
        <v>0</v>
      </c>
      <c r="M540" s="166">
        <f t="shared" si="1262"/>
        <v>0</v>
      </c>
      <c r="N540" s="166">
        <f t="shared" si="1262"/>
        <v>0</v>
      </c>
      <c r="O540" s="166">
        <f t="shared" si="1262"/>
        <v>0</v>
      </c>
      <c r="P540" s="166">
        <f t="shared" si="1262"/>
        <v>0</v>
      </c>
      <c r="Q540" s="166">
        <f t="shared" si="1262"/>
        <v>0</v>
      </c>
      <c r="R540" s="166">
        <f t="shared" si="1262"/>
        <v>0</v>
      </c>
      <c r="S540" s="166">
        <f t="shared" si="1262"/>
        <v>0</v>
      </c>
      <c r="T540" s="166">
        <f t="shared" si="1262"/>
        <v>0</v>
      </c>
      <c r="U540" s="166">
        <f t="shared" si="1262"/>
        <v>0</v>
      </c>
      <c r="V540" s="142"/>
      <c r="W540" s="179">
        <f t="shared" si="1222"/>
        <v>0</v>
      </c>
      <c r="X540" s="166">
        <f t="shared" ref="X540:AH540" si="1263">X322+W540</f>
        <v>0</v>
      </c>
      <c r="Y540" s="166">
        <f t="shared" si="1263"/>
        <v>0</v>
      </c>
      <c r="Z540" s="166">
        <f t="shared" si="1263"/>
        <v>0</v>
      </c>
      <c r="AA540" s="166">
        <f t="shared" si="1263"/>
        <v>0</v>
      </c>
      <c r="AB540" s="166">
        <f t="shared" si="1263"/>
        <v>0</v>
      </c>
      <c r="AC540" s="166">
        <f t="shared" si="1263"/>
        <v>0</v>
      </c>
      <c r="AD540" s="166">
        <f t="shared" si="1263"/>
        <v>0</v>
      </c>
      <c r="AE540" s="166">
        <f t="shared" si="1263"/>
        <v>0</v>
      </c>
      <c r="AF540" s="166">
        <f t="shared" si="1263"/>
        <v>0</v>
      </c>
      <c r="AG540" s="166">
        <f t="shared" si="1263"/>
        <v>0</v>
      </c>
      <c r="AH540" s="166">
        <f t="shared" si="1263"/>
        <v>0</v>
      </c>
      <c r="AI540" s="142"/>
      <c r="AJ540" s="179">
        <f t="shared" si="1224"/>
        <v>0</v>
      </c>
      <c r="AK540" s="166">
        <f t="shared" ref="AK540:AU540" si="1264">AK322+AJ540</f>
        <v>0</v>
      </c>
      <c r="AL540" s="166">
        <f t="shared" si="1264"/>
        <v>0</v>
      </c>
      <c r="AM540" s="166">
        <f t="shared" si="1264"/>
        <v>0</v>
      </c>
      <c r="AN540" s="166">
        <f t="shared" si="1264"/>
        <v>0</v>
      </c>
      <c r="AO540" s="166">
        <f t="shared" si="1264"/>
        <v>0</v>
      </c>
      <c r="AP540" s="166">
        <f t="shared" si="1264"/>
        <v>0</v>
      </c>
      <c r="AQ540" s="166">
        <f t="shared" si="1264"/>
        <v>0</v>
      </c>
      <c r="AR540" s="166">
        <f t="shared" si="1264"/>
        <v>0</v>
      </c>
      <c r="AS540" s="166">
        <f t="shared" si="1264"/>
        <v>0</v>
      </c>
      <c r="AT540" s="166">
        <f t="shared" si="1264"/>
        <v>0</v>
      </c>
      <c r="AU540" s="166">
        <f t="shared" si="1264"/>
        <v>0</v>
      </c>
      <c r="AV540" s="142"/>
      <c r="AW540" s="179">
        <f t="shared" si="1226"/>
        <v>0</v>
      </c>
      <c r="AX540" s="166">
        <f t="shared" ref="AX540:BH540" si="1265">AX322+AW540</f>
        <v>0</v>
      </c>
      <c r="AY540" s="166">
        <f t="shared" si="1265"/>
        <v>0</v>
      </c>
      <c r="AZ540" s="166">
        <f t="shared" si="1265"/>
        <v>0</v>
      </c>
      <c r="BA540" s="166">
        <f t="shared" si="1265"/>
        <v>0</v>
      </c>
      <c r="BB540" s="166">
        <f t="shared" si="1265"/>
        <v>0</v>
      </c>
      <c r="BC540" s="166">
        <f t="shared" si="1265"/>
        <v>0</v>
      </c>
      <c r="BD540" s="166">
        <f t="shared" si="1265"/>
        <v>0</v>
      </c>
      <c r="BE540" s="166">
        <f t="shared" si="1265"/>
        <v>0</v>
      </c>
      <c r="BF540" s="166">
        <f t="shared" si="1265"/>
        <v>0</v>
      </c>
      <c r="BG540" s="166">
        <f t="shared" si="1265"/>
        <v>0</v>
      </c>
      <c r="BH540" s="166">
        <f t="shared" si="1265"/>
        <v>0</v>
      </c>
      <c r="BI540" s="142"/>
      <c r="BV540" s="142"/>
      <c r="CI540" s="142"/>
      <c r="CV540" s="142"/>
      <c r="DI540" s="142"/>
      <c r="DV540" s="142"/>
      <c r="EI540" s="142"/>
      <c r="EK540" s="180">
        <f t="shared" si="1117"/>
        <v>0</v>
      </c>
      <c r="EN540" s="181"/>
    </row>
    <row r="541" spans="1:144" ht="15.75" hidden="1" outlineLevel="1" x14ac:dyDescent="0.25">
      <c r="A541" s="2">
        <f t="shared" si="1244"/>
        <v>70</v>
      </c>
      <c r="B541" s="1">
        <f t="shared" si="1261"/>
        <v>0</v>
      </c>
      <c r="C541" s="1">
        <f t="shared" si="1261"/>
        <v>0</v>
      </c>
      <c r="D541" s="2">
        <f t="shared" si="1261"/>
        <v>0</v>
      </c>
      <c r="E541" s="141">
        <f t="shared" si="1261"/>
        <v>0</v>
      </c>
      <c r="F541" s="84">
        <f t="shared" si="1261"/>
        <v>0</v>
      </c>
      <c r="G541" s="119"/>
      <c r="H541" s="118"/>
      <c r="I541" s="178">
        <v>0</v>
      </c>
      <c r="J541" s="166">
        <f t="shared" ref="J541:U541" si="1266">J323+I541</f>
        <v>0</v>
      </c>
      <c r="K541" s="166">
        <f t="shared" si="1266"/>
        <v>0</v>
      </c>
      <c r="L541" s="166">
        <f t="shared" si="1266"/>
        <v>0</v>
      </c>
      <c r="M541" s="166">
        <f t="shared" si="1266"/>
        <v>0</v>
      </c>
      <c r="N541" s="166">
        <f t="shared" si="1266"/>
        <v>0</v>
      </c>
      <c r="O541" s="166">
        <f t="shared" si="1266"/>
        <v>0</v>
      </c>
      <c r="P541" s="166">
        <f t="shared" si="1266"/>
        <v>0</v>
      </c>
      <c r="Q541" s="166">
        <f t="shared" si="1266"/>
        <v>0</v>
      </c>
      <c r="R541" s="166">
        <f t="shared" si="1266"/>
        <v>0</v>
      </c>
      <c r="S541" s="166">
        <f t="shared" si="1266"/>
        <v>0</v>
      </c>
      <c r="T541" s="166">
        <f t="shared" si="1266"/>
        <v>0</v>
      </c>
      <c r="U541" s="166">
        <f t="shared" si="1266"/>
        <v>0</v>
      </c>
      <c r="V541" s="142"/>
      <c r="W541" s="179">
        <f t="shared" si="1222"/>
        <v>0</v>
      </c>
      <c r="X541" s="166">
        <f t="shared" ref="X541:AH541" si="1267">X323+W541</f>
        <v>0</v>
      </c>
      <c r="Y541" s="166">
        <f t="shared" si="1267"/>
        <v>0</v>
      </c>
      <c r="Z541" s="166">
        <f t="shared" si="1267"/>
        <v>0</v>
      </c>
      <c r="AA541" s="166">
        <f t="shared" si="1267"/>
        <v>0</v>
      </c>
      <c r="AB541" s="166">
        <f t="shared" si="1267"/>
        <v>0</v>
      </c>
      <c r="AC541" s="166">
        <f t="shared" si="1267"/>
        <v>0</v>
      </c>
      <c r="AD541" s="166">
        <f t="shared" si="1267"/>
        <v>0</v>
      </c>
      <c r="AE541" s="166">
        <f t="shared" si="1267"/>
        <v>0</v>
      </c>
      <c r="AF541" s="166">
        <f t="shared" si="1267"/>
        <v>0</v>
      </c>
      <c r="AG541" s="166">
        <f t="shared" si="1267"/>
        <v>0</v>
      </c>
      <c r="AH541" s="166">
        <f t="shared" si="1267"/>
        <v>0</v>
      </c>
      <c r="AI541" s="142"/>
      <c r="AJ541" s="179">
        <f t="shared" si="1224"/>
        <v>0</v>
      </c>
      <c r="AK541" s="166">
        <f t="shared" ref="AK541:AU541" si="1268">AK323+AJ541</f>
        <v>0</v>
      </c>
      <c r="AL541" s="166">
        <f t="shared" si="1268"/>
        <v>0</v>
      </c>
      <c r="AM541" s="166">
        <f t="shared" si="1268"/>
        <v>0</v>
      </c>
      <c r="AN541" s="166">
        <f t="shared" si="1268"/>
        <v>0</v>
      </c>
      <c r="AO541" s="166">
        <f t="shared" si="1268"/>
        <v>0</v>
      </c>
      <c r="AP541" s="166">
        <f t="shared" si="1268"/>
        <v>0</v>
      </c>
      <c r="AQ541" s="166">
        <f t="shared" si="1268"/>
        <v>0</v>
      </c>
      <c r="AR541" s="166">
        <f t="shared" si="1268"/>
        <v>0</v>
      </c>
      <c r="AS541" s="166">
        <f t="shared" si="1268"/>
        <v>0</v>
      </c>
      <c r="AT541" s="166">
        <f t="shared" si="1268"/>
        <v>0</v>
      </c>
      <c r="AU541" s="166">
        <f t="shared" si="1268"/>
        <v>0</v>
      </c>
      <c r="AV541" s="142"/>
      <c r="AW541" s="179">
        <f t="shared" si="1226"/>
        <v>0</v>
      </c>
      <c r="AX541" s="166">
        <f t="shared" ref="AX541:BH541" si="1269">AX323+AW541</f>
        <v>0</v>
      </c>
      <c r="AY541" s="166">
        <f t="shared" si="1269"/>
        <v>0</v>
      </c>
      <c r="AZ541" s="166">
        <f t="shared" si="1269"/>
        <v>0</v>
      </c>
      <c r="BA541" s="166">
        <f t="shared" si="1269"/>
        <v>0</v>
      </c>
      <c r="BB541" s="166">
        <f t="shared" si="1269"/>
        <v>0</v>
      </c>
      <c r="BC541" s="166">
        <f t="shared" si="1269"/>
        <v>0</v>
      </c>
      <c r="BD541" s="166">
        <f t="shared" si="1269"/>
        <v>0</v>
      </c>
      <c r="BE541" s="166">
        <f t="shared" si="1269"/>
        <v>0</v>
      </c>
      <c r="BF541" s="166">
        <f t="shared" si="1269"/>
        <v>0</v>
      </c>
      <c r="BG541" s="166">
        <f t="shared" si="1269"/>
        <v>0</v>
      </c>
      <c r="BH541" s="166">
        <f t="shared" si="1269"/>
        <v>0</v>
      </c>
      <c r="BI541" s="142"/>
      <c r="BV541" s="142"/>
      <c r="CI541" s="142"/>
      <c r="CV541" s="142"/>
      <c r="DI541" s="142"/>
      <c r="DV541" s="142"/>
      <c r="EI541" s="142"/>
      <c r="EK541" s="180">
        <f t="shared" si="1117"/>
        <v>0</v>
      </c>
      <c r="EN541" s="181"/>
    </row>
    <row r="542" spans="1:144" ht="15.75" hidden="1" outlineLevel="1" x14ac:dyDescent="0.25">
      <c r="A542" s="2">
        <f t="shared" si="1244"/>
        <v>71</v>
      </c>
      <c r="B542" s="1">
        <f t="shared" si="1261"/>
        <v>0</v>
      </c>
      <c r="C542" s="1">
        <f t="shared" si="1261"/>
        <v>0</v>
      </c>
      <c r="D542" s="2">
        <f t="shared" si="1261"/>
        <v>0</v>
      </c>
      <c r="E542" s="141">
        <f t="shared" si="1261"/>
        <v>0</v>
      </c>
      <c r="F542" s="84">
        <f t="shared" si="1261"/>
        <v>0</v>
      </c>
      <c r="G542" s="119"/>
      <c r="H542" s="118"/>
      <c r="I542" s="178">
        <v>0</v>
      </c>
      <c r="J542" s="166">
        <f t="shared" ref="J542:U542" si="1270">J324+I542</f>
        <v>0</v>
      </c>
      <c r="K542" s="166">
        <f t="shared" si="1270"/>
        <v>0</v>
      </c>
      <c r="L542" s="166">
        <f t="shared" si="1270"/>
        <v>0</v>
      </c>
      <c r="M542" s="166">
        <f t="shared" si="1270"/>
        <v>0</v>
      </c>
      <c r="N542" s="166">
        <f t="shared" si="1270"/>
        <v>0</v>
      </c>
      <c r="O542" s="166">
        <f t="shared" si="1270"/>
        <v>0</v>
      </c>
      <c r="P542" s="166">
        <f t="shared" si="1270"/>
        <v>0</v>
      </c>
      <c r="Q542" s="166">
        <f t="shared" si="1270"/>
        <v>0</v>
      </c>
      <c r="R542" s="166">
        <f t="shared" si="1270"/>
        <v>0</v>
      </c>
      <c r="S542" s="166">
        <f t="shared" si="1270"/>
        <v>0</v>
      </c>
      <c r="T542" s="166">
        <f t="shared" si="1270"/>
        <v>0</v>
      </c>
      <c r="U542" s="166">
        <f t="shared" si="1270"/>
        <v>0</v>
      </c>
      <c r="V542" s="142"/>
      <c r="W542" s="179">
        <f t="shared" si="1222"/>
        <v>0</v>
      </c>
      <c r="X542" s="166">
        <f t="shared" ref="X542:AH542" si="1271">X324+W542</f>
        <v>0</v>
      </c>
      <c r="Y542" s="166">
        <f t="shared" si="1271"/>
        <v>0</v>
      </c>
      <c r="Z542" s="166">
        <f t="shared" si="1271"/>
        <v>0</v>
      </c>
      <c r="AA542" s="166">
        <f t="shared" si="1271"/>
        <v>0</v>
      </c>
      <c r="AB542" s="166">
        <f t="shared" si="1271"/>
        <v>0</v>
      </c>
      <c r="AC542" s="166">
        <f t="shared" si="1271"/>
        <v>0</v>
      </c>
      <c r="AD542" s="166">
        <f t="shared" si="1271"/>
        <v>0</v>
      </c>
      <c r="AE542" s="166">
        <f t="shared" si="1271"/>
        <v>0</v>
      </c>
      <c r="AF542" s="166">
        <f t="shared" si="1271"/>
        <v>0</v>
      </c>
      <c r="AG542" s="166">
        <f t="shared" si="1271"/>
        <v>0</v>
      </c>
      <c r="AH542" s="166">
        <f t="shared" si="1271"/>
        <v>0</v>
      </c>
      <c r="AI542" s="142"/>
      <c r="AJ542" s="179">
        <f t="shared" si="1224"/>
        <v>0</v>
      </c>
      <c r="AK542" s="166">
        <f t="shared" ref="AK542:AU542" si="1272">AK324+AJ542</f>
        <v>0</v>
      </c>
      <c r="AL542" s="166">
        <f t="shared" si="1272"/>
        <v>0</v>
      </c>
      <c r="AM542" s="166">
        <f t="shared" si="1272"/>
        <v>0</v>
      </c>
      <c r="AN542" s="166">
        <f t="shared" si="1272"/>
        <v>0</v>
      </c>
      <c r="AO542" s="166">
        <f t="shared" si="1272"/>
        <v>0</v>
      </c>
      <c r="AP542" s="166">
        <f t="shared" si="1272"/>
        <v>0</v>
      </c>
      <c r="AQ542" s="166">
        <f t="shared" si="1272"/>
        <v>0</v>
      </c>
      <c r="AR542" s="166">
        <f t="shared" si="1272"/>
        <v>0</v>
      </c>
      <c r="AS542" s="166">
        <f t="shared" si="1272"/>
        <v>0</v>
      </c>
      <c r="AT542" s="166">
        <f t="shared" si="1272"/>
        <v>0</v>
      </c>
      <c r="AU542" s="166">
        <f t="shared" si="1272"/>
        <v>0</v>
      </c>
      <c r="AV542" s="142"/>
      <c r="AW542" s="179">
        <f t="shared" si="1226"/>
        <v>0</v>
      </c>
      <c r="AX542" s="166">
        <f t="shared" ref="AX542:BH542" si="1273">AX324+AW542</f>
        <v>0</v>
      </c>
      <c r="AY542" s="166">
        <f t="shared" si="1273"/>
        <v>0</v>
      </c>
      <c r="AZ542" s="166">
        <f t="shared" si="1273"/>
        <v>0</v>
      </c>
      <c r="BA542" s="166">
        <f t="shared" si="1273"/>
        <v>0</v>
      </c>
      <c r="BB542" s="166">
        <f t="shared" si="1273"/>
        <v>0</v>
      </c>
      <c r="BC542" s="166">
        <f t="shared" si="1273"/>
        <v>0</v>
      </c>
      <c r="BD542" s="166">
        <f t="shared" si="1273"/>
        <v>0</v>
      </c>
      <c r="BE542" s="166">
        <f t="shared" si="1273"/>
        <v>0</v>
      </c>
      <c r="BF542" s="166">
        <f t="shared" si="1273"/>
        <v>0</v>
      </c>
      <c r="BG542" s="166">
        <f t="shared" si="1273"/>
        <v>0</v>
      </c>
      <c r="BH542" s="166">
        <f t="shared" si="1273"/>
        <v>0</v>
      </c>
      <c r="BI542" s="142"/>
      <c r="BV542" s="142"/>
      <c r="CI542" s="142"/>
      <c r="CV542" s="142"/>
      <c r="DI542" s="142"/>
      <c r="DV542" s="142"/>
      <c r="EI542" s="142"/>
      <c r="EK542" s="180">
        <f t="shared" si="1117"/>
        <v>0</v>
      </c>
      <c r="EN542" s="181"/>
    </row>
    <row r="543" spans="1:144" ht="15.75" hidden="1" outlineLevel="1" x14ac:dyDescent="0.25">
      <c r="A543" s="2">
        <f t="shared" si="1244"/>
        <v>72</v>
      </c>
      <c r="B543" s="1">
        <f t="shared" si="1261"/>
        <v>0</v>
      </c>
      <c r="C543" s="1">
        <f t="shared" si="1261"/>
        <v>0</v>
      </c>
      <c r="D543" s="2">
        <f t="shared" si="1261"/>
        <v>0</v>
      </c>
      <c r="E543" s="141">
        <f t="shared" si="1261"/>
        <v>0</v>
      </c>
      <c r="F543" s="84">
        <f t="shared" si="1261"/>
        <v>0</v>
      </c>
      <c r="G543" s="119"/>
      <c r="H543" s="118"/>
      <c r="I543" s="178">
        <v>0</v>
      </c>
      <c r="J543" s="166">
        <f t="shared" ref="J543:U543" si="1274">J325+I543</f>
        <v>0</v>
      </c>
      <c r="K543" s="166">
        <f t="shared" si="1274"/>
        <v>0</v>
      </c>
      <c r="L543" s="166">
        <f t="shared" si="1274"/>
        <v>0</v>
      </c>
      <c r="M543" s="166">
        <f t="shared" si="1274"/>
        <v>0</v>
      </c>
      <c r="N543" s="166">
        <f t="shared" si="1274"/>
        <v>0</v>
      </c>
      <c r="O543" s="166">
        <f t="shared" si="1274"/>
        <v>0</v>
      </c>
      <c r="P543" s="166">
        <f t="shared" si="1274"/>
        <v>0</v>
      </c>
      <c r="Q543" s="166">
        <f t="shared" si="1274"/>
        <v>0</v>
      </c>
      <c r="R543" s="166">
        <f t="shared" si="1274"/>
        <v>0</v>
      </c>
      <c r="S543" s="166">
        <f t="shared" si="1274"/>
        <v>0</v>
      </c>
      <c r="T543" s="166">
        <f t="shared" si="1274"/>
        <v>0</v>
      </c>
      <c r="U543" s="166">
        <f t="shared" si="1274"/>
        <v>0</v>
      </c>
      <c r="V543" s="142"/>
      <c r="W543" s="179">
        <f t="shared" si="1222"/>
        <v>0</v>
      </c>
      <c r="X543" s="166">
        <f t="shared" ref="X543:AH543" si="1275">X325+W543</f>
        <v>0</v>
      </c>
      <c r="Y543" s="166">
        <f t="shared" si="1275"/>
        <v>0</v>
      </c>
      <c r="Z543" s="166">
        <f t="shared" si="1275"/>
        <v>0</v>
      </c>
      <c r="AA543" s="166">
        <f t="shared" si="1275"/>
        <v>0</v>
      </c>
      <c r="AB543" s="166">
        <f t="shared" si="1275"/>
        <v>0</v>
      </c>
      <c r="AC543" s="166">
        <f t="shared" si="1275"/>
        <v>0</v>
      </c>
      <c r="AD543" s="166">
        <f t="shared" si="1275"/>
        <v>0</v>
      </c>
      <c r="AE543" s="166">
        <f t="shared" si="1275"/>
        <v>0</v>
      </c>
      <c r="AF543" s="166">
        <f t="shared" si="1275"/>
        <v>0</v>
      </c>
      <c r="AG543" s="166">
        <f t="shared" si="1275"/>
        <v>0</v>
      </c>
      <c r="AH543" s="166">
        <f t="shared" si="1275"/>
        <v>0</v>
      </c>
      <c r="AI543" s="142"/>
      <c r="AJ543" s="179">
        <f t="shared" si="1224"/>
        <v>0</v>
      </c>
      <c r="AK543" s="166">
        <f t="shared" ref="AK543:AU543" si="1276">AK325+AJ543</f>
        <v>0</v>
      </c>
      <c r="AL543" s="166">
        <f t="shared" si="1276"/>
        <v>0</v>
      </c>
      <c r="AM543" s="166">
        <f t="shared" si="1276"/>
        <v>0</v>
      </c>
      <c r="AN543" s="166">
        <f t="shared" si="1276"/>
        <v>0</v>
      </c>
      <c r="AO543" s="166">
        <f t="shared" si="1276"/>
        <v>0</v>
      </c>
      <c r="AP543" s="166">
        <f t="shared" si="1276"/>
        <v>0</v>
      </c>
      <c r="AQ543" s="166">
        <f t="shared" si="1276"/>
        <v>0</v>
      </c>
      <c r="AR543" s="166">
        <f t="shared" si="1276"/>
        <v>0</v>
      </c>
      <c r="AS543" s="166">
        <f t="shared" si="1276"/>
        <v>0</v>
      </c>
      <c r="AT543" s="166">
        <f t="shared" si="1276"/>
        <v>0</v>
      </c>
      <c r="AU543" s="166">
        <f t="shared" si="1276"/>
        <v>0</v>
      </c>
      <c r="AV543" s="142"/>
      <c r="AW543" s="179">
        <f t="shared" si="1226"/>
        <v>0</v>
      </c>
      <c r="AX543" s="166">
        <f t="shared" ref="AX543:BH543" si="1277">AX325+AW543</f>
        <v>0</v>
      </c>
      <c r="AY543" s="166">
        <f t="shared" si="1277"/>
        <v>0</v>
      </c>
      <c r="AZ543" s="166">
        <f t="shared" si="1277"/>
        <v>0</v>
      </c>
      <c r="BA543" s="166">
        <f t="shared" si="1277"/>
        <v>0</v>
      </c>
      <c r="BB543" s="166">
        <f t="shared" si="1277"/>
        <v>0</v>
      </c>
      <c r="BC543" s="166">
        <f t="shared" si="1277"/>
        <v>0</v>
      </c>
      <c r="BD543" s="166">
        <f t="shared" si="1277"/>
        <v>0</v>
      </c>
      <c r="BE543" s="166">
        <f t="shared" si="1277"/>
        <v>0</v>
      </c>
      <c r="BF543" s="166">
        <f t="shared" si="1277"/>
        <v>0</v>
      </c>
      <c r="BG543" s="166">
        <f t="shared" si="1277"/>
        <v>0</v>
      </c>
      <c r="BH543" s="166">
        <f t="shared" si="1277"/>
        <v>0</v>
      </c>
      <c r="BI543" s="142"/>
      <c r="BV543" s="142"/>
      <c r="CI543" s="142"/>
      <c r="CV543" s="142"/>
      <c r="DI543" s="142"/>
      <c r="DV543" s="142"/>
      <c r="EI543" s="142"/>
      <c r="EK543" s="180">
        <f t="shared" si="1117"/>
        <v>0</v>
      </c>
      <c r="EN543" s="181"/>
    </row>
    <row r="544" spans="1:144" ht="15.75" hidden="1" outlineLevel="1" x14ac:dyDescent="0.25">
      <c r="A544" s="2">
        <f t="shared" si="1244"/>
        <v>73</v>
      </c>
      <c r="B544" s="1">
        <f t="shared" si="1261"/>
        <v>0</v>
      </c>
      <c r="C544" s="1">
        <f t="shared" si="1261"/>
        <v>0</v>
      </c>
      <c r="D544" s="2">
        <f t="shared" si="1261"/>
        <v>0</v>
      </c>
      <c r="E544" s="141">
        <f t="shared" si="1261"/>
        <v>0</v>
      </c>
      <c r="F544" s="84">
        <f t="shared" si="1261"/>
        <v>0</v>
      </c>
      <c r="G544" s="119"/>
      <c r="H544" s="118"/>
      <c r="I544" s="178">
        <v>0</v>
      </c>
      <c r="J544" s="166">
        <f t="shared" ref="J544:U544" si="1278">J326+I544</f>
        <v>0</v>
      </c>
      <c r="K544" s="166">
        <f t="shared" si="1278"/>
        <v>0</v>
      </c>
      <c r="L544" s="166">
        <f t="shared" si="1278"/>
        <v>0</v>
      </c>
      <c r="M544" s="166">
        <f t="shared" si="1278"/>
        <v>0</v>
      </c>
      <c r="N544" s="166">
        <f t="shared" si="1278"/>
        <v>0</v>
      </c>
      <c r="O544" s="166">
        <f t="shared" si="1278"/>
        <v>0</v>
      </c>
      <c r="P544" s="166">
        <f t="shared" si="1278"/>
        <v>0</v>
      </c>
      <c r="Q544" s="166">
        <f t="shared" si="1278"/>
        <v>0</v>
      </c>
      <c r="R544" s="166">
        <f t="shared" si="1278"/>
        <v>0</v>
      </c>
      <c r="S544" s="166">
        <f t="shared" si="1278"/>
        <v>0</v>
      </c>
      <c r="T544" s="166">
        <f t="shared" si="1278"/>
        <v>0</v>
      </c>
      <c r="U544" s="166">
        <f t="shared" si="1278"/>
        <v>0</v>
      </c>
      <c r="V544" s="142"/>
      <c r="W544" s="179">
        <f t="shared" si="1222"/>
        <v>0</v>
      </c>
      <c r="X544" s="166">
        <f t="shared" ref="X544:AH544" si="1279">X326+W544</f>
        <v>0</v>
      </c>
      <c r="Y544" s="166">
        <f t="shared" si="1279"/>
        <v>0</v>
      </c>
      <c r="Z544" s="166">
        <f t="shared" si="1279"/>
        <v>0</v>
      </c>
      <c r="AA544" s="166">
        <f t="shared" si="1279"/>
        <v>0</v>
      </c>
      <c r="AB544" s="166">
        <f t="shared" si="1279"/>
        <v>0</v>
      </c>
      <c r="AC544" s="166">
        <f t="shared" si="1279"/>
        <v>0</v>
      </c>
      <c r="AD544" s="166">
        <f t="shared" si="1279"/>
        <v>0</v>
      </c>
      <c r="AE544" s="166">
        <f t="shared" si="1279"/>
        <v>0</v>
      </c>
      <c r="AF544" s="166">
        <f t="shared" si="1279"/>
        <v>0</v>
      </c>
      <c r="AG544" s="166">
        <f t="shared" si="1279"/>
        <v>0</v>
      </c>
      <c r="AH544" s="166">
        <f t="shared" si="1279"/>
        <v>0</v>
      </c>
      <c r="AI544" s="142"/>
      <c r="AJ544" s="179">
        <f t="shared" si="1224"/>
        <v>0</v>
      </c>
      <c r="AK544" s="166">
        <f t="shared" ref="AK544:AU544" si="1280">AK326+AJ544</f>
        <v>0</v>
      </c>
      <c r="AL544" s="166">
        <f t="shared" si="1280"/>
        <v>0</v>
      </c>
      <c r="AM544" s="166">
        <f t="shared" si="1280"/>
        <v>0</v>
      </c>
      <c r="AN544" s="166">
        <f t="shared" si="1280"/>
        <v>0</v>
      </c>
      <c r="AO544" s="166">
        <f t="shared" si="1280"/>
        <v>0</v>
      </c>
      <c r="AP544" s="166">
        <f t="shared" si="1280"/>
        <v>0</v>
      </c>
      <c r="AQ544" s="166">
        <f t="shared" si="1280"/>
        <v>0</v>
      </c>
      <c r="AR544" s="166">
        <f t="shared" si="1280"/>
        <v>0</v>
      </c>
      <c r="AS544" s="166">
        <f t="shared" si="1280"/>
        <v>0</v>
      </c>
      <c r="AT544" s="166">
        <f t="shared" si="1280"/>
        <v>0</v>
      </c>
      <c r="AU544" s="166">
        <f t="shared" si="1280"/>
        <v>0</v>
      </c>
      <c r="AV544" s="142"/>
      <c r="AW544" s="179">
        <f t="shared" si="1226"/>
        <v>0</v>
      </c>
      <c r="AX544" s="166">
        <f t="shared" ref="AX544:BH544" si="1281">AX326+AW544</f>
        <v>0</v>
      </c>
      <c r="AY544" s="166">
        <f t="shared" si="1281"/>
        <v>0</v>
      </c>
      <c r="AZ544" s="166">
        <f t="shared" si="1281"/>
        <v>0</v>
      </c>
      <c r="BA544" s="166">
        <f t="shared" si="1281"/>
        <v>0</v>
      </c>
      <c r="BB544" s="166">
        <f t="shared" si="1281"/>
        <v>0</v>
      </c>
      <c r="BC544" s="166">
        <f t="shared" si="1281"/>
        <v>0</v>
      </c>
      <c r="BD544" s="166">
        <f t="shared" si="1281"/>
        <v>0</v>
      </c>
      <c r="BE544" s="166">
        <f t="shared" si="1281"/>
        <v>0</v>
      </c>
      <c r="BF544" s="166">
        <f t="shared" si="1281"/>
        <v>0</v>
      </c>
      <c r="BG544" s="166">
        <f t="shared" si="1281"/>
        <v>0</v>
      </c>
      <c r="BH544" s="166">
        <f t="shared" si="1281"/>
        <v>0</v>
      </c>
      <c r="BI544" s="142"/>
      <c r="BV544" s="142"/>
      <c r="CI544" s="142"/>
      <c r="CV544" s="142"/>
      <c r="DI544" s="142"/>
      <c r="DV544" s="142"/>
      <c r="EI544" s="142"/>
      <c r="EK544" s="180">
        <f t="shared" si="1117"/>
        <v>0</v>
      </c>
      <c r="EN544" s="181"/>
    </row>
    <row r="545" spans="1:144" ht="15.75" hidden="1" outlineLevel="1" x14ac:dyDescent="0.25">
      <c r="A545" s="2">
        <f t="shared" si="1244"/>
        <v>74</v>
      </c>
      <c r="B545" s="1">
        <f t="shared" si="1261"/>
        <v>0</v>
      </c>
      <c r="C545" s="1">
        <f t="shared" si="1261"/>
        <v>0</v>
      </c>
      <c r="D545" s="2">
        <f t="shared" si="1261"/>
        <v>0</v>
      </c>
      <c r="E545" s="141">
        <f t="shared" si="1261"/>
        <v>0</v>
      </c>
      <c r="F545" s="84">
        <f t="shared" si="1261"/>
        <v>0</v>
      </c>
      <c r="G545" s="119"/>
      <c r="H545" s="118"/>
      <c r="I545" s="178">
        <v>0</v>
      </c>
      <c r="J545" s="166">
        <f t="shared" ref="J545:U545" si="1282">J327+I545</f>
        <v>0</v>
      </c>
      <c r="K545" s="166">
        <f t="shared" si="1282"/>
        <v>0</v>
      </c>
      <c r="L545" s="166">
        <f t="shared" si="1282"/>
        <v>0</v>
      </c>
      <c r="M545" s="166">
        <f t="shared" si="1282"/>
        <v>0</v>
      </c>
      <c r="N545" s="166">
        <f t="shared" si="1282"/>
        <v>0</v>
      </c>
      <c r="O545" s="166">
        <f t="shared" si="1282"/>
        <v>0</v>
      </c>
      <c r="P545" s="166">
        <f t="shared" si="1282"/>
        <v>0</v>
      </c>
      <c r="Q545" s="166">
        <f t="shared" si="1282"/>
        <v>0</v>
      </c>
      <c r="R545" s="166">
        <f t="shared" si="1282"/>
        <v>0</v>
      </c>
      <c r="S545" s="166">
        <f t="shared" si="1282"/>
        <v>0</v>
      </c>
      <c r="T545" s="166">
        <f t="shared" si="1282"/>
        <v>0</v>
      </c>
      <c r="U545" s="166">
        <f t="shared" si="1282"/>
        <v>0</v>
      </c>
      <c r="V545" s="142"/>
      <c r="W545" s="179">
        <f t="shared" si="1222"/>
        <v>0</v>
      </c>
      <c r="X545" s="166">
        <f t="shared" ref="X545:AH545" si="1283">X327+W545</f>
        <v>0</v>
      </c>
      <c r="Y545" s="166">
        <f t="shared" si="1283"/>
        <v>0</v>
      </c>
      <c r="Z545" s="166">
        <f t="shared" si="1283"/>
        <v>0</v>
      </c>
      <c r="AA545" s="166">
        <f t="shared" si="1283"/>
        <v>0</v>
      </c>
      <c r="AB545" s="166">
        <f t="shared" si="1283"/>
        <v>0</v>
      </c>
      <c r="AC545" s="166">
        <f t="shared" si="1283"/>
        <v>0</v>
      </c>
      <c r="AD545" s="166">
        <f t="shared" si="1283"/>
        <v>0</v>
      </c>
      <c r="AE545" s="166">
        <f t="shared" si="1283"/>
        <v>0</v>
      </c>
      <c r="AF545" s="166">
        <f t="shared" si="1283"/>
        <v>0</v>
      </c>
      <c r="AG545" s="166">
        <f t="shared" si="1283"/>
        <v>0</v>
      </c>
      <c r="AH545" s="166">
        <f t="shared" si="1283"/>
        <v>0</v>
      </c>
      <c r="AI545" s="142"/>
      <c r="AJ545" s="179">
        <f t="shared" si="1224"/>
        <v>0</v>
      </c>
      <c r="AK545" s="166">
        <f t="shared" ref="AK545:AU545" si="1284">AK327+AJ545</f>
        <v>0</v>
      </c>
      <c r="AL545" s="166">
        <f t="shared" si="1284"/>
        <v>0</v>
      </c>
      <c r="AM545" s="166">
        <f t="shared" si="1284"/>
        <v>0</v>
      </c>
      <c r="AN545" s="166">
        <f t="shared" si="1284"/>
        <v>0</v>
      </c>
      <c r="AO545" s="166">
        <f t="shared" si="1284"/>
        <v>0</v>
      </c>
      <c r="AP545" s="166">
        <f t="shared" si="1284"/>
        <v>0</v>
      </c>
      <c r="AQ545" s="166">
        <f t="shared" si="1284"/>
        <v>0</v>
      </c>
      <c r="AR545" s="166">
        <f t="shared" si="1284"/>
        <v>0</v>
      </c>
      <c r="AS545" s="166">
        <f t="shared" si="1284"/>
        <v>0</v>
      </c>
      <c r="AT545" s="166">
        <f t="shared" si="1284"/>
        <v>0</v>
      </c>
      <c r="AU545" s="166">
        <f t="shared" si="1284"/>
        <v>0</v>
      </c>
      <c r="AV545" s="142"/>
      <c r="AW545" s="179">
        <f t="shared" si="1226"/>
        <v>0</v>
      </c>
      <c r="AX545" s="166">
        <f t="shared" ref="AX545:BH545" si="1285">AX327+AW545</f>
        <v>0</v>
      </c>
      <c r="AY545" s="166">
        <f t="shared" si="1285"/>
        <v>0</v>
      </c>
      <c r="AZ545" s="166">
        <f t="shared" si="1285"/>
        <v>0</v>
      </c>
      <c r="BA545" s="166">
        <f t="shared" si="1285"/>
        <v>0</v>
      </c>
      <c r="BB545" s="166">
        <f t="shared" si="1285"/>
        <v>0</v>
      </c>
      <c r="BC545" s="166">
        <f t="shared" si="1285"/>
        <v>0</v>
      </c>
      <c r="BD545" s="166">
        <f t="shared" si="1285"/>
        <v>0</v>
      </c>
      <c r="BE545" s="166">
        <f t="shared" si="1285"/>
        <v>0</v>
      </c>
      <c r="BF545" s="166">
        <f t="shared" si="1285"/>
        <v>0</v>
      </c>
      <c r="BG545" s="166">
        <f t="shared" si="1285"/>
        <v>0</v>
      </c>
      <c r="BH545" s="166">
        <f t="shared" si="1285"/>
        <v>0</v>
      </c>
      <c r="BI545" s="142"/>
      <c r="BV545" s="142"/>
      <c r="CI545" s="142"/>
      <c r="CV545" s="142"/>
      <c r="DI545" s="142"/>
      <c r="DV545" s="142"/>
      <c r="EI545" s="142"/>
      <c r="EK545" s="180">
        <f t="shared" si="1117"/>
        <v>0</v>
      </c>
      <c r="EN545" s="181"/>
    </row>
    <row r="546" spans="1:144" ht="15.75" hidden="1" outlineLevel="1" x14ac:dyDescent="0.25">
      <c r="A546" s="2">
        <f t="shared" si="1244"/>
        <v>75</v>
      </c>
      <c r="B546" s="1">
        <f t="shared" si="1261"/>
        <v>0</v>
      </c>
      <c r="C546" s="1">
        <f t="shared" si="1261"/>
        <v>0</v>
      </c>
      <c r="D546" s="2">
        <f t="shared" si="1261"/>
        <v>0</v>
      </c>
      <c r="E546" s="141">
        <f t="shared" si="1261"/>
        <v>0</v>
      </c>
      <c r="F546" s="84">
        <f t="shared" si="1261"/>
        <v>0</v>
      </c>
      <c r="G546" s="119"/>
      <c r="H546" s="118"/>
      <c r="I546" s="178">
        <v>0</v>
      </c>
      <c r="J546" s="166">
        <f t="shared" ref="J546:U546" si="1286">J328+I546</f>
        <v>0</v>
      </c>
      <c r="K546" s="166">
        <f t="shared" si="1286"/>
        <v>0</v>
      </c>
      <c r="L546" s="166">
        <f t="shared" si="1286"/>
        <v>0</v>
      </c>
      <c r="M546" s="166">
        <f t="shared" si="1286"/>
        <v>0</v>
      </c>
      <c r="N546" s="166">
        <f t="shared" si="1286"/>
        <v>0</v>
      </c>
      <c r="O546" s="166">
        <f t="shared" si="1286"/>
        <v>0</v>
      </c>
      <c r="P546" s="166">
        <f t="shared" si="1286"/>
        <v>0</v>
      </c>
      <c r="Q546" s="166">
        <f t="shared" si="1286"/>
        <v>0</v>
      </c>
      <c r="R546" s="166">
        <f t="shared" si="1286"/>
        <v>0</v>
      </c>
      <c r="S546" s="166">
        <f t="shared" si="1286"/>
        <v>0</v>
      </c>
      <c r="T546" s="166">
        <f t="shared" si="1286"/>
        <v>0</v>
      </c>
      <c r="U546" s="166">
        <f t="shared" si="1286"/>
        <v>0</v>
      </c>
      <c r="V546" s="142"/>
      <c r="W546" s="179">
        <f t="shared" si="1222"/>
        <v>0</v>
      </c>
      <c r="X546" s="166">
        <f t="shared" ref="X546:AH546" si="1287">X328+W546</f>
        <v>0</v>
      </c>
      <c r="Y546" s="166">
        <f t="shared" si="1287"/>
        <v>0</v>
      </c>
      <c r="Z546" s="166">
        <f t="shared" si="1287"/>
        <v>0</v>
      </c>
      <c r="AA546" s="166">
        <f t="shared" si="1287"/>
        <v>0</v>
      </c>
      <c r="AB546" s="166">
        <f t="shared" si="1287"/>
        <v>0</v>
      </c>
      <c r="AC546" s="166">
        <f t="shared" si="1287"/>
        <v>0</v>
      </c>
      <c r="AD546" s="166">
        <f t="shared" si="1287"/>
        <v>0</v>
      </c>
      <c r="AE546" s="166">
        <f t="shared" si="1287"/>
        <v>0</v>
      </c>
      <c r="AF546" s="166">
        <f t="shared" si="1287"/>
        <v>0</v>
      </c>
      <c r="AG546" s="166">
        <f t="shared" si="1287"/>
        <v>0</v>
      </c>
      <c r="AH546" s="166">
        <f t="shared" si="1287"/>
        <v>0</v>
      </c>
      <c r="AI546" s="142"/>
      <c r="AJ546" s="179">
        <f t="shared" si="1224"/>
        <v>0</v>
      </c>
      <c r="AK546" s="166">
        <f t="shared" ref="AK546:AU546" si="1288">AK328+AJ546</f>
        <v>0</v>
      </c>
      <c r="AL546" s="166">
        <f t="shared" si="1288"/>
        <v>0</v>
      </c>
      <c r="AM546" s="166">
        <f t="shared" si="1288"/>
        <v>0</v>
      </c>
      <c r="AN546" s="166">
        <f t="shared" si="1288"/>
        <v>0</v>
      </c>
      <c r="AO546" s="166">
        <f t="shared" si="1288"/>
        <v>0</v>
      </c>
      <c r="AP546" s="166">
        <f t="shared" si="1288"/>
        <v>0</v>
      </c>
      <c r="AQ546" s="166">
        <f t="shared" si="1288"/>
        <v>0</v>
      </c>
      <c r="AR546" s="166">
        <f t="shared" si="1288"/>
        <v>0</v>
      </c>
      <c r="AS546" s="166">
        <f t="shared" si="1288"/>
        <v>0</v>
      </c>
      <c r="AT546" s="166">
        <f t="shared" si="1288"/>
        <v>0</v>
      </c>
      <c r="AU546" s="166">
        <f t="shared" si="1288"/>
        <v>0</v>
      </c>
      <c r="AV546" s="142"/>
      <c r="AW546" s="179">
        <f t="shared" si="1226"/>
        <v>0</v>
      </c>
      <c r="AX546" s="166">
        <f t="shared" ref="AX546:BH546" si="1289">AX328+AW546</f>
        <v>0</v>
      </c>
      <c r="AY546" s="166">
        <f t="shared" si="1289"/>
        <v>0</v>
      </c>
      <c r="AZ546" s="166">
        <f t="shared" si="1289"/>
        <v>0</v>
      </c>
      <c r="BA546" s="166">
        <f t="shared" si="1289"/>
        <v>0</v>
      </c>
      <c r="BB546" s="166">
        <f t="shared" si="1289"/>
        <v>0</v>
      </c>
      <c r="BC546" s="166">
        <f t="shared" si="1289"/>
        <v>0</v>
      </c>
      <c r="BD546" s="166">
        <f t="shared" si="1289"/>
        <v>0</v>
      </c>
      <c r="BE546" s="166">
        <f t="shared" si="1289"/>
        <v>0</v>
      </c>
      <c r="BF546" s="166">
        <f t="shared" si="1289"/>
        <v>0</v>
      </c>
      <c r="BG546" s="166">
        <f t="shared" si="1289"/>
        <v>0</v>
      </c>
      <c r="BH546" s="166">
        <f t="shared" si="1289"/>
        <v>0</v>
      </c>
      <c r="BI546" s="142"/>
      <c r="BV546" s="142"/>
      <c r="CI546" s="142"/>
      <c r="CV546" s="142"/>
      <c r="DI546" s="142"/>
      <c r="DV546" s="142"/>
      <c r="EI546" s="142"/>
      <c r="EK546" s="180">
        <f t="shared" si="1117"/>
        <v>0</v>
      </c>
      <c r="EN546" s="181"/>
    </row>
    <row r="547" spans="1:144" ht="15.75" hidden="1" outlineLevel="1" x14ac:dyDescent="0.25">
      <c r="A547" s="2">
        <f t="shared" si="1244"/>
        <v>76</v>
      </c>
      <c r="B547" s="1">
        <f t="shared" si="1261"/>
        <v>0</v>
      </c>
      <c r="C547" s="1">
        <f t="shared" si="1261"/>
        <v>0</v>
      </c>
      <c r="D547" s="2">
        <f t="shared" si="1261"/>
        <v>0</v>
      </c>
      <c r="E547" s="141">
        <f t="shared" si="1261"/>
        <v>0</v>
      </c>
      <c r="F547" s="84">
        <f t="shared" si="1261"/>
        <v>0</v>
      </c>
      <c r="G547" s="119"/>
      <c r="H547" s="118"/>
      <c r="I547" s="178">
        <v>0</v>
      </c>
      <c r="J547" s="166">
        <f t="shared" ref="J547:U547" si="1290">J329+I547</f>
        <v>0</v>
      </c>
      <c r="K547" s="166">
        <f t="shared" si="1290"/>
        <v>0</v>
      </c>
      <c r="L547" s="166">
        <f t="shared" si="1290"/>
        <v>0</v>
      </c>
      <c r="M547" s="166">
        <f t="shared" si="1290"/>
        <v>0</v>
      </c>
      <c r="N547" s="166">
        <f t="shared" si="1290"/>
        <v>0</v>
      </c>
      <c r="O547" s="166">
        <f t="shared" si="1290"/>
        <v>0</v>
      </c>
      <c r="P547" s="166">
        <f t="shared" si="1290"/>
        <v>0</v>
      </c>
      <c r="Q547" s="166">
        <f t="shared" si="1290"/>
        <v>0</v>
      </c>
      <c r="R547" s="166">
        <f t="shared" si="1290"/>
        <v>0</v>
      </c>
      <c r="S547" s="166">
        <f t="shared" si="1290"/>
        <v>0</v>
      </c>
      <c r="T547" s="166">
        <f t="shared" si="1290"/>
        <v>0</v>
      </c>
      <c r="U547" s="166">
        <f t="shared" si="1290"/>
        <v>0</v>
      </c>
      <c r="V547" s="142"/>
      <c r="W547" s="179">
        <f t="shared" si="1222"/>
        <v>0</v>
      </c>
      <c r="X547" s="166">
        <f t="shared" ref="X547:AH547" si="1291">X329+W547</f>
        <v>0</v>
      </c>
      <c r="Y547" s="166">
        <f t="shared" si="1291"/>
        <v>0</v>
      </c>
      <c r="Z547" s="166">
        <f t="shared" si="1291"/>
        <v>0</v>
      </c>
      <c r="AA547" s="166">
        <f t="shared" si="1291"/>
        <v>0</v>
      </c>
      <c r="AB547" s="166">
        <f t="shared" si="1291"/>
        <v>0</v>
      </c>
      <c r="AC547" s="166">
        <f t="shared" si="1291"/>
        <v>0</v>
      </c>
      <c r="AD547" s="166">
        <f t="shared" si="1291"/>
        <v>0</v>
      </c>
      <c r="AE547" s="166">
        <f t="shared" si="1291"/>
        <v>0</v>
      </c>
      <c r="AF547" s="166">
        <f t="shared" si="1291"/>
        <v>0</v>
      </c>
      <c r="AG547" s="166">
        <f t="shared" si="1291"/>
        <v>0</v>
      </c>
      <c r="AH547" s="166">
        <f t="shared" si="1291"/>
        <v>0</v>
      </c>
      <c r="AI547" s="142"/>
      <c r="AJ547" s="179">
        <f t="shared" si="1224"/>
        <v>0</v>
      </c>
      <c r="AK547" s="166">
        <f t="shared" ref="AK547:AU547" si="1292">AK329+AJ547</f>
        <v>0</v>
      </c>
      <c r="AL547" s="166">
        <f t="shared" si="1292"/>
        <v>0</v>
      </c>
      <c r="AM547" s="166">
        <f t="shared" si="1292"/>
        <v>0</v>
      </c>
      <c r="AN547" s="166">
        <f t="shared" si="1292"/>
        <v>0</v>
      </c>
      <c r="AO547" s="166">
        <f t="shared" si="1292"/>
        <v>0</v>
      </c>
      <c r="AP547" s="166">
        <f t="shared" si="1292"/>
        <v>0</v>
      </c>
      <c r="AQ547" s="166">
        <f t="shared" si="1292"/>
        <v>0</v>
      </c>
      <c r="AR547" s="166">
        <f t="shared" si="1292"/>
        <v>0</v>
      </c>
      <c r="AS547" s="166">
        <f t="shared" si="1292"/>
        <v>0</v>
      </c>
      <c r="AT547" s="166">
        <f t="shared" si="1292"/>
        <v>0</v>
      </c>
      <c r="AU547" s="166">
        <f t="shared" si="1292"/>
        <v>0</v>
      </c>
      <c r="AV547" s="142"/>
      <c r="AW547" s="179">
        <f t="shared" si="1226"/>
        <v>0</v>
      </c>
      <c r="AX547" s="166">
        <f t="shared" ref="AX547:BH547" si="1293">AX329+AW547</f>
        <v>0</v>
      </c>
      <c r="AY547" s="166">
        <f t="shared" si="1293"/>
        <v>0</v>
      </c>
      <c r="AZ547" s="166">
        <f t="shared" si="1293"/>
        <v>0</v>
      </c>
      <c r="BA547" s="166">
        <f t="shared" si="1293"/>
        <v>0</v>
      </c>
      <c r="BB547" s="166">
        <f t="shared" si="1293"/>
        <v>0</v>
      </c>
      <c r="BC547" s="166">
        <f t="shared" si="1293"/>
        <v>0</v>
      </c>
      <c r="BD547" s="166">
        <f t="shared" si="1293"/>
        <v>0</v>
      </c>
      <c r="BE547" s="166">
        <f t="shared" si="1293"/>
        <v>0</v>
      </c>
      <c r="BF547" s="166">
        <f t="shared" si="1293"/>
        <v>0</v>
      </c>
      <c r="BG547" s="166">
        <f t="shared" si="1293"/>
        <v>0</v>
      </c>
      <c r="BH547" s="166">
        <f t="shared" si="1293"/>
        <v>0</v>
      </c>
      <c r="BI547" s="142"/>
      <c r="BV547" s="142"/>
      <c r="CI547" s="142"/>
      <c r="CV547" s="142"/>
      <c r="DI547" s="142"/>
      <c r="DV547" s="142"/>
      <c r="EI547" s="142"/>
      <c r="EK547" s="180">
        <f t="shared" si="1117"/>
        <v>0</v>
      </c>
      <c r="EN547" s="181"/>
    </row>
    <row r="548" spans="1:144" ht="15.75" hidden="1" outlineLevel="1" x14ac:dyDescent="0.25">
      <c r="A548" s="2">
        <f t="shared" si="1244"/>
        <v>77</v>
      </c>
      <c r="B548" s="1">
        <f t="shared" si="1261"/>
        <v>0</v>
      </c>
      <c r="C548" s="1">
        <f t="shared" si="1261"/>
        <v>0</v>
      </c>
      <c r="D548" s="2">
        <f t="shared" si="1261"/>
        <v>0</v>
      </c>
      <c r="E548" s="141">
        <f t="shared" si="1261"/>
        <v>0</v>
      </c>
      <c r="F548" s="84">
        <f t="shared" si="1261"/>
        <v>0</v>
      </c>
      <c r="G548" s="119"/>
      <c r="H548" s="118"/>
      <c r="I548" s="178">
        <v>0</v>
      </c>
      <c r="J548" s="166">
        <f t="shared" ref="J548:U548" si="1294">J330+I548</f>
        <v>0</v>
      </c>
      <c r="K548" s="166">
        <f t="shared" si="1294"/>
        <v>0</v>
      </c>
      <c r="L548" s="166">
        <f t="shared" si="1294"/>
        <v>0</v>
      </c>
      <c r="M548" s="166">
        <f t="shared" si="1294"/>
        <v>0</v>
      </c>
      <c r="N548" s="166">
        <f t="shared" si="1294"/>
        <v>0</v>
      </c>
      <c r="O548" s="166">
        <f t="shared" si="1294"/>
        <v>0</v>
      </c>
      <c r="P548" s="166">
        <f t="shared" si="1294"/>
        <v>0</v>
      </c>
      <c r="Q548" s="166">
        <f t="shared" si="1294"/>
        <v>0</v>
      </c>
      <c r="R548" s="166">
        <f t="shared" si="1294"/>
        <v>0</v>
      </c>
      <c r="S548" s="166">
        <f t="shared" si="1294"/>
        <v>0</v>
      </c>
      <c r="T548" s="166">
        <f t="shared" si="1294"/>
        <v>0</v>
      </c>
      <c r="U548" s="166">
        <f t="shared" si="1294"/>
        <v>0</v>
      </c>
      <c r="V548" s="142"/>
      <c r="W548" s="179">
        <f t="shared" si="1222"/>
        <v>0</v>
      </c>
      <c r="X548" s="166">
        <f t="shared" ref="X548:AH548" si="1295">X330+W548</f>
        <v>0</v>
      </c>
      <c r="Y548" s="166">
        <f t="shared" si="1295"/>
        <v>0</v>
      </c>
      <c r="Z548" s="166">
        <f t="shared" si="1295"/>
        <v>0</v>
      </c>
      <c r="AA548" s="166">
        <f t="shared" si="1295"/>
        <v>0</v>
      </c>
      <c r="AB548" s="166">
        <f t="shared" si="1295"/>
        <v>0</v>
      </c>
      <c r="AC548" s="166">
        <f t="shared" si="1295"/>
        <v>0</v>
      </c>
      <c r="AD548" s="166">
        <f t="shared" si="1295"/>
        <v>0</v>
      </c>
      <c r="AE548" s="166">
        <f t="shared" si="1295"/>
        <v>0</v>
      </c>
      <c r="AF548" s="166">
        <f t="shared" si="1295"/>
        <v>0</v>
      </c>
      <c r="AG548" s="166">
        <f t="shared" si="1295"/>
        <v>0</v>
      </c>
      <c r="AH548" s="166">
        <f t="shared" si="1295"/>
        <v>0</v>
      </c>
      <c r="AI548" s="142"/>
      <c r="AJ548" s="179">
        <f t="shared" si="1224"/>
        <v>0</v>
      </c>
      <c r="AK548" s="166">
        <f t="shared" ref="AK548:AU548" si="1296">AK330+AJ548</f>
        <v>0</v>
      </c>
      <c r="AL548" s="166">
        <f t="shared" si="1296"/>
        <v>0</v>
      </c>
      <c r="AM548" s="166">
        <f t="shared" si="1296"/>
        <v>0</v>
      </c>
      <c r="AN548" s="166">
        <f t="shared" si="1296"/>
        <v>0</v>
      </c>
      <c r="AO548" s="166">
        <f t="shared" si="1296"/>
        <v>0</v>
      </c>
      <c r="AP548" s="166">
        <f t="shared" si="1296"/>
        <v>0</v>
      </c>
      <c r="AQ548" s="166">
        <f t="shared" si="1296"/>
        <v>0</v>
      </c>
      <c r="AR548" s="166">
        <f t="shared" si="1296"/>
        <v>0</v>
      </c>
      <c r="AS548" s="166">
        <f t="shared" si="1296"/>
        <v>0</v>
      </c>
      <c r="AT548" s="166">
        <f t="shared" si="1296"/>
        <v>0</v>
      </c>
      <c r="AU548" s="166">
        <f t="shared" si="1296"/>
        <v>0</v>
      </c>
      <c r="AV548" s="142"/>
      <c r="AW548" s="179">
        <f t="shared" si="1226"/>
        <v>0</v>
      </c>
      <c r="AX548" s="166">
        <f t="shared" ref="AX548:BH548" si="1297">AX330+AW548</f>
        <v>0</v>
      </c>
      <c r="AY548" s="166">
        <f t="shared" si="1297"/>
        <v>0</v>
      </c>
      <c r="AZ548" s="166">
        <f t="shared" si="1297"/>
        <v>0</v>
      </c>
      <c r="BA548" s="166">
        <f t="shared" si="1297"/>
        <v>0</v>
      </c>
      <c r="BB548" s="166">
        <f t="shared" si="1297"/>
        <v>0</v>
      </c>
      <c r="BC548" s="166">
        <f t="shared" si="1297"/>
        <v>0</v>
      </c>
      <c r="BD548" s="166">
        <f t="shared" si="1297"/>
        <v>0</v>
      </c>
      <c r="BE548" s="166">
        <f t="shared" si="1297"/>
        <v>0</v>
      </c>
      <c r="BF548" s="166">
        <f t="shared" si="1297"/>
        <v>0</v>
      </c>
      <c r="BG548" s="166">
        <f t="shared" si="1297"/>
        <v>0</v>
      </c>
      <c r="BH548" s="166">
        <f t="shared" si="1297"/>
        <v>0</v>
      </c>
      <c r="BI548" s="142"/>
      <c r="BV548" s="142"/>
      <c r="CI548" s="142"/>
      <c r="CV548" s="142"/>
      <c r="DI548" s="142"/>
      <c r="DV548" s="142"/>
      <c r="EI548" s="142"/>
      <c r="EK548" s="180">
        <f t="shared" si="1117"/>
        <v>0</v>
      </c>
      <c r="EN548" s="181"/>
    </row>
    <row r="549" spans="1:144" ht="15.75" hidden="1" outlineLevel="1" x14ac:dyDescent="0.25">
      <c r="A549" s="2">
        <f t="shared" si="1244"/>
        <v>78</v>
      </c>
      <c r="B549" s="1">
        <f t="shared" si="1261"/>
        <v>0</v>
      </c>
      <c r="C549" s="1">
        <f t="shared" si="1261"/>
        <v>0</v>
      </c>
      <c r="D549" s="2">
        <f t="shared" si="1261"/>
        <v>0</v>
      </c>
      <c r="E549" s="141">
        <f t="shared" si="1261"/>
        <v>0</v>
      </c>
      <c r="F549" s="84">
        <f t="shared" si="1261"/>
        <v>0</v>
      </c>
      <c r="G549" s="119"/>
      <c r="H549" s="118"/>
      <c r="I549" s="178">
        <v>0</v>
      </c>
      <c r="J549" s="166">
        <f t="shared" ref="J549:U549" si="1298">J331+I549</f>
        <v>0</v>
      </c>
      <c r="K549" s="166">
        <f t="shared" si="1298"/>
        <v>0</v>
      </c>
      <c r="L549" s="166">
        <f t="shared" si="1298"/>
        <v>0</v>
      </c>
      <c r="M549" s="166">
        <f t="shared" si="1298"/>
        <v>0</v>
      </c>
      <c r="N549" s="166">
        <f t="shared" si="1298"/>
        <v>0</v>
      </c>
      <c r="O549" s="166">
        <f t="shared" si="1298"/>
        <v>0</v>
      </c>
      <c r="P549" s="166">
        <f t="shared" si="1298"/>
        <v>0</v>
      </c>
      <c r="Q549" s="166">
        <f t="shared" si="1298"/>
        <v>0</v>
      </c>
      <c r="R549" s="166">
        <f t="shared" si="1298"/>
        <v>0</v>
      </c>
      <c r="S549" s="166">
        <f t="shared" si="1298"/>
        <v>0</v>
      </c>
      <c r="T549" s="166">
        <f t="shared" si="1298"/>
        <v>0</v>
      </c>
      <c r="U549" s="166">
        <f t="shared" si="1298"/>
        <v>0</v>
      </c>
      <c r="V549" s="142"/>
      <c r="W549" s="179">
        <f t="shared" si="1222"/>
        <v>0</v>
      </c>
      <c r="X549" s="166">
        <f t="shared" ref="X549:AH549" si="1299">X331+W549</f>
        <v>0</v>
      </c>
      <c r="Y549" s="166">
        <f t="shared" si="1299"/>
        <v>0</v>
      </c>
      <c r="Z549" s="166">
        <f t="shared" si="1299"/>
        <v>0</v>
      </c>
      <c r="AA549" s="166">
        <f t="shared" si="1299"/>
        <v>0</v>
      </c>
      <c r="AB549" s="166">
        <f t="shared" si="1299"/>
        <v>0</v>
      </c>
      <c r="AC549" s="166">
        <f t="shared" si="1299"/>
        <v>0</v>
      </c>
      <c r="AD549" s="166">
        <f t="shared" si="1299"/>
        <v>0</v>
      </c>
      <c r="AE549" s="166">
        <f t="shared" si="1299"/>
        <v>0</v>
      </c>
      <c r="AF549" s="166">
        <f t="shared" si="1299"/>
        <v>0</v>
      </c>
      <c r="AG549" s="166">
        <f t="shared" si="1299"/>
        <v>0</v>
      </c>
      <c r="AH549" s="166">
        <f t="shared" si="1299"/>
        <v>0</v>
      </c>
      <c r="AI549" s="142"/>
      <c r="AJ549" s="179">
        <f t="shared" si="1224"/>
        <v>0</v>
      </c>
      <c r="AK549" s="166">
        <f t="shared" ref="AK549:AU549" si="1300">AK331+AJ549</f>
        <v>0</v>
      </c>
      <c r="AL549" s="166">
        <f t="shared" si="1300"/>
        <v>0</v>
      </c>
      <c r="AM549" s="166">
        <f t="shared" si="1300"/>
        <v>0</v>
      </c>
      <c r="AN549" s="166">
        <f t="shared" si="1300"/>
        <v>0</v>
      </c>
      <c r="AO549" s="166">
        <f t="shared" si="1300"/>
        <v>0</v>
      </c>
      <c r="AP549" s="166">
        <f t="shared" si="1300"/>
        <v>0</v>
      </c>
      <c r="AQ549" s="166">
        <f t="shared" si="1300"/>
        <v>0</v>
      </c>
      <c r="AR549" s="166">
        <f t="shared" si="1300"/>
        <v>0</v>
      </c>
      <c r="AS549" s="166">
        <f t="shared" si="1300"/>
        <v>0</v>
      </c>
      <c r="AT549" s="166">
        <f t="shared" si="1300"/>
        <v>0</v>
      </c>
      <c r="AU549" s="166">
        <f t="shared" si="1300"/>
        <v>0</v>
      </c>
      <c r="AV549" s="142"/>
      <c r="AW549" s="179">
        <f t="shared" si="1226"/>
        <v>0</v>
      </c>
      <c r="AX549" s="166">
        <f t="shared" ref="AX549:BH549" si="1301">AX331+AW549</f>
        <v>0</v>
      </c>
      <c r="AY549" s="166">
        <f t="shared" si="1301"/>
        <v>0</v>
      </c>
      <c r="AZ549" s="166">
        <f t="shared" si="1301"/>
        <v>0</v>
      </c>
      <c r="BA549" s="166">
        <f t="shared" si="1301"/>
        <v>0</v>
      </c>
      <c r="BB549" s="166">
        <f t="shared" si="1301"/>
        <v>0</v>
      </c>
      <c r="BC549" s="166">
        <f t="shared" si="1301"/>
        <v>0</v>
      </c>
      <c r="BD549" s="166">
        <f t="shared" si="1301"/>
        <v>0</v>
      </c>
      <c r="BE549" s="166">
        <f t="shared" si="1301"/>
        <v>0</v>
      </c>
      <c r="BF549" s="166">
        <f t="shared" si="1301"/>
        <v>0</v>
      </c>
      <c r="BG549" s="166">
        <f t="shared" si="1301"/>
        <v>0</v>
      </c>
      <c r="BH549" s="166">
        <f t="shared" si="1301"/>
        <v>0</v>
      </c>
      <c r="BI549" s="142"/>
      <c r="BV549" s="142"/>
      <c r="CI549" s="142"/>
      <c r="CV549" s="142"/>
      <c r="DI549" s="142"/>
      <c r="DV549" s="142"/>
      <c r="EI549" s="142"/>
      <c r="EK549" s="180">
        <f t="shared" si="1117"/>
        <v>0</v>
      </c>
      <c r="EN549" s="181"/>
    </row>
    <row r="550" spans="1:144" ht="15.75" hidden="1" outlineLevel="1" x14ac:dyDescent="0.25">
      <c r="A550" s="2">
        <f t="shared" si="1244"/>
        <v>79</v>
      </c>
      <c r="B550" s="1">
        <f t="shared" ref="B550:F559" si="1302">B332</f>
        <v>0</v>
      </c>
      <c r="C550" s="1">
        <f t="shared" si="1302"/>
        <v>0</v>
      </c>
      <c r="D550" s="2">
        <f t="shared" si="1302"/>
        <v>0</v>
      </c>
      <c r="E550" s="141">
        <f t="shared" si="1302"/>
        <v>0</v>
      </c>
      <c r="F550" s="84">
        <f t="shared" si="1302"/>
        <v>0</v>
      </c>
      <c r="G550" s="119"/>
      <c r="H550" s="118"/>
      <c r="I550" s="178">
        <v>0</v>
      </c>
      <c r="J550" s="166">
        <f t="shared" ref="J550:U550" si="1303">J332+I550</f>
        <v>0</v>
      </c>
      <c r="K550" s="166">
        <f t="shared" si="1303"/>
        <v>0</v>
      </c>
      <c r="L550" s="166">
        <f t="shared" si="1303"/>
        <v>0</v>
      </c>
      <c r="M550" s="166">
        <f t="shared" si="1303"/>
        <v>0</v>
      </c>
      <c r="N550" s="166">
        <f t="shared" si="1303"/>
        <v>0</v>
      </c>
      <c r="O550" s="166">
        <f t="shared" si="1303"/>
        <v>0</v>
      </c>
      <c r="P550" s="166">
        <f t="shared" si="1303"/>
        <v>0</v>
      </c>
      <c r="Q550" s="166">
        <f t="shared" si="1303"/>
        <v>0</v>
      </c>
      <c r="R550" s="166">
        <f t="shared" si="1303"/>
        <v>0</v>
      </c>
      <c r="S550" s="166">
        <f t="shared" si="1303"/>
        <v>0</v>
      </c>
      <c r="T550" s="166">
        <f t="shared" si="1303"/>
        <v>0</v>
      </c>
      <c r="U550" s="166">
        <f t="shared" si="1303"/>
        <v>0</v>
      </c>
      <c r="V550" s="142"/>
      <c r="W550" s="179">
        <f t="shared" si="1222"/>
        <v>0</v>
      </c>
      <c r="X550" s="166">
        <f t="shared" ref="X550:AH550" si="1304">X332+W550</f>
        <v>0</v>
      </c>
      <c r="Y550" s="166">
        <f t="shared" si="1304"/>
        <v>0</v>
      </c>
      <c r="Z550" s="166">
        <f t="shared" si="1304"/>
        <v>0</v>
      </c>
      <c r="AA550" s="166">
        <f t="shared" si="1304"/>
        <v>0</v>
      </c>
      <c r="AB550" s="166">
        <f t="shared" si="1304"/>
        <v>0</v>
      </c>
      <c r="AC550" s="166">
        <f t="shared" si="1304"/>
        <v>0</v>
      </c>
      <c r="AD550" s="166">
        <f t="shared" si="1304"/>
        <v>0</v>
      </c>
      <c r="AE550" s="166">
        <f t="shared" si="1304"/>
        <v>0</v>
      </c>
      <c r="AF550" s="166">
        <f t="shared" si="1304"/>
        <v>0</v>
      </c>
      <c r="AG550" s="166">
        <f t="shared" si="1304"/>
        <v>0</v>
      </c>
      <c r="AH550" s="166">
        <f t="shared" si="1304"/>
        <v>0</v>
      </c>
      <c r="AI550" s="142"/>
      <c r="AJ550" s="179">
        <f t="shared" si="1224"/>
        <v>0</v>
      </c>
      <c r="AK550" s="166">
        <f t="shared" ref="AK550:AU550" si="1305">AK332+AJ550</f>
        <v>0</v>
      </c>
      <c r="AL550" s="166">
        <f t="shared" si="1305"/>
        <v>0</v>
      </c>
      <c r="AM550" s="166">
        <f t="shared" si="1305"/>
        <v>0</v>
      </c>
      <c r="AN550" s="166">
        <f t="shared" si="1305"/>
        <v>0</v>
      </c>
      <c r="AO550" s="166">
        <f t="shared" si="1305"/>
        <v>0</v>
      </c>
      <c r="AP550" s="166">
        <f t="shared" si="1305"/>
        <v>0</v>
      </c>
      <c r="AQ550" s="166">
        <f t="shared" si="1305"/>
        <v>0</v>
      </c>
      <c r="AR550" s="166">
        <f t="shared" si="1305"/>
        <v>0</v>
      </c>
      <c r="AS550" s="166">
        <f t="shared" si="1305"/>
        <v>0</v>
      </c>
      <c r="AT550" s="166">
        <f t="shared" si="1305"/>
        <v>0</v>
      </c>
      <c r="AU550" s="166">
        <f t="shared" si="1305"/>
        <v>0</v>
      </c>
      <c r="AV550" s="142"/>
      <c r="AW550" s="179">
        <f t="shared" si="1226"/>
        <v>0</v>
      </c>
      <c r="AX550" s="166">
        <f t="shared" ref="AX550:BH550" si="1306">AX332+AW550</f>
        <v>0</v>
      </c>
      <c r="AY550" s="166">
        <f t="shared" si="1306"/>
        <v>0</v>
      </c>
      <c r="AZ550" s="166">
        <f t="shared" si="1306"/>
        <v>0</v>
      </c>
      <c r="BA550" s="166">
        <f t="shared" si="1306"/>
        <v>0</v>
      </c>
      <c r="BB550" s="166">
        <f t="shared" si="1306"/>
        <v>0</v>
      </c>
      <c r="BC550" s="166">
        <f t="shared" si="1306"/>
        <v>0</v>
      </c>
      <c r="BD550" s="166">
        <f t="shared" si="1306"/>
        <v>0</v>
      </c>
      <c r="BE550" s="166">
        <f t="shared" si="1306"/>
        <v>0</v>
      </c>
      <c r="BF550" s="166">
        <f t="shared" si="1306"/>
        <v>0</v>
      </c>
      <c r="BG550" s="166">
        <f t="shared" si="1306"/>
        <v>0</v>
      </c>
      <c r="BH550" s="166">
        <f t="shared" si="1306"/>
        <v>0</v>
      </c>
      <c r="BI550" s="142"/>
      <c r="BV550" s="142"/>
      <c r="CI550" s="142"/>
      <c r="CV550" s="142"/>
      <c r="DI550" s="142"/>
      <c r="DV550" s="142"/>
      <c r="EI550" s="142"/>
      <c r="EK550" s="180">
        <f t="shared" si="1117"/>
        <v>0</v>
      </c>
      <c r="EN550" s="181"/>
    </row>
    <row r="551" spans="1:144" ht="15.75" hidden="1" outlineLevel="1" x14ac:dyDescent="0.25">
      <c r="A551" s="2">
        <f t="shared" si="1244"/>
        <v>80</v>
      </c>
      <c r="B551" s="1">
        <f t="shared" si="1302"/>
        <v>0</v>
      </c>
      <c r="C551" s="1">
        <f t="shared" si="1302"/>
        <v>0</v>
      </c>
      <c r="D551" s="2">
        <f t="shared" si="1302"/>
        <v>0</v>
      </c>
      <c r="E551" s="141">
        <f t="shared" si="1302"/>
        <v>0</v>
      </c>
      <c r="F551" s="84">
        <f t="shared" si="1302"/>
        <v>0</v>
      </c>
      <c r="G551" s="119"/>
      <c r="H551" s="118"/>
      <c r="I551" s="178">
        <v>0</v>
      </c>
      <c r="J551" s="166">
        <f t="shared" ref="J551:U551" si="1307">J333+I551</f>
        <v>0</v>
      </c>
      <c r="K551" s="166">
        <f t="shared" si="1307"/>
        <v>0</v>
      </c>
      <c r="L551" s="166">
        <f t="shared" si="1307"/>
        <v>0</v>
      </c>
      <c r="M551" s="166">
        <f t="shared" si="1307"/>
        <v>0</v>
      </c>
      <c r="N551" s="166">
        <f t="shared" si="1307"/>
        <v>0</v>
      </c>
      <c r="O551" s="166">
        <f t="shared" si="1307"/>
        <v>0</v>
      </c>
      <c r="P551" s="166">
        <f t="shared" si="1307"/>
        <v>0</v>
      </c>
      <c r="Q551" s="166">
        <f t="shared" si="1307"/>
        <v>0</v>
      </c>
      <c r="R551" s="166">
        <f t="shared" si="1307"/>
        <v>0</v>
      </c>
      <c r="S551" s="166">
        <f t="shared" si="1307"/>
        <v>0</v>
      </c>
      <c r="T551" s="166">
        <f t="shared" si="1307"/>
        <v>0</v>
      </c>
      <c r="U551" s="166">
        <f t="shared" si="1307"/>
        <v>0</v>
      </c>
      <c r="V551" s="142"/>
      <c r="W551" s="179">
        <f t="shared" si="1222"/>
        <v>0</v>
      </c>
      <c r="X551" s="166">
        <f t="shared" ref="X551:AH551" si="1308">X333+W551</f>
        <v>0</v>
      </c>
      <c r="Y551" s="166">
        <f t="shared" si="1308"/>
        <v>0</v>
      </c>
      <c r="Z551" s="166">
        <f t="shared" si="1308"/>
        <v>0</v>
      </c>
      <c r="AA551" s="166">
        <f t="shared" si="1308"/>
        <v>0</v>
      </c>
      <c r="AB551" s="166">
        <f t="shared" si="1308"/>
        <v>0</v>
      </c>
      <c r="AC551" s="166">
        <f t="shared" si="1308"/>
        <v>0</v>
      </c>
      <c r="AD551" s="166">
        <f t="shared" si="1308"/>
        <v>0</v>
      </c>
      <c r="AE551" s="166">
        <f t="shared" si="1308"/>
        <v>0</v>
      </c>
      <c r="AF551" s="166">
        <f t="shared" si="1308"/>
        <v>0</v>
      </c>
      <c r="AG551" s="166">
        <f t="shared" si="1308"/>
        <v>0</v>
      </c>
      <c r="AH551" s="166">
        <f t="shared" si="1308"/>
        <v>0</v>
      </c>
      <c r="AI551" s="142"/>
      <c r="AJ551" s="179">
        <f t="shared" si="1224"/>
        <v>0</v>
      </c>
      <c r="AK551" s="166">
        <f t="shared" ref="AK551:AU551" si="1309">AK333+AJ551</f>
        <v>0</v>
      </c>
      <c r="AL551" s="166">
        <f t="shared" si="1309"/>
        <v>0</v>
      </c>
      <c r="AM551" s="166">
        <f t="shared" si="1309"/>
        <v>0</v>
      </c>
      <c r="AN551" s="166">
        <f t="shared" si="1309"/>
        <v>0</v>
      </c>
      <c r="AO551" s="166">
        <f t="shared" si="1309"/>
        <v>0</v>
      </c>
      <c r="AP551" s="166">
        <f t="shared" si="1309"/>
        <v>0</v>
      </c>
      <c r="AQ551" s="166">
        <f t="shared" si="1309"/>
        <v>0</v>
      </c>
      <c r="AR551" s="166">
        <f t="shared" si="1309"/>
        <v>0</v>
      </c>
      <c r="AS551" s="166">
        <f t="shared" si="1309"/>
        <v>0</v>
      </c>
      <c r="AT551" s="166">
        <f t="shared" si="1309"/>
        <v>0</v>
      </c>
      <c r="AU551" s="166">
        <f t="shared" si="1309"/>
        <v>0</v>
      </c>
      <c r="AV551" s="142"/>
      <c r="AW551" s="179">
        <f t="shared" si="1226"/>
        <v>0</v>
      </c>
      <c r="AX551" s="166">
        <f t="shared" ref="AX551:BH551" si="1310">AX333+AW551</f>
        <v>0</v>
      </c>
      <c r="AY551" s="166">
        <f t="shared" si="1310"/>
        <v>0</v>
      </c>
      <c r="AZ551" s="166">
        <f t="shared" si="1310"/>
        <v>0</v>
      </c>
      <c r="BA551" s="166">
        <f t="shared" si="1310"/>
        <v>0</v>
      </c>
      <c r="BB551" s="166">
        <f t="shared" si="1310"/>
        <v>0</v>
      </c>
      <c r="BC551" s="166">
        <f t="shared" si="1310"/>
        <v>0</v>
      </c>
      <c r="BD551" s="166">
        <f t="shared" si="1310"/>
        <v>0</v>
      </c>
      <c r="BE551" s="166">
        <f t="shared" si="1310"/>
        <v>0</v>
      </c>
      <c r="BF551" s="166">
        <f t="shared" si="1310"/>
        <v>0</v>
      </c>
      <c r="BG551" s="166">
        <f t="shared" si="1310"/>
        <v>0</v>
      </c>
      <c r="BH551" s="166">
        <f t="shared" si="1310"/>
        <v>0</v>
      </c>
      <c r="BI551" s="142"/>
      <c r="BV551" s="142"/>
      <c r="CI551" s="142"/>
      <c r="CV551" s="142"/>
      <c r="DI551" s="142"/>
      <c r="DV551" s="142"/>
      <c r="EI551" s="142"/>
      <c r="EK551" s="180">
        <f t="shared" si="1117"/>
        <v>0</v>
      </c>
      <c r="EN551" s="181"/>
    </row>
    <row r="552" spans="1:144" ht="15.75" hidden="1" outlineLevel="1" x14ac:dyDescent="0.25">
      <c r="A552" s="2">
        <f t="shared" si="1244"/>
        <v>81</v>
      </c>
      <c r="B552" s="1">
        <f t="shared" si="1302"/>
        <v>0</v>
      </c>
      <c r="C552" s="1">
        <f t="shared" si="1302"/>
        <v>0</v>
      </c>
      <c r="D552" s="2">
        <f t="shared" si="1302"/>
        <v>0</v>
      </c>
      <c r="E552" s="141">
        <f t="shared" si="1302"/>
        <v>0</v>
      </c>
      <c r="F552" s="84">
        <f t="shared" si="1302"/>
        <v>0</v>
      </c>
      <c r="G552" s="119"/>
      <c r="H552" s="118"/>
      <c r="I552" s="178">
        <v>0</v>
      </c>
      <c r="J552" s="166">
        <f t="shared" ref="J552:U552" si="1311">J334+I552</f>
        <v>0</v>
      </c>
      <c r="K552" s="166">
        <f t="shared" si="1311"/>
        <v>0</v>
      </c>
      <c r="L552" s="166">
        <f t="shared" si="1311"/>
        <v>0</v>
      </c>
      <c r="M552" s="166">
        <f t="shared" si="1311"/>
        <v>0</v>
      </c>
      <c r="N552" s="166">
        <f t="shared" si="1311"/>
        <v>0</v>
      </c>
      <c r="O552" s="166">
        <f t="shared" si="1311"/>
        <v>0</v>
      </c>
      <c r="P552" s="166">
        <f t="shared" si="1311"/>
        <v>0</v>
      </c>
      <c r="Q552" s="166">
        <f t="shared" si="1311"/>
        <v>0</v>
      </c>
      <c r="R552" s="166">
        <f t="shared" si="1311"/>
        <v>0</v>
      </c>
      <c r="S552" s="166">
        <f t="shared" si="1311"/>
        <v>0</v>
      </c>
      <c r="T552" s="166">
        <f t="shared" si="1311"/>
        <v>0</v>
      </c>
      <c r="U552" s="166">
        <f t="shared" si="1311"/>
        <v>0</v>
      </c>
      <c r="V552" s="142"/>
      <c r="W552" s="179">
        <f t="shared" si="1222"/>
        <v>0</v>
      </c>
      <c r="X552" s="166">
        <f t="shared" ref="X552:AH552" si="1312">X334+W552</f>
        <v>0</v>
      </c>
      <c r="Y552" s="166">
        <f t="shared" si="1312"/>
        <v>0</v>
      </c>
      <c r="Z552" s="166">
        <f t="shared" si="1312"/>
        <v>0</v>
      </c>
      <c r="AA552" s="166">
        <f t="shared" si="1312"/>
        <v>0</v>
      </c>
      <c r="AB552" s="166">
        <f t="shared" si="1312"/>
        <v>0</v>
      </c>
      <c r="AC552" s="166">
        <f t="shared" si="1312"/>
        <v>0</v>
      </c>
      <c r="AD552" s="166">
        <f t="shared" si="1312"/>
        <v>0</v>
      </c>
      <c r="AE552" s="166">
        <f t="shared" si="1312"/>
        <v>0</v>
      </c>
      <c r="AF552" s="166">
        <f t="shared" si="1312"/>
        <v>0</v>
      </c>
      <c r="AG552" s="166">
        <f t="shared" si="1312"/>
        <v>0</v>
      </c>
      <c r="AH552" s="166">
        <f t="shared" si="1312"/>
        <v>0</v>
      </c>
      <c r="AI552" s="142"/>
      <c r="AJ552" s="179">
        <f t="shared" si="1224"/>
        <v>0</v>
      </c>
      <c r="AK552" s="166">
        <f t="shared" ref="AK552:AU552" si="1313">AK334+AJ552</f>
        <v>0</v>
      </c>
      <c r="AL552" s="166">
        <f t="shared" si="1313"/>
        <v>0</v>
      </c>
      <c r="AM552" s="166">
        <f t="shared" si="1313"/>
        <v>0</v>
      </c>
      <c r="AN552" s="166">
        <f t="shared" si="1313"/>
        <v>0</v>
      </c>
      <c r="AO552" s="166">
        <f t="shared" si="1313"/>
        <v>0</v>
      </c>
      <c r="AP552" s="166">
        <f t="shared" si="1313"/>
        <v>0</v>
      </c>
      <c r="AQ552" s="166">
        <f t="shared" si="1313"/>
        <v>0</v>
      </c>
      <c r="AR552" s="166">
        <f t="shared" si="1313"/>
        <v>0</v>
      </c>
      <c r="AS552" s="166">
        <f t="shared" si="1313"/>
        <v>0</v>
      </c>
      <c r="AT552" s="166">
        <f t="shared" si="1313"/>
        <v>0</v>
      </c>
      <c r="AU552" s="166">
        <f t="shared" si="1313"/>
        <v>0</v>
      </c>
      <c r="AV552" s="142"/>
      <c r="AW552" s="179">
        <f t="shared" si="1226"/>
        <v>0</v>
      </c>
      <c r="AX552" s="166">
        <f t="shared" ref="AX552:BH552" si="1314">AX334+AW552</f>
        <v>0</v>
      </c>
      <c r="AY552" s="166">
        <f t="shared" si="1314"/>
        <v>0</v>
      </c>
      <c r="AZ552" s="166">
        <f t="shared" si="1314"/>
        <v>0</v>
      </c>
      <c r="BA552" s="166">
        <f t="shared" si="1314"/>
        <v>0</v>
      </c>
      <c r="BB552" s="166">
        <f t="shared" si="1314"/>
        <v>0</v>
      </c>
      <c r="BC552" s="166">
        <f t="shared" si="1314"/>
        <v>0</v>
      </c>
      <c r="BD552" s="166">
        <f t="shared" si="1314"/>
        <v>0</v>
      </c>
      <c r="BE552" s="166">
        <f t="shared" si="1314"/>
        <v>0</v>
      </c>
      <c r="BF552" s="166">
        <f t="shared" si="1314"/>
        <v>0</v>
      </c>
      <c r="BG552" s="166">
        <f t="shared" si="1314"/>
        <v>0</v>
      </c>
      <c r="BH552" s="166">
        <f t="shared" si="1314"/>
        <v>0</v>
      </c>
      <c r="BI552" s="142"/>
      <c r="BV552" s="142"/>
      <c r="CI552" s="142"/>
      <c r="CV552" s="142"/>
      <c r="DI552" s="142"/>
      <c r="DV552" s="142"/>
      <c r="EI552" s="142"/>
      <c r="EK552" s="180">
        <f t="shared" si="1117"/>
        <v>0</v>
      </c>
      <c r="EN552" s="181"/>
    </row>
    <row r="553" spans="1:144" ht="15.75" hidden="1" outlineLevel="1" x14ac:dyDescent="0.25">
      <c r="A553" s="2">
        <f t="shared" si="1244"/>
        <v>82</v>
      </c>
      <c r="B553" s="1">
        <f t="shared" si="1302"/>
        <v>0</v>
      </c>
      <c r="C553" s="1">
        <f t="shared" si="1302"/>
        <v>0</v>
      </c>
      <c r="D553" s="2">
        <f t="shared" si="1302"/>
        <v>0</v>
      </c>
      <c r="E553" s="141">
        <f t="shared" si="1302"/>
        <v>0</v>
      </c>
      <c r="F553" s="84">
        <f t="shared" si="1302"/>
        <v>0</v>
      </c>
      <c r="G553" s="119"/>
      <c r="H553" s="118"/>
      <c r="I553" s="178">
        <v>0</v>
      </c>
      <c r="J553" s="166">
        <f t="shared" ref="J553:U553" si="1315">J335+I553</f>
        <v>0</v>
      </c>
      <c r="K553" s="166">
        <f t="shared" si="1315"/>
        <v>0</v>
      </c>
      <c r="L553" s="166">
        <f t="shared" si="1315"/>
        <v>0</v>
      </c>
      <c r="M553" s="166">
        <f t="shared" si="1315"/>
        <v>0</v>
      </c>
      <c r="N553" s="166">
        <f t="shared" si="1315"/>
        <v>0</v>
      </c>
      <c r="O553" s="166">
        <f t="shared" si="1315"/>
        <v>0</v>
      </c>
      <c r="P553" s="166">
        <f t="shared" si="1315"/>
        <v>0</v>
      </c>
      <c r="Q553" s="166">
        <f t="shared" si="1315"/>
        <v>0</v>
      </c>
      <c r="R553" s="166">
        <f t="shared" si="1315"/>
        <v>0</v>
      </c>
      <c r="S553" s="166">
        <f t="shared" si="1315"/>
        <v>0</v>
      </c>
      <c r="T553" s="166">
        <f t="shared" si="1315"/>
        <v>0</v>
      </c>
      <c r="U553" s="166">
        <f t="shared" si="1315"/>
        <v>0</v>
      </c>
      <c r="V553" s="142"/>
      <c r="W553" s="179">
        <f t="shared" si="1222"/>
        <v>0</v>
      </c>
      <c r="X553" s="166">
        <f t="shared" ref="X553:AH553" si="1316">X335+W553</f>
        <v>0</v>
      </c>
      <c r="Y553" s="166">
        <f t="shared" si="1316"/>
        <v>0</v>
      </c>
      <c r="Z553" s="166">
        <f t="shared" si="1316"/>
        <v>0</v>
      </c>
      <c r="AA553" s="166">
        <f t="shared" si="1316"/>
        <v>0</v>
      </c>
      <c r="AB553" s="166">
        <f t="shared" si="1316"/>
        <v>0</v>
      </c>
      <c r="AC553" s="166">
        <f t="shared" si="1316"/>
        <v>0</v>
      </c>
      <c r="AD553" s="166">
        <f t="shared" si="1316"/>
        <v>0</v>
      </c>
      <c r="AE553" s="166">
        <f t="shared" si="1316"/>
        <v>0</v>
      </c>
      <c r="AF553" s="166">
        <f t="shared" si="1316"/>
        <v>0</v>
      </c>
      <c r="AG553" s="166">
        <f t="shared" si="1316"/>
        <v>0</v>
      </c>
      <c r="AH553" s="166">
        <f t="shared" si="1316"/>
        <v>0</v>
      </c>
      <c r="AI553" s="142"/>
      <c r="AJ553" s="179">
        <f t="shared" si="1224"/>
        <v>0</v>
      </c>
      <c r="AK553" s="166">
        <f t="shared" ref="AK553:AU553" si="1317">AK335+AJ553</f>
        <v>0</v>
      </c>
      <c r="AL553" s="166">
        <f t="shared" si="1317"/>
        <v>0</v>
      </c>
      <c r="AM553" s="166">
        <f t="shared" si="1317"/>
        <v>0</v>
      </c>
      <c r="AN553" s="166">
        <f t="shared" si="1317"/>
        <v>0</v>
      </c>
      <c r="AO553" s="166">
        <f t="shared" si="1317"/>
        <v>0</v>
      </c>
      <c r="AP553" s="166">
        <f t="shared" si="1317"/>
        <v>0</v>
      </c>
      <c r="AQ553" s="166">
        <f t="shared" si="1317"/>
        <v>0</v>
      </c>
      <c r="AR553" s="166">
        <f t="shared" si="1317"/>
        <v>0</v>
      </c>
      <c r="AS553" s="166">
        <f t="shared" si="1317"/>
        <v>0</v>
      </c>
      <c r="AT553" s="166">
        <f t="shared" si="1317"/>
        <v>0</v>
      </c>
      <c r="AU553" s="166">
        <f t="shared" si="1317"/>
        <v>0</v>
      </c>
      <c r="AV553" s="142"/>
      <c r="AW553" s="179">
        <f t="shared" si="1226"/>
        <v>0</v>
      </c>
      <c r="AX553" s="166">
        <f t="shared" ref="AX553:BH553" si="1318">AX335+AW553</f>
        <v>0</v>
      </c>
      <c r="AY553" s="166">
        <f t="shared" si="1318"/>
        <v>0</v>
      </c>
      <c r="AZ553" s="166">
        <f t="shared" si="1318"/>
        <v>0</v>
      </c>
      <c r="BA553" s="166">
        <f t="shared" si="1318"/>
        <v>0</v>
      </c>
      <c r="BB553" s="166">
        <f t="shared" si="1318"/>
        <v>0</v>
      </c>
      <c r="BC553" s="166">
        <f t="shared" si="1318"/>
        <v>0</v>
      </c>
      <c r="BD553" s="166">
        <f t="shared" si="1318"/>
        <v>0</v>
      </c>
      <c r="BE553" s="166">
        <f t="shared" si="1318"/>
        <v>0</v>
      </c>
      <c r="BF553" s="166">
        <f t="shared" si="1318"/>
        <v>0</v>
      </c>
      <c r="BG553" s="166">
        <f t="shared" si="1318"/>
        <v>0</v>
      </c>
      <c r="BH553" s="166">
        <f t="shared" si="1318"/>
        <v>0</v>
      </c>
      <c r="BI553" s="142"/>
      <c r="BV553" s="142"/>
      <c r="CI553" s="142"/>
      <c r="CV553" s="142"/>
      <c r="DI553" s="142"/>
      <c r="DV553" s="142"/>
      <c r="EI553" s="142"/>
      <c r="EK553" s="180">
        <f t="shared" si="1117"/>
        <v>0</v>
      </c>
      <c r="EN553" s="181"/>
    </row>
    <row r="554" spans="1:144" ht="15.75" hidden="1" outlineLevel="1" x14ac:dyDescent="0.25">
      <c r="A554" s="2">
        <f t="shared" si="1244"/>
        <v>83</v>
      </c>
      <c r="B554" s="1">
        <f t="shared" si="1302"/>
        <v>0</v>
      </c>
      <c r="C554" s="1">
        <f t="shared" si="1302"/>
        <v>0</v>
      </c>
      <c r="D554" s="2">
        <f t="shared" si="1302"/>
        <v>0</v>
      </c>
      <c r="E554" s="141">
        <f t="shared" si="1302"/>
        <v>0</v>
      </c>
      <c r="F554" s="84">
        <f t="shared" si="1302"/>
        <v>0</v>
      </c>
      <c r="G554" s="119"/>
      <c r="H554" s="118"/>
      <c r="I554" s="178">
        <v>0</v>
      </c>
      <c r="J554" s="166">
        <f t="shared" ref="J554:U554" si="1319">J336+I554</f>
        <v>0</v>
      </c>
      <c r="K554" s="166">
        <f t="shared" si="1319"/>
        <v>0</v>
      </c>
      <c r="L554" s="166">
        <f t="shared" si="1319"/>
        <v>0</v>
      </c>
      <c r="M554" s="166">
        <f t="shared" si="1319"/>
        <v>0</v>
      </c>
      <c r="N554" s="166">
        <f t="shared" si="1319"/>
        <v>0</v>
      </c>
      <c r="O554" s="166">
        <f t="shared" si="1319"/>
        <v>0</v>
      </c>
      <c r="P554" s="166">
        <f t="shared" si="1319"/>
        <v>0</v>
      </c>
      <c r="Q554" s="166">
        <f t="shared" si="1319"/>
        <v>0</v>
      </c>
      <c r="R554" s="166">
        <f t="shared" si="1319"/>
        <v>0</v>
      </c>
      <c r="S554" s="166">
        <f t="shared" si="1319"/>
        <v>0</v>
      </c>
      <c r="T554" s="166">
        <f t="shared" si="1319"/>
        <v>0</v>
      </c>
      <c r="U554" s="166">
        <f t="shared" si="1319"/>
        <v>0</v>
      </c>
      <c r="V554" s="142"/>
      <c r="W554" s="179">
        <f t="shared" si="1222"/>
        <v>0</v>
      </c>
      <c r="X554" s="166">
        <f t="shared" ref="X554:AH554" si="1320">X336+W554</f>
        <v>0</v>
      </c>
      <c r="Y554" s="166">
        <f t="shared" si="1320"/>
        <v>0</v>
      </c>
      <c r="Z554" s="166">
        <f t="shared" si="1320"/>
        <v>0</v>
      </c>
      <c r="AA554" s="166">
        <f t="shared" si="1320"/>
        <v>0</v>
      </c>
      <c r="AB554" s="166">
        <f t="shared" si="1320"/>
        <v>0</v>
      </c>
      <c r="AC554" s="166">
        <f t="shared" si="1320"/>
        <v>0</v>
      </c>
      <c r="AD554" s="166">
        <f t="shared" si="1320"/>
        <v>0</v>
      </c>
      <c r="AE554" s="166">
        <f t="shared" si="1320"/>
        <v>0</v>
      </c>
      <c r="AF554" s="166">
        <f t="shared" si="1320"/>
        <v>0</v>
      </c>
      <c r="AG554" s="166">
        <f t="shared" si="1320"/>
        <v>0</v>
      </c>
      <c r="AH554" s="166">
        <f t="shared" si="1320"/>
        <v>0</v>
      </c>
      <c r="AI554" s="142"/>
      <c r="AJ554" s="179">
        <f t="shared" si="1224"/>
        <v>0</v>
      </c>
      <c r="AK554" s="166">
        <f t="shared" ref="AK554:AU554" si="1321">AK336+AJ554</f>
        <v>0</v>
      </c>
      <c r="AL554" s="166">
        <f t="shared" si="1321"/>
        <v>0</v>
      </c>
      <c r="AM554" s="166">
        <f t="shared" si="1321"/>
        <v>0</v>
      </c>
      <c r="AN554" s="166">
        <f t="shared" si="1321"/>
        <v>0</v>
      </c>
      <c r="AO554" s="166">
        <f t="shared" si="1321"/>
        <v>0</v>
      </c>
      <c r="AP554" s="166">
        <f t="shared" si="1321"/>
        <v>0</v>
      </c>
      <c r="AQ554" s="166">
        <f t="shared" si="1321"/>
        <v>0</v>
      </c>
      <c r="AR554" s="166">
        <f t="shared" si="1321"/>
        <v>0</v>
      </c>
      <c r="AS554" s="166">
        <f t="shared" si="1321"/>
        <v>0</v>
      </c>
      <c r="AT554" s="166">
        <f t="shared" si="1321"/>
        <v>0</v>
      </c>
      <c r="AU554" s="166">
        <f t="shared" si="1321"/>
        <v>0</v>
      </c>
      <c r="AV554" s="142"/>
      <c r="AW554" s="179">
        <f t="shared" si="1226"/>
        <v>0</v>
      </c>
      <c r="AX554" s="166">
        <f t="shared" ref="AX554:BH554" si="1322">AX336+AW554</f>
        <v>0</v>
      </c>
      <c r="AY554" s="166">
        <f t="shared" si="1322"/>
        <v>0</v>
      </c>
      <c r="AZ554" s="166">
        <f t="shared" si="1322"/>
        <v>0</v>
      </c>
      <c r="BA554" s="166">
        <f t="shared" si="1322"/>
        <v>0</v>
      </c>
      <c r="BB554" s="166">
        <f t="shared" si="1322"/>
        <v>0</v>
      </c>
      <c r="BC554" s="166">
        <f t="shared" si="1322"/>
        <v>0</v>
      </c>
      <c r="BD554" s="166">
        <f t="shared" si="1322"/>
        <v>0</v>
      </c>
      <c r="BE554" s="166">
        <f t="shared" si="1322"/>
        <v>0</v>
      </c>
      <c r="BF554" s="166">
        <f t="shared" si="1322"/>
        <v>0</v>
      </c>
      <c r="BG554" s="166">
        <f t="shared" si="1322"/>
        <v>0</v>
      </c>
      <c r="BH554" s="166">
        <f t="shared" si="1322"/>
        <v>0</v>
      </c>
      <c r="BI554" s="142"/>
      <c r="BV554" s="142"/>
      <c r="CI554" s="142"/>
      <c r="CV554" s="142"/>
      <c r="DI554" s="142"/>
      <c r="DV554" s="142"/>
      <c r="EI554" s="142"/>
      <c r="EK554" s="180">
        <f t="shared" si="1117"/>
        <v>0</v>
      </c>
      <c r="EN554" s="181"/>
    </row>
    <row r="555" spans="1:144" ht="15.75" hidden="1" outlineLevel="1" x14ac:dyDescent="0.25">
      <c r="A555" s="2">
        <f t="shared" si="1244"/>
        <v>84</v>
      </c>
      <c r="B555" s="1">
        <f t="shared" si="1302"/>
        <v>0</v>
      </c>
      <c r="C555" s="1">
        <f t="shared" si="1302"/>
        <v>0</v>
      </c>
      <c r="D555" s="2">
        <f t="shared" si="1302"/>
        <v>0</v>
      </c>
      <c r="E555" s="141">
        <f t="shared" si="1302"/>
        <v>0</v>
      </c>
      <c r="F555" s="84">
        <f t="shared" si="1302"/>
        <v>0</v>
      </c>
      <c r="G555" s="119"/>
      <c r="H555" s="118"/>
      <c r="I555" s="178">
        <v>0</v>
      </c>
      <c r="J555" s="166">
        <f t="shared" ref="J555:U555" si="1323">J337+I555</f>
        <v>0</v>
      </c>
      <c r="K555" s="166">
        <f t="shared" si="1323"/>
        <v>0</v>
      </c>
      <c r="L555" s="166">
        <f t="shared" si="1323"/>
        <v>0</v>
      </c>
      <c r="M555" s="166">
        <f t="shared" si="1323"/>
        <v>0</v>
      </c>
      <c r="N555" s="166">
        <f t="shared" si="1323"/>
        <v>0</v>
      </c>
      <c r="O555" s="166">
        <f t="shared" si="1323"/>
        <v>0</v>
      </c>
      <c r="P555" s="166">
        <f t="shared" si="1323"/>
        <v>0</v>
      </c>
      <c r="Q555" s="166">
        <f t="shared" si="1323"/>
        <v>0</v>
      </c>
      <c r="R555" s="166">
        <f t="shared" si="1323"/>
        <v>0</v>
      </c>
      <c r="S555" s="166">
        <f t="shared" si="1323"/>
        <v>0</v>
      </c>
      <c r="T555" s="166">
        <f t="shared" si="1323"/>
        <v>0</v>
      </c>
      <c r="U555" s="166">
        <f t="shared" si="1323"/>
        <v>0</v>
      </c>
      <c r="V555" s="142"/>
      <c r="W555" s="179">
        <f t="shared" si="1222"/>
        <v>0</v>
      </c>
      <c r="X555" s="166">
        <f t="shared" ref="X555:AH555" si="1324">X337+W555</f>
        <v>0</v>
      </c>
      <c r="Y555" s="166">
        <f t="shared" si="1324"/>
        <v>0</v>
      </c>
      <c r="Z555" s="166">
        <f t="shared" si="1324"/>
        <v>0</v>
      </c>
      <c r="AA555" s="166">
        <f t="shared" si="1324"/>
        <v>0</v>
      </c>
      <c r="AB555" s="166">
        <f t="shared" si="1324"/>
        <v>0</v>
      </c>
      <c r="AC555" s="166">
        <f t="shared" si="1324"/>
        <v>0</v>
      </c>
      <c r="AD555" s="166">
        <f t="shared" si="1324"/>
        <v>0</v>
      </c>
      <c r="AE555" s="166">
        <f t="shared" si="1324"/>
        <v>0</v>
      </c>
      <c r="AF555" s="166">
        <f t="shared" si="1324"/>
        <v>0</v>
      </c>
      <c r="AG555" s="166">
        <f t="shared" si="1324"/>
        <v>0</v>
      </c>
      <c r="AH555" s="166">
        <f t="shared" si="1324"/>
        <v>0</v>
      </c>
      <c r="AI555" s="142"/>
      <c r="AJ555" s="179">
        <f t="shared" si="1224"/>
        <v>0</v>
      </c>
      <c r="AK555" s="166">
        <f t="shared" ref="AK555:AU555" si="1325">AK337+AJ555</f>
        <v>0</v>
      </c>
      <c r="AL555" s="166">
        <f t="shared" si="1325"/>
        <v>0</v>
      </c>
      <c r="AM555" s="166">
        <f t="shared" si="1325"/>
        <v>0</v>
      </c>
      <c r="AN555" s="166">
        <f t="shared" si="1325"/>
        <v>0</v>
      </c>
      <c r="AO555" s="166">
        <f t="shared" si="1325"/>
        <v>0</v>
      </c>
      <c r="AP555" s="166">
        <f t="shared" si="1325"/>
        <v>0</v>
      </c>
      <c r="AQ555" s="166">
        <f t="shared" si="1325"/>
        <v>0</v>
      </c>
      <c r="AR555" s="166">
        <f t="shared" si="1325"/>
        <v>0</v>
      </c>
      <c r="AS555" s="166">
        <f t="shared" si="1325"/>
        <v>0</v>
      </c>
      <c r="AT555" s="166">
        <f t="shared" si="1325"/>
        <v>0</v>
      </c>
      <c r="AU555" s="166">
        <f t="shared" si="1325"/>
        <v>0</v>
      </c>
      <c r="AV555" s="142"/>
      <c r="AW555" s="179">
        <f t="shared" si="1226"/>
        <v>0</v>
      </c>
      <c r="AX555" s="166">
        <f t="shared" ref="AX555:BH555" si="1326">AX337+AW555</f>
        <v>0</v>
      </c>
      <c r="AY555" s="166">
        <f t="shared" si="1326"/>
        <v>0</v>
      </c>
      <c r="AZ555" s="166">
        <f t="shared" si="1326"/>
        <v>0</v>
      </c>
      <c r="BA555" s="166">
        <f t="shared" si="1326"/>
        <v>0</v>
      </c>
      <c r="BB555" s="166">
        <f t="shared" si="1326"/>
        <v>0</v>
      </c>
      <c r="BC555" s="166">
        <f t="shared" si="1326"/>
        <v>0</v>
      </c>
      <c r="BD555" s="166">
        <f t="shared" si="1326"/>
        <v>0</v>
      </c>
      <c r="BE555" s="166">
        <f t="shared" si="1326"/>
        <v>0</v>
      </c>
      <c r="BF555" s="166">
        <f t="shared" si="1326"/>
        <v>0</v>
      </c>
      <c r="BG555" s="166">
        <f t="shared" si="1326"/>
        <v>0</v>
      </c>
      <c r="BH555" s="166">
        <f t="shared" si="1326"/>
        <v>0</v>
      </c>
      <c r="BI555" s="142"/>
      <c r="BV555" s="142"/>
      <c r="CI555" s="142"/>
      <c r="CV555" s="142"/>
      <c r="DI555" s="142"/>
      <c r="DV555" s="142"/>
      <c r="EI555" s="142"/>
      <c r="EK555" s="180">
        <f t="shared" si="1117"/>
        <v>0</v>
      </c>
      <c r="EN555" s="181"/>
    </row>
    <row r="556" spans="1:144" ht="15.75" hidden="1" outlineLevel="1" x14ac:dyDescent="0.25">
      <c r="A556" s="2">
        <f t="shared" si="1244"/>
        <v>85</v>
      </c>
      <c r="B556" s="1">
        <f t="shared" si="1302"/>
        <v>0</v>
      </c>
      <c r="C556" s="1">
        <f t="shared" si="1302"/>
        <v>0</v>
      </c>
      <c r="D556" s="2">
        <f t="shared" si="1302"/>
        <v>0</v>
      </c>
      <c r="E556" s="141">
        <f t="shared" si="1302"/>
        <v>0</v>
      </c>
      <c r="F556" s="84">
        <f t="shared" si="1302"/>
        <v>0</v>
      </c>
      <c r="G556" s="119"/>
      <c r="H556" s="118"/>
      <c r="I556" s="178">
        <v>0</v>
      </c>
      <c r="J556" s="166">
        <f t="shared" ref="J556:U556" si="1327">J338+I556</f>
        <v>0</v>
      </c>
      <c r="K556" s="166">
        <f t="shared" si="1327"/>
        <v>0</v>
      </c>
      <c r="L556" s="166">
        <f t="shared" si="1327"/>
        <v>0</v>
      </c>
      <c r="M556" s="166">
        <f t="shared" si="1327"/>
        <v>0</v>
      </c>
      <c r="N556" s="166">
        <f t="shared" si="1327"/>
        <v>0</v>
      </c>
      <c r="O556" s="166">
        <f t="shared" si="1327"/>
        <v>0</v>
      </c>
      <c r="P556" s="166">
        <f t="shared" si="1327"/>
        <v>0</v>
      </c>
      <c r="Q556" s="166">
        <f t="shared" si="1327"/>
        <v>0</v>
      </c>
      <c r="R556" s="166">
        <f t="shared" si="1327"/>
        <v>0</v>
      </c>
      <c r="S556" s="166">
        <f t="shared" si="1327"/>
        <v>0</v>
      </c>
      <c r="T556" s="166">
        <f t="shared" si="1327"/>
        <v>0</v>
      </c>
      <c r="U556" s="166">
        <f t="shared" si="1327"/>
        <v>0</v>
      </c>
      <c r="V556" s="142"/>
      <c r="W556" s="179">
        <f t="shared" si="1222"/>
        <v>0</v>
      </c>
      <c r="X556" s="166">
        <f t="shared" ref="X556:AH556" si="1328">X338+W556</f>
        <v>0</v>
      </c>
      <c r="Y556" s="166">
        <f t="shared" si="1328"/>
        <v>0</v>
      </c>
      <c r="Z556" s="166">
        <f t="shared" si="1328"/>
        <v>0</v>
      </c>
      <c r="AA556" s="166">
        <f t="shared" si="1328"/>
        <v>0</v>
      </c>
      <c r="AB556" s="166">
        <f t="shared" si="1328"/>
        <v>0</v>
      </c>
      <c r="AC556" s="166">
        <f t="shared" si="1328"/>
        <v>0</v>
      </c>
      <c r="AD556" s="166">
        <f t="shared" si="1328"/>
        <v>0</v>
      </c>
      <c r="AE556" s="166">
        <f t="shared" si="1328"/>
        <v>0</v>
      </c>
      <c r="AF556" s="166">
        <f t="shared" si="1328"/>
        <v>0</v>
      </c>
      <c r="AG556" s="166">
        <f t="shared" si="1328"/>
        <v>0</v>
      </c>
      <c r="AH556" s="166">
        <f t="shared" si="1328"/>
        <v>0</v>
      </c>
      <c r="AI556" s="142"/>
      <c r="AJ556" s="179">
        <f t="shared" si="1224"/>
        <v>0</v>
      </c>
      <c r="AK556" s="166">
        <f t="shared" ref="AK556:AU556" si="1329">AK338+AJ556</f>
        <v>0</v>
      </c>
      <c r="AL556" s="166">
        <f t="shared" si="1329"/>
        <v>0</v>
      </c>
      <c r="AM556" s="166">
        <f t="shared" si="1329"/>
        <v>0</v>
      </c>
      <c r="AN556" s="166">
        <f t="shared" si="1329"/>
        <v>0</v>
      </c>
      <c r="AO556" s="166">
        <f t="shared" si="1329"/>
        <v>0</v>
      </c>
      <c r="AP556" s="166">
        <f t="shared" si="1329"/>
        <v>0</v>
      </c>
      <c r="AQ556" s="166">
        <f t="shared" si="1329"/>
        <v>0</v>
      </c>
      <c r="AR556" s="166">
        <f t="shared" si="1329"/>
        <v>0</v>
      </c>
      <c r="AS556" s="166">
        <f t="shared" si="1329"/>
        <v>0</v>
      </c>
      <c r="AT556" s="166">
        <f t="shared" si="1329"/>
        <v>0</v>
      </c>
      <c r="AU556" s="166">
        <f t="shared" si="1329"/>
        <v>0</v>
      </c>
      <c r="AV556" s="142"/>
      <c r="AW556" s="179">
        <f t="shared" si="1226"/>
        <v>0</v>
      </c>
      <c r="AX556" s="166">
        <f t="shared" ref="AX556:BH556" si="1330">AX338+AW556</f>
        <v>0</v>
      </c>
      <c r="AY556" s="166">
        <f t="shared" si="1330"/>
        <v>0</v>
      </c>
      <c r="AZ556" s="166">
        <f t="shared" si="1330"/>
        <v>0</v>
      </c>
      <c r="BA556" s="166">
        <f t="shared" si="1330"/>
        <v>0</v>
      </c>
      <c r="BB556" s="166">
        <f t="shared" si="1330"/>
        <v>0</v>
      </c>
      <c r="BC556" s="166">
        <f t="shared" si="1330"/>
        <v>0</v>
      </c>
      <c r="BD556" s="166">
        <f t="shared" si="1330"/>
        <v>0</v>
      </c>
      <c r="BE556" s="166">
        <f t="shared" si="1330"/>
        <v>0</v>
      </c>
      <c r="BF556" s="166">
        <f t="shared" si="1330"/>
        <v>0</v>
      </c>
      <c r="BG556" s="166">
        <f t="shared" si="1330"/>
        <v>0</v>
      </c>
      <c r="BH556" s="166">
        <f t="shared" si="1330"/>
        <v>0</v>
      </c>
      <c r="BI556" s="142"/>
      <c r="BV556" s="142"/>
      <c r="CI556" s="142"/>
      <c r="CV556" s="142"/>
      <c r="DI556" s="142"/>
      <c r="DV556" s="142"/>
      <c r="EI556" s="142"/>
      <c r="EK556" s="180">
        <f t="shared" si="1117"/>
        <v>0</v>
      </c>
      <c r="EN556" s="181"/>
    </row>
    <row r="557" spans="1:144" ht="15.75" hidden="1" outlineLevel="1" x14ac:dyDescent="0.25">
      <c r="A557" s="2">
        <f t="shared" si="1244"/>
        <v>86</v>
      </c>
      <c r="B557" s="1">
        <f t="shared" si="1302"/>
        <v>0</v>
      </c>
      <c r="C557" s="1">
        <f t="shared" si="1302"/>
        <v>0</v>
      </c>
      <c r="D557" s="2">
        <f t="shared" si="1302"/>
        <v>0</v>
      </c>
      <c r="E557" s="141">
        <f t="shared" si="1302"/>
        <v>0</v>
      </c>
      <c r="F557" s="84">
        <f t="shared" si="1302"/>
        <v>0</v>
      </c>
      <c r="G557" s="119"/>
      <c r="H557" s="118"/>
      <c r="I557" s="178">
        <v>0</v>
      </c>
      <c r="J557" s="166">
        <f t="shared" ref="J557:U557" si="1331">J339+I557</f>
        <v>0</v>
      </c>
      <c r="K557" s="166">
        <f t="shared" si="1331"/>
        <v>0</v>
      </c>
      <c r="L557" s="166">
        <f t="shared" si="1331"/>
        <v>0</v>
      </c>
      <c r="M557" s="166">
        <f t="shared" si="1331"/>
        <v>0</v>
      </c>
      <c r="N557" s="166">
        <f t="shared" si="1331"/>
        <v>0</v>
      </c>
      <c r="O557" s="166">
        <f t="shared" si="1331"/>
        <v>0</v>
      </c>
      <c r="P557" s="166">
        <f t="shared" si="1331"/>
        <v>0</v>
      </c>
      <c r="Q557" s="166">
        <f t="shared" si="1331"/>
        <v>0</v>
      </c>
      <c r="R557" s="166">
        <f t="shared" si="1331"/>
        <v>0</v>
      </c>
      <c r="S557" s="166">
        <f t="shared" si="1331"/>
        <v>0</v>
      </c>
      <c r="T557" s="166">
        <f t="shared" si="1331"/>
        <v>0</v>
      </c>
      <c r="U557" s="166">
        <f t="shared" si="1331"/>
        <v>0</v>
      </c>
      <c r="V557" s="142"/>
      <c r="W557" s="179">
        <f t="shared" si="1222"/>
        <v>0</v>
      </c>
      <c r="X557" s="166">
        <f t="shared" ref="X557:AH557" si="1332">X339+W557</f>
        <v>0</v>
      </c>
      <c r="Y557" s="166">
        <f t="shared" si="1332"/>
        <v>0</v>
      </c>
      <c r="Z557" s="166">
        <f t="shared" si="1332"/>
        <v>0</v>
      </c>
      <c r="AA557" s="166">
        <f t="shared" si="1332"/>
        <v>0</v>
      </c>
      <c r="AB557" s="166">
        <f t="shared" si="1332"/>
        <v>0</v>
      </c>
      <c r="AC557" s="166">
        <f t="shared" si="1332"/>
        <v>0</v>
      </c>
      <c r="AD557" s="166">
        <f t="shared" si="1332"/>
        <v>0</v>
      </c>
      <c r="AE557" s="166">
        <f t="shared" si="1332"/>
        <v>0</v>
      </c>
      <c r="AF557" s="166">
        <f t="shared" si="1332"/>
        <v>0</v>
      </c>
      <c r="AG557" s="166">
        <f t="shared" si="1332"/>
        <v>0</v>
      </c>
      <c r="AH557" s="166">
        <f t="shared" si="1332"/>
        <v>0</v>
      </c>
      <c r="AI557" s="142"/>
      <c r="AJ557" s="179">
        <f t="shared" si="1224"/>
        <v>0</v>
      </c>
      <c r="AK557" s="166">
        <f t="shared" ref="AK557:AU557" si="1333">AK339+AJ557</f>
        <v>0</v>
      </c>
      <c r="AL557" s="166">
        <f t="shared" si="1333"/>
        <v>0</v>
      </c>
      <c r="AM557" s="166">
        <f t="shared" si="1333"/>
        <v>0</v>
      </c>
      <c r="AN557" s="166">
        <f t="shared" si="1333"/>
        <v>0</v>
      </c>
      <c r="AO557" s="166">
        <f t="shared" si="1333"/>
        <v>0</v>
      </c>
      <c r="AP557" s="166">
        <f t="shared" si="1333"/>
        <v>0</v>
      </c>
      <c r="AQ557" s="166">
        <f t="shared" si="1333"/>
        <v>0</v>
      </c>
      <c r="AR557" s="166">
        <f t="shared" si="1333"/>
        <v>0</v>
      </c>
      <c r="AS557" s="166">
        <f t="shared" si="1333"/>
        <v>0</v>
      </c>
      <c r="AT557" s="166">
        <f t="shared" si="1333"/>
        <v>0</v>
      </c>
      <c r="AU557" s="166">
        <f t="shared" si="1333"/>
        <v>0</v>
      </c>
      <c r="AV557" s="142"/>
      <c r="AW557" s="179">
        <f t="shared" si="1226"/>
        <v>0</v>
      </c>
      <c r="AX557" s="166">
        <f t="shared" ref="AX557:BH557" si="1334">AX339+AW557</f>
        <v>0</v>
      </c>
      <c r="AY557" s="166">
        <f t="shared" si="1334"/>
        <v>0</v>
      </c>
      <c r="AZ557" s="166">
        <f t="shared" si="1334"/>
        <v>0</v>
      </c>
      <c r="BA557" s="166">
        <f t="shared" si="1334"/>
        <v>0</v>
      </c>
      <c r="BB557" s="166">
        <f t="shared" si="1334"/>
        <v>0</v>
      </c>
      <c r="BC557" s="166">
        <f t="shared" si="1334"/>
        <v>0</v>
      </c>
      <c r="BD557" s="166">
        <f t="shared" si="1334"/>
        <v>0</v>
      </c>
      <c r="BE557" s="166">
        <f t="shared" si="1334"/>
        <v>0</v>
      </c>
      <c r="BF557" s="166">
        <f t="shared" si="1334"/>
        <v>0</v>
      </c>
      <c r="BG557" s="166">
        <f t="shared" si="1334"/>
        <v>0</v>
      </c>
      <c r="BH557" s="166">
        <f t="shared" si="1334"/>
        <v>0</v>
      </c>
      <c r="BI557" s="142"/>
      <c r="BV557" s="142"/>
      <c r="CI557" s="142"/>
      <c r="CV557" s="142"/>
      <c r="DI557" s="142"/>
      <c r="DV557" s="142"/>
      <c r="EI557" s="142"/>
      <c r="EK557" s="180">
        <f t="shared" si="1117"/>
        <v>0</v>
      </c>
      <c r="EN557" s="181"/>
    </row>
    <row r="558" spans="1:144" ht="15.75" hidden="1" outlineLevel="1" x14ac:dyDescent="0.25">
      <c r="A558" s="2">
        <f t="shared" si="1244"/>
        <v>87</v>
      </c>
      <c r="B558" s="1">
        <f t="shared" si="1302"/>
        <v>0</v>
      </c>
      <c r="C558" s="1">
        <f t="shared" si="1302"/>
        <v>0</v>
      </c>
      <c r="D558" s="2">
        <f t="shared" si="1302"/>
        <v>0</v>
      </c>
      <c r="E558" s="141">
        <f t="shared" si="1302"/>
        <v>0</v>
      </c>
      <c r="F558" s="84">
        <f t="shared" si="1302"/>
        <v>0</v>
      </c>
      <c r="G558" s="119"/>
      <c r="H558" s="118"/>
      <c r="I558" s="178">
        <v>0</v>
      </c>
      <c r="J558" s="166">
        <f t="shared" ref="J558:U558" si="1335">J340+I558</f>
        <v>0</v>
      </c>
      <c r="K558" s="166">
        <f t="shared" si="1335"/>
        <v>0</v>
      </c>
      <c r="L558" s="166">
        <f t="shared" si="1335"/>
        <v>0</v>
      </c>
      <c r="M558" s="166">
        <f t="shared" si="1335"/>
        <v>0</v>
      </c>
      <c r="N558" s="166">
        <f t="shared" si="1335"/>
        <v>0</v>
      </c>
      <c r="O558" s="166">
        <f t="shared" si="1335"/>
        <v>0</v>
      </c>
      <c r="P558" s="166">
        <f t="shared" si="1335"/>
        <v>0</v>
      </c>
      <c r="Q558" s="166">
        <f t="shared" si="1335"/>
        <v>0</v>
      </c>
      <c r="R558" s="166">
        <f t="shared" si="1335"/>
        <v>0</v>
      </c>
      <c r="S558" s="166">
        <f t="shared" si="1335"/>
        <v>0</v>
      </c>
      <c r="T558" s="166">
        <f t="shared" si="1335"/>
        <v>0</v>
      </c>
      <c r="U558" s="166">
        <f t="shared" si="1335"/>
        <v>0</v>
      </c>
      <c r="V558" s="142"/>
      <c r="W558" s="179">
        <f t="shared" si="1222"/>
        <v>0</v>
      </c>
      <c r="X558" s="166">
        <f t="shared" ref="X558:AH558" si="1336">X340+W558</f>
        <v>0</v>
      </c>
      <c r="Y558" s="166">
        <f t="shared" si="1336"/>
        <v>0</v>
      </c>
      <c r="Z558" s="166">
        <f t="shared" si="1336"/>
        <v>0</v>
      </c>
      <c r="AA558" s="166">
        <f t="shared" si="1336"/>
        <v>0</v>
      </c>
      <c r="AB558" s="166">
        <f t="shared" si="1336"/>
        <v>0</v>
      </c>
      <c r="AC558" s="166">
        <f t="shared" si="1336"/>
        <v>0</v>
      </c>
      <c r="AD558" s="166">
        <f t="shared" si="1336"/>
        <v>0</v>
      </c>
      <c r="AE558" s="166">
        <f t="shared" si="1336"/>
        <v>0</v>
      </c>
      <c r="AF558" s="166">
        <f t="shared" si="1336"/>
        <v>0</v>
      </c>
      <c r="AG558" s="166">
        <f t="shared" si="1336"/>
        <v>0</v>
      </c>
      <c r="AH558" s="166">
        <f t="shared" si="1336"/>
        <v>0</v>
      </c>
      <c r="AI558" s="142"/>
      <c r="AJ558" s="179">
        <f t="shared" si="1224"/>
        <v>0</v>
      </c>
      <c r="AK558" s="166">
        <f t="shared" ref="AK558:AU558" si="1337">AK340+AJ558</f>
        <v>0</v>
      </c>
      <c r="AL558" s="166">
        <f t="shared" si="1337"/>
        <v>0</v>
      </c>
      <c r="AM558" s="166">
        <f t="shared" si="1337"/>
        <v>0</v>
      </c>
      <c r="AN558" s="166">
        <f t="shared" si="1337"/>
        <v>0</v>
      </c>
      <c r="AO558" s="166">
        <f t="shared" si="1337"/>
        <v>0</v>
      </c>
      <c r="AP558" s="166">
        <f t="shared" si="1337"/>
        <v>0</v>
      </c>
      <c r="AQ558" s="166">
        <f t="shared" si="1337"/>
        <v>0</v>
      </c>
      <c r="AR558" s="166">
        <f t="shared" si="1337"/>
        <v>0</v>
      </c>
      <c r="AS558" s="166">
        <f t="shared" si="1337"/>
        <v>0</v>
      </c>
      <c r="AT558" s="166">
        <f t="shared" si="1337"/>
        <v>0</v>
      </c>
      <c r="AU558" s="166">
        <f t="shared" si="1337"/>
        <v>0</v>
      </c>
      <c r="AV558" s="142"/>
      <c r="AW558" s="179">
        <f t="shared" si="1226"/>
        <v>0</v>
      </c>
      <c r="AX558" s="166">
        <f t="shared" ref="AX558:BH558" si="1338">AX340+AW558</f>
        <v>0</v>
      </c>
      <c r="AY558" s="166">
        <f t="shared" si="1338"/>
        <v>0</v>
      </c>
      <c r="AZ558" s="166">
        <f t="shared" si="1338"/>
        <v>0</v>
      </c>
      <c r="BA558" s="166">
        <f t="shared" si="1338"/>
        <v>0</v>
      </c>
      <c r="BB558" s="166">
        <f t="shared" si="1338"/>
        <v>0</v>
      </c>
      <c r="BC558" s="166">
        <f t="shared" si="1338"/>
        <v>0</v>
      </c>
      <c r="BD558" s="166">
        <f t="shared" si="1338"/>
        <v>0</v>
      </c>
      <c r="BE558" s="166">
        <f t="shared" si="1338"/>
        <v>0</v>
      </c>
      <c r="BF558" s="166">
        <f t="shared" si="1338"/>
        <v>0</v>
      </c>
      <c r="BG558" s="166">
        <f t="shared" si="1338"/>
        <v>0</v>
      </c>
      <c r="BH558" s="166">
        <f t="shared" si="1338"/>
        <v>0</v>
      </c>
      <c r="BI558" s="142"/>
      <c r="BV558" s="142"/>
      <c r="CI558" s="142"/>
      <c r="CV558" s="142"/>
      <c r="DI558" s="142"/>
      <c r="DV558" s="142"/>
      <c r="EI558" s="142"/>
      <c r="EK558" s="180">
        <f t="shared" si="1117"/>
        <v>0</v>
      </c>
      <c r="EN558" s="181"/>
    </row>
    <row r="559" spans="1:144" ht="15.75" hidden="1" outlineLevel="1" x14ac:dyDescent="0.25">
      <c r="A559" s="2">
        <f t="shared" si="1244"/>
        <v>88</v>
      </c>
      <c r="B559" s="1">
        <f t="shared" si="1302"/>
        <v>0</v>
      </c>
      <c r="C559" s="1">
        <f t="shared" si="1302"/>
        <v>0</v>
      </c>
      <c r="D559" s="2">
        <f t="shared" si="1302"/>
        <v>0</v>
      </c>
      <c r="E559" s="141">
        <f t="shared" si="1302"/>
        <v>0</v>
      </c>
      <c r="F559" s="84">
        <f t="shared" si="1302"/>
        <v>0</v>
      </c>
      <c r="G559" s="119"/>
      <c r="H559" s="118"/>
      <c r="I559" s="178">
        <v>0</v>
      </c>
      <c r="J559" s="166">
        <f t="shared" ref="J559:U559" si="1339">J341+I559</f>
        <v>0</v>
      </c>
      <c r="K559" s="166">
        <f t="shared" si="1339"/>
        <v>0</v>
      </c>
      <c r="L559" s="166">
        <f t="shared" si="1339"/>
        <v>0</v>
      </c>
      <c r="M559" s="166">
        <f t="shared" si="1339"/>
        <v>0</v>
      </c>
      <c r="N559" s="166">
        <f t="shared" si="1339"/>
        <v>0</v>
      </c>
      <c r="O559" s="166">
        <f t="shared" si="1339"/>
        <v>0</v>
      </c>
      <c r="P559" s="166">
        <f t="shared" si="1339"/>
        <v>0</v>
      </c>
      <c r="Q559" s="166">
        <f t="shared" si="1339"/>
        <v>0</v>
      </c>
      <c r="R559" s="166">
        <f t="shared" si="1339"/>
        <v>0</v>
      </c>
      <c r="S559" s="166">
        <f t="shared" si="1339"/>
        <v>0</v>
      </c>
      <c r="T559" s="166">
        <f t="shared" si="1339"/>
        <v>0</v>
      </c>
      <c r="U559" s="166">
        <f t="shared" si="1339"/>
        <v>0</v>
      </c>
      <c r="V559" s="142"/>
      <c r="W559" s="179">
        <f t="shared" si="1222"/>
        <v>0</v>
      </c>
      <c r="X559" s="166">
        <f t="shared" ref="X559:AH559" si="1340">X341+W559</f>
        <v>0</v>
      </c>
      <c r="Y559" s="166">
        <f t="shared" si="1340"/>
        <v>0</v>
      </c>
      <c r="Z559" s="166">
        <f t="shared" si="1340"/>
        <v>0</v>
      </c>
      <c r="AA559" s="166">
        <f t="shared" si="1340"/>
        <v>0</v>
      </c>
      <c r="AB559" s="166">
        <f t="shared" si="1340"/>
        <v>0</v>
      </c>
      <c r="AC559" s="166">
        <f t="shared" si="1340"/>
        <v>0</v>
      </c>
      <c r="AD559" s="166">
        <f t="shared" si="1340"/>
        <v>0</v>
      </c>
      <c r="AE559" s="166">
        <f t="shared" si="1340"/>
        <v>0</v>
      </c>
      <c r="AF559" s="166">
        <f t="shared" si="1340"/>
        <v>0</v>
      </c>
      <c r="AG559" s="166">
        <f t="shared" si="1340"/>
        <v>0</v>
      </c>
      <c r="AH559" s="166">
        <f t="shared" si="1340"/>
        <v>0</v>
      </c>
      <c r="AI559" s="142"/>
      <c r="AJ559" s="179">
        <f t="shared" si="1224"/>
        <v>0</v>
      </c>
      <c r="AK559" s="166">
        <f t="shared" ref="AK559:AU559" si="1341">AK341+AJ559</f>
        <v>0</v>
      </c>
      <c r="AL559" s="166">
        <f t="shared" si="1341"/>
        <v>0</v>
      </c>
      <c r="AM559" s="166">
        <f t="shared" si="1341"/>
        <v>0</v>
      </c>
      <c r="AN559" s="166">
        <f t="shared" si="1341"/>
        <v>0</v>
      </c>
      <c r="AO559" s="166">
        <f t="shared" si="1341"/>
        <v>0</v>
      </c>
      <c r="AP559" s="166">
        <f t="shared" si="1341"/>
        <v>0</v>
      </c>
      <c r="AQ559" s="166">
        <f t="shared" si="1341"/>
        <v>0</v>
      </c>
      <c r="AR559" s="166">
        <f t="shared" si="1341"/>
        <v>0</v>
      </c>
      <c r="AS559" s="166">
        <f t="shared" si="1341"/>
        <v>0</v>
      </c>
      <c r="AT559" s="166">
        <f t="shared" si="1341"/>
        <v>0</v>
      </c>
      <c r="AU559" s="166">
        <f t="shared" si="1341"/>
        <v>0</v>
      </c>
      <c r="AV559" s="142"/>
      <c r="AW559" s="179">
        <f t="shared" si="1226"/>
        <v>0</v>
      </c>
      <c r="AX559" s="166">
        <f t="shared" ref="AX559:BH559" si="1342">AX341+AW559</f>
        <v>0</v>
      </c>
      <c r="AY559" s="166">
        <f t="shared" si="1342"/>
        <v>0</v>
      </c>
      <c r="AZ559" s="166">
        <f t="shared" si="1342"/>
        <v>0</v>
      </c>
      <c r="BA559" s="166">
        <f t="shared" si="1342"/>
        <v>0</v>
      </c>
      <c r="BB559" s="166">
        <f t="shared" si="1342"/>
        <v>0</v>
      </c>
      <c r="BC559" s="166">
        <f t="shared" si="1342"/>
        <v>0</v>
      </c>
      <c r="BD559" s="166">
        <f t="shared" si="1342"/>
        <v>0</v>
      </c>
      <c r="BE559" s="166">
        <f t="shared" si="1342"/>
        <v>0</v>
      </c>
      <c r="BF559" s="166">
        <f t="shared" si="1342"/>
        <v>0</v>
      </c>
      <c r="BG559" s="166">
        <f t="shared" si="1342"/>
        <v>0</v>
      </c>
      <c r="BH559" s="166">
        <f t="shared" si="1342"/>
        <v>0</v>
      </c>
      <c r="BI559" s="142"/>
      <c r="BV559" s="142"/>
      <c r="CI559" s="142"/>
      <c r="CV559" s="142"/>
      <c r="DI559" s="142"/>
      <c r="DV559" s="142"/>
      <c r="EI559" s="142"/>
      <c r="EK559" s="180">
        <f t="shared" si="1117"/>
        <v>0</v>
      </c>
      <c r="EN559" s="181"/>
    </row>
    <row r="560" spans="1:144" ht="15.75" hidden="1" outlineLevel="1" x14ac:dyDescent="0.25">
      <c r="A560" s="2">
        <f t="shared" si="1244"/>
        <v>89</v>
      </c>
      <c r="B560" s="1">
        <f t="shared" ref="B560:F569" si="1343">B342</f>
        <v>0</v>
      </c>
      <c r="C560" s="1">
        <f t="shared" si="1343"/>
        <v>0</v>
      </c>
      <c r="D560" s="2">
        <f t="shared" si="1343"/>
        <v>0</v>
      </c>
      <c r="E560" s="141">
        <f t="shared" si="1343"/>
        <v>0</v>
      </c>
      <c r="F560" s="84">
        <f t="shared" si="1343"/>
        <v>0</v>
      </c>
      <c r="G560" s="119"/>
      <c r="H560" s="118"/>
      <c r="I560" s="178">
        <v>0</v>
      </c>
      <c r="J560" s="166">
        <f t="shared" ref="J560:U560" si="1344">J342+I560</f>
        <v>0</v>
      </c>
      <c r="K560" s="166">
        <f t="shared" si="1344"/>
        <v>0</v>
      </c>
      <c r="L560" s="166">
        <f t="shared" si="1344"/>
        <v>0</v>
      </c>
      <c r="M560" s="166">
        <f t="shared" si="1344"/>
        <v>0</v>
      </c>
      <c r="N560" s="166">
        <f t="shared" si="1344"/>
        <v>0</v>
      </c>
      <c r="O560" s="166">
        <f t="shared" si="1344"/>
        <v>0</v>
      </c>
      <c r="P560" s="166">
        <f t="shared" si="1344"/>
        <v>0</v>
      </c>
      <c r="Q560" s="166">
        <f t="shared" si="1344"/>
        <v>0</v>
      </c>
      <c r="R560" s="166">
        <f t="shared" si="1344"/>
        <v>0</v>
      </c>
      <c r="S560" s="166">
        <f t="shared" si="1344"/>
        <v>0</v>
      </c>
      <c r="T560" s="166">
        <f t="shared" si="1344"/>
        <v>0</v>
      </c>
      <c r="U560" s="166">
        <f t="shared" si="1344"/>
        <v>0</v>
      </c>
      <c r="V560" s="142"/>
      <c r="W560" s="179">
        <f t="shared" si="1222"/>
        <v>0</v>
      </c>
      <c r="X560" s="166">
        <f t="shared" ref="X560:AH560" si="1345">X342+W560</f>
        <v>0</v>
      </c>
      <c r="Y560" s="166">
        <f t="shared" si="1345"/>
        <v>0</v>
      </c>
      <c r="Z560" s="166">
        <f t="shared" si="1345"/>
        <v>0</v>
      </c>
      <c r="AA560" s="166">
        <f t="shared" si="1345"/>
        <v>0</v>
      </c>
      <c r="AB560" s="166">
        <f t="shared" si="1345"/>
        <v>0</v>
      </c>
      <c r="AC560" s="166">
        <f t="shared" si="1345"/>
        <v>0</v>
      </c>
      <c r="AD560" s="166">
        <f t="shared" si="1345"/>
        <v>0</v>
      </c>
      <c r="AE560" s="166">
        <f t="shared" si="1345"/>
        <v>0</v>
      </c>
      <c r="AF560" s="166">
        <f t="shared" si="1345"/>
        <v>0</v>
      </c>
      <c r="AG560" s="166">
        <f t="shared" si="1345"/>
        <v>0</v>
      </c>
      <c r="AH560" s="166">
        <f t="shared" si="1345"/>
        <v>0</v>
      </c>
      <c r="AI560" s="142"/>
      <c r="AJ560" s="179">
        <f t="shared" si="1224"/>
        <v>0</v>
      </c>
      <c r="AK560" s="166">
        <f t="shared" ref="AK560:AU560" si="1346">AK342+AJ560</f>
        <v>0</v>
      </c>
      <c r="AL560" s="166">
        <f t="shared" si="1346"/>
        <v>0</v>
      </c>
      <c r="AM560" s="166">
        <f t="shared" si="1346"/>
        <v>0</v>
      </c>
      <c r="AN560" s="166">
        <f t="shared" si="1346"/>
        <v>0</v>
      </c>
      <c r="AO560" s="166">
        <f t="shared" si="1346"/>
        <v>0</v>
      </c>
      <c r="AP560" s="166">
        <f t="shared" si="1346"/>
        <v>0</v>
      </c>
      <c r="AQ560" s="166">
        <f t="shared" si="1346"/>
        <v>0</v>
      </c>
      <c r="AR560" s="166">
        <f t="shared" si="1346"/>
        <v>0</v>
      </c>
      <c r="AS560" s="166">
        <f t="shared" si="1346"/>
        <v>0</v>
      </c>
      <c r="AT560" s="166">
        <f t="shared" si="1346"/>
        <v>0</v>
      </c>
      <c r="AU560" s="166">
        <f t="shared" si="1346"/>
        <v>0</v>
      </c>
      <c r="AV560" s="142"/>
      <c r="AW560" s="179">
        <f t="shared" si="1226"/>
        <v>0</v>
      </c>
      <c r="AX560" s="166">
        <f t="shared" ref="AX560:BH560" si="1347">AX342+AW560</f>
        <v>0</v>
      </c>
      <c r="AY560" s="166">
        <f t="shared" si="1347"/>
        <v>0</v>
      </c>
      <c r="AZ560" s="166">
        <f t="shared" si="1347"/>
        <v>0</v>
      </c>
      <c r="BA560" s="166">
        <f t="shared" si="1347"/>
        <v>0</v>
      </c>
      <c r="BB560" s="166">
        <f t="shared" si="1347"/>
        <v>0</v>
      </c>
      <c r="BC560" s="166">
        <f t="shared" si="1347"/>
        <v>0</v>
      </c>
      <c r="BD560" s="166">
        <f t="shared" si="1347"/>
        <v>0</v>
      </c>
      <c r="BE560" s="166">
        <f t="shared" si="1347"/>
        <v>0</v>
      </c>
      <c r="BF560" s="166">
        <f t="shared" si="1347"/>
        <v>0</v>
      </c>
      <c r="BG560" s="166">
        <f t="shared" si="1347"/>
        <v>0</v>
      </c>
      <c r="BH560" s="166">
        <f t="shared" si="1347"/>
        <v>0</v>
      </c>
      <c r="BI560" s="142"/>
      <c r="BV560" s="142"/>
      <c r="CI560" s="142"/>
      <c r="CV560" s="142"/>
      <c r="DI560" s="142"/>
      <c r="DV560" s="142"/>
      <c r="EI560" s="142"/>
      <c r="EK560" s="180">
        <f t="shared" si="1117"/>
        <v>0</v>
      </c>
      <c r="EN560" s="181"/>
    </row>
    <row r="561" spans="1:144" ht="15.75" hidden="1" outlineLevel="1" x14ac:dyDescent="0.25">
      <c r="A561" s="2">
        <f t="shared" si="1244"/>
        <v>90</v>
      </c>
      <c r="B561" s="1">
        <f t="shared" si="1343"/>
        <v>0</v>
      </c>
      <c r="C561" s="1">
        <f t="shared" si="1343"/>
        <v>0</v>
      </c>
      <c r="D561" s="2">
        <f t="shared" si="1343"/>
        <v>0</v>
      </c>
      <c r="E561" s="141">
        <f t="shared" si="1343"/>
        <v>0</v>
      </c>
      <c r="F561" s="84">
        <f t="shared" si="1343"/>
        <v>0</v>
      </c>
      <c r="G561" s="119"/>
      <c r="H561" s="118"/>
      <c r="I561" s="178">
        <v>0</v>
      </c>
      <c r="J561" s="166">
        <f t="shared" ref="J561:U561" si="1348">J343+I561</f>
        <v>0</v>
      </c>
      <c r="K561" s="166">
        <f t="shared" si="1348"/>
        <v>0</v>
      </c>
      <c r="L561" s="166">
        <f t="shared" si="1348"/>
        <v>0</v>
      </c>
      <c r="M561" s="166">
        <f t="shared" si="1348"/>
        <v>0</v>
      </c>
      <c r="N561" s="166">
        <f t="shared" si="1348"/>
        <v>0</v>
      </c>
      <c r="O561" s="166">
        <f t="shared" si="1348"/>
        <v>0</v>
      </c>
      <c r="P561" s="166">
        <f t="shared" si="1348"/>
        <v>0</v>
      </c>
      <c r="Q561" s="166">
        <f t="shared" si="1348"/>
        <v>0</v>
      </c>
      <c r="R561" s="166">
        <f t="shared" si="1348"/>
        <v>0</v>
      </c>
      <c r="S561" s="166">
        <f t="shared" si="1348"/>
        <v>0</v>
      </c>
      <c r="T561" s="166">
        <f t="shared" si="1348"/>
        <v>0</v>
      </c>
      <c r="U561" s="166">
        <f t="shared" si="1348"/>
        <v>0</v>
      </c>
      <c r="V561" s="142"/>
      <c r="W561" s="179">
        <f t="shared" si="1222"/>
        <v>0</v>
      </c>
      <c r="X561" s="166">
        <f t="shared" ref="X561:AH561" si="1349">X343+W561</f>
        <v>0</v>
      </c>
      <c r="Y561" s="166">
        <f t="shared" si="1349"/>
        <v>0</v>
      </c>
      <c r="Z561" s="166">
        <f t="shared" si="1349"/>
        <v>0</v>
      </c>
      <c r="AA561" s="166">
        <f t="shared" si="1349"/>
        <v>0</v>
      </c>
      <c r="AB561" s="166">
        <f t="shared" si="1349"/>
        <v>0</v>
      </c>
      <c r="AC561" s="166">
        <f t="shared" si="1349"/>
        <v>0</v>
      </c>
      <c r="AD561" s="166">
        <f t="shared" si="1349"/>
        <v>0</v>
      </c>
      <c r="AE561" s="166">
        <f t="shared" si="1349"/>
        <v>0</v>
      </c>
      <c r="AF561" s="166">
        <f t="shared" si="1349"/>
        <v>0</v>
      </c>
      <c r="AG561" s="166">
        <f t="shared" si="1349"/>
        <v>0</v>
      </c>
      <c r="AH561" s="166">
        <f t="shared" si="1349"/>
        <v>0</v>
      </c>
      <c r="AI561" s="142"/>
      <c r="AJ561" s="179">
        <f t="shared" si="1224"/>
        <v>0</v>
      </c>
      <c r="AK561" s="166">
        <f t="shared" ref="AK561:AU561" si="1350">AK343+AJ561</f>
        <v>0</v>
      </c>
      <c r="AL561" s="166">
        <f t="shared" si="1350"/>
        <v>0</v>
      </c>
      <c r="AM561" s="166">
        <f t="shared" si="1350"/>
        <v>0</v>
      </c>
      <c r="AN561" s="166">
        <f t="shared" si="1350"/>
        <v>0</v>
      </c>
      <c r="AO561" s="166">
        <f t="shared" si="1350"/>
        <v>0</v>
      </c>
      <c r="AP561" s="166">
        <f t="shared" si="1350"/>
        <v>0</v>
      </c>
      <c r="AQ561" s="166">
        <f t="shared" si="1350"/>
        <v>0</v>
      </c>
      <c r="AR561" s="166">
        <f t="shared" si="1350"/>
        <v>0</v>
      </c>
      <c r="AS561" s="166">
        <f t="shared" si="1350"/>
        <v>0</v>
      </c>
      <c r="AT561" s="166">
        <f t="shared" si="1350"/>
        <v>0</v>
      </c>
      <c r="AU561" s="166">
        <f t="shared" si="1350"/>
        <v>0</v>
      </c>
      <c r="AV561" s="142"/>
      <c r="AW561" s="179">
        <f t="shared" si="1226"/>
        <v>0</v>
      </c>
      <c r="AX561" s="166">
        <f t="shared" ref="AX561:BH561" si="1351">AX343+AW561</f>
        <v>0</v>
      </c>
      <c r="AY561" s="166">
        <f t="shared" si="1351"/>
        <v>0</v>
      </c>
      <c r="AZ561" s="166">
        <f t="shared" si="1351"/>
        <v>0</v>
      </c>
      <c r="BA561" s="166">
        <f t="shared" si="1351"/>
        <v>0</v>
      </c>
      <c r="BB561" s="166">
        <f t="shared" si="1351"/>
        <v>0</v>
      </c>
      <c r="BC561" s="166">
        <f t="shared" si="1351"/>
        <v>0</v>
      </c>
      <c r="BD561" s="166">
        <f t="shared" si="1351"/>
        <v>0</v>
      </c>
      <c r="BE561" s="166">
        <f t="shared" si="1351"/>
        <v>0</v>
      </c>
      <c r="BF561" s="166">
        <f t="shared" si="1351"/>
        <v>0</v>
      </c>
      <c r="BG561" s="166">
        <f t="shared" si="1351"/>
        <v>0</v>
      </c>
      <c r="BH561" s="166">
        <f t="shared" si="1351"/>
        <v>0</v>
      </c>
      <c r="BI561" s="142"/>
      <c r="BV561" s="142"/>
      <c r="CI561" s="142"/>
      <c r="CV561" s="142"/>
      <c r="DI561" s="142"/>
      <c r="DV561" s="142"/>
      <c r="EI561" s="142"/>
      <c r="EK561" s="180">
        <f t="shared" si="1117"/>
        <v>0</v>
      </c>
      <c r="EN561" s="181"/>
    </row>
    <row r="562" spans="1:144" ht="15.75" hidden="1" outlineLevel="1" x14ac:dyDescent="0.25">
      <c r="A562" s="2">
        <f t="shared" si="1244"/>
        <v>91</v>
      </c>
      <c r="B562" s="1">
        <f t="shared" si="1343"/>
        <v>0</v>
      </c>
      <c r="C562" s="1">
        <f t="shared" si="1343"/>
        <v>0</v>
      </c>
      <c r="D562" s="2">
        <f t="shared" si="1343"/>
        <v>0</v>
      </c>
      <c r="E562" s="141">
        <f t="shared" si="1343"/>
        <v>0</v>
      </c>
      <c r="F562" s="84">
        <f t="shared" si="1343"/>
        <v>0</v>
      </c>
      <c r="G562" s="119"/>
      <c r="H562" s="118"/>
      <c r="I562" s="178">
        <v>0</v>
      </c>
      <c r="J562" s="166">
        <f t="shared" ref="J562:U562" si="1352">J344+I562</f>
        <v>0</v>
      </c>
      <c r="K562" s="166">
        <f t="shared" si="1352"/>
        <v>0</v>
      </c>
      <c r="L562" s="166">
        <f t="shared" si="1352"/>
        <v>0</v>
      </c>
      <c r="M562" s="166">
        <f t="shared" si="1352"/>
        <v>0</v>
      </c>
      <c r="N562" s="166">
        <f t="shared" si="1352"/>
        <v>0</v>
      </c>
      <c r="O562" s="166">
        <f t="shared" si="1352"/>
        <v>0</v>
      </c>
      <c r="P562" s="166">
        <f t="shared" si="1352"/>
        <v>0</v>
      </c>
      <c r="Q562" s="166">
        <f t="shared" si="1352"/>
        <v>0</v>
      </c>
      <c r="R562" s="166">
        <f t="shared" si="1352"/>
        <v>0</v>
      </c>
      <c r="S562" s="166">
        <f t="shared" si="1352"/>
        <v>0</v>
      </c>
      <c r="T562" s="166">
        <f t="shared" si="1352"/>
        <v>0</v>
      </c>
      <c r="U562" s="166">
        <f t="shared" si="1352"/>
        <v>0</v>
      </c>
      <c r="V562" s="142"/>
      <c r="W562" s="179">
        <f t="shared" si="1222"/>
        <v>0</v>
      </c>
      <c r="X562" s="166">
        <f t="shared" ref="X562:AH562" si="1353">X344+W562</f>
        <v>0</v>
      </c>
      <c r="Y562" s="166">
        <f t="shared" si="1353"/>
        <v>0</v>
      </c>
      <c r="Z562" s="166">
        <f t="shared" si="1353"/>
        <v>0</v>
      </c>
      <c r="AA562" s="166">
        <f t="shared" si="1353"/>
        <v>0</v>
      </c>
      <c r="AB562" s="166">
        <f t="shared" si="1353"/>
        <v>0</v>
      </c>
      <c r="AC562" s="166">
        <f t="shared" si="1353"/>
        <v>0</v>
      </c>
      <c r="AD562" s="166">
        <f t="shared" si="1353"/>
        <v>0</v>
      </c>
      <c r="AE562" s="166">
        <f t="shared" si="1353"/>
        <v>0</v>
      </c>
      <c r="AF562" s="166">
        <f t="shared" si="1353"/>
        <v>0</v>
      </c>
      <c r="AG562" s="166">
        <f t="shared" si="1353"/>
        <v>0</v>
      </c>
      <c r="AH562" s="166">
        <f t="shared" si="1353"/>
        <v>0</v>
      </c>
      <c r="AI562" s="142"/>
      <c r="AJ562" s="179">
        <f t="shared" si="1224"/>
        <v>0</v>
      </c>
      <c r="AK562" s="166">
        <f t="shared" ref="AK562:AU562" si="1354">AK344+AJ562</f>
        <v>0</v>
      </c>
      <c r="AL562" s="166">
        <f t="shared" si="1354"/>
        <v>0</v>
      </c>
      <c r="AM562" s="166">
        <f t="shared" si="1354"/>
        <v>0</v>
      </c>
      <c r="AN562" s="166">
        <f t="shared" si="1354"/>
        <v>0</v>
      </c>
      <c r="AO562" s="166">
        <f t="shared" si="1354"/>
        <v>0</v>
      </c>
      <c r="AP562" s="166">
        <f t="shared" si="1354"/>
        <v>0</v>
      </c>
      <c r="AQ562" s="166">
        <f t="shared" si="1354"/>
        <v>0</v>
      </c>
      <c r="AR562" s="166">
        <f t="shared" si="1354"/>
        <v>0</v>
      </c>
      <c r="AS562" s="166">
        <f t="shared" si="1354"/>
        <v>0</v>
      </c>
      <c r="AT562" s="166">
        <f t="shared" si="1354"/>
        <v>0</v>
      </c>
      <c r="AU562" s="166">
        <f t="shared" si="1354"/>
        <v>0</v>
      </c>
      <c r="AV562" s="142"/>
      <c r="AW562" s="179">
        <f t="shared" si="1226"/>
        <v>0</v>
      </c>
      <c r="AX562" s="166">
        <f t="shared" ref="AX562:BH562" si="1355">AX344+AW562</f>
        <v>0</v>
      </c>
      <c r="AY562" s="166">
        <f t="shared" si="1355"/>
        <v>0</v>
      </c>
      <c r="AZ562" s="166">
        <f t="shared" si="1355"/>
        <v>0</v>
      </c>
      <c r="BA562" s="166">
        <f t="shared" si="1355"/>
        <v>0</v>
      </c>
      <c r="BB562" s="166">
        <f t="shared" si="1355"/>
        <v>0</v>
      </c>
      <c r="BC562" s="166">
        <f t="shared" si="1355"/>
        <v>0</v>
      </c>
      <c r="BD562" s="166">
        <f t="shared" si="1355"/>
        <v>0</v>
      </c>
      <c r="BE562" s="166">
        <f t="shared" si="1355"/>
        <v>0</v>
      </c>
      <c r="BF562" s="166">
        <f t="shared" si="1355"/>
        <v>0</v>
      </c>
      <c r="BG562" s="166">
        <f t="shared" si="1355"/>
        <v>0</v>
      </c>
      <c r="BH562" s="166">
        <f t="shared" si="1355"/>
        <v>0</v>
      </c>
      <c r="BI562" s="142"/>
      <c r="BV562" s="142"/>
      <c r="CI562" s="142"/>
      <c r="CV562" s="142"/>
      <c r="DI562" s="142"/>
      <c r="DV562" s="142"/>
      <c r="EI562" s="142"/>
      <c r="EK562" s="180">
        <f t="shared" si="1117"/>
        <v>0</v>
      </c>
      <c r="EN562" s="181"/>
    </row>
    <row r="563" spans="1:144" ht="15.75" hidden="1" outlineLevel="1" x14ac:dyDescent="0.25">
      <c r="A563" s="2">
        <f t="shared" si="1244"/>
        <v>92</v>
      </c>
      <c r="B563" s="1">
        <f t="shared" si="1343"/>
        <v>0</v>
      </c>
      <c r="C563" s="1">
        <f t="shared" si="1343"/>
        <v>0</v>
      </c>
      <c r="D563" s="2">
        <f t="shared" si="1343"/>
        <v>0</v>
      </c>
      <c r="E563" s="141">
        <f t="shared" si="1343"/>
        <v>0</v>
      </c>
      <c r="F563" s="84">
        <f t="shared" si="1343"/>
        <v>0</v>
      </c>
      <c r="G563" s="119"/>
      <c r="H563" s="118"/>
      <c r="I563" s="178">
        <v>0</v>
      </c>
      <c r="J563" s="166">
        <f t="shared" ref="J563:U563" si="1356">J345+I563</f>
        <v>0</v>
      </c>
      <c r="K563" s="166">
        <f t="shared" si="1356"/>
        <v>0</v>
      </c>
      <c r="L563" s="166">
        <f t="shared" si="1356"/>
        <v>0</v>
      </c>
      <c r="M563" s="166">
        <f t="shared" si="1356"/>
        <v>0</v>
      </c>
      <c r="N563" s="166">
        <f t="shared" si="1356"/>
        <v>0</v>
      </c>
      <c r="O563" s="166">
        <f t="shared" si="1356"/>
        <v>0</v>
      </c>
      <c r="P563" s="166">
        <f t="shared" si="1356"/>
        <v>0</v>
      </c>
      <c r="Q563" s="166">
        <f t="shared" si="1356"/>
        <v>0</v>
      </c>
      <c r="R563" s="166">
        <f t="shared" si="1356"/>
        <v>0</v>
      </c>
      <c r="S563" s="166">
        <f t="shared" si="1356"/>
        <v>0</v>
      </c>
      <c r="T563" s="166">
        <f t="shared" si="1356"/>
        <v>0</v>
      </c>
      <c r="U563" s="166">
        <f t="shared" si="1356"/>
        <v>0</v>
      </c>
      <c r="V563" s="142"/>
      <c r="W563" s="179">
        <f t="shared" ref="W563:W594" si="1357">W345+U563</f>
        <v>0</v>
      </c>
      <c r="X563" s="166">
        <f t="shared" ref="X563:AH563" si="1358">X345+W563</f>
        <v>0</v>
      </c>
      <c r="Y563" s="166">
        <f t="shared" si="1358"/>
        <v>0</v>
      </c>
      <c r="Z563" s="166">
        <f t="shared" si="1358"/>
        <v>0</v>
      </c>
      <c r="AA563" s="166">
        <f t="shared" si="1358"/>
        <v>0</v>
      </c>
      <c r="AB563" s="166">
        <f t="shared" si="1358"/>
        <v>0</v>
      </c>
      <c r="AC563" s="166">
        <f t="shared" si="1358"/>
        <v>0</v>
      </c>
      <c r="AD563" s="166">
        <f t="shared" si="1358"/>
        <v>0</v>
      </c>
      <c r="AE563" s="166">
        <f t="shared" si="1358"/>
        <v>0</v>
      </c>
      <c r="AF563" s="166">
        <f t="shared" si="1358"/>
        <v>0</v>
      </c>
      <c r="AG563" s="166">
        <f t="shared" si="1358"/>
        <v>0</v>
      </c>
      <c r="AH563" s="166">
        <f t="shared" si="1358"/>
        <v>0</v>
      </c>
      <c r="AI563" s="142"/>
      <c r="AJ563" s="179">
        <f t="shared" ref="AJ563:AJ594" si="1359">AJ345+AH563</f>
        <v>0</v>
      </c>
      <c r="AK563" s="166">
        <f t="shared" ref="AK563:AU563" si="1360">AK345+AJ563</f>
        <v>0</v>
      </c>
      <c r="AL563" s="166">
        <f t="shared" si="1360"/>
        <v>0</v>
      </c>
      <c r="AM563" s="166">
        <f t="shared" si="1360"/>
        <v>0</v>
      </c>
      <c r="AN563" s="166">
        <f t="shared" si="1360"/>
        <v>0</v>
      </c>
      <c r="AO563" s="166">
        <f t="shared" si="1360"/>
        <v>0</v>
      </c>
      <c r="AP563" s="166">
        <f t="shared" si="1360"/>
        <v>0</v>
      </c>
      <c r="AQ563" s="166">
        <f t="shared" si="1360"/>
        <v>0</v>
      </c>
      <c r="AR563" s="166">
        <f t="shared" si="1360"/>
        <v>0</v>
      </c>
      <c r="AS563" s="166">
        <f t="shared" si="1360"/>
        <v>0</v>
      </c>
      <c r="AT563" s="166">
        <f t="shared" si="1360"/>
        <v>0</v>
      </c>
      <c r="AU563" s="166">
        <f t="shared" si="1360"/>
        <v>0</v>
      </c>
      <c r="AV563" s="142"/>
      <c r="AW563" s="179">
        <f t="shared" ref="AW563:AW594" si="1361">AW345+AU563</f>
        <v>0</v>
      </c>
      <c r="AX563" s="166">
        <f t="shared" ref="AX563:BH563" si="1362">AX345+AW563</f>
        <v>0</v>
      </c>
      <c r="AY563" s="166">
        <f t="shared" si="1362"/>
        <v>0</v>
      </c>
      <c r="AZ563" s="166">
        <f t="shared" si="1362"/>
        <v>0</v>
      </c>
      <c r="BA563" s="166">
        <f t="shared" si="1362"/>
        <v>0</v>
      </c>
      <c r="BB563" s="166">
        <f t="shared" si="1362"/>
        <v>0</v>
      </c>
      <c r="BC563" s="166">
        <f t="shared" si="1362"/>
        <v>0</v>
      </c>
      <c r="BD563" s="166">
        <f t="shared" si="1362"/>
        <v>0</v>
      </c>
      <c r="BE563" s="166">
        <f t="shared" si="1362"/>
        <v>0</v>
      </c>
      <c r="BF563" s="166">
        <f t="shared" si="1362"/>
        <v>0</v>
      </c>
      <c r="BG563" s="166">
        <f t="shared" si="1362"/>
        <v>0</v>
      </c>
      <c r="BH563" s="166">
        <f t="shared" si="1362"/>
        <v>0</v>
      </c>
      <c r="BI563" s="142"/>
      <c r="BV563" s="142"/>
      <c r="CI563" s="142"/>
      <c r="CV563" s="142"/>
      <c r="DI563" s="142"/>
      <c r="DV563" s="142"/>
      <c r="EI563" s="142"/>
      <c r="EK563" s="180">
        <f t="shared" si="1117"/>
        <v>0</v>
      </c>
      <c r="EN563" s="181"/>
    </row>
    <row r="564" spans="1:144" ht="15.75" hidden="1" outlineLevel="1" x14ac:dyDescent="0.25">
      <c r="A564" s="2">
        <f t="shared" si="1244"/>
        <v>93</v>
      </c>
      <c r="B564" s="1">
        <f t="shared" si="1343"/>
        <v>0</v>
      </c>
      <c r="C564" s="1">
        <f t="shared" si="1343"/>
        <v>0</v>
      </c>
      <c r="D564" s="2">
        <f t="shared" si="1343"/>
        <v>0</v>
      </c>
      <c r="E564" s="141">
        <f t="shared" si="1343"/>
        <v>0</v>
      </c>
      <c r="F564" s="84">
        <f t="shared" si="1343"/>
        <v>0</v>
      </c>
      <c r="G564" s="119"/>
      <c r="H564" s="118"/>
      <c r="I564" s="178">
        <v>0</v>
      </c>
      <c r="J564" s="166">
        <f t="shared" ref="J564:U564" si="1363">J346+I564</f>
        <v>0</v>
      </c>
      <c r="K564" s="166">
        <f t="shared" si="1363"/>
        <v>0</v>
      </c>
      <c r="L564" s="166">
        <f t="shared" si="1363"/>
        <v>0</v>
      </c>
      <c r="M564" s="166">
        <f t="shared" si="1363"/>
        <v>0</v>
      </c>
      <c r="N564" s="166">
        <f t="shared" si="1363"/>
        <v>0</v>
      </c>
      <c r="O564" s="166">
        <f t="shared" si="1363"/>
        <v>0</v>
      </c>
      <c r="P564" s="166">
        <f t="shared" si="1363"/>
        <v>0</v>
      </c>
      <c r="Q564" s="166">
        <f t="shared" si="1363"/>
        <v>0</v>
      </c>
      <c r="R564" s="166">
        <f t="shared" si="1363"/>
        <v>0</v>
      </c>
      <c r="S564" s="166">
        <f t="shared" si="1363"/>
        <v>0</v>
      </c>
      <c r="T564" s="166">
        <f t="shared" si="1363"/>
        <v>0</v>
      </c>
      <c r="U564" s="166">
        <f t="shared" si="1363"/>
        <v>0</v>
      </c>
      <c r="V564" s="142"/>
      <c r="W564" s="179">
        <f t="shared" si="1357"/>
        <v>0</v>
      </c>
      <c r="X564" s="166">
        <f t="shared" ref="X564:AH564" si="1364">X346+W564</f>
        <v>0</v>
      </c>
      <c r="Y564" s="166">
        <f t="shared" si="1364"/>
        <v>0</v>
      </c>
      <c r="Z564" s="166">
        <f t="shared" si="1364"/>
        <v>0</v>
      </c>
      <c r="AA564" s="166">
        <f t="shared" si="1364"/>
        <v>0</v>
      </c>
      <c r="AB564" s="166">
        <f t="shared" si="1364"/>
        <v>0</v>
      </c>
      <c r="AC564" s="166">
        <f t="shared" si="1364"/>
        <v>0</v>
      </c>
      <c r="AD564" s="166">
        <f t="shared" si="1364"/>
        <v>0</v>
      </c>
      <c r="AE564" s="166">
        <f t="shared" si="1364"/>
        <v>0</v>
      </c>
      <c r="AF564" s="166">
        <f t="shared" si="1364"/>
        <v>0</v>
      </c>
      <c r="AG564" s="166">
        <f t="shared" si="1364"/>
        <v>0</v>
      </c>
      <c r="AH564" s="166">
        <f t="shared" si="1364"/>
        <v>0</v>
      </c>
      <c r="AI564" s="142"/>
      <c r="AJ564" s="179">
        <f t="shared" si="1359"/>
        <v>0</v>
      </c>
      <c r="AK564" s="166">
        <f t="shared" ref="AK564:AU564" si="1365">AK346+AJ564</f>
        <v>0</v>
      </c>
      <c r="AL564" s="166">
        <f t="shared" si="1365"/>
        <v>0</v>
      </c>
      <c r="AM564" s="166">
        <f t="shared" si="1365"/>
        <v>0</v>
      </c>
      <c r="AN564" s="166">
        <f t="shared" si="1365"/>
        <v>0</v>
      </c>
      <c r="AO564" s="166">
        <f t="shared" si="1365"/>
        <v>0</v>
      </c>
      <c r="AP564" s="166">
        <f t="shared" si="1365"/>
        <v>0</v>
      </c>
      <c r="AQ564" s="166">
        <f t="shared" si="1365"/>
        <v>0</v>
      </c>
      <c r="AR564" s="166">
        <f t="shared" si="1365"/>
        <v>0</v>
      </c>
      <c r="AS564" s="166">
        <f t="shared" si="1365"/>
        <v>0</v>
      </c>
      <c r="AT564" s="166">
        <f t="shared" si="1365"/>
        <v>0</v>
      </c>
      <c r="AU564" s="166">
        <f t="shared" si="1365"/>
        <v>0</v>
      </c>
      <c r="AV564" s="142"/>
      <c r="AW564" s="179">
        <f t="shared" si="1361"/>
        <v>0</v>
      </c>
      <c r="AX564" s="166">
        <f t="shared" ref="AX564:BH564" si="1366">AX346+AW564</f>
        <v>0</v>
      </c>
      <c r="AY564" s="166">
        <f t="shared" si="1366"/>
        <v>0</v>
      </c>
      <c r="AZ564" s="166">
        <f t="shared" si="1366"/>
        <v>0</v>
      </c>
      <c r="BA564" s="166">
        <f t="shared" si="1366"/>
        <v>0</v>
      </c>
      <c r="BB564" s="166">
        <f t="shared" si="1366"/>
        <v>0</v>
      </c>
      <c r="BC564" s="166">
        <f t="shared" si="1366"/>
        <v>0</v>
      </c>
      <c r="BD564" s="166">
        <f t="shared" si="1366"/>
        <v>0</v>
      </c>
      <c r="BE564" s="166">
        <f t="shared" si="1366"/>
        <v>0</v>
      </c>
      <c r="BF564" s="166">
        <f t="shared" si="1366"/>
        <v>0</v>
      </c>
      <c r="BG564" s="166">
        <f t="shared" si="1366"/>
        <v>0</v>
      </c>
      <c r="BH564" s="166">
        <f t="shared" si="1366"/>
        <v>0</v>
      </c>
      <c r="BI564" s="142"/>
      <c r="BV564" s="142"/>
      <c r="CI564" s="142"/>
      <c r="CV564" s="142"/>
      <c r="DI564" s="142"/>
      <c r="DV564" s="142"/>
      <c r="EI564" s="142"/>
      <c r="EK564" s="180">
        <f t="shared" si="1117"/>
        <v>0</v>
      </c>
      <c r="EN564" s="181"/>
    </row>
    <row r="565" spans="1:144" ht="15.75" hidden="1" outlineLevel="1" x14ac:dyDescent="0.25">
      <c r="A565" s="2">
        <f t="shared" si="1244"/>
        <v>94</v>
      </c>
      <c r="B565" s="1">
        <f t="shared" si="1343"/>
        <v>0</v>
      </c>
      <c r="C565" s="1">
        <f t="shared" si="1343"/>
        <v>0</v>
      </c>
      <c r="D565" s="2">
        <f t="shared" si="1343"/>
        <v>0</v>
      </c>
      <c r="E565" s="141">
        <f t="shared" si="1343"/>
        <v>0</v>
      </c>
      <c r="F565" s="84">
        <f t="shared" si="1343"/>
        <v>0</v>
      </c>
      <c r="G565" s="119"/>
      <c r="H565" s="118"/>
      <c r="I565" s="178">
        <v>0</v>
      </c>
      <c r="J565" s="166">
        <f t="shared" ref="J565:U565" si="1367">J347+I565</f>
        <v>0</v>
      </c>
      <c r="K565" s="166">
        <f t="shared" si="1367"/>
        <v>0</v>
      </c>
      <c r="L565" s="166">
        <f t="shared" si="1367"/>
        <v>0</v>
      </c>
      <c r="M565" s="166">
        <f t="shared" si="1367"/>
        <v>0</v>
      </c>
      <c r="N565" s="166">
        <f t="shared" si="1367"/>
        <v>0</v>
      </c>
      <c r="O565" s="166">
        <f t="shared" si="1367"/>
        <v>0</v>
      </c>
      <c r="P565" s="166">
        <f t="shared" si="1367"/>
        <v>0</v>
      </c>
      <c r="Q565" s="166">
        <f t="shared" si="1367"/>
        <v>0</v>
      </c>
      <c r="R565" s="166">
        <f t="shared" si="1367"/>
        <v>0</v>
      </c>
      <c r="S565" s="166">
        <f t="shared" si="1367"/>
        <v>0</v>
      </c>
      <c r="T565" s="166">
        <f t="shared" si="1367"/>
        <v>0</v>
      </c>
      <c r="U565" s="166">
        <f t="shared" si="1367"/>
        <v>0</v>
      </c>
      <c r="V565" s="142"/>
      <c r="W565" s="179">
        <f t="shared" si="1357"/>
        <v>0</v>
      </c>
      <c r="X565" s="166">
        <f t="shared" ref="X565:AH565" si="1368">X347+W565</f>
        <v>0</v>
      </c>
      <c r="Y565" s="166">
        <f t="shared" si="1368"/>
        <v>0</v>
      </c>
      <c r="Z565" s="166">
        <f t="shared" si="1368"/>
        <v>0</v>
      </c>
      <c r="AA565" s="166">
        <f t="shared" si="1368"/>
        <v>0</v>
      </c>
      <c r="AB565" s="166">
        <f t="shared" si="1368"/>
        <v>0</v>
      </c>
      <c r="AC565" s="166">
        <f t="shared" si="1368"/>
        <v>0</v>
      </c>
      <c r="AD565" s="166">
        <f t="shared" si="1368"/>
        <v>0</v>
      </c>
      <c r="AE565" s="166">
        <f t="shared" si="1368"/>
        <v>0</v>
      </c>
      <c r="AF565" s="166">
        <f t="shared" si="1368"/>
        <v>0</v>
      </c>
      <c r="AG565" s="166">
        <f t="shared" si="1368"/>
        <v>0</v>
      </c>
      <c r="AH565" s="166">
        <f t="shared" si="1368"/>
        <v>0</v>
      </c>
      <c r="AI565" s="142"/>
      <c r="AJ565" s="179">
        <f t="shared" si="1359"/>
        <v>0</v>
      </c>
      <c r="AK565" s="166">
        <f t="shared" ref="AK565:AU565" si="1369">AK347+AJ565</f>
        <v>0</v>
      </c>
      <c r="AL565" s="166">
        <f t="shared" si="1369"/>
        <v>0</v>
      </c>
      <c r="AM565" s="166">
        <f t="shared" si="1369"/>
        <v>0</v>
      </c>
      <c r="AN565" s="166">
        <f t="shared" si="1369"/>
        <v>0</v>
      </c>
      <c r="AO565" s="166">
        <f t="shared" si="1369"/>
        <v>0</v>
      </c>
      <c r="AP565" s="166">
        <f t="shared" si="1369"/>
        <v>0</v>
      </c>
      <c r="AQ565" s="166">
        <f t="shared" si="1369"/>
        <v>0</v>
      </c>
      <c r="AR565" s="166">
        <f t="shared" si="1369"/>
        <v>0</v>
      </c>
      <c r="AS565" s="166">
        <f t="shared" si="1369"/>
        <v>0</v>
      </c>
      <c r="AT565" s="166">
        <f t="shared" si="1369"/>
        <v>0</v>
      </c>
      <c r="AU565" s="166">
        <f t="shared" si="1369"/>
        <v>0</v>
      </c>
      <c r="AV565" s="142"/>
      <c r="AW565" s="179">
        <f t="shared" si="1361"/>
        <v>0</v>
      </c>
      <c r="AX565" s="166">
        <f t="shared" ref="AX565:BH565" si="1370">AX347+AW565</f>
        <v>0</v>
      </c>
      <c r="AY565" s="166">
        <f t="shared" si="1370"/>
        <v>0</v>
      </c>
      <c r="AZ565" s="166">
        <f t="shared" si="1370"/>
        <v>0</v>
      </c>
      <c r="BA565" s="166">
        <f t="shared" si="1370"/>
        <v>0</v>
      </c>
      <c r="BB565" s="166">
        <f t="shared" si="1370"/>
        <v>0</v>
      </c>
      <c r="BC565" s="166">
        <f t="shared" si="1370"/>
        <v>0</v>
      </c>
      <c r="BD565" s="166">
        <f t="shared" si="1370"/>
        <v>0</v>
      </c>
      <c r="BE565" s="166">
        <f t="shared" si="1370"/>
        <v>0</v>
      </c>
      <c r="BF565" s="166">
        <f t="shared" si="1370"/>
        <v>0</v>
      </c>
      <c r="BG565" s="166">
        <f t="shared" si="1370"/>
        <v>0</v>
      </c>
      <c r="BH565" s="166">
        <f t="shared" si="1370"/>
        <v>0</v>
      </c>
      <c r="BI565" s="142"/>
      <c r="BV565" s="142"/>
      <c r="CI565" s="142"/>
      <c r="CV565" s="142"/>
      <c r="DI565" s="142"/>
      <c r="DV565" s="142"/>
      <c r="EI565" s="142"/>
      <c r="EK565" s="180">
        <f t="shared" si="1117"/>
        <v>0</v>
      </c>
      <c r="EN565" s="181"/>
    </row>
    <row r="566" spans="1:144" ht="15.75" hidden="1" outlineLevel="1" x14ac:dyDescent="0.25">
      <c r="A566" s="2">
        <f t="shared" si="1244"/>
        <v>95</v>
      </c>
      <c r="B566" s="1">
        <f t="shared" si="1343"/>
        <v>0</v>
      </c>
      <c r="C566" s="1">
        <f t="shared" si="1343"/>
        <v>0</v>
      </c>
      <c r="D566" s="2">
        <f t="shared" si="1343"/>
        <v>0</v>
      </c>
      <c r="E566" s="141">
        <f t="shared" si="1343"/>
        <v>0</v>
      </c>
      <c r="F566" s="84">
        <f t="shared" si="1343"/>
        <v>0</v>
      </c>
      <c r="G566" s="119"/>
      <c r="H566" s="118"/>
      <c r="I566" s="178">
        <v>0</v>
      </c>
      <c r="J566" s="166">
        <f t="shared" ref="J566:U566" si="1371">J348+I566</f>
        <v>0</v>
      </c>
      <c r="K566" s="166">
        <f t="shared" si="1371"/>
        <v>0</v>
      </c>
      <c r="L566" s="166">
        <f t="shared" si="1371"/>
        <v>0</v>
      </c>
      <c r="M566" s="166">
        <f t="shared" si="1371"/>
        <v>0</v>
      </c>
      <c r="N566" s="166">
        <f t="shared" si="1371"/>
        <v>0</v>
      </c>
      <c r="O566" s="166">
        <f t="shared" si="1371"/>
        <v>0</v>
      </c>
      <c r="P566" s="166">
        <f t="shared" si="1371"/>
        <v>0</v>
      </c>
      <c r="Q566" s="166">
        <f t="shared" si="1371"/>
        <v>0</v>
      </c>
      <c r="R566" s="166">
        <f t="shared" si="1371"/>
        <v>0</v>
      </c>
      <c r="S566" s="166">
        <f t="shared" si="1371"/>
        <v>0</v>
      </c>
      <c r="T566" s="166">
        <f t="shared" si="1371"/>
        <v>0</v>
      </c>
      <c r="U566" s="166">
        <f t="shared" si="1371"/>
        <v>0</v>
      </c>
      <c r="V566" s="142"/>
      <c r="W566" s="179">
        <f t="shared" si="1357"/>
        <v>0</v>
      </c>
      <c r="X566" s="166">
        <f t="shared" ref="X566:AH566" si="1372">X348+W566</f>
        <v>0</v>
      </c>
      <c r="Y566" s="166">
        <f t="shared" si="1372"/>
        <v>0</v>
      </c>
      <c r="Z566" s="166">
        <f t="shared" si="1372"/>
        <v>0</v>
      </c>
      <c r="AA566" s="166">
        <f t="shared" si="1372"/>
        <v>0</v>
      </c>
      <c r="AB566" s="166">
        <f t="shared" si="1372"/>
        <v>0</v>
      </c>
      <c r="AC566" s="166">
        <f t="shared" si="1372"/>
        <v>0</v>
      </c>
      <c r="AD566" s="166">
        <f t="shared" si="1372"/>
        <v>0</v>
      </c>
      <c r="AE566" s="166">
        <f t="shared" si="1372"/>
        <v>0</v>
      </c>
      <c r="AF566" s="166">
        <f t="shared" si="1372"/>
        <v>0</v>
      </c>
      <c r="AG566" s="166">
        <f t="shared" si="1372"/>
        <v>0</v>
      </c>
      <c r="AH566" s="166">
        <f t="shared" si="1372"/>
        <v>0</v>
      </c>
      <c r="AI566" s="142"/>
      <c r="AJ566" s="179">
        <f t="shared" si="1359"/>
        <v>0</v>
      </c>
      <c r="AK566" s="166">
        <f t="shared" ref="AK566:AU566" si="1373">AK348+AJ566</f>
        <v>0</v>
      </c>
      <c r="AL566" s="166">
        <f t="shared" si="1373"/>
        <v>0</v>
      </c>
      <c r="AM566" s="166">
        <f t="shared" si="1373"/>
        <v>0</v>
      </c>
      <c r="AN566" s="166">
        <f t="shared" si="1373"/>
        <v>0</v>
      </c>
      <c r="AO566" s="166">
        <f t="shared" si="1373"/>
        <v>0</v>
      </c>
      <c r="AP566" s="166">
        <f t="shared" si="1373"/>
        <v>0</v>
      </c>
      <c r="AQ566" s="166">
        <f t="shared" si="1373"/>
        <v>0</v>
      </c>
      <c r="AR566" s="166">
        <f t="shared" si="1373"/>
        <v>0</v>
      </c>
      <c r="AS566" s="166">
        <f t="shared" si="1373"/>
        <v>0</v>
      </c>
      <c r="AT566" s="166">
        <f t="shared" si="1373"/>
        <v>0</v>
      </c>
      <c r="AU566" s="166">
        <f t="shared" si="1373"/>
        <v>0</v>
      </c>
      <c r="AV566" s="142"/>
      <c r="AW566" s="179">
        <f t="shared" si="1361"/>
        <v>0</v>
      </c>
      <c r="AX566" s="166">
        <f t="shared" ref="AX566:BH566" si="1374">AX348+AW566</f>
        <v>0</v>
      </c>
      <c r="AY566" s="166">
        <f t="shared" si="1374"/>
        <v>0</v>
      </c>
      <c r="AZ566" s="166">
        <f t="shared" si="1374"/>
        <v>0</v>
      </c>
      <c r="BA566" s="166">
        <f t="shared" si="1374"/>
        <v>0</v>
      </c>
      <c r="BB566" s="166">
        <f t="shared" si="1374"/>
        <v>0</v>
      </c>
      <c r="BC566" s="166">
        <f t="shared" si="1374"/>
        <v>0</v>
      </c>
      <c r="BD566" s="166">
        <f t="shared" si="1374"/>
        <v>0</v>
      </c>
      <c r="BE566" s="166">
        <f t="shared" si="1374"/>
        <v>0</v>
      </c>
      <c r="BF566" s="166">
        <f t="shared" si="1374"/>
        <v>0</v>
      </c>
      <c r="BG566" s="166">
        <f t="shared" si="1374"/>
        <v>0</v>
      </c>
      <c r="BH566" s="166">
        <f t="shared" si="1374"/>
        <v>0</v>
      </c>
      <c r="BI566" s="142"/>
      <c r="BV566" s="142"/>
      <c r="CI566" s="142"/>
      <c r="CV566" s="142"/>
      <c r="DI566" s="142"/>
      <c r="DV566" s="142"/>
      <c r="EI566" s="142"/>
      <c r="EK566" s="180">
        <f t="shared" si="1117"/>
        <v>0</v>
      </c>
      <c r="EN566" s="181"/>
    </row>
    <row r="567" spans="1:144" ht="15.75" hidden="1" outlineLevel="1" x14ac:dyDescent="0.25">
      <c r="A567" s="2">
        <f t="shared" si="1244"/>
        <v>96</v>
      </c>
      <c r="B567" s="1">
        <f t="shared" si="1343"/>
        <v>0</v>
      </c>
      <c r="C567" s="1">
        <f t="shared" si="1343"/>
        <v>0</v>
      </c>
      <c r="D567" s="2">
        <f t="shared" si="1343"/>
        <v>0</v>
      </c>
      <c r="E567" s="141">
        <f t="shared" si="1343"/>
        <v>0</v>
      </c>
      <c r="F567" s="84">
        <f t="shared" si="1343"/>
        <v>0</v>
      </c>
      <c r="G567" s="119"/>
      <c r="H567" s="118"/>
      <c r="I567" s="178">
        <v>0</v>
      </c>
      <c r="J567" s="166">
        <f t="shared" ref="J567:U567" si="1375">J349+I567</f>
        <v>0</v>
      </c>
      <c r="K567" s="166">
        <f t="shared" si="1375"/>
        <v>0</v>
      </c>
      <c r="L567" s="166">
        <f t="shared" si="1375"/>
        <v>0</v>
      </c>
      <c r="M567" s="166">
        <f t="shared" si="1375"/>
        <v>0</v>
      </c>
      <c r="N567" s="166">
        <f t="shared" si="1375"/>
        <v>0</v>
      </c>
      <c r="O567" s="166">
        <f t="shared" si="1375"/>
        <v>0</v>
      </c>
      <c r="P567" s="166">
        <f t="shared" si="1375"/>
        <v>0</v>
      </c>
      <c r="Q567" s="166">
        <f t="shared" si="1375"/>
        <v>0</v>
      </c>
      <c r="R567" s="166">
        <f t="shared" si="1375"/>
        <v>0</v>
      </c>
      <c r="S567" s="166">
        <f t="shared" si="1375"/>
        <v>0</v>
      </c>
      <c r="T567" s="166">
        <f t="shared" si="1375"/>
        <v>0</v>
      </c>
      <c r="U567" s="166">
        <f t="shared" si="1375"/>
        <v>0</v>
      </c>
      <c r="V567" s="142"/>
      <c r="W567" s="179">
        <f t="shared" si="1357"/>
        <v>0</v>
      </c>
      <c r="X567" s="166">
        <f t="shared" ref="X567:AH567" si="1376">X349+W567</f>
        <v>0</v>
      </c>
      <c r="Y567" s="166">
        <f t="shared" si="1376"/>
        <v>0</v>
      </c>
      <c r="Z567" s="166">
        <f t="shared" si="1376"/>
        <v>0</v>
      </c>
      <c r="AA567" s="166">
        <f t="shared" si="1376"/>
        <v>0</v>
      </c>
      <c r="AB567" s="166">
        <f t="shared" si="1376"/>
        <v>0</v>
      </c>
      <c r="AC567" s="166">
        <f t="shared" si="1376"/>
        <v>0</v>
      </c>
      <c r="AD567" s="166">
        <f t="shared" si="1376"/>
        <v>0</v>
      </c>
      <c r="AE567" s="166">
        <f t="shared" si="1376"/>
        <v>0</v>
      </c>
      <c r="AF567" s="166">
        <f t="shared" si="1376"/>
        <v>0</v>
      </c>
      <c r="AG567" s="166">
        <f t="shared" si="1376"/>
        <v>0</v>
      </c>
      <c r="AH567" s="166">
        <f t="shared" si="1376"/>
        <v>0</v>
      </c>
      <c r="AI567" s="142"/>
      <c r="AJ567" s="179">
        <f t="shared" si="1359"/>
        <v>0</v>
      </c>
      <c r="AK567" s="166">
        <f t="shared" ref="AK567:AU567" si="1377">AK349+AJ567</f>
        <v>0</v>
      </c>
      <c r="AL567" s="166">
        <f t="shared" si="1377"/>
        <v>0</v>
      </c>
      <c r="AM567" s="166">
        <f t="shared" si="1377"/>
        <v>0</v>
      </c>
      <c r="AN567" s="166">
        <f t="shared" si="1377"/>
        <v>0</v>
      </c>
      <c r="AO567" s="166">
        <f t="shared" si="1377"/>
        <v>0</v>
      </c>
      <c r="AP567" s="166">
        <f t="shared" si="1377"/>
        <v>0</v>
      </c>
      <c r="AQ567" s="166">
        <f t="shared" si="1377"/>
        <v>0</v>
      </c>
      <c r="AR567" s="166">
        <f t="shared" si="1377"/>
        <v>0</v>
      </c>
      <c r="AS567" s="166">
        <f t="shared" si="1377"/>
        <v>0</v>
      </c>
      <c r="AT567" s="166">
        <f t="shared" si="1377"/>
        <v>0</v>
      </c>
      <c r="AU567" s="166">
        <f t="shared" si="1377"/>
        <v>0</v>
      </c>
      <c r="AV567" s="142"/>
      <c r="AW567" s="179">
        <f t="shared" si="1361"/>
        <v>0</v>
      </c>
      <c r="AX567" s="166">
        <f t="shared" ref="AX567:BH567" si="1378">AX349+AW567</f>
        <v>0</v>
      </c>
      <c r="AY567" s="166">
        <f t="shared" si="1378"/>
        <v>0</v>
      </c>
      <c r="AZ567" s="166">
        <f t="shared" si="1378"/>
        <v>0</v>
      </c>
      <c r="BA567" s="166">
        <f t="shared" si="1378"/>
        <v>0</v>
      </c>
      <c r="BB567" s="166">
        <f t="shared" si="1378"/>
        <v>0</v>
      </c>
      <c r="BC567" s="166">
        <f t="shared" si="1378"/>
        <v>0</v>
      </c>
      <c r="BD567" s="166">
        <f t="shared" si="1378"/>
        <v>0</v>
      </c>
      <c r="BE567" s="166">
        <f t="shared" si="1378"/>
        <v>0</v>
      </c>
      <c r="BF567" s="166">
        <f t="shared" si="1378"/>
        <v>0</v>
      </c>
      <c r="BG567" s="166">
        <f t="shared" si="1378"/>
        <v>0</v>
      </c>
      <c r="BH567" s="166">
        <f t="shared" si="1378"/>
        <v>0</v>
      </c>
      <c r="BI567" s="142"/>
      <c r="BV567" s="142"/>
      <c r="CI567" s="142"/>
      <c r="CV567" s="142"/>
      <c r="DI567" s="142"/>
      <c r="DV567" s="142"/>
      <c r="EI567" s="142"/>
      <c r="EK567" s="180">
        <f t="shared" si="1117"/>
        <v>0</v>
      </c>
      <c r="EN567" s="181"/>
    </row>
    <row r="568" spans="1:144" ht="15.75" hidden="1" outlineLevel="1" x14ac:dyDescent="0.25">
      <c r="A568" s="2">
        <f t="shared" ref="A568:A599" si="1379">A350</f>
        <v>97</v>
      </c>
      <c r="B568" s="1">
        <f t="shared" si="1343"/>
        <v>0</v>
      </c>
      <c r="C568" s="1">
        <f t="shared" si="1343"/>
        <v>0</v>
      </c>
      <c r="D568" s="2">
        <f t="shared" si="1343"/>
        <v>0</v>
      </c>
      <c r="E568" s="141">
        <f t="shared" si="1343"/>
        <v>0</v>
      </c>
      <c r="F568" s="84">
        <f t="shared" si="1343"/>
        <v>0</v>
      </c>
      <c r="G568" s="119"/>
      <c r="H568" s="118"/>
      <c r="I568" s="178">
        <v>0</v>
      </c>
      <c r="J568" s="166">
        <f t="shared" ref="J568:U568" si="1380">J350+I568</f>
        <v>0</v>
      </c>
      <c r="K568" s="166">
        <f t="shared" si="1380"/>
        <v>0</v>
      </c>
      <c r="L568" s="166">
        <f t="shared" si="1380"/>
        <v>0</v>
      </c>
      <c r="M568" s="166">
        <f t="shared" si="1380"/>
        <v>0</v>
      </c>
      <c r="N568" s="166">
        <f t="shared" si="1380"/>
        <v>0</v>
      </c>
      <c r="O568" s="166">
        <f t="shared" si="1380"/>
        <v>0</v>
      </c>
      <c r="P568" s="166">
        <f t="shared" si="1380"/>
        <v>0</v>
      </c>
      <c r="Q568" s="166">
        <f t="shared" si="1380"/>
        <v>0</v>
      </c>
      <c r="R568" s="166">
        <f t="shared" si="1380"/>
        <v>0</v>
      </c>
      <c r="S568" s="166">
        <f t="shared" si="1380"/>
        <v>0</v>
      </c>
      <c r="T568" s="166">
        <f t="shared" si="1380"/>
        <v>0</v>
      </c>
      <c r="U568" s="166">
        <f t="shared" si="1380"/>
        <v>0</v>
      </c>
      <c r="V568" s="142"/>
      <c r="W568" s="179">
        <f t="shared" si="1357"/>
        <v>0</v>
      </c>
      <c r="X568" s="166">
        <f t="shared" ref="X568:AH568" si="1381">X350+W568</f>
        <v>0</v>
      </c>
      <c r="Y568" s="166">
        <f t="shared" si="1381"/>
        <v>0</v>
      </c>
      <c r="Z568" s="166">
        <f t="shared" si="1381"/>
        <v>0</v>
      </c>
      <c r="AA568" s="166">
        <f t="shared" si="1381"/>
        <v>0</v>
      </c>
      <c r="AB568" s="166">
        <f t="shared" si="1381"/>
        <v>0</v>
      </c>
      <c r="AC568" s="166">
        <f t="shared" si="1381"/>
        <v>0</v>
      </c>
      <c r="AD568" s="166">
        <f t="shared" si="1381"/>
        <v>0</v>
      </c>
      <c r="AE568" s="166">
        <f t="shared" si="1381"/>
        <v>0</v>
      </c>
      <c r="AF568" s="166">
        <f t="shared" si="1381"/>
        <v>0</v>
      </c>
      <c r="AG568" s="166">
        <f t="shared" si="1381"/>
        <v>0</v>
      </c>
      <c r="AH568" s="166">
        <f t="shared" si="1381"/>
        <v>0</v>
      </c>
      <c r="AI568" s="142"/>
      <c r="AJ568" s="179">
        <f t="shared" si="1359"/>
        <v>0</v>
      </c>
      <c r="AK568" s="166">
        <f t="shared" ref="AK568:AU568" si="1382">AK350+AJ568</f>
        <v>0</v>
      </c>
      <c r="AL568" s="166">
        <f t="shared" si="1382"/>
        <v>0</v>
      </c>
      <c r="AM568" s="166">
        <f t="shared" si="1382"/>
        <v>0</v>
      </c>
      <c r="AN568" s="166">
        <f t="shared" si="1382"/>
        <v>0</v>
      </c>
      <c r="AO568" s="166">
        <f t="shared" si="1382"/>
        <v>0</v>
      </c>
      <c r="AP568" s="166">
        <f t="shared" si="1382"/>
        <v>0</v>
      </c>
      <c r="AQ568" s="166">
        <f t="shared" si="1382"/>
        <v>0</v>
      </c>
      <c r="AR568" s="166">
        <f t="shared" si="1382"/>
        <v>0</v>
      </c>
      <c r="AS568" s="166">
        <f t="shared" si="1382"/>
        <v>0</v>
      </c>
      <c r="AT568" s="166">
        <f t="shared" si="1382"/>
        <v>0</v>
      </c>
      <c r="AU568" s="166">
        <f t="shared" si="1382"/>
        <v>0</v>
      </c>
      <c r="AV568" s="142"/>
      <c r="AW568" s="179">
        <f t="shared" si="1361"/>
        <v>0</v>
      </c>
      <c r="AX568" s="166">
        <f t="shared" ref="AX568:BH568" si="1383">AX350+AW568</f>
        <v>0</v>
      </c>
      <c r="AY568" s="166">
        <f t="shared" si="1383"/>
        <v>0</v>
      </c>
      <c r="AZ568" s="166">
        <f t="shared" si="1383"/>
        <v>0</v>
      </c>
      <c r="BA568" s="166">
        <f t="shared" si="1383"/>
        <v>0</v>
      </c>
      <c r="BB568" s="166">
        <f t="shared" si="1383"/>
        <v>0</v>
      </c>
      <c r="BC568" s="166">
        <f t="shared" si="1383"/>
        <v>0</v>
      </c>
      <c r="BD568" s="166">
        <f t="shared" si="1383"/>
        <v>0</v>
      </c>
      <c r="BE568" s="166">
        <f t="shared" si="1383"/>
        <v>0</v>
      </c>
      <c r="BF568" s="166">
        <f t="shared" si="1383"/>
        <v>0</v>
      </c>
      <c r="BG568" s="166">
        <f t="shared" si="1383"/>
        <v>0</v>
      </c>
      <c r="BH568" s="166">
        <f t="shared" si="1383"/>
        <v>0</v>
      </c>
      <c r="BI568" s="142"/>
      <c r="BV568" s="142"/>
      <c r="CI568" s="142"/>
      <c r="CV568" s="142"/>
      <c r="DI568" s="142"/>
      <c r="DV568" s="142"/>
      <c r="EI568" s="142"/>
      <c r="EK568" s="180">
        <f t="shared" si="1117"/>
        <v>0</v>
      </c>
      <c r="EN568" s="181"/>
    </row>
    <row r="569" spans="1:144" ht="15.75" hidden="1" outlineLevel="1" x14ac:dyDescent="0.25">
      <c r="A569" s="2">
        <f t="shared" si="1379"/>
        <v>98</v>
      </c>
      <c r="B569" s="1">
        <f t="shared" si="1343"/>
        <v>0</v>
      </c>
      <c r="C569" s="1">
        <f t="shared" si="1343"/>
        <v>0</v>
      </c>
      <c r="D569" s="2">
        <f t="shared" si="1343"/>
        <v>0</v>
      </c>
      <c r="E569" s="141">
        <f t="shared" si="1343"/>
        <v>0</v>
      </c>
      <c r="F569" s="84">
        <f t="shared" si="1343"/>
        <v>0</v>
      </c>
      <c r="G569" s="119"/>
      <c r="H569" s="118"/>
      <c r="I569" s="178">
        <v>0</v>
      </c>
      <c r="J569" s="166">
        <f t="shared" ref="J569:U569" si="1384">J351+I569</f>
        <v>0</v>
      </c>
      <c r="K569" s="166">
        <f t="shared" si="1384"/>
        <v>0</v>
      </c>
      <c r="L569" s="166">
        <f t="shared" si="1384"/>
        <v>0</v>
      </c>
      <c r="M569" s="166">
        <f t="shared" si="1384"/>
        <v>0</v>
      </c>
      <c r="N569" s="166">
        <f t="shared" si="1384"/>
        <v>0</v>
      </c>
      <c r="O569" s="166">
        <f t="shared" si="1384"/>
        <v>0</v>
      </c>
      <c r="P569" s="166">
        <f t="shared" si="1384"/>
        <v>0</v>
      </c>
      <c r="Q569" s="166">
        <f t="shared" si="1384"/>
        <v>0</v>
      </c>
      <c r="R569" s="166">
        <f t="shared" si="1384"/>
        <v>0</v>
      </c>
      <c r="S569" s="166">
        <f t="shared" si="1384"/>
        <v>0</v>
      </c>
      <c r="T569" s="166">
        <f t="shared" si="1384"/>
        <v>0</v>
      </c>
      <c r="U569" s="166">
        <f t="shared" si="1384"/>
        <v>0</v>
      </c>
      <c r="V569" s="142"/>
      <c r="W569" s="179">
        <f t="shared" si="1357"/>
        <v>0</v>
      </c>
      <c r="X569" s="166">
        <f t="shared" ref="X569:AH569" si="1385">X351+W569</f>
        <v>0</v>
      </c>
      <c r="Y569" s="166">
        <f t="shared" si="1385"/>
        <v>0</v>
      </c>
      <c r="Z569" s="166">
        <f t="shared" si="1385"/>
        <v>0</v>
      </c>
      <c r="AA569" s="166">
        <f t="shared" si="1385"/>
        <v>0</v>
      </c>
      <c r="AB569" s="166">
        <f t="shared" si="1385"/>
        <v>0</v>
      </c>
      <c r="AC569" s="166">
        <f t="shared" si="1385"/>
        <v>0</v>
      </c>
      <c r="AD569" s="166">
        <f t="shared" si="1385"/>
        <v>0</v>
      </c>
      <c r="AE569" s="166">
        <f t="shared" si="1385"/>
        <v>0</v>
      </c>
      <c r="AF569" s="166">
        <f t="shared" si="1385"/>
        <v>0</v>
      </c>
      <c r="AG569" s="166">
        <f t="shared" si="1385"/>
        <v>0</v>
      </c>
      <c r="AH569" s="166">
        <f t="shared" si="1385"/>
        <v>0</v>
      </c>
      <c r="AI569" s="142"/>
      <c r="AJ569" s="179">
        <f t="shared" si="1359"/>
        <v>0</v>
      </c>
      <c r="AK569" s="166">
        <f t="shared" ref="AK569:AU569" si="1386">AK351+AJ569</f>
        <v>0</v>
      </c>
      <c r="AL569" s="166">
        <f t="shared" si="1386"/>
        <v>0</v>
      </c>
      <c r="AM569" s="166">
        <f t="shared" si="1386"/>
        <v>0</v>
      </c>
      <c r="AN569" s="166">
        <f t="shared" si="1386"/>
        <v>0</v>
      </c>
      <c r="AO569" s="166">
        <f t="shared" si="1386"/>
        <v>0</v>
      </c>
      <c r="AP569" s="166">
        <f t="shared" si="1386"/>
        <v>0</v>
      </c>
      <c r="AQ569" s="166">
        <f t="shared" si="1386"/>
        <v>0</v>
      </c>
      <c r="AR569" s="166">
        <f t="shared" si="1386"/>
        <v>0</v>
      </c>
      <c r="AS569" s="166">
        <f t="shared" si="1386"/>
        <v>0</v>
      </c>
      <c r="AT569" s="166">
        <f t="shared" si="1386"/>
        <v>0</v>
      </c>
      <c r="AU569" s="166">
        <f t="shared" si="1386"/>
        <v>0</v>
      </c>
      <c r="AV569" s="142"/>
      <c r="AW569" s="179">
        <f t="shared" si="1361"/>
        <v>0</v>
      </c>
      <c r="AX569" s="166">
        <f t="shared" ref="AX569:BH569" si="1387">AX351+AW569</f>
        <v>0</v>
      </c>
      <c r="AY569" s="166">
        <f t="shared" si="1387"/>
        <v>0</v>
      </c>
      <c r="AZ569" s="166">
        <f t="shared" si="1387"/>
        <v>0</v>
      </c>
      <c r="BA569" s="166">
        <f t="shared" si="1387"/>
        <v>0</v>
      </c>
      <c r="BB569" s="166">
        <f t="shared" si="1387"/>
        <v>0</v>
      </c>
      <c r="BC569" s="166">
        <f t="shared" si="1387"/>
        <v>0</v>
      </c>
      <c r="BD569" s="166">
        <f t="shared" si="1387"/>
        <v>0</v>
      </c>
      <c r="BE569" s="166">
        <f t="shared" si="1387"/>
        <v>0</v>
      </c>
      <c r="BF569" s="166">
        <f t="shared" si="1387"/>
        <v>0</v>
      </c>
      <c r="BG569" s="166">
        <f t="shared" si="1387"/>
        <v>0</v>
      </c>
      <c r="BH569" s="166">
        <f t="shared" si="1387"/>
        <v>0</v>
      </c>
      <c r="BI569" s="142"/>
      <c r="BV569" s="142"/>
      <c r="CI569" s="142"/>
      <c r="CV569" s="142"/>
      <c r="DI569" s="142"/>
      <c r="DV569" s="142"/>
      <c r="EI569" s="142"/>
      <c r="EK569" s="180">
        <f t="shared" ref="EK569:EK606" si="1388">(SUMIFS($W569:$AH569,$W$3:$AH$3,"="&amp;$EL$2))-(SUMIFS($W569:$AH569,$W$3:$AH$3,"="&amp;$EL$1))</f>
        <v>0</v>
      </c>
      <c r="EN569" s="181"/>
    </row>
    <row r="570" spans="1:144" ht="15.75" hidden="1" outlineLevel="1" x14ac:dyDescent="0.25">
      <c r="A570" s="2">
        <f t="shared" si="1379"/>
        <v>99</v>
      </c>
      <c r="B570" s="1">
        <f t="shared" ref="B570:F579" si="1389">B352</f>
        <v>0</v>
      </c>
      <c r="C570" s="1">
        <f t="shared" si="1389"/>
        <v>0</v>
      </c>
      <c r="D570" s="2">
        <f t="shared" si="1389"/>
        <v>0</v>
      </c>
      <c r="E570" s="141">
        <f t="shared" si="1389"/>
        <v>0</v>
      </c>
      <c r="F570" s="84">
        <f t="shared" si="1389"/>
        <v>0</v>
      </c>
      <c r="G570" s="119"/>
      <c r="H570" s="118"/>
      <c r="I570" s="178">
        <v>0</v>
      </c>
      <c r="J570" s="166">
        <f t="shared" ref="J570:U570" si="1390">J352+I570</f>
        <v>0</v>
      </c>
      <c r="K570" s="166">
        <f t="shared" si="1390"/>
        <v>0</v>
      </c>
      <c r="L570" s="166">
        <f t="shared" si="1390"/>
        <v>0</v>
      </c>
      <c r="M570" s="166">
        <f t="shared" si="1390"/>
        <v>0</v>
      </c>
      <c r="N570" s="166">
        <f t="shared" si="1390"/>
        <v>0</v>
      </c>
      <c r="O570" s="166">
        <f t="shared" si="1390"/>
        <v>0</v>
      </c>
      <c r="P570" s="166">
        <f t="shared" si="1390"/>
        <v>0</v>
      </c>
      <c r="Q570" s="166">
        <f t="shared" si="1390"/>
        <v>0</v>
      </c>
      <c r="R570" s="166">
        <f t="shared" si="1390"/>
        <v>0</v>
      </c>
      <c r="S570" s="166">
        <f t="shared" si="1390"/>
        <v>0</v>
      </c>
      <c r="T570" s="166">
        <f t="shared" si="1390"/>
        <v>0</v>
      </c>
      <c r="U570" s="166">
        <f t="shared" si="1390"/>
        <v>0</v>
      </c>
      <c r="V570" s="142"/>
      <c r="W570" s="179">
        <f t="shared" si="1357"/>
        <v>0</v>
      </c>
      <c r="X570" s="166">
        <f t="shared" ref="X570:AH570" si="1391">X352+W570</f>
        <v>0</v>
      </c>
      <c r="Y570" s="166">
        <f t="shared" si="1391"/>
        <v>0</v>
      </c>
      <c r="Z570" s="166">
        <f t="shared" si="1391"/>
        <v>0</v>
      </c>
      <c r="AA570" s="166">
        <f t="shared" si="1391"/>
        <v>0</v>
      </c>
      <c r="AB570" s="166">
        <f t="shared" si="1391"/>
        <v>0</v>
      </c>
      <c r="AC570" s="166">
        <f t="shared" si="1391"/>
        <v>0</v>
      </c>
      <c r="AD570" s="166">
        <f t="shared" si="1391"/>
        <v>0</v>
      </c>
      <c r="AE570" s="166">
        <f t="shared" si="1391"/>
        <v>0</v>
      </c>
      <c r="AF570" s="166">
        <f t="shared" si="1391"/>
        <v>0</v>
      </c>
      <c r="AG570" s="166">
        <f t="shared" si="1391"/>
        <v>0</v>
      </c>
      <c r="AH570" s="166">
        <f t="shared" si="1391"/>
        <v>0</v>
      </c>
      <c r="AI570" s="142"/>
      <c r="AJ570" s="179">
        <f t="shared" si="1359"/>
        <v>0</v>
      </c>
      <c r="AK570" s="166">
        <f t="shared" ref="AK570:AU570" si="1392">AK352+AJ570</f>
        <v>0</v>
      </c>
      <c r="AL570" s="166">
        <f t="shared" si="1392"/>
        <v>0</v>
      </c>
      <c r="AM570" s="166">
        <f t="shared" si="1392"/>
        <v>0</v>
      </c>
      <c r="AN570" s="166">
        <f t="shared" si="1392"/>
        <v>0</v>
      </c>
      <c r="AO570" s="166">
        <f t="shared" si="1392"/>
        <v>0</v>
      </c>
      <c r="AP570" s="166">
        <f t="shared" si="1392"/>
        <v>0</v>
      </c>
      <c r="AQ570" s="166">
        <f t="shared" si="1392"/>
        <v>0</v>
      </c>
      <c r="AR570" s="166">
        <f t="shared" si="1392"/>
        <v>0</v>
      </c>
      <c r="AS570" s="166">
        <f t="shared" si="1392"/>
        <v>0</v>
      </c>
      <c r="AT570" s="166">
        <f t="shared" si="1392"/>
        <v>0</v>
      </c>
      <c r="AU570" s="166">
        <f t="shared" si="1392"/>
        <v>0</v>
      </c>
      <c r="AV570" s="142"/>
      <c r="AW570" s="179">
        <f t="shared" si="1361"/>
        <v>0</v>
      </c>
      <c r="AX570" s="166">
        <f t="shared" ref="AX570:BH570" si="1393">AX352+AW570</f>
        <v>0</v>
      </c>
      <c r="AY570" s="166">
        <f t="shared" si="1393"/>
        <v>0</v>
      </c>
      <c r="AZ570" s="166">
        <f t="shared" si="1393"/>
        <v>0</v>
      </c>
      <c r="BA570" s="166">
        <f t="shared" si="1393"/>
        <v>0</v>
      </c>
      <c r="BB570" s="166">
        <f t="shared" si="1393"/>
        <v>0</v>
      </c>
      <c r="BC570" s="166">
        <f t="shared" si="1393"/>
        <v>0</v>
      </c>
      <c r="BD570" s="166">
        <f t="shared" si="1393"/>
        <v>0</v>
      </c>
      <c r="BE570" s="166">
        <f t="shared" si="1393"/>
        <v>0</v>
      </c>
      <c r="BF570" s="166">
        <f t="shared" si="1393"/>
        <v>0</v>
      </c>
      <c r="BG570" s="166">
        <f t="shared" si="1393"/>
        <v>0</v>
      </c>
      <c r="BH570" s="166">
        <f t="shared" si="1393"/>
        <v>0</v>
      </c>
      <c r="BI570" s="142"/>
      <c r="BV570" s="142"/>
      <c r="CI570" s="142"/>
      <c r="CV570" s="142"/>
      <c r="DI570" s="142"/>
      <c r="DV570" s="142"/>
      <c r="EI570" s="142"/>
      <c r="EK570" s="180">
        <f t="shared" si="1388"/>
        <v>0</v>
      </c>
      <c r="EN570" s="181"/>
    </row>
    <row r="571" spans="1:144" ht="15.75" hidden="1" outlineLevel="1" x14ac:dyDescent="0.25">
      <c r="A571" s="2">
        <f t="shared" si="1379"/>
        <v>100</v>
      </c>
      <c r="B571" s="1">
        <f t="shared" si="1389"/>
        <v>0</v>
      </c>
      <c r="C571" s="1">
        <f t="shared" si="1389"/>
        <v>0</v>
      </c>
      <c r="D571" s="2">
        <f t="shared" si="1389"/>
        <v>0</v>
      </c>
      <c r="E571" s="141">
        <f t="shared" si="1389"/>
        <v>0</v>
      </c>
      <c r="F571" s="84">
        <f t="shared" si="1389"/>
        <v>0</v>
      </c>
      <c r="G571" s="119"/>
      <c r="H571" s="118"/>
      <c r="I571" s="178">
        <v>0</v>
      </c>
      <c r="J571" s="166">
        <f t="shared" ref="J571:U571" si="1394">J353+I571</f>
        <v>0</v>
      </c>
      <c r="K571" s="166">
        <f t="shared" si="1394"/>
        <v>0</v>
      </c>
      <c r="L571" s="166">
        <f t="shared" si="1394"/>
        <v>0</v>
      </c>
      <c r="M571" s="166">
        <f t="shared" si="1394"/>
        <v>0</v>
      </c>
      <c r="N571" s="166">
        <f t="shared" si="1394"/>
        <v>0</v>
      </c>
      <c r="O571" s="166">
        <f t="shared" si="1394"/>
        <v>0</v>
      </c>
      <c r="P571" s="166">
        <f t="shared" si="1394"/>
        <v>0</v>
      </c>
      <c r="Q571" s="166">
        <f t="shared" si="1394"/>
        <v>0</v>
      </c>
      <c r="R571" s="166">
        <f t="shared" si="1394"/>
        <v>0</v>
      </c>
      <c r="S571" s="166">
        <f t="shared" si="1394"/>
        <v>0</v>
      </c>
      <c r="T571" s="166">
        <f t="shared" si="1394"/>
        <v>0</v>
      </c>
      <c r="U571" s="166">
        <f t="shared" si="1394"/>
        <v>0</v>
      </c>
      <c r="V571" s="142"/>
      <c r="W571" s="179">
        <f t="shared" si="1357"/>
        <v>0</v>
      </c>
      <c r="X571" s="166">
        <f t="shared" ref="X571:AH571" si="1395">X353+W571</f>
        <v>0</v>
      </c>
      <c r="Y571" s="166">
        <f t="shared" si="1395"/>
        <v>0</v>
      </c>
      <c r="Z571" s="166">
        <f t="shared" si="1395"/>
        <v>0</v>
      </c>
      <c r="AA571" s="166">
        <f t="shared" si="1395"/>
        <v>0</v>
      </c>
      <c r="AB571" s="166">
        <f t="shared" si="1395"/>
        <v>0</v>
      </c>
      <c r="AC571" s="166">
        <f t="shared" si="1395"/>
        <v>0</v>
      </c>
      <c r="AD571" s="166">
        <f t="shared" si="1395"/>
        <v>0</v>
      </c>
      <c r="AE571" s="166">
        <f t="shared" si="1395"/>
        <v>0</v>
      </c>
      <c r="AF571" s="166">
        <f t="shared" si="1395"/>
        <v>0</v>
      </c>
      <c r="AG571" s="166">
        <f t="shared" si="1395"/>
        <v>0</v>
      </c>
      <c r="AH571" s="166">
        <f t="shared" si="1395"/>
        <v>0</v>
      </c>
      <c r="AI571" s="142"/>
      <c r="AJ571" s="179">
        <f t="shared" si="1359"/>
        <v>0</v>
      </c>
      <c r="AK571" s="166">
        <f t="shared" ref="AK571:AU571" si="1396">AK353+AJ571</f>
        <v>0</v>
      </c>
      <c r="AL571" s="166">
        <f t="shared" si="1396"/>
        <v>0</v>
      </c>
      <c r="AM571" s="166">
        <f t="shared" si="1396"/>
        <v>0</v>
      </c>
      <c r="AN571" s="166">
        <f t="shared" si="1396"/>
        <v>0</v>
      </c>
      <c r="AO571" s="166">
        <f t="shared" si="1396"/>
        <v>0</v>
      </c>
      <c r="AP571" s="166">
        <f t="shared" si="1396"/>
        <v>0</v>
      </c>
      <c r="AQ571" s="166">
        <f t="shared" si="1396"/>
        <v>0</v>
      </c>
      <c r="AR571" s="166">
        <f t="shared" si="1396"/>
        <v>0</v>
      </c>
      <c r="AS571" s="166">
        <f t="shared" si="1396"/>
        <v>0</v>
      </c>
      <c r="AT571" s="166">
        <f t="shared" si="1396"/>
        <v>0</v>
      </c>
      <c r="AU571" s="166">
        <f t="shared" si="1396"/>
        <v>0</v>
      </c>
      <c r="AV571" s="142"/>
      <c r="AW571" s="179">
        <f t="shared" si="1361"/>
        <v>0</v>
      </c>
      <c r="AX571" s="166">
        <f t="shared" ref="AX571:BH571" si="1397">AX353+AW571</f>
        <v>0</v>
      </c>
      <c r="AY571" s="166">
        <f t="shared" si="1397"/>
        <v>0</v>
      </c>
      <c r="AZ571" s="166">
        <f t="shared" si="1397"/>
        <v>0</v>
      </c>
      <c r="BA571" s="166">
        <f t="shared" si="1397"/>
        <v>0</v>
      </c>
      <c r="BB571" s="166">
        <f t="shared" si="1397"/>
        <v>0</v>
      </c>
      <c r="BC571" s="166">
        <f t="shared" si="1397"/>
        <v>0</v>
      </c>
      <c r="BD571" s="166">
        <f t="shared" si="1397"/>
        <v>0</v>
      </c>
      <c r="BE571" s="166">
        <f t="shared" si="1397"/>
        <v>0</v>
      </c>
      <c r="BF571" s="166">
        <f t="shared" si="1397"/>
        <v>0</v>
      </c>
      <c r="BG571" s="166">
        <f t="shared" si="1397"/>
        <v>0</v>
      </c>
      <c r="BH571" s="166">
        <f t="shared" si="1397"/>
        <v>0</v>
      </c>
      <c r="BI571" s="142"/>
      <c r="BV571" s="142"/>
      <c r="CI571" s="142"/>
      <c r="CV571" s="142"/>
      <c r="DI571" s="142"/>
      <c r="DV571" s="142"/>
      <c r="EI571" s="142"/>
      <c r="EK571" s="180">
        <f t="shared" si="1388"/>
        <v>0</v>
      </c>
      <c r="EN571" s="181"/>
    </row>
    <row r="572" spans="1:144" ht="15.75" hidden="1" outlineLevel="1" x14ac:dyDescent="0.25">
      <c r="A572" s="2">
        <f t="shared" si="1379"/>
        <v>101</v>
      </c>
      <c r="B572" s="1">
        <f t="shared" si="1389"/>
        <v>0</v>
      </c>
      <c r="C572" s="1">
        <f t="shared" si="1389"/>
        <v>0</v>
      </c>
      <c r="D572" s="2">
        <f t="shared" si="1389"/>
        <v>0</v>
      </c>
      <c r="E572" s="141">
        <f t="shared" si="1389"/>
        <v>0</v>
      </c>
      <c r="F572" s="84">
        <f t="shared" si="1389"/>
        <v>0</v>
      </c>
      <c r="G572" s="119"/>
      <c r="H572" s="118"/>
      <c r="I572" s="178">
        <v>0</v>
      </c>
      <c r="J572" s="166">
        <f t="shared" ref="J572:U572" si="1398">J354+I572</f>
        <v>0</v>
      </c>
      <c r="K572" s="166">
        <f t="shared" si="1398"/>
        <v>0</v>
      </c>
      <c r="L572" s="166">
        <f t="shared" si="1398"/>
        <v>0</v>
      </c>
      <c r="M572" s="166">
        <f t="shared" si="1398"/>
        <v>0</v>
      </c>
      <c r="N572" s="166">
        <f t="shared" si="1398"/>
        <v>0</v>
      </c>
      <c r="O572" s="166">
        <f t="shared" si="1398"/>
        <v>0</v>
      </c>
      <c r="P572" s="166">
        <f t="shared" si="1398"/>
        <v>0</v>
      </c>
      <c r="Q572" s="166">
        <f t="shared" si="1398"/>
        <v>0</v>
      </c>
      <c r="R572" s="166">
        <f t="shared" si="1398"/>
        <v>0</v>
      </c>
      <c r="S572" s="166">
        <f t="shared" si="1398"/>
        <v>0</v>
      </c>
      <c r="T572" s="166">
        <f t="shared" si="1398"/>
        <v>0</v>
      </c>
      <c r="U572" s="166">
        <f t="shared" si="1398"/>
        <v>0</v>
      </c>
      <c r="V572" s="142"/>
      <c r="W572" s="179">
        <f t="shared" si="1357"/>
        <v>0</v>
      </c>
      <c r="X572" s="166">
        <f t="shared" ref="X572:AH572" si="1399">X354+W572</f>
        <v>0</v>
      </c>
      <c r="Y572" s="166">
        <f t="shared" si="1399"/>
        <v>0</v>
      </c>
      <c r="Z572" s="166">
        <f t="shared" si="1399"/>
        <v>0</v>
      </c>
      <c r="AA572" s="166">
        <f t="shared" si="1399"/>
        <v>0</v>
      </c>
      <c r="AB572" s="166">
        <f t="shared" si="1399"/>
        <v>0</v>
      </c>
      <c r="AC572" s="166">
        <f t="shared" si="1399"/>
        <v>0</v>
      </c>
      <c r="AD572" s="166">
        <f t="shared" si="1399"/>
        <v>0</v>
      </c>
      <c r="AE572" s="166">
        <f t="shared" si="1399"/>
        <v>0</v>
      </c>
      <c r="AF572" s="166">
        <f t="shared" si="1399"/>
        <v>0</v>
      </c>
      <c r="AG572" s="166">
        <f t="shared" si="1399"/>
        <v>0</v>
      </c>
      <c r="AH572" s="166">
        <f t="shared" si="1399"/>
        <v>0</v>
      </c>
      <c r="AI572" s="142"/>
      <c r="AJ572" s="179">
        <f t="shared" si="1359"/>
        <v>0</v>
      </c>
      <c r="AK572" s="166">
        <f t="shared" ref="AK572:AU572" si="1400">AK354+AJ572</f>
        <v>0</v>
      </c>
      <c r="AL572" s="166">
        <f t="shared" si="1400"/>
        <v>0</v>
      </c>
      <c r="AM572" s="166">
        <f t="shared" si="1400"/>
        <v>0</v>
      </c>
      <c r="AN572" s="166">
        <f t="shared" si="1400"/>
        <v>0</v>
      </c>
      <c r="AO572" s="166">
        <f t="shared" si="1400"/>
        <v>0</v>
      </c>
      <c r="AP572" s="166">
        <f t="shared" si="1400"/>
        <v>0</v>
      </c>
      <c r="AQ572" s="166">
        <f t="shared" si="1400"/>
        <v>0</v>
      </c>
      <c r="AR572" s="166">
        <f t="shared" si="1400"/>
        <v>0</v>
      </c>
      <c r="AS572" s="166">
        <f t="shared" si="1400"/>
        <v>0</v>
      </c>
      <c r="AT572" s="166">
        <f t="shared" si="1400"/>
        <v>0</v>
      </c>
      <c r="AU572" s="166">
        <f t="shared" si="1400"/>
        <v>0</v>
      </c>
      <c r="AV572" s="142"/>
      <c r="AW572" s="179">
        <f t="shared" si="1361"/>
        <v>0</v>
      </c>
      <c r="AX572" s="166">
        <f t="shared" ref="AX572:BH572" si="1401">AX354+AW572</f>
        <v>0</v>
      </c>
      <c r="AY572" s="166">
        <f t="shared" si="1401"/>
        <v>0</v>
      </c>
      <c r="AZ572" s="166">
        <f t="shared" si="1401"/>
        <v>0</v>
      </c>
      <c r="BA572" s="166">
        <f t="shared" si="1401"/>
        <v>0</v>
      </c>
      <c r="BB572" s="166">
        <f t="shared" si="1401"/>
        <v>0</v>
      </c>
      <c r="BC572" s="166">
        <f t="shared" si="1401"/>
        <v>0</v>
      </c>
      <c r="BD572" s="166">
        <f t="shared" si="1401"/>
        <v>0</v>
      </c>
      <c r="BE572" s="166">
        <f t="shared" si="1401"/>
        <v>0</v>
      </c>
      <c r="BF572" s="166">
        <f t="shared" si="1401"/>
        <v>0</v>
      </c>
      <c r="BG572" s="166">
        <f t="shared" si="1401"/>
        <v>0</v>
      </c>
      <c r="BH572" s="166">
        <f t="shared" si="1401"/>
        <v>0</v>
      </c>
      <c r="BI572" s="142"/>
      <c r="BV572" s="142"/>
      <c r="CI572" s="142"/>
      <c r="CV572" s="142"/>
      <c r="DI572" s="142"/>
      <c r="DV572" s="142"/>
      <c r="EI572" s="142"/>
      <c r="EK572" s="180">
        <f t="shared" si="1388"/>
        <v>0</v>
      </c>
      <c r="EN572" s="181"/>
    </row>
    <row r="573" spans="1:144" ht="15.75" hidden="1" outlineLevel="1" x14ac:dyDescent="0.25">
      <c r="A573" s="2">
        <f t="shared" si="1379"/>
        <v>102</v>
      </c>
      <c r="B573" s="1">
        <f t="shared" si="1389"/>
        <v>0</v>
      </c>
      <c r="C573" s="1">
        <f t="shared" si="1389"/>
        <v>0</v>
      </c>
      <c r="D573" s="2">
        <f t="shared" si="1389"/>
        <v>0</v>
      </c>
      <c r="E573" s="141">
        <f t="shared" si="1389"/>
        <v>0</v>
      </c>
      <c r="F573" s="84">
        <f t="shared" si="1389"/>
        <v>0</v>
      </c>
      <c r="G573" s="119"/>
      <c r="H573" s="118"/>
      <c r="I573" s="178">
        <v>0</v>
      </c>
      <c r="J573" s="166">
        <f t="shared" ref="J573:U573" si="1402">J355+I573</f>
        <v>0</v>
      </c>
      <c r="K573" s="166">
        <f t="shared" si="1402"/>
        <v>0</v>
      </c>
      <c r="L573" s="166">
        <f t="shared" si="1402"/>
        <v>0</v>
      </c>
      <c r="M573" s="166">
        <f t="shared" si="1402"/>
        <v>0</v>
      </c>
      <c r="N573" s="166">
        <f t="shared" si="1402"/>
        <v>0</v>
      </c>
      <c r="O573" s="166">
        <f t="shared" si="1402"/>
        <v>0</v>
      </c>
      <c r="P573" s="166">
        <f t="shared" si="1402"/>
        <v>0</v>
      </c>
      <c r="Q573" s="166">
        <f t="shared" si="1402"/>
        <v>0</v>
      </c>
      <c r="R573" s="166">
        <f t="shared" si="1402"/>
        <v>0</v>
      </c>
      <c r="S573" s="166">
        <f t="shared" si="1402"/>
        <v>0</v>
      </c>
      <c r="T573" s="166">
        <f t="shared" si="1402"/>
        <v>0</v>
      </c>
      <c r="U573" s="166">
        <f t="shared" si="1402"/>
        <v>0</v>
      </c>
      <c r="V573" s="142"/>
      <c r="W573" s="179">
        <f t="shared" si="1357"/>
        <v>0</v>
      </c>
      <c r="X573" s="166">
        <f t="shared" ref="X573:AH573" si="1403">X355+W573</f>
        <v>0</v>
      </c>
      <c r="Y573" s="166">
        <f t="shared" si="1403"/>
        <v>0</v>
      </c>
      <c r="Z573" s="166">
        <f t="shared" si="1403"/>
        <v>0</v>
      </c>
      <c r="AA573" s="166">
        <f t="shared" si="1403"/>
        <v>0</v>
      </c>
      <c r="AB573" s="166">
        <f t="shared" si="1403"/>
        <v>0</v>
      </c>
      <c r="AC573" s="166">
        <f t="shared" si="1403"/>
        <v>0</v>
      </c>
      <c r="AD573" s="166">
        <f t="shared" si="1403"/>
        <v>0</v>
      </c>
      <c r="AE573" s="166">
        <f t="shared" si="1403"/>
        <v>0</v>
      </c>
      <c r="AF573" s="166">
        <f t="shared" si="1403"/>
        <v>0</v>
      </c>
      <c r="AG573" s="166">
        <f t="shared" si="1403"/>
        <v>0</v>
      </c>
      <c r="AH573" s="166">
        <f t="shared" si="1403"/>
        <v>0</v>
      </c>
      <c r="AI573" s="142"/>
      <c r="AJ573" s="179">
        <f t="shared" si="1359"/>
        <v>0</v>
      </c>
      <c r="AK573" s="166">
        <f t="shared" ref="AK573:AU573" si="1404">AK355+AJ573</f>
        <v>0</v>
      </c>
      <c r="AL573" s="166">
        <f t="shared" si="1404"/>
        <v>0</v>
      </c>
      <c r="AM573" s="166">
        <f t="shared" si="1404"/>
        <v>0</v>
      </c>
      <c r="AN573" s="166">
        <f t="shared" si="1404"/>
        <v>0</v>
      </c>
      <c r="AO573" s="166">
        <f t="shared" si="1404"/>
        <v>0</v>
      </c>
      <c r="AP573" s="166">
        <f t="shared" si="1404"/>
        <v>0</v>
      </c>
      <c r="AQ573" s="166">
        <f t="shared" si="1404"/>
        <v>0</v>
      </c>
      <c r="AR573" s="166">
        <f t="shared" si="1404"/>
        <v>0</v>
      </c>
      <c r="AS573" s="166">
        <f t="shared" si="1404"/>
        <v>0</v>
      </c>
      <c r="AT573" s="166">
        <f t="shared" si="1404"/>
        <v>0</v>
      </c>
      <c r="AU573" s="166">
        <f t="shared" si="1404"/>
        <v>0</v>
      </c>
      <c r="AV573" s="142"/>
      <c r="AW573" s="179">
        <f t="shared" si="1361"/>
        <v>0</v>
      </c>
      <c r="AX573" s="166">
        <f t="shared" ref="AX573:BH573" si="1405">AX355+AW573</f>
        <v>0</v>
      </c>
      <c r="AY573" s="166">
        <f t="shared" si="1405"/>
        <v>0</v>
      </c>
      <c r="AZ573" s="166">
        <f t="shared" si="1405"/>
        <v>0</v>
      </c>
      <c r="BA573" s="166">
        <f t="shared" si="1405"/>
        <v>0</v>
      </c>
      <c r="BB573" s="166">
        <f t="shared" si="1405"/>
        <v>0</v>
      </c>
      <c r="BC573" s="166">
        <f t="shared" si="1405"/>
        <v>0</v>
      </c>
      <c r="BD573" s="166">
        <f t="shared" si="1405"/>
        <v>0</v>
      </c>
      <c r="BE573" s="166">
        <f t="shared" si="1405"/>
        <v>0</v>
      </c>
      <c r="BF573" s="166">
        <f t="shared" si="1405"/>
        <v>0</v>
      </c>
      <c r="BG573" s="166">
        <f t="shared" si="1405"/>
        <v>0</v>
      </c>
      <c r="BH573" s="166">
        <f t="shared" si="1405"/>
        <v>0</v>
      </c>
      <c r="BI573" s="142"/>
      <c r="BV573" s="142"/>
      <c r="CI573" s="142"/>
      <c r="CV573" s="142"/>
      <c r="DI573" s="142"/>
      <c r="DV573" s="142"/>
      <c r="EI573" s="142"/>
      <c r="EK573" s="180">
        <f t="shared" si="1388"/>
        <v>0</v>
      </c>
      <c r="EN573" s="181"/>
    </row>
    <row r="574" spans="1:144" ht="15.75" hidden="1" outlineLevel="1" x14ac:dyDescent="0.25">
      <c r="A574" s="2">
        <f t="shared" si="1379"/>
        <v>103</v>
      </c>
      <c r="B574" s="1">
        <f t="shared" si="1389"/>
        <v>0</v>
      </c>
      <c r="C574" s="1">
        <f t="shared" si="1389"/>
        <v>0</v>
      </c>
      <c r="D574" s="2">
        <f t="shared" si="1389"/>
        <v>0</v>
      </c>
      <c r="E574" s="141">
        <f t="shared" si="1389"/>
        <v>0</v>
      </c>
      <c r="F574" s="84">
        <f t="shared" si="1389"/>
        <v>0</v>
      </c>
      <c r="G574" s="119"/>
      <c r="H574" s="118"/>
      <c r="I574" s="178">
        <v>0</v>
      </c>
      <c r="J574" s="166">
        <f t="shared" ref="J574:U574" si="1406">J356+I574</f>
        <v>0</v>
      </c>
      <c r="K574" s="166">
        <f t="shared" si="1406"/>
        <v>0</v>
      </c>
      <c r="L574" s="166">
        <f t="shared" si="1406"/>
        <v>0</v>
      </c>
      <c r="M574" s="166">
        <f t="shared" si="1406"/>
        <v>0</v>
      </c>
      <c r="N574" s="166">
        <f t="shared" si="1406"/>
        <v>0</v>
      </c>
      <c r="O574" s="166">
        <f t="shared" si="1406"/>
        <v>0</v>
      </c>
      <c r="P574" s="166">
        <f t="shared" si="1406"/>
        <v>0</v>
      </c>
      <c r="Q574" s="166">
        <f t="shared" si="1406"/>
        <v>0</v>
      </c>
      <c r="R574" s="166">
        <f t="shared" si="1406"/>
        <v>0</v>
      </c>
      <c r="S574" s="166">
        <f t="shared" si="1406"/>
        <v>0</v>
      </c>
      <c r="T574" s="166">
        <f t="shared" si="1406"/>
        <v>0</v>
      </c>
      <c r="U574" s="166">
        <f t="shared" si="1406"/>
        <v>0</v>
      </c>
      <c r="V574" s="142"/>
      <c r="W574" s="179">
        <f t="shared" si="1357"/>
        <v>0</v>
      </c>
      <c r="X574" s="166">
        <f t="shared" ref="X574:AH574" si="1407">X356+W574</f>
        <v>0</v>
      </c>
      <c r="Y574" s="166">
        <f t="shared" si="1407"/>
        <v>0</v>
      </c>
      <c r="Z574" s="166">
        <f t="shared" si="1407"/>
        <v>0</v>
      </c>
      <c r="AA574" s="166">
        <f t="shared" si="1407"/>
        <v>0</v>
      </c>
      <c r="AB574" s="166">
        <f t="shared" si="1407"/>
        <v>0</v>
      </c>
      <c r="AC574" s="166">
        <f t="shared" si="1407"/>
        <v>0</v>
      </c>
      <c r="AD574" s="166">
        <f t="shared" si="1407"/>
        <v>0</v>
      </c>
      <c r="AE574" s="166">
        <f t="shared" si="1407"/>
        <v>0</v>
      </c>
      <c r="AF574" s="166">
        <f t="shared" si="1407"/>
        <v>0</v>
      </c>
      <c r="AG574" s="166">
        <f t="shared" si="1407"/>
        <v>0</v>
      </c>
      <c r="AH574" s="166">
        <f t="shared" si="1407"/>
        <v>0</v>
      </c>
      <c r="AI574" s="142"/>
      <c r="AJ574" s="179">
        <f t="shared" si="1359"/>
        <v>0</v>
      </c>
      <c r="AK574" s="166">
        <f t="shared" ref="AK574:AU574" si="1408">AK356+AJ574</f>
        <v>0</v>
      </c>
      <c r="AL574" s="166">
        <f t="shared" si="1408"/>
        <v>0</v>
      </c>
      <c r="AM574" s="166">
        <f t="shared" si="1408"/>
        <v>0</v>
      </c>
      <c r="AN574" s="166">
        <f t="shared" si="1408"/>
        <v>0</v>
      </c>
      <c r="AO574" s="166">
        <f t="shared" si="1408"/>
        <v>0</v>
      </c>
      <c r="AP574" s="166">
        <f t="shared" si="1408"/>
        <v>0</v>
      </c>
      <c r="AQ574" s="166">
        <f t="shared" si="1408"/>
        <v>0</v>
      </c>
      <c r="AR574" s="166">
        <f t="shared" si="1408"/>
        <v>0</v>
      </c>
      <c r="AS574" s="166">
        <f t="shared" si="1408"/>
        <v>0</v>
      </c>
      <c r="AT574" s="166">
        <f t="shared" si="1408"/>
        <v>0</v>
      </c>
      <c r="AU574" s="166">
        <f t="shared" si="1408"/>
        <v>0</v>
      </c>
      <c r="AV574" s="142"/>
      <c r="AW574" s="179">
        <f t="shared" si="1361"/>
        <v>0</v>
      </c>
      <c r="AX574" s="166">
        <f t="shared" ref="AX574:BH574" si="1409">AX356+AW574</f>
        <v>0</v>
      </c>
      <c r="AY574" s="166">
        <f t="shared" si="1409"/>
        <v>0</v>
      </c>
      <c r="AZ574" s="166">
        <f t="shared" si="1409"/>
        <v>0</v>
      </c>
      <c r="BA574" s="166">
        <f t="shared" si="1409"/>
        <v>0</v>
      </c>
      <c r="BB574" s="166">
        <f t="shared" si="1409"/>
        <v>0</v>
      </c>
      <c r="BC574" s="166">
        <f t="shared" si="1409"/>
        <v>0</v>
      </c>
      <c r="BD574" s="166">
        <f t="shared" si="1409"/>
        <v>0</v>
      </c>
      <c r="BE574" s="166">
        <f t="shared" si="1409"/>
        <v>0</v>
      </c>
      <c r="BF574" s="166">
        <f t="shared" si="1409"/>
        <v>0</v>
      </c>
      <c r="BG574" s="166">
        <f t="shared" si="1409"/>
        <v>0</v>
      </c>
      <c r="BH574" s="166">
        <f t="shared" si="1409"/>
        <v>0</v>
      </c>
      <c r="BI574" s="142"/>
      <c r="BV574" s="142"/>
      <c r="CI574" s="142"/>
      <c r="CV574" s="142"/>
      <c r="DI574" s="142"/>
      <c r="DV574" s="142"/>
      <c r="EI574" s="142"/>
      <c r="EK574" s="180">
        <f t="shared" si="1388"/>
        <v>0</v>
      </c>
      <c r="EN574" s="181"/>
    </row>
    <row r="575" spans="1:144" ht="15.75" hidden="1" outlineLevel="1" x14ac:dyDescent="0.25">
      <c r="A575" s="2">
        <f t="shared" si="1379"/>
        <v>104</v>
      </c>
      <c r="B575" s="1">
        <f t="shared" si="1389"/>
        <v>0</v>
      </c>
      <c r="C575" s="1">
        <f t="shared" si="1389"/>
        <v>0</v>
      </c>
      <c r="D575" s="2">
        <f t="shared" si="1389"/>
        <v>0</v>
      </c>
      <c r="E575" s="141">
        <f t="shared" si="1389"/>
        <v>0</v>
      </c>
      <c r="F575" s="84">
        <f t="shared" si="1389"/>
        <v>0</v>
      </c>
      <c r="G575" s="119"/>
      <c r="H575" s="118"/>
      <c r="I575" s="178">
        <v>0</v>
      </c>
      <c r="J575" s="166">
        <f t="shared" ref="J575:U575" si="1410">J357+I575</f>
        <v>0</v>
      </c>
      <c r="K575" s="166">
        <f t="shared" si="1410"/>
        <v>0</v>
      </c>
      <c r="L575" s="166">
        <f t="shared" si="1410"/>
        <v>0</v>
      </c>
      <c r="M575" s="166">
        <f t="shared" si="1410"/>
        <v>0</v>
      </c>
      <c r="N575" s="166">
        <f t="shared" si="1410"/>
        <v>0</v>
      </c>
      <c r="O575" s="166">
        <f t="shared" si="1410"/>
        <v>0</v>
      </c>
      <c r="P575" s="166">
        <f t="shared" si="1410"/>
        <v>0</v>
      </c>
      <c r="Q575" s="166">
        <f t="shared" si="1410"/>
        <v>0</v>
      </c>
      <c r="R575" s="166">
        <f t="shared" si="1410"/>
        <v>0</v>
      </c>
      <c r="S575" s="166">
        <f t="shared" si="1410"/>
        <v>0</v>
      </c>
      <c r="T575" s="166">
        <f t="shared" si="1410"/>
        <v>0</v>
      </c>
      <c r="U575" s="166">
        <f t="shared" si="1410"/>
        <v>0</v>
      </c>
      <c r="V575" s="142"/>
      <c r="W575" s="179">
        <f t="shared" si="1357"/>
        <v>0</v>
      </c>
      <c r="X575" s="166">
        <f t="shared" ref="X575:AH575" si="1411">X357+W575</f>
        <v>0</v>
      </c>
      <c r="Y575" s="166">
        <f t="shared" si="1411"/>
        <v>0</v>
      </c>
      <c r="Z575" s="166">
        <f t="shared" si="1411"/>
        <v>0</v>
      </c>
      <c r="AA575" s="166">
        <f t="shared" si="1411"/>
        <v>0</v>
      </c>
      <c r="AB575" s="166">
        <f t="shared" si="1411"/>
        <v>0</v>
      </c>
      <c r="AC575" s="166">
        <f t="shared" si="1411"/>
        <v>0</v>
      </c>
      <c r="AD575" s="166">
        <f t="shared" si="1411"/>
        <v>0</v>
      </c>
      <c r="AE575" s="166">
        <f t="shared" si="1411"/>
        <v>0</v>
      </c>
      <c r="AF575" s="166">
        <f t="shared" si="1411"/>
        <v>0</v>
      </c>
      <c r="AG575" s="166">
        <f t="shared" si="1411"/>
        <v>0</v>
      </c>
      <c r="AH575" s="166">
        <f t="shared" si="1411"/>
        <v>0</v>
      </c>
      <c r="AI575" s="142"/>
      <c r="AJ575" s="179">
        <f t="shared" si="1359"/>
        <v>0</v>
      </c>
      <c r="AK575" s="166">
        <f t="shared" ref="AK575:AU575" si="1412">AK357+AJ575</f>
        <v>0</v>
      </c>
      <c r="AL575" s="166">
        <f t="shared" si="1412"/>
        <v>0</v>
      </c>
      <c r="AM575" s="166">
        <f t="shared" si="1412"/>
        <v>0</v>
      </c>
      <c r="AN575" s="166">
        <f t="shared" si="1412"/>
        <v>0</v>
      </c>
      <c r="AO575" s="166">
        <f t="shared" si="1412"/>
        <v>0</v>
      </c>
      <c r="AP575" s="166">
        <f t="shared" si="1412"/>
        <v>0</v>
      </c>
      <c r="AQ575" s="166">
        <f t="shared" si="1412"/>
        <v>0</v>
      </c>
      <c r="AR575" s="166">
        <f t="shared" si="1412"/>
        <v>0</v>
      </c>
      <c r="AS575" s="166">
        <f t="shared" si="1412"/>
        <v>0</v>
      </c>
      <c r="AT575" s="166">
        <f t="shared" si="1412"/>
        <v>0</v>
      </c>
      <c r="AU575" s="166">
        <f t="shared" si="1412"/>
        <v>0</v>
      </c>
      <c r="AV575" s="142"/>
      <c r="AW575" s="179">
        <f t="shared" si="1361"/>
        <v>0</v>
      </c>
      <c r="AX575" s="166">
        <f t="shared" ref="AX575:BH575" si="1413">AX357+AW575</f>
        <v>0</v>
      </c>
      <c r="AY575" s="166">
        <f t="shared" si="1413"/>
        <v>0</v>
      </c>
      <c r="AZ575" s="166">
        <f t="shared" si="1413"/>
        <v>0</v>
      </c>
      <c r="BA575" s="166">
        <f t="shared" si="1413"/>
        <v>0</v>
      </c>
      <c r="BB575" s="166">
        <f t="shared" si="1413"/>
        <v>0</v>
      </c>
      <c r="BC575" s="166">
        <f t="shared" si="1413"/>
        <v>0</v>
      </c>
      <c r="BD575" s="166">
        <f t="shared" si="1413"/>
        <v>0</v>
      </c>
      <c r="BE575" s="166">
        <f t="shared" si="1413"/>
        <v>0</v>
      </c>
      <c r="BF575" s="166">
        <f t="shared" si="1413"/>
        <v>0</v>
      </c>
      <c r="BG575" s="166">
        <f t="shared" si="1413"/>
        <v>0</v>
      </c>
      <c r="BH575" s="166">
        <f t="shared" si="1413"/>
        <v>0</v>
      </c>
      <c r="BI575" s="142"/>
      <c r="BV575" s="142"/>
      <c r="CI575" s="142"/>
      <c r="CV575" s="142"/>
      <c r="DI575" s="142"/>
      <c r="DV575" s="142"/>
      <c r="EI575" s="142"/>
      <c r="EK575" s="180">
        <f t="shared" si="1388"/>
        <v>0</v>
      </c>
      <c r="EN575" s="181"/>
    </row>
    <row r="576" spans="1:144" ht="15.75" hidden="1" outlineLevel="1" x14ac:dyDescent="0.25">
      <c r="A576" s="2">
        <f t="shared" si="1379"/>
        <v>105</v>
      </c>
      <c r="B576" s="1">
        <f t="shared" si="1389"/>
        <v>0</v>
      </c>
      <c r="C576" s="1">
        <f t="shared" si="1389"/>
        <v>0</v>
      </c>
      <c r="D576" s="2">
        <f t="shared" si="1389"/>
        <v>0</v>
      </c>
      <c r="E576" s="141">
        <f t="shared" si="1389"/>
        <v>0</v>
      </c>
      <c r="F576" s="84">
        <f t="shared" si="1389"/>
        <v>0</v>
      </c>
      <c r="G576" s="119"/>
      <c r="H576" s="118"/>
      <c r="I576" s="178">
        <v>0</v>
      </c>
      <c r="J576" s="166">
        <f t="shared" ref="J576:U576" si="1414">J358+I576</f>
        <v>0</v>
      </c>
      <c r="K576" s="166">
        <f t="shared" si="1414"/>
        <v>0</v>
      </c>
      <c r="L576" s="166">
        <f t="shared" si="1414"/>
        <v>0</v>
      </c>
      <c r="M576" s="166">
        <f t="shared" si="1414"/>
        <v>0</v>
      </c>
      <c r="N576" s="166">
        <f t="shared" si="1414"/>
        <v>0</v>
      </c>
      <c r="O576" s="166">
        <f t="shared" si="1414"/>
        <v>0</v>
      </c>
      <c r="P576" s="166">
        <f t="shared" si="1414"/>
        <v>0</v>
      </c>
      <c r="Q576" s="166">
        <f t="shared" si="1414"/>
        <v>0</v>
      </c>
      <c r="R576" s="166">
        <f t="shared" si="1414"/>
        <v>0</v>
      </c>
      <c r="S576" s="166">
        <f t="shared" si="1414"/>
        <v>0</v>
      </c>
      <c r="T576" s="166">
        <f t="shared" si="1414"/>
        <v>0</v>
      </c>
      <c r="U576" s="166">
        <f t="shared" si="1414"/>
        <v>0</v>
      </c>
      <c r="V576" s="142"/>
      <c r="W576" s="179">
        <f t="shared" si="1357"/>
        <v>0</v>
      </c>
      <c r="X576" s="166">
        <f t="shared" ref="X576:AH576" si="1415">X358+W576</f>
        <v>0</v>
      </c>
      <c r="Y576" s="166">
        <f t="shared" si="1415"/>
        <v>0</v>
      </c>
      <c r="Z576" s="166">
        <f t="shared" si="1415"/>
        <v>0</v>
      </c>
      <c r="AA576" s="166">
        <f t="shared" si="1415"/>
        <v>0</v>
      </c>
      <c r="AB576" s="166">
        <f t="shared" si="1415"/>
        <v>0</v>
      </c>
      <c r="AC576" s="166">
        <f t="shared" si="1415"/>
        <v>0</v>
      </c>
      <c r="AD576" s="166">
        <f t="shared" si="1415"/>
        <v>0</v>
      </c>
      <c r="AE576" s="166">
        <f t="shared" si="1415"/>
        <v>0</v>
      </c>
      <c r="AF576" s="166">
        <f t="shared" si="1415"/>
        <v>0</v>
      </c>
      <c r="AG576" s="166">
        <f t="shared" si="1415"/>
        <v>0</v>
      </c>
      <c r="AH576" s="166">
        <f t="shared" si="1415"/>
        <v>0</v>
      </c>
      <c r="AI576" s="142"/>
      <c r="AJ576" s="179">
        <f t="shared" si="1359"/>
        <v>0</v>
      </c>
      <c r="AK576" s="166">
        <f t="shared" ref="AK576:AU576" si="1416">AK358+AJ576</f>
        <v>0</v>
      </c>
      <c r="AL576" s="166">
        <f t="shared" si="1416"/>
        <v>0</v>
      </c>
      <c r="AM576" s="166">
        <f t="shared" si="1416"/>
        <v>0</v>
      </c>
      <c r="AN576" s="166">
        <f t="shared" si="1416"/>
        <v>0</v>
      </c>
      <c r="AO576" s="166">
        <f t="shared" si="1416"/>
        <v>0</v>
      </c>
      <c r="AP576" s="166">
        <f t="shared" si="1416"/>
        <v>0</v>
      </c>
      <c r="AQ576" s="166">
        <f t="shared" si="1416"/>
        <v>0</v>
      </c>
      <c r="AR576" s="166">
        <f t="shared" si="1416"/>
        <v>0</v>
      </c>
      <c r="AS576" s="166">
        <f t="shared" si="1416"/>
        <v>0</v>
      </c>
      <c r="AT576" s="166">
        <f t="shared" si="1416"/>
        <v>0</v>
      </c>
      <c r="AU576" s="166">
        <f t="shared" si="1416"/>
        <v>0</v>
      </c>
      <c r="AV576" s="142"/>
      <c r="AW576" s="179">
        <f t="shared" si="1361"/>
        <v>0</v>
      </c>
      <c r="AX576" s="166">
        <f t="shared" ref="AX576:BH576" si="1417">AX358+AW576</f>
        <v>0</v>
      </c>
      <c r="AY576" s="166">
        <f t="shared" si="1417"/>
        <v>0</v>
      </c>
      <c r="AZ576" s="166">
        <f t="shared" si="1417"/>
        <v>0</v>
      </c>
      <c r="BA576" s="166">
        <f t="shared" si="1417"/>
        <v>0</v>
      </c>
      <c r="BB576" s="166">
        <f t="shared" si="1417"/>
        <v>0</v>
      </c>
      <c r="BC576" s="166">
        <f t="shared" si="1417"/>
        <v>0</v>
      </c>
      <c r="BD576" s="166">
        <f t="shared" si="1417"/>
        <v>0</v>
      </c>
      <c r="BE576" s="166">
        <f t="shared" si="1417"/>
        <v>0</v>
      </c>
      <c r="BF576" s="166">
        <f t="shared" si="1417"/>
        <v>0</v>
      </c>
      <c r="BG576" s="166">
        <f t="shared" si="1417"/>
        <v>0</v>
      </c>
      <c r="BH576" s="166">
        <f t="shared" si="1417"/>
        <v>0</v>
      </c>
      <c r="BI576" s="142"/>
      <c r="BV576" s="142"/>
      <c r="CI576" s="142"/>
      <c r="CV576" s="142"/>
      <c r="DI576" s="142"/>
      <c r="DV576" s="142"/>
      <c r="EI576" s="142"/>
      <c r="EK576" s="180">
        <f t="shared" si="1388"/>
        <v>0</v>
      </c>
      <c r="EN576" s="181"/>
    </row>
    <row r="577" spans="1:144" ht="15.75" hidden="1" outlineLevel="1" x14ac:dyDescent="0.25">
      <c r="A577" s="2">
        <f t="shared" si="1379"/>
        <v>106</v>
      </c>
      <c r="B577" s="1">
        <f t="shared" si="1389"/>
        <v>0</v>
      </c>
      <c r="C577" s="1">
        <f t="shared" si="1389"/>
        <v>0</v>
      </c>
      <c r="D577" s="2">
        <f t="shared" si="1389"/>
        <v>0</v>
      </c>
      <c r="E577" s="141">
        <f t="shared" si="1389"/>
        <v>0</v>
      </c>
      <c r="F577" s="84">
        <f t="shared" si="1389"/>
        <v>0</v>
      </c>
      <c r="G577" s="119"/>
      <c r="H577" s="118"/>
      <c r="I577" s="178">
        <v>0</v>
      </c>
      <c r="J577" s="166">
        <f t="shared" ref="J577:U577" si="1418">J359+I577</f>
        <v>0</v>
      </c>
      <c r="K577" s="166">
        <f t="shared" si="1418"/>
        <v>0</v>
      </c>
      <c r="L577" s="166">
        <f t="shared" si="1418"/>
        <v>0</v>
      </c>
      <c r="M577" s="166">
        <f t="shared" si="1418"/>
        <v>0</v>
      </c>
      <c r="N577" s="166">
        <f t="shared" si="1418"/>
        <v>0</v>
      </c>
      <c r="O577" s="166">
        <f t="shared" si="1418"/>
        <v>0</v>
      </c>
      <c r="P577" s="166">
        <f t="shared" si="1418"/>
        <v>0</v>
      </c>
      <c r="Q577" s="166">
        <f t="shared" si="1418"/>
        <v>0</v>
      </c>
      <c r="R577" s="166">
        <f t="shared" si="1418"/>
        <v>0</v>
      </c>
      <c r="S577" s="166">
        <f t="shared" si="1418"/>
        <v>0</v>
      </c>
      <c r="T577" s="166">
        <f t="shared" si="1418"/>
        <v>0</v>
      </c>
      <c r="U577" s="166">
        <f t="shared" si="1418"/>
        <v>0</v>
      </c>
      <c r="V577" s="142"/>
      <c r="W577" s="179">
        <f t="shared" si="1357"/>
        <v>0</v>
      </c>
      <c r="X577" s="166">
        <f t="shared" ref="X577:AH577" si="1419">X359+W577</f>
        <v>0</v>
      </c>
      <c r="Y577" s="166">
        <f t="shared" si="1419"/>
        <v>0</v>
      </c>
      <c r="Z577" s="166">
        <f t="shared" si="1419"/>
        <v>0</v>
      </c>
      <c r="AA577" s="166">
        <f t="shared" si="1419"/>
        <v>0</v>
      </c>
      <c r="AB577" s="166">
        <f t="shared" si="1419"/>
        <v>0</v>
      </c>
      <c r="AC577" s="166">
        <f t="shared" si="1419"/>
        <v>0</v>
      </c>
      <c r="AD577" s="166">
        <f t="shared" si="1419"/>
        <v>0</v>
      </c>
      <c r="AE577" s="166">
        <f t="shared" si="1419"/>
        <v>0</v>
      </c>
      <c r="AF577" s="166">
        <f t="shared" si="1419"/>
        <v>0</v>
      </c>
      <c r="AG577" s="166">
        <f t="shared" si="1419"/>
        <v>0</v>
      </c>
      <c r="AH577" s="166">
        <f t="shared" si="1419"/>
        <v>0</v>
      </c>
      <c r="AI577" s="142"/>
      <c r="AJ577" s="179">
        <f t="shared" si="1359"/>
        <v>0</v>
      </c>
      <c r="AK577" s="166">
        <f t="shared" ref="AK577:AU577" si="1420">AK359+AJ577</f>
        <v>0</v>
      </c>
      <c r="AL577" s="166">
        <f t="shared" si="1420"/>
        <v>0</v>
      </c>
      <c r="AM577" s="166">
        <f t="shared" si="1420"/>
        <v>0</v>
      </c>
      <c r="AN577" s="166">
        <f t="shared" si="1420"/>
        <v>0</v>
      </c>
      <c r="AO577" s="166">
        <f t="shared" si="1420"/>
        <v>0</v>
      </c>
      <c r="AP577" s="166">
        <f t="shared" si="1420"/>
        <v>0</v>
      </c>
      <c r="AQ577" s="166">
        <f t="shared" si="1420"/>
        <v>0</v>
      </c>
      <c r="AR577" s="166">
        <f t="shared" si="1420"/>
        <v>0</v>
      </c>
      <c r="AS577" s="166">
        <f t="shared" si="1420"/>
        <v>0</v>
      </c>
      <c r="AT577" s="166">
        <f t="shared" si="1420"/>
        <v>0</v>
      </c>
      <c r="AU577" s="166">
        <f t="shared" si="1420"/>
        <v>0</v>
      </c>
      <c r="AV577" s="142"/>
      <c r="AW577" s="179">
        <f t="shared" si="1361"/>
        <v>0</v>
      </c>
      <c r="AX577" s="166">
        <f t="shared" ref="AX577:BH577" si="1421">AX359+AW577</f>
        <v>0</v>
      </c>
      <c r="AY577" s="166">
        <f t="shared" si="1421"/>
        <v>0</v>
      </c>
      <c r="AZ577" s="166">
        <f t="shared" si="1421"/>
        <v>0</v>
      </c>
      <c r="BA577" s="166">
        <f t="shared" si="1421"/>
        <v>0</v>
      </c>
      <c r="BB577" s="166">
        <f t="shared" si="1421"/>
        <v>0</v>
      </c>
      <c r="BC577" s="166">
        <f t="shared" si="1421"/>
        <v>0</v>
      </c>
      <c r="BD577" s="166">
        <f t="shared" si="1421"/>
        <v>0</v>
      </c>
      <c r="BE577" s="166">
        <f t="shared" si="1421"/>
        <v>0</v>
      </c>
      <c r="BF577" s="166">
        <f t="shared" si="1421"/>
        <v>0</v>
      </c>
      <c r="BG577" s="166">
        <f t="shared" si="1421"/>
        <v>0</v>
      </c>
      <c r="BH577" s="166">
        <f t="shared" si="1421"/>
        <v>0</v>
      </c>
      <c r="BI577" s="142"/>
      <c r="BV577" s="142"/>
      <c r="CI577" s="142"/>
      <c r="CV577" s="142"/>
      <c r="DI577" s="142"/>
      <c r="DV577" s="142"/>
      <c r="EI577" s="142"/>
      <c r="EK577" s="180">
        <f t="shared" si="1388"/>
        <v>0</v>
      </c>
      <c r="EN577" s="181"/>
    </row>
    <row r="578" spans="1:144" ht="15.75" hidden="1" outlineLevel="1" x14ac:dyDescent="0.25">
      <c r="A578" s="2">
        <f t="shared" si="1379"/>
        <v>107</v>
      </c>
      <c r="B578" s="1">
        <f t="shared" si="1389"/>
        <v>0</v>
      </c>
      <c r="C578" s="1">
        <f t="shared" si="1389"/>
        <v>0</v>
      </c>
      <c r="D578" s="2">
        <f t="shared" si="1389"/>
        <v>0</v>
      </c>
      <c r="E578" s="141">
        <f t="shared" si="1389"/>
        <v>0</v>
      </c>
      <c r="F578" s="84">
        <f t="shared" si="1389"/>
        <v>0</v>
      </c>
      <c r="G578" s="119"/>
      <c r="H578" s="118"/>
      <c r="I578" s="178">
        <v>0</v>
      </c>
      <c r="J578" s="166">
        <f t="shared" ref="J578:U578" si="1422">J360+I578</f>
        <v>0</v>
      </c>
      <c r="K578" s="166">
        <f t="shared" si="1422"/>
        <v>0</v>
      </c>
      <c r="L578" s="166">
        <f t="shared" si="1422"/>
        <v>0</v>
      </c>
      <c r="M578" s="166">
        <f t="shared" si="1422"/>
        <v>0</v>
      </c>
      <c r="N578" s="166">
        <f t="shared" si="1422"/>
        <v>0</v>
      </c>
      <c r="O578" s="166">
        <f t="shared" si="1422"/>
        <v>0</v>
      </c>
      <c r="P578" s="166">
        <f t="shared" si="1422"/>
        <v>0</v>
      </c>
      <c r="Q578" s="166">
        <f t="shared" si="1422"/>
        <v>0</v>
      </c>
      <c r="R578" s="166">
        <f t="shared" si="1422"/>
        <v>0</v>
      </c>
      <c r="S578" s="166">
        <f t="shared" si="1422"/>
        <v>0</v>
      </c>
      <c r="T578" s="166">
        <f t="shared" si="1422"/>
        <v>0</v>
      </c>
      <c r="U578" s="166">
        <f t="shared" si="1422"/>
        <v>0</v>
      </c>
      <c r="V578" s="142"/>
      <c r="W578" s="179">
        <f t="shared" si="1357"/>
        <v>0</v>
      </c>
      <c r="X578" s="166">
        <f t="shared" ref="X578:AH578" si="1423">X360+W578</f>
        <v>0</v>
      </c>
      <c r="Y578" s="166">
        <f t="shared" si="1423"/>
        <v>0</v>
      </c>
      <c r="Z578" s="166">
        <f t="shared" si="1423"/>
        <v>0</v>
      </c>
      <c r="AA578" s="166">
        <f t="shared" si="1423"/>
        <v>0</v>
      </c>
      <c r="AB578" s="166">
        <f t="shared" si="1423"/>
        <v>0</v>
      </c>
      <c r="AC578" s="166">
        <f t="shared" si="1423"/>
        <v>0</v>
      </c>
      <c r="AD578" s="166">
        <f t="shared" si="1423"/>
        <v>0</v>
      </c>
      <c r="AE578" s="166">
        <f t="shared" si="1423"/>
        <v>0</v>
      </c>
      <c r="AF578" s="166">
        <f t="shared" si="1423"/>
        <v>0</v>
      </c>
      <c r="AG578" s="166">
        <f t="shared" si="1423"/>
        <v>0</v>
      </c>
      <c r="AH578" s="166">
        <f t="shared" si="1423"/>
        <v>0</v>
      </c>
      <c r="AI578" s="142"/>
      <c r="AJ578" s="179">
        <f t="shared" si="1359"/>
        <v>0</v>
      </c>
      <c r="AK578" s="166">
        <f t="shared" ref="AK578:AU578" si="1424">AK360+AJ578</f>
        <v>0</v>
      </c>
      <c r="AL578" s="166">
        <f t="shared" si="1424"/>
        <v>0</v>
      </c>
      <c r="AM578" s="166">
        <f t="shared" si="1424"/>
        <v>0</v>
      </c>
      <c r="AN578" s="166">
        <f t="shared" si="1424"/>
        <v>0</v>
      </c>
      <c r="AO578" s="166">
        <f t="shared" si="1424"/>
        <v>0</v>
      </c>
      <c r="AP578" s="166">
        <f t="shared" si="1424"/>
        <v>0</v>
      </c>
      <c r="AQ578" s="166">
        <f t="shared" si="1424"/>
        <v>0</v>
      </c>
      <c r="AR578" s="166">
        <f t="shared" si="1424"/>
        <v>0</v>
      </c>
      <c r="AS578" s="166">
        <f t="shared" si="1424"/>
        <v>0</v>
      </c>
      <c r="AT578" s="166">
        <f t="shared" si="1424"/>
        <v>0</v>
      </c>
      <c r="AU578" s="166">
        <f t="shared" si="1424"/>
        <v>0</v>
      </c>
      <c r="AV578" s="142"/>
      <c r="AW578" s="179">
        <f t="shared" si="1361"/>
        <v>0</v>
      </c>
      <c r="AX578" s="166">
        <f t="shared" ref="AX578:BH578" si="1425">AX360+AW578</f>
        <v>0</v>
      </c>
      <c r="AY578" s="166">
        <f t="shared" si="1425"/>
        <v>0</v>
      </c>
      <c r="AZ578" s="166">
        <f t="shared" si="1425"/>
        <v>0</v>
      </c>
      <c r="BA578" s="166">
        <f t="shared" si="1425"/>
        <v>0</v>
      </c>
      <c r="BB578" s="166">
        <f t="shared" si="1425"/>
        <v>0</v>
      </c>
      <c r="BC578" s="166">
        <f t="shared" si="1425"/>
        <v>0</v>
      </c>
      <c r="BD578" s="166">
        <f t="shared" si="1425"/>
        <v>0</v>
      </c>
      <c r="BE578" s="166">
        <f t="shared" si="1425"/>
        <v>0</v>
      </c>
      <c r="BF578" s="166">
        <f t="shared" si="1425"/>
        <v>0</v>
      </c>
      <c r="BG578" s="166">
        <f t="shared" si="1425"/>
        <v>0</v>
      </c>
      <c r="BH578" s="166">
        <f t="shared" si="1425"/>
        <v>0</v>
      </c>
      <c r="BI578" s="142"/>
      <c r="BV578" s="142"/>
      <c r="CI578" s="142"/>
      <c r="CV578" s="142"/>
      <c r="DI578" s="142"/>
      <c r="DV578" s="142"/>
      <c r="EI578" s="142"/>
      <c r="EK578" s="180">
        <f t="shared" si="1388"/>
        <v>0</v>
      </c>
      <c r="EN578" s="181"/>
    </row>
    <row r="579" spans="1:144" ht="15.75" hidden="1" outlineLevel="1" x14ac:dyDescent="0.25">
      <c r="A579" s="2">
        <f t="shared" si="1379"/>
        <v>108</v>
      </c>
      <c r="B579" s="1">
        <f t="shared" si="1389"/>
        <v>0</v>
      </c>
      <c r="C579" s="1">
        <f t="shared" si="1389"/>
        <v>0</v>
      </c>
      <c r="D579" s="2">
        <f t="shared" si="1389"/>
        <v>0</v>
      </c>
      <c r="E579" s="141">
        <f t="shared" si="1389"/>
        <v>0</v>
      </c>
      <c r="F579" s="84">
        <f t="shared" si="1389"/>
        <v>0</v>
      </c>
      <c r="G579" s="119"/>
      <c r="H579" s="118"/>
      <c r="I579" s="178">
        <v>0</v>
      </c>
      <c r="J579" s="166">
        <f t="shared" ref="J579:U579" si="1426">J361+I579</f>
        <v>0</v>
      </c>
      <c r="K579" s="166">
        <f t="shared" si="1426"/>
        <v>0</v>
      </c>
      <c r="L579" s="166">
        <f t="shared" si="1426"/>
        <v>0</v>
      </c>
      <c r="M579" s="166">
        <f t="shared" si="1426"/>
        <v>0</v>
      </c>
      <c r="N579" s="166">
        <f t="shared" si="1426"/>
        <v>0</v>
      </c>
      <c r="O579" s="166">
        <f t="shared" si="1426"/>
        <v>0</v>
      </c>
      <c r="P579" s="166">
        <f t="shared" si="1426"/>
        <v>0</v>
      </c>
      <c r="Q579" s="166">
        <f t="shared" si="1426"/>
        <v>0</v>
      </c>
      <c r="R579" s="166">
        <f t="shared" si="1426"/>
        <v>0</v>
      </c>
      <c r="S579" s="166">
        <f t="shared" si="1426"/>
        <v>0</v>
      </c>
      <c r="T579" s="166">
        <f t="shared" si="1426"/>
        <v>0</v>
      </c>
      <c r="U579" s="166">
        <f t="shared" si="1426"/>
        <v>0</v>
      </c>
      <c r="V579" s="142"/>
      <c r="W579" s="179">
        <f t="shared" si="1357"/>
        <v>0</v>
      </c>
      <c r="X579" s="166">
        <f t="shared" ref="X579:AH579" si="1427">X361+W579</f>
        <v>0</v>
      </c>
      <c r="Y579" s="166">
        <f t="shared" si="1427"/>
        <v>0</v>
      </c>
      <c r="Z579" s="166">
        <f t="shared" si="1427"/>
        <v>0</v>
      </c>
      <c r="AA579" s="166">
        <f t="shared" si="1427"/>
        <v>0</v>
      </c>
      <c r="AB579" s="166">
        <f t="shared" si="1427"/>
        <v>0</v>
      </c>
      <c r="AC579" s="166">
        <f t="shared" si="1427"/>
        <v>0</v>
      </c>
      <c r="AD579" s="166">
        <f t="shared" si="1427"/>
        <v>0</v>
      </c>
      <c r="AE579" s="166">
        <f t="shared" si="1427"/>
        <v>0</v>
      </c>
      <c r="AF579" s="166">
        <f t="shared" si="1427"/>
        <v>0</v>
      </c>
      <c r="AG579" s="166">
        <f t="shared" si="1427"/>
        <v>0</v>
      </c>
      <c r="AH579" s="166">
        <f t="shared" si="1427"/>
        <v>0</v>
      </c>
      <c r="AI579" s="142"/>
      <c r="AJ579" s="179">
        <f t="shared" si="1359"/>
        <v>0</v>
      </c>
      <c r="AK579" s="166">
        <f t="shared" ref="AK579:AU579" si="1428">AK361+AJ579</f>
        <v>0</v>
      </c>
      <c r="AL579" s="166">
        <f t="shared" si="1428"/>
        <v>0</v>
      </c>
      <c r="AM579" s="166">
        <f t="shared" si="1428"/>
        <v>0</v>
      </c>
      <c r="AN579" s="166">
        <f t="shared" si="1428"/>
        <v>0</v>
      </c>
      <c r="AO579" s="166">
        <f t="shared" si="1428"/>
        <v>0</v>
      </c>
      <c r="AP579" s="166">
        <f t="shared" si="1428"/>
        <v>0</v>
      </c>
      <c r="AQ579" s="166">
        <f t="shared" si="1428"/>
        <v>0</v>
      </c>
      <c r="AR579" s="166">
        <f t="shared" si="1428"/>
        <v>0</v>
      </c>
      <c r="AS579" s="166">
        <f t="shared" si="1428"/>
        <v>0</v>
      </c>
      <c r="AT579" s="166">
        <f t="shared" si="1428"/>
        <v>0</v>
      </c>
      <c r="AU579" s="166">
        <f t="shared" si="1428"/>
        <v>0</v>
      </c>
      <c r="AV579" s="142"/>
      <c r="AW579" s="179">
        <f t="shared" si="1361"/>
        <v>0</v>
      </c>
      <c r="AX579" s="166">
        <f t="shared" ref="AX579:BH579" si="1429">AX361+AW579</f>
        <v>0</v>
      </c>
      <c r="AY579" s="166">
        <f t="shared" si="1429"/>
        <v>0</v>
      </c>
      <c r="AZ579" s="166">
        <f t="shared" si="1429"/>
        <v>0</v>
      </c>
      <c r="BA579" s="166">
        <f t="shared" si="1429"/>
        <v>0</v>
      </c>
      <c r="BB579" s="166">
        <f t="shared" si="1429"/>
        <v>0</v>
      </c>
      <c r="BC579" s="166">
        <f t="shared" si="1429"/>
        <v>0</v>
      </c>
      <c r="BD579" s="166">
        <f t="shared" si="1429"/>
        <v>0</v>
      </c>
      <c r="BE579" s="166">
        <f t="shared" si="1429"/>
        <v>0</v>
      </c>
      <c r="BF579" s="166">
        <f t="shared" si="1429"/>
        <v>0</v>
      </c>
      <c r="BG579" s="166">
        <f t="shared" si="1429"/>
        <v>0</v>
      </c>
      <c r="BH579" s="166">
        <f t="shared" si="1429"/>
        <v>0</v>
      </c>
      <c r="BI579" s="142"/>
      <c r="BV579" s="142"/>
      <c r="CI579" s="142"/>
      <c r="CV579" s="142"/>
      <c r="DI579" s="142"/>
      <c r="DV579" s="142"/>
      <c r="EI579" s="142"/>
      <c r="EK579" s="180">
        <f t="shared" si="1388"/>
        <v>0</v>
      </c>
      <c r="EN579" s="181"/>
    </row>
    <row r="580" spans="1:144" ht="15.75" hidden="1" outlineLevel="1" x14ac:dyDescent="0.25">
      <c r="A580" s="2">
        <f t="shared" si="1379"/>
        <v>109</v>
      </c>
      <c r="B580" s="1">
        <f t="shared" ref="B580:F589" si="1430">B362</f>
        <v>0</v>
      </c>
      <c r="C580" s="1">
        <f t="shared" si="1430"/>
        <v>0</v>
      </c>
      <c r="D580" s="2">
        <f t="shared" si="1430"/>
        <v>0</v>
      </c>
      <c r="E580" s="141">
        <f t="shared" si="1430"/>
        <v>0</v>
      </c>
      <c r="F580" s="84">
        <f t="shared" si="1430"/>
        <v>0</v>
      </c>
      <c r="G580" s="119"/>
      <c r="H580" s="118"/>
      <c r="I580" s="178">
        <v>0</v>
      </c>
      <c r="J580" s="166">
        <f t="shared" ref="J580:U580" si="1431">J362+I580</f>
        <v>0</v>
      </c>
      <c r="K580" s="166">
        <f t="shared" si="1431"/>
        <v>0</v>
      </c>
      <c r="L580" s="166">
        <f t="shared" si="1431"/>
        <v>0</v>
      </c>
      <c r="M580" s="166">
        <f t="shared" si="1431"/>
        <v>0</v>
      </c>
      <c r="N580" s="166">
        <f t="shared" si="1431"/>
        <v>0</v>
      </c>
      <c r="O580" s="166">
        <f t="shared" si="1431"/>
        <v>0</v>
      </c>
      <c r="P580" s="166">
        <f t="shared" si="1431"/>
        <v>0</v>
      </c>
      <c r="Q580" s="166">
        <f t="shared" si="1431"/>
        <v>0</v>
      </c>
      <c r="R580" s="166">
        <f t="shared" si="1431"/>
        <v>0</v>
      </c>
      <c r="S580" s="166">
        <f t="shared" si="1431"/>
        <v>0</v>
      </c>
      <c r="T580" s="166">
        <f t="shared" si="1431"/>
        <v>0</v>
      </c>
      <c r="U580" s="166">
        <f t="shared" si="1431"/>
        <v>0</v>
      </c>
      <c r="V580" s="142"/>
      <c r="W580" s="179">
        <f t="shared" si="1357"/>
        <v>0</v>
      </c>
      <c r="X580" s="166">
        <f t="shared" ref="X580:AH580" si="1432">X362+W580</f>
        <v>0</v>
      </c>
      <c r="Y580" s="166">
        <f t="shared" si="1432"/>
        <v>0</v>
      </c>
      <c r="Z580" s="166">
        <f t="shared" si="1432"/>
        <v>0</v>
      </c>
      <c r="AA580" s="166">
        <f t="shared" si="1432"/>
        <v>0</v>
      </c>
      <c r="AB580" s="166">
        <f t="shared" si="1432"/>
        <v>0</v>
      </c>
      <c r="AC580" s="166">
        <f t="shared" si="1432"/>
        <v>0</v>
      </c>
      <c r="AD580" s="166">
        <f t="shared" si="1432"/>
        <v>0</v>
      </c>
      <c r="AE580" s="166">
        <f t="shared" si="1432"/>
        <v>0</v>
      </c>
      <c r="AF580" s="166">
        <f t="shared" si="1432"/>
        <v>0</v>
      </c>
      <c r="AG580" s="166">
        <f t="shared" si="1432"/>
        <v>0</v>
      </c>
      <c r="AH580" s="166">
        <f t="shared" si="1432"/>
        <v>0</v>
      </c>
      <c r="AI580" s="142"/>
      <c r="AJ580" s="179">
        <f t="shared" si="1359"/>
        <v>0</v>
      </c>
      <c r="AK580" s="166">
        <f t="shared" ref="AK580:AU580" si="1433">AK362+AJ580</f>
        <v>0</v>
      </c>
      <c r="AL580" s="166">
        <f t="shared" si="1433"/>
        <v>0</v>
      </c>
      <c r="AM580" s="166">
        <f t="shared" si="1433"/>
        <v>0</v>
      </c>
      <c r="AN580" s="166">
        <f t="shared" si="1433"/>
        <v>0</v>
      </c>
      <c r="AO580" s="166">
        <f t="shared" si="1433"/>
        <v>0</v>
      </c>
      <c r="AP580" s="166">
        <f t="shared" si="1433"/>
        <v>0</v>
      </c>
      <c r="AQ580" s="166">
        <f t="shared" si="1433"/>
        <v>0</v>
      </c>
      <c r="AR580" s="166">
        <f t="shared" si="1433"/>
        <v>0</v>
      </c>
      <c r="AS580" s="166">
        <f t="shared" si="1433"/>
        <v>0</v>
      </c>
      <c r="AT580" s="166">
        <f t="shared" si="1433"/>
        <v>0</v>
      </c>
      <c r="AU580" s="166">
        <f t="shared" si="1433"/>
        <v>0</v>
      </c>
      <c r="AV580" s="142"/>
      <c r="AW580" s="179">
        <f t="shared" si="1361"/>
        <v>0</v>
      </c>
      <c r="AX580" s="166">
        <f t="shared" ref="AX580:BH580" si="1434">AX362+AW580</f>
        <v>0</v>
      </c>
      <c r="AY580" s="166">
        <f t="shared" si="1434"/>
        <v>0</v>
      </c>
      <c r="AZ580" s="166">
        <f t="shared" si="1434"/>
        <v>0</v>
      </c>
      <c r="BA580" s="166">
        <f t="shared" si="1434"/>
        <v>0</v>
      </c>
      <c r="BB580" s="166">
        <f t="shared" si="1434"/>
        <v>0</v>
      </c>
      <c r="BC580" s="166">
        <f t="shared" si="1434"/>
        <v>0</v>
      </c>
      <c r="BD580" s="166">
        <f t="shared" si="1434"/>
        <v>0</v>
      </c>
      <c r="BE580" s="166">
        <f t="shared" si="1434"/>
        <v>0</v>
      </c>
      <c r="BF580" s="166">
        <f t="shared" si="1434"/>
        <v>0</v>
      </c>
      <c r="BG580" s="166">
        <f t="shared" si="1434"/>
        <v>0</v>
      </c>
      <c r="BH580" s="166">
        <f t="shared" si="1434"/>
        <v>0</v>
      </c>
      <c r="BI580" s="142"/>
      <c r="BV580" s="142"/>
      <c r="CI580" s="142"/>
      <c r="CV580" s="142"/>
      <c r="DI580" s="142"/>
      <c r="DV580" s="142"/>
      <c r="EI580" s="142"/>
      <c r="EK580" s="180">
        <f t="shared" si="1388"/>
        <v>0</v>
      </c>
      <c r="EN580" s="181"/>
    </row>
    <row r="581" spans="1:144" ht="15.75" hidden="1" outlineLevel="1" x14ac:dyDescent="0.25">
      <c r="A581" s="2">
        <f t="shared" si="1379"/>
        <v>110</v>
      </c>
      <c r="B581" s="1">
        <f t="shared" si="1430"/>
        <v>0</v>
      </c>
      <c r="C581" s="1">
        <f t="shared" si="1430"/>
        <v>0</v>
      </c>
      <c r="D581" s="2">
        <f t="shared" si="1430"/>
        <v>0</v>
      </c>
      <c r="E581" s="141">
        <f t="shared" si="1430"/>
        <v>0</v>
      </c>
      <c r="F581" s="84">
        <f t="shared" si="1430"/>
        <v>0</v>
      </c>
      <c r="G581" s="119"/>
      <c r="H581" s="118"/>
      <c r="I581" s="178">
        <v>0</v>
      </c>
      <c r="J581" s="166">
        <f t="shared" ref="J581:U581" si="1435">J363+I581</f>
        <v>0</v>
      </c>
      <c r="K581" s="166">
        <f t="shared" si="1435"/>
        <v>0</v>
      </c>
      <c r="L581" s="166">
        <f t="shared" si="1435"/>
        <v>0</v>
      </c>
      <c r="M581" s="166">
        <f t="shared" si="1435"/>
        <v>0</v>
      </c>
      <c r="N581" s="166">
        <f t="shared" si="1435"/>
        <v>0</v>
      </c>
      <c r="O581" s="166">
        <f t="shared" si="1435"/>
        <v>0</v>
      </c>
      <c r="P581" s="166">
        <f t="shared" si="1435"/>
        <v>0</v>
      </c>
      <c r="Q581" s="166">
        <f t="shared" si="1435"/>
        <v>0</v>
      </c>
      <c r="R581" s="166">
        <f t="shared" si="1435"/>
        <v>0</v>
      </c>
      <c r="S581" s="166">
        <f t="shared" si="1435"/>
        <v>0</v>
      </c>
      <c r="T581" s="166">
        <f t="shared" si="1435"/>
        <v>0</v>
      </c>
      <c r="U581" s="166">
        <f t="shared" si="1435"/>
        <v>0</v>
      </c>
      <c r="V581" s="142"/>
      <c r="W581" s="179">
        <f t="shared" si="1357"/>
        <v>0</v>
      </c>
      <c r="X581" s="166">
        <f t="shared" ref="X581:AH581" si="1436">X363+W581</f>
        <v>0</v>
      </c>
      <c r="Y581" s="166">
        <f t="shared" si="1436"/>
        <v>0</v>
      </c>
      <c r="Z581" s="166">
        <f t="shared" si="1436"/>
        <v>0</v>
      </c>
      <c r="AA581" s="166">
        <f t="shared" si="1436"/>
        <v>0</v>
      </c>
      <c r="AB581" s="166">
        <f t="shared" si="1436"/>
        <v>0</v>
      </c>
      <c r="AC581" s="166">
        <f t="shared" si="1436"/>
        <v>0</v>
      </c>
      <c r="AD581" s="166">
        <f t="shared" si="1436"/>
        <v>0</v>
      </c>
      <c r="AE581" s="166">
        <f t="shared" si="1436"/>
        <v>0</v>
      </c>
      <c r="AF581" s="166">
        <f t="shared" si="1436"/>
        <v>0</v>
      </c>
      <c r="AG581" s="166">
        <f t="shared" si="1436"/>
        <v>0</v>
      </c>
      <c r="AH581" s="166">
        <f t="shared" si="1436"/>
        <v>0</v>
      </c>
      <c r="AI581" s="142"/>
      <c r="AJ581" s="179">
        <f t="shared" si="1359"/>
        <v>0</v>
      </c>
      <c r="AK581" s="166">
        <f t="shared" ref="AK581:AU581" si="1437">AK363+AJ581</f>
        <v>0</v>
      </c>
      <c r="AL581" s="166">
        <f t="shared" si="1437"/>
        <v>0</v>
      </c>
      <c r="AM581" s="166">
        <f t="shared" si="1437"/>
        <v>0</v>
      </c>
      <c r="AN581" s="166">
        <f t="shared" si="1437"/>
        <v>0</v>
      </c>
      <c r="AO581" s="166">
        <f t="shared" si="1437"/>
        <v>0</v>
      </c>
      <c r="AP581" s="166">
        <f t="shared" si="1437"/>
        <v>0</v>
      </c>
      <c r="AQ581" s="166">
        <f t="shared" si="1437"/>
        <v>0</v>
      </c>
      <c r="AR581" s="166">
        <f t="shared" si="1437"/>
        <v>0</v>
      </c>
      <c r="AS581" s="166">
        <f t="shared" si="1437"/>
        <v>0</v>
      </c>
      <c r="AT581" s="166">
        <f t="shared" si="1437"/>
        <v>0</v>
      </c>
      <c r="AU581" s="166">
        <f t="shared" si="1437"/>
        <v>0</v>
      </c>
      <c r="AV581" s="142"/>
      <c r="AW581" s="179">
        <f t="shared" si="1361"/>
        <v>0</v>
      </c>
      <c r="AX581" s="166">
        <f t="shared" ref="AX581:BH581" si="1438">AX363+AW581</f>
        <v>0</v>
      </c>
      <c r="AY581" s="166">
        <f t="shared" si="1438"/>
        <v>0</v>
      </c>
      <c r="AZ581" s="166">
        <f t="shared" si="1438"/>
        <v>0</v>
      </c>
      <c r="BA581" s="166">
        <f t="shared" si="1438"/>
        <v>0</v>
      </c>
      <c r="BB581" s="166">
        <f t="shared" si="1438"/>
        <v>0</v>
      </c>
      <c r="BC581" s="166">
        <f t="shared" si="1438"/>
        <v>0</v>
      </c>
      <c r="BD581" s="166">
        <f t="shared" si="1438"/>
        <v>0</v>
      </c>
      <c r="BE581" s="166">
        <f t="shared" si="1438"/>
        <v>0</v>
      </c>
      <c r="BF581" s="166">
        <f t="shared" si="1438"/>
        <v>0</v>
      </c>
      <c r="BG581" s="166">
        <f t="shared" si="1438"/>
        <v>0</v>
      </c>
      <c r="BH581" s="166">
        <f t="shared" si="1438"/>
        <v>0</v>
      </c>
      <c r="BI581" s="142"/>
      <c r="BV581" s="142"/>
      <c r="CI581" s="142"/>
      <c r="CV581" s="142"/>
      <c r="DI581" s="142"/>
      <c r="DV581" s="142"/>
      <c r="EI581" s="142"/>
      <c r="EK581" s="180">
        <f t="shared" si="1388"/>
        <v>0</v>
      </c>
      <c r="EN581" s="181"/>
    </row>
    <row r="582" spans="1:144" ht="15.75" hidden="1" outlineLevel="1" x14ac:dyDescent="0.25">
      <c r="A582" s="2">
        <f t="shared" si="1379"/>
        <v>111</v>
      </c>
      <c r="B582" s="1">
        <f t="shared" si="1430"/>
        <v>0</v>
      </c>
      <c r="C582" s="1">
        <f t="shared" si="1430"/>
        <v>0</v>
      </c>
      <c r="D582" s="2">
        <f t="shared" si="1430"/>
        <v>0</v>
      </c>
      <c r="E582" s="141">
        <f t="shared" si="1430"/>
        <v>0</v>
      </c>
      <c r="F582" s="84">
        <f t="shared" si="1430"/>
        <v>0</v>
      </c>
      <c r="G582" s="119"/>
      <c r="H582" s="118"/>
      <c r="I582" s="178">
        <v>0</v>
      </c>
      <c r="J582" s="166">
        <f t="shared" ref="J582:U582" si="1439">J364+I582</f>
        <v>0</v>
      </c>
      <c r="K582" s="166">
        <f t="shared" si="1439"/>
        <v>0</v>
      </c>
      <c r="L582" s="166">
        <f t="shared" si="1439"/>
        <v>0</v>
      </c>
      <c r="M582" s="166">
        <f t="shared" si="1439"/>
        <v>0</v>
      </c>
      <c r="N582" s="166">
        <f t="shared" si="1439"/>
        <v>0</v>
      </c>
      <c r="O582" s="166">
        <f t="shared" si="1439"/>
        <v>0</v>
      </c>
      <c r="P582" s="166">
        <f t="shared" si="1439"/>
        <v>0</v>
      </c>
      <c r="Q582" s="166">
        <f t="shared" si="1439"/>
        <v>0</v>
      </c>
      <c r="R582" s="166">
        <f t="shared" si="1439"/>
        <v>0</v>
      </c>
      <c r="S582" s="166">
        <f t="shared" si="1439"/>
        <v>0</v>
      </c>
      <c r="T582" s="166">
        <f t="shared" si="1439"/>
        <v>0</v>
      </c>
      <c r="U582" s="166">
        <f t="shared" si="1439"/>
        <v>0</v>
      </c>
      <c r="V582" s="142"/>
      <c r="W582" s="179">
        <f t="shared" si="1357"/>
        <v>0</v>
      </c>
      <c r="X582" s="166">
        <f t="shared" ref="X582:AH582" si="1440">X364+W582</f>
        <v>0</v>
      </c>
      <c r="Y582" s="166">
        <f t="shared" si="1440"/>
        <v>0</v>
      </c>
      <c r="Z582" s="166">
        <f t="shared" si="1440"/>
        <v>0</v>
      </c>
      <c r="AA582" s="166">
        <f t="shared" si="1440"/>
        <v>0</v>
      </c>
      <c r="AB582" s="166">
        <f t="shared" si="1440"/>
        <v>0</v>
      </c>
      <c r="AC582" s="166">
        <f t="shared" si="1440"/>
        <v>0</v>
      </c>
      <c r="AD582" s="166">
        <f t="shared" si="1440"/>
        <v>0</v>
      </c>
      <c r="AE582" s="166">
        <f t="shared" si="1440"/>
        <v>0</v>
      </c>
      <c r="AF582" s="166">
        <f t="shared" si="1440"/>
        <v>0</v>
      </c>
      <c r="AG582" s="166">
        <f t="shared" si="1440"/>
        <v>0</v>
      </c>
      <c r="AH582" s="166">
        <f t="shared" si="1440"/>
        <v>0</v>
      </c>
      <c r="AI582" s="142"/>
      <c r="AJ582" s="179">
        <f t="shared" si="1359"/>
        <v>0</v>
      </c>
      <c r="AK582" s="166">
        <f t="shared" ref="AK582:AU582" si="1441">AK364+AJ582</f>
        <v>0</v>
      </c>
      <c r="AL582" s="166">
        <f t="shared" si="1441"/>
        <v>0</v>
      </c>
      <c r="AM582" s="166">
        <f t="shared" si="1441"/>
        <v>0</v>
      </c>
      <c r="AN582" s="166">
        <f t="shared" si="1441"/>
        <v>0</v>
      </c>
      <c r="AO582" s="166">
        <f t="shared" si="1441"/>
        <v>0</v>
      </c>
      <c r="AP582" s="166">
        <f t="shared" si="1441"/>
        <v>0</v>
      </c>
      <c r="AQ582" s="166">
        <f t="shared" si="1441"/>
        <v>0</v>
      </c>
      <c r="AR582" s="166">
        <f t="shared" si="1441"/>
        <v>0</v>
      </c>
      <c r="AS582" s="166">
        <f t="shared" si="1441"/>
        <v>0</v>
      </c>
      <c r="AT582" s="166">
        <f t="shared" si="1441"/>
        <v>0</v>
      </c>
      <c r="AU582" s="166">
        <f t="shared" si="1441"/>
        <v>0</v>
      </c>
      <c r="AV582" s="142"/>
      <c r="AW582" s="179">
        <f t="shared" si="1361"/>
        <v>0</v>
      </c>
      <c r="AX582" s="166">
        <f t="shared" ref="AX582:BH582" si="1442">AX364+AW582</f>
        <v>0</v>
      </c>
      <c r="AY582" s="166">
        <f t="shared" si="1442"/>
        <v>0</v>
      </c>
      <c r="AZ582" s="166">
        <f t="shared" si="1442"/>
        <v>0</v>
      </c>
      <c r="BA582" s="166">
        <f t="shared" si="1442"/>
        <v>0</v>
      </c>
      <c r="BB582" s="166">
        <f t="shared" si="1442"/>
        <v>0</v>
      </c>
      <c r="BC582" s="166">
        <f t="shared" si="1442"/>
        <v>0</v>
      </c>
      <c r="BD582" s="166">
        <f t="shared" si="1442"/>
        <v>0</v>
      </c>
      <c r="BE582" s="166">
        <f t="shared" si="1442"/>
        <v>0</v>
      </c>
      <c r="BF582" s="166">
        <f t="shared" si="1442"/>
        <v>0</v>
      </c>
      <c r="BG582" s="166">
        <f t="shared" si="1442"/>
        <v>0</v>
      </c>
      <c r="BH582" s="166">
        <f t="shared" si="1442"/>
        <v>0</v>
      </c>
      <c r="BI582" s="142"/>
      <c r="BV582" s="142"/>
      <c r="CI582" s="142"/>
      <c r="CV582" s="142"/>
      <c r="DI582" s="142"/>
      <c r="DV582" s="142"/>
      <c r="EI582" s="142"/>
      <c r="EK582" s="180">
        <f t="shared" si="1388"/>
        <v>0</v>
      </c>
      <c r="EN582" s="181"/>
    </row>
    <row r="583" spans="1:144" ht="15.75" hidden="1" outlineLevel="1" x14ac:dyDescent="0.25">
      <c r="A583" s="2">
        <f t="shared" si="1379"/>
        <v>112</v>
      </c>
      <c r="B583" s="1">
        <f t="shared" si="1430"/>
        <v>0</v>
      </c>
      <c r="C583" s="1">
        <f t="shared" si="1430"/>
        <v>0</v>
      </c>
      <c r="D583" s="2">
        <f t="shared" si="1430"/>
        <v>0</v>
      </c>
      <c r="E583" s="141">
        <f t="shared" si="1430"/>
        <v>0</v>
      </c>
      <c r="F583" s="84">
        <f t="shared" si="1430"/>
        <v>0</v>
      </c>
      <c r="G583" s="119"/>
      <c r="H583" s="118"/>
      <c r="I583" s="178">
        <v>0</v>
      </c>
      <c r="J583" s="166">
        <f t="shared" ref="J583:U583" si="1443">J365+I583</f>
        <v>0</v>
      </c>
      <c r="K583" s="166">
        <f t="shared" si="1443"/>
        <v>0</v>
      </c>
      <c r="L583" s="166">
        <f t="shared" si="1443"/>
        <v>0</v>
      </c>
      <c r="M583" s="166">
        <f t="shared" si="1443"/>
        <v>0</v>
      </c>
      <c r="N583" s="166">
        <f t="shared" si="1443"/>
        <v>0</v>
      </c>
      <c r="O583" s="166">
        <f t="shared" si="1443"/>
        <v>0</v>
      </c>
      <c r="P583" s="166">
        <f t="shared" si="1443"/>
        <v>0</v>
      </c>
      <c r="Q583" s="166">
        <f t="shared" si="1443"/>
        <v>0</v>
      </c>
      <c r="R583" s="166">
        <f t="shared" si="1443"/>
        <v>0</v>
      </c>
      <c r="S583" s="166">
        <f t="shared" si="1443"/>
        <v>0</v>
      </c>
      <c r="T583" s="166">
        <f t="shared" si="1443"/>
        <v>0</v>
      </c>
      <c r="U583" s="166">
        <f t="shared" si="1443"/>
        <v>0</v>
      </c>
      <c r="V583" s="142"/>
      <c r="W583" s="179">
        <f t="shared" si="1357"/>
        <v>0</v>
      </c>
      <c r="X583" s="166">
        <f t="shared" ref="X583:AH583" si="1444">X365+W583</f>
        <v>0</v>
      </c>
      <c r="Y583" s="166">
        <f t="shared" si="1444"/>
        <v>0</v>
      </c>
      <c r="Z583" s="166">
        <f t="shared" si="1444"/>
        <v>0</v>
      </c>
      <c r="AA583" s="166">
        <f t="shared" si="1444"/>
        <v>0</v>
      </c>
      <c r="AB583" s="166">
        <f t="shared" si="1444"/>
        <v>0</v>
      </c>
      <c r="AC583" s="166">
        <f t="shared" si="1444"/>
        <v>0</v>
      </c>
      <c r="AD583" s="166">
        <f t="shared" si="1444"/>
        <v>0</v>
      </c>
      <c r="AE583" s="166">
        <f t="shared" si="1444"/>
        <v>0</v>
      </c>
      <c r="AF583" s="166">
        <f t="shared" si="1444"/>
        <v>0</v>
      </c>
      <c r="AG583" s="166">
        <f t="shared" si="1444"/>
        <v>0</v>
      </c>
      <c r="AH583" s="166">
        <f t="shared" si="1444"/>
        <v>0</v>
      </c>
      <c r="AI583" s="142"/>
      <c r="AJ583" s="179">
        <f t="shared" si="1359"/>
        <v>0</v>
      </c>
      <c r="AK583" s="166">
        <f t="shared" ref="AK583:AU583" si="1445">AK365+AJ583</f>
        <v>0</v>
      </c>
      <c r="AL583" s="166">
        <f t="shared" si="1445"/>
        <v>0</v>
      </c>
      <c r="AM583" s="166">
        <f t="shared" si="1445"/>
        <v>0</v>
      </c>
      <c r="AN583" s="166">
        <f t="shared" si="1445"/>
        <v>0</v>
      </c>
      <c r="AO583" s="166">
        <f t="shared" si="1445"/>
        <v>0</v>
      </c>
      <c r="AP583" s="166">
        <f t="shared" si="1445"/>
        <v>0</v>
      </c>
      <c r="AQ583" s="166">
        <f t="shared" si="1445"/>
        <v>0</v>
      </c>
      <c r="AR583" s="166">
        <f t="shared" si="1445"/>
        <v>0</v>
      </c>
      <c r="AS583" s="166">
        <f t="shared" si="1445"/>
        <v>0</v>
      </c>
      <c r="AT583" s="166">
        <f t="shared" si="1445"/>
        <v>0</v>
      </c>
      <c r="AU583" s="166">
        <f t="shared" si="1445"/>
        <v>0</v>
      </c>
      <c r="AV583" s="142"/>
      <c r="AW583" s="179">
        <f t="shared" si="1361"/>
        <v>0</v>
      </c>
      <c r="AX583" s="166">
        <f t="shared" ref="AX583:BH583" si="1446">AX365+AW583</f>
        <v>0</v>
      </c>
      <c r="AY583" s="166">
        <f t="shared" si="1446"/>
        <v>0</v>
      </c>
      <c r="AZ583" s="166">
        <f t="shared" si="1446"/>
        <v>0</v>
      </c>
      <c r="BA583" s="166">
        <f t="shared" si="1446"/>
        <v>0</v>
      </c>
      <c r="BB583" s="166">
        <f t="shared" si="1446"/>
        <v>0</v>
      </c>
      <c r="BC583" s="166">
        <f t="shared" si="1446"/>
        <v>0</v>
      </c>
      <c r="BD583" s="166">
        <f t="shared" si="1446"/>
        <v>0</v>
      </c>
      <c r="BE583" s="166">
        <f t="shared" si="1446"/>
        <v>0</v>
      </c>
      <c r="BF583" s="166">
        <f t="shared" si="1446"/>
        <v>0</v>
      </c>
      <c r="BG583" s="166">
        <f t="shared" si="1446"/>
        <v>0</v>
      </c>
      <c r="BH583" s="166">
        <f t="shared" si="1446"/>
        <v>0</v>
      </c>
      <c r="BI583" s="142"/>
      <c r="BV583" s="142"/>
      <c r="CI583" s="142"/>
      <c r="CV583" s="142"/>
      <c r="DI583" s="142"/>
      <c r="DV583" s="142"/>
      <c r="EI583" s="142"/>
      <c r="EK583" s="180">
        <f t="shared" si="1388"/>
        <v>0</v>
      </c>
      <c r="EN583" s="181"/>
    </row>
    <row r="584" spans="1:144" ht="15.75" hidden="1" outlineLevel="1" x14ac:dyDescent="0.25">
      <c r="A584" s="2">
        <f t="shared" si="1379"/>
        <v>113</v>
      </c>
      <c r="B584" s="1">
        <f t="shared" si="1430"/>
        <v>0</v>
      </c>
      <c r="C584" s="1">
        <f t="shared" si="1430"/>
        <v>0</v>
      </c>
      <c r="D584" s="2">
        <f t="shared" si="1430"/>
        <v>0</v>
      </c>
      <c r="E584" s="141">
        <f t="shared" si="1430"/>
        <v>0</v>
      </c>
      <c r="F584" s="84">
        <f t="shared" si="1430"/>
        <v>0</v>
      </c>
      <c r="G584" s="119"/>
      <c r="H584" s="118"/>
      <c r="I584" s="178">
        <v>0</v>
      </c>
      <c r="J584" s="166">
        <f t="shared" ref="J584:U584" si="1447">J366+I584</f>
        <v>0</v>
      </c>
      <c r="K584" s="166">
        <f t="shared" si="1447"/>
        <v>0</v>
      </c>
      <c r="L584" s="166">
        <f t="shared" si="1447"/>
        <v>0</v>
      </c>
      <c r="M584" s="166">
        <f t="shared" si="1447"/>
        <v>0</v>
      </c>
      <c r="N584" s="166">
        <f t="shared" si="1447"/>
        <v>0</v>
      </c>
      <c r="O584" s="166">
        <f t="shared" si="1447"/>
        <v>0</v>
      </c>
      <c r="P584" s="166">
        <f t="shared" si="1447"/>
        <v>0</v>
      </c>
      <c r="Q584" s="166">
        <f t="shared" si="1447"/>
        <v>0</v>
      </c>
      <c r="R584" s="166">
        <f t="shared" si="1447"/>
        <v>0</v>
      </c>
      <c r="S584" s="166">
        <f t="shared" si="1447"/>
        <v>0</v>
      </c>
      <c r="T584" s="166">
        <f t="shared" si="1447"/>
        <v>0</v>
      </c>
      <c r="U584" s="166">
        <f t="shared" si="1447"/>
        <v>0</v>
      </c>
      <c r="V584" s="142"/>
      <c r="W584" s="179">
        <f t="shared" si="1357"/>
        <v>0</v>
      </c>
      <c r="X584" s="166">
        <f t="shared" ref="X584:AH584" si="1448">X366+W584</f>
        <v>0</v>
      </c>
      <c r="Y584" s="166">
        <f t="shared" si="1448"/>
        <v>0</v>
      </c>
      <c r="Z584" s="166">
        <f t="shared" si="1448"/>
        <v>0</v>
      </c>
      <c r="AA584" s="166">
        <f t="shared" si="1448"/>
        <v>0</v>
      </c>
      <c r="AB584" s="166">
        <f t="shared" si="1448"/>
        <v>0</v>
      </c>
      <c r="AC584" s="166">
        <f t="shared" si="1448"/>
        <v>0</v>
      </c>
      <c r="AD584" s="166">
        <f t="shared" si="1448"/>
        <v>0</v>
      </c>
      <c r="AE584" s="166">
        <f t="shared" si="1448"/>
        <v>0</v>
      </c>
      <c r="AF584" s="166">
        <f t="shared" si="1448"/>
        <v>0</v>
      </c>
      <c r="AG584" s="166">
        <f t="shared" si="1448"/>
        <v>0</v>
      </c>
      <c r="AH584" s="166">
        <f t="shared" si="1448"/>
        <v>0</v>
      </c>
      <c r="AI584" s="142"/>
      <c r="AJ584" s="179">
        <f t="shared" si="1359"/>
        <v>0</v>
      </c>
      <c r="AK584" s="166">
        <f t="shared" ref="AK584:AU584" si="1449">AK366+AJ584</f>
        <v>0</v>
      </c>
      <c r="AL584" s="166">
        <f t="shared" si="1449"/>
        <v>0</v>
      </c>
      <c r="AM584" s="166">
        <f t="shared" si="1449"/>
        <v>0</v>
      </c>
      <c r="AN584" s="166">
        <f t="shared" si="1449"/>
        <v>0</v>
      </c>
      <c r="AO584" s="166">
        <f t="shared" si="1449"/>
        <v>0</v>
      </c>
      <c r="AP584" s="166">
        <f t="shared" si="1449"/>
        <v>0</v>
      </c>
      <c r="AQ584" s="166">
        <f t="shared" si="1449"/>
        <v>0</v>
      </c>
      <c r="AR584" s="166">
        <f t="shared" si="1449"/>
        <v>0</v>
      </c>
      <c r="AS584" s="166">
        <f t="shared" si="1449"/>
        <v>0</v>
      </c>
      <c r="AT584" s="166">
        <f t="shared" si="1449"/>
        <v>0</v>
      </c>
      <c r="AU584" s="166">
        <f t="shared" si="1449"/>
        <v>0</v>
      </c>
      <c r="AV584" s="142"/>
      <c r="AW584" s="179">
        <f t="shared" si="1361"/>
        <v>0</v>
      </c>
      <c r="AX584" s="166">
        <f t="shared" ref="AX584:BH584" si="1450">AX366+AW584</f>
        <v>0</v>
      </c>
      <c r="AY584" s="166">
        <f t="shared" si="1450"/>
        <v>0</v>
      </c>
      <c r="AZ584" s="166">
        <f t="shared" si="1450"/>
        <v>0</v>
      </c>
      <c r="BA584" s="166">
        <f t="shared" si="1450"/>
        <v>0</v>
      </c>
      <c r="BB584" s="166">
        <f t="shared" si="1450"/>
        <v>0</v>
      </c>
      <c r="BC584" s="166">
        <f t="shared" si="1450"/>
        <v>0</v>
      </c>
      <c r="BD584" s="166">
        <f t="shared" si="1450"/>
        <v>0</v>
      </c>
      <c r="BE584" s="166">
        <f t="shared" si="1450"/>
        <v>0</v>
      </c>
      <c r="BF584" s="166">
        <f t="shared" si="1450"/>
        <v>0</v>
      </c>
      <c r="BG584" s="166">
        <f t="shared" si="1450"/>
        <v>0</v>
      </c>
      <c r="BH584" s="166">
        <f t="shared" si="1450"/>
        <v>0</v>
      </c>
      <c r="BI584" s="142"/>
      <c r="BV584" s="142"/>
      <c r="CI584" s="142"/>
      <c r="CV584" s="142"/>
      <c r="DI584" s="142"/>
      <c r="DV584" s="142"/>
      <c r="EI584" s="142"/>
      <c r="EK584" s="180">
        <f t="shared" si="1388"/>
        <v>0</v>
      </c>
      <c r="EN584" s="181"/>
    </row>
    <row r="585" spans="1:144" ht="15.75" hidden="1" outlineLevel="1" x14ac:dyDescent="0.25">
      <c r="A585" s="2">
        <f t="shared" si="1379"/>
        <v>114</v>
      </c>
      <c r="B585" s="1">
        <f t="shared" si="1430"/>
        <v>0</v>
      </c>
      <c r="C585" s="1">
        <f t="shared" si="1430"/>
        <v>0</v>
      </c>
      <c r="D585" s="2">
        <f t="shared" si="1430"/>
        <v>0</v>
      </c>
      <c r="E585" s="141">
        <f t="shared" si="1430"/>
        <v>0</v>
      </c>
      <c r="F585" s="84">
        <f t="shared" si="1430"/>
        <v>0</v>
      </c>
      <c r="G585" s="119"/>
      <c r="H585" s="118"/>
      <c r="I585" s="178">
        <v>0</v>
      </c>
      <c r="J585" s="166">
        <f t="shared" ref="J585:U585" si="1451">J367+I585</f>
        <v>0</v>
      </c>
      <c r="K585" s="166">
        <f t="shared" si="1451"/>
        <v>0</v>
      </c>
      <c r="L585" s="166">
        <f t="shared" si="1451"/>
        <v>0</v>
      </c>
      <c r="M585" s="166">
        <f t="shared" si="1451"/>
        <v>0</v>
      </c>
      <c r="N585" s="166">
        <f t="shared" si="1451"/>
        <v>0</v>
      </c>
      <c r="O585" s="166">
        <f t="shared" si="1451"/>
        <v>0</v>
      </c>
      <c r="P585" s="166">
        <f t="shared" si="1451"/>
        <v>0</v>
      </c>
      <c r="Q585" s="166">
        <f t="shared" si="1451"/>
        <v>0</v>
      </c>
      <c r="R585" s="166">
        <f t="shared" si="1451"/>
        <v>0</v>
      </c>
      <c r="S585" s="166">
        <f t="shared" si="1451"/>
        <v>0</v>
      </c>
      <c r="T585" s="166">
        <f t="shared" si="1451"/>
        <v>0</v>
      </c>
      <c r="U585" s="166">
        <f t="shared" si="1451"/>
        <v>0</v>
      </c>
      <c r="V585" s="142"/>
      <c r="W585" s="179">
        <f t="shared" si="1357"/>
        <v>0</v>
      </c>
      <c r="X585" s="166">
        <f t="shared" ref="X585:AH585" si="1452">X367+W585</f>
        <v>0</v>
      </c>
      <c r="Y585" s="166">
        <f t="shared" si="1452"/>
        <v>0</v>
      </c>
      <c r="Z585" s="166">
        <f t="shared" si="1452"/>
        <v>0</v>
      </c>
      <c r="AA585" s="166">
        <f t="shared" si="1452"/>
        <v>0</v>
      </c>
      <c r="AB585" s="166">
        <f t="shared" si="1452"/>
        <v>0</v>
      </c>
      <c r="AC585" s="166">
        <f t="shared" si="1452"/>
        <v>0</v>
      </c>
      <c r="AD585" s="166">
        <f t="shared" si="1452"/>
        <v>0</v>
      </c>
      <c r="AE585" s="166">
        <f t="shared" si="1452"/>
        <v>0</v>
      </c>
      <c r="AF585" s="166">
        <f t="shared" si="1452"/>
        <v>0</v>
      </c>
      <c r="AG585" s="166">
        <f t="shared" si="1452"/>
        <v>0</v>
      </c>
      <c r="AH585" s="166">
        <f t="shared" si="1452"/>
        <v>0</v>
      </c>
      <c r="AI585" s="142"/>
      <c r="AJ585" s="179">
        <f t="shared" si="1359"/>
        <v>0</v>
      </c>
      <c r="AK585" s="166">
        <f t="shared" ref="AK585:AU585" si="1453">AK367+AJ585</f>
        <v>0</v>
      </c>
      <c r="AL585" s="166">
        <f t="shared" si="1453"/>
        <v>0</v>
      </c>
      <c r="AM585" s="166">
        <f t="shared" si="1453"/>
        <v>0</v>
      </c>
      <c r="AN585" s="166">
        <f t="shared" si="1453"/>
        <v>0</v>
      </c>
      <c r="AO585" s="166">
        <f t="shared" si="1453"/>
        <v>0</v>
      </c>
      <c r="AP585" s="166">
        <f t="shared" si="1453"/>
        <v>0</v>
      </c>
      <c r="AQ585" s="166">
        <f t="shared" si="1453"/>
        <v>0</v>
      </c>
      <c r="AR585" s="166">
        <f t="shared" si="1453"/>
        <v>0</v>
      </c>
      <c r="AS585" s="166">
        <f t="shared" si="1453"/>
        <v>0</v>
      </c>
      <c r="AT585" s="166">
        <f t="shared" si="1453"/>
        <v>0</v>
      </c>
      <c r="AU585" s="166">
        <f t="shared" si="1453"/>
        <v>0</v>
      </c>
      <c r="AV585" s="142"/>
      <c r="AW585" s="179">
        <f t="shared" si="1361"/>
        <v>0</v>
      </c>
      <c r="AX585" s="166">
        <f t="shared" ref="AX585:BH585" si="1454">AX367+AW585</f>
        <v>0</v>
      </c>
      <c r="AY585" s="166">
        <f t="shared" si="1454"/>
        <v>0</v>
      </c>
      <c r="AZ585" s="166">
        <f t="shared" si="1454"/>
        <v>0</v>
      </c>
      <c r="BA585" s="166">
        <f t="shared" si="1454"/>
        <v>0</v>
      </c>
      <c r="BB585" s="166">
        <f t="shared" si="1454"/>
        <v>0</v>
      </c>
      <c r="BC585" s="166">
        <f t="shared" si="1454"/>
        <v>0</v>
      </c>
      <c r="BD585" s="166">
        <f t="shared" si="1454"/>
        <v>0</v>
      </c>
      <c r="BE585" s="166">
        <f t="shared" si="1454"/>
        <v>0</v>
      </c>
      <c r="BF585" s="166">
        <f t="shared" si="1454"/>
        <v>0</v>
      </c>
      <c r="BG585" s="166">
        <f t="shared" si="1454"/>
        <v>0</v>
      </c>
      <c r="BH585" s="166">
        <f t="shared" si="1454"/>
        <v>0</v>
      </c>
      <c r="BI585" s="142"/>
      <c r="BV585" s="142"/>
      <c r="CI585" s="142"/>
      <c r="CV585" s="142"/>
      <c r="DI585" s="142"/>
      <c r="DV585" s="142"/>
      <c r="EI585" s="142"/>
      <c r="EK585" s="180">
        <f t="shared" si="1388"/>
        <v>0</v>
      </c>
      <c r="EN585" s="181"/>
    </row>
    <row r="586" spans="1:144" ht="15.75" hidden="1" outlineLevel="1" x14ac:dyDescent="0.25">
      <c r="A586" s="2">
        <f t="shared" si="1379"/>
        <v>115</v>
      </c>
      <c r="B586" s="1">
        <f t="shared" si="1430"/>
        <v>0</v>
      </c>
      <c r="C586" s="1">
        <f t="shared" si="1430"/>
        <v>0</v>
      </c>
      <c r="D586" s="2">
        <f t="shared" si="1430"/>
        <v>0</v>
      </c>
      <c r="E586" s="141">
        <f t="shared" si="1430"/>
        <v>0</v>
      </c>
      <c r="F586" s="84">
        <f t="shared" si="1430"/>
        <v>0</v>
      </c>
      <c r="G586" s="119"/>
      <c r="H586" s="118"/>
      <c r="I586" s="178">
        <v>0</v>
      </c>
      <c r="J586" s="166">
        <f t="shared" ref="J586:U586" si="1455">J368+I586</f>
        <v>0</v>
      </c>
      <c r="K586" s="166">
        <f t="shared" si="1455"/>
        <v>0</v>
      </c>
      <c r="L586" s="166">
        <f t="shared" si="1455"/>
        <v>0</v>
      </c>
      <c r="M586" s="166">
        <f t="shared" si="1455"/>
        <v>0</v>
      </c>
      <c r="N586" s="166">
        <f t="shared" si="1455"/>
        <v>0</v>
      </c>
      <c r="O586" s="166">
        <f t="shared" si="1455"/>
        <v>0</v>
      </c>
      <c r="P586" s="166">
        <f t="shared" si="1455"/>
        <v>0</v>
      </c>
      <c r="Q586" s="166">
        <f t="shared" si="1455"/>
        <v>0</v>
      </c>
      <c r="R586" s="166">
        <f t="shared" si="1455"/>
        <v>0</v>
      </c>
      <c r="S586" s="166">
        <f t="shared" si="1455"/>
        <v>0</v>
      </c>
      <c r="T586" s="166">
        <f t="shared" si="1455"/>
        <v>0</v>
      </c>
      <c r="U586" s="166">
        <f t="shared" si="1455"/>
        <v>0</v>
      </c>
      <c r="V586" s="142"/>
      <c r="W586" s="179">
        <f t="shared" si="1357"/>
        <v>0</v>
      </c>
      <c r="X586" s="166">
        <f t="shared" ref="X586:AH586" si="1456">X368+W586</f>
        <v>0</v>
      </c>
      <c r="Y586" s="166">
        <f t="shared" si="1456"/>
        <v>0</v>
      </c>
      <c r="Z586" s="166">
        <f t="shared" si="1456"/>
        <v>0</v>
      </c>
      <c r="AA586" s="166">
        <f t="shared" si="1456"/>
        <v>0</v>
      </c>
      <c r="AB586" s="166">
        <f t="shared" si="1456"/>
        <v>0</v>
      </c>
      <c r="AC586" s="166">
        <f t="shared" si="1456"/>
        <v>0</v>
      </c>
      <c r="AD586" s="166">
        <f t="shared" si="1456"/>
        <v>0</v>
      </c>
      <c r="AE586" s="166">
        <f t="shared" si="1456"/>
        <v>0</v>
      </c>
      <c r="AF586" s="166">
        <f t="shared" si="1456"/>
        <v>0</v>
      </c>
      <c r="AG586" s="166">
        <f t="shared" si="1456"/>
        <v>0</v>
      </c>
      <c r="AH586" s="166">
        <f t="shared" si="1456"/>
        <v>0</v>
      </c>
      <c r="AI586" s="142"/>
      <c r="AJ586" s="179">
        <f t="shared" si="1359"/>
        <v>0</v>
      </c>
      <c r="AK586" s="166">
        <f t="shared" ref="AK586:AU586" si="1457">AK368+AJ586</f>
        <v>0</v>
      </c>
      <c r="AL586" s="166">
        <f t="shared" si="1457"/>
        <v>0</v>
      </c>
      <c r="AM586" s="166">
        <f t="shared" si="1457"/>
        <v>0</v>
      </c>
      <c r="AN586" s="166">
        <f t="shared" si="1457"/>
        <v>0</v>
      </c>
      <c r="AO586" s="166">
        <f t="shared" si="1457"/>
        <v>0</v>
      </c>
      <c r="AP586" s="166">
        <f t="shared" si="1457"/>
        <v>0</v>
      </c>
      <c r="AQ586" s="166">
        <f t="shared" si="1457"/>
        <v>0</v>
      </c>
      <c r="AR586" s="166">
        <f t="shared" si="1457"/>
        <v>0</v>
      </c>
      <c r="AS586" s="166">
        <f t="shared" si="1457"/>
        <v>0</v>
      </c>
      <c r="AT586" s="166">
        <f t="shared" si="1457"/>
        <v>0</v>
      </c>
      <c r="AU586" s="166">
        <f t="shared" si="1457"/>
        <v>0</v>
      </c>
      <c r="AV586" s="142"/>
      <c r="AW586" s="179">
        <f t="shared" si="1361"/>
        <v>0</v>
      </c>
      <c r="AX586" s="166">
        <f t="shared" ref="AX586:BH586" si="1458">AX368+AW586</f>
        <v>0</v>
      </c>
      <c r="AY586" s="166">
        <f t="shared" si="1458"/>
        <v>0</v>
      </c>
      <c r="AZ586" s="166">
        <f t="shared" si="1458"/>
        <v>0</v>
      </c>
      <c r="BA586" s="166">
        <f t="shared" si="1458"/>
        <v>0</v>
      </c>
      <c r="BB586" s="166">
        <f t="shared" si="1458"/>
        <v>0</v>
      </c>
      <c r="BC586" s="166">
        <f t="shared" si="1458"/>
        <v>0</v>
      </c>
      <c r="BD586" s="166">
        <f t="shared" si="1458"/>
        <v>0</v>
      </c>
      <c r="BE586" s="166">
        <f t="shared" si="1458"/>
        <v>0</v>
      </c>
      <c r="BF586" s="166">
        <f t="shared" si="1458"/>
        <v>0</v>
      </c>
      <c r="BG586" s="166">
        <f t="shared" si="1458"/>
        <v>0</v>
      </c>
      <c r="BH586" s="166">
        <f t="shared" si="1458"/>
        <v>0</v>
      </c>
      <c r="BI586" s="142"/>
      <c r="BV586" s="142"/>
      <c r="CI586" s="142"/>
      <c r="CV586" s="142"/>
      <c r="DI586" s="142"/>
      <c r="DV586" s="142"/>
      <c r="EI586" s="142"/>
      <c r="EK586" s="180">
        <f t="shared" si="1388"/>
        <v>0</v>
      </c>
      <c r="EN586" s="181"/>
    </row>
    <row r="587" spans="1:144" ht="15.75" hidden="1" outlineLevel="1" x14ac:dyDescent="0.25">
      <c r="A587" s="2">
        <f t="shared" si="1379"/>
        <v>116</v>
      </c>
      <c r="B587" s="1">
        <f t="shared" si="1430"/>
        <v>0</v>
      </c>
      <c r="C587" s="1">
        <f t="shared" si="1430"/>
        <v>0</v>
      </c>
      <c r="D587" s="2">
        <f t="shared" si="1430"/>
        <v>0</v>
      </c>
      <c r="E587" s="141">
        <f t="shared" si="1430"/>
        <v>0</v>
      </c>
      <c r="F587" s="84">
        <f t="shared" si="1430"/>
        <v>0</v>
      </c>
      <c r="G587" s="119"/>
      <c r="H587" s="118"/>
      <c r="I587" s="178">
        <v>0</v>
      </c>
      <c r="J587" s="166">
        <f t="shared" ref="J587:U587" si="1459">J369+I587</f>
        <v>0</v>
      </c>
      <c r="K587" s="166">
        <f t="shared" si="1459"/>
        <v>0</v>
      </c>
      <c r="L587" s="166">
        <f t="shared" si="1459"/>
        <v>0</v>
      </c>
      <c r="M587" s="166">
        <f t="shared" si="1459"/>
        <v>0</v>
      </c>
      <c r="N587" s="166">
        <f t="shared" si="1459"/>
        <v>0</v>
      </c>
      <c r="O587" s="166">
        <f t="shared" si="1459"/>
        <v>0</v>
      </c>
      <c r="P587" s="166">
        <f t="shared" si="1459"/>
        <v>0</v>
      </c>
      <c r="Q587" s="166">
        <f t="shared" si="1459"/>
        <v>0</v>
      </c>
      <c r="R587" s="166">
        <f t="shared" si="1459"/>
        <v>0</v>
      </c>
      <c r="S587" s="166">
        <f t="shared" si="1459"/>
        <v>0</v>
      </c>
      <c r="T587" s="166">
        <f t="shared" si="1459"/>
        <v>0</v>
      </c>
      <c r="U587" s="166">
        <f t="shared" si="1459"/>
        <v>0</v>
      </c>
      <c r="V587" s="142"/>
      <c r="W587" s="179">
        <f t="shared" si="1357"/>
        <v>0</v>
      </c>
      <c r="X587" s="166">
        <f t="shared" ref="X587:AH587" si="1460">X369+W587</f>
        <v>0</v>
      </c>
      <c r="Y587" s="166">
        <f t="shared" si="1460"/>
        <v>0</v>
      </c>
      <c r="Z587" s="166">
        <f t="shared" si="1460"/>
        <v>0</v>
      </c>
      <c r="AA587" s="166">
        <f t="shared" si="1460"/>
        <v>0</v>
      </c>
      <c r="AB587" s="166">
        <f t="shared" si="1460"/>
        <v>0</v>
      </c>
      <c r="AC587" s="166">
        <f t="shared" si="1460"/>
        <v>0</v>
      </c>
      <c r="AD587" s="166">
        <f t="shared" si="1460"/>
        <v>0</v>
      </c>
      <c r="AE587" s="166">
        <f t="shared" si="1460"/>
        <v>0</v>
      </c>
      <c r="AF587" s="166">
        <f t="shared" si="1460"/>
        <v>0</v>
      </c>
      <c r="AG587" s="166">
        <f t="shared" si="1460"/>
        <v>0</v>
      </c>
      <c r="AH587" s="166">
        <f t="shared" si="1460"/>
        <v>0</v>
      </c>
      <c r="AI587" s="142"/>
      <c r="AJ587" s="179">
        <f t="shared" si="1359"/>
        <v>0</v>
      </c>
      <c r="AK587" s="166">
        <f t="shared" ref="AK587:AU587" si="1461">AK369+AJ587</f>
        <v>0</v>
      </c>
      <c r="AL587" s="166">
        <f t="shared" si="1461"/>
        <v>0</v>
      </c>
      <c r="AM587" s="166">
        <f t="shared" si="1461"/>
        <v>0</v>
      </c>
      <c r="AN587" s="166">
        <f t="shared" si="1461"/>
        <v>0</v>
      </c>
      <c r="AO587" s="166">
        <f t="shared" si="1461"/>
        <v>0</v>
      </c>
      <c r="AP587" s="166">
        <f t="shared" si="1461"/>
        <v>0</v>
      </c>
      <c r="AQ587" s="166">
        <f t="shared" si="1461"/>
        <v>0</v>
      </c>
      <c r="AR587" s="166">
        <f t="shared" si="1461"/>
        <v>0</v>
      </c>
      <c r="AS587" s="166">
        <f t="shared" si="1461"/>
        <v>0</v>
      </c>
      <c r="AT587" s="166">
        <f t="shared" si="1461"/>
        <v>0</v>
      </c>
      <c r="AU587" s="166">
        <f t="shared" si="1461"/>
        <v>0</v>
      </c>
      <c r="AV587" s="142"/>
      <c r="AW587" s="179">
        <f t="shared" si="1361"/>
        <v>0</v>
      </c>
      <c r="AX587" s="166">
        <f t="shared" ref="AX587:BH587" si="1462">AX369+AW587</f>
        <v>0</v>
      </c>
      <c r="AY587" s="166">
        <f t="shared" si="1462"/>
        <v>0</v>
      </c>
      <c r="AZ587" s="166">
        <f t="shared" si="1462"/>
        <v>0</v>
      </c>
      <c r="BA587" s="166">
        <f t="shared" si="1462"/>
        <v>0</v>
      </c>
      <c r="BB587" s="166">
        <f t="shared" si="1462"/>
        <v>0</v>
      </c>
      <c r="BC587" s="166">
        <f t="shared" si="1462"/>
        <v>0</v>
      </c>
      <c r="BD587" s="166">
        <f t="shared" si="1462"/>
        <v>0</v>
      </c>
      <c r="BE587" s="166">
        <f t="shared" si="1462"/>
        <v>0</v>
      </c>
      <c r="BF587" s="166">
        <f t="shared" si="1462"/>
        <v>0</v>
      </c>
      <c r="BG587" s="166">
        <f t="shared" si="1462"/>
        <v>0</v>
      </c>
      <c r="BH587" s="166">
        <f t="shared" si="1462"/>
        <v>0</v>
      </c>
      <c r="BI587" s="142"/>
      <c r="BV587" s="142"/>
      <c r="CI587" s="142"/>
      <c r="CV587" s="142"/>
      <c r="DI587" s="142"/>
      <c r="DV587" s="142"/>
      <c r="EI587" s="142"/>
      <c r="EK587" s="180">
        <f t="shared" si="1388"/>
        <v>0</v>
      </c>
      <c r="EN587" s="181"/>
    </row>
    <row r="588" spans="1:144" ht="15.75" hidden="1" outlineLevel="1" x14ac:dyDescent="0.25">
      <c r="A588" s="2">
        <f t="shared" si="1379"/>
        <v>117</v>
      </c>
      <c r="B588" s="1">
        <f t="shared" si="1430"/>
        <v>0</v>
      </c>
      <c r="C588" s="1">
        <f t="shared" si="1430"/>
        <v>0</v>
      </c>
      <c r="D588" s="2">
        <f t="shared" si="1430"/>
        <v>0</v>
      </c>
      <c r="E588" s="141">
        <f t="shared" si="1430"/>
        <v>0</v>
      </c>
      <c r="F588" s="84">
        <f t="shared" si="1430"/>
        <v>0</v>
      </c>
      <c r="G588" s="119"/>
      <c r="H588" s="118"/>
      <c r="I588" s="178">
        <v>0</v>
      </c>
      <c r="J588" s="166">
        <f t="shared" ref="J588:U588" si="1463">J370+I588</f>
        <v>0</v>
      </c>
      <c r="K588" s="166">
        <f t="shared" si="1463"/>
        <v>0</v>
      </c>
      <c r="L588" s="166">
        <f t="shared" si="1463"/>
        <v>0</v>
      </c>
      <c r="M588" s="166">
        <f t="shared" si="1463"/>
        <v>0</v>
      </c>
      <c r="N588" s="166">
        <f t="shared" si="1463"/>
        <v>0</v>
      </c>
      <c r="O588" s="166">
        <f t="shared" si="1463"/>
        <v>0</v>
      </c>
      <c r="P588" s="166">
        <f t="shared" si="1463"/>
        <v>0</v>
      </c>
      <c r="Q588" s="166">
        <f t="shared" si="1463"/>
        <v>0</v>
      </c>
      <c r="R588" s="166">
        <f t="shared" si="1463"/>
        <v>0</v>
      </c>
      <c r="S588" s="166">
        <f t="shared" si="1463"/>
        <v>0</v>
      </c>
      <c r="T588" s="166">
        <f t="shared" si="1463"/>
        <v>0</v>
      </c>
      <c r="U588" s="166">
        <f t="shared" si="1463"/>
        <v>0</v>
      </c>
      <c r="V588" s="142"/>
      <c r="W588" s="179">
        <f t="shared" si="1357"/>
        <v>0</v>
      </c>
      <c r="X588" s="166">
        <f t="shared" ref="X588:AH588" si="1464">X370+W588</f>
        <v>0</v>
      </c>
      <c r="Y588" s="166">
        <f t="shared" si="1464"/>
        <v>0</v>
      </c>
      <c r="Z588" s="166">
        <f t="shared" si="1464"/>
        <v>0</v>
      </c>
      <c r="AA588" s="166">
        <f t="shared" si="1464"/>
        <v>0</v>
      </c>
      <c r="AB588" s="166">
        <f t="shared" si="1464"/>
        <v>0</v>
      </c>
      <c r="AC588" s="166">
        <f t="shared" si="1464"/>
        <v>0</v>
      </c>
      <c r="AD588" s="166">
        <f t="shared" si="1464"/>
        <v>0</v>
      </c>
      <c r="AE588" s="166">
        <f t="shared" si="1464"/>
        <v>0</v>
      </c>
      <c r="AF588" s="166">
        <f t="shared" si="1464"/>
        <v>0</v>
      </c>
      <c r="AG588" s="166">
        <f t="shared" si="1464"/>
        <v>0</v>
      </c>
      <c r="AH588" s="166">
        <f t="shared" si="1464"/>
        <v>0</v>
      </c>
      <c r="AI588" s="142"/>
      <c r="AJ588" s="179">
        <f t="shared" si="1359"/>
        <v>0</v>
      </c>
      <c r="AK588" s="166">
        <f t="shared" ref="AK588:AU588" si="1465">AK370+AJ588</f>
        <v>0</v>
      </c>
      <c r="AL588" s="166">
        <f t="shared" si="1465"/>
        <v>0</v>
      </c>
      <c r="AM588" s="166">
        <f t="shared" si="1465"/>
        <v>0</v>
      </c>
      <c r="AN588" s="166">
        <f t="shared" si="1465"/>
        <v>0</v>
      </c>
      <c r="AO588" s="166">
        <f t="shared" si="1465"/>
        <v>0</v>
      </c>
      <c r="AP588" s="166">
        <f t="shared" si="1465"/>
        <v>0</v>
      </c>
      <c r="AQ588" s="166">
        <f t="shared" si="1465"/>
        <v>0</v>
      </c>
      <c r="AR588" s="166">
        <f t="shared" si="1465"/>
        <v>0</v>
      </c>
      <c r="AS588" s="166">
        <f t="shared" si="1465"/>
        <v>0</v>
      </c>
      <c r="AT588" s="166">
        <f t="shared" si="1465"/>
        <v>0</v>
      </c>
      <c r="AU588" s="166">
        <f t="shared" si="1465"/>
        <v>0</v>
      </c>
      <c r="AV588" s="142"/>
      <c r="AW588" s="179">
        <f t="shared" si="1361"/>
        <v>0</v>
      </c>
      <c r="AX588" s="166">
        <f t="shared" ref="AX588:BH588" si="1466">AX370+AW588</f>
        <v>0</v>
      </c>
      <c r="AY588" s="166">
        <f t="shared" si="1466"/>
        <v>0</v>
      </c>
      <c r="AZ588" s="166">
        <f t="shared" si="1466"/>
        <v>0</v>
      </c>
      <c r="BA588" s="166">
        <f t="shared" si="1466"/>
        <v>0</v>
      </c>
      <c r="BB588" s="166">
        <f t="shared" si="1466"/>
        <v>0</v>
      </c>
      <c r="BC588" s="166">
        <f t="shared" si="1466"/>
        <v>0</v>
      </c>
      <c r="BD588" s="166">
        <f t="shared" si="1466"/>
        <v>0</v>
      </c>
      <c r="BE588" s="166">
        <f t="shared" si="1466"/>
        <v>0</v>
      </c>
      <c r="BF588" s="166">
        <f t="shared" si="1466"/>
        <v>0</v>
      </c>
      <c r="BG588" s="166">
        <f t="shared" si="1466"/>
        <v>0</v>
      </c>
      <c r="BH588" s="166">
        <f t="shared" si="1466"/>
        <v>0</v>
      </c>
      <c r="BI588" s="142"/>
      <c r="BV588" s="142"/>
      <c r="CI588" s="142"/>
      <c r="CV588" s="142"/>
      <c r="DI588" s="142"/>
      <c r="DV588" s="142"/>
      <c r="EI588" s="142"/>
      <c r="EK588" s="180">
        <f t="shared" si="1388"/>
        <v>0</v>
      </c>
      <c r="EN588" s="181"/>
    </row>
    <row r="589" spans="1:144" ht="15.75" hidden="1" outlineLevel="1" x14ac:dyDescent="0.25">
      <c r="A589" s="2">
        <f t="shared" si="1379"/>
        <v>118</v>
      </c>
      <c r="B589" s="1">
        <f t="shared" si="1430"/>
        <v>0</v>
      </c>
      <c r="C589" s="1">
        <f t="shared" si="1430"/>
        <v>0</v>
      </c>
      <c r="D589" s="2">
        <f t="shared" si="1430"/>
        <v>0</v>
      </c>
      <c r="E589" s="141">
        <f t="shared" si="1430"/>
        <v>0</v>
      </c>
      <c r="F589" s="84">
        <f t="shared" si="1430"/>
        <v>0</v>
      </c>
      <c r="G589" s="119"/>
      <c r="H589" s="118"/>
      <c r="I589" s="178">
        <v>0</v>
      </c>
      <c r="J589" s="166">
        <f t="shared" ref="J589:U589" si="1467">J371+I589</f>
        <v>0</v>
      </c>
      <c r="K589" s="166">
        <f t="shared" si="1467"/>
        <v>0</v>
      </c>
      <c r="L589" s="166">
        <f t="shared" si="1467"/>
        <v>0</v>
      </c>
      <c r="M589" s="166">
        <f t="shared" si="1467"/>
        <v>0</v>
      </c>
      <c r="N589" s="166">
        <f t="shared" si="1467"/>
        <v>0</v>
      </c>
      <c r="O589" s="166">
        <f t="shared" si="1467"/>
        <v>0</v>
      </c>
      <c r="P589" s="166">
        <f t="shared" si="1467"/>
        <v>0</v>
      </c>
      <c r="Q589" s="166">
        <f t="shared" si="1467"/>
        <v>0</v>
      </c>
      <c r="R589" s="166">
        <f t="shared" si="1467"/>
        <v>0</v>
      </c>
      <c r="S589" s="166">
        <f t="shared" si="1467"/>
        <v>0</v>
      </c>
      <c r="T589" s="166">
        <f t="shared" si="1467"/>
        <v>0</v>
      </c>
      <c r="U589" s="166">
        <f t="shared" si="1467"/>
        <v>0</v>
      </c>
      <c r="V589" s="142"/>
      <c r="W589" s="179">
        <f t="shared" si="1357"/>
        <v>0</v>
      </c>
      <c r="X589" s="166">
        <f t="shared" ref="X589:AH589" si="1468">X371+W589</f>
        <v>0</v>
      </c>
      <c r="Y589" s="166">
        <f t="shared" si="1468"/>
        <v>0</v>
      </c>
      <c r="Z589" s="166">
        <f t="shared" si="1468"/>
        <v>0</v>
      </c>
      <c r="AA589" s="166">
        <f t="shared" si="1468"/>
        <v>0</v>
      </c>
      <c r="AB589" s="166">
        <f t="shared" si="1468"/>
        <v>0</v>
      </c>
      <c r="AC589" s="166">
        <f t="shared" si="1468"/>
        <v>0</v>
      </c>
      <c r="AD589" s="166">
        <f t="shared" si="1468"/>
        <v>0</v>
      </c>
      <c r="AE589" s="166">
        <f t="shared" si="1468"/>
        <v>0</v>
      </c>
      <c r="AF589" s="166">
        <f t="shared" si="1468"/>
        <v>0</v>
      </c>
      <c r="AG589" s="166">
        <f t="shared" si="1468"/>
        <v>0</v>
      </c>
      <c r="AH589" s="166">
        <f t="shared" si="1468"/>
        <v>0</v>
      </c>
      <c r="AI589" s="142"/>
      <c r="AJ589" s="179">
        <f t="shared" si="1359"/>
        <v>0</v>
      </c>
      <c r="AK589" s="166">
        <f t="shared" ref="AK589:AU589" si="1469">AK371+AJ589</f>
        <v>0</v>
      </c>
      <c r="AL589" s="166">
        <f t="shared" si="1469"/>
        <v>0</v>
      </c>
      <c r="AM589" s="166">
        <f t="shared" si="1469"/>
        <v>0</v>
      </c>
      <c r="AN589" s="166">
        <f t="shared" si="1469"/>
        <v>0</v>
      </c>
      <c r="AO589" s="166">
        <f t="shared" si="1469"/>
        <v>0</v>
      </c>
      <c r="AP589" s="166">
        <f t="shared" si="1469"/>
        <v>0</v>
      </c>
      <c r="AQ589" s="166">
        <f t="shared" si="1469"/>
        <v>0</v>
      </c>
      <c r="AR589" s="166">
        <f t="shared" si="1469"/>
        <v>0</v>
      </c>
      <c r="AS589" s="166">
        <f t="shared" si="1469"/>
        <v>0</v>
      </c>
      <c r="AT589" s="166">
        <f t="shared" si="1469"/>
        <v>0</v>
      </c>
      <c r="AU589" s="166">
        <f t="shared" si="1469"/>
        <v>0</v>
      </c>
      <c r="AV589" s="142"/>
      <c r="AW589" s="179">
        <f t="shared" si="1361"/>
        <v>0</v>
      </c>
      <c r="AX589" s="166">
        <f t="shared" ref="AX589:BH589" si="1470">AX371+AW589</f>
        <v>0</v>
      </c>
      <c r="AY589" s="166">
        <f t="shared" si="1470"/>
        <v>0</v>
      </c>
      <c r="AZ589" s="166">
        <f t="shared" si="1470"/>
        <v>0</v>
      </c>
      <c r="BA589" s="166">
        <f t="shared" si="1470"/>
        <v>0</v>
      </c>
      <c r="BB589" s="166">
        <f t="shared" si="1470"/>
        <v>0</v>
      </c>
      <c r="BC589" s="166">
        <f t="shared" si="1470"/>
        <v>0</v>
      </c>
      <c r="BD589" s="166">
        <f t="shared" si="1470"/>
        <v>0</v>
      </c>
      <c r="BE589" s="166">
        <f t="shared" si="1470"/>
        <v>0</v>
      </c>
      <c r="BF589" s="166">
        <f t="shared" si="1470"/>
        <v>0</v>
      </c>
      <c r="BG589" s="166">
        <f t="shared" si="1470"/>
        <v>0</v>
      </c>
      <c r="BH589" s="166">
        <f t="shared" si="1470"/>
        <v>0</v>
      </c>
      <c r="BI589" s="142"/>
      <c r="BV589" s="142"/>
      <c r="CI589" s="142"/>
      <c r="CV589" s="142"/>
      <c r="DI589" s="142"/>
      <c r="DV589" s="142"/>
      <c r="EI589" s="142"/>
      <c r="EK589" s="180">
        <f t="shared" si="1388"/>
        <v>0</v>
      </c>
      <c r="EN589" s="181"/>
    </row>
    <row r="590" spans="1:144" ht="15.75" hidden="1" outlineLevel="1" x14ac:dyDescent="0.25">
      <c r="A590" s="2">
        <f t="shared" si="1379"/>
        <v>119</v>
      </c>
      <c r="B590" s="1">
        <f t="shared" ref="B590:F599" si="1471">B372</f>
        <v>0</v>
      </c>
      <c r="C590" s="1">
        <f t="shared" si="1471"/>
        <v>0</v>
      </c>
      <c r="D590" s="2">
        <f t="shared" si="1471"/>
        <v>0</v>
      </c>
      <c r="E590" s="141">
        <f t="shared" si="1471"/>
        <v>0</v>
      </c>
      <c r="F590" s="84">
        <f t="shared" si="1471"/>
        <v>0</v>
      </c>
      <c r="G590" s="119"/>
      <c r="H590" s="118"/>
      <c r="I590" s="178">
        <v>0</v>
      </c>
      <c r="J590" s="166">
        <f t="shared" ref="J590:U590" si="1472">J372+I590</f>
        <v>0</v>
      </c>
      <c r="K590" s="166">
        <f t="shared" si="1472"/>
        <v>0</v>
      </c>
      <c r="L590" s="166">
        <f t="shared" si="1472"/>
        <v>0</v>
      </c>
      <c r="M590" s="166">
        <f t="shared" si="1472"/>
        <v>0</v>
      </c>
      <c r="N590" s="166">
        <f t="shared" si="1472"/>
        <v>0</v>
      </c>
      <c r="O590" s="166">
        <f t="shared" si="1472"/>
        <v>0</v>
      </c>
      <c r="P590" s="166">
        <f t="shared" si="1472"/>
        <v>0</v>
      </c>
      <c r="Q590" s="166">
        <f t="shared" si="1472"/>
        <v>0</v>
      </c>
      <c r="R590" s="166">
        <f t="shared" si="1472"/>
        <v>0</v>
      </c>
      <c r="S590" s="166">
        <f t="shared" si="1472"/>
        <v>0</v>
      </c>
      <c r="T590" s="166">
        <f t="shared" si="1472"/>
        <v>0</v>
      </c>
      <c r="U590" s="166">
        <f t="shared" si="1472"/>
        <v>0</v>
      </c>
      <c r="V590" s="142"/>
      <c r="W590" s="179">
        <f t="shared" si="1357"/>
        <v>0</v>
      </c>
      <c r="X590" s="166">
        <f t="shared" ref="X590:AH590" si="1473">X372+W590</f>
        <v>0</v>
      </c>
      <c r="Y590" s="166">
        <f t="shared" si="1473"/>
        <v>0</v>
      </c>
      <c r="Z590" s="166">
        <f t="shared" si="1473"/>
        <v>0</v>
      </c>
      <c r="AA590" s="166">
        <f t="shared" si="1473"/>
        <v>0</v>
      </c>
      <c r="AB590" s="166">
        <f t="shared" si="1473"/>
        <v>0</v>
      </c>
      <c r="AC590" s="166">
        <f t="shared" si="1473"/>
        <v>0</v>
      </c>
      <c r="AD590" s="166">
        <f t="shared" si="1473"/>
        <v>0</v>
      </c>
      <c r="AE590" s="166">
        <f t="shared" si="1473"/>
        <v>0</v>
      </c>
      <c r="AF590" s="166">
        <f t="shared" si="1473"/>
        <v>0</v>
      </c>
      <c r="AG590" s="166">
        <f t="shared" si="1473"/>
        <v>0</v>
      </c>
      <c r="AH590" s="166">
        <f t="shared" si="1473"/>
        <v>0</v>
      </c>
      <c r="AI590" s="142"/>
      <c r="AJ590" s="179">
        <f t="shared" si="1359"/>
        <v>0</v>
      </c>
      <c r="AK590" s="166">
        <f t="shared" ref="AK590:AU590" si="1474">AK372+AJ590</f>
        <v>0</v>
      </c>
      <c r="AL590" s="166">
        <f t="shared" si="1474"/>
        <v>0</v>
      </c>
      <c r="AM590" s="166">
        <f t="shared" si="1474"/>
        <v>0</v>
      </c>
      <c r="AN590" s="166">
        <f t="shared" si="1474"/>
        <v>0</v>
      </c>
      <c r="AO590" s="166">
        <f t="shared" si="1474"/>
        <v>0</v>
      </c>
      <c r="AP590" s="166">
        <f t="shared" si="1474"/>
        <v>0</v>
      </c>
      <c r="AQ590" s="166">
        <f t="shared" si="1474"/>
        <v>0</v>
      </c>
      <c r="AR590" s="166">
        <f t="shared" si="1474"/>
        <v>0</v>
      </c>
      <c r="AS590" s="166">
        <f t="shared" si="1474"/>
        <v>0</v>
      </c>
      <c r="AT590" s="166">
        <f t="shared" si="1474"/>
        <v>0</v>
      </c>
      <c r="AU590" s="166">
        <f t="shared" si="1474"/>
        <v>0</v>
      </c>
      <c r="AV590" s="142"/>
      <c r="AW590" s="179">
        <f t="shared" si="1361"/>
        <v>0</v>
      </c>
      <c r="AX590" s="166">
        <f t="shared" ref="AX590:BH590" si="1475">AX372+AW590</f>
        <v>0</v>
      </c>
      <c r="AY590" s="166">
        <f t="shared" si="1475"/>
        <v>0</v>
      </c>
      <c r="AZ590" s="166">
        <f t="shared" si="1475"/>
        <v>0</v>
      </c>
      <c r="BA590" s="166">
        <f t="shared" si="1475"/>
        <v>0</v>
      </c>
      <c r="BB590" s="166">
        <f t="shared" si="1475"/>
        <v>0</v>
      </c>
      <c r="BC590" s="166">
        <f t="shared" si="1475"/>
        <v>0</v>
      </c>
      <c r="BD590" s="166">
        <f t="shared" si="1475"/>
        <v>0</v>
      </c>
      <c r="BE590" s="166">
        <f t="shared" si="1475"/>
        <v>0</v>
      </c>
      <c r="BF590" s="166">
        <f t="shared" si="1475"/>
        <v>0</v>
      </c>
      <c r="BG590" s="166">
        <f t="shared" si="1475"/>
        <v>0</v>
      </c>
      <c r="BH590" s="166">
        <f t="shared" si="1475"/>
        <v>0</v>
      </c>
      <c r="BI590" s="142"/>
      <c r="BV590" s="142"/>
      <c r="CI590" s="142"/>
      <c r="CV590" s="142"/>
      <c r="DI590" s="142"/>
      <c r="DV590" s="142"/>
      <c r="EI590" s="142"/>
      <c r="EK590" s="180">
        <f t="shared" si="1388"/>
        <v>0</v>
      </c>
      <c r="EN590" s="181"/>
    </row>
    <row r="591" spans="1:144" ht="15.75" hidden="1" outlineLevel="1" x14ac:dyDescent="0.25">
      <c r="A591" s="2">
        <f t="shared" si="1379"/>
        <v>120</v>
      </c>
      <c r="B591" s="1">
        <f t="shared" si="1471"/>
        <v>0</v>
      </c>
      <c r="C591" s="1">
        <f t="shared" si="1471"/>
        <v>0</v>
      </c>
      <c r="D591" s="2">
        <f t="shared" si="1471"/>
        <v>0</v>
      </c>
      <c r="E591" s="141">
        <f t="shared" si="1471"/>
        <v>0</v>
      </c>
      <c r="F591" s="84">
        <f t="shared" si="1471"/>
        <v>0</v>
      </c>
      <c r="G591" s="119"/>
      <c r="H591" s="118"/>
      <c r="I591" s="178">
        <v>0</v>
      </c>
      <c r="J591" s="166">
        <f t="shared" ref="J591:U591" si="1476">J373+I591</f>
        <v>0</v>
      </c>
      <c r="K591" s="166">
        <f t="shared" si="1476"/>
        <v>0</v>
      </c>
      <c r="L591" s="166">
        <f t="shared" si="1476"/>
        <v>0</v>
      </c>
      <c r="M591" s="166">
        <f t="shared" si="1476"/>
        <v>0</v>
      </c>
      <c r="N591" s="166">
        <f t="shared" si="1476"/>
        <v>0</v>
      </c>
      <c r="O591" s="166">
        <f t="shared" si="1476"/>
        <v>0</v>
      </c>
      <c r="P591" s="166">
        <f t="shared" si="1476"/>
        <v>0</v>
      </c>
      <c r="Q591" s="166">
        <f t="shared" si="1476"/>
        <v>0</v>
      </c>
      <c r="R591" s="166">
        <f t="shared" si="1476"/>
        <v>0</v>
      </c>
      <c r="S591" s="166">
        <f t="shared" si="1476"/>
        <v>0</v>
      </c>
      <c r="T591" s="166">
        <f t="shared" si="1476"/>
        <v>0</v>
      </c>
      <c r="U591" s="166">
        <f t="shared" si="1476"/>
        <v>0</v>
      </c>
      <c r="V591" s="142"/>
      <c r="W591" s="179">
        <f t="shared" si="1357"/>
        <v>0</v>
      </c>
      <c r="X591" s="166">
        <f t="shared" ref="X591:AH591" si="1477">X373+W591</f>
        <v>0</v>
      </c>
      <c r="Y591" s="166">
        <f t="shared" si="1477"/>
        <v>0</v>
      </c>
      <c r="Z591" s="166">
        <f t="shared" si="1477"/>
        <v>0</v>
      </c>
      <c r="AA591" s="166">
        <f t="shared" si="1477"/>
        <v>0</v>
      </c>
      <c r="AB591" s="166">
        <f t="shared" si="1477"/>
        <v>0</v>
      </c>
      <c r="AC591" s="166">
        <f t="shared" si="1477"/>
        <v>0</v>
      </c>
      <c r="AD591" s="166">
        <f t="shared" si="1477"/>
        <v>0</v>
      </c>
      <c r="AE591" s="166">
        <f t="shared" si="1477"/>
        <v>0</v>
      </c>
      <c r="AF591" s="166">
        <f t="shared" si="1477"/>
        <v>0</v>
      </c>
      <c r="AG591" s="166">
        <f t="shared" si="1477"/>
        <v>0</v>
      </c>
      <c r="AH591" s="166">
        <f t="shared" si="1477"/>
        <v>0</v>
      </c>
      <c r="AI591" s="142"/>
      <c r="AJ591" s="179">
        <f t="shared" si="1359"/>
        <v>0</v>
      </c>
      <c r="AK591" s="166">
        <f t="shared" ref="AK591:AU591" si="1478">AK373+AJ591</f>
        <v>0</v>
      </c>
      <c r="AL591" s="166">
        <f t="shared" si="1478"/>
        <v>0</v>
      </c>
      <c r="AM591" s="166">
        <f t="shared" si="1478"/>
        <v>0</v>
      </c>
      <c r="AN591" s="166">
        <f t="shared" si="1478"/>
        <v>0</v>
      </c>
      <c r="AO591" s="166">
        <f t="shared" si="1478"/>
        <v>0</v>
      </c>
      <c r="AP591" s="166">
        <f t="shared" si="1478"/>
        <v>0</v>
      </c>
      <c r="AQ591" s="166">
        <f t="shared" si="1478"/>
        <v>0</v>
      </c>
      <c r="AR591" s="166">
        <f t="shared" si="1478"/>
        <v>0</v>
      </c>
      <c r="AS591" s="166">
        <f t="shared" si="1478"/>
        <v>0</v>
      </c>
      <c r="AT591" s="166">
        <f t="shared" si="1478"/>
        <v>0</v>
      </c>
      <c r="AU591" s="166">
        <f t="shared" si="1478"/>
        <v>0</v>
      </c>
      <c r="AV591" s="142"/>
      <c r="AW591" s="179">
        <f t="shared" si="1361"/>
        <v>0</v>
      </c>
      <c r="AX591" s="166">
        <f t="shared" ref="AX591:BH591" si="1479">AX373+AW591</f>
        <v>0</v>
      </c>
      <c r="AY591" s="166">
        <f t="shared" si="1479"/>
        <v>0</v>
      </c>
      <c r="AZ591" s="166">
        <f t="shared" si="1479"/>
        <v>0</v>
      </c>
      <c r="BA591" s="166">
        <f t="shared" si="1479"/>
        <v>0</v>
      </c>
      <c r="BB591" s="166">
        <f t="shared" si="1479"/>
        <v>0</v>
      </c>
      <c r="BC591" s="166">
        <f t="shared" si="1479"/>
        <v>0</v>
      </c>
      <c r="BD591" s="166">
        <f t="shared" si="1479"/>
        <v>0</v>
      </c>
      <c r="BE591" s="166">
        <f t="shared" si="1479"/>
        <v>0</v>
      </c>
      <c r="BF591" s="166">
        <f t="shared" si="1479"/>
        <v>0</v>
      </c>
      <c r="BG591" s="166">
        <f t="shared" si="1479"/>
        <v>0</v>
      </c>
      <c r="BH591" s="166">
        <f t="shared" si="1479"/>
        <v>0</v>
      </c>
      <c r="BI591" s="142"/>
      <c r="BV591" s="142"/>
      <c r="CI591" s="142"/>
      <c r="CV591" s="142"/>
      <c r="DI591" s="142"/>
      <c r="DV591" s="142"/>
      <c r="EI591" s="142"/>
      <c r="EK591" s="180">
        <f t="shared" si="1388"/>
        <v>0</v>
      </c>
      <c r="EN591" s="181"/>
    </row>
    <row r="592" spans="1:144" ht="15.75" hidden="1" outlineLevel="1" x14ac:dyDescent="0.25">
      <c r="A592" s="2">
        <f t="shared" si="1379"/>
        <v>121</v>
      </c>
      <c r="B592" s="1">
        <f t="shared" si="1471"/>
        <v>0</v>
      </c>
      <c r="C592" s="1">
        <f t="shared" si="1471"/>
        <v>0</v>
      </c>
      <c r="D592" s="2">
        <f t="shared" si="1471"/>
        <v>0</v>
      </c>
      <c r="E592" s="141">
        <f t="shared" si="1471"/>
        <v>0</v>
      </c>
      <c r="F592" s="84">
        <f t="shared" si="1471"/>
        <v>0</v>
      </c>
      <c r="G592" s="119"/>
      <c r="H592" s="118"/>
      <c r="I592" s="178">
        <v>0</v>
      </c>
      <c r="J592" s="166">
        <f t="shared" ref="J592:U592" si="1480">J374+I592</f>
        <v>0</v>
      </c>
      <c r="K592" s="166">
        <f t="shared" si="1480"/>
        <v>0</v>
      </c>
      <c r="L592" s="166">
        <f t="shared" si="1480"/>
        <v>0</v>
      </c>
      <c r="M592" s="166">
        <f t="shared" si="1480"/>
        <v>0</v>
      </c>
      <c r="N592" s="166">
        <f t="shared" si="1480"/>
        <v>0</v>
      </c>
      <c r="O592" s="166">
        <f t="shared" si="1480"/>
        <v>0</v>
      </c>
      <c r="P592" s="166">
        <f t="shared" si="1480"/>
        <v>0</v>
      </c>
      <c r="Q592" s="166">
        <f t="shared" si="1480"/>
        <v>0</v>
      </c>
      <c r="R592" s="166">
        <f t="shared" si="1480"/>
        <v>0</v>
      </c>
      <c r="S592" s="166">
        <f t="shared" si="1480"/>
        <v>0</v>
      </c>
      <c r="T592" s="166">
        <f t="shared" si="1480"/>
        <v>0</v>
      </c>
      <c r="U592" s="166">
        <f t="shared" si="1480"/>
        <v>0</v>
      </c>
      <c r="V592" s="142"/>
      <c r="W592" s="179">
        <f t="shared" si="1357"/>
        <v>0</v>
      </c>
      <c r="X592" s="166">
        <f t="shared" ref="X592:AH592" si="1481">X374+W592</f>
        <v>0</v>
      </c>
      <c r="Y592" s="166">
        <f t="shared" si="1481"/>
        <v>0</v>
      </c>
      <c r="Z592" s="166">
        <f t="shared" si="1481"/>
        <v>0</v>
      </c>
      <c r="AA592" s="166">
        <f t="shared" si="1481"/>
        <v>0</v>
      </c>
      <c r="AB592" s="166">
        <f t="shared" si="1481"/>
        <v>0</v>
      </c>
      <c r="AC592" s="166">
        <f t="shared" si="1481"/>
        <v>0</v>
      </c>
      <c r="AD592" s="166">
        <f t="shared" si="1481"/>
        <v>0</v>
      </c>
      <c r="AE592" s="166">
        <f t="shared" si="1481"/>
        <v>0</v>
      </c>
      <c r="AF592" s="166">
        <f t="shared" si="1481"/>
        <v>0</v>
      </c>
      <c r="AG592" s="166">
        <f t="shared" si="1481"/>
        <v>0</v>
      </c>
      <c r="AH592" s="166">
        <f t="shared" si="1481"/>
        <v>0</v>
      </c>
      <c r="AI592" s="142"/>
      <c r="AJ592" s="179">
        <f t="shared" si="1359"/>
        <v>0</v>
      </c>
      <c r="AK592" s="166">
        <f t="shared" ref="AK592:AU592" si="1482">AK374+AJ592</f>
        <v>0</v>
      </c>
      <c r="AL592" s="166">
        <f t="shared" si="1482"/>
        <v>0</v>
      </c>
      <c r="AM592" s="166">
        <f t="shared" si="1482"/>
        <v>0</v>
      </c>
      <c r="AN592" s="166">
        <f t="shared" si="1482"/>
        <v>0</v>
      </c>
      <c r="AO592" s="166">
        <f t="shared" si="1482"/>
        <v>0</v>
      </c>
      <c r="AP592" s="166">
        <f t="shared" si="1482"/>
        <v>0</v>
      </c>
      <c r="AQ592" s="166">
        <f t="shared" si="1482"/>
        <v>0</v>
      </c>
      <c r="AR592" s="166">
        <f t="shared" si="1482"/>
        <v>0</v>
      </c>
      <c r="AS592" s="166">
        <f t="shared" si="1482"/>
        <v>0</v>
      </c>
      <c r="AT592" s="166">
        <f t="shared" si="1482"/>
        <v>0</v>
      </c>
      <c r="AU592" s="166">
        <f t="shared" si="1482"/>
        <v>0</v>
      </c>
      <c r="AV592" s="142"/>
      <c r="AW592" s="179">
        <f t="shared" si="1361"/>
        <v>0</v>
      </c>
      <c r="AX592" s="166">
        <f t="shared" ref="AX592:BH592" si="1483">AX374+AW592</f>
        <v>0</v>
      </c>
      <c r="AY592" s="166">
        <f t="shared" si="1483"/>
        <v>0</v>
      </c>
      <c r="AZ592" s="166">
        <f t="shared" si="1483"/>
        <v>0</v>
      </c>
      <c r="BA592" s="166">
        <f t="shared" si="1483"/>
        <v>0</v>
      </c>
      <c r="BB592" s="166">
        <f t="shared" si="1483"/>
        <v>0</v>
      </c>
      <c r="BC592" s="166">
        <f t="shared" si="1483"/>
        <v>0</v>
      </c>
      <c r="BD592" s="166">
        <f t="shared" si="1483"/>
        <v>0</v>
      </c>
      <c r="BE592" s="166">
        <f t="shared" si="1483"/>
        <v>0</v>
      </c>
      <c r="BF592" s="166">
        <f t="shared" si="1483"/>
        <v>0</v>
      </c>
      <c r="BG592" s="166">
        <f t="shared" si="1483"/>
        <v>0</v>
      </c>
      <c r="BH592" s="166">
        <f t="shared" si="1483"/>
        <v>0</v>
      </c>
      <c r="BI592" s="142"/>
      <c r="BV592" s="142"/>
      <c r="CI592" s="142"/>
      <c r="CV592" s="142"/>
      <c r="DI592" s="142"/>
      <c r="DV592" s="142"/>
      <c r="EI592" s="142"/>
      <c r="EK592" s="180">
        <f t="shared" si="1388"/>
        <v>0</v>
      </c>
      <c r="EN592" s="181"/>
    </row>
    <row r="593" spans="1:144" ht="15.75" hidden="1" outlineLevel="1" x14ac:dyDescent="0.25">
      <c r="A593" s="2">
        <f t="shared" si="1379"/>
        <v>122</v>
      </c>
      <c r="B593" s="1">
        <f t="shared" si="1471"/>
        <v>0</v>
      </c>
      <c r="C593" s="1">
        <f t="shared" si="1471"/>
        <v>0</v>
      </c>
      <c r="D593" s="2">
        <f t="shared" si="1471"/>
        <v>0</v>
      </c>
      <c r="E593" s="141">
        <f t="shared" si="1471"/>
        <v>0</v>
      </c>
      <c r="F593" s="84">
        <f t="shared" si="1471"/>
        <v>0</v>
      </c>
      <c r="G593" s="119"/>
      <c r="H593" s="118"/>
      <c r="I593" s="178">
        <v>0</v>
      </c>
      <c r="J593" s="166">
        <f t="shared" ref="J593:U593" si="1484">J375+I593</f>
        <v>0</v>
      </c>
      <c r="K593" s="166">
        <f t="shared" si="1484"/>
        <v>0</v>
      </c>
      <c r="L593" s="166">
        <f t="shared" si="1484"/>
        <v>0</v>
      </c>
      <c r="M593" s="166">
        <f t="shared" si="1484"/>
        <v>0</v>
      </c>
      <c r="N593" s="166">
        <f t="shared" si="1484"/>
        <v>0</v>
      </c>
      <c r="O593" s="166">
        <f t="shared" si="1484"/>
        <v>0</v>
      </c>
      <c r="P593" s="166">
        <f t="shared" si="1484"/>
        <v>0</v>
      </c>
      <c r="Q593" s="166">
        <f t="shared" si="1484"/>
        <v>0</v>
      </c>
      <c r="R593" s="166">
        <f t="shared" si="1484"/>
        <v>0</v>
      </c>
      <c r="S593" s="166">
        <f t="shared" si="1484"/>
        <v>0</v>
      </c>
      <c r="T593" s="166">
        <f t="shared" si="1484"/>
        <v>0</v>
      </c>
      <c r="U593" s="166">
        <f t="shared" si="1484"/>
        <v>0</v>
      </c>
      <c r="V593" s="142"/>
      <c r="W593" s="179">
        <f t="shared" si="1357"/>
        <v>0</v>
      </c>
      <c r="X593" s="166">
        <f t="shared" ref="X593:AH593" si="1485">X375+W593</f>
        <v>0</v>
      </c>
      <c r="Y593" s="166">
        <f t="shared" si="1485"/>
        <v>0</v>
      </c>
      <c r="Z593" s="166">
        <f t="shared" si="1485"/>
        <v>0</v>
      </c>
      <c r="AA593" s="166">
        <f t="shared" si="1485"/>
        <v>0</v>
      </c>
      <c r="AB593" s="166">
        <f t="shared" si="1485"/>
        <v>0</v>
      </c>
      <c r="AC593" s="166">
        <f t="shared" si="1485"/>
        <v>0</v>
      </c>
      <c r="AD593" s="166">
        <f t="shared" si="1485"/>
        <v>0</v>
      </c>
      <c r="AE593" s="166">
        <f t="shared" si="1485"/>
        <v>0</v>
      </c>
      <c r="AF593" s="166">
        <f t="shared" si="1485"/>
        <v>0</v>
      </c>
      <c r="AG593" s="166">
        <f t="shared" si="1485"/>
        <v>0</v>
      </c>
      <c r="AH593" s="166">
        <f t="shared" si="1485"/>
        <v>0</v>
      </c>
      <c r="AI593" s="142"/>
      <c r="AJ593" s="179">
        <f t="shared" si="1359"/>
        <v>0</v>
      </c>
      <c r="AK593" s="166">
        <f t="shared" ref="AK593:AU593" si="1486">AK375+AJ593</f>
        <v>0</v>
      </c>
      <c r="AL593" s="166">
        <f t="shared" si="1486"/>
        <v>0</v>
      </c>
      <c r="AM593" s="166">
        <f t="shared" si="1486"/>
        <v>0</v>
      </c>
      <c r="AN593" s="166">
        <f t="shared" si="1486"/>
        <v>0</v>
      </c>
      <c r="AO593" s="166">
        <f t="shared" si="1486"/>
        <v>0</v>
      </c>
      <c r="AP593" s="166">
        <f t="shared" si="1486"/>
        <v>0</v>
      </c>
      <c r="AQ593" s="166">
        <f t="shared" si="1486"/>
        <v>0</v>
      </c>
      <c r="AR593" s="166">
        <f t="shared" si="1486"/>
        <v>0</v>
      </c>
      <c r="AS593" s="166">
        <f t="shared" si="1486"/>
        <v>0</v>
      </c>
      <c r="AT593" s="166">
        <f t="shared" si="1486"/>
        <v>0</v>
      </c>
      <c r="AU593" s="166">
        <f t="shared" si="1486"/>
        <v>0</v>
      </c>
      <c r="AV593" s="142"/>
      <c r="AW593" s="179">
        <f t="shared" si="1361"/>
        <v>0</v>
      </c>
      <c r="AX593" s="166">
        <f t="shared" ref="AX593:BH593" si="1487">AX375+AW593</f>
        <v>0</v>
      </c>
      <c r="AY593" s="166">
        <f t="shared" si="1487"/>
        <v>0</v>
      </c>
      <c r="AZ593" s="166">
        <f t="shared" si="1487"/>
        <v>0</v>
      </c>
      <c r="BA593" s="166">
        <f t="shared" si="1487"/>
        <v>0</v>
      </c>
      <c r="BB593" s="166">
        <f t="shared" si="1487"/>
        <v>0</v>
      </c>
      <c r="BC593" s="166">
        <f t="shared" si="1487"/>
        <v>0</v>
      </c>
      <c r="BD593" s="166">
        <f t="shared" si="1487"/>
        <v>0</v>
      </c>
      <c r="BE593" s="166">
        <f t="shared" si="1487"/>
        <v>0</v>
      </c>
      <c r="BF593" s="166">
        <f t="shared" si="1487"/>
        <v>0</v>
      </c>
      <c r="BG593" s="166">
        <f t="shared" si="1487"/>
        <v>0</v>
      </c>
      <c r="BH593" s="166">
        <f t="shared" si="1487"/>
        <v>0</v>
      </c>
      <c r="BI593" s="142"/>
      <c r="BV593" s="142"/>
      <c r="CI593" s="142"/>
      <c r="CV593" s="142"/>
      <c r="DI593" s="142"/>
      <c r="DV593" s="142"/>
      <c r="EI593" s="142"/>
      <c r="EK593" s="180">
        <f t="shared" si="1388"/>
        <v>0</v>
      </c>
      <c r="EN593" s="181"/>
    </row>
    <row r="594" spans="1:144" ht="15.75" hidden="1" outlineLevel="1" x14ac:dyDescent="0.25">
      <c r="A594" s="2">
        <f t="shared" si="1379"/>
        <v>123</v>
      </c>
      <c r="B594" s="1">
        <f t="shared" si="1471"/>
        <v>0</v>
      </c>
      <c r="C594" s="1">
        <f t="shared" si="1471"/>
        <v>0</v>
      </c>
      <c r="D594" s="2">
        <f t="shared" si="1471"/>
        <v>0</v>
      </c>
      <c r="E594" s="141">
        <f t="shared" si="1471"/>
        <v>0</v>
      </c>
      <c r="F594" s="84">
        <f t="shared" si="1471"/>
        <v>0</v>
      </c>
      <c r="G594" s="119"/>
      <c r="H594" s="118"/>
      <c r="I594" s="178">
        <v>0</v>
      </c>
      <c r="J594" s="166">
        <f t="shared" ref="J594:U594" si="1488">J376+I594</f>
        <v>0</v>
      </c>
      <c r="K594" s="166">
        <f t="shared" si="1488"/>
        <v>0</v>
      </c>
      <c r="L594" s="166">
        <f t="shared" si="1488"/>
        <v>0</v>
      </c>
      <c r="M594" s="166">
        <f t="shared" si="1488"/>
        <v>0</v>
      </c>
      <c r="N594" s="166">
        <f t="shared" si="1488"/>
        <v>0</v>
      </c>
      <c r="O594" s="166">
        <f t="shared" si="1488"/>
        <v>0</v>
      </c>
      <c r="P594" s="166">
        <f t="shared" si="1488"/>
        <v>0</v>
      </c>
      <c r="Q594" s="166">
        <f t="shared" si="1488"/>
        <v>0</v>
      </c>
      <c r="R594" s="166">
        <f t="shared" si="1488"/>
        <v>0</v>
      </c>
      <c r="S594" s="166">
        <f t="shared" si="1488"/>
        <v>0</v>
      </c>
      <c r="T594" s="166">
        <f t="shared" si="1488"/>
        <v>0</v>
      </c>
      <c r="U594" s="166">
        <f t="shared" si="1488"/>
        <v>0</v>
      </c>
      <c r="V594" s="142"/>
      <c r="W594" s="179">
        <f t="shared" si="1357"/>
        <v>0</v>
      </c>
      <c r="X594" s="166">
        <f t="shared" ref="X594:AH594" si="1489">X376+W594</f>
        <v>0</v>
      </c>
      <c r="Y594" s="166">
        <f t="shared" si="1489"/>
        <v>0</v>
      </c>
      <c r="Z594" s="166">
        <f t="shared" si="1489"/>
        <v>0</v>
      </c>
      <c r="AA594" s="166">
        <f t="shared" si="1489"/>
        <v>0</v>
      </c>
      <c r="AB594" s="166">
        <f t="shared" si="1489"/>
        <v>0</v>
      </c>
      <c r="AC594" s="166">
        <f t="shared" si="1489"/>
        <v>0</v>
      </c>
      <c r="AD594" s="166">
        <f t="shared" si="1489"/>
        <v>0</v>
      </c>
      <c r="AE594" s="166">
        <f t="shared" si="1489"/>
        <v>0</v>
      </c>
      <c r="AF594" s="166">
        <f t="shared" si="1489"/>
        <v>0</v>
      </c>
      <c r="AG594" s="166">
        <f t="shared" si="1489"/>
        <v>0</v>
      </c>
      <c r="AH594" s="166">
        <f t="shared" si="1489"/>
        <v>0</v>
      </c>
      <c r="AI594" s="142"/>
      <c r="AJ594" s="179">
        <f t="shared" si="1359"/>
        <v>0</v>
      </c>
      <c r="AK594" s="166">
        <f t="shared" ref="AK594:AU594" si="1490">AK376+AJ594</f>
        <v>0</v>
      </c>
      <c r="AL594" s="166">
        <f t="shared" si="1490"/>
        <v>0</v>
      </c>
      <c r="AM594" s="166">
        <f t="shared" si="1490"/>
        <v>0</v>
      </c>
      <c r="AN594" s="166">
        <f t="shared" si="1490"/>
        <v>0</v>
      </c>
      <c r="AO594" s="166">
        <f t="shared" si="1490"/>
        <v>0</v>
      </c>
      <c r="AP594" s="166">
        <f t="shared" si="1490"/>
        <v>0</v>
      </c>
      <c r="AQ594" s="166">
        <f t="shared" si="1490"/>
        <v>0</v>
      </c>
      <c r="AR594" s="166">
        <f t="shared" si="1490"/>
        <v>0</v>
      </c>
      <c r="AS594" s="166">
        <f t="shared" si="1490"/>
        <v>0</v>
      </c>
      <c r="AT594" s="166">
        <f t="shared" si="1490"/>
        <v>0</v>
      </c>
      <c r="AU594" s="166">
        <f t="shared" si="1490"/>
        <v>0</v>
      </c>
      <c r="AV594" s="142"/>
      <c r="AW594" s="179">
        <f t="shared" si="1361"/>
        <v>0</v>
      </c>
      <c r="AX594" s="166">
        <f t="shared" ref="AX594:BH594" si="1491">AX376+AW594</f>
        <v>0</v>
      </c>
      <c r="AY594" s="166">
        <f t="shared" si="1491"/>
        <v>0</v>
      </c>
      <c r="AZ594" s="166">
        <f t="shared" si="1491"/>
        <v>0</v>
      </c>
      <c r="BA594" s="166">
        <f t="shared" si="1491"/>
        <v>0</v>
      </c>
      <c r="BB594" s="166">
        <f t="shared" si="1491"/>
        <v>0</v>
      </c>
      <c r="BC594" s="166">
        <f t="shared" si="1491"/>
        <v>0</v>
      </c>
      <c r="BD594" s="166">
        <f t="shared" si="1491"/>
        <v>0</v>
      </c>
      <c r="BE594" s="166">
        <f t="shared" si="1491"/>
        <v>0</v>
      </c>
      <c r="BF594" s="166">
        <f t="shared" si="1491"/>
        <v>0</v>
      </c>
      <c r="BG594" s="166">
        <f t="shared" si="1491"/>
        <v>0</v>
      </c>
      <c r="BH594" s="166">
        <f t="shared" si="1491"/>
        <v>0</v>
      </c>
      <c r="BI594" s="142"/>
      <c r="BV594" s="142"/>
      <c r="CI594" s="142"/>
      <c r="CV594" s="142"/>
      <c r="DI594" s="142"/>
      <c r="DV594" s="142"/>
      <c r="EI594" s="142"/>
      <c r="EK594" s="180">
        <f t="shared" si="1388"/>
        <v>0</v>
      </c>
      <c r="EN594" s="181"/>
    </row>
    <row r="595" spans="1:144" ht="15.75" hidden="1" outlineLevel="1" x14ac:dyDescent="0.25">
      <c r="A595" s="2">
        <f t="shared" si="1379"/>
        <v>124</v>
      </c>
      <c r="B595" s="1">
        <f t="shared" si="1471"/>
        <v>0</v>
      </c>
      <c r="C595" s="1">
        <f t="shared" si="1471"/>
        <v>0</v>
      </c>
      <c r="D595" s="2">
        <f t="shared" si="1471"/>
        <v>0</v>
      </c>
      <c r="E595" s="141">
        <f t="shared" si="1471"/>
        <v>0</v>
      </c>
      <c r="F595" s="84">
        <f t="shared" si="1471"/>
        <v>0</v>
      </c>
      <c r="G595" s="119"/>
      <c r="H595" s="118"/>
      <c r="I595" s="178">
        <v>0</v>
      </c>
      <c r="J595" s="166">
        <f t="shared" ref="J595:U595" si="1492">J377+I595</f>
        <v>0</v>
      </c>
      <c r="K595" s="166">
        <f t="shared" si="1492"/>
        <v>0</v>
      </c>
      <c r="L595" s="166">
        <f t="shared" si="1492"/>
        <v>0</v>
      </c>
      <c r="M595" s="166">
        <f t="shared" si="1492"/>
        <v>0</v>
      </c>
      <c r="N595" s="166">
        <f t="shared" si="1492"/>
        <v>0</v>
      </c>
      <c r="O595" s="166">
        <f t="shared" si="1492"/>
        <v>0</v>
      </c>
      <c r="P595" s="166">
        <f t="shared" si="1492"/>
        <v>0</v>
      </c>
      <c r="Q595" s="166">
        <f t="shared" si="1492"/>
        <v>0</v>
      </c>
      <c r="R595" s="166">
        <f t="shared" si="1492"/>
        <v>0</v>
      </c>
      <c r="S595" s="166">
        <f t="shared" si="1492"/>
        <v>0</v>
      </c>
      <c r="T595" s="166">
        <f t="shared" si="1492"/>
        <v>0</v>
      </c>
      <c r="U595" s="166">
        <f t="shared" si="1492"/>
        <v>0</v>
      </c>
      <c r="V595" s="142"/>
      <c r="W595" s="179">
        <f t="shared" ref="W595:W606" si="1493">W377+U595</f>
        <v>0</v>
      </c>
      <c r="X595" s="166">
        <f t="shared" ref="X595:AH595" si="1494">X377+W595</f>
        <v>0</v>
      </c>
      <c r="Y595" s="166">
        <f t="shared" si="1494"/>
        <v>0</v>
      </c>
      <c r="Z595" s="166">
        <f t="shared" si="1494"/>
        <v>0</v>
      </c>
      <c r="AA595" s="166">
        <f t="shared" si="1494"/>
        <v>0</v>
      </c>
      <c r="AB595" s="166">
        <f t="shared" si="1494"/>
        <v>0</v>
      </c>
      <c r="AC595" s="166">
        <f t="shared" si="1494"/>
        <v>0</v>
      </c>
      <c r="AD595" s="166">
        <f t="shared" si="1494"/>
        <v>0</v>
      </c>
      <c r="AE595" s="166">
        <f t="shared" si="1494"/>
        <v>0</v>
      </c>
      <c r="AF595" s="166">
        <f t="shared" si="1494"/>
        <v>0</v>
      </c>
      <c r="AG595" s="166">
        <f t="shared" si="1494"/>
        <v>0</v>
      </c>
      <c r="AH595" s="166">
        <f t="shared" si="1494"/>
        <v>0</v>
      </c>
      <c r="AI595" s="142"/>
      <c r="AJ595" s="179">
        <f t="shared" ref="AJ595:AJ606" si="1495">AJ377+AH595</f>
        <v>0</v>
      </c>
      <c r="AK595" s="166">
        <f t="shared" ref="AK595:AU595" si="1496">AK377+AJ595</f>
        <v>0</v>
      </c>
      <c r="AL595" s="166">
        <f t="shared" si="1496"/>
        <v>0</v>
      </c>
      <c r="AM595" s="166">
        <f t="shared" si="1496"/>
        <v>0</v>
      </c>
      <c r="AN595" s="166">
        <f t="shared" si="1496"/>
        <v>0</v>
      </c>
      <c r="AO595" s="166">
        <f t="shared" si="1496"/>
        <v>0</v>
      </c>
      <c r="AP595" s="166">
        <f t="shared" si="1496"/>
        <v>0</v>
      </c>
      <c r="AQ595" s="166">
        <f t="shared" si="1496"/>
        <v>0</v>
      </c>
      <c r="AR595" s="166">
        <f t="shared" si="1496"/>
        <v>0</v>
      </c>
      <c r="AS595" s="166">
        <f t="shared" si="1496"/>
        <v>0</v>
      </c>
      <c r="AT595" s="166">
        <f t="shared" si="1496"/>
        <v>0</v>
      </c>
      <c r="AU595" s="166">
        <f t="shared" si="1496"/>
        <v>0</v>
      </c>
      <c r="AV595" s="142"/>
      <c r="AW595" s="179">
        <f t="shared" ref="AW595:AW606" si="1497">AW377+AU595</f>
        <v>0</v>
      </c>
      <c r="AX595" s="166">
        <f t="shared" ref="AX595:BH595" si="1498">AX377+AW595</f>
        <v>0</v>
      </c>
      <c r="AY595" s="166">
        <f t="shared" si="1498"/>
        <v>0</v>
      </c>
      <c r="AZ595" s="166">
        <f t="shared" si="1498"/>
        <v>0</v>
      </c>
      <c r="BA595" s="166">
        <f t="shared" si="1498"/>
        <v>0</v>
      </c>
      <c r="BB595" s="166">
        <f t="shared" si="1498"/>
        <v>0</v>
      </c>
      <c r="BC595" s="166">
        <f t="shared" si="1498"/>
        <v>0</v>
      </c>
      <c r="BD595" s="166">
        <f t="shared" si="1498"/>
        <v>0</v>
      </c>
      <c r="BE595" s="166">
        <f t="shared" si="1498"/>
        <v>0</v>
      </c>
      <c r="BF595" s="166">
        <f t="shared" si="1498"/>
        <v>0</v>
      </c>
      <c r="BG595" s="166">
        <f t="shared" si="1498"/>
        <v>0</v>
      </c>
      <c r="BH595" s="166">
        <f t="shared" si="1498"/>
        <v>0</v>
      </c>
      <c r="BI595" s="142"/>
      <c r="BV595" s="142"/>
      <c r="CI595" s="142"/>
      <c r="CV595" s="142"/>
      <c r="DI595" s="142"/>
      <c r="DV595" s="142"/>
      <c r="EI595" s="142"/>
      <c r="EK595" s="180">
        <f t="shared" si="1388"/>
        <v>0</v>
      </c>
      <c r="EN595" s="181"/>
    </row>
    <row r="596" spans="1:144" ht="15.75" hidden="1" outlineLevel="1" x14ac:dyDescent="0.25">
      <c r="A596" s="2">
        <f t="shared" si="1379"/>
        <v>125</v>
      </c>
      <c r="B596" s="1">
        <f t="shared" si="1471"/>
        <v>0</v>
      </c>
      <c r="C596" s="1">
        <f t="shared" si="1471"/>
        <v>0</v>
      </c>
      <c r="D596" s="2">
        <f t="shared" si="1471"/>
        <v>0</v>
      </c>
      <c r="E596" s="141">
        <f t="shared" si="1471"/>
        <v>0</v>
      </c>
      <c r="F596" s="84">
        <f t="shared" si="1471"/>
        <v>0</v>
      </c>
      <c r="G596" s="119"/>
      <c r="H596" s="118"/>
      <c r="I596" s="178">
        <v>0</v>
      </c>
      <c r="J596" s="166">
        <f t="shared" ref="J596:U596" si="1499">J378+I596</f>
        <v>0</v>
      </c>
      <c r="K596" s="166">
        <f t="shared" si="1499"/>
        <v>0</v>
      </c>
      <c r="L596" s="166">
        <f t="shared" si="1499"/>
        <v>0</v>
      </c>
      <c r="M596" s="166">
        <f t="shared" si="1499"/>
        <v>0</v>
      </c>
      <c r="N596" s="166">
        <f t="shared" si="1499"/>
        <v>0</v>
      </c>
      <c r="O596" s="166">
        <f t="shared" si="1499"/>
        <v>0</v>
      </c>
      <c r="P596" s="166">
        <f t="shared" si="1499"/>
        <v>0</v>
      </c>
      <c r="Q596" s="166">
        <f t="shared" si="1499"/>
        <v>0</v>
      </c>
      <c r="R596" s="166">
        <f t="shared" si="1499"/>
        <v>0</v>
      </c>
      <c r="S596" s="166">
        <f t="shared" si="1499"/>
        <v>0</v>
      </c>
      <c r="T596" s="166">
        <f t="shared" si="1499"/>
        <v>0</v>
      </c>
      <c r="U596" s="166">
        <f t="shared" si="1499"/>
        <v>0</v>
      </c>
      <c r="V596" s="142"/>
      <c r="W596" s="179">
        <f t="shared" si="1493"/>
        <v>0</v>
      </c>
      <c r="X596" s="166">
        <f t="shared" ref="X596:AH596" si="1500">X378+W596</f>
        <v>0</v>
      </c>
      <c r="Y596" s="166">
        <f t="shared" si="1500"/>
        <v>0</v>
      </c>
      <c r="Z596" s="166">
        <f t="shared" si="1500"/>
        <v>0</v>
      </c>
      <c r="AA596" s="166">
        <f t="shared" si="1500"/>
        <v>0</v>
      </c>
      <c r="AB596" s="166">
        <f t="shared" si="1500"/>
        <v>0</v>
      </c>
      <c r="AC596" s="166">
        <f t="shared" si="1500"/>
        <v>0</v>
      </c>
      <c r="AD596" s="166">
        <f t="shared" si="1500"/>
        <v>0</v>
      </c>
      <c r="AE596" s="166">
        <f t="shared" si="1500"/>
        <v>0</v>
      </c>
      <c r="AF596" s="166">
        <f t="shared" si="1500"/>
        <v>0</v>
      </c>
      <c r="AG596" s="166">
        <f t="shared" si="1500"/>
        <v>0</v>
      </c>
      <c r="AH596" s="166">
        <f t="shared" si="1500"/>
        <v>0</v>
      </c>
      <c r="AI596" s="142"/>
      <c r="AJ596" s="179">
        <f t="shared" si="1495"/>
        <v>0</v>
      </c>
      <c r="AK596" s="166">
        <f t="shared" ref="AK596:AU596" si="1501">AK378+AJ596</f>
        <v>0</v>
      </c>
      <c r="AL596" s="166">
        <f t="shared" si="1501"/>
        <v>0</v>
      </c>
      <c r="AM596" s="166">
        <f t="shared" si="1501"/>
        <v>0</v>
      </c>
      <c r="AN596" s="166">
        <f t="shared" si="1501"/>
        <v>0</v>
      </c>
      <c r="AO596" s="166">
        <f t="shared" si="1501"/>
        <v>0</v>
      </c>
      <c r="AP596" s="166">
        <f t="shared" si="1501"/>
        <v>0</v>
      </c>
      <c r="AQ596" s="166">
        <f t="shared" si="1501"/>
        <v>0</v>
      </c>
      <c r="AR596" s="166">
        <f t="shared" si="1501"/>
        <v>0</v>
      </c>
      <c r="AS596" s="166">
        <f t="shared" si="1501"/>
        <v>0</v>
      </c>
      <c r="AT596" s="166">
        <f t="shared" si="1501"/>
        <v>0</v>
      </c>
      <c r="AU596" s="166">
        <f t="shared" si="1501"/>
        <v>0</v>
      </c>
      <c r="AV596" s="142"/>
      <c r="AW596" s="179">
        <f t="shared" si="1497"/>
        <v>0</v>
      </c>
      <c r="AX596" s="166">
        <f t="shared" ref="AX596:BH596" si="1502">AX378+AW596</f>
        <v>0</v>
      </c>
      <c r="AY596" s="166">
        <f t="shared" si="1502"/>
        <v>0</v>
      </c>
      <c r="AZ596" s="166">
        <f t="shared" si="1502"/>
        <v>0</v>
      </c>
      <c r="BA596" s="166">
        <f t="shared" si="1502"/>
        <v>0</v>
      </c>
      <c r="BB596" s="166">
        <f t="shared" si="1502"/>
        <v>0</v>
      </c>
      <c r="BC596" s="166">
        <f t="shared" si="1502"/>
        <v>0</v>
      </c>
      <c r="BD596" s="166">
        <f t="shared" si="1502"/>
        <v>0</v>
      </c>
      <c r="BE596" s="166">
        <f t="shared" si="1502"/>
        <v>0</v>
      </c>
      <c r="BF596" s="166">
        <f t="shared" si="1502"/>
        <v>0</v>
      </c>
      <c r="BG596" s="166">
        <f t="shared" si="1502"/>
        <v>0</v>
      </c>
      <c r="BH596" s="166">
        <f t="shared" si="1502"/>
        <v>0</v>
      </c>
      <c r="BI596" s="142"/>
      <c r="BV596" s="142"/>
      <c r="CI596" s="142"/>
      <c r="CV596" s="142"/>
      <c r="DI596" s="142"/>
      <c r="DV596" s="142"/>
      <c r="EI596" s="142"/>
      <c r="EK596" s="180">
        <f t="shared" si="1388"/>
        <v>0</v>
      </c>
      <c r="EN596" s="181"/>
    </row>
    <row r="597" spans="1:144" ht="15.75" hidden="1" outlineLevel="1" x14ac:dyDescent="0.25">
      <c r="A597" s="2">
        <f t="shared" si="1379"/>
        <v>126</v>
      </c>
      <c r="B597" s="1">
        <f t="shared" si="1471"/>
        <v>0</v>
      </c>
      <c r="C597" s="1">
        <f t="shared" si="1471"/>
        <v>0</v>
      </c>
      <c r="D597" s="2">
        <f t="shared" si="1471"/>
        <v>0</v>
      </c>
      <c r="E597" s="141">
        <f t="shared" si="1471"/>
        <v>0</v>
      </c>
      <c r="F597" s="84">
        <f t="shared" si="1471"/>
        <v>0</v>
      </c>
      <c r="G597" s="119"/>
      <c r="H597" s="118"/>
      <c r="I597" s="178">
        <v>0</v>
      </c>
      <c r="J597" s="166">
        <f t="shared" ref="J597:U597" si="1503">J379+I597</f>
        <v>0</v>
      </c>
      <c r="K597" s="166">
        <f t="shared" si="1503"/>
        <v>0</v>
      </c>
      <c r="L597" s="166">
        <f t="shared" si="1503"/>
        <v>0</v>
      </c>
      <c r="M597" s="166">
        <f t="shared" si="1503"/>
        <v>0</v>
      </c>
      <c r="N597" s="166">
        <f t="shared" si="1503"/>
        <v>0</v>
      </c>
      <c r="O597" s="166">
        <f t="shared" si="1503"/>
        <v>0</v>
      </c>
      <c r="P597" s="166">
        <f t="shared" si="1503"/>
        <v>0</v>
      </c>
      <c r="Q597" s="166">
        <f t="shared" si="1503"/>
        <v>0</v>
      </c>
      <c r="R597" s="166">
        <f t="shared" si="1503"/>
        <v>0</v>
      </c>
      <c r="S597" s="166">
        <f t="shared" si="1503"/>
        <v>0</v>
      </c>
      <c r="T597" s="166">
        <f t="shared" si="1503"/>
        <v>0</v>
      </c>
      <c r="U597" s="166">
        <f t="shared" si="1503"/>
        <v>0</v>
      </c>
      <c r="V597" s="142"/>
      <c r="W597" s="179">
        <f t="shared" si="1493"/>
        <v>0</v>
      </c>
      <c r="X597" s="166">
        <f t="shared" ref="X597:AH597" si="1504">X379+W597</f>
        <v>0</v>
      </c>
      <c r="Y597" s="166">
        <f t="shared" si="1504"/>
        <v>0</v>
      </c>
      <c r="Z597" s="166">
        <f t="shared" si="1504"/>
        <v>0</v>
      </c>
      <c r="AA597" s="166">
        <f t="shared" si="1504"/>
        <v>0</v>
      </c>
      <c r="AB597" s="166">
        <f t="shared" si="1504"/>
        <v>0</v>
      </c>
      <c r="AC597" s="166">
        <f t="shared" si="1504"/>
        <v>0</v>
      </c>
      <c r="AD597" s="166">
        <f t="shared" si="1504"/>
        <v>0</v>
      </c>
      <c r="AE597" s="166">
        <f t="shared" si="1504"/>
        <v>0</v>
      </c>
      <c r="AF597" s="166">
        <f t="shared" si="1504"/>
        <v>0</v>
      </c>
      <c r="AG597" s="166">
        <f t="shared" si="1504"/>
        <v>0</v>
      </c>
      <c r="AH597" s="166">
        <f t="shared" si="1504"/>
        <v>0</v>
      </c>
      <c r="AI597" s="142"/>
      <c r="AJ597" s="179">
        <f t="shared" si="1495"/>
        <v>0</v>
      </c>
      <c r="AK597" s="166">
        <f t="shared" ref="AK597:AU597" si="1505">AK379+AJ597</f>
        <v>0</v>
      </c>
      <c r="AL597" s="166">
        <f t="shared" si="1505"/>
        <v>0</v>
      </c>
      <c r="AM597" s="166">
        <f t="shared" si="1505"/>
        <v>0</v>
      </c>
      <c r="AN597" s="166">
        <f t="shared" si="1505"/>
        <v>0</v>
      </c>
      <c r="AO597" s="166">
        <f t="shared" si="1505"/>
        <v>0</v>
      </c>
      <c r="AP597" s="166">
        <f t="shared" si="1505"/>
        <v>0</v>
      </c>
      <c r="AQ597" s="166">
        <f t="shared" si="1505"/>
        <v>0</v>
      </c>
      <c r="AR597" s="166">
        <f t="shared" si="1505"/>
        <v>0</v>
      </c>
      <c r="AS597" s="166">
        <f t="shared" si="1505"/>
        <v>0</v>
      </c>
      <c r="AT597" s="166">
        <f t="shared" si="1505"/>
        <v>0</v>
      </c>
      <c r="AU597" s="166">
        <f t="shared" si="1505"/>
        <v>0</v>
      </c>
      <c r="AV597" s="142"/>
      <c r="AW597" s="179">
        <f t="shared" si="1497"/>
        <v>0</v>
      </c>
      <c r="AX597" s="166">
        <f t="shared" ref="AX597:BH597" si="1506">AX379+AW597</f>
        <v>0</v>
      </c>
      <c r="AY597" s="166">
        <f t="shared" si="1506"/>
        <v>0</v>
      </c>
      <c r="AZ597" s="166">
        <f t="shared" si="1506"/>
        <v>0</v>
      </c>
      <c r="BA597" s="166">
        <f t="shared" si="1506"/>
        <v>0</v>
      </c>
      <c r="BB597" s="166">
        <f t="shared" si="1506"/>
        <v>0</v>
      </c>
      <c r="BC597" s="166">
        <f t="shared" si="1506"/>
        <v>0</v>
      </c>
      <c r="BD597" s="166">
        <f t="shared" si="1506"/>
        <v>0</v>
      </c>
      <c r="BE597" s="166">
        <f t="shared" si="1506"/>
        <v>0</v>
      </c>
      <c r="BF597" s="166">
        <f t="shared" si="1506"/>
        <v>0</v>
      </c>
      <c r="BG597" s="166">
        <f t="shared" si="1506"/>
        <v>0</v>
      </c>
      <c r="BH597" s="166">
        <f t="shared" si="1506"/>
        <v>0</v>
      </c>
      <c r="BI597" s="142"/>
      <c r="BV597" s="142"/>
      <c r="CI597" s="142"/>
      <c r="CV597" s="142"/>
      <c r="DI597" s="142"/>
      <c r="DV597" s="142"/>
      <c r="EI597" s="142"/>
      <c r="EK597" s="180">
        <f t="shared" si="1388"/>
        <v>0</v>
      </c>
      <c r="EN597" s="181"/>
    </row>
    <row r="598" spans="1:144" ht="15.75" hidden="1" outlineLevel="1" x14ac:dyDescent="0.25">
      <c r="A598" s="2">
        <f t="shared" si="1379"/>
        <v>127</v>
      </c>
      <c r="B598" s="1">
        <f t="shared" si="1471"/>
        <v>0</v>
      </c>
      <c r="C598" s="1">
        <f t="shared" si="1471"/>
        <v>0</v>
      </c>
      <c r="D598" s="2">
        <f t="shared" si="1471"/>
        <v>0</v>
      </c>
      <c r="E598" s="141">
        <f t="shared" si="1471"/>
        <v>0</v>
      </c>
      <c r="F598" s="84">
        <f t="shared" si="1471"/>
        <v>0</v>
      </c>
      <c r="G598" s="119"/>
      <c r="H598" s="118"/>
      <c r="I598" s="178">
        <v>0</v>
      </c>
      <c r="J598" s="166">
        <f t="shared" ref="J598:U598" si="1507">J380+I598</f>
        <v>0</v>
      </c>
      <c r="K598" s="166">
        <f t="shared" si="1507"/>
        <v>0</v>
      </c>
      <c r="L598" s="166">
        <f t="shared" si="1507"/>
        <v>0</v>
      </c>
      <c r="M598" s="166">
        <f t="shared" si="1507"/>
        <v>0</v>
      </c>
      <c r="N598" s="166">
        <f t="shared" si="1507"/>
        <v>0</v>
      </c>
      <c r="O598" s="166">
        <f t="shared" si="1507"/>
        <v>0</v>
      </c>
      <c r="P598" s="166">
        <f t="shared" si="1507"/>
        <v>0</v>
      </c>
      <c r="Q598" s="166">
        <f t="shared" si="1507"/>
        <v>0</v>
      </c>
      <c r="R598" s="166">
        <f t="shared" si="1507"/>
        <v>0</v>
      </c>
      <c r="S598" s="166">
        <f t="shared" si="1507"/>
        <v>0</v>
      </c>
      <c r="T598" s="166">
        <f t="shared" si="1507"/>
        <v>0</v>
      </c>
      <c r="U598" s="166">
        <f t="shared" si="1507"/>
        <v>0</v>
      </c>
      <c r="V598" s="142"/>
      <c r="W598" s="179">
        <f t="shared" si="1493"/>
        <v>0</v>
      </c>
      <c r="X598" s="166">
        <f t="shared" ref="X598:AH598" si="1508">X380+W598</f>
        <v>0</v>
      </c>
      <c r="Y598" s="166">
        <f t="shared" si="1508"/>
        <v>0</v>
      </c>
      <c r="Z598" s="166">
        <f t="shared" si="1508"/>
        <v>0</v>
      </c>
      <c r="AA598" s="166">
        <f t="shared" si="1508"/>
        <v>0</v>
      </c>
      <c r="AB598" s="166">
        <f t="shared" si="1508"/>
        <v>0</v>
      </c>
      <c r="AC598" s="166">
        <f t="shared" si="1508"/>
        <v>0</v>
      </c>
      <c r="AD598" s="166">
        <f t="shared" si="1508"/>
        <v>0</v>
      </c>
      <c r="AE598" s="166">
        <f t="shared" si="1508"/>
        <v>0</v>
      </c>
      <c r="AF598" s="166">
        <f t="shared" si="1508"/>
        <v>0</v>
      </c>
      <c r="AG598" s="166">
        <f t="shared" si="1508"/>
        <v>0</v>
      </c>
      <c r="AH598" s="166">
        <f t="shared" si="1508"/>
        <v>0</v>
      </c>
      <c r="AI598" s="142"/>
      <c r="AJ598" s="179">
        <f t="shared" si="1495"/>
        <v>0</v>
      </c>
      <c r="AK598" s="166">
        <f t="shared" ref="AK598:AU598" si="1509">AK380+AJ598</f>
        <v>0</v>
      </c>
      <c r="AL598" s="166">
        <f t="shared" si="1509"/>
        <v>0</v>
      </c>
      <c r="AM598" s="166">
        <f t="shared" si="1509"/>
        <v>0</v>
      </c>
      <c r="AN598" s="166">
        <f t="shared" si="1509"/>
        <v>0</v>
      </c>
      <c r="AO598" s="166">
        <f t="shared" si="1509"/>
        <v>0</v>
      </c>
      <c r="AP598" s="166">
        <f t="shared" si="1509"/>
        <v>0</v>
      </c>
      <c r="AQ598" s="166">
        <f t="shared" si="1509"/>
        <v>0</v>
      </c>
      <c r="AR598" s="166">
        <f t="shared" si="1509"/>
        <v>0</v>
      </c>
      <c r="AS598" s="166">
        <f t="shared" si="1509"/>
        <v>0</v>
      </c>
      <c r="AT598" s="166">
        <f t="shared" si="1509"/>
        <v>0</v>
      </c>
      <c r="AU598" s="166">
        <f t="shared" si="1509"/>
        <v>0</v>
      </c>
      <c r="AV598" s="142"/>
      <c r="AW598" s="179">
        <f t="shared" si="1497"/>
        <v>0</v>
      </c>
      <c r="AX598" s="166">
        <f t="shared" ref="AX598:BH598" si="1510">AX380+AW598</f>
        <v>0</v>
      </c>
      <c r="AY598" s="166">
        <f t="shared" si="1510"/>
        <v>0</v>
      </c>
      <c r="AZ598" s="166">
        <f t="shared" si="1510"/>
        <v>0</v>
      </c>
      <c r="BA598" s="166">
        <f t="shared" si="1510"/>
        <v>0</v>
      </c>
      <c r="BB598" s="166">
        <f t="shared" si="1510"/>
        <v>0</v>
      </c>
      <c r="BC598" s="166">
        <f t="shared" si="1510"/>
        <v>0</v>
      </c>
      <c r="BD598" s="166">
        <f t="shared" si="1510"/>
        <v>0</v>
      </c>
      <c r="BE598" s="166">
        <f t="shared" si="1510"/>
        <v>0</v>
      </c>
      <c r="BF598" s="166">
        <f t="shared" si="1510"/>
        <v>0</v>
      </c>
      <c r="BG598" s="166">
        <f t="shared" si="1510"/>
        <v>0</v>
      </c>
      <c r="BH598" s="166">
        <f t="shared" si="1510"/>
        <v>0</v>
      </c>
      <c r="BI598" s="142"/>
      <c r="BV598" s="142"/>
      <c r="CI598" s="142"/>
      <c r="CV598" s="142"/>
      <c r="DI598" s="142"/>
      <c r="DV598" s="142"/>
      <c r="EI598" s="142"/>
      <c r="EK598" s="180">
        <f t="shared" si="1388"/>
        <v>0</v>
      </c>
      <c r="EN598" s="181"/>
    </row>
    <row r="599" spans="1:144" ht="15.75" hidden="1" outlineLevel="1" x14ac:dyDescent="0.25">
      <c r="A599" s="2">
        <f t="shared" si="1379"/>
        <v>128</v>
      </c>
      <c r="B599" s="1">
        <f t="shared" si="1471"/>
        <v>0</v>
      </c>
      <c r="C599" s="1">
        <f t="shared" si="1471"/>
        <v>0</v>
      </c>
      <c r="D599" s="2">
        <f t="shared" si="1471"/>
        <v>0</v>
      </c>
      <c r="E599" s="141">
        <f t="shared" si="1471"/>
        <v>0</v>
      </c>
      <c r="F599" s="84">
        <f t="shared" si="1471"/>
        <v>0</v>
      </c>
      <c r="G599" s="119"/>
      <c r="H599" s="118"/>
      <c r="I599" s="178">
        <v>0</v>
      </c>
      <c r="J599" s="166">
        <f t="shared" ref="J599:U599" si="1511">J381+I599</f>
        <v>0</v>
      </c>
      <c r="K599" s="166">
        <f t="shared" si="1511"/>
        <v>0</v>
      </c>
      <c r="L599" s="166">
        <f t="shared" si="1511"/>
        <v>0</v>
      </c>
      <c r="M599" s="166">
        <f t="shared" si="1511"/>
        <v>0</v>
      </c>
      <c r="N599" s="166">
        <f t="shared" si="1511"/>
        <v>0</v>
      </c>
      <c r="O599" s="166">
        <f t="shared" si="1511"/>
        <v>0</v>
      </c>
      <c r="P599" s="166">
        <f t="shared" si="1511"/>
        <v>0</v>
      </c>
      <c r="Q599" s="166">
        <f t="shared" si="1511"/>
        <v>0</v>
      </c>
      <c r="R599" s="166">
        <f t="shared" si="1511"/>
        <v>0</v>
      </c>
      <c r="S599" s="166">
        <f t="shared" si="1511"/>
        <v>0</v>
      </c>
      <c r="T599" s="166">
        <f t="shared" si="1511"/>
        <v>0</v>
      </c>
      <c r="U599" s="166">
        <f t="shared" si="1511"/>
        <v>0</v>
      </c>
      <c r="V599" s="142"/>
      <c r="W599" s="179">
        <f t="shared" si="1493"/>
        <v>0</v>
      </c>
      <c r="X599" s="166">
        <f t="shared" ref="X599:AH599" si="1512">X381+W599</f>
        <v>0</v>
      </c>
      <c r="Y599" s="166">
        <f t="shared" si="1512"/>
        <v>0</v>
      </c>
      <c r="Z599" s="166">
        <f t="shared" si="1512"/>
        <v>0</v>
      </c>
      <c r="AA599" s="166">
        <f t="shared" si="1512"/>
        <v>0</v>
      </c>
      <c r="AB599" s="166">
        <f t="shared" si="1512"/>
        <v>0</v>
      </c>
      <c r="AC599" s="166">
        <f t="shared" si="1512"/>
        <v>0</v>
      </c>
      <c r="AD599" s="166">
        <f t="shared" si="1512"/>
        <v>0</v>
      </c>
      <c r="AE599" s="166">
        <f t="shared" si="1512"/>
        <v>0</v>
      </c>
      <c r="AF599" s="166">
        <f t="shared" si="1512"/>
        <v>0</v>
      </c>
      <c r="AG599" s="166">
        <f t="shared" si="1512"/>
        <v>0</v>
      </c>
      <c r="AH599" s="166">
        <f t="shared" si="1512"/>
        <v>0</v>
      </c>
      <c r="AI599" s="142"/>
      <c r="AJ599" s="179">
        <f t="shared" si="1495"/>
        <v>0</v>
      </c>
      <c r="AK599" s="166">
        <f t="shared" ref="AK599:AU599" si="1513">AK381+AJ599</f>
        <v>0</v>
      </c>
      <c r="AL599" s="166">
        <f t="shared" si="1513"/>
        <v>0</v>
      </c>
      <c r="AM599" s="166">
        <f t="shared" si="1513"/>
        <v>0</v>
      </c>
      <c r="AN599" s="166">
        <f t="shared" si="1513"/>
        <v>0</v>
      </c>
      <c r="AO599" s="166">
        <f t="shared" si="1513"/>
        <v>0</v>
      </c>
      <c r="AP599" s="166">
        <f t="shared" si="1513"/>
        <v>0</v>
      </c>
      <c r="AQ599" s="166">
        <f t="shared" si="1513"/>
        <v>0</v>
      </c>
      <c r="AR599" s="166">
        <f t="shared" si="1513"/>
        <v>0</v>
      </c>
      <c r="AS599" s="166">
        <f t="shared" si="1513"/>
        <v>0</v>
      </c>
      <c r="AT599" s="166">
        <f t="shared" si="1513"/>
        <v>0</v>
      </c>
      <c r="AU599" s="166">
        <f t="shared" si="1513"/>
        <v>0</v>
      </c>
      <c r="AV599" s="142"/>
      <c r="AW599" s="179">
        <f t="shared" si="1497"/>
        <v>0</v>
      </c>
      <c r="AX599" s="166">
        <f t="shared" ref="AX599:BH599" si="1514">AX381+AW599</f>
        <v>0</v>
      </c>
      <c r="AY599" s="166">
        <f t="shared" si="1514"/>
        <v>0</v>
      </c>
      <c r="AZ599" s="166">
        <f t="shared" si="1514"/>
        <v>0</v>
      </c>
      <c r="BA599" s="166">
        <f t="shared" si="1514"/>
        <v>0</v>
      </c>
      <c r="BB599" s="166">
        <f t="shared" si="1514"/>
        <v>0</v>
      </c>
      <c r="BC599" s="166">
        <f t="shared" si="1514"/>
        <v>0</v>
      </c>
      <c r="BD599" s="166">
        <f t="shared" si="1514"/>
        <v>0</v>
      </c>
      <c r="BE599" s="166">
        <f t="shared" si="1514"/>
        <v>0</v>
      </c>
      <c r="BF599" s="166">
        <f t="shared" si="1514"/>
        <v>0</v>
      </c>
      <c r="BG599" s="166">
        <f t="shared" si="1514"/>
        <v>0</v>
      </c>
      <c r="BH599" s="166">
        <f t="shared" si="1514"/>
        <v>0</v>
      </c>
      <c r="BI599" s="142"/>
      <c r="BV599" s="142"/>
      <c r="CI599" s="142"/>
      <c r="CV599" s="142"/>
      <c r="DI599" s="142"/>
      <c r="DV599" s="142"/>
      <c r="EI599" s="142"/>
      <c r="EK599" s="180">
        <f t="shared" si="1388"/>
        <v>0</v>
      </c>
      <c r="EN599" s="181"/>
    </row>
    <row r="600" spans="1:144" ht="15.75" hidden="1" outlineLevel="1" x14ac:dyDescent="0.25">
      <c r="A600" s="2">
        <f t="shared" ref="A600:A606" si="1515">A382</f>
        <v>129</v>
      </c>
      <c r="B600" s="1">
        <f t="shared" ref="B600:F606" si="1516">B382</f>
        <v>0</v>
      </c>
      <c r="C600" s="1">
        <f t="shared" si="1516"/>
        <v>0</v>
      </c>
      <c r="D600" s="2">
        <f t="shared" si="1516"/>
        <v>0</v>
      </c>
      <c r="E600" s="141">
        <f t="shared" si="1516"/>
        <v>0</v>
      </c>
      <c r="F600" s="84">
        <f t="shared" si="1516"/>
        <v>0</v>
      </c>
      <c r="G600" s="119"/>
      <c r="H600" s="118"/>
      <c r="I600" s="178">
        <v>0</v>
      </c>
      <c r="J600" s="166">
        <f t="shared" ref="J600:U600" si="1517">J382+I600</f>
        <v>0</v>
      </c>
      <c r="K600" s="166">
        <f t="shared" si="1517"/>
        <v>0</v>
      </c>
      <c r="L600" s="166">
        <f t="shared" si="1517"/>
        <v>0</v>
      </c>
      <c r="M600" s="166">
        <f t="shared" si="1517"/>
        <v>0</v>
      </c>
      <c r="N600" s="166">
        <f t="shared" si="1517"/>
        <v>0</v>
      </c>
      <c r="O600" s="166">
        <f t="shared" si="1517"/>
        <v>0</v>
      </c>
      <c r="P600" s="166">
        <f t="shared" si="1517"/>
        <v>0</v>
      </c>
      <c r="Q600" s="166">
        <f t="shared" si="1517"/>
        <v>0</v>
      </c>
      <c r="R600" s="166">
        <f t="shared" si="1517"/>
        <v>0</v>
      </c>
      <c r="S600" s="166">
        <f t="shared" si="1517"/>
        <v>0</v>
      </c>
      <c r="T600" s="166">
        <f t="shared" si="1517"/>
        <v>0</v>
      </c>
      <c r="U600" s="166">
        <f t="shared" si="1517"/>
        <v>0</v>
      </c>
      <c r="V600" s="142"/>
      <c r="W600" s="179">
        <f t="shared" si="1493"/>
        <v>0</v>
      </c>
      <c r="X600" s="166">
        <f t="shared" ref="X600:AH600" si="1518">X382+W600</f>
        <v>0</v>
      </c>
      <c r="Y600" s="166">
        <f t="shared" si="1518"/>
        <v>0</v>
      </c>
      <c r="Z600" s="166">
        <f t="shared" si="1518"/>
        <v>0</v>
      </c>
      <c r="AA600" s="166">
        <f t="shared" si="1518"/>
        <v>0</v>
      </c>
      <c r="AB600" s="166">
        <f t="shared" si="1518"/>
        <v>0</v>
      </c>
      <c r="AC600" s="166">
        <f t="shared" si="1518"/>
        <v>0</v>
      </c>
      <c r="AD600" s="166">
        <f t="shared" si="1518"/>
        <v>0</v>
      </c>
      <c r="AE600" s="166">
        <f t="shared" si="1518"/>
        <v>0</v>
      </c>
      <c r="AF600" s="166">
        <f t="shared" si="1518"/>
        <v>0</v>
      </c>
      <c r="AG600" s="166">
        <f t="shared" si="1518"/>
        <v>0</v>
      </c>
      <c r="AH600" s="166">
        <f t="shared" si="1518"/>
        <v>0</v>
      </c>
      <c r="AI600" s="142"/>
      <c r="AJ600" s="179">
        <f t="shared" si="1495"/>
        <v>0</v>
      </c>
      <c r="AK600" s="166">
        <f t="shared" ref="AK600:AU600" si="1519">AK382+AJ600</f>
        <v>0</v>
      </c>
      <c r="AL600" s="166">
        <f t="shared" si="1519"/>
        <v>0</v>
      </c>
      <c r="AM600" s="166">
        <f t="shared" si="1519"/>
        <v>0</v>
      </c>
      <c r="AN600" s="166">
        <f t="shared" si="1519"/>
        <v>0</v>
      </c>
      <c r="AO600" s="166">
        <f t="shared" si="1519"/>
        <v>0</v>
      </c>
      <c r="AP600" s="166">
        <f t="shared" si="1519"/>
        <v>0</v>
      </c>
      <c r="AQ600" s="166">
        <f t="shared" si="1519"/>
        <v>0</v>
      </c>
      <c r="AR600" s="166">
        <f t="shared" si="1519"/>
        <v>0</v>
      </c>
      <c r="AS600" s="166">
        <f t="shared" si="1519"/>
        <v>0</v>
      </c>
      <c r="AT600" s="166">
        <f t="shared" si="1519"/>
        <v>0</v>
      </c>
      <c r="AU600" s="166">
        <f t="shared" si="1519"/>
        <v>0</v>
      </c>
      <c r="AV600" s="142"/>
      <c r="AW600" s="179">
        <f t="shared" si="1497"/>
        <v>0</v>
      </c>
      <c r="AX600" s="166">
        <f t="shared" ref="AX600:BH600" si="1520">AX382+AW600</f>
        <v>0</v>
      </c>
      <c r="AY600" s="166">
        <f t="shared" si="1520"/>
        <v>0</v>
      </c>
      <c r="AZ600" s="166">
        <f t="shared" si="1520"/>
        <v>0</v>
      </c>
      <c r="BA600" s="166">
        <f t="shared" si="1520"/>
        <v>0</v>
      </c>
      <c r="BB600" s="166">
        <f t="shared" si="1520"/>
        <v>0</v>
      </c>
      <c r="BC600" s="166">
        <f t="shared" si="1520"/>
        <v>0</v>
      </c>
      <c r="BD600" s="166">
        <f t="shared" si="1520"/>
        <v>0</v>
      </c>
      <c r="BE600" s="166">
        <f t="shared" si="1520"/>
        <v>0</v>
      </c>
      <c r="BF600" s="166">
        <f t="shared" si="1520"/>
        <v>0</v>
      </c>
      <c r="BG600" s="166">
        <f t="shared" si="1520"/>
        <v>0</v>
      </c>
      <c r="BH600" s="166">
        <f t="shared" si="1520"/>
        <v>0</v>
      </c>
      <c r="BI600" s="142"/>
      <c r="BV600" s="142"/>
      <c r="CI600" s="142"/>
      <c r="CV600" s="142"/>
      <c r="DI600" s="142"/>
      <c r="DV600" s="142"/>
      <c r="EI600" s="142"/>
      <c r="EK600" s="180">
        <f t="shared" si="1388"/>
        <v>0</v>
      </c>
      <c r="EN600" s="181"/>
    </row>
    <row r="601" spans="1:144" ht="15.75" hidden="1" outlineLevel="1" x14ac:dyDescent="0.25">
      <c r="A601" s="2">
        <f t="shared" si="1515"/>
        <v>130</v>
      </c>
      <c r="B601" s="1">
        <f t="shared" si="1516"/>
        <v>0</v>
      </c>
      <c r="C601" s="1">
        <f t="shared" si="1516"/>
        <v>0</v>
      </c>
      <c r="D601" s="2">
        <f t="shared" si="1516"/>
        <v>0</v>
      </c>
      <c r="E601" s="141">
        <f t="shared" si="1516"/>
        <v>0</v>
      </c>
      <c r="F601" s="84">
        <f t="shared" si="1516"/>
        <v>0</v>
      </c>
      <c r="G601" s="119"/>
      <c r="H601" s="118"/>
      <c r="I601" s="178">
        <v>0</v>
      </c>
      <c r="J601" s="166">
        <f t="shared" ref="J601:U601" si="1521">J383+I601</f>
        <v>0</v>
      </c>
      <c r="K601" s="166">
        <f t="shared" si="1521"/>
        <v>0</v>
      </c>
      <c r="L601" s="166">
        <f t="shared" si="1521"/>
        <v>0</v>
      </c>
      <c r="M601" s="166">
        <f t="shared" si="1521"/>
        <v>0</v>
      </c>
      <c r="N601" s="166">
        <f t="shared" si="1521"/>
        <v>0</v>
      </c>
      <c r="O601" s="166">
        <f t="shared" si="1521"/>
        <v>0</v>
      </c>
      <c r="P601" s="166">
        <f t="shared" si="1521"/>
        <v>0</v>
      </c>
      <c r="Q601" s="166">
        <f t="shared" si="1521"/>
        <v>0</v>
      </c>
      <c r="R601" s="166">
        <f t="shared" si="1521"/>
        <v>0</v>
      </c>
      <c r="S601" s="166">
        <f t="shared" si="1521"/>
        <v>0</v>
      </c>
      <c r="T601" s="166">
        <f t="shared" si="1521"/>
        <v>0</v>
      </c>
      <c r="U601" s="166">
        <f t="shared" si="1521"/>
        <v>0</v>
      </c>
      <c r="V601" s="142"/>
      <c r="W601" s="179">
        <f t="shared" si="1493"/>
        <v>0</v>
      </c>
      <c r="X601" s="166">
        <f t="shared" ref="X601:AH601" si="1522">X383+W601</f>
        <v>0</v>
      </c>
      <c r="Y601" s="166">
        <f t="shared" si="1522"/>
        <v>0</v>
      </c>
      <c r="Z601" s="166">
        <f t="shared" si="1522"/>
        <v>0</v>
      </c>
      <c r="AA601" s="166">
        <f t="shared" si="1522"/>
        <v>0</v>
      </c>
      <c r="AB601" s="166">
        <f t="shared" si="1522"/>
        <v>0</v>
      </c>
      <c r="AC601" s="166">
        <f t="shared" si="1522"/>
        <v>0</v>
      </c>
      <c r="AD601" s="166">
        <f t="shared" si="1522"/>
        <v>0</v>
      </c>
      <c r="AE601" s="166">
        <f t="shared" si="1522"/>
        <v>0</v>
      </c>
      <c r="AF601" s="166">
        <f t="shared" si="1522"/>
        <v>0</v>
      </c>
      <c r="AG601" s="166">
        <f t="shared" si="1522"/>
        <v>0</v>
      </c>
      <c r="AH601" s="166">
        <f t="shared" si="1522"/>
        <v>0</v>
      </c>
      <c r="AI601" s="142"/>
      <c r="AJ601" s="179">
        <f t="shared" si="1495"/>
        <v>0</v>
      </c>
      <c r="AK601" s="166">
        <f t="shared" ref="AK601:AU601" si="1523">AK383+AJ601</f>
        <v>0</v>
      </c>
      <c r="AL601" s="166">
        <f t="shared" si="1523"/>
        <v>0</v>
      </c>
      <c r="AM601" s="166">
        <f t="shared" si="1523"/>
        <v>0</v>
      </c>
      <c r="AN601" s="166">
        <f t="shared" si="1523"/>
        <v>0</v>
      </c>
      <c r="AO601" s="166">
        <f t="shared" si="1523"/>
        <v>0</v>
      </c>
      <c r="AP601" s="166">
        <f t="shared" si="1523"/>
        <v>0</v>
      </c>
      <c r="AQ601" s="166">
        <f t="shared" si="1523"/>
        <v>0</v>
      </c>
      <c r="AR601" s="166">
        <f t="shared" si="1523"/>
        <v>0</v>
      </c>
      <c r="AS601" s="166">
        <f t="shared" si="1523"/>
        <v>0</v>
      </c>
      <c r="AT601" s="166">
        <f t="shared" si="1523"/>
        <v>0</v>
      </c>
      <c r="AU601" s="166">
        <f t="shared" si="1523"/>
        <v>0</v>
      </c>
      <c r="AV601" s="142"/>
      <c r="AW601" s="179">
        <f t="shared" si="1497"/>
        <v>0</v>
      </c>
      <c r="AX601" s="166">
        <f t="shared" ref="AX601:BH601" si="1524">AX383+AW601</f>
        <v>0</v>
      </c>
      <c r="AY601" s="166">
        <f t="shared" si="1524"/>
        <v>0</v>
      </c>
      <c r="AZ601" s="166">
        <f t="shared" si="1524"/>
        <v>0</v>
      </c>
      <c r="BA601" s="166">
        <f t="shared" si="1524"/>
        <v>0</v>
      </c>
      <c r="BB601" s="166">
        <f t="shared" si="1524"/>
        <v>0</v>
      </c>
      <c r="BC601" s="166">
        <f t="shared" si="1524"/>
        <v>0</v>
      </c>
      <c r="BD601" s="166">
        <f t="shared" si="1524"/>
        <v>0</v>
      </c>
      <c r="BE601" s="166">
        <f t="shared" si="1524"/>
        <v>0</v>
      </c>
      <c r="BF601" s="166">
        <f t="shared" si="1524"/>
        <v>0</v>
      </c>
      <c r="BG601" s="166">
        <f t="shared" si="1524"/>
        <v>0</v>
      </c>
      <c r="BH601" s="166">
        <f t="shared" si="1524"/>
        <v>0</v>
      </c>
      <c r="BI601" s="142"/>
      <c r="BV601" s="142"/>
      <c r="CI601" s="142"/>
      <c r="CV601" s="142"/>
      <c r="DI601" s="142"/>
      <c r="DV601" s="142"/>
      <c r="EI601" s="142"/>
      <c r="EK601" s="180">
        <f t="shared" si="1388"/>
        <v>0</v>
      </c>
      <c r="EN601" s="181"/>
    </row>
    <row r="602" spans="1:144" ht="15.75" hidden="1" outlineLevel="1" x14ac:dyDescent="0.25">
      <c r="A602" s="2">
        <f t="shared" si="1515"/>
        <v>131</v>
      </c>
      <c r="B602" s="1">
        <f t="shared" si="1516"/>
        <v>0</v>
      </c>
      <c r="C602" s="1">
        <f t="shared" si="1516"/>
        <v>0</v>
      </c>
      <c r="D602" s="2">
        <f t="shared" si="1516"/>
        <v>0</v>
      </c>
      <c r="E602" s="141">
        <f t="shared" si="1516"/>
        <v>0</v>
      </c>
      <c r="F602" s="84">
        <f t="shared" si="1516"/>
        <v>0</v>
      </c>
      <c r="G602" s="119"/>
      <c r="H602" s="118"/>
      <c r="I602" s="178">
        <v>0</v>
      </c>
      <c r="J602" s="166">
        <f t="shared" ref="J602:U602" si="1525">J384+I602</f>
        <v>0</v>
      </c>
      <c r="K602" s="166">
        <f t="shared" si="1525"/>
        <v>0</v>
      </c>
      <c r="L602" s="166">
        <f t="shared" si="1525"/>
        <v>0</v>
      </c>
      <c r="M602" s="166">
        <f t="shared" si="1525"/>
        <v>0</v>
      </c>
      <c r="N602" s="166">
        <f t="shared" si="1525"/>
        <v>0</v>
      </c>
      <c r="O602" s="166">
        <f t="shared" si="1525"/>
        <v>0</v>
      </c>
      <c r="P602" s="166">
        <f t="shared" si="1525"/>
        <v>0</v>
      </c>
      <c r="Q602" s="166">
        <f t="shared" si="1525"/>
        <v>0</v>
      </c>
      <c r="R602" s="166">
        <f t="shared" si="1525"/>
        <v>0</v>
      </c>
      <c r="S602" s="166">
        <f t="shared" si="1525"/>
        <v>0</v>
      </c>
      <c r="T602" s="166">
        <f t="shared" si="1525"/>
        <v>0</v>
      </c>
      <c r="U602" s="166">
        <f t="shared" si="1525"/>
        <v>0</v>
      </c>
      <c r="V602" s="142"/>
      <c r="W602" s="179">
        <f t="shared" si="1493"/>
        <v>0</v>
      </c>
      <c r="X602" s="166">
        <f t="shared" ref="X602:AH602" si="1526">X384+W602</f>
        <v>0</v>
      </c>
      <c r="Y602" s="166">
        <f t="shared" si="1526"/>
        <v>0</v>
      </c>
      <c r="Z602" s="166">
        <f t="shared" si="1526"/>
        <v>0</v>
      </c>
      <c r="AA602" s="166">
        <f t="shared" si="1526"/>
        <v>0</v>
      </c>
      <c r="AB602" s="166">
        <f t="shared" si="1526"/>
        <v>0</v>
      </c>
      <c r="AC602" s="166">
        <f t="shared" si="1526"/>
        <v>0</v>
      </c>
      <c r="AD602" s="166">
        <f t="shared" si="1526"/>
        <v>0</v>
      </c>
      <c r="AE602" s="166">
        <f t="shared" si="1526"/>
        <v>0</v>
      </c>
      <c r="AF602" s="166">
        <f t="shared" si="1526"/>
        <v>0</v>
      </c>
      <c r="AG602" s="166">
        <f t="shared" si="1526"/>
        <v>0</v>
      </c>
      <c r="AH602" s="166">
        <f t="shared" si="1526"/>
        <v>0</v>
      </c>
      <c r="AI602" s="142"/>
      <c r="AJ602" s="179">
        <f t="shared" si="1495"/>
        <v>0</v>
      </c>
      <c r="AK602" s="166">
        <f t="shared" ref="AK602:AU602" si="1527">AK384+AJ602</f>
        <v>0</v>
      </c>
      <c r="AL602" s="166">
        <f t="shared" si="1527"/>
        <v>0</v>
      </c>
      <c r="AM602" s="166">
        <f t="shared" si="1527"/>
        <v>0</v>
      </c>
      <c r="AN602" s="166">
        <f t="shared" si="1527"/>
        <v>0</v>
      </c>
      <c r="AO602" s="166">
        <f t="shared" si="1527"/>
        <v>0</v>
      </c>
      <c r="AP602" s="166">
        <f t="shared" si="1527"/>
        <v>0</v>
      </c>
      <c r="AQ602" s="166">
        <f t="shared" si="1527"/>
        <v>0</v>
      </c>
      <c r="AR602" s="166">
        <f t="shared" si="1527"/>
        <v>0</v>
      </c>
      <c r="AS602" s="166">
        <f t="shared" si="1527"/>
        <v>0</v>
      </c>
      <c r="AT602" s="166">
        <f t="shared" si="1527"/>
        <v>0</v>
      </c>
      <c r="AU602" s="166">
        <f t="shared" si="1527"/>
        <v>0</v>
      </c>
      <c r="AV602" s="142"/>
      <c r="AW602" s="179">
        <f t="shared" si="1497"/>
        <v>0</v>
      </c>
      <c r="AX602" s="166">
        <f t="shared" ref="AX602:BH602" si="1528">AX384+AW602</f>
        <v>0</v>
      </c>
      <c r="AY602" s="166">
        <f t="shared" si="1528"/>
        <v>0</v>
      </c>
      <c r="AZ602" s="166">
        <f t="shared" si="1528"/>
        <v>0</v>
      </c>
      <c r="BA602" s="166">
        <f t="shared" si="1528"/>
        <v>0</v>
      </c>
      <c r="BB602" s="166">
        <f t="shared" si="1528"/>
        <v>0</v>
      </c>
      <c r="BC602" s="166">
        <f t="shared" si="1528"/>
        <v>0</v>
      </c>
      <c r="BD602" s="166">
        <f t="shared" si="1528"/>
        <v>0</v>
      </c>
      <c r="BE602" s="166">
        <f t="shared" si="1528"/>
        <v>0</v>
      </c>
      <c r="BF602" s="166">
        <f t="shared" si="1528"/>
        <v>0</v>
      </c>
      <c r="BG602" s="166">
        <f t="shared" si="1528"/>
        <v>0</v>
      </c>
      <c r="BH602" s="166">
        <f t="shared" si="1528"/>
        <v>0</v>
      </c>
      <c r="BI602" s="142"/>
      <c r="BV602" s="142"/>
      <c r="CI602" s="142"/>
      <c r="CV602" s="142"/>
      <c r="DI602" s="142"/>
      <c r="DV602" s="142"/>
      <c r="EI602" s="142"/>
      <c r="EK602" s="180">
        <f t="shared" si="1388"/>
        <v>0</v>
      </c>
      <c r="EN602" s="181"/>
    </row>
    <row r="603" spans="1:144" ht="15.75" hidden="1" outlineLevel="1" x14ac:dyDescent="0.25">
      <c r="A603" s="2">
        <f t="shared" si="1515"/>
        <v>132</v>
      </c>
      <c r="B603" s="1">
        <f t="shared" si="1516"/>
        <v>0</v>
      </c>
      <c r="C603" s="1">
        <f t="shared" si="1516"/>
        <v>0</v>
      </c>
      <c r="D603" s="2">
        <f t="shared" si="1516"/>
        <v>0</v>
      </c>
      <c r="E603" s="141">
        <f t="shared" si="1516"/>
        <v>0</v>
      </c>
      <c r="F603" s="84">
        <f t="shared" si="1516"/>
        <v>0</v>
      </c>
      <c r="G603" s="119"/>
      <c r="H603" s="118"/>
      <c r="I603" s="178">
        <v>0</v>
      </c>
      <c r="J603" s="166">
        <f t="shared" ref="J603:U603" si="1529">J385+I603</f>
        <v>0</v>
      </c>
      <c r="K603" s="166">
        <f t="shared" si="1529"/>
        <v>0</v>
      </c>
      <c r="L603" s="166">
        <f t="shared" si="1529"/>
        <v>0</v>
      </c>
      <c r="M603" s="166">
        <f t="shared" si="1529"/>
        <v>0</v>
      </c>
      <c r="N603" s="166">
        <f t="shared" si="1529"/>
        <v>0</v>
      </c>
      <c r="O603" s="166">
        <f t="shared" si="1529"/>
        <v>0</v>
      </c>
      <c r="P603" s="166">
        <f t="shared" si="1529"/>
        <v>0</v>
      </c>
      <c r="Q603" s="166">
        <f t="shared" si="1529"/>
        <v>0</v>
      </c>
      <c r="R603" s="166">
        <f t="shared" si="1529"/>
        <v>0</v>
      </c>
      <c r="S603" s="166">
        <f t="shared" si="1529"/>
        <v>0</v>
      </c>
      <c r="T603" s="166">
        <f t="shared" si="1529"/>
        <v>0</v>
      </c>
      <c r="U603" s="166">
        <f t="shared" si="1529"/>
        <v>0</v>
      </c>
      <c r="V603" s="142"/>
      <c r="W603" s="179">
        <f t="shared" si="1493"/>
        <v>0</v>
      </c>
      <c r="X603" s="166">
        <f t="shared" ref="X603:AH603" si="1530">X385+W603</f>
        <v>0</v>
      </c>
      <c r="Y603" s="166">
        <f t="shared" si="1530"/>
        <v>0</v>
      </c>
      <c r="Z603" s="166">
        <f t="shared" si="1530"/>
        <v>0</v>
      </c>
      <c r="AA603" s="166">
        <f t="shared" si="1530"/>
        <v>0</v>
      </c>
      <c r="AB603" s="166">
        <f t="shared" si="1530"/>
        <v>0</v>
      </c>
      <c r="AC603" s="166">
        <f t="shared" si="1530"/>
        <v>0</v>
      </c>
      <c r="AD603" s="166">
        <f t="shared" si="1530"/>
        <v>0</v>
      </c>
      <c r="AE603" s="166">
        <f t="shared" si="1530"/>
        <v>0</v>
      </c>
      <c r="AF603" s="166">
        <f t="shared" si="1530"/>
        <v>0</v>
      </c>
      <c r="AG603" s="166">
        <f t="shared" si="1530"/>
        <v>0</v>
      </c>
      <c r="AH603" s="166">
        <f t="shared" si="1530"/>
        <v>0</v>
      </c>
      <c r="AI603" s="142"/>
      <c r="AJ603" s="179">
        <f t="shared" si="1495"/>
        <v>0</v>
      </c>
      <c r="AK603" s="166">
        <f t="shared" ref="AK603:AU603" si="1531">AK385+AJ603</f>
        <v>0</v>
      </c>
      <c r="AL603" s="166">
        <f t="shared" si="1531"/>
        <v>0</v>
      </c>
      <c r="AM603" s="166">
        <f t="shared" si="1531"/>
        <v>0</v>
      </c>
      <c r="AN603" s="166">
        <f t="shared" si="1531"/>
        <v>0</v>
      </c>
      <c r="AO603" s="166">
        <f t="shared" si="1531"/>
        <v>0</v>
      </c>
      <c r="AP603" s="166">
        <f t="shared" si="1531"/>
        <v>0</v>
      </c>
      <c r="AQ603" s="166">
        <f t="shared" si="1531"/>
        <v>0</v>
      </c>
      <c r="AR603" s="166">
        <f t="shared" si="1531"/>
        <v>0</v>
      </c>
      <c r="AS603" s="166">
        <f t="shared" si="1531"/>
        <v>0</v>
      </c>
      <c r="AT603" s="166">
        <f t="shared" si="1531"/>
        <v>0</v>
      </c>
      <c r="AU603" s="166">
        <f t="shared" si="1531"/>
        <v>0</v>
      </c>
      <c r="AV603" s="142"/>
      <c r="AW603" s="179">
        <f t="shared" si="1497"/>
        <v>0</v>
      </c>
      <c r="AX603" s="166">
        <f t="shared" ref="AX603:BH603" si="1532">AX385+AW603</f>
        <v>0</v>
      </c>
      <c r="AY603" s="166">
        <f t="shared" si="1532"/>
        <v>0</v>
      </c>
      <c r="AZ603" s="166">
        <f t="shared" si="1532"/>
        <v>0</v>
      </c>
      <c r="BA603" s="166">
        <f t="shared" si="1532"/>
        <v>0</v>
      </c>
      <c r="BB603" s="166">
        <f t="shared" si="1532"/>
        <v>0</v>
      </c>
      <c r="BC603" s="166">
        <f t="shared" si="1532"/>
        <v>0</v>
      </c>
      <c r="BD603" s="166">
        <f t="shared" si="1532"/>
        <v>0</v>
      </c>
      <c r="BE603" s="166">
        <f t="shared" si="1532"/>
        <v>0</v>
      </c>
      <c r="BF603" s="166">
        <f t="shared" si="1532"/>
        <v>0</v>
      </c>
      <c r="BG603" s="166">
        <f t="shared" si="1532"/>
        <v>0</v>
      </c>
      <c r="BH603" s="166">
        <f t="shared" si="1532"/>
        <v>0</v>
      </c>
      <c r="BI603" s="142"/>
      <c r="BV603" s="142"/>
      <c r="CI603" s="142"/>
      <c r="CV603" s="142"/>
      <c r="DI603" s="142"/>
      <c r="DV603" s="142"/>
      <c r="EI603" s="142"/>
      <c r="EK603" s="180">
        <f t="shared" si="1388"/>
        <v>0</v>
      </c>
      <c r="EN603" s="181"/>
    </row>
    <row r="604" spans="1:144" ht="15.75" hidden="1" outlineLevel="1" x14ac:dyDescent="0.25">
      <c r="A604" s="2">
        <f t="shared" si="1515"/>
        <v>133</v>
      </c>
      <c r="B604" s="1">
        <f t="shared" si="1516"/>
        <v>0</v>
      </c>
      <c r="C604" s="1">
        <f t="shared" si="1516"/>
        <v>0</v>
      </c>
      <c r="D604" s="2">
        <f t="shared" si="1516"/>
        <v>0</v>
      </c>
      <c r="E604" s="141">
        <f t="shared" si="1516"/>
        <v>0</v>
      </c>
      <c r="F604" s="84">
        <f t="shared" si="1516"/>
        <v>0</v>
      </c>
      <c r="G604" s="119"/>
      <c r="H604" s="118"/>
      <c r="I604" s="178">
        <v>0</v>
      </c>
      <c r="J604" s="166">
        <f t="shared" ref="J604:U604" si="1533">J386+I604</f>
        <v>0</v>
      </c>
      <c r="K604" s="166">
        <f t="shared" si="1533"/>
        <v>0</v>
      </c>
      <c r="L604" s="166">
        <f t="shared" si="1533"/>
        <v>0</v>
      </c>
      <c r="M604" s="166">
        <f t="shared" si="1533"/>
        <v>0</v>
      </c>
      <c r="N604" s="166">
        <f t="shared" si="1533"/>
        <v>0</v>
      </c>
      <c r="O604" s="166">
        <f t="shared" si="1533"/>
        <v>0</v>
      </c>
      <c r="P604" s="166">
        <f t="shared" si="1533"/>
        <v>0</v>
      </c>
      <c r="Q604" s="166">
        <f t="shared" si="1533"/>
        <v>0</v>
      </c>
      <c r="R604" s="166">
        <f t="shared" si="1533"/>
        <v>0</v>
      </c>
      <c r="S604" s="166">
        <f t="shared" si="1533"/>
        <v>0</v>
      </c>
      <c r="T604" s="166">
        <f t="shared" si="1533"/>
        <v>0</v>
      </c>
      <c r="U604" s="166">
        <f t="shared" si="1533"/>
        <v>0</v>
      </c>
      <c r="V604" s="142"/>
      <c r="W604" s="179">
        <f t="shared" si="1493"/>
        <v>0</v>
      </c>
      <c r="X604" s="166">
        <f t="shared" ref="X604:AH604" si="1534">X386+W604</f>
        <v>0</v>
      </c>
      <c r="Y604" s="166">
        <f t="shared" si="1534"/>
        <v>0</v>
      </c>
      <c r="Z604" s="166">
        <f t="shared" si="1534"/>
        <v>0</v>
      </c>
      <c r="AA604" s="166">
        <f t="shared" si="1534"/>
        <v>0</v>
      </c>
      <c r="AB604" s="166">
        <f t="shared" si="1534"/>
        <v>0</v>
      </c>
      <c r="AC604" s="166">
        <f t="shared" si="1534"/>
        <v>0</v>
      </c>
      <c r="AD604" s="166">
        <f t="shared" si="1534"/>
        <v>0</v>
      </c>
      <c r="AE604" s="166">
        <f t="shared" si="1534"/>
        <v>0</v>
      </c>
      <c r="AF604" s="166">
        <f t="shared" si="1534"/>
        <v>0</v>
      </c>
      <c r="AG604" s="166">
        <f t="shared" si="1534"/>
        <v>0</v>
      </c>
      <c r="AH604" s="166">
        <f t="shared" si="1534"/>
        <v>0</v>
      </c>
      <c r="AI604" s="142"/>
      <c r="AJ604" s="179">
        <f t="shared" si="1495"/>
        <v>0</v>
      </c>
      <c r="AK604" s="166">
        <f t="shared" ref="AK604:AU604" si="1535">AK386+AJ604</f>
        <v>0</v>
      </c>
      <c r="AL604" s="166">
        <f t="shared" si="1535"/>
        <v>0</v>
      </c>
      <c r="AM604" s="166">
        <f t="shared" si="1535"/>
        <v>0</v>
      </c>
      <c r="AN604" s="166">
        <f t="shared" si="1535"/>
        <v>0</v>
      </c>
      <c r="AO604" s="166">
        <f t="shared" si="1535"/>
        <v>0</v>
      </c>
      <c r="AP604" s="166">
        <f t="shared" si="1535"/>
        <v>0</v>
      </c>
      <c r="AQ604" s="166">
        <f t="shared" si="1535"/>
        <v>0</v>
      </c>
      <c r="AR604" s="166">
        <f t="shared" si="1535"/>
        <v>0</v>
      </c>
      <c r="AS604" s="166">
        <f t="shared" si="1535"/>
        <v>0</v>
      </c>
      <c r="AT604" s="166">
        <f t="shared" si="1535"/>
        <v>0</v>
      </c>
      <c r="AU604" s="166">
        <f t="shared" si="1535"/>
        <v>0</v>
      </c>
      <c r="AV604" s="142"/>
      <c r="AW604" s="179">
        <f t="shared" si="1497"/>
        <v>0</v>
      </c>
      <c r="AX604" s="166">
        <f t="shared" ref="AX604:BH604" si="1536">AX386+AW604</f>
        <v>0</v>
      </c>
      <c r="AY604" s="166">
        <f t="shared" si="1536"/>
        <v>0</v>
      </c>
      <c r="AZ604" s="166">
        <f t="shared" si="1536"/>
        <v>0</v>
      </c>
      <c r="BA604" s="166">
        <f t="shared" si="1536"/>
        <v>0</v>
      </c>
      <c r="BB604" s="166">
        <f t="shared" si="1536"/>
        <v>0</v>
      </c>
      <c r="BC604" s="166">
        <f t="shared" si="1536"/>
        <v>0</v>
      </c>
      <c r="BD604" s="166">
        <f t="shared" si="1536"/>
        <v>0</v>
      </c>
      <c r="BE604" s="166">
        <f t="shared" si="1536"/>
        <v>0</v>
      </c>
      <c r="BF604" s="166">
        <f t="shared" si="1536"/>
        <v>0</v>
      </c>
      <c r="BG604" s="166">
        <f t="shared" si="1536"/>
        <v>0</v>
      </c>
      <c r="BH604" s="166">
        <f t="shared" si="1536"/>
        <v>0</v>
      </c>
      <c r="BI604" s="142"/>
      <c r="BV604" s="142"/>
      <c r="CI604" s="142"/>
      <c r="CV604" s="142"/>
      <c r="DI604" s="142"/>
      <c r="DV604" s="142"/>
      <c r="EI604" s="142"/>
      <c r="EK604" s="180">
        <f t="shared" si="1388"/>
        <v>0</v>
      </c>
      <c r="EN604" s="181"/>
    </row>
    <row r="605" spans="1:144" ht="15.75" hidden="1" x14ac:dyDescent="0.25">
      <c r="A605" s="2" t="str">
        <f t="shared" si="1515"/>
        <v>2021F</v>
      </c>
      <c r="B605" s="1" t="str">
        <f t="shared" si="1516"/>
        <v>PRE-09362</v>
      </c>
      <c r="C605" s="1" t="str">
        <f t="shared" si="1516"/>
        <v>SPP FH PRE-09362 - 2021F</v>
      </c>
      <c r="D605" s="2" t="str">
        <f t="shared" si="1516"/>
        <v>FH - TBD2021F</v>
      </c>
      <c r="E605" s="141" t="str">
        <f t="shared" si="1516"/>
        <v>SPP FH - 2021F</v>
      </c>
      <c r="F605" s="84">
        <f t="shared" si="1516"/>
        <v>44576</v>
      </c>
      <c r="G605" s="119">
        <v>364</v>
      </c>
      <c r="H605" s="118"/>
      <c r="I605" s="178">
        <v>0</v>
      </c>
      <c r="J605" s="166">
        <f t="shared" ref="J605:U605" si="1537">J387+I605</f>
        <v>0</v>
      </c>
      <c r="K605" s="166">
        <f t="shared" si="1537"/>
        <v>0</v>
      </c>
      <c r="L605" s="166">
        <f t="shared" si="1537"/>
        <v>0</v>
      </c>
      <c r="M605" s="166">
        <f t="shared" si="1537"/>
        <v>0</v>
      </c>
      <c r="N605" s="166">
        <f t="shared" si="1537"/>
        <v>0</v>
      </c>
      <c r="O605" s="166">
        <f t="shared" si="1537"/>
        <v>0</v>
      </c>
      <c r="P605" s="166">
        <f t="shared" si="1537"/>
        <v>0</v>
      </c>
      <c r="Q605" s="166">
        <f t="shared" si="1537"/>
        <v>0</v>
      </c>
      <c r="R605" s="166">
        <f t="shared" si="1537"/>
        <v>0</v>
      </c>
      <c r="S605" s="166">
        <f t="shared" si="1537"/>
        <v>0</v>
      </c>
      <c r="T605" s="166">
        <f t="shared" si="1537"/>
        <v>0</v>
      </c>
      <c r="U605" s="166">
        <f t="shared" si="1537"/>
        <v>0</v>
      </c>
      <c r="V605" s="142"/>
      <c r="W605" s="179">
        <f t="shared" si="1493"/>
        <v>0</v>
      </c>
      <c r="X605" s="166">
        <f t="shared" ref="X605:AH605" si="1538">X387+W605</f>
        <v>0</v>
      </c>
      <c r="Y605" s="166">
        <f t="shared" si="1538"/>
        <v>0</v>
      </c>
      <c r="Z605" s="166">
        <f t="shared" si="1538"/>
        <v>0</v>
      </c>
      <c r="AA605" s="166">
        <f t="shared" si="1538"/>
        <v>0</v>
      </c>
      <c r="AB605" s="166">
        <f t="shared" si="1538"/>
        <v>0</v>
      </c>
      <c r="AC605" s="166">
        <f t="shared" si="1538"/>
        <v>0</v>
      </c>
      <c r="AD605" s="166">
        <f t="shared" si="1538"/>
        <v>0</v>
      </c>
      <c r="AE605" s="166">
        <f t="shared" si="1538"/>
        <v>0</v>
      </c>
      <c r="AF605" s="166">
        <f t="shared" si="1538"/>
        <v>0</v>
      </c>
      <c r="AG605" s="166">
        <f t="shared" si="1538"/>
        <v>0</v>
      </c>
      <c r="AH605" s="166">
        <f t="shared" si="1538"/>
        <v>0</v>
      </c>
      <c r="AI605" s="142"/>
      <c r="AJ605" s="179">
        <f t="shared" si="1495"/>
        <v>0</v>
      </c>
      <c r="AK605" s="166">
        <f t="shared" ref="AK605:AU605" si="1539">AK387+AJ605</f>
        <v>0</v>
      </c>
      <c r="AL605" s="166">
        <f t="shared" si="1539"/>
        <v>0</v>
      </c>
      <c r="AM605" s="166">
        <f t="shared" si="1539"/>
        <v>0</v>
      </c>
      <c r="AN605" s="166">
        <f t="shared" si="1539"/>
        <v>0</v>
      </c>
      <c r="AO605" s="166">
        <f t="shared" si="1539"/>
        <v>0</v>
      </c>
      <c r="AP605" s="166">
        <f t="shared" si="1539"/>
        <v>0</v>
      </c>
      <c r="AQ605" s="166">
        <f t="shared" si="1539"/>
        <v>0</v>
      </c>
      <c r="AR605" s="166">
        <f t="shared" si="1539"/>
        <v>0</v>
      </c>
      <c r="AS605" s="166">
        <f t="shared" si="1539"/>
        <v>0</v>
      </c>
      <c r="AT605" s="166">
        <f t="shared" si="1539"/>
        <v>0</v>
      </c>
      <c r="AU605" s="166">
        <f t="shared" si="1539"/>
        <v>0</v>
      </c>
      <c r="AV605" s="142"/>
      <c r="AW605" s="179">
        <f t="shared" si="1497"/>
        <v>0</v>
      </c>
      <c r="AX605" s="166">
        <f t="shared" ref="AX605:BH605" si="1540">AX387+AW605</f>
        <v>0</v>
      </c>
      <c r="AY605" s="166">
        <f t="shared" si="1540"/>
        <v>0</v>
      </c>
      <c r="AZ605" s="166">
        <f t="shared" si="1540"/>
        <v>0</v>
      </c>
      <c r="BA605" s="166">
        <f t="shared" si="1540"/>
        <v>0</v>
      </c>
      <c r="BB605" s="166">
        <f t="shared" si="1540"/>
        <v>0</v>
      </c>
      <c r="BC605" s="166">
        <f t="shared" si="1540"/>
        <v>0</v>
      </c>
      <c r="BD605" s="166">
        <f t="shared" si="1540"/>
        <v>0</v>
      </c>
      <c r="BE605" s="166">
        <f t="shared" si="1540"/>
        <v>0</v>
      </c>
      <c r="BF605" s="166">
        <f t="shared" si="1540"/>
        <v>0</v>
      </c>
      <c r="BG605" s="166">
        <f t="shared" si="1540"/>
        <v>0</v>
      </c>
      <c r="BH605" s="166">
        <f t="shared" si="1540"/>
        <v>0</v>
      </c>
      <c r="BI605" s="142"/>
      <c r="BV605" s="142"/>
      <c r="CI605" s="142"/>
      <c r="CV605" s="142"/>
      <c r="DI605" s="142"/>
      <c r="DV605" s="142"/>
      <c r="EI605" s="142"/>
      <c r="EK605" s="180">
        <f t="shared" si="1388"/>
        <v>0</v>
      </c>
      <c r="EN605" s="181"/>
    </row>
    <row r="606" spans="1:144" ht="15.75" hidden="1" x14ac:dyDescent="0.25">
      <c r="A606" s="2" t="str">
        <f t="shared" si="1515"/>
        <v>2022B</v>
      </c>
      <c r="B606" s="1" t="str">
        <f t="shared" si="1516"/>
        <v>FH - 2022B</v>
      </c>
      <c r="C606" s="1" t="str">
        <f t="shared" si="1516"/>
        <v>SPP FH - 2022B</v>
      </c>
      <c r="D606" s="2" t="str">
        <f t="shared" si="1516"/>
        <v>FH - TBD2022B</v>
      </c>
      <c r="E606" s="141" t="str">
        <f t="shared" si="1516"/>
        <v>SPP FH - 2022B</v>
      </c>
      <c r="F606" s="165">
        <f t="shared" si="1516"/>
        <v>44576</v>
      </c>
      <c r="G606" s="119">
        <v>364</v>
      </c>
      <c r="H606" s="118"/>
      <c r="I606" s="178">
        <v>0</v>
      </c>
      <c r="J606" s="179">
        <f t="shared" ref="J606:U606" si="1541">J388+I606</f>
        <v>0</v>
      </c>
      <c r="K606" s="179">
        <f t="shared" si="1541"/>
        <v>0</v>
      </c>
      <c r="L606" s="179">
        <f t="shared" si="1541"/>
        <v>0</v>
      </c>
      <c r="M606" s="179">
        <f t="shared" si="1541"/>
        <v>0</v>
      </c>
      <c r="N606" s="179">
        <f t="shared" si="1541"/>
        <v>0</v>
      </c>
      <c r="O606" s="179">
        <f t="shared" si="1541"/>
        <v>0</v>
      </c>
      <c r="P606" s="179">
        <f t="shared" si="1541"/>
        <v>0</v>
      </c>
      <c r="Q606" s="179">
        <f t="shared" si="1541"/>
        <v>0</v>
      </c>
      <c r="R606" s="179">
        <f t="shared" si="1541"/>
        <v>0</v>
      </c>
      <c r="S606" s="179">
        <f t="shared" si="1541"/>
        <v>0</v>
      </c>
      <c r="T606" s="179">
        <f t="shared" si="1541"/>
        <v>0</v>
      </c>
      <c r="U606" s="179">
        <f t="shared" si="1541"/>
        <v>0</v>
      </c>
      <c r="W606" s="179">
        <f t="shared" si="1493"/>
        <v>0</v>
      </c>
      <c r="X606" s="179">
        <f t="shared" ref="X606:AH606" si="1542">X388+W606</f>
        <v>0</v>
      </c>
      <c r="Y606" s="179">
        <f t="shared" si="1542"/>
        <v>0</v>
      </c>
      <c r="Z606" s="179">
        <f t="shared" si="1542"/>
        <v>0</v>
      </c>
      <c r="AA606" s="179">
        <f t="shared" si="1542"/>
        <v>0</v>
      </c>
      <c r="AB606" s="179">
        <f t="shared" si="1542"/>
        <v>0</v>
      </c>
      <c r="AC606" s="179">
        <f t="shared" si="1542"/>
        <v>0</v>
      </c>
      <c r="AD606" s="179">
        <f t="shared" si="1542"/>
        <v>0</v>
      </c>
      <c r="AE606" s="179">
        <f t="shared" si="1542"/>
        <v>0</v>
      </c>
      <c r="AF606" s="179">
        <f t="shared" si="1542"/>
        <v>0</v>
      </c>
      <c r="AG606" s="179">
        <f t="shared" si="1542"/>
        <v>0</v>
      </c>
      <c r="AH606" s="179">
        <f t="shared" si="1542"/>
        <v>0</v>
      </c>
      <c r="AJ606" s="179">
        <f t="shared" si="1495"/>
        <v>0</v>
      </c>
      <c r="AK606" s="179">
        <f t="shared" ref="AK606:AU606" si="1543">AK388+AJ606</f>
        <v>0</v>
      </c>
      <c r="AL606" s="179">
        <f t="shared" si="1543"/>
        <v>0</v>
      </c>
      <c r="AM606" s="179">
        <f t="shared" si="1543"/>
        <v>0</v>
      </c>
      <c r="AN606" s="179">
        <f t="shared" si="1543"/>
        <v>0</v>
      </c>
      <c r="AO606" s="179">
        <f t="shared" si="1543"/>
        <v>0</v>
      </c>
      <c r="AP606" s="179">
        <f t="shared" si="1543"/>
        <v>0</v>
      </c>
      <c r="AQ606" s="179">
        <f t="shared" si="1543"/>
        <v>0</v>
      </c>
      <c r="AR606" s="179">
        <f t="shared" si="1543"/>
        <v>0</v>
      </c>
      <c r="AS606" s="179">
        <f t="shared" si="1543"/>
        <v>0</v>
      </c>
      <c r="AT606" s="179">
        <f t="shared" si="1543"/>
        <v>0</v>
      </c>
      <c r="AU606" s="179">
        <f t="shared" si="1543"/>
        <v>0</v>
      </c>
      <c r="AW606" s="179">
        <f t="shared" si="1497"/>
        <v>0</v>
      </c>
      <c r="AX606" s="179">
        <f t="shared" ref="AX606:BH606" si="1544">AX388+AW606</f>
        <v>0</v>
      </c>
      <c r="AY606" s="179">
        <f t="shared" si="1544"/>
        <v>0</v>
      </c>
      <c r="AZ606" s="179">
        <f t="shared" si="1544"/>
        <v>0</v>
      </c>
      <c r="BA606" s="179">
        <f t="shared" si="1544"/>
        <v>0</v>
      </c>
      <c r="BB606" s="179">
        <f t="shared" si="1544"/>
        <v>0</v>
      </c>
      <c r="BC606" s="179">
        <f t="shared" si="1544"/>
        <v>0</v>
      </c>
      <c r="BD606" s="179">
        <f t="shared" si="1544"/>
        <v>0</v>
      </c>
      <c r="BE606" s="179">
        <f t="shared" si="1544"/>
        <v>0</v>
      </c>
      <c r="BF606" s="179">
        <f t="shared" si="1544"/>
        <v>0</v>
      </c>
      <c r="BG606" s="179">
        <f t="shared" si="1544"/>
        <v>0</v>
      </c>
      <c r="BH606" s="179">
        <f t="shared" si="1544"/>
        <v>0</v>
      </c>
      <c r="BJ606" s="2">
        <f>BH606+BJ388</f>
        <v>0</v>
      </c>
      <c r="BK606" s="2">
        <f t="shared" ref="BK606:BU606" si="1545">BJ606+BK388</f>
        <v>0</v>
      </c>
      <c r="BL606" s="2">
        <f t="shared" si="1545"/>
        <v>0</v>
      </c>
      <c r="BM606" s="2">
        <f t="shared" si="1545"/>
        <v>0</v>
      </c>
      <c r="BN606" s="2">
        <f t="shared" si="1545"/>
        <v>0</v>
      </c>
      <c r="BO606" s="2">
        <f t="shared" si="1545"/>
        <v>0</v>
      </c>
      <c r="BP606" s="2">
        <f t="shared" si="1545"/>
        <v>0</v>
      </c>
      <c r="BQ606" s="2">
        <f t="shared" si="1545"/>
        <v>0</v>
      </c>
      <c r="BR606" s="2">
        <f t="shared" si="1545"/>
        <v>0</v>
      </c>
      <c r="BS606" s="2">
        <f t="shared" si="1545"/>
        <v>0</v>
      </c>
      <c r="BT606" s="2">
        <f t="shared" si="1545"/>
        <v>0</v>
      </c>
      <c r="BU606" s="2">
        <f t="shared" si="1545"/>
        <v>0</v>
      </c>
      <c r="BW606" s="2">
        <f>BU606+BW388</f>
        <v>0</v>
      </c>
      <c r="BX606" s="2">
        <f t="shared" ref="BX606:CH606" si="1546">BW606+BX388</f>
        <v>0</v>
      </c>
      <c r="BY606" s="2">
        <f t="shared" si="1546"/>
        <v>0</v>
      </c>
      <c r="BZ606" s="2">
        <f t="shared" si="1546"/>
        <v>0</v>
      </c>
      <c r="CA606" s="2">
        <f t="shared" si="1546"/>
        <v>0</v>
      </c>
      <c r="CB606" s="2">
        <f t="shared" si="1546"/>
        <v>0</v>
      </c>
      <c r="CC606" s="2">
        <f t="shared" si="1546"/>
        <v>0</v>
      </c>
      <c r="CD606" s="2">
        <f t="shared" si="1546"/>
        <v>0</v>
      </c>
      <c r="CE606" s="2">
        <f t="shared" si="1546"/>
        <v>0</v>
      </c>
      <c r="CF606" s="2">
        <f t="shared" si="1546"/>
        <v>0</v>
      </c>
      <c r="CG606" s="2">
        <f t="shared" si="1546"/>
        <v>0</v>
      </c>
      <c r="CH606" s="2">
        <f t="shared" si="1546"/>
        <v>0</v>
      </c>
      <c r="CJ606" s="2">
        <f>CH606+CJ388</f>
        <v>0</v>
      </c>
      <c r="CK606" s="2">
        <f t="shared" ref="CK606:CU606" si="1547">CJ606+CK388</f>
        <v>0</v>
      </c>
      <c r="CL606" s="2">
        <f t="shared" si="1547"/>
        <v>0</v>
      </c>
      <c r="CM606" s="2">
        <f t="shared" si="1547"/>
        <v>0</v>
      </c>
      <c r="CN606" s="2">
        <f t="shared" si="1547"/>
        <v>0</v>
      </c>
      <c r="CO606" s="2">
        <f t="shared" si="1547"/>
        <v>0</v>
      </c>
      <c r="CP606" s="2">
        <f t="shared" si="1547"/>
        <v>0</v>
      </c>
      <c r="CQ606" s="2">
        <f t="shared" si="1547"/>
        <v>0</v>
      </c>
      <c r="CR606" s="2">
        <f t="shared" si="1547"/>
        <v>0</v>
      </c>
      <c r="CS606" s="2">
        <f t="shared" si="1547"/>
        <v>0</v>
      </c>
      <c r="CT606" s="2">
        <f t="shared" si="1547"/>
        <v>0</v>
      </c>
      <c r="CU606" s="2">
        <f t="shared" si="1547"/>
        <v>0</v>
      </c>
      <c r="CW606" s="2">
        <f>CU606+CW388</f>
        <v>0</v>
      </c>
      <c r="CX606" s="2">
        <f t="shared" ref="CX606:DH606" si="1548">CW606+CX388</f>
        <v>0</v>
      </c>
      <c r="CY606" s="2">
        <f t="shared" si="1548"/>
        <v>0</v>
      </c>
      <c r="CZ606" s="2">
        <f t="shared" si="1548"/>
        <v>0</v>
      </c>
      <c r="DA606" s="2">
        <f t="shared" si="1548"/>
        <v>0</v>
      </c>
      <c r="DB606" s="2">
        <f t="shared" si="1548"/>
        <v>0</v>
      </c>
      <c r="DC606" s="2">
        <f t="shared" si="1548"/>
        <v>0</v>
      </c>
      <c r="DD606" s="2">
        <f t="shared" si="1548"/>
        <v>0</v>
      </c>
      <c r="DE606" s="2">
        <f t="shared" si="1548"/>
        <v>0</v>
      </c>
      <c r="DF606" s="2">
        <f t="shared" si="1548"/>
        <v>0</v>
      </c>
      <c r="DG606" s="2">
        <f t="shared" si="1548"/>
        <v>0</v>
      </c>
      <c r="DH606" s="2">
        <f t="shared" si="1548"/>
        <v>0</v>
      </c>
      <c r="DJ606" s="2">
        <f>DH606+DJ388</f>
        <v>0</v>
      </c>
      <c r="DK606" s="2">
        <f t="shared" ref="DK606:DU606" si="1549">DJ606+DK388</f>
        <v>0</v>
      </c>
      <c r="DL606" s="2">
        <f t="shared" si="1549"/>
        <v>0</v>
      </c>
      <c r="DM606" s="2">
        <f t="shared" si="1549"/>
        <v>0</v>
      </c>
      <c r="DN606" s="2">
        <f t="shared" si="1549"/>
        <v>0</v>
      </c>
      <c r="DO606" s="2">
        <f t="shared" si="1549"/>
        <v>0</v>
      </c>
      <c r="DP606" s="2">
        <f t="shared" si="1549"/>
        <v>0</v>
      </c>
      <c r="DQ606" s="2">
        <f t="shared" si="1549"/>
        <v>0</v>
      </c>
      <c r="DR606" s="2">
        <f t="shared" si="1549"/>
        <v>0</v>
      </c>
      <c r="DS606" s="2">
        <f t="shared" si="1549"/>
        <v>0</v>
      </c>
      <c r="DT606" s="2">
        <f t="shared" si="1549"/>
        <v>0</v>
      </c>
      <c r="DU606" s="2">
        <f t="shared" si="1549"/>
        <v>0</v>
      </c>
      <c r="DW606" s="2">
        <f>DU606+DW388</f>
        <v>0</v>
      </c>
      <c r="DX606" s="2">
        <f t="shared" ref="DX606:EH606" si="1550">DW606+DX388</f>
        <v>0</v>
      </c>
      <c r="DY606" s="2">
        <f t="shared" si="1550"/>
        <v>0</v>
      </c>
      <c r="DZ606" s="2">
        <f t="shared" si="1550"/>
        <v>0</v>
      </c>
      <c r="EA606" s="2">
        <f t="shared" si="1550"/>
        <v>0</v>
      </c>
      <c r="EB606" s="2">
        <f t="shared" si="1550"/>
        <v>0</v>
      </c>
      <c r="EC606" s="2">
        <f t="shared" si="1550"/>
        <v>0</v>
      </c>
      <c r="ED606" s="2">
        <f t="shared" si="1550"/>
        <v>0</v>
      </c>
      <c r="EE606" s="2">
        <f t="shared" si="1550"/>
        <v>0</v>
      </c>
      <c r="EF606" s="2">
        <f t="shared" si="1550"/>
        <v>0</v>
      </c>
      <c r="EG606" s="2">
        <f t="shared" si="1550"/>
        <v>0</v>
      </c>
      <c r="EH606" s="2">
        <f t="shared" si="1550"/>
        <v>0</v>
      </c>
      <c r="EK606" s="183">
        <f t="shared" si="1388"/>
        <v>0</v>
      </c>
      <c r="EN606" s="181"/>
    </row>
    <row r="607" spans="1:144" s="1" customFormat="1" ht="15.75" x14ac:dyDescent="0.25">
      <c r="B607" s="1" t="s">
        <v>155</v>
      </c>
      <c r="E607" s="81"/>
      <c r="I607" s="147">
        <f>I393+I395+I403+I606</f>
        <v>0</v>
      </c>
      <c r="J607" s="148">
        <f t="shared" ref="J607:U607" si="1551">SUM(J393:J606)</f>
        <v>0</v>
      </c>
      <c r="K607" s="149">
        <f t="shared" si="1551"/>
        <v>0</v>
      </c>
      <c r="L607" s="149">
        <f t="shared" si="1551"/>
        <v>0</v>
      </c>
      <c r="M607" s="149">
        <f t="shared" si="1551"/>
        <v>0</v>
      </c>
      <c r="N607" s="149">
        <f t="shared" si="1551"/>
        <v>0</v>
      </c>
      <c r="O607" s="149">
        <f t="shared" si="1551"/>
        <v>0</v>
      </c>
      <c r="P607" s="149">
        <f t="shared" si="1551"/>
        <v>0</v>
      </c>
      <c r="Q607" s="149">
        <f t="shared" si="1551"/>
        <v>0</v>
      </c>
      <c r="R607" s="149">
        <f t="shared" si="1551"/>
        <v>0</v>
      </c>
      <c r="S607" s="149">
        <f t="shared" si="1551"/>
        <v>0</v>
      </c>
      <c r="T607" s="149">
        <f t="shared" si="1551"/>
        <v>0</v>
      </c>
      <c r="U607" s="149">
        <f t="shared" si="1551"/>
        <v>0</v>
      </c>
      <c r="V607" s="184">
        <f>V389-U607</f>
        <v>0</v>
      </c>
      <c r="W607" s="80">
        <f t="shared" ref="W607:AH607" si="1552">SUM(W393:W606)</f>
        <v>100138.02999999998</v>
      </c>
      <c r="X607" s="80">
        <f t="shared" si="1552"/>
        <v>111105.30999999998</v>
      </c>
      <c r="Y607" s="80">
        <f t="shared" si="1552"/>
        <v>111478.10999999999</v>
      </c>
      <c r="Z607" s="80">
        <f t="shared" si="1552"/>
        <v>111478.10999999999</v>
      </c>
      <c r="AA607" s="80">
        <f t="shared" si="1552"/>
        <v>111478.10999999999</v>
      </c>
      <c r="AB607" s="80">
        <f t="shared" si="1552"/>
        <v>112623.30999999998</v>
      </c>
      <c r="AC607" s="80">
        <f t="shared" si="1552"/>
        <v>348449.43000000005</v>
      </c>
      <c r="AD607" s="80">
        <f t="shared" si="1552"/>
        <v>426321.65000000008</v>
      </c>
      <c r="AE607" s="80">
        <f t="shared" si="1552"/>
        <v>567321.62</v>
      </c>
      <c r="AF607" s="80">
        <f t="shared" si="1552"/>
        <v>4661379.7699999996</v>
      </c>
      <c r="AG607" s="80">
        <f t="shared" si="1552"/>
        <v>4665742.5900000008</v>
      </c>
      <c r="AH607" s="80">
        <f t="shared" si="1552"/>
        <v>4921026.7299999995</v>
      </c>
      <c r="AI607" s="150">
        <f>AI389+U607-AH607</f>
        <v>0</v>
      </c>
      <c r="AJ607" s="80">
        <f t="shared" ref="AJ607:AU607" si="1553">SUM(AJ393:AJ606)</f>
        <v>6989023.1299999999</v>
      </c>
      <c r="AK607" s="80">
        <f t="shared" si="1553"/>
        <v>11345708.829999998</v>
      </c>
      <c r="AL607" s="80">
        <f t="shared" si="1553"/>
        <v>16973084.009999998</v>
      </c>
      <c r="AM607" s="80">
        <f t="shared" si="1553"/>
        <v>16982613.18</v>
      </c>
      <c r="AN607" s="80">
        <f t="shared" si="1553"/>
        <v>18223679.170000002</v>
      </c>
      <c r="AO607" s="80">
        <f t="shared" si="1553"/>
        <v>19890241.300000004</v>
      </c>
      <c r="AP607" s="80">
        <f t="shared" si="1553"/>
        <v>23065356.800000004</v>
      </c>
      <c r="AQ607" s="80">
        <f t="shared" si="1553"/>
        <v>23065356.800000004</v>
      </c>
      <c r="AR607" s="80">
        <f t="shared" si="1553"/>
        <v>25668230.18</v>
      </c>
      <c r="AS607" s="80">
        <f t="shared" si="1553"/>
        <v>35305216.979999997</v>
      </c>
      <c r="AT607" s="80">
        <f t="shared" si="1553"/>
        <v>36115216.979999997</v>
      </c>
      <c r="AU607" s="80">
        <f t="shared" si="1553"/>
        <v>43938024.306249991</v>
      </c>
      <c r="AV607" s="150">
        <f>AV389+AH607-AU607</f>
        <v>0</v>
      </c>
      <c r="AW607" s="80">
        <f t="shared" ref="AW607:BH607" si="1554">SUM(AW393:AW606)</f>
        <v>47668782.776249997</v>
      </c>
      <c r="AX607" s="80">
        <f t="shared" si="1554"/>
        <v>48161965.496249996</v>
      </c>
      <c r="AY607" s="80">
        <f t="shared" si="1554"/>
        <v>51382842.596249998</v>
      </c>
      <c r="AZ607" s="80">
        <f t="shared" si="1554"/>
        <v>51582842.596249998</v>
      </c>
      <c r="BA607" s="80">
        <f t="shared" si="1554"/>
        <v>51782842.596249998</v>
      </c>
      <c r="BB607" s="80">
        <f t="shared" si="1554"/>
        <v>52152842.596249998</v>
      </c>
      <c r="BC607" s="80">
        <f t="shared" si="1554"/>
        <v>52452842.596249998</v>
      </c>
      <c r="BD607" s="80">
        <f t="shared" si="1554"/>
        <v>52852842.596249998</v>
      </c>
      <c r="BE607" s="80">
        <f t="shared" si="1554"/>
        <v>60244723.566249996</v>
      </c>
      <c r="BF607" s="80">
        <f t="shared" si="1554"/>
        <v>60644723.566249996</v>
      </c>
      <c r="BG607" s="80">
        <f t="shared" si="1554"/>
        <v>61042075.566249996</v>
      </c>
      <c r="BH607" s="80">
        <f t="shared" si="1554"/>
        <v>68697961.216250002</v>
      </c>
      <c r="BI607" s="150">
        <f>BI389+AU607-BH607</f>
        <v>0</v>
      </c>
      <c r="BJ607" s="80">
        <f t="shared" ref="BJ607:BU607" si="1555">SUM(BJ393:BJ606)</f>
        <v>0</v>
      </c>
      <c r="BK607" s="80">
        <f t="shared" si="1555"/>
        <v>0</v>
      </c>
      <c r="BL607" s="80">
        <f t="shared" si="1555"/>
        <v>0</v>
      </c>
      <c r="BM607" s="80">
        <f t="shared" si="1555"/>
        <v>0</v>
      </c>
      <c r="BN607" s="80">
        <f t="shared" si="1555"/>
        <v>0</v>
      </c>
      <c r="BO607" s="80">
        <f t="shared" si="1555"/>
        <v>0</v>
      </c>
      <c r="BP607" s="80">
        <f t="shared" si="1555"/>
        <v>0</v>
      </c>
      <c r="BQ607" s="80">
        <f t="shared" si="1555"/>
        <v>0</v>
      </c>
      <c r="BR607" s="80">
        <f t="shared" si="1555"/>
        <v>0</v>
      </c>
      <c r="BS607" s="80">
        <f t="shared" si="1555"/>
        <v>0</v>
      </c>
      <c r="BT607" s="80">
        <f t="shared" si="1555"/>
        <v>0</v>
      </c>
      <c r="BU607" s="80">
        <f t="shared" si="1555"/>
        <v>0</v>
      </c>
      <c r="BV607" s="150">
        <f>BV389+BH607-BU607</f>
        <v>68697961.216250002</v>
      </c>
      <c r="BW607" s="80">
        <f t="shared" ref="BW607:CH607" si="1556">SUM(BW393:BW606)</f>
        <v>0</v>
      </c>
      <c r="BX607" s="80">
        <f t="shared" si="1556"/>
        <v>0</v>
      </c>
      <c r="BY607" s="80">
        <f t="shared" si="1556"/>
        <v>0</v>
      </c>
      <c r="BZ607" s="80">
        <f t="shared" si="1556"/>
        <v>0</v>
      </c>
      <c r="CA607" s="80">
        <f t="shared" si="1556"/>
        <v>0</v>
      </c>
      <c r="CB607" s="80">
        <f t="shared" si="1556"/>
        <v>0</v>
      </c>
      <c r="CC607" s="80">
        <f t="shared" si="1556"/>
        <v>0</v>
      </c>
      <c r="CD607" s="80">
        <f t="shared" si="1556"/>
        <v>0</v>
      </c>
      <c r="CE607" s="80">
        <f t="shared" si="1556"/>
        <v>0</v>
      </c>
      <c r="CF607" s="80">
        <f t="shared" si="1556"/>
        <v>0</v>
      </c>
      <c r="CG607" s="80">
        <f t="shared" si="1556"/>
        <v>0</v>
      </c>
      <c r="CH607" s="80">
        <f t="shared" si="1556"/>
        <v>0</v>
      </c>
      <c r="CI607" s="150">
        <f>CI389+BU607-CH607</f>
        <v>0</v>
      </c>
      <c r="CJ607" s="80">
        <f t="shared" ref="CJ607:CU607" si="1557">SUM(CJ393:CJ606)</f>
        <v>0</v>
      </c>
      <c r="CK607" s="80">
        <f t="shared" si="1557"/>
        <v>0</v>
      </c>
      <c r="CL607" s="80">
        <f t="shared" si="1557"/>
        <v>0</v>
      </c>
      <c r="CM607" s="80">
        <f t="shared" si="1557"/>
        <v>0</v>
      </c>
      <c r="CN607" s="80">
        <f t="shared" si="1557"/>
        <v>0</v>
      </c>
      <c r="CO607" s="80">
        <f t="shared" si="1557"/>
        <v>0</v>
      </c>
      <c r="CP607" s="80">
        <f t="shared" si="1557"/>
        <v>0</v>
      </c>
      <c r="CQ607" s="80">
        <f t="shared" si="1557"/>
        <v>0</v>
      </c>
      <c r="CR607" s="80">
        <f t="shared" si="1557"/>
        <v>0</v>
      </c>
      <c r="CS607" s="80">
        <f t="shared" si="1557"/>
        <v>0</v>
      </c>
      <c r="CT607" s="80">
        <f t="shared" si="1557"/>
        <v>0</v>
      </c>
      <c r="CU607" s="80">
        <f t="shared" si="1557"/>
        <v>0</v>
      </c>
      <c r="CV607" s="150">
        <f>CV389+CH607-CU607</f>
        <v>0</v>
      </c>
      <c r="CW607" s="80">
        <f t="shared" ref="CW607:DH607" si="1558">SUM(CW393:CW606)</f>
        <v>0</v>
      </c>
      <c r="CX607" s="80">
        <f t="shared" si="1558"/>
        <v>0</v>
      </c>
      <c r="CY607" s="80">
        <f t="shared" si="1558"/>
        <v>0</v>
      </c>
      <c r="CZ607" s="80">
        <f t="shared" si="1558"/>
        <v>0</v>
      </c>
      <c r="DA607" s="80">
        <f t="shared" si="1558"/>
        <v>0</v>
      </c>
      <c r="DB607" s="80">
        <f t="shared" si="1558"/>
        <v>0</v>
      </c>
      <c r="DC607" s="80">
        <f t="shared" si="1558"/>
        <v>0</v>
      </c>
      <c r="DD607" s="80">
        <f t="shared" si="1558"/>
        <v>0</v>
      </c>
      <c r="DE607" s="80">
        <f t="shared" si="1558"/>
        <v>0</v>
      </c>
      <c r="DF607" s="80">
        <f t="shared" si="1558"/>
        <v>0</v>
      </c>
      <c r="DG607" s="80">
        <f t="shared" si="1558"/>
        <v>0</v>
      </c>
      <c r="DH607" s="80">
        <f t="shared" si="1558"/>
        <v>0</v>
      </c>
      <c r="DI607" s="150">
        <f>DI389+CU607-DH607</f>
        <v>0</v>
      </c>
      <c r="DJ607" s="80">
        <f t="shared" ref="DJ607:DU607" si="1559">SUM(DJ393:DJ606)</f>
        <v>0</v>
      </c>
      <c r="DK607" s="80">
        <f t="shared" si="1559"/>
        <v>0</v>
      </c>
      <c r="DL607" s="80">
        <f t="shared" si="1559"/>
        <v>0</v>
      </c>
      <c r="DM607" s="80">
        <f t="shared" si="1559"/>
        <v>0</v>
      </c>
      <c r="DN607" s="80">
        <f t="shared" si="1559"/>
        <v>0</v>
      </c>
      <c r="DO607" s="80">
        <f t="shared" si="1559"/>
        <v>0</v>
      </c>
      <c r="DP607" s="80">
        <f t="shared" si="1559"/>
        <v>0</v>
      </c>
      <c r="DQ607" s="80">
        <f t="shared" si="1559"/>
        <v>0</v>
      </c>
      <c r="DR607" s="80">
        <f t="shared" si="1559"/>
        <v>0</v>
      </c>
      <c r="DS607" s="80">
        <f t="shared" si="1559"/>
        <v>0</v>
      </c>
      <c r="DT607" s="80">
        <f t="shared" si="1559"/>
        <v>0</v>
      </c>
      <c r="DU607" s="80">
        <f t="shared" si="1559"/>
        <v>0</v>
      </c>
      <c r="DV607" s="150">
        <f>DV389+DH607-DU607</f>
        <v>0</v>
      </c>
      <c r="DW607" s="80">
        <f t="shared" ref="DW607:EH607" si="1560">SUM(DW393:DW606)</f>
        <v>0</v>
      </c>
      <c r="DX607" s="80">
        <f t="shared" si="1560"/>
        <v>0</v>
      </c>
      <c r="DY607" s="80">
        <f t="shared" si="1560"/>
        <v>0</v>
      </c>
      <c r="DZ607" s="80">
        <f t="shared" si="1560"/>
        <v>0</v>
      </c>
      <c r="EA607" s="80">
        <f t="shared" si="1560"/>
        <v>0</v>
      </c>
      <c r="EB607" s="80">
        <f t="shared" si="1560"/>
        <v>0</v>
      </c>
      <c r="EC607" s="80">
        <f t="shared" si="1560"/>
        <v>0</v>
      </c>
      <c r="ED607" s="80">
        <f t="shared" si="1560"/>
        <v>0</v>
      </c>
      <c r="EE607" s="80">
        <f t="shared" si="1560"/>
        <v>0</v>
      </c>
      <c r="EF607" s="80">
        <f t="shared" si="1560"/>
        <v>0</v>
      </c>
      <c r="EG607" s="80">
        <f t="shared" si="1560"/>
        <v>0</v>
      </c>
      <c r="EH607" s="80">
        <f t="shared" si="1560"/>
        <v>0</v>
      </c>
      <c r="EI607" s="150">
        <f>EI389+DU607-EH607</f>
        <v>0</v>
      </c>
      <c r="EK607" s="180">
        <f>SUM(EK393:EK606)</f>
        <v>4362.8200000000061</v>
      </c>
      <c r="EL607" s="151">
        <f>(SUMIFS($W1237:$AH1237,$W$3:$AH$3,"="&amp;$EL$2))+(SUMIFS($W607:$AH607,$W$3:$AH$3,"="&amp;$EL$2))-$EK$195</f>
        <v>0</v>
      </c>
      <c r="EM607" s="1" t="s">
        <v>86</v>
      </c>
      <c r="EN607" s="181"/>
    </row>
    <row r="608" spans="1:144" x14ac:dyDescent="0.2">
      <c r="E608" s="141"/>
      <c r="I608" s="179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79"/>
      <c r="W608" s="185">
        <f>U607+W389-W607</f>
        <v>0</v>
      </c>
      <c r="X608" s="185">
        <f t="shared" ref="X608:AH608" si="1561">W607+X389-X607</f>
        <v>0</v>
      </c>
      <c r="Y608" s="185">
        <f t="shared" si="1561"/>
        <v>0</v>
      </c>
      <c r="Z608" s="185">
        <f t="shared" si="1561"/>
        <v>0</v>
      </c>
      <c r="AA608" s="185">
        <f t="shared" si="1561"/>
        <v>0</v>
      </c>
      <c r="AB608" s="185">
        <f t="shared" si="1561"/>
        <v>0</v>
      </c>
      <c r="AC608" s="185">
        <f t="shared" si="1561"/>
        <v>0</v>
      </c>
      <c r="AD608" s="185">
        <f t="shared" si="1561"/>
        <v>0</v>
      </c>
      <c r="AE608" s="185">
        <f t="shared" si="1561"/>
        <v>0</v>
      </c>
      <c r="AF608" s="185">
        <f t="shared" si="1561"/>
        <v>0</v>
      </c>
      <c r="AG608" s="185">
        <f t="shared" si="1561"/>
        <v>0</v>
      </c>
      <c r="AH608" s="185">
        <f t="shared" si="1561"/>
        <v>0</v>
      </c>
      <c r="AJ608" s="185">
        <f>AH607+AJ389-AJ607</f>
        <v>0</v>
      </c>
      <c r="AK608" s="185">
        <f t="shared" ref="AK608:AU608" si="1562">AJ607+AK389-AK607</f>
        <v>0</v>
      </c>
      <c r="AL608" s="185">
        <f t="shared" si="1562"/>
        <v>0</v>
      </c>
      <c r="AM608" s="185">
        <f t="shared" si="1562"/>
        <v>0</v>
      </c>
      <c r="AN608" s="185">
        <f t="shared" si="1562"/>
        <v>0</v>
      </c>
      <c r="AO608" s="185">
        <f t="shared" si="1562"/>
        <v>0</v>
      </c>
      <c r="AP608" s="185">
        <f t="shared" si="1562"/>
        <v>0</v>
      </c>
      <c r="AQ608" s="185">
        <f t="shared" si="1562"/>
        <v>0</v>
      </c>
      <c r="AR608" s="185">
        <f t="shared" si="1562"/>
        <v>0</v>
      </c>
      <c r="AS608" s="185">
        <f t="shared" si="1562"/>
        <v>0</v>
      </c>
      <c r="AT608" s="185">
        <f t="shared" si="1562"/>
        <v>0</v>
      </c>
      <c r="AU608" s="185">
        <f t="shared" si="1562"/>
        <v>0</v>
      </c>
      <c r="AW608" s="185">
        <f>AU607+AW389-AW607</f>
        <v>0</v>
      </c>
      <c r="AX608" s="185">
        <f t="shared" ref="AX608:BH608" si="1563">AW607+AX389-AX607</f>
        <v>0</v>
      </c>
      <c r="AY608" s="185">
        <f t="shared" si="1563"/>
        <v>0</v>
      </c>
      <c r="AZ608" s="185">
        <f t="shared" si="1563"/>
        <v>0</v>
      </c>
      <c r="BA608" s="185">
        <f t="shared" si="1563"/>
        <v>0</v>
      </c>
      <c r="BB608" s="185">
        <f t="shared" si="1563"/>
        <v>0</v>
      </c>
      <c r="BC608" s="185">
        <f t="shared" si="1563"/>
        <v>0</v>
      </c>
      <c r="BD608" s="185">
        <f t="shared" si="1563"/>
        <v>0</v>
      </c>
      <c r="BE608" s="185">
        <f t="shared" si="1563"/>
        <v>0</v>
      </c>
      <c r="BF608" s="185">
        <f t="shared" si="1563"/>
        <v>0</v>
      </c>
      <c r="BG608" s="185">
        <f t="shared" si="1563"/>
        <v>0</v>
      </c>
      <c r="BH608" s="185">
        <f t="shared" si="1563"/>
        <v>0</v>
      </c>
      <c r="BJ608" s="166"/>
      <c r="BK608" s="166"/>
      <c r="BL608" s="166"/>
      <c r="BM608" s="166"/>
      <c r="BN608" s="166"/>
      <c r="BO608" s="166"/>
      <c r="BP608" s="166"/>
      <c r="BQ608" s="166"/>
      <c r="BR608" s="166"/>
      <c r="BS608" s="166"/>
      <c r="BT608" s="166"/>
      <c r="BU608" s="166"/>
      <c r="BW608" s="166"/>
      <c r="BX608" s="166"/>
      <c r="BY608" s="166"/>
      <c r="BZ608" s="166"/>
      <c r="CA608" s="166"/>
      <c r="CB608" s="166"/>
      <c r="CC608" s="166"/>
      <c r="CD608" s="166"/>
      <c r="CE608" s="166"/>
      <c r="CF608" s="166"/>
      <c r="CG608" s="166"/>
      <c r="CH608" s="166"/>
      <c r="CJ608" s="166"/>
      <c r="CK608" s="166"/>
      <c r="CL608" s="166"/>
      <c r="CM608" s="166"/>
      <c r="CN608" s="166"/>
      <c r="CO608" s="166"/>
      <c r="CP608" s="166"/>
      <c r="CQ608" s="166"/>
      <c r="CR608" s="166"/>
      <c r="CS608" s="166"/>
      <c r="CT608" s="166"/>
      <c r="CU608" s="166"/>
      <c r="CW608" s="166"/>
      <c r="CX608" s="166"/>
      <c r="CY608" s="166"/>
      <c r="CZ608" s="166"/>
      <c r="DA608" s="166"/>
      <c r="DB608" s="166"/>
      <c r="DC608" s="166"/>
      <c r="DD608" s="166"/>
      <c r="DE608" s="166"/>
      <c r="DF608" s="166"/>
      <c r="DG608" s="166"/>
      <c r="DH608" s="166"/>
      <c r="DJ608" s="166"/>
      <c r="DK608" s="166"/>
      <c r="DL608" s="166"/>
      <c r="DM608" s="166"/>
      <c r="DN608" s="166"/>
      <c r="DO608" s="166"/>
      <c r="DP608" s="166"/>
      <c r="DQ608" s="166"/>
      <c r="DR608" s="166"/>
      <c r="DS608" s="166"/>
      <c r="DT608" s="166"/>
      <c r="DU608" s="166"/>
      <c r="DW608" s="166"/>
      <c r="DX608" s="166"/>
      <c r="DY608" s="166"/>
      <c r="DZ608" s="166"/>
      <c r="EA608" s="166"/>
      <c r="EB608" s="166"/>
      <c r="EC608" s="166"/>
      <c r="ED608" s="166"/>
      <c r="EE608" s="166"/>
      <c r="EF608" s="166"/>
      <c r="EG608" s="166"/>
      <c r="EH608" s="166"/>
    </row>
    <row r="609" spans="1:139" ht="15.75" x14ac:dyDescent="0.25">
      <c r="E609" s="141"/>
      <c r="F609" s="85" t="s">
        <v>133</v>
      </c>
      <c r="G609" s="2" t="s">
        <v>253</v>
      </c>
      <c r="H609" s="152" t="s">
        <v>536</v>
      </c>
    </row>
    <row r="610" spans="1:139" s="1" customFormat="1" ht="15.75" x14ac:dyDescent="0.25">
      <c r="B610" s="163" t="s">
        <v>134</v>
      </c>
      <c r="F610" s="175" t="s">
        <v>127</v>
      </c>
      <c r="G610" s="83" t="s">
        <v>131</v>
      </c>
      <c r="H610" s="83" t="s">
        <v>131</v>
      </c>
      <c r="J610" s="83" t="s">
        <v>87</v>
      </c>
      <c r="K610" s="83" t="s">
        <v>88</v>
      </c>
      <c r="L610" s="83" t="s">
        <v>89</v>
      </c>
      <c r="M610" s="83" t="s">
        <v>90</v>
      </c>
      <c r="N610" s="83" t="s">
        <v>48</v>
      </c>
      <c r="O610" s="83" t="s">
        <v>91</v>
      </c>
      <c r="P610" s="83" t="s">
        <v>92</v>
      </c>
      <c r="Q610" s="83" t="s">
        <v>93</v>
      </c>
      <c r="R610" s="83" t="s">
        <v>94</v>
      </c>
      <c r="S610" s="83" t="s">
        <v>95</v>
      </c>
      <c r="T610" s="83" t="s">
        <v>96</v>
      </c>
      <c r="U610" s="83" t="s">
        <v>97</v>
      </c>
      <c r="V610" s="146" t="s">
        <v>140</v>
      </c>
      <c r="W610" s="83" t="s">
        <v>87</v>
      </c>
      <c r="X610" s="83" t="s">
        <v>88</v>
      </c>
      <c r="Y610" s="83" t="s">
        <v>89</v>
      </c>
      <c r="Z610" s="83" t="s">
        <v>90</v>
      </c>
      <c r="AA610" s="83" t="s">
        <v>48</v>
      </c>
      <c r="AB610" s="83" t="s">
        <v>91</v>
      </c>
      <c r="AC610" s="83" t="s">
        <v>92</v>
      </c>
      <c r="AD610" s="83" t="s">
        <v>93</v>
      </c>
      <c r="AE610" s="83" t="s">
        <v>94</v>
      </c>
      <c r="AF610" s="83" t="s">
        <v>95</v>
      </c>
      <c r="AG610" s="83" t="s">
        <v>96</v>
      </c>
      <c r="AH610" s="83" t="s">
        <v>97</v>
      </c>
      <c r="AI610" s="146" t="s">
        <v>140</v>
      </c>
      <c r="AJ610" s="83" t="s">
        <v>87</v>
      </c>
      <c r="AK610" s="83" t="s">
        <v>88</v>
      </c>
      <c r="AL610" s="83" t="s">
        <v>89</v>
      </c>
      <c r="AM610" s="83" t="s">
        <v>90</v>
      </c>
      <c r="AN610" s="83" t="s">
        <v>48</v>
      </c>
      <c r="AO610" s="83" t="s">
        <v>91</v>
      </c>
      <c r="AP610" s="83" t="s">
        <v>92</v>
      </c>
      <c r="AQ610" s="83" t="s">
        <v>93</v>
      </c>
      <c r="AR610" s="83" t="s">
        <v>94</v>
      </c>
      <c r="AS610" s="83" t="s">
        <v>95</v>
      </c>
      <c r="AT610" s="83" t="s">
        <v>96</v>
      </c>
      <c r="AU610" s="83" t="s">
        <v>97</v>
      </c>
      <c r="AV610" s="146" t="s">
        <v>140</v>
      </c>
      <c r="AW610" s="83" t="s">
        <v>87</v>
      </c>
      <c r="AX610" s="83" t="s">
        <v>88</v>
      </c>
      <c r="AY610" s="83" t="s">
        <v>89</v>
      </c>
      <c r="AZ610" s="83" t="s">
        <v>90</v>
      </c>
      <c r="BA610" s="83" t="s">
        <v>48</v>
      </c>
      <c r="BB610" s="83" t="s">
        <v>91</v>
      </c>
      <c r="BC610" s="83" t="s">
        <v>92</v>
      </c>
      <c r="BD610" s="83" t="s">
        <v>93</v>
      </c>
      <c r="BE610" s="83" t="s">
        <v>94</v>
      </c>
      <c r="BF610" s="83" t="s">
        <v>95</v>
      </c>
      <c r="BG610" s="83" t="s">
        <v>96</v>
      </c>
      <c r="BH610" s="83" t="s">
        <v>97</v>
      </c>
      <c r="BI610" s="146" t="s">
        <v>140</v>
      </c>
      <c r="BJ610" s="83" t="s">
        <v>87</v>
      </c>
      <c r="BK610" s="83" t="s">
        <v>88</v>
      </c>
      <c r="BL610" s="83" t="s">
        <v>89</v>
      </c>
      <c r="BM610" s="83" t="s">
        <v>90</v>
      </c>
      <c r="BN610" s="83" t="s">
        <v>48</v>
      </c>
      <c r="BO610" s="83" t="s">
        <v>91</v>
      </c>
      <c r="BP610" s="83" t="s">
        <v>92</v>
      </c>
      <c r="BQ610" s="83" t="s">
        <v>93</v>
      </c>
      <c r="BR610" s="83" t="s">
        <v>94</v>
      </c>
      <c r="BS610" s="83" t="s">
        <v>95</v>
      </c>
      <c r="BT610" s="83" t="s">
        <v>96</v>
      </c>
      <c r="BU610" s="83" t="s">
        <v>97</v>
      </c>
      <c r="BV610" s="146" t="s">
        <v>140</v>
      </c>
      <c r="BW610" s="83" t="s">
        <v>87</v>
      </c>
      <c r="BX610" s="83" t="s">
        <v>88</v>
      </c>
      <c r="BY610" s="83" t="s">
        <v>89</v>
      </c>
      <c r="BZ610" s="83" t="s">
        <v>90</v>
      </c>
      <c r="CA610" s="83" t="s">
        <v>48</v>
      </c>
      <c r="CB610" s="83" t="s">
        <v>91</v>
      </c>
      <c r="CC610" s="83" t="s">
        <v>92</v>
      </c>
      <c r="CD610" s="83" t="s">
        <v>93</v>
      </c>
      <c r="CE610" s="83" t="s">
        <v>94</v>
      </c>
      <c r="CF610" s="83" t="s">
        <v>95</v>
      </c>
      <c r="CG610" s="83" t="s">
        <v>96</v>
      </c>
      <c r="CH610" s="83" t="s">
        <v>97</v>
      </c>
      <c r="CI610" s="146" t="s">
        <v>140</v>
      </c>
      <c r="CJ610" s="83" t="s">
        <v>87</v>
      </c>
      <c r="CK610" s="83" t="s">
        <v>88</v>
      </c>
      <c r="CL610" s="83" t="s">
        <v>89</v>
      </c>
      <c r="CM610" s="83" t="s">
        <v>90</v>
      </c>
      <c r="CN610" s="83" t="s">
        <v>48</v>
      </c>
      <c r="CO610" s="83" t="s">
        <v>91</v>
      </c>
      <c r="CP610" s="83" t="s">
        <v>92</v>
      </c>
      <c r="CQ610" s="83" t="s">
        <v>93</v>
      </c>
      <c r="CR610" s="83" t="s">
        <v>94</v>
      </c>
      <c r="CS610" s="83" t="s">
        <v>95</v>
      </c>
      <c r="CT610" s="83" t="s">
        <v>96</v>
      </c>
      <c r="CU610" s="83" t="s">
        <v>97</v>
      </c>
      <c r="CV610" s="146" t="s">
        <v>140</v>
      </c>
      <c r="CW610" s="83" t="s">
        <v>87</v>
      </c>
      <c r="CX610" s="83" t="s">
        <v>88</v>
      </c>
      <c r="CY610" s="83" t="s">
        <v>89</v>
      </c>
      <c r="CZ610" s="83" t="s">
        <v>90</v>
      </c>
      <c r="DA610" s="83" t="s">
        <v>48</v>
      </c>
      <c r="DB610" s="83" t="s">
        <v>91</v>
      </c>
      <c r="DC610" s="83" t="s">
        <v>92</v>
      </c>
      <c r="DD610" s="83" t="s">
        <v>93</v>
      </c>
      <c r="DE610" s="83" t="s">
        <v>94</v>
      </c>
      <c r="DF610" s="83" t="s">
        <v>95</v>
      </c>
      <c r="DG610" s="83" t="s">
        <v>96</v>
      </c>
      <c r="DH610" s="83" t="s">
        <v>97</v>
      </c>
      <c r="DI610" s="146" t="s">
        <v>140</v>
      </c>
      <c r="DJ610" s="83" t="s">
        <v>87</v>
      </c>
      <c r="DK610" s="83" t="s">
        <v>88</v>
      </c>
      <c r="DL610" s="83" t="s">
        <v>89</v>
      </c>
      <c r="DM610" s="83" t="s">
        <v>90</v>
      </c>
      <c r="DN610" s="83" t="s">
        <v>48</v>
      </c>
      <c r="DO610" s="83" t="s">
        <v>91</v>
      </c>
      <c r="DP610" s="83" t="s">
        <v>92</v>
      </c>
      <c r="DQ610" s="83" t="s">
        <v>93</v>
      </c>
      <c r="DR610" s="83" t="s">
        <v>94</v>
      </c>
      <c r="DS610" s="83" t="s">
        <v>95</v>
      </c>
      <c r="DT610" s="83" t="s">
        <v>96</v>
      </c>
      <c r="DU610" s="83" t="s">
        <v>97</v>
      </c>
      <c r="DV610" s="146" t="s">
        <v>140</v>
      </c>
      <c r="DW610" s="83" t="s">
        <v>87</v>
      </c>
      <c r="DX610" s="83" t="s">
        <v>88</v>
      </c>
      <c r="DY610" s="83" t="s">
        <v>89</v>
      </c>
      <c r="DZ610" s="83" t="s">
        <v>90</v>
      </c>
      <c r="EA610" s="83" t="s">
        <v>48</v>
      </c>
      <c r="EB610" s="83" t="s">
        <v>91</v>
      </c>
      <c r="EC610" s="83" t="s">
        <v>92</v>
      </c>
      <c r="ED610" s="83" t="s">
        <v>93</v>
      </c>
      <c r="EE610" s="83" t="s">
        <v>94</v>
      </c>
      <c r="EF610" s="83" t="s">
        <v>95</v>
      </c>
      <c r="EG610" s="83" t="s">
        <v>96</v>
      </c>
      <c r="EH610" s="83" t="s">
        <v>97</v>
      </c>
      <c r="EI610" s="146" t="s">
        <v>140</v>
      </c>
    </row>
    <row r="611" spans="1:139" ht="15.75" outlineLevel="1" x14ac:dyDescent="0.25">
      <c r="A611" s="2">
        <f t="shared" ref="A611:E620" si="1564">A393</f>
        <v>1</v>
      </c>
      <c r="B611" s="1" t="str">
        <f t="shared" si="1564"/>
        <v>PRE-09580</v>
      </c>
      <c r="C611" s="1" t="str">
        <f t="shared" si="1564"/>
        <v>SPP FH - E Winterhaven 13308</v>
      </c>
      <c r="D611" s="2" t="str">
        <f t="shared" si="1564"/>
        <v>PRE-09580.1</v>
      </c>
      <c r="E611" s="141" t="str">
        <f t="shared" si="1564"/>
        <v>SPP FH - E Winterhaven 13308 - OH Feed</v>
      </c>
      <c r="F611" s="119">
        <f t="shared" ref="F611:F642" si="1565">G393</f>
        <v>364</v>
      </c>
      <c r="G611" s="186">
        <f>VLOOKUP($F611,'2021 Depreciation Rates'!$A:$B,2,FALSE)</f>
        <v>4.3999999999999997E-2</v>
      </c>
      <c r="H611" s="186">
        <f>VLOOKUP($F611,'2022-2023 Depreciation Rates'!$A$1:$B$197,2,FALSE)</f>
        <v>3.6999999999999998E-2</v>
      </c>
      <c r="J611" s="100">
        <f t="shared" ref="J611:U611" si="1566">ROUND(I393*$G611/12,2)</f>
        <v>0</v>
      </c>
      <c r="K611" s="100">
        <f t="shared" si="1566"/>
        <v>0</v>
      </c>
      <c r="L611" s="100">
        <f t="shared" si="1566"/>
        <v>0</v>
      </c>
      <c r="M611" s="100">
        <f t="shared" si="1566"/>
        <v>0</v>
      </c>
      <c r="N611" s="100">
        <f t="shared" si="1566"/>
        <v>0</v>
      </c>
      <c r="O611" s="100">
        <f t="shared" si="1566"/>
        <v>0</v>
      </c>
      <c r="P611" s="100">
        <f t="shared" si="1566"/>
        <v>0</v>
      </c>
      <c r="Q611" s="100">
        <f t="shared" si="1566"/>
        <v>0</v>
      </c>
      <c r="R611" s="100">
        <f t="shared" si="1566"/>
        <v>0</v>
      </c>
      <c r="S611" s="100">
        <f t="shared" si="1566"/>
        <v>0</v>
      </c>
      <c r="T611" s="100">
        <f t="shared" si="1566"/>
        <v>0</v>
      </c>
      <c r="U611" s="100">
        <f t="shared" si="1566"/>
        <v>0</v>
      </c>
      <c r="V611" s="151">
        <f t="shared" ref="V611:V823" si="1567">SUM(J611:U611)</f>
        <v>0</v>
      </c>
      <c r="W611" s="100">
        <f t="shared" ref="W611:W642" si="1568">ROUND(U393*$G611/12,2)</f>
        <v>0</v>
      </c>
      <c r="X611" s="100">
        <f t="shared" ref="X611:AH611" si="1569">ROUND(W393*$G611/12,2)</f>
        <v>0</v>
      </c>
      <c r="Y611" s="100">
        <f t="shared" si="1569"/>
        <v>0</v>
      </c>
      <c r="Z611" s="100">
        <f t="shared" si="1569"/>
        <v>0</v>
      </c>
      <c r="AA611" s="100">
        <f t="shared" si="1569"/>
        <v>0</v>
      </c>
      <c r="AB611" s="100">
        <f t="shared" si="1569"/>
        <v>0</v>
      </c>
      <c r="AC611" s="100">
        <f t="shared" si="1569"/>
        <v>0</v>
      </c>
      <c r="AD611" s="100">
        <f t="shared" si="1569"/>
        <v>0</v>
      </c>
      <c r="AE611" s="100">
        <f t="shared" si="1569"/>
        <v>0</v>
      </c>
      <c r="AF611" s="100">
        <f t="shared" si="1569"/>
        <v>0</v>
      </c>
      <c r="AG611" s="100">
        <f t="shared" si="1569"/>
        <v>0</v>
      </c>
      <c r="AH611" s="100">
        <f t="shared" si="1569"/>
        <v>0</v>
      </c>
      <c r="AI611" s="2">
        <f t="shared" ref="AI611:AI753" si="1570">SUM(W611:AH611)</f>
        <v>0</v>
      </c>
      <c r="AJ611" s="100">
        <f>ROUND(AH393*$H611/12,2)</f>
        <v>0</v>
      </c>
      <c r="AK611" s="100">
        <f>ROUND(AJ393*$H611/12,2)</f>
        <v>0</v>
      </c>
      <c r="AL611" s="100">
        <f t="shared" ref="AL611:AT611" si="1571">ROUND(AK393*$H611/12,2)</f>
        <v>0</v>
      </c>
      <c r="AM611" s="100">
        <f t="shared" si="1571"/>
        <v>0</v>
      </c>
      <c r="AN611" s="100">
        <f t="shared" si="1571"/>
        <v>0</v>
      </c>
      <c r="AO611" s="100">
        <f t="shared" si="1571"/>
        <v>0</v>
      </c>
      <c r="AP611" s="100">
        <f t="shared" si="1571"/>
        <v>0</v>
      </c>
      <c r="AQ611" s="100">
        <f t="shared" si="1571"/>
        <v>0</v>
      </c>
      <c r="AR611" s="100">
        <f t="shared" si="1571"/>
        <v>0</v>
      </c>
      <c r="AS611" s="100">
        <f t="shared" si="1571"/>
        <v>0</v>
      </c>
      <c r="AT611" s="100">
        <f t="shared" si="1571"/>
        <v>0</v>
      </c>
      <c r="AU611" s="100">
        <f>ROUND(AT393*$H611/12,2)</f>
        <v>0</v>
      </c>
      <c r="AV611" s="100">
        <f>SUM(AJ611:AU611)</f>
        <v>0</v>
      </c>
      <c r="AW611" s="100">
        <f>ROUND(AU393*$H611/12,2)</f>
        <v>0</v>
      </c>
      <c r="AX611" s="100">
        <f>ROUND(AW393*$H611/12,2)</f>
        <v>0</v>
      </c>
      <c r="AY611" s="100">
        <f t="shared" ref="AY611:BG611" si="1572">ROUND(AX393*$H611/12,2)</f>
        <v>0</v>
      </c>
      <c r="AZ611" s="100">
        <f t="shared" si="1572"/>
        <v>0</v>
      </c>
      <c r="BA611" s="100">
        <f t="shared" si="1572"/>
        <v>0</v>
      </c>
      <c r="BB611" s="100">
        <f t="shared" si="1572"/>
        <v>0</v>
      </c>
      <c r="BC611" s="100">
        <f t="shared" si="1572"/>
        <v>0</v>
      </c>
      <c r="BD611" s="100">
        <f t="shared" si="1572"/>
        <v>0</v>
      </c>
      <c r="BE611" s="100">
        <f t="shared" si="1572"/>
        <v>0</v>
      </c>
      <c r="BF611" s="100">
        <f t="shared" si="1572"/>
        <v>8366.06</v>
      </c>
      <c r="BG611" s="100">
        <f t="shared" si="1572"/>
        <v>8366.06</v>
      </c>
      <c r="BH611" s="100">
        <f>ROUND(BG393*$H611/12,2)</f>
        <v>8366.06</v>
      </c>
      <c r="BI611" s="100">
        <f>SUM(AW611:BH611)</f>
        <v>25098.18</v>
      </c>
      <c r="BJ611" s="100"/>
      <c r="BK611" s="100"/>
      <c r="BL611" s="100"/>
      <c r="BM611" s="100"/>
      <c r="BN611" s="100"/>
      <c r="BO611" s="100"/>
      <c r="BP611" s="100"/>
      <c r="BQ611" s="100"/>
      <c r="BR611" s="100"/>
      <c r="BS611" s="100"/>
      <c r="BT611" s="100"/>
      <c r="BU611" s="100"/>
      <c r="BW611" s="100"/>
      <c r="BX611" s="100"/>
      <c r="BY611" s="100"/>
      <c r="BZ611" s="100"/>
      <c r="CA611" s="100"/>
      <c r="CB611" s="100"/>
      <c r="CC611" s="100"/>
      <c r="CD611" s="100"/>
      <c r="CE611" s="100"/>
      <c r="CF611" s="100"/>
      <c r="CG611" s="100"/>
      <c r="CH611" s="100"/>
      <c r="CJ611" s="100"/>
      <c r="CK611" s="100"/>
      <c r="CL611" s="100"/>
      <c r="CM611" s="100"/>
      <c r="CN611" s="100"/>
      <c r="CO611" s="100"/>
      <c r="CP611" s="100"/>
      <c r="CQ611" s="100"/>
      <c r="CR611" s="100"/>
      <c r="CS611" s="100"/>
      <c r="CT611" s="100"/>
      <c r="CU611" s="100"/>
      <c r="CW611" s="100"/>
      <c r="CX611" s="100"/>
      <c r="CY611" s="100"/>
      <c r="CZ611" s="100"/>
      <c r="DA611" s="100"/>
      <c r="DB611" s="100"/>
      <c r="DC611" s="100"/>
      <c r="DD611" s="100"/>
      <c r="DE611" s="100"/>
      <c r="DF611" s="100"/>
      <c r="DG611" s="100"/>
      <c r="DH611" s="100"/>
      <c r="DJ611" s="100"/>
      <c r="DK611" s="100"/>
      <c r="DL611" s="100"/>
      <c r="DM611" s="100"/>
      <c r="DN611" s="100"/>
      <c r="DO611" s="100"/>
      <c r="DP611" s="100"/>
      <c r="DQ611" s="100"/>
      <c r="DR611" s="100"/>
      <c r="DS611" s="100"/>
      <c r="DT611" s="100"/>
      <c r="DU611" s="100"/>
      <c r="DW611" s="100"/>
      <c r="DX611" s="100"/>
      <c r="DY611" s="100"/>
      <c r="DZ611" s="100"/>
      <c r="EA611" s="100"/>
      <c r="EB611" s="100"/>
      <c r="EC611" s="100"/>
      <c r="ED611" s="100"/>
      <c r="EE611" s="100"/>
      <c r="EF611" s="100"/>
      <c r="EG611" s="100"/>
      <c r="EH611" s="100"/>
    </row>
    <row r="612" spans="1:139" ht="15.75" outlineLevel="1" x14ac:dyDescent="0.25">
      <c r="A612" s="2">
        <f t="shared" si="1564"/>
        <v>1</v>
      </c>
      <c r="B612" s="1" t="str">
        <f t="shared" si="1564"/>
        <v>PRE-09580</v>
      </c>
      <c r="C612" s="1" t="str">
        <f t="shared" si="1564"/>
        <v>SPP FH - E Winterhaven 13308</v>
      </c>
      <c r="D612" s="2" t="str">
        <f t="shared" si="1564"/>
        <v>A2769355</v>
      </c>
      <c r="E612" s="141" t="str">
        <f t="shared" si="1564"/>
        <v>SPP FH - E Winterhaven 13308 - OCR</v>
      </c>
      <c r="F612" s="119">
        <f t="shared" si="1565"/>
        <v>397</v>
      </c>
      <c r="G612" s="186">
        <f>VLOOKUP($F612,'2021 Depreciation Rates'!$A:$B,2,FALSE)</f>
        <v>0.14299999999999999</v>
      </c>
      <c r="H612" s="186">
        <f>VLOOKUP($F612,'2022-2023 Depreciation Rates'!$A$1:$B$197,2,FALSE)</f>
        <v>0.14299999999999999</v>
      </c>
      <c r="J612" s="100">
        <f t="shared" ref="J612:U612" si="1573">ROUND(I394*$G612/12,2)</f>
        <v>0</v>
      </c>
      <c r="K612" s="100">
        <f t="shared" si="1573"/>
        <v>0</v>
      </c>
      <c r="L612" s="100">
        <f t="shared" si="1573"/>
        <v>0</v>
      </c>
      <c r="M612" s="100">
        <f t="shared" si="1573"/>
        <v>0</v>
      </c>
      <c r="N612" s="100">
        <f t="shared" si="1573"/>
        <v>0</v>
      </c>
      <c r="O612" s="100">
        <f t="shared" si="1573"/>
        <v>0</v>
      </c>
      <c r="P612" s="100">
        <f t="shared" si="1573"/>
        <v>0</v>
      </c>
      <c r="Q612" s="100">
        <f t="shared" si="1573"/>
        <v>0</v>
      </c>
      <c r="R612" s="100">
        <f t="shared" si="1573"/>
        <v>0</v>
      </c>
      <c r="S612" s="100">
        <f t="shared" si="1573"/>
        <v>0</v>
      </c>
      <c r="T612" s="100">
        <f t="shared" si="1573"/>
        <v>0</v>
      </c>
      <c r="U612" s="100">
        <f t="shared" si="1573"/>
        <v>0</v>
      </c>
      <c r="V612" s="151">
        <f t="shared" ref="V612" si="1574">SUM(J612:U612)</f>
        <v>0</v>
      </c>
      <c r="W612" s="100">
        <f t="shared" si="1568"/>
        <v>0</v>
      </c>
      <c r="X612" s="100">
        <f t="shared" ref="X612:AH612" si="1575">ROUND(W394*$G612/12,2)</f>
        <v>0</v>
      </c>
      <c r="Y612" s="100">
        <f t="shared" si="1575"/>
        <v>0</v>
      </c>
      <c r="Z612" s="100">
        <f t="shared" si="1575"/>
        <v>0</v>
      </c>
      <c r="AA612" s="100">
        <f t="shared" si="1575"/>
        <v>0</v>
      </c>
      <c r="AB612" s="100">
        <f t="shared" si="1575"/>
        <v>0</v>
      </c>
      <c r="AC612" s="100">
        <f t="shared" si="1575"/>
        <v>0</v>
      </c>
      <c r="AD612" s="100">
        <f t="shared" si="1575"/>
        <v>203.2</v>
      </c>
      <c r="AE612" s="100">
        <f t="shared" si="1575"/>
        <v>203.2</v>
      </c>
      <c r="AF612" s="100">
        <f t="shared" si="1575"/>
        <v>203.2</v>
      </c>
      <c r="AG612" s="100">
        <f t="shared" si="1575"/>
        <v>203.2</v>
      </c>
      <c r="AH612" s="100">
        <f t="shared" si="1575"/>
        <v>203.2</v>
      </c>
      <c r="AI612" s="2">
        <f t="shared" ref="AI612" si="1576">SUM(W612:AH612)</f>
        <v>1016</v>
      </c>
      <c r="AJ612" s="100">
        <f t="shared" ref="AJ612:AJ675" si="1577">ROUND(AH394*$H612/12,2)</f>
        <v>203.2</v>
      </c>
      <c r="AK612" s="100">
        <f t="shared" ref="AK612:AU675" si="1578">ROUND(AJ394*$H612/12,2)</f>
        <v>203.2</v>
      </c>
      <c r="AL612" s="100">
        <f t="shared" si="1578"/>
        <v>203.2</v>
      </c>
      <c r="AM612" s="100">
        <f t="shared" si="1578"/>
        <v>203.2</v>
      </c>
      <c r="AN612" s="100">
        <f t="shared" si="1578"/>
        <v>203.2</v>
      </c>
      <c r="AO612" s="100">
        <f t="shared" si="1578"/>
        <v>203.2</v>
      </c>
      <c r="AP612" s="100">
        <f t="shared" si="1578"/>
        <v>203.2</v>
      </c>
      <c r="AQ612" s="100">
        <f t="shared" si="1578"/>
        <v>203.2</v>
      </c>
      <c r="AR612" s="100">
        <f t="shared" si="1578"/>
        <v>203.2</v>
      </c>
      <c r="AS612" s="100">
        <f t="shared" si="1578"/>
        <v>203.2</v>
      </c>
      <c r="AT612" s="100">
        <f t="shared" si="1578"/>
        <v>203.2</v>
      </c>
      <c r="AU612" s="100">
        <f t="shared" si="1578"/>
        <v>203.2</v>
      </c>
      <c r="AV612" s="100">
        <f>SUM(AJ612:AU612)</f>
        <v>2438.4</v>
      </c>
      <c r="AW612" s="100">
        <f t="shared" ref="AW612:AW675" si="1579">ROUND(AU394*$H612/12,2)</f>
        <v>203.2</v>
      </c>
      <c r="AX612" s="100">
        <f t="shared" ref="AX612:BH627" si="1580">ROUND(AW394*$H612/12,2)</f>
        <v>203.2</v>
      </c>
      <c r="AY612" s="100">
        <f t="shared" si="1580"/>
        <v>203.2</v>
      </c>
      <c r="AZ612" s="100">
        <f t="shared" si="1580"/>
        <v>203.2</v>
      </c>
      <c r="BA612" s="100">
        <f t="shared" si="1580"/>
        <v>203.2</v>
      </c>
      <c r="BB612" s="100">
        <f t="shared" si="1580"/>
        <v>203.2</v>
      </c>
      <c r="BC612" s="100">
        <f t="shared" si="1580"/>
        <v>203.2</v>
      </c>
      <c r="BD612" s="100">
        <f t="shared" si="1580"/>
        <v>203.2</v>
      </c>
      <c r="BE612" s="100">
        <f t="shared" si="1580"/>
        <v>203.2</v>
      </c>
      <c r="BF612" s="100">
        <f t="shared" si="1580"/>
        <v>203.2</v>
      </c>
      <c r="BG612" s="100">
        <f t="shared" si="1580"/>
        <v>203.2</v>
      </c>
      <c r="BH612" s="100">
        <f t="shared" si="1580"/>
        <v>203.2</v>
      </c>
      <c r="BI612" s="100">
        <f>SUM(AW612:BH612)</f>
        <v>2438.4</v>
      </c>
      <c r="BJ612" s="100"/>
      <c r="BK612" s="100"/>
      <c r="BL612" s="100"/>
      <c r="BM612" s="100"/>
      <c r="BN612" s="100"/>
      <c r="BO612" s="100"/>
      <c r="BP612" s="100"/>
      <c r="BQ612" s="100"/>
      <c r="BR612" s="100"/>
      <c r="BS612" s="100"/>
      <c r="BT612" s="100"/>
      <c r="BU612" s="100"/>
      <c r="BW612" s="100"/>
      <c r="BX612" s="100"/>
      <c r="BY612" s="100"/>
      <c r="BZ612" s="100"/>
      <c r="CA612" s="100"/>
      <c r="CB612" s="100"/>
      <c r="CC612" s="100"/>
      <c r="CD612" s="100"/>
      <c r="CE612" s="100"/>
      <c r="CF612" s="100"/>
      <c r="CG612" s="100"/>
      <c r="CH612" s="100"/>
      <c r="CJ612" s="100"/>
      <c r="CK612" s="100"/>
      <c r="CL612" s="100"/>
      <c r="CM612" s="100"/>
      <c r="CN612" s="100"/>
      <c r="CO612" s="100"/>
      <c r="CP612" s="100"/>
      <c r="CQ612" s="100"/>
      <c r="CR612" s="100"/>
      <c r="CS612" s="100"/>
      <c r="CT612" s="100"/>
      <c r="CU612" s="100"/>
      <c r="CW612" s="100"/>
      <c r="CX612" s="100"/>
      <c r="CY612" s="100"/>
      <c r="CZ612" s="100"/>
      <c r="DA612" s="100"/>
      <c r="DB612" s="100"/>
      <c r="DC612" s="100"/>
      <c r="DD612" s="100"/>
      <c r="DE612" s="100"/>
      <c r="DF612" s="100"/>
      <c r="DG612" s="100"/>
      <c r="DH612" s="100"/>
      <c r="DJ612" s="100"/>
      <c r="DK612" s="100"/>
      <c r="DL612" s="100"/>
      <c r="DM612" s="100"/>
      <c r="DN612" s="100"/>
      <c r="DO612" s="100"/>
      <c r="DP612" s="100"/>
      <c r="DQ612" s="100"/>
      <c r="DR612" s="100"/>
      <c r="DS612" s="100"/>
      <c r="DT612" s="100"/>
      <c r="DU612" s="100"/>
      <c r="DW612" s="100"/>
      <c r="DX612" s="100"/>
      <c r="DY612" s="100"/>
      <c r="DZ612" s="100"/>
      <c r="EA612" s="100"/>
      <c r="EB612" s="100"/>
      <c r="EC612" s="100"/>
      <c r="ED612" s="100"/>
      <c r="EE612" s="100"/>
      <c r="EF612" s="100"/>
      <c r="EG612" s="100"/>
      <c r="EH612" s="100"/>
    </row>
    <row r="613" spans="1:139" ht="15.75" outlineLevel="1" x14ac:dyDescent="0.25">
      <c r="A613" s="2">
        <f t="shared" si="1564"/>
        <v>2</v>
      </c>
      <c r="B613" s="1" t="str">
        <f t="shared" si="1564"/>
        <v>PRE-09600</v>
      </c>
      <c r="C613" s="1" t="str">
        <f t="shared" si="1564"/>
        <v>SPP FH - Knights 13807</v>
      </c>
      <c r="D613" s="2" t="str">
        <f t="shared" si="1564"/>
        <v>PRE-09600.1</v>
      </c>
      <c r="E613" s="141" t="str">
        <f t="shared" si="1564"/>
        <v>SPP FH - Knights 13807 - OH Feeder</v>
      </c>
      <c r="F613" s="119">
        <f t="shared" si="1565"/>
        <v>364</v>
      </c>
      <c r="G613" s="186">
        <f>VLOOKUP($F613,'2021 Depreciation Rates'!$A:$B,2,FALSE)</f>
        <v>4.3999999999999997E-2</v>
      </c>
      <c r="H613" s="186">
        <f>VLOOKUP($F613,'2022-2023 Depreciation Rates'!$A$1:$B$197,2,FALSE)</f>
        <v>3.6999999999999998E-2</v>
      </c>
      <c r="J613" s="100">
        <f t="shared" ref="J613:U613" si="1581">ROUND(I395*$G613/12,2)</f>
        <v>0</v>
      </c>
      <c r="K613" s="100">
        <f t="shared" si="1581"/>
        <v>0</v>
      </c>
      <c r="L613" s="100">
        <f t="shared" si="1581"/>
        <v>0</v>
      </c>
      <c r="M613" s="100">
        <f t="shared" si="1581"/>
        <v>0</v>
      </c>
      <c r="N613" s="100">
        <f t="shared" si="1581"/>
        <v>0</v>
      </c>
      <c r="O613" s="100">
        <f t="shared" si="1581"/>
        <v>0</v>
      </c>
      <c r="P613" s="100">
        <f t="shared" si="1581"/>
        <v>0</v>
      </c>
      <c r="Q613" s="100">
        <f t="shared" si="1581"/>
        <v>0</v>
      </c>
      <c r="R613" s="100">
        <f t="shared" si="1581"/>
        <v>0</v>
      </c>
      <c r="S613" s="100">
        <f t="shared" si="1581"/>
        <v>0</v>
      </c>
      <c r="T613" s="100">
        <f t="shared" si="1581"/>
        <v>0</v>
      </c>
      <c r="U613" s="100">
        <f t="shared" si="1581"/>
        <v>0</v>
      </c>
      <c r="V613" s="151">
        <f t="shared" si="1567"/>
        <v>0</v>
      </c>
      <c r="W613" s="100">
        <f t="shared" si="1568"/>
        <v>0</v>
      </c>
      <c r="X613" s="100">
        <f t="shared" ref="X613:AH613" si="1582">ROUND(W395*$G613/12,2)</f>
        <v>0</v>
      </c>
      <c r="Y613" s="100">
        <f t="shared" si="1582"/>
        <v>0</v>
      </c>
      <c r="Z613" s="100">
        <f t="shared" si="1582"/>
        <v>0</v>
      </c>
      <c r="AA613" s="100">
        <f t="shared" si="1582"/>
        <v>0</v>
      </c>
      <c r="AB613" s="100">
        <f t="shared" si="1582"/>
        <v>0</v>
      </c>
      <c r="AC613" s="100">
        <f t="shared" si="1582"/>
        <v>0</v>
      </c>
      <c r="AD613" s="100">
        <f t="shared" si="1582"/>
        <v>0</v>
      </c>
      <c r="AE613" s="100">
        <f t="shared" si="1582"/>
        <v>0</v>
      </c>
      <c r="AF613" s="100">
        <f t="shared" si="1582"/>
        <v>0</v>
      </c>
      <c r="AG613" s="100">
        <f t="shared" si="1582"/>
        <v>2471.2399999999998</v>
      </c>
      <c r="AH613" s="100">
        <f t="shared" si="1582"/>
        <v>2472.67</v>
      </c>
      <c r="AI613" s="2">
        <f t="shared" si="1570"/>
        <v>4943.91</v>
      </c>
      <c r="AJ613" s="100">
        <f t="shared" si="1577"/>
        <v>2079.29</v>
      </c>
      <c r="AK613" s="100">
        <f t="shared" si="1578"/>
        <v>2079.29</v>
      </c>
      <c r="AL613" s="100">
        <f t="shared" si="1578"/>
        <v>2079.29</v>
      </c>
      <c r="AM613" s="100">
        <f t="shared" si="1578"/>
        <v>2079.29</v>
      </c>
      <c r="AN613" s="100">
        <f t="shared" si="1578"/>
        <v>2079.29</v>
      </c>
      <c r="AO613" s="100">
        <f t="shared" si="1578"/>
        <v>2079.29</v>
      </c>
      <c r="AP613" s="100">
        <f t="shared" si="1578"/>
        <v>2079.29</v>
      </c>
      <c r="AQ613" s="100">
        <f t="shared" si="1578"/>
        <v>2079.29</v>
      </c>
      <c r="AR613" s="100">
        <f t="shared" si="1578"/>
        <v>2079.29</v>
      </c>
      <c r="AS613" s="100">
        <f t="shared" si="1578"/>
        <v>2079.29</v>
      </c>
      <c r="AT613" s="100">
        <f t="shared" si="1578"/>
        <v>2079.29</v>
      </c>
      <c r="AU613" s="100">
        <f t="shared" si="1578"/>
        <v>2079.29</v>
      </c>
      <c r="AV613" s="100">
        <f t="shared" ref="AV613:AV754" si="1583">SUM(AJ613:AU613)</f>
        <v>24951.480000000007</v>
      </c>
      <c r="AW613" s="100">
        <f t="shared" si="1579"/>
        <v>2079.29</v>
      </c>
      <c r="AX613" s="100">
        <f t="shared" si="1580"/>
        <v>2233.46</v>
      </c>
      <c r="AY613" s="100">
        <f t="shared" si="1580"/>
        <v>2387.62</v>
      </c>
      <c r="AZ613" s="100">
        <f t="shared" si="1580"/>
        <v>2695.96</v>
      </c>
      <c r="BA613" s="100">
        <f t="shared" si="1580"/>
        <v>3312.62</v>
      </c>
      <c r="BB613" s="100">
        <f t="shared" si="1580"/>
        <v>3929.29</v>
      </c>
      <c r="BC613" s="100">
        <f t="shared" si="1580"/>
        <v>4545.96</v>
      </c>
      <c r="BD613" s="100">
        <f t="shared" si="1580"/>
        <v>5162.62</v>
      </c>
      <c r="BE613" s="100">
        <f t="shared" si="1580"/>
        <v>5779.29</v>
      </c>
      <c r="BF613" s="100">
        <f t="shared" si="1580"/>
        <v>6395.96</v>
      </c>
      <c r="BG613" s="100">
        <f t="shared" si="1580"/>
        <v>6704.29</v>
      </c>
      <c r="BH613" s="100">
        <f t="shared" si="1580"/>
        <v>6850.29</v>
      </c>
      <c r="BI613" s="100">
        <f t="shared" ref="BI613:BI718" si="1584">SUM(AW613:BH613)</f>
        <v>52076.65</v>
      </c>
      <c r="BJ613" s="100"/>
      <c r="BK613" s="100"/>
      <c r="BL613" s="100"/>
      <c r="BM613" s="100"/>
      <c r="BN613" s="100"/>
      <c r="BO613" s="100"/>
      <c r="BP613" s="100"/>
      <c r="BQ613" s="100"/>
      <c r="BR613" s="100"/>
      <c r="BS613" s="100"/>
      <c r="BT613" s="100"/>
      <c r="BU613" s="100"/>
      <c r="BW613" s="100"/>
      <c r="BX613" s="100"/>
      <c r="BY613" s="100"/>
      <c r="BZ613" s="100"/>
      <c r="CA613" s="100"/>
      <c r="CB613" s="100"/>
      <c r="CC613" s="100"/>
      <c r="CD613" s="100"/>
      <c r="CE613" s="100"/>
      <c r="CF613" s="100"/>
      <c r="CG613" s="100"/>
      <c r="CH613" s="100"/>
      <c r="CJ613" s="100"/>
      <c r="CK613" s="100"/>
      <c r="CL613" s="100"/>
      <c r="CM613" s="100"/>
      <c r="CN613" s="100"/>
      <c r="CO613" s="100"/>
      <c r="CP613" s="100"/>
      <c r="CQ613" s="100"/>
      <c r="CR613" s="100"/>
      <c r="CS613" s="100"/>
      <c r="CT613" s="100"/>
      <c r="CU613" s="100"/>
      <c r="CW613" s="100"/>
      <c r="CX613" s="100"/>
      <c r="CY613" s="100"/>
      <c r="CZ613" s="100"/>
      <c r="DA613" s="100"/>
      <c r="DB613" s="100"/>
      <c r="DC613" s="100"/>
      <c r="DD613" s="100"/>
      <c r="DE613" s="100"/>
      <c r="DF613" s="100"/>
      <c r="DG613" s="100"/>
      <c r="DH613" s="100"/>
      <c r="DJ613" s="100"/>
      <c r="DK613" s="100"/>
      <c r="DL613" s="100"/>
      <c r="DM613" s="100"/>
      <c r="DN613" s="100"/>
      <c r="DO613" s="100"/>
      <c r="DP613" s="100"/>
      <c r="DQ613" s="100"/>
      <c r="DR613" s="100"/>
      <c r="DS613" s="100"/>
      <c r="DT613" s="100"/>
      <c r="DU613" s="100"/>
      <c r="DW613" s="100"/>
      <c r="DX613" s="100"/>
      <c r="DY613" s="100"/>
      <c r="DZ613" s="100"/>
      <c r="EA613" s="100"/>
      <c r="EB613" s="100"/>
      <c r="EC613" s="100"/>
      <c r="ED613" s="100"/>
      <c r="EE613" s="100"/>
      <c r="EF613" s="100"/>
      <c r="EG613" s="100"/>
      <c r="EH613" s="100"/>
    </row>
    <row r="614" spans="1:139" ht="15.75" outlineLevel="1" x14ac:dyDescent="0.25">
      <c r="A614" s="2">
        <f t="shared" si="1564"/>
        <v>2</v>
      </c>
      <c r="B614" s="1" t="str">
        <f t="shared" si="1564"/>
        <v>PRE-09600</v>
      </c>
      <c r="C614" s="1" t="str">
        <f t="shared" si="1564"/>
        <v>SPP FH - Knights 13807</v>
      </c>
      <c r="D614" s="2" t="str">
        <f t="shared" si="1564"/>
        <v>PRE-09600.1</v>
      </c>
      <c r="E614" s="141" t="str">
        <f t="shared" si="1564"/>
        <v>SPP FH - Knights 13807 - OH Feeder</v>
      </c>
      <c r="F614" s="119">
        <f t="shared" si="1565"/>
        <v>365</v>
      </c>
      <c r="G614" s="186">
        <f>VLOOKUP($F614,'2021 Depreciation Rates'!$A:$B,2,FALSE)</f>
        <v>3.1E-2</v>
      </c>
      <c r="H614" s="186">
        <f>VLOOKUP($F614,'2022-2023 Depreciation Rates'!$A$1:$B$197,2,FALSE)</f>
        <v>2.1999999999999999E-2</v>
      </c>
      <c r="J614" s="100">
        <f t="shared" ref="J614:U614" si="1585">ROUND(I396*$G614/12,2)</f>
        <v>0</v>
      </c>
      <c r="K614" s="100">
        <f t="shared" si="1585"/>
        <v>0</v>
      </c>
      <c r="L614" s="100">
        <f t="shared" si="1585"/>
        <v>0</v>
      </c>
      <c r="M614" s="100">
        <f t="shared" si="1585"/>
        <v>0</v>
      </c>
      <c r="N614" s="100">
        <f t="shared" si="1585"/>
        <v>0</v>
      </c>
      <c r="O614" s="100">
        <f t="shared" si="1585"/>
        <v>0</v>
      </c>
      <c r="P614" s="100">
        <f t="shared" si="1585"/>
        <v>0</v>
      </c>
      <c r="Q614" s="100">
        <f t="shared" si="1585"/>
        <v>0</v>
      </c>
      <c r="R614" s="100">
        <f t="shared" si="1585"/>
        <v>0</v>
      </c>
      <c r="S614" s="100">
        <f t="shared" si="1585"/>
        <v>0</v>
      </c>
      <c r="T614" s="100">
        <f t="shared" si="1585"/>
        <v>0</v>
      </c>
      <c r="U614" s="100">
        <f t="shared" si="1585"/>
        <v>0</v>
      </c>
      <c r="V614" s="151">
        <f t="shared" ref="V614" si="1586">SUM(J614:U614)</f>
        <v>0</v>
      </c>
      <c r="W614" s="100">
        <f t="shared" si="1568"/>
        <v>0</v>
      </c>
      <c r="X614" s="100">
        <f t="shared" ref="X614:AH614" si="1587">ROUND(W396*$G614/12,2)</f>
        <v>0</v>
      </c>
      <c r="Y614" s="100">
        <f t="shared" si="1587"/>
        <v>0</v>
      </c>
      <c r="Z614" s="100">
        <f t="shared" si="1587"/>
        <v>0</v>
      </c>
      <c r="AA614" s="100">
        <f t="shared" si="1587"/>
        <v>0</v>
      </c>
      <c r="AB614" s="100">
        <f t="shared" si="1587"/>
        <v>0</v>
      </c>
      <c r="AC614" s="100">
        <f t="shared" si="1587"/>
        <v>0</v>
      </c>
      <c r="AD614" s="100">
        <f t="shared" si="1587"/>
        <v>0</v>
      </c>
      <c r="AE614" s="100">
        <f t="shared" si="1587"/>
        <v>0</v>
      </c>
      <c r="AF614" s="100">
        <f t="shared" si="1587"/>
        <v>0</v>
      </c>
      <c r="AG614" s="100">
        <f t="shared" si="1587"/>
        <v>2058.91</v>
      </c>
      <c r="AH614" s="100">
        <f t="shared" si="1587"/>
        <v>2060.1</v>
      </c>
      <c r="AI614" s="2">
        <f t="shared" ref="AI614" si="1588">SUM(W614:AH614)</f>
        <v>4119.01</v>
      </c>
      <c r="AJ614" s="100">
        <f t="shared" si="1577"/>
        <v>1462</v>
      </c>
      <c r="AK614" s="100">
        <f t="shared" si="1578"/>
        <v>1462</v>
      </c>
      <c r="AL614" s="100">
        <f t="shared" si="1578"/>
        <v>1462</v>
      </c>
      <c r="AM614" s="100">
        <f t="shared" si="1578"/>
        <v>1462</v>
      </c>
      <c r="AN614" s="100">
        <f t="shared" si="1578"/>
        <v>1462</v>
      </c>
      <c r="AO614" s="100">
        <f t="shared" si="1578"/>
        <v>1462</v>
      </c>
      <c r="AP614" s="100">
        <f t="shared" si="1578"/>
        <v>1462</v>
      </c>
      <c r="AQ614" s="100">
        <f t="shared" si="1578"/>
        <v>1462</v>
      </c>
      <c r="AR614" s="100">
        <f t="shared" si="1578"/>
        <v>1462</v>
      </c>
      <c r="AS614" s="100">
        <f t="shared" si="1578"/>
        <v>1462</v>
      </c>
      <c r="AT614" s="100">
        <f t="shared" si="1578"/>
        <v>1462</v>
      </c>
      <c r="AU614" s="100">
        <f t="shared" si="1578"/>
        <v>1462</v>
      </c>
      <c r="AV614" s="100">
        <f t="shared" ref="AV614" si="1589">SUM(AJ614:AU614)</f>
        <v>17544</v>
      </c>
      <c r="AW614" s="100">
        <f t="shared" si="1579"/>
        <v>1462</v>
      </c>
      <c r="AX614" s="100">
        <f t="shared" si="1580"/>
        <v>1462</v>
      </c>
      <c r="AY614" s="100">
        <f t="shared" si="1580"/>
        <v>1462</v>
      </c>
      <c r="AZ614" s="100">
        <f t="shared" si="1580"/>
        <v>1462</v>
      </c>
      <c r="BA614" s="100">
        <f t="shared" si="1580"/>
        <v>1462</v>
      </c>
      <c r="BB614" s="100">
        <f t="shared" si="1580"/>
        <v>1462</v>
      </c>
      <c r="BC614" s="100">
        <f t="shared" si="1580"/>
        <v>1462</v>
      </c>
      <c r="BD614" s="100">
        <f t="shared" si="1580"/>
        <v>1462</v>
      </c>
      <c r="BE614" s="100">
        <f t="shared" si="1580"/>
        <v>1462</v>
      </c>
      <c r="BF614" s="100">
        <f t="shared" si="1580"/>
        <v>1462</v>
      </c>
      <c r="BG614" s="100">
        <f t="shared" si="1580"/>
        <v>1462</v>
      </c>
      <c r="BH614" s="100">
        <f t="shared" si="1580"/>
        <v>1462</v>
      </c>
      <c r="BI614" s="100">
        <f t="shared" si="1584"/>
        <v>17544</v>
      </c>
      <c r="BJ614" s="100"/>
      <c r="BK614" s="100"/>
      <c r="BL614" s="100"/>
      <c r="BM614" s="100"/>
      <c r="BN614" s="100"/>
      <c r="BO614" s="100"/>
      <c r="BP614" s="100"/>
      <c r="BQ614" s="100"/>
      <c r="BR614" s="100"/>
      <c r="BS614" s="100"/>
      <c r="BT614" s="100"/>
      <c r="BU614" s="100"/>
      <c r="BW614" s="100"/>
      <c r="BX614" s="100"/>
      <c r="BY614" s="100"/>
      <c r="BZ614" s="100"/>
      <c r="CA614" s="100"/>
      <c r="CB614" s="100"/>
      <c r="CC614" s="100"/>
      <c r="CD614" s="100"/>
      <c r="CE614" s="100"/>
      <c r="CF614" s="100"/>
      <c r="CG614" s="100"/>
      <c r="CH614" s="100"/>
      <c r="CJ614" s="100"/>
      <c r="CK614" s="100"/>
      <c r="CL614" s="100"/>
      <c r="CM614" s="100"/>
      <c r="CN614" s="100"/>
      <c r="CO614" s="100"/>
      <c r="CP614" s="100"/>
      <c r="CQ614" s="100"/>
      <c r="CR614" s="100"/>
      <c r="CS614" s="100"/>
      <c r="CT614" s="100"/>
      <c r="CU614" s="100"/>
      <c r="CW614" s="100"/>
      <c r="CX614" s="100"/>
      <c r="CY614" s="100"/>
      <c r="CZ614" s="100"/>
      <c r="DA614" s="100"/>
      <c r="DB614" s="100"/>
      <c r="DC614" s="100"/>
      <c r="DD614" s="100"/>
      <c r="DE614" s="100"/>
      <c r="DF614" s="100"/>
      <c r="DG614" s="100"/>
      <c r="DH614" s="100"/>
      <c r="DJ614" s="100"/>
      <c r="DK614" s="100"/>
      <c r="DL614" s="100"/>
      <c r="DM614" s="100"/>
      <c r="DN614" s="100"/>
      <c r="DO614" s="100"/>
      <c r="DP614" s="100"/>
      <c r="DQ614" s="100"/>
      <c r="DR614" s="100"/>
      <c r="DS614" s="100"/>
      <c r="DT614" s="100"/>
      <c r="DU614" s="100"/>
      <c r="DW614" s="100"/>
      <c r="DX614" s="100"/>
      <c r="DY614" s="100"/>
      <c r="DZ614" s="100"/>
      <c r="EA614" s="100"/>
      <c r="EB614" s="100"/>
      <c r="EC614" s="100"/>
      <c r="ED614" s="100"/>
      <c r="EE614" s="100"/>
      <c r="EF614" s="100"/>
      <c r="EG614" s="100"/>
      <c r="EH614" s="100"/>
    </row>
    <row r="615" spans="1:139" ht="15.75" outlineLevel="1" x14ac:dyDescent="0.25">
      <c r="A615" s="2">
        <f t="shared" si="1564"/>
        <v>2</v>
      </c>
      <c r="B615" s="1" t="str">
        <f t="shared" si="1564"/>
        <v>PRE-09600</v>
      </c>
      <c r="C615" s="1" t="str">
        <f t="shared" si="1564"/>
        <v>SPP FH - Knights 13807</v>
      </c>
      <c r="D615" s="2" t="str">
        <f t="shared" si="1564"/>
        <v>PRE-09600.1</v>
      </c>
      <c r="E615" s="141" t="str">
        <f t="shared" si="1564"/>
        <v>SPP FH - Knights 13807 - OH Feeder</v>
      </c>
      <c r="F615" s="119">
        <f t="shared" si="1565"/>
        <v>366</v>
      </c>
      <c r="G615" s="186">
        <f>VLOOKUP($F615,'2021 Depreciation Rates'!$A:$B,2,FALSE)</f>
        <v>1.7999999999999999E-2</v>
      </c>
      <c r="H615" s="186">
        <f>VLOOKUP($F615,'2022-2023 Depreciation Rates'!$A$1:$B$197,2,FALSE)</f>
        <v>1.7000000000000001E-2</v>
      </c>
      <c r="J615" s="100">
        <f t="shared" ref="J615:U615" si="1590">ROUND(I397*$G615/12,2)</f>
        <v>0</v>
      </c>
      <c r="K615" s="100">
        <f t="shared" si="1590"/>
        <v>0</v>
      </c>
      <c r="L615" s="100">
        <f t="shared" si="1590"/>
        <v>0</v>
      </c>
      <c r="M615" s="100">
        <f t="shared" si="1590"/>
        <v>0</v>
      </c>
      <c r="N615" s="100">
        <f t="shared" si="1590"/>
        <v>0</v>
      </c>
      <c r="O615" s="100">
        <f t="shared" si="1590"/>
        <v>0</v>
      </c>
      <c r="P615" s="100">
        <f t="shared" si="1590"/>
        <v>0</v>
      </c>
      <c r="Q615" s="100">
        <f t="shared" si="1590"/>
        <v>0</v>
      </c>
      <c r="R615" s="100">
        <f t="shared" si="1590"/>
        <v>0</v>
      </c>
      <c r="S615" s="100">
        <f t="shared" si="1590"/>
        <v>0</v>
      </c>
      <c r="T615" s="100">
        <f t="shared" si="1590"/>
        <v>0</v>
      </c>
      <c r="U615" s="100">
        <f t="shared" si="1590"/>
        <v>0</v>
      </c>
      <c r="V615" s="151">
        <f t="shared" ref="V615:V616" si="1591">SUM(J615:U615)</f>
        <v>0</v>
      </c>
      <c r="W615" s="100">
        <f t="shared" si="1568"/>
        <v>0</v>
      </c>
      <c r="X615" s="100">
        <f t="shared" ref="X615:AH615" si="1592">ROUND(W397*$G615/12,2)</f>
        <v>0</v>
      </c>
      <c r="Y615" s="100">
        <f t="shared" si="1592"/>
        <v>0</v>
      </c>
      <c r="Z615" s="100">
        <f t="shared" si="1592"/>
        <v>0</v>
      </c>
      <c r="AA615" s="100">
        <f t="shared" si="1592"/>
        <v>0</v>
      </c>
      <c r="AB615" s="100">
        <f t="shared" si="1592"/>
        <v>0</v>
      </c>
      <c r="AC615" s="100">
        <f t="shared" si="1592"/>
        <v>0</v>
      </c>
      <c r="AD615" s="100">
        <f t="shared" si="1592"/>
        <v>0</v>
      </c>
      <c r="AE615" s="100">
        <f t="shared" si="1592"/>
        <v>0</v>
      </c>
      <c r="AF615" s="100">
        <f t="shared" si="1592"/>
        <v>0</v>
      </c>
      <c r="AG615" s="100">
        <f t="shared" si="1592"/>
        <v>7.37</v>
      </c>
      <c r="AH615" s="100">
        <f t="shared" si="1592"/>
        <v>7.38</v>
      </c>
      <c r="AI615" s="2">
        <f t="shared" ref="AI615:AI616" si="1593">SUM(W615:AH615)</f>
        <v>14.75</v>
      </c>
      <c r="AJ615" s="100">
        <f t="shared" si="1577"/>
        <v>6.97</v>
      </c>
      <c r="AK615" s="100">
        <f t="shared" si="1578"/>
        <v>6.97</v>
      </c>
      <c r="AL615" s="100">
        <f t="shared" si="1578"/>
        <v>6.97</v>
      </c>
      <c r="AM615" s="100">
        <f t="shared" si="1578"/>
        <v>6.97</v>
      </c>
      <c r="AN615" s="100">
        <f t="shared" si="1578"/>
        <v>6.97</v>
      </c>
      <c r="AO615" s="100">
        <f t="shared" si="1578"/>
        <v>6.97</v>
      </c>
      <c r="AP615" s="100">
        <f t="shared" si="1578"/>
        <v>6.97</v>
      </c>
      <c r="AQ615" s="100">
        <f t="shared" si="1578"/>
        <v>6.97</v>
      </c>
      <c r="AR615" s="100">
        <f t="shared" si="1578"/>
        <v>6.97</v>
      </c>
      <c r="AS615" s="100">
        <f t="shared" si="1578"/>
        <v>6.97</v>
      </c>
      <c r="AT615" s="100">
        <f t="shared" si="1578"/>
        <v>6.97</v>
      </c>
      <c r="AU615" s="100">
        <f t="shared" si="1578"/>
        <v>6.97</v>
      </c>
      <c r="AV615" s="100">
        <f t="shared" ref="AV615:AV616" si="1594">SUM(AJ615:AU615)</f>
        <v>83.64</v>
      </c>
      <c r="AW615" s="100">
        <f t="shared" si="1579"/>
        <v>6.97</v>
      </c>
      <c r="AX615" s="100">
        <f t="shared" si="1580"/>
        <v>6.97</v>
      </c>
      <c r="AY615" s="100">
        <f t="shared" si="1580"/>
        <v>6.97</v>
      </c>
      <c r="AZ615" s="100">
        <f t="shared" si="1580"/>
        <v>6.97</v>
      </c>
      <c r="BA615" s="100">
        <f t="shared" si="1580"/>
        <v>6.97</v>
      </c>
      <c r="BB615" s="100">
        <f t="shared" si="1580"/>
        <v>6.97</v>
      </c>
      <c r="BC615" s="100">
        <f t="shared" si="1580"/>
        <v>6.97</v>
      </c>
      <c r="BD615" s="100">
        <f t="shared" si="1580"/>
        <v>6.97</v>
      </c>
      <c r="BE615" s="100">
        <f t="shared" si="1580"/>
        <v>6.97</v>
      </c>
      <c r="BF615" s="100">
        <f t="shared" si="1580"/>
        <v>6.97</v>
      </c>
      <c r="BG615" s="100">
        <f t="shared" si="1580"/>
        <v>6.97</v>
      </c>
      <c r="BH615" s="100">
        <f t="shared" si="1580"/>
        <v>6.97</v>
      </c>
      <c r="BI615" s="100">
        <f t="shared" si="1584"/>
        <v>83.64</v>
      </c>
      <c r="BJ615" s="100"/>
      <c r="BK615" s="100"/>
      <c r="BL615" s="100"/>
      <c r="BM615" s="100"/>
      <c r="BN615" s="100"/>
      <c r="BO615" s="100"/>
      <c r="BP615" s="100"/>
      <c r="BQ615" s="100"/>
      <c r="BR615" s="100"/>
      <c r="BS615" s="100"/>
      <c r="BT615" s="100"/>
      <c r="BU615" s="100"/>
      <c r="BW615" s="100"/>
      <c r="BX615" s="100"/>
      <c r="BY615" s="100"/>
      <c r="BZ615" s="100"/>
      <c r="CA615" s="100"/>
      <c r="CB615" s="100"/>
      <c r="CC615" s="100"/>
      <c r="CD615" s="100"/>
      <c r="CE615" s="100"/>
      <c r="CF615" s="100"/>
      <c r="CG615" s="100"/>
      <c r="CH615" s="100"/>
      <c r="CJ615" s="100"/>
      <c r="CK615" s="100"/>
      <c r="CL615" s="100"/>
      <c r="CM615" s="100"/>
      <c r="CN615" s="100"/>
      <c r="CO615" s="100"/>
      <c r="CP615" s="100"/>
      <c r="CQ615" s="100"/>
      <c r="CR615" s="100"/>
      <c r="CS615" s="100"/>
      <c r="CT615" s="100"/>
      <c r="CU615" s="100"/>
      <c r="CW615" s="100"/>
      <c r="CX615" s="100"/>
      <c r="CY615" s="100"/>
      <c r="CZ615" s="100"/>
      <c r="DA615" s="100"/>
      <c r="DB615" s="100"/>
      <c r="DC615" s="100"/>
      <c r="DD615" s="100"/>
      <c r="DE615" s="100"/>
      <c r="DF615" s="100"/>
      <c r="DG615" s="100"/>
      <c r="DH615" s="100"/>
      <c r="DJ615" s="100"/>
      <c r="DK615" s="100"/>
      <c r="DL615" s="100"/>
      <c r="DM615" s="100"/>
      <c r="DN615" s="100"/>
      <c r="DO615" s="100"/>
      <c r="DP615" s="100"/>
      <c r="DQ615" s="100"/>
      <c r="DR615" s="100"/>
      <c r="DS615" s="100"/>
      <c r="DT615" s="100"/>
      <c r="DU615" s="100"/>
      <c r="DW615" s="100"/>
      <c r="DX615" s="100"/>
      <c r="DY615" s="100"/>
      <c r="DZ615" s="100"/>
      <c r="EA615" s="100"/>
      <c r="EB615" s="100"/>
      <c r="EC615" s="100"/>
      <c r="ED615" s="100"/>
      <c r="EE615" s="100"/>
      <c r="EF615" s="100"/>
      <c r="EG615" s="100"/>
      <c r="EH615" s="100"/>
    </row>
    <row r="616" spans="1:139" ht="15.75" outlineLevel="1" x14ac:dyDescent="0.25">
      <c r="A616" s="2">
        <f t="shared" si="1564"/>
        <v>2</v>
      </c>
      <c r="B616" s="1" t="str">
        <f t="shared" si="1564"/>
        <v>PRE-09600</v>
      </c>
      <c r="C616" s="1" t="str">
        <f t="shared" si="1564"/>
        <v>SPP FH - Knights 13807</v>
      </c>
      <c r="D616" s="2" t="str">
        <f t="shared" si="1564"/>
        <v>PRE-09600.1</v>
      </c>
      <c r="E616" s="141" t="str">
        <f t="shared" si="1564"/>
        <v>SPP FH - Knights 13807 - OH Feeder</v>
      </c>
      <c r="F616" s="119">
        <f t="shared" si="1565"/>
        <v>367</v>
      </c>
      <c r="G616" s="186">
        <f>VLOOKUP($F616,'2021 Depreciation Rates'!$A:$B,2,FALSE)</f>
        <v>0.03</v>
      </c>
      <c r="H616" s="186">
        <f>VLOOKUP($F616,'2022-2023 Depreciation Rates'!$A$1:$B$197,2,FALSE)</f>
        <v>2.3E-2</v>
      </c>
      <c r="J616" s="100">
        <f t="shared" ref="J616:U616" si="1595">ROUND(I398*$G616/12,2)</f>
        <v>0</v>
      </c>
      <c r="K616" s="100">
        <f t="shared" si="1595"/>
        <v>0</v>
      </c>
      <c r="L616" s="100">
        <f t="shared" si="1595"/>
        <v>0</v>
      </c>
      <c r="M616" s="100">
        <f t="shared" si="1595"/>
        <v>0</v>
      </c>
      <c r="N616" s="100">
        <f t="shared" si="1595"/>
        <v>0</v>
      </c>
      <c r="O616" s="100">
        <f t="shared" si="1595"/>
        <v>0</v>
      </c>
      <c r="P616" s="100">
        <f t="shared" si="1595"/>
        <v>0</v>
      </c>
      <c r="Q616" s="100">
        <f t="shared" si="1595"/>
        <v>0</v>
      </c>
      <c r="R616" s="100">
        <f t="shared" si="1595"/>
        <v>0</v>
      </c>
      <c r="S616" s="100">
        <f t="shared" si="1595"/>
        <v>0</v>
      </c>
      <c r="T616" s="100">
        <f t="shared" si="1595"/>
        <v>0</v>
      </c>
      <c r="U616" s="100">
        <f t="shared" si="1595"/>
        <v>0</v>
      </c>
      <c r="V616" s="151">
        <f t="shared" si="1591"/>
        <v>0</v>
      </c>
      <c r="W616" s="100">
        <f t="shared" si="1568"/>
        <v>0</v>
      </c>
      <c r="X616" s="100">
        <f t="shared" ref="X616:AH616" si="1596">ROUND(W398*$G616/12,2)</f>
        <v>0</v>
      </c>
      <c r="Y616" s="100">
        <f t="shared" si="1596"/>
        <v>0</v>
      </c>
      <c r="Z616" s="100">
        <f t="shared" si="1596"/>
        <v>0</v>
      </c>
      <c r="AA616" s="100">
        <f t="shared" si="1596"/>
        <v>0</v>
      </c>
      <c r="AB616" s="100">
        <f t="shared" si="1596"/>
        <v>0</v>
      </c>
      <c r="AC616" s="100">
        <f t="shared" si="1596"/>
        <v>0</v>
      </c>
      <c r="AD616" s="100">
        <f t="shared" si="1596"/>
        <v>0</v>
      </c>
      <c r="AE616" s="100">
        <f t="shared" si="1596"/>
        <v>0</v>
      </c>
      <c r="AF616" s="100">
        <f t="shared" si="1596"/>
        <v>0</v>
      </c>
      <c r="AG616" s="100">
        <f t="shared" si="1596"/>
        <v>64.59</v>
      </c>
      <c r="AH616" s="100">
        <f t="shared" si="1596"/>
        <v>64.63</v>
      </c>
      <c r="AI616" s="2">
        <f t="shared" si="1593"/>
        <v>129.22</v>
      </c>
      <c r="AJ616" s="100">
        <f t="shared" si="1577"/>
        <v>49.55</v>
      </c>
      <c r="AK616" s="100">
        <f t="shared" si="1578"/>
        <v>49.55</v>
      </c>
      <c r="AL616" s="100">
        <f t="shared" si="1578"/>
        <v>49.55</v>
      </c>
      <c r="AM616" s="100">
        <f t="shared" si="1578"/>
        <v>49.55</v>
      </c>
      <c r="AN616" s="100">
        <f t="shared" si="1578"/>
        <v>49.55</v>
      </c>
      <c r="AO616" s="100">
        <f t="shared" si="1578"/>
        <v>49.55</v>
      </c>
      <c r="AP616" s="100">
        <f t="shared" si="1578"/>
        <v>49.55</v>
      </c>
      <c r="AQ616" s="100">
        <f t="shared" si="1578"/>
        <v>49.55</v>
      </c>
      <c r="AR616" s="100">
        <f t="shared" si="1578"/>
        <v>49.55</v>
      </c>
      <c r="AS616" s="100">
        <f t="shared" si="1578"/>
        <v>49.55</v>
      </c>
      <c r="AT616" s="100">
        <f t="shared" si="1578"/>
        <v>49.55</v>
      </c>
      <c r="AU616" s="100">
        <f t="shared" si="1578"/>
        <v>49.55</v>
      </c>
      <c r="AV616" s="100">
        <f t="shared" si="1594"/>
        <v>594.6</v>
      </c>
      <c r="AW616" s="100">
        <f t="shared" si="1579"/>
        <v>49.55</v>
      </c>
      <c r="AX616" s="100">
        <f t="shared" si="1580"/>
        <v>49.55</v>
      </c>
      <c r="AY616" s="100">
        <f t="shared" si="1580"/>
        <v>49.55</v>
      </c>
      <c r="AZ616" s="100">
        <f t="shared" si="1580"/>
        <v>49.55</v>
      </c>
      <c r="BA616" s="100">
        <f t="shared" si="1580"/>
        <v>49.55</v>
      </c>
      <c r="BB616" s="100">
        <f t="shared" si="1580"/>
        <v>49.55</v>
      </c>
      <c r="BC616" s="100">
        <f t="shared" si="1580"/>
        <v>49.55</v>
      </c>
      <c r="BD616" s="100">
        <f t="shared" si="1580"/>
        <v>49.55</v>
      </c>
      <c r="BE616" s="100">
        <f t="shared" si="1580"/>
        <v>49.55</v>
      </c>
      <c r="BF616" s="100">
        <f t="shared" si="1580"/>
        <v>49.55</v>
      </c>
      <c r="BG616" s="100">
        <f t="shared" si="1580"/>
        <v>49.55</v>
      </c>
      <c r="BH616" s="100">
        <f t="shared" si="1580"/>
        <v>49.55</v>
      </c>
      <c r="BI616" s="100">
        <f t="shared" si="1584"/>
        <v>594.6</v>
      </c>
      <c r="BJ616" s="100"/>
      <c r="BK616" s="100"/>
      <c r="BL616" s="100"/>
      <c r="BM616" s="100"/>
      <c r="BN616" s="100"/>
      <c r="BO616" s="100"/>
      <c r="BP616" s="100"/>
      <c r="BQ616" s="100"/>
      <c r="BR616" s="100"/>
      <c r="BS616" s="100"/>
      <c r="BT616" s="100"/>
      <c r="BU616" s="100"/>
      <c r="BW616" s="100"/>
      <c r="BX616" s="100"/>
      <c r="BY616" s="100"/>
      <c r="BZ616" s="100"/>
      <c r="CA616" s="100"/>
      <c r="CB616" s="100"/>
      <c r="CC616" s="100"/>
      <c r="CD616" s="100"/>
      <c r="CE616" s="100"/>
      <c r="CF616" s="100"/>
      <c r="CG616" s="100"/>
      <c r="CH616" s="100"/>
      <c r="CJ616" s="100"/>
      <c r="CK616" s="100"/>
      <c r="CL616" s="100"/>
      <c r="CM616" s="100"/>
      <c r="CN616" s="100"/>
      <c r="CO616" s="100"/>
      <c r="CP616" s="100"/>
      <c r="CQ616" s="100"/>
      <c r="CR616" s="100"/>
      <c r="CS616" s="100"/>
      <c r="CT616" s="100"/>
      <c r="CU616" s="100"/>
      <c r="CW616" s="100"/>
      <c r="CX616" s="100"/>
      <c r="CY616" s="100"/>
      <c r="CZ616" s="100"/>
      <c r="DA616" s="100"/>
      <c r="DB616" s="100"/>
      <c r="DC616" s="100"/>
      <c r="DD616" s="100"/>
      <c r="DE616" s="100"/>
      <c r="DF616" s="100"/>
      <c r="DG616" s="100"/>
      <c r="DH616" s="100"/>
      <c r="DJ616" s="100"/>
      <c r="DK616" s="100"/>
      <c r="DL616" s="100"/>
      <c r="DM616" s="100"/>
      <c r="DN616" s="100"/>
      <c r="DO616" s="100"/>
      <c r="DP616" s="100"/>
      <c r="DQ616" s="100"/>
      <c r="DR616" s="100"/>
      <c r="DS616" s="100"/>
      <c r="DT616" s="100"/>
      <c r="DU616" s="100"/>
      <c r="DW616" s="100"/>
      <c r="DX616" s="100"/>
      <c r="DY616" s="100"/>
      <c r="DZ616" s="100"/>
      <c r="EA616" s="100"/>
      <c r="EB616" s="100"/>
      <c r="EC616" s="100"/>
      <c r="ED616" s="100"/>
      <c r="EE616" s="100"/>
      <c r="EF616" s="100"/>
      <c r="EG616" s="100"/>
      <c r="EH616" s="100"/>
    </row>
    <row r="617" spans="1:139" ht="15.75" outlineLevel="1" x14ac:dyDescent="0.25">
      <c r="A617" s="2">
        <f t="shared" si="1564"/>
        <v>2</v>
      </c>
      <c r="B617" s="1" t="str">
        <f t="shared" si="1564"/>
        <v>PRE-09600</v>
      </c>
      <c r="C617" s="1" t="str">
        <f t="shared" si="1564"/>
        <v>SPP FH - Knights 13807</v>
      </c>
      <c r="D617" s="2" t="str">
        <f t="shared" si="1564"/>
        <v>PRE-09600.1</v>
      </c>
      <c r="E617" s="141" t="str">
        <f t="shared" si="1564"/>
        <v>SPP FH - Knights 13807 - OH Feeder</v>
      </c>
      <c r="F617" s="119">
        <f t="shared" si="1565"/>
        <v>368</v>
      </c>
      <c r="G617" s="186">
        <f>VLOOKUP($F617,'2021 Depreciation Rates'!$A:$B,2,FALSE)</f>
        <v>4.3999999999999997E-2</v>
      </c>
      <c r="H617" s="186">
        <f>VLOOKUP($F617,'2022-2023 Depreciation Rates'!$A$1:$B$197,2,FALSE)</f>
        <v>4.4999999999999998E-2</v>
      </c>
      <c r="J617" s="100">
        <f t="shared" ref="J617:U617" si="1597">ROUND(I399*$G617/12,2)</f>
        <v>0</v>
      </c>
      <c r="K617" s="100">
        <f t="shared" si="1597"/>
        <v>0</v>
      </c>
      <c r="L617" s="100">
        <f t="shared" si="1597"/>
        <v>0</v>
      </c>
      <c r="M617" s="100">
        <f t="shared" si="1597"/>
        <v>0</v>
      </c>
      <c r="N617" s="100">
        <f t="shared" si="1597"/>
        <v>0</v>
      </c>
      <c r="O617" s="100">
        <f t="shared" si="1597"/>
        <v>0</v>
      </c>
      <c r="P617" s="100">
        <f t="shared" si="1597"/>
        <v>0</v>
      </c>
      <c r="Q617" s="100">
        <f t="shared" si="1597"/>
        <v>0</v>
      </c>
      <c r="R617" s="100">
        <f t="shared" si="1597"/>
        <v>0</v>
      </c>
      <c r="S617" s="100">
        <f t="shared" si="1597"/>
        <v>0</v>
      </c>
      <c r="T617" s="100">
        <f t="shared" si="1597"/>
        <v>0</v>
      </c>
      <c r="U617" s="100">
        <f t="shared" si="1597"/>
        <v>0</v>
      </c>
      <c r="V617" s="151">
        <f t="shared" ref="V617:V618" si="1598">SUM(J617:U617)</f>
        <v>0</v>
      </c>
      <c r="W617" s="100">
        <f t="shared" si="1568"/>
        <v>0</v>
      </c>
      <c r="X617" s="100">
        <f t="shared" ref="X617:AH617" si="1599">ROUND(W399*$G617/12,2)</f>
        <v>0</v>
      </c>
      <c r="Y617" s="100">
        <f t="shared" si="1599"/>
        <v>0</v>
      </c>
      <c r="Z617" s="100">
        <f t="shared" si="1599"/>
        <v>0</v>
      </c>
      <c r="AA617" s="100">
        <f t="shared" si="1599"/>
        <v>0</v>
      </c>
      <c r="AB617" s="100">
        <f t="shared" si="1599"/>
        <v>0</v>
      </c>
      <c r="AC617" s="100">
        <f t="shared" si="1599"/>
        <v>0</v>
      </c>
      <c r="AD617" s="100">
        <f t="shared" si="1599"/>
        <v>0</v>
      </c>
      <c r="AE617" s="100">
        <f t="shared" si="1599"/>
        <v>0</v>
      </c>
      <c r="AF617" s="100">
        <f t="shared" si="1599"/>
        <v>0</v>
      </c>
      <c r="AG617" s="100">
        <f t="shared" si="1599"/>
        <v>1735.35</v>
      </c>
      <c r="AH617" s="100">
        <f t="shared" si="1599"/>
        <v>1736.35</v>
      </c>
      <c r="AI617" s="2">
        <f t="shared" ref="AI617:AI618" si="1600">SUM(W617:AH617)</f>
        <v>3471.7</v>
      </c>
      <c r="AJ617" s="100">
        <f t="shared" si="1577"/>
        <v>1775.82</v>
      </c>
      <c r="AK617" s="100">
        <f t="shared" si="1578"/>
        <v>1775.82</v>
      </c>
      <c r="AL617" s="100">
        <f t="shared" si="1578"/>
        <v>1775.82</v>
      </c>
      <c r="AM617" s="100">
        <f t="shared" si="1578"/>
        <v>1775.82</v>
      </c>
      <c r="AN617" s="100">
        <f t="shared" si="1578"/>
        <v>1775.82</v>
      </c>
      <c r="AO617" s="100">
        <f t="shared" si="1578"/>
        <v>1775.82</v>
      </c>
      <c r="AP617" s="100">
        <f t="shared" si="1578"/>
        <v>1775.82</v>
      </c>
      <c r="AQ617" s="100">
        <f t="shared" si="1578"/>
        <v>1775.82</v>
      </c>
      <c r="AR617" s="100">
        <f t="shared" si="1578"/>
        <v>1775.82</v>
      </c>
      <c r="AS617" s="100">
        <f t="shared" si="1578"/>
        <v>1775.82</v>
      </c>
      <c r="AT617" s="100">
        <f t="shared" si="1578"/>
        <v>1775.82</v>
      </c>
      <c r="AU617" s="100">
        <f t="shared" si="1578"/>
        <v>1775.82</v>
      </c>
      <c r="AV617" s="100">
        <f t="shared" ref="AV617:AV618" si="1601">SUM(AJ617:AU617)</f>
        <v>21309.84</v>
      </c>
      <c r="AW617" s="100">
        <f t="shared" si="1579"/>
        <v>1775.82</v>
      </c>
      <c r="AX617" s="100">
        <f t="shared" si="1580"/>
        <v>1775.82</v>
      </c>
      <c r="AY617" s="100">
        <f t="shared" si="1580"/>
        <v>1775.82</v>
      </c>
      <c r="AZ617" s="100">
        <f t="shared" si="1580"/>
        <v>1775.82</v>
      </c>
      <c r="BA617" s="100">
        <f t="shared" si="1580"/>
        <v>1775.82</v>
      </c>
      <c r="BB617" s="100">
        <f t="shared" si="1580"/>
        <v>1775.82</v>
      </c>
      <c r="BC617" s="100">
        <f t="shared" si="1580"/>
        <v>1775.82</v>
      </c>
      <c r="BD617" s="100">
        <f t="shared" si="1580"/>
        <v>1775.82</v>
      </c>
      <c r="BE617" s="100">
        <f t="shared" si="1580"/>
        <v>1775.82</v>
      </c>
      <c r="BF617" s="100">
        <f t="shared" si="1580"/>
        <v>1775.82</v>
      </c>
      <c r="BG617" s="100">
        <f t="shared" si="1580"/>
        <v>1775.82</v>
      </c>
      <c r="BH617" s="100">
        <f t="shared" si="1580"/>
        <v>1775.82</v>
      </c>
      <c r="BI617" s="100">
        <f t="shared" si="1584"/>
        <v>21309.84</v>
      </c>
      <c r="BJ617" s="100"/>
      <c r="BK617" s="100"/>
      <c r="BL617" s="100"/>
      <c r="BM617" s="100"/>
      <c r="BN617" s="100"/>
      <c r="BO617" s="100"/>
      <c r="BP617" s="100"/>
      <c r="BQ617" s="100"/>
      <c r="BR617" s="100"/>
      <c r="BS617" s="100"/>
      <c r="BT617" s="100"/>
      <c r="BU617" s="100"/>
      <c r="BW617" s="100"/>
      <c r="BX617" s="100"/>
      <c r="BY617" s="100"/>
      <c r="BZ617" s="100"/>
      <c r="CA617" s="100"/>
      <c r="CB617" s="100"/>
      <c r="CC617" s="100"/>
      <c r="CD617" s="100"/>
      <c r="CE617" s="100"/>
      <c r="CF617" s="100"/>
      <c r="CG617" s="100"/>
      <c r="CH617" s="100"/>
      <c r="CJ617" s="100"/>
      <c r="CK617" s="100"/>
      <c r="CL617" s="100"/>
      <c r="CM617" s="100"/>
      <c r="CN617" s="100"/>
      <c r="CO617" s="100"/>
      <c r="CP617" s="100"/>
      <c r="CQ617" s="100"/>
      <c r="CR617" s="100"/>
      <c r="CS617" s="100"/>
      <c r="CT617" s="100"/>
      <c r="CU617" s="100"/>
      <c r="CW617" s="100"/>
      <c r="CX617" s="100"/>
      <c r="CY617" s="100"/>
      <c r="CZ617" s="100"/>
      <c r="DA617" s="100"/>
      <c r="DB617" s="100"/>
      <c r="DC617" s="100"/>
      <c r="DD617" s="100"/>
      <c r="DE617" s="100"/>
      <c r="DF617" s="100"/>
      <c r="DG617" s="100"/>
      <c r="DH617" s="100"/>
      <c r="DJ617" s="100"/>
      <c r="DK617" s="100"/>
      <c r="DL617" s="100"/>
      <c r="DM617" s="100"/>
      <c r="DN617" s="100"/>
      <c r="DO617" s="100"/>
      <c r="DP617" s="100"/>
      <c r="DQ617" s="100"/>
      <c r="DR617" s="100"/>
      <c r="DS617" s="100"/>
      <c r="DT617" s="100"/>
      <c r="DU617" s="100"/>
      <c r="DW617" s="100"/>
      <c r="DX617" s="100"/>
      <c r="DY617" s="100"/>
      <c r="DZ617" s="100"/>
      <c r="EA617" s="100"/>
      <c r="EB617" s="100"/>
      <c r="EC617" s="100"/>
      <c r="ED617" s="100"/>
      <c r="EE617" s="100"/>
      <c r="EF617" s="100"/>
      <c r="EG617" s="100"/>
      <c r="EH617" s="100"/>
    </row>
    <row r="618" spans="1:139" ht="15.75" outlineLevel="1" x14ac:dyDescent="0.25">
      <c r="A618" s="2">
        <f t="shared" si="1564"/>
        <v>2</v>
      </c>
      <c r="B618" s="1" t="str">
        <f t="shared" si="1564"/>
        <v>PRE-09600</v>
      </c>
      <c r="C618" s="1" t="str">
        <f t="shared" si="1564"/>
        <v>SPP FH - Knights 13807</v>
      </c>
      <c r="D618" s="2" t="str">
        <f t="shared" si="1564"/>
        <v>PRE-09600.1</v>
      </c>
      <c r="E618" s="141" t="str">
        <f t="shared" si="1564"/>
        <v>SPP FH - Knights 13807 - OH Feeder</v>
      </c>
      <c r="F618" s="119">
        <f t="shared" si="1565"/>
        <v>369</v>
      </c>
      <c r="G618" s="186">
        <f>VLOOKUP($F618,'2021 Depreciation Rates'!$A:$B,2,FALSE)</f>
        <v>3.4000000000000002E-2</v>
      </c>
      <c r="H618" s="186">
        <f>VLOOKUP($F618,'2022-2023 Depreciation Rates'!$A$1:$B$197,2,FALSE)</f>
        <v>1.9E-2</v>
      </c>
      <c r="J618" s="100">
        <f t="shared" ref="J618:U618" si="1602">ROUND(I400*$G618/12,2)</f>
        <v>0</v>
      </c>
      <c r="K618" s="100">
        <f t="shared" si="1602"/>
        <v>0</v>
      </c>
      <c r="L618" s="100">
        <f t="shared" si="1602"/>
        <v>0</v>
      </c>
      <c r="M618" s="100">
        <f t="shared" si="1602"/>
        <v>0</v>
      </c>
      <c r="N618" s="100">
        <f t="shared" si="1602"/>
        <v>0</v>
      </c>
      <c r="O618" s="100">
        <f t="shared" si="1602"/>
        <v>0</v>
      </c>
      <c r="P618" s="100">
        <f t="shared" si="1602"/>
        <v>0</v>
      </c>
      <c r="Q618" s="100">
        <f t="shared" si="1602"/>
        <v>0</v>
      </c>
      <c r="R618" s="100">
        <f t="shared" si="1602"/>
        <v>0</v>
      </c>
      <c r="S618" s="100">
        <f t="shared" si="1602"/>
        <v>0</v>
      </c>
      <c r="T618" s="100">
        <f t="shared" si="1602"/>
        <v>0</v>
      </c>
      <c r="U618" s="100">
        <f t="shared" si="1602"/>
        <v>0</v>
      </c>
      <c r="V618" s="151">
        <f t="shared" si="1598"/>
        <v>0</v>
      </c>
      <c r="W618" s="100">
        <f t="shared" si="1568"/>
        <v>0</v>
      </c>
      <c r="X618" s="100">
        <f t="shared" ref="X618:AH618" si="1603">ROUND(W400*$G618/12,2)</f>
        <v>0</v>
      </c>
      <c r="Y618" s="100">
        <f t="shared" si="1603"/>
        <v>0</v>
      </c>
      <c r="Z618" s="100">
        <f t="shared" si="1603"/>
        <v>0</v>
      </c>
      <c r="AA618" s="100">
        <f t="shared" si="1603"/>
        <v>0</v>
      </c>
      <c r="AB618" s="100">
        <f t="shared" si="1603"/>
        <v>0</v>
      </c>
      <c r="AC618" s="100">
        <f t="shared" si="1603"/>
        <v>0</v>
      </c>
      <c r="AD618" s="100">
        <f t="shared" si="1603"/>
        <v>0</v>
      </c>
      <c r="AE618" s="100">
        <f t="shared" si="1603"/>
        <v>0</v>
      </c>
      <c r="AF618" s="100">
        <f t="shared" si="1603"/>
        <v>0</v>
      </c>
      <c r="AG618" s="100">
        <f t="shared" si="1603"/>
        <v>35.07</v>
      </c>
      <c r="AH618" s="100">
        <f t="shared" si="1603"/>
        <v>35.090000000000003</v>
      </c>
      <c r="AI618" s="2">
        <f t="shared" si="1600"/>
        <v>70.16</v>
      </c>
      <c r="AJ618" s="100">
        <f t="shared" si="1577"/>
        <v>19.61</v>
      </c>
      <c r="AK618" s="100">
        <f t="shared" si="1578"/>
        <v>19.61</v>
      </c>
      <c r="AL618" s="100">
        <f t="shared" si="1578"/>
        <v>19.61</v>
      </c>
      <c r="AM618" s="100">
        <f t="shared" si="1578"/>
        <v>19.61</v>
      </c>
      <c r="AN618" s="100">
        <f t="shared" si="1578"/>
        <v>19.61</v>
      </c>
      <c r="AO618" s="100">
        <f t="shared" si="1578"/>
        <v>19.61</v>
      </c>
      <c r="AP618" s="100">
        <f t="shared" si="1578"/>
        <v>19.61</v>
      </c>
      <c r="AQ618" s="100">
        <f t="shared" si="1578"/>
        <v>19.61</v>
      </c>
      <c r="AR618" s="100">
        <f t="shared" si="1578"/>
        <v>19.61</v>
      </c>
      <c r="AS618" s="100">
        <f t="shared" si="1578"/>
        <v>19.61</v>
      </c>
      <c r="AT618" s="100">
        <f t="shared" si="1578"/>
        <v>19.61</v>
      </c>
      <c r="AU618" s="100">
        <f t="shared" si="1578"/>
        <v>19.61</v>
      </c>
      <c r="AV618" s="100">
        <f t="shared" si="1601"/>
        <v>235.32000000000005</v>
      </c>
      <c r="AW618" s="100">
        <f t="shared" si="1579"/>
        <v>19.61</v>
      </c>
      <c r="AX618" s="100">
        <f t="shared" si="1580"/>
        <v>19.61</v>
      </c>
      <c r="AY618" s="100">
        <f t="shared" si="1580"/>
        <v>19.61</v>
      </c>
      <c r="AZ618" s="100">
        <f t="shared" si="1580"/>
        <v>19.61</v>
      </c>
      <c r="BA618" s="100">
        <f t="shared" si="1580"/>
        <v>19.61</v>
      </c>
      <c r="BB618" s="100">
        <f t="shared" si="1580"/>
        <v>19.61</v>
      </c>
      <c r="BC618" s="100">
        <f t="shared" si="1580"/>
        <v>19.61</v>
      </c>
      <c r="BD618" s="100">
        <f t="shared" si="1580"/>
        <v>19.61</v>
      </c>
      <c r="BE618" s="100">
        <f t="shared" si="1580"/>
        <v>19.61</v>
      </c>
      <c r="BF618" s="100">
        <f t="shared" si="1580"/>
        <v>19.61</v>
      </c>
      <c r="BG618" s="100">
        <f t="shared" si="1580"/>
        <v>19.61</v>
      </c>
      <c r="BH618" s="100">
        <f t="shared" si="1580"/>
        <v>19.61</v>
      </c>
      <c r="BI618" s="100">
        <f t="shared" si="1584"/>
        <v>235.32000000000005</v>
      </c>
      <c r="BJ618" s="100"/>
      <c r="BK618" s="100"/>
      <c r="BL618" s="100"/>
      <c r="BM618" s="100"/>
      <c r="BN618" s="100"/>
      <c r="BO618" s="100"/>
      <c r="BP618" s="100"/>
      <c r="BQ618" s="100"/>
      <c r="BR618" s="100"/>
      <c r="BS618" s="100"/>
      <c r="BT618" s="100"/>
      <c r="BU618" s="100"/>
      <c r="BW618" s="100"/>
      <c r="BX618" s="100"/>
      <c r="BY618" s="100"/>
      <c r="BZ618" s="100"/>
      <c r="CA618" s="100"/>
      <c r="CB618" s="100"/>
      <c r="CC618" s="100"/>
      <c r="CD618" s="100"/>
      <c r="CE618" s="100"/>
      <c r="CF618" s="100"/>
      <c r="CG618" s="100"/>
      <c r="CH618" s="100"/>
      <c r="CJ618" s="100"/>
      <c r="CK618" s="100"/>
      <c r="CL618" s="100"/>
      <c r="CM618" s="100"/>
      <c r="CN618" s="100"/>
      <c r="CO618" s="100"/>
      <c r="CP618" s="100"/>
      <c r="CQ618" s="100"/>
      <c r="CR618" s="100"/>
      <c r="CS618" s="100"/>
      <c r="CT618" s="100"/>
      <c r="CU618" s="100"/>
      <c r="CW618" s="100"/>
      <c r="CX618" s="100"/>
      <c r="CY618" s="100"/>
      <c r="CZ618" s="100"/>
      <c r="DA618" s="100"/>
      <c r="DB618" s="100"/>
      <c r="DC618" s="100"/>
      <c r="DD618" s="100"/>
      <c r="DE618" s="100"/>
      <c r="DF618" s="100"/>
      <c r="DG618" s="100"/>
      <c r="DH618" s="100"/>
      <c r="DJ618" s="100"/>
      <c r="DK618" s="100"/>
      <c r="DL618" s="100"/>
      <c r="DM618" s="100"/>
      <c r="DN618" s="100"/>
      <c r="DO618" s="100"/>
      <c r="DP618" s="100"/>
      <c r="DQ618" s="100"/>
      <c r="DR618" s="100"/>
      <c r="DS618" s="100"/>
      <c r="DT618" s="100"/>
      <c r="DU618" s="100"/>
      <c r="DW618" s="100"/>
      <c r="DX618" s="100"/>
      <c r="DY618" s="100"/>
      <c r="DZ618" s="100"/>
      <c r="EA618" s="100"/>
      <c r="EB618" s="100"/>
      <c r="EC618" s="100"/>
      <c r="ED618" s="100"/>
      <c r="EE618" s="100"/>
      <c r="EF618" s="100"/>
      <c r="EG618" s="100"/>
      <c r="EH618" s="100"/>
    </row>
    <row r="619" spans="1:139" ht="15.75" outlineLevel="1" x14ac:dyDescent="0.25">
      <c r="A619" s="2">
        <f t="shared" si="1564"/>
        <v>2</v>
      </c>
      <c r="B619" s="1" t="str">
        <f t="shared" si="1564"/>
        <v>PRE-09600</v>
      </c>
      <c r="C619" s="1" t="str">
        <f t="shared" si="1564"/>
        <v>SPP FH - Knights 13807</v>
      </c>
      <c r="D619" s="2" t="str">
        <f t="shared" si="1564"/>
        <v>PRE-09600.1</v>
      </c>
      <c r="E619" s="141" t="str">
        <f t="shared" si="1564"/>
        <v>SPP FH - Knights 13807 - OH Feeder</v>
      </c>
      <c r="F619" s="119">
        <f t="shared" si="1565"/>
        <v>369.02</v>
      </c>
      <c r="G619" s="186">
        <f>VLOOKUP($F619,'2021 Depreciation Rates'!$A:$B,2,FALSE)</f>
        <v>2.8000000000000001E-2</v>
      </c>
      <c r="H619" s="186">
        <f>VLOOKUP($F619,'2022-2023 Depreciation Rates'!$A$1:$B$197,2,FALSE)</f>
        <v>2.3E-2</v>
      </c>
      <c r="J619" s="100">
        <f t="shared" ref="J619:U619" si="1604">ROUND(I401*$G619/12,2)</f>
        <v>0</v>
      </c>
      <c r="K619" s="100">
        <f t="shared" si="1604"/>
        <v>0</v>
      </c>
      <c r="L619" s="100">
        <f t="shared" si="1604"/>
        <v>0</v>
      </c>
      <c r="M619" s="100">
        <f t="shared" si="1604"/>
        <v>0</v>
      </c>
      <c r="N619" s="100">
        <f t="shared" si="1604"/>
        <v>0</v>
      </c>
      <c r="O619" s="100">
        <f t="shared" si="1604"/>
        <v>0</v>
      </c>
      <c r="P619" s="100">
        <f t="shared" si="1604"/>
        <v>0</v>
      </c>
      <c r="Q619" s="100">
        <f t="shared" si="1604"/>
        <v>0</v>
      </c>
      <c r="R619" s="100">
        <f t="shared" si="1604"/>
        <v>0</v>
      </c>
      <c r="S619" s="100">
        <f t="shared" si="1604"/>
        <v>0</v>
      </c>
      <c r="T619" s="100">
        <f t="shared" si="1604"/>
        <v>0</v>
      </c>
      <c r="U619" s="100">
        <f t="shared" si="1604"/>
        <v>0</v>
      </c>
      <c r="V619" s="151">
        <f t="shared" ref="V619" si="1605">SUM(J619:U619)</f>
        <v>0</v>
      </c>
      <c r="W619" s="100">
        <f t="shared" si="1568"/>
        <v>0</v>
      </c>
      <c r="X619" s="100">
        <f t="shared" ref="X619:AH619" si="1606">ROUND(W401*$G619/12,2)</f>
        <v>0</v>
      </c>
      <c r="Y619" s="100">
        <f t="shared" si="1606"/>
        <v>0</v>
      </c>
      <c r="Z619" s="100">
        <f t="shared" si="1606"/>
        <v>0</v>
      </c>
      <c r="AA619" s="100">
        <f t="shared" si="1606"/>
        <v>0</v>
      </c>
      <c r="AB619" s="100">
        <f t="shared" si="1606"/>
        <v>0</v>
      </c>
      <c r="AC619" s="100">
        <f t="shared" si="1606"/>
        <v>0</v>
      </c>
      <c r="AD619" s="100">
        <f t="shared" si="1606"/>
        <v>0</v>
      </c>
      <c r="AE619" s="100">
        <f t="shared" si="1606"/>
        <v>0</v>
      </c>
      <c r="AF619" s="100">
        <f t="shared" si="1606"/>
        <v>0</v>
      </c>
      <c r="AG619" s="100">
        <f t="shared" si="1606"/>
        <v>0.38</v>
      </c>
      <c r="AH619" s="100">
        <f t="shared" si="1606"/>
        <v>0.38</v>
      </c>
      <c r="AI619" s="2">
        <f t="shared" ref="AI619" si="1607">SUM(W619:AH619)</f>
        <v>0.76</v>
      </c>
      <c r="AJ619" s="100">
        <f t="shared" si="1577"/>
        <v>0.31</v>
      </c>
      <c r="AK619" s="100">
        <f t="shared" si="1578"/>
        <v>0.31</v>
      </c>
      <c r="AL619" s="100">
        <f t="shared" si="1578"/>
        <v>0.31</v>
      </c>
      <c r="AM619" s="100">
        <f t="shared" si="1578"/>
        <v>0.31</v>
      </c>
      <c r="AN619" s="100">
        <f t="shared" si="1578"/>
        <v>0.31</v>
      </c>
      <c r="AO619" s="100">
        <f t="shared" si="1578"/>
        <v>0.31</v>
      </c>
      <c r="AP619" s="100">
        <f t="shared" si="1578"/>
        <v>0.31</v>
      </c>
      <c r="AQ619" s="100">
        <f t="shared" si="1578"/>
        <v>0.31</v>
      </c>
      <c r="AR619" s="100">
        <f t="shared" si="1578"/>
        <v>0.31</v>
      </c>
      <c r="AS619" s="100">
        <f t="shared" si="1578"/>
        <v>0.31</v>
      </c>
      <c r="AT619" s="100">
        <f t="shared" si="1578"/>
        <v>0.31</v>
      </c>
      <c r="AU619" s="100">
        <f t="shared" si="1578"/>
        <v>0.31</v>
      </c>
      <c r="AV619" s="100">
        <f t="shared" ref="AV619" si="1608">SUM(AJ619:AU619)</f>
        <v>3.72</v>
      </c>
      <c r="AW619" s="100">
        <f t="shared" si="1579"/>
        <v>0.31</v>
      </c>
      <c r="AX619" s="100">
        <f t="shared" si="1580"/>
        <v>0.31</v>
      </c>
      <c r="AY619" s="100">
        <f t="shared" si="1580"/>
        <v>0.31</v>
      </c>
      <c r="AZ619" s="100">
        <f t="shared" si="1580"/>
        <v>0.31</v>
      </c>
      <c r="BA619" s="100">
        <f t="shared" si="1580"/>
        <v>0.31</v>
      </c>
      <c r="BB619" s="100">
        <f t="shared" si="1580"/>
        <v>0.31</v>
      </c>
      <c r="BC619" s="100">
        <f t="shared" si="1580"/>
        <v>0.31</v>
      </c>
      <c r="BD619" s="100">
        <f t="shared" si="1580"/>
        <v>0.31</v>
      </c>
      <c r="BE619" s="100">
        <f t="shared" si="1580"/>
        <v>0.31</v>
      </c>
      <c r="BF619" s="100">
        <f t="shared" si="1580"/>
        <v>0.31</v>
      </c>
      <c r="BG619" s="100">
        <f t="shared" si="1580"/>
        <v>0.31</v>
      </c>
      <c r="BH619" s="100">
        <f t="shared" si="1580"/>
        <v>0.31</v>
      </c>
      <c r="BI619" s="100">
        <f t="shared" si="1584"/>
        <v>3.72</v>
      </c>
      <c r="BJ619" s="100"/>
      <c r="BK619" s="100"/>
      <c r="BL619" s="100"/>
      <c r="BM619" s="100"/>
      <c r="BN619" s="100"/>
      <c r="BO619" s="100"/>
      <c r="BP619" s="100"/>
      <c r="BQ619" s="100"/>
      <c r="BR619" s="100"/>
      <c r="BS619" s="100"/>
      <c r="BT619" s="100"/>
      <c r="BU619" s="100"/>
      <c r="BW619" s="100"/>
      <c r="BX619" s="100"/>
      <c r="BY619" s="100"/>
      <c r="BZ619" s="100"/>
      <c r="CA619" s="100"/>
      <c r="CB619" s="100"/>
      <c r="CC619" s="100"/>
      <c r="CD619" s="100"/>
      <c r="CE619" s="100"/>
      <c r="CF619" s="100"/>
      <c r="CG619" s="100"/>
      <c r="CH619" s="100"/>
      <c r="CJ619" s="100"/>
      <c r="CK619" s="100"/>
      <c r="CL619" s="100"/>
      <c r="CM619" s="100"/>
      <c r="CN619" s="100"/>
      <c r="CO619" s="100"/>
      <c r="CP619" s="100"/>
      <c r="CQ619" s="100"/>
      <c r="CR619" s="100"/>
      <c r="CS619" s="100"/>
      <c r="CT619" s="100"/>
      <c r="CU619" s="100"/>
      <c r="CW619" s="100"/>
      <c r="CX619" s="100"/>
      <c r="CY619" s="100"/>
      <c r="CZ619" s="100"/>
      <c r="DA619" s="100"/>
      <c r="DB619" s="100"/>
      <c r="DC619" s="100"/>
      <c r="DD619" s="100"/>
      <c r="DE619" s="100"/>
      <c r="DF619" s="100"/>
      <c r="DG619" s="100"/>
      <c r="DH619" s="100"/>
      <c r="DJ619" s="100"/>
      <c r="DK619" s="100"/>
      <c r="DL619" s="100"/>
      <c r="DM619" s="100"/>
      <c r="DN619" s="100"/>
      <c r="DO619" s="100"/>
      <c r="DP619" s="100"/>
      <c r="DQ619" s="100"/>
      <c r="DR619" s="100"/>
      <c r="DS619" s="100"/>
      <c r="DT619" s="100"/>
      <c r="DU619" s="100"/>
      <c r="DW619" s="100"/>
      <c r="DX619" s="100"/>
      <c r="DY619" s="100"/>
      <c r="DZ619" s="100"/>
      <c r="EA619" s="100"/>
      <c r="EB619" s="100"/>
      <c r="EC619" s="100"/>
      <c r="ED619" s="100"/>
      <c r="EE619" s="100"/>
      <c r="EF619" s="100"/>
      <c r="EG619" s="100"/>
      <c r="EH619" s="100"/>
    </row>
    <row r="620" spans="1:139" ht="15.75" outlineLevel="1" x14ac:dyDescent="0.25">
      <c r="A620" s="2">
        <f t="shared" si="1564"/>
        <v>2</v>
      </c>
      <c r="B620" s="1" t="str">
        <f t="shared" si="1564"/>
        <v>PRE-09600</v>
      </c>
      <c r="C620" s="1" t="str">
        <f t="shared" si="1564"/>
        <v>SPP FH - Knights 13807</v>
      </c>
      <c r="D620" s="2" t="str">
        <f t="shared" si="1564"/>
        <v>A2769269</v>
      </c>
      <c r="E620" s="141" t="str">
        <f t="shared" si="1564"/>
        <v>SPP FH - Knights 13807 - OCR</v>
      </c>
      <c r="F620" s="119">
        <f t="shared" si="1565"/>
        <v>397</v>
      </c>
      <c r="G620" s="186">
        <f>VLOOKUP($F620,'2021 Depreciation Rates'!$A:$B,2,FALSE)</f>
        <v>0.14299999999999999</v>
      </c>
      <c r="H620" s="186">
        <f>VLOOKUP($F620,'2022-2023 Depreciation Rates'!$A$1:$B$197,2,FALSE)</f>
        <v>0.14299999999999999</v>
      </c>
      <c r="J620" s="100">
        <f t="shared" ref="J620:U620" si="1609">ROUND(I402*$G620/12,2)</f>
        <v>0</v>
      </c>
      <c r="K620" s="100">
        <f t="shared" si="1609"/>
        <v>0</v>
      </c>
      <c r="L620" s="100">
        <f t="shared" si="1609"/>
        <v>0</v>
      </c>
      <c r="M620" s="100">
        <f t="shared" si="1609"/>
        <v>0</v>
      </c>
      <c r="N620" s="100">
        <f t="shared" si="1609"/>
        <v>0</v>
      </c>
      <c r="O620" s="100">
        <f t="shared" si="1609"/>
        <v>0</v>
      </c>
      <c r="P620" s="100">
        <f t="shared" si="1609"/>
        <v>0</v>
      </c>
      <c r="Q620" s="100">
        <f t="shared" si="1609"/>
        <v>0</v>
      </c>
      <c r="R620" s="100">
        <f t="shared" si="1609"/>
        <v>0</v>
      </c>
      <c r="S620" s="100">
        <f t="shared" si="1609"/>
        <v>0</v>
      </c>
      <c r="T620" s="100">
        <f t="shared" si="1609"/>
        <v>0</v>
      </c>
      <c r="U620" s="100">
        <f t="shared" si="1609"/>
        <v>0</v>
      </c>
      <c r="V620" s="151">
        <f t="shared" ref="V620" si="1610">SUM(J620:U620)</f>
        <v>0</v>
      </c>
      <c r="W620" s="100">
        <f t="shared" si="1568"/>
        <v>0</v>
      </c>
      <c r="X620" s="100">
        <f t="shared" ref="X620:AH620" si="1611">ROUND(W402*$G620/12,2)</f>
        <v>0</v>
      </c>
      <c r="Y620" s="100">
        <f t="shared" si="1611"/>
        <v>0</v>
      </c>
      <c r="Z620" s="100">
        <f t="shared" si="1611"/>
        <v>0</v>
      </c>
      <c r="AA620" s="100">
        <f t="shared" si="1611"/>
        <v>0</v>
      </c>
      <c r="AB620" s="100">
        <f t="shared" si="1611"/>
        <v>0</v>
      </c>
      <c r="AC620" s="100">
        <f t="shared" si="1611"/>
        <v>0</v>
      </c>
      <c r="AD620" s="100">
        <f t="shared" si="1611"/>
        <v>187.67</v>
      </c>
      <c r="AE620" s="100">
        <f t="shared" si="1611"/>
        <v>187.67</v>
      </c>
      <c r="AF620" s="100">
        <f t="shared" si="1611"/>
        <v>187.67</v>
      </c>
      <c r="AG620" s="100">
        <f t="shared" si="1611"/>
        <v>187.67</v>
      </c>
      <c r="AH620" s="100">
        <f t="shared" si="1611"/>
        <v>187.67</v>
      </c>
      <c r="AI620" s="2">
        <f t="shared" ref="AI620" si="1612">SUM(W620:AH620)</f>
        <v>938.34999999999991</v>
      </c>
      <c r="AJ620" s="100">
        <f t="shared" si="1577"/>
        <v>187.67</v>
      </c>
      <c r="AK620" s="100">
        <f t="shared" si="1578"/>
        <v>187.67</v>
      </c>
      <c r="AL620" s="100">
        <f t="shared" si="1578"/>
        <v>187.67</v>
      </c>
      <c r="AM620" s="100">
        <f t="shared" si="1578"/>
        <v>187.67</v>
      </c>
      <c r="AN620" s="100">
        <f t="shared" si="1578"/>
        <v>187.67</v>
      </c>
      <c r="AO620" s="100">
        <f t="shared" si="1578"/>
        <v>187.67</v>
      </c>
      <c r="AP620" s="100">
        <f t="shared" si="1578"/>
        <v>187.67</v>
      </c>
      <c r="AQ620" s="100">
        <f t="shared" si="1578"/>
        <v>187.67</v>
      </c>
      <c r="AR620" s="100">
        <f t="shared" si="1578"/>
        <v>187.67</v>
      </c>
      <c r="AS620" s="100">
        <f t="shared" si="1578"/>
        <v>187.67</v>
      </c>
      <c r="AT620" s="100">
        <f t="shared" si="1578"/>
        <v>187.67</v>
      </c>
      <c r="AU620" s="100">
        <f t="shared" si="1578"/>
        <v>187.67</v>
      </c>
      <c r="AV620" s="100">
        <f t="shared" ref="AV620" si="1613">SUM(AJ620:AU620)</f>
        <v>2252.0400000000004</v>
      </c>
      <c r="AW620" s="100">
        <f t="shared" si="1579"/>
        <v>187.67</v>
      </c>
      <c r="AX620" s="100">
        <f t="shared" si="1580"/>
        <v>187.67</v>
      </c>
      <c r="AY620" s="100">
        <f t="shared" si="1580"/>
        <v>187.67</v>
      </c>
      <c r="AZ620" s="100">
        <f t="shared" si="1580"/>
        <v>187.67</v>
      </c>
      <c r="BA620" s="100">
        <f t="shared" si="1580"/>
        <v>187.67</v>
      </c>
      <c r="BB620" s="100">
        <f t="shared" si="1580"/>
        <v>187.67</v>
      </c>
      <c r="BC620" s="100">
        <f t="shared" si="1580"/>
        <v>187.67</v>
      </c>
      <c r="BD620" s="100">
        <f t="shared" si="1580"/>
        <v>187.67</v>
      </c>
      <c r="BE620" s="100">
        <f t="shared" si="1580"/>
        <v>187.67</v>
      </c>
      <c r="BF620" s="100">
        <f t="shared" si="1580"/>
        <v>187.67</v>
      </c>
      <c r="BG620" s="100">
        <f t="shared" si="1580"/>
        <v>187.67</v>
      </c>
      <c r="BH620" s="100">
        <f t="shared" si="1580"/>
        <v>187.67</v>
      </c>
      <c r="BI620" s="100">
        <f t="shared" si="1584"/>
        <v>2252.0400000000004</v>
      </c>
      <c r="BJ620" s="100"/>
      <c r="BK620" s="100"/>
      <c r="BL620" s="100"/>
      <c r="BM620" s="100"/>
      <c r="BN620" s="100"/>
      <c r="BO620" s="100"/>
      <c r="BP620" s="100"/>
      <c r="BQ620" s="100"/>
      <c r="BR620" s="100"/>
      <c r="BS620" s="100"/>
      <c r="BT620" s="100"/>
      <c r="BU620" s="100"/>
      <c r="BW620" s="100"/>
      <c r="BX620" s="100"/>
      <c r="BY620" s="100"/>
      <c r="BZ620" s="100"/>
      <c r="CA620" s="100"/>
      <c r="CB620" s="100"/>
      <c r="CC620" s="100"/>
      <c r="CD620" s="100"/>
      <c r="CE620" s="100"/>
      <c r="CF620" s="100"/>
      <c r="CG620" s="100"/>
      <c r="CH620" s="100"/>
      <c r="CJ620" s="100"/>
      <c r="CK620" s="100"/>
      <c r="CL620" s="100"/>
      <c r="CM620" s="100"/>
      <c r="CN620" s="100"/>
      <c r="CO620" s="100"/>
      <c r="CP620" s="100"/>
      <c r="CQ620" s="100"/>
      <c r="CR620" s="100"/>
      <c r="CS620" s="100"/>
      <c r="CT620" s="100"/>
      <c r="CU620" s="100"/>
      <c r="CW620" s="100"/>
      <c r="CX620" s="100"/>
      <c r="CY620" s="100"/>
      <c r="CZ620" s="100"/>
      <c r="DA620" s="100"/>
      <c r="DB620" s="100"/>
      <c r="DC620" s="100"/>
      <c r="DD620" s="100"/>
      <c r="DE620" s="100"/>
      <c r="DF620" s="100"/>
      <c r="DG620" s="100"/>
      <c r="DH620" s="100"/>
      <c r="DJ620" s="100"/>
      <c r="DK620" s="100"/>
      <c r="DL620" s="100"/>
      <c r="DM620" s="100"/>
      <c r="DN620" s="100"/>
      <c r="DO620" s="100"/>
      <c r="DP620" s="100"/>
      <c r="DQ620" s="100"/>
      <c r="DR620" s="100"/>
      <c r="DS620" s="100"/>
      <c r="DT620" s="100"/>
      <c r="DU620" s="100"/>
      <c r="DW620" s="100"/>
      <c r="DX620" s="100"/>
      <c r="DY620" s="100"/>
      <c r="DZ620" s="100"/>
      <c r="EA620" s="100"/>
      <c r="EB620" s="100"/>
      <c r="EC620" s="100"/>
      <c r="ED620" s="100"/>
      <c r="EE620" s="100"/>
      <c r="EF620" s="100"/>
      <c r="EG620" s="100"/>
      <c r="EH620" s="100"/>
    </row>
    <row r="621" spans="1:139" ht="15.75" outlineLevel="1" x14ac:dyDescent="0.25">
      <c r="A621" s="2">
        <f t="shared" ref="A621:E630" si="1614">A403</f>
        <v>3</v>
      </c>
      <c r="B621" s="1" t="str">
        <f t="shared" si="1614"/>
        <v>PRE-09601</v>
      </c>
      <c r="C621" s="1" t="str">
        <f t="shared" si="1614"/>
        <v>SPP FH - Knights 13805</v>
      </c>
      <c r="D621" s="2" t="str">
        <f t="shared" si="1614"/>
        <v>PRE-09601.1</v>
      </c>
      <c r="E621" s="141" t="str">
        <f t="shared" si="1614"/>
        <v>SPP FH - Knights 13805 - OH Feeder</v>
      </c>
      <c r="F621" s="119">
        <f t="shared" si="1565"/>
        <v>364</v>
      </c>
      <c r="G621" s="186">
        <f>VLOOKUP($F621,'2021 Depreciation Rates'!$A:$B,2,FALSE)</f>
        <v>4.3999999999999997E-2</v>
      </c>
      <c r="H621" s="186">
        <f>VLOOKUP($F621,'2022-2023 Depreciation Rates'!$A$1:$B$197,2,FALSE)</f>
        <v>3.6999999999999998E-2</v>
      </c>
      <c r="J621" s="100">
        <f t="shared" ref="J621:U621" si="1615">ROUND(I403*$G621/12,2)</f>
        <v>0</v>
      </c>
      <c r="K621" s="100">
        <f t="shared" si="1615"/>
        <v>0</v>
      </c>
      <c r="L621" s="100">
        <f t="shared" si="1615"/>
        <v>0</v>
      </c>
      <c r="M621" s="100">
        <f t="shared" si="1615"/>
        <v>0</v>
      </c>
      <c r="N621" s="100">
        <f t="shared" si="1615"/>
        <v>0</v>
      </c>
      <c r="O621" s="100">
        <f t="shared" si="1615"/>
        <v>0</v>
      </c>
      <c r="P621" s="100">
        <f t="shared" si="1615"/>
        <v>0</v>
      </c>
      <c r="Q621" s="100">
        <f t="shared" si="1615"/>
        <v>0</v>
      </c>
      <c r="R621" s="100">
        <f t="shared" si="1615"/>
        <v>0</v>
      </c>
      <c r="S621" s="100">
        <f t="shared" si="1615"/>
        <v>0</v>
      </c>
      <c r="T621" s="100">
        <f t="shared" si="1615"/>
        <v>0</v>
      </c>
      <c r="U621" s="100">
        <f t="shared" si="1615"/>
        <v>0</v>
      </c>
      <c r="V621" s="151">
        <f t="shared" si="1567"/>
        <v>0</v>
      </c>
      <c r="W621" s="100">
        <f t="shared" si="1568"/>
        <v>0</v>
      </c>
      <c r="X621" s="100">
        <f t="shared" ref="X621:AH621" si="1616">ROUND(W403*$G621/12,2)</f>
        <v>0</v>
      </c>
      <c r="Y621" s="100">
        <f t="shared" si="1616"/>
        <v>0</v>
      </c>
      <c r="Z621" s="100">
        <f t="shared" si="1616"/>
        <v>0</v>
      </c>
      <c r="AA621" s="100">
        <f t="shared" si="1616"/>
        <v>0</v>
      </c>
      <c r="AB621" s="100">
        <f t="shared" si="1616"/>
        <v>0</v>
      </c>
      <c r="AC621" s="100">
        <f t="shared" si="1616"/>
        <v>0</v>
      </c>
      <c r="AD621" s="100">
        <f t="shared" si="1616"/>
        <v>0</v>
      </c>
      <c r="AE621" s="100">
        <f t="shared" si="1616"/>
        <v>0</v>
      </c>
      <c r="AF621" s="100">
        <f t="shared" si="1616"/>
        <v>0</v>
      </c>
      <c r="AG621" s="100">
        <f t="shared" si="1616"/>
        <v>0</v>
      </c>
      <c r="AH621" s="100">
        <f t="shared" si="1616"/>
        <v>0</v>
      </c>
      <c r="AI621" s="2">
        <f t="shared" si="1570"/>
        <v>0</v>
      </c>
      <c r="AJ621" s="100">
        <f t="shared" si="1577"/>
        <v>0</v>
      </c>
      <c r="AK621" s="100">
        <f t="shared" si="1578"/>
        <v>0</v>
      </c>
      <c r="AL621" s="100">
        <f t="shared" si="1578"/>
        <v>0</v>
      </c>
      <c r="AM621" s="100">
        <f t="shared" si="1578"/>
        <v>4075.15</v>
      </c>
      <c r="AN621" s="100">
        <f t="shared" si="1578"/>
        <v>4075.15</v>
      </c>
      <c r="AO621" s="100">
        <f t="shared" si="1578"/>
        <v>4075.15</v>
      </c>
      <c r="AP621" s="100">
        <f t="shared" si="1578"/>
        <v>4075.15</v>
      </c>
      <c r="AQ621" s="100">
        <f t="shared" si="1578"/>
        <v>4075.15</v>
      </c>
      <c r="AR621" s="100">
        <f t="shared" si="1578"/>
        <v>4075.15</v>
      </c>
      <c r="AS621" s="100">
        <f t="shared" si="1578"/>
        <v>4075.15</v>
      </c>
      <c r="AT621" s="100">
        <f t="shared" si="1578"/>
        <v>4075.15</v>
      </c>
      <c r="AU621" s="100">
        <f t="shared" si="1578"/>
        <v>4075.15</v>
      </c>
      <c r="AV621" s="100">
        <f t="shared" si="1583"/>
        <v>36676.350000000006</v>
      </c>
      <c r="AW621" s="100">
        <f t="shared" si="1579"/>
        <v>4075.15</v>
      </c>
      <c r="AX621" s="100">
        <f t="shared" si="1580"/>
        <v>4075.15</v>
      </c>
      <c r="AY621" s="100">
        <f t="shared" si="1580"/>
        <v>4075.15</v>
      </c>
      <c r="AZ621" s="100">
        <f t="shared" si="1580"/>
        <v>4075.15</v>
      </c>
      <c r="BA621" s="100">
        <f t="shared" si="1580"/>
        <v>4075.15</v>
      </c>
      <c r="BB621" s="100">
        <f t="shared" si="1580"/>
        <v>4075.15</v>
      </c>
      <c r="BC621" s="100">
        <f t="shared" si="1580"/>
        <v>4075.15</v>
      </c>
      <c r="BD621" s="100">
        <f t="shared" si="1580"/>
        <v>4075.15</v>
      </c>
      <c r="BE621" s="100">
        <f t="shared" si="1580"/>
        <v>4075.15</v>
      </c>
      <c r="BF621" s="100">
        <f t="shared" si="1580"/>
        <v>4075.15</v>
      </c>
      <c r="BG621" s="100">
        <f t="shared" si="1580"/>
        <v>4075.15</v>
      </c>
      <c r="BH621" s="100">
        <f t="shared" si="1580"/>
        <v>4075.15</v>
      </c>
      <c r="BI621" s="100">
        <f t="shared" si="1584"/>
        <v>48901.80000000001</v>
      </c>
      <c r="BJ621" s="100"/>
      <c r="BK621" s="100"/>
      <c r="BL621" s="100"/>
      <c r="BM621" s="100"/>
      <c r="BN621" s="100"/>
      <c r="BO621" s="100"/>
      <c r="BP621" s="100"/>
      <c r="BQ621" s="100"/>
      <c r="BR621" s="100"/>
      <c r="BS621" s="100"/>
      <c r="BT621" s="100"/>
      <c r="BU621" s="100"/>
      <c r="BW621" s="100"/>
      <c r="BX621" s="100"/>
      <c r="BY621" s="100"/>
      <c r="BZ621" s="100"/>
      <c r="CA621" s="100"/>
      <c r="CB621" s="100"/>
      <c r="CC621" s="100"/>
      <c r="CD621" s="100"/>
      <c r="CE621" s="100"/>
      <c r="CF621" s="100"/>
      <c r="CG621" s="100"/>
      <c r="CH621" s="100"/>
      <c r="CJ621" s="100"/>
      <c r="CK621" s="100"/>
      <c r="CL621" s="100"/>
      <c r="CM621" s="100"/>
      <c r="CN621" s="100"/>
      <c r="CO621" s="100"/>
      <c r="CP621" s="100"/>
      <c r="CQ621" s="100"/>
      <c r="CR621" s="100"/>
      <c r="CS621" s="100"/>
      <c r="CT621" s="100"/>
      <c r="CU621" s="100"/>
      <c r="CW621" s="100"/>
      <c r="CX621" s="100"/>
      <c r="CY621" s="100"/>
      <c r="CZ621" s="100"/>
      <c r="DA621" s="100"/>
      <c r="DB621" s="100"/>
      <c r="DC621" s="100"/>
      <c r="DD621" s="100"/>
      <c r="DE621" s="100"/>
      <c r="DF621" s="100"/>
      <c r="DG621" s="100"/>
      <c r="DH621" s="100"/>
      <c r="DJ621" s="100"/>
      <c r="DK621" s="100"/>
      <c r="DL621" s="100"/>
      <c r="DM621" s="100"/>
      <c r="DN621" s="100"/>
      <c r="DO621" s="100"/>
      <c r="DP621" s="100"/>
      <c r="DQ621" s="100"/>
      <c r="DR621" s="100"/>
      <c r="DS621" s="100"/>
      <c r="DT621" s="100"/>
      <c r="DU621" s="100"/>
      <c r="DW621" s="100"/>
      <c r="DX621" s="100"/>
      <c r="DY621" s="100"/>
      <c r="DZ621" s="100"/>
      <c r="EA621" s="100"/>
      <c r="EB621" s="100"/>
      <c r="EC621" s="100"/>
      <c r="ED621" s="100"/>
      <c r="EE621" s="100"/>
      <c r="EF621" s="100"/>
      <c r="EG621" s="100"/>
      <c r="EH621" s="100"/>
    </row>
    <row r="622" spans="1:139" ht="15.75" outlineLevel="1" x14ac:dyDescent="0.25">
      <c r="A622" s="2">
        <f t="shared" si="1614"/>
        <v>3</v>
      </c>
      <c r="B622" s="1" t="str">
        <f t="shared" si="1614"/>
        <v>PRE-09601</v>
      </c>
      <c r="C622" s="1" t="str">
        <f t="shared" si="1614"/>
        <v>SPP FH - Knights 13805</v>
      </c>
      <c r="D622" s="2" t="str">
        <f t="shared" si="1614"/>
        <v>A2763487</v>
      </c>
      <c r="E622" s="141" t="str">
        <f t="shared" si="1614"/>
        <v>KNIG805A OCR#125028</v>
      </c>
      <c r="F622" s="119">
        <f t="shared" si="1565"/>
        <v>397</v>
      </c>
      <c r="G622" s="186">
        <f>VLOOKUP($F622,'2021 Depreciation Rates'!$A:$B,2,FALSE)</f>
        <v>0.14299999999999999</v>
      </c>
      <c r="H622" s="186">
        <f>VLOOKUP($F622,'2022-2023 Depreciation Rates'!$A$1:$B$197,2,FALSE)</f>
        <v>0.14299999999999999</v>
      </c>
      <c r="J622" s="100">
        <f t="shared" ref="J622:U622" si="1617">ROUND(I404*$G622/12,2)</f>
        <v>0</v>
      </c>
      <c r="K622" s="100">
        <f t="shared" si="1617"/>
        <v>0</v>
      </c>
      <c r="L622" s="100">
        <f t="shared" si="1617"/>
        <v>0</v>
      </c>
      <c r="M622" s="100">
        <f t="shared" si="1617"/>
        <v>0</v>
      </c>
      <c r="N622" s="100">
        <f t="shared" si="1617"/>
        <v>0</v>
      </c>
      <c r="O622" s="100">
        <f t="shared" si="1617"/>
        <v>0</v>
      </c>
      <c r="P622" s="100">
        <f t="shared" si="1617"/>
        <v>0</v>
      </c>
      <c r="Q622" s="100">
        <f t="shared" si="1617"/>
        <v>0</v>
      </c>
      <c r="R622" s="100">
        <f t="shared" si="1617"/>
        <v>0</v>
      </c>
      <c r="S622" s="100">
        <f t="shared" si="1617"/>
        <v>0</v>
      </c>
      <c r="T622" s="100">
        <f t="shared" si="1617"/>
        <v>0</v>
      </c>
      <c r="U622" s="100">
        <f t="shared" si="1617"/>
        <v>0</v>
      </c>
      <c r="V622" s="151">
        <f t="shared" ref="V622:V623" si="1618">SUM(J622:U622)</f>
        <v>0</v>
      </c>
      <c r="W622" s="100">
        <f t="shared" si="1568"/>
        <v>0</v>
      </c>
      <c r="X622" s="100">
        <f t="shared" ref="X622:AH622" si="1619">ROUND(W404*$G622/12,2)</f>
        <v>0</v>
      </c>
      <c r="Y622" s="100">
        <f t="shared" si="1619"/>
        <v>0</v>
      </c>
      <c r="Z622" s="100">
        <f t="shared" si="1619"/>
        <v>0</v>
      </c>
      <c r="AA622" s="100">
        <f t="shared" si="1619"/>
        <v>0</v>
      </c>
      <c r="AB622" s="100">
        <f t="shared" si="1619"/>
        <v>0</v>
      </c>
      <c r="AC622" s="100">
        <f t="shared" si="1619"/>
        <v>0</v>
      </c>
      <c r="AD622" s="100">
        <f t="shared" si="1619"/>
        <v>72.88</v>
      </c>
      <c r="AE622" s="100">
        <f t="shared" si="1619"/>
        <v>72.88</v>
      </c>
      <c r="AF622" s="100">
        <f t="shared" si="1619"/>
        <v>77.150000000000006</v>
      </c>
      <c r="AG622" s="100">
        <f t="shared" si="1619"/>
        <v>77.150000000000006</v>
      </c>
      <c r="AH622" s="100">
        <f t="shared" si="1619"/>
        <v>77.150000000000006</v>
      </c>
      <c r="AI622" s="2">
        <f t="shared" ref="AI622:AI623" si="1620">SUM(W622:AH622)</f>
        <v>377.21000000000004</v>
      </c>
      <c r="AJ622" s="100">
        <f t="shared" si="1577"/>
        <v>77.150000000000006</v>
      </c>
      <c r="AK622" s="100">
        <f t="shared" si="1578"/>
        <v>77.150000000000006</v>
      </c>
      <c r="AL622" s="100">
        <f t="shared" si="1578"/>
        <v>77.150000000000006</v>
      </c>
      <c r="AM622" s="100">
        <f t="shared" si="1578"/>
        <v>77.150000000000006</v>
      </c>
      <c r="AN622" s="100">
        <f t="shared" si="1578"/>
        <v>77.150000000000006</v>
      </c>
      <c r="AO622" s="100">
        <f t="shared" si="1578"/>
        <v>77.150000000000006</v>
      </c>
      <c r="AP622" s="100">
        <f t="shared" si="1578"/>
        <v>77.150000000000006</v>
      </c>
      <c r="AQ622" s="100">
        <f t="shared" si="1578"/>
        <v>77.150000000000006</v>
      </c>
      <c r="AR622" s="100">
        <f t="shared" si="1578"/>
        <v>77.150000000000006</v>
      </c>
      <c r="AS622" s="100">
        <f t="shared" si="1578"/>
        <v>77.150000000000006</v>
      </c>
      <c r="AT622" s="100">
        <f t="shared" si="1578"/>
        <v>77.150000000000006</v>
      </c>
      <c r="AU622" s="100">
        <f t="shared" si="1578"/>
        <v>77.150000000000006</v>
      </c>
      <c r="AV622" s="100">
        <f t="shared" ref="AV622:AV623" si="1621">SUM(AJ622:AU622)</f>
        <v>925.79999999999984</v>
      </c>
      <c r="AW622" s="100">
        <f t="shared" si="1579"/>
        <v>77.150000000000006</v>
      </c>
      <c r="AX622" s="100">
        <f t="shared" si="1580"/>
        <v>77.150000000000006</v>
      </c>
      <c r="AY622" s="100">
        <f t="shared" si="1580"/>
        <v>77.150000000000006</v>
      </c>
      <c r="AZ622" s="100">
        <f t="shared" si="1580"/>
        <v>77.150000000000006</v>
      </c>
      <c r="BA622" s="100">
        <f t="shared" si="1580"/>
        <v>77.150000000000006</v>
      </c>
      <c r="BB622" s="100">
        <f t="shared" si="1580"/>
        <v>77.150000000000006</v>
      </c>
      <c r="BC622" s="100">
        <f t="shared" si="1580"/>
        <v>77.150000000000006</v>
      </c>
      <c r="BD622" s="100">
        <f t="shared" si="1580"/>
        <v>77.150000000000006</v>
      </c>
      <c r="BE622" s="100">
        <f t="shared" si="1580"/>
        <v>77.150000000000006</v>
      </c>
      <c r="BF622" s="100">
        <f t="shared" si="1580"/>
        <v>77.150000000000006</v>
      </c>
      <c r="BG622" s="100">
        <f t="shared" si="1580"/>
        <v>77.150000000000006</v>
      </c>
      <c r="BH622" s="100">
        <f t="shared" si="1580"/>
        <v>77.150000000000006</v>
      </c>
      <c r="BI622" s="100">
        <f t="shared" si="1584"/>
        <v>925.79999999999984</v>
      </c>
      <c r="BJ622" s="100"/>
      <c r="BK622" s="100"/>
      <c r="BL622" s="100"/>
      <c r="BM622" s="100"/>
      <c r="BN622" s="100"/>
      <c r="BO622" s="100"/>
      <c r="BP622" s="100"/>
      <c r="BQ622" s="100"/>
      <c r="BR622" s="100"/>
      <c r="BS622" s="100"/>
      <c r="BT622" s="100"/>
      <c r="BU622" s="100"/>
      <c r="BW622" s="100"/>
      <c r="BX622" s="100"/>
      <c r="BY622" s="100"/>
      <c r="BZ622" s="100"/>
      <c r="CA622" s="100"/>
      <c r="CB622" s="100"/>
      <c r="CC622" s="100"/>
      <c r="CD622" s="100"/>
      <c r="CE622" s="100"/>
      <c r="CF622" s="100"/>
      <c r="CG622" s="100"/>
      <c r="CH622" s="100"/>
      <c r="CJ622" s="100"/>
      <c r="CK622" s="100"/>
      <c r="CL622" s="100"/>
      <c r="CM622" s="100"/>
      <c r="CN622" s="100"/>
      <c r="CO622" s="100"/>
      <c r="CP622" s="100"/>
      <c r="CQ622" s="100"/>
      <c r="CR622" s="100"/>
      <c r="CS622" s="100"/>
      <c r="CT622" s="100"/>
      <c r="CU622" s="100"/>
      <c r="CW622" s="100"/>
      <c r="CX622" s="100"/>
      <c r="CY622" s="100"/>
      <c r="CZ622" s="100"/>
      <c r="DA622" s="100"/>
      <c r="DB622" s="100"/>
      <c r="DC622" s="100"/>
      <c r="DD622" s="100"/>
      <c r="DE622" s="100"/>
      <c r="DF622" s="100"/>
      <c r="DG622" s="100"/>
      <c r="DH622" s="100"/>
      <c r="DJ622" s="100"/>
      <c r="DK622" s="100"/>
      <c r="DL622" s="100"/>
      <c r="DM622" s="100"/>
      <c r="DN622" s="100"/>
      <c r="DO622" s="100"/>
      <c r="DP622" s="100"/>
      <c r="DQ622" s="100"/>
      <c r="DR622" s="100"/>
      <c r="DS622" s="100"/>
      <c r="DT622" s="100"/>
      <c r="DU622" s="100"/>
      <c r="DW622" s="100"/>
      <c r="DX622" s="100"/>
      <c r="DY622" s="100"/>
      <c r="DZ622" s="100"/>
      <c r="EA622" s="100"/>
      <c r="EB622" s="100"/>
      <c r="EC622" s="100"/>
      <c r="ED622" s="100"/>
      <c r="EE622" s="100"/>
      <c r="EF622" s="100"/>
      <c r="EG622" s="100"/>
      <c r="EH622" s="100"/>
    </row>
    <row r="623" spans="1:139" ht="15.75" outlineLevel="1" x14ac:dyDescent="0.25">
      <c r="A623" s="2">
        <f t="shared" si="1614"/>
        <v>3</v>
      </c>
      <c r="B623" s="1" t="str">
        <f t="shared" si="1614"/>
        <v>PRE-09601</v>
      </c>
      <c r="C623" s="1" t="str">
        <f t="shared" si="1614"/>
        <v>SPP FH - Knights 13805</v>
      </c>
      <c r="D623" s="2" t="str">
        <f t="shared" si="1614"/>
        <v>A2763491</v>
      </c>
      <c r="E623" s="141" t="str">
        <f t="shared" si="1614"/>
        <v>SPP FH - Knights 13805 - OCR</v>
      </c>
      <c r="F623" s="119">
        <f t="shared" si="1565"/>
        <v>397</v>
      </c>
      <c r="G623" s="186">
        <f>VLOOKUP($F623,'2021 Depreciation Rates'!$A:$B,2,FALSE)</f>
        <v>0.14299999999999999</v>
      </c>
      <c r="H623" s="186">
        <f>VLOOKUP($F623,'2022-2023 Depreciation Rates'!$A$1:$B$197,2,FALSE)</f>
        <v>0.14299999999999999</v>
      </c>
      <c r="J623" s="100">
        <f t="shared" ref="J623:U623" si="1622">ROUND(I405*$G623/12,2)</f>
        <v>0</v>
      </c>
      <c r="K623" s="100">
        <f t="shared" si="1622"/>
        <v>0</v>
      </c>
      <c r="L623" s="100">
        <f t="shared" si="1622"/>
        <v>0</v>
      </c>
      <c r="M623" s="100">
        <f t="shared" si="1622"/>
        <v>0</v>
      </c>
      <c r="N623" s="100">
        <f t="shared" si="1622"/>
        <v>0</v>
      </c>
      <c r="O623" s="100">
        <f t="shared" si="1622"/>
        <v>0</v>
      </c>
      <c r="P623" s="100">
        <f t="shared" si="1622"/>
        <v>0</v>
      </c>
      <c r="Q623" s="100">
        <f t="shared" si="1622"/>
        <v>0</v>
      </c>
      <c r="R623" s="100">
        <f t="shared" si="1622"/>
        <v>0</v>
      </c>
      <c r="S623" s="100">
        <f t="shared" si="1622"/>
        <v>0</v>
      </c>
      <c r="T623" s="100">
        <f t="shared" si="1622"/>
        <v>0</v>
      </c>
      <c r="U623" s="100">
        <f t="shared" si="1622"/>
        <v>0</v>
      </c>
      <c r="V623" s="151">
        <f t="shared" si="1618"/>
        <v>0</v>
      </c>
      <c r="W623" s="100">
        <f t="shared" si="1568"/>
        <v>0</v>
      </c>
      <c r="X623" s="100">
        <f t="shared" ref="X623:AH623" si="1623">ROUND(W405*$G623/12,2)</f>
        <v>0</v>
      </c>
      <c r="Y623" s="100">
        <f t="shared" si="1623"/>
        <v>0</v>
      </c>
      <c r="Z623" s="100">
        <f t="shared" si="1623"/>
        <v>0</v>
      </c>
      <c r="AA623" s="100">
        <f t="shared" si="1623"/>
        <v>0</v>
      </c>
      <c r="AB623" s="100">
        <f t="shared" si="1623"/>
        <v>0</v>
      </c>
      <c r="AC623" s="100">
        <f t="shared" si="1623"/>
        <v>0</v>
      </c>
      <c r="AD623" s="100">
        <f t="shared" si="1623"/>
        <v>0</v>
      </c>
      <c r="AE623" s="100">
        <f t="shared" si="1623"/>
        <v>81.81</v>
      </c>
      <c r="AF623" s="100">
        <f t="shared" si="1623"/>
        <v>86.08</v>
      </c>
      <c r="AG623" s="100">
        <f t="shared" si="1623"/>
        <v>86.08</v>
      </c>
      <c r="AH623" s="100">
        <f t="shared" si="1623"/>
        <v>86.08</v>
      </c>
      <c r="AI623" s="2">
        <f t="shared" si="1620"/>
        <v>340.04999999999995</v>
      </c>
      <c r="AJ623" s="100">
        <f t="shared" si="1577"/>
        <v>86.08</v>
      </c>
      <c r="AK623" s="100">
        <f t="shared" si="1578"/>
        <v>86.08</v>
      </c>
      <c r="AL623" s="100">
        <f t="shared" si="1578"/>
        <v>86.08</v>
      </c>
      <c r="AM623" s="100">
        <f t="shared" si="1578"/>
        <v>86.08</v>
      </c>
      <c r="AN623" s="100">
        <f t="shared" si="1578"/>
        <v>86.08</v>
      </c>
      <c r="AO623" s="100">
        <f t="shared" si="1578"/>
        <v>86.08</v>
      </c>
      <c r="AP623" s="100">
        <f t="shared" si="1578"/>
        <v>86.08</v>
      </c>
      <c r="AQ623" s="100">
        <f t="shared" si="1578"/>
        <v>86.08</v>
      </c>
      <c r="AR623" s="100">
        <f t="shared" si="1578"/>
        <v>86.08</v>
      </c>
      <c r="AS623" s="100">
        <f t="shared" si="1578"/>
        <v>86.08</v>
      </c>
      <c r="AT623" s="100">
        <f t="shared" si="1578"/>
        <v>86.08</v>
      </c>
      <c r="AU623" s="100">
        <f t="shared" si="1578"/>
        <v>86.08</v>
      </c>
      <c r="AV623" s="100">
        <f t="shared" si="1621"/>
        <v>1032.9600000000003</v>
      </c>
      <c r="AW623" s="100">
        <f t="shared" si="1579"/>
        <v>86.08</v>
      </c>
      <c r="AX623" s="100">
        <f t="shared" si="1580"/>
        <v>86.08</v>
      </c>
      <c r="AY623" s="100">
        <f t="shared" si="1580"/>
        <v>86.08</v>
      </c>
      <c r="AZ623" s="100">
        <f t="shared" si="1580"/>
        <v>86.08</v>
      </c>
      <c r="BA623" s="100">
        <f t="shared" si="1580"/>
        <v>86.08</v>
      </c>
      <c r="BB623" s="100">
        <f t="shared" si="1580"/>
        <v>86.08</v>
      </c>
      <c r="BC623" s="100">
        <f t="shared" si="1580"/>
        <v>86.08</v>
      </c>
      <c r="BD623" s="100">
        <f t="shared" si="1580"/>
        <v>86.08</v>
      </c>
      <c r="BE623" s="100">
        <f t="shared" si="1580"/>
        <v>86.08</v>
      </c>
      <c r="BF623" s="100">
        <f t="shared" si="1580"/>
        <v>86.08</v>
      </c>
      <c r="BG623" s="100">
        <f t="shared" si="1580"/>
        <v>86.08</v>
      </c>
      <c r="BH623" s="100">
        <f t="shared" si="1580"/>
        <v>86.08</v>
      </c>
      <c r="BI623" s="100">
        <f t="shared" si="1584"/>
        <v>1032.9600000000003</v>
      </c>
      <c r="BJ623" s="100"/>
      <c r="BK623" s="100"/>
      <c r="BL623" s="100"/>
      <c r="BM623" s="100"/>
      <c r="BN623" s="100"/>
      <c r="BO623" s="100"/>
      <c r="BP623" s="100"/>
      <c r="BQ623" s="100"/>
      <c r="BR623" s="100"/>
      <c r="BS623" s="100"/>
      <c r="BT623" s="100"/>
      <c r="BU623" s="100"/>
      <c r="BW623" s="100"/>
      <c r="BX623" s="100"/>
      <c r="BY623" s="100"/>
      <c r="BZ623" s="100"/>
      <c r="CA623" s="100"/>
      <c r="CB623" s="100"/>
      <c r="CC623" s="100"/>
      <c r="CD623" s="100"/>
      <c r="CE623" s="100"/>
      <c r="CF623" s="100"/>
      <c r="CG623" s="100"/>
      <c r="CH623" s="100"/>
      <c r="CJ623" s="100"/>
      <c r="CK623" s="100"/>
      <c r="CL623" s="100"/>
      <c r="CM623" s="100"/>
      <c r="CN623" s="100"/>
      <c r="CO623" s="100"/>
      <c r="CP623" s="100"/>
      <c r="CQ623" s="100"/>
      <c r="CR623" s="100"/>
      <c r="CS623" s="100"/>
      <c r="CT623" s="100"/>
      <c r="CU623" s="100"/>
      <c r="CW623" s="100"/>
      <c r="CX623" s="100"/>
      <c r="CY623" s="100"/>
      <c r="CZ623" s="100"/>
      <c r="DA623" s="100"/>
      <c r="DB623" s="100"/>
      <c r="DC623" s="100"/>
      <c r="DD623" s="100"/>
      <c r="DE623" s="100"/>
      <c r="DF623" s="100"/>
      <c r="DG623" s="100"/>
      <c r="DH623" s="100"/>
      <c r="DJ623" s="100"/>
      <c r="DK623" s="100"/>
      <c r="DL623" s="100"/>
      <c r="DM623" s="100"/>
      <c r="DN623" s="100"/>
      <c r="DO623" s="100"/>
      <c r="DP623" s="100"/>
      <c r="DQ623" s="100"/>
      <c r="DR623" s="100"/>
      <c r="DS623" s="100"/>
      <c r="DT623" s="100"/>
      <c r="DU623" s="100"/>
      <c r="DW623" s="100"/>
      <c r="DX623" s="100"/>
      <c r="DY623" s="100"/>
      <c r="DZ623" s="100"/>
      <c r="EA623" s="100"/>
      <c r="EB623" s="100"/>
      <c r="EC623" s="100"/>
      <c r="ED623" s="100"/>
      <c r="EE623" s="100"/>
      <c r="EF623" s="100"/>
      <c r="EG623" s="100"/>
      <c r="EH623" s="100"/>
    </row>
    <row r="624" spans="1:139" ht="15.75" outlineLevel="1" x14ac:dyDescent="0.25">
      <c r="A624" s="2">
        <f t="shared" si="1614"/>
        <v>3</v>
      </c>
      <c r="B624" s="1" t="str">
        <f t="shared" si="1614"/>
        <v>PRE-09601</v>
      </c>
      <c r="C624" s="1" t="str">
        <f t="shared" si="1614"/>
        <v>SPP FH - Knights 13805</v>
      </c>
      <c r="D624" s="2" t="str">
        <f t="shared" si="1614"/>
        <v>A2763494</v>
      </c>
      <c r="E624" s="141" t="str">
        <f t="shared" si="1614"/>
        <v>KNIG805C OCR#125084</v>
      </c>
      <c r="F624" s="119">
        <f t="shared" si="1565"/>
        <v>397</v>
      </c>
      <c r="G624" s="186">
        <f>VLOOKUP($F624,'2021 Depreciation Rates'!$A:$B,2,FALSE)</f>
        <v>0.14299999999999999</v>
      </c>
      <c r="H624" s="186">
        <f>VLOOKUP($F624,'2022-2023 Depreciation Rates'!$A$1:$B$197,2,FALSE)</f>
        <v>0.14299999999999999</v>
      </c>
      <c r="J624" s="100">
        <f t="shared" ref="J624:U624" si="1624">ROUND(I406*$G624/12,2)</f>
        <v>0</v>
      </c>
      <c r="K624" s="100">
        <f t="shared" si="1624"/>
        <v>0</v>
      </c>
      <c r="L624" s="100">
        <f t="shared" si="1624"/>
        <v>0</v>
      </c>
      <c r="M624" s="100">
        <f t="shared" si="1624"/>
        <v>0</v>
      </c>
      <c r="N624" s="100">
        <f t="shared" si="1624"/>
        <v>0</v>
      </c>
      <c r="O624" s="100">
        <f t="shared" si="1624"/>
        <v>0</v>
      </c>
      <c r="P624" s="100">
        <f t="shared" si="1624"/>
        <v>0</v>
      </c>
      <c r="Q624" s="100">
        <f t="shared" si="1624"/>
        <v>0</v>
      </c>
      <c r="R624" s="100">
        <f t="shared" si="1624"/>
        <v>0</v>
      </c>
      <c r="S624" s="100">
        <f t="shared" si="1624"/>
        <v>0</v>
      </c>
      <c r="T624" s="100">
        <f t="shared" si="1624"/>
        <v>0</v>
      </c>
      <c r="U624" s="100">
        <f t="shared" si="1624"/>
        <v>0</v>
      </c>
      <c r="V624" s="151">
        <f t="shared" ref="V624:V626" si="1625">SUM(J624:U624)</f>
        <v>0</v>
      </c>
      <c r="W624" s="100">
        <f t="shared" si="1568"/>
        <v>0</v>
      </c>
      <c r="X624" s="100">
        <f t="shared" ref="X624:AH624" si="1626">ROUND(W406*$G624/12,2)</f>
        <v>0</v>
      </c>
      <c r="Y624" s="100">
        <f t="shared" si="1626"/>
        <v>0</v>
      </c>
      <c r="Z624" s="100">
        <f t="shared" si="1626"/>
        <v>0</v>
      </c>
      <c r="AA624" s="100">
        <f t="shared" si="1626"/>
        <v>0</v>
      </c>
      <c r="AB624" s="100">
        <f t="shared" si="1626"/>
        <v>0</v>
      </c>
      <c r="AC624" s="100">
        <f t="shared" si="1626"/>
        <v>0</v>
      </c>
      <c r="AD624" s="100">
        <f t="shared" si="1626"/>
        <v>54.74</v>
      </c>
      <c r="AE624" s="100">
        <f t="shared" si="1626"/>
        <v>54.74</v>
      </c>
      <c r="AF624" s="100">
        <f t="shared" si="1626"/>
        <v>54.74</v>
      </c>
      <c r="AG624" s="100">
        <f t="shared" si="1626"/>
        <v>54.74</v>
      </c>
      <c r="AH624" s="100">
        <f t="shared" si="1626"/>
        <v>54.74</v>
      </c>
      <c r="AI624" s="2">
        <f t="shared" ref="AI624:AI626" si="1627">SUM(W624:AH624)</f>
        <v>273.7</v>
      </c>
      <c r="AJ624" s="100">
        <f t="shared" si="1577"/>
        <v>54.74</v>
      </c>
      <c r="AK624" s="100">
        <f t="shared" si="1578"/>
        <v>54.74</v>
      </c>
      <c r="AL624" s="100">
        <f t="shared" si="1578"/>
        <v>54.74</v>
      </c>
      <c r="AM624" s="100">
        <f t="shared" si="1578"/>
        <v>54.74</v>
      </c>
      <c r="AN624" s="100">
        <f t="shared" si="1578"/>
        <v>54.74</v>
      </c>
      <c r="AO624" s="100">
        <f t="shared" si="1578"/>
        <v>54.74</v>
      </c>
      <c r="AP624" s="100">
        <f t="shared" si="1578"/>
        <v>54.74</v>
      </c>
      <c r="AQ624" s="100">
        <f t="shared" si="1578"/>
        <v>54.74</v>
      </c>
      <c r="AR624" s="100">
        <f t="shared" si="1578"/>
        <v>54.74</v>
      </c>
      <c r="AS624" s="100">
        <f t="shared" si="1578"/>
        <v>54.74</v>
      </c>
      <c r="AT624" s="100">
        <f t="shared" si="1578"/>
        <v>54.74</v>
      </c>
      <c r="AU624" s="100">
        <f t="shared" si="1578"/>
        <v>54.74</v>
      </c>
      <c r="AV624" s="100">
        <f t="shared" ref="AV624:AV626" si="1628">SUM(AJ624:AU624)</f>
        <v>656.88</v>
      </c>
      <c r="AW624" s="100">
        <f t="shared" si="1579"/>
        <v>54.74</v>
      </c>
      <c r="AX624" s="100">
        <f t="shared" si="1580"/>
        <v>54.74</v>
      </c>
      <c r="AY624" s="100">
        <f t="shared" si="1580"/>
        <v>54.74</v>
      </c>
      <c r="AZ624" s="100">
        <f t="shared" si="1580"/>
        <v>54.74</v>
      </c>
      <c r="BA624" s="100">
        <f t="shared" si="1580"/>
        <v>54.74</v>
      </c>
      <c r="BB624" s="100">
        <f t="shared" si="1580"/>
        <v>54.74</v>
      </c>
      <c r="BC624" s="100">
        <f t="shared" si="1580"/>
        <v>54.74</v>
      </c>
      <c r="BD624" s="100">
        <f t="shared" si="1580"/>
        <v>54.74</v>
      </c>
      <c r="BE624" s="100">
        <f t="shared" si="1580"/>
        <v>54.74</v>
      </c>
      <c r="BF624" s="100">
        <f t="shared" si="1580"/>
        <v>54.74</v>
      </c>
      <c r="BG624" s="100">
        <f t="shared" si="1580"/>
        <v>54.74</v>
      </c>
      <c r="BH624" s="100">
        <f t="shared" si="1580"/>
        <v>54.74</v>
      </c>
      <c r="BI624" s="100">
        <f t="shared" si="1584"/>
        <v>656.88</v>
      </c>
      <c r="BJ624" s="100"/>
      <c r="BK624" s="100"/>
      <c r="BL624" s="100"/>
      <c r="BM624" s="100"/>
      <c r="BN624" s="100"/>
      <c r="BO624" s="100"/>
      <c r="BP624" s="100"/>
      <c r="BQ624" s="100"/>
      <c r="BR624" s="100"/>
      <c r="BS624" s="100"/>
      <c r="BT624" s="100"/>
      <c r="BU624" s="100"/>
      <c r="BW624" s="100"/>
      <c r="BX624" s="100"/>
      <c r="BY624" s="100"/>
      <c r="BZ624" s="100"/>
      <c r="CA624" s="100"/>
      <c r="CB624" s="100"/>
      <c r="CC624" s="100"/>
      <c r="CD624" s="100"/>
      <c r="CE624" s="100"/>
      <c r="CF624" s="100"/>
      <c r="CG624" s="100"/>
      <c r="CH624" s="100"/>
      <c r="CJ624" s="100"/>
      <c r="CK624" s="100"/>
      <c r="CL624" s="100"/>
      <c r="CM624" s="100"/>
      <c r="CN624" s="100"/>
      <c r="CO624" s="100"/>
      <c r="CP624" s="100"/>
      <c r="CQ624" s="100"/>
      <c r="CR624" s="100"/>
      <c r="CS624" s="100"/>
      <c r="CT624" s="100"/>
      <c r="CU624" s="100"/>
      <c r="CW624" s="100"/>
      <c r="CX624" s="100"/>
      <c r="CY624" s="100"/>
      <c r="CZ624" s="100"/>
      <c r="DA624" s="100"/>
      <c r="DB624" s="100"/>
      <c r="DC624" s="100"/>
      <c r="DD624" s="100"/>
      <c r="DE624" s="100"/>
      <c r="DF624" s="100"/>
      <c r="DG624" s="100"/>
      <c r="DH624" s="100"/>
      <c r="DJ624" s="100"/>
      <c r="DK624" s="100"/>
      <c r="DL624" s="100"/>
      <c r="DM624" s="100"/>
      <c r="DN624" s="100"/>
      <c r="DO624" s="100"/>
      <c r="DP624" s="100"/>
      <c r="DQ624" s="100"/>
      <c r="DR624" s="100"/>
      <c r="DS624" s="100"/>
      <c r="DT624" s="100"/>
      <c r="DU624" s="100"/>
      <c r="DW624" s="100"/>
      <c r="DX624" s="100"/>
      <c r="DY624" s="100"/>
      <c r="DZ624" s="100"/>
      <c r="EA624" s="100"/>
      <c r="EB624" s="100"/>
      <c r="EC624" s="100"/>
      <c r="ED624" s="100"/>
      <c r="EE624" s="100"/>
      <c r="EF624" s="100"/>
      <c r="EG624" s="100"/>
      <c r="EH624" s="100"/>
    </row>
    <row r="625" spans="1:139" ht="15.75" outlineLevel="1" x14ac:dyDescent="0.25">
      <c r="A625" s="2">
        <f t="shared" si="1614"/>
        <v>3</v>
      </c>
      <c r="B625" s="1" t="str">
        <f t="shared" si="1614"/>
        <v>PRE-09601</v>
      </c>
      <c r="C625" s="1" t="str">
        <f t="shared" si="1614"/>
        <v>SPP FH - Knights 13805</v>
      </c>
      <c r="D625" s="2" t="str">
        <f t="shared" si="1614"/>
        <v>A2763495</v>
      </c>
      <c r="E625" s="141" t="str">
        <f t="shared" si="1614"/>
        <v>SPP FH - Knights 13805 - OCR</v>
      </c>
      <c r="F625" s="119">
        <f t="shared" si="1565"/>
        <v>397</v>
      </c>
      <c r="G625" s="186">
        <f>VLOOKUP($F625,'2021 Depreciation Rates'!$A:$B,2,FALSE)</f>
        <v>0.14299999999999999</v>
      </c>
      <c r="H625" s="186">
        <f>VLOOKUP($F625,'2022-2023 Depreciation Rates'!$A$1:$B$197,2,FALSE)</f>
        <v>0.14299999999999999</v>
      </c>
      <c r="J625" s="100">
        <f t="shared" ref="J625:U625" si="1629">ROUND(I407*$G625/12,2)</f>
        <v>0</v>
      </c>
      <c r="K625" s="100">
        <f t="shared" si="1629"/>
        <v>0</v>
      </c>
      <c r="L625" s="100">
        <f t="shared" si="1629"/>
        <v>0</v>
      </c>
      <c r="M625" s="100">
        <f t="shared" si="1629"/>
        <v>0</v>
      </c>
      <c r="N625" s="100">
        <f t="shared" si="1629"/>
        <v>0</v>
      </c>
      <c r="O625" s="100">
        <f t="shared" si="1629"/>
        <v>0</v>
      </c>
      <c r="P625" s="100">
        <f t="shared" si="1629"/>
        <v>0</v>
      </c>
      <c r="Q625" s="100">
        <f t="shared" si="1629"/>
        <v>0</v>
      </c>
      <c r="R625" s="100">
        <f t="shared" si="1629"/>
        <v>0</v>
      </c>
      <c r="S625" s="100">
        <f t="shared" si="1629"/>
        <v>0</v>
      </c>
      <c r="T625" s="100">
        <f t="shared" si="1629"/>
        <v>0</v>
      </c>
      <c r="U625" s="100">
        <f t="shared" si="1629"/>
        <v>0</v>
      </c>
      <c r="V625" s="151">
        <f t="shared" si="1625"/>
        <v>0</v>
      </c>
      <c r="W625" s="100">
        <f t="shared" si="1568"/>
        <v>0</v>
      </c>
      <c r="X625" s="100">
        <f t="shared" ref="X625:AH625" si="1630">ROUND(W407*$G625/12,2)</f>
        <v>0</v>
      </c>
      <c r="Y625" s="100">
        <f t="shared" si="1630"/>
        <v>0</v>
      </c>
      <c r="Z625" s="100">
        <f t="shared" si="1630"/>
        <v>0</v>
      </c>
      <c r="AA625" s="100">
        <f t="shared" si="1630"/>
        <v>0</v>
      </c>
      <c r="AB625" s="100">
        <f t="shared" si="1630"/>
        <v>0</v>
      </c>
      <c r="AC625" s="100">
        <f t="shared" si="1630"/>
        <v>0</v>
      </c>
      <c r="AD625" s="100">
        <f t="shared" si="1630"/>
        <v>0</v>
      </c>
      <c r="AE625" s="100">
        <f t="shared" si="1630"/>
        <v>76.14</v>
      </c>
      <c r="AF625" s="100">
        <f t="shared" si="1630"/>
        <v>76.14</v>
      </c>
      <c r="AG625" s="100">
        <f t="shared" si="1630"/>
        <v>76.14</v>
      </c>
      <c r="AH625" s="100">
        <f t="shared" si="1630"/>
        <v>76.14</v>
      </c>
      <c r="AI625" s="2">
        <f t="shared" si="1627"/>
        <v>304.56</v>
      </c>
      <c r="AJ625" s="100">
        <f t="shared" si="1577"/>
        <v>76.14</v>
      </c>
      <c r="AK625" s="100">
        <f t="shared" si="1578"/>
        <v>76.14</v>
      </c>
      <c r="AL625" s="100">
        <f t="shared" si="1578"/>
        <v>76.14</v>
      </c>
      <c r="AM625" s="100">
        <f t="shared" si="1578"/>
        <v>76.14</v>
      </c>
      <c r="AN625" s="100">
        <f t="shared" si="1578"/>
        <v>76.14</v>
      </c>
      <c r="AO625" s="100">
        <f t="shared" si="1578"/>
        <v>76.14</v>
      </c>
      <c r="AP625" s="100">
        <f t="shared" si="1578"/>
        <v>76.14</v>
      </c>
      <c r="AQ625" s="100">
        <f t="shared" si="1578"/>
        <v>76.14</v>
      </c>
      <c r="AR625" s="100">
        <f t="shared" si="1578"/>
        <v>76.14</v>
      </c>
      <c r="AS625" s="100">
        <f t="shared" si="1578"/>
        <v>76.14</v>
      </c>
      <c r="AT625" s="100">
        <f t="shared" si="1578"/>
        <v>76.14</v>
      </c>
      <c r="AU625" s="100">
        <f t="shared" si="1578"/>
        <v>76.14</v>
      </c>
      <c r="AV625" s="100">
        <f t="shared" si="1628"/>
        <v>913.68</v>
      </c>
      <c r="AW625" s="100">
        <f t="shared" si="1579"/>
        <v>76.14</v>
      </c>
      <c r="AX625" s="100">
        <f t="shared" si="1580"/>
        <v>76.14</v>
      </c>
      <c r="AY625" s="100">
        <f t="shared" si="1580"/>
        <v>76.14</v>
      </c>
      <c r="AZ625" s="100">
        <f t="shared" si="1580"/>
        <v>76.14</v>
      </c>
      <c r="BA625" s="100">
        <f t="shared" si="1580"/>
        <v>76.14</v>
      </c>
      <c r="BB625" s="100">
        <f t="shared" si="1580"/>
        <v>76.14</v>
      </c>
      <c r="BC625" s="100">
        <f t="shared" si="1580"/>
        <v>76.14</v>
      </c>
      <c r="BD625" s="100">
        <f t="shared" si="1580"/>
        <v>76.14</v>
      </c>
      <c r="BE625" s="100">
        <f t="shared" si="1580"/>
        <v>76.14</v>
      </c>
      <c r="BF625" s="100">
        <f t="shared" si="1580"/>
        <v>76.14</v>
      </c>
      <c r="BG625" s="100">
        <f t="shared" si="1580"/>
        <v>76.14</v>
      </c>
      <c r="BH625" s="100">
        <f t="shared" si="1580"/>
        <v>76.14</v>
      </c>
      <c r="BI625" s="100">
        <f t="shared" si="1584"/>
        <v>913.68</v>
      </c>
      <c r="BJ625" s="100"/>
      <c r="BK625" s="100"/>
      <c r="BL625" s="100"/>
      <c r="BM625" s="100"/>
      <c r="BN625" s="100"/>
      <c r="BO625" s="100"/>
      <c r="BP625" s="100"/>
      <c r="BQ625" s="100"/>
      <c r="BR625" s="100"/>
      <c r="BS625" s="100"/>
      <c r="BT625" s="100"/>
      <c r="BU625" s="100"/>
      <c r="BW625" s="100"/>
      <c r="BX625" s="100"/>
      <c r="BY625" s="100"/>
      <c r="BZ625" s="100"/>
      <c r="CA625" s="100"/>
      <c r="CB625" s="100"/>
      <c r="CC625" s="100"/>
      <c r="CD625" s="100"/>
      <c r="CE625" s="100"/>
      <c r="CF625" s="100"/>
      <c r="CG625" s="100"/>
      <c r="CH625" s="100"/>
      <c r="CJ625" s="100"/>
      <c r="CK625" s="100"/>
      <c r="CL625" s="100"/>
      <c r="CM625" s="100"/>
      <c r="CN625" s="100"/>
      <c r="CO625" s="100"/>
      <c r="CP625" s="100"/>
      <c r="CQ625" s="100"/>
      <c r="CR625" s="100"/>
      <c r="CS625" s="100"/>
      <c r="CT625" s="100"/>
      <c r="CU625" s="100"/>
      <c r="CW625" s="100"/>
      <c r="CX625" s="100"/>
      <c r="CY625" s="100"/>
      <c r="CZ625" s="100"/>
      <c r="DA625" s="100"/>
      <c r="DB625" s="100"/>
      <c r="DC625" s="100"/>
      <c r="DD625" s="100"/>
      <c r="DE625" s="100"/>
      <c r="DF625" s="100"/>
      <c r="DG625" s="100"/>
      <c r="DH625" s="100"/>
      <c r="DJ625" s="100"/>
      <c r="DK625" s="100"/>
      <c r="DL625" s="100"/>
      <c r="DM625" s="100"/>
      <c r="DN625" s="100"/>
      <c r="DO625" s="100"/>
      <c r="DP625" s="100"/>
      <c r="DQ625" s="100"/>
      <c r="DR625" s="100"/>
      <c r="DS625" s="100"/>
      <c r="DT625" s="100"/>
      <c r="DU625" s="100"/>
      <c r="DW625" s="100"/>
      <c r="DX625" s="100"/>
      <c r="DY625" s="100"/>
      <c r="DZ625" s="100"/>
      <c r="EA625" s="100"/>
      <c r="EB625" s="100"/>
      <c r="EC625" s="100"/>
      <c r="ED625" s="100"/>
      <c r="EE625" s="100"/>
      <c r="EF625" s="100"/>
      <c r="EG625" s="100"/>
      <c r="EH625" s="100"/>
    </row>
    <row r="626" spans="1:139" ht="15.75" outlineLevel="1" x14ac:dyDescent="0.25">
      <c r="A626" s="2">
        <f t="shared" si="1614"/>
        <v>3</v>
      </c>
      <c r="B626" s="1" t="str">
        <f t="shared" si="1614"/>
        <v>PRE-09601</v>
      </c>
      <c r="C626" s="1" t="str">
        <f t="shared" si="1614"/>
        <v>SPP FH - Knights 13805</v>
      </c>
      <c r="D626" s="2" t="str">
        <f t="shared" si="1614"/>
        <v>A2772311</v>
      </c>
      <c r="E626" s="141" t="str">
        <f t="shared" si="1614"/>
        <v>SPP FH - Knights 13805 - OCR</v>
      </c>
      <c r="F626" s="119">
        <f t="shared" si="1565"/>
        <v>397</v>
      </c>
      <c r="G626" s="186">
        <f>VLOOKUP($F626,'2021 Depreciation Rates'!$A:$B,2,FALSE)</f>
        <v>0.14299999999999999</v>
      </c>
      <c r="H626" s="186">
        <f>VLOOKUP($F626,'2022-2023 Depreciation Rates'!$A$1:$B$197,2,FALSE)</f>
        <v>0.14299999999999999</v>
      </c>
      <c r="J626" s="100">
        <f t="shared" ref="J626:U626" si="1631">ROUND(I408*$G626/12,2)</f>
        <v>0</v>
      </c>
      <c r="K626" s="100">
        <f t="shared" si="1631"/>
        <v>0</v>
      </c>
      <c r="L626" s="100">
        <f t="shared" si="1631"/>
        <v>0</v>
      </c>
      <c r="M626" s="100">
        <f t="shared" si="1631"/>
        <v>0</v>
      </c>
      <c r="N626" s="100">
        <f t="shared" si="1631"/>
        <v>0</v>
      </c>
      <c r="O626" s="100">
        <f t="shared" si="1631"/>
        <v>0</v>
      </c>
      <c r="P626" s="100">
        <f t="shared" si="1631"/>
        <v>0</v>
      </c>
      <c r="Q626" s="100">
        <f t="shared" si="1631"/>
        <v>0</v>
      </c>
      <c r="R626" s="100">
        <f t="shared" si="1631"/>
        <v>0</v>
      </c>
      <c r="S626" s="100">
        <f t="shared" si="1631"/>
        <v>0</v>
      </c>
      <c r="T626" s="100">
        <f t="shared" si="1631"/>
        <v>0</v>
      </c>
      <c r="U626" s="100">
        <f t="shared" si="1631"/>
        <v>0</v>
      </c>
      <c r="V626" s="151">
        <f t="shared" si="1625"/>
        <v>0</v>
      </c>
      <c r="W626" s="100">
        <f t="shared" si="1568"/>
        <v>0</v>
      </c>
      <c r="X626" s="100">
        <f t="shared" ref="X626:AH626" si="1632">ROUND(W408*$G626/12,2)</f>
        <v>0</v>
      </c>
      <c r="Y626" s="100">
        <f t="shared" si="1632"/>
        <v>0</v>
      </c>
      <c r="Z626" s="100">
        <f t="shared" si="1632"/>
        <v>0</v>
      </c>
      <c r="AA626" s="100">
        <f t="shared" si="1632"/>
        <v>0</v>
      </c>
      <c r="AB626" s="100">
        <f t="shared" si="1632"/>
        <v>0</v>
      </c>
      <c r="AC626" s="100">
        <f t="shared" si="1632"/>
        <v>0</v>
      </c>
      <c r="AD626" s="100">
        <f t="shared" si="1632"/>
        <v>0</v>
      </c>
      <c r="AE626" s="100">
        <f t="shared" si="1632"/>
        <v>102.1</v>
      </c>
      <c r="AF626" s="100">
        <f t="shared" si="1632"/>
        <v>102.1</v>
      </c>
      <c r="AG626" s="100">
        <f t="shared" si="1632"/>
        <v>102.1</v>
      </c>
      <c r="AH626" s="100">
        <f t="shared" si="1632"/>
        <v>102.1</v>
      </c>
      <c r="AI626" s="2">
        <f t="shared" si="1627"/>
        <v>408.4</v>
      </c>
      <c r="AJ626" s="100">
        <f t="shared" si="1577"/>
        <v>102.1</v>
      </c>
      <c r="AK626" s="100">
        <f t="shared" si="1578"/>
        <v>102.1</v>
      </c>
      <c r="AL626" s="100">
        <f t="shared" si="1578"/>
        <v>102.1</v>
      </c>
      <c r="AM626" s="100">
        <f t="shared" si="1578"/>
        <v>102.1</v>
      </c>
      <c r="AN626" s="100">
        <f t="shared" si="1578"/>
        <v>102.1</v>
      </c>
      <c r="AO626" s="100">
        <f t="shared" si="1578"/>
        <v>102.1</v>
      </c>
      <c r="AP626" s="100">
        <f t="shared" si="1578"/>
        <v>102.1</v>
      </c>
      <c r="AQ626" s="100">
        <f t="shared" si="1578"/>
        <v>102.1</v>
      </c>
      <c r="AR626" s="100">
        <f t="shared" si="1578"/>
        <v>102.1</v>
      </c>
      <c r="AS626" s="100">
        <f t="shared" si="1578"/>
        <v>102.1</v>
      </c>
      <c r="AT626" s="100">
        <f t="shared" si="1578"/>
        <v>102.1</v>
      </c>
      <c r="AU626" s="100">
        <f t="shared" si="1578"/>
        <v>102.1</v>
      </c>
      <c r="AV626" s="100">
        <f t="shared" si="1628"/>
        <v>1225.2</v>
      </c>
      <c r="AW626" s="100">
        <f t="shared" si="1579"/>
        <v>102.1</v>
      </c>
      <c r="AX626" s="100">
        <f t="shared" si="1580"/>
        <v>102.1</v>
      </c>
      <c r="AY626" s="100">
        <f t="shared" si="1580"/>
        <v>102.1</v>
      </c>
      <c r="AZ626" s="100">
        <f t="shared" si="1580"/>
        <v>102.1</v>
      </c>
      <c r="BA626" s="100">
        <f t="shared" si="1580"/>
        <v>102.1</v>
      </c>
      <c r="BB626" s="100">
        <f t="shared" si="1580"/>
        <v>102.1</v>
      </c>
      <c r="BC626" s="100">
        <f t="shared" si="1580"/>
        <v>102.1</v>
      </c>
      <c r="BD626" s="100">
        <f t="shared" si="1580"/>
        <v>102.1</v>
      </c>
      <c r="BE626" s="100">
        <f t="shared" si="1580"/>
        <v>102.1</v>
      </c>
      <c r="BF626" s="100">
        <f t="shared" si="1580"/>
        <v>102.1</v>
      </c>
      <c r="BG626" s="100">
        <f t="shared" si="1580"/>
        <v>102.1</v>
      </c>
      <c r="BH626" s="100">
        <f t="shared" si="1580"/>
        <v>102.1</v>
      </c>
      <c r="BI626" s="100">
        <f t="shared" si="1584"/>
        <v>1225.2</v>
      </c>
      <c r="BJ626" s="100"/>
      <c r="BK626" s="100"/>
      <c r="BL626" s="100"/>
      <c r="BM626" s="100"/>
      <c r="BN626" s="100"/>
      <c r="BO626" s="100"/>
      <c r="BP626" s="100"/>
      <c r="BQ626" s="100"/>
      <c r="BR626" s="100"/>
      <c r="BS626" s="100"/>
      <c r="BT626" s="100"/>
      <c r="BU626" s="100"/>
      <c r="BW626" s="100"/>
      <c r="BX626" s="100"/>
      <c r="BY626" s="100"/>
      <c r="BZ626" s="100"/>
      <c r="CA626" s="100"/>
      <c r="CB626" s="100"/>
      <c r="CC626" s="100"/>
      <c r="CD626" s="100"/>
      <c r="CE626" s="100"/>
      <c r="CF626" s="100"/>
      <c r="CG626" s="100"/>
      <c r="CH626" s="100"/>
      <c r="CJ626" s="100"/>
      <c r="CK626" s="100"/>
      <c r="CL626" s="100"/>
      <c r="CM626" s="100"/>
      <c r="CN626" s="100"/>
      <c r="CO626" s="100"/>
      <c r="CP626" s="100"/>
      <c r="CQ626" s="100"/>
      <c r="CR626" s="100"/>
      <c r="CS626" s="100"/>
      <c r="CT626" s="100"/>
      <c r="CU626" s="100"/>
      <c r="CW626" s="100"/>
      <c r="CX626" s="100"/>
      <c r="CY626" s="100"/>
      <c r="CZ626" s="100"/>
      <c r="DA626" s="100"/>
      <c r="DB626" s="100"/>
      <c r="DC626" s="100"/>
      <c r="DD626" s="100"/>
      <c r="DE626" s="100"/>
      <c r="DF626" s="100"/>
      <c r="DG626" s="100"/>
      <c r="DH626" s="100"/>
      <c r="DJ626" s="100"/>
      <c r="DK626" s="100"/>
      <c r="DL626" s="100"/>
      <c r="DM626" s="100"/>
      <c r="DN626" s="100"/>
      <c r="DO626" s="100"/>
      <c r="DP626" s="100"/>
      <c r="DQ626" s="100"/>
      <c r="DR626" s="100"/>
      <c r="DS626" s="100"/>
      <c r="DT626" s="100"/>
      <c r="DU626" s="100"/>
      <c r="DW626" s="100"/>
      <c r="DX626" s="100"/>
      <c r="DY626" s="100"/>
      <c r="DZ626" s="100"/>
      <c r="EA626" s="100"/>
      <c r="EB626" s="100"/>
      <c r="EC626" s="100"/>
      <c r="ED626" s="100"/>
      <c r="EE626" s="100"/>
      <c r="EF626" s="100"/>
      <c r="EG626" s="100"/>
      <c r="EH626" s="100"/>
    </row>
    <row r="627" spans="1:139" ht="15.75" outlineLevel="1" x14ac:dyDescent="0.25">
      <c r="A627" s="2">
        <f t="shared" si="1614"/>
        <v>3</v>
      </c>
      <c r="B627" s="1" t="str">
        <f t="shared" si="1614"/>
        <v>PRE-09601</v>
      </c>
      <c r="C627" s="1" t="str">
        <f t="shared" si="1614"/>
        <v>SPP FH - Knights 13805</v>
      </c>
      <c r="D627" s="2" t="str">
        <f t="shared" si="1614"/>
        <v>A2772393</v>
      </c>
      <c r="E627" s="141" t="str">
        <f t="shared" si="1614"/>
        <v>KNIG805 OCR#31461</v>
      </c>
      <c r="F627" s="119">
        <f t="shared" si="1565"/>
        <v>365</v>
      </c>
      <c r="G627" s="186">
        <f>VLOOKUP($F627,'2021 Depreciation Rates'!$A:$B,2,FALSE)</f>
        <v>3.1E-2</v>
      </c>
      <c r="H627" s="186">
        <f>VLOOKUP($F627,'2022-2023 Depreciation Rates'!$A$1:$B$197,2,FALSE)</f>
        <v>2.1999999999999999E-2</v>
      </c>
      <c r="J627" s="100">
        <f t="shared" ref="J627:U627" si="1633">ROUND(I409*$G627/12,2)</f>
        <v>0</v>
      </c>
      <c r="K627" s="100">
        <f t="shared" si="1633"/>
        <v>0</v>
      </c>
      <c r="L627" s="100">
        <f t="shared" si="1633"/>
        <v>0</v>
      </c>
      <c r="M627" s="100">
        <f t="shared" si="1633"/>
        <v>0</v>
      </c>
      <c r="N627" s="100">
        <f t="shared" si="1633"/>
        <v>0</v>
      </c>
      <c r="O627" s="100">
        <f t="shared" si="1633"/>
        <v>0</v>
      </c>
      <c r="P627" s="100">
        <f t="shared" si="1633"/>
        <v>0</v>
      </c>
      <c r="Q627" s="100">
        <f t="shared" si="1633"/>
        <v>0</v>
      </c>
      <c r="R627" s="100">
        <f t="shared" si="1633"/>
        <v>0</v>
      </c>
      <c r="S627" s="100">
        <f t="shared" si="1633"/>
        <v>0</v>
      </c>
      <c r="T627" s="100">
        <f t="shared" si="1633"/>
        <v>0</v>
      </c>
      <c r="U627" s="100">
        <f t="shared" si="1633"/>
        <v>0</v>
      </c>
      <c r="V627" s="151">
        <f t="shared" ref="V627" si="1634">SUM(J627:U627)</f>
        <v>0</v>
      </c>
      <c r="W627" s="100">
        <f t="shared" si="1568"/>
        <v>0</v>
      </c>
      <c r="X627" s="100">
        <f t="shared" ref="X627:AH627" si="1635">ROUND(W409*$G627/12,2)</f>
        <v>0</v>
      </c>
      <c r="Y627" s="100">
        <f t="shared" si="1635"/>
        <v>0</v>
      </c>
      <c r="Z627" s="100">
        <f t="shared" si="1635"/>
        <v>0</v>
      </c>
      <c r="AA627" s="100">
        <f t="shared" si="1635"/>
        <v>0</v>
      </c>
      <c r="AB627" s="100">
        <f t="shared" si="1635"/>
        <v>0</v>
      </c>
      <c r="AC627" s="100">
        <f t="shared" si="1635"/>
        <v>0</v>
      </c>
      <c r="AD627" s="100">
        <f t="shared" si="1635"/>
        <v>2.73</v>
      </c>
      <c r="AE627" s="100">
        <f t="shared" si="1635"/>
        <v>2.73</v>
      </c>
      <c r="AF627" s="100">
        <f t="shared" si="1635"/>
        <v>2.73</v>
      </c>
      <c r="AG627" s="100">
        <f t="shared" si="1635"/>
        <v>2.73</v>
      </c>
      <c r="AH627" s="100">
        <f t="shared" si="1635"/>
        <v>2.73</v>
      </c>
      <c r="AI627" s="2">
        <f t="shared" ref="AI627" si="1636">SUM(W627:AH627)</f>
        <v>13.65</v>
      </c>
      <c r="AJ627" s="100">
        <f t="shared" si="1577"/>
        <v>1.94</v>
      </c>
      <c r="AK627" s="100">
        <f t="shared" si="1578"/>
        <v>1.94</v>
      </c>
      <c r="AL627" s="100">
        <f t="shared" si="1578"/>
        <v>1.94</v>
      </c>
      <c r="AM627" s="100">
        <f t="shared" si="1578"/>
        <v>1.94</v>
      </c>
      <c r="AN627" s="100">
        <f t="shared" si="1578"/>
        <v>1.94</v>
      </c>
      <c r="AO627" s="100">
        <f t="shared" si="1578"/>
        <v>1.94</v>
      </c>
      <c r="AP627" s="100">
        <f t="shared" si="1578"/>
        <v>1.94</v>
      </c>
      <c r="AQ627" s="100">
        <f t="shared" si="1578"/>
        <v>1.94</v>
      </c>
      <c r="AR627" s="100">
        <f t="shared" si="1578"/>
        <v>1.94</v>
      </c>
      <c r="AS627" s="100">
        <f t="shared" si="1578"/>
        <v>1.94</v>
      </c>
      <c r="AT627" s="100">
        <f t="shared" si="1578"/>
        <v>1.94</v>
      </c>
      <c r="AU627" s="100">
        <f t="shared" si="1578"/>
        <v>1.94</v>
      </c>
      <c r="AV627" s="100">
        <f t="shared" ref="AV627" si="1637">SUM(AJ627:AU627)</f>
        <v>23.28</v>
      </c>
      <c r="AW627" s="100">
        <f t="shared" si="1579"/>
        <v>1.94</v>
      </c>
      <c r="AX627" s="100">
        <f t="shared" si="1580"/>
        <v>1.94</v>
      </c>
      <c r="AY627" s="100">
        <f t="shared" si="1580"/>
        <v>1.94</v>
      </c>
      <c r="AZ627" s="100">
        <f t="shared" si="1580"/>
        <v>1.94</v>
      </c>
      <c r="BA627" s="100">
        <f t="shared" si="1580"/>
        <v>1.94</v>
      </c>
      <c r="BB627" s="100">
        <f t="shared" si="1580"/>
        <v>1.94</v>
      </c>
      <c r="BC627" s="100">
        <f t="shared" si="1580"/>
        <v>1.94</v>
      </c>
      <c r="BD627" s="100">
        <f t="shared" si="1580"/>
        <v>1.94</v>
      </c>
      <c r="BE627" s="100">
        <f t="shared" si="1580"/>
        <v>1.94</v>
      </c>
      <c r="BF627" s="100">
        <f t="shared" si="1580"/>
        <v>1.94</v>
      </c>
      <c r="BG627" s="100">
        <f t="shared" si="1580"/>
        <v>1.94</v>
      </c>
      <c r="BH627" s="100">
        <f t="shared" si="1580"/>
        <v>1.94</v>
      </c>
      <c r="BI627" s="100">
        <f t="shared" si="1584"/>
        <v>23.28</v>
      </c>
      <c r="BJ627" s="100"/>
      <c r="BK627" s="100"/>
      <c r="BL627" s="100"/>
      <c r="BM627" s="100"/>
      <c r="BN627" s="100"/>
      <c r="BO627" s="100"/>
      <c r="BP627" s="100"/>
      <c r="BQ627" s="100"/>
      <c r="BR627" s="100"/>
      <c r="BS627" s="100"/>
      <c r="BT627" s="100"/>
      <c r="BU627" s="100"/>
      <c r="BW627" s="100"/>
      <c r="BX627" s="100"/>
      <c r="BY627" s="100"/>
      <c r="BZ627" s="100"/>
      <c r="CA627" s="100"/>
      <c r="CB627" s="100"/>
      <c r="CC627" s="100"/>
      <c r="CD627" s="100"/>
      <c r="CE627" s="100"/>
      <c r="CF627" s="100"/>
      <c r="CG627" s="100"/>
      <c r="CH627" s="100"/>
      <c r="CJ627" s="100"/>
      <c r="CK627" s="100"/>
      <c r="CL627" s="100"/>
      <c r="CM627" s="100"/>
      <c r="CN627" s="100"/>
      <c r="CO627" s="100"/>
      <c r="CP627" s="100"/>
      <c r="CQ627" s="100"/>
      <c r="CR627" s="100"/>
      <c r="CS627" s="100"/>
      <c r="CT627" s="100"/>
      <c r="CU627" s="100"/>
      <c r="CW627" s="100"/>
      <c r="CX627" s="100"/>
      <c r="CY627" s="100"/>
      <c r="CZ627" s="100"/>
      <c r="DA627" s="100"/>
      <c r="DB627" s="100"/>
      <c r="DC627" s="100"/>
      <c r="DD627" s="100"/>
      <c r="DE627" s="100"/>
      <c r="DF627" s="100"/>
      <c r="DG627" s="100"/>
      <c r="DH627" s="100"/>
      <c r="DJ627" s="100"/>
      <c r="DK627" s="100"/>
      <c r="DL627" s="100"/>
      <c r="DM627" s="100"/>
      <c r="DN627" s="100"/>
      <c r="DO627" s="100"/>
      <c r="DP627" s="100"/>
      <c r="DQ627" s="100"/>
      <c r="DR627" s="100"/>
      <c r="DS627" s="100"/>
      <c r="DT627" s="100"/>
      <c r="DU627" s="100"/>
      <c r="DW627" s="100"/>
      <c r="DX627" s="100"/>
      <c r="DY627" s="100"/>
      <c r="DZ627" s="100"/>
      <c r="EA627" s="100"/>
      <c r="EB627" s="100"/>
      <c r="EC627" s="100"/>
      <c r="ED627" s="100"/>
      <c r="EE627" s="100"/>
      <c r="EF627" s="100"/>
      <c r="EG627" s="100"/>
      <c r="EH627" s="100"/>
    </row>
    <row r="628" spans="1:139" ht="15.75" outlineLevel="1" x14ac:dyDescent="0.25">
      <c r="A628" s="2">
        <f t="shared" si="1614"/>
        <v>4</v>
      </c>
      <c r="B628" s="1" t="str">
        <f t="shared" si="1614"/>
        <v>PRE-09602</v>
      </c>
      <c r="C628" s="1" t="str">
        <f t="shared" si="1614"/>
        <v>SPP FH - Casey Road 13745</v>
      </c>
      <c r="D628" s="2" t="str">
        <f t="shared" si="1614"/>
        <v>PRE-09602.1</v>
      </c>
      <c r="E628" s="141" t="str">
        <f t="shared" si="1614"/>
        <v>SPP FH - Casey Road 13745 - OH Feed</v>
      </c>
      <c r="F628" s="119">
        <f t="shared" si="1565"/>
        <v>364</v>
      </c>
      <c r="G628" s="186">
        <f>VLOOKUP($F628,'2021 Depreciation Rates'!$A:$B,2,FALSE)</f>
        <v>4.3999999999999997E-2</v>
      </c>
      <c r="H628" s="186">
        <f>VLOOKUP($F628,'2022-2023 Depreciation Rates'!$A$1:$B$197,2,FALSE)</f>
        <v>3.6999999999999998E-2</v>
      </c>
      <c r="J628" s="100">
        <f t="shared" ref="J628:U628" si="1638">ROUND(I410*$G628/12,2)</f>
        <v>0</v>
      </c>
      <c r="K628" s="100">
        <f t="shared" si="1638"/>
        <v>0</v>
      </c>
      <c r="L628" s="100">
        <f t="shared" si="1638"/>
        <v>0</v>
      </c>
      <c r="M628" s="100">
        <f t="shared" si="1638"/>
        <v>0</v>
      </c>
      <c r="N628" s="100">
        <f t="shared" si="1638"/>
        <v>0</v>
      </c>
      <c r="O628" s="100">
        <f t="shared" si="1638"/>
        <v>0</v>
      </c>
      <c r="P628" s="100">
        <f t="shared" si="1638"/>
        <v>0</v>
      </c>
      <c r="Q628" s="100">
        <f t="shared" si="1638"/>
        <v>0</v>
      </c>
      <c r="R628" s="100">
        <f t="shared" si="1638"/>
        <v>0</v>
      </c>
      <c r="S628" s="100">
        <f t="shared" si="1638"/>
        <v>0</v>
      </c>
      <c r="T628" s="100">
        <f t="shared" si="1638"/>
        <v>0</v>
      </c>
      <c r="U628" s="100">
        <f t="shared" si="1638"/>
        <v>0</v>
      </c>
      <c r="V628" s="151">
        <f t="shared" si="1567"/>
        <v>0</v>
      </c>
      <c r="W628" s="100">
        <f t="shared" si="1568"/>
        <v>0</v>
      </c>
      <c r="X628" s="100">
        <f t="shared" ref="X628:AH628" si="1639">ROUND(W410*$G628/12,2)</f>
        <v>0</v>
      </c>
      <c r="Y628" s="100">
        <f t="shared" si="1639"/>
        <v>0</v>
      </c>
      <c r="Z628" s="100">
        <f t="shared" si="1639"/>
        <v>0</v>
      </c>
      <c r="AA628" s="100">
        <f t="shared" si="1639"/>
        <v>0</v>
      </c>
      <c r="AB628" s="100">
        <f t="shared" si="1639"/>
        <v>0</v>
      </c>
      <c r="AC628" s="100">
        <f t="shared" si="1639"/>
        <v>0</v>
      </c>
      <c r="AD628" s="100">
        <f t="shared" si="1639"/>
        <v>0</v>
      </c>
      <c r="AE628" s="100">
        <f t="shared" si="1639"/>
        <v>0</v>
      </c>
      <c r="AF628" s="100">
        <f t="shared" si="1639"/>
        <v>0</v>
      </c>
      <c r="AG628" s="100">
        <f t="shared" si="1639"/>
        <v>0</v>
      </c>
      <c r="AH628" s="100">
        <f t="shared" si="1639"/>
        <v>0</v>
      </c>
      <c r="AI628" s="2">
        <f t="shared" si="1570"/>
        <v>0</v>
      </c>
      <c r="AJ628" s="100">
        <f t="shared" si="1577"/>
        <v>0</v>
      </c>
      <c r="AK628" s="100">
        <f t="shared" si="1578"/>
        <v>0</v>
      </c>
      <c r="AL628" s="100">
        <f t="shared" si="1578"/>
        <v>0</v>
      </c>
      <c r="AM628" s="100">
        <f t="shared" si="1578"/>
        <v>2667.14</v>
      </c>
      <c r="AN628" s="100">
        <f t="shared" si="1578"/>
        <v>2667.14</v>
      </c>
      <c r="AO628" s="100">
        <f t="shared" si="1578"/>
        <v>2667.14</v>
      </c>
      <c r="AP628" s="100">
        <f t="shared" si="1578"/>
        <v>2667.14</v>
      </c>
      <c r="AQ628" s="100">
        <f t="shared" si="1578"/>
        <v>2667.14</v>
      </c>
      <c r="AR628" s="100">
        <f t="shared" si="1578"/>
        <v>2667.14</v>
      </c>
      <c r="AS628" s="100">
        <f t="shared" si="1578"/>
        <v>2667.14</v>
      </c>
      <c r="AT628" s="100">
        <f t="shared" si="1578"/>
        <v>2667.14</v>
      </c>
      <c r="AU628" s="100">
        <f t="shared" si="1578"/>
        <v>2667.14</v>
      </c>
      <c r="AV628" s="100">
        <f t="shared" si="1583"/>
        <v>24004.26</v>
      </c>
      <c r="AW628" s="100">
        <f t="shared" si="1579"/>
        <v>2667.14</v>
      </c>
      <c r="AX628" s="100">
        <f t="shared" ref="AX628:BH643" si="1640">ROUND(AW410*$H628/12,2)</f>
        <v>2667.14</v>
      </c>
      <c r="AY628" s="100">
        <f t="shared" si="1640"/>
        <v>2667.14</v>
      </c>
      <c r="AZ628" s="100">
        <f t="shared" si="1640"/>
        <v>2667.14</v>
      </c>
      <c r="BA628" s="100">
        <f t="shared" si="1640"/>
        <v>2667.14</v>
      </c>
      <c r="BB628" s="100">
        <f t="shared" si="1640"/>
        <v>2667.14</v>
      </c>
      <c r="BC628" s="100">
        <f t="shared" si="1640"/>
        <v>2667.14</v>
      </c>
      <c r="BD628" s="100">
        <f t="shared" si="1640"/>
        <v>2667.14</v>
      </c>
      <c r="BE628" s="100">
        <f t="shared" si="1640"/>
        <v>2667.14</v>
      </c>
      <c r="BF628" s="100">
        <f t="shared" si="1640"/>
        <v>2667.14</v>
      </c>
      <c r="BG628" s="100">
        <f t="shared" si="1640"/>
        <v>2667.14</v>
      </c>
      <c r="BH628" s="100">
        <f t="shared" si="1640"/>
        <v>2667.14</v>
      </c>
      <c r="BI628" s="100">
        <f t="shared" si="1584"/>
        <v>32005.679999999997</v>
      </c>
      <c r="BV628" s="142"/>
      <c r="CI628" s="142"/>
      <c r="CV628" s="142"/>
      <c r="DI628" s="142"/>
      <c r="DV628" s="142"/>
      <c r="EI628" s="142"/>
    </row>
    <row r="629" spans="1:139" ht="15.75" outlineLevel="1" x14ac:dyDescent="0.25">
      <c r="A629" s="2">
        <f t="shared" si="1614"/>
        <v>4</v>
      </c>
      <c r="B629" s="1" t="str">
        <f t="shared" si="1614"/>
        <v>PRE-09602</v>
      </c>
      <c r="C629" s="1" t="str">
        <f t="shared" si="1614"/>
        <v>SPP FH - Casey Road 13745</v>
      </c>
      <c r="D629" s="2" t="str">
        <f t="shared" si="1614"/>
        <v>A2764703</v>
      </c>
      <c r="E629" s="141" t="str">
        <f t="shared" si="1614"/>
        <v>CASY745A - OCR#124466</v>
      </c>
      <c r="F629" s="119">
        <f t="shared" si="1565"/>
        <v>397</v>
      </c>
      <c r="G629" s="186">
        <f>VLOOKUP($F629,'2021 Depreciation Rates'!$A:$B,2,FALSE)</f>
        <v>0.14299999999999999</v>
      </c>
      <c r="H629" s="186">
        <f>VLOOKUP($F629,'2022-2023 Depreciation Rates'!$A$1:$B$197,2,FALSE)</f>
        <v>0.14299999999999999</v>
      </c>
      <c r="J629" s="100">
        <f t="shared" ref="J629:U629" si="1641">ROUND(I411*$G629/12,2)</f>
        <v>0</v>
      </c>
      <c r="K629" s="100">
        <f t="shared" si="1641"/>
        <v>0</v>
      </c>
      <c r="L629" s="100">
        <f t="shared" si="1641"/>
        <v>0</v>
      </c>
      <c r="M629" s="100">
        <f t="shared" si="1641"/>
        <v>0</v>
      </c>
      <c r="N629" s="100">
        <f t="shared" si="1641"/>
        <v>0</v>
      </c>
      <c r="O629" s="100">
        <f t="shared" si="1641"/>
        <v>0</v>
      </c>
      <c r="P629" s="100">
        <f t="shared" si="1641"/>
        <v>0</v>
      </c>
      <c r="Q629" s="100">
        <f t="shared" si="1641"/>
        <v>0</v>
      </c>
      <c r="R629" s="100">
        <f t="shared" si="1641"/>
        <v>0</v>
      </c>
      <c r="S629" s="100">
        <f t="shared" si="1641"/>
        <v>0</v>
      </c>
      <c r="T629" s="100">
        <f t="shared" si="1641"/>
        <v>0</v>
      </c>
      <c r="U629" s="100">
        <f t="shared" si="1641"/>
        <v>0</v>
      </c>
      <c r="V629" s="151">
        <f t="shared" ref="V629:V630" si="1642">SUM(J629:U629)</f>
        <v>0</v>
      </c>
      <c r="W629" s="100">
        <f t="shared" si="1568"/>
        <v>0</v>
      </c>
      <c r="X629" s="100">
        <f t="shared" ref="X629:AH629" si="1643">ROUND(W411*$G629/12,2)</f>
        <v>0</v>
      </c>
      <c r="Y629" s="100">
        <f t="shared" si="1643"/>
        <v>0</v>
      </c>
      <c r="Z629" s="100">
        <f t="shared" si="1643"/>
        <v>0</v>
      </c>
      <c r="AA629" s="100">
        <f t="shared" si="1643"/>
        <v>0</v>
      </c>
      <c r="AB629" s="100">
        <f t="shared" si="1643"/>
        <v>0</v>
      </c>
      <c r="AC629" s="100">
        <f t="shared" si="1643"/>
        <v>0</v>
      </c>
      <c r="AD629" s="100">
        <f t="shared" si="1643"/>
        <v>73.42</v>
      </c>
      <c r="AE629" s="100">
        <f t="shared" si="1643"/>
        <v>73.42</v>
      </c>
      <c r="AF629" s="100">
        <f t="shared" si="1643"/>
        <v>73.42</v>
      </c>
      <c r="AG629" s="100">
        <f t="shared" si="1643"/>
        <v>73.42</v>
      </c>
      <c r="AH629" s="100">
        <f t="shared" si="1643"/>
        <v>73.42</v>
      </c>
      <c r="AI629" s="2">
        <f t="shared" ref="AI629:AI630" si="1644">SUM(W629:AH629)</f>
        <v>367.1</v>
      </c>
      <c r="AJ629" s="100">
        <f t="shared" si="1577"/>
        <v>73.42</v>
      </c>
      <c r="AK629" s="100">
        <f t="shared" si="1578"/>
        <v>73.42</v>
      </c>
      <c r="AL629" s="100">
        <f t="shared" si="1578"/>
        <v>73.42</v>
      </c>
      <c r="AM629" s="100">
        <f t="shared" si="1578"/>
        <v>73.42</v>
      </c>
      <c r="AN629" s="100">
        <f t="shared" si="1578"/>
        <v>73.42</v>
      </c>
      <c r="AO629" s="100">
        <f t="shared" si="1578"/>
        <v>73.42</v>
      </c>
      <c r="AP629" s="100">
        <f t="shared" si="1578"/>
        <v>73.42</v>
      </c>
      <c r="AQ629" s="100">
        <f t="shared" si="1578"/>
        <v>73.42</v>
      </c>
      <c r="AR629" s="100">
        <f t="shared" si="1578"/>
        <v>73.42</v>
      </c>
      <c r="AS629" s="100">
        <f t="shared" si="1578"/>
        <v>73.42</v>
      </c>
      <c r="AT629" s="100">
        <f t="shared" si="1578"/>
        <v>73.42</v>
      </c>
      <c r="AU629" s="100">
        <f t="shared" si="1578"/>
        <v>73.42</v>
      </c>
      <c r="AV629" s="100">
        <f t="shared" ref="AV629:AV630" si="1645">SUM(AJ629:AU629)</f>
        <v>881.03999999999985</v>
      </c>
      <c r="AW629" s="100">
        <f t="shared" si="1579"/>
        <v>73.42</v>
      </c>
      <c r="AX629" s="100">
        <f t="shared" si="1640"/>
        <v>73.42</v>
      </c>
      <c r="AY629" s="100">
        <f t="shared" si="1640"/>
        <v>73.42</v>
      </c>
      <c r="AZ629" s="100">
        <f t="shared" si="1640"/>
        <v>73.42</v>
      </c>
      <c r="BA629" s="100">
        <f t="shared" si="1640"/>
        <v>73.42</v>
      </c>
      <c r="BB629" s="100">
        <f t="shared" si="1640"/>
        <v>73.42</v>
      </c>
      <c r="BC629" s="100">
        <f t="shared" si="1640"/>
        <v>73.42</v>
      </c>
      <c r="BD629" s="100">
        <f t="shared" si="1640"/>
        <v>73.42</v>
      </c>
      <c r="BE629" s="100">
        <f t="shared" si="1640"/>
        <v>73.42</v>
      </c>
      <c r="BF629" s="100">
        <f t="shared" si="1640"/>
        <v>73.42</v>
      </c>
      <c r="BG629" s="100">
        <f t="shared" si="1640"/>
        <v>73.42</v>
      </c>
      <c r="BH629" s="100">
        <f t="shared" si="1640"/>
        <v>73.42</v>
      </c>
      <c r="BI629" s="100">
        <f t="shared" si="1584"/>
        <v>881.03999999999985</v>
      </c>
      <c r="BV629" s="142"/>
      <c r="CI629" s="142"/>
      <c r="CV629" s="142"/>
      <c r="DI629" s="142"/>
      <c r="DV629" s="142"/>
      <c r="EI629" s="142"/>
    </row>
    <row r="630" spans="1:139" ht="15.75" outlineLevel="1" x14ac:dyDescent="0.25">
      <c r="A630" s="2">
        <f t="shared" si="1614"/>
        <v>4</v>
      </c>
      <c r="B630" s="1" t="str">
        <f t="shared" si="1614"/>
        <v>PRE-09602</v>
      </c>
      <c r="C630" s="1" t="str">
        <f t="shared" si="1614"/>
        <v>SPP FH - Casey Road 13745</v>
      </c>
      <c r="D630" s="2" t="str">
        <f t="shared" si="1614"/>
        <v>A2764705</v>
      </c>
      <c r="E630" s="141" t="str">
        <f t="shared" si="1614"/>
        <v>CASY745B - OCR#27273</v>
      </c>
      <c r="F630" s="119">
        <f t="shared" si="1565"/>
        <v>397</v>
      </c>
      <c r="G630" s="186">
        <f>VLOOKUP($F630,'2021 Depreciation Rates'!$A:$B,2,FALSE)</f>
        <v>0.14299999999999999</v>
      </c>
      <c r="H630" s="186">
        <f>VLOOKUP($F630,'2022-2023 Depreciation Rates'!$A$1:$B$197,2,FALSE)</f>
        <v>0.14299999999999999</v>
      </c>
      <c r="J630" s="100">
        <f t="shared" ref="J630:U630" si="1646">ROUND(I412*$G630/12,2)</f>
        <v>0</v>
      </c>
      <c r="K630" s="100">
        <f t="shared" si="1646"/>
        <v>0</v>
      </c>
      <c r="L630" s="100">
        <f t="shared" si="1646"/>
        <v>0</v>
      </c>
      <c r="M630" s="100">
        <f t="shared" si="1646"/>
        <v>0</v>
      </c>
      <c r="N630" s="100">
        <f t="shared" si="1646"/>
        <v>0</v>
      </c>
      <c r="O630" s="100">
        <f t="shared" si="1646"/>
        <v>0</v>
      </c>
      <c r="P630" s="100">
        <f t="shared" si="1646"/>
        <v>0</v>
      </c>
      <c r="Q630" s="100">
        <f t="shared" si="1646"/>
        <v>0</v>
      </c>
      <c r="R630" s="100">
        <f t="shared" si="1646"/>
        <v>0</v>
      </c>
      <c r="S630" s="100">
        <f t="shared" si="1646"/>
        <v>0</v>
      </c>
      <c r="T630" s="100">
        <f t="shared" si="1646"/>
        <v>0</v>
      </c>
      <c r="U630" s="100">
        <f t="shared" si="1646"/>
        <v>0</v>
      </c>
      <c r="V630" s="151">
        <f t="shared" si="1642"/>
        <v>0</v>
      </c>
      <c r="W630" s="100">
        <f t="shared" si="1568"/>
        <v>0</v>
      </c>
      <c r="X630" s="100">
        <f t="shared" ref="X630:AH630" si="1647">ROUND(W412*$G630/12,2)</f>
        <v>0</v>
      </c>
      <c r="Y630" s="100">
        <f t="shared" si="1647"/>
        <v>0</v>
      </c>
      <c r="Z630" s="100">
        <f t="shared" si="1647"/>
        <v>0</v>
      </c>
      <c r="AA630" s="100">
        <f t="shared" si="1647"/>
        <v>0</v>
      </c>
      <c r="AB630" s="100">
        <f t="shared" si="1647"/>
        <v>0</v>
      </c>
      <c r="AC630" s="100">
        <f t="shared" si="1647"/>
        <v>0</v>
      </c>
      <c r="AD630" s="100">
        <f t="shared" si="1647"/>
        <v>60.88</v>
      </c>
      <c r="AE630" s="100">
        <f t="shared" si="1647"/>
        <v>60.88</v>
      </c>
      <c r="AF630" s="100">
        <f t="shared" si="1647"/>
        <v>60.88</v>
      </c>
      <c r="AG630" s="100">
        <f t="shared" si="1647"/>
        <v>60.88</v>
      </c>
      <c r="AH630" s="100">
        <f t="shared" si="1647"/>
        <v>60.88</v>
      </c>
      <c r="AI630" s="2">
        <f t="shared" si="1644"/>
        <v>304.40000000000003</v>
      </c>
      <c r="AJ630" s="100">
        <f t="shared" si="1577"/>
        <v>60.88</v>
      </c>
      <c r="AK630" s="100">
        <f t="shared" si="1578"/>
        <v>60.88</v>
      </c>
      <c r="AL630" s="100">
        <f t="shared" si="1578"/>
        <v>60.88</v>
      </c>
      <c r="AM630" s="100">
        <f t="shared" si="1578"/>
        <v>60.88</v>
      </c>
      <c r="AN630" s="100">
        <f t="shared" si="1578"/>
        <v>60.88</v>
      </c>
      <c r="AO630" s="100">
        <f t="shared" si="1578"/>
        <v>60.88</v>
      </c>
      <c r="AP630" s="100">
        <f t="shared" si="1578"/>
        <v>60.88</v>
      </c>
      <c r="AQ630" s="100">
        <f t="shared" si="1578"/>
        <v>60.88</v>
      </c>
      <c r="AR630" s="100">
        <f t="shared" si="1578"/>
        <v>60.88</v>
      </c>
      <c r="AS630" s="100">
        <f t="shared" si="1578"/>
        <v>60.88</v>
      </c>
      <c r="AT630" s="100">
        <f t="shared" si="1578"/>
        <v>60.88</v>
      </c>
      <c r="AU630" s="100">
        <f t="shared" si="1578"/>
        <v>60.88</v>
      </c>
      <c r="AV630" s="100">
        <f t="shared" si="1645"/>
        <v>730.56000000000006</v>
      </c>
      <c r="AW630" s="100">
        <f t="shared" si="1579"/>
        <v>60.88</v>
      </c>
      <c r="AX630" s="100">
        <f t="shared" si="1640"/>
        <v>60.88</v>
      </c>
      <c r="AY630" s="100">
        <f t="shared" si="1640"/>
        <v>60.88</v>
      </c>
      <c r="AZ630" s="100">
        <f t="shared" si="1640"/>
        <v>60.88</v>
      </c>
      <c r="BA630" s="100">
        <f t="shared" si="1640"/>
        <v>60.88</v>
      </c>
      <c r="BB630" s="100">
        <f t="shared" si="1640"/>
        <v>60.88</v>
      </c>
      <c r="BC630" s="100">
        <f t="shared" si="1640"/>
        <v>60.88</v>
      </c>
      <c r="BD630" s="100">
        <f t="shared" si="1640"/>
        <v>60.88</v>
      </c>
      <c r="BE630" s="100">
        <f t="shared" si="1640"/>
        <v>60.88</v>
      </c>
      <c r="BF630" s="100">
        <f t="shared" si="1640"/>
        <v>60.88</v>
      </c>
      <c r="BG630" s="100">
        <f t="shared" si="1640"/>
        <v>60.88</v>
      </c>
      <c r="BH630" s="100">
        <f t="shared" si="1640"/>
        <v>60.88</v>
      </c>
      <c r="BI630" s="100">
        <f t="shared" si="1584"/>
        <v>730.56000000000006</v>
      </c>
      <c r="BV630" s="142"/>
      <c r="CI630" s="142"/>
      <c r="CV630" s="142"/>
      <c r="DI630" s="142"/>
      <c r="DV630" s="142"/>
      <c r="EI630" s="142"/>
    </row>
    <row r="631" spans="1:139" ht="15.75" outlineLevel="1" x14ac:dyDescent="0.25">
      <c r="A631" s="2">
        <f t="shared" ref="A631:E640" si="1648">A413</f>
        <v>4</v>
      </c>
      <c r="B631" s="1" t="str">
        <f t="shared" si="1648"/>
        <v>PRE-09602</v>
      </c>
      <c r="C631" s="1" t="str">
        <f t="shared" si="1648"/>
        <v>SPP FH - Casey Road 13745</v>
      </c>
      <c r="D631" s="2" t="str">
        <f t="shared" si="1648"/>
        <v>A2764713</v>
      </c>
      <c r="E631" s="141" t="str">
        <f t="shared" si="1648"/>
        <v>CASY745C - OCR#124884</v>
      </c>
      <c r="F631" s="119">
        <f t="shared" si="1565"/>
        <v>397</v>
      </c>
      <c r="G631" s="186">
        <f>VLOOKUP($F631,'2021 Depreciation Rates'!$A:$B,2,FALSE)</f>
        <v>0.14299999999999999</v>
      </c>
      <c r="H631" s="186">
        <f>VLOOKUP($F631,'2022-2023 Depreciation Rates'!$A$1:$B$197,2,FALSE)</f>
        <v>0.14299999999999999</v>
      </c>
      <c r="J631" s="100">
        <f t="shared" ref="J631:U631" si="1649">ROUND(I413*$G631/12,2)</f>
        <v>0</v>
      </c>
      <c r="K631" s="100">
        <f t="shared" si="1649"/>
        <v>0</v>
      </c>
      <c r="L631" s="100">
        <f t="shared" si="1649"/>
        <v>0</v>
      </c>
      <c r="M631" s="100">
        <f t="shared" si="1649"/>
        <v>0</v>
      </c>
      <c r="N631" s="100">
        <f t="shared" si="1649"/>
        <v>0</v>
      </c>
      <c r="O631" s="100">
        <f t="shared" si="1649"/>
        <v>0</v>
      </c>
      <c r="P631" s="100">
        <f t="shared" si="1649"/>
        <v>0</v>
      </c>
      <c r="Q631" s="100">
        <f t="shared" si="1649"/>
        <v>0</v>
      </c>
      <c r="R631" s="100">
        <f t="shared" si="1649"/>
        <v>0</v>
      </c>
      <c r="S631" s="100">
        <f t="shared" si="1649"/>
        <v>0</v>
      </c>
      <c r="T631" s="100">
        <f t="shared" si="1649"/>
        <v>0</v>
      </c>
      <c r="U631" s="100">
        <f t="shared" si="1649"/>
        <v>0</v>
      </c>
      <c r="V631" s="151">
        <f t="shared" ref="V631:V632" si="1650">SUM(J631:U631)</f>
        <v>0</v>
      </c>
      <c r="W631" s="100">
        <f t="shared" si="1568"/>
        <v>0</v>
      </c>
      <c r="X631" s="100">
        <f t="shared" ref="X631:AH631" si="1651">ROUND(W413*$G631/12,2)</f>
        <v>0</v>
      </c>
      <c r="Y631" s="100">
        <f t="shared" si="1651"/>
        <v>0</v>
      </c>
      <c r="Z631" s="100">
        <f t="shared" si="1651"/>
        <v>0</v>
      </c>
      <c r="AA631" s="100">
        <f t="shared" si="1651"/>
        <v>0</v>
      </c>
      <c r="AB631" s="100">
        <f t="shared" si="1651"/>
        <v>0</v>
      </c>
      <c r="AC631" s="100">
        <f t="shared" si="1651"/>
        <v>0</v>
      </c>
      <c r="AD631" s="100">
        <f t="shared" si="1651"/>
        <v>0</v>
      </c>
      <c r="AE631" s="100">
        <f t="shared" si="1651"/>
        <v>39.840000000000003</v>
      </c>
      <c r="AF631" s="100">
        <f t="shared" si="1651"/>
        <v>39.840000000000003</v>
      </c>
      <c r="AG631" s="100">
        <f t="shared" si="1651"/>
        <v>39.840000000000003</v>
      </c>
      <c r="AH631" s="100">
        <f t="shared" si="1651"/>
        <v>39.840000000000003</v>
      </c>
      <c r="AI631" s="2">
        <f t="shared" ref="AI631:AI632" si="1652">SUM(W631:AH631)</f>
        <v>159.36000000000001</v>
      </c>
      <c r="AJ631" s="100">
        <f t="shared" si="1577"/>
        <v>39.840000000000003</v>
      </c>
      <c r="AK631" s="100">
        <f t="shared" si="1578"/>
        <v>39.840000000000003</v>
      </c>
      <c r="AL631" s="100">
        <f t="shared" si="1578"/>
        <v>39.840000000000003</v>
      </c>
      <c r="AM631" s="100">
        <f t="shared" ref="AL631:AU646" si="1653">ROUND(AL413*$H631/12,2)</f>
        <v>39.840000000000003</v>
      </c>
      <c r="AN631" s="100">
        <f t="shared" si="1653"/>
        <v>39.840000000000003</v>
      </c>
      <c r="AO631" s="100">
        <f t="shared" si="1653"/>
        <v>39.840000000000003</v>
      </c>
      <c r="AP631" s="100">
        <f t="shared" si="1653"/>
        <v>39.840000000000003</v>
      </c>
      <c r="AQ631" s="100">
        <f t="shared" si="1653"/>
        <v>39.840000000000003</v>
      </c>
      <c r="AR631" s="100">
        <f t="shared" si="1653"/>
        <v>39.840000000000003</v>
      </c>
      <c r="AS631" s="100">
        <f t="shared" si="1653"/>
        <v>39.840000000000003</v>
      </c>
      <c r="AT631" s="100">
        <f t="shared" si="1653"/>
        <v>39.840000000000003</v>
      </c>
      <c r="AU631" s="100">
        <f t="shared" si="1653"/>
        <v>39.840000000000003</v>
      </c>
      <c r="AV631" s="100">
        <f t="shared" ref="AV631:AV632" si="1654">SUM(AJ631:AU631)</f>
        <v>478.08000000000015</v>
      </c>
      <c r="AW631" s="100">
        <f t="shared" si="1579"/>
        <v>39.840000000000003</v>
      </c>
      <c r="AX631" s="100">
        <f t="shared" si="1640"/>
        <v>39.840000000000003</v>
      </c>
      <c r="AY631" s="100">
        <f t="shared" si="1640"/>
        <v>39.840000000000003</v>
      </c>
      <c r="AZ631" s="100">
        <f t="shared" si="1640"/>
        <v>39.840000000000003</v>
      </c>
      <c r="BA631" s="100">
        <f t="shared" si="1640"/>
        <v>39.840000000000003</v>
      </c>
      <c r="BB631" s="100">
        <f t="shared" si="1640"/>
        <v>39.840000000000003</v>
      </c>
      <c r="BC631" s="100">
        <f t="shared" si="1640"/>
        <v>39.840000000000003</v>
      </c>
      <c r="BD631" s="100">
        <f t="shared" si="1640"/>
        <v>39.840000000000003</v>
      </c>
      <c r="BE631" s="100">
        <f t="shared" si="1640"/>
        <v>39.840000000000003</v>
      </c>
      <c r="BF631" s="100">
        <f t="shared" si="1640"/>
        <v>39.840000000000003</v>
      </c>
      <c r="BG631" s="100">
        <f t="shared" si="1640"/>
        <v>39.840000000000003</v>
      </c>
      <c r="BH631" s="100">
        <f t="shared" si="1640"/>
        <v>39.840000000000003</v>
      </c>
      <c r="BI631" s="100">
        <f t="shared" si="1584"/>
        <v>478.08000000000015</v>
      </c>
      <c r="BV631" s="142"/>
      <c r="CI631" s="142"/>
      <c r="CV631" s="142"/>
      <c r="DI631" s="142"/>
      <c r="DV631" s="142"/>
      <c r="EI631" s="142"/>
    </row>
    <row r="632" spans="1:139" ht="15.75" outlineLevel="1" x14ac:dyDescent="0.25">
      <c r="A632" s="2">
        <f t="shared" si="1648"/>
        <v>4</v>
      </c>
      <c r="B632" s="1" t="str">
        <f t="shared" si="1648"/>
        <v>PRE-09602</v>
      </c>
      <c r="C632" s="1" t="str">
        <f t="shared" si="1648"/>
        <v>SPP FH - Casey Road 13745</v>
      </c>
      <c r="D632" s="2" t="str">
        <f t="shared" si="1648"/>
        <v>A2764715</v>
      </c>
      <c r="E632" s="141" t="str">
        <f t="shared" si="1648"/>
        <v>SPP FH - Casey 13745 - OCR 124889</v>
      </c>
      <c r="F632" s="119">
        <f t="shared" si="1565"/>
        <v>397</v>
      </c>
      <c r="G632" s="186">
        <f>VLOOKUP($F632,'2021 Depreciation Rates'!$A:$B,2,FALSE)</f>
        <v>0.14299999999999999</v>
      </c>
      <c r="H632" s="186">
        <f>VLOOKUP($F632,'2022-2023 Depreciation Rates'!$A$1:$B$197,2,FALSE)</f>
        <v>0.14299999999999999</v>
      </c>
      <c r="J632" s="100">
        <f t="shared" ref="J632:U632" si="1655">ROUND(I414*$G632/12,2)</f>
        <v>0</v>
      </c>
      <c r="K632" s="100">
        <f t="shared" si="1655"/>
        <v>0</v>
      </c>
      <c r="L632" s="100">
        <f t="shared" si="1655"/>
        <v>0</v>
      </c>
      <c r="M632" s="100">
        <f t="shared" si="1655"/>
        <v>0</v>
      </c>
      <c r="N632" s="100">
        <f t="shared" si="1655"/>
        <v>0</v>
      </c>
      <c r="O632" s="100">
        <f t="shared" si="1655"/>
        <v>0</v>
      </c>
      <c r="P632" s="100">
        <f t="shared" si="1655"/>
        <v>0</v>
      </c>
      <c r="Q632" s="100">
        <f t="shared" si="1655"/>
        <v>0</v>
      </c>
      <c r="R632" s="100">
        <f t="shared" si="1655"/>
        <v>0</v>
      </c>
      <c r="S632" s="100">
        <f t="shared" si="1655"/>
        <v>0</v>
      </c>
      <c r="T632" s="100">
        <f t="shared" si="1655"/>
        <v>0</v>
      </c>
      <c r="U632" s="100">
        <f t="shared" si="1655"/>
        <v>0</v>
      </c>
      <c r="V632" s="151">
        <f t="shared" si="1650"/>
        <v>0</v>
      </c>
      <c r="W632" s="100">
        <f t="shared" si="1568"/>
        <v>0</v>
      </c>
      <c r="X632" s="100">
        <f t="shared" ref="X632:AH632" si="1656">ROUND(W414*$G632/12,2)</f>
        <v>0</v>
      </c>
      <c r="Y632" s="100">
        <f t="shared" si="1656"/>
        <v>0</v>
      </c>
      <c r="Z632" s="100">
        <f t="shared" si="1656"/>
        <v>0</v>
      </c>
      <c r="AA632" s="100">
        <f t="shared" si="1656"/>
        <v>0</v>
      </c>
      <c r="AB632" s="100">
        <f t="shared" si="1656"/>
        <v>0</v>
      </c>
      <c r="AC632" s="100">
        <f t="shared" si="1656"/>
        <v>0</v>
      </c>
      <c r="AD632" s="100">
        <f t="shared" si="1656"/>
        <v>0</v>
      </c>
      <c r="AE632" s="100">
        <f t="shared" si="1656"/>
        <v>0</v>
      </c>
      <c r="AF632" s="100">
        <f t="shared" si="1656"/>
        <v>0</v>
      </c>
      <c r="AG632" s="100">
        <f t="shared" si="1656"/>
        <v>74.72</v>
      </c>
      <c r="AH632" s="100">
        <f t="shared" si="1656"/>
        <v>79.760000000000005</v>
      </c>
      <c r="AI632" s="2">
        <f t="shared" si="1652"/>
        <v>154.48000000000002</v>
      </c>
      <c r="AJ632" s="100">
        <f t="shared" si="1577"/>
        <v>79.760000000000005</v>
      </c>
      <c r="AK632" s="100">
        <f t="shared" si="1578"/>
        <v>79.760000000000005</v>
      </c>
      <c r="AL632" s="100">
        <f t="shared" si="1653"/>
        <v>79.760000000000005</v>
      </c>
      <c r="AM632" s="100">
        <f t="shared" si="1653"/>
        <v>79.760000000000005</v>
      </c>
      <c r="AN632" s="100">
        <f t="shared" si="1653"/>
        <v>79.760000000000005</v>
      </c>
      <c r="AO632" s="100">
        <f t="shared" si="1653"/>
        <v>79.760000000000005</v>
      </c>
      <c r="AP632" s="100">
        <f t="shared" si="1653"/>
        <v>79.760000000000005</v>
      </c>
      <c r="AQ632" s="100">
        <f t="shared" si="1653"/>
        <v>79.760000000000005</v>
      </c>
      <c r="AR632" s="100">
        <f t="shared" si="1653"/>
        <v>79.760000000000005</v>
      </c>
      <c r="AS632" s="100">
        <f t="shared" si="1653"/>
        <v>79.760000000000005</v>
      </c>
      <c r="AT632" s="100">
        <f t="shared" si="1653"/>
        <v>79.760000000000005</v>
      </c>
      <c r="AU632" s="100">
        <f t="shared" si="1653"/>
        <v>79.760000000000005</v>
      </c>
      <c r="AV632" s="100">
        <f t="shared" si="1654"/>
        <v>957.12</v>
      </c>
      <c r="AW632" s="100">
        <f t="shared" si="1579"/>
        <v>79.760000000000005</v>
      </c>
      <c r="AX632" s="100">
        <f t="shared" si="1640"/>
        <v>79.760000000000005</v>
      </c>
      <c r="AY632" s="100">
        <f t="shared" si="1640"/>
        <v>79.760000000000005</v>
      </c>
      <c r="AZ632" s="100">
        <f t="shared" si="1640"/>
        <v>79.760000000000005</v>
      </c>
      <c r="BA632" s="100">
        <f t="shared" si="1640"/>
        <v>79.760000000000005</v>
      </c>
      <c r="BB632" s="100">
        <f t="shared" si="1640"/>
        <v>79.760000000000005</v>
      </c>
      <c r="BC632" s="100">
        <f t="shared" si="1640"/>
        <v>79.760000000000005</v>
      </c>
      <c r="BD632" s="100">
        <f t="shared" si="1640"/>
        <v>79.760000000000005</v>
      </c>
      <c r="BE632" s="100">
        <f t="shared" si="1640"/>
        <v>79.760000000000005</v>
      </c>
      <c r="BF632" s="100">
        <f t="shared" si="1640"/>
        <v>79.760000000000005</v>
      </c>
      <c r="BG632" s="100">
        <f t="shared" si="1640"/>
        <v>79.760000000000005</v>
      </c>
      <c r="BH632" s="100">
        <f t="shared" si="1640"/>
        <v>79.760000000000005</v>
      </c>
      <c r="BI632" s="100">
        <f t="shared" si="1584"/>
        <v>957.12</v>
      </c>
      <c r="BV632" s="142"/>
      <c r="CI632" s="142"/>
      <c r="CV632" s="142"/>
      <c r="DI632" s="142"/>
      <c r="DV632" s="142"/>
      <c r="EI632" s="142"/>
    </row>
    <row r="633" spans="1:139" ht="15.75" outlineLevel="1" x14ac:dyDescent="0.25">
      <c r="A633" s="2">
        <f t="shared" si="1648"/>
        <v>4</v>
      </c>
      <c r="B633" s="1" t="str">
        <f t="shared" si="1648"/>
        <v>PRE-09602</v>
      </c>
      <c r="C633" s="1" t="str">
        <f t="shared" si="1648"/>
        <v>SPP FH - Casey Road 13745</v>
      </c>
      <c r="D633" s="2" t="str">
        <f t="shared" si="1648"/>
        <v>A2764716</v>
      </c>
      <c r="E633" s="141" t="str">
        <f t="shared" si="1648"/>
        <v>CASY745E - OCR#42920 N.O. 13871 HEN</v>
      </c>
      <c r="F633" s="119">
        <f t="shared" si="1565"/>
        <v>397</v>
      </c>
      <c r="G633" s="186">
        <f>VLOOKUP($F633,'2021 Depreciation Rates'!$A:$B,2,FALSE)</f>
        <v>0.14299999999999999</v>
      </c>
      <c r="H633" s="186">
        <f>VLOOKUP($F633,'2022-2023 Depreciation Rates'!$A$1:$B$197,2,FALSE)</f>
        <v>0.14299999999999999</v>
      </c>
      <c r="J633" s="100">
        <f t="shared" ref="J633:U633" si="1657">ROUND(I415*$G633/12,2)</f>
        <v>0</v>
      </c>
      <c r="K633" s="100">
        <f t="shared" si="1657"/>
        <v>0</v>
      </c>
      <c r="L633" s="100">
        <f t="shared" si="1657"/>
        <v>0</v>
      </c>
      <c r="M633" s="100">
        <f t="shared" si="1657"/>
        <v>0</v>
      </c>
      <c r="N633" s="100">
        <f t="shared" si="1657"/>
        <v>0</v>
      </c>
      <c r="O633" s="100">
        <f t="shared" si="1657"/>
        <v>0</v>
      </c>
      <c r="P633" s="100">
        <f t="shared" si="1657"/>
        <v>0</v>
      </c>
      <c r="Q633" s="100">
        <f t="shared" si="1657"/>
        <v>0</v>
      </c>
      <c r="R633" s="100">
        <f t="shared" si="1657"/>
        <v>0</v>
      </c>
      <c r="S633" s="100">
        <f t="shared" si="1657"/>
        <v>0</v>
      </c>
      <c r="T633" s="100">
        <f t="shared" si="1657"/>
        <v>0</v>
      </c>
      <c r="U633" s="100">
        <f t="shared" si="1657"/>
        <v>0</v>
      </c>
      <c r="V633" s="151">
        <f t="shared" ref="V633" si="1658">SUM(J633:U633)</f>
        <v>0</v>
      </c>
      <c r="W633" s="100">
        <f t="shared" si="1568"/>
        <v>0</v>
      </c>
      <c r="X633" s="100">
        <f t="shared" ref="X633:AH633" si="1659">ROUND(W415*$G633/12,2)</f>
        <v>0</v>
      </c>
      <c r="Y633" s="100">
        <f t="shared" si="1659"/>
        <v>0</v>
      </c>
      <c r="Z633" s="100">
        <f t="shared" si="1659"/>
        <v>0</v>
      </c>
      <c r="AA633" s="100">
        <f t="shared" si="1659"/>
        <v>0</v>
      </c>
      <c r="AB633" s="100">
        <f t="shared" si="1659"/>
        <v>0</v>
      </c>
      <c r="AC633" s="100">
        <f t="shared" si="1659"/>
        <v>0</v>
      </c>
      <c r="AD633" s="100">
        <f t="shared" si="1659"/>
        <v>0</v>
      </c>
      <c r="AE633" s="100">
        <f t="shared" si="1659"/>
        <v>51.78</v>
      </c>
      <c r="AF633" s="100">
        <f t="shared" si="1659"/>
        <v>51.78</v>
      </c>
      <c r="AG633" s="100">
        <f t="shared" si="1659"/>
        <v>51.78</v>
      </c>
      <c r="AH633" s="100">
        <f t="shared" si="1659"/>
        <v>51.78</v>
      </c>
      <c r="AI633" s="2">
        <f t="shared" ref="AI633" si="1660">SUM(W633:AH633)</f>
        <v>207.12</v>
      </c>
      <c r="AJ633" s="100">
        <f t="shared" si="1577"/>
        <v>51.78</v>
      </c>
      <c r="AK633" s="100">
        <f t="shared" si="1578"/>
        <v>51.78</v>
      </c>
      <c r="AL633" s="100">
        <f t="shared" si="1653"/>
        <v>51.78</v>
      </c>
      <c r="AM633" s="100">
        <f t="shared" si="1653"/>
        <v>51.78</v>
      </c>
      <c r="AN633" s="100">
        <f t="shared" si="1653"/>
        <v>51.78</v>
      </c>
      <c r="AO633" s="100">
        <f t="shared" si="1653"/>
        <v>51.78</v>
      </c>
      <c r="AP633" s="100">
        <f t="shared" si="1653"/>
        <v>51.78</v>
      </c>
      <c r="AQ633" s="100">
        <f t="shared" si="1653"/>
        <v>51.78</v>
      </c>
      <c r="AR633" s="100">
        <f t="shared" si="1653"/>
        <v>51.78</v>
      </c>
      <c r="AS633" s="100">
        <f t="shared" si="1653"/>
        <v>51.78</v>
      </c>
      <c r="AT633" s="100">
        <f t="shared" si="1653"/>
        <v>51.78</v>
      </c>
      <c r="AU633" s="100">
        <f t="shared" si="1653"/>
        <v>51.78</v>
      </c>
      <c r="AV633" s="100">
        <f t="shared" ref="AV633" si="1661">SUM(AJ633:AU633)</f>
        <v>621.35999999999979</v>
      </c>
      <c r="AW633" s="100">
        <f t="shared" si="1579"/>
        <v>51.78</v>
      </c>
      <c r="AX633" s="100">
        <f t="shared" si="1640"/>
        <v>51.78</v>
      </c>
      <c r="AY633" s="100">
        <f t="shared" si="1640"/>
        <v>51.78</v>
      </c>
      <c r="AZ633" s="100">
        <f t="shared" si="1640"/>
        <v>51.78</v>
      </c>
      <c r="BA633" s="100">
        <f t="shared" si="1640"/>
        <v>51.78</v>
      </c>
      <c r="BB633" s="100">
        <f t="shared" si="1640"/>
        <v>51.78</v>
      </c>
      <c r="BC633" s="100">
        <f t="shared" si="1640"/>
        <v>51.78</v>
      </c>
      <c r="BD633" s="100">
        <f t="shared" si="1640"/>
        <v>51.78</v>
      </c>
      <c r="BE633" s="100">
        <f t="shared" si="1640"/>
        <v>51.78</v>
      </c>
      <c r="BF633" s="100">
        <f t="shared" si="1640"/>
        <v>51.78</v>
      </c>
      <c r="BG633" s="100">
        <f t="shared" si="1640"/>
        <v>51.78</v>
      </c>
      <c r="BH633" s="100">
        <f t="shared" si="1640"/>
        <v>51.78</v>
      </c>
      <c r="BI633" s="100">
        <f t="shared" si="1584"/>
        <v>621.35999999999979</v>
      </c>
      <c r="BV633" s="142"/>
      <c r="CI633" s="142"/>
      <c r="CV633" s="142"/>
      <c r="DI633" s="142"/>
      <c r="DV633" s="142"/>
      <c r="EI633" s="142"/>
    </row>
    <row r="634" spans="1:139" ht="15.75" outlineLevel="1" x14ac:dyDescent="0.25">
      <c r="A634" s="2">
        <f t="shared" si="1648"/>
        <v>5</v>
      </c>
      <c r="B634" s="1" t="str">
        <f t="shared" si="1648"/>
        <v>PRE-09603</v>
      </c>
      <c r="C634" s="1" t="str">
        <f t="shared" si="1648"/>
        <v>SPP FH - Coolidge  13533</v>
      </c>
      <c r="D634" s="2" t="str">
        <f t="shared" si="1648"/>
        <v>PRE-09603.1</v>
      </c>
      <c r="E634" s="141" t="str">
        <f t="shared" si="1648"/>
        <v>SPP FH – Coolidge 13533 – OH Feeder</v>
      </c>
      <c r="F634" s="119">
        <f t="shared" si="1565"/>
        <v>364</v>
      </c>
      <c r="G634" s="186">
        <f>VLOOKUP($F634,'2021 Depreciation Rates'!$A:$B,2,FALSE)</f>
        <v>4.3999999999999997E-2</v>
      </c>
      <c r="H634" s="186">
        <f>VLOOKUP($F634,'2022-2023 Depreciation Rates'!$A$1:$B$197,2,FALSE)</f>
        <v>3.6999999999999998E-2</v>
      </c>
      <c r="J634" s="100">
        <f t="shared" ref="J634:U634" si="1662">ROUND(I416*$G634/12,2)</f>
        <v>0</v>
      </c>
      <c r="K634" s="100">
        <f t="shared" si="1662"/>
        <v>0</v>
      </c>
      <c r="L634" s="100">
        <f t="shared" si="1662"/>
        <v>0</v>
      </c>
      <c r="M634" s="100">
        <f t="shared" si="1662"/>
        <v>0</v>
      </c>
      <c r="N634" s="100">
        <f t="shared" si="1662"/>
        <v>0</v>
      </c>
      <c r="O634" s="100">
        <f t="shared" si="1662"/>
        <v>0</v>
      </c>
      <c r="P634" s="100">
        <f t="shared" si="1662"/>
        <v>0</v>
      </c>
      <c r="Q634" s="100">
        <f t="shared" si="1662"/>
        <v>0</v>
      </c>
      <c r="R634" s="100">
        <f t="shared" si="1662"/>
        <v>0</v>
      </c>
      <c r="S634" s="100">
        <f t="shared" si="1662"/>
        <v>0</v>
      </c>
      <c r="T634" s="100">
        <f t="shared" si="1662"/>
        <v>0</v>
      </c>
      <c r="U634" s="100">
        <f t="shared" si="1662"/>
        <v>0</v>
      </c>
      <c r="V634" s="151">
        <f t="shared" si="1567"/>
        <v>0</v>
      </c>
      <c r="W634" s="100">
        <f t="shared" si="1568"/>
        <v>0</v>
      </c>
      <c r="X634" s="100">
        <f t="shared" ref="X634:AH634" si="1663">ROUND(W416*$G634/12,2)</f>
        <v>0</v>
      </c>
      <c r="Y634" s="100">
        <f t="shared" si="1663"/>
        <v>0</v>
      </c>
      <c r="Z634" s="100">
        <f t="shared" si="1663"/>
        <v>0</v>
      </c>
      <c r="AA634" s="100">
        <f t="shared" si="1663"/>
        <v>0</v>
      </c>
      <c r="AB634" s="100">
        <f t="shared" si="1663"/>
        <v>0</v>
      </c>
      <c r="AC634" s="100">
        <f t="shared" si="1663"/>
        <v>0</v>
      </c>
      <c r="AD634" s="100">
        <f t="shared" si="1663"/>
        <v>0</v>
      </c>
      <c r="AE634" s="100">
        <f t="shared" si="1663"/>
        <v>0</v>
      </c>
      <c r="AF634" s="100">
        <f t="shared" si="1663"/>
        <v>0</v>
      </c>
      <c r="AG634" s="100">
        <f t="shared" si="1663"/>
        <v>723.84</v>
      </c>
      <c r="AH634" s="100">
        <f t="shared" si="1663"/>
        <v>723.84</v>
      </c>
      <c r="AI634" s="2">
        <f t="shared" si="1570"/>
        <v>1447.68</v>
      </c>
      <c r="AJ634" s="100">
        <f t="shared" si="1577"/>
        <v>608.69000000000005</v>
      </c>
      <c r="AK634" s="100">
        <f t="shared" si="1578"/>
        <v>608.69000000000005</v>
      </c>
      <c r="AL634" s="100">
        <f t="shared" si="1653"/>
        <v>608.69000000000005</v>
      </c>
      <c r="AM634" s="100">
        <f t="shared" si="1653"/>
        <v>608.69000000000005</v>
      </c>
      <c r="AN634" s="100">
        <f t="shared" si="1653"/>
        <v>608.69000000000005</v>
      </c>
      <c r="AO634" s="100">
        <f t="shared" si="1653"/>
        <v>608.69000000000005</v>
      </c>
      <c r="AP634" s="100">
        <f t="shared" si="1653"/>
        <v>608.69000000000005</v>
      </c>
      <c r="AQ634" s="100">
        <f t="shared" si="1653"/>
        <v>608.69000000000005</v>
      </c>
      <c r="AR634" s="100">
        <f t="shared" si="1653"/>
        <v>608.69000000000005</v>
      </c>
      <c r="AS634" s="100">
        <f t="shared" si="1653"/>
        <v>608.69000000000005</v>
      </c>
      <c r="AT634" s="100">
        <f t="shared" si="1653"/>
        <v>608.69000000000005</v>
      </c>
      <c r="AU634" s="100">
        <f t="shared" si="1653"/>
        <v>608.69000000000005</v>
      </c>
      <c r="AV634" s="100">
        <f t="shared" si="1583"/>
        <v>7304.2800000000025</v>
      </c>
      <c r="AW634" s="100">
        <f t="shared" si="1579"/>
        <v>608.69000000000005</v>
      </c>
      <c r="AX634" s="100">
        <f t="shared" si="1640"/>
        <v>608.69000000000005</v>
      </c>
      <c r="AY634" s="100">
        <f t="shared" si="1640"/>
        <v>608.69000000000005</v>
      </c>
      <c r="AZ634" s="100">
        <f t="shared" si="1640"/>
        <v>608.69000000000005</v>
      </c>
      <c r="BA634" s="100">
        <f t="shared" si="1640"/>
        <v>608.69000000000005</v>
      </c>
      <c r="BB634" s="100">
        <f t="shared" si="1640"/>
        <v>608.69000000000005</v>
      </c>
      <c r="BC634" s="100">
        <f t="shared" si="1640"/>
        <v>608.69000000000005</v>
      </c>
      <c r="BD634" s="100">
        <f t="shared" si="1640"/>
        <v>608.69000000000005</v>
      </c>
      <c r="BE634" s="100">
        <f t="shared" si="1640"/>
        <v>608.69000000000005</v>
      </c>
      <c r="BF634" s="100">
        <f t="shared" si="1640"/>
        <v>608.69000000000005</v>
      </c>
      <c r="BG634" s="100">
        <f t="shared" si="1640"/>
        <v>608.69000000000005</v>
      </c>
      <c r="BH634" s="100">
        <f t="shared" si="1640"/>
        <v>608.69000000000005</v>
      </c>
      <c r="BI634" s="100">
        <f t="shared" si="1584"/>
        <v>7304.2800000000025</v>
      </c>
      <c r="BV634" s="142"/>
      <c r="CI634" s="142"/>
      <c r="CV634" s="142"/>
      <c r="DI634" s="142"/>
      <c r="DV634" s="142"/>
      <c r="EI634" s="142"/>
    </row>
    <row r="635" spans="1:139" ht="15.75" outlineLevel="1" x14ac:dyDescent="0.25">
      <c r="A635" s="2">
        <f t="shared" si="1648"/>
        <v>5</v>
      </c>
      <c r="B635" s="1" t="str">
        <f t="shared" si="1648"/>
        <v>PRE-09603</v>
      </c>
      <c r="C635" s="1" t="str">
        <f t="shared" si="1648"/>
        <v>SPP FH - Coolidge  13533</v>
      </c>
      <c r="D635" s="2" t="str">
        <f t="shared" si="1648"/>
        <v>PRE-09603.1</v>
      </c>
      <c r="E635" s="141" t="str">
        <f t="shared" si="1648"/>
        <v>SPP FH – Coolidge 13533 – OH Feeder</v>
      </c>
      <c r="F635" s="119">
        <f t="shared" si="1565"/>
        <v>365</v>
      </c>
      <c r="G635" s="186">
        <f>VLOOKUP($F635,'2021 Depreciation Rates'!$A:$B,2,FALSE)</f>
        <v>3.1E-2</v>
      </c>
      <c r="H635" s="186">
        <f>VLOOKUP($F635,'2022-2023 Depreciation Rates'!$A$1:$B$197,2,FALSE)</f>
        <v>2.1999999999999999E-2</v>
      </c>
      <c r="J635" s="100">
        <f t="shared" ref="J635:U635" si="1664">ROUND(I417*$G635/12,2)</f>
        <v>0</v>
      </c>
      <c r="K635" s="100">
        <f t="shared" si="1664"/>
        <v>0</v>
      </c>
      <c r="L635" s="100">
        <f t="shared" si="1664"/>
        <v>0</v>
      </c>
      <c r="M635" s="100">
        <f t="shared" si="1664"/>
        <v>0</v>
      </c>
      <c r="N635" s="100">
        <f t="shared" si="1664"/>
        <v>0</v>
      </c>
      <c r="O635" s="100">
        <f t="shared" si="1664"/>
        <v>0</v>
      </c>
      <c r="P635" s="100">
        <f t="shared" si="1664"/>
        <v>0</v>
      </c>
      <c r="Q635" s="100">
        <f t="shared" si="1664"/>
        <v>0</v>
      </c>
      <c r="R635" s="100">
        <f t="shared" si="1664"/>
        <v>0</v>
      </c>
      <c r="S635" s="100">
        <f t="shared" si="1664"/>
        <v>0</v>
      </c>
      <c r="T635" s="100">
        <f t="shared" si="1664"/>
        <v>0</v>
      </c>
      <c r="U635" s="100">
        <f t="shared" si="1664"/>
        <v>0</v>
      </c>
      <c r="V635" s="151">
        <f t="shared" ref="V635" si="1665">SUM(J635:U635)</f>
        <v>0</v>
      </c>
      <c r="W635" s="100">
        <f t="shared" si="1568"/>
        <v>0</v>
      </c>
      <c r="X635" s="100">
        <f t="shared" ref="X635:AH635" si="1666">ROUND(W417*$G635/12,2)</f>
        <v>0</v>
      </c>
      <c r="Y635" s="100">
        <f t="shared" si="1666"/>
        <v>0</v>
      </c>
      <c r="Z635" s="100">
        <f t="shared" si="1666"/>
        <v>0</v>
      </c>
      <c r="AA635" s="100">
        <f t="shared" si="1666"/>
        <v>0</v>
      </c>
      <c r="AB635" s="100">
        <f t="shared" si="1666"/>
        <v>0</v>
      </c>
      <c r="AC635" s="100">
        <f t="shared" si="1666"/>
        <v>0</v>
      </c>
      <c r="AD635" s="100">
        <f t="shared" si="1666"/>
        <v>0</v>
      </c>
      <c r="AE635" s="100">
        <f t="shared" si="1666"/>
        <v>0</v>
      </c>
      <c r="AF635" s="100">
        <f t="shared" si="1666"/>
        <v>0</v>
      </c>
      <c r="AG635" s="100">
        <f t="shared" si="1666"/>
        <v>950.34</v>
      </c>
      <c r="AH635" s="100">
        <f t="shared" si="1666"/>
        <v>950.34</v>
      </c>
      <c r="AI635" s="2">
        <f t="shared" ref="AI635" si="1667">SUM(W635:AH635)</f>
        <v>1900.68</v>
      </c>
      <c r="AJ635" s="100">
        <f t="shared" si="1577"/>
        <v>674.43</v>
      </c>
      <c r="AK635" s="100">
        <f t="shared" si="1578"/>
        <v>674.43</v>
      </c>
      <c r="AL635" s="100">
        <f t="shared" si="1653"/>
        <v>674.43</v>
      </c>
      <c r="AM635" s="100">
        <f t="shared" si="1653"/>
        <v>674.43</v>
      </c>
      <c r="AN635" s="100">
        <f t="shared" si="1653"/>
        <v>674.43</v>
      </c>
      <c r="AO635" s="100">
        <f t="shared" si="1653"/>
        <v>674.43</v>
      </c>
      <c r="AP635" s="100">
        <f t="shared" si="1653"/>
        <v>674.43</v>
      </c>
      <c r="AQ635" s="100">
        <f t="shared" si="1653"/>
        <v>674.43</v>
      </c>
      <c r="AR635" s="100">
        <f t="shared" si="1653"/>
        <v>674.43</v>
      </c>
      <c r="AS635" s="100">
        <f t="shared" si="1653"/>
        <v>674.43</v>
      </c>
      <c r="AT635" s="100">
        <f t="shared" si="1653"/>
        <v>674.43</v>
      </c>
      <c r="AU635" s="100">
        <f t="shared" si="1653"/>
        <v>674.43</v>
      </c>
      <c r="AV635" s="100">
        <f t="shared" ref="AV635" si="1668">SUM(AJ635:AU635)</f>
        <v>8093.1600000000008</v>
      </c>
      <c r="AW635" s="100">
        <f t="shared" si="1579"/>
        <v>674.43</v>
      </c>
      <c r="AX635" s="100">
        <f t="shared" si="1640"/>
        <v>674.43</v>
      </c>
      <c r="AY635" s="100">
        <f t="shared" si="1640"/>
        <v>674.43</v>
      </c>
      <c r="AZ635" s="100">
        <f t="shared" si="1640"/>
        <v>674.43</v>
      </c>
      <c r="BA635" s="100">
        <f t="shared" si="1640"/>
        <v>674.43</v>
      </c>
      <c r="BB635" s="100">
        <f t="shared" si="1640"/>
        <v>674.43</v>
      </c>
      <c r="BC635" s="100">
        <f t="shared" si="1640"/>
        <v>674.43</v>
      </c>
      <c r="BD635" s="100">
        <f t="shared" si="1640"/>
        <v>674.43</v>
      </c>
      <c r="BE635" s="100">
        <f t="shared" si="1640"/>
        <v>674.43</v>
      </c>
      <c r="BF635" s="100">
        <f t="shared" si="1640"/>
        <v>674.43</v>
      </c>
      <c r="BG635" s="100">
        <f t="shared" si="1640"/>
        <v>674.43</v>
      </c>
      <c r="BH635" s="100">
        <f t="shared" si="1640"/>
        <v>674.43</v>
      </c>
      <c r="BI635" s="100">
        <f t="shared" si="1584"/>
        <v>8093.1600000000008</v>
      </c>
      <c r="BV635" s="142"/>
      <c r="CI635" s="142"/>
      <c r="CV635" s="142"/>
      <c r="DI635" s="142"/>
      <c r="DV635" s="142"/>
      <c r="EI635" s="142"/>
    </row>
    <row r="636" spans="1:139" ht="15.75" outlineLevel="1" x14ac:dyDescent="0.25">
      <c r="A636" s="2">
        <f t="shared" si="1648"/>
        <v>5</v>
      </c>
      <c r="B636" s="1" t="str">
        <f t="shared" si="1648"/>
        <v>PRE-09603</v>
      </c>
      <c r="C636" s="1" t="str">
        <f t="shared" si="1648"/>
        <v>SPP FH - Coolidge  13533</v>
      </c>
      <c r="D636" s="2" t="str">
        <f t="shared" si="1648"/>
        <v>PRE-09603.1</v>
      </c>
      <c r="E636" s="141" t="str">
        <f t="shared" si="1648"/>
        <v>SPP FH – Coolidge 13533 – OH Feeder</v>
      </c>
      <c r="F636" s="119">
        <f t="shared" si="1565"/>
        <v>366</v>
      </c>
      <c r="G636" s="186">
        <f>VLOOKUP($F636,'2021 Depreciation Rates'!$A:$B,2,FALSE)</f>
        <v>1.7999999999999999E-2</v>
      </c>
      <c r="H636" s="186">
        <f>VLOOKUP($F636,'2022-2023 Depreciation Rates'!$A$1:$B$197,2,FALSE)</f>
        <v>1.7000000000000001E-2</v>
      </c>
      <c r="J636" s="100">
        <f t="shared" ref="J636:U636" si="1669">ROUND(I418*$G636/12,2)</f>
        <v>0</v>
      </c>
      <c r="K636" s="100">
        <f t="shared" si="1669"/>
        <v>0</v>
      </c>
      <c r="L636" s="100">
        <f t="shared" si="1669"/>
        <v>0</v>
      </c>
      <c r="M636" s="100">
        <f t="shared" si="1669"/>
        <v>0</v>
      </c>
      <c r="N636" s="100">
        <f t="shared" si="1669"/>
        <v>0</v>
      </c>
      <c r="O636" s="100">
        <f t="shared" si="1669"/>
        <v>0</v>
      </c>
      <c r="P636" s="100">
        <f t="shared" si="1669"/>
        <v>0</v>
      </c>
      <c r="Q636" s="100">
        <f t="shared" si="1669"/>
        <v>0</v>
      </c>
      <c r="R636" s="100">
        <f t="shared" si="1669"/>
        <v>0</v>
      </c>
      <c r="S636" s="100">
        <f t="shared" si="1669"/>
        <v>0</v>
      </c>
      <c r="T636" s="100">
        <f t="shared" si="1669"/>
        <v>0</v>
      </c>
      <c r="U636" s="100">
        <f t="shared" si="1669"/>
        <v>0</v>
      </c>
      <c r="V636" s="151">
        <f t="shared" ref="V636:V637" si="1670">SUM(J636:U636)</f>
        <v>0</v>
      </c>
      <c r="W636" s="100">
        <f t="shared" si="1568"/>
        <v>0</v>
      </c>
      <c r="X636" s="100">
        <f t="shared" ref="X636:AH636" si="1671">ROUND(W418*$G636/12,2)</f>
        <v>0</v>
      </c>
      <c r="Y636" s="100">
        <f t="shared" si="1671"/>
        <v>0</v>
      </c>
      <c r="Z636" s="100">
        <f t="shared" si="1671"/>
        <v>0</v>
      </c>
      <c r="AA636" s="100">
        <f t="shared" si="1671"/>
        <v>0</v>
      </c>
      <c r="AB636" s="100">
        <f t="shared" si="1671"/>
        <v>0</v>
      </c>
      <c r="AC636" s="100">
        <f t="shared" si="1671"/>
        <v>0</v>
      </c>
      <c r="AD636" s="100">
        <f t="shared" si="1671"/>
        <v>0</v>
      </c>
      <c r="AE636" s="100">
        <f t="shared" si="1671"/>
        <v>0</v>
      </c>
      <c r="AF636" s="100">
        <f t="shared" si="1671"/>
        <v>0</v>
      </c>
      <c r="AG636" s="100">
        <f t="shared" si="1671"/>
        <v>1.73</v>
      </c>
      <c r="AH636" s="100">
        <f t="shared" si="1671"/>
        <v>1.73</v>
      </c>
      <c r="AI636" s="2">
        <f t="shared" ref="AI636:AI637" si="1672">SUM(W636:AH636)</f>
        <v>3.46</v>
      </c>
      <c r="AJ636" s="100">
        <f t="shared" si="1577"/>
        <v>1.63</v>
      </c>
      <c r="AK636" s="100">
        <f t="shared" si="1578"/>
        <v>1.63</v>
      </c>
      <c r="AL636" s="100">
        <f t="shared" si="1653"/>
        <v>1.63</v>
      </c>
      <c r="AM636" s="100">
        <f t="shared" si="1653"/>
        <v>1.63</v>
      </c>
      <c r="AN636" s="100">
        <f t="shared" si="1653"/>
        <v>1.63</v>
      </c>
      <c r="AO636" s="100">
        <f t="shared" si="1653"/>
        <v>1.63</v>
      </c>
      <c r="AP636" s="100">
        <f t="shared" si="1653"/>
        <v>1.63</v>
      </c>
      <c r="AQ636" s="100">
        <f t="shared" si="1653"/>
        <v>1.63</v>
      </c>
      <c r="AR636" s="100">
        <f t="shared" si="1653"/>
        <v>1.63</v>
      </c>
      <c r="AS636" s="100">
        <f t="shared" si="1653"/>
        <v>1.63</v>
      </c>
      <c r="AT636" s="100">
        <f t="shared" si="1653"/>
        <v>1.63</v>
      </c>
      <c r="AU636" s="100">
        <f t="shared" si="1653"/>
        <v>1.63</v>
      </c>
      <c r="AV636" s="100">
        <f t="shared" ref="AV636:AV637" si="1673">SUM(AJ636:AU636)</f>
        <v>19.559999999999992</v>
      </c>
      <c r="AW636" s="100">
        <f t="shared" si="1579"/>
        <v>1.63</v>
      </c>
      <c r="AX636" s="100">
        <f t="shared" si="1640"/>
        <v>1.63</v>
      </c>
      <c r="AY636" s="100">
        <f t="shared" si="1640"/>
        <v>1.63</v>
      </c>
      <c r="AZ636" s="100">
        <f t="shared" si="1640"/>
        <v>1.63</v>
      </c>
      <c r="BA636" s="100">
        <f t="shared" si="1640"/>
        <v>1.63</v>
      </c>
      <c r="BB636" s="100">
        <f t="shared" si="1640"/>
        <v>1.63</v>
      </c>
      <c r="BC636" s="100">
        <f t="shared" si="1640"/>
        <v>1.63</v>
      </c>
      <c r="BD636" s="100">
        <f t="shared" si="1640"/>
        <v>1.63</v>
      </c>
      <c r="BE636" s="100">
        <f t="shared" si="1640"/>
        <v>1.63</v>
      </c>
      <c r="BF636" s="100">
        <f t="shared" si="1640"/>
        <v>1.63</v>
      </c>
      <c r="BG636" s="100">
        <f t="shared" si="1640"/>
        <v>1.63</v>
      </c>
      <c r="BH636" s="100">
        <f t="shared" si="1640"/>
        <v>1.63</v>
      </c>
      <c r="BI636" s="100">
        <f t="shared" si="1584"/>
        <v>19.559999999999992</v>
      </c>
      <c r="BV636" s="142"/>
      <c r="CI636" s="142"/>
      <c r="CV636" s="142"/>
      <c r="DI636" s="142"/>
      <c r="DV636" s="142"/>
      <c r="EI636" s="142"/>
    </row>
    <row r="637" spans="1:139" ht="15.75" outlineLevel="1" x14ac:dyDescent="0.25">
      <c r="A637" s="2">
        <f t="shared" si="1648"/>
        <v>5</v>
      </c>
      <c r="B637" s="1" t="str">
        <f t="shared" si="1648"/>
        <v>PRE-09603</v>
      </c>
      <c r="C637" s="1" t="str">
        <f t="shared" si="1648"/>
        <v>SPP FH - Coolidge  13533</v>
      </c>
      <c r="D637" s="2" t="str">
        <f t="shared" si="1648"/>
        <v>PRE-09603.1</v>
      </c>
      <c r="E637" s="141" t="str">
        <f t="shared" si="1648"/>
        <v>SPP FH – Coolidge 13533 – OH Feeder</v>
      </c>
      <c r="F637" s="119">
        <f t="shared" si="1565"/>
        <v>367</v>
      </c>
      <c r="G637" s="186">
        <f>VLOOKUP($F637,'2021 Depreciation Rates'!$A:$B,2,FALSE)</f>
        <v>0.03</v>
      </c>
      <c r="H637" s="186">
        <f>VLOOKUP($F637,'2022-2023 Depreciation Rates'!$A$1:$B$197,2,FALSE)</f>
        <v>2.3E-2</v>
      </c>
      <c r="J637" s="100">
        <f t="shared" ref="J637:U637" si="1674">ROUND(I419*$G637/12,2)</f>
        <v>0</v>
      </c>
      <c r="K637" s="100">
        <f t="shared" si="1674"/>
        <v>0</v>
      </c>
      <c r="L637" s="100">
        <f t="shared" si="1674"/>
        <v>0</v>
      </c>
      <c r="M637" s="100">
        <f t="shared" si="1674"/>
        <v>0</v>
      </c>
      <c r="N637" s="100">
        <f t="shared" si="1674"/>
        <v>0</v>
      </c>
      <c r="O637" s="100">
        <f t="shared" si="1674"/>
        <v>0</v>
      </c>
      <c r="P637" s="100">
        <f t="shared" si="1674"/>
        <v>0</v>
      </c>
      <c r="Q637" s="100">
        <f t="shared" si="1674"/>
        <v>0</v>
      </c>
      <c r="R637" s="100">
        <f t="shared" si="1674"/>
        <v>0</v>
      </c>
      <c r="S637" s="100">
        <f t="shared" si="1674"/>
        <v>0</v>
      </c>
      <c r="T637" s="100">
        <f t="shared" si="1674"/>
        <v>0</v>
      </c>
      <c r="U637" s="100">
        <f t="shared" si="1674"/>
        <v>0</v>
      </c>
      <c r="V637" s="151">
        <f t="shared" si="1670"/>
        <v>0</v>
      </c>
      <c r="W637" s="100">
        <f t="shared" si="1568"/>
        <v>0</v>
      </c>
      <c r="X637" s="100">
        <f t="shared" ref="X637:AH637" si="1675">ROUND(W419*$G637/12,2)</f>
        <v>0</v>
      </c>
      <c r="Y637" s="100">
        <f t="shared" si="1675"/>
        <v>0</v>
      </c>
      <c r="Z637" s="100">
        <f t="shared" si="1675"/>
        <v>0</v>
      </c>
      <c r="AA637" s="100">
        <f t="shared" si="1675"/>
        <v>0</v>
      </c>
      <c r="AB637" s="100">
        <f t="shared" si="1675"/>
        <v>0</v>
      </c>
      <c r="AC637" s="100">
        <f t="shared" si="1675"/>
        <v>0</v>
      </c>
      <c r="AD637" s="100">
        <f t="shared" si="1675"/>
        <v>0</v>
      </c>
      <c r="AE637" s="100">
        <f t="shared" si="1675"/>
        <v>0</v>
      </c>
      <c r="AF637" s="100">
        <f t="shared" si="1675"/>
        <v>0</v>
      </c>
      <c r="AG637" s="100">
        <f t="shared" si="1675"/>
        <v>77.430000000000007</v>
      </c>
      <c r="AH637" s="100">
        <f t="shared" si="1675"/>
        <v>77.430000000000007</v>
      </c>
      <c r="AI637" s="2">
        <f t="shared" si="1672"/>
        <v>154.86000000000001</v>
      </c>
      <c r="AJ637" s="100">
        <f t="shared" si="1577"/>
        <v>59.36</v>
      </c>
      <c r="AK637" s="100">
        <f t="shared" si="1578"/>
        <v>59.36</v>
      </c>
      <c r="AL637" s="100">
        <f t="shared" si="1653"/>
        <v>59.36</v>
      </c>
      <c r="AM637" s="100">
        <f t="shared" si="1653"/>
        <v>59.36</v>
      </c>
      <c r="AN637" s="100">
        <f t="shared" si="1653"/>
        <v>59.36</v>
      </c>
      <c r="AO637" s="100">
        <f t="shared" si="1653"/>
        <v>59.36</v>
      </c>
      <c r="AP637" s="100">
        <f t="shared" si="1653"/>
        <v>59.36</v>
      </c>
      <c r="AQ637" s="100">
        <f t="shared" si="1653"/>
        <v>59.36</v>
      </c>
      <c r="AR637" s="100">
        <f t="shared" si="1653"/>
        <v>59.36</v>
      </c>
      <c r="AS637" s="100">
        <f t="shared" si="1653"/>
        <v>59.36</v>
      </c>
      <c r="AT637" s="100">
        <f t="shared" si="1653"/>
        <v>59.36</v>
      </c>
      <c r="AU637" s="100">
        <f t="shared" si="1653"/>
        <v>59.36</v>
      </c>
      <c r="AV637" s="100">
        <f t="shared" si="1673"/>
        <v>712.32</v>
      </c>
      <c r="AW637" s="100">
        <f t="shared" si="1579"/>
        <v>59.36</v>
      </c>
      <c r="AX637" s="100">
        <f t="shared" si="1640"/>
        <v>59.36</v>
      </c>
      <c r="AY637" s="100">
        <f t="shared" si="1640"/>
        <v>59.36</v>
      </c>
      <c r="AZ637" s="100">
        <f t="shared" si="1640"/>
        <v>59.36</v>
      </c>
      <c r="BA637" s="100">
        <f t="shared" si="1640"/>
        <v>59.36</v>
      </c>
      <c r="BB637" s="100">
        <f t="shared" si="1640"/>
        <v>59.36</v>
      </c>
      <c r="BC637" s="100">
        <f t="shared" si="1640"/>
        <v>59.36</v>
      </c>
      <c r="BD637" s="100">
        <f t="shared" si="1640"/>
        <v>59.36</v>
      </c>
      <c r="BE637" s="100">
        <f t="shared" si="1640"/>
        <v>59.36</v>
      </c>
      <c r="BF637" s="100">
        <f t="shared" si="1640"/>
        <v>59.36</v>
      </c>
      <c r="BG637" s="100">
        <f t="shared" si="1640"/>
        <v>59.36</v>
      </c>
      <c r="BH637" s="100">
        <f t="shared" si="1640"/>
        <v>59.36</v>
      </c>
      <c r="BI637" s="100">
        <f t="shared" si="1584"/>
        <v>712.32</v>
      </c>
      <c r="BV637" s="142"/>
      <c r="CI637" s="142"/>
      <c r="CV637" s="142"/>
      <c r="DI637" s="142"/>
      <c r="DV637" s="142"/>
      <c r="EI637" s="142"/>
    </row>
    <row r="638" spans="1:139" ht="15.75" outlineLevel="1" x14ac:dyDescent="0.25">
      <c r="A638" s="2">
        <f t="shared" si="1648"/>
        <v>5</v>
      </c>
      <c r="B638" s="1" t="str">
        <f t="shared" si="1648"/>
        <v>PRE-09603</v>
      </c>
      <c r="C638" s="1" t="str">
        <f t="shared" si="1648"/>
        <v>SPP FH - Coolidge  13533</v>
      </c>
      <c r="D638" s="2" t="str">
        <f t="shared" si="1648"/>
        <v>PRE-09603.1</v>
      </c>
      <c r="E638" s="141" t="str">
        <f t="shared" si="1648"/>
        <v>SPP FH – Coolidge 13533 – OH Feeder</v>
      </c>
      <c r="F638" s="119">
        <f t="shared" si="1565"/>
        <v>368</v>
      </c>
      <c r="G638" s="186">
        <f>VLOOKUP($F638,'2021 Depreciation Rates'!$A:$B,2,FALSE)</f>
        <v>4.3999999999999997E-2</v>
      </c>
      <c r="H638" s="186">
        <f>VLOOKUP($F638,'2022-2023 Depreciation Rates'!$A$1:$B$197,2,FALSE)</f>
        <v>4.4999999999999998E-2</v>
      </c>
      <c r="J638" s="100">
        <f t="shared" ref="J638:U638" si="1676">ROUND(I420*$G638/12,2)</f>
        <v>0</v>
      </c>
      <c r="K638" s="100">
        <f t="shared" si="1676"/>
        <v>0</v>
      </c>
      <c r="L638" s="100">
        <f t="shared" si="1676"/>
        <v>0</v>
      </c>
      <c r="M638" s="100">
        <f t="shared" si="1676"/>
        <v>0</v>
      </c>
      <c r="N638" s="100">
        <f t="shared" si="1676"/>
        <v>0</v>
      </c>
      <c r="O638" s="100">
        <f t="shared" si="1676"/>
        <v>0</v>
      </c>
      <c r="P638" s="100">
        <f t="shared" si="1676"/>
        <v>0</v>
      </c>
      <c r="Q638" s="100">
        <f t="shared" si="1676"/>
        <v>0</v>
      </c>
      <c r="R638" s="100">
        <f t="shared" si="1676"/>
        <v>0</v>
      </c>
      <c r="S638" s="100">
        <f t="shared" si="1676"/>
        <v>0</v>
      </c>
      <c r="T638" s="100">
        <f t="shared" si="1676"/>
        <v>0</v>
      </c>
      <c r="U638" s="100">
        <f t="shared" si="1676"/>
        <v>0</v>
      </c>
      <c r="V638" s="151">
        <f t="shared" ref="V638:V639" si="1677">SUM(J638:U638)</f>
        <v>0</v>
      </c>
      <c r="W638" s="100">
        <f t="shared" si="1568"/>
        <v>0</v>
      </c>
      <c r="X638" s="100">
        <f t="shared" ref="X638:AH638" si="1678">ROUND(W420*$G638/12,2)</f>
        <v>0</v>
      </c>
      <c r="Y638" s="100">
        <f t="shared" si="1678"/>
        <v>0</v>
      </c>
      <c r="Z638" s="100">
        <f t="shared" si="1678"/>
        <v>0</v>
      </c>
      <c r="AA638" s="100">
        <f t="shared" si="1678"/>
        <v>0</v>
      </c>
      <c r="AB638" s="100">
        <f t="shared" si="1678"/>
        <v>0</v>
      </c>
      <c r="AC638" s="100">
        <f t="shared" si="1678"/>
        <v>0</v>
      </c>
      <c r="AD638" s="100">
        <f t="shared" si="1678"/>
        <v>0</v>
      </c>
      <c r="AE638" s="100">
        <f t="shared" si="1678"/>
        <v>0</v>
      </c>
      <c r="AF638" s="100">
        <f t="shared" si="1678"/>
        <v>0</v>
      </c>
      <c r="AG638" s="100">
        <f t="shared" si="1678"/>
        <v>651.15</v>
      </c>
      <c r="AH638" s="100">
        <f t="shared" si="1678"/>
        <v>651.15</v>
      </c>
      <c r="AI638" s="2">
        <f t="shared" ref="AI638:AI639" si="1679">SUM(W638:AH638)</f>
        <v>1302.3</v>
      </c>
      <c r="AJ638" s="100">
        <f t="shared" si="1577"/>
        <v>665.95</v>
      </c>
      <c r="AK638" s="100">
        <f t="shared" si="1578"/>
        <v>665.95</v>
      </c>
      <c r="AL638" s="100">
        <f t="shared" si="1653"/>
        <v>665.95</v>
      </c>
      <c r="AM638" s="100">
        <f t="shared" si="1653"/>
        <v>665.95</v>
      </c>
      <c r="AN638" s="100">
        <f t="shared" si="1653"/>
        <v>665.95</v>
      </c>
      <c r="AO638" s="100">
        <f t="shared" si="1653"/>
        <v>665.95</v>
      </c>
      <c r="AP638" s="100">
        <f t="shared" si="1653"/>
        <v>665.95</v>
      </c>
      <c r="AQ638" s="100">
        <f t="shared" si="1653"/>
        <v>665.95</v>
      </c>
      <c r="AR638" s="100">
        <f t="shared" si="1653"/>
        <v>665.95</v>
      </c>
      <c r="AS638" s="100">
        <f t="shared" si="1653"/>
        <v>665.95</v>
      </c>
      <c r="AT638" s="100">
        <f t="shared" si="1653"/>
        <v>665.95</v>
      </c>
      <c r="AU638" s="100">
        <f t="shared" si="1653"/>
        <v>665.95</v>
      </c>
      <c r="AV638" s="100">
        <f t="shared" ref="AV638:AV639" si="1680">SUM(AJ638:AU638)</f>
        <v>7991.3999999999987</v>
      </c>
      <c r="AW638" s="100">
        <f t="shared" si="1579"/>
        <v>665.95</v>
      </c>
      <c r="AX638" s="100">
        <f t="shared" si="1640"/>
        <v>665.95</v>
      </c>
      <c r="AY638" s="100">
        <f t="shared" si="1640"/>
        <v>665.95</v>
      </c>
      <c r="AZ638" s="100">
        <f t="shared" si="1640"/>
        <v>665.95</v>
      </c>
      <c r="BA638" s="100">
        <f t="shared" si="1640"/>
        <v>665.95</v>
      </c>
      <c r="BB638" s="100">
        <f t="shared" si="1640"/>
        <v>665.95</v>
      </c>
      <c r="BC638" s="100">
        <f t="shared" si="1640"/>
        <v>665.95</v>
      </c>
      <c r="BD638" s="100">
        <f t="shared" si="1640"/>
        <v>665.95</v>
      </c>
      <c r="BE638" s="100">
        <f t="shared" si="1640"/>
        <v>665.95</v>
      </c>
      <c r="BF638" s="100">
        <f t="shared" si="1640"/>
        <v>665.95</v>
      </c>
      <c r="BG638" s="100">
        <f t="shared" si="1640"/>
        <v>665.95</v>
      </c>
      <c r="BH638" s="100">
        <f t="shared" si="1640"/>
        <v>665.95</v>
      </c>
      <c r="BI638" s="100">
        <f t="shared" si="1584"/>
        <v>7991.3999999999987</v>
      </c>
      <c r="BV638" s="142"/>
      <c r="CI638" s="142"/>
      <c r="CV638" s="142"/>
      <c r="DI638" s="142"/>
      <c r="DV638" s="142"/>
      <c r="EI638" s="142"/>
    </row>
    <row r="639" spans="1:139" ht="15.75" outlineLevel="1" x14ac:dyDescent="0.25">
      <c r="A639" s="2">
        <f t="shared" si="1648"/>
        <v>5</v>
      </c>
      <c r="B639" s="1" t="str">
        <f t="shared" si="1648"/>
        <v>PRE-09603</v>
      </c>
      <c r="C639" s="1" t="str">
        <f t="shared" si="1648"/>
        <v>SPP FH - Coolidge  13533</v>
      </c>
      <c r="D639" s="2" t="str">
        <f t="shared" si="1648"/>
        <v>PRE-09603.1</v>
      </c>
      <c r="E639" s="141" t="str">
        <f t="shared" si="1648"/>
        <v>SPP FH – Coolidge 13533 – OH Feeder</v>
      </c>
      <c r="F639" s="119">
        <f t="shared" si="1565"/>
        <v>369</v>
      </c>
      <c r="G639" s="186">
        <f>VLOOKUP($F639,'2021 Depreciation Rates'!$A:$B,2,FALSE)</f>
        <v>3.4000000000000002E-2</v>
      </c>
      <c r="H639" s="186">
        <f>VLOOKUP($F639,'2022-2023 Depreciation Rates'!$A$1:$B$197,2,FALSE)</f>
        <v>1.9E-2</v>
      </c>
      <c r="J639" s="100">
        <f t="shared" ref="J639:U639" si="1681">ROUND(I421*$G639/12,2)</f>
        <v>0</v>
      </c>
      <c r="K639" s="100">
        <f t="shared" si="1681"/>
        <v>0</v>
      </c>
      <c r="L639" s="100">
        <f t="shared" si="1681"/>
        <v>0</v>
      </c>
      <c r="M639" s="100">
        <f t="shared" si="1681"/>
        <v>0</v>
      </c>
      <c r="N639" s="100">
        <f t="shared" si="1681"/>
        <v>0</v>
      </c>
      <c r="O639" s="100">
        <f t="shared" si="1681"/>
        <v>0</v>
      </c>
      <c r="P639" s="100">
        <f t="shared" si="1681"/>
        <v>0</v>
      </c>
      <c r="Q639" s="100">
        <f t="shared" si="1681"/>
        <v>0</v>
      </c>
      <c r="R639" s="100">
        <f t="shared" si="1681"/>
        <v>0</v>
      </c>
      <c r="S639" s="100">
        <f t="shared" si="1681"/>
        <v>0</v>
      </c>
      <c r="T639" s="100">
        <f t="shared" si="1681"/>
        <v>0</v>
      </c>
      <c r="U639" s="100">
        <f t="shared" si="1681"/>
        <v>0</v>
      </c>
      <c r="V639" s="151">
        <f t="shared" si="1677"/>
        <v>0</v>
      </c>
      <c r="W639" s="100">
        <f t="shared" si="1568"/>
        <v>0</v>
      </c>
      <c r="X639" s="100">
        <f t="shared" ref="X639:AH639" si="1682">ROUND(W421*$G639/12,2)</f>
        <v>0</v>
      </c>
      <c r="Y639" s="100">
        <f t="shared" si="1682"/>
        <v>0</v>
      </c>
      <c r="Z639" s="100">
        <f t="shared" si="1682"/>
        <v>0</v>
      </c>
      <c r="AA639" s="100">
        <f t="shared" si="1682"/>
        <v>0</v>
      </c>
      <c r="AB639" s="100">
        <f t="shared" si="1682"/>
        <v>0</v>
      </c>
      <c r="AC639" s="100">
        <f t="shared" si="1682"/>
        <v>0</v>
      </c>
      <c r="AD639" s="100">
        <f t="shared" si="1682"/>
        <v>0</v>
      </c>
      <c r="AE639" s="100">
        <f t="shared" si="1682"/>
        <v>0</v>
      </c>
      <c r="AF639" s="100">
        <f t="shared" si="1682"/>
        <v>0</v>
      </c>
      <c r="AG639" s="100">
        <f t="shared" si="1682"/>
        <v>11.5</v>
      </c>
      <c r="AH639" s="100">
        <f t="shared" si="1682"/>
        <v>11.5</v>
      </c>
      <c r="AI639" s="2">
        <f t="shared" si="1679"/>
        <v>23</v>
      </c>
      <c r="AJ639" s="100">
        <f t="shared" si="1577"/>
        <v>6.43</v>
      </c>
      <c r="AK639" s="100">
        <f t="shared" si="1578"/>
        <v>6.43</v>
      </c>
      <c r="AL639" s="100">
        <f t="shared" si="1653"/>
        <v>6.43</v>
      </c>
      <c r="AM639" s="100">
        <f t="shared" si="1653"/>
        <v>6.43</v>
      </c>
      <c r="AN639" s="100">
        <f t="shared" si="1653"/>
        <v>6.43</v>
      </c>
      <c r="AO639" s="100">
        <f t="shared" si="1653"/>
        <v>6.43</v>
      </c>
      <c r="AP639" s="100">
        <f t="shared" si="1653"/>
        <v>6.43</v>
      </c>
      <c r="AQ639" s="100">
        <f t="shared" si="1653"/>
        <v>6.43</v>
      </c>
      <c r="AR639" s="100">
        <f t="shared" si="1653"/>
        <v>6.43</v>
      </c>
      <c r="AS639" s="100">
        <f t="shared" si="1653"/>
        <v>6.43</v>
      </c>
      <c r="AT639" s="100">
        <f t="shared" si="1653"/>
        <v>6.43</v>
      </c>
      <c r="AU639" s="100">
        <f t="shared" si="1653"/>
        <v>6.43</v>
      </c>
      <c r="AV639" s="100">
        <f t="shared" si="1680"/>
        <v>77.16</v>
      </c>
      <c r="AW639" s="100">
        <f t="shared" si="1579"/>
        <v>6.43</v>
      </c>
      <c r="AX639" s="100">
        <f t="shared" si="1640"/>
        <v>6.43</v>
      </c>
      <c r="AY639" s="100">
        <f t="shared" si="1640"/>
        <v>6.43</v>
      </c>
      <c r="AZ639" s="100">
        <f t="shared" si="1640"/>
        <v>6.43</v>
      </c>
      <c r="BA639" s="100">
        <f t="shared" si="1640"/>
        <v>6.43</v>
      </c>
      <c r="BB639" s="100">
        <f t="shared" si="1640"/>
        <v>6.43</v>
      </c>
      <c r="BC639" s="100">
        <f t="shared" si="1640"/>
        <v>6.43</v>
      </c>
      <c r="BD639" s="100">
        <f t="shared" si="1640"/>
        <v>6.43</v>
      </c>
      <c r="BE639" s="100">
        <f t="shared" si="1640"/>
        <v>6.43</v>
      </c>
      <c r="BF639" s="100">
        <f t="shared" si="1640"/>
        <v>6.43</v>
      </c>
      <c r="BG639" s="100">
        <f t="shared" si="1640"/>
        <v>6.43</v>
      </c>
      <c r="BH639" s="100">
        <f t="shared" si="1640"/>
        <v>6.43</v>
      </c>
      <c r="BI639" s="100">
        <f t="shared" si="1584"/>
        <v>77.16</v>
      </c>
      <c r="BV639" s="142"/>
      <c r="CI639" s="142"/>
      <c r="CV639" s="142"/>
      <c r="DI639" s="142"/>
      <c r="DV639" s="142"/>
      <c r="EI639" s="142"/>
    </row>
    <row r="640" spans="1:139" ht="15.75" outlineLevel="1" x14ac:dyDescent="0.25">
      <c r="A640" s="2">
        <f t="shared" si="1648"/>
        <v>5</v>
      </c>
      <c r="B640" s="1" t="str">
        <f t="shared" si="1648"/>
        <v>PRE-09603</v>
      </c>
      <c r="C640" s="1" t="str">
        <f t="shared" si="1648"/>
        <v>SPP FH - Coolidge  13533</v>
      </c>
      <c r="D640" s="2" t="str">
        <f t="shared" si="1648"/>
        <v>PRE-09603.1</v>
      </c>
      <c r="E640" s="141" t="str">
        <f t="shared" si="1648"/>
        <v>SPP FH – Coolidge 13533 – OH Feeder</v>
      </c>
      <c r="F640" s="119">
        <f t="shared" si="1565"/>
        <v>373</v>
      </c>
      <c r="G640" s="186">
        <f>VLOOKUP($F640,'2021 Depreciation Rates'!$A:$B,2,FALSE)</f>
        <v>5.3999999999999999E-2</v>
      </c>
      <c r="H640" s="186">
        <f>VLOOKUP($F640,'2022-2023 Depreciation Rates'!$A$1:$B$197,2,FALSE)</f>
        <v>2.8000000000000001E-2</v>
      </c>
      <c r="J640" s="100">
        <f t="shared" ref="J640:U640" si="1683">ROUND(I422*$G640/12,2)</f>
        <v>0</v>
      </c>
      <c r="K640" s="100">
        <f t="shared" si="1683"/>
        <v>0</v>
      </c>
      <c r="L640" s="100">
        <f t="shared" si="1683"/>
        <v>0</v>
      </c>
      <c r="M640" s="100">
        <f t="shared" si="1683"/>
        <v>0</v>
      </c>
      <c r="N640" s="100">
        <f t="shared" si="1683"/>
        <v>0</v>
      </c>
      <c r="O640" s="100">
        <f t="shared" si="1683"/>
        <v>0</v>
      </c>
      <c r="P640" s="100">
        <f t="shared" si="1683"/>
        <v>0</v>
      </c>
      <c r="Q640" s="100">
        <f t="shared" si="1683"/>
        <v>0</v>
      </c>
      <c r="R640" s="100">
        <f t="shared" si="1683"/>
        <v>0</v>
      </c>
      <c r="S640" s="100">
        <f t="shared" si="1683"/>
        <v>0</v>
      </c>
      <c r="T640" s="100">
        <f t="shared" si="1683"/>
        <v>0</v>
      </c>
      <c r="U640" s="100">
        <f t="shared" si="1683"/>
        <v>0</v>
      </c>
      <c r="V640" s="151">
        <f t="shared" ref="V640" si="1684">SUM(J640:U640)</f>
        <v>0</v>
      </c>
      <c r="W640" s="100">
        <f t="shared" si="1568"/>
        <v>0</v>
      </c>
      <c r="X640" s="100">
        <f t="shared" ref="X640:AH640" si="1685">ROUND(W422*$G640/12,2)</f>
        <v>0</v>
      </c>
      <c r="Y640" s="100">
        <f t="shared" si="1685"/>
        <v>0</v>
      </c>
      <c r="Z640" s="100">
        <f t="shared" si="1685"/>
        <v>0</v>
      </c>
      <c r="AA640" s="100">
        <f t="shared" si="1685"/>
        <v>0</v>
      </c>
      <c r="AB640" s="100">
        <f t="shared" si="1685"/>
        <v>0</v>
      </c>
      <c r="AC640" s="100">
        <f t="shared" si="1685"/>
        <v>0</v>
      </c>
      <c r="AD640" s="100">
        <f t="shared" si="1685"/>
        <v>0</v>
      </c>
      <c r="AE640" s="100">
        <f t="shared" si="1685"/>
        <v>0</v>
      </c>
      <c r="AF640" s="100">
        <f t="shared" si="1685"/>
        <v>0</v>
      </c>
      <c r="AG640" s="100">
        <f t="shared" si="1685"/>
        <v>3.13</v>
      </c>
      <c r="AH640" s="100">
        <f t="shared" si="1685"/>
        <v>3.13</v>
      </c>
      <c r="AI640" s="2">
        <f t="shared" ref="AI640" si="1686">SUM(W640:AH640)</f>
        <v>6.26</v>
      </c>
      <c r="AJ640" s="100">
        <f t="shared" si="1577"/>
        <v>1.62</v>
      </c>
      <c r="AK640" s="100">
        <f t="shared" si="1578"/>
        <v>1.62</v>
      </c>
      <c r="AL640" s="100">
        <f t="shared" si="1653"/>
        <v>1.62</v>
      </c>
      <c r="AM640" s="100">
        <f t="shared" si="1653"/>
        <v>1.62</v>
      </c>
      <c r="AN640" s="100">
        <f t="shared" si="1653"/>
        <v>1.62</v>
      </c>
      <c r="AO640" s="100">
        <f t="shared" si="1653"/>
        <v>1.62</v>
      </c>
      <c r="AP640" s="100">
        <f t="shared" si="1653"/>
        <v>1.62</v>
      </c>
      <c r="AQ640" s="100">
        <f t="shared" si="1653"/>
        <v>1.62</v>
      </c>
      <c r="AR640" s="100">
        <f t="shared" si="1653"/>
        <v>1.62</v>
      </c>
      <c r="AS640" s="100">
        <f t="shared" si="1653"/>
        <v>1.62</v>
      </c>
      <c r="AT640" s="100">
        <f t="shared" si="1653"/>
        <v>1.62</v>
      </c>
      <c r="AU640" s="100">
        <f t="shared" si="1653"/>
        <v>1.62</v>
      </c>
      <c r="AV640" s="100">
        <f t="shared" ref="AV640" si="1687">SUM(AJ640:AU640)</f>
        <v>19.440000000000008</v>
      </c>
      <c r="AW640" s="100">
        <f t="shared" si="1579"/>
        <v>1.62</v>
      </c>
      <c r="AX640" s="100">
        <f t="shared" si="1640"/>
        <v>1.62</v>
      </c>
      <c r="AY640" s="100">
        <f t="shared" si="1640"/>
        <v>1.62</v>
      </c>
      <c r="AZ640" s="100">
        <f t="shared" si="1640"/>
        <v>1.62</v>
      </c>
      <c r="BA640" s="100">
        <f t="shared" si="1640"/>
        <v>1.62</v>
      </c>
      <c r="BB640" s="100">
        <f t="shared" si="1640"/>
        <v>1.62</v>
      </c>
      <c r="BC640" s="100">
        <f t="shared" si="1640"/>
        <v>1.62</v>
      </c>
      <c r="BD640" s="100">
        <f t="shared" si="1640"/>
        <v>1.62</v>
      </c>
      <c r="BE640" s="100">
        <f t="shared" si="1640"/>
        <v>1.62</v>
      </c>
      <c r="BF640" s="100">
        <f t="shared" si="1640"/>
        <v>1.62</v>
      </c>
      <c r="BG640" s="100">
        <f t="shared" si="1640"/>
        <v>1.62</v>
      </c>
      <c r="BH640" s="100">
        <f t="shared" si="1640"/>
        <v>1.62</v>
      </c>
      <c r="BI640" s="100">
        <f t="shared" si="1584"/>
        <v>19.440000000000008</v>
      </c>
      <c r="BV640" s="142"/>
      <c r="CI640" s="142"/>
      <c r="CV640" s="142"/>
      <c r="DI640" s="142"/>
      <c r="DV640" s="142"/>
      <c r="EI640" s="142"/>
    </row>
    <row r="641" spans="1:139" ht="15.75" outlineLevel="1" x14ac:dyDescent="0.25">
      <c r="A641" s="2">
        <f t="shared" ref="A641:E650" si="1688">A423</f>
        <v>5</v>
      </c>
      <c r="B641" s="1" t="str">
        <f t="shared" si="1688"/>
        <v>PRE-09603</v>
      </c>
      <c r="C641" s="1" t="str">
        <f t="shared" si="1688"/>
        <v>SPP FH - Coolidge  13533</v>
      </c>
      <c r="D641" s="2" t="str">
        <f t="shared" si="1688"/>
        <v>PRE-09603.2</v>
      </c>
      <c r="E641" s="141" t="str">
        <f t="shared" si="1688"/>
        <v>SPP FH – Coolidge 13533 - S&amp;E/R&amp;C</v>
      </c>
      <c r="F641" s="119">
        <f t="shared" si="1565"/>
        <v>362</v>
      </c>
      <c r="G641" s="186">
        <f>VLOOKUP($F641,'2021 Depreciation Rates'!$A:$B,2,FALSE)</f>
        <v>2.4E-2</v>
      </c>
      <c r="H641" s="186">
        <f>VLOOKUP($F641,'2022-2023 Depreciation Rates'!$A$1:$B$197,2,FALSE)</f>
        <v>2.5000000000000001E-2</v>
      </c>
      <c r="J641" s="100">
        <f t="shared" ref="J641:U641" si="1689">ROUND(I423*$G641/12,2)</f>
        <v>0</v>
      </c>
      <c r="K641" s="100">
        <f t="shared" si="1689"/>
        <v>0</v>
      </c>
      <c r="L641" s="100">
        <f t="shared" si="1689"/>
        <v>0</v>
      </c>
      <c r="M641" s="100">
        <f t="shared" si="1689"/>
        <v>0</v>
      </c>
      <c r="N641" s="100">
        <f t="shared" si="1689"/>
        <v>0</v>
      </c>
      <c r="O641" s="100">
        <f t="shared" si="1689"/>
        <v>0</v>
      </c>
      <c r="P641" s="100">
        <f t="shared" si="1689"/>
        <v>0</v>
      </c>
      <c r="Q641" s="100">
        <f t="shared" si="1689"/>
        <v>0</v>
      </c>
      <c r="R641" s="100">
        <f t="shared" si="1689"/>
        <v>0</v>
      </c>
      <c r="S641" s="100">
        <f t="shared" si="1689"/>
        <v>0</v>
      </c>
      <c r="T641" s="100">
        <f t="shared" si="1689"/>
        <v>0</v>
      </c>
      <c r="U641" s="100">
        <f t="shared" si="1689"/>
        <v>0</v>
      </c>
      <c r="V641" s="151">
        <f t="shared" ref="V641" si="1690">SUM(J641:U641)</f>
        <v>0</v>
      </c>
      <c r="W641" s="100">
        <f t="shared" si="1568"/>
        <v>0</v>
      </c>
      <c r="X641" s="100">
        <f t="shared" ref="X641:AH641" si="1691">ROUND(W423*$G641/12,2)</f>
        <v>200.28</v>
      </c>
      <c r="Y641" s="100">
        <f t="shared" si="1691"/>
        <v>209.15</v>
      </c>
      <c r="Z641" s="100">
        <f t="shared" si="1691"/>
        <v>209.89</v>
      </c>
      <c r="AA641" s="100">
        <f t="shared" si="1691"/>
        <v>209.89</v>
      </c>
      <c r="AB641" s="100">
        <f t="shared" si="1691"/>
        <v>209.89</v>
      </c>
      <c r="AC641" s="100">
        <f t="shared" si="1691"/>
        <v>209.89</v>
      </c>
      <c r="AD641" s="100">
        <f t="shared" si="1691"/>
        <v>209.89</v>
      </c>
      <c r="AE641" s="100">
        <f t="shared" si="1691"/>
        <v>209.89</v>
      </c>
      <c r="AF641" s="100">
        <f t="shared" si="1691"/>
        <v>209.89</v>
      </c>
      <c r="AG641" s="100">
        <f t="shared" si="1691"/>
        <v>209.89</v>
      </c>
      <c r="AH641" s="100">
        <f t="shared" si="1691"/>
        <v>209.89</v>
      </c>
      <c r="AI641" s="2">
        <f t="shared" ref="AI641" si="1692">SUM(W641:AH641)</f>
        <v>2298.4399999999991</v>
      </c>
      <c r="AJ641" s="100">
        <f t="shared" si="1577"/>
        <v>218.64</v>
      </c>
      <c r="AK641" s="100">
        <f t="shared" si="1578"/>
        <v>218.64</v>
      </c>
      <c r="AL641" s="100">
        <f t="shared" si="1653"/>
        <v>218.64</v>
      </c>
      <c r="AM641" s="100">
        <f t="shared" si="1653"/>
        <v>218.64</v>
      </c>
      <c r="AN641" s="100">
        <f t="shared" si="1653"/>
        <v>218.64</v>
      </c>
      <c r="AO641" s="100">
        <f t="shared" si="1653"/>
        <v>218.64</v>
      </c>
      <c r="AP641" s="100">
        <f t="shared" si="1653"/>
        <v>218.64</v>
      </c>
      <c r="AQ641" s="100">
        <f t="shared" si="1653"/>
        <v>218.64</v>
      </c>
      <c r="AR641" s="100">
        <f t="shared" si="1653"/>
        <v>218.64</v>
      </c>
      <c r="AS641" s="100">
        <f t="shared" si="1653"/>
        <v>218.64</v>
      </c>
      <c r="AT641" s="100">
        <f t="shared" si="1653"/>
        <v>218.64</v>
      </c>
      <c r="AU641" s="100">
        <f t="shared" si="1653"/>
        <v>218.64</v>
      </c>
      <c r="AV641" s="100">
        <f t="shared" ref="AV641" si="1693">SUM(AJ641:AU641)</f>
        <v>2623.6799999999989</v>
      </c>
      <c r="AW641" s="100">
        <f t="shared" si="1579"/>
        <v>218.64</v>
      </c>
      <c r="AX641" s="100">
        <f t="shared" si="1640"/>
        <v>218.64</v>
      </c>
      <c r="AY641" s="100">
        <f t="shared" si="1640"/>
        <v>218.64</v>
      </c>
      <c r="AZ641" s="100">
        <f t="shared" si="1640"/>
        <v>218.64</v>
      </c>
      <c r="BA641" s="100">
        <f t="shared" si="1640"/>
        <v>218.64</v>
      </c>
      <c r="BB641" s="100">
        <f t="shared" si="1640"/>
        <v>218.64</v>
      </c>
      <c r="BC641" s="100">
        <f t="shared" si="1640"/>
        <v>218.64</v>
      </c>
      <c r="BD641" s="100">
        <f t="shared" si="1640"/>
        <v>218.64</v>
      </c>
      <c r="BE641" s="100">
        <f t="shared" si="1640"/>
        <v>218.64</v>
      </c>
      <c r="BF641" s="100">
        <f t="shared" si="1640"/>
        <v>218.64</v>
      </c>
      <c r="BG641" s="100">
        <f t="shared" si="1640"/>
        <v>218.64</v>
      </c>
      <c r="BH641" s="100">
        <f t="shared" si="1640"/>
        <v>218.64</v>
      </c>
      <c r="BI641" s="100">
        <f t="shared" si="1584"/>
        <v>2623.6799999999989</v>
      </c>
      <c r="BV641" s="142"/>
      <c r="CI641" s="142"/>
      <c r="CV641" s="142"/>
      <c r="DI641" s="142"/>
      <c r="DV641" s="142"/>
      <c r="EI641" s="142"/>
    </row>
    <row r="642" spans="1:139" ht="15.75" outlineLevel="1" x14ac:dyDescent="0.25">
      <c r="A642" s="2">
        <f t="shared" si="1688"/>
        <v>5</v>
      </c>
      <c r="B642" s="1" t="str">
        <f t="shared" si="1688"/>
        <v>PRE-09603</v>
      </c>
      <c r="C642" s="1" t="str">
        <f t="shared" si="1688"/>
        <v>SPP FH - Coolidge  13533</v>
      </c>
      <c r="D642" s="2" t="str">
        <f t="shared" si="1688"/>
        <v>A2763851</v>
      </c>
      <c r="E642" s="141" t="str">
        <f t="shared" si="1688"/>
        <v>SPP FH - Coolidge  13533 - S&amp;E/R&amp;C</v>
      </c>
      <c r="F642" s="119">
        <f t="shared" si="1565"/>
        <v>362</v>
      </c>
      <c r="G642" s="186">
        <f>VLOOKUP($F642,'2021 Depreciation Rates'!$A:$B,2,FALSE)</f>
        <v>2.4E-2</v>
      </c>
      <c r="H642" s="186">
        <f>VLOOKUP($F642,'2022-2023 Depreciation Rates'!$A$1:$B$197,2,FALSE)</f>
        <v>2.5000000000000001E-2</v>
      </c>
      <c r="J642" s="100">
        <f t="shared" ref="J642:U642" si="1694">ROUND(I424*$G642/12,2)</f>
        <v>0</v>
      </c>
      <c r="K642" s="100">
        <f t="shared" si="1694"/>
        <v>0</v>
      </c>
      <c r="L642" s="100">
        <f t="shared" si="1694"/>
        <v>0</v>
      </c>
      <c r="M642" s="100">
        <f t="shared" si="1694"/>
        <v>0</v>
      </c>
      <c r="N642" s="100">
        <f t="shared" si="1694"/>
        <v>0</v>
      </c>
      <c r="O642" s="100">
        <f t="shared" si="1694"/>
        <v>0</v>
      </c>
      <c r="P642" s="100">
        <f t="shared" si="1694"/>
        <v>0</v>
      </c>
      <c r="Q642" s="100">
        <f t="shared" si="1694"/>
        <v>0</v>
      </c>
      <c r="R642" s="100">
        <f t="shared" si="1694"/>
        <v>0</v>
      </c>
      <c r="S642" s="100">
        <f t="shared" si="1694"/>
        <v>0</v>
      </c>
      <c r="T642" s="100">
        <f t="shared" si="1694"/>
        <v>0</v>
      </c>
      <c r="U642" s="100">
        <f t="shared" si="1694"/>
        <v>0</v>
      </c>
      <c r="V642" s="151">
        <f t="shared" ref="V642:V644" si="1695">SUM(J642:U642)</f>
        <v>0</v>
      </c>
      <c r="W642" s="100">
        <f t="shared" si="1568"/>
        <v>0</v>
      </c>
      <c r="X642" s="100">
        <f t="shared" ref="X642:AH642" si="1696">ROUND(W424*$G642/12,2)</f>
        <v>0</v>
      </c>
      <c r="Y642" s="100">
        <f t="shared" si="1696"/>
        <v>13.06</v>
      </c>
      <c r="Z642" s="100">
        <f t="shared" si="1696"/>
        <v>13.06</v>
      </c>
      <c r="AA642" s="100">
        <f t="shared" si="1696"/>
        <v>13.06</v>
      </c>
      <c r="AB642" s="100">
        <f t="shared" si="1696"/>
        <v>13.06</v>
      </c>
      <c r="AC642" s="100">
        <f t="shared" si="1696"/>
        <v>13.06</v>
      </c>
      <c r="AD642" s="100">
        <f t="shared" si="1696"/>
        <v>13.06</v>
      </c>
      <c r="AE642" s="100">
        <f t="shared" si="1696"/>
        <v>13.06</v>
      </c>
      <c r="AF642" s="100">
        <f t="shared" si="1696"/>
        <v>13.06</v>
      </c>
      <c r="AG642" s="100">
        <f t="shared" si="1696"/>
        <v>13.06</v>
      </c>
      <c r="AH642" s="100">
        <f t="shared" si="1696"/>
        <v>13.06</v>
      </c>
      <c r="AI642" s="2">
        <f t="shared" ref="AI642:AI644" si="1697">SUM(W642:AH642)</f>
        <v>130.6</v>
      </c>
      <c r="AJ642" s="100">
        <f t="shared" si="1577"/>
        <v>13.61</v>
      </c>
      <c r="AK642" s="100">
        <f t="shared" si="1578"/>
        <v>13.61</v>
      </c>
      <c r="AL642" s="100">
        <f t="shared" si="1653"/>
        <v>13.61</v>
      </c>
      <c r="AM642" s="100">
        <f t="shared" si="1653"/>
        <v>13.61</v>
      </c>
      <c r="AN642" s="100">
        <f t="shared" si="1653"/>
        <v>13.61</v>
      </c>
      <c r="AO642" s="100">
        <f t="shared" si="1653"/>
        <v>13.61</v>
      </c>
      <c r="AP642" s="100">
        <f t="shared" si="1653"/>
        <v>13.61</v>
      </c>
      <c r="AQ642" s="100">
        <f t="shared" si="1653"/>
        <v>13.61</v>
      </c>
      <c r="AR642" s="100">
        <f t="shared" si="1653"/>
        <v>13.61</v>
      </c>
      <c r="AS642" s="100">
        <f t="shared" si="1653"/>
        <v>13.61</v>
      </c>
      <c r="AT642" s="100">
        <f t="shared" si="1653"/>
        <v>13.61</v>
      </c>
      <c r="AU642" s="100">
        <f t="shared" si="1653"/>
        <v>13.61</v>
      </c>
      <c r="AV642" s="100">
        <f t="shared" ref="AV642:AV644" si="1698">SUM(AJ642:AU642)</f>
        <v>163.32</v>
      </c>
      <c r="AW642" s="100">
        <f t="shared" si="1579"/>
        <v>13.61</v>
      </c>
      <c r="AX642" s="100">
        <f t="shared" si="1640"/>
        <v>13.61</v>
      </c>
      <c r="AY642" s="100">
        <f t="shared" si="1640"/>
        <v>13.61</v>
      </c>
      <c r="AZ642" s="100">
        <f t="shared" si="1640"/>
        <v>13.61</v>
      </c>
      <c r="BA642" s="100">
        <f t="shared" si="1640"/>
        <v>13.61</v>
      </c>
      <c r="BB642" s="100">
        <f t="shared" si="1640"/>
        <v>13.61</v>
      </c>
      <c r="BC642" s="100">
        <f t="shared" si="1640"/>
        <v>13.61</v>
      </c>
      <c r="BD642" s="100">
        <f t="shared" si="1640"/>
        <v>13.61</v>
      </c>
      <c r="BE642" s="100">
        <f t="shared" si="1640"/>
        <v>13.61</v>
      </c>
      <c r="BF642" s="100">
        <f t="shared" si="1640"/>
        <v>13.61</v>
      </c>
      <c r="BG642" s="100">
        <f t="shared" si="1640"/>
        <v>13.61</v>
      </c>
      <c r="BH642" s="100">
        <f t="shared" si="1640"/>
        <v>13.61</v>
      </c>
      <c r="BI642" s="100">
        <f t="shared" si="1584"/>
        <v>163.32</v>
      </c>
      <c r="BV642" s="142"/>
      <c r="CI642" s="142"/>
      <c r="CV642" s="142"/>
      <c r="DI642" s="142"/>
      <c r="DV642" s="142"/>
      <c r="EI642" s="142"/>
    </row>
    <row r="643" spans="1:139" ht="15.75" outlineLevel="1" x14ac:dyDescent="0.25">
      <c r="A643" s="2">
        <f t="shared" si="1688"/>
        <v>5</v>
      </c>
      <c r="B643" s="1" t="str">
        <f t="shared" si="1688"/>
        <v>PRE-09603</v>
      </c>
      <c r="C643" s="1" t="str">
        <f t="shared" si="1688"/>
        <v>SPP FH - Coolidge  13533</v>
      </c>
      <c r="D643" s="2" t="str">
        <f t="shared" si="1688"/>
        <v>A2764626</v>
      </c>
      <c r="E643" s="141" t="str">
        <f t="shared" si="1688"/>
        <v>SPP FH – Coolidge 13533 – OCR</v>
      </c>
      <c r="F643" s="119">
        <f t="shared" ref="F643:F674" si="1699">G425</f>
        <v>397</v>
      </c>
      <c r="G643" s="186">
        <f>VLOOKUP($F643,'2021 Depreciation Rates'!$A:$B,2,FALSE)</f>
        <v>0.14299999999999999</v>
      </c>
      <c r="H643" s="186">
        <f>VLOOKUP($F643,'2022-2023 Depreciation Rates'!$A$1:$B$197,2,FALSE)</f>
        <v>0.14299999999999999</v>
      </c>
      <c r="J643" s="100">
        <f t="shared" ref="J643:U643" si="1700">ROUND(I425*$G643/12,2)</f>
        <v>0</v>
      </c>
      <c r="K643" s="100">
        <f t="shared" si="1700"/>
        <v>0</v>
      </c>
      <c r="L643" s="100">
        <f t="shared" si="1700"/>
        <v>0</v>
      </c>
      <c r="M643" s="100">
        <f t="shared" si="1700"/>
        <v>0</v>
      </c>
      <c r="N643" s="100">
        <f t="shared" si="1700"/>
        <v>0</v>
      </c>
      <c r="O643" s="100">
        <f t="shared" si="1700"/>
        <v>0</v>
      </c>
      <c r="P643" s="100">
        <f t="shared" si="1700"/>
        <v>0</v>
      </c>
      <c r="Q643" s="100">
        <f t="shared" si="1700"/>
        <v>0</v>
      </c>
      <c r="R643" s="100">
        <f t="shared" si="1700"/>
        <v>0</v>
      </c>
      <c r="S643" s="100">
        <f t="shared" si="1700"/>
        <v>0</v>
      </c>
      <c r="T643" s="100">
        <f t="shared" si="1700"/>
        <v>0</v>
      </c>
      <c r="U643" s="100">
        <f t="shared" si="1700"/>
        <v>0</v>
      </c>
      <c r="V643" s="151">
        <f t="shared" si="1695"/>
        <v>0</v>
      </c>
      <c r="W643" s="100">
        <f t="shared" ref="W643:W674" si="1701">ROUND(U425*$G643/12,2)</f>
        <v>0</v>
      </c>
      <c r="X643" s="100">
        <f t="shared" ref="X643:AH643" si="1702">ROUND(W425*$G643/12,2)</f>
        <v>0</v>
      </c>
      <c r="Y643" s="100">
        <f t="shared" si="1702"/>
        <v>0</v>
      </c>
      <c r="Z643" s="100">
        <f t="shared" si="1702"/>
        <v>0</v>
      </c>
      <c r="AA643" s="100">
        <f t="shared" si="1702"/>
        <v>0</v>
      </c>
      <c r="AB643" s="100">
        <f t="shared" si="1702"/>
        <v>0</v>
      </c>
      <c r="AC643" s="100">
        <f t="shared" si="1702"/>
        <v>0</v>
      </c>
      <c r="AD643" s="100">
        <f t="shared" si="1702"/>
        <v>92.29</v>
      </c>
      <c r="AE643" s="100">
        <f t="shared" si="1702"/>
        <v>92.29</v>
      </c>
      <c r="AF643" s="100">
        <f t="shared" si="1702"/>
        <v>92.29</v>
      </c>
      <c r="AG643" s="100">
        <f t="shared" si="1702"/>
        <v>92.29</v>
      </c>
      <c r="AH643" s="100">
        <f t="shared" si="1702"/>
        <v>92.29</v>
      </c>
      <c r="AI643" s="2">
        <f t="shared" si="1697"/>
        <v>461.45000000000005</v>
      </c>
      <c r="AJ643" s="100">
        <f t="shared" si="1577"/>
        <v>92.29</v>
      </c>
      <c r="AK643" s="100">
        <f t="shared" si="1578"/>
        <v>92.29</v>
      </c>
      <c r="AL643" s="100">
        <f t="shared" si="1653"/>
        <v>92.29</v>
      </c>
      <c r="AM643" s="100">
        <f t="shared" si="1653"/>
        <v>92.29</v>
      </c>
      <c r="AN643" s="100">
        <f t="shared" si="1653"/>
        <v>92.29</v>
      </c>
      <c r="AO643" s="100">
        <f t="shared" si="1653"/>
        <v>92.29</v>
      </c>
      <c r="AP643" s="100">
        <f t="shared" si="1653"/>
        <v>92.29</v>
      </c>
      <c r="AQ643" s="100">
        <f t="shared" si="1653"/>
        <v>92.29</v>
      </c>
      <c r="AR643" s="100">
        <f t="shared" si="1653"/>
        <v>92.29</v>
      </c>
      <c r="AS643" s="100">
        <f t="shared" si="1653"/>
        <v>92.29</v>
      </c>
      <c r="AT643" s="100">
        <f t="shared" si="1653"/>
        <v>92.29</v>
      </c>
      <c r="AU643" s="100">
        <f t="shared" si="1653"/>
        <v>92.29</v>
      </c>
      <c r="AV643" s="100">
        <f t="shared" si="1698"/>
        <v>1107.4799999999998</v>
      </c>
      <c r="AW643" s="100">
        <f t="shared" si="1579"/>
        <v>92.29</v>
      </c>
      <c r="AX643" s="100">
        <f t="shared" si="1640"/>
        <v>92.29</v>
      </c>
      <c r="AY643" s="100">
        <f t="shared" si="1640"/>
        <v>92.29</v>
      </c>
      <c r="AZ643" s="100">
        <f t="shared" si="1640"/>
        <v>92.29</v>
      </c>
      <c r="BA643" s="100">
        <f t="shared" si="1640"/>
        <v>92.29</v>
      </c>
      <c r="BB643" s="100">
        <f t="shared" si="1640"/>
        <v>92.29</v>
      </c>
      <c r="BC643" s="100">
        <f t="shared" si="1640"/>
        <v>92.29</v>
      </c>
      <c r="BD643" s="100">
        <f t="shared" si="1640"/>
        <v>92.29</v>
      </c>
      <c r="BE643" s="100">
        <f t="shared" si="1640"/>
        <v>92.29</v>
      </c>
      <c r="BF643" s="100">
        <f t="shared" si="1640"/>
        <v>92.29</v>
      </c>
      <c r="BG643" s="100">
        <f t="shared" si="1640"/>
        <v>92.29</v>
      </c>
      <c r="BH643" s="100">
        <f t="shared" si="1640"/>
        <v>92.29</v>
      </c>
      <c r="BI643" s="100">
        <f t="shared" si="1584"/>
        <v>1107.4799999999998</v>
      </c>
      <c r="BV643" s="142"/>
      <c r="CI643" s="142"/>
      <c r="CV643" s="142"/>
      <c r="DI643" s="142"/>
      <c r="DV643" s="142"/>
      <c r="EI643" s="142"/>
    </row>
    <row r="644" spans="1:139" ht="15.75" outlineLevel="1" x14ac:dyDescent="0.25">
      <c r="A644" s="2">
        <f t="shared" si="1688"/>
        <v>5</v>
      </c>
      <c r="B644" s="1" t="str">
        <f t="shared" si="1688"/>
        <v>PRE-09603</v>
      </c>
      <c r="C644" s="1" t="str">
        <f t="shared" si="1688"/>
        <v>SPP FH - Coolidge  13533</v>
      </c>
      <c r="D644" s="2" t="str">
        <f t="shared" si="1688"/>
        <v>A2767872</v>
      </c>
      <c r="E644" s="141" t="str">
        <f t="shared" si="1688"/>
        <v>COOL533B - OCR#38721 N.O. 138003</v>
      </c>
      <c r="F644" s="119">
        <f t="shared" si="1699"/>
        <v>397</v>
      </c>
      <c r="G644" s="186">
        <f>VLOOKUP($F644,'2021 Depreciation Rates'!$A:$B,2,FALSE)</f>
        <v>0.14299999999999999</v>
      </c>
      <c r="H644" s="186">
        <f>VLOOKUP($F644,'2022-2023 Depreciation Rates'!$A$1:$B$197,2,FALSE)</f>
        <v>0.14299999999999999</v>
      </c>
      <c r="J644" s="100">
        <f t="shared" ref="J644:U644" si="1703">ROUND(I426*$G644/12,2)</f>
        <v>0</v>
      </c>
      <c r="K644" s="100">
        <f t="shared" si="1703"/>
        <v>0</v>
      </c>
      <c r="L644" s="100">
        <f t="shared" si="1703"/>
        <v>0</v>
      </c>
      <c r="M644" s="100">
        <f t="shared" si="1703"/>
        <v>0</v>
      </c>
      <c r="N644" s="100">
        <f t="shared" si="1703"/>
        <v>0</v>
      </c>
      <c r="O644" s="100">
        <f t="shared" si="1703"/>
        <v>0</v>
      </c>
      <c r="P644" s="100">
        <f t="shared" si="1703"/>
        <v>0</v>
      </c>
      <c r="Q644" s="100">
        <f t="shared" si="1703"/>
        <v>0</v>
      </c>
      <c r="R644" s="100">
        <f t="shared" si="1703"/>
        <v>0</v>
      </c>
      <c r="S644" s="100">
        <f t="shared" si="1703"/>
        <v>0</v>
      </c>
      <c r="T644" s="100">
        <f t="shared" si="1703"/>
        <v>0</v>
      </c>
      <c r="U644" s="100">
        <f t="shared" si="1703"/>
        <v>0</v>
      </c>
      <c r="V644" s="151">
        <f t="shared" si="1695"/>
        <v>0</v>
      </c>
      <c r="W644" s="100">
        <f t="shared" si="1701"/>
        <v>0</v>
      </c>
      <c r="X644" s="100">
        <f t="shared" ref="X644:AH644" si="1704">ROUND(W426*$G644/12,2)</f>
        <v>0</v>
      </c>
      <c r="Y644" s="100">
        <f t="shared" si="1704"/>
        <v>0</v>
      </c>
      <c r="Z644" s="100">
        <f t="shared" si="1704"/>
        <v>0</v>
      </c>
      <c r="AA644" s="100">
        <f t="shared" si="1704"/>
        <v>0</v>
      </c>
      <c r="AB644" s="100">
        <f t="shared" si="1704"/>
        <v>0</v>
      </c>
      <c r="AC644" s="100">
        <f t="shared" si="1704"/>
        <v>0</v>
      </c>
      <c r="AD644" s="100">
        <f t="shared" si="1704"/>
        <v>77.19</v>
      </c>
      <c r="AE644" s="100">
        <f t="shared" si="1704"/>
        <v>77.19</v>
      </c>
      <c r="AF644" s="100">
        <f t="shared" si="1704"/>
        <v>77.19</v>
      </c>
      <c r="AG644" s="100">
        <f t="shared" si="1704"/>
        <v>77.19</v>
      </c>
      <c r="AH644" s="100">
        <f t="shared" si="1704"/>
        <v>77.19</v>
      </c>
      <c r="AI644" s="2">
        <f t="shared" si="1697"/>
        <v>385.95</v>
      </c>
      <c r="AJ644" s="100">
        <f t="shared" si="1577"/>
        <v>77.19</v>
      </c>
      <c r="AK644" s="100">
        <f t="shared" si="1578"/>
        <v>77.19</v>
      </c>
      <c r="AL644" s="100">
        <f t="shared" si="1653"/>
        <v>77.19</v>
      </c>
      <c r="AM644" s="100">
        <f t="shared" si="1653"/>
        <v>77.19</v>
      </c>
      <c r="AN644" s="100">
        <f t="shared" si="1653"/>
        <v>77.19</v>
      </c>
      <c r="AO644" s="100">
        <f t="shared" si="1653"/>
        <v>77.19</v>
      </c>
      <c r="AP644" s="100">
        <f t="shared" si="1653"/>
        <v>77.19</v>
      </c>
      <c r="AQ644" s="100">
        <f t="shared" si="1653"/>
        <v>77.19</v>
      </c>
      <c r="AR644" s="100">
        <f t="shared" si="1653"/>
        <v>77.19</v>
      </c>
      <c r="AS644" s="100">
        <f t="shared" si="1653"/>
        <v>77.19</v>
      </c>
      <c r="AT644" s="100">
        <f t="shared" si="1653"/>
        <v>77.19</v>
      </c>
      <c r="AU644" s="100">
        <f t="shared" si="1653"/>
        <v>77.19</v>
      </c>
      <c r="AV644" s="100">
        <f t="shared" si="1698"/>
        <v>926.2800000000002</v>
      </c>
      <c r="AW644" s="100">
        <f t="shared" si="1579"/>
        <v>77.19</v>
      </c>
      <c r="AX644" s="100">
        <f t="shared" ref="AX644:BH659" si="1705">ROUND(AW426*$H644/12,2)</f>
        <v>77.19</v>
      </c>
      <c r="AY644" s="100">
        <f t="shared" si="1705"/>
        <v>77.19</v>
      </c>
      <c r="AZ644" s="100">
        <f t="shared" si="1705"/>
        <v>77.19</v>
      </c>
      <c r="BA644" s="100">
        <f t="shared" si="1705"/>
        <v>77.19</v>
      </c>
      <c r="BB644" s="100">
        <f t="shared" si="1705"/>
        <v>77.19</v>
      </c>
      <c r="BC644" s="100">
        <f t="shared" si="1705"/>
        <v>77.19</v>
      </c>
      <c r="BD644" s="100">
        <f t="shared" si="1705"/>
        <v>77.19</v>
      </c>
      <c r="BE644" s="100">
        <f t="shared" si="1705"/>
        <v>77.19</v>
      </c>
      <c r="BF644" s="100">
        <f t="shared" si="1705"/>
        <v>77.19</v>
      </c>
      <c r="BG644" s="100">
        <f t="shared" si="1705"/>
        <v>77.19</v>
      </c>
      <c r="BH644" s="100">
        <f t="shared" si="1705"/>
        <v>77.19</v>
      </c>
      <c r="BI644" s="100">
        <f t="shared" si="1584"/>
        <v>926.2800000000002</v>
      </c>
      <c r="BV644" s="142"/>
      <c r="CI644" s="142"/>
      <c r="CV644" s="142"/>
      <c r="DI644" s="142"/>
      <c r="DV644" s="142"/>
      <c r="EI644" s="142"/>
    </row>
    <row r="645" spans="1:139" ht="15.75" outlineLevel="1" x14ac:dyDescent="0.25">
      <c r="A645" s="2">
        <f t="shared" si="1688"/>
        <v>5</v>
      </c>
      <c r="B645" s="1" t="str">
        <f t="shared" si="1688"/>
        <v>PRE-09603</v>
      </c>
      <c r="C645" s="1" t="str">
        <f t="shared" si="1688"/>
        <v>SPP FH - Coolidge  13533</v>
      </c>
      <c r="D645" s="2" t="str">
        <f t="shared" si="1688"/>
        <v>A2768867</v>
      </c>
      <c r="E645" s="141" t="str">
        <f t="shared" si="1688"/>
        <v>COOLIDGE 13533 OCRs - 5 TAV</v>
      </c>
      <c r="F645" s="119">
        <f t="shared" si="1699"/>
        <v>397</v>
      </c>
      <c r="G645" s="186">
        <f>VLOOKUP($F645,'2021 Depreciation Rates'!$A:$B,2,FALSE)</f>
        <v>0.14299999999999999</v>
      </c>
      <c r="H645" s="186">
        <f>VLOOKUP($F645,'2022-2023 Depreciation Rates'!$A$1:$B$197,2,FALSE)</f>
        <v>0.14299999999999999</v>
      </c>
      <c r="J645" s="100">
        <f t="shared" ref="J645:U645" si="1706">ROUND(I427*$G645/12,2)</f>
        <v>0</v>
      </c>
      <c r="K645" s="100">
        <f t="shared" si="1706"/>
        <v>0</v>
      </c>
      <c r="L645" s="100">
        <f t="shared" si="1706"/>
        <v>0</v>
      </c>
      <c r="M645" s="100">
        <f t="shared" si="1706"/>
        <v>0</v>
      </c>
      <c r="N645" s="100">
        <f t="shared" si="1706"/>
        <v>0</v>
      </c>
      <c r="O645" s="100">
        <f t="shared" si="1706"/>
        <v>0</v>
      </c>
      <c r="P645" s="100">
        <f t="shared" si="1706"/>
        <v>0</v>
      </c>
      <c r="Q645" s="100">
        <f t="shared" si="1706"/>
        <v>0</v>
      </c>
      <c r="R645" s="100">
        <f t="shared" si="1706"/>
        <v>0</v>
      </c>
      <c r="S645" s="100">
        <f t="shared" si="1706"/>
        <v>0</v>
      </c>
      <c r="T645" s="100">
        <f t="shared" si="1706"/>
        <v>0</v>
      </c>
      <c r="U645" s="100">
        <f t="shared" si="1706"/>
        <v>0</v>
      </c>
      <c r="V645" s="151">
        <f t="shared" ref="V645" si="1707">SUM(J645:U645)</f>
        <v>0</v>
      </c>
      <c r="W645" s="100">
        <f t="shared" si="1701"/>
        <v>0</v>
      </c>
      <c r="X645" s="100">
        <f t="shared" ref="X645:AH645" si="1708">ROUND(W427*$G645/12,2)</f>
        <v>0</v>
      </c>
      <c r="Y645" s="100">
        <f t="shared" si="1708"/>
        <v>0</v>
      </c>
      <c r="Z645" s="100">
        <f t="shared" si="1708"/>
        <v>0</v>
      </c>
      <c r="AA645" s="100">
        <f t="shared" si="1708"/>
        <v>0</v>
      </c>
      <c r="AB645" s="100">
        <f t="shared" si="1708"/>
        <v>0</v>
      </c>
      <c r="AC645" s="100">
        <f t="shared" si="1708"/>
        <v>0</v>
      </c>
      <c r="AD645" s="100">
        <f t="shared" si="1708"/>
        <v>0</v>
      </c>
      <c r="AE645" s="100">
        <f t="shared" si="1708"/>
        <v>351.92</v>
      </c>
      <c r="AF645" s="100">
        <f t="shared" si="1708"/>
        <v>351.92</v>
      </c>
      <c r="AG645" s="100">
        <f t="shared" si="1708"/>
        <v>351.92</v>
      </c>
      <c r="AH645" s="100">
        <f t="shared" si="1708"/>
        <v>351.92</v>
      </c>
      <c r="AI645" s="2">
        <f t="shared" ref="AI645" si="1709">SUM(W645:AH645)</f>
        <v>1407.68</v>
      </c>
      <c r="AJ645" s="100">
        <f t="shared" si="1577"/>
        <v>351.92</v>
      </c>
      <c r="AK645" s="100">
        <f t="shared" si="1578"/>
        <v>351.92</v>
      </c>
      <c r="AL645" s="100">
        <f t="shared" si="1653"/>
        <v>351.92</v>
      </c>
      <c r="AM645" s="100">
        <f t="shared" si="1653"/>
        <v>351.92</v>
      </c>
      <c r="AN645" s="100">
        <f t="shared" si="1653"/>
        <v>351.92</v>
      </c>
      <c r="AO645" s="100">
        <f t="shared" si="1653"/>
        <v>351.92</v>
      </c>
      <c r="AP645" s="100">
        <f t="shared" si="1653"/>
        <v>351.92</v>
      </c>
      <c r="AQ645" s="100">
        <f t="shared" si="1653"/>
        <v>351.92</v>
      </c>
      <c r="AR645" s="100">
        <f t="shared" si="1653"/>
        <v>351.92</v>
      </c>
      <c r="AS645" s="100">
        <f t="shared" si="1653"/>
        <v>351.92</v>
      </c>
      <c r="AT645" s="100">
        <f t="shared" si="1653"/>
        <v>351.92</v>
      </c>
      <c r="AU645" s="100">
        <f t="shared" si="1653"/>
        <v>351.92</v>
      </c>
      <c r="AV645" s="100">
        <f t="shared" ref="AV645" si="1710">SUM(AJ645:AU645)</f>
        <v>4223.04</v>
      </c>
      <c r="AW645" s="100">
        <f t="shared" si="1579"/>
        <v>351.92</v>
      </c>
      <c r="AX645" s="100">
        <f t="shared" si="1705"/>
        <v>351.92</v>
      </c>
      <c r="AY645" s="100">
        <f t="shared" si="1705"/>
        <v>351.92</v>
      </c>
      <c r="AZ645" s="100">
        <f t="shared" si="1705"/>
        <v>351.92</v>
      </c>
      <c r="BA645" s="100">
        <f t="shared" si="1705"/>
        <v>351.92</v>
      </c>
      <c r="BB645" s="100">
        <f t="shared" si="1705"/>
        <v>351.92</v>
      </c>
      <c r="BC645" s="100">
        <f t="shared" si="1705"/>
        <v>351.92</v>
      </c>
      <c r="BD645" s="100">
        <f t="shared" si="1705"/>
        <v>351.92</v>
      </c>
      <c r="BE645" s="100">
        <f t="shared" si="1705"/>
        <v>351.92</v>
      </c>
      <c r="BF645" s="100">
        <f t="shared" si="1705"/>
        <v>351.92</v>
      </c>
      <c r="BG645" s="100">
        <f t="shared" si="1705"/>
        <v>351.92</v>
      </c>
      <c r="BH645" s="100">
        <f t="shared" si="1705"/>
        <v>351.92</v>
      </c>
      <c r="BI645" s="100">
        <f t="shared" si="1584"/>
        <v>4223.04</v>
      </c>
      <c r="BV645" s="142"/>
      <c r="CI645" s="142"/>
      <c r="CV645" s="142"/>
      <c r="DI645" s="142"/>
      <c r="DV645" s="142"/>
      <c r="EI645" s="142"/>
    </row>
    <row r="646" spans="1:139" ht="15.75" outlineLevel="1" x14ac:dyDescent="0.25">
      <c r="A646" s="2">
        <f t="shared" si="1688"/>
        <v>6</v>
      </c>
      <c r="B646" s="1" t="str">
        <f t="shared" si="1688"/>
        <v>PRE-09793</v>
      </c>
      <c r="C646" s="1" t="str">
        <f t="shared" si="1688"/>
        <v>SPP FH - Clarkwild 13461</v>
      </c>
      <c r="D646" s="2" t="str">
        <f t="shared" si="1688"/>
        <v>PRE-09793.1</v>
      </c>
      <c r="E646" s="141" t="str">
        <f t="shared" si="1688"/>
        <v>SPP FH - Clarkwild 13461 -OH Feeder</v>
      </c>
      <c r="F646" s="119">
        <f t="shared" si="1699"/>
        <v>364</v>
      </c>
      <c r="G646" s="186">
        <f>VLOOKUP($F646,'2021 Depreciation Rates'!$A:$B,2,FALSE)</f>
        <v>4.3999999999999997E-2</v>
      </c>
      <c r="H646" s="186">
        <f>VLOOKUP($F646,'2022-2023 Depreciation Rates'!$A$1:$B$197,2,FALSE)</f>
        <v>3.6999999999999998E-2</v>
      </c>
      <c r="J646" s="100">
        <f t="shared" ref="J646:U646" si="1711">ROUND(I428*$G646/12,2)</f>
        <v>0</v>
      </c>
      <c r="K646" s="100">
        <f t="shared" si="1711"/>
        <v>0</v>
      </c>
      <c r="L646" s="100">
        <f t="shared" si="1711"/>
        <v>0</v>
      </c>
      <c r="M646" s="100">
        <f t="shared" si="1711"/>
        <v>0</v>
      </c>
      <c r="N646" s="100">
        <f t="shared" si="1711"/>
        <v>0</v>
      </c>
      <c r="O646" s="100">
        <f t="shared" si="1711"/>
        <v>0</v>
      </c>
      <c r="P646" s="100">
        <f t="shared" si="1711"/>
        <v>0</v>
      </c>
      <c r="Q646" s="100">
        <f t="shared" si="1711"/>
        <v>0</v>
      </c>
      <c r="R646" s="100">
        <f t="shared" si="1711"/>
        <v>0</v>
      </c>
      <c r="S646" s="100">
        <f t="shared" si="1711"/>
        <v>0</v>
      </c>
      <c r="T646" s="100">
        <f t="shared" si="1711"/>
        <v>0</v>
      </c>
      <c r="U646" s="100">
        <f t="shared" si="1711"/>
        <v>0</v>
      </c>
      <c r="V646" s="151">
        <f t="shared" si="1567"/>
        <v>0</v>
      </c>
      <c r="W646" s="100">
        <f t="shared" si="1701"/>
        <v>0</v>
      </c>
      <c r="X646" s="100">
        <f t="shared" ref="X646:AH646" si="1712">ROUND(W428*$G646/12,2)</f>
        <v>0</v>
      </c>
      <c r="Y646" s="100">
        <f t="shared" si="1712"/>
        <v>0</v>
      </c>
      <c r="Z646" s="100">
        <f t="shared" si="1712"/>
        <v>0</v>
      </c>
      <c r="AA646" s="100">
        <f t="shared" si="1712"/>
        <v>0</v>
      </c>
      <c r="AB646" s="100">
        <f t="shared" si="1712"/>
        <v>0</v>
      </c>
      <c r="AC646" s="100">
        <f t="shared" si="1712"/>
        <v>0</v>
      </c>
      <c r="AD646" s="100">
        <f t="shared" si="1712"/>
        <v>0</v>
      </c>
      <c r="AE646" s="100">
        <f t="shared" si="1712"/>
        <v>0</v>
      </c>
      <c r="AF646" s="100">
        <f t="shared" si="1712"/>
        <v>0</v>
      </c>
      <c r="AG646" s="100">
        <f t="shared" si="1712"/>
        <v>0</v>
      </c>
      <c r="AH646" s="100">
        <f t="shared" si="1712"/>
        <v>0</v>
      </c>
      <c r="AI646" s="2">
        <f t="shared" si="1570"/>
        <v>0</v>
      </c>
      <c r="AJ646" s="100">
        <f t="shared" si="1577"/>
        <v>0</v>
      </c>
      <c r="AK646" s="100">
        <f t="shared" si="1578"/>
        <v>0</v>
      </c>
      <c r="AL646" s="100">
        <f t="shared" si="1653"/>
        <v>3921.62</v>
      </c>
      <c r="AM646" s="100">
        <f t="shared" si="1653"/>
        <v>3921.62</v>
      </c>
      <c r="AN646" s="100">
        <f t="shared" si="1653"/>
        <v>3921.62</v>
      </c>
      <c r="AO646" s="100">
        <f t="shared" si="1653"/>
        <v>3921.62</v>
      </c>
      <c r="AP646" s="100">
        <f t="shared" si="1653"/>
        <v>3921.62</v>
      </c>
      <c r="AQ646" s="100">
        <f t="shared" si="1653"/>
        <v>3921.62</v>
      </c>
      <c r="AR646" s="100">
        <f t="shared" si="1653"/>
        <v>3921.62</v>
      </c>
      <c r="AS646" s="100">
        <f t="shared" si="1653"/>
        <v>3921.62</v>
      </c>
      <c r="AT646" s="100">
        <f t="shared" si="1653"/>
        <v>3921.62</v>
      </c>
      <c r="AU646" s="100">
        <f t="shared" si="1653"/>
        <v>3921.62</v>
      </c>
      <c r="AV646" s="100">
        <f t="shared" si="1583"/>
        <v>39216.199999999997</v>
      </c>
      <c r="AW646" s="100">
        <f t="shared" si="1579"/>
        <v>3921.62</v>
      </c>
      <c r="AX646" s="100">
        <f t="shared" si="1705"/>
        <v>3921.62</v>
      </c>
      <c r="AY646" s="100">
        <f t="shared" si="1705"/>
        <v>3921.62</v>
      </c>
      <c r="AZ646" s="100">
        <f t="shared" si="1705"/>
        <v>3921.62</v>
      </c>
      <c r="BA646" s="100">
        <f t="shared" si="1705"/>
        <v>3921.62</v>
      </c>
      <c r="BB646" s="100">
        <f t="shared" si="1705"/>
        <v>3921.62</v>
      </c>
      <c r="BC646" s="100">
        <f t="shared" si="1705"/>
        <v>3921.62</v>
      </c>
      <c r="BD646" s="100">
        <f t="shared" si="1705"/>
        <v>3921.62</v>
      </c>
      <c r="BE646" s="100">
        <f t="shared" si="1705"/>
        <v>3921.62</v>
      </c>
      <c r="BF646" s="100">
        <f t="shared" si="1705"/>
        <v>3921.62</v>
      </c>
      <c r="BG646" s="100">
        <f t="shared" si="1705"/>
        <v>3921.62</v>
      </c>
      <c r="BH646" s="100">
        <f t="shared" si="1705"/>
        <v>3921.62</v>
      </c>
      <c r="BI646" s="100">
        <f t="shared" si="1584"/>
        <v>47059.44</v>
      </c>
      <c r="BV646" s="142"/>
      <c r="CI646" s="142"/>
      <c r="CV646" s="142"/>
      <c r="DI646" s="142"/>
      <c r="DV646" s="142"/>
      <c r="EI646" s="142"/>
    </row>
    <row r="647" spans="1:139" ht="15.75" outlineLevel="1" x14ac:dyDescent="0.25">
      <c r="A647" s="2">
        <f t="shared" si="1688"/>
        <v>6</v>
      </c>
      <c r="B647" s="1" t="str">
        <f t="shared" si="1688"/>
        <v>PRE-09793</v>
      </c>
      <c r="C647" s="1" t="str">
        <f t="shared" si="1688"/>
        <v>SPP FH - Clarkwild 13461</v>
      </c>
      <c r="D647" s="2" t="str">
        <f t="shared" si="1688"/>
        <v>A2787325</v>
      </c>
      <c r="E647" s="141" t="str">
        <f t="shared" si="1688"/>
        <v>SPP FH - Clarkwild 13461 OCR-10 TAV</v>
      </c>
      <c r="F647" s="119">
        <f t="shared" si="1699"/>
        <v>364</v>
      </c>
      <c r="G647" s="186">
        <f>VLOOKUP($F647,'2021 Depreciation Rates'!$A:$B,2,FALSE)</f>
        <v>4.3999999999999997E-2</v>
      </c>
      <c r="H647" s="186">
        <f>VLOOKUP($F647,'2022-2023 Depreciation Rates'!$A$1:$B$197,2,FALSE)</f>
        <v>3.6999999999999998E-2</v>
      </c>
      <c r="J647" s="100">
        <f t="shared" ref="J647:U647" si="1713">ROUND(I429*$G647/12,2)</f>
        <v>0</v>
      </c>
      <c r="K647" s="100">
        <f t="shared" si="1713"/>
        <v>0</v>
      </c>
      <c r="L647" s="100">
        <f t="shared" si="1713"/>
        <v>0</v>
      </c>
      <c r="M647" s="100">
        <f t="shared" si="1713"/>
        <v>0</v>
      </c>
      <c r="N647" s="100">
        <f t="shared" si="1713"/>
        <v>0</v>
      </c>
      <c r="O647" s="100">
        <f t="shared" si="1713"/>
        <v>0</v>
      </c>
      <c r="P647" s="100">
        <f t="shared" si="1713"/>
        <v>0</v>
      </c>
      <c r="Q647" s="100">
        <f t="shared" si="1713"/>
        <v>0</v>
      </c>
      <c r="R647" s="100">
        <f t="shared" si="1713"/>
        <v>0</v>
      </c>
      <c r="S647" s="100">
        <f t="shared" si="1713"/>
        <v>0</v>
      </c>
      <c r="T647" s="100">
        <f t="shared" si="1713"/>
        <v>0</v>
      </c>
      <c r="U647" s="100">
        <f t="shared" si="1713"/>
        <v>0</v>
      </c>
      <c r="V647" s="151">
        <f t="shared" ref="V647" si="1714">SUM(J647:U647)</f>
        <v>0</v>
      </c>
      <c r="W647" s="100">
        <f t="shared" si="1701"/>
        <v>0</v>
      </c>
      <c r="X647" s="100">
        <f t="shared" ref="X647:AH647" si="1715">ROUND(W429*$G647/12,2)</f>
        <v>0</v>
      </c>
      <c r="Y647" s="100">
        <f t="shared" si="1715"/>
        <v>0</v>
      </c>
      <c r="Z647" s="100">
        <f t="shared" si="1715"/>
        <v>0</v>
      </c>
      <c r="AA647" s="100">
        <f t="shared" si="1715"/>
        <v>0</v>
      </c>
      <c r="AB647" s="100">
        <f t="shared" si="1715"/>
        <v>0</v>
      </c>
      <c r="AC647" s="100">
        <f t="shared" si="1715"/>
        <v>0</v>
      </c>
      <c r="AD647" s="100">
        <f t="shared" si="1715"/>
        <v>0</v>
      </c>
      <c r="AE647" s="100">
        <f t="shared" si="1715"/>
        <v>0</v>
      </c>
      <c r="AF647" s="100">
        <f t="shared" si="1715"/>
        <v>0</v>
      </c>
      <c r="AG647" s="100">
        <f t="shared" si="1715"/>
        <v>0</v>
      </c>
      <c r="AH647" s="100">
        <f t="shared" si="1715"/>
        <v>0</v>
      </c>
      <c r="AI647" s="2">
        <f t="shared" ref="AI647" si="1716">SUM(W647:AH647)</f>
        <v>0</v>
      </c>
      <c r="AJ647" s="100">
        <f t="shared" si="1577"/>
        <v>0</v>
      </c>
      <c r="AK647" s="100">
        <f t="shared" si="1578"/>
        <v>0</v>
      </c>
      <c r="AL647" s="100">
        <f t="shared" ref="AL647:AU662" si="1717">ROUND(AK429*$H647/12,2)</f>
        <v>127.67</v>
      </c>
      <c r="AM647" s="100">
        <f t="shared" si="1717"/>
        <v>127.67</v>
      </c>
      <c r="AN647" s="100">
        <f t="shared" si="1717"/>
        <v>127.67</v>
      </c>
      <c r="AO647" s="100">
        <f t="shared" si="1717"/>
        <v>127.67</v>
      </c>
      <c r="AP647" s="100">
        <f t="shared" si="1717"/>
        <v>127.67</v>
      </c>
      <c r="AQ647" s="100">
        <f t="shared" si="1717"/>
        <v>127.67</v>
      </c>
      <c r="AR647" s="100">
        <f t="shared" si="1717"/>
        <v>127.67</v>
      </c>
      <c r="AS647" s="100">
        <f t="shared" si="1717"/>
        <v>127.67</v>
      </c>
      <c r="AT647" s="100">
        <f t="shared" si="1717"/>
        <v>127.67</v>
      </c>
      <c r="AU647" s="100">
        <f t="shared" si="1717"/>
        <v>127.67</v>
      </c>
      <c r="AV647" s="100">
        <f t="shared" ref="AV647" si="1718">SUM(AJ647:AU647)</f>
        <v>1276.7</v>
      </c>
      <c r="AW647" s="100">
        <f t="shared" si="1579"/>
        <v>127.67</v>
      </c>
      <c r="AX647" s="100">
        <f t="shared" si="1705"/>
        <v>127.67</v>
      </c>
      <c r="AY647" s="100">
        <f t="shared" si="1705"/>
        <v>127.67</v>
      </c>
      <c r="AZ647" s="100">
        <f t="shared" si="1705"/>
        <v>127.67</v>
      </c>
      <c r="BA647" s="100">
        <f t="shared" si="1705"/>
        <v>127.67</v>
      </c>
      <c r="BB647" s="100">
        <f t="shared" si="1705"/>
        <v>127.67</v>
      </c>
      <c r="BC647" s="100">
        <f t="shared" si="1705"/>
        <v>127.67</v>
      </c>
      <c r="BD647" s="100">
        <f t="shared" si="1705"/>
        <v>127.67</v>
      </c>
      <c r="BE647" s="100">
        <f t="shared" si="1705"/>
        <v>127.67</v>
      </c>
      <c r="BF647" s="100">
        <f t="shared" si="1705"/>
        <v>127.67</v>
      </c>
      <c r="BG647" s="100">
        <f t="shared" si="1705"/>
        <v>127.67</v>
      </c>
      <c r="BH647" s="100">
        <f t="shared" si="1705"/>
        <v>127.67</v>
      </c>
      <c r="BI647" s="100">
        <f t="shared" si="1584"/>
        <v>1532.0400000000002</v>
      </c>
      <c r="BV647" s="142"/>
      <c r="CI647" s="142"/>
      <c r="CV647" s="142"/>
      <c r="DI647" s="142"/>
      <c r="DV647" s="142"/>
      <c r="EI647" s="142"/>
    </row>
    <row r="648" spans="1:139" ht="15.75" outlineLevel="1" x14ac:dyDescent="0.25">
      <c r="A648" s="2">
        <f t="shared" si="1688"/>
        <v>7</v>
      </c>
      <c r="B648" s="1" t="str">
        <f t="shared" si="1688"/>
        <v>PRE-09794</v>
      </c>
      <c r="C648" s="1" t="str">
        <f t="shared" si="1688"/>
        <v>SPP FH - Fishhawk 14121</v>
      </c>
      <c r="D648" s="2" t="str">
        <f t="shared" si="1688"/>
        <v>PRE-09794.1</v>
      </c>
      <c r="E648" s="141" t="str">
        <f t="shared" si="1688"/>
        <v>SPP FH - Fishhawk 14121 - OH Feeder</v>
      </c>
      <c r="F648" s="119">
        <f t="shared" si="1699"/>
        <v>364</v>
      </c>
      <c r="G648" s="186">
        <f>VLOOKUP($F648,'2021 Depreciation Rates'!$A:$B,2,FALSE)</f>
        <v>4.3999999999999997E-2</v>
      </c>
      <c r="H648" s="186">
        <f>VLOOKUP($F648,'2022-2023 Depreciation Rates'!$A$1:$B$197,2,FALSE)</f>
        <v>3.6999999999999998E-2</v>
      </c>
      <c r="J648" s="100">
        <f t="shared" ref="J648:U648" si="1719">ROUND(I430*$G648/12,2)</f>
        <v>0</v>
      </c>
      <c r="K648" s="100">
        <f t="shared" si="1719"/>
        <v>0</v>
      </c>
      <c r="L648" s="100">
        <f t="shared" si="1719"/>
        <v>0</v>
      </c>
      <c r="M648" s="100">
        <f t="shared" si="1719"/>
        <v>0</v>
      </c>
      <c r="N648" s="100">
        <f t="shared" si="1719"/>
        <v>0</v>
      </c>
      <c r="O648" s="100">
        <f t="shared" si="1719"/>
        <v>0</v>
      </c>
      <c r="P648" s="100">
        <f t="shared" si="1719"/>
        <v>0</v>
      </c>
      <c r="Q648" s="100">
        <f t="shared" si="1719"/>
        <v>0</v>
      </c>
      <c r="R648" s="100">
        <f t="shared" si="1719"/>
        <v>0</v>
      </c>
      <c r="S648" s="100">
        <f t="shared" si="1719"/>
        <v>0</v>
      </c>
      <c r="T648" s="100">
        <f t="shared" si="1719"/>
        <v>0</v>
      </c>
      <c r="U648" s="100">
        <f t="shared" si="1719"/>
        <v>0</v>
      </c>
      <c r="V648" s="151">
        <f t="shared" si="1567"/>
        <v>0</v>
      </c>
      <c r="W648" s="100">
        <f t="shared" si="1701"/>
        <v>0</v>
      </c>
      <c r="X648" s="100">
        <f t="shared" ref="X648:AH648" si="1720">ROUND(W430*$G648/12,2)</f>
        <v>0</v>
      </c>
      <c r="Y648" s="100">
        <f t="shared" si="1720"/>
        <v>0</v>
      </c>
      <c r="Z648" s="100">
        <f t="shared" si="1720"/>
        <v>0</v>
      </c>
      <c r="AA648" s="100">
        <f t="shared" si="1720"/>
        <v>0</v>
      </c>
      <c r="AB648" s="100">
        <f t="shared" si="1720"/>
        <v>0</v>
      </c>
      <c r="AC648" s="100">
        <f t="shared" si="1720"/>
        <v>0</v>
      </c>
      <c r="AD648" s="100">
        <f t="shared" si="1720"/>
        <v>0</v>
      </c>
      <c r="AE648" s="100">
        <f t="shared" si="1720"/>
        <v>0</v>
      </c>
      <c r="AF648" s="100">
        <f t="shared" si="1720"/>
        <v>0</v>
      </c>
      <c r="AG648" s="100">
        <f t="shared" si="1720"/>
        <v>0</v>
      </c>
      <c r="AH648" s="100">
        <f t="shared" si="1720"/>
        <v>0</v>
      </c>
      <c r="AI648" s="2">
        <f t="shared" si="1570"/>
        <v>0</v>
      </c>
      <c r="AJ648" s="100">
        <f t="shared" si="1577"/>
        <v>0</v>
      </c>
      <c r="AK648" s="100">
        <f t="shared" si="1578"/>
        <v>928.24</v>
      </c>
      <c r="AL648" s="100">
        <f t="shared" si="1717"/>
        <v>928.24</v>
      </c>
      <c r="AM648" s="100">
        <f t="shared" si="1717"/>
        <v>928.24</v>
      </c>
      <c r="AN648" s="100">
        <f t="shared" si="1717"/>
        <v>928.24</v>
      </c>
      <c r="AO648" s="100">
        <f t="shared" si="1717"/>
        <v>928.24</v>
      </c>
      <c r="AP648" s="100">
        <f t="shared" si="1717"/>
        <v>928.24</v>
      </c>
      <c r="AQ648" s="100">
        <f t="shared" si="1717"/>
        <v>928.24</v>
      </c>
      <c r="AR648" s="100">
        <f t="shared" si="1717"/>
        <v>928.24</v>
      </c>
      <c r="AS648" s="100">
        <f t="shared" si="1717"/>
        <v>928.24</v>
      </c>
      <c r="AT648" s="100">
        <f t="shared" si="1717"/>
        <v>928.24</v>
      </c>
      <c r="AU648" s="100">
        <f t="shared" si="1717"/>
        <v>928.24</v>
      </c>
      <c r="AV648" s="100">
        <f t="shared" si="1583"/>
        <v>10210.64</v>
      </c>
      <c r="AW648" s="100">
        <f t="shared" si="1579"/>
        <v>928.24</v>
      </c>
      <c r="AX648" s="100">
        <f t="shared" si="1705"/>
        <v>928.24</v>
      </c>
      <c r="AY648" s="100">
        <f t="shared" si="1705"/>
        <v>928.24</v>
      </c>
      <c r="AZ648" s="100">
        <f t="shared" si="1705"/>
        <v>928.24</v>
      </c>
      <c r="BA648" s="100">
        <f t="shared" si="1705"/>
        <v>928.24</v>
      </c>
      <c r="BB648" s="100">
        <f t="shared" si="1705"/>
        <v>928.24</v>
      </c>
      <c r="BC648" s="100">
        <f t="shared" si="1705"/>
        <v>928.24</v>
      </c>
      <c r="BD648" s="100">
        <f t="shared" si="1705"/>
        <v>928.24</v>
      </c>
      <c r="BE648" s="100">
        <f t="shared" si="1705"/>
        <v>928.24</v>
      </c>
      <c r="BF648" s="100">
        <f t="shared" si="1705"/>
        <v>928.24</v>
      </c>
      <c r="BG648" s="100">
        <f t="shared" si="1705"/>
        <v>928.24</v>
      </c>
      <c r="BH648" s="100">
        <f t="shared" si="1705"/>
        <v>928.24</v>
      </c>
      <c r="BI648" s="100">
        <f t="shared" si="1584"/>
        <v>11138.88</v>
      </c>
      <c r="BV648" s="142"/>
      <c r="CI648" s="142"/>
      <c r="CV648" s="142"/>
      <c r="DI648" s="142"/>
      <c r="DV648" s="142"/>
      <c r="EI648" s="142"/>
    </row>
    <row r="649" spans="1:139" ht="15.75" outlineLevel="1" x14ac:dyDescent="0.25">
      <c r="A649" s="2">
        <f t="shared" si="1688"/>
        <v>7</v>
      </c>
      <c r="B649" s="1" t="str">
        <f t="shared" si="1688"/>
        <v>PRE-09794</v>
      </c>
      <c r="C649" s="1" t="str">
        <f t="shared" si="1688"/>
        <v>SPP FH - Fishhawk 14121</v>
      </c>
      <c r="D649" s="2" t="str">
        <f t="shared" si="1688"/>
        <v>A2778192</v>
      </c>
      <c r="E649" s="141" t="str">
        <f t="shared" si="1688"/>
        <v>FISH121A - OCR#28555 - N.O. - 13785</v>
      </c>
      <c r="F649" s="119">
        <f t="shared" si="1699"/>
        <v>397</v>
      </c>
      <c r="G649" s="186">
        <f>VLOOKUP($F649,'2021 Depreciation Rates'!$A:$B,2,FALSE)</f>
        <v>0.14299999999999999</v>
      </c>
      <c r="H649" s="186">
        <f>VLOOKUP($F649,'2022-2023 Depreciation Rates'!$A$1:$B$197,2,FALSE)</f>
        <v>0.14299999999999999</v>
      </c>
      <c r="J649" s="100">
        <f t="shared" ref="J649:U649" si="1721">ROUND(I431*$G649/12,2)</f>
        <v>0</v>
      </c>
      <c r="K649" s="100">
        <f t="shared" si="1721"/>
        <v>0</v>
      </c>
      <c r="L649" s="100">
        <f t="shared" si="1721"/>
        <v>0</v>
      </c>
      <c r="M649" s="100">
        <f t="shared" si="1721"/>
        <v>0</v>
      </c>
      <c r="N649" s="100">
        <f t="shared" si="1721"/>
        <v>0</v>
      </c>
      <c r="O649" s="100">
        <f t="shared" si="1721"/>
        <v>0</v>
      </c>
      <c r="P649" s="100">
        <f t="shared" si="1721"/>
        <v>0</v>
      </c>
      <c r="Q649" s="100">
        <f t="shared" si="1721"/>
        <v>0</v>
      </c>
      <c r="R649" s="100">
        <f t="shared" si="1721"/>
        <v>0</v>
      </c>
      <c r="S649" s="100">
        <f t="shared" si="1721"/>
        <v>0</v>
      </c>
      <c r="T649" s="100">
        <f t="shared" si="1721"/>
        <v>0</v>
      </c>
      <c r="U649" s="100">
        <f t="shared" si="1721"/>
        <v>0</v>
      </c>
      <c r="V649" s="151">
        <f t="shared" ref="V649" si="1722">SUM(J649:U649)</f>
        <v>0</v>
      </c>
      <c r="W649" s="100">
        <f t="shared" si="1701"/>
        <v>0</v>
      </c>
      <c r="X649" s="100">
        <f t="shared" ref="X649:AH649" si="1723">ROUND(W431*$G649/12,2)</f>
        <v>0</v>
      </c>
      <c r="Y649" s="100">
        <f t="shared" si="1723"/>
        <v>0</v>
      </c>
      <c r="Z649" s="100">
        <f t="shared" si="1723"/>
        <v>0</v>
      </c>
      <c r="AA649" s="100">
        <f t="shared" si="1723"/>
        <v>0</v>
      </c>
      <c r="AB649" s="100">
        <f t="shared" si="1723"/>
        <v>0</v>
      </c>
      <c r="AC649" s="100">
        <f t="shared" si="1723"/>
        <v>0</v>
      </c>
      <c r="AD649" s="100">
        <f t="shared" si="1723"/>
        <v>41.21</v>
      </c>
      <c r="AE649" s="100">
        <f t="shared" si="1723"/>
        <v>41.21</v>
      </c>
      <c r="AF649" s="100">
        <f t="shared" si="1723"/>
        <v>41.21</v>
      </c>
      <c r="AG649" s="100">
        <f t="shared" si="1723"/>
        <v>41.21</v>
      </c>
      <c r="AH649" s="100">
        <f t="shared" si="1723"/>
        <v>41.21</v>
      </c>
      <c r="AI649" s="2">
        <f t="shared" ref="AI649" si="1724">SUM(W649:AH649)</f>
        <v>206.05</v>
      </c>
      <c r="AJ649" s="100">
        <f t="shared" si="1577"/>
        <v>41.21</v>
      </c>
      <c r="AK649" s="100">
        <f t="shared" si="1578"/>
        <v>41.21</v>
      </c>
      <c r="AL649" s="100">
        <f t="shared" si="1717"/>
        <v>41.21</v>
      </c>
      <c r="AM649" s="100">
        <f t="shared" si="1717"/>
        <v>41.21</v>
      </c>
      <c r="AN649" s="100">
        <f t="shared" si="1717"/>
        <v>41.21</v>
      </c>
      <c r="AO649" s="100">
        <f t="shared" si="1717"/>
        <v>41.21</v>
      </c>
      <c r="AP649" s="100">
        <f t="shared" si="1717"/>
        <v>41.21</v>
      </c>
      <c r="AQ649" s="100">
        <f t="shared" si="1717"/>
        <v>41.21</v>
      </c>
      <c r="AR649" s="100">
        <f t="shared" si="1717"/>
        <v>41.21</v>
      </c>
      <c r="AS649" s="100">
        <f t="shared" si="1717"/>
        <v>41.21</v>
      </c>
      <c r="AT649" s="100">
        <f t="shared" si="1717"/>
        <v>41.21</v>
      </c>
      <c r="AU649" s="100">
        <f t="shared" si="1717"/>
        <v>41.21</v>
      </c>
      <c r="AV649" s="100">
        <f t="shared" ref="AV649" si="1725">SUM(AJ649:AU649)</f>
        <v>494.51999999999992</v>
      </c>
      <c r="AW649" s="100">
        <f t="shared" si="1579"/>
        <v>41.21</v>
      </c>
      <c r="AX649" s="100">
        <f t="shared" si="1705"/>
        <v>41.21</v>
      </c>
      <c r="AY649" s="100">
        <f t="shared" si="1705"/>
        <v>41.21</v>
      </c>
      <c r="AZ649" s="100">
        <f t="shared" si="1705"/>
        <v>41.21</v>
      </c>
      <c r="BA649" s="100">
        <f t="shared" si="1705"/>
        <v>41.21</v>
      </c>
      <c r="BB649" s="100">
        <f t="shared" si="1705"/>
        <v>41.21</v>
      </c>
      <c r="BC649" s="100">
        <f t="shared" si="1705"/>
        <v>41.21</v>
      </c>
      <c r="BD649" s="100">
        <f t="shared" si="1705"/>
        <v>41.21</v>
      </c>
      <c r="BE649" s="100">
        <f t="shared" si="1705"/>
        <v>41.21</v>
      </c>
      <c r="BF649" s="100">
        <f t="shared" si="1705"/>
        <v>41.21</v>
      </c>
      <c r="BG649" s="100">
        <f t="shared" si="1705"/>
        <v>41.21</v>
      </c>
      <c r="BH649" s="100">
        <f t="shared" si="1705"/>
        <v>41.21</v>
      </c>
      <c r="BI649" s="100">
        <f t="shared" si="1584"/>
        <v>494.51999999999992</v>
      </c>
      <c r="BV649" s="142"/>
      <c r="CI649" s="142"/>
      <c r="CV649" s="142"/>
      <c r="DI649" s="142"/>
      <c r="DV649" s="142"/>
      <c r="EI649" s="142"/>
    </row>
    <row r="650" spans="1:139" ht="15.75" outlineLevel="1" x14ac:dyDescent="0.25">
      <c r="A650" s="2">
        <f t="shared" si="1688"/>
        <v>7</v>
      </c>
      <c r="B650" s="1" t="str">
        <f t="shared" si="1688"/>
        <v>PRE-09794</v>
      </c>
      <c r="C650" s="1" t="str">
        <f t="shared" si="1688"/>
        <v>SPP FH - Fishhawk 14121</v>
      </c>
      <c r="D650" s="2" t="str">
        <f t="shared" si="1688"/>
        <v>A2787635</v>
      </c>
      <c r="E650" s="141" t="str">
        <f t="shared" si="1688"/>
        <v>SPP FH - Fishhawk 14121 OCR 131655</v>
      </c>
      <c r="F650" s="119">
        <f t="shared" si="1699"/>
        <v>364</v>
      </c>
      <c r="G650" s="186">
        <f>VLOOKUP($F650,'2021 Depreciation Rates'!$A:$B,2,FALSE)</f>
        <v>4.3999999999999997E-2</v>
      </c>
      <c r="H650" s="186">
        <f>VLOOKUP($F650,'2022-2023 Depreciation Rates'!$A$1:$B$197,2,FALSE)</f>
        <v>3.6999999999999998E-2</v>
      </c>
      <c r="J650" s="100">
        <f t="shared" ref="J650:U650" si="1726">ROUND(I432*$G650/12,2)</f>
        <v>0</v>
      </c>
      <c r="K650" s="100">
        <f t="shared" si="1726"/>
        <v>0</v>
      </c>
      <c r="L650" s="100">
        <f t="shared" si="1726"/>
        <v>0</v>
      </c>
      <c r="M650" s="100">
        <f t="shared" si="1726"/>
        <v>0</v>
      </c>
      <c r="N650" s="100">
        <f t="shared" si="1726"/>
        <v>0</v>
      </c>
      <c r="O650" s="100">
        <f t="shared" si="1726"/>
        <v>0</v>
      </c>
      <c r="P650" s="100">
        <f t="shared" si="1726"/>
        <v>0</v>
      </c>
      <c r="Q650" s="100">
        <f t="shared" si="1726"/>
        <v>0</v>
      </c>
      <c r="R650" s="100">
        <f t="shared" si="1726"/>
        <v>0</v>
      </c>
      <c r="S650" s="100">
        <f t="shared" si="1726"/>
        <v>0</v>
      </c>
      <c r="T650" s="100">
        <f t="shared" si="1726"/>
        <v>0</v>
      </c>
      <c r="U650" s="100">
        <f t="shared" si="1726"/>
        <v>0</v>
      </c>
      <c r="V650" s="151">
        <f t="shared" ref="V650" si="1727">SUM(J650:U650)</f>
        <v>0</v>
      </c>
      <c r="W650" s="100">
        <f t="shared" si="1701"/>
        <v>0</v>
      </c>
      <c r="X650" s="100">
        <f t="shared" ref="X650:AH650" si="1728">ROUND(W432*$G650/12,2)</f>
        <v>0</v>
      </c>
      <c r="Y650" s="100">
        <f t="shared" si="1728"/>
        <v>0</v>
      </c>
      <c r="Z650" s="100">
        <f t="shared" si="1728"/>
        <v>0</v>
      </c>
      <c r="AA650" s="100">
        <f t="shared" si="1728"/>
        <v>0</v>
      </c>
      <c r="AB650" s="100">
        <f t="shared" si="1728"/>
        <v>0</v>
      </c>
      <c r="AC650" s="100">
        <f t="shared" si="1728"/>
        <v>0</v>
      </c>
      <c r="AD650" s="100">
        <f t="shared" si="1728"/>
        <v>0</v>
      </c>
      <c r="AE650" s="100">
        <f t="shared" si="1728"/>
        <v>0</v>
      </c>
      <c r="AF650" s="100">
        <f t="shared" si="1728"/>
        <v>0</v>
      </c>
      <c r="AG650" s="100">
        <f t="shared" si="1728"/>
        <v>0</v>
      </c>
      <c r="AH650" s="100">
        <f t="shared" si="1728"/>
        <v>0</v>
      </c>
      <c r="AI650" s="2">
        <f t="shared" ref="AI650" si="1729">SUM(W650:AH650)</f>
        <v>0</v>
      </c>
      <c r="AJ650" s="100">
        <f t="shared" si="1577"/>
        <v>0</v>
      </c>
      <c r="AK650" s="100">
        <f t="shared" si="1578"/>
        <v>0</v>
      </c>
      <c r="AL650" s="100">
        <f t="shared" si="1717"/>
        <v>0</v>
      </c>
      <c r="AM650" s="100">
        <f t="shared" si="1717"/>
        <v>0</v>
      </c>
      <c r="AN650" s="100">
        <f t="shared" si="1717"/>
        <v>0</v>
      </c>
      <c r="AO650" s="100">
        <f t="shared" si="1717"/>
        <v>0</v>
      </c>
      <c r="AP650" s="100">
        <f t="shared" si="1717"/>
        <v>0</v>
      </c>
      <c r="AQ650" s="100">
        <f t="shared" si="1717"/>
        <v>0</v>
      </c>
      <c r="AR650" s="100">
        <f t="shared" si="1717"/>
        <v>0</v>
      </c>
      <c r="AS650" s="100">
        <f t="shared" si="1717"/>
        <v>0</v>
      </c>
      <c r="AT650" s="100">
        <f t="shared" si="1717"/>
        <v>0</v>
      </c>
      <c r="AU650" s="100">
        <f t="shared" si="1717"/>
        <v>0</v>
      </c>
      <c r="AV650" s="100">
        <f t="shared" ref="AV650" si="1730">SUM(AJ650:AU650)</f>
        <v>0</v>
      </c>
      <c r="AW650" s="100">
        <f t="shared" si="1579"/>
        <v>0</v>
      </c>
      <c r="AX650" s="100">
        <f t="shared" si="1705"/>
        <v>0</v>
      </c>
      <c r="AY650" s="100">
        <f t="shared" si="1705"/>
        <v>0</v>
      </c>
      <c r="AZ650" s="100">
        <f t="shared" si="1705"/>
        <v>0</v>
      </c>
      <c r="BA650" s="100">
        <f t="shared" si="1705"/>
        <v>0</v>
      </c>
      <c r="BB650" s="100">
        <f t="shared" si="1705"/>
        <v>0</v>
      </c>
      <c r="BC650" s="100">
        <f t="shared" si="1705"/>
        <v>0</v>
      </c>
      <c r="BD650" s="100">
        <f t="shared" si="1705"/>
        <v>0</v>
      </c>
      <c r="BE650" s="100">
        <f t="shared" si="1705"/>
        <v>0</v>
      </c>
      <c r="BF650" s="100">
        <f t="shared" si="1705"/>
        <v>0</v>
      </c>
      <c r="BG650" s="100">
        <f t="shared" si="1705"/>
        <v>0</v>
      </c>
      <c r="BH650" s="100">
        <f t="shared" si="1705"/>
        <v>0</v>
      </c>
      <c r="BI650" s="100">
        <f t="shared" si="1584"/>
        <v>0</v>
      </c>
      <c r="BV650" s="142"/>
      <c r="CI650" s="142"/>
      <c r="CV650" s="142"/>
      <c r="DI650" s="142"/>
      <c r="DV650" s="142"/>
      <c r="EI650" s="142"/>
    </row>
    <row r="651" spans="1:139" ht="15.75" outlineLevel="1" x14ac:dyDescent="0.25">
      <c r="A651" s="2">
        <f t="shared" ref="A651:E660" si="1731">A433</f>
        <v>7</v>
      </c>
      <c r="B651" s="1" t="str">
        <f t="shared" si="1731"/>
        <v>PRE-09794</v>
      </c>
      <c r="C651" s="1" t="str">
        <f t="shared" si="1731"/>
        <v>SPP FH - Fishhawk 14121</v>
      </c>
      <c r="D651" s="2" t="str">
        <f t="shared" si="1731"/>
        <v>A2787635</v>
      </c>
      <c r="E651" s="141" t="str">
        <f t="shared" si="1731"/>
        <v>SPP FH - Fishhawk 14121 OCR 131655</v>
      </c>
      <c r="F651" s="119">
        <f t="shared" si="1699"/>
        <v>397</v>
      </c>
      <c r="G651" s="186">
        <f>VLOOKUP($F651,'2021 Depreciation Rates'!$A:$B,2,FALSE)</f>
        <v>0.14299999999999999</v>
      </c>
      <c r="H651" s="186">
        <f>VLOOKUP($F651,'2022-2023 Depreciation Rates'!$A$1:$B$197,2,FALSE)</f>
        <v>0.14299999999999999</v>
      </c>
      <c r="J651" s="100">
        <f t="shared" ref="J651:U651" si="1732">ROUND(I433*$G651/12,2)</f>
        <v>0</v>
      </c>
      <c r="K651" s="100">
        <f t="shared" si="1732"/>
        <v>0</v>
      </c>
      <c r="L651" s="100">
        <f t="shared" si="1732"/>
        <v>0</v>
      </c>
      <c r="M651" s="100">
        <f t="shared" si="1732"/>
        <v>0</v>
      </c>
      <c r="N651" s="100">
        <f t="shared" si="1732"/>
        <v>0</v>
      </c>
      <c r="O651" s="100">
        <f t="shared" si="1732"/>
        <v>0</v>
      </c>
      <c r="P651" s="100">
        <f t="shared" si="1732"/>
        <v>0</v>
      </c>
      <c r="Q651" s="100">
        <f t="shared" si="1732"/>
        <v>0</v>
      </c>
      <c r="R651" s="100">
        <f t="shared" si="1732"/>
        <v>0</v>
      </c>
      <c r="S651" s="100">
        <f t="shared" si="1732"/>
        <v>0</v>
      </c>
      <c r="T651" s="100">
        <f t="shared" si="1732"/>
        <v>0</v>
      </c>
      <c r="U651" s="100">
        <f t="shared" si="1732"/>
        <v>0</v>
      </c>
      <c r="V651" s="151">
        <f t="shared" ref="V651" si="1733">SUM(J651:U651)</f>
        <v>0</v>
      </c>
      <c r="W651" s="100">
        <f t="shared" si="1701"/>
        <v>0</v>
      </c>
      <c r="X651" s="100">
        <f t="shared" ref="X651:AH651" si="1734">ROUND(W433*$G651/12,2)</f>
        <v>0</v>
      </c>
      <c r="Y651" s="100">
        <f t="shared" si="1734"/>
        <v>0</v>
      </c>
      <c r="Z651" s="100">
        <f t="shared" si="1734"/>
        <v>0</v>
      </c>
      <c r="AA651" s="100">
        <f t="shared" si="1734"/>
        <v>0</v>
      </c>
      <c r="AB651" s="100">
        <f t="shared" si="1734"/>
        <v>0</v>
      </c>
      <c r="AC651" s="100">
        <f t="shared" si="1734"/>
        <v>0</v>
      </c>
      <c r="AD651" s="100">
        <f t="shared" si="1734"/>
        <v>0</v>
      </c>
      <c r="AE651" s="100">
        <f t="shared" si="1734"/>
        <v>0</v>
      </c>
      <c r="AF651" s="100">
        <f t="shared" si="1734"/>
        <v>0</v>
      </c>
      <c r="AG651" s="100">
        <f t="shared" si="1734"/>
        <v>0</v>
      </c>
      <c r="AH651" s="100">
        <f t="shared" si="1734"/>
        <v>0</v>
      </c>
      <c r="AI651" s="2">
        <f t="shared" ref="AI651" si="1735">SUM(W651:AH651)</f>
        <v>0</v>
      </c>
      <c r="AJ651" s="100">
        <f t="shared" si="1577"/>
        <v>59.8</v>
      </c>
      <c r="AK651" s="100">
        <f t="shared" si="1578"/>
        <v>59.8</v>
      </c>
      <c r="AL651" s="100">
        <f t="shared" si="1717"/>
        <v>59.8</v>
      </c>
      <c r="AM651" s="100">
        <f t="shared" si="1717"/>
        <v>59.8</v>
      </c>
      <c r="AN651" s="100">
        <f t="shared" si="1717"/>
        <v>59.8</v>
      </c>
      <c r="AO651" s="100">
        <f t="shared" si="1717"/>
        <v>59.8</v>
      </c>
      <c r="AP651" s="100">
        <f t="shared" si="1717"/>
        <v>59.8</v>
      </c>
      <c r="AQ651" s="100">
        <f t="shared" si="1717"/>
        <v>59.8</v>
      </c>
      <c r="AR651" s="100">
        <f t="shared" si="1717"/>
        <v>59.8</v>
      </c>
      <c r="AS651" s="100">
        <f t="shared" si="1717"/>
        <v>59.8</v>
      </c>
      <c r="AT651" s="100">
        <f t="shared" si="1717"/>
        <v>59.8</v>
      </c>
      <c r="AU651" s="100">
        <f t="shared" si="1717"/>
        <v>59.8</v>
      </c>
      <c r="AV651" s="100">
        <f t="shared" ref="AV651" si="1736">SUM(AJ651:AU651)</f>
        <v>717.59999999999991</v>
      </c>
      <c r="AW651" s="100">
        <f t="shared" si="1579"/>
        <v>59.8</v>
      </c>
      <c r="AX651" s="100">
        <f t="shared" si="1705"/>
        <v>59.8</v>
      </c>
      <c r="AY651" s="100">
        <f t="shared" si="1705"/>
        <v>59.8</v>
      </c>
      <c r="AZ651" s="100">
        <f t="shared" si="1705"/>
        <v>59.8</v>
      </c>
      <c r="BA651" s="100">
        <f t="shared" si="1705"/>
        <v>59.8</v>
      </c>
      <c r="BB651" s="100">
        <f t="shared" si="1705"/>
        <v>59.8</v>
      </c>
      <c r="BC651" s="100">
        <f t="shared" si="1705"/>
        <v>59.8</v>
      </c>
      <c r="BD651" s="100">
        <f t="shared" si="1705"/>
        <v>59.8</v>
      </c>
      <c r="BE651" s="100">
        <f t="shared" si="1705"/>
        <v>59.8</v>
      </c>
      <c r="BF651" s="100">
        <f t="shared" si="1705"/>
        <v>59.8</v>
      </c>
      <c r="BG651" s="100">
        <f t="shared" si="1705"/>
        <v>59.8</v>
      </c>
      <c r="BH651" s="100">
        <f t="shared" si="1705"/>
        <v>59.8</v>
      </c>
      <c r="BI651" s="100">
        <f t="shared" ref="BI651" si="1737">SUM(AW651:BH651)</f>
        <v>717.59999999999991</v>
      </c>
      <c r="BV651" s="142"/>
      <c r="CI651" s="142"/>
      <c r="CV651" s="142"/>
      <c r="DI651" s="142"/>
      <c r="DV651" s="142"/>
      <c r="EI651" s="142"/>
    </row>
    <row r="652" spans="1:139" ht="15.75" outlineLevel="1" x14ac:dyDescent="0.25">
      <c r="A652" s="2">
        <f t="shared" si="1731"/>
        <v>8</v>
      </c>
      <c r="B652" s="1" t="str">
        <f t="shared" si="1731"/>
        <v>PRE-09742</v>
      </c>
      <c r="C652" s="1" t="str">
        <f t="shared" si="1731"/>
        <v>SPP FH - Lake Magdalene 13939</v>
      </c>
      <c r="D652" s="2" t="str">
        <f t="shared" si="1731"/>
        <v>PRE-09742.1</v>
      </c>
      <c r="E652" s="141" t="str">
        <f t="shared" si="1731"/>
        <v>SPP FH - Lake Magdalene 13939 - OH</v>
      </c>
      <c r="F652" s="119">
        <f t="shared" si="1699"/>
        <v>364</v>
      </c>
      <c r="G652" s="186">
        <f>VLOOKUP($F652,'2021 Depreciation Rates'!$A:$B,2,FALSE)</f>
        <v>4.3999999999999997E-2</v>
      </c>
      <c r="H652" s="186">
        <f>VLOOKUP($F652,'2022-2023 Depreciation Rates'!$A$1:$B$197,2,FALSE)</f>
        <v>3.6999999999999998E-2</v>
      </c>
      <c r="J652" s="100">
        <f t="shared" ref="J652:U652" si="1738">ROUND(I434*$G652/12,2)</f>
        <v>0</v>
      </c>
      <c r="K652" s="100">
        <f t="shared" si="1738"/>
        <v>0</v>
      </c>
      <c r="L652" s="100">
        <f t="shared" si="1738"/>
        <v>0</v>
      </c>
      <c r="M652" s="100">
        <f t="shared" si="1738"/>
        <v>0</v>
      </c>
      <c r="N652" s="100">
        <f t="shared" si="1738"/>
        <v>0</v>
      </c>
      <c r="O652" s="100">
        <f t="shared" si="1738"/>
        <v>0</v>
      </c>
      <c r="P652" s="100">
        <f t="shared" si="1738"/>
        <v>0</v>
      </c>
      <c r="Q652" s="100">
        <f t="shared" si="1738"/>
        <v>0</v>
      </c>
      <c r="R652" s="100">
        <f t="shared" si="1738"/>
        <v>0</v>
      </c>
      <c r="S652" s="100">
        <f t="shared" si="1738"/>
        <v>0</v>
      </c>
      <c r="T652" s="100">
        <f t="shared" si="1738"/>
        <v>0</v>
      </c>
      <c r="U652" s="100">
        <f t="shared" si="1738"/>
        <v>0</v>
      </c>
      <c r="V652" s="151">
        <f t="shared" si="1567"/>
        <v>0</v>
      </c>
      <c r="W652" s="100">
        <f t="shared" si="1701"/>
        <v>0</v>
      </c>
      <c r="X652" s="100">
        <f t="shared" ref="X652:AH652" si="1739">ROUND(W434*$G652/12,2)</f>
        <v>0</v>
      </c>
      <c r="Y652" s="100">
        <f t="shared" si="1739"/>
        <v>0</v>
      </c>
      <c r="Z652" s="100">
        <f t="shared" si="1739"/>
        <v>0</v>
      </c>
      <c r="AA652" s="100">
        <f t="shared" si="1739"/>
        <v>0</v>
      </c>
      <c r="AB652" s="100">
        <f t="shared" si="1739"/>
        <v>0</v>
      </c>
      <c r="AC652" s="100">
        <f t="shared" si="1739"/>
        <v>0</v>
      </c>
      <c r="AD652" s="100">
        <f t="shared" si="1739"/>
        <v>0</v>
      </c>
      <c r="AE652" s="100">
        <f t="shared" si="1739"/>
        <v>0</v>
      </c>
      <c r="AF652" s="100">
        <f t="shared" si="1739"/>
        <v>0</v>
      </c>
      <c r="AG652" s="100">
        <f t="shared" si="1739"/>
        <v>0</v>
      </c>
      <c r="AH652" s="100">
        <f t="shared" si="1739"/>
        <v>0</v>
      </c>
      <c r="AI652" s="2">
        <f t="shared" si="1570"/>
        <v>0</v>
      </c>
      <c r="AJ652" s="100">
        <f t="shared" si="1577"/>
        <v>0</v>
      </c>
      <c r="AK652" s="100">
        <f t="shared" si="1578"/>
        <v>0</v>
      </c>
      <c r="AL652" s="100">
        <f t="shared" si="1717"/>
        <v>2195.13</v>
      </c>
      <c r="AM652" s="100">
        <f t="shared" si="1717"/>
        <v>2195.13</v>
      </c>
      <c r="AN652" s="100">
        <f t="shared" si="1717"/>
        <v>2195.13</v>
      </c>
      <c r="AO652" s="100">
        <f t="shared" si="1717"/>
        <v>2195.13</v>
      </c>
      <c r="AP652" s="100">
        <f t="shared" si="1717"/>
        <v>2195.13</v>
      </c>
      <c r="AQ652" s="100">
        <f t="shared" si="1717"/>
        <v>2195.13</v>
      </c>
      <c r="AR652" s="100">
        <f t="shared" si="1717"/>
        <v>2195.13</v>
      </c>
      <c r="AS652" s="100">
        <f t="shared" si="1717"/>
        <v>2195.13</v>
      </c>
      <c r="AT652" s="100">
        <f t="shared" si="1717"/>
        <v>2195.13</v>
      </c>
      <c r="AU652" s="100">
        <f t="shared" si="1717"/>
        <v>2195.13</v>
      </c>
      <c r="AV652" s="100">
        <f t="shared" si="1583"/>
        <v>21951.300000000007</v>
      </c>
      <c r="AW652" s="100">
        <f t="shared" si="1579"/>
        <v>2195.13</v>
      </c>
      <c r="AX652" s="100">
        <f t="shared" si="1705"/>
        <v>2195.13</v>
      </c>
      <c r="AY652" s="100">
        <f t="shared" si="1705"/>
        <v>2195.13</v>
      </c>
      <c r="AZ652" s="100">
        <f t="shared" si="1705"/>
        <v>2195.13</v>
      </c>
      <c r="BA652" s="100">
        <f t="shared" si="1705"/>
        <v>2195.13</v>
      </c>
      <c r="BB652" s="100">
        <f t="shared" si="1705"/>
        <v>2195.13</v>
      </c>
      <c r="BC652" s="100">
        <f t="shared" si="1705"/>
        <v>2195.13</v>
      </c>
      <c r="BD652" s="100">
        <f t="shared" si="1705"/>
        <v>2195.13</v>
      </c>
      <c r="BE652" s="100">
        <f t="shared" si="1705"/>
        <v>2195.13</v>
      </c>
      <c r="BF652" s="100">
        <f t="shared" si="1705"/>
        <v>2195.13</v>
      </c>
      <c r="BG652" s="100">
        <f t="shared" si="1705"/>
        <v>2195.13</v>
      </c>
      <c r="BH652" s="100">
        <f t="shared" si="1705"/>
        <v>2195.13</v>
      </c>
      <c r="BI652" s="100">
        <f t="shared" si="1584"/>
        <v>26341.560000000009</v>
      </c>
      <c r="BV652" s="142"/>
      <c r="CI652" s="142"/>
      <c r="CV652" s="142"/>
      <c r="DI652" s="142"/>
      <c r="DV652" s="142"/>
      <c r="EI652" s="142"/>
    </row>
    <row r="653" spans="1:139" ht="15.75" outlineLevel="1" x14ac:dyDescent="0.25">
      <c r="A653" s="2">
        <f t="shared" si="1731"/>
        <v>8</v>
      </c>
      <c r="B653" s="1" t="str">
        <f t="shared" si="1731"/>
        <v>PRE-09742</v>
      </c>
      <c r="C653" s="1" t="str">
        <f t="shared" si="1731"/>
        <v>SPP FH - Lake Magdalene 13939</v>
      </c>
      <c r="D653" s="2" t="str">
        <f t="shared" si="1731"/>
        <v>PRE-09742.2</v>
      </c>
      <c r="E653" s="141" t="str">
        <f t="shared" si="1731"/>
        <v>SPP FH - Lake Magdalene 13939-S&amp;E/R&amp;C</v>
      </c>
      <c r="F653" s="119">
        <f t="shared" si="1699"/>
        <v>362</v>
      </c>
      <c r="G653" s="186">
        <f>VLOOKUP($F653,'2021 Depreciation Rates'!$A:$B,2,FALSE)</f>
        <v>2.4E-2</v>
      </c>
      <c r="H653" s="186">
        <f>VLOOKUP($F653,'2022-2023 Depreciation Rates'!$A$1:$B$197,2,FALSE)</f>
        <v>2.5000000000000001E-2</v>
      </c>
      <c r="J653" s="100">
        <f t="shared" ref="J653:U653" si="1740">ROUND(I435*$G653/12,2)</f>
        <v>0</v>
      </c>
      <c r="K653" s="100">
        <f t="shared" si="1740"/>
        <v>0</v>
      </c>
      <c r="L653" s="100">
        <f t="shared" si="1740"/>
        <v>0</v>
      </c>
      <c r="M653" s="100">
        <f t="shared" si="1740"/>
        <v>0</v>
      </c>
      <c r="N653" s="100">
        <f t="shared" si="1740"/>
        <v>0</v>
      </c>
      <c r="O653" s="100">
        <f t="shared" si="1740"/>
        <v>0</v>
      </c>
      <c r="P653" s="100">
        <f t="shared" si="1740"/>
        <v>0</v>
      </c>
      <c r="Q653" s="100">
        <f t="shared" si="1740"/>
        <v>0</v>
      </c>
      <c r="R653" s="100">
        <f t="shared" si="1740"/>
        <v>0</v>
      </c>
      <c r="S653" s="100">
        <f t="shared" si="1740"/>
        <v>0</v>
      </c>
      <c r="T653" s="100">
        <f t="shared" si="1740"/>
        <v>0</v>
      </c>
      <c r="U653" s="100">
        <f t="shared" si="1740"/>
        <v>0</v>
      </c>
      <c r="V653" s="151">
        <f t="shared" ref="V653" si="1741">SUM(J653:U653)</f>
        <v>0</v>
      </c>
      <c r="W653" s="100">
        <f t="shared" si="1701"/>
        <v>0</v>
      </c>
      <c r="X653" s="100">
        <f t="shared" ref="X653:AH653" si="1742">ROUND(W435*$G653/12,2)</f>
        <v>0</v>
      </c>
      <c r="Y653" s="100">
        <f t="shared" si="1742"/>
        <v>0</v>
      </c>
      <c r="Z653" s="100">
        <f t="shared" si="1742"/>
        <v>0</v>
      </c>
      <c r="AA653" s="100">
        <f t="shared" si="1742"/>
        <v>0</v>
      </c>
      <c r="AB653" s="100">
        <f t="shared" si="1742"/>
        <v>0</v>
      </c>
      <c r="AC653" s="100">
        <f t="shared" si="1742"/>
        <v>0</v>
      </c>
      <c r="AD653" s="100">
        <f t="shared" si="1742"/>
        <v>0</v>
      </c>
      <c r="AE653" s="100">
        <f t="shared" si="1742"/>
        <v>0</v>
      </c>
      <c r="AF653" s="100">
        <f t="shared" si="1742"/>
        <v>254.24</v>
      </c>
      <c r="AG653" s="100">
        <f t="shared" si="1742"/>
        <v>256.56</v>
      </c>
      <c r="AH653" s="100">
        <f t="shared" si="1742"/>
        <v>257.2</v>
      </c>
      <c r="AI653" s="2">
        <f t="shared" ref="AI653" si="1743">SUM(W653:AH653)</f>
        <v>768</v>
      </c>
      <c r="AJ653" s="100">
        <f t="shared" si="1577"/>
        <v>267.91000000000003</v>
      </c>
      <c r="AK653" s="100">
        <f t="shared" si="1578"/>
        <v>267.91000000000003</v>
      </c>
      <c r="AL653" s="100">
        <f t="shared" si="1717"/>
        <v>267.91000000000003</v>
      </c>
      <c r="AM653" s="100">
        <f t="shared" si="1717"/>
        <v>267.91000000000003</v>
      </c>
      <c r="AN653" s="100">
        <f t="shared" si="1717"/>
        <v>267.91000000000003</v>
      </c>
      <c r="AO653" s="100">
        <f t="shared" si="1717"/>
        <v>267.91000000000003</v>
      </c>
      <c r="AP653" s="100">
        <f t="shared" si="1717"/>
        <v>267.91000000000003</v>
      </c>
      <c r="AQ653" s="100">
        <f t="shared" si="1717"/>
        <v>267.91000000000003</v>
      </c>
      <c r="AR653" s="100">
        <f t="shared" si="1717"/>
        <v>267.91000000000003</v>
      </c>
      <c r="AS653" s="100">
        <f t="shared" si="1717"/>
        <v>267.91000000000003</v>
      </c>
      <c r="AT653" s="100">
        <f t="shared" si="1717"/>
        <v>267.91000000000003</v>
      </c>
      <c r="AU653" s="100">
        <f t="shared" si="1717"/>
        <v>267.91000000000003</v>
      </c>
      <c r="AV653" s="100">
        <f t="shared" ref="AV653" si="1744">SUM(AJ653:AU653)</f>
        <v>3214.9199999999996</v>
      </c>
      <c r="AW653" s="100">
        <f t="shared" si="1579"/>
        <v>267.91000000000003</v>
      </c>
      <c r="AX653" s="100">
        <f t="shared" si="1705"/>
        <v>267.91000000000003</v>
      </c>
      <c r="AY653" s="100">
        <f t="shared" si="1705"/>
        <v>267.91000000000003</v>
      </c>
      <c r="AZ653" s="100">
        <f t="shared" si="1705"/>
        <v>267.91000000000003</v>
      </c>
      <c r="BA653" s="100">
        <f t="shared" si="1705"/>
        <v>267.91000000000003</v>
      </c>
      <c r="BB653" s="100">
        <f t="shared" si="1705"/>
        <v>267.91000000000003</v>
      </c>
      <c r="BC653" s="100">
        <f t="shared" si="1705"/>
        <v>267.91000000000003</v>
      </c>
      <c r="BD653" s="100">
        <f t="shared" si="1705"/>
        <v>267.91000000000003</v>
      </c>
      <c r="BE653" s="100">
        <f t="shared" si="1705"/>
        <v>267.91000000000003</v>
      </c>
      <c r="BF653" s="100">
        <f t="shared" si="1705"/>
        <v>267.91000000000003</v>
      </c>
      <c r="BG653" s="100">
        <f t="shared" si="1705"/>
        <v>267.91000000000003</v>
      </c>
      <c r="BH653" s="100">
        <f t="shared" si="1705"/>
        <v>267.91000000000003</v>
      </c>
      <c r="BI653" s="100">
        <f t="shared" si="1584"/>
        <v>3214.9199999999996</v>
      </c>
      <c r="BV653" s="142"/>
      <c r="CI653" s="142"/>
      <c r="CV653" s="142"/>
      <c r="DI653" s="142"/>
      <c r="DV653" s="142"/>
      <c r="EI653" s="142"/>
    </row>
    <row r="654" spans="1:139" ht="15.75" outlineLevel="1" x14ac:dyDescent="0.25">
      <c r="A654" s="2">
        <f t="shared" si="1731"/>
        <v>8</v>
      </c>
      <c r="B654" s="1" t="str">
        <f t="shared" si="1731"/>
        <v>PRE-09742</v>
      </c>
      <c r="C654" s="1" t="str">
        <f t="shared" si="1731"/>
        <v>SPP FH - Lake Magdalene 13939</v>
      </c>
      <c r="D654" s="2" t="str">
        <f t="shared" si="1731"/>
        <v>A2778173</v>
      </c>
      <c r="E654" s="141" t="str">
        <f t="shared" si="1731"/>
        <v>LAKE MAGDALENE 13939 OCRs - 6 TAV</v>
      </c>
      <c r="F654" s="119">
        <f t="shared" si="1699"/>
        <v>397</v>
      </c>
      <c r="G654" s="186">
        <f>VLOOKUP($F654,'2021 Depreciation Rates'!$A:$B,2,FALSE)</f>
        <v>0.14299999999999999</v>
      </c>
      <c r="H654" s="186">
        <f>VLOOKUP($F654,'2022-2023 Depreciation Rates'!$A$1:$B$197,2,FALSE)</f>
        <v>0.14299999999999999</v>
      </c>
      <c r="J654" s="100">
        <f t="shared" ref="J654:U654" si="1745">ROUND(I436*$G654/12,2)</f>
        <v>0</v>
      </c>
      <c r="K654" s="100">
        <f t="shared" si="1745"/>
        <v>0</v>
      </c>
      <c r="L654" s="100">
        <f t="shared" si="1745"/>
        <v>0</v>
      </c>
      <c r="M654" s="100">
        <f t="shared" si="1745"/>
        <v>0</v>
      </c>
      <c r="N654" s="100">
        <f t="shared" si="1745"/>
        <v>0</v>
      </c>
      <c r="O654" s="100">
        <f t="shared" si="1745"/>
        <v>0</v>
      </c>
      <c r="P654" s="100">
        <f t="shared" si="1745"/>
        <v>0</v>
      </c>
      <c r="Q654" s="100">
        <f t="shared" si="1745"/>
        <v>0</v>
      </c>
      <c r="R654" s="100">
        <f t="shared" si="1745"/>
        <v>0</v>
      </c>
      <c r="S654" s="100">
        <f t="shared" si="1745"/>
        <v>0</v>
      </c>
      <c r="T654" s="100">
        <f t="shared" si="1745"/>
        <v>0</v>
      </c>
      <c r="U654" s="100">
        <f t="shared" si="1745"/>
        <v>0</v>
      </c>
      <c r="V654" s="151">
        <f t="shared" ref="V654:V655" si="1746">SUM(J654:U654)</f>
        <v>0</v>
      </c>
      <c r="W654" s="100">
        <f t="shared" si="1701"/>
        <v>0</v>
      </c>
      <c r="X654" s="100">
        <f t="shared" ref="X654:AH654" si="1747">ROUND(W436*$G654/12,2)</f>
        <v>0</v>
      </c>
      <c r="Y654" s="100">
        <f t="shared" si="1747"/>
        <v>0</v>
      </c>
      <c r="Z654" s="100">
        <f t="shared" si="1747"/>
        <v>0</v>
      </c>
      <c r="AA654" s="100">
        <f t="shared" si="1747"/>
        <v>0</v>
      </c>
      <c r="AB654" s="100">
        <f t="shared" si="1747"/>
        <v>0</v>
      </c>
      <c r="AC654" s="100">
        <f t="shared" si="1747"/>
        <v>0</v>
      </c>
      <c r="AD654" s="100">
        <f t="shared" si="1747"/>
        <v>0</v>
      </c>
      <c r="AE654" s="100">
        <f t="shared" si="1747"/>
        <v>224.4</v>
      </c>
      <c r="AF654" s="100">
        <f t="shared" si="1747"/>
        <v>224.4</v>
      </c>
      <c r="AG654" s="100">
        <f t="shared" si="1747"/>
        <v>224.4</v>
      </c>
      <c r="AH654" s="100">
        <f t="shared" si="1747"/>
        <v>224.4</v>
      </c>
      <c r="AI654" s="2">
        <f t="shared" ref="AI654:AI655" si="1748">SUM(W654:AH654)</f>
        <v>897.6</v>
      </c>
      <c r="AJ654" s="100">
        <f t="shared" si="1577"/>
        <v>224.4</v>
      </c>
      <c r="AK654" s="100">
        <f t="shared" si="1578"/>
        <v>224.4</v>
      </c>
      <c r="AL654" s="100">
        <f t="shared" si="1717"/>
        <v>224.4</v>
      </c>
      <c r="AM654" s="100">
        <f t="shared" si="1717"/>
        <v>224.4</v>
      </c>
      <c r="AN654" s="100">
        <f t="shared" si="1717"/>
        <v>224.4</v>
      </c>
      <c r="AO654" s="100">
        <f t="shared" si="1717"/>
        <v>224.4</v>
      </c>
      <c r="AP654" s="100">
        <f t="shared" si="1717"/>
        <v>224.4</v>
      </c>
      <c r="AQ654" s="100">
        <f t="shared" si="1717"/>
        <v>224.4</v>
      </c>
      <c r="AR654" s="100">
        <f t="shared" si="1717"/>
        <v>224.4</v>
      </c>
      <c r="AS654" s="100">
        <f t="shared" si="1717"/>
        <v>224.4</v>
      </c>
      <c r="AT654" s="100">
        <f t="shared" si="1717"/>
        <v>224.4</v>
      </c>
      <c r="AU654" s="100">
        <f t="shared" si="1717"/>
        <v>224.4</v>
      </c>
      <c r="AV654" s="100">
        <f t="shared" ref="AV654:AV655" si="1749">SUM(AJ654:AU654)</f>
        <v>2692.8000000000006</v>
      </c>
      <c r="AW654" s="100">
        <f t="shared" si="1579"/>
        <v>224.4</v>
      </c>
      <c r="AX654" s="100">
        <f t="shared" si="1705"/>
        <v>224.4</v>
      </c>
      <c r="AY654" s="100">
        <f t="shared" si="1705"/>
        <v>224.4</v>
      </c>
      <c r="AZ654" s="100">
        <f t="shared" si="1705"/>
        <v>224.4</v>
      </c>
      <c r="BA654" s="100">
        <f t="shared" si="1705"/>
        <v>224.4</v>
      </c>
      <c r="BB654" s="100">
        <f t="shared" si="1705"/>
        <v>224.4</v>
      </c>
      <c r="BC654" s="100">
        <f t="shared" si="1705"/>
        <v>224.4</v>
      </c>
      <c r="BD654" s="100">
        <f t="shared" si="1705"/>
        <v>224.4</v>
      </c>
      <c r="BE654" s="100">
        <f t="shared" si="1705"/>
        <v>224.4</v>
      </c>
      <c r="BF654" s="100">
        <f t="shared" si="1705"/>
        <v>224.4</v>
      </c>
      <c r="BG654" s="100">
        <f t="shared" si="1705"/>
        <v>224.4</v>
      </c>
      <c r="BH654" s="100">
        <f t="shared" si="1705"/>
        <v>224.4</v>
      </c>
      <c r="BI654" s="100">
        <f t="shared" si="1584"/>
        <v>2692.8000000000006</v>
      </c>
      <c r="BV654" s="142"/>
      <c r="CI654" s="142"/>
      <c r="CV654" s="142"/>
      <c r="DI654" s="142"/>
      <c r="DV654" s="142"/>
      <c r="EI654" s="142"/>
    </row>
    <row r="655" spans="1:139" ht="15.75" outlineLevel="1" x14ac:dyDescent="0.25">
      <c r="A655" s="2">
        <f t="shared" si="1731"/>
        <v>8</v>
      </c>
      <c r="B655" s="1" t="str">
        <f t="shared" si="1731"/>
        <v>PRE-09742</v>
      </c>
      <c r="C655" s="1" t="str">
        <f t="shared" si="1731"/>
        <v>SPP FH - Lake Magdalene 13939</v>
      </c>
      <c r="D655" s="2" t="str">
        <f t="shared" si="1731"/>
        <v>A2786545</v>
      </c>
      <c r="E655" s="141" t="str">
        <f t="shared" si="1731"/>
        <v>SPP FH Lake Magdalene Sub - R&amp;C</v>
      </c>
      <c r="F655" s="119">
        <f t="shared" si="1699"/>
        <v>362</v>
      </c>
      <c r="G655" s="186">
        <f>VLOOKUP($F655,'2021 Depreciation Rates'!$A:$B,2,FALSE)</f>
        <v>2.4E-2</v>
      </c>
      <c r="H655" s="186">
        <f>VLOOKUP($F655,'2022-2023 Depreciation Rates'!$A$1:$B$197,2,FALSE)</f>
        <v>2.5000000000000001E-2</v>
      </c>
      <c r="J655" s="100">
        <f t="shared" ref="J655:U655" si="1750">ROUND(I437*$G655/12,2)</f>
        <v>0</v>
      </c>
      <c r="K655" s="100">
        <f t="shared" si="1750"/>
        <v>0</v>
      </c>
      <c r="L655" s="100">
        <f t="shared" si="1750"/>
        <v>0</v>
      </c>
      <c r="M655" s="100">
        <f t="shared" si="1750"/>
        <v>0</v>
      </c>
      <c r="N655" s="100">
        <f t="shared" si="1750"/>
        <v>0</v>
      </c>
      <c r="O655" s="100">
        <f t="shared" si="1750"/>
        <v>0</v>
      </c>
      <c r="P655" s="100">
        <f t="shared" si="1750"/>
        <v>0</v>
      </c>
      <c r="Q655" s="100">
        <f t="shared" si="1750"/>
        <v>0</v>
      </c>
      <c r="R655" s="100">
        <f t="shared" si="1750"/>
        <v>0</v>
      </c>
      <c r="S655" s="100">
        <f t="shared" si="1750"/>
        <v>0</v>
      </c>
      <c r="T655" s="100">
        <f t="shared" si="1750"/>
        <v>0</v>
      </c>
      <c r="U655" s="100">
        <f t="shared" si="1750"/>
        <v>0</v>
      </c>
      <c r="V655" s="151">
        <f t="shared" si="1746"/>
        <v>0</v>
      </c>
      <c r="W655" s="100">
        <f t="shared" si="1701"/>
        <v>0</v>
      </c>
      <c r="X655" s="100">
        <f t="shared" ref="X655:AH655" si="1751">ROUND(W437*$G655/12,2)</f>
        <v>0</v>
      </c>
      <c r="Y655" s="100">
        <f t="shared" si="1751"/>
        <v>0</v>
      </c>
      <c r="Z655" s="100">
        <f t="shared" si="1751"/>
        <v>0</v>
      </c>
      <c r="AA655" s="100">
        <f t="shared" si="1751"/>
        <v>0</v>
      </c>
      <c r="AB655" s="100">
        <f t="shared" si="1751"/>
        <v>0</v>
      </c>
      <c r="AC655" s="100">
        <f t="shared" si="1751"/>
        <v>0</v>
      </c>
      <c r="AD655" s="100">
        <f t="shared" si="1751"/>
        <v>0</v>
      </c>
      <c r="AE655" s="100">
        <f t="shared" si="1751"/>
        <v>0</v>
      </c>
      <c r="AF655" s="100">
        <f t="shared" si="1751"/>
        <v>26.33</v>
      </c>
      <c r="AG655" s="100">
        <f t="shared" si="1751"/>
        <v>26.33</v>
      </c>
      <c r="AH655" s="100">
        <f t="shared" si="1751"/>
        <v>29.5</v>
      </c>
      <c r="AI655" s="2">
        <f t="shared" si="1748"/>
        <v>82.16</v>
      </c>
      <c r="AJ655" s="100">
        <f t="shared" si="1577"/>
        <v>30.73</v>
      </c>
      <c r="AK655" s="100">
        <f t="shared" si="1578"/>
        <v>30.73</v>
      </c>
      <c r="AL655" s="100">
        <f t="shared" si="1717"/>
        <v>30.73</v>
      </c>
      <c r="AM655" s="100">
        <f t="shared" si="1717"/>
        <v>30.73</v>
      </c>
      <c r="AN655" s="100">
        <f t="shared" si="1717"/>
        <v>30.73</v>
      </c>
      <c r="AO655" s="100">
        <f t="shared" si="1717"/>
        <v>30.73</v>
      </c>
      <c r="AP655" s="100">
        <f t="shared" si="1717"/>
        <v>30.73</v>
      </c>
      <c r="AQ655" s="100">
        <f t="shared" si="1717"/>
        <v>30.73</v>
      </c>
      <c r="AR655" s="100">
        <f t="shared" si="1717"/>
        <v>30.73</v>
      </c>
      <c r="AS655" s="100">
        <f t="shared" si="1717"/>
        <v>30.73</v>
      </c>
      <c r="AT655" s="100">
        <f t="shared" si="1717"/>
        <v>30.73</v>
      </c>
      <c r="AU655" s="100">
        <f t="shared" si="1717"/>
        <v>30.73</v>
      </c>
      <c r="AV655" s="100">
        <f t="shared" si="1749"/>
        <v>368.76000000000005</v>
      </c>
      <c r="AW655" s="100">
        <f t="shared" si="1579"/>
        <v>30.73</v>
      </c>
      <c r="AX655" s="100">
        <f t="shared" si="1705"/>
        <v>30.73</v>
      </c>
      <c r="AY655" s="100">
        <f t="shared" si="1705"/>
        <v>30.73</v>
      </c>
      <c r="AZ655" s="100">
        <f t="shared" si="1705"/>
        <v>30.73</v>
      </c>
      <c r="BA655" s="100">
        <f t="shared" si="1705"/>
        <v>30.73</v>
      </c>
      <c r="BB655" s="100">
        <f t="shared" si="1705"/>
        <v>30.73</v>
      </c>
      <c r="BC655" s="100">
        <f t="shared" si="1705"/>
        <v>30.73</v>
      </c>
      <c r="BD655" s="100">
        <f t="shared" si="1705"/>
        <v>30.73</v>
      </c>
      <c r="BE655" s="100">
        <f t="shared" si="1705"/>
        <v>30.73</v>
      </c>
      <c r="BF655" s="100">
        <f t="shared" si="1705"/>
        <v>30.73</v>
      </c>
      <c r="BG655" s="100">
        <f t="shared" si="1705"/>
        <v>30.73</v>
      </c>
      <c r="BH655" s="100">
        <f t="shared" si="1705"/>
        <v>30.73</v>
      </c>
      <c r="BI655" s="100">
        <f t="shared" si="1584"/>
        <v>368.76000000000005</v>
      </c>
      <c r="BV655" s="142"/>
      <c r="CI655" s="142"/>
      <c r="CV655" s="142"/>
      <c r="DI655" s="142"/>
      <c r="DV655" s="142"/>
      <c r="EI655" s="142"/>
    </row>
    <row r="656" spans="1:139" ht="15.75" outlineLevel="1" x14ac:dyDescent="0.25">
      <c r="A656" s="2">
        <f t="shared" si="1731"/>
        <v>8</v>
      </c>
      <c r="B656" s="1" t="str">
        <f t="shared" si="1731"/>
        <v>PRE-09742</v>
      </c>
      <c r="C656" s="1" t="str">
        <f t="shared" si="1731"/>
        <v>SPP FH - Lake Magdalene 13939</v>
      </c>
      <c r="D656" s="2" t="str">
        <f t="shared" si="1731"/>
        <v>A2787632</v>
      </c>
      <c r="E656" s="141" t="str">
        <f t="shared" si="1731"/>
        <v>SPP FH - Lake Magdalene OCR 27796</v>
      </c>
      <c r="F656" s="119">
        <f t="shared" si="1699"/>
        <v>397</v>
      </c>
      <c r="G656" s="186">
        <f>VLOOKUP($F656,'2021 Depreciation Rates'!$A:$B,2,FALSE)</f>
        <v>0.14299999999999999</v>
      </c>
      <c r="H656" s="186">
        <f>VLOOKUP($F656,'2022-2023 Depreciation Rates'!$A$1:$B$197,2,FALSE)</f>
        <v>0.14299999999999999</v>
      </c>
      <c r="J656" s="100">
        <f t="shared" ref="J656:U656" si="1752">ROUND(I438*$G656/12,2)</f>
        <v>0</v>
      </c>
      <c r="K656" s="100">
        <f t="shared" si="1752"/>
        <v>0</v>
      </c>
      <c r="L656" s="100">
        <f t="shared" si="1752"/>
        <v>0</v>
      </c>
      <c r="M656" s="100">
        <f t="shared" si="1752"/>
        <v>0</v>
      </c>
      <c r="N656" s="100">
        <f t="shared" si="1752"/>
        <v>0</v>
      </c>
      <c r="O656" s="100">
        <f t="shared" si="1752"/>
        <v>0</v>
      </c>
      <c r="P656" s="100">
        <f t="shared" si="1752"/>
        <v>0</v>
      </c>
      <c r="Q656" s="100">
        <f t="shared" si="1752"/>
        <v>0</v>
      </c>
      <c r="R656" s="100">
        <f t="shared" si="1752"/>
        <v>0</v>
      </c>
      <c r="S656" s="100">
        <f t="shared" si="1752"/>
        <v>0</v>
      </c>
      <c r="T656" s="100">
        <f t="shared" si="1752"/>
        <v>0</v>
      </c>
      <c r="U656" s="100">
        <f t="shared" si="1752"/>
        <v>0</v>
      </c>
      <c r="V656" s="151">
        <f t="shared" ref="V656" si="1753">SUM(J656:U656)</f>
        <v>0</v>
      </c>
      <c r="W656" s="100">
        <f t="shared" si="1701"/>
        <v>0</v>
      </c>
      <c r="X656" s="100">
        <f t="shared" ref="X656:AH656" si="1754">ROUND(W438*$G656/12,2)</f>
        <v>0</v>
      </c>
      <c r="Y656" s="100">
        <f t="shared" si="1754"/>
        <v>0</v>
      </c>
      <c r="Z656" s="100">
        <f t="shared" si="1754"/>
        <v>0</v>
      </c>
      <c r="AA656" s="100">
        <f t="shared" si="1754"/>
        <v>0</v>
      </c>
      <c r="AB656" s="100">
        <f t="shared" si="1754"/>
        <v>0</v>
      </c>
      <c r="AC656" s="100">
        <f t="shared" si="1754"/>
        <v>0</v>
      </c>
      <c r="AD656" s="100">
        <f t="shared" si="1754"/>
        <v>0</v>
      </c>
      <c r="AE656" s="100">
        <f t="shared" si="1754"/>
        <v>0</v>
      </c>
      <c r="AF656" s="100">
        <f t="shared" si="1754"/>
        <v>0</v>
      </c>
      <c r="AG656" s="100">
        <f t="shared" si="1754"/>
        <v>75.680000000000007</v>
      </c>
      <c r="AH656" s="100">
        <f t="shared" si="1754"/>
        <v>80.72</v>
      </c>
      <c r="AI656" s="2">
        <f t="shared" ref="AI656" si="1755">SUM(W656:AH656)</f>
        <v>156.4</v>
      </c>
      <c r="AJ656" s="100">
        <f t="shared" si="1577"/>
        <v>80.72</v>
      </c>
      <c r="AK656" s="100">
        <f t="shared" si="1578"/>
        <v>80.72</v>
      </c>
      <c r="AL656" s="100">
        <f t="shared" si="1717"/>
        <v>80.72</v>
      </c>
      <c r="AM656" s="100">
        <f t="shared" si="1717"/>
        <v>80.72</v>
      </c>
      <c r="AN656" s="100">
        <f t="shared" si="1717"/>
        <v>80.72</v>
      </c>
      <c r="AO656" s="100">
        <f t="shared" si="1717"/>
        <v>80.72</v>
      </c>
      <c r="AP656" s="100">
        <f t="shared" si="1717"/>
        <v>80.72</v>
      </c>
      <c r="AQ656" s="100">
        <f t="shared" si="1717"/>
        <v>80.72</v>
      </c>
      <c r="AR656" s="100">
        <f t="shared" si="1717"/>
        <v>80.72</v>
      </c>
      <c r="AS656" s="100">
        <f t="shared" si="1717"/>
        <v>80.72</v>
      </c>
      <c r="AT656" s="100">
        <f t="shared" si="1717"/>
        <v>80.72</v>
      </c>
      <c r="AU656" s="100">
        <f t="shared" si="1717"/>
        <v>80.72</v>
      </c>
      <c r="AV656" s="100">
        <f t="shared" ref="AV656" si="1756">SUM(AJ656:AU656)</f>
        <v>968.64000000000021</v>
      </c>
      <c r="AW656" s="100">
        <f t="shared" si="1579"/>
        <v>80.72</v>
      </c>
      <c r="AX656" s="100">
        <f t="shared" si="1705"/>
        <v>80.72</v>
      </c>
      <c r="AY656" s="100">
        <f t="shared" si="1705"/>
        <v>80.72</v>
      </c>
      <c r="AZ656" s="100">
        <f t="shared" si="1705"/>
        <v>80.72</v>
      </c>
      <c r="BA656" s="100">
        <f t="shared" si="1705"/>
        <v>80.72</v>
      </c>
      <c r="BB656" s="100">
        <f t="shared" si="1705"/>
        <v>80.72</v>
      </c>
      <c r="BC656" s="100">
        <f t="shared" si="1705"/>
        <v>80.72</v>
      </c>
      <c r="BD656" s="100">
        <f t="shared" si="1705"/>
        <v>80.72</v>
      </c>
      <c r="BE656" s="100">
        <f t="shared" si="1705"/>
        <v>80.72</v>
      </c>
      <c r="BF656" s="100">
        <f t="shared" si="1705"/>
        <v>80.72</v>
      </c>
      <c r="BG656" s="100">
        <f t="shared" si="1705"/>
        <v>80.72</v>
      </c>
      <c r="BH656" s="100">
        <f t="shared" si="1705"/>
        <v>80.72</v>
      </c>
      <c r="BI656" s="100">
        <f t="shared" si="1584"/>
        <v>968.64000000000021</v>
      </c>
      <c r="BV656" s="142"/>
      <c r="CI656" s="142"/>
      <c r="CV656" s="142"/>
      <c r="DI656" s="142"/>
      <c r="DV656" s="142"/>
      <c r="EI656" s="142"/>
    </row>
    <row r="657" spans="1:139" ht="15.75" outlineLevel="1" x14ac:dyDescent="0.25">
      <c r="A657" s="2">
        <f t="shared" si="1731"/>
        <v>9</v>
      </c>
      <c r="B657" s="1" t="str">
        <f t="shared" si="1731"/>
        <v>PRE-09741</v>
      </c>
      <c r="C657" s="1" t="str">
        <f t="shared" si="1731"/>
        <v>SPP FH - Ehrlich 13890</v>
      </c>
      <c r="D657" s="2" t="str">
        <f t="shared" si="1731"/>
        <v>PRE-09741.1</v>
      </c>
      <c r="E657" s="141" t="str">
        <f t="shared" si="1731"/>
        <v>SPP FH - Ehrlich 13890 - OH Feeder</v>
      </c>
      <c r="F657" s="119">
        <f t="shared" si="1699"/>
        <v>364</v>
      </c>
      <c r="G657" s="186">
        <f>VLOOKUP($F657,'2021 Depreciation Rates'!$A:$B,2,FALSE)</f>
        <v>4.3999999999999997E-2</v>
      </c>
      <c r="H657" s="186">
        <f>VLOOKUP($F657,'2022-2023 Depreciation Rates'!$A$1:$B$197,2,FALSE)</f>
        <v>3.6999999999999998E-2</v>
      </c>
      <c r="J657" s="100">
        <f t="shared" ref="J657:U657" si="1757">ROUND(I439*$G657/12,2)</f>
        <v>0</v>
      </c>
      <c r="K657" s="100">
        <f t="shared" si="1757"/>
        <v>0</v>
      </c>
      <c r="L657" s="100">
        <f t="shared" si="1757"/>
        <v>0</v>
      </c>
      <c r="M657" s="100">
        <f t="shared" si="1757"/>
        <v>0</v>
      </c>
      <c r="N657" s="100">
        <f t="shared" si="1757"/>
        <v>0</v>
      </c>
      <c r="O657" s="100">
        <f t="shared" si="1757"/>
        <v>0</v>
      </c>
      <c r="P657" s="100">
        <f t="shared" si="1757"/>
        <v>0</v>
      </c>
      <c r="Q657" s="100">
        <f t="shared" si="1757"/>
        <v>0</v>
      </c>
      <c r="R657" s="100">
        <f t="shared" si="1757"/>
        <v>0</v>
      </c>
      <c r="S657" s="100">
        <f t="shared" si="1757"/>
        <v>0</v>
      </c>
      <c r="T657" s="100">
        <f t="shared" si="1757"/>
        <v>0</v>
      </c>
      <c r="U657" s="100">
        <f t="shared" si="1757"/>
        <v>0</v>
      </c>
      <c r="V657" s="151">
        <f t="shared" si="1567"/>
        <v>0</v>
      </c>
      <c r="W657" s="100">
        <f t="shared" si="1701"/>
        <v>0</v>
      </c>
      <c r="X657" s="100">
        <f t="shared" ref="X657:AH657" si="1758">ROUND(W439*$G657/12,2)</f>
        <v>0</v>
      </c>
      <c r="Y657" s="100">
        <f t="shared" si="1758"/>
        <v>0</v>
      </c>
      <c r="Z657" s="100">
        <f t="shared" si="1758"/>
        <v>0</v>
      </c>
      <c r="AA657" s="100">
        <f t="shared" si="1758"/>
        <v>0</v>
      </c>
      <c r="AB657" s="100">
        <f t="shared" si="1758"/>
        <v>0</v>
      </c>
      <c r="AC657" s="100">
        <f t="shared" si="1758"/>
        <v>0</v>
      </c>
      <c r="AD657" s="100">
        <f t="shared" si="1758"/>
        <v>0</v>
      </c>
      <c r="AE657" s="100">
        <f t="shared" si="1758"/>
        <v>0</v>
      </c>
      <c r="AF657" s="100">
        <f t="shared" si="1758"/>
        <v>0</v>
      </c>
      <c r="AG657" s="100">
        <f t="shared" si="1758"/>
        <v>0</v>
      </c>
      <c r="AH657" s="100">
        <f t="shared" si="1758"/>
        <v>0</v>
      </c>
      <c r="AI657" s="2">
        <f t="shared" si="1570"/>
        <v>0</v>
      </c>
      <c r="AJ657" s="100">
        <f t="shared" si="1577"/>
        <v>0</v>
      </c>
      <c r="AK657" s="100">
        <f t="shared" si="1578"/>
        <v>2384.1999999999998</v>
      </c>
      <c r="AL657" s="100">
        <f t="shared" si="1717"/>
        <v>2384.1999999999998</v>
      </c>
      <c r="AM657" s="100">
        <f t="shared" si="1717"/>
        <v>2384.1999999999998</v>
      </c>
      <c r="AN657" s="100">
        <f t="shared" si="1717"/>
        <v>2384.1999999999998</v>
      </c>
      <c r="AO657" s="100">
        <f t="shared" si="1717"/>
        <v>2384.1999999999998</v>
      </c>
      <c r="AP657" s="100">
        <f t="shared" si="1717"/>
        <v>2384.1999999999998</v>
      </c>
      <c r="AQ657" s="100">
        <f t="shared" si="1717"/>
        <v>2384.1999999999998</v>
      </c>
      <c r="AR657" s="100">
        <f t="shared" si="1717"/>
        <v>2384.1999999999998</v>
      </c>
      <c r="AS657" s="100">
        <f t="shared" si="1717"/>
        <v>2384.1999999999998</v>
      </c>
      <c r="AT657" s="100">
        <f t="shared" si="1717"/>
        <v>2384.1999999999998</v>
      </c>
      <c r="AU657" s="100">
        <f t="shared" si="1717"/>
        <v>2384.1999999999998</v>
      </c>
      <c r="AV657" s="100">
        <f t="shared" si="1583"/>
        <v>26226.200000000004</v>
      </c>
      <c r="AW657" s="100">
        <f t="shared" si="1579"/>
        <v>2384.1999999999998</v>
      </c>
      <c r="AX657" s="100">
        <f t="shared" si="1705"/>
        <v>2384.1999999999998</v>
      </c>
      <c r="AY657" s="100">
        <f t="shared" si="1705"/>
        <v>2384.1999999999998</v>
      </c>
      <c r="AZ657" s="100">
        <f t="shared" si="1705"/>
        <v>2384.1999999999998</v>
      </c>
      <c r="BA657" s="100">
        <f t="shared" si="1705"/>
        <v>2384.1999999999998</v>
      </c>
      <c r="BB657" s="100">
        <f t="shared" si="1705"/>
        <v>2384.1999999999998</v>
      </c>
      <c r="BC657" s="100">
        <f t="shared" si="1705"/>
        <v>2384.1999999999998</v>
      </c>
      <c r="BD657" s="100">
        <f t="shared" si="1705"/>
        <v>2384.1999999999998</v>
      </c>
      <c r="BE657" s="100">
        <f t="shared" si="1705"/>
        <v>2384.1999999999998</v>
      </c>
      <c r="BF657" s="100">
        <f t="shared" si="1705"/>
        <v>2384.1999999999998</v>
      </c>
      <c r="BG657" s="100">
        <f t="shared" si="1705"/>
        <v>2384.1999999999998</v>
      </c>
      <c r="BH657" s="100">
        <f t="shared" si="1705"/>
        <v>2384.1999999999998</v>
      </c>
      <c r="BI657" s="100">
        <f t="shared" si="1584"/>
        <v>28610.400000000005</v>
      </c>
      <c r="BV657" s="142"/>
      <c r="CI657" s="142"/>
      <c r="CV657" s="142"/>
      <c r="DI657" s="142"/>
      <c r="DV657" s="142"/>
      <c r="EI657" s="142"/>
    </row>
    <row r="658" spans="1:139" ht="15.75" outlineLevel="1" x14ac:dyDescent="0.25">
      <c r="A658" s="2">
        <f t="shared" si="1731"/>
        <v>9</v>
      </c>
      <c r="B658" s="1" t="str">
        <f t="shared" si="1731"/>
        <v>PRE-09741</v>
      </c>
      <c r="C658" s="1" t="str">
        <f t="shared" si="1731"/>
        <v>SPP FH - Ehrlich 13890</v>
      </c>
      <c r="D658" s="2" t="str">
        <f t="shared" si="1731"/>
        <v>PRE-09741.2</v>
      </c>
      <c r="E658" s="141" t="str">
        <f t="shared" si="1731"/>
        <v>SPP FH - Ehrlich 13890 - S&amp;E/R&amp;C</v>
      </c>
      <c r="F658" s="119">
        <f t="shared" si="1699"/>
        <v>362</v>
      </c>
      <c r="G658" s="186">
        <f>VLOOKUP($F658,'2021 Depreciation Rates'!$A:$B,2,FALSE)</f>
        <v>2.4E-2</v>
      </c>
      <c r="H658" s="186">
        <f>VLOOKUP($F658,'2022-2023 Depreciation Rates'!$A$1:$B$197,2,FALSE)</f>
        <v>2.5000000000000001E-2</v>
      </c>
      <c r="J658" s="100">
        <f t="shared" ref="J658:U658" si="1759">ROUND(I440*$G658/12,2)</f>
        <v>0</v>
      </c>
      <c r="K658" s="100">
        <f t="shared" si="1759"/>
        <v>0</v>
      </c>
      <c r="L658" s="100">
        <f t="shared" si="1759"/>
        <v>0</v>
      </c>
      <c r="M658" s="100">
        <f t="shared" si="1759"/>
        <v>0</v>
      </c>
      <c r="N658" s="100">
        <f t="shared" si="1759"/>
        <v>0</v>
      </c>
      <c r="O658" s="100">
        <f t="shared" si="1759"/>
        <v>0</v>
      </c>
      <c r="P658" s="100">
        <f t="shared" si="1759"/>
        <v>0</v>
      </c>
      <c r="Q658" s="100">
        <f t="shared" si="1759"/>
        <v>0</v>
      </c>
      <c r="R658" s="100">
        <f t="shared" si="1759"/>
        <v>0</v>
      </c>
      <c r="S658" s="100">
        <f t="shared" si="1759"/>
        <v>0</v>
      </c>
      <c r="T658" s="100">
        <f t="shared" si="1759"/>
        <v>0</v>
      </c>
      <c r="U658" s="100">
        <f t="shared" si="1759"/>
        <v>0</v>
      </c>
      <c r="V658" s="151">
        <f t="shared" ref="V658:V659" si="1760">SUM(J658:U658)</f>
        <v>0</v>
      </c>
      <c r="W658" s="100">
        <f t="shared" si="1701"/>
        <v>0</v>
      </c>
      <c r="X658" s="100">
        <f t="shared" ref="X658:AH658" si="1761">ROUND(W440*$G658/12,2)</f>
        <v>0</v>
      </c>
      <c r="Y658" s="100">
        <f t="shared" si="1761"/>
        <v>0</v>
      </c>
      <c r="Z658" s="100">
        <f t="shared" si="1761"/>
        <v>0</v>
      </c>
      <c r="AA658" s="100">
        <f t="shared" si="1761"/>
        <v>0</v>
      </c>
      <c r="AB658" s="100">
        <f t="shared" si="1761"/>
        <v>0</v>
      </c>
      <c r="AC658" s="100">
        <f t="shared" si="1761"/>
        <v>0</v>
      </c>
      <c r="AD658" s="100">
        <f t="shared" si="1761"/>
        <v>0</v>
      </c>
      <c r="AE658" s="100">
        <f t="shared" si="1761"/>
        <v>0</v>
      </c>
      <c r="AF658" s="100">
        <f t="shared" si="1761"/>
        <v>0</v>
      </c>
      <c r="AG658" s="100">
        <f t="shared" si="1761"/>
        <v>686.15</v>
      </c>
      <c r="AH658" s="100">
        <f t="shared" si="1761"/>
        <v>686.15</v>
      </c>
      <c r="AI658" s="2">
        <f t="shared" ref="AI658:AI659" si="1762">SUM(W658:AH658)</f>
        <v>1372.3</v>
      </c>
      <c r="AJ658" s="100">
        <f t="shared" si="1577"/>
        <v>714.74</v>
      </c>
      <c r="AK658" s="100">
        <f t="shared" si="1578"/>
        <v>714.74</v>
      </c>
      <c r="AL658" s="100">
        <f t="shared" si="1717"/>
        <v>714.74</v>
      </c>
      <c r="AM658" s="100">
        <f t="shared" si="1717"/>
        <v>714.74</v>
      </c>
      <c r="AN658" s="100">
        <f t="shared" si="1717"/>
        <v>714.74</v>
      </c>
      <c r="AO658" s="100">
        <f t="shared" si="1717"/>
        <v>714.74</v>
      </c>
      <c r="AP658" s="100">
        <f t="shared" si="1717"/>
        <v>714.74</v>
      </c>
      <c r="AQ658" s="100">
        <f t="shared" si="1717"/>
        <v>714.74</v>
      </c>
      <c r="AR658" s="100">
        <f t="shared" si="1717"/>
        <v>714.74</v>
      </c>
      <c r="AS658" s="100">
        <f t="shared" si="1717"/>
        <v>714.74</v>
      </c>
      <c r="AT658" s="100">
        <f t="shared" si="1717"/>
        <v>714.74</v>
      </c>
      <c r="AU658" s="100">
        <f t="shared" si="1717"/>
        <v>714.74</v>
      </c>
      <c r="AV658" s="100">
        <f t="shared" ref="AV658:AV659" si="1763">SUM(AJ658:AU658)</f>
        <v>8576.8799999999992</v>
      </c>
      <c r="AW658" s="100">
        <f t="shared" si="1579"/>
        <v>714.74</v>
      </c>
      <c r="AX658" s="100">
        <f t="shared" si="1705"/>
        <v>714.74</v>
      </c>
      <c r="AY658" s="100">
        <f t="shared" si="1705"/>
        <v>714.74</v>
      </c>
      <c r="AZ658" s="100">
        <f t="shared" si="1705"/>
        <v>714.74</v>
      </c>
      <c r="BA658" s="100">
        <f t="shared" si="1705"/>
        <v>714.74</v>
      </c>
      <c r="BB658" s="100">
        <f t="shared" si="1705"/>
        <v>714.74</v>
      </c>
      <c r="BC658" s="100">
        <f t="shared" si="1705"/>
        <v>714.74</v>
      </c>
      <c r="BD658" s="100">
        <f t="shared" si="1705"/>
        <v>714.74</v>
      </c>
      <c r="BE658" s="100">
        <f t="shared" si="1705"/>
        <v>714.74</v>
      </c>
      <c r="BF658" s="100">
        <f t="shared" si="1705"/>
        <v>714.74</v>
      </c>
      <c r="BG658" s="100">
        <f t="shared" si="1705"/>
        <v>714.74</v>
      </c>
      <c r="BH658" s="100">
        <f t="shared" si="1705"/>
        <v>714.74</v>
      </c>
      <c r="BI658" s="100">
        <f t="shared" si="1584"/>
        <v>8576.8799999999992</v>
      </c>
      <c r="BV658" s="142"/>
      <c r="CI658" s="142"/>
      <c r="CV658" s="142"/>
      <c r="DI658" s="142"/>
      <c r="DV658" s="142"/>
      <c r="EI658" s="142"/>
    </row>
    <row r="659" spans="1:139" ht="15.75" outlineLevel="1" x14ac:dyDescent="0.25">
      <c r="A659" s="2">
        <f t="shared" si="1731"/>
        <v>9</v>
      </c>
      <c r="B659" s="1" t="str">
        <f t="shared" si="1731"/>
        <v>PRE-09741</v>
      </c>
      <c r="C659" s="1" t="str">
        <f t="shared" si="1731"/>
        <v>SPP FH - Ehrlich 13890</v>
      </c>
      <c r="D659" s="2" t="str">
        <f t="shared" si="1731"/>
        <v>A2773904</v>
      </c>
      <c r="E659" s="141" t="str">
        <f t="shared" si="1731"/>
        <v>SPP FH - Ehrlich - R&amp;C</v>
      </c>
      <c r="F659" s="119">
        <f t="shared" si="1699"/>
        <v>364</v>
      </c>
      <c r="G659" s="186">
        <f>VLOOKUP($F659,'2021 Depreciation Rates'!$A:$B,2,FALSE)</f>
        <v>4.3999999999999997E-2</v>
      </c>
      <c r="H659" s="186">
        <f>VLOOKUP($F659,'2022-2023 Depreciation Rates'!$A$1:$B$197,2,FALSE)</f>
        <v>3.6999999999999998E-2</v>
      </c>
      <c r="J659" s="100">
        <f t="shared" ref="J659:U659" si="1764">ROUND(I441*$G659/12,2)</f>
        <v>0</v>
      </c>
      <c r="K659" s="100">
        <f t="shared" si="1764"/>
        <v>0</v>
      </c>
      <c r="L659" s="100">
        <f t="shared" si="1764"/>
        <v>0</v>
      </c>
      <c r="M659" s="100">
        <f t="shared" si="1764"/>
        <v>0</v>
      </c>
      <c r="N659" s="100">
        <f t="shared" si="1764"/>
        <v>0</v>
      </c>
      <c r="O659" s="100">
        <f t="shared" si="1764"/>
        <v>0</v>
      </c>
      <c r="P659" s="100">
        <f t="shared" si="1764"/>
        <v>0</v>
      </c>
      <c r="Q659" s="100">
        <f t="shared" si="1764"/>
        <v>0</v>
      </c>
      <c r="R659" s="100">
        <f t="shared" si="1764"/>
        <v>0</v>
      </c>
      <c r="S659" s="100">
        <f t="shared" si="1764"/>
        <v>0</v>
      </c>
      <c r="T659" s="100">
        <f t="shared" si="1764"/>
        <v>0</v>
      </c>
      <c r="U659" s="100">
        <f t="shared" si="1764"/>
        <v>0</v>
      </c>
      <c r="V659" s="151">
        <f t="shared" si="1760"/>
        <v>0</v>
      </c>
      <c r="W659" s="100">
        <f t="shared" si="1701"/>
        <v>0</v>
      </c>
      <c r="X659" s="100">
        <f t="shared" ref="X659:AH659" si="1765">ROUND(W441*$G659/12,2)</f>
        <v>0</v>
      </c>
      <c r="Y659" s="100">
        <f t="shared" si="1765"/>
        <v>0</v>
      </c>
      <c r="Z659" s="100">
        <f t="shared" si="1765"/>
        <v>0</v>
      </c>
      <c r="AA659" s="100">
        <f t="shared" si="1765"/>
        <v>0</v>
      </c>
      <c r="AB659" s="100">
        <f t="shared" si="1765"/>
        <v>0</v>
      </c>
      <c r="AC659" s="100">
        <f t="shared" si="1765"/>
        <v>0</v>
      </c>
      <c r="AD659" s="100">
        <f t="shared" si="1765"/>
        <v>0</v>
      </c>
      <c r="AE659" s="100">
        <f t="shared" si="1765"/>
        <v>0</v>
      </c>
      <c r="AF659" s="100">
        <f t="shared" si="1765"/>
        <v>0</v>
      </c>
      <c r="AG659" s="100">
        <f t="shared" si="1765"/>
        <v>0</v>
      </c>
      <c r="AH659" s="100">
        <f t="shared" si="1765"/>
        <v>0</v>
      </c>
      <c r="AI659" s="2">
        <f t="shared" si="1762"/>
        <v>0</v>
      </c>
      <c r="AJ659" s="100">
        <f t="shared" si="1577"/>
        <v>0</v>
      </c>
      <c r="AK659" s="100">
        <f t="shared" si="1578"/>
        <v>0</v>
      </c>
      <c r="AL659" s="100">
        <f t="shared" si="1717"/>
        <v>0</v>
      </c>
      <c r="AM659" s="100">
        <f t="shared" si="1717"/>
        <v>73.510000000000005</v>
      </c>
      <c r="AN659" s="100">
        <f t="shared" si="1717"/>
        <v>73.510000000000005</v>
      </c>
      <c r="AO659" s="100">
        <f t="shared" si="1717"/>
        <v>73.510000000000005</v>
      </c>
      <c r="AP659" s="100">
        <f t="shared" si="1717"/>
        <v>73.510000000000005</v>
      </c>
      <c r="AQ659" s="100">
        <f t="shared" si="1717"/>
        <v>73.510000000000005</v>
      </c>
      <c r="AR659" s="100">
        <f t="shared" si="1717"/>
        <v>73.510000000000005</v>
      </c>
      <c r="AS659" s="100">
        <f t="shared" si="1717"/>
        <v>73.510000000000005</v>
      </c>
      <c r="AT659" s="100">
        <f t="shared" si="1717"/>
        <v>73.510000000000005</v>
      </c>
      <c r="AU659" s="100">
        <f t="shared" si="1717"/>
        <v>73.510000000000005</v>
      </c>
      <c r="AV659" s="100">
        <f t="shared" si="1763"/>
        <v>661.59</v>
      </c>
      <c r="AW659" s="100">
        <f t="shared" si="1579"/>
        <v>73.510000000000005</v>
      </c>
      <c r="AX659" s="100">
        <f t="shared" si="1705"/>
        <v>73.510000000000005</v>
      </c>
      <c r="AY659" s="100">
        <f t="shared" si="1705"/>
        <v>73.510000000000005</v>
      </c>
      <c r="AZ659" s="100">
        <f t="shared" si="1705"/>
        <v>73.510000000000005</v>
      </c>
      <c r="BA659" s="100">
        <f t="shared" si="1705"/>
        <v>73.510000000000005</v>
      </c>
      <c r="BB659" s="100">
        <f t="shared" si="1705"/>
        <v>73.510000000000005</v>
      </c>
      <c r="BC659" s="100">
        <f t="shared" si="1705"/>
        <v>73.510000000000005</v>
      </c>
      <c r="BD659" s="100">
        <f t="shared" si="1705"/>
        <v>73.510000000000005</v>
      </c>
      <c r="BE659" s="100">
        <f t="shared" si="1705"/>
        <v>73.510000000000005</v>
      </c>
      <c r="BF659" s="100">
        <f t="shared" si="1705"/>
        <v>73.510000000000005</v>
      </c>
      <c r="BG659" s="100">
        <f t="shared" si="1705"/>
        <v>73.510000000000005</v>
      </c>
      <c r="BH659" s="100">
        <f t="shared" si="1705"/>
        <v>73.510000000000005</v>
      </c>
      <c r="BI659" s="100">
        <f t="shared" si="1584"/>
        <v>882.12</v>
      </c>
      <c r="BV659" s="142"/>
      <c r="CI659" s="142"/>
      <c r="CV659" s="142"/>
      <c r="DI659" s="142"/>
      <c r="DV659" s="142"/>
      <c r="EI659" s="142"/>
    </row>
    <row r="660" spans="1:139" ht="15.75" outlineLevel="1" x14ac:dyDescent="0.25">
      <c r="A660" s="2">
        <f t="shared" si="1731"/>
        <v>9</v>
      </c>
      <c r="B660" s="1" t="str">
        <f t="shared" si="1731"/>
        <v>PRE-09741</v>
      </c>
      <c r="C660" s="1" t="str">
        <f t="shared" si="1731"/>
        <v>SPP FH - Ehrlich 13890</v>
      </c>
      <c r="D660" s="2" t="str">
        <f t="shared" si="1731"/>
        <v>A2779736</v>
      </c>
      <c r="E660" s="141" t="str">
        <f t="shared" si="1731"/>
        <v>EHRLICH RD 13890 OCRs - 4 TAV</v>
      </c>
      <c r="F660" s="119">
        <f t="shared" si="1699"/>
        <v>364</v>
      </c>
      <c r="G660" s="186">
        <f>VLOOKUP($F660,'2021 Depreciation Rates'!$A:$B,2,FALSE)</f>
        <v>4.3999999999999997E-2</v>
      </c>
      <c r="H660" s="186">
        <f>VLOOKUP($F660,'2022-2023 Depreciation Rates'!$A$1:$B$197,2,FALSE)</f>
        <v>3.6999999999999998E-2</v>
      </c>
      <c r="J660" s="100">
        <f t="shared" ref="J660:U660" si="1766">ROUND(I442*$G660/12,2)</f>
        <v>0</v>
      </c>
      <c r="K660" s="100">
        <f t="shared" si="1766"/>
        <v>0</v>
      </c>
      <c r="L660" s="100">
        <f t="shared" si="1766"/>
        <v>0</v>
      </c>
      <c r="M660" s="100">
        <f t="shared" si="1766"/>
        <v>0</v>
      </c>
      <c r="N660" s="100">
        <f t="shared" si="1766"/>
        <v>0</v>
      </c>
      <c r="O660" s="100">
        <f t="shared" si="1766"/>
        <v>0</v>
      </c>
      <c r="P660" s="100">
        <f t="shared" si="1766"/>
        <v>0</v>
      </c>
      <c r="Q660" s="100">
        <f t="shared" si="1766"/>
        <v>0</v>
      </c>
      <c r="R660" s="100">
        <f t="shared" si="1766"/>
        <v>0</v>
      </c>
      <c r="S660" s="100">
        <f t="shared" si="1766"/>
        <v>0</v>
      </c>
      <c r="T660" s="100">
        <f t="shared" si="1766"/>
        <v>0</v>
      </c>
      <c r="U660" s="100">
        <f t="shared" si="1766"/>
        <v>0</v>
      </c>
      <c r="V660" s="151">
        <f t="shared" ref="V660" si="1767">SUM(J660:U660)</f>
        <v>0</v>
      </c>
      <c r="W660" s="100">
        <f t="shared" si="1701"/>
        <v>0</v>
      </c>
      <c r="X660" s="100">
        <f t="shared" ref="X660:AH660" si="1768">ROUND(W442*$G660/12,2)</f>
        <v>0</v>
      </c>
      <c r="Y660" s="100">
        <f t="shared" si="1768"/>
        <v>0</v>
      </c>
      <c r="Z660" s="100">
        <f t="shared" si="1768"/>
        <v>0</v>
      </c>
      <c r="AA660" s="100">
        <f t="shared" si="1768"/>
        <v>0</v>
      </c>
      <c r="AB660" s="100">
        <f t="shared" si="1768"/>
        <v>0</v>
      </c>
      <c r="AC660" s="100">
        <f t="shared" si="1768"/>
        <v>0</v>
      </c>
      <c r="AD660" s="100">
        <f t="shared" si="1768"/>
        <v>0</v>
      </c>
      <c r="AE660" s="100">
        <f t="shared" si="1768"/>
        <v>0</v>
      </c>
      <c r="AF660" s="100">
        <f t="shared" si="1768"/>
        <v>0</v>
      </c>
      <c r="AG660" s="100">
        <f t="shared" si="1768"/>
        <v>0</v>
      </c>
      <c r="AH660" s="100">
        <f t="shared" si="1768"/>
        <v>0</v>
      </c>
      <c r="AI660" s="2">
        <f t="shared" ref="AI660" si="1769">SUM(W660:AH660)</f>
        <v>0</v>
      </c>
      <c r="AJ660" s="100">
        <f t="shared" si="1577"/>
        <v>0</v>
      </c>
      <c r="AK660" s="100">
        <f t="shared" si="1578"/>
        <v>0</v>
      </c>
      <c r="AL660" s="100">
        <f t="shared" si="1717"/>
        <v>0</v>
      </c>
      <c r="AM660" s="100">
        <f t="shared" si="1717"/>
        <v>0</v>
      </c>
      <c r="AN660" s="100">
        <f t="shared" si="1717"/>
        <v>0</v>
      </c>
      <c r="AO660" s="100">
        <f t="shared" si="1717"/>
        <v>0</v>
      </c>
      <c r="AP660" s="100">
        <f t="shared" si="1717"/>
        <v>0</v>
      </c>
      <c r="AQ660" s="100">
        <f t="shared" si="1717"/>
        <v>0</v>
      </c>
      <c r="AR660" s="100">
        <f t="shared" si="1717"/>
        <v>0</v>
      </c>
      <c r="AS660" s="100">
        <f t="shared" si="1717"/>
        <v>0</v>
      </c>
      <c r="AT660" s="100">
        <f t="shared" si="1717"/>
        <v>0</v>
      </c>
      <c r="AU660" s="100">
        <f t="shared" si="1717"/>
        <v>0</v>
      </c>
      <c r="AV660" s="100">
        <f t="shared" ref="AV660" si="1770">SUM(AJ660:AU660)</f>
        <v>0</v>
      </c>
      <c r="AW660" s="100">
        <f t="shared" si="1579"/>
        <v>0</v>
      </c>
      <c r="AX660" s="100">
        <f t="shared" ref="AX660:BH675" si="1771">ROUND(AW442*$H660/12,2)</f>
        <v>0</v>
      </c>
      <c r="AY660" s="100">
        <f t="shared" si="1771"/>
        <v>0</v>
      </c>
      <c r="AZ660" s="100">
        <f t="shared" si="1771"/>
        <v>0</v>
      </c>
      <c r="BA660" s="100">
        <f t="shared" si="1771"/>
        <v>0</v>
      </c>
      <c r="BB660" s="100">
        <f t="shared" si="1771"/>
        <v>0</v>
      </c>
      <c r="BC660" s="100">
        <f t="shared" si="1771"/>
        <v>0</v>
      </c>
      <c r="BD660" s="100">
        <f t="shared" si="1771"/>
        <v>0</v>
      </c>
      <c r="BE660" s="100">
        <f t="shared" si="1771"/>
        <v>0</v>
      </c>
      <c r="BF660" s="100">
        <f t="shared" si="1771"/>
        <v>0</v>
      </c>
      <c r="BG660" s="100">
        <f t="shared" si="1771"/>
        <v>0</v>
      </c>
      <c r="BH660" s="100">
        <f t="shared" si="1771"/>
        <v>0</v>
      </c>
      <c r="BI660" s="100">
        <f t="shared" si="1584"/>
        <v>0</v>
      </c>
      <c r="BV660" s="142"/>
      <c r="CI660" s="142"/>
      <c r="CV660" s="142"/>
      <c r="DI660" s="142"/>
      <c r="DV660" s="142"/>
      <c r="EI660" s="142"/>
    </row>
    <row r="661" spans="1:139" ht="15.75" outlineLevel="1" x14ac:dyDescent="0.25">
      <c r="A661" s="2">
        <f t="shared" ref="A661:E670" si="1772">A443</f>
        <v>9</v>
      </c>
      <c r="B661" s="1" t="str">
        <f t="shared" si="1772"/>
        <v>PRE-09741</v>
      </c>
      <c r="C661" s="1" t="str">
        <f t="shared" si="1772"/>
        <v>SPP FH - Ehrlich 13890</v>
      </c>
      <c r="D661" s="2" t="str">
        <f t="shared" si="1772"/>
        <v>A2779736</v>
      </c>
      <c r="E661" s="141" t="str">
        <f t="shared" si="1772"/>
        <v>EHRLICH RD 13890 OCRs - 4 TAV</v>
      </c>
      <c r="F661" s="119">
        <f t="shared" si="1699"/>
        <v>397</v>
      </c>
      <c r="G661" s="186">
        <f>VLOOKUP($F661,'2021 Depreciation Rates'!$A:$B,2,FALSE)</f>
        <v>0.14299999999999999</v>
      </c>
      <c r="H661" s="186">
        <f>VLOOKUP($F661,'2022-2023 Depreciation Rates'!$A$1:$B$197,2,FALSE)</f>
        <v>0.14299999999999999</v>
      </c>
      <c r="J661" s="100">
        <f t="shared" ref="J661:U661" si="1773">ROUND(I443*$G661/12,2)</f>
        <v>0</v>
      </c>
      <c r="K661" s="100">
        <f t="shared" si="1773"/>
        <v>0</v>
      </c>
      <c r="L661" s="100">
        <f t="shared" si="1773"/>
        <v>0</v>
      </c>
      <c r="M661" s="100">
        <f t="shared" si="1773"/>
        <v>0</v>
      </c>
      <c r="N661" s="100">
        <f t="shared" si="1773"/>
        <v>0</v>
      </c>
      <c r="O661" s="100">
        <f t="shared" si="1773"/>
        <v>0</v>
      </c>
      <c r="P661" s="100">
        <f t="shared" si="1773"/>
        <v>0</v>
      </c>
      <c r="Q661" s="100">
        <f t="shared" si="1773"/>
        <v>0</v>
      </c>
      <c r="R661" s="100">
        <f t="shared" si="1773"/>
        <v>0</v>
      </c>
      <c r="S661" s="100">
        <f t="shared" si="1773"/>
        <v>0</v>
      </c>
      <c r="T661" s="100">
        <f t="shared" si="1773"/>
        <v>0</v>
      </c>
      <c r="U661" s="100">
        <f t="shared" si="1773"/>
        <v>0</v>
      </c>
      <c r="V661" s="151">
        <f t="shared" ref="V661" si="1774">SUM(J661:U661)</f>
        <v>0</v>
      </c>
      <c r="W661" s="100">
        <f t="shared" si="1701"/>
        <v>0</v>
      </c>
      <c r="X661" s="100">
        <f t="shared" ref="X661:AH661" si="1775">ROUND(W443*$G661/12,2)</f>
        <v>0</v>
      </c>
      <c r="Y661" s="100">
        <f t="shared" si="1775"/>
        <v>0</v>
      </c>
      <c r="Z661" s="100">
        <f t="shared" si="1775"/>
        <v>0</v>
      </c>
      <c r="AA661" s="100">
        <f t="shared" si="1775"/>
        <v>0</v>
      </c>
      <c r="AB661" s="100">
        <f t="shared" si="1775"/>
        <v>0</v>
      </c>
      <c r="AC661" s="100">
        <f t="shared" si="1775"/>
        <v>0</v>
      </c>
      <c r="AD661" s="100">
        <f t="shared" si="1775"/>
        <v>0</v>
      </c>
      <c r="AE661" s="100">
        <f t="shared" si="1775"/>
        <v>0</v>
      </c>
      <c r="AF661" s="100">
        <f t="shared" si="1775"/>
        <v>0</v>
      </c>
      <c r="AG661" s="100">
        <f t="shared" si="1775"/>
        <v>0</v>
      </c>
      <c r="AH661" s="100">
        <f t="shared" si="1775"/>
        <v>0</v>
      </c>
      <c r="AI661" s="2">
        <f t="shared" ref="AI661" si="1776">SUM(W661:AH661)</f>
        <v>0</v>
      </c>
      <c r="AJ661" s="100">
        <f t="shared" si="1577"/>
        <v>258.22000000000003</v>
      </c>
      <c r="AK661" s="100">
        <f t="shared" si="1578"/>
        <v>258.22000000000003</v>
      </c>
      <c r="AL661" s="100">
        <f t="shared" si="1717"/>
        <v>258.22000000000003</v>
      </c>
      <c r="AM661" s="100">
        <f t="shared" si="1717"/>
        <v>258.22000000000003</v>
      </c>
      <c r="AN661" s="100">
        <f t="shared" si="1717"/>
        <v>258.22000000000003</v>
      </c>
      <c r="AO661" s="100">
        <f t="shared" si="1717"/>
        <v>258.22000000000003</v>
      </c>
      <c r="AP661" s="100">
        <f t="shared" si="1717"/>
        <v>258.22000000000003</v>
      </c>
      <c r="AQ661" s="100">
        <f t="shared" si="1717"/>
        <v>258.22000000000003</v>
      </c>
      <c r="AR661" s="100">
        <f t="shared" si="1717"/>
        <v>258.22000000000003</v>
      </c>
      <c r="AS661" s="100">
        <f t="shared" si="1717"/>
        <v>258.22000000000003</v>
      </c>
      <c r="AT661" s="100">
        <f t="shared" si="1717"/>
        <v>258.22000000000003</v>
      </c>
      <c r="AU661" s="100">
        <f t="shared" si="1717"/>
        <v>258.22000000000003</v>
      </c>
      <c r="AV661" s="100">
        <f t="shared" ref="AV661" si="1777">SUM(AJ661:AU661)</f>
        <v>3098.6400000000012</v>
      </c>
      <c r="AW661" s="100">
        <f t="shared" si="1579"/>
        <v>258.22000000000003</v>
      </c>
      <c r="AX661" s="100">
        <f t="shared" si="1771"/>
        <v>258.22000000000003</v>
      </c>
      <c r="AY661" s="100">
        <f t="shared" si="1771"/>
        <v>258.22000000000003</v>
      </c>
      <c r="AZ661" s="100">
        <f t="shared" si="1771"/>
        <v>258.22000000000003</v>
      </c>
      <c r="BA661" s="100">
        <f t="shared" si="1771"/>
        <v>258.22000000000003</v>
      </c>
      <c r="BB661" s="100">
        <f t="shared" si="1771"/>
        <v>258.22000000000003</v>
      </c>
      <c r="BC661" s="100">
        <f t="shared" si="1771"/>
        <v>258.22000000000003</v>
      </c>
      <c r="BD661" s="100">
        <f t="shared" si="1771"/>
        <v>258.22000000000003</v>
      </c>
      <c r="BE661" s="100">
        <f t="shared" si="1771"/>
        <v>258.22000000000003</v>
      </c>
      <c r="BF661" s="100">
        <f t="shared" si="1771"/>
        <v>258.22000000000003</v>
      </c>
      <c r="BG661" s="100">
        <f t="shared" si="1771"/>
        <v>258.22000000000003</v>
      </c>
      <c r="BH661" s="100">
        <f t="shared" si="1771"/>
        <v>258.22000000000003</v>
      </c>
      <c r="BI661" s="100">
        <f t="shared" ref="BI661" si="1778">SUM(AW661:BH661)</f>
        <v>3098.6400000000012</v>
      </c>
      <c r="BV661" s="142"/>
      <c r="CI661" s="142"/>
      <c r="CV661" s="142"/>
      <c r="DI661" s="142"/>
      <c r="DV661" s="142"/>
      <c r="EI661" s="142"/>
    </row>
    <row r="662" spans="1:139" ht="15.75" outlineLevel="1" x14ac:dyDescent="0.25">
      <c r="A662" s="2">
        <f t="shared" si="1772"/>
        <v>10</v>
      </c>
      <c r="B662" s="1" t="str">
        <f t="shared" si="1772"/>
        <v>PRE-09739</v>
      </c>
      <c r="C662" s="1" t="str">
        <f t="shared" si="1772"/>
        <v>SPP FH - Lake Region 13443</v>
      </c>
      <c r="D662" s="2" t="str">
        <f t="shared" si="1772"/>
        <v>PRE-09739.1</v>
      </c>
      <c r="E662" s="141" t="str">
        <f t="shared" si="1772"/>
        <v>SPP FH - Lake Region 13443 - OH</v>
      </c>
      <c r="F662" s="119">
        <f t="shared" si="1699"/>
        <v>364</v>
      </c>
      <c r="G662" s="186">
        <f>VLOOKUP($F662,'2021 Depreciation Rates'!$A:$B,2,FALSE)</f>
        <v>4.3999999999999997E-2</v>
      </c>
      <c r="H662" s="186">
        <f>VLOOKUP($F662,'2022-2023 Depreciation Rates'!$A$1:$B$197,2,FALSE)</f>
        <v>3.6999999999999998E-2</v>
      </c>
      <c r="J662" s="100">
        <f t="shared" ref="J662:U662" si="1779">ROUND(I444*$G662/12,2)</f>
        <v>0</v>
      </c>
      <c r="K662" s="100">
        <f t="shared" si="1779"/>
        <v>0</v>
      </c>
      <c r="L662" s="100">
        <f t="shared" si="1779"/>
        <v>0</v>
      </c>
      <c r="M662" s="100">
        <f t="shared" si="1779"/>
        <v>0</v>
      </c>
      <c r="N662" s="100">
        <f t="shared" si="1779"/>
        <v>0</v>
      </c>
      <c r="O662" s="100">
        <f t="shared" si="1779"/>
        <v>0</v>
      </c>
      <c r="P662" s="100">
        <f t="shared" si="1779"/>
        <v>0</v>
      </c>
      <c r="Q662" s="100">
        <f t="shared" si="1779"/>
        <v>0</v>
      </c>
      <c r="R662" s="100">
        <f t="shared" si="1779"/>
        <v>0</v>
      </c>
      <c r="S662" s="100">
        <f t="shared" si="1779"/>
        <v>0</v>
      </c>
      <c r="T662" s="100">
        <f t="shared" si="1779"/>
        <v>0</v>
      </c>
      <c r="U662" s="100">
        <f t="shared" si="1779"/>
        <v>0</v>
      </c>
      <c r="V662" s="151">
        <f t="shared" si="1567"/>
        <v>0</v>
      </c>
      <c r="W662" s="100">
        <f t="shared" si="1701"/>
        <v>0</v>
      </c>
      <c r="X662" s="100">
        <f t="shared" ref="X662:AH662" si="1780">ROUND(W444*$G662/12,2)</f>
        <v>0</v>
      </c>
      <c r="Y662" s="100">
        <f t="shared" si="1780"/>
        <v>0</v>
      </c>
      <c r="Z662" s="100">
        <f t="shared" si="1780"/>
        <v>0</v>
      </c>
      <c r="AA662" s="100">
        <f t="shared" si="1780"/>
        <v>0</v>
      </c>
      <c r="AB662" s="100">
        <f t="shared" si="1780"/>
        <v>0</v>
      </c>
      <c r="AC662" s="100">
        <f t="shared" si="1780"/>
        <v>0</v>
      </c>
      <c r="AD662" s="100">
        <f t="shared" si="1780"/>
        <v>0</v>
      </c>
      <c r="AE662" s="100">
        <f t="shared" si="1780"/>
        <v>0</v>
      </c>
      <c r="AF662" s="100">
        <f t="shared" si="1780"/>
        <v>0</v>
      </c>
      <c r="AG662" s="100">
        <f t="shared" si="1780"/>
        <v>0</v>
      </c>
      <c r="AH662" s="100">
        <f t="shared" si="1780"/>
        <v>0</v>
      </c>
      <c r="AI662" s="2">
        <f t="shared" si="1570"/>
        <v>0</v>
      </c>
      <c r="AJ662" s="100">
        <f t="shared" si="1577"/>
        <v>0</v>
      </c>
      <c r="AK662" s="100">
        <f t="shared" si="1578"/>
        <v>0</v>
      </c>
      <c r="AL662" s="100">
        <f t="shared" si="1717"/>
        <v>2372.23</v>
      </c>
      <c r="AM662" s="100">
        <f t="shared" si="1717"/>
        <v>2372.23</v>
      </c>
      <c r="AN662" s="100">
        <f t="shared" si="1717"/>
        <v>2372.23</v>
      </c>
      <c r="AO662" s="100">
        <f t="shared" si="1717"/>
        <v>2372.23</v>
      </c>
      <c r="AP662" s="100">
        <f t="shared" si="1717"/>
        <v>2372.23</v>
      </c>
      <c r="AQ662" s="100">
        <f t="shared" si="1717"/>
        <v>2372.23</v>
      </c>
      <c r="AR662" s="100">
        <f t="shared" si="1717"/>
        <v>2372.23</v>
      </c>
      <c r="AS662" s="100">
        <f t="shared" si="1717"/>
        <v>2372.23</v>
      </c>
      <c r="AT662" s="100">
        <f t="shared" si="1717"/>
        <v>2372.23</v>
      </c>
      <c r="AU662" s="100">
        <f t="shared" si="1717"/>
        <v>2372.23</v>
      </c>
      <c r="AV662" s="100">
        <f t="shared" si="1583"/>
        <v>23722.3</v>
      </c>
      <c r="AW662" s="100">
        <f t="shared" si="1579"/>
        <v>2372.23</v>
      </c>
      <c r="AX662" s="100">
        <f t="shared" si="1771"/>
        <v>2372.23</v>
      </c>
      <c r="AY662" s="100">
        <f t="shared" si="1771"/>
        <v>2372.23</v>
      </c>
      <c r="AZ662" s="100">
        <f t="shared" si="1771"/>
        <v>2372.23</v>
      </c>
      <c r="BA662" s="100">
        <f t="shared" si="1771"/>
        <v>2372.23</v>
      </c>
      <c r="BB662" s="100">
        <f t="shared" si="1771"/>
        <v>2372.23</v>
      </c>
      <c r="BC662" s="100">
        <f t="shared" si="1771"/>
        <v>2372.23</v>
      </c>
      <c r="BD662" s="100">
        <f t="shared" si="1771"/>
        <v>2372.23</v>
      </c>
      <c r="BE662" s="100">
        <f t="shared" si="1771"/>
        <v>2372.23</v>
      </c>
      <c r="BF662" s="100">
        <f t="shared" si="1771"/>
        <v>2372.23</v>
      </c>
      <c r="BG662" s="100">
        <f t="shared" si="1771"/>
        <v>2372.23</v>
      </c>
      <c r="BH662" s="100">
        <f t="shared" si="1771"/>
        <v>2372.23</v>
      </c>
      <c r="BI662" s="100">
        <f t="shared" si="1584"/>
        <v>28466.76</v>
      </c>
      <c r="BV662" s="142"/>
      <c r="CI662" s="142"/>
      <c r="CV662" s="142"/>
      <c r="DI662" s="142"/>
      <c r="DV662" s="142"/>
      <c r="EI662" s="142"/>
    </row>
    <row r="663" spans="1:139" ht="15.75" outlineLevel="1" x14ac:dyDescent="0.25">
      <c r="A663" s="2">
        <f t="shared" si="1772"/>
        <v>10</v>
      </c>
      <c r="B663" s="1" t="str">
        <f t="shared" si="1772"/>
        <v>PRE-09739</v>
      </c>
      <c r="C663" s="1" t="str">
        <f t="shared" si="1772"/>
        <v>SPP FH - Lake Region 13443</v>
      </c>
      <c r="D663" s="2" t="str">
        <f t="shared" si="1772"/>
        <v>PRE-09739.2</v>
      </c>
      <c r="E663" s="141" t="str">
        <f t="shared" si="1772"/>
        <v>SPP FH-Cypress Garden 13443-S&amp;E/R&amp;C</v>
      </c>
      <c r="F663" s="119">
        <f t="shared" si="1699"/>
        <v>364</v>
      </c>
      <c r="G663" s="186">
        <f>VLOOKUP($F663,'2021 Depreciation Rates'!$A:$B,2,FALSE)</f>
        <v>4.3999999999999997E-2</v>
      </c>
      <c r="H663" s="186">
        <f>VLOOKUP($F663,'2022-2023 Depreciation Rates'!$A$1:$B$197,2,FALSE)</f>
        <v>3.6999999999999998E-2</v>
      </c>
      <c r="J663" s="100">
        <f t="shared" ref="J663:U663" si="1781">ROUND(I445*$G663/12,2)</f>
        <v>0</v>
      </c>
      <c r="K663" s="100">
        <f t="shared" si="1781"/>
        <v>0</v>
      </c>
      <c r="L663" s="100">
        <f t="shared" si="1781"/>
        <v>0</v>
      </c>
      <c r="M663" s="100">
        <f t="shared" si="1781"/>
        <v>0</v>
      </c>
      <c r="N663" s="100">
        <f t="shared" si="1781"/>
        <v>0</v>
      </c>
      <c r="O663" s="100">
        <f t="shared" si="1781"/>
        <v>0</v>
      </c>
      <c r="P663" s="100">
        <f t="shared" si="1781"/>
        <v>0</v>
      </c>
      <c r="Q663" s="100">
        <f t="shared" si="1781"/>
        <v>0</v>
      </c>
      <c r="R663" s="100">
        <f t="shared" si="1781"/>
        <v>0</v>
      </c>
      <c r="S663" s="100">
        <f t="shared" si="1781"/>
        <v>0</v>
      </c>
      <c r="T663" s="100">
        <f t="shared" si="1781"/>
        <v>0</v>
      </c>
      <c r="U663" s="100">
        <f t="shared" si="1781"/>
        <v>0</v>
      </c>
      <c r="V663" s="151">
        <f t="shared" ref="V663:V666" si="1782">SUM(J663:U663)</f>
        <v>0</v>
      </c>
      <c r="W663" s="100">
        <f t="shared" si="1701"/>
        <v>0</v>
      </c>
      <c r="X663" s="100">
        <f t="shared" ref="X663:AH663" si="1783">ROUND(W445*$G663/12,2)</f>
        <v>0</v>
      </c>
      <c r="Y663" s="100">
        <f t="shared" si="1783"/>
        <v>0</v>
      </c>
      <c r="Z663" s="100">
        <f t="shared" si="1783"/>
        <v>0</v>
      </c>
      <c r="AA663" s="100">
        <f t="shared" si="1783"/>
        <v>0</v>
      </c>
      <c r="AB663" s="100">
        <f t="shared" si="1783"/>
        <v>0</v>
      </c>
      <c r="AC663" s="100">
        <f t="shared" si="1783"/>
        <v>0</v>
      </c>
      <c r="AD663" s="100">
        <f t="shared" si="1783"/>
        <v>0</v>
      </c>
      <c r="AE663" s="100">
        <f t="shared" si="1783"/>
        <v>0</v>
      </c>
      <c r="AF663" s="100">
        <f t="shared" si="1783"/>
        <v>0</v>
      </c>
      <c r="AG663" s="100">
        <f t="shared" si="1783"/>
        <v>0</v>
      </c>
      <c r="AH663" s="100">
        <f t="shared" si="1783"/>
        <v>0</v>
      </c>
      <c r="AI663" s="2">
        <f t="shared" si="1570"/>
        <v>0</v>
      </c>
      <c r="AJ663" s="100">
        <f t="shared" si="1577"/>
        <v>0</v>
      </c>
      <c r="AK663" s="100">
        <f t="shared" si="1578"/>
        <v>0</v>
      </c>
      <c r="AL663" s="100">
        <f t="shared" ref="AL663:AU675" si="1784">ROUND(AK445*$H663/12,2)</f>
        <v>4447.01</v>
      </c>
      <c r="AM663" s="100">
        <f t="shared" si="1784"/>
        <v>4447.01</v>
      </c>
      <c r="AN663" s="100">
        <f t="shared" si="1784"/>
        <v>4447.01</v>
      </c>
      <c r="AO663" s="100">
        <f t="shared" si="1784"/>
        <v>4447.01</v>
      </c>
      <c r="AP663" s="100">
        <f t="shared" si="1784"/>
        <v>4447.01</v>
      </c>
      <c r="AQ663" s="100">
        <f t="shared" si="1784"/>
        <v>4447.01</v>
      </c>
      <c r="AR663" s="100">
        <f t="shared" si="1784"/>
        <v>4447.01</v>
      </c>
      <c r="AS663" s="100">
        <f t="shared" si="1784"/>
        <v>4447.01</v>
      </c>
      <c r="AT663" s="100">
        <f t="shared" si="1784"/>
        <v>4447.01</v>
      </c>
      <c r="AU663" s="100">
        <f t="shared" si="1784"/>
        <v>4447.01</v>
      </c>
      <c r="AV663" s="100">
        <f t="shared" ref="AV663:AV666" si="1785">SUM(AJ663:AU663)</f>
        <v>44470.100000000013</v>
      </c>
      <c r="AW663" s="100">
        <f t="shared" si="1579"/>
        <v>4447.01</v>
      </c>
      <c r="AX663" s="100">
        <f t="shared" si="1771"/>
        <v>4447.01</v>
      </c>
      <c r="AY663" s="100">
        <f t="shared" si="1771"/>
        <v>4447.01</v>
      </c>
      <c r="AZ663" s="100">
        <f t="shared" si="1771"/>
        <v>4447.01</v>
      </c>
      <c r="BA663" s="100">
        <f t="shared" si="1771"/>
        <v>4447.01</v>
      </c>
      <c r="BB663" s="100">
        <f t="shared" si="1771"/>
        <v>4447.01</v>
      </c>
      <c r="BC663" s="100">
        <f t="shared" si="1771"/>
        <v>4447.01</v>
      </c>
      <c r="BD663" s="100">
        <f t="shared" si="1771"/>
        <v>4447.01</v>
      </c>
      <c r="BE663" s="100">
        <f t="shared" si="1771"/>
        <v>4447.01</v>
      </c>
      <c r="BF663" s="100">
        <f t="shared" si="1771"/>
        <v>4447.01</v>
      </c>
      <c r="BG663" s="100">
        <f t="shared" si="1771"/>
        <v>4447.01</v>
      </c>
      <c r="BH663" s="100">
        <f t="shared" si="1771"/>
        <v>4447.01</v>
      </c>
      <c r="BI663" s="100">
        <f t="shared" si="1584"/>
        <v>53364.120000000017</v>
      </c>
      <c r="BV663" s="142"/>
      <c r="CI663" s="142"/>
      <c r="CV663" s="142"/>
      <c r="DI663" s="142"/>
      <c r="DV663" s="142"/>
      <c r="EI663" s="142"/>
    </row>
    <row r="664" spans="1:139" ht="15.75" outlineLevel="1" x14ac:dyDescent="0.25">
      <c r="A664" s="2">
        <f t="shared" si="1772"/>
        <v>10</v>
      </c>
      <c r="B664" s="1" t="str">
        <f t="shared" si="1772"/>
        <v>PRE-09739</v>
      </c>
      <c r="C664" s="1" t="str">
        <f t="shared" si="1772"/>
        <v>SPP FH - Lake Region 13443</v>
      </c>
      <c r="D664" s="2" t="str">
        <f t="shared" si="1772"/>
        <v>A2777742</v>
      </c>
      <c r="E664" s="141" t="str">
        <f t="shared" si="1772"/>
        <v>SPP FH - Lake Region 13443 - OCR</v>
      </c>
      <c r="F664" s="119">
        <f t="shared" si="1699"/>
        <v>364</v>
      </c>
      <c r="G664" s="186">
        <f>VLOOKUP($F664,'2021 Depreciation Rates'!$A:$B,2,FALSE)</f>
        <v>4.3999999999999997E-2</v>
      </c>
      <c r="H664" s="186">
        <f>VLOOKUP($F664,'2022-2023 Depreciation Rates'!$A$1:$B$197,2,FALSE)</f>
        <v>3.6999999999999998E-2</v>
      </c>
      <c r="J664" s="100">
        <f t="shared" ref="J664:U664" si="1786">ROUND(I446*$G664/12,2)</f>
        <v>0</v>
      </c>
      <c r="K664" s="100">
        <f t="shared" si="1786"/>
        <v>0</v>
      </c>
      <c r="L664" s="100">
        <f t="shared" si="1786"/>
        <v>0</v>
      </c>
      <c r="M664" s="100">
        <f t="shared" si="1786"/>
        <v>0</v>
      </c>
      <c r="N664" s="100">
        <f t="shared" si="1786"/>
        <v>0</v>
      </c>
      <c r="O664" s="100">
        <f t="shared" si="1786"/>
        <v>0</v>
      </c>
      <c r="P664" s="100">
        <f t="shared" si="1786"/>
        <v>0</v>
      </c>
      <c r="Q664" s="100">
        <f t="shared" si="1786"/>
        <v>0</v>
      </c>
      <c r="R664" s="100">
        <f t="shared" si="1786"/>
        <v>0</v>
      </c>
      <c r="S664" s="100">
        <f t="shared" si="1786"/>
        <v>0</v>
      </c>
      <c r="T664" s="100">
        <f t="shared" si="1786"/>
        <v>0</v>
      </c>
      <c r="U664" s="100">
        <f t="shared" si="1786"/>
        <v>0</v>
      </c>
      <c r="V664" s="151">
        <f t="shared" si="1782"/>
        <v>0</v>
      </c>
      <c r="W664" s="100">
        <f t="shared" si="1701"/>
        <v>0</v>
      </c>
      <c r="X664" s="100">
        <f t="shared" ref="X664:AH664" si="1787">ROUND(W446*$G664/12,2)</f>
        <v>0</v>
      </c>
      <c r="Y664" s="100">
        <f t="shared" si="1787"/>
        <v>0</v>
      </c>
      <c r="Z664" s="100">
        <f t="shared" si="1787"/>
        <v>0</v>
      </c>
      <c r="AA664" s="100">
        <f t="shared" si="1787"/>
        <v>0</v>
      </c>
      <c r="AB664" s="100">
        <f t="shared" si="1787"/>
        <v>0</v>
      </c>
      <c r="AC664" s="100">
        <f t="shared" si="1787"/>
        <v>0</v>
      </c>
      <c r="AD664" s="100">
        <f t="shared" si="1787"/>
        <v>0</v>
      </c>
      <c r="AE664" s="100">
        <f t="shared" si="1787"/>
        <v>0</v>
      </c>
      <c r="AF664" s="100">
        <f t="shared" si="1787"/>
        <v>0</v>
      </c>
      <c r="AG664" s="100">
        <f t="shared" si="1787"/>
        <v>0</v>
      </c>
      <c r="AH664" s="100">
        <f t="shared" si="1787"/>
        <v>0</v>
      </c>
      <c r="AI664" s="2">
        <f t="shared" si="1570"/>
        <v>0</v>
      </c>
      <c r="AJ664" s="100">
        <f t="shared" si="1577"/>
        <v>0</v>
      </c>
      <c r="AK664" s="100">
        <f t="shared" si="1578"/>
        <v>0</v>
      </c>
      <c r="AL664" s="100">
        <f t="shared" si="1784"/>
        <v>110.5</v>
      </c>
      <c r="AM664" s="100">
        <f t="shared" si="1784"/>
        <v>110.5</v>
      </c>
      <c r="AN664" s="100">
        <f t="shared" si="1784"/>
        <v>110.5</v>
      </c>
      <c r="AO664" s="100">
        <f t="shared" si="1784"/>
        <v>110.5</v>
      </c>
      <c r="AP664" s="100">
        <f t="shared" si="1784"/>
        <v>110.5</v>
      </c>
      <c r="AQ664" s="100">
        <f t="shared" si="1784"/>
        <v>110.5</v>
      </c>
      <c r="AR664" s="100">
        <f t="shared" si="1784"/>
        <v>110.5</v>
      </c>
      <c r="AS664" s="100">
        <f t="shared" si="1784"/>
        <v>110.5</v>
      </c>
      <c r="AT664" s="100">
        <f t="shared" si="1784"/>
        <v>110.5</v>
      </c>
      <c r="AU664" s="100">
        <f t="shared" si="1784"/>
        <v>110.5</v>
      </c>
      <c r="AV664" s="100">
        <f t="shared" si="1785"/>
        <v>1105</v>
      </c>
      <c r="AW664" s="100">
        <f t="shared" si="1579"/>
        <v>110.5</v>
      </c>
      <c r="AX664" s="100">
        <f t="shared" si="1771"/>
        <v>110.5</v>
      </c>
      <c r="AY664" s="100">
        <f t="shared" si="1771"/>
        <v>110.5</v>
      </c>
      <c r="AZ664" s="100">
        <f t="shared" si="1771"/>
        <v>110.5</v>
      </c>
      <c r="BA664" s="100">
        <f t="shared" si="1771"/>
        <v>110.5</v>
      </c>
      <c r="BB664" s="100">
        <f t="shared" si="1771"/>
        <v>110.5</v>
      </c>
      <c r="BC664" s="100">
        <f t="shared" si="1771"/>
        <v>110.5</v>
      </c>
      <c r="BD664" s="100">
        <f t="shared" si="1771"/>
        <v>110.5</v>
      </c>
      <c r="BE664" s="100">
        <f t="shared" si="1771"/>
        <v>110.5</v>
      </c>
      <c r="BF664" s="100">
        <f t="shared" si="1771"/>
        <v>110.5</v>
      </c>
      <c r="BG664" s="100">
        <f t="shared" si="1771"/>
        <v>110.5</v>
      </c>
      <c r="BH664" s="100">
        <f t="shared" si="1771"/>
        <v>110.5</v>
      </c>
      <c r="BI664" s="100">
        <f t="shared" si="1584"/>
        <v>1326</v>
      </c>
      <c r="BV664" s="142"/>
      <c r="CI664" s="142"/>
      <c r="CV664" s="142"/>
      <c r="DI664" s="142"/>
      <c r="DV664" s="142"/>
      <c r="EI664" s="142"/>
    </row>
    <row r="665" spans="1:139" ht="15.75" outlineLevel="1" x14ac:dyDescent="0.25">
      <c r="A665" s="2">
        <f t="shared" si="1772"/>
        <v>10</v>
      </c>
      <c r="B665" s="1" t="str">
        <f t="shared" si="1772"/>
        <v>PRE-09739</v>
      </c>
      <c r="C665" s="1" t="str">
        <f t="shared" si="1772"/>
        <v>SPP FH - Lake Region 13443</v>
      </c>
      <c r="D665" s="2" t="str">
        <f t="shared" si="1772"/>
        <v>PRE-09739.3</v>
      </c>
      <c r="E665" s="141" t="str">
        <f t="shared" si="1772"/>
        <v>SPP FH - Lake Region 13443 - Trans</v>
      </c>
      <c r="F665" s="119">
        <f t="shared" si="1699"/>
        <v>355</v>
      </c>
      <c r="G665" s="186">
        <f>VLOOKUP($F665,'2021 Depreciation Rates'!$A:$B,2,FALSE)</f>
        <v>3.5999999999999997E-2</v>
      </c>
      <c r="H665" s="186">
        <f>VLOOKUP($F665,'2022-2023 Depreciation Rates'!$A$1:$B$197,2,FALSE)</f>
        <v>2.8000000000000001E-2</v>
      </c>
      <c r="J665" s="100">
        <f t="shared" ref="J665:U665" si="1788">ROUND(I447*$G665/12,2)</f>
        <v>0</v>
      </c>
      <c r="K665" s="100">
        <f t="shared" si="1788"/>
        <v>0</v>
      </c>
      <c r="L665" s="100">
        <f t="shared" si="1788"/>
        <v>0</v>
      </c>
      <c r="M665" s="100">
        <f t="shared" si="1788"/>
        <v>0</v>
      </c>
      <c r="N665" s="100">
        <f t="shared" si="1788"/>
        <v>0</v>
      </c>
      <c r="O665" s="100">
        <f t="shared" si="1788"/>
        <v>0</v>
      </c>
      <c r="P665" s="100">
        <f t="shared" si="1788"/>
        <v>0</v>
      </c>
      <c r="Q665" s="100">
        <f t="shared" si="1788"/>
        <v>0</v>
      </c>
      <c r="R665" s="100">
        <f t="shared" si="1788"/>
        <v>0</v>
      </c>
      <c r="S665" s="100">
        <f t="shared" si="1788"/>
        <v>0</v>
      </c>
      <c r="T665" s="100">
        <f t="shared" si="1788"/>
        <v>0</v>
      </c>
      <c r="U665" s="100">
        <f t="shared" si="1788"/>
        <v>0</v>
      </c>
      <c r="V665" s="151">
        <f t="shared" si="1782"/>
        <v>0</v>
      </c>
      <c r="W665" s="100">
        <f t="shared" si="1701"/>
        <v>0</v>
      </c>
      <c r="X665" s="100">
        <f t="shared" ref="X665:AH665" si="1789">ROUND(W447*$G665/12,2)</f>
        <v>0</v>
      </c>
      <c r="Y665" s="100">
        <f t="shared" si="1789"/>
        <v>0</v>
      </c>
      <c r="Z665" s="100">
        <f t="shared" si="1789"/>
        <v>0</v>
      </c>
      <c r="AA665" s="100">
        <f t="shared" si="1789"/>
        <v>0</v>
      </c>
      <c r="AB665" s="100">
        <f t="shared" si="1789"/>
        <v>0</v>
      </c>
      <c r="AC665" s="100">
        <f t="shared" si="1789"/>
        <v>0</v>
      </c>
      <c r="AD665" s="100">
        <f t="shared" si="1789"/>
        <v>0</v>
      </c>
      <c r="AE665" s="100">
        <f t="shared" si="1789"/>
        <v>0</v>
      </c>
      <c r="AF665" s="100">
        <f t="shared" si="1789"/>
        <v>0</v>
      </c>
      <c r="AG665" s="100">
        <f t="shared" si="1789"/>
        <v>0</v>
      </c>
      <c r="AH665" s="100">
        <f t="shared" si="1789"/>
        <v>0</v>
      </c>
      <c r="AI665" s="2">
        <f t="shared" ref="AI665:AI666" si="1790">SUM(W665:AH665)</f>
        <v>0</v>
      </c>
      <c r="AJ665" s="100">
        <f t="shared" si="1577"/>
        <v>219.18</v>
      </c>
      <c r="AK665" s="100">
        <f t="shared" si="1578"/>
        <v>219.18</v>
      </c>
      <c r="AL665" s="100">
        <f t="shared" si="1784"/>
        <v>219.18</v>
      </c>
      <c r="AM665" s="100">
        <f t="shared" si="1784"/>
        <v>219.18</v>
      </c>
      <c r="AN665" s="100">
        <f t="shared" si="1784"/>
        <v>219.18</v>
      </c>
      <c r="AO665" s="100">
        <f t="shared" si="1784"/>
        <v>219.18</v>
      </c>
      <c r="AP665" s="100">
        <f t="shared" si="1784"/>
        <v>219.18</v>
      </c>
      <c r="AQ665" s="100">
        <f t="shared" si="1784"/>
        <v>219.18</v>
      </c>
      <c r="AR665" s="100">
        <f t="shared" si="1784"/>
        <v>219.18</v>
      </c>
      <c r="AS665" s="100">
        <f t="shared" si="1784"/>
        <v>219.18</v>
      </c>
      <c r="AT665" s="100">
        <f t="shared" si="1784"/>
        <v>219.18</v>
      </c>
      <c r="AU665" s="100">
        <f t="shared" si="1784"/>
        <v>219.18</v>
      </c>
      <c r="AV665" s="100">
        <f t="shared" si="1785"/>
        <v>2630.16</v>
      </c>
      <c r="AW665" s="100">
        <f t="shared" si="1579"/>
        <v>219.18</v>
      </c>
      <c r="AX665" s="100">
        <f t="shared" si="1771"/>
        <v>219.18</v>
      </c>
      <c r="AY665" s="100">
        <f t="shared" si="1771"/>
        <v>219.18</v>
      </c>
      <c r="AZ665" s="100">
        <f t="shared" si="1771"/>
        <v>219.18</v>
      </c>
      <c r="BA665" s="100">
        <f t="shared" si="1771"/>
        <v>219.18</v>
      </c>
      <c r="BB665" s="100">
        <f t="shared" si="1771"/>
        <v>219.18</v>
      </c>
      <c r="BC665" s="100">
        <f t="shared" si="1771"/>
        <v>219.18</v>
      </c>
      <c r="BD665" s="100">
        <f t="shared" si="1771"/>
        <v>219.18</v>
      </c>
      <c r="BE665" s="100">
        <f t="shared" si="1771"/>
        <v>219.18</v>
      </c>
      <c r="BF665" s="100">
        <f t="shared" si="1771"/>
        <v>219.18</v>
      </c>
      <c r="BG665" s="100">
        <f t="shared" si="1771"/>
        <v>219.18</v>
      </c>
      <c r="BH665" s="100">
        <f t="shared" si="1771"/>
        <v>219.18</v>
      </c>
      <c r="BI665" s="100">
        <f t="shared" ref="BI665:BI666" si="1791">SUM(AW665:BH665)</f>
        <v>2630.16</v>
      </c>
      <c r="BV665" s="142"/>
      <c r="CI665" s="142"/>
      <c r="CV665" s="142"/>
      <c r="DI665" s="142"/>
      <c r="DV665" s="142"/>
      <c r="EI665" s="142"/>
    </row>
    <row r="666" spans="1:139" ht="15.75" outlineLevel="1" x14ac:dyDescent="0.25">
      <c r="A666" s="2">
        <f t="shared" si="1772"/>
        <v>10</v>
      </c>
      <c r="B666" s="1" t="str">
        <f t="shared" si="1772"/>
        <v>PRE-09739</v>
      </c>
      <c r="C666" s="1" t="str">
        <f t="shared" si="1772"/>
        <v>SPP FH - Lake Region 13443</v>
      </c>
      <c r="D666" s="2" t="str">
        <f t="shared" si="1772"/>
        <v>PRE-09739.3</v>
      </c>
      <c r="E666" s="141" t="str">
        <f t="shared" si="1772"/>
        <v>SPP FH - Lake Region 13443 - Trans</v>
      </c>
      <c r="F666" s="119">
        <f t="shared" si="1699"/>
        <v>356</v>
      </c>
      <c r="G666" s="186">
        <f>VLOOKUP($F666,'2021 Depreciation Rates'!$A:$B,2,FALSE)</f>
        <v>2.8000000000000001E-2</v>
      </c>
      <c r="H666" s="186">
        <f>VLOOKUP($F666,'2022-2023 Depreciation Rates'!$A$1:$B$197,2,FALSE)</f>
        <v>2.9000000000000001E-2</v>
      </c>
      <c r="J666" s="100">
        <f t="shared" ref="J666:U666" si="1792">ROUND(I448*$G666/12,2)</f>
        <v>0</v>
      </c>
      <c r="K666" s="100">
        <f t="shared" si="1792"/>
        <v>0</v>
      </c>
      <c r="L666" s="100">
        <f t="shared" si="1792"/>
        <v>0</v>
      </c>
      <c r="M666" s="100">
        <f t="shared" si="1792"/>
        <v>0</v>
      </c>
      <c r="N666" s="100">
        <f t="shared" si="1792"/>
        <v>0</v>
      </c>
      <c r="O666" s="100">
        <f t="shared" si="1792"/>
        <v>0</v>
      </c>
      <c r="P666" s="100">
        <f t="shared" si="1792"/>
        <v>0</v>
      </c>
      <c r="Q666" s="100">
        <f t="shared" si="1792"/>
        <v>0</v>
      </c>
      <c r="R666" s="100">
        <f t="shared" si="1792"/>
        <v>0</v>
      </c>
      <c r="S666" s="100">
        <f t="shared" si="1792"/>
        <v>0</v>
      </c>
      <c r="T666" s="100">
        <f t="shared" si="1792"/>
        <v>0</v>
      </c>
      <c r="U666" s="100">
        <f t="shared" si="1792"/>
        <v>0</v>
      </c>
      <c r="V666" s="151">
        <f t="shared" si="1782"/>
        <v>0</v>
      </c>
      <c r="W666" s="100">
        <f t="shared" si="1701"/>
        <v>0</v>
      </c>
      <c r="X666" s="100">
        <f t="shared" ref="X666:AH666" si="1793">ROUND(W448*$G666/12,2)</f>
        <v>0</v>
      </c>
      <c r="Y666" s="100">
        <f t="shared" si="1793"/>
        <v>0</v>
      </c>
      <c r="Z666" s="100">
        <f t="shared" si="1793"/>
        <v>0</v>
      </c>
      <c r="AA666" s="100">
        <f t="shared" si="1793"/>
        <v>0</v>
      </c>
      <c r="AB666" s="100">
        <f t="shared" si="1793"/>
        <v>0</v>
      </c>
      <c r="AC666" s="100">
        <f t="shared" si="1793"/>
        <v>0</v>
      </c>
      <c r="AD666" s="100">
        <f t="shared" si="1793"/>
        <v>0</v>
      </c>
      <c r="AE666" s="100">
        <f t="shared" si="1793"/>
        <v>0</v>
      </c>
      <c r="AF666" s="100">
        <f t="shared" si="1793"/>
        <v>0</v>
      </c>
      <c r="AG666" s="100">
        <f t="shared" si="1793"/>
        <v>0</v>
      </c>
      <c r="AH666" s="100">
        <f t="shared" si="1793"/>
        <v>0</v>
      </c>
      <c r="AI666" s="2">
        <f t="shared" si="1790"/>
        <v>0</v>
      </c>
      <c r="AJ666" s="100">
        <f t="shared" si="1577"/>
        <v>294.52999999999997</v>
      </c>
      <c r="AK666" s="100">
        <f t="shared" si="1578"/>
        <v>294.52999999999997</v>
      </c>
      <c r="AL666" s="100">
        <f t="shared" si="1784"/>
        <v>294.52999999999997</v>
      </c>
      <c r="AM666" s="100">
        <f t="shared" si="1784"/>
        <v>294.52999999999997</v>
      </c>
      <c r="AN666" s="100">
        <f t="shared" si="1784"/>
        <v>294.52999999999997</v>
      </c>
      <c r="AO666" s="100">
        <f t="shared" si="1784"/>
        <v>294.52999999999997</v>
      </c>
      <c r="AP666" s="100">
        <f t="shared" si="1784"/>
        <v>294.52999999999997</v>
      </c>
      <c r="AQ666" s="100">
        <f t="shared" si="1784"/>
        <v>294.52999999999997</v>
      </c>
      <c r="AR666" s="100">
        <f t="shared" si="1784"/>
        <v>294.52999999999997</v>
      </c>
      <c r="AS666" s="100">
        <f t="shared" si="1784"/>
        <v>294.52999999999997</v>
      </c>
      <c r="AT666" s="100">
        <f t="shared" si="1784"/>
        <v>294.52999999999997</v>
      </c>
      <c r="AU666" s="100">
        <f t="shared" si="1784"/>
        <v>294.52999999999997</v>
      </c>
      <c r="AV666" s="100">
        <f t="shared" si="1785"/>
        <v>3534.3599999999988</v>
      </c>
      <c r="AW666" s="100">
        <f t="shared" si="1579"/>
        <v>294.52999999999997</v>
      </c>
      <c r="AX666" s="100">
        <f t="shared" si="1771"/>
        <v>294.52999999999997</v>
      </c>
      <c r="AY666" s="100">
        <f t="shared" si="1771"/>
        <v>294.52999999999997</v>
      </c>
      <c r="AZ666" s="100">
        <f t="shared" si="1771"/>
        <v>294.52999999999997</v>
      </c>
      <c r="BA666" s="100">
        <f t="shared" si="1771"/>
        <v>294.52999999999997</v>
      </c>
      <c r="BB666" s="100">
        <f t="shared" si="1771"/>
        <v>294.52999999999997</v>
      </c>
      <c r="BC666" s="100">
        <f t="shared" si="1771"/>
        <v>294.52999999999997</v>
      </c>
      <c r="BD666" s="100">
        <f t="shared" si="1771"/>
        <v>294.52999999999997</v>
      </c>
      <c r="BE666" s="100">
        <f t="shared" si="1771"/>
        <v>294.52999999999997</v>
      </c>
      <c r="BF666" s="100">
        <f t="shared" si="1771"/>
        <v>294.52999999999997</v>
      </c>
      <c r="BG666" s="100">
        <f t="shared" si="1771"/>
        <v>294.52999999999997</v>
      </c>
      <c r="BH666" s="100">
        <f t="shared" si="1771"/>
        <v>294.52999999999997</v>
      </c>
      <c r="BI666" s="100">
        <f t="shared" si="1791"/>
        <v>3534.3599999999988</v>
      </c>
      <c r="BV666" s="142"/>
      <c r="CI666" s="142"/>
      <c r="CV666" s="142"/>
      <c r="DI666" s="142"/>
      <c r="DV666" s="142"/>
      <c r="EI666" s="142"/>
    </row>
    <row r="667" spans="1:139" ht="15.75" outlineLevel="1" x14ac:dyDescent="0.25">
      <c r="A667" s="2">
        <f t="shared" si="1772"/>
        <v>10</v>
      </c>
      <c r="B667" s="1" t="str">
        <f t="shared" si="1772"/>
        <v>PRE-09739</v>
      </c>
      <c r="C667" s="1" t="str">
        <f t="shared" si="1772"/>
        <v>SPP FH - Lake Region 13443</v>
      </c>
      <c r="D667" s="2" t="str">
        <f t="shared" si="1772"/>
        <v>PRE-09739.3</v>
      </c>
      <c r="E667" s="141" t="str">
        <f t="shared" si="1772"/>
        <v>SPP FH - Lake Region 13443 - Trans</v>
      </c>
      <c r="F667" s="119">
        <f t="shared" si="1699"/>
        <v>364</v>
      </c>
      <c r="G667" s="186">
        <f>VLOOKUP($F667,'2021 Depreciation Rates'!$A:$B,2,FALSE)</f>
        <v>4.3999999999999997E-2</v>
      </c>
      <c r="H667" s="186">
        <f>VLOOKUP($F667,'2022-2023 Depreciation Rates'!$A$1:$B$197,2,FALSE)</f>
        <v>3.6999999999999998E-2</v>
      </c>
      <c r="J667" s="100">
        <f t="shared" ref="J667:U667" si="1794">ROUND(I449*$G667/12,2)</f>
        <v>0</v>
      </c>
      <c r="K667" s="100">
        <f t="shared" si="1794"/>
        <v>0</v>
      </c>
      <c r="L667" s="100">
        <f t="shared" si="1794"/>
        <v>0</v>
      </c>
      <c r="M667" s="100">
        <f t="shared" si="1794"/>
        <v>0</v>
      </c>
      <c r="N667" s="100">
        <f t="shared" si="1794"/>
        <v>0</v>
      </c>
      <c r="O667" s="100">
        <f t="shared" si="1794"/>
        <v>0</v>
      </c>
      <c r="P667" s="100">
        <f t="shared" si="1794"/>
        <v>0</v>
      </c>
      <c r="Q667" s="100">
        <f t="shared" si="1794"/>
        <v>0</v>
      </c>
      <c r="R667" s="100">
        <f t="shared" si="1794"/>
        <v>0</v>
      </c>
      <c r="S667" s="100">
        <f t="shared" si="1794"/>
        <v>0</v>
      </c>
      <c r="T667" s="100">
        <f t="shared" si="1794"/>
        <v>0</v>
      </c>
      <c r="U667" s="100">
        <f t="shared" si="1794"/>
        <v>0</v>
      </c>
      <c r="V667" s="151">
        <f t="shared" ref="V667" si="1795">SUM(J667:U667)</f>
        <v>0</v>
      </c>
      <c r="W667" s="100">
        <f t="shared" si="1701"/>
        <v>0</v>
      </c>
      <c r="X667" s="100">
        <f t="shared" ref="X667:AH667" si="1796">ROUND(W449*$G667/12,2)</f>
        <v>0</v>
      </c>
      <c r="Y667" s="100">
        <f t="shared" si="1796"/>
        <v>0</v>
      </c>
      <c r="Z667" s="100">
        <f t="shared" si="1796"/>
        <v>0</v>
      </c>
      <c r="AA667" s="100">
        <f t="shared" si="1796"/>
        <v>0</v>
      </c>
      <c r="AB667" s="100">
        <f t="shared" si="1796"/>
        <v>0</v>
      </c>
      <c r="AC667" s="100">
        <f t="shared" si="1796"/>
        <v>0</v>
      </c>
      <c r="AD667" s="100">
        <f t="shared" si="1796"/>
        <v>0</v>
      </c>
      <c r="AE667" s="100">
        <f t="shared" si="1796"/>
        <v>0</v>
      </c>
      <c r="AF667" s="100">
        <f t="shared" si="1796"/>
        <v>0</v>
      </c>
      <c r="AG667" s="100">
        <f t="shared" si="1796"/>
        <v>0</v>
      </c>
      <c r="AH667" s="100">
        <f t="shared" si="1796"/>
        <v>0</v>
      </c>
      <c r="AI667" s="2">
        <f t="shared" si="1570"/>
        <v>0</v>
      </c>
      <c r="AJ667" s="100">
        <f t="shared" si="1577"/>
        <v>0</v>
      </c>
      <c r="AK667" s="100">
        <f t="shared" si="1578"/>
        <v>0</v>
      </c>
      <c r="AL667" s="100">
        <f t="shared" si="1784"/>
        <v>0</v>
      </c>
      <c r="AM667" s="100">
        <f t="shared" si="1784"/>
        <v>0</v>
      </c>
      <c r="AN667" s="100">
        <f t="shared" si="1784"/>
        <v>0</v>
      </c>
      <c r="AO667" s="100">
        <f t="shared" si="1784"/>
        <v>0</v>
      </c>
      <c r="AP667" s="100">
        <f t="shared" si="1784"/>
        <v>0</v>
      </c>
      <c r="AQ667" s="100">
        <f t="shared" si="1784"/>
        <v>0</v>
      </c>
      <c r="AR667" s="100">
        <f t="shared" si="1784"/>
        <v>0</v>
      </c>
      <c r="AS667" s="100">
        <f t="shared" si="1784"/>
        <v>0</v>
      </c>
      <c r="AT667" s="100">
        <f t="shared" si="1784"/>
        <v>0</v>
      </c>
      <c r="AU667" s="100">
        <f t="shared" si="1784"/>
        <v>0</v>
      </c>
      <c r="AV667" s="100">
        <f t="shared" ref="AV667" si="1797">SUM(AJ667:AU667)</f>
        <v>0</v>
      </c>
      <c r="AW667" s="100">
        <f t="shared" si="1579"/>
        <v>0</v>
      </c>
      <c r="AX667" s="100">
        <f t="shared" si="1771"/>
        <v>0</v>
      </c>
      <c r="AY667" s="100">
        <f t="shared" si="1771"/>
        <v>0</v>
      </c>
      <c r="AZ667" s="100">
        <f t="shared" si="1771"/>
        <v>0</v>
      </c>
      <c r="BA667" s="100">
        <f t="shared" si="1771"/>
        <v>0</v>
      </c>
      <c r="BB667" s="100">
        <f t="shared" si="1771"/>
        <v>0</v>
      </c>
      <c r="BC667" s="100">
        <f t="shared" si="1771"/>
        <v>0</v>
      </c>
      <c r="BD667" s="100">
        <f t="shared" si="1771"/>
        <v>0</v>
      </c>
      <c r="BE667" s="100">
        <f t="shared" si="1771"/>
        <v>0</v>
      </c>
      <c r="BF667" s="100">
        <f t="shared" si="1771"/>
        <v>0</v>
      </c>
      <c r="BG667" s="100">
        <f t="shared" si="1771"/>
        <v>0</v>
      </c>
      <c r="BH667" s="100">
        <f t="shared" si="1771"/>
        <v>0</v>
      </c>
      <c r="BI667" s="100">
        <f t="shared" si="1584"/>
        <v>0</v>
      </c>
      <c r="BV667" s="142"/>
      <c r="CI667" s="142"/>
      <c r="CV667" s="142"/>
      <c r="DI667" s="142"/>
      <c r="DV667" s="142"/>
      <c r="EI667" s="142"/>
    </row>
    <row r="668" spans="1:139" ht="15.75" outlineLevel="1" x14ac:dyDescent="0.25">
      <c r="A668" s="2">
        <f t="shared" si="1772"/>
        <v>10</v>
      </c>
      <c r="B668" s="1" t="str">
        <f t="shared" si="1772"/>
        <v>PRE-09739</v>
      </c>
      <c r="C668" s="1" t="str">
        <f t="shared" si="1772"/>
        <v>SPP FH - Lake Region 13443</v>
      </c>
      <c r="D668" s="2" t="str">
        <f t="shared" si="1772"/>
        <v>A2789168</v>
      </c>
      <c r="E668" s="141" t="str">
        <f t="shared" si="1772"/>
        <v>CYPRESS GARDENS MOS 9070</v>
      </c>
      <c r="F668" s="119">
        <f t="shared" si="1699"/>
        <v>364</v>
      </c>
      <c r="G668" s="186">
        <f>VLOOKUP($F668,'2021 Depreciation Rates'!$A:$B,2,FALSE)</f>
        <v>4.3999999999999997E-2</v>
      </c>
      <c r="H668" s="186">
        <f>VLOOKUP($F668,'2022-2023 Depreciation Rates'!$A$1:$B$197,2,FALSE)</f>
        <v>3.6999999999999998E-2</v>
      </c>
      <c r="J668" s="100">
        <f t="shared" ref="J668:U668" si="1798">ROUND(I450*$G668/12,2)</f>
        <v>0</v>
      </c>
      <c r="K668" s="100">
        <f t="shared" si="1798"/>
        <v>0</v>
      </c>
      <c r="L668" s="100">
        <f t="shared" si="1798"/>
        <v>0</v>
      </c>
      <c r="M668" s="100">
        <f t="shared" si="1798"/>
        <v>0</v>
      </c>
      <c r="N668" s="100">
        <f t="shared" si="1798"/>
        <v>0</v>
      </c>
      <c r="O668" s="100">
        <f t="shared" si="1798"/>
        <v>0</v>
      </c>
      <c r="P668" s="100">
        <f t="shared" si="1798"/>
        <v>0</v>
      </c>
      <c r="Q668" s="100">
        <f t="shared" si="1798"/>
        <v>0</v>
      </c>
      <c r="R668" s="100">
        <f t="shared" si="1798"/>
        <v>0</v>
      </c>
      <c r="S668" s="100">
        <f t="shared" si="1798"/>
        <v>0</v>
      </c>
      <c r="T668" s="100">
        <f t="shared" si="1798"/>
        <v>0</v>
      </c>
      <c r="U668" s="100">
        <f t="shared" si="1798"/>
        <v>0</v>
      </c>
      <c r="V668" s="151">
        <f t="shared" ref="V668" si="1799">SUM(J668:U668)</f>
        <v>0</v>
      </c>
      <c r="W668" s="100">
        <f t="shared" si="1701"/>
        <v>0</v>
      </c>
      <c r="X668" s="100">
        <f t="shared" ref="X668:AH668" si="1800">ROUND(W450*$G668/12,2)</f>
        <v>0</v>
      </c>
      <c r="Y668" s="100">
        <f t="shared" si="1800"/>
        <v>0</v>
      </c>
      <c r="Z668" s="100">
        <f t="shared" si="1800"/>
        <v>0</v>
      </c>
      <c r="AA668" s="100">
        <f t="shared" si="1800"/>
        <v>0</v>
      </c>
      <c r="AB668" s="100">
        <f t="shared" si="1800"/>
        <v>0</v>
      </c>
      <c r="AC668" s="100">
        <f t="shared" si="1800"/>
        <v>0</v>
      </c>
      <c r="AD668" s="100">
        <f t="shared" si="1800"/>
        <v>0</v>
      </c>
      <c r="AE668" s="100">
        <f t="shared" si="1800"/>
        <v>0</v>
      </c>
      <c r="AF668" s="100">
        <f t="shared" si="1800"/>
        <v>0</v>
      </c>
      <c r="AG668" s="100">
        <f t="shared" si="1800"/>
        <v>0</v>
      </c>
      <c r="AH668" s="100">
        <f t="shared" si="1800"/>
        <v>0</v>
      </c>
      <c r="AI668" s="2">
        <f t="shared" si="1570"/>
        <v>0</v>
      </c>
      <c r="AJ668" s="100">
        <f t="shared" si="1577"/>
        <v>0</v>
      </c>
      <c r="AK668" s="100">
        <f t="shared" si="1578"/>
        <v>0</v>
      </c>
      <c r="AL668" s="100">
        <f t="shared" si="1784"/>
        <v>8.5299999999999994</v>
      </c>
      <c r="AM668" s="100">
        <f t="shared" si="1784"/>
        <v>8.5299999999999994</v>
      </c>
      <c r="AN668" s="100">
        <f t="shared" si="1784"/>
        <v>8.5299999999999994</v>
      </c>
      <c r="AO668" s="100">
        <f t="shared" si="1784"/>
        <v>8.5299999999999994</v>
      </c>
      <c r="AP668" s="100">
        <f t="shared" si="1784"/>
        <v>8.5299999999999994</v>
      </c>
      <c r="AQ668" s="100">
        <f t="shared" si="1784"/>
        <v>8.5299999999999994</v>
      </c>
      <c r="AR668" s="100">
        <f t="shared" si="1784"/>
        <v>8.5299999999999994</v>
      </c>
      <c r="AS668" s="100">
        <f t="shared" si="1784"/>
        <v>8.5299999999999994</v>
      </c>
      <c r="AT668" s="100">
        <f t="shared" si="1784"/>
        <v>8.5299999999999994</v>
      </c>
      <c r="AU668" s="100">
        <f t="shared" si="1784"/>
        <v>8.5299999999999994</v>
      </c>
      <c r="AV668" s="100">
        <f t="shared" ref="AV668" si="1801">SUM(AJ668:AU668)</f>
        <v>85.3</v>
      </c>
      <c r="AW668" s="100">
        <f t="shared" si="1579"/>
        <v>8.5299999999999994</v>
      </c>
      <c r="AX668" s="100">
        <f t="shared" si="1771"/>
        <v>8.5299999999999994</v>
      </c>
      <c r="AY668" s="100">
        <f t="shared" si="1771"/>
        <v>8.5299999999999994</v>
      </c>
      <c r="AZ668" s="100">
        <f t="shared" si="1771"/>
        <v>8.5299999999999994</v>
      </c>
      <c r="BA668" s="100">
        <f t="shared" si="1771"/>
        <v>8.5299999999999994</v>
      </c>
      <c r="BB668" s="100">
        <f t="shared" si="1771"/>
        <v>8.5299999999999994</v>
      </c>
      <c r="BC668" s="100">
        <f t="shared" si="1771"/>
        <v>8.5299999999999994</v>
      </c>
      <c r="BD668" s="100">
        <f t="shared" si="1771"/>
        <v>8.5299999999999994</v>
      </c>
      <c r="BE668" s="100">
        <f t="shared" si="1771"/>
        <v>8.5299999999999994</v>
      </c>
      <c r="BF668" s="100">
        <f t="shared" si="1771"/>
        <v>8.5299999999999994</v>
      </c>
      <c r="BG668" s="100">
        <f t="shared" si="1771"/>
        <v>8.5299999999999994</v>
      </c>
      <c r="BH668" s="100">
        <f t="shared" si="1771"/>
        <v>8.5299999999999994</v>
      </c>
      <c r="BI668" s="100">
        <f t="shared" si="1584"/>
        <v>102.36</v>
      </c>
      <c r="BV668" s="142"/>
      <c r="CI668" s="142"/>
      <c r="CV668" s="142"/>
      <c r="DI668" s="142"/>
      <c r="DV668" s="142"/>
      <c r="EI668" s="142"/>
    </row>
    <row r="669" spans="1:139" ht="15.75" outlineLevel="1" x14ac:dyDescent="0.25">
      <c r="A669" s="2">
        <f t="shared" si="1772"/>
        <v>10</v>
      </c>
      <c r="B669" s="1" t="str">
        <f t="shared" si="1772"/>
        <v>PRE-09739</v>
      </c>
      <c r="C669" s="1" t="str">
        <f t="shared" si="1772"/>
        <v>SPP FH - Lake Region 13443</v>
      </c>
      <c r="D669" s="2" t="str">
        <f t="shared" si="1772"/>
        <v>A2803124</v>
      </c>
      <c r="E669" s="141" t="str">
        <f t="shared" si="1772"/>
        <v>Cypress Gardens - New TX and protec</v>
      </c>
      <c r="F669" s="119">
        <f t="shared" si="1699"/>
        <v>364</v>
      </c>
      <c r="G669" s="186">
        <f>VLOOKUP($F669,'2021 Depreciation Rates'!$A:$B,2,FALSE)</f>
        <v>4.3999999999999997E-2</v>
      </c>
      <c r="H669" s="186">
        <f>VLOOKUP($F669,'2022-2023 Depreciation Rates'!$A$1:$B$197,2,FALSE)</f>
        <v>3.6999999999999998E-2</v>
      </c>
      <c r="J669" s="100">
        <f t="shared" ref="J669:U669" si="1802">ROUND(I451*$G669/12,2)</f>
        <v>0</v>
      </c>
      <c r="K669" s="100">
        <f t="shared" si="1802"/>
        <v>0</v>
      </c>
      <c r="L669" s="100">
        <f t="shared" si="1802"/>
        <v>0</v>
      </c>
      <c r="M669" s="100">
        <f t="shared" si="1802"/>
        <v>0</v>
      </c>
      <c r="N669" s="100">
        <f t="shared" si="1802"/>
        <v>0</v>
      </c>
      <c r="O669" s="100">
        <f t="shared" si="1802"/>
        <v>0</v>
      </c>
      <c r="P669" s="100">
        <f t="shared" si="1802"/>
        <v>0</v>
      </c>
      <c r="Q669" s="100">
        <f t="shared" si="1802"/>
        <v>0</v>
      </c>
      <c r="R669" s="100">
        <f t="shared" si="1802"/>
        <v>0</v>
      </c>
      <c r="S669" s="100">
        <f t="shared" si="1802"/>
        <v>0</v>
      </c>
      <c r="T669" s="100">
        <f t="shared" si="1802"/>
        <v>0</v>
      </c>
      <c r="U669" s="100">
        <f t="shared" si="1802"/>
        <v>0</v>
      </c>
      <c r="V669" s="151">
        <f t="shared" ref="V669" si="1803">SUM(J669:U669)</f>
        <v>0</v>
      </c>
      <c r="W669" s="100">
        <f t="shared" si="1701"/>
        <v>0</v>
      </c>
      <c r="X669" s="100">
        <f t="shared" ref="X669:AH669" si="1804">ROUND(W451*$G669/12,2)</f>
        <v>0</v>
      </c>
      <c r="Y669" s="100">
        <f t="shared" si="1804"/>
        <v>0</v>
      </c>
      <c r="Z669" s="100">
        <f t="shared" si="1804"/>
        <v>0</v>
      </c>
      <c r="AA669" s="100">
        <f t="shared" si="1804"/>
        <v>0</v>
      </c>
      <c r="AB669" s="100">
        <f t="shared" si="1804"/>
        <v>0</v>
      </c>
      <c r="AC669" s="100">
        <f t="shared" si="1804"/>
        <v>0</v>
      </c>
      <c r="AD669" s="100">
        <f t="shared" si="1804"/>
        <v>0</v>
      </c>
      <c r="AE669" s="100">
        <f t="shared" si="1804"/>
        <v>0</v>
      </c>
      <c r="AF669" s="100">
        <f t="shared" si="1804"/>
        <v>0</v>
      </c>
      <c r="AG669" s="100">
        <f t="shared" si="1804"/>
        <v>0</v>
      </c>
      <c r="AH669" s="100">
        <f t="shared" si="1804"/>
        <v>0</v>
      </c>
      <c r="AI669" s="2">
        <f t="shared" si="1570"/>
        <v>0</v>
      </c>
      <c r="AJ669" s="100">
        <f t="shared" si="1577"/>
        <v>0</v>
      </c>
      <c r="AK669" s="100">
        <f t="shared" si="1578"/>
        <v>0</v>
      </c>
      <c r="AL669" s="100">
        <f t="shared" si="1784"/>
        <v>102.14</v>
      </c>
      <c r="AM669" s="100">
        <f t="shared" si="1784"/>
        <v>102.14</v>
      </c>
      <c r="AN669" s="100">
        <f t="shared" si="1784"/>
        <v>102.14</v>
      </c>
      <c r="AO669" s="100">
        <f t="shared" si="1784"/>
        <v>102.14</v>
      </c>
      <c r="AP669" s="100">
        <f t="shared" si="1784"/>
        <v>102.14</v>
      </c>
      <c r="AQ669" s="100">
        <f t="shared" si="1784"/>
        <v>102.14</v>
      </c>
      <c r="AR669" s="100">
        <f t="shared" si="1784"/>
        <v>102.14</v>
      </c>
      <c r="AS669" s="100">
        <f t="shared" si="1784"/>
        <v>102.14</v>
      </c>
      <c r="AT669" s="100">
        <f t="shared" si="1784"/>
        <v>102.14</v>
      </c>
      <c r="AU669" s="100">
        <f t="shared" si="1784"/>
        <v>102.14</v>
      </c>
      <c r="AV669" s="100">
        <f t="shared" ref="AV669" si="1805">SUM(AJ669:AU669)</f>
        <v>1021.4</v>
      </c>
      <c r="AW669" s="100">
        <f t="shared" si="1579"/>
        <v>102.14</v>
      </c>
      <c r="AX669" s="100">
        <f t="shared" si="1771"/>
        <v>102.14</v>
      </c>
      <c r="AY669" s="100">
        <f t="shared" si="1771"/>
        <v>102.14</v>
      </c>
      <c r="AZ669" s="100">
        <f t="shared" si="1771"/>
        <v>102.14</v>
      </c>
      <c r="BA669" s="100">
        <f t="shared" si="1771"/>
        <v>102.14</v>
      </c>
      <c r="BB669" s="100">
        <f t="shared" si="1771"/>
        <v>102.14</v>
      </c>
      <c r="BC669" s="100">
        <f t="shared" si="1771"/>
        <v>102.14</v>
      </c>
      <c r="BD669" s="100">
        <f t="shared" si="1771"/>
        <v>102.14</v>
      </c>
      <c r="BE669" s="100">
        <f t="shared" si="1771"/>
        <v>102.14</v>
      </c>
      <c r="BF669" s="100">
        <f t="shared" si="1771"/>
        <v>102.14</v>
      </c>
      <c r="BG669" s="100">
        <f t="shared" si="1771"/>
        <v>102.14</v>
      </c>
      <c r="BH669" s="100">
        <f t="shared" si="1771"/>
        <v>102.14</v>
      </c>
      <c r="BI669" s="100">
        <f t="shared" si="1584"/>
        <v>1225.68</v>
      </c>
      <c r="BV669" s="142"/>
      <c r="CI669" s="142"/>
      <c r="CV669" s="142"/>
      <c r="DI669" s="142"/>
      <c r="DV669" s="142"/>
      <c r="EI669" s="142"/>
    </row>
    <row r="670" spans="1:139" ht="15.75" outlineLevel="1" x14ac:dyDescent="0.25">
      <c r="A670" s="2">
        <f t="shared" si="1772"/>
        <v>11</v>
      </c>
      <c r="B670" s="1" t="str">
        <f t="shared" si="1772"/>
        <v>PRE-09795</v>
      </c>
      <c r="C670" s="1" t="str">
        <f t="shared" si="1772"/>
        <v>SPP FH - Brandon 13227</v>
      </c>
      <c r="D670" s="2" t="str">
        <f t="shared" si="1772"/>
        <v>PRE-09795.1</v>
      </c>
      <c r="E670" s="141" t="str">
        <f t="shared" si="1772"/>
        <v>SPP FH - Brandon 13227 - OH Feeder</v>
      </c>
      <c r="F670" s="119">
        <f t="shared" si="1699"/>
        <v>364</v>
      </c>
      <c r="G670" s="186">
        <f>VLOOKUP($F670,'2021 Depreciation Rates'!$A:$B,2,FALSE)</f>
        <v>4.3999999999999997E-2</v>
      </c>
      <c r="H670" s="186">
        <f>VLOOKUP($F670,'2022-2023 Depreciation Rates'!$A$1:$B$197,2,FALSE)</f>
        <v>3.6999999999999998E-2</v>
      </c>
      <c r="J670" s="100">
        <f t="shared" ref="J670:U670" si="1806">ROUND(I452*$G670/12,2)</f>
        <v>0</v>
      </c>
      <c r="K670" s="100">
        <f t="shared" si="1806"/>
        <v>0</v>
      </c>
      <c r="L670" s="100">
        <f t="shared" si="1806"/>
        <v>0</v>
      </c>
      <c r="M670" s="100">
        <f t="shared" si="1806"/>
        <v>0</v>
      </c>
      <c r="N670" s="100">
        <f t="shared" si="1806"/>
        <v>0</v>
      </c>
      <c r="O670" s="100">
        <f t="shared" si="1806"/>
        <v>0</v>
      </c>
      <c r="P670" s="100">
        <f t="shared" si="1806"/>
        <v>0</v>
      </c>
      <c r="Q670" s="100">
        <f t="shared" si="1806"/>
        <v>0</v>
      </c>
      <c r="R670" s="100">
        <f t="shared" si="1806"/>
        <v>0</v>
      </c>
      <c r="S670" s="100">
        <f t="shared" si="1806"/>
        <v>0</v>
      </c>
      <c r="T670" s="100">
        <f t="shared" si="1806"/>
        <v>0</v>
      </c>
      <c r="U670" s="100">
        <f t="shared" si="1806"/>
        <v>0</v>
      </c>
      <c r="V670" s="151">
        <f t="shared" si="1567"/>
        <v>0</v>
      </c>
      <c r="W670" s="100">
        <f t="shared" si="1701"/>
        <v>0</v>
      </c>
      <c r="X670" s="100">
        <f t="shared" ref="X670:AH670" si="1807">ROUND(W452*$G670/12,2)</f>
        <v>0</v>
      </c>
      <c r="Y670" s="100">
        <f t="shared" si="1807"/>
        <v>0</v>
      </c>
      <c r="Z670" s="100">
        <f t="shared" si="1807"/>
        <v>0</v>
      </c>
      <c r="AA670" s="100">
        <f t="shared" si="1807"/>
        <v>0</v>
      </c>
      <c r="AB670" s="100">
        <f t="shared" si="1807"/>
        <v>0</v>
      </c>
      <c r="AC670" s="100">
        <f t="shared" si="1807"/>
        <v>0</v>
      </c>
      <c r="AD670" s="100">
        <f t="shared" si="1807"/>
        <v>0</v>
      </c>
      <c r="AE670" s="100">
        <f t="shared" si="1807"/>
        <v>0</v>
      </c>
      <c r="AF670" s="100">
        <f t="shared" si="1807"/>
        <v>0</v>
      </c>
      <c r="AG670" s="100">
        <f t="shared" si="1807"/>
        <v>0</v>
      </c>
      <c r="AH670" s="100">
        <f t="shared" si="1807"/>
        <v>0</v>
      </c>
      <c r="AI670" s="2">
        <f t="shared" si="1570"/>
        <v>0</v>
      </c>
      <c r="AJ670" s="100">
        <f t="shared" si="1577"/>
        <v>0</v>
      </c>
      <c r="AK670" s="100">
        <f t="shared" si="1578"/>
        <v>0</v>
      </c>
      <c r="AL670" s="100">
        <f t="shared" si="1784"/>
        <v>0</v>
      </c>
      <c r="AM670" s="100">
        <f t="shared" si="1784"/>
        <v>0</v>
      </c>
      <c r="AN670" s="100">
        <f t="shared" si="1784"/>
        <v>0</v>
      </c>
      <c r="AO670" s="100">
        <f t="shared" si="1784"/>
        <v>0</v>
      </c>
      <c r="AP670" s="100">
        <f t="shared" si="1784"/>
        <v>0</v>
      </c>
      <c r="AQ670" s="100">
        <f t="shared" si="1784"/>
        <v>0</v>
      </c>
      <c r="AR670" s="100">
        <f t="shared" si="1784"/>
        <v>0</v>
      </c>
      <c r="AS670" s="100">
        <f t="shared" si="1784"/>
        <v>0</v>
      </c>
      <c r="AT670" s="100">
        <f t="shared" si="1784"/>
        <v>0</v>
      </c>
      <c r="AU670" s="100">
        <f t="shared" si="1784"/>
        <v>0</v>
      </c>
      <c r="AV670" s="100">
        <f t="shared" si="1583"/>
        <v>0</v>
      </c>
      <c r="AW670" s="100">
        <f t="shared" si="1579"/>
        <v>0</v>
      </c>
      <c r="AX670" s="100">
        <f t="shared" si="1771"/>
        <v>0</v>
      </c>
      <c r="AY670" s="100">
        <f t="shared" si="1771"/>
        <v>0</v>
      </c>
      <c r="AZ670" s="100">
        <f t="shared" si="1771"/>
        <v>0</v>
      </c>
      <c r="BA670" s="100">
        <f t="shared" si="1771"/>
        <v>0</v>
      </c>
      <c r="BB670" s="100">
        <f t="shared" si="1771"/>
        <v>0</v>
      </c>
      <c r="BC670" s="100">
        <f t="shared" si="1771"/>
        <v>0</v>
      </c>
      <c r="BD670" s="100">
        <f t="shared" si="1771"/>
        <v>0</v>
      </c>
      <c r="BE670" s="100">
        <f t="shared" si="1771"/>
        <v>0</v>
      </c>
      <c r="BF670" s="100">
        <f t="shared" si="1771"/>
        <v>0</v>
      </c>
      <c r="BG670" s="100">
        <f t="shared" si="1771"/>
        <v>0</v>
      </c>
      <c r="BH670" s="100">
        <f t="shared" si="1771"/>
        <v>0</v>
      </c>
      <c r="BI670" s="100">
        <f t="shared" si="1584"/>
        <v>0</v>
      </c>
      <c r="BV670" s="142"/>
      <c r="CI670" s="142"/>
      <c r="CV670" s="142"/>
      <c r="DI670" s="142"/>
      <c r="DV670" s="142"/>
      <c r="EI670" s="142"/>
    </row>
    <row r="671" spans="1:139" ht="15.75" outlineLevel="1" x14ac:dyDescent="0.25">
      <c r="A671" s="2">
        <f t="shared" ref="A671:E680" si="1808">A453</f>
        <v>11</v>
      </c>
      <c r="B671" s="1" t="str">
        <f t="shared" si="1808"/>
        <v>PRE-09795</v>
      </c>
      <c r="C671" s="1" t="str">
        <f t="shared" si="1808"/>
        <v>SPP FH - Brandon 13227</v>
      </c>
      <c r="D671" s="2" t="str">
        <f t="shared" si="1808"/>
        <v>A2774884</v>
      </c>
      <c r="E671" s="141" t="str">
        <f t="shared" si="1808"/>
        <v>BRANDON 13227 OCRs - 8 TAV</v>
      </c>
      <c r="F671" s="119">
        <f t="shared" si="1699"/>
        <v>397</v>
      </c>
      <c r="G671" s="186">
        <f>VLOOKUP($F671,'2021 Depreciation Rates'!$A:$B,2,FALSE)</f>
        <v>0.14299999999999999</v>
      </c>
      <c r="H671" s="186">
        <f>VLOOKUP($F671,'2022-2023 Depreciation Rates'!$A$1:$B$197,2,FALSE)</f>
        <v>0.14299999999999999</v>
      </c>
      <c r="J671" s="100">
        <f t="shared" ref="J671:U671" si="1809">ROUND(I453*$G671/12,2)</f>
        <v>0</v>
      </c>
      <c r="K671" s="100">
        <f t="shared" si="1809"/>
        <v>0</v>
      </c>
      <c r="L671" s="100">
        <f t="shared" si="1809"/>
        <v>0</v>
      </c>
      <c r="M671" s="100">
        <f t="shared" si="1809"/>
        <v>0</v>
      </c>
      <c r="N671" s="100">
        <f t="shared" si="1809"/>
        <v>0</v>
      </c>
      <c r="O671" s="100">
        <f t="shared" si="1809"/>
        <v>0</v>
      </c>
      <c r="P671" s="100">
        <f t="shared" si="1809"/>
        <v>0</v>
      </c>
      <c r="Q671" s="100">
        <f t="shared" si="1809"/>
        <v>0</v>
      </c>
      <c r="R671" s="100">
        <f t="shared" si="1809"/>
        <v>0</v>
      </c>
      <c r="S671" s="100">
        <f t="shared" si="1809"/>
        <v>0</v>
      </c>
      <c r="T671" s="100">
        <f t="shared" si="1809"/>
        <v>0</v>
      </c>
      <c r="U671" s="100">
        <f t="shared" si="1809"/>
        <v>0</v>
      </c>
      <c r="V671" s="151">
        <f t="shared" ref="V671" si="1810">SUM(J671:U671)</f>
        <v>0</v>
      </c>
      <c r="W671" s="100">
        <f t="shared" si="1701"/>
        <v>0</v>
      </c>
      <c r="X671" s="100">
        <f t="shared" ref="X671:AH671" si="1811">ROUND(W453*$G671/12,2)</f>
        <v>0</v>
      </c>
      <c r="Y671" s="100">
        <f t="shared" si="1811"/>
        <v>0</v>
      </c>
      <c r="Z671" s="100">
        <f t="shared" si="1811"/>
        <v>0</v>
      </c>
      <c r="AA671" s="100">
        <f t="shared" si="1811"/>
        <v>0</v>
      </c>
      <c r="AB671" s="100">
        <f t="shared" si="1811"/>
        <v>0</v>
      </c>
      <c r="AC671" s="100">
        <f t="shared" si="1811"/>
        <v>0</v>
      </c>
      <c r="AD671" s="100">
        <f t="shared" si="1811"/>
        <v>315.14999999999998</v>
      </c>
      <c r="AE671" s="100">
        <f t="shared" si="1811"/>
        <v>315.14999999999998</v>
      </c>
      <c r="AF671" s="100">
        <f t="shared" si="1811"/>
        <v>315.14999999999998</v>
      </c>
      <c r="AG671" s="100">
        <f t="shared" si="1811"/>
        <v>315.14999999999998</v>
      </c>
      <c r="AH671" s="100">
        <f t="shared" si="1811"/>
        <v>315.14999999999998</v>
      </c>
      <c r="AI671" s="2">
        <f t="shared" si="1570"/>
        <v>1575.75</v>
      </c>
      <c r="AJ671" s="100">
        <f t="shared" si="1577"/>
        <v>315.14999999999998</v>
      </c>
      <c r="AK671" s="100">
        <f t="shared" si="1578"/>
        <v>315.14999999999998</v>
      </c>
      <c r="AL671" s="100">
        <f t="shared" si="1784"/>
        <v>315.14999999999998</v>
      </c>
      <c r="AM671" s="100">
        <f t="shared" si="1784"/>
        <v>315.14999999999998</v>
      </c>
      <c r="AN671" s="100">
        <f t="shared" si="1784"/>
        <v>315.14999999999998</v>
      </c>
      <c r="AO671" s="100">
        <f t="shared" si="1784"/>
        <v>315.14999999999998</v>
      </c>
      <c r="AP671" s="100">
        <f t="shared" si="1784"/>
        <v>315.14999999999998</v>
      </c>
      <c r="AQ671" s="100">
        <f t="shared" si="1784"/>
        <v>315.14999999999998</v>
      </c>
      <c r="AR671" s="100">
        <f t="shared" si="1784"/>
        <v>315.14999999999998</v>
      </c>
      <c r="AS671" s="100">
        <f t="shared" si="1784"/>
        <v>315.14999999999998</v>
      </c>
      <c r="AT671" s="100">
        <f t="shared" si="1784"/>
        <v>315.14999999999998</v>
      </c>
      <c r="AU671" s="100">
        <f t="shared" si="1784"/>
        <v>315.14999999999998</v>
      </c>
      <c r="AV671" s="100">
        <f t="shared" ref="AV671" si="1812">SUM(AJ671:AU671)</f>
        <v>3781.8000000000006</v>
      </c>
      <c r="AW671" s="100">
        <f t="shared" si="1579"/>
        <v>315.14999999999998</v>
      </c>
      <c r="AX671" s="100">
        <f t="shared" si="1771"/>
        <v>315.14999999999998</v>
      </c>
      <c r="AY671" s="100">
        <f t="shared" si="1771"/>
        <v>315.14999999999998</v>
      </c>
      <c r="AZ671" s="100">
        <f t="shared" si="1771"/>
        <v>315.14999999999998</v>
      </c>
      <c r="BA671" s="100">
        <f t="shared" si="1771"/>
        <v>315.14999999999998</v>
      </c>
      <c r="BB671" s="100">
        <f t="shared" si="1771"/>
        <v>315.14999999999998</v>
      </c>
      <c r="BC671" s="100">
        <f t="shared" si="1771"/>
        <v>315.14999999999998</v>
      </c>
      <c r="BD671" s="100">
        <f t="shared" si="1771"/>
        <v>315.14999999999998</v>
      </c>
      <c r="BE671" s="100">
        <f t="shared" si="1771"/>
        <v>315.14999999999998</v>
      </c>
      <c r="BF671" s="100">
        <f t="shared" si="1771"/>
        <v>315.14999999999998</v>
      </c>
      <c r="BG671" s="100">
        <f t="shared" si="1771"/>
        <v>315.14999999999998</v>
      </c>
      <c r="BH671" s="100">
        <f t="shared" si="1771"/>
        <v>315.14999999999998</v>
      </c>
      <c r="BI671" s="100">
        <f t="shared" si="1584"/>
        <v>3781.8000000000006</v>
      </c>
      <c r="BV671" s="142"/>
      <c r="CI671" s="142"/>
      <c r="CV671" s="142"/>
      <c r="DI671" s="142"/>
      <c r="DV671" s="142"/>
      <c r="EI671" s="142"/>
    </row>
    <row r="672" spans="1:139" ht="15.75" outlineLevel="1" x14ac:dyDescent="0.25">
      <c r="A672" s="2">
        <f t="shared" si="1808"/>
        <v>11</v>
      </c>
      <c r="B672" s="1" t="str">
        <f t="shared" si="1808"/>
        <v>PRE-09795</v>
      </c>
      <c r="C672" s="1" t="str">
        <f t="shared" si="1808"/>
        <v>SPP FH - Brandon 13227</v>
      </c>
      <c r="D672" s="2" t="str">
        <f t="shared" si="1808"/>
        <v>A2804998</v>
      </c>
      <c r="E672" s="141" t="str">
        <f t="shared" si="1808"/>
        <v>SPP FH - Brandon 13227 OCR#128098</v>
      </c>
      <c r="F672" s="119">
        <f t="shared" si="1699"/>
        <v>365</v>
      </c>
      <c r="G672" s="186">
        <f>VLOOKUP($F672,'2021 Depreciation Rates'!$A:$B,2,FALSE)</f>
        <v>3.1E-2</v>
      </c>
      <c r="H672" s="186">
        <f>VLOOKUP($F672,'2022-2023 Depreciation Rates'!$A$1:$B$197,2,FALSE)</f>
        <v>2.1999999999999999E-2</v>
      </c>
      <c r="J672" s="100">
        <f t="shared" ref="J672:U672" si="1813">ROUND(I454*$G672/12,2)</f>
        <v>0</v>
      </c>
      <c r="K672" s="100">
        <f t="shared" si="1813"/>
        <v>0</v>
      </c>
      <c r="L672" s="100">
        <f t="shared" si="1813"/>
        <v>0</v>
      </c>
      <c r="M672" s="100">
        <f t="shared" si="1813"/>
        <v>0</v>
      </c>
      <c r="N672" s="100">
        <f t="shared" si="1813"/>
        <v>0</v>
      </c>
      <c r="O672" s="100">
        <f t="shared" si="1813"/>
        <v>0</v>
      </c>
      <c r="P672" s="100">
        <f t="shared" si="1813"/>
        <v>0</v>
      </c>
      <c r="Q672" s="100">
        <f t="shared" si="1813"/>
        <v>0</v>
      </c>
      <c r="R672" s="100">
        <f t="shared" si="1813"/>
        <v>0</v>
      </c>
      <c r="S672" s="100">
        <f t="shared" si="1813"/>
        <v>0</v>
      </c>
      <c r="T672" s="100">
        <f t="shared" si="1813"/>
        <v>0</v>
      </c>
      <c r="U672" s="100">
        <f t="shared" si="1813"/>
        <v>0</v>
      </c>
      <c r="V672" s="151">
        <f t="shared" ref="V672" si="1814">SUM(J672:U672)</f>
        <v>0</v>
      </c>
      <c r="W672" s="100">
        <f t="shared" si="1701"/>
        <v>0</v>
      </c>
      <c r="X672" s="100">
        <f t="shared" ref="X672:AH672" si="1815">ROUND(W454*$G672/12,2)</f>
        <v>0</v>
      </c>
      <c r="Y672" s="100">
        <f t="shared" si="1815"/>
        <v>0</v>
      </c>
      <c r="Z672" s="100">
        <f t="shared" si="1815"/>
        <v>0</v>
      </c>
      <c r="AA672" s="100">
        <f t="shared" si="1815"/>
        <v>0</v>
      </c>
      <c r="AB672" s="100">
        <f t="shared" si="1815"/>
        <v>0</v>
      </c>
      <c r="AC672" s="100">
        <f t="shared" si="1815"/>
        <v>0</v>
      </c>
      <c r="AD672" s="100">
        <f t="shared" si="1815"/>
        <v>0</v>
      </c>
      <c r="AE672" s="100">
        <f t="shared" si="1815"/>
        <v>0</v>
      </c>
      <c r="AF672" s="100">
        <f t="shared" si="1815"/>
        <v>0</v>
      </c>
      <c r="AG672" s="100">
        <f t="shared" si="1815"/>
        <v>0</v>
      </c>
      <c r="AH672" s="100">
        <f t="shared" si="1815"/>
        <v>0</v>
      </c>
      <c r="AI672" s="2">
        <f t="shared" si="1570"/>
        <v>0</v>
      </c>
      <c r="AJ672" s="100">
        <f t="shared" si="1577"/>
        <v>7.83</v>
      </c>
      <c r="AK672" s="100">
        <f t="shared" si="1578"/>
        <v>7.83</v>
      </c>
      <c r="AL672" s="100">
        <f t="shared" si="1784"/>
        <v>7.83</v>
      </c>
      <c r="AM672" s="100">
        <f t="shared" si="1784"/>
        <v>7.83</v>
      </c>
      <c r="AN672" s="100">
        <f t="shared" si="1784"/>
        <v>7.83</v>
      </c>
      <c r="AO672" s="100">
        <f t="shared" si="1784"/>
        <v>7.83</v>
      </c>
      <c r="AP672" s="100">
        <f t="shared" si="1784"/>
        <v>7.83</v>
      </c>
      <c r="AQ672" s="100">
        <f t="shared" si="1784"/>
        <v>7.83</v>
      </c>
      <c r="AR672" s="100">
        <f t="shared" si="1784"/>
        <v>7.83</v>
      </c>
      <c r="AS672" s="100">
        <f t="shared" si="1784"/>
        <v>7.83</v>
      </c>
      <c r="AT672" s="100">
        <f t="shared" si="1784"/>
        <v>7.83</v>
      </c>
      <c r="AU672" s="100">
        <f t="shared" si="1784"/>
        <v>7.83</v>
      </c>
      <c r="AV672" s="100">
        <f t="shared" ref="AV672" si="1816">SUM(AJ672:AU672)</f>
        <v>93.96</v>
      </c>
      <c r="AW672" s="100">
        <f t="shared" si="1579"/>
        <v>7.83</v>
      </c>
      <c r="AX672" s="100">
        <f t="shared" si="1771"/>
        <v>7.83</v>
      </c>
      <c r="AY672" s="100">
        <f t="shared" si="1771"/>
        <v>7.83</v>
      </c>
      <c r="AZ672" s="100">
        <f t="shared" si="1771"/>
        <v>7.83</v>
      </c>
      <c r="BA672" s="100">
        <f t="shared" si="1771"/>
        <v>7.83</v>
      </c>
      <c r="BB672" s="100">
        <f t="shared" si="1771"/>
        <v>7.83</v>
      </c>
      <c r="BC672" s="100">
        <f t="shared" si="1771"/>
        <v>7.83</v>
      </c>
      <c r="BD672" s="100">
        <f t="shared" si="1771"/>
        <v>7.83</v>
      </c>
      <c r="BE672" s="100">
        <f t="shared" si="1771"/>
        <v>7.83</v>
      </c>
      <c r="BF672" s="100">
        <f t="shared" si="1771"/>
        <v>7.83</v>
      </c>
      <c r="BG672" s="100">
        <f t="shared" si="1771"/>
        <v>7.83</v>
      </c>
      <c r="BH672" s="100">
        <f t="shared" si="1771"/>
        <v>7.83</v>
      </c>
      <c r="BI672" s="100">
        <f t="shared" si="1584"/>
        <v>93.96</v>
      </c>
      <c r="BV672" s="142"/>
      <c r="CI672" s="142"/>
      <c r="CV672" s="142"/>
      <c r="DI672" s="142"/>
      <c r="DV672" s="142"/>
      <c r="EI672" s="142"/>
    </row>
    <row r="673" spans="1:139" ht="15.75" outlineLevel="1" x14ac:dyDescent="0.25">
      <c r="A673" s="2">
        <f t="shared" si="1808"/>
        <v>12</v>
      </c>
      <c r="B673" s="1" t="str">
        <f t="shared" si="1808"/>
        <v>PRE-09796</v>
      </c>
      <c r="C673" s="1" t="str">
        <f t="shared" si="1808"/>
        <v>SPP FH - Alexander Road 13462</v>
      </c>
      <c r="D673" s="2" t="str">
        <f t="shared" si="1808"/>
        <v>PRE-09796.1</v>
      </c>
      <c r="E673" s="141" t="str">
        <f t="shared" si="1808"/>
        <v>SPP FH - Alexander Rd 13462 -OH Feed</v>
      </c>
      <c r="F673" s="119">
        <f t="shared" si="1699"/>
        <v>364</v>
      </c>
      <c r="G673" s="186">
        <f>VLOOKUP($F673,'2021 Depreciation Rates'!$A:$B,2,FALSE)</f>
        <v>4.3999999999999997E-2</v>
      </c>
      <c r="H673" s="186">
        <f>VLOOKUP($F673,'2022-2023 Depreciation Rates'!$A$1:$B$197,2,FALSE)</f>
        <v>3.6999999999999998E-2</v>
      </c>
      <c r="J673" s="100">
        <f t="shared" ref="J673:U673" si="1817">ROUND(I455*$G673/12,2)</f>
        <v>0</v>
      </c>
      <c r="K673" s="100">
        <f t="shared" si="1817"/>
        <v>0</v>
      </c>
      <c r="L673" s="100">
        <f t="shared" si="1817"/>
        <v>0</v>
      </c>
      <c r="M673" s="100">
        <f t="shared" si="1817"/>
        <v>0</v>
      </c>
      <c r="N673" s="100">
        <f t="shared" si="1817"/>
        <v>0</v>
      </c>
      <c r="O673" s="100">
        <f t="shared" si="1817"/>
        <v>0</v>
      </c>
      <c r="P673" s="100">
        <f t="shared" si="1817"/>
        <v>0</v>
      </c>
      <c r="Q673" s="100">
        <f t="shared" si="1817"/>
        <v>0</v>
      </c>
      <c r="R673" s="100">
        <f t="shared" si="1817"/>
        <v>0</v>
      </c>
      <c r="S673" s="100">
        <f t="shared" si="1817"/>
        <v>0</v>
      </c>
      <c r="T673" s="100">
        <f t="shared" si="1817"/>
        <v>0</v>
      </c>
      <c r="U673" s="100">
        <f t="shared" si="1817"/>
        <v>0</v>
      </c>
      <c r="V673" s="151">
        <f t="shared" si="1567"/>
        <v>0</v>
      </c>
      <c r="W673" s="100">
        <f t="shared" si="1701"/>
        <v>0</v>
      </c>
      <c r="X673" s="100">
        <f t="shared" ref="X673:AH673" si="1818">ROUND(W455*$G673/12,2)</f>
        <v>0</v>
      </c>
      <c r="Y673" s="100">
        <f t="shared" si="1818"/>
        <v>0</v>
      </c>
      <c r="Z673" s="100">
        <f t="shared" si="1818"/>
        <v>0</v>
      </c>
      <c r="AA673" s="100">
        <f t="shared" si="1818"/>
        <v>0</v>
      </c>
      <c r="AB673" s="100">
        <f t="shared" si="1818"/>
        <v>0</v>
      </c>
      <c r="AC673" s="100">
        <f t="shared" si="1818"/>
        <v>0</v>
      </c>
      <c r="AD673" s="100">
        <f t="shared" si="1818"/>
        <v>0</v>
      </c>
      <c r="AE673" s="100">
        <f t="shared" si="1818"/>
        <v>0</v>
      </c>
      <c r="AF673" s="100">
        <f t="shared" si="1818"/>
        <v>0</v>
      </c>
      <c r="AG673" s="100">
        <f t="shared" si="1818"/>
        <v>0</v>
      </c>
      <c r="AH673" s="100">
        <f t="shared" si="1818"/>
        <v>0</v>
      </c>
      <c r="AI673" s="2">
        <f t="shared" si="1570"/>
        <v>0</v>
      </c>
      <c r="AJ673" s="100">
        <f t="shared" si="1577"/>
        <v>0</v>
      </c>
      <c r="AK673" s="100">
        <f t="shared" si="1578"/>
        <v>3042.05</v>
      </c>
      <c r="AL673" s="100">
        <f t="shared" si="1784"/>
        <v>3042.05</v>
      </c>
      <c r="AM673" s="100">
        <f t="shared" si="1784"/>
        <v>3042.05</v>
      </c>
      <c r="AN673" s="100">
        <f t="shared" si="1784"/>
        <v>3042.05</v>
      </c>
      <c r="AO673" s="100">
        <f t="shared" si="1784"/>
        <v>3042.05</v>
      </c>
      <c r="AP673" s="100">
        <f t="shared" si="1784"/>
        <v>3042.05</v>
      </c>
      <c r="AQ673" s="100">
        <f t="shared" si="1784"/>
        <v>3042.05</v>
      </c>
      <c r="AR673" s="100">
        <f t="shared" si="1784"/>
        <v>3042.05</v>
      </c>
      <c r="AS673" s="100">
        <f t="shared" si="1784"/>
        <v>3042.05</v>
      </c>
      <c r="AT673" s="100">
        <f t="shared" si="1784"/>
        <v>3042.05</v>
      </c>
      <c r="AU673" s="100">
        <f t="shared" si="1784"/>
        <v>3042.05</v>
      </c>
      <c r="AV673" s="100">
        <f t="shared" si="1583"/>
        <v>33462.549999999996</v>
      </c>
      <c r="AW673" s="100">
        <f t="shared" si="1579"/>
        <v>3042.05</v>
      </c>
      <c r="AX673" s="100">
        <f t="shared" si="1771"/>
        <v>3042.05</v>
      </c>
      <c r="AY673" s="100">
        <f t="shared" si="1771"/>
        <v>3042.05</v>
      </c>
      <c r="AZ673" s="100">
        <f t="shared" si="1771"/>
        <v>3042.05</v>
      </c>
      <c r="BA673" s="100">
        <f t="shared" si="1771"/>
        <v>3042.05</v>
      </c>
      <c r="BB673" s="100">
        <f t="shared" si="1771"/>
        <v>3042.05</v>
      </c>
      <c r="BC673" s="100">
        <f t="shared" si="1771"/>
        <v>3042.05</v>
      </c>
      <c r="BD673" s="100">
        <f t="shared" si="1771"/>
        <v>3042.05</v>
      </c>
      <c r="BE673" s="100">
        <f t="shared" si="1771"/>
        <v>3042.05</v>
      </c>
      <c r="BF673" s="100">
        <f t="shared" si="1771"/>
        <v>3042.05</v>
      </c>
      <c r="BG673" s="100">
        <f t="shared" si="1771"/>
        <v>3042.05</v>
      </c>
      <c r="BH673" s="100">
        <f t="shared" si="1771"/>
        <v>3042.05</v>
      </c>
      <c r="BI673" s="100">
        <f t="shared" si="1584"/>
        <v>36504.6</v>
      </c>
      <c r="BV673" s="142"/>
      <c r="CI673" s="142"/>
      <c r="CV673" s="142"/>
      <c r="DI673" s="142"/>
      <c r="DV673" s="142"/>
      <c r="EI673" s="142"/>
    </row>
    <row r="674" spans="1:139" ht="15.75" outlineLevel="1" x14ac:dyDescent="0.25">
      <c r="A674" s="2">
        <f t="shared" si="1808"/>
        <v>12</v>
      </c>
      <c r="B674" s="1" t="str">
        <f t="shared" si="1808"/>
        <v>PRE-09796</v>
      </c>
      <c r="C674" s="1" t="str">
        <f t="shared" si="1808"/>
        <v>SPP FH - Alexander Road 13462</v>
      </c>
      <c r="D674" s="2" t="str">
        <f t="shared" si="1808"/>
        <v>A2779868</v>
      </c>
      <c r="E674" s="141" t="str">
        <f t="shared" si="1808"/>
        <v>SPP FH - Alexander Rd 13462 - OCR</v>
      </c>
      <c r="F674" s="119">
        <f t="shared" si="1699"/>
        <v>364</v>
      </c>
      <c r="G674" s="186">
        <f>VLOOKUP($F674,'2021 Depreciation Rates'!$A:$B,2,FALSE)</f>
        <v>4.3999999999999997E-2</v>
      </c>
      <c r="H674" s="186">
        <f>VLOOKUP($F674,'2022-2023 Depreciation Rates'!$A$1:$B$197,2,FALSE)</f>
        <v>3.6999999999999998E-2</v>
      </c>
      <c r="J674" s="100">
        <f t="shared" ref="J674" si="1819">ROUND(I456*$G674/12,2)</f>
        <v>0</v>
      </c>
      <c r="K674" s="100">
        <f t="shared" ref="K674" si="1820">ROUND(J456*$G674/12,2)</f>
        <v>0</v>
      </c>
      <c r="L674" s="100">
        <f t="shared" ref="L674" si="1821">ROUND(K456*$G674/12,2)</f>
        <v>0</v>
      </c>
      <c r="M674" s="100">
        <f t="shared" ref="M674" si="1822">ROUND(L456*$G674/12,2)</f>
        <v>0</v>
      </c>
      <c r="N674" s="100">
        <f t="shared" ref="N674" si="1823">ROUND(M456*$G674/12,2)</f>
        <v>0</v>
      </c>
      <c r="O674" s="100">
        <f t="shared" ref="O674" si="1824">ROUND(N456*$G674/12,2)</f>
        <v>0</v>
      </c>
      <c r="P674" s="100">
        <f t="shared" ref="P674" si="1825">ROUND(O456*$G674/12,2)</f>
        <v>0</v>
      </c>
      <c r="Q674" s="100">
        <f t="shared" ref="Q674" si="1826">ROUND(P456*$G674/12,2)</f>
        <v>0</v>
      </c>
      <c r="R674" s="100">
        <f t="shared" ref="R674" si="1827">ROUND(Q456*$G674/12,2)</f>
        <v>0</v>
      </c>
      <c r="S674" s="100">
        <f t="shared" ref="S674" si="1828">ROUND(R456*$G674/12,2)</f>
        <v>0</v>
      </c>
      <c r="T674" s="100">
        <f t="shared" ref="T674" si="1829">ROUND(S456*$G674/12,2)</f>
        <v>0</v>
      </c>
      <c r="U674" s="100">
        <f t="shared" ref="U674" si="1830">ROUND(T456*$G674/12,2)</f>
        <v>0</v>
      </c>
      <c r="V674" s="151">
        <f t="shared" ref="V674" si="1831">SUM(J674:U674)</f>
        <v>0</v>
      </c>
      <c r="W674" s="100">
        <f t="shared" si="1701"/>
        <v>0</v>
      </c>
      <c r="X674" s="100">
        <f t="shared" ref="X674" si="1832">ROUND(W456*$G674/12,2)</f>
        <v>0</v>
      </c>
      <c r="Y674" s="100">
        <f t="shared" ref="Y674" si="1833">ROUND(X456*$G674/12,2)</f>
        <v>0</v>
      </c>
      <c r="Z674" s="100">
        <f t="shared" ref="Z674" si="1834">ROUND(Y456*$G674/12,2)</f>
        <v>0</v>
      </c>
      <c r="AA674" s="100">
        <f t="shared" ref="AA674" si="1835">ROUND(Z456*$G674/12,2)</f>
        <v>0</v>
      </c>
      <c r="AB674" s="100">
        <f t="shared" ref="AB674" si="1836">ROUND(AA456*$G674/12,2)</f>
        <v>0</v>
      </c>
      <c r="AC674" s="100">
        <f t="shared" ref="AC674" si="1837">ROUND(AB456*$G674/12,2)</f>
        <v>0</v>
      </c>
      <c r="AD674" s="100">
        <f t="shared" ref="AD674" si="1838">ROUND(AC456*$G674/12,2)</f>
        <v>0</v>
      </c>
      <c r="AE674" s="100">
        <f t="shared" ref="AE674" si="1839">ROUND(AD456*$G674/12,2)</f>
        <v>0</v>
      </c>
      <c r="AF674" s="100">
        <f t="shared" ref="AF674" si="1840">ROUND(AE456*$G674/12,2)</f>
        <v>0</v>
      </c>
      <c r="AG674" s="100">
        <f t="shared" ref="AG674" si="1841">ROUND(AF456*$G674/12,2)</f>
        <v>0</v>
      </c>
      <c r="AH674" s="100">
        <f t="shared" ref="AH674" si="1842">ROUND(AG456*$G674/12,2)</f>
        <v>0</v>
      </c>
      <c r="AI674" s="2">
        <f t="shared" si="1570"/>
        <v>0</v>
      </c>
      <c r="AJ674" s="100">
        <f t="shared" si="1577"/>
        <v>0</v>
      </c>
      <c r="AK674" s="100">
        <f t="shared" si="1578"/>
        <v>0</v>
      </c>
      <c r="AL674" s="100">
        <f t="shared" si="1784"/>
        <v>111.63</v>
      </c>
      <c r="AM674" s="100">
        <f t="shared" si="1784"/>
        <v>111.63</v>
      </c>
      <c r="AN674" s="100">
        <f t="shared" si="1784"/>
        <v>111.63</v>
      </c>
      <c r="AO674" s="100">
        <f t="shared" si="1784"/>
        <v>111.63</v>
      </c>
      <c r="AP674" s="100">
        <f t="shared" si="1784"/>
        <v>111.63</v>
      </c>
      <c r="AQ674" s="100">
        <f t="shared" si="1784"/>
        <v>111.63</v>
      </c>
      <c r="AR674" s="100">
        <f t="shared" si="1784"/>
        <v>111.63</v>
      </c>
      <c r="AS674" s="100">
        <f t="shared" si="1784"/>
        <v>111.63</v>
      </c>
      <c r="AT674" s="100">
        <f t="shared" si="1784"/>
        <v>111.63</v>
      </c>
      <c r="AU674" s="100">
        <f t="shared" si="1784"/>
        <v>111.63</v>
      </c>
      <c r="AV674" s="100">
        <f t="shared" ref="AV674" si="1843">SUM(AJ674:AU674)</f>
        <v>1116.3</v>
      </c>
      <c r="AW674" s="100">
        <f t="shared" si="1579"/>
        <v>111.63</v>
      </c>
      <c r="AX674" s="100">
        <f t="shared" si="1771"/>
        <v>111.63</v>
      </c>
      <c r="AY674" s="100">
        <f t="shared" si="1771"/>
        <v>111.63</v>
      </c>
      <c r="AZ674" s="100">
        <f t="shared" si="1771"/>
        <v>111.63</v>
      </c>
      <c r="BA674" s="100">
        <f t="shared" si="1771"/>
        <v>111.63</v>
      </c>
      <c r="BB674" s="100">
        <f t="shared" si="1771"/>
        <v>111.63</v>
      </c>
      <c r="BC674" s="100">
        <f t="shared" si="1771"/>
        <v>111.63</v>
      </c>
      <c r="BD674" s="100">
        <f t="shared" si="1771"/>
        <v>111.63</v>
      </c>
      <c r="BE674" s="100">
        <f t="shared" si="1771"/>
        <v>111.63</v>
      </c>
      <c r="BF674" s="100">
        <f t="shared" si="1771"/>
        <v>111.63</v>
      </c>
      <c r="BG674" s="100">
        <f t="shared" si="1771"/>
        <v>111.63</v>
      </c>
      <c r="BH674" s="100">
        <f t="shared" si="1771"/>
        <v>111.63</v>
      </c>
      <c r="BI674" s="100">
        <f t="shared" si="1584"/>
        <v>1339.56</v>
      </c>
      <c r="BV674" s="142"/>
      <c r="CI674" s="142"/>
      <c r="CV674" s="142"/>
      <c r="DI674" s="142"/>
      <c r="DV674" s="142"/>
      <c r="EI674" s="142"/>
    </row>
    <row r="675" spans="1:139" ht="15.75" outlineLevel="1" x14ac:dyDescent="0.25">
      <c r="A675" s="2">
        <f t="shared" si="1808"/>
        <v>12</v>
      </c>
      <c r="B675" s="1" t="str">
        <f t="shared" si="1808"/>
        <v>PRE-09796</v>
      </c>
      <c r="C675" s="1" t="str">
        <f t="shared" si="1808"/>
        <v>SPP FH - Alexander Road 13462</v>
      </c>
      <c r="D675" s="2" t="str">
        <f t="shared" si="1808"/>
        <v>A2787516</v>
      </c>
      <c r="E675" s="141" t="str">
        <f t="shared" si="1808"/>
        <v>SPP FH -Alexander Rd 13462 OCR 5994</v>
      </c>
      <c r="F675" s="119">
        <f t="shared" ref="F675:F706" si="1844">G457</f>
        <v>397</v>
      </c>
      <c r="G675" s="186">
        <f>VLOOKUP($F675,'2021 Depreciation Rates'!$A:$B,2,FALSE)</f>
        <v>0.14299999999999999</v>
      </c>
      <c r="H675" s="186">
        <f>VLOOKUP($F675,'2022-2023 Depreciation Rates'!$A$1:$B$197,2,FALSE)</f>
        <v>0.14299999999999999</v>
      </c>
      <c r="J675" s="100">
        <f t="shared" ref="J675" si="1845">ROUND(I457*$G675/12,2)</f>
        <v>0</v>
      </c>
      <c r="K675" s="100">
        <f t="shared" ref="K675" si="1846">ROUND(J457*$G675/12,2)</f>
        <v>0</v>
      </c>
      <c r="L675" s="100">
        <f t="shared" ref="L675" si="1847">ROUND(K457*$G675/12,2)</f>
        <v>0</v>
      </c>
      <c r="M675" s="100">
        <f t="shared" ref="M675" si="1848">ROUND(L457*$G675/12,2)</f>
        <v>0</v>
      </c>
      <c r="N675" s="100">
        <f t="shared" ref="N675" si="1849">ROUND(M457*$G675/12,2)</f>
        <v>0</v>
      </c>
      <c r="O675" s="100">
        <f t="shared" ref="O675" si="1850">ROUND(N457*$G675/12,2)</f>
        <v>0</v>
      </c>
      <c r="P675" s="100">
        <f t="shared" ref="P675" si="1851">ROUND(O457*$G675/12,2)</f>
        <v>0</v>
      </c>
      <c r="Q675" s="100">
        <f t="shared" ref="Q675" si="1852">ROUND(P457*$G675/12,2)</f>
        <v>0</v>
      </c>
      <c r="R675" s="100">
        <f t="shared" ref="R675" si="1853">ROUND(Q457*$G675/12,2)</f>
        <v>0</v>
      </c>
      <c r="S675" s="100">
        <f t="shared" ref="S675" si="1854">ROUND(R457*$G675/12,2)</f>
        <v>0</v>
      </c>
      <c r="T675" s="100">
        <f t="shared" ref="T675" si="1855">ROUND(S457*$G675/12,2)</f>
        <v>0</v>
      </c>
      <c r="U675" s="100">
        <f t="shared" ref="U675" si="1856">ROUND(T457*$G675/12,2)</f>
        <v>0</v>
      </c>
      <c r="V675" s="151">
        <f t="shared" ref="V675" si="1857">SUM(J675:U675)</f>
        <v>0</v>
      </c>
      <c r="W675" s="100">
        <f t="shared" ref="W675:W706" si="1858">ROUND(U457*$G675/12,2)</f>
        <v>0</v>
      </c>
      <c r="X675" s="100">
        <f t="shared" ref="X675" si="1859">ROUND(W457*$G675/12,2)</f>
        <v>0</v>
      </c>
      <c r="Y675" s="100">
        <f t="shared" ref="Y675" si="1860">ROUND(X457*$G675/12,2)</f>
        <v>0</v>
      </c>
      <c r="Z675" s="100">
        <f t="shared" ref="Z675" si="1861">ROUND(Y457*$G675/12,2)</f>
        <v>0</v>
      </c>
      <c r="AA675" s="100">
        <f t="shared" ref="AA675" si="1862">ROUND(Z457*$G675/12,2)</f>
        <v>0</v>
      </c>
      <c r="AB675" s="100">
        <f t="shared" ref="AB675" si="1863">ROUND(AA457*$G675/12,2)</f>
        <v>0</v>
      </c>
      <c r="AC675" s="100">
        <f t="shared" ref="AC675" si="1864">ROUND(AB457*$G675/12,2)</f>
        <v>0</v>
      </c>
      <c r="AD675" s="100">
        <f t="shared" ref="AD675" si="1865">ROUND(AC457*$G675/12,2)</f>
        <v>0</v>
      </c>
      <c r="AE675" s="100">
        <f t="shared" ref="AE675" si="1866">ROUND(AD457*$G675/12,2)</f>
        <v>0</v>
      </c>
      <c r="AF675" s="100">
        <f t="shared" ref="AF675" si="1867">ROUND(AE457*$G675/12,2)</f>
        <v>0</v>
      </c>
      <c r="AG675" s="100">
        <f t="shared" ref="AG675" si="1868">ROUND(AF457*$G675/12,2)</f>
        <v>47.76</v>
      </c>
      <c r="AH675" s="100">
        <f t="shared" ref="AH675" si="1869">ROUND(AG457*$G675/12,2)</f>
        <v>52.8</v>
      </c>
      <c r="AI675" s="2">
        <f t="shared" si="1570"/>
        <v>100.56</v>
      </c>
      <c r="AJ675" s="100">
        <f t="shared" si="1577"/>
        <v>52.8</v>
      </c>
      <c r="AK675" s="100">
        <f t="shared" si="1578"/>
        <v>52.8</v>
      </c>
      <c r="AL675" s="100">
        <f t="shared" si="1784"/>
        <v>52.8</v>
      </c>
      <c r="AM675" s="100">
        <f t="shared" si="1784"/>
        <v>52.8</v>
      </c>
      <c r="AN675" s="100">
        <f t="shared" si="1784"/>
        <v>52.8</v>
      </c>
      <c r="AO675" s="100">
        <f t="shared" si="1784"/>
        <v>52.8</v>
      </c>
      <c r="AP675" s="100">
        <f t="shared" si="1784"/>
        <v>52.8</v>
      </c>
      <c r="AQ675" s="100">
        <f t="shared" si="1784"/>
        <v>52.8</v>
      </c>
      <c r="AR675" s="100">
        <f t="shared" si="1784"/>
        <v>52.8</v>
      </c>
      <c r="AS675" s="100">
        <f t="shared" si="1784"/>
        <v>52.8</v>
      </c>
      <c r="AT675" s="100">
        <f t="shared" si="1784"/>
        <v>52.8</v>
      </c>
      <c r="AU675" s="100">
        <f t="shared" si="1784"/>
        <v>52.8</v>
      </c>
      <c r="AV675" s="100">
        <f t="shared" ref="AV675" si="1870">SUM(AJ675:AU675)</f>
        <v>633.59999999999991</v>
      </c>
      <c r="AW675" s="100">
        <f t="shared" si="1579"/>
        <v>52.8</v>
      </c>
      <c r="AX675" s="100">
        <f t="shared" si="1771"/>
        <v>52.8</v>
      </c>
      <c r="AY675" s="100">
        <f t="shared" si="1771"/>
        <v>52.8</v>
      </c>
      <c r="AZ675" s="100">
        <f t="shared" si="1771"/>
        <v>52.8</v>
      </c>
      <c r="BA675" s="100">
        <f t="shared" si="1771"/>
        <v>52.8</v>
      </c>
      <c r="BB675" s="100">
        <f t="shared" si="1771"/>
        <v>52.8</v>
      </c>
      <c r="BC675" s="100">
        <f t="shared" si="1771"/>
        <v>52.8</v>
      </c>
      <c r="BD675" s="100">
        <f t="shared" si="1771"/>
        <v>52.8</v>
      </c>
      <c r="BE675" s="100">
        <f t="shared" si="1771"/>
        <v>52.8</v>
      </c>
      <c r="BF675" s="100">
        <f t="shared" si="1771"/>
        <v>52.8</v>
      </c>
      <c r="BG675" s="100">
        <f t="shared" si="1771"/>
        <v>52.8</v>
      </c>
      <c r="BH675" s="100">
        <f t="shared" si="1771"/>
        <v>52.8</v>
      </c>
      <c r="BI675" s="100">
        <f t="shared" si="1584"/>
        <v>633.59999999999991</v>
      </c>
      <c r="BV675" s="142"/>
      <c r="CI675" s="142"/>
      <c r="CV675" s="142"/>
      <c r="DI675" s="142"/>
      <c r="DV675" s="142"/>
      <c r="EI675" s="142"/>
    </row>
    <row r="676" spans="1:139" ht="15.75" outlineLevel="1" x14ac:dyDescent="0.25">
      <c r="A676" s="2">
        <f t="shared" si="1808"/>
        <v>13</v>
      </c>
      <c r="B676" s="1" t="str">
        <f t="shared" si="1808"/>
        <v>PRE-09740</v>
      </c>
      <c r="C676" s="1" t="str">
        <f t="shared" si="1808"/>
        <v>SPP FH - Pine Lake N 13633</v>
      </c>
      <c r="D676" s="2" t="str">
        <f t="shared" si="1808"/>
        <v>PRE-09740.1</v>
      </c>
      <c r="E676" s="141" t="str">
        <f t="shared" si="1808"/>
        <v>SPP FH - Pine Lake N 13633 - OH</v>
      </c>
      <c r="F676" s="119">
        <f t="shared" si="1844"/>
        <v>364</v>
      </c>
      <c r="G676" s="186">
        <f>VLOOKUP($F676,'2021 Depreciation Rates'!$A:$B,2,FALSE)</f>
        <v>4.3999999999999997E-2</v>
      </c>
      <c r="H676" s="186">
        <f>VLOOKUP($F676,'2022-2023 Depreciation Rates'!$A$1:$B$197,2,FALSE)</f>
        <v>3.6999999999999998E-2</v>
      </c>
      <c r="J676" s="100">
        <f t="shared" ref="J676:U676" si="1871">ROUND(I458*$G676/12,2)</f>
        <v>0</v>
      </c>
      <c r="K676" s="100">
        <f t="shared" si="1871"/>
        <v>0</v>
      </c>
      <c r="L676" s="100">
        <f t="shared" si="1871"/>
        <v>0</v>
      </c>
      <c r="M676" s="100">
        <f t="shared" si="1871"/>
        <v>0</v>
      </c>
      <c r="N676" s="100">
        <f t="shared" si="1871"/>
        <v>0</v>
      </c>
      <c r="O676" s="100">
        <f t="shared" si="1871"/>
        <v>0</v>
      </c>
      <c r="P676" s="100">
        <f t="shared" si="1871"/>
        <v>0</v>
      </c>
      <c r="Q676" s="100">
        <f t="shared" si="1871"/>
        <v>0</v>
      </c>
      <c r="R676" s="100">
        <f t="shared" si="1871"/>
        <v>0</v>
      </c>
      <c r="S676" s="100">
        <f t="shared" si="1871"/>
        <v>0</v>
      </c>
      <c r="T676" s="100">
        <f t="shared" si="1871"/>
        <v>0</v>
      </c>
      <c r="U676" s="100">
        <f t="shared" si="1871"/>
        <v>0</v>
      </c>
      <c r="V676" s="151">
        <f t="shared" si="1567"/>
        <v>0</v>
      </c>
      <c r="W676" s="100">
        <f t="shared" si="1858"/>
        <v>0</v>
      </c>
      <c r="X676" s="100">
        <f t="shared" ref="X676:AH676" si="1872">ROUND(W458*$G676/12,2)</f>
        <v>0</v>
      </c>
      <c r="Y676" s="100">
        <f t="shared" si="1872"/>
        <v>0</v>
      </c>
      <c r="Z676" s="100">
        <f t="shared" si="1872"/>
        <v>0</v>
      </c>
      <c r="AA676" s="100">
        <f t="shared" si="1872"/>
        <v>0</v>
      </c>
      <c r="AB676" s="100">
        <f t="shared" si="1872"/>
        <v>0</v>
      </c>
      <c r="AC676" s="100">
        <f t="shared" si="1872"/>
        <v>0</v>
      </c>
      <c r="AD676" s="100">
        <f t="shared" si="1872"/>
        <v>0</v>
      </c>
      <c r="AE676" s="100">
        <f t="shared" si="1872"/>
        <v>0</v>
      </c>
      <c r="AF676" s="100">
        <f t="shared" si="1872"/>
        <v>0</v>
      </c>
      <c r="AG676" s="100">
        <f t="shared" si="1872"/>
        <v>1076.48</v>
      </c>
      <c r="AH676" s="100">
        <f t="shared" si="1872"/>
        <v>1076.53</v>
      </c>
      <c r="AI676" s="2">
        <f t="shared" si="1570"/>
        <v>2153.0100000000002</v>
      </c>
      <c r="AJ676" s="100">
        <f t="shared" ref="AJ676:AJ739" si="1873">ROUND(AH458*$H676/12,2)</f>
        <v>908.07</v>
      </c>
      <c r="AK676" s="100">
        <f t="shared" ref="AK676:AU739" si="1874">ROUND(AJ458*$H676/12,2)</f>
        <v>908.07</v>
      </c>
      <c r="AL676" s="100">
        <f t="shared" si="1874"/>
        <v>908.07</v>
      </c>
      <c r="AM676" s="100">
        <f t="shared" si="1874"/>
        <v>908.07</v>
      </c>
      <c r="AN676" s="100">
        <f t="shared" si="1874"/>
        <v>908.07</v>
      </c>
      <c r="AO676" s="100">
        <f t="shared" si="1874"/>
        <v>908.07</v>
      </c>
      <c r="AP676" s="100">
        <f t="shared" si="1874"/>
        <v>908.07</v>
      </c>
      <c r="AQ676" s="100">
        <f t="shared" si="1874"/>
        <v>908.07</v>
      </c>
      <c r="AR676" s="100">
        <f t="shared" si="1874"/>
        <v>908.07</v>
      </c>
      <c r="AS676" s="100">
        <f t="shared" si="1874"/>
        <v>908.07</v>
      </c>
      <c r="AT676" s="100">
        <f t="shared" si="1874"/>
        <v>908.07</v>
      </c>
      <c r="AU676" s="100">
        <f t="shared" si="1874"/>
        <v>908.07</v>
      </c>
      <c r="AV676" s="100">
        <f t="shared" si="1583"/>
        <v>10896.839999999998</v>
      </c>
      <c r="AW676" s="100">
        <f t="shared" ref="AW676:AW739" si="1875">ROUND(AU458*$H676/12,2)</f>
        <v>908.07</v>
      </c>
      <c r="AX676" s="100">
        <f t="shared" ref="AX676:BH691" si="1876">ROUND(AW458*$H676/12,2)</f>
        <v>1062.23</v>
      </c>
      <c r="AY676" s="100">
        <f t="shared" si="1876"/>
        <v>1062.23</v>
      </c>
      <c r="AZ676" s="100">
        <f t="shared" si="1876"/>
        <v>1062.23</v>
      </c>
      <c r="BA676" s="100">
        <f t="shared" si="1876"/>
        <v>1062.23</v>
      </c>
      <c r="BB676" s="100">
        <f t="shared" si="1876"/>
        <v>1062.23</v>
      </c>
      <c r="BC676" s="100">
        <f t="shared" si="1876"/>
        <v>1062.23</v>
      </c>
      <c r="BD676" s="100">
        <f t="shared" si="1876"/>
        <v>1370.57</v>
      </c>
      <c r="BE676" s="100">
        <f t="shared" si="1876"/>
        <v>1987.23</v>
      </c>
      <c r="BF676" s="100">
        <f t="shared" si="1876"/>
        <v>2603.9</v>
      </c>
      <c r="BG676" s="100">
        <f t="shared" si="1876"/>
        <v>3528.9</v>
      </c>
      <c r="BH676" s="100">
        <f t="shared" si="1876"/>
        <v>4608.07</v>
      </c>
      <c r="BI676" s="100">
        <f t="shared" si="1584"/>
        <v>21380.12</v>
      </c>
      <c r="BV676" s="142"/>
      <c r="CI676" s="142"/>
      <c r="CV676" s="142"/>
      <c r="DI676" s="142"/>
      <c r="DV676" s="142"/>
      <c r="EI676" s="142"/>
    </row>
    <row r="677" spans="1:139" ht="15.75" outlineLevel="1" x14ac:dyDescent="0.25">
      <c r="A677" s="2">
        <f t="shared" si="1808"/>
        <v>13</v>
      </c>
      <c r="B677" s="1" t="str">
        <f t="shared" si="1808"/>
        <v>PRE-09740</v>
      </c>
      <c r="C677" s="1" t="str">
        <f t="shared" si="1808"/>
        <v>SPP FH - Pine Lake N 13633</v>
      </c>
      <c r="D677" s="2" t="str">
        <f t="shared" si="1808"/>
        <v>PRE-09740.1</v>
      </c>
      <c r="E677" s="141" t="str">
        <f t="shared" si="1808"/>
        <v>SPP FH - Pine Lake N 13633 - OH</v>
      </c>
      <c r="F677" s="119">
        <f t="shared" si="1844"/>
        <v>365</v>
      </c>
      <c r="G677" s="186">
        <f>VLOOKUP($F677,'2021 Depreciation Rates'!$A:$B,2,FALSE)</f>
        <v>3.1E-2</v>
      </c>
      <c r="H677" s="186">
        <f>VLOOKUP($F677,'2022-2023 Depreciation Rates'!$A$1:$B$197,2,FALSE)</f>
        <v>2.1999999999999999E-2</v>
      </c>
      <c r="J677" s="100">
        <f t="shared" ref="J677" si="1877">ROUND(I459*$G677/12,2)</f>
        <v>0</v>
      </c>
      <c r="K677" s="100">
        <f t="shared" ref="K677" si="1878">ROUND(J459*$G677/12,2)</f>
        <v>0</v>
      </c>
      <c r="L677" s="100">
        <f t="shared" ref="L677" si="1879">ROUND(K459*$G677/12,2)</f>
        <v>0</v>
      </c>
      <c r="M677" s="100">
        <f t="shared" ref="M677" si="1880">ROUND(L459*$G677/12,2)</f>
        <v>0</v>
      </c>
      <c r="N677" s="100">
        <f t="shared" ref="N677" si="1881">ROUND(M459*$G677/12,2)</f>
        <v>0</v>
      </c>
      <c r="O677" s="100">
        <f t="shared" ref="O677" si="1882">ROUND(N459*$G677/12,2)</f>
        <v>0</v>
      </c>
      <c r="P677" s="100">
        <f t="shared" ref="P677" si="1883">ROUND(O459*$G677/12,2)</f>
        <v>0</v>
      </c>
      <c r="Q677" s="100">
        <f t="shared" ref="Q677" si="1884">ROUND(P459*$G677/12,2)</f>
        <v>0</v>
      </c>
      <c r="R677" s="100">
        <f t="shared" ref="R677" si="1885">ROUND(Q459*$G677/12,2)</f>
        <v>0</v>
      </c>
      <c r="S677" s="100">
        <f t="shared" ref="S677" si="1886">ROUND(R459*$G677/12,2)</f>
        <v>0</v>
      </c>
      <c r="T677" s="100">
        <f t="shared" ref="T677" si="1887">ROUND(S459*$G677/12,2)</f>
        <v>0</v>
      </c>
      <c r="U677" s="100">
        <f t="shared" ref="U677" si="1888">ROUND(T459*$G677/12,2)</f>
        <v>0</v>
      </c>
      <c r="V677" s="151">
        <f t="shared" ref="V677" si="1889">SUM(J677:U677)</f>
        <v>0</v>
      </c>
      <c r="W677" s="100">
        <f t="shared" si="1858"/>
        <v>0</v>
      </c>
      <c r="X677" s="100">
        <f t="shared" ref="X677" si="1890">ROUND(W459*$G677/12,2)</f>
        <v>0</v>
      </c>
      <c r="Y677" s="100">
        <f t="shared" ref="Y677" si="1891">ROUND(X459*$G677/12,2)</f>
        <v>0</v>
      </c>
      <c r="Z677" s="100">
        <f t="shared" ref="Z677" si="1892">ROUND(Y459*$G677/12,2)</f>
        <v>0</v>
      </c>
      <c r="AA677" s="100">
        <f t="shared" ref="AA677" si="1893">ROUND(Z459*$G677/12,2)</f>
        <v>0</v>
      </c>
      <c r="AB677" s="100">
        <f t="shared" ref="AB677" si="1894">ROUND(AA459*$G677/12,2)</f>
        <v>0</v>
      </c>
      <c r="AC677" s="100">
        <f t="shared" ref="AC677" si="1895">ROUND(AB459*$G677/12,2)</f>
        <v>0</v>
      </c>
      <c r="AD677" s="100">
        <f t="shared" ref="AD677" si="1896">ROUND(AC459*$G677/12,2)</f>
        <v>0</v>
      </c>
      <c r="AE677" s="100">
        <f t="shared" ref="AE677" si="1897">ROUND(AD459*$G677/12,2)</f>
        <v>0</v>
      </c>
      <c r="AF677" s="100">
        <f t="shared" ref="AF677" si="1898">ROUND(AE459*$G677/12,2)</f>
        <v>0</v>
      </c>
      <c r="AG677" s="100">
        <f t="shared" ref="AG677" si="1899">ROUND(AF459*$G677/12,2)</f>
        <v>787.73</v>
      </c>
      <c r="AH677" s="100">
        <f t="shared" ref="AH677" si="1900">ROUND(AG459*$G677/12,2)</f>
        <v>787.77</v>
      </c>
      <c r="AI677" s="2">
        <f t="shared" si="1570"/>
        <v>1575.5</v>
      </c>
      <c r="AJ677" s="100">
        <f t="shared" si="1873"/>
        <v>560.79</v>
      </c>
      <c r="AK677" s="100">
        <f t="shared" si="1874"/>
        <v>560.79</v>
      </c>
      <c r="AL677" s="100">
        <f t="shared" si="1874"/>
        <v>560.79</v>
      </c>
      <c r="AM677" s="100">
        <f t="shared" si="1874"/>
        <v>560.79</v>
      </c>
      <c r="AN677" s="100">
        <f t="shared" si="1874"/>
        <v>560.79</v>
      </c>
      <c r="AO677" s="100">
        <f t="shared" si="1874"/>
        <v>560.79</v>
      </c>
      <c r="AP677" s="100">
        <f t="shared" si="1874"/>
        <v>560.79</v>
      </c>
      <c r="AQ677" s="100">
        <f t="shared" si="1874"/>
        <v>560.79</v>
      </c>
      <c r="AR677" s="100">
        <f t="shared" si="1874"/>
        <v>560.79</v>
      </c>
      <c r="AS677" s="100">
        <f t="shared" si="1874"/>
        <v>560.79</v>
      </c>
      <c r="AT677" s="100">
        <f t="shared" si="1874"/>
        <v>560.79</v>
      </c>
      <c r="AU677" s="100">
        <f t="shared" si="1874"/>
        <v>560.79</v>
      </c>
      <c r="AV677" s="100">
        <f t="shared" ref="AV677" si="1901">SUM(AJ677:AU677)</f>
        <v>6729.48</v>
      </c>
      <c r="AW677" s="100">
        <f t="shared" si="1875"/>
        <v>560.79</v>
      </c>
      <c r="AX677" s="100">
        <f t="shared" si="1876"/>
        <v>560.79</v>
      </c>
      <c r="AY677" s="100">
        <f t="shared" si="1876"/>
        <v>560.79</v>
      </c>
      <c r="AZ677" s="100">
        <f t="shared" si="1876"/>
        <v>560.79</v>
      </c>
      <c r="BA677" s="100">
        <f t="shared" si="1876"/>
        <v>560.79</v>
      </c>
      <c r="BB677" s="100">
        <f t="shared" si="1876"/>
        <v>560.79</v>
      </c>
      <c r="BC677" s="100">
        <f t="shared" si="1876"/>
        <v>560.79</v>
      </c>
      <c r="BD677" s="100">
        <f t="shared" si="1876"/>
        <v>560.79</v>
      </c>
      <c r="BE677" s="100">
        <f t="shared" si="1876"/>
        <v>560.79</v>
      </c>
      <c r="BF677" s="100">
        <f t="shared" si="1876"/>
        <v>560.79</v>
      </c>
      <c r="BG677" s="100">
        <f t="shared" si="1876"/>
        <v>560.79</v>
      </c>
      <c r="BH677" s="100">
        <f t="shared" si="1876"/>
        <v>560.79</v>
      </c>
      <c r="BI677" s="100">
        <f t="shared" si="1584"/>
        <v>6729.48</v>
      </c>
      <c r="BV677" s="142"/>
      <c r="CI677" s="142"/>
      <c r="CV677" s="142"/>
      <c r="DI677" s="142"/>
      <c r="DV677" s="142"/>
      <c r="EI677" s="142"/>
    </row>
    <row r="678" spans="1:139" ht="15.75" outlineLevel="1" x14ac:dyDescent="0.25">
      <c r="A678" s="2">
        <f t="shared" si="1808"/>
        <v>13</v>
      </c>
      <c r="B678" s="1" t="str">
        <f t="shared" si="1808"/>
        <v>PRE-09740</v>
      </c>
      <c r="C678" s="1" t="str">
        <f t="shared" si="1808"/>
        <v>SPP FH - Pine Lake N 13633</v>
      </c>
      <c r="D678" s="2" t="str">
        <f t="shared" si="1808"/>
        <v>PRE-09740.1</v>
      </c>
      <c r="E678" s="141" t="str">
        <f t="shared" si="1808"/>
        <v>SPP FH - Pine Lake N 13633 - OH</v>
      </c>
      <c r="F678" s="119">
        <f t="shared" si="1844"/>
        <v>366</v>
      </c>
      <c r="G678" s="186">
        <f>VLOOKUP($F678,'2021 Depreciation Rates'!$A:$B,2,FALSE)</f>
        <v>1.7999999999999999E-2</v>
      </c>
      <c r="H678" s="186">
        <f>VLOOKUP($F678,'2022-2023 Depreciation Rates'!$A$1:$B$197,2,FALSE)</f>
        <v>1.7000000000000001E-2</v>
      </c>
      <c r="J678" s="100">
        <f t="shared" ref="J678:U678" si="1902">ROUND(I460*$G678/12,2)</f>
        <v>0</v>
      </c>
      <c r="K678" s="100">
        <f t="shared" si="1902"/>
        <v>0</v>
      </c>
      <c r="L678" s="100">
        <f t="shared" si="1902"/>
        <v>0</v>
      </c>
      <c r="M678" s="100">
        <f t="shared" si="1902"/>
        <v>0</v>
      </c>
      <c r="N678" s="100">
        <f t="shared" si="1902"/>
        <v>0</v>
      </c>
      <c r="O678" s="100">
        <f t="shared" si="1902"/>
        <v>0</v>
      </c>
      <c r="P678" s="100">
        <f t="shared" si="1902"/>
        <v>0</v>
      </c>
      <c r="Q678" s="100">
        <f t="shared" si="1902"/>
        <v>0</v>
      </c>
      <c r="R678" s="100">
        <f t="shared" si="1902"/>
        <v>0</v>
      </c>
      <c r="S678" s="100">
        <f t="shared" si="1902"/>
        <v>0</v>
      </c>
      <c r="T678" s="100">
        <f t="shared" si="1902"/>
        <v>0</v>
      </c>
      <c r="U678" s="100">
        <f t="shared" si="1902"/>
        <v>0</v>
      </c>
      <c r="V678" s="151">
        <f t="shared" ref="V678:V679" si="1903">SUM(J678:U678)</f>
        <v>0</v>
      </c>
      <c r="W678" s="100">
        <f t="shared" si="1858"/>
        <v>0</v>
      </c>
      <c r="X678" s="100">
        <f t="shared" ref="X678:AH678" si="1904">ROUND(W460*$G678/12,2)</f>
        <v>0</v>
      </c>
      <c r="Y678" s="100">
        <f t="shared" si="1904"/>
        <v>0</v>
      </c>
      <c r="Z678" s="100">
        <f t="shared" si="1904"/>
        <v>0</v>
      </c>
      <c r="AA678" s="100">
        <f t="shared" si="1904"/>
        <v>0</v>
      </c>
      <c r="AB678" s="100">
        <f t="shared" si="1904"/>
        <v>0</v>
      </c>
      <c r="AC678" s="100">
        <f t="shared" si="1904"/>
        <v>0</v>
      </c>
      <c r="AD678" s="100">
        <f t="shared" si="1904"/>
        <v>0</v>
      </c>
      <c r="AE678" s="100">
        <f t="shared" si="1904"/>
        <v>0</v>
      </c>
      <c r="AF678" s="100">
        <f t="shared" si="1904"/>
        <v>0</v>
      </c>
      <c r="AG678" s="100">
        <f t="shared" si="1904"/>
        <v>19.75</v>
      </c>
      <c r="AH678" s="100">
        <f t="shared" si="1904"/>
        <v>19.75</v>
      </c>
      <c r="AI678" s="2">
        <f t="shared" si="1570"/>
        <v>39.5</v>
      </c>
      <c r="AJ678" s="100">
        <f t="shared" si="1873"/>
        <v>18.71</v>
      </c>
      <c r="AK678" s="100">
        <f t="shared" si="1874"/>
        <v>18.71</v>
      </c>
      <c r="AL678" s="100">
        <f t="shared" si="1874"/>
        <v>18.71</v>
      </c>
      <c r="AM678" s="100">
        <f t="shared" si="1874"/>
        <v>18.71</v>
      </c>
      <c r="AN678" s="100">
        <f t="shared" si="1874"/>
        <v>18.71</v>
      </c>
      <c r="AO678" s="100">
        <f t="shared" si="1874"/>
        <v>18.71</v>
      </c>
      <c r="AP678" s="100">
        <f t="shared" si="1874"/>
        <v>18.71</v>
      </c>
      <c r="AQ678" s="100">
        <f t="shared" si="1874"/>
        <v>18.71</v>
      </c>
      <c r="AR678" s="100">
        <f t="shared" si="1874"/>
        <v>18.71</v>
      </c>
      <c r="AS678" s="100">
        <f t="shared" si="1874"/>
        <v>18.71</v>
      </c>
      <c r="AT678" s="100">
        <f t="shared" si="1874"/>
        <v>18.71</v>
      </c>
      <c r="AU678" s="100">
        <f t="shared" si="1874"/>
        <v>18.71</v>
      </c>
      <c r="AV678" s="100">
        <f t="shared" ref="AV678:AV679" si="1905">SUM(AJ678:AU678)</f>
        <v>224.52000000000007</v>
      </c>
      <c r="AW678" s="100">
        <f t="shared" si="1875"/>
        <v>18.71</v>
      </c>
      <c r="AX678" s="100">
        <f t="shared" si="1876"/>
        <v>18.71</v>
      </c>
      <c r="AY678" s="100">
        <f t="shared" si="1876"/>
        <v>18.71</v>
      </c>
      <c r="AZ678" s="100">
        <f t="shared" si="1876"/>
        <v>18.71</v>
      </c>
      <c r="BA678" s="100">
        <f t="shared" si="1876"/>
        <v>18.71</v>
      </c>
      <c r="BB678" s="100">
        <f t="shared" si="1876"/>
        <v>18.71</v>
      </c>
      <c r="BC678" s="100">
        <f t="shared" si="1876"/>
        <v>18.71</v>
      </c>
      <c r="BD678" s="100">
        <f t="shared" si="1876"/>
        <v>18.71</v>
      </c>
      <c r="BE678" s="100">
        <f t="shared" si="1876"/>
        <v>18.71</v>
      </c>
      <c r="BF678" s="100">
        <f t="shared" si="1876"/>
        <v>18.71</v>
      </c>
      <c r="BG678" s="100">
        <f t="shared" si="1876"/>
        <v>18.71</v>
      </c>
      <c r="BH678" s="100">
        <f t="shared" si="1876"/>
        <v>18.71</v>
      </c>
      <c r="BI678" s="100">
        <f t="shared" si="1584"/>
        <v>224.52000000000007</v>
      </c>
      <c r="BV678" s="142"/>
      <c r="CI678" s="142"/>
      <c r="CV678" s="142"/>
      <c r="DI678" s="142"/>
      <c r="DV678" s="142"/>
      <c r="EI678" s="142"/>
    </row>
    <row r="679" spans="1:139" ht="15.75" outlineLevel="1" x14ac:dyDescent="0.25">
      <c r="A679" s="2">
        <f t="shared" si="1808"/>
        <v>13</v>
      </c>
      <c r="B679" s="1" t="str">
        <f t="shared" si="1808"/>
        <v>PRE-09740</v>
      </c>
      <c r="C679" s="1" t="str">
        <f t="shared" si="1808"/>
        <v>SPP FH - Pine Lake N 13633</v>
      </c>
      <c r="D679" s="2" t="str">
        <f t="shared" si="1808"/>
        <v>PRE-09740.1</v>
      </c>
      <c r="E679" s="141" t="str">
        <f t="shared" si="1808"/>
        <v>SPP FH - Pine Lake N 13633 - OH</v>
      </c>
      <c r="F679" s="119">
        <f t="shared" si="1844"/>
        <v>367</v>
      </c>
      <c r="G679" s="186">
        <f>VLOOKUP($F679,'2021 Depreciation Rates'!$A:$B,2,FALSE)</f>
        <v>0.03</v>
      </c>
      <c r="H679" s="186">
        <f>VLOOKUP($F679,'2022-2023 Depreciation Rates'!$A$1:$B$197,2,FALSE)</f>
        <v>2.3E-2</v>
      </c>
      <c r="J679" s="100">
        <f t="shared" ref="J679:U679" si="1906">ROUND(I461*$G679/12,2)</f>
        <v>0</v>
      </c>
      <c r="K679" s="100">
        <f t="shared" si="1906"/>
        <v>0</v>
      </c>
      <c r="L679" s="100">
        <f t="shared" si="1906"/>
        <v>0</v>
      </c>
      <c r="M679" s="100">
        <f t="shared" si="1906"/>
        <v>0</v>
      </c>
      <c r="N679" s="100">
        <f t="shared" si="1906"/>
        <v>0</v>
      </c>
      <c r="O679" s="100">
        <f t="shared" si="1906"/>
        <v>0</v>
      </c>
      <c r="P679" s="100">
        <f t="shared" si="1906"/>
        <v>0</v>
      </c>
      <c r="Q679" s="100">
        <f t="shared" si="1906"/>
        <v>0</v>
      </c>
      <c r="R679" s="100">
        <f t="shared" si="1906"/>
        <v>0</v>
      </c>
      <c r="S679" s="100">
        <f t="shared" si="1906"/>
        <v>0</v>
      </c>
      <c r="T679" s="100">
        <f t="shared" si="1906"/>
        <v>0</v>
      </c>
      <c r="U679" s="100">
        <f t="shared" si="1906"/>
        <v>0</v>
      </c>
      <c r="V679" s="151">
        <f t="shared" si="1903"/>
        <v>0</v>
      </c>
      <c r="W679" s="100">
        <f t="shared" si="1858"/>
        <v>0</v>
      </c>
      <c r="X679" s="100">
        <f t="shared" ref="X679:AH679" si="1907">ROUND(W461*$G679/12,2)</f>
        <v>0</v>
      </c>
      <c r="Y679" s="100">
        <f t="shared" si="1907"/>
        <v>0</v>
      </c>
      <c r="Z679" s="100">
        <f t="shared" si="1907"/>
        <v>0</v>
      </c>
      <c r="AA679" s="100">
        <f t="shared" si="1907"/>
        <v>0</v>
      </c>
      <c r="AB679" s="100">
        <f t="shared" si="1907"/>
        <v>0</v>
      </c>
      <c r="AC679" s="100">
        <f t="shared" si="1907"/>
        <v>0</v>
      </c>
      <c r="AD679" s="100">
        <f t="shared" si="1907"/>
        <v>0</v>
      </c>
      <c r="AE679" s="100">
        <f t="shared" si="1907"/>
        <v>0</v>
      </c>
      <c r="AF679" s="100">
        <f t="shared" si="1907"/>
        <v>0</v>
      </c>
      <c r="AG679" s="100">
        <f t="shared" si="1907"/>
        <v>113.7</v>
      </c>
      <c r="AH679" s="100">
        <f t="shared" si="1907"/>
        <v>113.71</v>
      </c>
      <c r="AI679" s="2">
        <f t="shared" si="1570"/>
        <v>227.41</v>
      </c>
      <c r="AJ679" s="100">
        <f t="shared" si="1873"/>
        <v>87.45</v>
      </c>
      <c r="AK679" s="100">
        <f t="shared" si="1874"/>
        <v>87.45</v>
      </c>
      <c r="AL679" s="100">
        <f t="shared" si="1874"/>
        <v>87.45</v>
      </c>
      <c r="AM679" s="100">
        <f t="shared" si="1874"/>
        <v>87.45</v>
      </c>
      <c r="AN679" s="100">
        <f t="shared" si="1874"/>
        <v>87.45</v>
      </c>
      <c r="AO679" s="100">
        <f t="shared" si="1874"/>
        <v>87.45</v>
      </c>
      <c r="AP679" s="100">
        <f t="shared" si="1874"/>
        <v>87.45</v>
      </c>
      <c r="AQ679" s="100">
        <f t="shared" si="1874"/>
        <v>87.45</v>
      </c>
      <c r="AR679" s="100">
        <f t="shared" si="1874"/>
        <v>87.45</v>
      </c>
      <c r="AS679" s="100">
        <f t="shared" si="1874"/>
        <v>87.45</v>
      </c>
      <c r="AT679" s="100">
        <f t="shared" si="1874"/>
        <v>87.45</v>
      </c>
      <c r="AU679" s="100">
        <f t="shared" si="1874"/>
        <v>87.45</v>
      </c>
      <c r="AV679" s="100">
        <f t="shared" si="1905"/>
        <v>1049.4000000000003</v>
      </c>
      <c r="AW679" s="100">
        <f t="shared" si="1875"/>
        <v>87.45</v>
      </c>
      <c r="AX679" s="100">
        <f t="shared" si="1876"/>
        <v>87.45</v>
      </c>
      <c r="AY679" s="100">
        <f t="shared" si="1876"/>
        <v>87.45</v>
      </c>
      <c r="AZ679" s="100">
        <f t="shared" si="1876"/>
        <v>87.45</v>
      </c>
      <c r="BA679" s="100">
        <f t="shared" si="1876"/>
        <v>87.45</v>
      </c>
      <c r="BB679" s="100">
        <f t="shared" si="1876"/>
        <v>87.45</v>
      </c>
      <c r="BC679" s="100">
        <f t="shared" si="1876"/>
        <v>87.45</v>
      </c>
      <c r="BD679" s="100">
        <f t="shared" si="1876"/>
        <v>87.45</v>
      </c>
      <c r="BE679" s="100">
        <f t="shared" si="1876"/>
        <v>87.45</v>
      </c>
      <c r="BF679" s="100">
        <f t="shared" si="1876"/>
        <v>87.45</v>
      </c>
      <c r="BG679" s="100">
        <f t="shared" si="1876"/>
        <v>87.45</v>
      </c>
      <c r="BH679" s="100">
        <f t="shared" si="1876"/>
        <v>87.45</v>
      </c>
      <c r="BI679" s="100">
        <f t="shared" si="1584"/>
        <v>1049.4000000000003</v>
      </c>
      <c r="BV679" s="142"/>
      <c r="CI679" s="142"/>
      <c r="CV679" s="142"/>
      <c r="DI679" s="142"/>
      <c r="DV679" s="142"/>
      <c r="EI679" s="142"/>
    </row>
    <row r="680" spans="1:139" ht="15.75" outlineLevel="1" x14ac:dyDescent="0.25">
      <c r="A680" s="2">
        <f t="shared" si="1808"/>
        <v>13</v>
      </c>
      <c r="B680" s="1" t="str">
        <f t="shared" si="1808"/>
        <v>PRE-09740</v>
      </c>
      <c r="C680" s="1" t="str">
        <f t="shared" si="1808"/>
        <v>SPP FH - Pine Lake N 13633</v>
      </c>
      <c r="D680" s="2" t="str">
        <f t="shared" si="1808"/>
        <v>PRE-09740.1</v>
      </c>
      <c r="E680" s="141" t="str">
        <f t="shared" si="1808"/>
        <v>SPP FH - Pine Lake N 13633 - OH</v>
      </c>
      <c r="F680" s="119">
        <f t="shared" si="1844"/>
        <v>368</v>
      </c>
      <c r="G680" s="186">
        <f>VLOOKUP($F680,'2021 Depreciation Rates'!$A:$B,2,FALSE)</f>
        <v>4.3999999999999997E-2</v>
      </c>
      <c r="H680" s="186">
        <f>VLOOKUP($F680,'2022-2023 Depreciation Rates'!$A$1:$B$197,2,FALSE)</f>
        <v>4.4999999999999998E-2</v>
      </c>
      <c r="J680" s="100">
        <f t="shared" ref="J680:U680" si="1908">ROUND(I462*$G680/12,2)</f>
        <v>0</v>
      </c>
      <c r="K680" s="100">
        <f t="shared" si="1908"/>
        <v>0</v>
      </c>
      <c r="L680" s="100">
        <f t="shared" si="1908"/>
        <v>0</v>
      </c>
      <c r="M680" s="100">
        <f t="shared" si="1908"/>
        <v>0</v>
      </c>
      <c r="N680" s="100">
        <f t="shared" si="1908"/>
        <v>0</v>
      </c>
      <c r="O680" s="100">
        <f t="shared" si="1908"/>
        <v>0</v>
      </c>
      <c r="P680" s="100">
        <f t="shared" si="1908"/>
        <v>0</v>
      </c>
      <c r="Q680" s="100">
        <f t="shared" si="1908"/>
        <v>0</v>
      </c>
      <c r="R680" s="100">
        <f t="shared" si="1908"/>
        <v>0</v>
      </c>
      <c r="S680" s="100">
        <f t="shared" si="1908"/>
        <v>0</v>
      </c>
      <c r="T680" s="100">
        <f t="shared" si="1908"/>
        <v>0</v>
      </c>
      <c r="U680" s="100">
        <f t="shared" si="1908"/>
        <v>0</v>
      </c>
      <c r="V680" s="151">
        <f t="shared" ref="V680:V681" si="1909">SUM(J680:U680)</f>
        <v>0</v>
      </c>
      <c r="W680" s="100">
        <f t="shared" si="1858"/>
        <v>0</v>
      </c>
      <c r="X680" s="100">
        <f t="shared" ref="X680:AH680" si="1910">ROUND(W462*$G680/12,2)</f>
        <v>0</v>
      </c>
      <c r="Y680" s="100">
        <f t="shared" si="1910"/>
        <v>0</v>
      </c>
      <c r="Z680" s="100">
        <f t="shared" si="1910"/>
        <v>0</v>
      </c>
      <c r="AA680" s="100">
        <f t="shared" si="1910"/>
        <v>0</v>
      </c>
      <c r="AB680" s="100">
        <f t="shared" si="1910"/>
        <v>0</v>
      </c>
      <c r="AC680" s="100">
        <f t="shared" si="1910"/>
        <v>0</v>
      </c>
      <c r="AD680" s="100">
        <f t="shared" si="1910"/>
        <v>0</v>
      </c>
      <c r="AE680" s="100">
        <f t="shared" si="1910"/>
        <v>0</v>
      </c>
      <c r="AF680" s="100">
        <f t="shared" si="1910"/>
        <v>0</v>
      </c>
      <c r="AG680" s="100">
        <f t="shared" si="1910"/>
        <v>1068.45</v>
      </c>
      <c r="AH680" s="100">
        <f t="shared" si="1910"/>
        <v>1068.5</v>
      </c>
      <c r="AI680" s="2">
        <f t="shared" si="1570"/>
        <v>2136.9499999999998</v>
      </c>
      <c r="AJ680" s="100">
        <f t="shared" si="1873"/>
        <v>1096.17</v>
      </c>
      <c r="AK680" s="100">
        <f t="shared" si="1874"/>
        <v>1096.17</v>
      </c>
      <c r="AL680" s="100">
        <f t="shared" si="1874"/>
        <v>1096.17</v>
      </c>
      <c r="AM680" s="100">
        <f t="shared" si="1874"/>
        <v>1096.17</v>
      </c>
      <c r="AN680" s="100">
        <f t="shared" si="1874"/>
        <v>1096.17</v>
      </c>
      <c r="AO680" s="100">
        <f t="shared" si="1874"/>
        <v>1096.17</v>
      </c>
      <c r="AP680" s="100">
        <f t="shared" si="1874"/>
        <v>1096.17</v>
      </c>
      <c r="AQ680" s="100">
        <f t="shared" si="1874"/>
        <v>1096.17</v>
      </c>
      <c r="AR680" s="100">
        <f t="shared" si="1874"/>
        <v>1096.17</v>
      </c>
      <c r="AS680" s="100">
        <f t="shared" si="1874"/>
        <v>1096.17</v>
      </c>
      <c r="AT680" s="100">
        <f t="shared" si="1874"/>
        <v>1096.17</v>
      </c>
      <c r="AU680" s="100">
        <f t="shared" si="1874"/>
        <v>1096.17</v>
      </c>
      <c r="AV680" s="100">
        <f t="shared" ref="AV680:AV681" si="1911">SUM(AJ680:AU680)</f>
        <v>13154.04</v>
      </c>
      <c r="AW680" s="100">
        <f t="shared" si="1875"/>
        <v>1096.17</v>
      </c>
      <c r="AX680" s="100">
        <f t="shared" si="1876"/>
        <v>1096.17</v>
      </c>
      <c r="AY680" s="100">
        <f t="shared" si="1876"/>
        <v>1096.17</v>
      </c>
      <c r="AZ680" s="100">
        <f t="shared" si="1876"/>
        <v>1096.17</v>
      </c>
      <c r="BA680" s="100">
        <f t="shared" si="1876"/>
        <v>1096.17</v>
      </c>
      <c r="BB680" s="100">
        <f t="shared" si="1876"/>
        <v>1096.17</v>
      </c>
      <c r="BC680" s="100">
        <f t="shared" si="1876"/>
        <v>1096.17</v>
      </c>
      <c r="BD680" s="100">
        <f t="shared" si="1876"/>
        <v>1096.17</v>
      </c>
      <c r="BE680" s="100">
        <f t="shared" si="1876"/>
        <v>1096.17</v>
      </c>
      <c r="BF680" s="100">
        <f t="shared" si="1876"/>
        <v>1096.17</v>
      </c>
      <c r="BG680" s="100">
        <f t="shared" si="1876"/>
        <v>1096.17</v>
      </c>
      <c r="BH680" s="100">
        <f t="shared" si="1876"/>
        <v>1096.17</v>
      </c>
      <c r="BI680" s="100">
        <f t="shared" si="1584"/>
        <v>13154.04</v>
      </c>
      <c r="BV680" s="142"/>
      <c r="CI680" s="142"/>
      <c r="CV680" s="142"/>
      <c r="DI680" s="142"/>
      <c r="DV680" s="142"/>
      <c r="EI680" s="142"/>
    </row>
    <row r="681" spans="1:139" ht="15.75" outlineLevel="1" x14ac:dyDescent="0.25">
      <c r="A681" s="2">
        <f t="shared" ref="A681:E690" si="1912">A463</f>
        <v>13</v>
      </c>
      <c r="B681" s="1" t="str">
        <f t="shared" si="1912"/>
        <v>PRE-09740</v>
      </c>
      <c r="C681" s="1" t="str">
        <f t="shared" si="1912"/>
        <v>SPP FH - Pine Lake N 13633</v>
      </c>
      <c r="D681" s="2" t="str">
        <f t="shared" si="1912"/>
        <v>PRE-09740.1</v>
      </c>
      <c r="E681" s="141" t="str">
        <f t="shared" si="1912"/>
        <v>SPP FH - Pine Lake N 13633 - OH</v>
      </c>
      <c r="F681" s="119">
        <f t="shared" si="1844"/>
        <v>369</v>
      </c>
      <c r="G681" s="186">
        <f>VLOOKUP($F681,'2021 Depreciation Rates'!$A:$B,2,FALSE)</f>
        <v>3.4000000000000002E-2</v>
      </c>
      <c r="H681" s="186">
        <f>VLOOKUP($F681,'2022-2023 Depreciation Rates'!$A$1:$B$197,2,FALSE)</f>
        <v>1.9E-2</v>
      </c>
      <c r="J681" s="100">
        <f t="shared" ref="J681:U681" si="1913">ROUND(I463*$G681/12,2)</f>
        <v>0</v>
      </c>
      <c r="K681" s="100">
        <f t="shared" si="1913"/>
        <v>0</v>
      </c>
      <c r="L681" s="100">
        <f t="shared" si="1913"/>
        <v>0</v>
      </c>
      <c r="M681" s="100">
        <f t="shared" si="1913"/>
        <v>0</v>
      </c>
      <c r="N681" s="100">
        <f t="shared" si="1913"/>
        <v>0</v>
      </c>
      <c r="O681" s="100">
        <f t="shared" si="1913"/>
        <v>0</v>
      </c>
      <c r="P681" s="100">
        <f t="shared" si="1913"/>
        <v>0</v>
      </c>
      <c r="Q681" s="100">
        <f t="shared" si="1913"/>
        <v>0</v>
      </c>
      <c r="R681" s="100">
        <f t="shared" si="1913"/>
        <v>0</v>
      </c>
      <c r="S681" s="100">
        <f t="shared" si="1913"/>
        <v>0</v>
      </c>
      <c r="T681" s="100">
        <f t="shared" si="1913"/>
        <v>0</v>
      </c>
      <c r="U681" s="100">
        <f t="shared" si="1913"/>
        <v>0</v>
      </c>
      <c r="V681" s="151">
        <f t="shared" si="1909"/>
        <v>0</v>
      </c>
      <c r="W681" s="100">
        <f t="shared" si="1858"/>
        <v>0</v>
      </c>
      <c r="X681" s="100">
        <f t="shared" ref="X681:AH681" si="1914">ROUND(W463*$G681/12,2)</f>
        <v>0</v>
      </c>
      <c r="Y681" s="100">
        <f t="shared" si="1914"/>
        <v>0</v>
      </c>
      <c r="Z681" s="100">
        <f t="shared" si="1914"/>
        <v>0</v>
      </c>
      <c r="AA681" s="100">
        <f t="shared" si="1914"/>
        <v>0</v>
      </c>
      <c r="AB681" s="100">
        <f t="shared" si="1914"/>
        <v>0</v>
      </c>
      <c r="AC681" s="100">
        <f t="shared" si="1914"/>
        <v>0</v>
      </c>
      <c r="AD681" s="100">
        <f t="shared" si="1914"/>
        <v>0</v>
      </c>
      <c r="AE681" s="100">
        <f t="shared" si="1914"/>
        <v>0</v>
      </c>
      <c r="AF681" s="100">
        <f t="shared" si="1914"/>
        <v>0</v>
      </c>
      <c r="AG681" s="100">
        <f t="shared" si="1914"/>
        <v>43.94</v>
      </c>
      <c r="AH681" s="100">
        <f t="shared" si="1914"/>
        <v>43.94</v>
      </c>
      <c r="AI681" s="2">
        <f t="shared" si="1570"/>
        <v>87.88</v>
      </c>
      <c r="AJ681" s="100">
        <f t="shared" si="1873"/>
        <v>24.63</v>
      </c>
      <c r="AK681" s="100">
        <f t="shared" si="1874"/>
        <v>24.63</v>
      </c>
      <c r="AL681" s="100">
        <f t="shared" si="1874"/>
        <v>24.63</v>
      </c>
      <c r="AM681" s="100">
        <f t="shared" si="1874"/>
        <v>24.63</v>
      </c>
      <c r="AN681" s="100">
        <f t="shared" si="1874"/>
        <v>24.63</v>
      </c>
      <c r="AO681" s="100">
        <f t="shared" si="1874"/>
        <v>24.63</v>
      </c>
      <c r="AP681" s="100">
        <f t="shared" si="1874"/>
        <v>24.63</v>
      </c>
      <c r="AQ681" s="100">
        <f t="shared" si="1874"/>
        <v>24.63</v>
      </c>
      <c r="AR681" s="100">
        <f t="shared" si="1874"/>
        <v>24.63</v>
      </c>
      <c r="AS681" s="100">
        <f t="shared" si="1874"/>
        <v>24.63</v>
      </c>
      <c r="AT681" s="100">
        <f t="shared" si="1874"/>
        <v>24.63</v>
      </c>
      <c r="AU681" s="100">
        <f t="shared" si="1874"/>
        <v>24.63</v>
      </c>
      <c r="AV681" s="100">
        <f t="shared" si="1911"/>
        <v>295.56</v>
      </c>
      <c r="AW681" s="100">
        <f t="shared" si="1875"/>
        <v>24.63</v>
      </c>
      <c r="AX681" s="100">
        <f t="shared" si="1876"/>
        <v>24.63</v>
      </c>
      <c r="AY681" s="100">
        <f t="shared" si="1876"/>
        <v>24.63</v>
      </c>
      <c r="AZ681" s="100">
        <f t="shared" si="1876"/>
        <v>24.63</v>
      </c>
      <c r="BA681" s="100">
        <f t="shared" si="1876"/>
        <v>24.63</v>
      </c>
      <c r="BB681" s="100">
        <f t="shared" si="1876"/>
        <v>24.63</v>
      </c>
      <c r="BC681" s="100">
        <f t="shared" si="1876"/>
        <v>24.63</v>
      </c>
      <c r="BD681" s="100">
        <f t="shared" si="1876"/>
        <v>24.63</v>
      </c>
      <c r="BE681" s="100">
        <f t="shared" si="1876"/>
        <v>24.63</v>
      </c>
      <c r="BF681" s="100">
        <f t="shared" si="1876"/>
        <v>24.63</v>
      </c>
      <c r="BG681" s="100">
        <f t="shared" si="1876"/>
        <v>24.63</v>
      </c>
      <c r="BH681" s="100">
        <f t="shared" si="1876"/>
        <v>24.63</v>
      </c>
      <c r="BI681" s="100">
        <f t="shared" si="1584"/>
        <v>295.56</v>
      </c>
      <c r="BV681" s="142"/>
      <c r="CI681" s="142"/>
      <c r="CV681" s="142"/>
      <c r="DI681" s="142"/>
      <c r="DV681" s="142"/>
      <c r="EI681" s="142"/>
    </row>
    <row r="682" spans="1:139" ht="15.75" outlineLevel="1" x14ac:dyDescent="0.25">
      <c r="A682" s="2">
        <f t="shared" si="1912"/>
        <v>13</v>
      </c>
      <c r="B682" s="1" t="str">
        <f t="shared" si="1912"/>
        <v>PRE-09740</v>
      </c>
      <c r="C682" s="1" t="str">
        <f t="shared" si="1912"/>
        <v>SPP FH - Pine Lake N 13633</v>
      </c>
      <c r="D682" s="2" t="str">
        <f t="shared" si="1912"/>
        <v>PRE-09740.1</v>
      </c>
      <c r="E682" s="141" t="str">
        <f t="shared" si="1912"/>
        <v>SPP FH - Pine Lake N 13633 - OH</v>
      </c>
      <c r="F682" s="119">
        <f t="shared" si="1844"/>
        <v>369.02</v>
      </c>
      <c r="G682" s="186">
        <f>VLOOKUP($F682,'2021 Depreciation Rates'!$A:$B,2,FALSE)</f>
        <v>2.8000000000000001E-2</v>
      </c>
      <c r="H682" s="186">
        <f>VLOOKUP($F682,'2022-2023 Depreciation Rates'!$A$1:$B$197,2,FALSE)</f>
        <v>2.3E-2</v>
      </c>
      <c r="J682" s="100">
        <f t="shared" ref="J682" si="1915">ROUND(I464*$G682/12,2)</f>
        <v>0</v>
      </c>
      <c r="K682" s="100">
        <f t="shared" ref="K682" si="1916">ROUND(J464*$G682/12,2)</f>
        <v>0</v>
      </c>
      <c r="L682" s="100">
        <f t="shared" ref="L682" si="1917">ROUND(K464*$G682/12,2)</f>
        <v>0</v>
      </c>
      <c r="M682" s="100">
        <f t="shared" ref="M682" si="1918">ROUND(L464*$G682/12,2)</f>
        <v>0</v>
      </c>
      <c r="N682" s="100">
        <f t="shared" ref="N682" si="1919">ROUND(M464*$G682/12,2)</f>
        <v>0</v>
      </c>
      <c r="O682" s="100">
        <f t="shared" ref="O682" si="1920">ROUND(N464*$G682/12,2)</f>
        <v>0</v>
      </c>
      <c r="P682" s="100">
        <f t="shared" ref="P682" si="1921">ROUND(O464*$G682/12,2)</f>
        <v>0</v>
      </c>
      <c r="Q682" s="100">
        <f t="shared" ref="Q682" si="1922">ROUND(P464*$G682/12,2)</f>
        <v>0</v>
      </c>
      <c r="R682" s="100">
        <f t="shared" ref="R682" si="1923">ROUND(Q464*$G682/12,2)</f>
        <v>0</v>
      </c>
      <c r="S682" s="100">
        <f t="shared" ref="S682" si="1924">ROUND(R464*$G682/12,2)</f>
        <v>0</v>
      </c>
      <c r="T682" s="100">
        <f t="shared" ref="T682" si="1925">ROUND(S464*$G682/12,2)</f>
        <v>0</v>
      </c>
      <c r="U682" s="100">
        <f t="shared" ref="U682" si="1926">ROUND(T464*$G682/12,2)</f>
        <v>0</v>
      </c>
      <c r="V682" s="151">
        <f t="shared" ref="V682" si="1927">SUM(J682:U682)</f>
        <v>0</v>
      </c>
      <c r="W682" s="100">
        <f t="shared" si="1858"/>
        <v>0</v>
      </c>
      <c r="X682" s="100">
        <f t="shared" ref="X682" si="1928">ROUND(W464*$G682/12,2)</f>
        <v>0</v>
      </c>
      <c r="Y682" s="100">
        <f t="shared" ref="Y682" si="1929">ROUND(X464*$G682/12,2)</f>
        <v>0</v>
      </c>
      <c r="Z682" s="100">
        <f t="shared" ref="Z682" si="1930">ROUND(Y464*$G682/12,2)</f>
        <v>0</v>
      </c>
      <c r="AA682" s="100">
        <f t="shared" ref="AA682" si="1931">ROUND(Z464*$G682/12,2)</f>
        <v>0</v>
      </c>
      <c r="AB682" s="100">
        <f t="shared" ref="AB682" si="1932">ROUND(AA464*$G682/12,2)</f>
        <v>0</v>
      </c>
      <c r="AC682" s="100">
        <f t="shared" ref="AC682" si="1933">ROUND(AB464*$G682/12,2)</f>
        <v>0</v>
      </c>
      <c r="AD682" s="100">
        <f t="shared" ref="AD682" si="1934">ROUND(AC464*$G682/12,2)</f>
        <v>0</v>
      </c>
      <c r="AE682" s="100">
        <f t="shared" ref="AE682" si="1935">ROUND(AD464*$G682/12,2)</f>
        <v>0</v>
      </c>
      <c r="AF682" s="100">
        <f t="shared" ref="AF682" si="1936">ROUND(AE464*$G682/12,2)</f>
        <v>0</v>
      </c>
      <c r="AG682" s="100">
        <f t="shared" ref="AG682" si="1937">ROUND(AF464*$G682/12,2)</f>
        <v>0.33</v>
      </c>
      <c r="AH682" s="100">
        <f t="shared" ref="AH682" si="1938">ROUND(AG464*$G682/12,2)</f>
        <v>0.33</v>
      </c>
      <c r="AI682" s="2">
        <f t="shared" si="1570"/>
        <v>0.66</v>
      </c>
      <c r="AJ682" s="100">
        <f t="shared" si="1873"/>
        <v>0.27</v>
      </c>
      <c r="AK682" s="100">
        <f t="shared" si="1874"/>
        <v>0.27</v>
      </c>
      <c r="AL682" s="100">
        <f t="shared" si="1874"/>
        <v>0.27</v>
      </c>
      <c r="AM682" s="100">
        <f t="shared" si="1874"/>
        <v>0.27</v>
      </c>
      <c r="AN682" s="100">
        <f t="shared" si="1874"/>
        <v>0.27</v>
      </c>
      <c r="AO682" s="100">
        <f t="shared" si="1874"/>
        <v>0.27</v>
      </c>
      <c r="AP682" s="100">
        <f t="shared" si="1874"/>
        <v>0.27</v>
      </c>
      <c r="AQ682" s="100">
        <f t="shared" si="1874"/>
        <v>0.27</v>
      </c>
      <c r="AR682" s="100">
        <f t="shared" si="1874"/>
        <v>0.27</v>
      </c>
      <c r="AS682" s="100">
        <f t="shared" si="1874"/>
        <v>0.27</v>
      </c>
      <c r="AT682" s="100">
        <f t="shared" si="1874"/>
        <v>0.27</v>
      </c>
      <c r="AU682" s="100">
        <f t="shared" si="1874"/>
        <v>0.27</v>
      </c>
      <c r="AV682" s="100">
        <f t="shared" ref="AV682" si="1939">SUM(AJ682:AU682)</f>
        <v>3.24</v>
      </c>
      <c r="AW682" s="100">
        <f t="shared" si="1875"/>
        <v>0.27</v>
      </c>
      <c r="AX682" s="100">
        <f t="shared" si="1876"/>
        <v>0.27</v>
      </c>
      <c r="AY682" s="100">
        <f t="shared" si="1876"/>
        <v>0.27</v>
      </c>
      <c r="AZ682" s="100">
        <f t="shared" si="1876"/>
        <v>0.27</v>
      </c>
      <c r="BA682" s="100">
        <f t="shared" si="1876"/>
        <v>0.27</v>
      </c>
      <c r="BB682" s="100">
        <f t="shared" si="1876"/>
        <v>0.27</v>
      </c>
      <c r="BC682" s="100">
        <f t="shared" si="1876"/>
        <v>0.27</v>
      </c>
      <c r="BD682" s="100">
        <f t="shared" si="1876"/>
        <v>0.27</v>
      </c>
      <c r="BE682" s="100">
        <f t="shared" si="1876"/>
        <v>0.27</v>
      </c>
      <c r="BF682" s="100">
        <f t="shared" si="1876"/>
        <v>0.27</v>
      </c>
      <c r="BG682" s="100">
        <f t="shared" si="1876"/>
        <v>0.27</v>
      </c>
      <c r="BH682" s="100">
        <f t="shared" si="1876"/>
        <v>0.27</v>
      </c>
      <c r="BI682" s="100">
        <f t="shared" si="1584"/>
        <v>3.24</v>
      </c>
      <c r="BV682" s="142"/>
      <c r="CI682" s="142"/>
      <c r="CV682" s="142"/>
      <c r="DI682" s="142"/>
      <c r="DV682" s="142"/>
      <c r="EI682" s="142"/>
    </row>
    <row r="683" spans="1:139" ht="15.75" outlineLevel="1" x14ac:dyDescent="0.25">
      <c r="A683" s="2">
        <f t="shared" si="1912"/>
        <v>13</v>
      </c>
      <c r="B683" s="1" t="str">
        <f t="shared" si="1912"/>
        <v>PRE-09740</v>
      </c>
      <c r="C683" s="1" t="str">
        <f t="shared" si="1912"/>
        <v>SPP FH - Pine Lake N 13633</v>
      </c>
      <c r="D683" s="2" t="str">
        <f t="shared" si="1912"/>
        <v>PRE-09740.1</v>
      </c>
      <c r="E683" s="141" t="str">
        <f t="shared" si="1912"/>
        <v>SPP FH - Pine Lake N 13633 - OH</v>
      </c>
      <c r="F683" s="119">
        <f t="shared" si="1844"/>
        <v>373</v>
      </c>
      <c r="G683" s="186">
        <f>VLOOKUP($F683,'2021 Depreciation Rates'!$A:$B,2,FALSE)</f>
        <v>5.3999999999999999E-2</v>
      </c>
      <c r="H683" s="186">
        <f>VLOOKUP($F683,'2022-2023 Depreciation Rates'!$A$1:$B$197,2,FALSE)</f>
        <v>2.8000000000000001E-2</v>
      </c>
      <c r="J683" s="100">
        <f t="shared" ref="J683" si="1940">ROUND(I465*$G683/12,2)</f>
        <v>0</v>
      </c>
      <c r="K683" s="100">
        <f t="shared" ref="K683" si="1941">ROUND(J465*$G683/12,2)</f>
        <v>0</v>
      </c>
      <c r="L683" s="100">
        <f t="shared" ref="L683" si="1942">ROUND(K465*$G683/12,2)</f>
        <v>0</v>
      </c>
      <c r="M683" s="100">
        <f t="shared" ref="M683" si="1943">ROUND(L465*$G683/12,2)</f>
        <v>0</v>
      </c>
      <c r="N683" s="100">
        <f t="shared" ref="N683" si="1944">ROUND(M465*$G683/12,2)</f>
        <v>0</v>
      </c>
      <c r="O683" s="100">
        <f t="shared" ref="O683" si="1945">ROUND(N465*$G683/12,2)</f>
        <v>0</v>
      </c>
      <c r="P683" s="100">
        <f t="shared" ref="P683" si="1946">ROUND(O465*$G683/12,2)</f>
        <v>0</v>
      </c>
      <c r="Q683" s="100">
        <f t="shared" ref="Q683" si="1947">ROUND(P465*$G683/12,2)</f>
        <v>0</v>
      </c>
      <c r="R683" s="100">
        <f t="shared" ref="R683" si="1948">ROUND(Q465*$G683/12,2)</f>
        <v>0</v>
      </c>
      <c r="S683" s="100">
        <f t="shared" ref="S683" si="1949">ROUND(R465*$G683/12,2)</f>
        <v>0</v>
      </c>
      <c r="T683" s="100">
        <f t="shared" ref="T683" si="1950">ROUND(S465*$G683/12,2)</f>
        <v>0</v>
      </c>
      <c r="U683" s="100">
        <f t="shared" ref="U683" si="1951">ROUND(T465*$G683/12,2)</f>
        <v>0</v>
      </c>
      <c r="V683" s="151">
        <f t="shared" ref="V683" si="1952">SUM(J683:U683)</f>
        <v>0</v>
      </c>
      <c r="W683" s="100">
        <f t="shared" si="1858"/>
        <v>0</v>
      </c>
      <c r="X683" s="100">
        <f t="shared" ref="X683" si="1953">ROUND(W465*$G683/12,2)</f>
        <v>0</v>
      </c>
      <c r="Y683" s="100">
        <f t="shared" ref="Y683" si="1954">ROUND(X465*$G683/12,2)</f>
        <v>0</v>
      </c>
      <c r="Z683" s="100">
        <f t="shared" ref="Z683" si="1955">ROUND(Y465*$G683/12,2)</f>
        <v>0</v>
      </c>
      <c r="AA683" s="100">
        <f t="shared" ref="AA683" si="1956">ROUND(Z465*$G683/12,2)</f>
        <v>0</v>
      </c>
      <c r="AB683" s="100">
        <f t="shared" ref="AB683" si="1957">ROUND(AA465*$G683/12,2)</f>
        <v>0</v>
      </c>
      <c r="AC683" s="100">
        <f t="shared" ref="AC683" si="1958">ROUND(AB465*$G683/12,2)</f>
        <v>0</v>
      </c>
      <c r="AD683" s="100">
        <f t="shared" ref="AD683" si="1959">ROUND(AC465*$G683/12,2)</f>
        <v>0</v>
      </c>
      <c r="AE683" s="100">
        <f t="shared" ref="AE683" si="1960">ROUND(AD465*$G683/12,2)</f>
        <v>0</v>
      </c>
      <c r="AF683" s="100">
        <f t="shared" ref="AF683" si="1961">ROUND(AE465*$G683/12,2)</f>
        <v>0</v>
      </c>
      <c r="AG683" s="100">
        <f t="shared" ref="AG683" si="1962">ROUND(AF465*$G683/12,2)</f>
        <v>7.64</v>
      </c>
      <c r="AH683" s="100">
        <f t="shared" ref="AH683" si="1963">ROUND(AG465*$G683/12,2)</f>
        <v>7.64</v>
      </c>
      <c r="AI683" s="2">
        <f t="shared" si="1570"/>
        <v>15.28</v>
      </c>
      <c r="AJ683" s="100">
        <f t="shared" si="1873"/>
        <v>3.98</v>
      </c>
      <c r="AK683" s="100">
        <f t="shared" si="1874"/>
        <v>3.98</v>
      </c>
      <c r="AL683" s="100">
        <f t="shared" si="1874"/>
        <v>3.98</v>
      </c>
      <c r="AM683" s="100">
        <f t="shared" si="1874"/>
        <v>3.98</v>
      </c>
      <c r="AN683" s="100">
        <f t="shared" si="1874"/>
        <v>3.98</v>
      </c>
      <c r="AO683" s="100">
        <f t="shared" si="1874"/>
        <v>3.98</v>
      </c>
      <c r="AP683" s="100">
        <f t="shared" si="1874"/>
        <v>3.98</v>
      </c>
      <c r="AQ683" s="100">
        <f t="shared" si="1874"/>
        <v>3.98</v>
      </c>
      <c r="AR683" s="100">
        <f t="shared" si="1874"/>
        <v>3.98</v>
      </c>
      <c r="AS683" s="100">
        <f t="shared" si="1874"/>
        <v>3.98</v>
      </c>
      <c r="AT683" s="100">
        <f t="shared" si="1874"/>
        <v>3.98</v>
      </c>
      <c r="AU683" s="100">
        <f t="shared" si="1874"/>
        <v>3.98</v>
      </c>
      <c r="AV683" s="100">
        <f t="shared" ref="AV683" si="1964">SUM(AJ683:AU683)</f>
        <v>47.759999999999991</v>
      </c>
      <c r="AW683" s="100">
        <f t="shared" si="1875"/>
        <v>3.98</v>
      </c>
      <c r="AX683" s="100">
        <f t="shared" si="1876"/>
        <v>3.98</v>
      </c>
      <c r="AY683" s="100">
        <f t="shared" si="1876"/>
        <v>3.98</v>
      </c>
      <c r="AZ683" s="100">
        <f t="shared" si="1876"/>
        <v>3.98</v>
      </c>
      <c r="BA683" s="100">
        <f t="shared" si="1876"/>
        <v>3.98</v>
      </c>
      <c r="BB683" s="100">
        <f t="shared" si="1876"/>
        <v>3.98</v>
      </c>
      <c r="BC683" s="100">
        <f t="shared" si="1876"/>
        <v>3.98</v>
      </c>
      <c r="BD683" s="100">
        <f t="shared" si="1876"/>
        <v>3.98</v>
      </c>
      <c r="BE683" s="100">
        <f t="shared" si="1876"/>
        <v>3.98</v>
      </c>
      <c r="BF683" s="100">
        <f t="shared" si="1876"/>
        <v>3.98</v>
      </c>
      <c r="BG683" s="100">
        <f t="shared" si="1876"/>
        <v>3.98</v>
      </c>
      <c r="BH683" s="100">
        <f t="shared" si="1876"/>
        <v>3.98</v>
      </c>
      <c r="BI683" s="100">
        <f t="shared" si="1584"/>
        <v>47.759999999999991</v>
      </c>
      <c r="BV683" s="142"/>
      <c r="CI683" s="142"/>
      <c r="CV683" s="142"/>
      <c r="DI683" s="142"/>
      <c r="DV683" s="142"/>
      <c r="EI683" s="142"/>
    </row>
    <row r="684" spans="1:139" ht="15.75" outlineLevel="1" x14ac:dyDescent="0.25">
      <c r="A684" s="2">
        <f t="shared" si="1912"/>
        <v>13</v>
      </c>
      <c r="B684" s="1" t="str">
        <f t="shared" si="1912"/>
        <v>PRE-09740</v>
      </c>
      <c r="C684" s="1" t="str">
        <f t="shared" si="1912"/>
        <v>SPP FH - Pine Lake N 13633</v>
      </c>
      <c r="D684" s="2" t="str">
        <f t="shared" si="1912"/>
        <v>PRE-09740.2</v>
      </c>
      <c r="E684" s="141" t="str">
        <f t="shared" si="1912"/>
        <v>SPP FH - Pine Lake N 13633 -S&amp;E/R&amp;C</v>
      </c>
      <c r="F684" s="119">
        <f t="shared" si="1844"/>
        <v>362</v>
      </c>
      <c r="G684" s="186">
        <f>VLOOKUP($F684,'2021 Depreciation Rates'!$A:$B,2,FALSE)</f>
        <v>2.4E-2</v>
      </c>
      <c r="H684" s="186">
        <f>VLOOKUP($F684,'2022-2023 Depreciation Rates'!$A$1:$B$197,2,FALSE)</f>
        <v>2.5000000000000001E-2</v>
      </c>
      <c r="J684" s="100">
        <f t="shared" ref="J684:U684" si="1965">ROUND(I466*$G684/12,2)</f>
        <v>0</v>
      </c>
      <c r="K684" s="100">
        <f t="shared" si="1965"/>
        <v>0</v>
      </c>
      <c r="L684" s="100">
        <f t="shared" si="1965"/>
        <v>0</v>
      </c>
      <c r="M684" s="100">
        <f t="shared" si="1965"/>
        <v>0</v>
      </c>
      <c r="N684" s="100">
        <f t="shared" si="1965"/>
        <v>0</v>
      </c>
      <c r="O684" s="100">
        <f t="shared" si="1965"/>
        <v>0</v>
      </c>
      <c r="P684" s="100">
        <f t="shared" si="1965"/>
        <v>0</v>
      </c>
      <c r="Q684" s="100">
        <f t="shared" si="1965"/>
        <v>0</v>
      </c>
      <c r="R684" s="100">
        <f t="shared" si="1965"/>
        <v>0</v>
      </c>
      <c r="S684" s="100">
        <f t="shared" si="1965"/>
        <v>0</v>
      </c>
      <c r="T684" s="100">
        <f t="shared" si="1965"/>
        <v>0</v>
      </c>
      <c r="U684" s="100">
        <f t="shared" si="1965"/>
        <v>0</v>
      </c>
      <c r="V684" s="151">
        <f t="shared" ref="V684:V685" si="1966">SUM(J684:U684)</f>
        <v>0</v>
      </c>
      <c r="W684" s="100">
        <f t="shared" si="1858"/>
        <v>0</v>
      </c>
      <c r="X684" s="100">
        <f t="shared" ref="X684:AH684" si="1967">ROUND(W466*$G684/12,2)</f>
        <v>0</v>
      </c>
      <c r="Y684" s="100">
        <f t="shared" si="1967"/>
        <v>0</v>
      </c>
      <c r="Z684" s="100">
        <f t="shared" si="1967"/>
        <v>0</v>
      </c>
      <c r="AA684" s="100">
        <f t="shared" si="1967"/>
        <v>0</v>
      </c>
      <c r="AB684" s="100">
        <f t="shared" si="1967"/>
        <v>0</v>
      </c>
      <c r="AC684" s="100">
        <f t="shared" si="1967"/>
        <v>0</v>
      </c>
      <c r="AD684" s="100">
        <f t="shared" si="1967"/>
        <v>237.7</v>
      </c>
      <c r="AE684" s="100">
        <f t="shared" si="1967"/>
        <v>237.7</v>
      </c>
      <c r="AF684" s="100">
        <f t="shared" si="1967"/>
        <v>237.7</v>
      </c>
      <c r="AG684" s="100">
        <f t="shared" si="1967"/>
        <v>237.7</v>
      </c>
      <c r="AH684" s="100">
        <f t="shared" si="1967"/>
        <v>237.7</v>
      </c>
      <c r="AI684" s="2">
        <f t="shared" si="1570"/>
        <v>1188.5</v>
      </c>
      <c r="AJ684" s="100">
        <f t="shared" si="1873"/>
        <v>247.61</v>
      </c>
      <c r="AK684" s="100">
        <f t="shared" si="1874"/>
        <v>247.61</v>
      </c>
      <c r="AL684" s="100">
        <f t="shared" si="1874"/>
        <v>247.61</v>
      </c>
      <c r="AM684" s="100">
        <f t="shared" si="1874"/>
        <v>247.61</v>
      </c>
      <c r="AN684" s="100">
        <f t="shared" si="1874"/>
        <v>247.61</v>
      </c>
      <c r="AO684" s="100">
        <f t="shared" si="1874"/>
        <v>247.61</v>
      </c>
      <c r="AP684" s="100">
        <f t="shared" si="1874"/>
        <v>247.61</v>
      </c>
      <c r="AQ684" s="100">
        <f t="shared" si="1874"/>
        <v>247.61</v>
      </c>
      <c r="AR684" s="100">
        <f t="shared" si="1874"/>
        <v>247.61</v>
      </c>
      <c r="AS684" s="100">
        <f t="shared" si="1874"/>
        <v>247.61</v>
      </c>
      <c r="AT684" s="100">
        <f t="shared" si="1874"/>
        <v>247.61</v>
      </c>
      <c r="AU684" s="100">
        <f t="shared" si="1874"/>
        <v>247.61</v>
      </c>
      <c r="AV684" s="100">
        <f t="shared" ref="AV684:AV685" si="1968">SUM(AJ684:AU684)</f>
        <v>2971.3200000000011</v>
      </c>
      <c r="AW684" s="100">
        <f t="shared" si="1875"/>
        <v>247.61</v>
      </c>
      <c r="AX684" s="100">
        <f t="shared" si="1876"/>
        <v>247.61</v>
      </c>
      <c r="AY684" s="100">
        <f t="shared" si="1876"/>
        <v>247.61</v>
      </c>
      <c r="AZ684" s="100">
        <f t="shared" si="1876"/>
        <v>247.61</v>
      </c>
      <c r="BA684" s="100">
        <f t="shared" si="1876"/>
        <v>247.61</v>
      </c>
      <c r="BB684" s="100">
        <f t="shared" si="1876"/>
        <v>247.61</v>
      </c>
      <c r="BC684" s="100">
        <f t="shared" si="1876"/>
        <v>247.61</v>
      </c>
      <c r="BD684" s="100">
        <f t="shared" si="1876"/>
        <v>247.61</v>
      </c>
      <c r="BE684" s="100">
        <f t="shared" si="1876"/>
        <v>247.61</v>
      </c>
      <c r="BF684" s="100">
        <f t="shared" si="1876"/>
        <v>247.61</v>
      </c>
      <c r="BG684" s="100">
        <f t="shared" si="1876"/>
        <v>247.61</v>
      </c>
      <c r="BH684" s="100">
        <f t="shared" si="1876"/>
        <v>247.61</v>
      </c>
      <c r="BI684" s="100">
        <f t="shared" si="1584"/>
        <v>2971.3200000000011</v>
      </c>
      <c r="BV684" s="142"/>
      <c r="CI684" s="142"/>
      <c r="CV684" s="142"/>
      <c r="DI684" s="142"/>
      <c r="DV684" s="142"/>
      <c r="EI684" s="142"/>
    </row>
    <row r="685" spans="1:139" ht="15.75" outlineLevel="1" x14ac:dyDescent="0.25">
      <c r="A685" s="2">
        <f t="shared" si="1912"/>
        <v>13</v>
      </c>
      <c r="B685" s="1" t="str">
        <f t="shared" si="1912"/>
        <v>PRE-09740</v>
      </c>
      <c r="C685" s="1" t="str">
        <f t="shared" si="1912"/>
        <v>SPP FH - Pine Lake N 13633</v>
      </c>
      <c r="D685" s="2" t="str">
        <f t="shared" si="1912"/>
        <v>A2770874</v>
      </c>
      <c r="E685" s="141" t="str">
        <f t="shared" si="1912"/>
        <v>SPP FH - Pine Lake 13633 - R&amp;C</v>
      </c>
      <c r="F685" s="119">
        <f t="shared" si="1844"/>
        <v>362</v>
      </c>
      <c r="G685" s="186">
        <f>VLOOKUP($F685,'2021 Depreciation Rates'!$A:$B,2,FALSE)</f>
        <v>2.4E-2</v>
      </c>
      <c r="H685" s="186">
        <f>VLOOKUP($F685,'2022-2023 Depreciation Rates'!$A$1:$B$197,2,FALSE)</f>
        <v>2.5000000000000001E-2</v>
      </c>
      <c r="J685" s="100">
        <f t="shared" ref="J685:U685" si="1969">ROUND(I467*$G685/12,2)</f>
        <v>0</v>
      </c>
      <c r="K685" s="100">
        <f t="shared" si="1969"/>
        <v>0</v>
      </c>
      <c r="L685" s="100">
        <f t="shared" si="1969"/>
        <v>0</v>
      </c>
      <c r="M685" s="100">
        <f t="shared" si="1969"/>
        <v>0</v>
      </c>
      <c r="N685" s="100">
        <f t="shared" si="1969"/>
        <v>0</v>
      </c>
      <c r="O685" s="100">
        <f t="shared" si="1969"/>
        <v>0</v>
      </c>
      <c r="P685" s="100">
        <f t="shared" si="1969"/>
        <v>0</v>
      </c>
      <c r="Q685" s="100">
        <f t="shared" si="1969"/>
        <v>0</v>
      </c>
      <c r="R685" s="100">
        <f t="shared" si="1969"/>
        <v>0</v>
      </c>
      <c r="S685" s="100">
        <f t="shared" si="1969"/>
        <v>0</v>
      </c>
      <c r="T685" s="100">
        <f t="shared" si="1969"/>
        <v>0</v>
      </c>
      <c r="U685" s="100">
        <f t="shared" si="1969"/>
        <v>0</v>
      </c>
      <c r="V685" s="151">
        <f t="shared" si="1966"/>
        <v>0</v>
      </c>
      <c r="W685" s="100">
        <f t="shared" si="1858"/>
        <v>0</v>
      </c>
      <c r="X685" s="100">
        <f t="shared" ref="X685:AH685" si="1970">ROUND(W467*$G685/12,2)</f>
        <v>0</v>
      </c>
      <c r="Y685" s="100">
        <f t="shared" si="1970"/>
        <v>0</v>
      </c>
      <c r="Z685" s="100">
        <f t="shared" si="1970"/>
        <v>0</v>
      </c>
      <c r="AA685" s="100">
        <f t="shared" si="1970"/>
        <v>0</v>
      </c>
      <c r="AB685" s="100">
        <f t="shared" si="1970"/>
        <v>0</v>
      </c>
      <c r="AC685" s="100">
        <f t="shared" si="1970"/>
        <v>2.29</v>
      </c>
      <c r="AD685" s="100">
        <f t="shared" si="1970"/>
        <v>2.29</v>
      </c>
      <c r="AE685" s="100">
        <f t="shared" si="1970"/>
        <v>2.29</v>
      </c>
      <c r="AF685" s="100">
        <f t="shared" si="1970"/>
        <v>2.29</v>
      </c>
      <c r="AG685" s="100">
        <f t="shared" si="1970"/>
        <v>2.29</v>
      </c>
      <c r="AH685" s="100">
        <f t="shared" si="1970"/>
        <v>2.29</v>
      </c>
      <c r="AI685" s="2">
        <f t="shared" si="1570"/>
        <v>13.739999999999998</v>
      </c>
      <c r="AJ685" s="100">
        <f t="shared" si="1873"/>
        <v>2.39</v>
      </c>
      <c r="AK685" s="100">
        <f t="shared" si="1874"/>
        <v>2.39</v>
      </c>
      <c r="AL685" s="100">
        <f t="shared" si="1874"/>
        <v>2.39</v>
      </c>
      <c r="AM685" s="100">
        <f t="shared" si="1874"/>
        <v>2.39</v>
      </c>
      <c r="AN685" s="100">
        <f t="shared" si="1874"/>
        <v>2.39</v>
      </c>
      <c r="AO685" s="100">
        <f t="shared" si="1874"/>
        <v>2.39</v>
      </c>
      <c r="AP685" s="100">
        <f t="shared" si="1874"/>
        <v>2.39</v>
      </c>
      <c r="AQ685" s="100">
        <f t="shared" si="1874"/>
        <v>2.39</v>
      </c>
      <c r="AR685" s="100">
        <f t="shared" si="1874"/>
        <v>2.39</v>
      </c>
      <c r="AS685" s="100">
        <f t="shared" si="1874"/>
        <v>2.39</v>
      </c>
      <c r="AT685" s="100">
        <f t="shared" si="1874"/>
        <v>2.39</v>
      </c>
      <c r="AU685" s="100">
        <f t="shared" si="1874"/>
        <v>2.39</v>
      </c>
      <c r="AV685" s="100">
        <f t="shared" si="1968"/>
        <v>28.680000000000003</v>
      </c>
      <c r="AW685" s="100">
        <f t="shared" si="1875"/>
        <v>2.39</v>
      </c>
      <c r="AX685" s="100">
        <f t="shared" si="1876"/>
        <v>2.39</v>
      </c>
      <c r="AY685" s="100">
        <f t="shared" si="1876"/>
        <v>2.39</v>
      </c>
      <c r="AZ685" s="100">
        <f t="shared" si="1876"/>
        <v>2.39</v>
      </c>
      <c r="BA685" s="100">
        <f t="shared" si="1876"/>
        <v>2.39</v>
      </c>
      <c r="BB685" s="100">
        <f t="shared" si="1876"/>
        <v>2.39</v>
      </c>
      <c r="BC685" s="100">
        <f t="shared" si="1876"/>
        <v>2.39</v>
      </c>
      <c r="BD685" s="100">
        <f t="shared" si="1876"/>
        <v>2.39</v>
      </c>
      <c r="BE685" s="100">
        <f t="shared" si="1876"/>
        <v>2.39</v>
      </c>
      <c r="BF685" s="100">
        <f t="shared" si="1876"/>
        <v>2.39</v>
      </c>
      <c r="BG685" s="100">
        <f t="shared" si="1876"/>
        <v>2.39</v>
      </c>
      <c r="BH685" s="100">
        <f t="shared" si="1876"/>
        <v>2.39</v>
      </c>
      <c r="BI685" s="100">
        <f t="shared" si="1584"/>
        <v>28.680000000000003</v>
      </c>
      <c r="BV685" s="142"/>
      <c r="CI685" s="142"/>
      <c r="CV685" s="142"/>
      <c r="DI685" s="142"/>
      <c r="DV685" s="142"/>
      <c r="EI685" s="142"/>
    </row>
    <row r="686" spans="1:139" ht="15.75" outlineLevel="1" x14ac:dyDescent="0.25">
      <c r="A686" s="2">
        <f t="shared" si="1912"/>
        <v>13</v>
      </c>
      <c r="B686" s="1" t="str">
        <f t="shared" si="1912"/>
        <v>PRE-09740</v>
      </c>
      <c r="C686" s="1" t="str">
        <f t="shared" si="1912"/>
        <v>SPP FH - Pine Lake N 13633</v>
      </c>
      <c r="D686" s="2" t="str">
        <f t="shared" si="1912"/>
        <v>A2775269</v>
      </c>
      <c r="E686" s="141" t="str">
        <f t="shared" si="1912"/>
        <v>PINE LAKE 13633 OCRs - 4 TAV</v>
      </c>
      <c r="F686" s="119">
        <f t="shared" si="1844"/>
        <v>397</v>
      </c>
      <c r="G686" s="186">
        <f>VLOOKUP($F686,'2021 Depreciation Rates'!$A:$B,2,FALSE)</f>
        <v>0.14299999999999999</v>
      </c>
      <c r="H686" s="186">
        <f>VLOOKUP($F686,'2022-2023 Depreciation Rates'!$A$1:$B$197,2,FALSE)</f>
        <v>0.14299999999999999</v>
      </c>
      <c r="J686" s="100">
        <f t="shared" ref="J686" si="1971">ROUND(I468*$G686/12,2)</f>
        <v>0</v>
      </c>
      <c r="K686" s="100">
        <f t="shared" ref="K686" si="1972">ROUND(J468*$G686/12,2)</f>
        <v>0</v>
      </c>
      <c r="L686" s="100">
        <f t="shared" ref="L686" si="1973">ROUND(K468*$G686/12,2)</f>
        <v>0</v>
      </c>
      <c r="M686" s="100">
        <f t="shared" ref="M686" si="1974">ROUND(L468*$G686/12,2)</f>
        <v>0</v>
      </c>
      <c r="N686" s="100">
        <f t="shared" ref="N686" si="1975">ROUND(M468*$G686/12,2)</f>
        <v>0</v>
      </c>
      <c r="O686" s="100">
        <f t="shared" ref="O686" si="1976">ROUND(N468*$G686/12,2)</f>
        <v>0</v>
      </c>
      <c r="P686" s="100">
        <f t="shared" ref="P686" si="1977">ROUND(O468*$G686/12,2)</f>
        <v>0</v>
      </c>
      <c r="Q686" s="100">
        <f t="shared" ref="Q686" si="1978">ROUND(P468*$G686/12,2)</f>
        <v>0</v>
      </c>
      <c r="R686" s="100">
        <f t="shared" ref="R686" si="1979">ROUND(Q468*$G686/12,2)</f>
        <v>0</v>
      </c>
      <c r="S686" s="100">
        <f t="shared" ref="S686" si="1980">ROUND(R468*$G686/12,2)</f>
        <v>0</v>
      </c>
      <c r="T686" s="100">
        <f t="shared" ref="T686" si="1981">ROUND(S468*$G686/12,2)</f>
        <v>0</v>
      </c>
      <c r="U686" s="100">
        <f t="shared" ref="U686" si="1982">ROUND(T468*$G686/12,2)</f>
        <v>0</v>
      </c>
      <c r="V686" s="151">
        <f t="shared" ref="V686" si="1983">SUM(J686:U686)</f>
        <v>0</v>
      </c>
      <c r="W686" s="100">
        <f t="shared" si="1858"/>
        <v>0</v>
      </c>
      <c r="X686" s="100">
        <f t="shared" ref="X686" si="1984">ROUND(W468*$G686/12,2)</f>
        <v>0</v>
      </c>
      <c r="Y686" s="100">
        <f t="shared" ref="Y686" si="1985">ROUND(X468*$G686/12,2)</f>
        <v>0</v>
      </c>
      <c r="Z686" s="100">
        <f t="shared" ref="Z686" si="1986">ROUND(Y468*$G686/12,2)</f>
        <v>0</v>
      </c>
      <c r="AA686" s="100">
        <f t="shared" ref="AA686" si="1987">ROUND(Z468*$G686/12,2)</f>
        <v>0</v>
      </c>
      <c r="AB686" s="100">
        <f t="shared" ref="AB686" si="1988">ROUND(AA468*$G686/12,2)</f>
        <v>0</v>
      </c>
      <c r="AC686" s="100">
        <f t="shared" ref="AC686" si="1989">ROUND(AB468*$G686/12,2)</f>
        <v>0</v>
      </c>
      <c r="AD686" s="100">
        <f t="shared" ref="AD686" si="1990">ROUND(AC468*$G686/12,2)</f>
        <v>202.73</v>
      </c>
      <c r="AE686" s="100">
        <f t="shared" ref="AE686" si="1991">ROUND(AD468*$G686/12,2)</f>
        <v>202.73</v>
      </c>
      <c r="AF686" s="100">
        <f t="shared" ref="AF686" si="1992">ROUND(AE468*$G686/12,2)</f>
        <v>202.73</v>
      </c>
      <c r="AG686" s="100">
        <f t="shared" ref="AG686" si="1993">ROUND(AF468*$G686/12,2)</f>
        <v>202.73</v>
      </c>
      <c r="AH686" s="100">
        <f t="shared" ref="AH686" si="1994">ROUND(AG468*$G686/12,2)</f>
        <v>202.73</v>
      </c>
      <c r="AI686" s="2">
        <f t="shared" si="1570"/>
        <v>1013.65</v>
      </c>
      <c r="AJ686" s="100">
        <f t="shared" si="1873"/>
        <v>202.73</v>
      </c>
      <c r="AK686" s="100">
        <f t="shared" si="1874"/>
        <v>202.73</v>
      </c>
      <c r="AL686" s="100">
        <f t="shared" si="1874"/>
        <v>202.73</v>
      </c>
      <c r="AM686" s="100">
        <f t="shared" si="1874"/>
        <v>202.73</v>
      </c>
      <c r="AN686" s="100">
        <f t="shared" si="1874"/>
        <v>202.73</v>
      </c>
      <c r="AO686" s="100">
        <f t="shared" si="1874"/>
        <v>202.73</v>
      </c>
      <c r="AP686" s="100">
        <f t="shared" si="1874"/>
        <v>202.73</v>
      </c>
      <c r="AQ686" s="100">
        <f t="shared" si="1874"/>
        <v>202.73</v>
      </c>
      <c r="AR686" s="100">
        <f t="shared" si="1874"/>
        <v>202.73</v>
      </c>
      <c r="AS686" s="100">
        <f t="shared" si="1874"/>
        <v>202.73</v>
      </c>
      <c r="AT686" s="100">
        <f t="shared" si="1874"/>
        <v>202.73</v>
      </c>
      <c r="AU686" s="100">
        <f t="shared" si="1874"/>
        <v>202.73</v>
      </c>
      <c r="AV686" s="100">
        <f t="shared" ref="AV686" si="1995">SUM(AJ686:AU686)</f>
        <v>2432.7599999999998</v>
      </c>
      <c r="AW686" s="100">
        <f t="shared" si="1875"/>
        <v>202.73</v>
      </c>
      <c r="AX686" s="100">
        <f t="shared" si="1876"/>
        <v>202.73</v>
      </c>
      <c r="AY686" s="100">
        <f t="shared" si="1876"/>
        <v>202.73</v>
      </c>
      <c r="AZ686" s="100">
        <f t="shared" si="1876"/>
        <v>202.73</v>
      </c>
      <c r="BA686" s="100">
        <f t="shared" si="1876"/>
        <v>202.73</v>
      </c>
      <c r="BB686" s="100">
        <f t="shared" si="1876"/>
        <v>202.73</v>
      </c>
      <c r="BC686" s="100">
        <f t="shared" si="1876"/>
        <v>202.73</v>
      </c>
      <c r="BD686" s="100">
        <f t="shared" si="1876"/>
        <v>202.73</v>
      </c>
      <c r="BE686" s="100">
        <f t="shared" si="1876"/>
        <v>202.73</v>
      </c>
      <c r="BF686" s="100">
        <f t="shared" si="1876"/>
        <v>202.73</v>
      </c>
      <c r="BG686" s="100">
        <f t="shared" si="1876"/>
        <v>202.73</v>
      </c>
      <c r="BH686" s="100">
        <f t="shared" si="1876"/>
        <v>202.73</v>
      </c>
      <c r="BI686" s="100">
        <f t="shared" si="1584"/>
        <v>2432.7599999999998</v>
      </c>
      <c r="BV686" s="142"/>
      <c r="CI686" s="142"/>
      <c r="CV686" s="142"/>
      <c r="DI686" s="142"/>
      <c r="DV686" s="142"/>
      <c r="EI686" s="142"/>
    </row>
    <row r="687" spans="1:139" ht="15.75" outlineLevel="1" x14ac:dyDescent="0.25">
      <c r="A687" s="2">
        <f t="shared" si="1912"/>
        <v>14</v>
      </c>
      <c r="B687" s="1" t="str">
        <f t="shared" si="1912"/>
        <v>PRE-10057</v>
      </c>
      <c r="C687" s="1" t="str">
        <f t="shared" si="1912"/>
        <v>SPP FH - Hopewell 13148</v>
      </c>
      <c r="D687" s="2" t="str">
        <f t="shared" si="1912"/>
        <v>PRE-10057.2</v>
      </c>
      <c r="E687" s="141" t="str">
        <f t="shared" si="1912"/>
        <v>SPP FH - Hopewell 13148 - S&amp;E/R&amp;C</v>
      </c>
      <c r="F687" s="119">
        <f t="shared" si="1844"/>
        <v>364</v>
      </c>
      <c r="G687" s="186">
        <f>VLOOKUP($F687,'2021 Depreciation Rates'!$A:$B,2,FALSE)</f>
        <v>4.3999999999999997E-2</v>
      </c>
      <c r="H687" s="186">
        <f>VLOOKUP($F687,'2022-2023 Depreciation Rates'!$A$1:$B$197,2,FALSE)</f>
        <v>3.6999999999999998E-2</v>
      </c>
      <c r="J687" s="100">
        <f t="shared" ref="J687:U687" si="1996">ROUND(I469*$G687/12,2)</f>
        <v>0</v>
      </c>
      <c r="K687" s="100">
        <f t="shared" si="1996"/>
        <v>0</v>
      </c>
      <c r="L687" s="100">
        <f t="shared" si="1996"/>
        <v>0</v>
      </c>
      <c r="M687" s="100">
        <f t="shared" si="1996"/>
        <v>0</v>
      </c>
      <c r="N687" s="100">
        <f t="shared" si="1996"/>
        <v>0</v>
      </c>
      <c r="O687" s="100">
        <f t="shared" si="1996"/>
        <v>0</v>
      </c>
      <c r="P687" s="100">
        <f t="shared" si="1996"/>
        <v>0</v>
      </c>
      <c r="Q687" s="100">
        <f t="shared" si="1996"/>
        <v>0</v>
      </c>
      <c r="R687" s="100">
        <f t="shared" si="1996"/>
        <v>0</v>
      </c>
      <c r="S687" s="100">
        <f t="shared" si="1996"/>
        <v>0</v>
      </c>
      <c r="T687" s="100">
        <f t="shared" si="1996"/>
        <v>0</v>
      </c>
      <c r="U687" s="100">
        <f t="shared" si="1996"/>
        <v>0</v>
      </c>
      <c r="V687" s="151">
        <f t="shared" si="1567"/>
        <v>0</v>
      </c>
      <c r="W687" s="100">
        <f t="shared" si="1858"/>
        <v>0</v>
      </c>
      <c r="X687" s="100">
        <f t="shared" ref="X687:AH687" si="1997">ROUND(W469*$G687/12,2)</f>
        <v>0</v>
      </c>
      <c r="Y687" s="100">
        <f t="shared" si="1997"/>
        <v>0</v>
      </c>
      <c r="Z687" s="100">
        <f t="shared" si="1997"/>
        <v>0</v>
      </c>
      <c r="AA687" s="100">
        <f t="shared" si="1997"/>
        <v>0</v>
      </c>
      <c r="AB687" s="100">
        <f t="shared" si="1997"/>
        <v>0</v>
      </c>
      <c r="AC687" s="100">
        <f t="shared" si="1997"/>
        <v>0</v>
      </c>
      <c r="AD687" s="100">
        <f t="shared" si="1997"/>
        <v>0</v>
      </c>
      <c r="AE687" s="100">
        <f t="shared" si="1997"/>
        <v>0</v>
      </c>
      <c r="AF687" s="100">
        <f t="shared" si="1997"/>
        <v>0</v>
      </c>
      <c r="AG687" s="100">
        <f t="shared" si="1997"/>
        <v>0</v>
      </c>
      <c r="AH687" s="100">
        <f t="shared" si="1997"/>
        <v>0</v>
      </c>
      <c r="AI687" s="2">
        <f t="shared" si="1570"/>
        <v>0</v>
      </c>
      <c r="AJ687" s="100">
        <f t="shared" si="1873"/>
        <v>0</v>
      </c>
      <c r="AK687" s="100">
        <f t="shared" si="1874"/>
        <v>0</v>
      </c>
      <c r="AL687" s="100">
        <f t="shared" si="1874"/>
        <v>0</v>
      </c>
      <c r="AM687" s="100">
        <f t="shared" si="1874"/>
        <v>0</v>
      </c>
      <c r="AN687" s="100">
        <f t="shared" si="1874"/>
        <v>0</v>
      </c>
      <c r="AO687" s="100">
        <f t="shared" si="1874"/>
        <v>0</v>
      </c>
      <c r="AP687" s="100">
        <f t="shared" si="1874"/>
        <v>0</v>
      </c>
      <c r="AQ687" s="100">
        <f t="shared" si="1874"/>
        <v>3868.93</v>
      </c>
      <c r="AR687" s="100">
        <f t="shared" si="1874"/>
        <v>3868.93</v>
      </c>
      <c r="AS687" s="100">
        <f t="shared" si="1874"/>
        <v>3868.93</v>
      </c>
      <c r="AT687" s="100">
        <f t="shared" si="1874"/>
        <v>3868.93</v>
      </c>
      <c r="AU687" s="100">
        <f t="shared" si="1874"/>
        <v>3868.93</v>
      </c>
      <c r="AV687" s="100">
        <f t="shared" si="1583"/>
        <v>19344.649999999998</v>
      </c>
      <c r="AW687" s="100">
        <f t="shared" si="1875"/>
        <v>3868.93</v>
      </c>
      <c r="AX687" s="100">
        <f t="shared" si="1876"/>
        <v>3868.93</v>
      </c>
      <c r="AY687" s="100">
        <f t="shared" si="1876"/>
        <v>3868.93</v>
      </c>
      <c r="AZ687" s="100">
        <f t="shared" si="1876"/>
        <v>3868.93</v>
      </c>
      <c r="BA687" s="100">
        <f t="shared" si="1876"/>
        <v>3868.93</v>
      </c>
      <c r="BB687" s="100">
        <f t="shared" si="1876"/>
        <v>3868.93</v>
      </c>
      <c r="BC687" s="100">
        <f t="shared" si="1876"/>
        <v>3868.93</v>
      </c>
      <c r="BD687" s="100">
        <f t="shared" si="1876"/>
        <v>3868.93</v>
      </c>
      <c r="BE687" s="100">
        <f t="shared" si="1876"/>
        <v>3868.93</v>
      </c>
      <c r="BF687" s="100">
        <f t="shared" si="1876"/>
        <v>3868.93</v>
      </c>
      <c r="BG687" s="100">
        <f t="shared" si="1876"/>
        <v>3868.93</v>
      </c>
      <c r="BH687" s="100">
        <f t="shared" si="1876"/>
        <v>3868.93</v>
      </c>
      <c r="BI687" s="100">
        <f t="shared" si="1584"/>
        <v>46427.159999999996</v>
      </c>
      <c r="BV687" s="142"/>
      <c r="CI687" s="142"/>
      <c r="CV687" s="142"/>
      <c r="DI687" s="142"/>
      <c r="DV687" s="142"/>
      <c r="EI687" s="142"/>
    </row>
    <row r="688" spans="1:139" ht="15.75" outlineLevel="1" x14ac:dyDescent="0.25">
      <c r="A688" s="2">
        <f t="shared" si="1912"/>
        <v>15</v>
      </c>
      <c r="B688" s="1" t="str">
        <f t="shared" si="1912"/>
        <v>PRE-10058</v>
      </c>
      <c r="C688" s="1" t="str">
        <f t="shared" si="1912"/>
        <v>SPP FH - 14th St 13048</v>
      </c>
      <c r="D688" s="2" t="str">
        <f t="shared" si="1912"/>
        <v>PRE-10058.1</v>
      </c>
      <c r="E688" s="141" t="str">
        <f t="shared" si="1912"/>
        <v>SPP FH - 14th St 13048 - OH</v>
      </c>
      <c r="F688" s="119">
        <f t="shared" si="1844"/>
        <v>364</v>
      </c>
      <c r="G688" s="186">
        <f>VLOOKUP($F688,'2021 Depreciation Rates'!$A:$B,2,FALSE)</f>
        <v>4.3999999999999997E-2</v>
      </c>
      <c r="H688" s="186">
        <f>VLOOKUP($F688,'2022-2023 Depreciation Rates'!$A$1:$B$197,2,FALSE)</f>
        <v>3.6999999999999998E-2</v>
      </c>
      <c r="J688" s="100">
        <f t="shared" ref="J688:U688" si="1998">ROUND(I470*$G688/12,2)</f>
        <v>0</v>
      </c>
      <c r="K688" s="100">
        <f t="shared" si="1998"/>
        <v>0</v>
      </c>
      <c r="L688" s="100">
        <f t="shared" si="1998"/>
        <v>0</v>
      </c>
      <c r="M688" s="100">
        <f t="shared" si="1998"/>
        <v>0</v>
      </c>
      <c r="N688" s="100">
        <f t="shared" si="1998"/>
        <v>0</v>
      </c>
      <c r="O688" s="100">
        <f t="shared" si="1998"/>
        <v>0</v>
      </c>
      <c r="P688" s="100">
        <f t="shared" si="1998"/>
        <v>0</v>
      </c>
      <c r="Q688" s="100">
        <f t="shared" si="1998"/>
        <v>0</v>
      </c>
      <c r="R688" s="100">
        <f t="shared" si="1998"/>
        <v>0</v>
      </c>
      <c r="S688" s="100">
        <f t="shared" si="1998"/>
        <v>0</v>
      </c>
      <c r="T688" s="100">
        <f t="shared" si="1998"/>
        <v>0</v>
      </c>
      <c r="U688" s="100">
        <f t="shared" si="1998"/>
        <v>0</v>
      </c>
      <c r="V688" s="151">
        <f t="shared" si="1567"/>
        <v>0</v>
      </c>
      <c r="W688" s="100">
        <f t="shared" si="1858"/>
        <v>0</v>
      </c>
      <c r="X688" s="100">
        <f t="shared" ref="X688:AH688" si="1999">ROUND(W470*$G688/12,2)</f>
        <v>0</v>
      </c>
      <c r="Y688" s="100">
        <f t="shared" si="1999"/>
        <v>0</v>
      </c>
      <c r="Z688" s="100">
        <f t="shared" si="1999"/>
        <v>0</v>
      </c>
      <c r="AA688" s="100">
        <f t="shared" si="1999"/>
        <v>0</v>
      </c>
      <c r="AB688" s="100">
        <f t="shared" si="1999"/>
        <v>0</v>
      </c>
      <c r="AC688" s="100">
        <f t="shared" si="1999"/>
        <v>0</v>
      </c>
      <c r="AD688" s="100">
        <f t="shared" si="1999"/>
        <v>0</v>
      </c>
      <c r="AE688" s="100">
        <f t="shared" si="1999"/>
        <v>0</v>
      </c>
      <c r="AF688" s="100">
        <f t="shared" si="1999"/>
        <v>0</v>
      </c>
      <c r="AG688" s="100">
        <f t="shared" si="1999"/>
        <v>0</v>
      </c>
      <c r="AH688" s="100">
        <f t="shared" si="1999"/>
        <v>0</v>
      </c>
      <c r="AI688" s="2">
        <f t="shared" si="1570"/>
        <v>0</v>
      </c>
      <c r="AJ688" s="100">
        <f t="shared" si="1873"/>
        <v>0</v>
      </c>
      <c r="AK688" s="100">
        <f t="shared" si="1874"/>
        <v>0</v>
      </c>
      <c r="AL688" s="100">
        <f t="shared" si="1874"/>
        <v>0</v>
      </c>
      <c r="AM688" s="100">
        <f t="shared" si="1874"/>
        <v>0</v>
      </c>
      <c r="AN688" s="100">
        <f t="shared" si="1874"/>
        <v>0</v>
      </c>
      <c r="AO688" s="100">
        <f t="shared" si="1874"/>
        <v>0</v>
      </c>
      <c r="AP688" s="100">
        <f t="shared" si="1874"/>
        <v>5131.6499999999996</v>
      </c>
      <c r="AQ688" s="100">
        <f t="shared" si="1874"/>
        <v>6417.98</v>
      </c>
      <c r="AR688" s="100">
        <f t="shared" si="1874"/>
        <v>6417.98</v>
      </c>
      <c r="AS688" s="100">
        <f t="shared" si="1874"/>
        <v>6417.98</v>
      </c>
      <c r="AT688" s="100">
        <f t="shared" si="1874"/>
        <v>6417.98</v>
      </c>
      <c r="AU688" s="100">
        <f t="shared" si="1874"/>
        <v>6417.98</v>
      </c>
      <c r="AV688" s="100">
        <f t="shared" si="1583"/>
        <v>37221.550000000003</v>
      </c>
      <c r="AW688" s="100">
        <f t="shared" si="1875"/>
        <v>6417.98</v>
      </c>
      <c r="AX688" s="100">
        <f t="shared" si="1876"/>
        <v>6417.98</v>
      </c>
      <c r="AY688" s="100">
        <f t="shared" si="1876"/>
        <v>6417.98</v>
      </c>
      <c r="AZ688" s="100">
        <f t="shared" si="1876"/>
        <v>6417.98</v>
      </c>
      <c r="BA688" s="100">
        <f t="shared" si="1876"/>
        <v>6417.98</v>
      </c>
      <c r="BB688" s="100">
        <f t="shared" si="1876"/>
        <v>6417.98</v>
      </c>
      <c r="BC688" s="100">
        <f t="shared" si="1876"/>
        <v>6417.98</v>
      </c>
      <c r="BD688" s="100">
        <f t="shared" si="1876"/>
        <v>6417.98</v>
      </c>
      <c r="BE688" s="100">
        <f t="shared" si="1876"/>
        <v>6417.98</v>
      </c>
      <c r="BF688" s="100">
        <f t="shared" si="1876"/>
        <v>6417.98</v>
      </c>
      <c r="BG688" s="100">
        <f t="shared" si="1876"/>
        <v>6417.98</v>
      </c>
      <c r="BH688" s="100">
        <f t="shared" si="1876"/>
        <v>6417.98</v>
      </c>
      <c r="BI688" s="100">
        <f t="shared" si="1584"/>
        <v>77015.75999999998</v>
      </c>
      <c r="BV688" s="142"/>
      <c r="CI688" s="142"/>
      <c r="CV688" s="142"/>
      <c r="DI688" s="142"/>
      <c r="DV688" s="142"/>
      <c r="EI688" s="142"/>
    </row>
    <row r="689" spans="1:139" ht="15.75" outlineLevel="1" x14ac:dyDescent="0.25">
      <c r="A689" s="2">
        <f t="shared" si="1912"/>
        <v>15</v>
      </c>
      <c r="B689" s="1" t="str">
        <f t="shared" si="1912"/>
        <v>PRE-10058</v>
      </c>
      <c r="C689" s="1" t="str">
        <f t="shared" si="1912"/>
        <v>SPP FH - 14th St 13048</v>
      </c>
      <c r="D689" s="2" t="str">
        <f t="shared" si="1912"/>
        <v>PRE-10058.2</v>
      </c>
      <c r="E689" s="141" t="str">
        <f t="shared" si="1912"/>
        <v>SPP FH - 14th St 13048 - S&amp;E/R&amp;C</v>
      </c>
      <c r="F689" s="119">
        <f t="shared" si="1844"/>
        <v>364</v>
      </c>
      <c r="G689" s="186">
        <f>VLOOKUP($F689,'2021 Depreciation Rates'!$A:$B,2,FALSE)</f>
        <v>4.3999999999999997E-2</v>
      </c>
      <c r="H689" s="186">
        <f>VLOOKUP($F689,'2022-2023 Depreciation Rates'!$A$1:$B$197,2,FALSE)</f>
        <v>3.6999999999999998E-2</v>
      </c>
      <c r="J689" s="100">
        <f t="shared" ref="J689:U689" si="2000">ROUND(I471*$G689/12,2)</f>
        <v>0</v>
      </c>
      <c r="K689" s="100">
        <f t="shared" si="2000"/>
        <v>0</v>
      </c>
      <c r="L689" s="100">
        <f t="shared" si="2000"/>
        <v>0</v>
      </c>
      <c r="M689" s="100">
        <f t="shared" si="2000"/>
        <v>0</v>
      </c>
      <c r="N689" s="100">
        <f t="shared" si="2000"/>
        <v>0</v>
      </c>
      <c r="O689" s="100">
        <f t="shared" si="2000"/>
        <v>0</v>
      </c>
      <c r="P689" s="100">
        <f t="shared" si="2000"/>
        <v>0</v>
      </c>
      <c r="Q689" s="100">
        <f t="shared" si="2000"/>
        <v>0</v>
      </c>
      <c r="R689" s="100">
        <f t="shared" si="2000"/>
        <v>0</v>
      </c>
      <c r="S689" s="100">
        <f t="shared" si="2000"/>
        <v>0</v>
      </c>
      <c r="T689" s="100">
        <f t="shared" si="2000"/>
        <v>0</v>
      </c>
      <c r="U689" s="100">
        <f t="shared" si="2000"/>
        <v>0</v>
      </c>
      <c r="V689" s="151">
        <f t="shared" ref="V689" si="2001">SUM(J689:U689)</f>
        <v>0</v>
      </c>
      <c r="W689" s="100">
        <f t="shared" si="1858"/>
        <v>0</v>
      </c>
      <c r="X689" s="100">
        <f t="shared" ref="X689:AH689" si="2002">ROUND(W471*$G689/12,2)</f>
        <v>0</v>
      </c>
      <c r="Y689" s="100">
        <f t="shared" si="2002"/>
        <v>0</v>
      </c>
      <c r="Z689" s="100">
        <f t="shared" si="2002"/>
        <v>0</v>
      </c>
      <c r="AA689" s="100">
        <f t="shared" si="2002"/>
        <v>0</v>
      </c>
      <c r="AB689" s="100">
        <f t="shared" si="2002"/>
        <v>0</v>
      </c>
      <c r="AC689" s="100">
        <f t="shared" si="2002"/>
        <v>0</v>
      </c>
      <c r="AD689" s="100">
        <f t="shared" si="2002"/>
        <v>0</v>
      </c>
      <c r="AE689" s="100">
        <f t="shared" si="2002"/>
        <v>0</v>
      </c>
      <c r="AF689" s="100">
        <f t="shared" si="2002"/>
        <v>0</v>
      </c>
      <c r="AG689" s="100">
        <f t="shared" si="2002"/>
        <v>0</v>
      </c>
      <c r="AH689" s="100">
        <f t="shared" si="2002"/>
        <v>0</v>
      </c>
      <c r="AI689" s="2">
        <f t="shared" ref="AI689" si="2003">SUM(W689:AH689)</f>
        <v>0</v>
      </c>
      <c r="AJ689" s="100">
        <f t="shared" si="1873"/>
        <v>0</v>
      </c>
      <c r="AK689" s="100">
        <f t="shared" si="1874"/>
        <v>0</v>
      </c>
      <c r="AL689" s="100">
        <f t="shared" si="1874"/>
        <v>0</v>
      </c>
      <c r="AM689" s="100">
        <f t="shared" si="1874"/>
        <v>0</v>
      </c>
      <c r="AN689" s="100">
        <f t="shared" si="1874"/>
        <v>0</v>
      </c>
      <c r="AO689" s="100">
        <f t="shared" si="1874"/>
        <v>0</v>
      </c>
      <c r="AP689" s="100">
        <f t="shared" si="1874"/>
        <v>6.91</v>
      </c>
      <c r="AQ689" s="100">
        <f t="shared" si="1874"/>
        <v>6.91</v>
      </c>
      <c r="AR689" s="100">
        <f t="shared" si="1874"/>
        <v>6.91</v>
      </c>
      <c r="AS689" s="100">
        <f t="shared" si="1874"/>
        <v>6.91</v>
      </c>
      <c r="AT689" s="100">
        <f t="shared" si="1874"/>
        <v>6.91</v>
      </c>
      <c r="AU689" s="100">
        <f t="shared" si="1874"/>
        <v>6.91</v>
      </c>
      <c r="AV689" s="100">
        <f t="shared" ref="AV689" si="2004">SUM(AJ689:AU689)</f>
        <v>41.459999999999994</v>
      </c>
      <c r="AW689" s="100">
        <f t="shared" si="1875"/>
        <v>6.91</v>
      </c>
      <c r="AX689" s="100">
        <f t="shared" si="1876"/>
        <v>6.91</v>
      </c>
      <c r="AY689" s="100">
        <f t="shared" si="1876"/>
        <v>6.91</v>
      </c>
      <c r="AZ689" s="100">
        <f t="shared" si="1876"/>
        <v>6.91</v>
      </c>
      <c r="BA689" s="100">
        <f t="shared" si="1876"/>
        <v>6.91</v>
      </c>
      <c r="BB689" s="100">
        <f t="shared" si="1876"/>
        <v>6.91</v>
      </c>
      <c r="BC689" s="100">
        <f t="shared" si="1876"/>
        <v>6.91</v>
      </c>
      <c r="BD689" s="100">
        <f t="shared" si="1876"/>
        <v>6.91</v>
      </c>
      <c r="BE689" s="100">
        <f t="shared" si="1876"/>
        <v>6.91</v>
      </c>
      <c r="BF689" s="100">
        <f t="shared" si="1876"/>
        <v>6.91</v>
      </c>
      <c r="BG689" s="100">
        <f t="shared" si="1876"/>
        <v>6.91</v>
      </c>
      <c r="BH689" s="100">
        <f t="shared" si="1876"/>
        <v>6.91</v>
      </c>
      <c r="BI689" s="100">
        <f t="shared" ref="BI689" si="2005">SUM(AW689:BH689)</f>
        <v>82.919999999999973</v>
      </c>
      <c r="BV689" s="142"/>
      <c r="CI689" s="142"/>
      <c r="CV689" s="142"/>
      <c r="DI689" s="142"/>
      <c r="DV689" s="142"/>
      <c r="EI689" s="142"/>
    </row>
    <row r="690" spans="1:139" ht="15.75" outlineLevel="1" x14ac:dyDescent="0.25">
      <c r="A690" s="2">
        <f t="shared" si="1912"/>
        <v>16</v>
      </c>
      <c r="B690" s="1" t="str">
        <f t="shared" si="1912"/>
        <v>PRE-10059</v>
      </c>
      <c r="C690" s="1" t="str">
        <f t="shared" si="1912"/>
        <v>SPP FH - Plymouth St 13094</v>
      </c>
      <c r="D690" s="2" t="str">
        <f t="shared" si="1912"/>
        <v>PRE-10059.1</v>
      </c>
      <c r="E690" s="141" t="str">
        <f t="shared" si="1912"/>
        <v>SPP FH - Plymouth St 13094 - OH</v>
      </c>
      <c r="F690" s="119">
        <f t="shared" si="1844"/>
        <v>364</v>
      </c>
      <c r="G690" s="186">
        <f>VLOOKUP($F690,'2021 Depreciation Rates'!$A:$B,2,FALSE)</f>
        <v>4.3999999999999997E-2</v>
      </c>
      <c r="H690" s="186">
        <f>VLOOKUP($F690,'2022-2023 Depreciation Rates'!$A$1:$B$197,2,FALSE)</f>
        <v>3.6999999999999998E-2</v>
      </c>
      <c r="J690" s="100">
        <f t="shared" ref="J690:U690" si="2006">ROUND(I472*$G690/12,2)</f>
        <v>0</v>
      </c>
      <c r="K690" s="100">
        <f t="shared" si="2006"/>
        <v>0</v>
      </c>
      <c r="L690" s="100">
        <f t="shared" si="2006"/>
        <v>0</v>
      </c>
      <c r="M690" s="100">
        <f t="shared" si="2006"/>
        <v>0</v>
      </c>
      <c r="N690" s="100">
        <f t="shared" si="2006"/>
        <v>0</v>
      </c>
      <c r="O690" s="100">
        <f t="shared" si="2006"/>
        <v>0</v>
      </c>
      <c r="P690" s="100">
        <f t="shared" si="2006"/>
        <v>0</v>
      </c>
      <c r="Q690" s="100">
        <f t="shared" si="2006"/>
        <v>0</v>
      </c>
      <c r="R690" s="100">
        <f t="shared" si="2006"/>
        <v>0</v>
      </c>
      <c r="S690" s="100">
        <f t="shared" si="2006"/>
        <v>0</v>
      </c>
      <c r="T690" s="100">
        <f t="shared" si="2006"/>
        <v>0</v>
      </c>
      <c r="U690" s="100">
        <f t="shared" si="2006"/>
        <v>0</v>
      </c>
      <c r="V690" s="151">
        <f t="shared" ref="V690" si="2007">SUM(J690:U690)</f>
        <v>0</v>
      </c>
      <c r="W690" s="100">
        <f t="shared" si="1858"/>
        <v>0</v>
      </c>
      <c r="X690" s="100">
        <f t="shared" ref="X690:AH690" si="2008">ROUND(W472*$G690/12,2)</f>
        <v>0</v>
      </c>
      <c r="Y690" s="100">
        <f t="shared" si="2008"/>
        <v>0</v>
      </c>
      <c r="Z690" s="100">
        <f t="shared" si="2008"/>
        <v>0</v>
      </c>
      <c r="AA690" s="100">
        <f t="shared" si="2008"/>
        <v>0</v>
      </c>
      <c r="AB690" s="100">
        <f t="shared" si="2008"/>
        <v>0</v>
      </c>
      <c r="AC690" s="100">
        <f t="shared" si="2008"/>
        <v>0</v>
      </c>
      <c r="AD690" s="100">
        <f t="shared" si="2008"/>
        <v>0</v>
      </c>
      <c r="AE690" s="100">
        <f t="shared" si="2008"/>
        <v>0</v>
      </c>
      <c r="AF690" s="100">
        <f t="shared" si="2008"/>
        <v>0</v>
      </c>
      <c r="AG690" s="100">
        <f t="shared" si="2008"/>
        <v>0</v>
      </c>
      <c r="AH690" s="100">
        <f t="shared" si="2008"/>
        <v>0</v>
      </c>
      <c r="AI690" s="2">
        <f t="shared" ref="AI690" si="2009">SUM(W690:AH690)</f>
        <v>0</v>
      </c>
      <c r="AJ690" s="100">
        <f t="shared" si="1873"/>
        <v>0</v>
      </c>
      <c r="AK690" s="100">
        <f t="shared" si="1874"/>
        <v>0</v>
      </c>
      <c r="AL690" s="100">
        <f t="shared" si="1874"/>
        <v>0</v>
      </c>
      <c r="AM690" s="100">
        <f t="shared" si="1874"/>
        <v>0</v>
      </c>
      <c r="AN690" s="100">
        <f t="shared" si="1874"/>
        <v>0</v>
      </c>
      <c r="AO690" s="100">
        <f t="shared" si="1874"/>
        <v>0</v>
      </c>
      <c r="AP690" s="100">
        <f t="shared" si="1874"/>
        <v>0</v>
      </c>
      <c r="AQ690" s="100">
        <f t="shared" si="1874"/>
        <v>0</v>
      </c>
      <c r="AR690" s="100">
        <f t="shared" si="1874"/>
        <v>0</v>
      </c>
      <c r="AS690" s="100">
        <f t="shared" si="1874"/>
        <v>0</v>
      </c>
      <c r="AT690" s="100">
        <f t="shared" si="1874"/>
        <v>0</v>
      </c>
      <c r="AU690" s="100">
        <f t="shared" si="1874"/>
        <v>0</v>
      </c>
      <c r="AV690" s="100">
        <f t="shared" ref="AV690" si="2010">SUM(AJ690:AU690)</f>
        <v>0</v>
      </c>
      <c r="AW690" s="100">
        <f t="shared" si="1875"/>
        <v>5963.79</v>
      </c>
      <c r="AX690" s="100">
        <f t="shared" si="1876"/>
        <v>5963.79</v>
      </c>
      <c r="AY690" s="100">
        <f t="shared" si="1876"/>
        <v>5963.79</v>
      </c>
      <c r="AZ690" s="100">
        <f t="shared" si="1876"/>
        <v>5963.79</v>
      </c>
      <c r="BA690" s="100">
        <f t="shared" si="1876"/>
        <v>5963.79</v>
      </c>
      <c r="BB690" s="100">
        <f t="shared" si="1876"/>
        <v>5963.79</v>
      </c>
      <c r="BC690" s="100">
        <f t="shared" si="1876"/>
        <v>5963.79</v>
      </c>
      <c r="BD690" s="100">
        <f t="shared" si="1876"/>
        <v>5963.79</v>
      </c>
      <c r="BE690" s="100">
        <f t="shared" si="1876"/>
        <v>5963.79</v>
      </c>
      <c r="BF690" s="100">
        <f t="shared" si="1876"/>
        <v>5963.79</v>
      </c>
      <c r="BG690" s="100">
        <f t="shared" si="1876"/>
        <v>5963.79</v>
      </c>
      <c r="BH690" s="100">
        <f t="shared" si="1876"/>
        <v>5963.79</v>
      </c>
      <c r="BI690" s="100">
        <f t="shared" si="1584"/>
        <v>71565.48</v>
      </c>
      <c r="BV690" s="142"/>
      <c r="CI690" s="142"/>
      <c r="CV690" s="142"/>
      <c r="DI690" s="142"/>
      <c r="DV690" s="142"/>
      <c r="EI690" s="142"/>
    </row>
    <row r="691" spans="1:139" ht="15.75" outlineLevel="1" x14ac:dyDescent="0.25">
      <c r="A691" s="2">
        <f t="shared" ref="A691:E700" si="2011">A473</f>
        <v>16</v>
      </c>
      <c r="B691" s="1" t="str">
        <f t="shared" si="2011"/>
        <v>PRE-10059</v>
      </c>
      <c r="C691" s="1" t="str">
        <f t="shared" si="2011"/>
        <v>SPP FH - Plymouth St 13094</v>
      </c>
      <c r="D691" s="2" t="str">
        <f t="shared" si="2011"/>
        <v>PRE-10059.2</v>
      </c>
      <c r="E691" s="141" t="str">
        <f t="shared" si="2011"/>
        <v>SPP FH - Plymouth St 13094-S&amp;E/R&amp;C</v>
      </c>
      <c r="F691" s="119">
        <f t="shared" si="1844"/>
        <v>364</v>
      </c>
      <c r="G691" s="186">
        <f>VLOOKUP($F691,'2021 Depreciation Rates'!$A:$B,2,FALSE)</f>
        <v>4.3999999999999997E-2</v>
      </c>
      <c r="H691" s="186">
        <f>VLOOKUP($F691,'2022-2023 Depreciation Rates'!$A$1:$B$197,2,FALSE)</f>
        <v>3.6999999999999998E-2</v>
      </c>
      <c r="J691" s="100">
        <f t="shared" ref="J691:U691" si="2012">ROUND(I473*$G691/12,2)</f>
        <v>0</v>
      </c>
      <c r="K691" s="100">
        <f t="shared" si="2012"/>
        <v>0</v>
      </c>
      <c r="L691" s="100">
        <f t="shared" si="2012"/>
        <v>0</v>
      </c>
      <c r="M691" s="100">
        <f t="shared" si="2012"/>
        <v>0</v>
      </c>
      <c r="N691" s="100">
        <f t="shared" si="2012"/>
        <v>0</v>
      </c>
      <c r="O691" s="100">
        <f t="shared" si="2012"/>
        <v>0</v>
      </c>
      <c r="P691" s="100">
        <f t="shared" si="2012"/>
        <v>0</v>
      </c>
      <c r="Q691" s="100">
        <f t="shared" si="2012"/>
        <v>0</v>
      </c>
      <c r="R691" s="100">
        <f t="shared" si="2012"/>
        <v>0</v>
      </c>
      <c r="S691" s="100">
        <f t="shared" si="2012"/>
        <v>0</v>
      </c>
      <c r="T691" s="100">
        <f t="shared" si="2012"/>
        <v>0</v>
      </c>
      <c r="U691" s="100">
        <f t="shared" si="2012"/>
        <v>0</v>
      </c>
      <c r="V691" s="151">
        <f t="shared" si="1567"/>
        <v>0</v>
      </c>
      <c r="W691" s="100">
        <f t="shared" si="1858"/>
        <v>0</v>
      </c>
      <c r="X691" s="100">
        <f t="shared" ref="X691:AH691" si="2013">ROUND(W473*$G691/12,2)</f>
        <v>0</v>
      </c>
      <c r="Y691" s="100">
        <f t="shared" si="2013"/>
        <v>0</v>
      </c>
      <c r="Z691" s="100">
        <f t="shared" si="2013"/>
        <v>0</v>
      </c>
      <c r="AA691" s="100">
        <f t="shared" si="2013"/>
        <v>0</v>
      </c>
      <c r="AB691" s="100">
        <f t="shared" si="2013"/>
        <v>0</v>
      </c>
      <c r="AC691" s="100">
        <f t="shared" si="2013"/>
        <v>0</v>
      </c>
      <c r="AD691" s="100">
        <f t="shared" si="2013"/>
        <v>0</v>
      </c>
      <c r="AE691" s="100">
        <f t="shared" si="2013"/>
        <v>0</v>
      </c>
      <c r="AF691" s="100">
        <f t="shared" si="2013"/>
        <v>0</v>
      </c>
      <c r="AG691" s="100">
        <f t="shared" si="2013"/>
        <v>0</v>
      </c>
      <c r="AH691" s="100">
        <f t="shared" si="2013"/>
        <v>0</v>
      </c>
      <c r="AI691" s="2">
        <f t="shared" si="1570"/>
        <v>0</v>
      </c>
      <c r="AJ691" s="100">
        <f t="shared" si="1873"/>
        <v>0</v>
      </c>
      <c r="AK691" s="100">
        <f t="shared" si="1874"/>
        <v>0</v>
      </c>
      <c r="AL691" s="100">
        <f t="shared" si="1874"/>
        <v>0</v>
      </c>
      <c r="AM691" s="100">
        <f t="shared" si="1874"/>
        <v>0</v>
      </c>
      <c r="AN691" s="100">
        <f t="shared" si="1874"/>
        <v>0</v>
      </c>
      <c r="AO691" s="100">
        <f t="shared" si="1874"/>
        <v>0</v>
      </c>
      <c r="AP691" s="100">
        <f t="shared" si="1874"/>
        <v>0</v>
      </c>
      <c r="AQ691" s="100">
        <f t="shared" si="1874"/>
        <v>0</v>
      </c>
      <c r="AR691" s="100">
        <f t="shared" si="1874"/>
        <v>0</v>
      </c>
      <c r="AS691" s="100">
        <f t="shared" si="1874"/>
        <v>0</v>
      </c>
      <c r="AT691" s="100">
        <f t="shared" si="1874"/>
        <v>0</v>
      </c>
      <c r="AU691" s="100">
        <f t="shared" si="1874"/>
        <v>0</v>
      </c>
      <c r="AV691" s="100">
        <f t="shared" si="1583"/>
        <v>0</v>
      </c>
      <c r="AW691" s="100">
        <f t="shared" si="1875"/>
        <v>0</v>
      </c>
      <c r="AX691" s="100">
        <f t="shared" si="1876"/>
        <v>11168.45</v>
      </c>
      <c r="AY691" s="100">
        <f t="shared" si="1876"/>
        <v>11168.45</v>
      </c>
      <c r="AZ691" s="100">
        <f t="shared" si="1876"/>
        <v>11168.45</v>
      </c>
      <c r="BA691" s="100">
        <f t="shared" si="1876"/>
        <v>11168.45</v>
      </c>
      <c r="BB691" s="100">
        <f t="shared" si="1876"/>
        <v>11168.45</v>
      </c>
      <c r="BC691" s="100">
        <f t="shared" si="1876"/>
        <v>11168.45</v>
      </c>
      <c r="BD691" s="100">
        <f t="shared" si="1876"/>
        <v>11168.45</v>
      </c>
      <c r="BE691" s="100">
        <f t="shared" si="1876"/>
        <v>11168.45</v>
      </c>
      <c r="BF691" s="100">
        <f t="shared" si="1876"/>
        <v>11168.45</v>
      </c>
      <c r="BG691" s="100">
        <f t="shared" si="1876"/>
        <v>11168.45</v>
      </c>
      <c r="BH691" s="100">
        <f t="shared" si="1876"/>
        <v>11168.45</v>
      </c>
      <c r="BI691" s="100">
        <f t="shared" si="1584"/>
        <v>122852.94999999998</v>
      </c>
      <c r="BV691" s="142"/>
      <c r="CI691" s="142"/>
      <c r="CV691" s="142"/>
      <c r="DI691" s="142"/>
      <c r="DV691" s="142"/>
      <c r="EI691" s="142"/>
    </row>
    <row r="692" spans="1:139" ht="15.75" outlineLevel="1" x14ac:dyDescent="0.25">
      <c r="A692" s="2">
        <f t="shared" si="2011"/>
        <v>17</v>
      </c>
      <c r="B692" s="1" t="str">
        <f t="shared" si="2011"/>
        <v>FH - TBD12</v>
      </c>
      <c r="C692" s="1" t="str">
        <f t="shared" si="2011"/>
        <v>SPP FH - 13770</v>
      </c>
      <c r="D692" s="2" t="str">
        <f t="shared" si="2011"/>
        <v>FH - TBD12.1</v>
      </c>
      <c r="E692" s="141" t="str">
        <f t="shared" si="2011"/>
        <v>SPP FH - Lake Juliana 13770 - OH Feeder</v>
      </c>
      <c r="F692" s="119">
        <f t="shared" si="1844"/>
        <v>364</v>
      </c>
      <c r="G692" s="186">
        <f>VLOOKUP($F692,'2021 Depreciation Rates'!$A:$B,2,FALSE)</f>
        <v>4.3999999999999997E-2</v>
      </c>
      <c r="H692" s="186">
        <f>VLOOKUP($F692,'2022-2023 Depreciation Rates'!$A$1:$B$197,2,FALSE)</f>
        <v>3.6999999999999998E-2</v>
      </c>
      <c r="J692" s="100">
        <f t="shared" ref="J692:U692" si="2014">ROUND(I474*$G692/12,2)</f>
        <v>0</v>
      </c>
      <c r="K692" s="100">
        <f t="shared" si="2014"/>
        <v>0</v>
      </c>
      <c r="L692" s="100">
        <f t="shared" si="2014"/>
        <v>0</v>
      </c>
      <c r="M692" s="100">
        <f t="shared" si="2014"/>
        <v>0</v>
      </c>
      <c r="N692" s="100">
        <f t="shared" si="2014"/>
        <v>0</v>
      </c>
      <c r="O692" s="100">
        <f t="shared" si="2014"/>
        <v>0</v>
      </c>
      <c r="P692" s="100">
        <f t="shared" si="2014"/>
        <v>0</v>
      </c>
      <c r="Q692" s="100">
        <f t="shared" si="2014"/>
        <v>0</v>
      </c>
      <c r="R692" s="100">
        <f t="shared" si="2014"/>
        <v>0</v>
      </c>
      <c r="S692" s="100">
        <f t="shared" si="2014"/>
        <v>0</v>
      </c>
      <c r="T692" s="100">
        <f t="shared" si="2014"/>
        <v>0</v>
      </c>
      <c r="U692" s="100">
        <f t="shared" si="2014"/>
        <v>0</v>
      </c>
      <c r="V692" s="151">
        <f t="shared" ref="V692" si="2015">SUM(J692:U692)</f>
        <v>0</v>
      </c>
      <c r="W692" s="100">
        <f t="shared" si="1858"/>
        <v>0</v>
      </c>
      <c r="X692" s="100">
        <f t="shared" ref="X692:AH692" si="2016">ROUND(W474*$G692/12,2)</f>
        <v>0</v>
      </c>
      <c r="Y692" s="100">
        <f t="shared" si="2016"/>
        <v>0</v>
      </c>
      <c r="Z692" s="100">
        <f t="shared" si="2016"/>
        <v>0</v>
      </c>
      <c r="AA692" s="100">
        <f t="shared" si="2016"/>
        <v>0</v>
      </c>
      <c r="AB692" s="100">
        <f t="shared" si="2016"/>
        <v>0</v>
      </c>
      <c r="AC692" s="100">
        <f t="shared" si="2016"/>
        <v>0</v>
      </c>
      <c r="AD692" s="100">
        <f t="shared" si="2016"/>
        <v>0</v>
      </c>
      <c r="AE692" s="100">
        <f t="shared" si="2016"/>
        <v>0</v>
      </c>
      <c r="AF692" s="100">
        <f t="shared" si="2016"/>
        <v>0</v>
      </c>
      <c r="AG692" s="100">
        <f t="shared" si="2016"/>
        <v>0</v>
      </c>
      <c r="AH692" s="100">
        <f t="shared" si="2016"/>
        <v>0</v>
      </c>
      <c r="AI692" s="2">
        <f t="shared" ref="AI692" si="2017">SUM(W692:AH692)</f>
        <v>0</v>
      </c>
      <c r="AJ692" s="100">
        <f t="shared" si="1873"/>
        <v>0</v>
      </c>
      <c r="AK692" s="100">
        <f t="shared" si="1874"/>
        <v>0</v>
      </c>
      <c r="AL692" s="100">
        <f t="shared" si="1874"/>
        <v>0</v>
      </c>
      <c r="AM692" s="100">
        <f t="shared" si="1874"/>
        <v>0</v>
      </c>
      <c r="AN692" s="100">
        <f t="shared" si="1874"/>
        <v>0</v>
      </c>
      <c r="AO692" s="100">
        <f t="shared" si="1874"/>
        <v>0</v>
      </c>
      <c r="AP692" s="100">
        <f t="shared" si="1874"/>
        <v>0</v>
      </c>
      <c r="AQ692" s="100">
        <f t="shared" si="1874"/>
        <v>0</v>
      </c>
      <c r="AR692" s="100">
        <f t="shared" si="1874"/>
        <v>0</v>
      </c>
      <c r="AS692" s="100">
        <f t="shared" si="1874"/>
        <v>0</v>
      </c>
      <c r="AT692" s="100">
        <f t="shared" si="1874"/>
        <v>0</v>
      </c>
      <c r="AU692" s="100">
        <f t="shared" si="1874"/>
        <v>0</v>
      </c>
      <c r="AV692" s="100">
        <f t="shared" ref="AV692" si="2018">SUM(AJ692:AU692)</f>
        <v>0</v>
      </c>
      <c r="AW692" s="100">
        <f t="shared" si="1875"/>
        <v>8195.5499999999993</v>
      </c>
      <c r="AX692" s="100">
        <f t="shared" ref="AX692:BH707" si="2019">ROUND(AW474*$H692/12,2)</f>
        <v>8195.5499999999993</v>
      </c>
      <c r="AY692" s="100">
        <f t="shared" si="2019"/>
        <v>8195.5499999999993</v>
      </c>
      <c r="AZ692" s="100">
        <f t="shared" si="2019"/>
        <v>8195.5499999999993</v>
      </c>
      <c r="BA692" s="100">
        <f t="shared" si="2019"/>
        <v>8195.5499999999993</v>
      </c>
      <c r="BB692" s="100">
        <f t="shared" si="2019"/>
        <v>8195.5499999999993</v>
      </c>
      <c r="BC692" s="100">
        <f t="shared" si="2019"/>
        <v>8195.5499999999993</v>
      </c>
      <c r="BD692" s="100">
        <f t="shared" si="2019"/>
        <v>8195.5499999999993</v>
      </c>
      <c r="BE692" s="100">
        <f t="shared" si="2019"/>
        <v>8195.5499999999993</v>
      </c>
      <c r="BF692" s="100">
        <f t="shared" si="2019"/>
        <v>8195.5499999999993</v>
      </c>
      <c r="BG692" s="100">
        <f t="shared" si="2019"/>
        <v>8195.5499999999993</v>
      </c>
      <c r="BH692" s="100">
        <f t="shared" si="2019"/>
        <v>8195.5499999999993</v>
      </c>
      <c r="BI692" s="100">
        <f t="shared" si="1584"/>
        <v>98346.60000000002</v>
      </c>
      <c r="BV692" s="142"/>
      <c r="CI692" s="142"/>
      <c r="CV692" s="142"/>
      <c r="DI692" s="142"/>
      <c r="DV692" s="142"/>
      <c r="EI692" s="142"/>
    </row>
    <row r="693" spans="1:139" ht="15.75" outlineLevel="1" x14ac:dyDescent="0.25">
      <c r="A693" s="2">
        <f t="shared" si="2011"/>
        <v>17</v>
      </c>
      <c r="B693" s="1" t="str">
        <f t="shared" si="2011"/>
        <v>PRE-10060</v>
      </c>
      <c r="C693" s="1" t="str">
        <f t="shared" si="2011"/>
        <v>SPP FH - Lake Juliana 13770</v>
      </c>
      <c r="D693" s="2" t="str">
        <f t="shared" si="2011"/>
        <v>PRE-10060.2</v>
      </c>
      <c r="E693" s="141" t="str">
        <f t="shared" si="2011"/>
        <v>SPP FH - Lake Juliana 13770-S&amp;E/R&amp;C</v>
      </c>
      <c r="F693" s="119">
        <f t="shared" si="1844"/>
        <v>364</v>
      </c>
      <c r="G693" s="186">
        <f>VLOOKUP($F693,'2021 Depreciation Rates'!$A:$B,2,FALSE)</f>
        <v>4.3999999999999997E-2</v>
      </c>
      <c r="H693" s="186">
        <f>VLOOKUP($F693,'2022-2023 Depreciation Rates'!$A$1:$B$197,2,FALSE)</f>
        <v>3.6999999999999998E-2</v>
      </c>
      <c r="J693" s="100">
        <f t="shared" ref="J693:U693" si="2020">ROUND(I475*$G693/12,2)</f>
        <v>0</v>
      </c>
      <c r="K693" s="100">
        <f t="shared" si="2020"/>
        <v>0</v>
      </c>
      <c r="L693" s="100">
        <f t="shared" si="2020"/>
        <v>0</v>
      </c>
      <c r="M693" s="100">
        <f t="shared" si="2020"/>
        <v>0</v>
      </c>
      <c r="N693" s="100">
        <f t="shared" si="2020"/>
        <v>0</v>
      </c>
      <c r="O693" s="100">
        <f t="shared" si="2020"/>
        <v>0</v>
      </c>
      <c r="P693" s="100">
        <f t="shared" si="2020"/>
        <v>0</v>
      </c>
      <c r="Q693" s="100">
        <f t="shared" si="2020"/>
        <v>0</v>
      </c>
      <c r="R693" s="100">
        <f t="shared" si="2020"/>
        <v>0</v>
      </c>
      <c r="S693" s="100">
        <f t="shared" si="2020"/>
        <v>0</v>
      </c>
      <c r="T693" s="100">
        <f t="shared" si="2020"/>
        <v>0</v>
      </c>
      <c r="U693" s="100">
        <f t="shared" si="2020"/>
        <v>0</v>
      </c>
      <c r="V693" s="151">
        <f t="shared" si="1567"/>
        <v>0</v>
      </c>
      <c r="W693" s="100">
        <f t="shared" si="1858"/>
        <v>0</v>
      </c>
      <c r="X693" s="100">
        <f t="shared" ref="X693:AH693" si="2021">ROUND(W475*$G693/12,2)</f>
        <v>0</v>
      </c>
      <c r="Y693" s="100">
        <f t="shared" si="2021"/>
        <v>0</v>
      </c>
      <c r="Z693" s="100">
        <f t="shared" si="2021"/>
        <v>0</v>
      </c>
      <c r="AA693" s="100">
        <f t="shared" si="2021"/>
        <v>0</v>
      </c>
      <c r="AB693" s="100">
        <f t="shared" si="2021"/>
        <v>0</v>
      </c>
      <c r="AC693" s="100">
        <f t="shared" si="2021"/>
        <v>0</v>
      </c>
      <c r="AD693" s="100">
        <f t="shared" si="2021"/>
        <v>0</v>
      </c>
      <c r="AE693" s="100">
        <f t="shared" si="2021"/>
        <v>0</v>
      </c>
      <c r="AF693" s="100">
        <f t="shared" si="2021"/>
        <v>0</v>
      </c>
      <c r="AG693" s="100">
        <f t="shared" si="2021"/>
        <v>0</v>
      </c>
      <c r="AH693" s="100">
        <f t="shared" si="2021"/>
        <v>0</v>
      </c>
      <c r="AI693" s="2">
        <f t="shared" si="1570"/>
        <v>0</v>
      </c>
      <c r="AJ693" s="100">
        <f t="shared" si="1873"/>
        <v>0</v>
      </c>
      <c r="AK693" s="100">
        <f t="shared" si="1874"/>
        <v>0</v>
      </c>
      <c r="AL693" s="100">
        <f t="shared" si="1874"/>
        <v>0</v>
      </c>
      <c r="AM693" s="100">
        <f t="shared" si="1874"/>
        <v>0</v>
      </c>
      <c r="AN693" s="100">
        <f t="shared" si="1874"/>
        <v>0</v>
      </c>
      <c r="AO693" s="100">
        <f t="shared" si="1874"/>
        <v>0</v>
      </c>
      <c r="AP693" s="100">
        <f t="shared" si="1874"/>
        <v>0</v>
      </c>
      <c r="AQ693" s="100">
        <f t="shared" si="1874"/>
        <v>1.45</v>
      </c>
      <c r="AR693" s="100">
        <f t="shared" si="1874"/>
        <v>1.45</v>
      </c>
      <c r="AS693" s="100">
        <f t="shared" si="1874"/>
        <v>2498.9499999999998</v>
      </c>
      <c r="AT693" s="100">
        <f t="shared" si="1874"/>
        <v>4996.45</v>
      </c>
      <c r="AU693" s="100">
        <f t="shared" si="1874"/>
        <v>7493.95</v>
      </c>
      <c r="AV693" s="100">
        <f t="shared" si="1583"/>
        <v>14992.25</v>
      </c>
      <c r="AW693" s="100">
        <f t="shared" si="1875"/>
        <v>9991.4500000000007</v>
      </c>
      <c r="AX693" s="100">
        <f t="shared" si="2019"/>
        <v>9991.4500000000007</v>
      </c>
      <c r="AY693" s="100">
        <f t="shared" si="2019"/>
        <v>9991.4500000000007</v>
      </c>
      <c r="AZ693" s="100">
        <f t="shared" si="2019"/>
        <v>9991.4500000000007</v>
      </c>
      <c r="BA693" s="100">
        <f t="shared" si="2019"/>
        <v>9991.4500000000007</v>
      </c>
      <c r="BB693" s="100">
        <f t="shared" si="2019"/>
        <v>9991.4500000000007</v>
      </c>
      <c r="BC693" s="100">
        <f t="shared" si="2019"/>
        <v>9991.4500000000007</v>
      </c>
      <c r="BD693" s="100">
        <f t="shared" si="2019"/>
        <v>9991.4500000000007</v>
      </c>
      <c r="BE693" s="100">
        <f t="shared" si="2019"/>
        <v>9991.4500000000007</v>
      </c>
      <c r="BF693" s="100">
        <f t="shared" si="2019"/>
        <v>9991.4500000000007</v>
      </c>
      <c r="BG693" s="100">
        <f t="shared" si="2019"/>
        <v>9991.4500000000007</v>
      </c>
      <c r="BH693" s="100">
        <f t="shared" si="2019"/>
        <v>9991.4500000000007</v>
      </c>
      <c r="BI693" s="100">
        <f t="shared" si="1584"/>
        <v>119897.39999999998</v>
      </c>
      <c r="BV693" s="142"/>
      <c r="CI693" s="142"/>
      <c r="CV693" s="142"/>
      <c r="DI693" s="142"/>
      <c r="DV693" s="142"/>
      <c r="EI693" s="142"/>
    </row>
    <row r="694" spans="1:139" ht="15.75" outlineLevel="1" x14ac:dyDescent="0.25">
      <c r="A694" s="2">
        <f t="shared" si="2011"/>
        <v>18</v>
      </c>
      <c r="B694" s="1" t="str">
        <f t="shared" si="2011"/>
        <v>PRE-10061</v>
      </c>
      <c r="C694" s="1" t="str">
        <f t="shared" si="2011"/>
        <v>SPP FH - Lake Alfred 13118</v>
      </c>
      <c r="D694" s="2" t="str">
        <f t="shared" si="2011"/>
        <v>PRE-10061.1</v>
      </c>
      <c r="E694" s="141" t="str">
        <f t="shared" si="2011"/>
        <v>SPP FH - Lake Alfred 13118 -OH Feeder</v>
      </c>
      <c r="F694" s="119">
        <f t="shared" si="1844"/>
        <v>364</v>
      </c>
      <c r="G694" s="186">
        <f>VLOOKUP($F694,'2021 Depreciation Rates'!$A:$B,2,FALSE)</f>
        <v>4.3999999999999997E-2</v>
      </c>
      <c r="H694" s="186">
        <f>VLOOKUP($F694,'2022-2023 Depreciation Rates'!$A$1:$B$197,2,FALSE)</f>
        <v>3.6999999999999998E-2</v>
      </c>
      <c r="J694" s="100">
        <f t="shared" ref="J694:U694" si="2022">ROUND(I476*$G694/12,2)</f>
        <v>0</v>
      </c>
      <c r="K694" s="100">
        <f t="shared" si="2022"/>
        <v>0</v>
      </c>
      <c r="L694" s="100">
        <f t="shared" si="2022"/>
        <v>0</v>
      </c>
      <c r="M694" s="100">
        <f t="shared" si="2022"/>
        <v>0</v>
      </c>
      <c r="N694" s="100">
        <f t="shared" si="2022"/>
        <v>0</v>
      </c>
      <c r="O694" s="100">
        <f t="shared" si="2022"/>
        <v>0</v>
      </c>
      <c r="P694" s="100">
        <f t="shared" si="2022"/>
        <v>0</v>
      </c>
      <c r="Q694" s="100">
        <f t="shared" si="2022"/>
        <v>0</v>
      </c>
      <c r="R694" s="100">
        <f t="shared" si="2022"/>
        <v>0</v>
      </c>
      <c r="S694" s="100">
        <f t="shared" si="2022"/>
        <v>0</v>
      </c>
      <c r="T694" s="100">
        <f t="shared" si="2022"/>
        <v>0</v>
      </c>
      <c r="U694" s="100">
        <f t="shared" si="2022"/>
        <v>0</v>
      </c>
      <c r="V694" s="151">
        <f t="shared" ref="V694" si="2023">SUM(J694:U694)</f>
        <v>0</v>
      </c>
      <c r="W694" s="100">
        <f t="shared" si="1858"/>
        <v>0</v>
      </c>
      <c r="X694" s="100">
        <f t="shared" ref="X694:AH694" si="2024">ROUND(W476*$G694/12,2)</f>
        <v>0</v>
      </c>
      <c r="Y694" s="100">
        <f t="shared" si="2024"/>
        <v>0</v>
      </c>
      <c r="Z694" s="100">
        <f t="shared" si="2024"/>
        <v>0</v>
      </c>
      <c r="AA694" s="100">
        <f t="shared" si="2024"/>
        <v>0</v>
      </c>
      <c r="AB694" s="100">
        <f t="shared" si="2024"/>
        <v>0</v>
      </c>
      <c r="AC694" s="100">
        <f t="shared" si="2024"/>
        <v>0</v>
      </c>
      <c r="AD694" s="100">
        <f t="shared" si="2024"/>
        <v>0</v>
      </c>
      <c r="AE694" s="100">
        <f t="shared" si="2024"/>
        <v>0</v>
      </c>
      <c r="AF694" s="100">
        <f t="shared" si="2024"/>
        <v>0</v>
      </c>
      <c r="AG694" s="100">
        <f t="shared" si="2024"/>
        <v>0</v>
      </c>
      <c r="AH694" s="100">
        <f t="shared" si="2024"/>
        <v>0</v>
      </c>
      <c r="AI694" s="2">
        <f t="shared" ref="AI694" si="2025">SUM(W694:AH694)</f>
        <v>0</v>
      </c>
      <c r="AJ694" s="100">
        <f t="shared" si="1873"/>
        <v>0</v>
      </c>
      <c r="AK694" s="100">
        <f t="shared" si="1874"/>
        <v>0</v>
      </c>
      <c r="AL694" s="100">
        <f t="shared" si="1874"/>
        <v>0</v>
      </c>
      <c r="AM694" s="100">
        <f t="shared" si="1874"/>
        <v>0</v>
      </c>
      <c r="AN694" s="100">
        <f t="shared" si="1874"/>
        <v>0</v>
      </c>
      <c r="AO694" s="100">
        <f t="shared" si="1874"/>
        <v>0</v>
      </c>
      <c r="AP694" s="100">
        <f t="shared" si="1874"/>
        <v>0</v>
      </c>
      <c r="AQ694" s="100">
        <f t="shared" si="1874"/>
        <v>0</v>
      </c>
      <c r="AR694" s="100">
        <f t="shared" si="1874"/>
        <v>0</v>
      </c>
      <c r="AS694" s="100">
        <f t="shared" si="1874"/>
        <v>5528.03</v>
      </c>
      <c r="AT694" s="100">
        <f t="shared" si="1874"/>
        <v>5528.03</v>
      </c>
      <c r="AU694" s="100">
        <f t="shared" si="1874"/>
        <v>5528.03</v>
      </c>
      <c r="AV694" s="100">
        <f t="shared" ref="AV694" si="2026">SUM(AJ694:AU694)</f>
        <v>16584.09</v>
      </c>
      <c r="AW694" s="100">
        <f t="shared" si="1875"/>
        <v>5528.03</v>
      </c>
      <c r="AX694" s="100">
        <f t="shared" si="2019"/>
        <v>5528.03</v>
      </c>
      <c r="AY694" s="100">
        <f t="shared" si="2019"/>
        <v>5528.03</v>
      </c>
      <c r="AZ694" s="100">
        <f t="shared" si="2019"/>
        <v>5528.03</v>
      </c>
      <c r="BA694" s="100">
        <f t="shared" si="2019"/>
        <v>5528.03</v>
      </c>
      <c r="BB694" s="100">
        <f t="shared" si="2019"/>
        <v>5528.03</v>
      </c>
      <c r="BC694" s="100">
        <f t="shared" si="2019"/>
        <v>5528.03</v>
      </c>
      <c r="BD694" s="100">
        <f t="shared" si="2019"/>
        <v>5528.03</v>
      </c>
      <c r="BE694" s="100">
        <f t="shared" si="2019"/>
        <v>5528.03</v>
      </c>
      <c r="BF694" s="100">
        <f t="shared" si="2019"/>
        <v>5528.03</v>
      </c>
      <c r="BG694" s="100">
        <f t="shared" si="2019"/>
        <v>5528.03</v>
      </c>
      <c r="BH694" s="100">
        <f t="shared" si="2019"/>
        <v>5528.03</v>
      </c>
      <c r="BI694" s="100">
        <f t="shared" si="1584"/>
        <v>66336.36</v>
      </c>
      <c r="BV694" s="142"/>
      <c r="CI694" s="142"/>
      <c r="CV694" s="142"/>
      <c r="DI694" s="142"/>
      <c r="DV694" s="142"/>
      <c r="EI694" s="142"/>
    </row>
    <row r="695" spans="1:139" ht="15.75" outlineLevel="1" x14ac:dyDescent="0.25">
      <c r="A695" s="2">
        <f t="shared" si="2011"/>
        <v>18</v>
      </c>
      <c r="B695" s="1" t="str">
        <f t="shared" si="2011"/>
        <v>FH - TBD13</v>
      </c>
      <c r="C695" s="1" t="str">
        <f t="shared" si="2011"/>
        <v>SPP FH - 13118</v>
      </c>
      <c r="D695" s="2" t="str">
        <f t="shared" si="2011"/>
        <v>FH - TBD13.2</v>
      </c>
      <c r="E695" s="141" t="str">
        <f t="shared" si="2011"/>
        <v>SPP FH - Lake Alfred 13118 - S&amp;E/R&amp;C</v>
      </c>
      <c r="F695" s="119">
        <f t="shared" si="1844"/>
        <v>364</v>
      </c>
      <c r="G695" s="186">
        <f>VLOOKUP($F695,'2021 Depreciation Rates'!$A:$B,2,FALSE)</f>
        <v>4.3999999999999997E-2</v>
      </c>
      <c r="H695" s="186">
        <f>VLOOKUP($F695,'2022-2023 Depreciation Rates'!$A$1:$B$197,2,FALSE)</f>
        <v>3.6999999999999998E-2</v>
      </c>
      <c r="J695" s="100">
        <f t="shared" ref="J695:U695" si="2027">ROUND(I477*$G695/12,2)</f>
        <v>0</v>
      </c>
      <c r="K695" s="100">
        <f t="shared" si="2027"/>
        <v>0</v>
      </c>
      <c r="L695" s="100">
        <f t="shared" si="2027"/>
        <v>0</v>
      </c>
      <c r="M695" s="100">
        <f t="shared" si="2027"/>
        <v>0</v>
      </c>
      <c r="N695" s="100">
        <f t="shared" si="2027"/>
        <v>0</v>
      </c>
      <c r="O695" s="100">
        <f t="shared" si="2027"/>
        <v>0</v>
      </c>
      <c r="P695" s="100">
        <f t="shared" si="2027"/>
        <v>0</v>
      </c>
      <c r="Q695" s="100">
        <f t="shared" si="2027"/>
        <v>0</v>
      </c>
      <c r="R695" s="100">
        <f t="shared" si="2027"/>
        <v>0</v>
      </c>
      <c r="S695" s="100">
        <f t="shared" si="2027"/>
        <v>0</v>
      </c>
      <c r="T695" s="100">
        <f t="shared" si="2027"/>
        <v>0</v>
      </c>
      <c r="U695" s="100">
        <f t="shared" si="2027"/>
        <v>0</v>
      </c>
      <c r="V695" s="151">
        <f t="shared" si="1567"/>
        <v>0</v>
      </c>
      <c r="W695" s="100">
        <f t="shared" si="1858"/>
        <v>0</v>
      </c>
      <c r="X695" s="100">
        <f t="shared" ref="X695:AH695" si="2028">ROUND(W477*$G695/12,2)</f>
        <v>0</v>
      </c>
      <c r="Y695" s="100">
        <f t="shared" si="2028"/>
        <v>0</v>
      </c>
      <c r="Z695" s="100">
        <f t="shared" si="2028"/>
        <v>0</v>
      </c>
      <c r="AA695" s="100">
        <f t="shared" si="2028"/>
        <v>0</v>
      </c>
      <c r="AB695" s="100">
        <f t="shared" si="2028"/>
        <v>0</v>
      </c>
      <c r="AC695" s="100">
        <f t="shared" si="2028"/>
        <v>0</v>
      </c>
      <c r="AD695" s="100">
        <f t="shared" si="2028"/>
        <v>0</v>
      </c>
      <c r="AE695" s="100">
        <f t="shared" si="2028"/>
        <v>0</v>
      </c>
      <c r="AF695" s="100">
        <f t="shared" si="2028"/>
        <v>0</v>
      </c>
      <c r="AG695" s="100">
        <f t="shared" si="2028"/>
        <v>0</v>
      </c>
      <c r="AH695" s="100">
        <f t="shared" si="2028"/>
        <v>0</v>
      </c>
      <c r="AI695" s="2">
        <f t="shared" si="1570"/>
        <v>0</v>
      </c>
      <c r="AJ695" s="100">
        <f t="shared" si="1873"/>
        <v>0</v>
      </c>
      <c r="AK695" s="100">
        <f t="shared" si="1874"/>
        <v>0</v>
      </c>
      <c r="AL695" s="100">
        <f t="shared" si="1874"/>
        <v>0</v>
      </c>
      <c r="AM695" s="100">
        <f t="shared" ref="AL695:AU710" si="2029">ROUND(AL477*$H695/12,2)</f>
        <v>0</v>
      </c>
      <c r="AN695" s="100">
        <f t="shared" si="2029"/>
        <v>0</v>
      </c>
      <c r="AO695" s="100">
        <f t="shared" si="2029"/>
        <v>0</v>
      </c>
      <c r="AP695" s="100">
        <f t="shared" si="2029"/>
        <v>0</v>
      </c>
      <c r="AQ695" s="100">
        <f t="shared" si="2029"/>
        <v>0</v>
      </c>
      <c r="AR695" s="100">
        <f t="shared" si="2029"/>
        <v>0</v>
      </c>
      <c r="AS695" s="100">
        <f t="shared" si="2029"/>
        <v>0</v>
      </c>
      <c r="AT695" s="100">
        <f t="shared" si="2029"/>
        <v>0</v>
      </c>
      <c r="AU695" s="100">
        <f t="shared" si="2029"/>
        <v>0</v>
      </c>
      <c r="AV695" s="100">
        <f t="shared" si="1583"/>
        <v>0</v>
      </c>
      <c r="AW695" s="100">
        <f t="shared" si="1875"/>
        <v>0</v>
      </c>
      <c r="AX695" s="100">
        <f t="shared" si="2019"/>
        <v>0</v>
      </c>
      <c r="AY695" s="100">
        <f t="shared" si="2019"/>
        <v>0</v>
      </c>
      <c r="AZ695" s="100">
        <f t="shared" si="2019"/>
        <v>4995</v>
      </c>
      <c r="BA695" s="100">
        <f t="shared" si="2019"/>
        <v>4995</v>
      </c>
      <c r="BB695" s="100">
        <f t="shared" si="2019"/>
        <v>4995</v>
      </c>
      <c r="BC695" s="100">
        <f t="shared" si="2019"/>
        <v>4995</v>
      </c>
      <c r="BD695" s="100">
        <f t="shared" si="2019"/>
        <v>4995</v>
      </c>
      <c r="BE695" s="100">
        <f t="shared" si="2019"/>
        <v>4995</v>
      </c>
      <c r="BF695" s="100">
        <f t="shared" si="2019"/>
        <v>4995</v>
      </c>
      <c r="BG695" s="100">
        <f t="shared" si="2019"/>
        <v>4995</v>
      </c>
      <c r="BH695" s="100">
        <f t="shared" si="2019"/>
        <v>4995</v>
      </c>
      <c r="BI695" s="100">
        <f t="shared" si="1584"/>
        <v>44955</v>
      </c>
      <c r="BV695" s="142"/>
      <c r="CI695" s="142"/>
      <c r="CV695" s="142"/>
      <c r="DI695" s="142"/>
      <c r="DV695" s="142"/>
      <c r="EI695" s="142"/>
    </row>
    <row r="696" spans="1:139" ht="15.75" outlineLevel="1" x14ac:dyDescent="0.25">
      <c r="A696" s="2">
        <f t="shared" si="2011"/>
        <v>19</v>
      </c>
      <c r="B696" s="1" t="str">
        <f t="shared" si="2011"/>
        <v>PRE-10062</v>
      </c>
      <c r="C696" s="1" t="str">
        <f t="shared" si="2011"/>
        <v>SPP FH - Jan Phyl 13296</v>
      </c>
      <c r="D696" s="2" t="str">
        <f t="shared" si="2011"/>
        <v>PRE-10062.1</v>
      </c>
      <c r="E696" s="141" t="str">
        <f t="shared" si="2011"/>
        <v>SPP FH - Jan Phyl 13296 - OH</v>
      </c>
      <c r="F696" s="119">
        <f t="shared" si="1844"/>
        <v>364</v>
      </c>
      <c r="G696" s="186">
        <f>VLOOKUP($F696,'2021 Depreciation Rates'!$A:$B,2,FALSE)</f>
        <v>4.3999999999999997E-2</v>
      </c>
      <c r="H696" s="186">
        <f>VLOOKUP($F696,'2022-2023 Depreciation Rates'!$A$1:$B$197,2,FALSE)</f>
        <v>3.6999999999999998E-2</v>
      </c>
      <c r="J696" s="100">
        <f t="shared" ref="J696:U696" si="2030">ROUND(I478*$G696/12,2)</f>
        <v>0</v>
      </c>
      <c r="K696" s="100">
        <f t="shared" si="2030"/>
        <v>0</v>
      </c>
      <c r="L696" s="100">
        <f t="shared" si="2030"/>
        <v>0</v>
      </c>
      <c r="M696" s="100">
        <f t="shared" si="2030"/>
        <v>0</v>
      </c>
      <c r="N696" s="100">
        <f t="shared" si="2030"/>
        <v>0</v>
      </c>
      <c r="O696" s="100">
        <f t="shared" si="2030"/>
        <v>0</v>
      </c>
      <c r="P696" s="100">
        <f t="shared" si="2030"/>
        <v>0</v>
      </c>
      <c r="Q696" s="100">
        <f t="shared" si="2030"/>
        <v>0</v>
      </c>
      <c r="R696" s="100">
        <f t="shared" si="2030"/>
        <v>0</v>
      </c>
      <c r="S696" s="100">
        <f t="shared" si="2030"/>
        <v>0</v>
      </c>
      <c r="T696" s="100">
        <f t="shared" si="2030"/>
        <v>0</v>
      </c>
      <c r="U696" s="100">
        <f t="shared" si="2030"/>
        <v>0</v>
      </c>
      <c r="V696" s="151">
        <f t="shared" ref="V696" si="2031">SUM(J696:U696)</f>
        <v>0</v>
      </c>
      <c r="W696" s="100">
        <f t="shared" si="1858"/>
        <v>0</v>
      </c>
      <c r="X696" s="100">
        <f t="shared" ref="X696:AH696" si="2032">ROUND(W478*$G696/12,2)</f>
        <v>0</v>
      </c>
      <c r="Y696" s="100">
        <f t="shared" si="2032"/>
        <v>0</v>
      </c>
      <c r="Z696" s="100">
        <f t="shared" si="2032"/>
        <v>0</v>
      </c>
      <c r="AA696" s="100">
        <f t="shared" si="2032"/>
        <v>0</v>
      </c>
      <c r="AB696" s="100">
        <f t="shared" si="2032"/>
        <v>0</v>
      </c>
      <c r="AC696" s="100">
        <f t="shared" si="2032"/>
        <v>0</v>
      </c>
      <c r="AD696" s="100">
        <f t="shared" si="2032"/>
        <v>0</v>
      </c>
      <c r="AE696" s="100">
        <f t="shared" si="2032"/>
        <v>0</v>
      </c>
      <c r="AF696" s="100">
        <f t="shared" si="2032"/>
        <v>0</v>
      </c>
      <c r="AG696" s="100">
        <f t="shared" si="2032"/>
        <v>0</v>
      </c>
      <c r="AH696" s="100">
        <f t="shared" si="2032"/>
        <v>0</v>
      </c>
      <c r="AI696" s="2">
        <f t="shared" ref="AI696" si="2033">SUM(W696:AH696)</f>
        <v>0</v>
      </c>
      <c r="AJ696" s="100">
        <f t="shared" si="1873"/>
        <v>0</v>
      </c>
      <c r="AK696" s="100">
        <f t="shared" si="1874"/>
        <v>0</v>
      </c>
      <c r="AL696" s="100">
        <f t="shared" si="2029"/>
        <v>0</v>
      </c>
      <c r="AM696" s="100">
        <f t="shared" si="2029"/>
        <v>0</v>
      </c>
      <c r="AN696" s="100">
        <f t="shared" si="2029"/>
        <v>0</v>
      </c>
      <c r="AO696" s="100">
        <f t="shared" si="2029"/>
        <v>0</v>
      </c>
      <c r="AP696" s="100">
        <f t="shared" si="2029"/>
        <v>0</v>
      </c>
      <c r="AQ696" s="100">
        <f t="shared" si="2029"/>
        <v>0</v>
      </c>
      <c r="AR696" s="100">
        <f t="shared" si="2029"/>
        <v>0</v>
      </c>
      <c r="AS696" s="100">
        <f t="shared" si="2029"/>
        <v>0</v>
      </c>
      <c r="AT696" s="100">
        <f t="shared" si="2029"/>
        <v>9233.02</v>
      </c>
      <c r="AU696" s="100">
        <f t="shared" si="2029"/>
        <v>9233.02</v>
      </c>
      <c r="AV696" s="100">
        <f t="shared" ref="AV696" si="2034">SUM(AJ696:AU696)</f>
        <v>18466.04</v>
      </c>
      <c r="AW696" s="100">
        <f t="shared" si="1875"/>
        <v>9233.02</v>
      </c>
      <c r="AX696" s="100">
        <f t="shared" si="2019"/>
        <v>9233.02</v>
      </c>
      <c r="AY696" s="100">
        <f t="shared" si="2019"/>
        <v>9233.02</v>
      </c>
      <c r="AZ696" s="100">
        <f t="shared" si="2019"/>
        <v>9233.02</v>
      </c>
      <c r="BA696" s="100">
        <f t="shared" si="2019"/>
        <v>9233.02</v>
      </c>
      <c r="BB696" s="100">
        <f t="shared" si="2019"/>
        <v>9233.02</v>
      </c>
      <c r="BC696" s="100">
        <f t="shared" si="2019"/>
        <v>9233.02</v>
      </c>
      <c r="BD696" s="100">
        <f t="shared" si="2019"/>
        <v>9233.02</v>
      </c>
      <c r="BE696" s="100">
        <f t="shared" si="2019"/>
        <v>9233.02</v>
      </c>
      <c r="BF696" s="100">
        <f t="shared" si="2019"/>
        <v>9233.02</v>
      </c>
      <c r="BG696" s="100">
        <f t="shared" si="2019"/>
        <v>9233.02</v>
      </c>
      <c r="BH696" s="100">
        <f t="shared" si="2019"/>
        <v>9233.02</v>
      </c>
      <c r="BI696" s="100">
        <f t="shared" si="1584"/>
        <v>110796.24000000003</v>
      </c>
      <c r="BV696" s="142"/>
      <c r="CI696" s="142"/>
      <c r="CV696" s="142"/>
      <c r="DI696" s="142"/>
      <c r="DV696" s="142"/>
      <c r="EI696" s="142"/>
    </row>
    <row r="697" spans="1:139" ht="15.75" outlineLevel="1" x14ac:dyDescent="0.25">
      <c r="A697" s="2">
        <f t="shared" si="2011"/>
        <v>19</v>
      </c>
      <c r="B697" s="1" t="str">
        <f t="shared" si="2011"/>
        <v>PRE-10062</v>
      </c>
      <c r="C697" s="1" t="str">
        <f t="shared" si="2011"/>
        <v>SPP FH - Jan Phyl 13296</v>
      </c>
      <c r="D697" s="2" t="str">
        <f t="shared" si="2011"/>
        <v>PRE-10062.2</v>
      </c>
      <c r="E697" s="141" t="str">
        <f t="shared" si="2011"/>
        <v>SPP FH -  Jan Phyl  13296 - S&amp;E/R&amp;C</v>
      </c>
      <c r="F697" s="119">
        <f t="shared" si="1844"/>
        <v>364</v>
      </c>
      <c r="G697" s="186">
        <f>VLOOKUP($F697,'2021 Depreciation Rates'!$A:$B,2,FALSE)</f>
        <v>4.3999999999999997E-2</v>
      </c>
      <c r="H697" s="186">
        <f>VLOOKUP($F697,'2022-2023 Depreciation Rates'!$A$1:$B$197,2,FALSE)</f>
        <v>3.6999999999999998E-2</v>
      </c>
      <c r="J697" s="100">
        <f t="shared" ref="J697:U697" si="2035">ROUND(I479*$G697/12,2)</f>
        <v>0</v>
      </c>
      <c r="K697" s="100">
        <f t="shared" si="2035"/>
        <v>0</v>
      </c>
      <c r="L697" s="100">
        <f t="shared" si="2035"/>
        <v>0</v>
      </c>
      <c r="M697" s="100">
        <f t="shared" si="2035"/>
        <v>0</v>
      </c>
      <c r="N697" s="100">
        <f t="shared" si="2035"/>
        <v>0</v>
      </c>
      <c r="O697" s="100">
        <f t="shared" si="2035"/>
        <v>0</v>
      </c>
      <c r="P697" s="100">
        <f t="shared" si="2035"/>
        <v>0</v>
      </c>
      <c r="Q697" s="100">
        <f t="shared" si="2035"/>
        <v>0</v>
      </c>
      <c r="R697" s="100">
        <f t="shared" si="2035"/>
        <v>0</v>
      </c>
      <c r="S697" s="100">
        <f t="shared" si="2035"/>
        <v>0</v>
      </c>
      <c r="T697" s="100">
        <f t="shared" si="2035"/>
        <v>0</v>
      </c>
      <c r="U697" s="100">
        <f t="shared" si="2035"/>
        <v>0</v>
      </c>
      <c r="V697" s="151">
        <f t="shared" si="1567"/>
        <v>0</v>
      </c>
      <c r="W697" s="100">
        <f t="shared" si="1858"/>
        <v>0</v>
      </c>
      <c r="X697" s="100">
        <f t="shared" ref="X697:AH697" si="2036">ROUND(W479*$G697/12,2)</f>
        <v>0</v>
      </c>
      <c r="Y697" s="100">
        <f t="shared" si="2036"/>
        <v>0</v>
      </c>
      <c r="Z697" s="100">
        <f t="shared" si="2036"/>
        <v>0</v>
      </c>
      <c r="AA697" s="100">
        <f t="shared" si="2036"/>
        <v>0</v>
      </c>
      <c r="AB697" s="100">
        <f t="shared" si="2036"/>
        <v>0</v>
      </c>
      <c r="AC697" s="100">
        <f t="shared" si="2036"/>
        <v>0</v>
      </c>
      <c r="AD697" s="100">
        <f t="shared" si="2036"/>
        <v>0</v>
      </c>
      <c r="AE697" s="100">
        <f t="shared" si="2036"/>
        <v>0</v>
      </c>
      <c r="AF697" s="100">
        <f t="shared" si="2036"/>
        <v>0</v>
      </c>
      <c r="AG697" s="100">
        <f t="shared" si="2036"/>
        <v>0</v>
      </c>
      <c r="AH697" s="100">
        <f t="shared" si="2036"/>
        <v>0</v>
      </c>
      <c r="AI697" s="2">
        <f t="shared" si="1570"/>
        <v>0</v>
      </c>
      <c r="AJ697" s="100">
        <f t="shared" si="1873"/>
        <v>0</v>
      </c>
      <c r="AK697" s="100">
        <f t="shared" si="1874"/>
        <v>0</v>
      </c>
      <c r="AL697" s="100">
        <f t="shared" si="2029"/>
        <v>0</v>
      </c>
      <c r="AM697" s="100">
        <f t="shared" si="2029"/>
        <v>0</v>
      </c>
      <c r="AN697" s="100">
        <f t="shared" si="2029"/>
        <v>0</v>
      </c>
      <c r="AO697" s="100">
        <f t="shared" si="2029"/>
        <v>0</v>
      </c>
      <c r="AP697" s="100">
        <f t="shared" si="2029"/>
        <v>0</v>
      </c>
      <c r="AQ697" s="100">
        <f t="shared" si="2029"/>
        <v>0</v>
      </c>
      <c r="AR697" s="100">
        <f t="shared" si="2029"/>
        <v>0</v>
      </c>
      <c r="AS697" s="100">
        <f t="shared" si="2029"/>
        <v>0</v>
      </c>
      <c r="AT697" s="100">
        <f t="shared" si="2029"/>
        <v>0</v>
      </c>
      <c r="AU697" s="100">
        <f t="shared" si="2029"/>
        <v>0</v>
      </c>
      <c r="AV697" s="100">
        <f t="shared" si="1583"/>
        <v>0</v>
      </c>
      <c r="AW697" s="100">
        <f t="shared" si="1875"/>
        <v>0</v>
      </c>
      <c r="AX697" s="100">
        <f t="shared" si="2019"/>
        <v>0</v>
      </c>
      <c r="AY697" s="100">
        <f t="shared" si="2019"/>
        <v>0</v>
      </c>
      <c r="AZ697" s="100">
        <f t="shared" si="2019"/>
        <v>4627.7</v>
      </c>
      <c r="BA697" s="100">
        <f t="shared" si="2019"/>
        <v>4627.7</v>
      </c>
      <c r="BB697" s="100">
        <f t="shared" si="2019"/>
        <v>4627.7</v>
      </c>
      <c r="BC697" s="100">
        <f t="shared" si="2019"/>
        <v>4627.7</v>
      </c>
      <c r="BD697" s="100">
        <f t="shared" si="2019"/>
        <v>4627.7</v>
      </c>
      <c r="BE697" s="100">
        <f t="shared" si="2019"/>
        <v>4627.7</v>
      </c>
      <c r="BF697" s="100">
        <f t="shared" si="2019"/>
        <v>4627.7</v>
      </c>
      <c r="BG697" s="100">
        <f t="shared" si="2019"/>
        <v>4627.7</v>
      </c>
      <c r="BH697" s="100">
        <f t="shared" si="2019"/>
        <v>4627.7</v>
      </c>
      <c r="BI697" s="100">
        <f t="shared" si="1584"/>
        <v>41649.299999999996</v>
      </c>
      <c r="BV697" s="142"/>
      <c r="CI697" s="142"/>
      <c r="CV697" s="142"/>
      <c r="DI697" s="142"/>
      <c r="DV697" s="142"/>
      <c r="EI697" s="142"/>
    </row>
    <row r="698" spans="1:139" ht="15.75" outlineLevel="1" x14ac:dyDescent="0.25">
      <c r="A698" s="2">
        <f t="shared" si="2011"/>
        <v>20</v>
      </c>
      <c r="B698" s="1" t="str">
        <f t="shared" si="2011"/>
        <v>FH - TBD15</v>
      </c>
      <c r="C698" s="1" t="str">
        <f t="shared" si="2011"/>
        <v>SPP FH - 13989</v>
      </c>
      <c r="D698" s="2" t="str">
        <f t="shared" si="2011"/>
        <v>FH - TBD15.1</v>
      </c>
      <c r="E698" s="141" t="str">
        <f t="shared" si="2011"/>
        <v>SPP FH - 13989</v>
      </c>
      <c r="F698" s="119">
        <f t="shared" si="1844"/>
        <v>364</v>
      </c>
      <c r="G698" s="186">
        <f>VLOOKUP($F698,'2021 Depreciation Rates'!$A:$B,2,FALSE)</f>
        <v>4.3999999999999997E-2</v>
      </c>
      <c r="H698" s="186">
        <f>VLOOKUP($F698,'2022-2023 Depreciation Rates'!$A$1:$B$197,2,FALSE)</f>
        <v>3.6999999999999998E-2</v>
      </c>
      <c r="J698" s="100">
        <f t="shared" ref="J698:U698" si="2037">ROUND(I480*$G698/12,2)</f>
        <v>0</v>
      </c>
      <c r="K698" s="100">
        <f t="shared" si="2037"/>
        <v>0</v>
      </c>
      <c r="L698" s="100">
        <f t="shared" si="2037"/>
        <v>0</v>
      </c>
      <c r="M698" s="100">
        <f t="shared" si="2037"/>
        <v>0</v>
      </c>
      <c r="N698" s="100">
        <f t="shared" si="2037"/>
        <v>0</v>
      </c>
      <c r="O698" s="100">
        <f t="shared" si="2037"/>
        <v>0</v>
      </c>
      <c r="P698" s="100">
        <f t="shared" si="2037"/>
        <v>0</v>
      </c>
      <c r="Q698" s="100">
        <f t="shared" si="2037"/>
        <v>0</v>
      </c>
      <c r="R698" s="100">
        <f t="shared" si="2037"/>
        <v>0</v>
      </c>
      <c r="S698" s="100">
        <f t="shared" si="2037"/>
        <v>0</v>
      </c>
      <c r="T698" s="100">
        <f t="shared" si="2037"/>
        <v>0</v>
      </c>
      <c r="U698" s="100">
        <f t="shared" si="2037"/>
        <v>0</v>
      </c>
      <c r="V698" s="151">
        <f t="shared" si="1567"/>
        <v>0</v>
      </c>
      <c r="W698" s="100">
        <f t="shared" si="1858"/>
        <v>0</v>
      </c>
      <c r="X698" s="100">
        <f t="shared" ref="X698:AH698" si="2038">ROUND(W480*$G698/12,2)</f>
        <v>0</v>
      </c>
      <c r="Y698" s="100">
        <f t="shared" si="2038"/>
        <v>0</v>
      </c>
      <c r="Z698" s="100">
        <f t="shared" si="2038"/>
        <v>0</v>
      </c>
      <c r="AA698" s="100">
        <f t="shared" si="2038"/>
        <v>0</v>
      </c>
      <c r="AB698" s="100">
        <f t="shared" si="2038"/>
        <v>0</v>
      </c>
      <c r="AC698" s="100">
        <f t="shared" si="2038"/>
        <v>0</v>
      </c>
      <c r="AD698" s="100">
        <f t="shared" si="2038"/>
        <v>0</v>
      </c>
      <c r="AE698" s="100">
        <f t="shared" si="2038"/>
        <v>0</v>
      </c>
      <c r="AF698" s="100">
        <f t="shared" si="2038"/>
        <v>0</v>
      </c>
      <c r="AG698" s="100">
        <f t="shared" si="2038"/>
        <v>0</v>
      </c>
      <c r="AH698" s="100">
        <f t="shared" si="2038"/>
        <v>0</v>
      </c>
      <c r="AI698" s="2">
        <f t="shared" si="1570"/>
        <v>0</v>
      </c>
      <c r="AJ698" s="100">
        <f t="shared" si="1873"/>
        <v>0</v>
      </c>
      <c r="AK698" s="100">
        <f t="shared" si="1874"/>
        <v>0</v>
      </c>
      <c r="AL698" s="100">
        <f t="shared" si="2029"/>
        <v>0</v>
      </c>
      <c r="AM698" s="100">
        <f t="shared" si="2029"/>
        <v>0</v>
      </c>
      <c r="AN698" s="100">
        <f t="shared" si="2029"/>
        <v>0</v>
      </c>
      <c r="AO698" s="100">
        <f t="shared" si="2029"/>
        <v>0</v>
      </c>
      <c r="AP698" s="100">
        <f t="shared" si="2029"/>
        <v>0</v>
      </c>
      <c r="AQ698" s="100">
        <f t="shared" si="2029"/>
        <v>0</v>
      </c>
      <c r="AR698" s="100">
        <f t="shared" si="2029"/>
        <v>0</v>
      </c>
      <c r="AS698" s="100">
        <f t="shared" si="2029"/>
        <v>0</v>
      </c>
      <c r="AT698" s="100">
        <f t="shared" si="2029"/>
        <v>2566.85</v>
      </c>
      <c r="AU698" s="100">
        <f t="shared" si="2029"/>
        <v>2566.85</v>
      </c>
      <c r="AV698" s="100">
        <f t="shared" si="1583"/>
        <v>5133.7</v>
      </c>
      <c r="AW698" s="100">
        <f t="shared" si="1875"/>
        <v>2566.85</v>
      </c>
      <c r="AX698" s="100">
        <f t="shared" si="2019"/>
        <v>2566.85</v>
      </c>
      <c r="AY698" s="100">
        <f t="shared" si="2019"/>
        <v>2566.85</v>
      </c>
      <c r="AZ698" s="100">
        <f t="shared" si="2019"/>
        <v>2566.85</v>
      </c>
      <c r="BA698" s="100">
        <f t="shared" si="2019"/>
        <v>2566.85</v>
      </c>
      <c r="BB698" s="100">
        <f t="shared" si="2019"/>
        <v>2566.85</v>
      </c>
      <c r="BC698" s="100">
        <f t="shared" si="2019"/>
        <v>2566.85</v>
      </c>
      <c r="BD698" s="100">
        <f t="shared" si="2019"/>
        <v>2566.85</v>
      </c>
      <c r="BE698" s="100">
        <f t="shared" si="2019"/>
        <v>2566.85</v>
      </c>
      <c r="BF698" s="100">
        <f t="shared" si="2019"/>
        <v>2566.85</v>
      </c>
      <c r="BG698" s="100">
        <f t="shared" si="2019"/>
        <v>2566.85</v>
      </c>
      <c r="BH698" s="100">
        <f t="shared" si="2019"/>
        <v>2566.85</v>
      </c>
      <c r="BI698" s="100">
        <f t="shared" si="1584"/>
        <v>30802.199999999993</v>
      </c>
      <c r="BV698" s="142"/>
      <c r="CI698" s="142"/>
      <c r="CV698" s="142"/>
      <c r="DI698" s="142"/>
      <c r="DV698" s="142"/>
      <c r="EI698" s="142"/>
    </row>
    <row r="699" spans="1:139" ht="15.75" outlineLevel="1" x14ac:dyDescent="0.25">
      <c r="A699" s="2">
        <f t="shared" si="2011"/>
        <v>21</v>
      </c>
      <c r="B699" s="1" t="str">
        <f t="shared" si="2011"/>
        <v>FH - TBD16</v>
      </c>
      <c r="C699" s="1" t="str">
        <f t="shared" si="2011"/>
        <v>SPP FH - 13984</v>
      </c>
      <c r="D699" s="2" t="str">
        <f t="shared" si="2011"/>
        <v>FH - TBD16.1</v>
      </c>
      <c r="E699" s="141" t="str">
        <f t="shared" si="2011"/>
        <v>SPP FH - 13984</v>
      </c>
      <c r="F699" s="119">
        <f t="shared" si="1844"/>
        <v>364</v>
      </c>
      <c r="G699" s="186">
        <f>VLOOKUP($F699,'2021 Depreciation Rates'!$A:$B,2,FALSE)</f>
        <v>4.3999999999999997E-2</v>
      </c>
      <c r="H699" s="186">
        <f>VLOOKUP($F699,'2022-2023 Depreciation Rates'!$A$1:$B$197,2,FALSE)</f>
        <v>3.6999999999999998E-2</v>
      </c>
      <c r="J699" s="100">
        <f t="shared" ref="J699:U699" si="2039">ROUND(I481*$G699/12,2)</f>
        <v>0</v>
      </c>
      <c r="K699" s="100">
        <f t="shared" si="2039"/>
        <v>0</v>
      </c>
      <c r="L699" s="100">
        <f t="shared" si="2039"/>
        <v>0</v>
      </c>
      <c r="M699" s="100">
        <f t="shared" si="2039"/>
        <v>0</v>
      </c>
      <c r="N699" s="100">
        <f t="shared" si="2039"/>
        <v>0</v>
      </c>
      <c r="O699" s="100">
        <f t="shared" si="2039"/>
        <v>0</v>
      </c>
      <c r="P699" s="100">
        <f t="shared" si="2039"/>
        <v>0</v>
      </c>
      <c r="Q699" s="100">
        <f t="shared" si="2039"/>
        <v>0</v>
      </c>
      <c r="R699" s="100">
        <f t="shared" si="2039"/>
        <v>0</v>
      </c>
      <c r="S699" s="100">
        <f t="shared" si="2039"/>
        <v>0</v>
      </c>
      <c r="T699" s="100">
        <f t="shared" si="2039"/>
        <v>0</v>
      </c>
      <c r="U699" s="100">
        <f t="shared" si="2039"/>
        <v>0</v>
      </c>
      <c r="V699" s="151">
        <f t="shared" si="1567"/>
        <v>0</v>
      </c>
      <c r="W699" s="100">
        <f t="shared" si="1858"/>
        <v>0</v>
      </c>
      <c r="X699" s="100">
        <f t="shared" ref="X699:AH699" si="2040">ROUND(W481*$G699/12,2)</f>
        <v>0</v>
      </c>
      <c r="Y699" s="100">
        <f t="shared" si="2040"/>
        <v>0</v>
      </c>
      <c r="Z699" s="100">
        <f t="shared" si="2040"/>
        <v>0</v>
      </c>
      <c r="AA699" s="100">
        <f t="shared" si="2040"/>
        <v>0</v>
      </c>
      <c r="AB699" s="100">
        <f t="shared" si="2040"/>
        <v>0</v>
      </c>
      <c r="AC699" s="100">
        <f t="shared" si="2040"/>
        <v>0</v>
      </c>
      <c r="AD699" s="100">
        <f t="shared" si="2040"/>
        <v>0</v>
      </c>
      <c r="AE699" s="100">
        <f t="shared" si="2040"/>
        <v>0</v>
      </c>
      <c r="AF699" s="100">
        <f t="shared" si="2040"/>
        <v>0</v>
      </c>
      <c r="AG699" s="100">
        <f t="shared" si="2040"/>
        <v>0</v>
      </c>
      <c r="AH699" s="100">
        <f t="shared" si="2040"/>
        <v>0</v>
      </c>
      <c r="AI699" s="2">
        <f t="shared" si="1570"/>
        <v>0</v>
      </c>
      <c r="AJ699" s="100">
        <f t="shared" si="1873"/>
        <v>0</v>
      </c>
      <c r="AK699" s="100">
        <f t="shared" si="1874"/>
        <v>0</v>
      </c>
      <c r="AL699" s="100">
        <f t="shared" si="2029"/>
        <v>0</v>
      </c>
      <c r="AM699" s="100">
        <f t="shared" si="2029"/>
        <v>0</v>
      </c>
      <c r="AN699" s="100">
        <f t="shared" si="2029"/>
        <v>0</v>
      </c>
      <c r="AO699" s="100">
        <f t="shared" si="2029"/>
        <v>0</v>
      </c>
      <c r="AP699" s="100">
        <f t="shared" si="2029"/>
        <v>0</v>
      </c>
      <c r="AQ699" s="100">
        <f t="shared" si="2029"/>
        <v>0</v>
      </c>
      <c r="AR699" s="100">
        <f t="shared" si="2029"/>
        <v>0</v>
      </c>
      <c r="AS699" s="100">
        <f t="shared" si="2029"/>
        <v>0</v>
      </c>
      <c r="AT699" s="100">
        <f t="shared" si="2029"/>
        <v>0</v>
      </c>
      <c r="AU699" s="100">
        <f t="shared" si="2029"/>
        <v>0</v>
      </c>
      <c r="AV699" s="100">
        <f t="shared" si="1583"/>
        <v>0</v>
      </c>
      <c r="AW699" s="100">
        <f t="shared" si="1875"/>
        <v>3613.21</v>
      </c>
      <c r="AX699" s="100">
        <f t="shared" si="2019"/>
        <v>3613.21</v>
      </c>
      <c r="AY699" s="100">
        <f t="shared" si="2019"/>
        <v>3613.21</v>
      </c>
      <c r="AZ699" s="100">
        <f t="shared" si="2019"/>
        <v>3613.21</v>
      </c>
      <c r="BA699" s="100">
        <f t="shared" si="2019"/>
        <v>3613.21</v>
      </c>
      <c r="BB699" s="100">
        <f t="shared" si="2019"/>
        <v>3613.21</v>
      </c>
      <c r="BC699" s="100">
        <f t="shared" si="2019"/>
        <v>3613.21</v>
      </c>
      <c r="BD699" s="100">
        <f t="shared" si="2019"/>
        <v>3613.21</v>
      </c>
      <c r="BE699" s="100">
        <f t="shared" si="2019"/>
        <v>3613.21</v>
      </c>
      <c r="BF699" s="100">
        <f t="shared" si="2019"/>
        <v>3613.21</v>
      </c>
      <c r="BG699" s="100">
        <f t="shared" si="2019"/>
        <v>3613.21</v>
      </c>
      <c r="BH699" s="100">
        <f t="shared" si="2019"/>
        <v>3613.21</v>
      </c>
      <c r="BI699" s="100">
        <f t="shared" si="1584"/>
        <v>43358.52</v>
      </c>
      <c r="BV699" s="142"/>
      <c r="CI699" s="142"/>
      <c r="CV699" s="142"/>
      <c r="DI699" s="142"/>
      <c r="DV699" s="142"/>
      <c r="EI699" s="142"/>
    </row>
    <row r="700" spans="1:139" ht="15.75" outlineLevel="1" x14ac:dyDescent="0.25">
      <c r="A700" s="2">
        <f t="shared" si="2011"/>
        <v>22</v>
      </c>
      <c r="B700" s="1" t="str">
        <f t="shared" si="2011"/>
        <v>FH - TBD17</v>
      </c>
      <c r="C700" s="1" t="str">
        <f t="shared" si="2011"/>
        <v>SPP FH - 14123</v>
      </c>
      <c r="D700" s="2" t="str">
        <f t="shared" si="2011"/>
        <v>FH - TBD17.1</v>
      </c>
      <c r="E700" s="141" t="str">
        <f t="shared" si="2011"/>
        <v>SPP FH - 14123</v>
      </c>
      <c r="F700" s="119">
        <f t="shared" si="1844"/>
        <v>364</v>
      </c>
      <c r="G700" s="186">
        <f>VLOOKUP($F700,'2021 Depreciation Rates'!$A:$B,2,FALSE)</f>
        <v>4.3999999999999997E-2</v>
      </c>
      <c r="H700" s="186">
        <f>VLOOKUP($F700,'2022-2023 Depreciation Rates'!$A$1:$B$197,2,FALSE)</f>
        <v>3.6999999999999998E-2</v>
      </c>
      <c r="J700" s="100">
        <f t="shared" ref="J700:U700" si="2041">ROUND(I482*$G700/12,2)</f>
        <v>0</v>
      </c>
      <c r="K700" s="100">
        <f t="shared" si="2041"/>
        <v>0</v>
      </c>
      <c r="L700" s="100">
        <f t="shared" si="2041"/>
        <v>0</v>
      </c>
      <c r="M700" s="100">
        <f t="shared" si="2041"/>
        <v>0</v>
      </c>
      <c r="N700" s="100">
        <f t="shared" si="2041"/>
        <v>0</v>
      </c>
      <c r="O700" s="100">
        <f t="shared" si="2041"/>
        <v>0</v>
      </c>
      <c r="P700" s="100">
        <f t="shared" si="2041"/>
        <v>0</v>
      </c>
      <c r="Q700" s="100">
        <f t="shared" si="2041"/>
        <v>0</v>
      </c>
      <c r="R700" s="100">
        <f t="shared" si="2041"/>
        <v>0</v>
      </c>
      <c r="S700" s="100">
        <f t="shared" si="2041"/>
        <v>0</v>
      </c>
      <c r="T700" s="100">
        <f t="shared" si="2041"/>
        <v>0</v>
      </c>
      <c r="U700" s="100">
        <f t="shared" si="2041"/>
        <v>0</v>
      </c>
      <c r="V700" s="151">
        <f t="shared" si="1567"/>
        <v>0</v>
      </c>
      <c r="W700" s="100">
        <f t="shared" si="1858"/>
        <v>0</v>
      </c>
      <c r="X700" s="100">
        <f t="shared" ref="X700:AH700" si="2042">ROUND(W482*$G700/12,2)</f>
        <v>0</v>
      </c>
      <c r="Y700" s="100">
        <f t="shared" si="2042"/>
        <v>0</v>
      </c>
      <c r="Z700" s="100">
        <f t="shared" si="2042"/>
        <v>0</v>
      </c>
      <c r="AA700" s="100">
        <f t="shared" si="2042"/>
        <v>0</v>
      </c>
      <c r="AB700" s="100">
        <f t="shared" si="2042"/>
        <v>0</v>
      </c>
      <c r="AC700" s="100">
        <f t="shared" si="2042"/>
        <v>0</v>
      </c>
      <c r="AD700" s="100">
        <f t="shared" si="2042"/>
        <v>0</v>
      </c>
      <c r="AE700" s="100">
        <f t="shared" si="2042"/>
        <v>0</v>
      </c>
      <c r="AF700" s="100">
        <f t="shared" si="2042"/>
        <v>0</v>
      </c>
      <c r="AG700" s="100">
        <f t="shared" si="2042"/>
        <v>0</v>
      </c>
      <c r="AH700" s="100">
        <f t="shared" si="2042"/>
        <v>0</v>
      </c>
      <c r="AI700" s="2">
        <f t="shared" si="1570"/>
        <v>0</v>
      </c>
      <c r="AJ700" s="100">
        <f t="shared" si="1873"/>
        <v>0</v>
      </c>
      <c r="AK700" s="100">
        <f t="shared" si="1874"/>
        <v>0</v>
      </c>
      <c r="AL700" s="100">
        <f t="shared" si="2029"/>
        <v>0</v>
      </c>
      <c r="AM700" s="100">
        <f t="shared" si="2029"/>
        <v>0</v>
      </c>
      <c r="AN700" s="100">
        <f t="shared" si="2029"/>
        <v>0</v>
      </c>
      <c r="AO700" s="100">
        <f t="shared" si="2029"/>
        <v>0</v>
      </c>
      <c r="AP700" s="100">
        <f t="shared" si="2029"/>
        <v>0</v>
      </c>
      <c r="AQ700" s="100">
        <f t="shared" si="2029"/>
        <v>0</v>
      </c>
      <c r="AR700" s="100">
        <f t="shared" si="2029"/>
        <v>0</v>
      </c>
      <c r="AS700" s="100">
        <f t="shared" si="2029"/>
        <v>0</v>
      </c>
      <c r="AT700" s="100">
        <f t="shared" si="2029"/>
        <v>0</v>
      </c>
      <c r="AU700" s="100">
        <f t="shared" si="2029"/>
        <v>0</v>
      </c>
      <c r="AV700" s="100">
        <f t="shared" si="1583"/>
        <v>0</v>
      </c>
      <c r="AW700" s="100">
        <f t="shared" si="1875"/>
        <v>3850.27</v>
      </c>
      <c r="AX700" s="100">
        <f t="shared" si="2019"/>
        <v>3850.27</v>
      </c>
      <c r="AY700" s="100">
        <f t="shared" si="2019"/>
        <v>3850.27</v>
      </c>
      <c r="AZ700" s="100">
        <f t="shared" si="2019"/>
        <v>3850.27</v>
      </c>
      <c r="BA700" s="100">
        <f t="shared" si="2019"/>
        <v>3850.27</v>
      </c>
      <c r="BB700" s="100">
        <f t="shared" si="2019"/>
        <v>3850.27</v>
      </c>
      <c r="BC700" s="100">
        <f t="shared" si="2019"/>
        <v>3850.27</v>
      </c>
      <c r="BD700" s="100">
        <f t="shared" si="2019"/>
        <v>3850.27</v>
      </c>
      <c r="BE700" s="100">
        <f t="shared" si="2019"/>
        <v>3850.27</v>
      </c>
      <c r="BF700" s="100">
        <f t="shared" si="2019"/>
        <v>3850.27</v>
      </c>
      <c r="BG700" s="100">
        <f t="shared" si="2019"/>
        <v>3850.27</v>
      </c>
      <c r="BH700" s="100">
        <f t="shared" si="2019"/>
        <v>3850.27</v>
      </c>
      <c r="BI700" s="100">
        <f t="shared" si="1584"/>
        <v>46203.239999999991</v>
      </c>
      <c r="BV700" s="142"/>
      <c r="CI700" s="142"/>
      <c r="CV700" s="142"/>
      <c r="DI700" s="142"/>
      <c r="DV700" s="142"/>
      <c r="EI700" s="142"/>
    </row>
    <row r="701" spans="1:139" ht="15.75" outlineLevel="1" x14ac:dyDescent="0.25">
      <c r="A701" s="2">
        <f t="shared" ref="A701:E710" si="2043">A483</f>
        <v>23</v>
      </c>
      <c r="B701" s="1" t="str">
        <f t="shared" si="2043"/>
        <v>PRE-09848</v>
      </c>
      <c r="C701" s="1" t="str">
        <f t="shared" si="2043"/>
        <v>SPP FH - Yukon 13101</v>
      </c>
      <c r="D701" s="2" t="str">
        <f t="shared" si="2043"/>
        <v>PRE-09848.1</v>
      </c>
      <c r="E701" s="141" t="str">
        <f t="shared" si="2043"/>
        <v>SPP FH - Yukon 13101</v>
      </c>
      <c r="F701" s="119">
        <f t="shared" si="1844"/>
        <v>364</v>
      </c>
      <c r="G701" s="186">
        <f>VLOOKUP($F701,'2021 Depreciation Rates'!$A:$B,2,FALSE)</f>
        <v>4.3999999999999997E-2</v>
      </c>
      <c r="H701" s="186">
        <f>VLOOKUP($F701,'2022-2023 Depreciation Rates'!$A$1:$B$197,2,FALSE)</f>
        <v>3.6999999999999998E-2</v>
      </c>
      <c r="J701" s="100">
        <f t="shared" ref="J701:U701" si="2044">ROUND(I483*$G701/12,2)</f>
        <v>0</v>
      </c>
      <c r="K701" s="100">
        <f t="shared" si="2044"/>
        <v>0</v>
      </c>
      <c r="L701" s="100">
        <f t="shared" si="2044"/>
        <v>0</v>
      </c>
      <c r="M701" s="100">
        <f t="shared" si="2044"/>
        <v>0</v>
      </c>
      <c r="N701" s="100">
        <f t="shared" si="2044"/>
        <v>0</v>
      </c>
      <c r="O701" s="100">
        <f t="shared" si="2044"/>
        <v>0</v>
      </c>
      <c r="P701" s="100">
        <f t="shared" si="2044"/>
        <v>0</v>
      </c>
      <c r="Q701" s="100">
        <f t="shared" si="2044"/>
        <v>0</v>
      </c>
      <c r="R701" s="100">
        <f t="shared" si="2044"/>
        <v>0</v>
      </c>
      <c r="S701" s="100">
        <f t="shared" si="2044"/>
        <v>0</v>
      </c>
      <c r="T701" s="100">
        <f t="shared" si="2044"/>
        <v>0</v>
      </c>
      <c r="U701" s="100">
        <f t="shared" si="2044"/>
        <v>0</v>
      </c>
      <c r="V701" s="151">
        <f t="shared" si="1567"/>
        <v>0</v>
      </c>
      <c r="W701" s="100">
        <f t="shared" si="1858"/>
        <v>0</v>
      </c>
      <c r="X701" s="100">
        <f t="shared" ref="X701:AH701" si="2045">ROUND(W483*$G701/12,2)</f>
        <v>0</v>
      </c>
      <c r="Y701" s="100">
        <f t="shared" si="2045"/>
        <v>0</v>
      </c>
      <c r="Z701" s="100">
        <f t="shared" si="2045"/>
        <v>0</v>
      </c>
      <c r="AA701" s="100">
        <f t="shared" si="2045"/>
        <v>0</v>
      </c>
      <c r="AB701" s="100">
        <f t="shared" si="2045"/>
        <v>0</v>
      </c>
      <c r="AC701" s="100">
        <f t="shared" si="2045"/>
        <v>0</v>
      </c>
      <c r="AD701" s="100">
        <f t="shared" si="2045"/>
        <v>0</v>
      </c>
      <c r="AE701" s="100">
        <f t="shared" si="2045"/>
        <v>0</v>
      </c>
      <c r="AF701" s="100">
        <f t="shared" si="2045"/>
        <v>0</v>
      </c>
      <c r="AG701" s="100">
        <f t="shared" si="2045"/>
        <v>0</v>
      </c>
      <c r="AH701" s="100">
        <f t="shared" si="2045"/>
        <v>0</v>
      </c>
      <c r="AI701" s="2">
        <f t="shared" si="1570"/>
        <v>0</v>
      </c>
      <c r="AJ701" s="100">
        <f t="shared" si="1873"/>
        <v>0</v>
      </c>
      <c r="AK701" s="100">
        <f t="shared" si="1874"/>
        <v>0</v>
      </c>
      <c r="AL701" s="100">
        <f t="shared" si="2029"/>
        <v>0</v>
      </c>
      <c r="AM701" s="100">
        <f t="shared" si="2029"/>
        <v>2648.64</v>
      </c>
      <c r="AN701" s="100">
        <f t="shared" si="2029"/>
        <v>2648.64</v>
      </c>
      <c r="AO701" s="100">
        <f t="shared" si="2029"/>
        <v>2648.64</v>
      </c>
      <c r="AP701" s="100">
        <f t="shared" si="2029"/>
        <v>2648.64</v>
      </c>
      <c r="AQ701" s="100">
        <f t="shared" si="2029"/>
        <v>2648.64</v>
      </c>
      <c r="AR701" s="100">
        <f t="shared" si="2029"/>
        <v>2648.64</v>
      </c>
      <c r="AS701" s="100">
        <f t="shared" si="2029"/>
        <v>2648.64</v>
      </c>
      <c r="AT701" s="100">
        <f t="shared" si="2029"/>
        <v>2648.64</v>
      </c>
      <c r="AU701" s="100">
        <f t="shared" si="2029"/>
        <v>2648.64</v>
      </c>
      <c r="AV701" s="100">
        <f t="shared" si="1583"/>
        <v>23837.759999999998</v>
      </c>
      <c r="AW701" s="100">
        <f t="shared" si="1875"/>
        <v>2648.64</v>
      </c>
      <c r="AX701" s="100">
        <f t="shared" si="2019"/>
        <v>2648.64</v>
      </c>
      <c r="AY701" s="100">
        <f t="shared" si="2019"/>
        <v>2648.64</v>
      </c>
      <c r="AZ701" s="100">
        <f t="shared" si="2019"/>
        <v>2648.64</v>
      </c>
      <c r="BA701" s="100">
        <f t="shared" si="2019"/>
        <v>2648.64</v>
      </c>
      <c r="BB701" s="100">
        <f t="shared" si="2019"/>
        <v>2648.64</v>
      </c>
      <c r="BC701" s="100">
        <f t="shared" si="2019"/>
        <v>2648.64</v>
      </c>
      <c r="BD701" s="100">
        <f t="shared" si="2019"/>
        <v>2648.64</v>
      </c>
      <c r="BE701" s="100">
        <f t="shared" si="2019"/>
        <v>2648.64</v>
      </c>
      <c r="BF701" s="100">
        <f t="shared" si="2019"/>
        <v>2648.64</v>
      </c>
      <c r="BG701" s="100">
        <f t="shared" si="2019"/>
        <v>2648.64</v>
      </c>
      <c r="BH701" s="100">
        <f t="shared" si="2019"/>
        <v>2648.64</v>
      </c>
      <c r="BI701" s="100">
        <f t="shared" si="1584"/>
        <v>31783.679999999997</v>
      </c>
      <c r="BV701" s="142"/>
      <c r="CI701" s="142"/>
      <c r="CV701" s="142"/>
      <c r="DI701" s="142"/>
      <c r="DV701" s="142"/>
      <c r="EI701" s="142"/>
    </row>
    <row r="702" spans="1:139" ht="15.75" outlineLevel="1" x14ac:dyDescent="0.25">
      <c r="A702" s="2">
        <f t="shared" si="2043"/>
        <v>23</v>
      </c>
      <c r="B702" s="1" t="str">
        <f t="shared" si="2043"/>
        <v>PRE-09848</v>
      </c>
      <c r="C702" s="1" t="str">
        <f t="shared" si="2043"/>
        <v>SPP FH - Yukon 13101</v>
      </c>
      <c r="D702" s="2" t="str">
        <f t="shared" si="2043"/>
        <v>A2804994</v>
      </c>
      <c r="E702" s="141" t="str">
        <f t="shared" si="2043"/>
        <v>SPP FH - Yukon 13101 ACRs - 3 TAV</v>
      </c>
      <c r="F702" s="119">
        <f t="shared" si="1844"/>
        <v>364</v>
      </c>
      <c r="G702" s="186">
        <f>VLOOKUP($F702,'2021 Depreciation Rates'!$A:$B,2,FALSE)</f>
        <v>4.3999999999999997E-2</v>
      </c>
      <c r="H702" s="186">
        <f>VLOOKUP($F702,'2022-2023 Depreciation Rates'!$A$1:$B$197,2,FALSE)</f>
        <v>3.6999999999999998E-2</v>
      </c>
      <c r="J702" s="100">
        <f t="shared" ref="J702" si="2046">ROUND(I484*$G702/12,2)</f>
        <v>0</v>
      </c>
      <c r="K702" s="100">
        <f t="shared" ref="K702" si="2047">ROUND(J484*$G702/12,2)</f>
        <v>0</v>
      </c>
      <c r="L702" s="100">
        <f t="shared" ref="L702" si="2048">ROUND(K484*$G702/12,2)</f>
        <v>0</v>
      </c>
      <c r="M702" s="100">
        <f t="shared" ref="M702" si="2049">ROUND(L484*$G702/12,2)</f>
        <v>0</v>
      </c>
      <c r="N702" s="100">
        <f t="shared" ref="N702" si="2050">ROUND(M484*$G702/12,2)</f>
        <v>0</v>
      </c>
      <c r="O702" s="100">
        <f t="shared" ref="O702" si="2051">ROUND(N484*$G702/12,2)</f>
        <v>0</v>
      </c>
      <c r="P702" s="100">
        <f t="shared" ref="P702" si="2052">ROUND(O484*$G702/12,2)</f>
        <v>0</v>
      </c>
      <c r="Q702" s="100">
        <f t="shared" ref="Q702" si="2053">ROUND(P484*$G702/12,2)</f>
        <v>0</v>
      </c>
      <c r="R702" s="100">
        <f t="shared" ref="R702" si="2054">ROUND(Q484*$G702/12,2)</f>
        <v>0</v>
      </c>
      <c r="S702" s="100">
        <f t="shared" ref="S702" si="2055">ROUND(R484*$G702/12,2)</f>
        <v>0</v>
      </c>
      <c r="T702" s="100">
        <f t="shared" ref="T702" si="2056">ROUND(S484*$G702/12,2)</f>
        <v>0</v>
      </c>
      <c r="U702" s="100">
        <f t="shared" ref="U702" si="2057">ROUND(T484*$G702/12,2)</f>
        <v>0</v>
      </c>
      <c r="V702" s="151">
        <f t="shared" ref="V702" si="2058">SUM(J702:U702)</f>
        <v>0</v>
      </c>
      <c r="W702" s="100">
        <f t="shared" si="1858"/>
        <v>0</v>
      </c>
      <c r="X702" s="100">
        <f t="shared" ref="X702" si="2059">ROUND(W484*$G702/12,2)</f>
        <v>0</v>
      </c>
      <c r="Y702" s="100">
        <f t="shared" ref="Y702" si="2060">ROUND(X484*$G702/12,2)</f>
        <v>0</v>
      </c>
      <c r="Z702" s="100">
        <f t="shared" ref="Z702" si="2061">ROUND(Y484*$G702/12,2)</f>
        <v>0</v>
      </c>
      <c r="AA702" s="100">
        <f t="shared" ref="AA702" si="2062">ROUND(Z484*$G702/12,2)</f>
        <v>0</v>
      </c>
      <c r="AB702" s="100">
        <f t="shared" ref="AB702" si="2063">ROUND(AA484*$G702/12,2)</f>
        <v>0</v>
      </c>
      <c r="AC702" s="100">
        <f t="shared" ref="AC702" si="2064">ROUND(AB484*$G702/12,2)</f>
        <v>0</v>
      </c>
      <c r="AD702" s="100">
        <f t="shared" ref="AD702" si="2065">ROUND(AC484*$G702/12,2)</f>
        <v>0</v>
      </c>
      <c r="AE702" s="100">
        <f t="shared" ref="AE702" si="2066">ROUND(AD484*$G702/12,2)</f>
        <v>0</v>
      </c>
      <c r="AF702" s="100">
        <f t="shared" ref="AF702" si="2067">ROUND(AE484*$G702/12,2)</f>
        <v>0</v>
      </c>
      <c r="AG702" s="100">
        <f t="shared" ref="AG702" si="2068">ROUND(AF484*$G702/12,2)</f>
        <v>0</v>
      </c>
      <c r="AH702" s="100">
        <f t="shared" ref="AH702" si="2069">ROUND(AG484*$G702/12,2)</f>
        <v>0</v>
      </c>
      <c r="AI702" s="2">
        <f t="shared" si="1570"/>
        <v>0</v>
      </c>
      <c r="AJ702" s="100">
        <f t="shared" si="1873"/>
        <v>0</v>
      </c>
      <c r="AK702" s="100">
        <f t="shared" si="1874"/>
        <v>13.4</v>
      </c>
      <c r="AL702" s="100">
        <f t="shared" si="2029"/>
        <v>13.4</v>
      </c>
      <c r="AM702" s="100">
        <f t="shared" si="2029"/>
        <v>13.4</v>
      </c>
      <c r="AN702" s="100">
        <f t="shared" si="2029"/>
        <v>13.4</v>
      </c>
      <c r="AO702" s="100">
        <f t="shared" si="2029"/>
        <v>13.4</v>
      </c>
      <c r="AP702" s="100">
        <f t="shared" si="2029"/>
        <v>13.4</v>
      </c>
      <c r="AQ702" s="100">
        <f t="shared" si="2029"/>
        <v>13.4</v>
      </c>
      <c r="AR702" s="100">
        <f t="shared" si="2029"/>
        <v>13.4</v>
      </c>
      <c r="AS702" s="100">
        <f t="shared" si="2029"/>
        <v>13.4</v>
      </c>
      <c r="AT702" s="100">
        <f t="shared" si="2029"/>
        <v>13.4</v>
      </c>
      <c r="AU702" s="100">
        <f t="shared" si="2029"/>
        <v>13.4</v>
      </c>
      <c r="AV702" s="100">
        <f t="shared" ref="AV702" si="2070">SUM(AJ702:AU702)</f>
        <v>147.40000000000003</v>
      </c>
      <c r="AW702" s="100">
        <f t="shared" si="1875"/>
        <v>13.4</v>
      </c>
      <c r="AX702" s="100">
        <f t="shared" si="2019"/>
        <v>13.4</v>
      </c>
      <c r="AY702" s="100">
        <f t="shared" si="2019"/>
        <v>13.4</v>
      </c>
      <c r="AZ702" s="100">
        <f t="shared" si="2019"/>
        <v>13.4</v>
      </c>
      <c r="BA702" s="100">
        <f t="shared" si="2019"/>
        <v>13.4</v>
      </c>
      <c r="BB702" s="100">
        <f t="shared" si="2019"/>
        <v>13.4</v>
      </c>
      <c r="BC702" s="100">
        <f t="shared" si="2019"/>
        <v>13.4</v>
      </c>
      <c r="BD702" s="100">
        <f t="shared" si="2019"/>
        <v>13.4</v>
      </c>
      <c r="BE702" s="100">
        <f t="shared" si="2019"/>
        <v>13.4</v>
      </c>
      <c r="BF702" s="100">
        <f t="shared" si="2019"/>
        <v>13.4</v>
      </c>
      <c r="BG702" s="100">
        <f t="shared" si="2019"/>
        <v>13.4</v>
      </c>
      <c r="BH702" s="100">
        <f t="shared" si="2019"/>
        <v>13.4</v>
      </c>
      <c r="BI702" s="100">
        <f t="shared" si="1584"/>
        <v>160.80000000000004</v>
      </c>
      <c r="BV702" s="142"/>
      <c r="CI702" s="142"/>
      <c r="CV702" s="142"/>
      <c r="DI702" s="142"/>
      <c r="DV702" s="142"/>
      <c r="EI702" s="142"/>
    </row>
    <row r="703" spans="1:139" ht="15.75" outlineLevel="1" x14ac:dyDescent="0.25">
      <c r="A703" s="2">
        <f t="shared" si="2043"/>
        <v>24</v>
      </c>
      <c r="B703" s="1" t="str">
        <f t="shared" si="2043"/>
        <v>PRE-09849</v>
      </c>
      <c r="C703" s="1" t="str">
        <f t="shared" si="2043"/>
        <v>SPP FH - McFarland 13104</v>
      </c>
      <c r="D703" s="2" t="str">
        <f t="shared" si="2043"/>
        <v>PRE-09849.1</v>
      </c>
      <c r="E703" s="141" t="str">
        <f t="shared" si="2043"/>
        <v>SPP FH - McFarland 13104</v>
      </c>
      <c r="F703" s="119">
        <f t="shared" si="1844"/>
        <v>364</v>
      </c>
      <c r="G703" s="186">
        <f>VLOOKUP($F703,'2021 Depreciation Rates'!$A:$B,2,FALSE)</f>
        <v>4.3999999999999997E-2</v>
      </c>
      <c r="H703" s="186">
        <f>VLOOKUP($F703,'2022-2023 Depreciation Rates'!$A$1:$B$197,2,FALSE)</f>
        <v>3.6999999999999998E-2</v>
      </c>
      <c r="J703" s="100">
        <f t="shared" ref="J703:U703" si="2071">ROUND(I485*$G703/12,2)</f>
        <v>0</v>
      </c>
      <c r="K703" s="100">
        <f t="shared" si="2071"/>
        <v>0</v>
      </c>
      <c r="L703" s="100">
        <f t="shared" si="2071"/>
        <v>0</v>
      </c>
      <c r="M703" s="100">
        <f t="shared" si="2071"/>
        <v>0</v>
      </c>
      <c r="N703" s="100">
        <f t="shared" si="2071"/>
        <v>0</v>
      </c>
      <c r="O703" s="100">
        <f t="shared" si="2071"/>
        <v>0</v>
      </c>
      <c r="P703" s="100">
        <f t="shared" si="2071"/>
        <v>0</v>
      </c>
      <c r="Q703" s="100">
        <f t="shared" si="2071"/>
        <v>0</v>
      </c>
      <c r="R703" s="100">
        <f t="shared" si="2071"/>
        <v>0</v>
      </c>
      <c r="S703" s="100">
        <f t="shared" si="2071"/>
        <v>0</v>
      </c>
      <c r="T703" s="100">
        <f t="shared" si="2071"/>
        <v>0</v>
      </c>
      <c r="U703" s="100">
        <f t="shared" si="2071"/>
        <v>0</v>
      </c>
      <c r="V703" s="151">
        <f t="shared" si="1567"/>
        <v>0</v>
      </c>
      <c r="W703" s="100">
        <f t="shared" si="1858"/>
        <v>0</v>
      </c>
      <c r="X703" s="100">
        <f t="shared" ref="X703:AH703" si="2072">ROUND(W485*$G703/12,2)</f>
        <v>0</v>
      </c>
      <c r="Y703" s="100">
        <f t="shared" si="2072"/>
        <v>0</v>
      </c>
      <c r="Z703" s="100">
        <f t="shared" si="2072"/>
        <v>0</v>
      </c>
      <c r="AA703" s="100">
        <f t="shared" si="2072"/>
        <v>0</v>
      </c>
      <c r="AB703" s="100">
        <f t="shared" si="2072"/>
        <v>0</v>
      </c>
      <c r="AC703" s="100">
        <f t="shared" si="2072"/>
        <v>0</v>
      </c>
      <c r="AD703" s="100">
        <f t="shared" si="2072"/>
        <v>0</v>
      </c>
      <c r="AE703" s="100">
        <f t="shared" si="2072"/>
        <v>0</v>
      </c>
      <c r="AF703" s="100">
        <f t="shared" si="2072"/>
        <v>0</v>
      </c>
      <c r="AG703" s="100">
        <f t="shared" si="2072"/>
        <v>0</v>
      </c>
      <c r="AH703" s="100">
        <f t="shared" si="2072"/>
        <v>0</v>
      </c>
      <c r="AI703" s="2">
        <f t="shared" si="1570"/>
        <v>0</v>
      </c>
      <c r="AJ703" s="100">
        <f t="shared" si="1873"/>
        <v>0</v>
      </c>
      <c r="AK703" s="100">
        <f t="shared" si="1874"/>
        <v>0</v>
      </c>
      <c r="AL703" s="100">
        <f t="shared" si="2029"/>
        <v>0</v>
      </c>
      <c r="AM703" s="100">
        <f t="shared" si="2029"/>
        <v>1490.25</v>
      </c>
      <c r="AN703" s="100">
        <f t="shared" si="2029"/>
        <v>1490.25</v>
      </c>
      <c r="AO703" s="100">
        <f t="shared" si="2029"/>
        <v>1490.25</v>
      </c>
      <c r="AP703" s="100">
        <f t="shared" si="2029"/>
        <v>1490.25</v>
      </c>
      <c r="AQ703" s="100">
        <f t="shared" si="2029"/>
        <v>1490.25</v>
      </c>
      <c r="AR703" s="100">
        <f t="shared" si="2029"/>
        <v>1490.25</v>
      </c>
      <c r="AS703" s="100">
        <f t="shared" si="2029"/>
        <v>1490.25</v>
      </c>
      <c r="AT703" s="100">
        <f t="shared" si="2029"/>
        <v>1490.25</v>
      </c>
      <c r="AU703" s="100">
        <f t="shared" si="2029"/>
        <v>1490.25</v>
      </c>
      <c r="AV703" s="100">
        <f t="shared" si="1583"/>
        <v>13412.25</v>
      </c>
      <c r="AW703" s="100">
        <f t="shared" si="1875"/>
        <v>1490.25</v>
      </c>
      <c r="AX703" s="100">
        <f t="shared" si="2019"/>
        <v>1490.25</v>
      </c>
      <c r="AY703" s="100">
        <f t="shared" si="2019"/>
        <v>1490.25</v>
      </c>
      <c r="AZ703" s="100">
        <f t="shared" si="2019"/>
        <v>1490.25</v>
      </c>
      <c r="BA703" s="100">
        <f t="shared" si="2019"/>
        <v>1490.25</v>
      </c>
      <c r="BB703" s="100">
        <f t="shared" si="2019"/>
        <v>1490.25</v>
      </c>
      <c r="BC703" s="100">
        <f t="shared" si="2019"/>
        <v>1490.25</v>
      </c>
      <c r="BD703" s="100">
        <f t="shared" si="2019"/>
        <v>1490.25</v>
      </c>
      <c r="BE703" s="100">
        <f t="shared" si="2019"/>
        <v>1490.25</v>
      </c>
      <c r="BF703" s="100">
        <f t="shared" si="2019"/>
        <v>1490.25</v>
      </c>
      <c r="BG703" s="100">
        <f t="shared" si="2019"/>
        <v>1490.25</v>
      </c>
      <c r="BH703" s="100">
        <f t="shared" si="2019"/>
        <v>1490.25</v>
      </c>
      <c r="BI703" s="100">
        <f t="shared" si="1584"/>
        <v>17883</v>
      </c>
      <c r="BV703" s="142"/>
      <c r="CI703" s="142"/>
      <c r="CV703" s="142"/>
      <c r="DI703" s="142"/>
      <c r="DV703" s="142"/>
      <c r="EI703" s="142"/>
    </row>
    <row r="704" spans="1:139" ht="15.75" outlineLevel="1" x14ac:dyDescent="0.25">
      <c r="A704" s="2">
        <f t="shared" si="2043"/>
        <v>24</v>
      </c>
      <c r="B704" s="1" t="str">
        <f t="shared" si="2043"/>
        <v>PRE-09849</v>
      </c>
      <c r="C704" s="1" t="str">
        <f t="shared" si="2043"/>
        <v>SPP FH - McFarland 13104</v>
      </c>
      <c r="D704" s="2" t="str">
        <f t="shared" si="2043"/>
        <v>A2805002</v>
      </c>
      <c r="E704" s="141" t="str">
        <f t="shared" si="2043"/>
        <v>SPP FH-McFarland 13104 OCRs - 2 TAV</v>
      </c>
      <c r="F704" s="119">
        <f t="shared" si="1844"/>
        <v>364</v>
      </c>
      <c r="G704" s="186">
        <f>VLOOKUP($F704,'2021 Depreciation Rates'!$A:$B,2,FALSE)</f>
        <v>4.3999999999999997E-2</v>
      </c>
      <c r="H704" s="186">
        <f>VLOOKUP($F704,'2022-2023 Depreciation Rates'!$A$1:$B$197,2,FALSE)</f>
        <v>3.6999999999999998E-2</v>
      </c>
      <c r="J704" s="100">
        <f t="shared" ref="J704" si="2073">ROUND(I486*$G704/12,2)</f>
        <v>0</v>
      </c>
      <c r="K704" s="100">
        <f t="shared" ref="K704" si="2074">ROUND(J486*$G704/12,2)</f>
        <v>0</v>
      </c>
      <c r="L704" s="100">
        <f t="shared" ref="L704" si="2075">ROUND(K486*$G704/12,2)</f>
        <v>0</v>
      </c>
      <c r="M704" s="100">
        <f t="shared" ref="M704" si="2076">ROUND(L486*$G704/12,2)</f>
        <v>0</v>
      </c>
      <c r="N704" s="100">
        <f t="shared" ref="N704" si="2077">ROUND(M486*$G704/12,2)</f>
        <v>0</v>
      </c>
      <c r="O704" s="100">
        <f t="shared" ref="O704" si="2078">ROUND(N486*$G704/12,2)</f>
        <v>0</v>
      </c>
      <c r="P704" s="100">
        <f t="shared" ref="P704" si="2079">ROUND(O486*$G704/12,2)</f>
        <v>0</v>
      </c>
      <c r="Q704" s="100">
        <f t="shared" ref="Q704" si="2080">ROUND(P486*$G704/12,2)</f>
        <v>0</v>
      </c>
      <c r="R704" s="100">
        <f t="shared" ref="R704" si="2081">ROUND(Q486*$G704/12,2)</f>
        <v>0</v>
      </c>
      <c r="S704" s="100">
        <f t="shared" ref="S704" si="2082">ROUND(R486*$G704/12,2)</f>
        <v>0</v>
      </c>
      <c r="T704" s="100">
        <f t="shared" ref="T704" si="2083">ROUND(S486*$G704/12,2)</f>
        <v>0</v>
      </c>
      <c r="U704" s="100">
        <f t="shared" ref="U704" si="2084">ROUND(T486*$G704/12,2)</f>
        <v>0</v>
      </c>
      <c r="V704" s="151">
        <f t="shared" ref="V704" si="2085">SUM(J704:U704)</f>
        <v>0</v>
      </c>
      <c r="W704" s="100">
        <f t="shared" si="1858"/>
        <v>0</v>
      </c>
      <c r="X704" s="100">
        <f t="shared" ref="X704" si="2086">ROUND(W486*$G704/12,2)</f>
        <v>0</v>
      </c>
      <c r="Y704" s="100">
        <f t="shared" ref="Y704" si="2087">ROUND(X486*$G704/12,2)</f>
        <v>0</v>
      </c>
      <c r="Z704" s="100">
        <f t="shared" ref="Z704" si="2088">ROUND(Y486*$G704/12,2)</f>
        <v>0</v>
      </c>
      <c r="AA704" s="100">
        <f t="shared" ref="AA704" si="2089">ROUND(Z486*$G704/12,2)</f>
        <v>0</v>
      </c>
      <c r="AB704" s="100">
        <f t="shared" ref="AB704" si="2090">ROUND(AA486*$G704/12,2)</f>
        <v>0</v>
      </c>
      <c r="AC704" s="100">
        <f t="shared" ref="AC704" si="2091">ROUND(AB486*$G704/12,2)</f>
        <v>0</v>
      </c>
      <c r="AD704" s="100">
        <f t="shared" ref="AD704" si="2092">ROUND(AC486*$G704/12,2)</f>
        <v>0</v>
      </c>
      <c r="AE704" s="100">
        <f t="shared" ref="AE704" si="2093">ROUND(AD486*$G704/12,2)</f>
        <v>0</v>
      </c>
      <c r="AF704" s="100">
        <f t="shared" ref="AF704" si="2094">ROUND(AE486*$G704/12,2)</f>
        <v>0</v>
      </c>
      <c r="AG704" s="100">
        <f t="shared" ref="AG704" si="2095">ROUND(AF486*$G704/12,2)</f>
        <v>0</v>
      </c>
      <c r="AH704" s="100">
        <f t="shared" ref="AH704" si="2096">ROUND(AG486*$G704/12,2)</f>
        <v>0</v>
      </c>
      <c r="AI704" s="2">
        <f t="shared" si="1570"/>
        <v>0</v>
      </c>
      <c r="AJ704" s="100">
        <f t="shared" si="1873"/>
        <v>0</v>
      </c>
      <c r="AK704" s="100">
        <f t="shared" si="1874"/>
        <v>8.43</v>
      </c>
      <c r="AL704" s="100">
        <f t="shared" si="2029"/>
        <v>8.43</v>
      </c>
      <c r="AM704" s="100">
        <f t="shared" si="2029"/>
        <v>8.43</v>
      </c>
      <c r="AN704" s="100">
        <f t="shared" si="2029"/>
        <v>8.43</v>
      </c>
      <c r="AO704" s="100">
        <f t="shared" si="2029"/>
        <v>8.43</v>
      </c>
      <c r="AP704" s="100">
        <f t="shared" si="2029"/>
        <v>8.43</v>
      </c>
      <c r="AQ704" s="100">
        <f t="shared" si="2029"/>
        <v>8.43</v>
      </c>
      <c r="AR704" s="100">
        <f t="shared" si="2029"/>
        <v>8.43</v>
      </c>
      <c r="AS704" s="100">
        <f t="shared" si="2029"/>
        <v>8.43</v>
      </c>
      <c r="AT704" s="100">
        <f t="shared" si="2029"/>
        <v>8.43</v>
      </c>
      <c r="AU704" s="100">
        <f t="shared" si="2029"/>
        <v>8.43</v>
      </c>
      <c r="AV704" s="100">
        <f t="shared" ref="AV704" si="2097">SUM(AJ704:AU704)</f>
        <v>92.730000000000018</v>
      </c>
      <c r="AW704" s="100">
        <f t="shared" si="1875"/>
        <v>8.43</v>
      </c>
      <c r="AX704" s="100">
        <f t="shared" si="2019"/>
        <v>8.43</v>
      </c>
      <c r="AY704" s="100">
        <f t="shared" si="2019"/>
        <v>8.43</v>
      </c>
      <c r="AZ704" s="100">
        <f t="shared" si="2019"/>
        <v>8.43</v>
      </c>
      <c r="BA704" s="100">
        <f t="shared" si="2019"/>
        <v>8.43</v>
      </c>
      <c r="BB704" s="100">
        <f t="shared" si="2019"/>
        <v>8.43</v>
      </c>
      <c r="BC704" s="100">
        <f t="shared" si="2019"/>
        <v>8.43</v>
      </c>
      <c r="BD704" s="100">
        <f t="shared" si="2019"/>
        <v>8.43</v>
      </c>
      <c r="BE704" s="100">
        <f t="shared" si="2019"/>
        <v>8.43</v>
      </c>
      <c r="BF704" s="100">
        <f t="shared" si="2019"/>
        <v>8.43</v>
      </c>
      <c r="BG704" s="100">
        <f t="shared" si="2019"/>
        <v>8.43</v>
      </c>
      <c r="BH704" s="100">
        <f t="shared" si="2019"/>
        <v>8.43</v>
      </c>
      <c r="BI704" s="100">
        <f t="shared" si="1584"/>
        <v>101.16000000000003</v>
      </c>
      <c r="BV704" s="142"/>
      <c r="CI704" s="142"/>
      <c r="CV704" s="142"/>
      <c r="DI704" s="142"/>
      <c r="DV704" s="142"/>
      <c r="EI704" s="142"/>
    </row>
    <row r="705" spans="1:139" ht="15.75" outlineLevel="1" x14ac:dyDescent="0.25">
      <c r="A705" s="2">
        <f t="shared" si="2043"/>
        <v>25</v>
      </c>
      <c r="B705" s="1" t="str">
        <f t="shared" si="2043"/>
        <v>PRE-09850</v>
      </c>
      <c r="C705" s="1" t="str">
        <f t="shared" si="2043"/>
        <v>SPP FH - Manhattan 13111</v>
      </c>
      <c r="D705" s="2" t="str">
        <f t="shared" si="2043"/>
        <v>PRE-09850.1</v>
      </c>
      <c r="E705" s="141" t="str">
        <f t="shared" si="2043"/>
        <v>SPP FH - Manhattan 13111</v>
      </c>
      <c r="F705" s="119">
        <f t="shared" si="1844"/>
        <v>364</v>
      </c>
      <c r="G705" s="186">
        <f>VLOOKUP($F705,'2021 Depreciation Rates'!$A:$B,2,FALSE)</f>
        <v>4.3999999999999997E-2</v>
      </c>
      <c r="H705" s="186">
        <f>VLOOKUP($F705,'2022-2023 Depreciation Rates'!$A$1:$B$197,2,FALSE)</f>
        <v>3.6999999999999998E-2</v>
      </c>
      <c r="J705" s="100">
        <f t="shared" ref="J705:U705" si="2098">ROUND(I487*$G705/12,2)</f>
        <v>0</v>
      </c>
      <c r="K705" s="100">
        <f t="shared" si="2098"/>
        <v>0</v>
      </c>
      <c r="L705" s="100">
        <f t="shared" si="2098"/>
        <v>0</v>
      </c>
      <c r="M705" s="100">
        <f t="shared" si="2098"/>
        <v>0</v>
      </c>
      <c r="N705" s="100">
        <f t="shared" si="2098"/>
        <v>0</v>
      </c>
      <c r="O705" s="100">
        <f t="shared" si="2098"/>
        <v>0</v>
      </c>
      <c r="P705" s="100">
        <f t="shared" si="2098"/>
        <v>0</v>
      </c>
      <c r="Q705" s="100">
        <f t="shared" si="2098"/>
        <v>0</v>
      </c>
      <c r="R705" s="100">
        <f t="shared" si="2098"/>
        <v>0</v>
      </c>
      <c r="S705" s="100">
        <f t="shared" si="2098"/>
        <v>0</v>
      </c>
      <c r="T705" s="100">
        <f t="shared" si="2098"/>
        <v>0</v>
      </c>
      <c r="U705" s="100">
        <f t="shared" si="2098"/>
        <v>0</v>
      </c>
      <c r="V705" s="151">
        <f t="shared" si="1567"/>
        <v>0</v>
      </c>
      <c r="W705" s="100">
        <f t="shared" si="1858"/>
        <v>0</v>
      </c>
      <c r="X705" s="100">
        <f t="shared" ref="X705:AH705" si="2099">ROUND(W487*$G705/12,2)</f>
        <v>0</v>
      </c>
      <c r="Y705" s="100">
        <f t="shared" si="2099"/>
        <v>0</v>
      </c>
      <c r="Z705" s="100">
        <f t="shared" si="2099"/>
        <v>0</v>
      </c>
      <c r="AA705" s="100">
        <f t="shared" si="2099"/>
        <v>0</v>
      </c>
      <c r="AB705" s="100">
        <f t="shared" si="2099"/>
        <v>0</v>
      </c>
      <c r="AC705" s="100">
        <f t="shared" si="2099"/>
        <v>0</v>
      </c>
      <c r="AD705" s="100">
        <f t="shared" si="2099"/>
        <v>0</v>
      </c>
      <c r="AE705" s="100">
        <f t="shared" si="2099"/>
        <v>0</v>
      </c>
      <c r="AF705" s="100">
        <f t="shared" si="2099"/>
        <v>0</v>
      </c>
      <c r="AG705" s="100">
        <f t="shared" si="2099"/>
        <v>0</v>
      </c>
      <c r="AH705" s="100">
        <f t="shared" si="2099"/>
        <v>0</v>
      </c>
      <c r="AI705" s="2">
        <f t="shared" si="1570"/>
        <v>0</v>
      </c>
      <c r="AJ705" s="100">
        <f t="shared" si="1873"/>
        <v>0</v>
      </c>
      <c r="AK705" s="100">
        <f t="shared" si="1874"/>
        <v>0</v>
      </c>
      <c r="AL705" s="100">
        <f t="shared" si="2029"/>
        <v>0</v>
      </c>
      <c r="AM705" s="100">
        <f t="shared" si="2029"/>
        <v>1225.8399999999999</v>
      </c>
      <c r="AN705" s="100">
        <f t="shared" si="2029"/>
        <v>1225.8399999999999</v>
      </c>
      <c r="AO705" s="100">
        <f t="shared" si="2029"/>
        <v>1225.8399999999999</v>
      </c>
      <c r="AP705" s="100">
        <f t="shared" si="2029"/>
        <v>1225.8399999999999</v>
      </c>
      <c r="AQ705" s="100">
        <f t="shared" si="2029"/>
        <v>1225.8399999999999</v>
      </c>
      <c r="AR705" s="100">
        <f t="shared" si="2029"/>
        <v>1225.8399999999999</v>
      </c>
      <c r="AS705" s="100">
        <f t="shared" si="2029"/>
        <v>1225.8399999999999</v>
      </c>
      <c r="AT705" s="100">
        <f t="shared" si="2029"/>
        <v>1225.8399999999999</v>
      </c>
      <c r="AU705" s="100">
        <f t="shared" si="2029"/>
        <v>1225.8399999999999</v>
      </c>
      <c r="AV705" s="100">
        <f t="shared" si="1583"/>
        <v>11032.56</v>
      </c>
      <c r="AW705" s="100">
        <f t="shared" si="1875"/>
        <v>1225.8399999999999</v>
      </c>
      <c r="AX705" s="100">
        <f t="shared" si="2019"/>
        <v>1225.8399999999999</v>
      </c>
      <c r="AY705" s="100">
        <f t="shared" si="2019"/>
        <v>1225.8399999999999</v>
      </c>
      <c r="AZ705" s="100">
        <f t="shared" si="2019"/>
        <v>1225.8399999999999</v>
      </c>
      <c r="BA705" s="100">
        <f t="shared" si="2019"/>
        <v>1225.8399999999999</v>
      </c>
      <c r="BB705" s="100">
        <f t="shared" si="2019"/>
        <v>1225.8399999999999</v>
      </c>
      <c r="BC705" s="100">
        <f t="shared" si="2019"/>
        <v>1225.8399999999999</v>
      </c>
      <c r="BD705" s="100">
        <f t="shared" si="2019"/>
        <v>1225.8399999999999</v>
      </c>
      <c r="BE705" s="100">
        <f t="shared" si="2019"/>
        <v>1225.8399999999999</v>
      </c>
      <c r="BF705" s="100">
        <f t="shared" si="2019"/>
        <v>1225.8399999999999</v>
      </c>
      <c r="BG705" s="100">
        <f t="shared" si="2019"/>
        <v>1225.8399999999999</v>
      </c>
      <c r="BH705" s="100">
        <f t="shared" si="2019"/>
        <v>1225.8399999999999</v>
      </c>
      <c r="BI705" s="100">
        <f t="shared" si="1584"/>
        <v>14710.08</v>
      </c>
      <c r="BV705" s="142"/>
      <c r="CI705" s="142"/>
      <c r="CV705" s="142"/>
      <c r="DI705" s="142"/>
      <c r="DV705" s="142"/>
      <c r="EI705" s="142"/>
    </row>
    <row r="706" spans="1:139" ht="15.75" outlineLevel="1" x14ac:dyDescent="0.25">
      <c r="A706" s="2">
        <f t="shared" si="2043"/>
        <v>25</v>
      </c>
      <c r="B706" s="1" t="str">
        <f t="shared" si="2043"/>
        <v>PRE-09850</v>
      </c>
      <c r="C706" s="1" t="str">
        <f t="shared" si="2043"/>
        <v>SPP FH - Manhattan 13111</v>
      </c>
      <c r="D706" s="2" t="str">
        <f t="shared" si="2043"/>
        <v>A2805003</v>
      </c>
      <c r="E706" s="141" t="str">
        <f t="shared" si="2043"/>
        <v>SPP FH-Manhattan 13111 OCRs - 3 TAV</v>
      </c>
      <c r="F706" s="119">
        <f t="shared" si="1844"/>
        <v>364</v>
      </c>
      <c r="G706" s="186">
        <f>VLOOKUP($F706,'2021 Depreciation Rates'!$A:$B,2,FALSE)</f>
        <v>4.3999999999999997E-2</v>
      </c>
      <c r="H706" s="186">
        <f>VLOOKUP($F706,'2022-2023 Depreciation Rates'!$A$1:$B$197,2,FALSE)</f>
        <v>3.6999999999999998E-2</v>
      </c>
      <c r="J706" s="100">
        <f t="shared" ref="J706" si="2100">ROUND(I488*$G706/12,2)</f>
        <v>0</v>
      </c>
      <c r="K706" s="100">
        <f t="shared" ref="K706" si="2101">ROUND(J488*$G706/12,2)</f>
        <v>0</v>
      </c>
      <c r="L706" s="100">
        <f t="shared" ref="L706" si="2102">ROUND(K488*$G706/12,2)</f>
        <v>0</v>
      </c>
      <c r="M706" s="100">
        <f t="shared" ref="M706" si="2103">ROUND(L488*$G706/12,2)</f>
        <v>0</v>
      </c>
      <c r="N706" s="100">
        <f t="shared" ref="N706" si="2104">ROUND(M488*$G706/12,2)</f>
        <v>0</v>
      </c>
      <c r="O706" s="100">
        <f t="shared" ref="O706" si="2105">ROUND(N488*$G706/12,2)</f>
        <v>0</v>
      </c>
      <c r="P706" s="100">
        <f t="shared" ref="P706" si="2106">ROUND(O488*$G706/12,2)</f>
        <v>0</v>
      </c>
      <c r="Q706" s="100">
        <f t="shared" ref="Q706" si="2107">ROUND(P488*$G706/12,2)</f>
        <v>0</v>
      </c>
      <c r="R706" s="100">
        <f t="shared" ref="R706" si="2108">ROUND(Q488*$G706/12,2)</f>
        <v>0</v>
      </c>
      <c r="S706" s="100">
        <f t="shared" ref="S706" si="2109">ROUND(R488*$G706/12,2)</f>
        <v>0</v>
      </c>
      <c r="T706" s="100">
        <f t="shared" ref="T706" si="2110">ROUND(S488*$G706/12,2)</f>
        <v>0</v>
      </c>
      <c r="U706" s="100">
        <f t="shared" ref="U706" si="2111">ROUND(T488*$G706/12,2)</f>
        <v>0</v>
      </c>
      <c r="V706" s="151">
        <f t="shared" ref="V706" si="2112">SUM(J706:U706)</f>
        <v>0</v>
      </c>
      <c r="W706" s="100">
        <f t="shared" si="1858"/>
        <v>0</v>
      </c>
      <c r="X706" s="100">
        <f t="shared" ref="X706" si="2113">ROUND(W488*$G706/12,2)</f>
        <v>0</v>
      </c>
      <c r="Y706" s="100">
        <f t="shared" ref="Y706" si="2114">ROUND(X488*$G706/12,2)</f>
        <v>0</v>
      </c>
      <c r="Z706" s="100">
        <f t="shared" ref="Z706" si="2115">ROUND(Y488*$G706/12,2)</f>
        <v>0</v>
      </c>
      <c r="AA706" s="100">
        <f t="shared" ref="AA706" si="2116">ROUND(Z488*$G706/12,2)</f>
        <v>0</v>
      </c>
      <c r="AB706" s="100">
        <f t="shared" ref="AB706" si="2117">ROUND(AA488*$G706/12,2)</f>
        <v>0</v>
      </c>
      <c r="AC706" s="100">
        <f t="shared" ref="AC706" si="2118">ROUND(AB488*$G706/12,2)</f>
        <v>0</v>
      </c>
      <c r="AD706" s="100">
        <f t="shared" ref="AD706" si="2119">ROUND(AC488*$G706/12,2)</f>
        <v>0</v>
      </c>
      <c r="AE706" s="100">
        <f t="shared" ref="AE706" si="2120">ROUND(AD488*$G706/12,2)</f>
        <v>0</v>
      </c>
      <c r="AF706" s="100">
        <f t="shared" ref="AF706" si="2121">ROUND(AE488*$G706/12,2)</f>
        <v>0</v>
      </c>
      <c r="AG706" s="100">
        <f t="shared" ref="AG706" si="2122">ROUND(AF488*$G706/12,2)</f>
        <v>0</v>
      </c>
      <c r="AH706" s="100">
        <f t="shared" ref="AH706" si="2123">ROUND(AG488*$G706/12,2)</f>
        <v>0</v>
      </c>
      <c r="AI706" s="2">
        <f t="shared" si="1570"/>
        <v>0</v>
      </c>
      <c r="AJ706" s="100">
        <f t="shared" si="1873"/>
        <v>0</v>
      </c>
      <c r="AK706" s="100">
        <f t="shared" si="1874"/>
        <v>0</v>
      </c>
      <c r="AL706" s="100">
        <f t="shared" si="2029"/>
        <v>15.47</v>
      </c>
      <c r="AM706" s="100">
        <f t="shared" si="2029"/>
        <v>15.47</v>
      </c>
      <c r="AN706" s="100">
        <f t="shared" si="2029"/>
        <v>15.47</v>
      </c>
      <c r="AO706" s="100">
        <f t="shared" si="2029"/>
        <v>15.47</v>
      </c>
      <c r="AP706" s="100">
        <f t="shared" si="2029"/>
        <v>15.47</v>
      </c>
      <c r="AQ706" s="100">
        <f t="shared" si="2029"/>
        <v>15.47</v>
      </c>
      <c r="AR706" s="100">
        <f t="shared" si="2029"/>
        <v>15.47</v>
      </c>
      <c r="AS706" s="100">
        <f t="shared" si="2029"/>
        <v>15.47</v>
      </c>
      <c r="AT706" s="100">
        <f t="shared" si="2029"/>
        <v>15.47</v>
      </c>
      <c r="AU706" s="100">
        <f t="shared" si="2029"/>
        <v>15.47</v>
      </c>
      <c r="AV706" s="100">
        <f t="shared" ref="AV706" si="2124">SUM(AJ706:AU706)</f>
        <v>154.70000000000002</v>
      </c>
      <c r="AW706" s="100">
        <f t="shared" si="1875"/>
        <v>15.47</v>
      </c>
      <c r="AX706" s="100">
        <f t="shared" si="2019"/>
        <v>15.47</v>
      </c>
      <c r="AY706" s="100">
        <f t="shared" si="2019"/>
        <v>15.47</v>
      </c>
      <c r="AZ706" s="100">
        <f t="shared" si="2019"/>
        <v>15.47</v>
      </c>
      <c r="BA706" s="100">
        <f t="shared" si="2019"/>
        <v>15.47</v>
      </c>
      <c r="BB706" s="100">
        <f t="shared" si="2019"/>
        <v>15.47</v>
      </c>
      <c r="BC706" s="100">
        <f t="shared" si="2019"/>
        <v>15.47</v>
      </c>
      <c r="BD706" s="100">
        <f t="shared" si="2019"/>
        <v>15.47</v>
      </c>
      <c r="BE706" s="100">
        <f t="shared" si="2019"/>
        <v>15.47</v>
      </c>
      <c r="BF706" s="100">
        <f t="shared" si="2019"/>
        <v>15.47</v>
      </c>
      <c r="BG706" s="100">
        <f t="shared" si="2019"/>
        <v>15.47</v>
      </c>
      <c r="BH706" s="100">
        <f t="shared" si="2019"/>
        <v>15.47</v>
      </c>
      <c r="BI706" s="100">
        <f t="shared" si="1584"/>
        <v>185.64000000000001</v>
      </c>
      <c r="BV706" s="142"/>
      <c r="CI706" s="142"/>
      <c r="CV706" s="142"/>
      <c r="DI706" s="142"/>
      <c r="DV706" s="142"/>
      <c r="EI706" s="142"/>
    </row>
    <row r="707" spans="1:139" ht="15.75" outlineLevel="1" x14ac:dyDescent="0.25">
      <c r="A707" s="2">
        <f t="shared" si="2043"/>
        <v>26</v>
      </c>
      <c r="B707" s="1" t="str">
        <f t="shared" si="2043"/>
        <v>PRE-09851</v>
      </c>
      <c r="C707" s="1" t="str">
        <f t="shared" si="2043"/>
        <v>SPP FH - East Winter Haven 13309</v>
      </c>
      <c r="D707" s="2" t="str">
        <f t="shared" si="2043"/>
        <v>PRE-09851.1</v>
      </c>
      <c r="E707" s="141" t="str">
        <f t="shared" si="2043"/>
        <v>SPP FH - East Winter Haven 13309</v>
      </c>
      <c r="F707" s="119">
        <f t="shared" ref="F707" si="2125">G489</f>
        <v>364</v>
      </c>
      <c r="G707" s="186">
        <f>VLOOKUP($F707,'2021 Depreciation Rates'!$A:$B,2,FALSE)</f>
        <v>4.3999999999999997E-2</v>
      </c>
      <c r="H707" s="186">
        <f>VLOOKUP($F707,'2022-2023 Depreciation Rates'!$A$1:$B$197,2,FALSE)</f>
        <v>3.6999999999999998E-2</v>
      </c>
      <c r="J707" s="100">
        <f t="shared" ref="J707:U707" si="2126">ROUND(I489*$G707/12,2)</f>
        <v>0</v>
      </c>
      <c r="K707" s="100">
        <f t="shared" si="2126"/>
        <v>0</v>
      </c>
      <c r="L707" s="100">
        <f t="shared" si="2126"/>
        <v>0</v>
      </c>
      <c r="M707" s="100">
        <f t="shared" si="2126"/>
        <v>0</v>
      </c>
      <c r="N707" s="100">
        <f t="shared" si="2126"/>
        <v>0</v>
      </c>
      <c r="O707" s="100">
        <f t="shared" si="2126"/>
        <v>0</v>
      </c>
      <c r="P707" s="100">
        <f t="shared" si="2126"/>
        <v>0</v>
      </c>
      <c r="Q707" s="100">
        <f t="shared" si="2126"/>
        <v>0</v>
      </c>
      <c r="R707" s="100">
        <f t="shared" si="2126"/>
        <v>0</v>
      </c>
      <c r="S707" s="100">
        <f t="shared" si="2126"/>
        <v>0</v>
      </c>
      <c r="T707" s="100">
        <f t="shared" si="2126"/>
        <v>0</v>
      </c>
      <c r="U707" s="100">
        <f t="shared" si="2126"/>
        <v>0</v>
      </c>
      <c r="V707" s="151">
        <f t="shared" si="1567"/>
        <v>0</v>
      </c>
      <c r="W707" s="100">
        <f t="shared" ref="W707" si="2127">ROUND(U489*$G707/12,2)</f>
        <v>0</v>
      </c>
      <c r="X707" s="100">
        <f t="shared" ref="X707:AH707" si="2128">ROUND(W489*$G707/12,2)</f>
        <v>0</v>
      </c>
      <c r="Y707" s="100">
        <f t="shared" si="2128"/>
        <v>0</v>
      </c>
      <c r="Z707" s="100">
        <f t="shared" si="2128"/>
        <v>0</v>
      </c>
      <c r="AA707" s="100">
        <f t="shared" si="2128"/>
        <v>0</v>
      </c>
      <c r="AB707" s="100">
        <f t="shared" si="2128"/>
        <v>0</v>
      </c>
      <c r="AC707" s="100">
        <f t="shared" si="2128"/>
        <v>0</v>
      </c>
      <c r="AD707" s="100">
        <f t="shared" si="2128"/>
        <v>0</v>
      </c>
      <c r="AE707" s="100">
        <f t="shared" si="2128"/>
        <v>0</v>
      </c>
      <c r="AF707" s="100">
        <f t="shared" si="2128"/>
        <v>0</v>
      </c>
      <c r="AG707" s="100">
        <f t="shared" si="2128"/>
        <v>0</v>
      </c>
      <c r="AH707" s="100">
        <f t="shared" si="2128"/>
        <v>0</v>
      </c>
      <c r="AI707" s="2">
        <f t="shared" si="1570"/>
        <v>0</v>
      </c>
      <c r="AJ707" s="100">
        <f t="shared" si="1873"/>
        <v>0</v>
      </c>
      <c r="AK707" s="100">
        <f t="shared" si="1874"/>
        <v>0</v>
      </c>
      <c r="AL707" s="100">
        <f t="shared" si="2029"/>
        <v>0</v>
      </c>
      <c r="AM707" s="100">
        <f t="shared" si="2029"/>
        <v>0</v>
      </c>
      <c r="AN707" s="100">
        <f t="shared" si="2029"/>
        <v>0</v>
      </c>
      <c r="AO707" s="100">
        <f t="shared" si="2029"/>
        <v>1282.1400000000001</v>
      </c>
      <c r="AP707" s="100">
        <f t="shared" si="2029"/>
        <v>1282.1400000000001</v>
      </c>
      <c r="AQ707" s="100">
        <f t="shared" si="2029"/>
        <v>1282.1400000000001</v>
      </c>
      <c r="AR707" s="100">
        <f t="shared" si="2029"/>
        <v>1282.1400000000001</v>
      </c>
      <c r="AS707" s="100">
        <f t="shared" si="2029"/>
        <v>1282.1400000000001</v>
      </c>
      <c r="AT707" s="100">
        <f t="shared" si="2029"/>
        <v>1282.1400000000001</v>
      </c>
      <c r="AU707" s="100">
        <f t="shared" si="2029"/>
        <v>1282.1400000000001</v>
      </c>
      <c r="AV707" s="100">
        <f t="shared" si="1583"/>
        <v>8974.9800000000014</v>
      </c>
      <c r="AW707" s="100">
        <f t="shared" si="1875"/>
        <v>1282.1400000000001</v>
      </c>
      <c r="AX707" s="100">
        <f t="shared" si="2019"/>
        <v>1282.1400000000001</v>
      </c>
      <c r="AY707" s="100">
        <f t="shared" si="2019"/>
        <v>1282.1400000000001</v>
      </c>
      <c r="AZ707" s="100">
        <f t="shared" si="2019"/>
        <v>1282.1400000000001</v>
      </c>
      <c r="BA707" s="100">
        <f t="shared" si="2019"/>
        <v>1282.1400000000001</v>
      </c>
      <c r="BB707" s="100">
        <f t="shared" si="2019"/>
        <v>1282.1400000000001</v>
      </c>
      <c r="BC707" s="100">
        <f t="shared" si="2019"/>
        <v>1282.1400000000001</v>
      </c>
      <c r="BD707" s="100">
        <f t="shared" si="2019"/>
        <v>1282.1400000000001</v>
      </c>
      <c r="BE707" s="100">
        <f t="shared" si="2019"/>
        <v>1282.1400000000001</v>
      </c>
      <c r="BF707" s="100">
        <f t="shared" si="2019"/>
        <v>1282.1400000000001</v>
      </c>
      <c r="BG707" s="100">
        <f t="shared" si="2019"/>
        <v>1282.1400000000001</v>
      </c>
      <c r="BH707" s="100">
        <f t="shared" si="2019"/>
        <v>1282.1400000000001</v>
      </c>
      <c r="BI707" s="100">
        <f t="shared" si="1584"/>
        <v>15385.679999999998</v>
      </c>
      <c r="BV707" s="142"/>
      <c r="CI707" s="142"/>
      <c r="CV707" s="142"/>
      <c r="DI707" s="142"/>
      <c r="DV707" s="142"/>
      <c r="EI707" s="142"/>
    </row>
    <row r="708" spans="1:139" ht="15.75" outlineLevel="1" x14ac:dyDescent="0.25">
      <c r="A708" s="2">
        <f t="shared" si="2043"/>
        <v>26</v>
      </c>
      <c r="B708" s="1" t="str">
        <f t="shared" si="2043"/>
        <v>PRE-09851</v>
      </c>
      <c r="C708" s="1" t="str">
        <f t="shared" si="2043"/>
        <v>SPP FH - East Winter Haven 13309</v>
      </c>
      <c r="D708" s="2" t="str">
        <f t="shared" si="2043"/>
        <v>A2805469</v>
      </c>
      <c r="E708" s="141" t="str">
        <f t="shared" si="2043"/>
        <v>SPP FH-E.Wntrhvn 13309 - OCR#138236</v>
      </c>
      <c r="F708" s="119">
        <f t="shared" ref="F708" si="2129">G490</f>
        <v>364</v>
      </c>
      <c r="G708" s="186">
        <f>VLOOKUP($F708,'2021 Depreciation Rates'!$A:$B,2,FALSE)</f>
        <v>4.3999999999999997E-2</v>
      </c>
      <c r="H708" s="186">
        <f>VLOOKUP($F708,'2022-2023 Depreciation Rates'!$A$1:$B$197,2,FALSE)</f>
        <v>3.6999999999999998E-2</v>
      </c>
      <c r="J708" s="100">
        <f t="shared" ref="J708" si="2130">ROUND(I490*$G708/12,2)</f>
        <v>0</v>
      </c>
      <c r="K708" s="100">
        <f t="shared" ref="K708" si="2131">ROUND(J490*$G708/12,2)</f>
        <v>0</v>
      </c>
      <c r="L708" s="100">
        <f t="shared" ref="L708" si="2132">ROUND(K490*$G708/12,2)</f>
        <v>0</v>
      </c>
      <c r="M708" s="100">
        <f t="shared" ref="M708" si="2133">ROUND(L490*$G708/12,2)</f>
        <v>0</v>
      </c>
      <c r="N708" s="100">
        <f t="shared" ref="N708" si="2134">ROUND(M490*$G708/12,2)</f>
        <v>0</v>
      </c>
      <c r="O708" s="100">
        <f t="shared" ref="O708" si="2135">ROUND(N490*$G708/12,2)</f>
        <v>0</v>
      </c>
      <c r="P708" s="100">
        <f t="shared" ref="P708" si="2136">ROUND(O490*$G708/12,2)</f>
        <v>0</v>
      </c>
      <c r="Q708" s="100">
        <f t="shared" ref="Q708" si="2137">ROUND(P490*$G708/12,2)</f>
        <v>0</v>
      </c>
      <c r="R708" s="100">
        <f t="shared" ref="R708" si="2138">ROUND(Q490*$G708/12,2)</f>
        <v>0</v>
      </c>
      <c r="S708" s="100">
        <f t="shared" ref="S708" si="2139">ROUND(R490*$G708/12,2)</f>
        <v>0</v>
      </c>
      <c r="T708" s="100">
        <f t="shared" ref="T708" si="2140">ROUND(S490*$G708/12,2)</f>
        <v>0</v>
      </c>
      <c r="U708" s="100">
        <f t="shared" ref="U708" si="2141">ROUND(T490*$G708/12,2)</f>
        <v>0</v>
      </c>
      <c r="V708" s="151">
        <f t="shared" ref="V708" si="2142">SUM(J708:U708)</f>
        <v>0</v>
      </c>
      <c r="W708" s="100">
        <f t="shared" ref="W708" si="2143">ROUND(U490*$G708/12,2)</f>
        <v>0</v>
      </c>
      <c r="X708" s="100">
        <f t="shared" ref="X708" si="2144">ROUND(W490*$G708/12,2)</f>
        <v>0</v>
      </c>
      <c r="Y708" s="100">
        <f t="shared" ref="Y708" si="2145">ROUND(X490*$G708/12,2)</f>
        <v>0</v>
      </c>
      <c r="Z708" s="100">
        <f t="shared" ref="Z708" si="2146">ROUND(Y490*$G708/12,2)</f>
        <v>0</v>
      </c>
      <c r="AA708" s="100">
        <f t="shared" ref="AA708" si="2147">ROUND(Z490*$G708/12,2)</f>
        <v>0</v>
      </c>
      <c r="AB708" s="100">
        <f t="shared" ref="AB708" si="2148">ROUND(AA490*$G708/12,2)</f>
        <v>0</v>
      </c>
      <c r="AC708" s="100">
        <f t="shared" ref="AC708" si="2149">ROUND(AB490*$G708/12,2)</f>
        <v>0</v>
      </c>
      <c r="AD708" s="100">
        <f t="shared" ref="AD708" si="2150">ROUND(AC490*$G708/12,2)</f>
        <v>0</v>
      </c>
      <c r="AE708" s="100">
        <f t="shared" ref="AE708" si="2151">ROUND(AD490*$G708/12,2)</f>
        <v>0</v>
      </c>
      <c r="AF708" s="100">
        <f t="shared" ref="AF708" si="2152">ROUND(AE490*$G708/12,2)</f>
        <v>0</v>
      </c>
      <c r="AG708" s="100">
        <f t="shared" ref="AG708" si="2153">ROUND(AF490*$G708/12,2)</f>
        <v>0</v>
      </c>
      <c r="AH708" s="100">
        <f t="shared" ref="AH708" si="2154">ROUND(AG490*$G708/12,2)</f>
        <v>0</v>
      </c>
      <c r="AI708" s="2">
        <f t="shared" si="1570"/>
        <v>0</v>
      </c>
      <c r="AJ708" s="100">
        <f t="shared" si="1873"/>
        <v>0</v>
      </c>
      <c r="AK708" s="100">
        <f t="shared" si="1874"/>
        <v>0</v>
      </c>
      <c r="AL708" s="100">
        <f t="shared" si="2029"/>
        <v>0</v>
      </c>
      <c r="AM708" s="100">
        <f t="shared" si="2029"/>
        <v>12.08</v>
      </c>
      <c r="AN708" s="100">
        <f t="shared" si="2029"/>
        <v>12.08</v>
      </c>
      <c r="AO708" s="100">
        <f t="shared" si="2029"/>
        <v>12.08</v>
      </c>
      <c r="AP708" s="100">
        <f t="shared" si="2029"/>
        <v>12.08</v>
      </c>
      <c r="AQ708" s="100">
        <f t="shared" si="2029"/>
        <v>12.08</v>
      </c>
      <c r="AR708" s="100">
        <f t="shared" si="2029"/>
        <v>12.08</v>
      </c>
      <c r="AS708" s="100">
        <f t="shared" si="2029"/>
        <v>12.08</v>
      </c>
      <c r="AT708" s="100">
        <f t="shared" si="2029"/>
        <v>12.08</v>
      </c>
      <c r="AU708" s="100">
        <f t="shared" si="2029"/>
        <v>12.08</v>
      </c>
      <c r="AV708" s="100">
        <f t="shared" ref="AV708" si="2155">SUM(AJ708:AU708)</f>
        <v>108.72</v>
      </c>
      <c r="AW708" s="100">
        <f t="shared" si="1875"/>
        <v>12.08</v>
      </c>
      <c r="AX708" s="100">
        <f t="shared" ref="AX708:BH723" si="2156">ROUND(AW490*$H708/12,2)</f>
        <v>12.08</v>
      </c>
      <c r="AY708" s="100">
        <f t="shared" si="2156"/>
        <v>12.08</v>
      </c>
      <c r="AZ708" s="100">
        <f t="shared" si="2156"/>
        <v>12.08</v>
      </c>
      <c r="BA708" s="100">
        <f t="shared" si="2156"/>
        <v>12.08</v>
      </c>
      <c r="BB708" s="100">
        <f t="shared" si="2156"/>
        <v>12.08</v>
      </c>
      <c r="BC708" s="100">
        <f t="shared" si="2156"/>
        <v>12.08</v>
      </c>
      <c r="BD708" s="100">
        <f t="shared" si="2156"/>
        <v>12.08</v>
      </c>
      <c r="BE708" s="100">
        <f t="shared" si="2156"/>
        <v>12.08</v>
      </c>
      <c r="BF708" s="100">
        <f t="shared" si="2156"/>
        <v>12.08</v>
      </c>
      <c r="BG708" s="100">
        <f t="shared" si="2156"/>
        <v>12.08</v>
      </c>
      <c r="BH708" s="100">
        <f t="shared" si="2156"/>
        <v>12.08</v>
      </c>
      <c r="BI708" s="100">
        <f t="shared" si="1584"/>
        <v>144.96</v>
      </c>
      <c r="BV708" s="142"/>
      <c r="CI708" s="142"/>
      <c r="CV708" s="142"/>
      <c r="DI708" s="142"/>
      <c r="DV708" s="142"/>
      <c r="EI708" s="142"/>
    </row>
    <row r="709" spans="1:139" ht="15.75" outlineLevel="1" x14ac:dyDescent="0.25">
      <c r="A709" s="2">
        <f t="shared" si="2043"/>
        <v>27</v>
      </c>
      <c r="B709" s="1" t="str">
        <f t="shared" si="2043"/>
        <v>PRE-09860</v>
      </c>
      <c r="C709" s="1" t="str">
        <f t="shared" si="2043"/>
        <v>SPP FH - East Winter Haven 13313</v>
      </c>
      <c r="D709" s="2" t="str">
        <f t="shared" si="2043"/>
        <v>PRE-09860.1</v>
      </c>
      <c r="E709" s="141" t="str">
        <f t="shared" si="2043"/>
        <v>SPP FH - E. Winter Haven 13313 - OH</v>
      </c>
      <c r="F709" s="119">
        <f>G491</f>
        <v>364</v>
      </c>
      <c r="G709" s="186">
        <f>VLOOKUP($F709,'2021 Depreciation Rates'!$A:$B,2,FALSE)</f>
        <v>4.3999999999999997E-2</v>
      </c>
      <c r="H709" s="186">
        <f>VLOOKUP($F709,'2022-2023 Depreciation Rates'!$A$1:$B$197,2,FALSE)</f>
        <v>3.6999999999999998E-2</v>
      </c>
      <c r="J709" s="100">
        <f t="shared" ref="J709:U709" si="2157">ROUND(I491*$G709/12,2)</f>
        <v>0</v>
      </c>
      <c r="K709" s="100">
        <f t="shared" si="2157"/>
        <v>0</v>
      </c>
      <c r="L709" s="100">
        <f t="shared" si="2157"/>
        <v>0</v>
      </c>
      <c r="M709" s="100">
        <f t="shared" si="2157"/>
        <v>0</v>
      </c>
      <c r="N709" s="100">
        <f t="shared" si="2157"/>
        <v>0</v>
      </c>
      <c r="O709" s="100">
        <f t="shared" si="2157"/>
        <v>0</v>
      </c>
      <c r="P709" s="100">
        <f t="shared" si="2157"/>
        <v>0</v>
      </c>
      <c r="Q709" s="100">
        <f t="shared" si="2157"/>
        <v>0</v>
      </c>
      <c r="R709" s="100">
        <f t="shared" si="2157"/>
        <v>0</v>
      </c>
      <c r="S709" s="100">
        <f t="shared" si="2157"/>
        <v>0</v>
      </c>
      <c r="T709" s="100">
        <f t="shared" si="2157"/>
        <v>0</v>
      </c>
      <c r="U709" s="100">
        <f t="shared" si="2157"/>
        <v>0</v>
      </c>
      <c r="V709" s="151">
        <f t="shared" si="1567"/>
        <v>0</v>
      </c>
      <c r="W709" s="100">
        <f t="shared" ref="W709:W740" si="2158">ROUND(U491*$G709/12,2)</f>
        <v>0</v>
      </c>
      <c r="X709" s="100">
        <f t="shared" ref="X709:AH709" si="2159">ROUND(W491*$G709/12,2)</f>
        <v>0</v>
      </c>
      <c r="Y709" s="100">
        <f t="shared" si="2159"/>
        <v>0</v>
      </c>
      <c r="Z709" s="100">
        <f t="shared" si="2159"/>
        <v>0</v>
      </c>
      <c r="AA709" s="100">
        <f t="shared" si="2159"/>
        <v>0</v>
      </c>
      <c r="AB709" s="100">
        <f t="shared" si="2159"/>
        <v>0</v>
      </c>
      <c r="AC709" s="100">
        <f t="shared" si="2159"/>
        <v>0</v>
      </c>
      <c r="AD709" s="100">
        <f t="shared" si="2159"/>
        <v>0</v>
      </c>
      <c r="AE709" s="100">
        <f t="shared" si="2159"/>
        <v>0</v>
      </c>
      <c r="AF709" s="100">
        <f t="shared" si="2159"/>
        <v>0</v>
      </c>
      <c r="AG709" s="100">
        <f t="shared" si="2159"/>
        <v>0</v>
      </c>
      <c r="AH709" s="100">
        <f t="shared" si="2159"/>
        <v>0</v>
      </c>
      <c r="AI709" s="2">
        <f t="shared" si="1570"/>
        <v>0</v>
      </c>
      <c r="AJ709" s="100">
        <f t="shared" si="1873"/>
        <v>0</v>
      </c>
      <c r="AK709" s="100">
        <f t="shared" si="1874"/>
        <v>0</v>
      </c>
      <c r="AL709" s="100">
        <f t="shared" si="2029"/>
        <v>0</v>
      </c>
      <c r="AM709" s="100">
        <f t="shared" si="2029"/>
        <v>0</v>
      </c>
      <c r="AN709" s="100">
        <f t="shared" si="2029"/>
        <v>0</v>
      </c>
      <c r="AO709" s="100">
        <f t="shared" si="2029"/>
        <v>1185.8599999999999</v>
      </c>
      <c r="AP709" s="100">
        <f t="shared" si="2029"/>
        <v>1185.8599999999999</v>
      </c>
      <c r="AQ709" s="100">
        <f t="shared" si="2029"/>
        <v>1185.8599999999999</v>
      </c>
      <c r="AR709" s="100">
        <f t="shared" si="2029"/>
        <v>1185.8599999999999</v>
      </c>
      <c r="AS709" s="100">
        <f t="shared" si="2029"/>
        <v>1185.8599999999999</v>
      </c>
      <c r="AT709" s="100">
        <f t="shared" si="2029"/>
        <v>1185.8599999999999</v>
      </c>
      <c r="AU709" s="100">
        <f t="shared" si="2029"/>
        <v>1185.8599999999999</v>
      </c>
      <c r="AV709" s="100">
        <f t="shared" si="1583"/>
        <v>8301.0199999999986</v>
      </c>
      <c r="AW709" s="100">
        <f t="shared" si="1875"/>
        <v>1185.8599999999999</v>
      </c>
      <c r="AX709" s="100">
        <f t="shared" si="2156"/>
        <v>1185.8599999999999</v>
      </c>
      <c r="AY709" s="100">
        <f t="shared" si="2156"/>
        <v>1185.8599999999999</v>
      </c>
      <c r="AZ709" s="100">
        <f t="shared" si="2156"/>
        <v>1185.8599999999999</v>
      </c>
      <c r="BA709" s="100">
        <f t="shared" si="2156"/>
        <v>1185.8599999999999</v>
      </c>
      <c r="BB709" s="100">
        <f t="shared" si="2156"/>
        <v>1185.8599999999999</v>
      </c>
      <c r="BC709" s="100">
        <f t="shared" si="2156"/>
        <v>1185.8599999999999</v>
      </c>
      <c r="BD709" s="100">
        <f t="shared" si="2156"/>
        <v>1185.8599999999999</v>
      </c>
      <c r="BE709" s="100">
        <f t="shared" si="2156"/>
        <v>1185.8599999999999</v>
      </c>
      <c r="BF709" s="100">
        <f t="shared" si="2156"/>
        <v>1185.8599999999999</v>
      </c>
      <c r="BG709" s="100">
        <f t="shared" si="2156"/>
        <v>1185.8599999999999</v>
      </c>
      <c r="BH709" s="100">
        <f t="shared" si="2156"/>
        <v>1185.8599999999999</v>
      </c>
      <c r="BI709" s="100">
        <f t="shared" si="1584"/>
        <v>14230.320000000002</v>
      </c>
      <c r="BV709" s="142"/>
      <c r="CI709" s="142"/>
      <c r="CV709" s="142"/>
      <c r="DI709" s="142"/>
      <c r="DV709" s="142"/>
      <c r="EI709" s="142"/>
    </row>
    <row r="710" spans="1:139" ht="15.75" outlineLevel="1" x14ac:dyDescent="0.25">
      <c r="A710" s="2">
        <f t="shared" si="2043"/>
        <v>27</v>
      </c>
      <c r="B710" s="1" t="str">
        <f t="shared" si="2043"/>
        <v>PRE-09860</v>
      </c>
      <c r="C710" s="1" t="str">
        <f t="shared" si="2043"/>
        <v>SPP FH - East Winter Haven 13313</v>
      </c>
      <c r="D710" s="2" t="str">
        <f t="shared" si="2043"/>
        <v>A2805452</v>
      </c>
      <c r="E710" s="141" t="str">
        <f t="shared" si="2043"/>
        <v>SPP FH-E.Wntrhvn 13313 OCR-2 TAV</v>
      </c>
      <c r="F710" s="119">
        <f>G492</f>
        <v>364</v>
      </c>
      <c r="G710" s="186">
        <f>VLOOKUP($F710,'2021 Depreciation Rates'!$A:$B,2,FALSE)</f>
        <v>4.3999999999999997E-2</v>
      </c>
      <c r="H710" s="186">
        <f>VLOOKUP($F710,'2022-2023 Depreciation Rates'!$A$1:$B$197,2,FALSE)</f>
        <v>3.6999999999999998E-2</v>
      </c>
      <c r="J710" s="100">
        <f t="shared" ref="J710" si="2160">ROUND(I492*$G710/12,2)</f>
        <v>0</v>
      </c>
      <c r="K710" s="100">
        <f t="shared" ref="K710" si="2161">ROUND(J492*$G710/12,2)</f>
        <v>0</v>
      </c>
      <c r="L710" s="100">
        <f t="shared" ref="L710" si="2162">ROUND(K492*$G710/12,2)</f>
        <v>0</v>
      </c>
      <c r="M710" s="100">
        <f t="shared" ref="M710" si="2163">ROUND(L492*$G710/12,2)</f>
        <v>0</v>
      </c>
      <c r="N710" s="100">
        <f t="shared" ref="N710" si="2164">ROUND(M492*$G710/12,2)</f>
        <v>0</v>
      </c>
      <c r="O710" s="100">
        <f t="shared" ref="O710" si="2165">ROUND(N492*$G710/12,2)</f>
        <v>0</v>
      </c>
      <c r="P710" s="100">
        <f t="shared" ref="P710" si="2166">ROUND(O492*$G710/12,2)</f>
        <v>0</v>
      </c>
      <c r="Q710" s="100">
        <f t="shared" ref="Q710" si="2167">ROUND(P492*$G710/12,2)</f>
        <v>0</v>
      </c>
      <c r="R710" s="100">
        <f t="shared" ref="R710" si="2168">ROUND(Q492*$G710/12,2)</f>
        <v>0</v>
      </c>
      <c r="S710" s="100">
        <f t="shared" ref="S710" si="2169">ROUND(R492*$G710/12,2)</f>
        <v>0</v>
      </c>
      <c r="T710" s="100">
        <f t="shared" ref="T710" si="2170">ROUND(S492*$G710/12,2)</f>
        <v>0</v>
      </c>
      <c r="U710" s="100">
        <f t="shared" ref="U710" si="2171">ROUND(T492*$G710/12,2)</f>
        <v>0</v>
      </c>
      <c r="V710" s="151">
        <f t="shared" ref="V710" si="2172">SUM(J710:U710)</f>
        <v>0</v>
      </c>
      <c r="W710" s="100">
        <f t="shared" si="2158"/>
        <v>0</v>
      </c>
      <c r="X710" s="100">
        <f t="shared" ref="X710" si="2173">ROUND(W492*$G710/12,2)</f>
        <v>0</v>
      </c>
      <c r="Y710" s="100">
        <f t="shared" ref="Y710" si="2174">ROUND(X492*$G710/12,2)</f>
        <v>0</v>
      </c>
      <c r="Z710" s="100">
        <f t="shared" ref="Z710" si="2175">ROUND(Y492*$G710/12,2)</f>
        <v>0</v>
      </c>
      <c r="AA710" s="100">
        <f t="shared" ref="AA710" si="2176">ROUND(Z492*$G710/12,2)</f>
        <v>0</v>
      </c>
      <c r="AB710" s="100">
        <f t="shared" ref="AB710" si="2177">ROUND(AA492*$G710/12,2)</f>
        <v>0</v>
      </c>
      <c r="AC710" s="100">
        <f t="shared" ref="AC710" si="2178">ROUND(AB492*$G710/12,2)</f>
        <v>0</v>
      </c>
      <c r="AD710" s="100">
        <f t="shared" ref="AD710" si="2179">ROUND(AC492*$G710/12,2)</f>
        <v>0</v>
      </c>
      <c r="AE710" s="100">
        <f t="shared" ref="AE710" si="2180">ROUND(AD492*$G710/12,2)</f>
        <v>0</v>
      </c>
      <c r="AF710" s="100">
        <f t="shared" ref="AF710" si="2181">ROUND(AE492*$G710/12,2)</f>
        <v>0</v>
      </c>
      <c r="AG710" s="100">
        <f t="shared" ref="AG710" si="2182">ROUND(AF492*$G710/12,2)</f>
        <v>0</v>
      </c>
      <c r="AH710" s="100">
        <f t="shared" ref="AH710" si="2183">ROUND(AG492*$G710/12,2)</f>
        <v>0</v>
      </c>
      <c r="AI710" s="2">
        <f t="shared" si="1570"/>
        <v>0</v>
      </c>
      <c r="AJ710" s="100">
        <f t="shared" si="1873"/>
        <v>0</v>
      </c>
      <c r="AK710" s="100">
        <f t="shared" si="1874"/>
        <v>0</v>
      </c>
      <c r="AL710" s="100">
        <f t="shared" si="2029"/>
        <v>0</v>
      </c>
      <c r="AM710" s="100">
        <f t="shared" si="2029"/>
        <v>14.11</v>
      </c>
      <c r="AN710" s="100">
        <f t="shared" si="2029"/>
        <v>14.11</v>
      </c>
      <c r="AO710" s="100">
        <f t="shared" si="2029"/>
        <v>14.11</v>
      </c>
      <c r="AP710" s="100">
        <f t="shared" si="2029"/>
        <v>14.11</v>
      </c>
      <c r="AQ710" s="100">
        <f t="shared" si="2029"/>
        <v>14.11</v>
      </c>
      <c r="AR710" s="100">
        <f t="shared" si="2029"/>
        <v>14.11</v>
      </c>
      <c r="AS710" s="100">
        <f t="shared" si="2029"/>
        <v>14.11</v>
      </c>
      <c r="AT710" s="100">
        <f t="shared" si="2029"/>
        <v>14.11</v>
      </c>
      <c r="AU710" s="100">
        <f t="shared" si="2029"/>
        <v>14.11</v>
      </c>
      <c r="AV710" s="100">
        <f t="shared" ref="AV710" si="2184">SUM(AJ710:AU710)</f>
        <v>126.99</v>
      </c>
      <c r="AW710" s="100">
        <f t="shared" si="1875"/>
        <v>14.11</v>
      </c>
      <c r="AX710" s="100">
        <f t="shared" si="2156"/>
        <v>14.11</v>
      </c>
      <c r="AY710" s="100">
        <f t="shared" si="2156"/>
        <v>14.11</v>
      </c>
      <c r="AZ710" s="100">
        <f t="shared" si="2156"/>
        <v>14.11</v>
      </c>
      <c r="BA710" s="100">
        <f t="shared" si="2156"/>
        <v>14.11</v>
      </c>
      <c r="BB710" s="100">
        <f t="shared" si="2156"/>
        <v>14.11</v>
      </c>
      <c r="BC710" s="100">
        <f t="shared" si="2156"/>
        <v>14.11</v>
      </c>
      <c r="BD710" s="100">
        <f t="shared" si="2156"/>
        <v>14.11</v>
      </c>
      <c r="BE710" s="100">
        <f t="shared" si="2156"/>
        <v>14.11</v>
      </c>
      <c r="BF710" s="100">
        <f t="shared" si="2156"/>
        <v>14.11</v>
      </c>
      <c r="BG710" s="100">
        <f t="shared" si="2156"/>
        <v>14.11</v>
      </c>
      <c r="BH710" s="100">
        <f t="shared" si="2156"/>
        <v>14.11</v>
      </c>
      <c r="BI710" s="100">
        <f t="shared" si="1584"/>
        <v>169.32</v>
      </c>
      <c r="BV710" s="142"/>
      <c r="CI710" s="142"/>
      <c r="CV710" s="142"/>
      <c r="DI710" s="142"/>
      <c r="DV710" s="142"/>
      <c r="EI710" s="142"/>
    </row>
    <row r="711" spans="1:139" ht="15.75" outlineLevel="1" x14ac:dyDescent="0.25">
      <c r="A711" s="2">
        <f t="shared" ref="A711:E716" si="2185">A493</f>
        <v>28</v>
      </c>
      <c r="B711" s="1" t="str">
        <f t="shared" si="2185"/>
        <v>PRE-09861</v>
      </c>
      <c r="C711" s="1" t="str">
        <f t="shared" si="2185"/>
        <v>SPP FH - East Winter Haven 13314</v>
      </c>
      <c r="D711" s="2" t="str">
        <f t="shared" si="2185"/>
        <v>PRE-09861.1</v>
      </c>
      <c r="E711" s="141" t="str">
        <f t="shared" si="2185"/>
        <v>SPP FH - E Winter Haven 13314 - OH</v>
      </c>
      <c r="F711" s="119">
        <f>G493</f>
        <v>364</v>
      </c>
      <c r="G711" s="186">
        <f>VLOOKUP($F711,'2021 Depreciation Rates'!$A:$B,2,FALSE)</f>
        <v>4.3999999999999997E-2</v>
      </c>
      <c r="H711" s="186">
        <f>VLOOKUP($F711,'2022-2023 Depreciation Rates'!$A$1:$B$197,2,FALSE)</f>
        <v>3.6999999999999998E-2</v>
      </c>
      <c r="J711" s="100">
        <f t="shared" ref="J711:U711" si="2186">ROUND(I493*$G711/12,2)</f>
        <v>0</v>
      </c>
      <c r="K711" s="100">
        <f t="shared" si="2186"/>
        <v>0</v>
      </c>
      <c r="L711" s="100">
        <f t="shared" si="2186"/>
        <v>0</v>
      </c>
      <c r="M711" s="100">
        <f t="shared" si="2186"/>
        <v>0</v>
      </c>
      <c r="N711" s="100">
        <f t="shared" si="2186"/>
        <v>0</v>
      </c>
      <c r="O711" s="100">
        <f t="shared" si="2186"/>
        <v>0</v>
      </c>
      <c r="P711" s="100">
        <f t="shared" si="2186"/>
        <v>0</v>
      </c>
      <c r="Q711" s="100">
        <f t="shared" si="2186"/>
        <v>0</v>
      </c>
      <c r="R711" s="100">
        <f t="shared" si="2186"/>
        <v>0</v>
      </c>
      <c r="S711" s="100">
        <f t="shared" si="2186"/>
        <v>0</v>
      </c>
      <c r="T711" s="100">
        <f t="shared" si="2186"/>
        <v>0</v>
      </c>
      <c r="U711" s="100">
        <f t="shared" si="2186"/>
        <v>0</v>
      </c>
      <c r="V711" s="151">
        <f t="shared" si="1567"/>
        <v>0</v>
      </c>
      <c r="W711" s="100">
        <f t="shared" si="2158"/>
        <v>0</v>
      </c>
      <c r="X711" s="100">
        <f t="shared" ref="X711:AH711" si="2187">ROUND(W493*$G711/12,2)</f>
        <v>0</v>
      </c>
      <c r="Y711" s="100">
        <f t="shared" si="2187"/>
        <v>0</v>
      </c>
      <c r="Z711" s="100">
        <f t="shared" si="2187"/>
        <v>0</v>
      </c>
      <c r="AA711" s="100">
        <f t="shared" si="2187"/>
        <v>0</v>
      </c>
      <c r="AB711" s="100">
        <f t="shared" si="2187"/>
        <v>0</v>
      </c>
      <c r="AC711" s="100">
        <f t="shared" si="2187"/>
        <v>0</v>
      </c>
      <c r="AD711" s="100">
        <f t="shared" si="2187"/>
        <v>0</v>
      </c>
      <c r="AE711" s="100">
        <f t="shared" si="2187"/>
        <v>0</v>
      </c>
      <c r="AF711" s="100">
        <f t="shared" si="2187"/>
        <v>0</v>
      </c>
      <c r="AG711" s="100">
        <f t="shared" si="2187"/>
        <v>0</v>
      </c>
      <c r="AH711" s="100">
        <f t="shared" si="2187"/>
        <v>0</v>
      </c>
      <c r="AI711" s="2">
        <f t="shared" si="1570"/>
        <v>0</v>
      </c>
      <c r="AJ711" s="100">
        <f t="shared" si="1873"/>
        <v>0</v>
      </c>
      <c r="AK711" s="100">
        <f t="shared" si="1874"/>
        <v>0</v>
      </c>
      <c r="AL711" s="100">
        <f t="shared" ref="AL711:AU726" si="2188">ROUND(AK493*$H711/12,2)</f>
        <v>0</v>
      </c>
      <c r="AM711" s="100">
        <f t="shared" si="2188"/>
        <v>0</v>
      </c>
      <c r="AN711" s="100">
        <f t="shared" si="2188"/>
        <v>0</v>
      </c>
      <c r="AO711" s="100">
        <f t="shared" si="2188"/>
        <v>1352.07</v>
      </c>
      <c r="AP711" s="100">
        <f t="shared" si="2188"/>
        <v>1352.07</v>
      </c>
      <c r="AQ711" s="100">
        <f t="shared" si="2188"/>
        <v>1352.07</v>
      </c>
      <c r="AR711" s="100">
        <f t="shared" si="2188"/>
        <v>1352.07</v>
      </c>
      <c r="AS711" s="100">
        <f t="shared" si="2188"/>
        <v>1352.07</v>
      </c>
      <c r="AT711" s="100">
        <f t="shared" si="2188"/>
        <v>1352.07</v>
      </c>
      <c r="AU711" s="100">
        <f t="shared" si="2188"/>
        <v>1352.07</v>
      </c>
      <c r="AV711" s="100">
        <f t="shared" si="1583"/>
        <v>9464.49</v>
      </c>
      <c r="AW711" s="100">
        <f t="shared" si="1875"/>
        <v>1352.07</v>
      </c>
      <c r="AX711" s="100">
        <f t="shared" si="2156"/>
        <v>1352.07</v>
      </c>
      <c r="AY711" s="100">
        <f t="shared" si="2156"/>
        <v>1352.07</v>
      </c>
      <c r="AZ711" s="100">
        <f t="shared" si="2156"/>
        <v>1352.07</v>
      </c>
      <c r="BA711" s="100">
        <f t="shared" si="2156"/>
        <v>1352.07</v>
      </c>
      <c r="BB711" s="100">
        <f t="shared" si="2156"/>
        <v>1352.07</v>
      </c>
      <c r="BC711" s="100">
        <f t="shared" si="2156"/>
        <v>1352.07</v>
      </c>
      <c r="BD711" s="100">
        <f t="shared" si="2156"/>
        <v>1352.07</v>
      </c>
      <c r="BE711" s="100">
        <f t="shared" si="2156"/>
        <v>1352.07</v>
      </c>
      <c r="BF711" s="100">
        <f t="shared" si="2156"/>
        <v>1352.07</v>
      </c>
      <c r="BG711" s="100">
        <f t="shared" si="2156"/>
        <v>1352.07</v>
      </c>
      <c r="BH711" s="100">
        <f t="shared" si="2156"/>
        <v>1352.07</v>
      </c>
      <c r="BI711" s="100">
        <f t="shared" si="1584"/>
        <v>16224.839999999998</v>
      </c>
      <c r="BV711" s="142"/>
      <c r="CI711" s="142"/>
      <c r="CV711" s="142"/>
      <c r="DI711" s="142"/>
      <c r="DV711" s="142"/>
      <c r="EI711" s="142"/>
    </row>
    <row r="712" spans="1:139" ht="15.75" outlineLevel="1" x14ac:dyDescent="0.25">
      <c r="A712" s="2">
        <f t="shared" si="2185"/>
        <v>28</v>
      </c>
      <c r="B712" s="1" t="str">
        <f t="shared" si="2185"/>
        <v>PRE-09861</v>
      </c>
      <c r="C712" s="1" t="str">
        <f t="shared" si="2185"/>
        <v>SPP FH - East Winter Haven 13314</v>
      </c>
      <c r="D712" s="2" t="str">
        <f t="shared" si="2185"/>
        <v>A2805468</v>
      </c>
      <c r="E712" s="141" t="str">
        <f t="shared" si="2185"/>
        <v>SPP FH-E.Wntrhvn 13314 - OCR#141731</v>
      </c>
      <c r="F712" s="119">
        <f>G494</f>
        <v>364</v>
      </c>
      <c r="G712" s="186">
        <f>VLOOKUP($F712,'2021 Depreciation Rates'!$A:$B,2,FALSE)</f>
        <v>4.3999999999999997E-2</v>
      </c>
      <c r="H712" s="186">
        <f>VLOOKUP($F712,'2022-2023 Depreciation Rates'!$A$1:$B$197,2,FALSE)</f>
        <v>3.6999999999999998E-2</v>
      </c>
      <c r="J712" s="100">
        <f t="shared" ref="J712" si="2189">ROUND(I494*$G712/12,2)</f>
        <v>0</v>
      </c>
      <c r="K712" s="100">
        <f t="shared" ref="K712" si="2190">ROUND(J494*$G712/12,2)</f>
        <v>0</v>
      </c>
      <c r="L712" s="100">
        <f t="shared" ref="L712" si="2191">ROUND(K494*$G712/12,2)</f>
        <v>0</v>
      </c>
      <c r="M712" s="100">
        <f t="shared" ref="M712" si="2192">ROUND(L494*$G712/12,2)</f>
        <v>0</v>
      </c>
      <c r="N712" s="100">
        <f t="shared" ref="N712" si="2193">ROUND(M494*$G712/12,2)</f>
        <v>0</v>
      </c>
      <c r="O712" s="100">
        <f t="shared" ref="O712" si="2194">ROUND(N494*$G712/12,2)</f>
        <v>0</v>
      </c>
      <c r="P712" s="100">
        <f t="shared" ref="P712" si="2195">ROUND(O494*$G712/12,2)</f>
        <v>0</v>
      </c>
      <c r="Q712" s="100">
        <f t="shared" ref="Q712" si="2196">ROUND(P494*$G712/12,2)</f>
        <v>0</v>
      </c>
      <c r="R712" s="100">
        <f t="shared" ref="R712" si="2197">ROUND(Q494*$G712/12,2)</f>
        <v>0</v>
      </c>
      <c r="S712" s="100">
        <f t="shared" ref="S712" si="2198">ROUND(R494*$G712/12,2)</f>
        <v>0</v>
      </c>
      <c r="T712" s="100">
        <f t="shared" ref="T712" si="2199">ROUND(S494*$G712/12,2)</f>
        <v>0</v>
      </c>
      <c r="U712" s="100">
        <f t="shared" ref="U712" si="2200">ROUND(T494*$G712/12,2)</f>
        <v>0</v>
      </c>
      <c r="V712" s="151">
        <f t="shared" ref="V712" si="2201">SUM(J712:U712)</f>
        <v>0</v>
      </c>
      <c r="W712" s="100">
        <f t="shared" si="2158"/>
        <v>0</v>
      </c>
      <c r="X712" s="100">
        <f t="shared" ref="X712" si="2202">ROUND(W494*$G712/12,2)</f>
        <v>0</v>
      </c>
      <c r="Y712" s="100">
        <f t="shared" ref="Y712" si="2203">ROUND(X494*$G712/12,2)</f>
        <v>0</v>
      </c>
      <c r="Z712" s="100">
        <f t="shared" ref="Z712" si="2204">ROUND(Y494*$G712/12,2)</f>
        <v>0</v>
      </c>
      <c r="AA712" s="100">
        <f t="shared" ref="AA712" si="2205">ROUND(Z494*$G712/12,2)</f>
        <v>0</v>
      </c>
      <c r="AB712" s="100">
        <f t="shared" ref="AB712" si="2206">ROUND(AA494*$G712/12,2)</f>
        <v>0</v>
      </c>
      <c r="AC712" s="100">
        <f t="shared" ref="AC712" si="2207">ROUND(AB494*$G712/12,2)</f>
        <v>0</v>
      </c>
      <c r="AD712" s="100">
        <f t="shared" ref="AD712" si="2208">ROUND(AC494*$G712/12,2)</f>
        <v>0</v>
      </c>
      <c r="AE712" s="100">
        <f t="shared" ref="AE712" si="2209">ROUND(AD494*$G712/12,2)</f>
        <v>0</v>
      </c>
      <c r="AF712" s="100">
        <f t="shared" ref="AF712" si="2210">ROUND(AE494*$G712/12,2)</f>
        <v>0</v>
      </c>
      <c r="AG712" s="100">
        <f t="shared" ref="AG712" si="2211">ROUND(AF494*$G712/12,2)</f>
        <v>0</v>
      </c>
      <c r="AH712" s="100">
        <f t="shared" ref="AH712" si="2212">ROUND(AG494*$G712/12,2)</f>
        <v>0</v>
      </c>
      <c r="AI712" s="2">
        <f t="shared" si="1570"/>
        <v>0</v>
      </c>
      <c r="AJ712" s="100">
        <f t="shared" si="1873"/>
        <v>0</v>
      </c>
      <c r="AK712" s="100">
        <f t="shared" si="1874"/>
        <v>0</v>
      </c>
      <c r="AL712" s="100">
        <f t="shared" si="2188"/>
        <v>12.62</v>
      </c>
      <c r="AM712" s="100">
        <f t="shared" si="2188"/>
        <v>12.62</v>
      </c>
      <c r="AN712" s="100">
        <f t="shared" si="2188"/>
        <v>12.62</v>
      </c>
      <c r="AO712" s="100">
        <f t="shared" si="2188"/>
        <v>12.62</v>
      </c>
      <c r="AP712" s="100">
        <f t="shared" si="2188"/>
        <v>12.62</v>
      </c>
      <c r="AQ712" s="100">
        <f t="shared" si="2188"/>
        <v>12.62</v>
      </c>
      <c r="AR712" s="100">
        <f t="shared" si="2188"/>
        <v>12.62</v>
      </c>
      <c r="AS712" s="100">
        <f t="shared" si="2188"/>
        <v>12.62</v>
      </c>
      <c r="AT712" s="100">
        <f t="shared" si="2188"/>
        <v>12.62</v>
      </c>
      <c r="AU712" s="100">
        <f t="shared" si="2188"/>
        <v>12.62</v>
      </c>
      <c r="AV712" s="100">
        <f t="shared" ref="AV712" si="2213">SUM(AJ712:AU712)</f>
        <v>126.20000000000002</v>
      </c>
      <c r="AW712" s="100">
        <f t="shared" si="1875"/>
        <v>12.62</v>
      </c>
      <c r="AX712" s="100">
        <f t="shared" si="2156"/>
        <v>12.62</v>
      </c>
      <c r="AY712" s="100">
        <f t="shared" si="2156"/>
        <v>12.62</v>
      </c>
      <c r="AZ712" s="100">
        <f t="shared" si="2156"/>
        <v>12.62</v>
      </c>
      <c r="BA712" s="100">
        <f t="shared" si="2156"/>
        <v>12.62</v>
      </c>
      <c r="BB712" s="100">
        <f t="shared" si="2156"/>
        <v>12.62</v>
      </c>
      <c r="BC712" s="100">
        <f t="shared" si="2156"/>
        <v>12.62</v>
      </c>
      <c r="BD712" s="100">
        <f t="shared" si="2156"/>
        <v>12.62</v>
      </c>
      <c r="BE712" s="100">
        <f t="shared" si="2156"/>
        <v>12.62</v>
      </c>
      <c r="BF712" s="100">
        <f t="shared" si="2156"/>
        <v>12.62</v>
      </c>
      <c r="BG712" s="100">
        <f t="shared" si="2156"/>
        <v>12.62</v>
      </c>
      <c r="BH712" s="100">
        <f t="shared" si="2156"/>
        <v>12.62</v>
      </c>
      <c r="BI712" s="100">
        <f t="shared" si="1584"/>
        <v>151.44000000000003</v>
      </c>
      <c r="BV712" s="142"/>
      <c r="CI712" s="142"/>
      <c r="CV712" s="142"/>
      <c r="DI712" s="142"/>
      <c r="DV712" s="142"/>
      <c r="EI712" s="142"/>
    </row>
    <row r="713" spans="1:139" ht="15.75" outlineLevel="1" x14ac:dyDescent="0.25">
      <c r="A713" s="2">
        <f t="shared" si="2185"/>
        <v>28</v>
      </c>
      <c r="B713" s="1" t="str">
        <f t="shared" si="2185"/>
        <v>PRE-09861</v>
      </c>
      <c r="C713" s="1" t="str">
        <f t="shared" si="2185"/>
        <v>SPP FH - East Winter Haven 13314</v>
      </c>
      <c r="D713" s="2" t="str">
        <f t="shared" si="2185"/>
        <v>A2812203</v>
      </c>
      <c r="E713" s="141" t="str">
        <f t="shared" si="2185"/>
        <v>EWHV314B - OCR#10301 - N.O. - 13479</v>
      </c>
      <c r="F713" s="119">
        <v>364</v>
      </c>
      <c r="G713" s="186">
        <f>VLOOKUP($F713,'2021 Depreciation Rates'!$A:$B,2,FALSE)</f>
        <v>4.3999999999999997E-2</v>
      </c>
      <c r="H713" s="186">
        <f>VLOOKUP($F713,'2022-2023 Depreciation Rates'!$A$1:$B$197,2,FALSE)</f>
        <v>3.6999999999999998E-2</v>
      </c>
      <c r="J713" s="100">
        <f t="shared" ref="J713" si="2214">ROUND(I495*$G713/12,2)</f>
        <v>0</v>
      </c>
      <c r="K713" s="100">
        <f t="shared" ref="K713" si="2215">ROUND(J495*$G713/12,2)</f>
        <v>0</v>
      </c>
      <c r="L713" s="100">
        <f t="shared" ref="L713" si="2216">ROUND(K495*$G713/12,2)</f>
        <v>0</v>
      </c>
      <c r="M713" s="100">
        <f t="shared" ref="M713" si="2217">ROUND(L495*$G713/12,2)</f>
        <v>0</v>
      </c>
      <c r="N713" s="100">
        <f t="shared" ref="N713" si="2218">ROUND(M495*$G713/12,2)</f>
        <v>0</v>
      </c>
      <c r="O713" s="100">
        <f t="shared" ref="O713" si="2219">ROUND(N495*$G713/12,2)</f>
        <v>0</v>
      </c>
      <c r="P713" s="100">
        <f t="shared" ref="P713" si="2220">ROUND(O495*$G713/12,2)</f>
        <v>0</v>
      </c>
      <c r="Q713" s="100">
        <f t="shared" ref="Q713" si="2221">ROUND(P495*$G713/12,2)</f>
        <v>0</v>
      </c>
      <c r="R713" s="100">
        <f t="shared" ref="R713" si="2222">ROUND(Q495*$G713/12,2)</f>
        <v>0</v>
      </c>
      <c r="S713" s="100">
        <f t="shared" ref="S713" si="2223">ROUND(R495*$G713/12,2)</f>
        <v>0</v>
      </c>
      <c r="T713" s="100">
        <f t="shared" ref="T713" si="2224">ROUND(S495*$G713/12,2)</f>
        <v>0</v>
      </c>
      <c r="U713" s="100">
        <f t="shared" ref="U713" si="2225">ROUND(T495*$G713/12,2)</f>
        <v>0</v>
      </c>
      <c r="V713" s="151">
        <f t="shared" ref="V713" si="2226">SUM(J713:U713)</f>
        <v>0</v>
      </c>
      <c r="W713" s="100">
        <f t="shared" si="2158"/>
        <v>0</v>
      </c>
      <c r="X713" s="100">
        <f t="shared" ref="X713" si="2227">ROUND(W495*$G713/12,2)</f>
        <v>0</v>
      </c>
      <c r="Y713" s="100">
        <f t="shared" ref="Y713" si="2228">ROUND(X495*$G713/12,2)</f>
        <v>0</v>
      </c>
      <c r="Z713" s="100">
        <f t="shared" ref="Z713" si="2229">ROUND(Y495*$G713/12,2)</f>
        <v>0</v>
      </c>
      <c r="AA713" s="100">
        <f t="shared" ref="AA713" si="2230">ROUND(Z495*$G713/12,2)</f>
        <v>0</v>
      </c>
      <c r="AB713" s="100">
        <f t="shared" ref="AB713" si="2231">ROUND(AA495*$G713/12,2)</f>
        <v>0</v>
      </c>
      <c r="AC713" s="100">
        <f t="shared" ref="AC713" si="2232">ROUND(AB495*$G713/12,2)</f>
        <v>0</v>
      </c>
      <c r="AD713" s="100">
        <f t="shared" ref="AD713" si="2233">ROUND(AC495*$G713/12,2)</f>
        <v>0</v>
      </c>
      <c r="AE713" s="100">
        <f t="shared" ref="AE713" si="2234">ROUND(AD495*$G713/12,2)</f>
        <v>0</v>
      </c>
      <c r="AF713" s="100">
        <f t="shared" ref="AF713" si="2235">ROUND(AE495*$G713/12,2)</f>
        <v>0</v>
      </c>
      <c r="AG713" s="100">
        <f t="shared" ref="AG713" si="2236">ROUND(AF495*$G713/12,2)</f>
        <v>0</v>
      </c>
      <c r="AH713" s="100">
        <f t="shared" ref="AH713" si="2237">ROUND(AG495*$G713/12,2)</f>
        <v>0</v>
      </c>
      <c r="AI713" s="2">
        <f t="shared" si="1570"/>
        <v>0</v>
      </c>
      <c r="AJ713" s="100">
        <f t="shared" si="1873"/>
        <v>0</v>
      </c>
      <c r="AK713" s="100">
        <f t="shared" si="1874"/>
        <v>0</v>
      </c>
      <c r="AL713" s="100">
        <f t="shared" si="2188"/>
        <v>8.5500000000000007</v>
      </c>
      <c r="AM713" s="100">
        <f t="shared" si="2188"/>
        <v>8.5500000000000007</v>
      </c>
      <c r="AN713" s="100">
        <f t="shared" si="2188"/>
        <v>8.5500000000000007</v>
      </c>
      <c r="AO713" s="100">
        <f t="shared" si="2188"/>
        <v>8.5500000000000007</v>
      </c>
      <c r="AP713" s="100">
        <f t="shared" si="2188"/>
        <v>8.5500000000000007</v>
      </c>
      <c r="AQ713" s="100">
        <f t="shared" si="2188"/>
        <v>8.5500000000000007</v>
      </c>
      <c r="AR713" s="100">
        <f t="shared" si="2188"/>
        <v>8.5500000000000007</v>
      </c>
      <c r="AS713" s="100">
        <f t="shared" si="2188"/>
        <v>8.5500000000000007</v>
      </c>
      <c r="AT713" s="100">
        <f t="shared" si="2188"/>
        <v>8.5500000000000007</v>
      </c>
      <c r="AU713" s="100">
        <f t="shared" si="2188"/>
        <v>8.5500000000000007</v>
      </c>
      <c r="AV713" s="100">
        <f t="shared" ref="AV713" si="2238">SUM(AJ713:AU713)</f>
        <v>85.499999999999986</v>
      </c>
      <c r="AW713" s="100">
        <f t="shared" si="1875"/>
        <v>8.5500000000000007</v>
      </c>
      <c r="AX713" s="100">
        <f t="shared" si="2156"/>
        <v>8.5500000000000007</v>
      </c>
      <c r="AY713" s="100">
        <f t="shared" si="2156"/>
        <v>8.5500000000000007</v>
      </c>
      <c r="AZ713" s="100">
        <f t="shared" si="2156"/>
        <v>8.5500000000000007</v>
      </c>
      <c r="BA713" s="100">
        <f t="shared" si="2156"/>
        <v>8.5500000000000007</v>
      </c>
      <c r="BB713" s="100">
        <f t="shared" si="2156"/>
        <v>8.5500000000000007</v>
      </c>
      <c r="BC713" s="100">
        <f t="shared" si="2156"/>
        <v>8.5500000000000007</v>
      </c>
      <c r="BD713" s="100">
        <f t="shared" si="2156"/>
        <v>8.5500000000000007</v>
      </c>
      <c r="BE713" s="100">
        <f t="shared" si="2156"/>
        <v>8.5500000000000007</v>
      </c>
      <c r="BF713" s="100">
        <f t="shared" si="2156"/>
        <v>8.5500000000000007</v>
      </c>
      <c r="BG713" s="100">
        <f t="shared" si="2156"/>
        <v>8.5500000000000007</v>
      </c>
      <c r="BH713" s="100">
        <f t="shared" si="2156"/>
        <v>8.5500000000000007</v>
      </c>
      <c r="BI713" s="100">
        <f t="shared" si="1584"/>
        <v>102.59999999999998</v>
      </c>
      <c r="BV713" s="142"/>
      <c r="CI713" s="142"/>
      <c r="CV713" s="142"/>
      <c r="DI713" s="142"/>
      <c r="DV713" s="142"/>
      <c r="EI713" s="142"/>
    </row>
    <row r="714" spans="1:139" ht="15.75" outlineLevel="1" x14ac:dyDescent="0.25">
      <c r="A714" s="2">
        <f t="shared" si="2185"/>
        <v>29</v>
      </c>
      <c r="B714" s="1" t="str">
        <f t="shared" si="2185"/>
        <v>PRE-09862</v>
      </c>
      <c r="C714" s="1" t="str">
        <f t="shared" si="2185"/>
        <v>SPP FH - Waters Avenue 13339</v>
      </c>
      <c r="D714" s="2" t="str">
        <f t="shared" si="2185"/>
        <v>PRE-09862.1</v>
      </c>
      <c r="E714" s="141" t="str">
        <f t="shared" si="2185"/>
        <v>SPP FH - Waters Avenue 13339 - OH</v>
      </c>
      <c r="F714" s="119">
        <f t="shared" ref="F714:F745" si="2239">G496</f>
        <v>364</v>
      </c>
      <c r="G714" s="186">
        <f>VLOOKUP($F714,'2021 Depreciation Rates'!$A:$B,2,FALSE)</f>
        <v>4.3999999999999997E-2</v>
      </c>
      <c r="H714" s="186">
        <f>VLOOKUP($F714,'2022-2023 Depreciation Rates'!$A$1:$B$197,2,FALSE)</f>
        <v>3.6999999999999998E-2</v>
      </c>
      <c r="J714" s="100">
        <f t="shared" ref="J714:U714" si="2240">ROUND(I496*$G714/12,2)</f>
        <v>0</v>
      </c>
      <c r="K714" s="100">
        <f t="shared" si="2240"/>
        <v>0</v>
      </c>
      <c r="L714" s="100">
        <f t="shared" si="2240"/>
        <v>0</v>
      </c>
      <c r="M714" s="100">
        <f t="shared" si="2240"/>
        <v>0</v>
      </c>
      <c r="N714" s="100">
        <f t="shared" si="2240"/>
        <v>0</v>
      </c>
      <c r="O714" s="100">
        <f t="shared" si="2240"/>
        <v>0</v>
      </c>
      <c r="P714" s="100">
        <f t="shared" si="2240"/>
        <v>0</v>
      </c>
      <c r="Q714" s="100">
        <f t="shared" si="2240"/>
        <v>0</v>
      </c>
      <c r="R714" s="100">
        <f t="shared" si="2240"/>
        <v>0</v>
      </c>
      <c r="S714" s="100">
        <f t="shared" si="2240"/>
        <v>0</v>
      </c>
      <c r="T714" s="100">
        <f t="shared" si="2240"/>
        <v>0</v>
      </c>
      <c r="U714" s="100">
        <f t="shared" si="2240"/>
        <v>0</v>
      </c>
      <c r="V714" s="151">
        <f t="shared" si="1567"/>
        <v>0</v>
      </c>
      <c r="W714" s="100">
        <f t="shared" si="2158"/>
        <v>0</v>
      </c>
      <c r="X714" s="100">
        <f t="shared" ref="X714:AH714" si="2241">ROUND(W496*$G714/12,2)</f>
        <v>0</v>
      </c>
      <c r="Y714" s="100">
        <f t="shared" si="2241"/>
        <v>0</v>
      </c>
      <c r="Z714" s="100">
        <f t="shared" si="2241"/>
        <v>0</v>
      </c>
      <c r="AA714" s="100">
        <f t="shared" si="2241"/>
        <v>0</v>
      </c>
      <c r="AB714" s="100">
        <f t="shared" si="2241"/>
        <v>0</v>
      </c>
      <c r="AC714" s="100">
        <f t="shared" si="2241"/>
        <v>0</v>
      </c>
      <c r="AD714" s="100">
        <f t="shared" si="2241"/>
        <v>0</v>
      </c>
      <c r="AE714" s="100">
        <f t="shared" si="2241"/>
        <v>0</v>
      </c>
      <c r="AF714" s="100">
        <f t="shared" si="2241"/>
        <v>0</v>
      </c>
      <c r="AG714" s="100">
        <f t="shared" si="2241"/>
        <v>0</v>
      </c>
      <c r="AH714" s="100">
        <f t="shared" si="2241"/>
        <v>0</v>
      </c>
      <c r="AI714" s="2">
        <f t="shared" si="1570"/>
        <v>0</v>
      </c>
      <c r="AJ714" s="100">
        <f t="shared" si="1873"/>
        <v>0</v>
      </c>
      <c r="AK714" s="100">
        <f t="shared" si="1874"/>
        <v>0</v>
      </c>
      <c r="AL714" s="100">
        <f t="shared" si="2188"/>
        <v>0</v>
      </c>
      <c r="AM714" s="100">
        <f t="shared" si="2188"/>
        <v>388.93</v>
      </c>
      <c r="AN714" s="100">
        <f t="shared" si="2188"/>
        <v>388.93</v>
      </c>
      <c r="AO714" s="100">
        <f t="shared" si="2188"/>
        <v>388.93</v>
      </c>
      <c r="AP714" s="100">
        <f t="shared" si="2188"/>
        <v>388.93</v>
      </c>
      <c r="AQ714" s="100">
        <f t="shared" si="2188"/>
        <v>388.93</v>
      </c>
      <c r="AR714" s="100">
        <f t="shared" si="2188"/>
        <v>388.93</v>
      </c>
      <c r="AS714" s="100">
        <f t="shared" si="2188"/>
        <v>388.93</v>
      </c>
      <c r="AT714" s="100">
        <f t="shared" si="2188"/>
        <v>388.93</v>
      </c>
      <c r="AU714" s="100">
        <f t="shared" si="2188"/>
        <v>388.93</v>
      </c>
      <c r="AV714" s="100">
        <f t="shared" si="1583"/>
        <v>3500.3699999999994</v>
      </c>
      <c r="AW714" s="100">
        <f t="shared" si="1875"/>
        <v>388.93</v>
      </c>
      <c r="AX714" s="100">
        <f t="shared" si="2156"/>
        <v>388.93</v>
      </c>
      <c r="AY714" s="100">
        <f t="shared" si="2156"/>
        <v>388.93</v>
      </c>
      <c r="AZ714" s="100">
        <f t="shared" si="2156"/>
        <v>388.93</v>
      </c>
      <c r="BA714" s="100">
        <f t="shared" si="2156"/>
        <v>388.93</v>
      </c>
      <c r="BB714" s="100">
        <f t="shared" si="2156"/>
        <v>388.93</v>
      </c>
      <c r="BC714" s="100">
        <f t="shared" si="2156"/>
        <v>388.93</v>
      </c>
      <c r="BD714" s="100">
        <f t="shared" si="2156"/>
        <v>388.93</v>
      </c>
      <c r="BE714" s="100">
        <f t="shared" si="2156"/>
        <v>388.93</v>
      </c>
      <c r="BF714" s="100">
        <f t="shared" si="2156"/>
        <v>388.93</v>
      </c>
      <c r="BG714" s="100">
        <f t="shared" si="2156"/>
        <v>388.93</v>
      </c>
      <c r="BH714" s="100">
        <f t="shared" si="2156"/>
        <v>388.93</v>
      </c>
      <c r="BI714" s="100">
        <f t="shared" si="1584"/>
        <v>4667.16</v>
      </c>
      <c r="BV714" s="142"/>
      <c r="CI714" s="142"/>
      <c r="CV714" s="142"/>
      <c r="DI714" s="142"/>
      <c r="DV714" s="142"/>
      <c r="EI714" s="142"/>
    </row>
    <row r="715" spans="1:139" ht="15.75" outlineLevel="1" x14ac:dyDescent="0.25">
      <c r="A715" s="2">
        <f t="shared" si="2185"/>
        <v>29</v>
      </c>
      <c r="B715" s="1" t="str">
        <f t="shared" si="2185"/>
        <v>PRE-09862</v>
      </c>
      <c r="C715" s="1" t="str">
        <f t="shared" si="2185"/>
        <v>SPP FH - Waters Avenue 13339</v>
      </c>
      <c r="D715" s="2" t="str">
        <f t="shared" si="2185"/>
        <v>A2787723</v>
      </c>
      <c r="E715" s="141" t="str">
        <f t="shared" si="2185"/>
        <v>SPP FH -Waters Ave 13339 OCR 138436</v>
      </c>
      <c r="F715" s="119">
        <f t="shared" si="2239"/>
        <v>364</v>
      </c>
      <c r="G715" s="186">
        <f>VLOOKUP($F715,'2021 Depreciation Rates'!$A:$B,2,FALSE)</f>
        <v>4.3999999999999997E-2</v>
      </c>
      <c r="H715" s="186">
        <f>VLOOKUP($F715,'2022-2023 Depreciation Rates'!$A$1:$B$197,2,FALSE)</f>
        <v>3.6999999999999998E-2</v>
      </c>
      <c r="J715" s="100">
        <f t="shared" ref="J715" si="2242">ROUND(I497*$G715/12,2)</f>
        <v>0</v>
      </c>
      <c r="K715" s="100">
        <f t="shared" ref="K715" si="2243">ROUND(J497*$G715/12,2)</f>
        <v>0</v>
      </c>
      <c r="L715" s="100">
        <f t="shared" ref="L715" si="2244">ROUND(K497*$G715/12,2)</f>
        <v>0</v>
      </c>
      <c r="M715" s="100">
        <f t="shared" ref="M715" si="2245">ROUND(L497*$G715/12,2)</f>
        <v>0</v>
      </c>
      <c r="N715" s="100">
        <f t="shared" ref="N715" si="2246">ROUND(M497*$G715/12,2)</f>
        <v>0</v>
      </c>
      <c r="O715" s="100">
        <f t="shared" ref="O715" si="2247">ROUND(N497*$G715/12,2)</f>
        <v>0</v>
      </c>
      <c r="P715" s="100">
        <f t="shared" ref="P715" si="2248">ROUND(O497*$G715/12,2)</f>
        <v>0</v>
      </c>
      <c r="Q715" s="100">
        <f t="shared" ref="Q715" si="2249">ROUND(P497*$G715/12,2)</f>
        <v>0</v>
      </c>
      <c r="R715" s="100">
        <f t="shared" ref="R715" si="2250">ROUND(Q497*$G715/12,2)</f>
        <v>0</v>
      </c>
      <c r="S715" s="100">
        <f t="shared" ref="S715" si="2251">ROUND(R497*$G715/12,2)</f>
        <v>0</v>
      </c>
      <c r="T715" s="100">
        <f t="shared" ref="T715" si="2252">ROUND(S497*$G715/12,2)</f>
        <v>0</v>
      </c>
      <c r="U715" s="100">
        <f t="shared" ref="U715" si="2253">ROUND(T497*$G715/12,2)</f>
        <v>0</v>
      </c>
      <c r="V715" s="151">
        <f t="shared" ref="V715" si="2254">SUM(J715:U715)</f>
        <v>0</v>
      </c>
      <c r="W715" s="100">
        <f t="shared" si="2158"/>
        <v>0</v>
      </c>
      <c r="X715" s="100">
        <f t="shared" ref="X715" si="2255">ROUND(W497*$G715/12,2)</f>
        <v>0</v>
      </c>
      <c r="Y715" s="100">
        <f t="shared" ref="Y715" si="2256">ROUND(X497*$G715/12,2)</f>
        <v>0</v>
      </c>
      <c r="Z715" s="100">
        <f t="shared" ref="Z715" si="2257">ROUND(Y497*$G715/12,2)</f>
        <v>0</v>
      </c>
      <c r="AA715" s="100">
        <f t="shared" ref="AA715" si="2258">ROUND(Z497*$G715/12,2)</f>
        <v>0</v>
      </c>
      <c r="AB715" s="100">
        <f t="shared" ref="AB715" si="2259">ROUND(AA497*$G715/12,2)</f>
        <v>0</v>
      </c>
      <c r="AC715" s="100">
        <f t="shared" ref="AC715" si="2260">ROUND(AB497*$G715/12,2)</f>
        <v>0</v>
      </c>
      <c r="AD715" s="100">
        <f t="shared" ref="AD715" si="2261">ROUND(AC497*$G715/12,2)</f>
        <v>0</v>
      </c>
      <c r="AE715" s="100">
        <f t="shared" ref="AE715" si="2262">ROUND(AD497*$G715/12,2)</f>
        <v>0</v>
      </c>
      <c r="AF715" s="100">
        <f t="shared" ref="AF715" si="2263">ROUND(AE497*$G715/12,2)</f>
        <v>0</v>
      </c>
      <c r="AG715" s="100">
        <f t="shared" ref="AG715" si="2264">ROUND(AF497*$G715/12,2)</f>
        <v>0</v>
      </c>
      <c r="AH715" s="100">
        <f t="shared" ref="AH715" si="2265">ROUND(AG497*$G715/12,2)</f>
        <v>0</v>
      </c>
      <c r="AI715" s="2">
        <f t="shared" si="1570"/>
        <v>0</v>
      </c>
      <c r="AJ715" s="100">
        <f t="shared" si="1873"/>
        <v>0</v>
      </c>
      <c r="AK715" s="100">
        <f t="shared" si="1874"/>
        <v>0</v>
      </c>
      <c r="AL715" s="100">
        <f t="shared" si="2188"/>
        <v>0</v>
      </c>
      <c r="AM715" s="100">
        <f t="shared" si="2188"/>
        <v>0</v>
      </c>
      <c r="AN715" s="100">
        <f t="shared" si="2188"/>
        <v>0</v>
      </c>
      <c r="AO715" s="100">
        <f t="shared" si="2188"/>
        <v>0</v>
      </c>
      <c r="AP715" s="100">
        <f t="shared" si="2188"/>
        <v>0</v>
      </c>
      <c r="AQ715" s="100">
        <f t="shared" si="2188"/>
        <v>0</v>
      </c>
      <c r="AR715" s="100">
        <f t="shared" si="2188"/>
        <v>0</v>
      </c>
      <c r="AS715" s="100">
        <f t="shared" si="2188"/>
        <v>0</v>
      </c>
      <c r="AT715" s="100">
        <f t="shared" si="2188"/>
        <v>0</v>
      </c>
      <c r="AU715" s="100">
        <f t="shared" si="2188"/>
        <v>0</v>
      </c>
      <c r="AV715" s="100">
        <f t="shared" ref="AV715" si="2266">SUM(AJ715:AU715)</f>
        <v>0</v>
      </c>
      <c r="AW715" s="100">
        <f t="shared" si="1875"/>
        <v>0</v>
      </c>
      <c r="AX715" s="100">
        <f t="shared" si="2156"/>
        <v>0</v>
      </c>
      <c r="AY715" s="100">
        <f t="shared" si="2156"/>
        <v>0</v>
      </c>
      <c r="AZ715" s="100">
        <f t="shared" si="2156"/>
        <v>0</v>
      </c>
      <c r="BA715" s="100">
        <f t="shared" si="2156"/>
        <v>0</v>
      </c>
      <c r="BB715" s="100">
        <f t="shared" si="2156"/>
        <v>0</v>
      </c>
      <c r="BC715" s="100">
        <f t="shared" si="2156"/>
        <v>0</v>
      </c>
      <c r="BD715" s="100">
        <f t="shared" si="2156"/>
        <v>0</v>
      </c>
      <c r="BE715" s="100">
        <f t="shared" si="2156"/>
        <v>0</v>
      </c>
      <c r="BF715" s="100">
        <f t="shared" si="2156"/>
        <v>0</v>
      </c>
      <c r="BG715" s="100">
        <f t="shared" si="2156"/>
        <v>0</v>
      </c>
      <c r="BH715" s="100">
        <f t="shared" si="2156"/>
        <v>0</v>
      </c>
      <c r="BI715" s="100">
        <f t="shared" si="1584"/>
        <v>0</v>
      </c>
      <c r="BV715" s="142"/>
      <c r="CI715" s="142"/>
      <c r="CV715" s="142"/>
      <c r="DI715" s="142"/>
      <c r="DV715" s="142"/>
      <c r="EI715" s="142"/>
    </row>
    <row r="716" spans="1:139" ht="15.75" outlineLevel="1" x14ac:dyDescent="0.25">
      <c r="A716" s="2">
        <f t="shared" si="2185"/>
        <v>29</v>
      </c>
      <c r="B716" s="1" t="str">
        <f t="shared" si="2185"/>
        <v>PRE-09862</v>
      </c>
      <c r="C716" s="1" t="str">
        <f t="shared" si="2185"/>
        <v>SPP FH - Waters Avenue 13339</v>
      </c>
      <c r="D716" s="2" t="str">
        <f t="shared" si="2185"/>
        <v>A2787723</v>
      </c>
      <c r="E716" s="141" t="str">
        <f t="shared" si="2185"/>
        <v>SPP FH -Waters Ave 13339 OCR 138436</v>
      </c>
      <c r="F716" s="119">
        <f t="shared" si="2239"/>
        <v>397</v>
      </c>
      <c r="G716" s="186">
        <f>VLOOKUP($F716,'2021 Depreciation Rates'!$A:$B,2,FALSE)</f>
        <v>0.14299999999999999</v>
      </c>
      <c r="H716" s="186">
        <f>VLOOKUP($F716,'2022-2023 Depreciation Rates'!$A$1:$B$197,2,FALSE)</f>
        <v>0.14299999999999999</v>
      </c>
      <c r="J716" s="100">
        <f t="shared" ref="J716" si="2267">ROUND(I498*$G716/12,2)</f>
        <v>0</v>
      </c>
      <c r="K716" s="100">
        <f t="shared" ref="K716" si="2268">ROUND(J498*$G716/12,2)</f>
        <v>0</v>
      </c>
      <c r="L716" s="100">
        <f t="shared" ref="L716" si="2269">ROUND(K498*$G716/12,2)</f>
        <v>0</v>
      </c>
      <c r="M716" s="100">
        <f t="shared" ref="M716" si="2270">ROUND(L498*$G716/12,2)</f>
        <v>0</v>
      </c>
      <c r="N716" s="100">
        <f t="shared" ref="N716" si="2271">ROUND(M498*$G716/12,2)</f>
        <v>0</v>
      </c>
      <c r="O716" s="100">
        <f t="shared" ref="O716" si="2272">ROUND(N498*$G716/12,2)</f>
        <v>0</v>
      </c>
      <c r="P716" s="100">
        <f t="shared" ref="P716" si="2273">ROUND(O498*$G716/12,2)</f>
        <v>0</v>
      </c>
      <c r="Q716" s="100">
        <f t="shared" ref="Q716" si="2274">ROUND(P498*$G716/12,2)</f>
        <v>0</v>
      </c>
      <c r="R716" s="100">
        <f t="shared" ref="R716" si="2275">ROUND(Q498*$G716/12,2)</f>
        <v>0</v>
      </c>
      <c r="S716" s="100">
        <f t="shared" ref="S716" si="2276">ROUND(R498*$G716/12,2)</f>
        <v>0</v>
      </c>
      <c r="T716" s="100">
        <f t="shared" ref="T716" si="2277">ROUND(S498*$G716/12,2)</f>
        <v>0</v>
      </c>
      <c r="U716" s="100">
        <f t="shared" ref="U716" si="2278">ROUND(T498*$G716/12,2)</f>
        <v>0</v>
      </c>
      <c r="V716" s="151">
        <f t="shared" ref="V716" si="2279">SUM(J716:U716)</f>
        <v>0</v>
      </c>
      <c r="W716" s="100">
        <f t="shared" si="2158"/>
        <v>0</v>
      </c>
      <c r="X716" s="100">
        <f t="shared" ref="X716" si="2280">ROUND(W498*$G716/12,2)</f>
        <v>0</v>
      </c>
      <c r="Y716" s="100">
        <f t="shared" ref="Y716" si="2281">ROUND(X498*$G716/12,2)</f>
        <v>0</v>
      </c>
      <c r="Z716" s="100">
        <f t="shared" ref="Z716" si="2282">ROUND(Y498*$G716/12,2)</f>
        <v>0</v>
      </c>
      <c r="AA716" s="100">
        <f t="shared" ref="AA716" si="2283">ROUND(Z498*$G716/12,2)</f>
        <v>0</v>
      </c>
      <c r="AB716" s="100">
        <f t="shared" ref="AB716" si="2284">ROUND(AA498*$G716/12,2)</f>
        <v>0</v>
      </c>
      <c r="AC716" s="100">
        <f t="shared" ref="AC716" si="2285">ROUND(AB498*$G716/12,2)</f>
        <v>0</v>
      </c>
      <c r="AD716" s="100">
        <f t="shared" ref="AD716" si="2286">ROUND(AC498*$G716/12,2)</f>
        <v>0</v>
      </c>
      <c r="AE716" s="100">
        <f t="shared" ref="AE716" si="2287">ROUND(AD498*$G716/12,2)</f>
        <v>0</v>
      </c>
      <c r="AF716" s="100">
        <f t="shared" ref="AF716" si="2288">ROUND(AE498*$G716/12,2)</f>
        <v>0</v>
      </c>
      <c r="AG716" s="100">
        <f t="shared" ref="AG716" si="2289">ROUND(AF498*$G716/12,2)</f>
        <v>0</v>
      </c>
      <c r="AH716" s="100">
        <f t="shared" ref="AH716" si="2290">ROUND(AG498*$G716/12,2)</f>
        <v>0</v>
      </c>
      <c r="AI716" s="2">
        <f t="shared" ref="AI716" si="2291">SUM(W716:AH716)</f>
        <v>0</v>
      </c>
      <c r="AJ716" s="100">
        <f t="shared" si="1873"/>
        <v>65.88</v>
      </c>
      <c r="AK716" s="100">
        <f t="shared" si="1874"/>
        <v>65.88</v>
      </c>
      <c r="AL716" s="100">
        <f t="shared" si="2188"/>
        <v>65.88</v>
      </c>
      <c r="AM716" s="100">
        <f t="shared" si="2188"/>
        <v>65.88</v>
      </c>
      <c r="AN716" s="100">
        <f t="shared" si="2188"/>
        <v>65.88</v>
      </c>
      <c r="AO716" s="100">
        <f t="shared" si="2188"/>
        <v>65.88</v>
      </c>
      <c r="AP716" s="100">
        <f t="shared" si="2188"/>
        <v>65.88</v>
      </c>
      <c r="AQ716" s="100">
        <f t="shared" si="2188"/>
        <v>65.88</v>
      </c>
      <c r="AR716" s="100">
        <f t="shared" si="2188"/>
        <v>65.88</v>
      </c>
      <c r="AS716" s="100">
        <f t="shared" si="2188"/>
        <v>65.88</v>
      </c>
      <c r="AT716" s="100">
        <f t="shared" si="2188"/>
        <v>65.88</v>
      </c>
      <c r="AU716" s="100">
        <f t="shared" si="2188"/>
        <v>65.88</v>
      </c>
      <c r="AV716" s="100">
        <f t="shared" ref="AV716" si="2292">SUM(AJ716:AU716)</f>
        <v>790.56</v>
      </c>
      <c r="AW716" s="100">
        <f t="shared" si="1875"/>
        <v>65.88</v>
      </c>
      <c r="AX716" s="100">
        <f t="shared" si="2156"/>
        <v>65.88</v>
      </c>
      <c r="AY716" s="100">
        <f t="shared" si="2156"/>
        <v>65.88</v>
      </c>
      <c r="AZ716" s="100">
        <f t="shared" si="2156"/>
        <v>65.88</v>
      </c>
      <c r="BA716" s="100">
        <f t="shared" si="2156"/>
        <v>65.88</v>
      </c>
      <c r="BB716" s="100">
        <f t="shared" si="2156"/>
        <v>65.88</v>
      </c>
      <c r="BC716" s="100">
        <f t="shared" si="2156"/>
        <v>65.88</v>
      </c>
      <c r="BD716" s="100">
        <f t="shared" si="2156"/>
        <v>65.88</v>
      </c>
      <c r="BE716" s="100">
        <f t="shared" si="2156"/>
        <v>65.88</v>
      </c>
      <c r="BF716" s="100">
        <f t="shared" si="2156"/>
        <v>65.88</v>
      </c>
      <c r="BG716" s="100">
        <f t="shared" si="2156"/>
        <v>65.88</v>
      </c>
      <c r="BH716" s="100">
        <f t="shared" si="2156"/>
        <v>65.88</v>
      </c>
      <c r="BI716" s="100">
        <f t="shared" ref="BI716" si="2293">SUM(AW716:BH716)</f>
        <v>790.56</v>
      </c>
      <c r="BV716" s="142"/>
      <c r="CI716" s="142"/>
      <c r="CV716" s="142"/>
      <c r="DI716" s="142"/>
      <c r="DV716" s="142"/>
      <c r="EI716" s="142"/>
    </row>
    <row r="717" spans="1:139" ht="15.75" outlineLevel="1" x14ac:dyDescent="0.25">
      <c r="A717" s="2">
        <f t="shared" ref="A717:E717" si="2294">A499</f>
        <v>30</v>
      </c>
      <c r="B717" s="1" t="str">
        <f t="shared" si="2294"/>
        <v>PRE-09863</v>
      </c>
      <c r="C717" s="1" t="str">
        <f t="shared" si="2294"/>
        <v>SPP FH - Twelfth Avenue 13433</v>
      </c>
      <c r="D717" s="2" t="str">
        <f t="shared" si="2294"/>
        <v>PRE-09863.1</v>
      </c>
      <c r="E717" s="141" t="str">
        <f t="shared" si="2294"/>
        <v>SPP FH - Twelfth Avenue 13433 - OH</v>
      </c>
      <c r="F717" s="119">
        <f t="shared" si="2239"/>
        <v>364</v>
      </c>
      <c r="G717" s="186">
        <f>VLOOKUP($F717,'2021 Depreciation Rates'!$A:$B,2,FALSE)</f>
        <v>4.3999999999999997E-2</v>
      </c>
      <c r="H717" s="186">
        <f>VLOOKUP($F717,'2022-2023 Depreciation Rates'!$A$1:$B$197,2,FALSE)</f>
        <v>3.6999999999999998E-2</v>
      </c>
      <c r="J717" s="100">
        <f t="shared" ref="J717:U717" si="2295">ROUND(I499*$G717/12,2)</f>
        <v>0</v>
      </c>
      <c r="K717" s="100">
        <f t="shared" si="2295"/>
        <v>0</v>
      </c>
      <c r="L717" s="100">
        <f t="shared" si="2295"/>
        <v>0</v>
      </c>
      <c r="M717" s="100">
        <f t="shared" si="2295"/>
        <v>0</v>
      </c>
      <c r="N717" s="100">
        <f t="shared" si="2295"/>
        <v>0</v>
      </c>
      <c r="O717" s="100">
        <f t="shared" si="2295"/>
        <v>0</v>
      </c>
      <c r="P717" s="100">
        <f t="shared" si="2295"/>
        <v>0</v>
      </c>
      <c r="Q717" s="100">
        <f t="shared" si="2295"/>
        <v>0</v>
      </c>
      <c r="R717" s="100">
        <f t="shared" si="2295"/>
        <v>0</v>
      </c>
      <c r="S717" s="100">
        <f t="shared" si="2295"/>
        <v>0</v>
      </c>
      <c r="T717" s="100">
        <f t="shared" si="2295"/>
        <v>0</v>
      </c>
      <c r="U717" s="100">
        <f t="shared" si="2295"/>
        <v>0</v>
      </c>
      <c r="V717" s="151">
        <f t="shared" si="1567"/>
        <v>0</v>
      </c>
      <c r="W717" s="100">
        <f t="shared" si="2158"/>
        <v>0</v>
      </c>
      <c r="X717" s="100">
        <f t="shared" ref="X717:AH717" si="2296">ROUND(W499*$G717/12,2)</f>
        <v>0</v>
      </c>
      <c r="Y717" s="100">
        <f t="shared" si="2296"/>
        <v>0</v>
      </c>
      <c r="Z717" s="100">
        <f t="shared" si="2296"/>
        <v>0</v>
      </c>
      <c r="AA717" s="100">
        <f t="shared" si="2296"/>
        <v>0</v>
      </c>
      <c r="AB717" s="100">
        <f t="shared" si="2296"/>
        <v>0</v>
      </c>
      <c r="AC717" s="100">
        <f t="shared" si="2296"/>
        <v>0</v>
      </c>
      <c r="AD717" s="100">
        <f t="shared" si="2296"/>
        <v>0</v>
      </c>
      <c r="AE717" s="100">
        <f t="shared" si="2296"/>
        <v>0</v>
      </c>
      <c r="AF717" s="100">
        <f t="shared" si="2296"/>
        <v>0</v>
      </c>
      <c r="AG717" s="100">
        <f t="shared" si="2296"/>
        <v>0</v>
      </c>
      <c r="AH717" s="100">
        <f t="shared" si="2296"/>
        <v>0</v>
      </c>
      <c r="AI717" s="2">
        <f t="shared" si="1570"/>
        <v>0</v>
      </c>
      <c r="AJ717" s="100">
        <f t="shared" si="1873"/>
        <v>0</v>
      </c>
      <c r="AK717" s="100">
        <f t="shared" si="1874"/>
        <v>0</v>
      </c>
      <c r="AL717" s="100">
        <f t="shared" si="2188"/>
        <v>0</v>
      </c>
      <c r="AM717" s="100">
        <f t="shared" si="2188"/>
        <v>0</v>
      </c>
      <c r="AN717" s="100">
        <f t="shared" si="2188"/>
        <v>0</v>
      </c>
      <c r="AO717" s="100">
        <f t="shared" si="2188"/>
        <v>0</v>
      </c>
      <c r="AP717" s="100">
        <f t="shared" si="2188"/>
        <v>0</v>
      </c>
      <c r="AQ717" s="100">
        <f t="shared" si="2188"/>
        <v>4633.2299999999996</v>
      </c>
      <c r="AR717" s="100">
        <f t="shared" si="2188"/>
        <v>4633.2299999999996</v>
      </c>
      <c r="AS717" s="100">
        <f t="shared" si="2188"/>
        <v>4633.2299999999996</v>
      </c>
      <c r="AT717" s="100">
        <f t="shared" si="2188"/>
        <v>4633.2299999999996</v>
      </c>
      <c r="AU717" s="100">
        <f t="shared" si="2188"/>
        <v>4633.2299999999996</v>
      </c>
      <c r="AV717" s="100">
        <f t="shared" si="1583"/>
        <v>23166.149999999998</v>
      </c>
      <c r="AW717" s="100">
        <f t="shared" si="1875"/>
        <v>4633.2299999999996</v>
      </c>
      <c r="AX717" s="100">
        <f t="shared" si="2156"/>
        <v>4633.2299999999996</v>
      </c>
      <c r="AY717" s="100">
        <f t="shared" si="2156"/>
        <v>4633.2299999999996</v>
      </c>
      <c r="AZ717" s="100">
        <f t="shared" si="2156"/>
        <v>4633.2299999999996</v>
      </c>
      <c r="BA717" s="100">
        <f t="shared" si="2156"/>
        <v>4633.2299999999996</v>
      </c>
      <c r="BB717" s="100">
        <f t="shared" si="2156"/>
        <v>4633.2299999999996</v>
      </c>
      <c r="BC717" s="100">
        <f t="shared" si="2156"/>
        <v>4633.2299999999996</v>
      </c>
      <c r="BD717" s="100">
        <f t="shared" si="2156"/>
        <v>4633.2299999999996</v>
      </c>
      <c r="BE717" s="100">
        <f t="shared" si="2156"/>
        <v>4633.2299999999996</v>
      </c>
      <c r="BF717" s="100">
        <f t="shared" si="2156"/>
        <v>4633.2299999999996</v>
      </c>
      <c r="BG717" s="100">
        <f t="shared" si="2156"/>
        <v>4633.2299999999996</v>
      </c>
      <c r="BH717" s="100">
        <f t="shared" si="2156"/>
        <v>4633.2299999999996</v>
      </c>
      <c r="BI717" s="100">
        <f t="shared" si="1584"/>
        <v>55598.75999999998</v>
      </c>
      <c r="BV717" s="142"/>
      <c r="CI717" s="142"/>
      <c r="CV717" s="142"/>
      <c r="DI717" s="142"/>
      <c r="DV717" s="142"/>
      <c r="EI717" s="142"/>
    </row>
    <row r="718" spans="1:139" ht="15.75" outlineLevel="1" x14ac:dyDescent="0.25">
      <c r="A718" s="2">
        <v>30</v>
      </c>
      <c r="B718" s="1" t="str">
        <f t="shared" ref="B718:E737" si="2297">B500</f>
        <v>PRE-09863</v>
      </c>
      <c r="C718" s="1" t="str">
        <f t="shared" si="2297"/>
        <v>SPP FH - Twelfth Avenue 13433</v>
      </c>
      <c r="D718" s="2" t="str">
        <f t="shared" si="2297"/>
        <v>A2811597</v>
      </c>
      <c r="E718" s="141" t="str">
        <f t="shared" si="2297"/>
        <v>12AV433A - OCR#4346</v>
      </c>
      <c r="F718" s="119">
        <f t="shared" si="2239"/>
        <v>364</v>
      </c>
      <c r="G718" s="186">
        <f>VLOOKUP($F718,'2021 Depreciation Rates'!$A:$B,2,FALSE)</f>
        <v>4.3999999999999997E-2</v>
      </c>
      <c r="H718" s="186">
        <f>VLOOKUP($F718,'2022-2023 Depreciation Rates'!$A$1:$B$197,2,FALSE)</f>
        <v>3.6999999999999998E-2</v>
      </c>
      <c r="J718" s="100">
        <f t="shared" ref="J718" si="2298">ROUND(I500*$G718/12,2)</f>
        <v>0</v>
      </c>
      <c r="K718" s="100">
        <f t="shared" ref="K718" si="2299">ROUND(J500*$G718/12,2)</f>
        <v>0</v>
      </c>
      <c r="L718" s="100">
        <f t="shared" ref="L718" si="2300">ROUND(K500*$G718/12,2)</f>
        <v>0</v>
      </c>
      <c r="M718" s="100">
        <f t="shared" ref="M718" si="2301">ROUND(L500*$G718/12,2)</f>
        <v>0</v>
      </c>
      <c r="N718" s="100">
        <f t="shared" ref="N718" si="2302">ROUND(M500*$G718/12,2)</f>
        <v>0</v>
      </c>
      <c r="O718" s="100">
        <f t="shared" ref="O718" si="2303">ROUND(N500*$G718/12,2)</f>
        <v>0</v>
      </c>
      <c r="P718" s="100">
        <f t="shared" ref="P718" si="2304">ROUND(O500*$G718/12,2)</f>
        <v>0</v>
      </c>
      <c r="Q718" s="100">
        <f t="shared" ref="Q718" si="2305">ROUND(P500*$G718/12,2)</f>
        <v>0</v>
      </c>
      <c r="R718" s="100">
        <f t="shared" ref="R718" si="2306">ROUND(Q500*$G718/12,2)</f>
        <v>0</v>
      </c>
      <c r="S718" s="100">
        <f t="shared" ref="S718" si="2307">ROUND(R500*$G718/12,2)</f>
        <v>0</v>
      </c>
      <c r="T718" s="100">
        <f t="shared" ref="T718" si="2308">ROUND(S500*$G718/12,2)</f>
        <v>0</v>
      </c>
      <c r="U718" s="100">
        <f t="shared" ref="U718" si="2309">ROUND(T500*$G718/12,2)</f>
        <v>0</v>
      </c>
      <c r="V718" s="151">
        <f t="shared" ref="V718" si="2310">SUM(J718:U718)</f>
        <v>0</v>
      </c>
      <c r="W718" s="100">
        <f t="shared" si="2158"/>
        <v>0</v>
      </c>
      <c r="X718" s="100">
        <f t="shared" ref="X718" si="2311">ROUND(W500*$G718/12,2)</f>
        <v>0</v>
      </c>
      <c r="Y718" s="100">
        <f t="shared" ref="Y718" si="2312">ROUND(X500*$G718/12,2)</f>
        <v>0</v>
      </c>
      <c r="Z718" s="100">
        <f t="shared" ref="Z718" si="2313">ROUND(Y500*$G718/12,2)</f>
        <v>0</v>
      </c>
      <c r="AA718" s="100">
        <f t="shared" ref="AA718" si="2314">ROUND(Z500*$G718/12,2)</f>
        <v>0</v>
      </c>
      <c r="AB718" s="100">
        <f t="shared" ref="AB718" si="2315">ROUND(AA500*$G718/12,2)</f>
        <v>0</v>
      </c>
      <c r="AC718" s="100">
        <f t="shared" ref="AC718" si="2316">ROUND(AB500*$G718/12,2)</f>
        <v>0</v>
      </c>
      <c r="AD718" s="100">
        <f t="shared" ref="AD718" si="2317">ROUND(AC500*$G718/12,2)</f>
        <v>0</v>
      </c>
      <c r="AE718" s="100">
        <f t="shared" ref="AE718" si="2318">ROUND(AD500*$G718/12,2)</f>
        <v>0</v>
      </c>
      <c r="AF718" s="100">
        <f t="shared" ref="AF718" si="2319">ROUND(AE500*$G718/12,2)</f>
        <v>0</v>
      </c>
      <c r="AG718" s="100">
        <f t="shared" ref="AG718" si="2320">ROUND(AF500*$G718/12,2)</f>
        <v>0</v>
      </c>
      <c r="AH718" s="100"/>
      <c r="AI718" s="2">
        <f t="shared" si="1570"/>
        <v>0</v>
      </c>
      <c r="AJ718" s="100">
        <f t="shared" si="1873"/>
        <v>0</v>
      </c>
      <c r="AK718" s="100">
        <f t="shared" si="1874"/>
        <v>0</v>
      </c>
      <c r="AL718" s="100">
        <f t="shared" si="2188"/>
        <v>0</v>
      </c>
      <c r="AM718" s="100">
        <f t="shared" si="2188"/>
        <v>0</v>
      </c>
      <c r="AN718" s="100">
        <f t="shared" si="2188"/>
        <v>0</v>
      </c>
      <c r="AO718" s="100">
        <f t="shared" si="2188"/>
        <v>6.55</v>
      </c>
      <c r="AP718" s="100">
        <f t="shared" si="2188"/>
        <v>6.55</v>
      </c>
      <c r="AQ718" s="100">
        <f t="shared" si="2188"/>
        <v>6.55</v>
      </c>
      <c r="AR718" s="100">
        <f t="shared" si="2188"/>
        <v>6.55</v>
      </c>
      <c r="AS718" s="100">
        <f t="shared" si="2188"/>
        <v>6.55</v>
      </c>
      <c r="AT718" s="100">
        <f t="shared" si="2188"/>
        <v>6.55</v>
      </c>
      <c r="AU718" s="100">
        <f t="shared" si="2188"/>
        <v>6.55</v>
      </c>
      <c r="AV718" s="100">
        <f t="shared" si="1583"/>
        <v>45.849999999999994</v>
      </c>
      <c r="AW718" s="100">
        <f t="shared" si="1875"/>
        <v>6.55</v>
      </c>
      <c r="AX718" s="100">
        <f t="shared" si="2156"/>
        <v>6.55</v>
      </c>
      <c r="AY718" s="100">
        <f t="shared" si="2156"/>
        <v>6.55</v>
      </c>
      <c r="AZ718" s="100">
        <f t="shared" si="2156"/>
        <v>6.55</v>
      </c>
      <c r="BA718" s="100">
        <f t="shared" si="2156"/>
        <v>6.55</v>
      </c>
      <c r="BB718" s="100">
        <f t="shared" si="2156"/>
        <v>6.55</v>
      </c>
      <c r="BC718" s="100">
        <f t="shared" si="2156"/>
        <v>6.55</v>
      </c>
      <c r="BD718" s="100">
        <f t="shared" si="2156"/>
        <v>6.55</v>
      </c>
      <c r="BE718" s="100">
        <f t="shared" si="2156"/>
        <v>6.55</v>
      </c>
      <c r="BF718" s="100">
        <f t="shared" si="2156"/>
        <v>6.55</v>
      </c>
      <c r="BG718" s="100">
        <f t="shared" si="2156"/>
        <v>6.55</v>
      </c>
      <c r="BH718" s="100">
        <f t="shared" si="2156"/>
        <v>6.55</v>
      </c>
      <c r="BI718" s="100">
        <f t="shared" si="1584"/>
        <v>78.59999999999998</v>
      </c>
      <c r="BV718" s="142"/>
      <c r="CI718" s="142"/>
      <c r="CV718" s="142"/>
      <c r="DI718" s="142"/>
      <c r="DV718" s="142"/>
      <c r="EI718" s="142"/>
    </row>
    <row r="719" spans="1:139" ht="15.75" outlineLevel="1" x14ac:dyDescent="0.25">
      <c r="A719" s="2">
        <f>A501</f>
        <v>31</v>
      </c>
      <c r="B719" s="1" t="str">
        <f t="shared" si="2297"/>
        <v>PRE-09871</v>
      </c>
      <c r="C719" s="1" t="str">
        <f t="shared" si="2297"/>
        <v>SPP FH - Knights 13808</v>
      </c>
      <c r="D719" s="2" t="str">
        <f t="shared" si="2297"/>
        <v>PRE-09871.1</v>
      </c>
      <c r="E719" s="141" t="str">
        <f t="shared" si="2297"/>
        <v>SPP FH - Knights 13808</v>
      </c>
      <c r="F719" s="119">
        <f t="shared" si="2239"/>
        <v>364</v>
      </c>
      <c r="G719" s="186">
        <f>VLOOKUP($F719,'2021 Depreciation Rates'!$A:$B,2,FALSE)</f>
        <v>4.3999999999999997E-2</v>
      </c>
      <c r="H719" s="186">
        <f>VLOOKUP($F719,'2022-2023 Depreciation Rates'!$A$1:$B$197,2,FALSE)</f>
        <v>3.6999999999999998E-2</v>
      </c>
      <c r="J719" s="100">
        <f t="shared" ref="J719:U719" si="2321">ROUND(I501*$G719/12,2)</f>
        <v>0</v>
      </c>
      <c r="K719" s="100">
        <f t="shared" si="2321"/>
        <v>0</v>
      </c>
      <c r="L719" s="100">
        <f t="shared" si="2321"/>
        <v>0</v>
      </c>
      <c r="M719" s="100">
        <f t="shared" si="2321"/>
        <v>0</v>
      </c>
      <c r="N719" s="100">
        <f t="shared" si="2321"/>
        <v>0</v>
      </c>
      <c r="O719" s="100">
        <f t="shared" si="2321"/>
        <v>0</v>
      </c>
      <c r="P719" s="100">
        <f t="shared" si="2321"/>
        <v>0</v>
      </c>
      <c r="Q719" s="100">
        <f t="shared" si="2321"/>
        <v>0</v>
      </c>
      <c r="R719" s="100">
        <f t="shared" si="2321"/>
        <v>0</v>
      </c>
      <c r="S719" s="100">
        <f t="shared" si="2321"/>
        <v>0</v>
      </c>
      <c r="T719" s="100">
        <f t="shared" si="2321"/>
        <v>0</v>
      </c>
      <c r="U719" s="100">
        <f t="shared" si="2321"/>
        <v>0</v>
      </c>
      <c r="V719" s="151">
        <f t="shared" si="1567"/>
        <v>0</v>
      </c>
      <c r="W719" s="100">
        <f t="shared" si="2158"/>
        <v>0</v>
      </c>
      <c r="X719" s="100">
        <f t="shared" ref="X719:AH719" si="2322">ROUND(W501*$G719/12,2)</f>
        <v>0</v>
      </c>
      <c r="Y719" s="100">
        <f t="shared" si="2322"/>
        <v>0</v>
      </c>
      <c r="Z719" s="100">
        <f t="shared" si="2322"/>
        <v>0</v>
      </c>
      <c r="AA719" s="100">
        <f t="shared" si="2322"/>
        <v>0</v>
      </c>
      <c r="AB719" s="100">
        <f t="shared" si="2322"/>
        <v>0</v>
      </c>
      <c r="AC719" s="100">
        <f t="shared" si="2322"/>
        <v>0</v>
      </c>
      <c r="AD719" s="100">
        <f t="shared" si="2322"/>
        <v>0</v>
      </c>
      <c r="AE719" s="100">
        <f t="shared" si="2322"/>
        <v>0</v>
      </c>
      <c r="AF719" s="100">
        <f t="shared" si="2322"/>
        <v>0</v>
      </c>
      <c r="AG719" s="100">
        <f t="shared" si="2322"/>
        <v>0</v>
      </c>
      <c r="AH719" s="100">
        <f t="shared" si="2322"/>
        <v>0</v>
      </c>
      <c r="AI719" s="2">
        <f t="shared" si="1570"/>
        <v>0</v>
      </c>
      <c r="AJ719" s="100">
        <f t="shared" si="1873"/>
        <v>0</v>
      </c>
      <c r="AK719" s="100">
        <f t="shared" si="1874"/>
        <v>0</v>
      </c>
      <c r="AL719" s="100">
        <f t="shared" si="2188"/>
        <v>0</v>
      </c>
      <c r="AM719" s="100">
        <f t="shared" si="2188"/>
        <v>3448.42</v>
      </c>
      <c r="AN719" s="100">
        <f t="shared" si="2188"/>
        <v>3448.42</v>
      </c>
      <c r="AO719" s="100">
        <f t="shared" si="2188"/>
        <v>3448.42</v>
      </c>
      <c r="AP719" s="100">
        <f t="shared" si="2188"/>
        <v>3448.42</v>
      </c>
      <c r="AQ719" s="100">
        <f t="shared" si="2188"/>
        <v>3448.42</v>
      </c>
      <c r="AR719" s="100">
        <f t="shared" si="2188"/>
        <v>3448.42</v>
      </c>
      <c r="AS719" s="100">
        <f t="shared" si="2188"/>
        <v>3448.42</v>
      </c>
      <c r="AT719" s="100">
        <f t="shared" si="2188"/>
        <v>3448.42</v>
      </c>
      <c r="AU719" s="100">
        <f t="shared" si="2188"/>
        <v>3448.42</v>
      </c>
      <c r="AV719" s="100">
        <f t="shared" si="1583"/>
        <v>31035.779999999992</v>
      </c>
      <c r="AW719" s="100">
        <f t="shared" si="1875"/>
        <v>3448.42</v>
      </c>
      <c r="AX719" s="100">
        <f t="shared" si="2156"/>
        <v>3448.42</v>
      </c>
      <c r="AY719" s="100">
        <f t="shared" si="2156"/>
        <v>3448.42</v>
      </c>
      <c r="AZ719" s="100">
        <f t="shared" si="2156"/>
        <v>3448.42</v>
      </c>
      <c r="BA719" s="100">
        <f t="shared" si="2156"/>
        <v>3448.42</v>
      </c>
      <c r="BB719" s="100">
        <f t="shared" si="2156"/>
        <v>3448.42</v>
      </c>
      <c r="BC719" s="100">
        <f t="shared" si="2156"/>
        <v>3448.42</v>
      </c>
      <c r="BD719" s="100">
        <f t="shared" si="2156"/>
        <v>3448.42</v>
      </c>
      <c r="BE719" s="100">
        <f t="shared" si="2156"/>
        <v>3448.42</v>
      </c>
      <c r="BF719" s="100">
        <f t="shared" si="2156"/>
        <v>3448.42</v>
      </c>
      <c r="BG719" s="100">
        <f t="shared" si="2156"/>
        <v>3448.42</v>
      </c>
      <c r="BH719" s="100">
        <f t="shared" si="2156"/>
        <v>3448.42</v>
      </c>
      <c r="BI719" s="100">
        <f t="shared" ref="BI719:BI721" si="2323">SUM(AW719:BH719)</f>
        <v>41381.039999999986</v>
      </c>
      <c r="BV719" s="142"/>
      <c r="CI719" s="142"/>
      <c r="CV719" s="142"/>
      <c r="DI719" s="142"/>
      <c r="DV719" s="142"/>
      <c r="EI719" s="142"/>
    </row>
    <row r="720" spans="1:139" ht="15.75" outlineLevel="1" x14ac:dyDescent="0.25">
      <c r="A720" s="2">
        <f>A502</f>
        <v>32</v>
      </c>
      <c r="B720" s="1" t="str">
        <f t="shared" si="2297"/>
        <v>PRE-09864</v>
      </c>
      <c r="C720" s="1" t="str">
        <f t="shared" si="2297"/>
        <v>SPP FH - Orient Park 13964</v>
      </c>
      <c r="D720" s="2" t="str">
        <f t="shared" si="2297"/>
        <v>PRE-09864.1</v>
      </c>
      <c r="E720" s="141" t="str">
        <f t="shared" si="2297"/>
        <v>SPP FH - Orient Park 13964 - OH</v>
      </c>
      <c r="F720" s="119">
        <f t="shared" si="2239"/>
        <v>364</v>
      </c>
      <c r="G720" s="186">
        <f>VLOOKUP($F720,'2021 Depreciation Rates'!$A:$B,2,FALSE)</f>
        <v>4.3999999999999997E-2</v>
      </c>
      <c r="H720" s="186">
        <f>VLOOKUP($F720,'2022-2023 Depreciation Rates'!$A$1:$B$197,2,FALSE)</f>
        <v>3.6999999999999998E-2</v>
      </c>
      <c r="J720" s="100">
        <f t="shared" ref="J720:U720" si="2324">ROUND(I502*$G720/12,2)</f>
        <v>0</v>
      </c>
      <c r="K720" s="100">
        <f t="shared" si="2324"/>
        <v>0</v>
      </c>
      <c r="L720" s="100">
        <f t="shared" si="2324"/>
        <v>0</v>
      </c>
      <c r="M720" s="100">
        <f t="shared" si="2324"/>
        <v>0</v>
      </c>
      <c r="N720" s="100">
        <f t="shared" si="2324"/>
        <v>0</v>
      </c>
      <c r="O720" s="100">
        <f t="shared" si="2324"/>
        <v>0</v>
      </c>
      <c r="P720" s="100">
        <f t="shared" si="2324"/>
        <v>0</v>
      </c>
      <c r="Q720" s="100">
        <f t="shared" si="2324"/>
        <v>0</v>
      </c>
      <c r="R720" s="100">
        <f t="shared" si="2324"/>
        <v>0</v>
      </c>
      <c r="S720" s="100">
        <f t="shared" si="2324"/>
        <v>0</v>
      </c>
      <c r="T720" s="100">
        <f t="shared" si="2324"/>
        <v>0</v>
      </c>
      <c r="U720" s="100">
        <f t="shared" si="2324"/>
        <v>0</v>
      </c>
      <c r="V720" s="151">
        <f t="shared" si="1567"/>
        <v>0</v>
      </c>
      <c r="W720" s="100">
        <f t="shared" si="2158"/>
        <v>0</v>
      </c>
      <c r="X720" s="100">
        <f t="shared" ref="X720:AH720" si="2325">ROUND(W502*$G720/12,2)</f>
        <v>0</v>
      </c>
      <c r="Y720" s="100">
        <f t="shared" si="2325"/>
        <v>0</v>
      </c>
      <c r="Z720" s="100">
        <f t="shared" si="2325"/>
        <v>0</v>
      </c>
      <c r="AA720" s="100">
        <f t="shared" si="2325"/>
        <v>0</v>
      </c>
      <c r="AB720" s="100">
        <f t="shared" si="2325"/>
        <v>0</v>
      </c>
      <c r="AC720" s="100">
        <f t="shared" si="2325"/>
        <v>0</v>
      </c>
      <c r="AD720" s="100">
        <f t="shared" si="2325"/>
        <v>0</v>
      </c>
      <c r="AE720" s="100">
        <f t="shared" si="2325"/>
        <v>0</v>
      </c>
      <c r="AF720" s="100">
        <f t="shared" si="2325"/>
        <v>0</v>
      </c>
      <c r="AG720" s="100">
        <f t="shared" si="2325"/>
        <v>0</v>
      </c>
      <c r="AH720" s="100">
        <f t="shared" si="2325"/>
        <v>0</v>
      </c>
      <c r="AI720" s="2">
        <f t="shared" si="1570"/>
        <v>0</v>
      </c>
      <c r="AJ720" s="100">
        <f t="shared" si="1873"/>
        <v>0</v>
      </c>
      <c r="AK720" s="100">
        <f t="shared" si="1874"/>
        <v>0</v>
      </c>
      <c r="AL720" s="100">
        <f t="shared" si="2188"/>
        <v>0</v>
      </c>
      <c r="AM720" s="100">
        <f t="shared" si="2188"/>
        <v>1307.01</v>
      </c>
      <c r="AN720" s="100">
        <f t="shared" si="2188"/>
        <v>1307.01</v>
      </c>
      <c r="AO720" s="100">
        <f t="shared" si="2188"/>
        <v>1307.01</v>
      </c>
      <c r="AP720" s="100">
        <f t="shared" si="2188"/>
        <v>1307.01</v>
      </c>
      <c r="AQ720" s="100">
        <f t="shared" si="2188"/>
        <v>1307.01</v>
      </c>
      <c r="AR720" s="100">
        <f t="shared" si="2188"/>
        <v>1307.01</v>
      </c>
      <c r="AS720" s="100">
        <f t="shared" si="2188"/>
        <v>1307.01</v>
      </c>
      <c r="AT720" s="100">
        <f t="shared" si="2188"/>
        <v>1307.01</v>
      </c>
      <c r="AU720" s="100">
        <f t="shared" si="2188"/>
        <v>1307.01</v>
      </c>
      <c r="AV720" s="100">
        <f t="shared" si="1583"/>
        <v>11763.09</v>
      </c>
      <c r="AW720" s="100">
        <f t="shared" si="1875"/>
        <v>1307.01</v>
      </c>
      <c r="AX720" s="100">
        <f t="shared" si="2156"/>
        <v>1307.01</v>
      </c>
      <c r="AY720" s="100">
        <f t="shared" si="2156"/>
        <v>1307.01</v>
      </c>
      <c r="AZ720" s="100">
        <f t="shared" si="2156"/>
        <v>1307.01</v>
      </c>
      <c r="BA720" s="100">
        <f t="shared" si="2156"/>
        <v>1307.01</v>
      </c>
      <c r="BB720" s="100">
        <f t="shared" si="2156"/>
        <v>1307.01</v>
      </c>
      <c r="BC720" s="100">
        <f t="shared" si="2156"/>
        <v>1307.01</v>
      </c>
      <c r="BD720" s="100">
        <f t="shared" si="2156"/>
        <v>1307.01</v>
      </c>
      <c r="BE720" s="100">
        <f t="shared" si="2156"/>
        <v>1307.01</v>
      </c>
      <c r="BF720" s="100">
        <f t="shared" si="2156"/>
        <v>1307.01</v>
      </c>
      <c r="BG720" s="100">
        <f t="shared" si="2156"/>
        <v>1307.01</v>
      </c>
      <c r="BH720" s="100">
        <f t="shared" si="2156"/>
        <v>1307.01</v>
      </c>
      <c r="BI720" s="100">
        <f t="shared" si="2323"/>
        <v>15684.12</v>
      </c>
      <c r="BV720" s="142"/>
      <c r="CI720" s="142"/>
      <c r="CV720" s="142"/>
      <c r="DI720" s="142"/>
      <c r="DV720" s="142"/>
      <c r="EI720" s="142"/>
    </row>
    <row r="721" spans="1:139" ht="15.75" outlineLevel="1" x14ac:dyDescent="0.25">
      <c r="A721" s="2">
        <v>32</v>
      </c>
      <c r="B721" s="1" t="str">
        <f t="shared" si="2297"/>
        <v>PRE-09864</v>
      </c>
      <c r="C721" s="1" t="str">
        <f t="shared" si="2297"/>
        <v>SPP FH - Orient Park 13964</v>
      </c>
      <c r="D721" s="2" t="str">
        <f t="shared" si="2297"/>
        <v>A2811608</v>
      </c>
      <c r="E721" s="141" t="str">
        <f t="shared" si="2297"/>
        <v>ORIENT PARK 13964 OCRs - 2 TAV</v>
      </c>
      <c r="F721" s="119">
        <f t="shared" si="2239"/>
        <v>364</v>
      </c>
      <c r="G721" s="186">
        <f>VLOOKUP($F721,'2021 Depreciation Rates'!$A:$B,2,FALSE)</f>
        <v>4.3999999999999997E-2</v>
      </c>
      <c r="H721" s="186">
        <f>VLOOKUP($F721,'2022-2023 Depreciation Rates'!$A$1:$B$197,2,FALSE)</f>
        <v>3.6999999999999998E-2</v>
      </c>
      <c r="J721" s="100">
        <f t="shared" ref="J721" si="2326">ROUND(I503*$G721/12,2)</f>
        <v>0</v>
      </c>
      <c r="K721" s="100">
        <f t="shared" ref="K721" si="2327">ROUND(J503*$G721/12,2)</f>
        <v>0</v>
      </c>
      <c r="L721" s="100">
        <f t="shared" ref="L721" si="2328">ROUND(K503*$G721/12,2)</f>
        <v>0</v>
      </c>
      <c r="M721" s="100">
        <f t="shared" ref="M721" si="2329">ROUND(L503*$G721/12,2)</f>
        <v>0</v>
      </c>
      <c r="N721" s="100">
        <f t="shared" ref="N721" si="2330">ROUND(M503*$G721/12,2)</f>
        <v>0</v>
      </c>
      <c r="O721" s="100">
        <f t="shared" ref="O721" si="2331">ROUND(N503*$G721/12,2)</f>
        <v>0</v>
      </c>
      <c r="P721" s="100">
        <f t="shared" ref="P721" si="2332">ROUND(O503*$G721/12,2)</f>
        <v>0</v>
      </c>
      <c r="Q721" s="100">
        <f t="shared" ref="Q721" si="2333">ROUND(P503*$G721/12,2)</f>
        <v>0</v>
      </c>
      <c r="R721" s="100">
        <f t="shared" ref="R721" si="2334">ROUND(Q503*$G721/12,2)</f>
        <v>0</v>
      </c>
      <c r="S721" s="100">
        <f t="shared" ref="S721" si="2335">ROUND(R503*$G721/12,2)</f>
        <v>0</v>
      </c>
      <c r="T721" s="100">
        <f t="shared" ref="T721" si="2336">ROUND(S503*$G721/12,2)</f>
        <v>0</v>
      </c>
      <c r="U721" s="100">
        <f t="shared" ref="U721" si="2337">ROUND(T503*$G721/12,2)</f>
        <v>0</v>
      </c>
      <c r="V721" s="151">
        <f t="shared" ref="V721" si="2338">SUM(J721:U721)</f>
        <v>0</v>
      </c>
      <c r="W721" s="100">
        <f t="shared" si="2158"/>
        <v>0</v>
      </c>
      <c r="X721" s="100">
        <f t="shared" ref="X721" si="2339">ROUND(W503*$G721/12,2)</f>
        <v>0</v>
      </c>
      <c r="Y721" s="100">
        <f t="shared" ref="Y721" si="2340">ROUND(X503*$G721/12,2)</f>
        <v>0</v>
      </c>
      <c r="Z721" s="100">
        <f t="shared" ref="Z721" si="2341">ROUND(Y503*$G721/12,2)</f>
        <v>0</v>
      </c>
      <c r="AA721" s="100">
        <f t="shared" ref="AA721" si="2342">ROUND(Z503*$G721/12,2)</f>
        <v>0</v>
      </c>
      <c r="AB721" s="100">
        <f t="shared" ref="AB721" si="2343">ROUND(AA503*$G721/12,2)</f>
        <v>0</v>
      </c>
      <c r="AC721" s="100">
        <f t="shared" ref="AC721" si="2344">ROUND(AB503*$G721/12,2)</f>
        <v>0</v>
      </c>
      <c r="AD721" s="100">
        <f t="shared" ref="AD721" si="2345">ROUND(AC503*$G721/12,2)</f>
        <v>0</v>
      </c>
      <c r="AE721" s="100">
        <f t="shared" ref="AE721" si="2346">ROUND(AD503*$G721/12,2)</f>
        <v>0</v>
      </c>
      <c r="AF721" s="100">
        <f t="shared" ref="AF721" si="2347">ROUND(AE503*$G721/12,2)</f>
        <v>0</v>
      </c>
      <c r="AG721" s="100"/>
      <c r="AH721" s="100"/>
      <c r="AI721" s="2">
        <f t="shared" si="1570"/>
        <v>0</v>
      </c>
      <c r="AJ721" s="100">
        <f t="shared" si="1873"/>
        <v>0</v>
      </c>
      <c r="AK721" s="100">
        <f t="shared" si="1874"/>
        <v>0</v>
      </c>
      <c r="AL721" s="100">
        <f t="shared" si="2188"/>
        <v>0</v>
      </c>
      <c r="AM721" s="100">
        <f t="shared" si="2188"/>
        <v>0</v>
      </c>
      <c r="AN721" s="100">
        <f t="shared" si="2188"/>
        <v>29.38</v>
      </c>
      <c r="AO721" s="100">
        <f t="shared" si="2188"/>
        <v>29.38</v>
      </c>
      <c r="AP721" s="100">
        <f t="shared" si="2188"/>
        <v>29.38</v>
      </c>
      <c r="AQ721" s="100">
        <f t="shared" si="2188"/>
        <v>29.38</v>
      </c>
      <c r="AR721" s="100">
        <f t="shared" si="2188"/>
        <v>29.38</v>
      </c>
      <c r="AS721" s="100">
        <f t="shared" si="2188"/>
        <v>29.38</v>
      </c>
      <c r="AT721" s="100">
        <f t="shared" si="2188"/>
        <v>29.38</v>
      </c>
      <c r="AU721" s="100">
        <f t="shared" si="2188"/>
        <v>29.38</v>
      </c>
      <c r="AV721" s="100">
        <f t="shared" si="1583"/>
        <v>235.04</v>
      </c>
      <c r="AW721" s="100">
        <f t="shared" si="1875"/>
        <v>29.38</v>
      </c>
      <c r="AX721" s="100">
        <f t="shared" si="2156"/>
        <v>29.38</v>
      </c>
      <c r="AY721" s="100">
        <f t="shared" si="2156"/>
        <v>29.38</v>
      </c>
      <c r="AZ721" s="100">
        <f t="shared" si="2156"/>
        <v>29.38</v>
      </c>
      <c r="BA721" s="100">
        <f t="shared" si="2156"/>
        <v>29.38</v>
      </c>
      <c r="BB721" s="100">
        <f t="shared" si="2156"/>
        <v>29.38</v>
      </c>
      <c r="BC721" s="100">
        <f t="shared" si="2156"/>
        <v>29.38</v>
      </c>
      <c r="BD721" s="100">
        <f t="shared" si="2156"/>
        <v>29.38</v>
      </c>
      <c r="BE721" s="100">
        <f t="shared" si="2156"/>
        <v>29.38</v>
      </c>
      <c r="BF721" s="100">
        <f t="shared" si="2156"/>
        <v>29.38</v>
      </c>
      <c r="BG721" s="100">
        <f t="shared" si="2156"/>
        <v>29.38</v>
      </c>
      <c r="BH721" s="100">
        <f t="shared" si="2156"/>
        <v>29.38</v>
      </c>
      <c r="BI721" s="100">
        <f t="shared" si="2323"/>
        <v>352.56</v>
      </c>
      <c r="BV721" s="142"/>
      <c r="CI721" s="142"/>
      <c r="CV721" s="142"/>
      <c r="DI721" s="142"/>
      <c r="DV721" s="142"/>
      <c r="EI721" s="142"/>
    </row>
    <row r="722" spans="1:139" ht="15.75" outlineLevel="1" x14ac:dyDescent="0.25">
      <c r="A722" s="2">
        <f t="shared" ref="A722:A753" si="2348">A504</f>
        <v>33</v>
      </c>
      <c r="B722" s="1" t="str">
        <f t="shared" si="2297"/>
        <v>FH - TBD28</v>
      </c>
      <c r="C722" s="1" t="str">
        <f t="shared" si="2297"/>
        <v>SPP FH - 14094</v>
      </c>
      <c r="D722" s="2" t="str">
        <f t="shared" si="2297"/>
        <v>FH - TBD28.1</v>
      </c>
      <c r="E722" s="141" t="str">
        <f t="shared" si="2297"/>
        <v>SPP FH - 14094</v>
      </c>
      <c r="F722" s="119">
        <f t="shared" si="2239"/>
        <v>364</v>
      </c>
      <c r="G722" s="186">
        <f>VLOOKUP($F722,'2021 Depreciation Rates'!$A:$B,2,FALSE)</f>
        <v>4.3999999999999997E-2</v>
      </c>
      <c r="H722" s="186">
        <f>VLOOKUP($F722,'2022-2023 Depreciation Rates'!$A$1:$B$197,2,FALSE)</f>
        <v>3.6999999999999998E-2</v>
      </c>
      <c r="J722" s="100">
        <f t="shared" ref="J722:U722" si="2349">ROUND(I504*$G722/12,2)</f>
        <v>0</v>
      </c>
      <c r="K722" s="100">
        <f t="shared" si="2349"/>
        <v>0</v>
      </c>
      <c r="L722" s="100">
        <f t="shared" si="2349"/>
        <v>0</v>
      </c>
      <c r="M722" s="100">
        <f t="shared" si="2349"/>
        <v>0</v>
      </c>
      <c r="N722" s="100">
        <f t="shared" si="2349"/>
        <v>0</v>
      </c>
      <c r="O722" s="100">
        <f t="shared" si="2349"/>
        <v>0</v>
      </c>
      <c r="P722" s="100">
        <f t="shared" si="2349"/>
        <v>0</v>
      </c>
      <c r="Q722" s="100">
        <f t="shared" si="2349"/>
        <v>0</v>
      </c>
      <c r="R722" s="100">
        <f t="shared" si="2349"/>
        <v>0</v>
      </c>
      <c r="S722" s="100">
        <f t="shared" si="2349"/>
        <v>0</v>
      </c>
      <c r="T722" s="100">
        <f t="shared" si="2349"/>
        <v>0</v>
      </c>
      <c r="U722" s="100">
        <f t="shared" si="2349"/>
        <v>0</v>
      </c>
      <c r="V722" s="151">
        <f t="shared" si="1567"/>
        <v>0</v>
      </c>
      <c r="W722" s="100">
        <f t="shared" si="2158"/>
        <v>0</v>
      </c>
      <c r="X722" s="100">
        <f t="shared" ref="X722:AH722" si="2350">ROUND(W504*$G722/12,2)</f>
        <v>0</v>
      </c>
      <c r="Y722" s="100">
        <f t="shared" si="2350"/>
        <v>0</v>
      </c>
      <c r="Z722" s="100">
        <f t="shared" si="2350"/>
        <v>0</v>
      </c>
      <c r="AA722" s="100">
        <f t="shared" si="2350"/>
        <v>0</v>
      </c>
      <c r="AB722" s="100">
        <f t="shared" si="2350"/>
        <v>0</v>
      </c>
      <c r="AC722" s="100">
        <f t="shared" si="2350"/>
        <v>0</v>
      </c>
      <c r="AD722" s="100">
        <f t="shared" si="2350"/>
        <v>0</v>
      </c>
      <c r="AE722" s="100">
        <f t="shared" si="2350"/>
        <v>0</v>
      </c>
      <c r="AF722" s="100">
        <f t="shared" si="2350"/>
        <v>0</v>
      </c>
      <c r="AG722" s="100">
        <f t="shared" si="2350"/>
        <v>0</v>
      </c>
      <c r="AH722" s="100">
        <f t="shared" si="2350"/>
        <v>0</v>
      </c>
      <c r="AI722" s="2">
        <f t="shared" si="1570"/>
        <v>0</v>
      </c>
      <c r="AJ722" s="100">
        <f t="shared" si="1873"/>
        <v>0</v>
      </c>
      <c r="AK722" s="100">
        <f t="shared" si="1874"/>
        <v>0</v>
      </c>
      <c r="AL722" s="100">
        <f t="shared" si="2188"/>
        <v>0</v>
      </c>
      <c r="AM722" s="100">
        <f t="shared" si="2188"/>
        <v>0</v>
      </c>
      <c r="AN722" s="100">
        <f t="shared" si="2188"/>
        <v>0</v>
      </c>
      <c r="AO722" s="100">
        <f t="shared" si="2188"/>
        <v>0</v>
      </c>
      <c r="AP722" s="100">
        <f t="shared" si="2188"/>
        <v>0</v>
      </c>
      <c r="AQ722" s="100">
        <f t="shared" si="2188"/>
        <v>0</v>
      </c>
      <c r="AR722" s="100">
        <f t="shared" si="2188"/>
        <v>0</v>
      </c>
      <c r="AS722" s="100">
        <f t="shared" si="2188"/>
        <v>0</v>
      </c>
      <c r="AT722" s="100">
        <f t="shared" si="2188"/>
        <v>0</v>
      </c>
      <c r="AU722" s="100">
        <f t="shared" si="2188"/>
        <v>0</v>
      </c>
      <c r="AV722" s="100">
        <f t="shared" si="1583"/>
        <v>0</v>
      </c>
      <c r="AW722" s="100">
        <f t="shared" si="1875"/>
        <v>0</v>
      </c>
      <c r="AX722" s="100">
        <f t="shared" si="2156"/>
        <v>26.39</v>
      </c>
      <c r="AY722" s="100">
        <f t="shared" si="2156"/>
        <v>26.39</v>
      </c>
      <c r="AZ722" s="100">
        <f t="shared" si="2156"/>
        <v>26.39</v>
      </c>
      <c r="BA722" s="100">
        <f t="shared" si="2156"/>
        <v>26.39</v>
      </c>
      <c r="BB722" s="100">
        <f t="shared" si="2156"/>
        <v>26.39</v>
      </c>
      <c r="BC722" s="100">
        <f t="shared" si="2156"/>
        <v>26.39</v>
      </c>
      <c r="BD722" s="100">
        <f t="shared" si="2156"/>
        <v>26.39</v>
      </c>
      <c r="BE722" s="100">
        <f t="shared" si="2156"/>
        <v>26.39</v>
      </c>
      <c r="BF722" s="100">
        <f t="shared" si="2156"/>
        <v>26.39</v>
      </c>
      <c r="BG722" s="100">
        <f t="shared" si="2156"/>
        <v>26.39</v>
      </c>
      <c r="BH722" s="100">
        <f t="shared" si="2156"/>
        <v>26.39</v>
      </c>
      <c r="BI722" s="100">
        <f t="shared" ref="BI722:BI824" si="2351">SUM(AW722:BH722)</f>
        <v>290.28999999999991</v>
      </c>
      <c r="BV722" s="142"/>
      <c r="CI722" s="142"/>
      <c r="CV722" s="142"/>
      <c r="DI722" s="142"/>
      <c r="DV722" s="142"/>
      <c r="EI722" s="142"/>
    </row>
    <row r="723" spans="1:139" ht="15.75" outlineLevel="1" x14ac:dyDescent="0.25">
      <c r="A723" s="2">
        <f t="shared" si="2348"/>
        <v>34</v>
      </c>
      <c r="B723" s="1" t="str">
        <f t="shared" si="2297"/>
        <v>FH - TBD29</v>
      </c>
      <c r="C723" s="1" t="str">
        <f t="shared" si="2297"/>
        <v>SPP FH - 13651</v>
      </c>
      <c r="D723" s="2" t="str">
        <f t="shared" si="2297"/>
        <v>FH - TBD29.1</v>
      </c>
      <c r="E723" s="141" t="str">
        <f t="shared" si="2297"/>
        <v>SPP FH - 13651</v>
      </c>
      <c r="F723" s="119">
        <f t="shared" si="2239"/>
        <v>364</v>
      </c>
      <c r="G723" s="186">
        <f>VLOOKUP($F723,'2021 Depreciation Rates'!$A:$B,2,FALSE)</f>
        <v>4.3999999999999997E-2</v>
      </c>
      <c r="H723" s="186">
        <f>VLOOKUP($F723,'2022-2023 Depreciation Rates'!$A$1:$B$197,2,FALSE)</f>
        <v>3.6999999999999998E-2</v>
      </c>
      <c r="J723" s="100">
        <f t="shared" ref="J723:U723" si="2352">ROUND(I505*$G723/12,2)</f>
        <v>0</v>
      </c>
      <c r="K723" s="100">
        <f t="shared" si="2352"/>
        <v>0</v>
      </c>
      <c r="L723" s="100">
        <f t="shared" si="2352"/>
        <v>0</v>
      </c>
      <c r="M723" s="100">
        <f t="shared" si="2352"/>
        <v>0</v>
      </c>
      <c r="N723" s="100">
        <f t="shared" si="2352"/>
        <v>0</v>
      </c>
      <c r="O723" s="100">
        <f t="shared" si="2352"/>
        <v>0</v>
      </c>
      <c r="P723" s="100">
        <f t="shared" si="2352"/>
        <v>0</v>
      </c>
      <c r="Q723" s="100">
        <f t="shared" si="2352"/>
        <v>0</v>
      </c>
      <c r="R723" s="100">
        <f t="shared" si="2352"/>
        <v>0</v>
      </c>
      <c r="S723" s="100">
        <f t="shared" si="2352"/>
        <v>0</v>
      </c>
      <c r="T723" s="100">
        <f t="shared" si="2352"/>
        <v>0</v>
      </c>
      <c r="U723" s="100">
        <f t="shared" si="2352"/>
        <v>0</v>
      </c>
      <c r="V723" s="151">
        <f t="shared" si="1567"/>
        <v>0</v>
      </c>
      <c r="W723" s="100">
        <f t="shared" si="2158"/>
        <v>0</v>
      </c>
      <c r="X723" s="100">
        <f t="shared" ref="X723:AH723" si="2353">ROUND(W505*$G723/12,2)</f>
        <v>0</v>
      </c>
      <c r="Y723" s="100">
        <f t="shared" si="2353"/>
        <v>0</v>
      </c>
      <c r="Z723" s="100">
        <f t="shared" si="2353"/>
        <v>0</v>
      </c>
      <c r="AA723" s="100">
        <f t="shared" si="2353"/>
        <v>0</v>
      </c>
      <c r="AB723" s="100">
        <f t="shared" si="2353"/>
        <v>0</v>
      </c>
      <c r="AC723" s="100">
        <f t="shared" si="2353"/>
        <v>0</v>
      </c>
      <c r="AD723" s="100">
        <f t="shared" si="2353"/>
        <v>0</v>
      </c>
      <c r="AE723" s="100">
        <f t="shared" si="2353"/>
        <v>0</v>
      </c>
      <c r="AF723" s="100">
        <f t="shared" si="2353"/>
        <v>0</v>
      </c>
      <c r="AG723" s="100">
        <f t="shared" si="2353"/>
        <v>0</v>
      </c>
      <c r="AH723" s="100">
        <f t="shared" si="2353"/>
        <v>0</v>
      </c>
      <c r="AI723" s="2">
        <f t="shared" si="1570"/>
        <v>0</v>
      </c>
      <c r="AJ723" s="100">
        <f t="shared" si="1873"/>
        <v>0</v>
      </c>
      <c r="AK723" s="100">
        <f t="shared" si="1874"/>
        <v>0</v>
      </c>
      <c r="AL723" s="100">
        <f t="shared" si="2188"/>
        <v>0</v>
      </c>
      <c r="AM723" s="100">
        <f t="shared" si="2188"/>
        <v>0</v>
      </c>
      <c r="AN723" s="100">
        <f t="shared" si="2188"/>
        <v>0</v>
      </c>
      <c r="AO723" s="100">
        <f t="shared" si="2188"/>
        <v>0</v>
      </c>
      <c r="AP723" s="100">
        <f t="shared" si="2188"/>
        <v>0</v>
      </c>
      <c r="AQ723" s="100">
        <f t="shared" si="2188"/>
        <v>0</v>
      </c>
      <c r="AR723" s="100">
        <f t="shared" si="2188"/>
        <v>0</v>
      </c>
      <c r="AS723" s="100">
        <f t="shared" si="2188"/>
        <v>0</v>
      </c>
      <c r="AT723" s="100">
        <f t="shared" si="2188"/>
        <v>0</v>
      </c>
      <c r="AU723" s="100">
        <f t="shared" si="2188"/>
        <v>0</v>
      </c>
      <c r="AV723" s="100">
        <f t="shared" si="1583"/>
        <v>0</v>
      </c>
      <c r="AW723" s="100">
        <f t="shared" si="1875"/>
        <v>0</v>
      </c>
      <c r="AX723" s="100">
        <f t="shared" si="2156"/>
        <v>0</v>
      </c>
      <c r="AY723" s="100">
        <f t="shared" si="2156"/>
        <v>155.36000000000001</v>
      </c>
      <c r="AZ723" s="100">
        <f t="shared" si="2156"/>
        <v>155.36000000000001</v>
      </c>
      <c r="BA723" s="100">
        <f t="shared" si="2156"/>
        <v>155.36000000000001</v>
      </c>
      <c r="BB723" s="100">
        <f t="shared" si="2156"/>
        <v>155.36000000000001</v>
      </c>
      <c r="BC723" s="100">
        <f t="shared" si="2156"/>
        <v>155.36000000000001</v>
      </c>
      <c r="BD723" s="100">
        <f t="shared" si="2156"/>
        <v>155.36000000000001</v>
      </c>
      <c r="BE723" s="100">
        <f t="shared" si="2156"/>
        <v>155.36000000000001</v>
      </c>
      <c r="BF723" s="100">
        <f t="shared" si="2156"/>
        <v>155.36000000000001</v>
      </c>
      <c r="BG723" s="100">
        <f t="shared" si="2156"/>
        <v>155.36000000000001</v>
      </c>
      <c r="BH723" s="100">
        <f t="shared" si="2156"/>
        <v>155.36000000000001</v>
      </c>
      <c r="BI723" s="100">
        <f t="shared" si="2351"/>
        <v>1553.6000000000004</v>
      </c>
      <c r="BV723" s="142"/>
      <c r="CI723" s="142"/>
      <c r="CV723" s="142"/>
      <c r="DI723" s="142"/>
      <c r="DV723" s="142"/>
      <c r="EI723" s="142"/>
    </row>
    <row r="724" spans="1:139" ht="15.75" outlineLevel="1" x14ac:dyDescent="0.25">
      <c r="A724" s="2">
        <f t="shared" si="2348"/>
        <v>35</v>
      </c>
      <c r="B724" s="1" t="str">
        <f t="shared" si="2297"/>
        <v>FH - TBD30</v>
      </c>
      <c r="C724" s="1" t="str">
        <f t="shared" si="2297"/>
        <v>SPP FH - 13346</v>
      </c>
      <c r="D724" s="2" t="str">
        <f t="shared" si="2297"/>
        <v>FH - TBD30.1</v>
      </c>
      <c r="E724" s="141" t="str">
        <f t="shared" si="2297"/>
        <v>SPP FH - 13346</v>
      </c>
      <c r="F724" s="119">
        <f t="shared" si="2239"/>
        <v>364</v>
      </c>
      <c r="G724" s="186">
        <f>VLOOKUP($F724,'2021 Depreciation Rates'!$A:$B,2,FALSE)</f>
        <v>4.3999999999999997E-2</v>
      </c>
      <c r="H724" s="186">
        <f>VLOOKUP($F724,'2022-2023 Depreciation Rates'!$A$1:$B$197,2,FALSE)</f>
        <v>3.6999999999999998E-2</v>
      </c>
      <c r="J724" s="100">
        <f t="shared" ref="J724:U724" si="2354">ROUND(I506*$G724/12,2)</f>
        <v>0</v>
      </c>
      <c r="K724" s="100">
        <f t="shared" si="2354"/>
        <v>0</v>
      </c>
      <c r="L724" s="100">
        <f t="shared" si="2354"/>
        <v>0</v>
      </c>
      <c r="M724" s="100">
        <f t="shared" si="2354"/>
        <v>0</v>
      </c>
      <c r="N724" s="100">
        <f t="shared" si="2354"/>
        <v>0</v>
      </c>
      <c r="O724" s="100">
        <f t="shared" si="2354"/>
        <v>0</v>
      </c>
      <c r="P724" s="100">
        <f t="shared" si="2354"/>
        <v>0</v>
      </c>
      <c r="Q724" s="100">
        <f t="shared" si="2354"/>
        <v>0</v>
      </c>
      <c r="R724" s="100">
        <f t="shared" si="2354"/>
        <v>0</v>
      </c>
      <c r="S724" s="100">
        <f t="shared" si="2354"/>
        <v>0</v>
      </c>
      <c r="T724" s="100">
        <f t="shared" si="2354"/>
        <v>0</v>
      </c>
      <c r="U724" s="100">
        <f t="shared" si="2354"/>
        <v>0</v>
      </c>
      <c r="V724" s="151">
        <f t="shared" si="1567"/>
        <v>0</v>
      </c>
      <c r="W724" s="100">
        <f t="shared" si="2158"/>
        <v>0</v>
      </c>
      <c r="X724" s="100">
        <f t="shared" ref="X724:AH724" si="2355">ROUND(W506*$G724/12,2)</f>
        <v>0</v>
      </c>
      <c r="Y724" s="100">
        <f t="shared" si="2355"/>
        <v>0</v>
      </c>
      <c r="Z724" s="100">
        <f t="shared" si="2355"/>
        <v>0</v>
      </c>
      <c r="AA724" s="100">
        <f t="shared" si="2355"/>
        <v>0</v>
      </c>
      <c r="AB724" s="100">
        <f t="shared" si="2355"/>
        <v>0</v>
      </c>
      <c r="AC724" s="100">
        <f t="shared" si="2355"/>
        <v>0</v>
      </c>
      <c r="AD724" s="100">
        <f t="shared" si="2355"/>
        <v>0</v>
      </c>
      <c r="AE724" s="100">
        <f t="shared" si="2355"/>
        <v>0</v>
      </c>
      <c r="AF724" s="100">
        <f t="shared" si="2355"/>
        <v>0</v>
      </c>
      <c r="AG724" s="100">
        <f t="shared" si="2355"/>
        <v>0</v>
      </c>
      <c r="AH724" s="100">
        <f t="shared" si="2355"/>
        <v>0</v>
      </c>
      <c r="AI724" s="2">
        <f t="shared" si="1570"/>
        <v>0</v>
      </c>
      <c r="AJ724" s="100">
        <f t="shared" si="1873"/>
        <v>0</v>
      </c>
      <c r="AK724" s="100">
        <f t="shared" si="1874"/>
        <v>0</v>
      </c>
      <c r="AL724" s="100">
        <f t="shared" si="2188"/>
        <v>0</v>
      </c>
      <c r="AM724" s="100">
        <f t="shared" si="2188"/>
        <v>0</v>
      </c>
      <c r="AN724" s="100">
        <f t="shared" si="2188"/>
        <v>0</v>
      </c>
      <c r="AO724" s="100">
        <f t="shared" si="2188"/>
        <v>0</v>
      </c>
      <c r="AP724" s="100">
        <f t="shared" si="2188"/>
        <v>0</v>
      </c>
      <c r="AQ724" s="100">
        <f t="shared" si="2188"/>
        <v>0</v>
      </c>
      <c r="AR724" s="100">
        <f t="shared" si="2188"/>
        <v>0</v>
      </c>
      <c r="AS724" s="100">
        <f t="shared" si="2188"/>
        <v>0</v>
      </c>
      <c r="AT724" s="100">
        <f t="shared" si="2188"/>
        <v>0</v>
      </c>
      <c r="AU724" s="100">
        <f t="shared" si="2188"/>
        <v>0</v>
      </c>
      <c r="AV724" s="100">
        <f t="shared" si="1583"/>
        <v>0</v>
      </c>
      <c r="AW724" s="100">
        <f t="shared" si="1875"/>
        <v>0</v>
      </c>
      <c r="AX724" s="100">
        <f t="shared" ref="AX724:BH739" si="2356">ROUND(AW506*$H724/12,2)</f>
        <v>0</v>
      </c>
      <c r="AY724" s="100">
        <f t="shared" si="2356"/>
        <v>249.09</v>
      </c>
      <c r="AZ724" s="100">
        <f t="shared" si="2356"/>
        <v>249.09</v>
      </c>
      <c r="BA724" s="100">
        <f t="shared" si="2356"/>
        <v>249.09</v>
      </c>
      <c r="BB724" s="100">
        <f t="shared" si="2356"/>
        <v>249.09</v>
      </c>
      <c r="BC724" s="100">
        <f t="shared" si="2356"/>
        <v>249.09</v>
      </c>
      <c r="BD724" s="100">
        <f t="shared" si="2356"/>
        <v>249.09</v>
      </c>
      <c r="BE724" s="100">
        <f t="shared" si="2356"/>
        <v>249.09</v>
      </c>
      <c r="BF724" s="100">
        <f t="shared" si="2356"/>
        <v>249.09</v>
      </c>
      <c r="BG724" s="100">
        <f t="shared" si="2356"/>
        <v>249.09</v>
      </c>
      <c r="BH724" s="100">
        <f t="shared" si="2356"/>
        <v>249.09</v>
      </c>
      <c r="BI724" s="100">
        <f t="shared" si="2351"/>
        <v>2490.9</v>
      </c>
      <c r="BV724" s="142"/>
      <c r="CI724" s="142"/>
      <c r="CV724" s="142"/>
      <c r="DI724" s="142"/>
      <c r="DV724" s="142"/>
      <c r="EI724" s="142"/>
    </row>
    <row r="725" spans="1:139" ht="15.75" outlineLevel="1" x14ac:dyDescent="0.25">
      <c r="A725" s="2">
        <f t="shared" si="2348"/>
        <v>36</v>
      </c>
      <c r="B725" s="1" t="str">
        <f t="shared" si="2297"/>
        <v>FH - TBD31</v>
      </c>
      <c r="C725" s="1" t="str">
        <f t="shared" si="2297"/>
        <v>SPP FH - 13312</v>
      </c>
      <c r="D725" s="2" t="str">
        <f t="shared" si="2297"/>
        <v>FH - TBD31.1</v>
      </c>
      <c r="E725" s="141" t="str">
        <f t="shared" si="2297"/>
        <v>SPP FH - 13312</v>
      </c>
      <c r="F725" s="119">
        <f t="shared" si="2239"/>
        <v>364</v>
      </c>
      <c r="G725" s="186">
        <f>VLOOKUP($F725,'2021 Depreciation Rates'!$A:$B,2,FALSE)</f>
        <v>4.3999999999999997E-2</v>
      </c>
      <c r="H725" s="186">
        <f>VLOOKUP($F725,'2022-2023 Depreciation Rates'!$A$1:$B$197,2,FALSE)</f>
        <v>3.6999999999999998E-2</v>
      </c>
      <c r="J725" s="100">
        <f t="shared" ref="J725:U725" si="2357">ROUND(I507*$G725/12,2)</f>
        <v>0</v>
      </c>
      <c r="K725" s="100">
        <f t="shared" si="2357"/>
        <v>0</v>
      </c>
      <c r="L725" s="100">
        <f t="shared" si="2357"/>
        <v>0</v>
      </c>
      <c r="M725" s="100">
        <f t="shared" si="2357"/>
        <v>0</v>
      </c>
      <c r="N725" s="100">
        <f t="shared" si="2357"/>
        <v>0</v>
      </c>
      <c r="O725" s="100">
        <f t="shared" si="2357"/>
        <v>0</v>
      </c>
      <c r="P725" s="100">
        <f t="shared" si="2357"/>
        <v>0</v>
      </c>
      <c r="Q725" s="100">
        <f t="shared" si="2357"/>
        <v>0</v>
      </c>
      <c r="R725" s="100">
        <f t="shared" si="2357"/>
        <v>0</v>
      </c>
      <c r="S725" s="100">
        <f t="shared" si="2357"/>
        <v>0</v>
      </c>
      <c r="T725" s="100">
        <f t="shared" si="2357"/>
        <v>0</v>
      </c>
      <c r="U725" s="100">
        <f t="shared" si="2357"/>
        <v>0</v>
      </c>
      <c r="V725" s="151">
        <f t="shared" si="1567"/>
        <v>0</v>
      </c>
      <c r="W725" s="100">
        <f t="shared" si="2158"/>
        <v>0</v>
      </c>
      <c r="X725" s="100">
        <f t="shared" ref="X725:AH725" si="2358">ROUND(W507*$G725/12,2)</f>
        <v>0</v>
      </c>
      <c r="Y725" s="100">
        <f t="shared" si="2358"/>
        <v>0</v>
      </c>
      <c r="Z725" s="100">
        <f t="shared" si="2358"/>
        <v>0</v>
      </c>
      <c r="AA725" s="100">
        <f t="shared" si="2358"/>
        <v>0</v>
      </c>
      <c r="AB725" s="100">
        <f t="shared" si="2358"/>
        <v>0</v>
      </c>
      <c r="AC725" s="100">
        <f t="shared" si="2358"/>
        <v>0</v>
      </c>
      <c r="AD725" s="100">
        <f t="shared" si="2358"/>
        <v>0</v>
      </c>
      <c r="AE725" s="100">
        <f t="shared" si="2358"/>
        <v>0</v>
      </c>
      <c r="AF725" s="100">
        <f t="shared" si="2358"/>
        <v>0</v>
      </c>
      <c r="AG725" s="100">
        <f t="shared" si="2358"/>
        <v>0</v>
      </c>
      <c r="AH725" s="100">
        <f t="shared" si="2358"/>
        <v>0</v>
      </c>
      <c r="AI725" s="2">
        <f t="shared" si="1570"/>
        <v>0</v>
      </c>
      <c r="AJ725" s="100">
        <f t="shared" si="1873"/>
        <v>0</v>
      </c>
      <c r="AK725" s="100">
        <f t="shared" si="1874"/>
        <v>0</v>
      </c>
      <c r="AL725" s="100">
        <f t="shared" si="2188"/>
        <v>0</v>
      </c>
      <c r="AM725" s="100">
        <f t="shared" si="2188"/>
        <v>0</v>
      </c>
      <c r="AN725" s="100">
        <f t="shared" si="2188"/>
        <v>0</v>
      </c>
      <c r="AO725" s="100">
        <f t="shared" si="2188"/>
        <v>0</v>
      </c>
      <c r="AP725" s="100">
        <f t="shared" si="2188"/>
        <v>0</v>
      </c>
      <c r="AQ725" s="100">
        <f t="shared" si="2188"/>
        <v>0</v>
      </c>
      <c r="AR725" s="100">
        <f t="shared" si="2188"/>
        <v>0</v>
      </c>
      <c r="AS725" s="100">
        <f t="shared" si="2188"/>
        <v>0</v>
      </c>
      <c r="AT725" s="100">
        <f t="shared" si="2188"/>
        <v>0</v>
      </c>
      <c r="AU725" s="100">
        <f t="shared" si="2188"/>
        <v>0</v>
      </c>
      <c r="AV725" s="100">
        <f t="shared" si="1583"/>
        <v>0</v>
      </c>
      <c r="AW725" s="100">
        <f t="shared" si="1875"/>
        <v>0</v>
      </c>
      <c r="AX725" s="100">
        <f t="shared" si="2356"/>
        <v>0</v>
      </c>
      <c r="AY725" s="100">
        <f t="shared" si="2356"/>
        <v>962.03</v>
      </c>
      <c r="AZ725" s="100">
        <f t="shared" si="2356"/>
        <v>962.03</v>
      </c>
      <c r="BA725" s="100">
        <f t="shared" si="2356"/>
        <v>962.03</v>
      </c>
      <c r="BB725" s="100">
        <f t="shared" si="2356"/>
        <v>962.03</v>
      </c>
      <c r="BC725" s="100">
        <f t="shared" si="2356"/>
        <v>962.03</v>
      </c>
      <c r="BD725" s="100">
        <f t="shared" si="2356"/>
        <v>962.03</v>
      </c>
      <c r="BE725" s="100">
        <f t="shared" si="2356"/>
        <v>962.03</v>
      </c>
      <c r="BF725" s="100">
        <f t="shared" si="2356"/>
        <v>962.03</v>
      </c>
      <c r="BG725" s="100">
        <f t="shared" si="2356"/>
        <v>962.03</v>
      </c>
      <c r="BH725" s="100">
        <f t="shared" si="2356"/>
        <v>962.03</v>
      </c>
      <c r="BI725" s="100">
        <f t="shared" si="2351"/>
        <v>9620.2999999999993</v>
      </c>
      <c r="BV725" s="142"/>
      <c r="CI725" s="142"/>
      <c r="CV725" s="142"/>
      <c r="DI725" s="142"/>
      <c r="DV725" s="142"/>
      <c r="EI725" s="142"/>
    </row>
    <row r="726" spans="1:139" ht="15.75" outlineLevel="1" x14ac:dyDescent="0.25">
      <c r="A726" s="2">
        <f t="shared" si="2348"/>
        <v>37</v>
      </c>
      <c r="B726" s="1" t="str">
        <f t="shared" si="2297"/>
        <v>FH - TBD32</v>
      </c>
      <c r="C726" s="1" t="str">
        <f t="shared" si="2297"/>
        <v>SPP FH - 13008</v>
      </c>
      <c r="D726" s="2" t="str">
        <f t="shared" si="2297"/>
        <v>FH - TBD32.1</v>
      </c>
      <c r="E726" s="141" t="str">
        <f t="shared" si="2297"/>
        <v>SPP FH - 13008</v>
      </c>
      <c r="F726" s="119">
        <f t="shared" si="2239"/>
        <v>364</v>
      </c>
      <c r="G726" s="186">
        <f>VLOOKUP($F726,'2021 Depreciation Rates'!$A:$B,2,FALSE)</f>
        <v>4.3999999999999997E-2</v>
      </c>
      <c r="H726" s="186">
        <f>VLOOKUP($F726,'2022-2023 Depreciation Rates'!$A$1:$B$197,2,FALSE)</f>
        <v>3.6999999999999998E-2</v>
      </c>
      <c r="J726" s="100">
        <f t="shared" ref="J726:U726" si="2359">ROUND(I508*$G726/12,2)</f>
        <v>0</v>
      </c>
      <c r="K726" s="100">
        <f t="shared" si="2359"/>
        <v>0</v>
      </c>
      <c r="L726" s="100">
        <f t="shared" si="2359"/>
        <v>0</v>
      </c>
      <c r="M726" s="100">
        <f t="shared" si="2359"/>
        <v>0</v>
      </c>
      <c r="N726" s="100">
        <f t="shared" si="2359"/>
        <v>0</v>
      </c>
      <c r="O726" s="100">
        <f t="shared" si="2359"/>
        <v>0</v>
      </c>
      <c r="P726" s="100">
        <f t="shared" si="2359"/>
        <v>0</v>
      </c>
      <c r="Q726" s="100">
        <f t="shared" si="2359"/>
        <v>0</v>
      </c>
      <c r="R726" s="100">
        <f t="shared" si="2359"/>
        <v>0</v>
      </c>
      <c r="S726" s="100">
        <f t="shared" si="2359"/>
        <v>0</v>
      </c>
      <c r="T726" s="100">
        <f t="shared" si="2359"/>
        <v>0</v>
      </c>
      <c r="U726" s="100">
        <f t="shared" si="2359"/>
        <v>0</v>
      </c>
      <c r="V726" s="151">
        <f t="shared" si="1567"/>
        <v>0</v>
      </c>
      <c r="W726" s="100">
        <f t="shared" si="2158"/>
        <v>0</v>
      </c>
      <c r="X726" s="100">
        <f t="shared" ref="X726:AH726" si="2360">ROUND(W508*$G726/12,2)</f>
        <v>0</v>
      </c>
      <c r="Y726" s="100">
        <f t="shared" si="2360"/>
        <v>0</v>
      </c>
      <c r="Z726" s="100">
        <f t="shared" si="2360"/>
        <v>0</v>
      </c>
      <c r="AA726" s="100">
        <f t="shared" si="2360"/>
        <v>0</v>
      </c>
      <c r="AB726" s="100">
        <f t="shared" si="2360"/>
        <v>0</v>
      </c>
      <c r="AC726" s="100">
        <f t="shared" si="2360"/>
        <v>0</v>
      </c>
      <c r="AD726" s="100">
        <f t="shared" si="2360"/>
        <v>0</v>
      </c>
      <c r="AE726" s="100">
        <f t="shared" si="2360"/>
        <v>0</v>
      </c>
      <c r="AF726" s="100">
        <f t="shared" si="2360"/>
        <v>0</v>
      </c>
      <c r="AG726" s="100">
        <f t="shared" si="2360"/>
        <v>0</v>
      </c>
      <c r="AH726" s="100">
        <f t="shared" si="2360"/>
        <v>0</v>
      </c>
      <c r="AI726" s="2">
        <f t="shared" si="1570"/>
        <v>0</v>
      </c>
      <c r="AJ726" s="100">
        <f t="shared" si="1873"/>
        <v>0</v>
      </c>
      <c r="AK726" s="100">
        <f t="shared" si="1874"/>
        <v>0</v>
      </c>
      <c r="AL726" s="100">
        <f t="shared" si="2188"/>
        <v>0</v>
      </c>
      <c r="AM726" s="100">
        <f t="shared" si="2188"/>
        <v>0</v>
      </c>
      <c r="AN726" s="100">
        <f t="shared" si="2188"/>
        <v>0</v>
      </c>
      <c r="AO726" s="100">
        <f t="shared" si="2188"/>
        <v>0</v>
      </c>
      <c r="AP726" s="100">
        <f t="shared" si="2188"/>
        <v>0</v>
      </c>
      <c r="AQ726" s="100">
        <f t="shared" si="2188"/>
        <v>0</v>
      </c>
      <c r="AR726" s="100">
        <f t="shared" si="2188"/>
        <v>0</v>
      </c>
      <c r="AS726" s="100">
        <f t="shared" si="2188"/>
        <v>0</v>
      </c>
      <c r="AT726" s="100">
        <f t="shared" si="2188"/>
        <v>0</v>
      </c>
      <c r="AU726" s="100">
        <f t="shared" si="2188"/>
        <v>0</v>
      </c>
      <c r="AV726" s="100">
        <f t="shared" si="1583"/>
        <v>0</v>
      </c>
      <c r="AW726" s="100">
        <f t="shared" si="1875"/>
        <v>0</v>
      </c>
      <c r="AX726" s="100">
        <f t="shared" si="2356"/>
        <v>0</v>
      </c>
      <c r="AY726" s="100">
        <f t="shared" si="2356"/>
        <v>0</v>
      </c>
      <c r="AZ726" s="100">
        <f t="shared" si="2356"/>
        <v>0</v>
      </c>
      <c r="BA726" s="100">
        <f t="shared" si="2356"/>
        <v>0</v>
      </c>
      <c r="BB726" s="100">
        <f t="shared" si="2356"/>
        <v>0</v>
      </c>
      <c r="BC726" s="100">
        <f t="shared" si="2356"/>
        <v>0</v>
      </c>
      <c r="BD726" s="100">
        <f t="shared" si="2356"/>
        <v>0</v>
      </c>
      <c r="BE726" s="100">
        <f t="shared" si="2356"/>
        <v>0</v>
      </c>
      <c r="BF726" s="100">
        <f t="shared" si="2356"/>
        <v>3314.84</v>
      </c>
      <c r="BG726" s="100">
        <f t="shared" si="2356"/>
        <v>3314.84</v>
      </c>
      <c r="BH726" s="100">
        <f t="shared" si="2356"/>
        <v>3314.84</v>
      </c>
      <c r="BI726" s="100">
        <f t="shared" si="2351"/>
        <v>9944.52</v>
      </c>
      <c r="BV726" s="142"/>
      <c r="CI726" s="142"/>
      <c r="CV726" s="142"/>
      <c r="DI726" s="142"/>
      <c r="DV726" s="142"/>
      <c r="EI726" s="142"/>
    </row>
    <row r="727" spans="1:139" ht="15.75" outlineLevel="1" x14ac:dyDescent="0.25">
      <c r="A727" s="2">
        <f t="shared" si="2348"/>
        <v>38</v>
      </c>
      <c r="B727" s="1" t="str">
        <f t="shared" si="2297"/>
        <v>FH - TBD33</v>
      </c>
      <c r="C727" s="1" t="str">
        <f t="shared" si="2297"/>
        <v>SPP FH - 13028</v>
      </c>
      <c r="D727" s="2" t="str">
        <f t="shared" si="2297"/>
        <v>FH - TBD33.1</v>
      </c>
      <c r="E727" s="141" t="str">
        <f t="shared" si="2297"/>
        <v>SPP FH - 13028</v>
      </c>
      <c r="F727" s="119">
        <f t="shared" si="2239"/>
        <v>364</v>
      </c>
      <c r="G727" s="186">
        <f>VLOOKUP($F727,'2021 Depreciation Rates'!$A:$B,2,FALSE)</f>
        <v>4.3999999999999997E-2</v>
      </c>
      <c r="H727" s="186">
        <f>VLOOKUP($F727,'2022-2023 Depreciation Rates'!$A$1:$B$197,2,FALSE)</f>
        <v>3.6999999999999998E-2</v>
      </c>
      <c r="J727" s="100">
        <f t="shared" ref="J727:U727" si="2361">ROUND(I509*$G727/12,2)</f>
        <v>0</v>
      </c>
      <c r="K727" s="100">
        <f t="shared" si="2361"/>
        <v>0</v>
      </c>
      <c r="L727" s="100">
        <f t="shared" si="2361"/>
        <v>0</v>
      </c>
      <c r="M727" s="100">
        <f t="shared" si="2361"/>
        <v>0</v>
      </c>
      <c r="N727" s="100">
        <f t="shared" si="2361"/>
        <v>0</v>
      </c>
      <c r="O727" s="100">
        <f t="shared" si="2361"/>
        <v>0</v>
      </c>
      <c r="P727" s="100">
        <f t="shared" si="2361"/>
        <v>0</v>
      </c>
      <c r="Q727" s="100">
        <f t="shared" si="2361"/>
        <v>0</v>
      </c>
      <c r="R727" s="100">
        <f t="shared" si="2361"/>
        <v>0</v>
      </c>
      <c r="S727" s="100">
        <f t="shared" si="2361"/>
        <v>0</v>
      </c>
      <c r="T727" s="100">
        <f t="shared" si="2361"/>
        <v>0</v>
      </c>
      <c r="U727" s="100">
        <f t="shared" si="2361"/>
        <v>0</v>
      </c>
      <c r="V727" s="151">
        <f t="shared" si="1567"/>
        <v>0</v>
      </c>
      <c r="W727" s="100">
        <f t="shared" si="2158"/>
        <v>0</v>
      </c>
      <c r="X727" s="100">
        <f t="shared" ref="X727:AH727" si="2362">ROUND(W509*$G727/12,2)</f>
        <v>0</v>
      </c>
      <c r="Y727" s="100">
        <f t="shared" si="2362"/>
        <v>0</v>
      </c>
      <c r="Z727" s="100">
        <f t="shared" si="2362"/>
        <v>0</v>
      </c>
      <c r="AA727" s="100">
        <f t="shared" si="2362"/>
        <v>0</v>
      </c>
      <c r="AB727" s="100">
        <f t="shared" si="2362"/>
        <v>0</v>
      </c>
      <c r="AC727" s="100">
        <f t="shared" si="2362"/>
        <v>0</v>
      </c>
      <c r="AD727" s="100">
        <f t="shared" si="2362"/>
        <v>0</v>
      </c>
      <c r="AE727" s="100">
        <f t="shared" si="2362"/>
        <v>0</v>
      </c>
      <c r="AF727" s="100">
        <f t="shared" si="2362"/>
        <v>0</v>
      </c>
      <c r="AG727" s="100">
        <f t="shared" si="2362"/>
        <v>0</v>
      </c>
      <c r="AH727" s="100">
        <f t="shared" si="2362"/>
        <v>0</v>
      </c>
      <c r="AI727" s="2">
        <f t="shared" si="1570"/>
        <v>0</v>
      </c>
      <c r="AJ727" s="100">
        <f t="shared" si="1873"/>
        <v>0</v>
      </c>
      <c r="AK727" s="100">
        <f t="shared" si="1874"/>
        <v>0</v>
      </c>
      <c r="AL727" s="100">
        <f t="shared" ref="AL727:AU739" si="2363">ROUND(AK509*$H727/12,2)</f>
        <v>0</v>
      </c>
      <c r="AM727" s="100">
        <f t="shared" si="2363"/>
        <v>0</v>
      </c>
      <c r="AN727" s="100">
        <f t="shared" si="2363"/>
        <v>0</v>
      </c>
      <c r="AO727" s="100">
        <f t="shared" si="2363"/>
        <v>0</v>
      </c>
      <c r="AP727" s="100">
        <f t="shared" si="2363"/>
        <v>0</v>
      </c>
      <c r="AQ727" s="100">
        <f t="shared" si="2363"/>
        <v>0</v>
      </c>
      <c r="AR727" s="100">
        <f t="shared" si="2363"/>
        <v>0</v>
      </c>
      <c r="AS727" s="100">
        <f t="shared" si="2363"/>
        <v>0</v>
      </c>
      <c r="AT727" s="100">
        <f t="shared" si="2363"/>
        <v>0</v>
      </c>
      <c r="AU727" s="100">
        <f t="shared" si="2363"/>
        <v>0</v>
      </c>
      <c r="AV727" s="100">
        <f t="shared" si="1583"/>
        <v>0</v>
      </c>
      <c r="AW727" s="100">
        <f t="shared" si="1875"/>
        <v>0</v>
      </c>
      <c r="AX727" s="100">
        <f t="shared" si="2356"/>
        <v>0</v>
      </c>
      <c r="AY727" s="100">
        <f t="shared" si="2356"/>
        <v>0</v>
      </c>
      <c r="AZ727" s="100">
        <f t="shared" si="2356"/>
        <v>0</v>
      </c>
      <c r="BA727" s="100">
        <f t="shared" si="2356"/>
        <v>0</v>
      </c>
      <c r="BB727" s="100">
        <f t="shared" si="2356"/>
        <v>0</v>
      </c>
      <c r="BC727" s="100">
        <f t="shared" si="2356"/>
        <v>0</v>
      </c>
      <c r="BD727" s="100">
        <f t="shared" si="2356"/>
        <v>0</v>
      </c>
      <c r="BE727" s="100">
        <f t="shared" si="2356"/>
        <v>0</v>
      </c>
      <c r="BF727" s="100">
        <f t="shared" si="2356"/>
        <v>3170.88</v>
      </c>
      <c r="BG727" s="100">
        <f t="shared" si="2356"/>
        <v>3170.88</v>
      </c>
      <c r="BH727" s="100">
        <f t="shared" si="2356"/>
        <v>3170.88</v>
      </c>
      <c r="BI727" s="100">
        <f t="shared" si="2351"/>
        <v>9512.64</v>
      </c>
      <c r="BV727" s="142"/>
      <c r="CI727" s="142"/>
      <c r="CV727" s="142"/>
      <c r="DI727" s="142"/>
      <c r="DV727" s="142"/>
      <c r="EI727" s="142"/>
    </row>
    <row r="728" spans="1:139" ht="15.75" outlineLevel="1" x14ac:dyDescent="0.25">
      <c r="A728" s="2">
        <f t="shared" si="2348"/>
        <v>39</v>
      </c>
      <c r="B728" s="1" t="str">
        <f t="shared" si="2297"/>
        <v>FH - TBD34</v>
      </c>
      <c r="C728" s="1" t="str">
        <f t="shared" si="2297"/>
        <v>SPP FH - 13039</v>
      </c>
      <c r="D728" s="2" t="str">
        <f t="shared" si="2297"/>
        <v>FH - TBD34.1</v>
      </c>
      <c r="E728" s="141" t="str">
        <f t="shared" si="2297"/>
        <v>SPP FH - 13039</v>
      </c>
      <c r="F728" s="119">
        <f t="shared" si="2239"/>
        <v>364</v>
      </c>
      <c r="G728" s="186">
        <f>VLOOKUP($F728,'2021 Depreciation Rates'!$A:$B,2,FALSE)</f>
        <v>4.3999999999999997E-2</v>
      </c>
      <c r="H728" s="186">
        <f>VLOOKUP($F728,'2022-2023 Depreciation Rates'!$A$1:$B$197,2,FALSE)</f>
        <v>3.6999999999999998E-2</v>
      </c>
      <c r="J728" s="100">
        <f t="shared" ref="J728:U728" si="2364">ROUND(I510*$G728/12,2)</f>
        <v>0</v>
      </c>
      <c r="K728" s="100">
        <f t="shared" si="2364"/>
        <v>0</v>
      </c>
      <c r="L728" s="100">
        <f t="shared" si="2364"/>
        <v>0</v>
      </c>
      <c r="M728" s="100">
        <f t="shared" si="2364"/>
        <v>0</v>
      </c>
      <c r="N728" s="100">
        <f t="shared" si="2364"/>
        <v>0</v>
      </c>
      <c r="O728" s="100">
        <f t="shared" si="2364"/>
        <v>0</v>
      </c>
      <c r="P728" s="100">
        <f t="shared" si="2364"/>
        <v>0</v>
      </c>
      <c r="Q728" s="100">
        <f t="shared" si="2364"/>
        <v>0</v>
      </c>
      <c r="R728" s="100">
        <f t="shared" si="2364"/>
        <v>0</v>
      </c>
      <c r="S728" s="100">
        <f t="shared" si="2364"/>
        <v>0</v>
      </c>
      <c r="T728" s="100">
        <f t="shared" si="2364"/>
        <v>0</v>
      </c>
      <c r="U728" s="100">
        <f t="shared" si="2364"/>
        <v>0</v>
      </c>
      <c r="V728" s="151">
        <f t="shared" si="1567"/>
        <v>0</v>
      </c>
      <c r="W728" s="100">
        <f t="shared" si="2158"/>
        <v>0</v>
      </c>
      <c r="X728" s="100">
        <f t="shared" ref="X728:AH728" si="2365">ROUND(W510*$G728/12,2)</f>
        <v>0</v>
      </c>
      <c r="Y728" s="100">
        <f t="shared" si="2365"/>
        <v>0</v>
      </c>
      <c r="Z728" s="100">
        <f t="shared" si="2365"/>
        <v>0</v>
      </c>
      <c r="AA728" s="100">
        <f t="shared" si="2365"/>
        <v>0</v>
      </c>
      <c r="AB728" s="100">
        <f t="shared" si="2365"/>
        <v>0</v>
      </c>
      <c r="AC728" s="100">
        <f t="shared" si="2365"/>
        <v>0</v>
      </c>
      <c r="AD728" s="100">
        <f t="shared" si="2365"/>
        <v>0</v>
      </c>
      <c r="AE728" s="100">
        <f t="shared" si="2365"/>
        <v>0</v>
      </c>
      <c r="AF728" s="100">
        <f t="shared" si="2365"/>
        <v>0</v>
      </c>
      <c r="AG728" s="100">
        <f t="shared" si="2365"/>
        <v>0</v>
      </c>
      <c r="AH728" s="100">
        <f t="shared" si="2365"/>
        <v>0</v>
      </c>
      <c r="AI728" s="2">
        <f t="shared" si="1570"/>
        <v>0</v>
      </c>
      <c r="AJ728" s="100">
        <f t="shared" si="1873"/>
        <v>0</v>
      </c>
      <c r="AK728" s="100">
        <f t="shared" si="1874"/>
        <v>0</v>
      </c>
      <c r="AL728" s="100">
        <f t="shared" si="2363"/>
        <v>0</v>
      </c>
      <c r="AM728" s="100">
        <f t="shared" si="2363"/>
        <v>0</v>
      </c>
      <c r="AN728" s="100">
        <f t="shared" si="2363"/>
        <v>0</v>
      </c>
      <c r="AO728" s="100">
        <f t="shared" si="2363"/>
        <v>0</v>
      </c>
      <c r="AP728" s="100">
        <f t="shared" si="2363"/>
        <v>0</v>
      </c>
      <c r="AQ728" s="100">
        <f t="shared" si="2363"/>
        <v>0</v>
      </c>
      <c r="AR728" s="100">
        <f t="shared" si="2363"/>
        <v>0</v>
      </c>
      <c r="AS728" s="100">
        <f t="shared" si="2363"/>
        <v>0</v>
      </c>
      <c r="AT728" s="100">
        <f t="shared" si="2363"/>
        <v>0</v>
      </c>
      <c r="AU728" s="100">
        <f t="shared" si="2363"/>
        <v>0</v>
      </c>
      <c r="AV728" s="100">
        <f t="shared" si="1583"/>
        <v>0</v>
      </c>
      <c r="AW728" s="100">
        <f t="shared" si="1875"/>
        <v>0</v>
      </c>
      <c r="AX728" s="100">
        <f t="shared" si="2356"/>
        <v>0</v>
      </c>
      <c r="AY728" s="100">
        <f t="shared" si="2356"/>
        <v>0</v>
      </c>
      <c r="AZ728" s="100">
        <f t="shared" si="2356"/>
        <v>0</v>
      </c>
      <c r="BA728" s="100">
        <f t="shared" si="2356"/>
        <v>0</v>
      </c>
      <c r="BB728" s="100">
        <f t="shared" si="2356"/>
        <v>0</v>
      </c>
      <c r="BC728" s="100">
        <f t="shared" si="2356"/>
        <v>0</v>
      </c>
      <c r="BD728" s="100">
        <f t="shared" si="2356"/>
        <v>0</v>
      </c>
      <c r="BE728" s="100">
        <f t="shared" si="2356"/>
        <v>0</v>
      </c>
      <c r="BF728" s="100">
        <f t="shared" si="2356"/>
        <v>0</v>
      </c>
      <c r="BG728" s="100">
        <f t="shared" si="2356"/>
        <v>0</v>
      </c>
      <c r="BH728" s="100">
        <f t="shared" si="2356"/>
        <v>0</v>
      </c>
      <c r="BI728" s="100">
        <f t="shared" si="2351"/>
        <v>0</v>
      </c>
      <c r="BV728" s="142"/>
      <c r="CI728" s="142"/>
      <c r="CV728" s="142"/>
      <c r="DI728" s="142"/>
      <c r="DV728" s="142"/>
      <c r="EI728" s="142"/>
    </row>
    <row r="729" spans="1:139" ht="15.75" outlineLevel="1" x14ac:dyDescent="0.25">
      <c r="A729" s="2">
        <f t="shared" si="2348"/>
        <v>40</v>
      </c>
      <c r="B729" s="1" t="str">
        <f t="shared" si="2297"/>
        <v>FH - TBD35</v>
      </c>
      <c r="C729" s="1" t="str">
        <f t="shared" si="2297"/>
        <v>SPP FH - 13077</v>
      </c>
      <c r="D729" s="2" t="str">
        <f t="shared" si="2297"/>
        <v>FH - TBD35.1</v>
      </c>
      <c r="E729" s="141" t="str">
        <f t="shared" si="2297"/>
        <v>SPP FH - 13077</v>
      </c>
      <c r="F729" s="119">
        <f t="shared" si="2239"/>
        <v>364</v>
      </c>
      <c r="G729" s="186">
        <f>VLOOKUP($F729,'2021 Depreciation Rates'!$A:$B,2,FALSE)</f>
        <v>4.3999999999999997E-2</v>
      </c>
      <c r="H729" s="186">
        <f>VLOOKUP($F729,'2022-2023 Depreciation Rates'!$A$1:$B$197,2,FALSE)</f>
        <v>3.6999999999999998E-2</v>
      </c>
      <c r="J729" s="100">
        <f t="shared" ref="J729:U729" si="2366">ROUND(I511*$G729/12,2)</f>
        <v>0</v>
      </c>
      <c r="K729" s="100">
        <f t="shared" si="2366"/>
        <v>0</v>
      </c>
      <c r="L729" s="100">
        <f t="shared" si="2366"/>
        <v>0</v>
      </c>
      <c r="M729" s="100">
        <f t="shared" si="2366"/>
        <v>0</v>
      </c>
      <c r="N729" s="100">
        <f t="shared" si="2366"/>
        <v>0</v>
      </c>
      <c r="O729" s="100">
        <f t="shared" si="2366"/>
        <v>0</v>
      </c>
      <c r="P729" s="100">
        <f t="shared" si="2366"/>
        <v>0</v>
      </c>
      <c r="Q729" s="100">
        <f t="shared" si="2366"/>
        <v>0</v>
      </c>
      <c r="R729" s="100">
        <f t="shared" si="2366"/>
        <v>0</v>
      </c>
      <c r="S729" s="100">
        <f t="shared" si="2366"/>
        <v>0</v>
      </c>
      <c r="T729" s="100">
        <f t="shared" si="2366"/>
        <v>0</v>
      </c>
      <c r="U729" s="100">
        <f t="shared" si="2366"/>
        <v>0</v>
      </c>
      <c r="V729" s="151">
        <f t="shared" si="1567"/>
        <v>0</v>
      </c>
      <c r="W729" s="100">
        <f t="shared" si="2158"/>
        <v>0</v>
      </c>
      <c r="X729" s="100">
        <f t="shared" ref="X729:AH729" si="2367">ROUND(W511*$G729/12,2)</f>
        <v>0</v>
      </c>
      <c r="Y729" s="100">
        <f t="shared" si="2367"/>
        <v>0</v>
      </c>
      <c r="Z729" s="100">
        <f t="shared" si="2367"/>
        <v>0</v>
      </c>
      <c r="AA729" s="100">
        <f t="shared" si="2367"/>
        <v>0</v>
      </c>
      <c r="AB729" s="100">
        <f t="shared" si="2367"/>
        <v>0</v>
      </c>
      <c r="AC729" s="100">
        <f t="shared" si="2367"/>
        <v>0</v>
      </c>
      <c r="AD729" s="100">
        <f t="shared" si="2367"/>
        <v>0</v>
      </c>
      <c r="AE729" s="100">
        <f t="shared" si="2367"/>
        <v>0</v>
      </c>
      <c r="AF729" s="100">
        <f t="shared" si="2367"/>
        <v>0</v>
      </c>
      <c r="AG729" s="100">
        <f t="shared" si="2367"/>
        <v>0</v>
      </c>
      <c r="AH729" s="100">
        <f t="shared" si="2367"/>
        <v>0</v>
      </c>
      <c r="AI729" s="2">
        <f t="shared" si="1570"/>
        <v>0</v>
      </c>
      <c r="AJ729" s="100">
        <f t="shared" si="1873"/>
        <v>0</v>
      </c>
      <c r="AK729" s="100">
        <f t="shared" si="1874"/>
        <v>0</v>
      </c>
      <c r="AL729" s="100">
        <f t="shared" si="2363"/>
        <v>0</v>
      </c>
      <c r="AM729" s="100">
        <f t="shared" si="2363"/>
        <v>0</v>
      </c>
      <c r="AN729" s="100">
        <f t="shared" si="2363"/>
        <v>0</v>
      </c>
      <c r="AO729" s="100">
        <f t="shared" si="2363"/>
        <v>0</v>
      </c>
      <c r="AP729" s="100">
        <f t="shared" si="2363"/>
        <v>0</v>
      </c>
      <c r="AQ729" s="100">
        <f t="shared" si="2363"/>
        <v>0</v>
      </c>
      <c r="AR729" s="100">
        <f t="shared" si="2363"/>
        <v>0</v>
      </c>
      <c r="AS729" s="100">
        <f t="shared" si="2363"/>
        <v>0</v>
      </c>
      <c r="AT729" s="100">
        <f t="shared" si="2363"/>
        <v>0</v>
      </c>
      <c r="AU729" s="100">
        <f t="shared" si="2363"/>
        <v>0</v>
      </c>
      <c r="AV729" s="100">
        <f t="shared" si="1583"/>
        <v>0</v>
      </c>
      <c r="AW729" s="100">
        <f t="shared" si="1875"/>
        <v>0</v>
      </c>
      <c r="AX729" s="100">
        <f t="shared" si="2356"/>
        <v>0</v>
      </c>
      <c r="AY729" s="100">
        <f t="shared" si="2356"/>
        <v>0</v>
      </c>
      <c r="AZ729" s="100">
        <f t="shared" si="2356"/>
        <v>0</v>
      </c>
      <c r="BA729" s="100">
        <f t="shared" si="2356"/>
        <v>0</v>
      </c>
      <c r="BB729" s="100">
        <f t="shared" si="2356"/>
        <v>0</v>
      </c>
      <c r="BC729" s="100">
        <f t="shared" si="2356"/>
        <v>0</v>
      </c>
      <c r="BD729" s="100">
        <f t="shared" si="2356"/>
        <v>0</v>
      </c>
      <c r="BE729" s="100">
        <f t="shared" si="2356"/>
        <v>0</v>
      </c>
      <c r="BF729" s="100">
        <f t="shared" si="2356"/>
        <v>0</v>
      </c>
      <c r="BG729" s="100">
        <f t="shared" si="2356"/>
        <v>0</v>
      </c>
      <c r="BH729" s="100">
        <f t="shared" si="2356"/>
        <v>0</v>
      </c>
      <c r="BI729" s="100">
        <f t="shared" si="2351"/>
        <v>0</v>
      </c>
      <c r="BV729" s="142"/>
      <c r="CI729" s="142"/>
      <c r="CV729" s="142"/>
      <c r="DI729" s="142"/>
      <c r="DV729" s="142"/>
      <c r="EI729" s="142"/>
    </row>
    <row r="730" spans="1:139" ht="15.75" outlineLevel="1" x14ac:dyDescent="0.25">
      <c r="A730" s="2">
        <f t="shared" si="2348"/>
        <v>41</v>
      </c>
      <c r="B730" s="1" t="str">
        <f t="shared" si="2297"/>
        <v>FH - TBD36</v>
      </c>
      <c r="C730" s="1" t="str">
        <f t="shared" si="2297"/>
        <v>SPP FH - 13187</v>
      </c>
      <c r="D730" s="2" t="str">
        <f t="shared" si="2297"/>
        <v>FH - TBD36.1</v>
      </c>
      <c r="E730" s="141" t="str">
        <f t="shared" si="2297"/>
        <v>SPP FH - 13187</v>
      </c>
      <c r="F730" s="119">
        <f t="shared" si="2239"/>
        <v>364</v>
      </c>
      <c r="G730" s="186">
        <f>VLOOKUP($F730,'2021 Depreciation Rates'!$A:$B,2,FALSE)</f>
        <v>4.3999999999999997E-2</v>
      </c>
      <c r="H730" s="186">
        <f>VLOOKUP($F730,'2022-2023 Depreciation Rates'!$A$1:$B$197,2,FALSE)</f>
        <v>3.6999999999999998E-2</v>
      </c>
      <c r="J730" s="100">
        <f t="shared" ref="J730:U730" si="2368">ROUND(I512*$G730/12,2)</f>
        <v>0</v>
      </c>
      <c r="K730" s="100">
        <f t="shared" si="2368"/>
        <v>0</v>
      </c>
      <c r="L730" s="100">
        <f t="shared" si="2368"/>
        <v>0</v>
      </c>
      <c r="M730" s="100">
        <f t="shared" si="2368"/>
        <v>0</v>
      </c>
      <c r="N730" s="100">
        <f t="shared" si="2368"/>
        <v>0</v>
      </c>
      <c r="O730" s="100">
        <f t="shared" si="2368"/>
        <v>0</v>
      </c>
      <c r="P730" s="100">
        <f t="shared" si="2368"/>
        <v>0</v>
      </c>
      <c r="Q730" s="100">
        <f t="shared" si="2368"/>
        <v>0</v>
      </c>
      <c r="R730" s="100">
        <f t="shared" si="2368"/>
        <v>0</v>
      </c>
      <c r="S730" s="100">
        <f t="shared" si="2368"/>
        <v>0</v>
      </c>
      <c r="T730" s="100">
        <f t="shared" si="2368"/>
        <v>0</v>
      </c>
      <c r="U730" s="100">
        <f t="shared" si="2368"/>
        <v>0</v>
      </c>
      <c r="V730" s="151">
        <f t="shared" si="1567"/>
        <v>0</v>
      </c>
      <c r="W730" s="100">
        <f t="shared" si="2158"/>
        <v>0</v>
      </c>
      <c r="X730" s="100">
        <f t="shared" ref="X730:AH730" si="2369">ROUND(W512*$G730/12,2)</f>
        <v>0</v>
      </c>
      <c r="Y730" s="100">
        <f t="shared" si="2369"/>
        <v>0</v>
      </c>
      <c r="Z730" s="100">
        <f t="shared" si="2369"/>
        <v>0</v>
      </c>
      <c r="AA730" s="100">
        <f t="shared" si="2369"/>
        <v>0</v>
      </c>
      <c r="AB730" s="100">
        <f t="shared" si="2369"/>
        <v>0</v>
      </c>
      <c r="AC730" s="100">
        <f t="shared" si="2369"/>
        <v>0</v>
      </c>
      <c r="AD730" s="100">
        <f t="shared" si="2369"/>
        <v>0</v>
      </c>
      <c r="AE730" s="100">
        <f t="shared" si="2369"/>
        <v>0</v>
      </c>
      <c r="AF730" s="100">
        <f t="shared" si="2369"/>
        <v>0</v>
      </c>
      <c r="AG730" s="100">
        <f t="shared" si="2369"/>
        <v>0</v>
      </c>
      <c r="AH730" s="100">
        <f t="shared" si="2369"/>
        <v>0</v>
      </c>
      <c r="AI730" s="2">
        <f t="shared" si="1570"/>
        <v>0</v>
      </c>
      <c r="AJ730" s="100">
        <f t="shared" si="1873"/>
        <v>0</v>
      </c>
      <c r="AK730" s="100">
        <f t="shared" si="1874"/>
        <v>0</v>
      </c>
      <c r="AL730" s="100">
        <f t="shared" si="2363"/>
        <v>0</v>
      </c>
      <c r="AM730" s="100">
        <f t="shared" si="2363"/>
        <v>0</v>
      </c>
      <c r="AN730" s="100">
        <f t="shared" si="2363"/>
        <v>0</v>
      </c>
      <c r="AO730" s="100">
        <f t="shared" si="2363"/>
        <v>0</v>
      </c>
      <c r="AP730" s="100">
        <f t="shared" si="2363"/>
        <v>0</v>
      </c>
      <c r="AQ730" s="100">
        <f t="shared" si="2363"/>
        <v>0</v>
      </c>
      <c r="AR730" s="100">
        <f t="shared" si="2363"/>
        <v>0</v>
      </c>
      <c r="AS730" s="100">
        <f t="shared" si="2363"/>
        <v>0</v>
      </c>
      <c r="AT730" s="100">
        <f t="shared" si="2363"/>
        <v>0</v>
      </c>
      <c r="AU730" s="100">
        <f t="shared" si="2363"/>
        <v>0</v>
      </c>
      <c r="AV730" s="100">
        <f t="shared" si="1583"/>
        <v>0</v>
      </c>
      <c r="AW730" s="100">
        <f t="shared" si="1875"/>
        <v>0</v>
      </c>
      <c r="AX730" s="100">
        <f t="shared" si="2356"/>
        <v>0</v>
      </c>
      <c r="AY730" s="100">
        <f t="shared" si="2356"/>
        <v>0</v>
      </c>
      <c r="AZ730" s="100">
        <f t="shared" si="2356"/>
        <v>0</v>
      </c>
      <c r="BA730" s="100">
        <f t="shared" si="2356"/>
        <v>0</v>
      </c>
      <c r="BB730" s="100">
        <f t="shared" si="2356"/>
        <v>0</v>
      </c>
      <c r="BC730" s="100">
        <f t="shared" si="2356"/>
        <v>0</v>
      </c>
      <c r="BD730" s="100">
        <f t="shared" si="2356"/>
        <v>0</v>
      </c>
      <c r="BE730" s="100">
        <f t="shared" si="2356"/>
        <v>0</v>
      </c>
      <c r="BF730" s="100">
        <f t="shared" si="2356"/>
        <v>0</v>
      </c>
      <c r="BG730" s="100">
        <f t="shared" si="2356"/>
        <v>0</v>
      </c>
      <c r="BH730" s="100">
        <f t="shared" si="2356"/>
        <v>0</v>
      </c>
      <c r="BI730" s="100">
        <f t="shared" si="2351"/>
        <v>0</v>
      </c>
      <c r="BV730" s="142"/>
      <c r="CI730" s="142"/>
      <c r="CV730" s="142"/>
      <c r="DI730" s="142"/>
      <c r="DV730" s="142"/>
      <c r="EI730" s="142"/>
    </row>
    <row r="731" spans="1:139" ht="15.75" outlineLevel="1" x14ac:dyDescent="0.25">
      <c r="A731" s="2">
        <f t="shared" si="2348"/>
        <v>42</v>
      </c>
      <c r="B731" s="1" t="str">
        <f t="shared" si="2297"/>
        <v>FH - TBD38</v>
      </c>
      <c r="C731" s="1" t="str">
        <f t="shared" si="2297"/>
        <v>SPP FH - 13230</v>
      </c>
      <c r="D731" s="2" t="str">
        <f t="shared" si="2297"/>
        <v>FH - TBD38.1</v>
      </c>
      <c r="E731" s="141" t="str">
        <f t="shared" si="2297"/>
        <v>SPP FH - 13230</v>
      </c>
      <c r="F731" s="119">
        <f t="shared" si="2239"/>
        <v>364</v>
      </c>
      <c r="G731" s="186">
        <f>VLOOKUP($F731,'2021 Depreciation Rates'!$A:$B,2,FALSE)</f>
        <v>4.3999999999999997E-2</v>
      </c>
      <c r="H731" s="186">
        <f>VLOOKUP($F731,'2022-2023 Depreciation Rates'!$A$1:$B$197,2,FALSE)</f>
        <v>3.6999999999999998E-2</v>
      </c>
      <c r="J731" s="100">
        <f t="shared" ref="J731:U731" si="2370">ROUND(I513*$G731/12,2)</f>
        <v>0</v>
      </c>
      <c r="K731" s="100">
        <f t="shared" si="2370"/>
        <v>0</v>
      </c>
      <c r="L731" s="100">
        <f t="shared" si="2370"/>
        <v>0</v>
      </c>
      <c r="M731" s="100">
        <f t="shared" si="2370"/>
        <v>0</v>
      </c>
      <c r="N731" s="100">
        <f t="shared" si="2370"/>
        <v>0</v>
      </c>
      <c r="O731" s="100">
        <f t="shared" si="2370"/>
        <v>0</v>
      </c>
      <c r="P731" s="100">
        <f t="shared" si="2370"/>
        <v>0</v>
      </c>
      <c r="Q731" s="100">
        <f t="shared" si="2370"/>
        <v>0</v>
      </c>
      <c r="R731" s="100">
        <f t="shared" si="2370"/>
        <v>0</v>
      </c>
      <c r="S731" s="100">
        <f t="shared" si="2370"/>
        <v>0</v>
      </c>
      <c r="T731" s="100">
        <f t="shared" si="2370"/>
        <v>0</v>
      </c>
      <c r="U731" s="100">
        <f t="shared" si="2370"/>
        <v>0</v>
      </c>
      <c r="V731" s="151">
        <f t="shared" si="1567"/>
        <v>0</v>
      </c>
      <c r="W731" s="100">
        <f t="shared" si="2158"/>
        <v>0</v>
      </c>
      <c r="X731" s="100">
        <f t="shared" ref="X731:AH731" si="2371">ROUND(W513*$G731/12,2)</f>
        <v>0</v>
      </c>
      <c r="Y731" s="100">
        <f t="shared" si="2371"/>
        <v>0</v>
      </c>
      <c r="Z731" s="100">
        <f t="shared" si="2371"/>
        <v>0</v>
      </c>
      <c r="AA731" s="100">
        <f t="shared" si="2371"/>
        <v>0</v>
      </c>
      <c r="AB731" s="100">
        <f t="shared" si="2371"/>
        <v>0</v>
      </c>
      <c r="AC731" s="100">
        <f t="shared" si="2371"/>
        <v>0</v>
      </c>
      <c r="AD731" s="100">
        <f t="shared" si="2371"/>
        <v>0</v>
      </c>
      <c r="AE731" s="100">
        <f t="shared" si="2371"/>
        <v>0</v>
      </c>
      <c r="AF731" s="100">
        <f t="shared" si="2371"/>
        <v>0</v>
      </c>
      <c r="AG731" s="100">
        <f t="shared" si="2371"/>
        <v>0</v>
      </c>
      <c r="AH731" s="100">
        <f t="shared" si="2371"/>
        <v>0</v>
      </c>
      <c r="AI731" s="2">
        <f t="shared" si="1570"/>
        <v>0</v>
      </c>
      <c r="AJ731" s="100">
        <f t="shared" si="1873"/>
        <v>0</v>
      </c>
      <c r="AK731" s="100">
        <f t="shared" si="1874"/>
        <v>0</v>
      </c>
      <c r="AL731" s="100">
        <f t="shared" si="2363"/>
        <v>0</v>
      </c>
      <c r="AM731" s="100">
        <f t="shared" si="2363"/>
        <v>0</v>
      </c>
      <c r="AN731" s="100">
        <f t="shared" si="2363"/>
        <v>0</v>
      </c>
      <c r="AO731" s="100">
        <f t="shared" si="2363"/>
        <v>0</v>
      </c>
      <c r="AP731" s="100">
        <f t="shared" si="2363"/>
        <v>0</v>
      </c>
      <c r="AQ731" s="100">
        <f t="shared" si="2363"/>
        <v>0</v>
      </c>
      <c r="AR731" s="100">
        <f t="shared" si="2363"/>
        <v>0</v>
      </c>
      <c r="AS731" s="100">
        <f t="shared" si="2363"/>
        <v>0</v>
      </c>
      <c r="AT731" s="100">
        <f t="shared" si="2363"/>
        <v>0</v>
      </c>
      <c r="AU731" s="100">
        <f t="shared" si="2363"/>
        <v>0</v>
      </c>
      <c r="AV731" s="100">
        <f t="shared" si="1583"/>
        <v>0</v>
      </c>
      <c r="AW731" s="100">
        <f t="shared" si="1875"/>
        <v>0</v>
      </c>
      <c r="AX731" s="100">
        <f t="shared" si="2356"/>
        <v>0</v>
      </c>
      <c r="AY731" s="100">
        <f t="shared" si="2356"/>
        <v>0</v>
      </c>
      <c r="AZ731" s="100">
        <f t="shared" si="2356"/>
        <v>0</v>
      </c>
      <c r="BA731" s="100">
        <f t="shared" si="2356"/>
        <v>0</v>
      </c>
      <c r="BB731" s="100">
        <f t="shared" si="2356"/>
        <v>0</v>
      </c>
      <c r="BC731" s="100">
        <f t="shared" si="2356"/>
        <v>0</v>
      </c>
      <c r="BD731" s="100">
        <f t="shared" si="2356"/>
        <v>0</v>
      </c>
      <c r="BE731" s="100">
        <f t="shared" si="2356"/>
        <v>0</v>
      </c>
      <c r="BF731" s="100">
        <f t="shared" si="2356"/>
        <v>0</v>
      </c>
      <c r="BG731" s="100">
        <f t="shared" si="2356"/>
        <v>0</v>
      </c>
      <c r="BH731" s="100">
        <f t="shared" si="2356"/>
        <v>0</v>
      </c>
      <c r="BI731" s="100">
        <f t="shared" si="2351"/>
        <v>0</v>
      </c>
      <c r="BV731" s="142"/>
      <c r="CI731" s="142"/>
      <c r="CV731" s="142"/>
      <c r="DI731" s="142"/>
      <c r="DV731" s="142"/>
      <c r="EI731" s="142"/>
    </row>
    <row r="732" spans="1:139" ht="15.75" outlineLevel="1" x14ac:dyDescent="0.25">
      <c r="A732" s="2">
        <f t="shared" si="2348"/>
        <v>43</v>
      </c>
      <c r="B732" s="1" t="str">
        <f t="shared" si="2297"/>
        <v>FH - TBD39</v>
      </c>
      <c r="C732" s="1" t="str">
        <f t="shared" si="2297"/>
        <v>SPP FH - 13292</v>
      </c>
      <c r="D732" s="2" t="str">
        <f t="shared" si="2297"/>
        <v>FH - TBD39.1</v>
      </c>
      <c r="E732" s="141" t="str">
        <f t="shared" si="2297"/>
        <v>SPP FH - 13292</v>
      </c>
      <c r="F732" s="119">
        <f t="shared" si="2239"/>
        <v>364</v>
      </c>
      <c r="G732" s="186">
        <f>VLOOKUP($F732,'2021 Depreciation Rates'!$A:$B,2,FALSE)</f>
        <v>4.3999999999999997E-2</v>
      </c>
      <c r="H732" s="186">
        <f>VLOOKUP($F732,'2022-2023 Depreciation Rates'!$A$1:$B$197,2,FALSE)</f>
        <v>3.6999999999999998E-2</v>
      </c>
      <c r="J732" s="100">
        <f t="shared" ref="J732:U732" si="2372">ROUND(I514*$G732/12,2)</f>
        <v>0</v>
      </c>
      <c r="K732" s="100">
        <f t="shared" si="2372"/>
        <v>0</v>
      </c>
      <c r="L732" s="100">
        <f t="shared" si="2372"/>
        <v>0</v>
      </c>
      <c r="M732" s="100">
        <f t="shared" si="2372"/>
        <v>0</v>
      </c>
      <c r="N732" s="100">
        <f t="shared" si="2372"/>
        <v>0</v>
      </c>
      <c r="O732" s="100">
        <f t="shared" si="2372"/>
        <v>0</v>
      </c>
      <c r="P732" s="100">
        <f t="shared" si="2372"/>
        <v>0</v>
      </c>
      <c r="Q732" s="100">
        <f t="shared" si="2372"/>
        <v>0</v>
      </c>
      <c r="R732" s="100">
        <f t="shared" si="2372"/>
        <v>0</v>
      </c>
      <c r="S732" s="100">
        <f t="shared" si="2372"/>
        <v>0</v>
      </c>
      <c r="T732" s="100">
        <f t="shared" si="2372"/>
        <v>0</v>
      </c>
      <c r="U732" s="100">
        <f t="shared" si="2372"/>
        <v>0</v>
      </c>
      <c r="V732" s="151">
        <f t="shared" si="1567"/>
        <v>0</v>
      </c>
      <c r="W732" s="100">
        <f t="shared" si="2158"/>
        <v>0</v>
      </c>
      <c r="X732" s="100">
        <f t="shared" ref="X732:AH732" si="2373">ROUND(W514*$G732/12,2)</f>
        <v>0</v>
      </c>
      <c r="Y732" s="100">
        <f t="shared" si="2373"/>
        <v>0</v>
      </c>
      <c r="Z732" s="100">
        <f t="shared" si="2373"/>
        <v>0</v>
      </c>
      <c r="AA732" s="100">
        <f t="shared" si="2373"/>
        <v>0</v>
      </c>
      <c r="AB732" s="100">
        <f t="shared" si="2373"/>
        <v>0</v>
      </c>
      <c r="AC732" s="100">
        <f t="shared" si="2373"/>
        <v>0</v>
      </c>
      <c r="AD732" s="100">
        <f t="shared" si="2373"/>
        <v>0</v>
      </c>
      <c r="AE732" s="100">
        <f t="shared" si="2373"/>
        <v>0</v>
      </c>
      <c r="AF732" s="100">
        <f t="shared" si="2373"/>
        <v>0</v>
      </c>
      <c r="AG732" s="100">
        <f t="shared" si="2373"/>
        <v>0</v>
      </c>
      <c r="AH732" s="100">
        <f t="shared" si="2373"/>
        <v>0</v>
      </c>
      <c r="AI732" s="2">
        <f t="shared" si="1570"/>
        <v>0</v>
      </c>
      <c r="AJ732" s="100">
        <f t="shared" si="1873"/>
        <v>0</v>
      </c>
      <c r="AK732" s="100">
        <f t="shared" si="1874"/>
        <v>0</v>
      </c>
      <c r="AL732" s="100">
        <f t="shared" si="2363"/>
        <v>0</v>
      </c>
      <c r="AM732" s="100">
        <f t="shared" si="2363"/>
        <v>0</v>
      </c>
      <c r="AN732" s="100">
        <f t="shared" si="2363"/>
        <v>0</v>
      </c>
      <c r="AO732" s="100">
        <f t="shared" si="2363"/>
        <v>0</v>
      </c>
      <c r="AP732" s="100">
        <f t="shared" si="2363"/>
        <v>0</v>
      </c>
      <c r="AQ732" s="100">
        <f t="shared" si="2363"/>
        <v>0</v>
      </c>
      <c r="AR732" s="100">
        <f t="shared" si="2363"/>
        <v>0</v>
      </c>
      <c r="AS732" s="100">
        <f t="shared" si="2363"/>
        <v>0</v>
      </c>
      <c r="AT732" s="100">
        <f t="shared" si="2363"/>
        <v>0</v>
      </c>
      <c r="AU732" s="100">
        <f t="shared" si="2363"/>
        <v>0</v>
      </c>
      <c r="AV732" s="100">
        <f t="shared" si="1583"/>
        <v>0</v>
      </c>
      <c r="AW732" s="100">
        <f t="shared" si="1875"/>
        <v>0</v>
      </c>
      <c r="AX732" s="100">
        <f t="shared" si="2356"/>
        <v>0</v>
      </c>
      <c r="AY732" s="100">
        <f t="shared" si="2356"/>
        <v>0</v>
      </c>
      <c r="AZ732" s="100">
        <f t="shared" si="2356"/>
        <v>0</v>
      </c>
      <c r="BA732" s="100">
        <f t="shared" si="2356"/>
        <v>0</v>
      </c>
      <c r="BB732" s="100">
        <f t="shared" si="2356"/>
        <v>0</v>
      </c>
      <c r="BC732" s="100">
        <f t="shared" si="2356"/>
        <v>524.16999999999996</v>
      </c>
      <c r="BD732" s="100">
        <f t="shared" si="2356"/>
        <v>524.16999999999996</v>
      </c>
      <c r="BE732" s="100">
        <f t="shared" si="2356"/>
        <v>524.16999999999996</v>
      </c>
      <c r="BF732" s="100">
        <f t="shared" si="2356"/>
        <v>524.16999999999996</v>
      </c>
      <c r="BG732" s="100">
        <f t="shared" si="2356"/>
        <v>524.16999999999996</v>
      </c>
      <c r="BH732" s="100">
        <f t="shared" si="2356"/>
        <v>524.16999999999996</v>
      </c>
      <c r="BI732" s="100">
        <f t="shared" si="2351"/>
        <v>3145.02</v>
      </c>
      <c r="BV732" s="142"/>
      <c r="CI732" s="142"/>
      <c r="CV732" s="142"/>
      <c r="DI732" s="142"/>
      <c r="DV732" s="142"/>
      <c r="EI732" s="142"/>
    </row>
    <row r="733" spans="1:139" ht="15.75" outlineLevel="1" x14ac:dyDescent="0.25">
      <c r="A733" s="2">
        <f t="shared" si="2348"/>
        <v>44</v>
      </c>
      <c r="B733" s="1" t="str">
        <f t="shared" si="2297"/>
        <v>FH - TBD40</v>
      </c>
      <c r="C733" s="1" t="str">
        <f t="shared" si="2297"/>
        <v>SPP FH - 13299</v>
      </c>
      <c r="D733" s="2" t="str">
        <f t="shared" si="2297"/>
        <v>FH - TBD40.1</v>
      </c>
      <c r="E733" s="141" t="str">
        <f t="shared" si="2297"/>
        <v>SPP FH - 13299</v>
      </c>
      <c r="F733" s="119">
        <f t="shared" si="2239"/>
        <v>364</v>
      </c>
      <c r="G733" s="186">
        <f>VLOOKUP($F733,'2021 Depreciation Rates'!$A:$B,2,FALSE)</f>
        <v>4.3999999999999997E-2</v>
      </c>
      <c r="H733" s="186">
        <f>VLOOKUP($F733,'2022-2023 Depreciation Rates'!$A$1:$B$197,2,FALSE)</f>
        <v>3.6999999999999998E-2</v>
      </c>
      <c r="J733" s="100">
        <f t="shared" ref="J733:U733" si="2374">ROUND(I515*$G733/12,2)</f>
        <v>0</v>
      </c>
      <c r="K733" s="100">
        <f t="shared" si="2374"/>
        <v>0</v>
      </c>
      <c r="L733" s="100">
        <f t="shared" si="2374"/>
        <v>0</v>
      </c>
      <c r="M733" s="100">
        <f t="shared" si="2374"/>
        <v>0</v>
      </c>
      <c r="N733" s="100">
        <f t="shared" si="2374"/>
        <v>0</v>
      </c>
      <c r="O733" s="100">
        <f t="shared" si="2374"/>
        <v>0</v>
      </c>
      <c r="P733" s="100">
        <f t="shared" si="2374"/>
        <v>0</v>
      </c>
      <c r="Q733" s="100">
        <f t="shared" si="2374"/>
        <v>0</v>
      </c>
      <c r="R733" s="100">
        <f t="shared" si="2374"/>
        <v>0</v>
      </c>
      <c r="S733" s="100">
        <f t="shared" si="2374"/>
        <v>0</v>
      </c>
      <c r="T733" s="100">
        <f t="shared" si="2374"/>
        <v>0</v>
      </c>
      <c r="U733" s="100">
        <f t="shared" si="2374"/>
        <v>0</v>
      </c>
      <c r="V733" s="151">
        <f t="shared" si="1567"/>
        <v>0</v>
      </c>
      <c r="W733" s="100">
        <f t="shared" si="2158"/>
        <v>0</v>
      </c>
      <c r="X733" s="100">
        <f t="shared" ref="X733:AH733" si="2375">ROUND(W515*$G733/12,2)</f>
        <v>0</v>
      </c>
      <c r="Y733" s="100">
        <f t="shared" si="2375"/>
        <v>0</v>
      </c>
      <c r="Z733" s="100">
        <f t="shared" si="2375"/>
        <v>0</v>
      </c>
      <c r="AA733" s="100">
        <f t="shared" si="2375"/>
        <v>0</v>
      </c>
      <c r="AB733" s="100">
        <f t="shared" si="2375"/>
        <v>0</v>
      </c>
      <c r="AC733" s="100">
        <f t="shared" si="2375"/>
        <v>0</v>
      </c>
      <c r="AD733" s="100">
        <f t="shared" si="2375"/>
        <v>0</v>
      </c>
      <c r="AE733" s="100">
        <f t="shared" si="2375"/>
        <v>0</v>
      </c>
      <c r="AF733" s="100">
        <f t="shared" si="2375"/>
        <v>0</v>
      </c>
      <c r="AG733" s="100">
        <f t="shared" si="2375"/>
        <v>0</v>
      </c>
      <c r="AH733" s="100">
        <f t="shared" si="2375"/>
        <v>0</v>
      </c>
      <c r="AI733" s="2">
        <f t="shared" si="1570"/>
        <v>0</v>
      </c>
      <c r="AJ733" s="100">
        <f t="shared" si="1873"/>
        <v>0</v>
      </c>
      <c r="AK733" s="100">
        <f t="shared" si="1874"/>
        <v>0</v>
      </c>
      <c r="AL733" s="100">
        <f t="shared" si="2363"/>
        <v>0</v>
      </c>
      <c r="AM733" s="100">
        <f t="shared" si="2363"/>
        <v>0</v>
      </c>
      <c r="AN733" s="100">
        <f t="shared" si="2363"/>
        <v>0</v>
      </c>
      <c r="AO733" s="100">
        <f t="shared" si="2363"/>
        <v>0</v>
      </c>
      <c r="AP733" s="100">
        <f t="shared" si="2363"/>
        <v>0</v>
      </c>
      <c r="AQ733" s="100">
        <f t="shared" si="2363"/>
        <v>0</v>
      </c>
      <c r="AR733" s="100">
        <f t="shared" si="2363"/>
        <v>0</v>
      </c>
      <c r="AS733" s="100">
        <f t="shared" si="2363"/>
        <v>0</v>
      </c>
      <c r="AT733" s="100">
        <f t="shared" si="2363"/>
        <v>0</v>
      </c>
      <c r="AU733" s="100">
        <f t="shared" si="2363"/>
        <v>0</v>
      </c>
      <c r="AV733" s="100">
        <f t="shared" si="1583"/>
        <v>0</v>
      </c>
      <c r="AW733" s="100">
        <f t="shared" si="1875"/>
        <v>0</v>
      </c>
      <c r="AX733" s="100">
        <f t="shared" si="2356"/>
        <v>0</v>
      </c>
      <c r="AY733" s="100">
        <f t="shared" si="2356"/>
        <v>0</v>
      </c>
      <c r="AZ733" s="100">
        <f t="shared" si="2356"/>
        <v>0</v>
      </c>
      <c r="BA733" s="100">
        <f t="shared" si="2356"/>
        <v>0</v>
      </c>
      <c r="BB733" s="100">
        <f t="shared" si="2356"/>
        <v>0</v>
      </c>
      <c r="BC733" s="100">
        <f t="shared" si="2356"/>
        <v>0</v>
      </c>
      <c r="BD733" s="100">
        <f t="shared" si="2356"/>
        <v>0</v>
      </c>
      <c r="BE733" s="100">
        <f t="shared" si="2356"/>
        <v>0</v>
      </c>
      <c r="BF733" s="100">
        <f t="shared" si="2356"/>
        <v>0</v>
      </c>
      <c r="BG733" s="100">
        <f t="shared" si="2356"/>
        <v>0</v>
      </c>
      <c r="BH733" s="100">
        <f t="shared" si="2356"/>
        <v>0</v>
      </c>
      <c r="BI733" s="100">
        <f t="shared" si="2351"/>
        <v>0</v>
      </c>
      <c r="BV733" s="142"/>
      <c r="CI733" s="142"/>
      <c r="CV733" s="142"/>
      <c r="DI733" s="142"/>
      <c r="DV733" s="142"/>
      <c r="EI733" s="142"/>
    </row>
    <row r="734" spans="1:139" ht="15.75" outlineLevel="1" x14ac:dyDescent="0.25">
      <c r="A734" s="2">
        <f t="shared" si="2348"/>
        <v>45</v>
      </c>
      <c r="B734" s="1" t="str">
        <f t="shared" si="2297"/>
        <v>FH - TBD42</v>
      </c>
      <c r="C734" s="1" t="str">
        <f t="shared" si="2297"/>
        <v>SPP FH - 13687</v>
      </c>
      <c r="D734" s="2" t="str">
        <f t="shared" si="2297"/>
        <v>FH - TBD42.1</v>
      </c>
      <c r="E734" s="141" t="str">
        <f t="shared" si="2297"/>
        <v>SPP FH - 13687</v>
      </c>
      <c r="F734" s="119">
        <f t="shared" si="2239"/>
        <v>364</v>
      </c>
      <c r="G734" s="186">
        <f>VLOOKUP($F734,'2021 Depreciation Rates'!$A:$B,2,FALSE)</f>
        <v>4.3999999999999997E-2</v>
      </c>
      <c r="H734" s="186">
        <f>VLOOKUP($F734,'2022-2023 Depreciation Rates'!$A$1:$B$197,2,FALSE)</f>
        <v>3.6999999999999998E-2</v>
      </c>
      <c r="J734" s="100">
        <f t="shared" ref="J734:U734" si="2376">ROUND(I516*$G734/12,2)</f>
        <v>0</v>
      </c>
      <c r="K734" s="100">
        <f t="shared" si="2376"/>
        <v>0</v>
      </c>
      <c r="L734" s="100">
        <f t="shared" si="2376"/>
        <v>0</v>
      </c>
      <c r="M734" s="100">
        <f t="shared" si="2376"/>
        <v>0</v>
      </c>
      <c r="N734" s="100">
        <f t="shared" si="2376"/>
        <v>0</v>
      </c>
      <c r="O734" s="100">
        <f t="shared" si="2376"/>
        <v>0</v>
      </c>
      <c r="P734" s="100">
        <f t="shared" si="2376"/>
        <v>0</v>
      </c>
      <c r="Q734" s="100">
        <f t="shared" si="2376"/>
        <v>0</v>
      </c>
      <c r="R734" s="100">
        <f t="shared" si="2376"/>
        <v>0</v>
      </c>
      <c r="S734" s="100">
        <f t="shared" si="2376"/>
        <v>0</v>
      </c>
      <c r="T734" s="100">
        <f t="shared" si="2376"/>
        <v>0</v>
      </c>
      <c r="U734" s="100">
        <f t="shared" si="2376"/>
        <v>0</v>
      </c>
      <c r="V734" s="151">
        <f t="shared" si="1567"/>
        <v>0</v>
      </c>
      <c r="W734" s="100">
        <f t="shared" si="2158"/>
        <v>0</v>
      </c>
      <c r="X734" s="100">
        <f t="shared" ref="X734:AH734" si="2377">ROUND(W516*$G734/12,2)</f>
        <v>0</v>
      </c>
      <c r="Y734" s="100">
        <f t="shared" si="2377"/>
        <v>0</v>
      </c>
      <c r="Z734" s="100">
        <f t="shared" si="2377"/>
        <v>0</v>
      </c>
      <c r="AA734" s="100">
        <f t="shared" si="2377"/>
        <v>0</v>
      </c>
      <c r="AB734" s="100">
        <f t="shared" si="2377"/>
        <v>0</v>
      </c>
      <c r="AC734" s="100">
        <f t="shared" si="2377"/>
        <v>0</v>
      </c>
      <c r="AD734" s="100">
        <f t="shared" si="2377"/>
        <v>0</v>
      </c>
      <c r="AE734" s="100">
        <f t="shared" si="2377"/>
        <v>0</v>
      </c>
      <c r="AF734" s="100">
        <f t="shared" si="2377"/>
        <v>0</v>
      </c>
      <c r="AG734" s="100">
        <f t="shared" si="2377"/>
        <v>0</v>
      </c>
      <c r="AH734" s="100">
        <f t="shared" si="2377"/>
        <v>0</v>
      </c>
      <c r="AI734" s="2">
        <f t="shared" si="1570"/>
        <v>0</v>
      </c>
      <c r="AJ734" s="100">
        <f t="shared" si="1873"/>
        <v>0</v>
      </c>
      <c r="AK734" s="100">
        <f t="shared" si="1874"/>
        <v>0</v>
      </c>
      <c r="AL734" s="100">
        <f t="shared" si="2363"/>
        <v>0</v>
      </c>
      <c r="AM734" s="100">
        <f t="shared" si="2363"/>
        <v>0</v>
      </c>
      <c r="AN734" s="100">
        <f t="shared" si="2363"/>
        <v>0</v>
      </c>
      <c r="AO734" s="100">
        <f t="shared" si="2363"/>
        <v>0</v>
      </c>
      <c r="AP734" s="100">
        <f t="shared" si="2363"/>
        <v>0</v>
      </c>
      <c r="AQ734" s="100">
        <f t="shared" si="2363"/>
        <v>0</v>
      </c>
      <c r="AR734" s="100">
        <f t="shared" si="2363"/>
        <v>0</v>
      </c>
      <c r="AS734" s="100">
        <f t="shared" si="2363"/>
        <v>0</v>
      </c>
      <c r="AT734" s="100">
        <f t="shared" si="2363"/>
        <v>0</v>
      </c>
      <c r="AU734" s="100">
        <f t="shared" si="2363"/>
        <v>0</v>
      </c>
      <c r="AV734" s="100">
        <f t="shared" si="1583"/>
        <v>0</v>
      </c>
      <c r="AW734" s="100">
        <f t="shared" si="1875"/>
        <v>0</v>
      </c>
      <c r="AX734" s="100">
        <f t="shared" si="2356"/>
        <v>0</v>
      </c>
      <c r="AY734" s="100">
        <f t="shared" si="2356"/>
        <v>0</v>
      </c>
      <c r="AZ734" s="100">
        <f t="shared" si="2356"/>
        <v>0</v>
      </c>
      <c r="BA734" s="100">
        <f t="shared" si="2356"/>
        <v>0</v>
      </c>
      <c r="BB734" s="100">
        <f t="shared" si="2356"/>
        <v>0</v>
      </c>
      <c r="BC734" s="100">
        <f t="shared" si="2356"/>
        <v>0</v>
      </c>
      <c r="BD734" s="100">
        <f t="shared" si="2356"/>
        <v>0</v>
      </c>
      <c r="BE734" s="100">
        <f t="shared" si="2356"/>
        <v>0</v>
      </c>
      <c r="BF734" s="100">
        <f t="shared" si="2356"/>
        <v>0</v>
      </c>
      <c r="BG734" s="100">
        <f t="shared" si="2356"/>
        <v>0</v>
      </c>
      <c r="BH734" s="100">
        <f t="shared" si="2356"/>
        <v>0</v>
      </c>
      <c r="BI734" s="100">
        <f t="shared" si="2351"/>
        <v>0</v>
      </c>
      <c r="BV734" s="142"/>
      <c r="CI734" s="142"/>
      <c r="CV734" s="142"/>
      <c r="DI734" s="142"/>
      <c r="DV734" s="142"/>
      <c r="EI734" s="142"/>
    </row>
    <row r="735" spans="1:139" ht="15.75" outlineLevel="1" x14ac:dyDescent="0.25">
      <c r="A735" s="2">
        <f t="shared" si="2348"/>
        <v>46</v>
      </c>
      <c r="B735" s="1" t="str">
        <f t="shared" si="2297"/>
        <v>FH - TBD43</v>
      </c>
      <c r="C735" s="1" t="str">
        <f t="shared" si="2297"/>
        <v>SPP FH - 13040</v>
      </c>
      <c r="D735" s="2" t="str">
        <f t="shared" si="2297"/>
        <v>FH - TBD43.1</v>
      </c>
      <c r="E735" s="141" t="str">
        <f t="shared" si="2297"/>
        <v>SPP FH - 13040</v>
      </c>
      <c r="F735" s="119">
        <f t="shared" si="2239"/>
        <v>364</v>
      </c>
      <c r="G735" s="186">
        <f>VLOOKUP($F735,'2021 Depreciation Rates'!$A:$B,2,FALSE)</f>
        <v>4.3999999999999997E-2</v>
      </c>
      <c r="H735" s="186">
        <f>VLOOKUP($F735,'2022-2023 Depreciation Rates'!$A$1:$B$197,2,FALSE)</f>
        <v>3.6999999999999998E-2</v>
      </c>
      <c r="J735" s="100">
        <f t="shared" ref="J735:U735" si="2378">ROUND(I517*$G735/12,2)</f>
        <v>0</v>
      </c>
      <c r="K735" s="100">
        <f t="shared" si="2378"/>
        <v>0</v>
      </c>
      <c r="L735" s="100">
        <f t="shared" si="2378"/>
        <v>0</v>
      </c>
      <c r="M735" s="100">
        <f t="shared" si="2378"/>
        <v>0</v>
      </c>
      <c r="N735" s="100">
        <f t="shared" si="2378"/>
        <v>0</v>
      </c>
      <c r="O735" s="100">
        <f t="shared" si="2378"/>
        <v>0</v>
      </c>
      <c r="P735" s="100">
        <f t="shared" si="2378"/>
        <v>0</v>
      </c>
      <c r="Q735" s="100">
        <f t="shared" si="2378"/>
        <v>0</v>
      </c>
      <c r="R735" s="100">
        <f t="shared" si="2378"/>
        <v>0</v>
      </c>
      <c r="S735" s="100">
        <f t="shared" si="2378"/>
        <v>0</v>
      </c>
      <c r="T735" s="100">
        <f t="shared" si="2378"/>
        <v>0</v>
      </c>
      <c r="U735" s="100">
        <f t="shared" si="2378"/>
        <v>0</v>
      </c>
      <c r="V735" s="151">
        <f t="shared" si="1567"/>
        <v>0</v>
      </c>
      <c r="W735" s="100">
        <f t="shared" si="2158"/>
        <v>0</v>
      </c>
      <c r="X735" s="100">
        <f t="shared" ref="X735:AH735" si="2379">ROUND(W517*$G735/12,2)</f>
        <v>0</v>
      </c>
      <c r="Y735" s="100">
        <f t="shared" si="2379"/>
        <v>0</v>
      </c>
      <c r="Z735" s="100">
        <f t="shared" si="2379"/>
        <v>0</v>
      </c>
      <c r="AA735" s="100">
        <f t="shared" si="2379"/>
        <v>0</v>
      </c>
      <c r="AB735" s="100">
        <f t="shared" si="2379"/>
        <v>0</v>
      </c>
      <c r="AC735" s="100">
        <f t="shared" si="2379"/>
        <v>0</v>
      </c>
      <c r="AD735" s="100">
        <f t="shared" si="2379"/>
        <v>0</v>
      </c>
      <c r="AE735" s="100">
        <f t="shared" si="2379"/>
        <v>0</v>
      </c>
      <c r="AF735" s="100">
        <f t="shared" si="2379"/>
        <v>0</v>
      </c>
      <c r="AG735" s="100">
        <f t="shared" si="2379"/>
        <v>0</v>
      </c>
      <c r="AH735" s="100">
        <f t="shared" si="2379"/>
        <v>0</v>
      </c>
      <c r="AI735" s="2">
        <f t="shared" si="1570"/>
        <v>0</v>
      </c>
      <c r="AJ735" s="100">
        <f t="shared" si="1873"/>
        <v>0</v>
      </c>
      <c r="AK735" s="100">
        <f t="shared" si="1874"/>
        <v>0</v>
      </c>
      <c r="AL735" s="100">
        <f t="shared" si="2363"/>
        <v>0</v>
      </c>
      <c r="AM735" s="100">
        <f t="shared" si="2363"/>
        <v>0</v>
      </c>
      <c r="AN735" s="100">
        <f t="shared" si="2363"/>
        <v>0</v>
      </c>
      <c r="AO735" s="100">
        <f t="shared" si="2363"/>
        <v>0</v>
      </c>
      <c r="AP735" s="100">
        <f t="shared" si="2363"/>
        <v>0</v>
      </c>
      <c r="AQ735" s="100">
        <f t="shared" si="2363"/>
        <v>0</v>
      </c>
      <c r="AR735" s="100">
        <f t="shared" si="2363"/>
        <v>0</v>
      </c>
      <c r="AS735" s="100">
        <f t="shared" si="2363"/>
        <v>0</v>
      </c>
      <c r="AT735" s="100">
        <f t="shared" si="2363"/>
        <v>0</v>
      </c>
      <c r="AU735" s="100">
        <f t="shared" si="2363"/>
        <v>0</v>
      </c>
      <c r="AV735" s="100">
        <f t="shared" si="1583"/>
        <v>0</v>
      </c>
      <c r="AW735" s="100">
        <f t="shared" si="1875"/>
        <v>0</v>
      </c>
      <c r="AX735" s="100">
        <f t="shared" si="2356"/>
        <v>0</v>
      </c>
      <c r="AY735" s="100">
        <f t="shared" si="2356"/>
        <v>0</v>
      </c>
      <c r="AZ735" s="100">
        <f t="shared" si="2356"/>
        <v>0</v>
      </c>
      <c r="BA735" s="100">
        <f t="shared" si="2356"/>
        <v>0</v>
      </c>
      <c r="BB735" s="100">
        <f t="shared" si="2356"/>
        <v>0</v>
      </c>
      <c r="BC735" s="100">
        <f t="shared" si="2356"/>
        <v>0</v>
      </c>
      <c r="BD735" s="100">
        <f t="shared" si="2356"/>
        <v>0</v>
      </c>
      <c r="BE735" s="100">
        <f t="shared" si="2356"/>
        <v>0</v>
      </c>
      <c r="BF735" s="100">
        <f t="shared" si="2356"/>
        <v>0</v>
      </c>
      <c r="BG735" s="100">
        <f t="shared" si="2356"/>
        <v>0</v>
      </c>
      <c r="BH735" s="100">
        <f t="shared" si="2356"/>
        <v>0</v>
      </c>
      <c r="BI735" s="100">
        <f t="shared" si="2351"/>
        <v>0</v>
      </c>
      <c r="BV735" s="142"/>
      <c r="CI735" s="142"/>
      <c r="CV735" s="142"/>
      <c r="DI735" s="142"/>
      <c r="DV735" s="142"/>
      <c r="EI735" s="142"/>
    </row>
    <row r="736" spans="1:139" ht="15.75" outlineLevel="1" x14ac:dyDescent="0.25">
      <c r="A736" s="2">
        <f t="shared" si="2348"/>
        <v>47</v>
      </c>
      <c r="B736" s="1" t="str">
        <f t="shared" si="2297"/>
        <v>TBD</v>
      </c>
      <c r="C736" s="1" t="str">
        <f t="shared" si="2297"/>
        <v>RIVA License Purchase</v>
      </c>
      <c r="D736" s="2" t="str">
        <f t="shared" si="2297"/>
        <v>TBD</v>
      </c>
      <c r="E736" s="141" t="str">
        <f t="shared" si="2297"/>
        <v>RIVA License Purchase</v>
      </c>
      <c r="F736" s="119">
        <f t="shared" si="2239"/>
        <v>364</v>
      </c>
      <c r="G736" s="186">
        <f>VLOOKUP($F736,'2021 Depreciation Rates'!$A:$B,2,FALSE)</f>
        <v>4.3999999999999997E-2</v>
      </c>
      <c r="H736" s="186">
        <f>VLOOKUP($F736,'2022-2023 Depreciation Rates'!$A$1:$B$197,2,FALSE)</f>
        <v>3.6999999999999998E-2</v>
      </c>
      <c r="J736" s="100">
        <f t="shared" ref="J736:U736" si="2380">ROUND(I518*$G736/12,2)</f>
        <v>0</v>
      </c>
      <c r="K736" s="100">
        <f t="shared" si="2380"/>
        <v>0</v>
      </c>
      <c r="L736" s="100">
        <f t="shared" si="2380"/>
        <v>0</v>
      </c>
      <c r="M736" s="100">
        <f t="shared" si="2380"/>
        <v>0</v>
      </c>
      <c r="N736" s="100">
        <f t="shared" si="2380"/>
        <v>0</v>
      </c>
      <c r="O736" s="100">
        <f t="shared" si="2380"/>
        <v>0</v>
      </c>
      <c r="P736" s="100">
        <f t="shared" si="2380"/>
        <v>0</v>
      </c>
      <c r="Q736" s="100">
        <f t="shared" si="2380"/>
        <v>0</v>
      </c>
      <c r="R736" s="100">
        <f t="shared" si="2380"/>
        <v>0</v>
      </c>
      <c r="S736" s="100">
        <f t="shared" si="2380"/>
        <v>0</v>
      </c>
      <c r="T736" s="100">
        <f t="shared" si="2380"/>
        <v>0</v>
      </c>
      <c r="U736" s="100">
        <f t="shared" si="2380"/>
        <v>0</v>
      </c>
      <c r="V736" s="151">
        <f t="shared" si="1567"/>
        <v>0</v>
      </c>
      <c r="W736" s="100">
        <f t="shared" si="2158"/>
        <v>0</v>
      </c>
      <c r="X736" s="100">
        <f t="shared" ref="X736:AH736" si="2381">ROUND(W518*$G736/12,2)</f>
        <v>0</v>
      </c>
      <c r="Y736" s="100">
        <f t="shared" si="2381"/>
        <v>0</v>
      </c>
      <c r="Z736" s="100">
        <f t="shared" si="2381"/>
        <v>0</v>
      </c>
      <c r="AA736" s="100">
        <f t="shared" si="2381"/>
        <v>0</v>
      </c>
      <c r="AB736" s="100">
        <f t="shared" si="2381"/>
        <v>0</v>
      </c>
      <c r="AC736" s="100">
        <f t="shared" si="2381"/>
        <v>0</v>
      </c>
      <c r="AD736" s="100">
        <f t="shared" si="2381"/>
        <v>0</v>
      </c>
      <c r="AE736" s="100">
        <f t="shared" si="2381"/>
        <v>0</v>
      </c>
      <c r="AF736" s="100">
        <f t="shared" si="2381"/>
        <v>0</v>
      </c>
      <c r="AG736" s="100">
        <f t="shared" si="2381"/>
        <v>0</v>
      </c>
      <c r="AH736" s="100">
        <f t="shared" si="2381"/>
        <v>0</v>
      </c>
      <c r="AI736" s="2">
        <f t="shared" si="1570"/>
        <v>0</v>
      </c>
      <c r="AJ736" s="100">
        <f t="shared" si="1873"/>
        <v>0</v>
      </c>
      <c r="AK736" s="100">
        <f t="shared" si="1874"/>
        <v>0</v>
      </c>
      <c r="AL736" s="100">
        <f t="shared" si="2363"/>
        <v>0</v>
      </c>
      <c r="AM736" s="100">
        <f t="shared" si="2363"/>
        <v>0</v>
      </c>
      <c r="AN736" s="100">
        <f t="shared" si="2363"/>
        <v>0</v>
      </c>
      <c r="AO736" s="100">
        <f t="shared" si="2363"/>
        <v>0</v>
      </c>
      <c r="AP736" s="100">
        <f t="shared" si="2363"/>
        <v>0</v>
      </c>
      <c r="AQ736" s="100">
        <f t="shared" si="2363"/>
        <v>0</v>
      </c>
      <c r="AR736" s="100">
        <f t="shared" si="2363"/>
        <v>0</v>
      </c>
      <c r="AS736" s="100">
        <f t="shared" si="2363"/>
        <v>0</v>
      </c>
      <c r="AT736" s="100">
        <f t="shared" si="2363"/>
        <v>15416.67</v>
      </c>
      <c r="AU736" s="100">
        <f t="shared" si="2363"/>
        <v>15416.67</v>
      </c>
      <c r="AV736" s="100">
        <f t="shared" si="1583"/>
        <v>30833.34</v>
      </c>
      <c r="AW736" s="100">
        <f t="shared" si="1875"/>
        <v>15416.67</v>
      </c>
      <c r="AX736" s="100">
        <f t="shared" si="2356"/>
        <v>15416.67</v>
      </c>
      <c r="AY736" s="100">
        <f t="shared" si="2356"/>
        <v>15416.67</v>
      </c>
      <c r="AZ736" s="100">
        <f t="shared" si="2356"/>
        <v>15416.67</v>
      </c>
      <c r="BA736" s="100">
        <f t="shared" si="2356"/>
        <v>15416.67</v>
      </c>
      <c r="BB736" s="100">
        <f t="shared" si="2356"/>
        <v>15416.67</v>
      </c>
      <c r="BC736" s="100">
        <f t="shared" si="2356"/>
        <v>15416.67</v>
      </c>
      <c r="BD736" s="100">
        <f t="shared" si="2356"/>
        <v>15416.67</v>
      </c>
      <c r="BE736" s="100">
        <f t="shared" si="2356"/>
        <v>15416.67</v>
      </c>
      <c r="BF736" s="100">
        <f t="shared" si="2356"/>
        <v>15416.67</v>
      </c>
      <c r="BG736" s="100">
        <f t="shared" si="2356"/>
        <v>15416.67</v>
      </c>
      <c r="BH736" s="100">
        <f t="shared" si="2356"/>
        <v>15416.67</v>
      </c>
      <c r="BI736" s="100">
        <f t="shared" si="2351"/>
        <v>185000.04000000004</v>
      </c>
      <c r="BV736" s="142"/>
      <c r="CI736" s="142"/>
      <c r="CV736" s="142"/>
      <c r="DI736" s="142"/>
      <c r="DV736" s="142"/>
      <c r="EI736" s="142"/>
    </row>
    <row r="737" spans="1:139" ht="15.75" outlineLevel="1" x14ac:dyDescent="0.25">
      <c r="A737" s="2">
        <f t="shared" si="2348"/>
        <v>48</v>
      </c>
      <c r="B737" s="1" t="str">
        <f t="shared" si="2297"/>
        <v>FH - TBD42</v>
      </c>
      <c r="C737" s="1" t="str">
        <f t="shared" si="2297"/>
        <v>SPP FH - 13311</v>
      </c>
      <c r="D737" s="2" t="str">
        <f t="shared" si="2297"/>
        <v>FH - TBD42.1</v>
      </c>
      <c r="E737" s="141" t="str">
        <f t="shared" si="2297"/>
        <v>SPP FH - 13311</v>
      </c>
      <c r="F737" s="119">
        <f t="shared" si="2239"/>
        <v>364</v>
      </c>
      <c r="G737" s="186">
        <f>VLOOKUP($F737,'2021 Depreciation Rates'!$A:$B,2,FALSE)</f>
        <v>4.3999999999999997E-2</v>
      </c>
      <c r="H737" s="186">
        <f>VLOOKUP($F737,'2022-2023 Depreciation Rates'!$A$1:$B$197,2,FALSE)</f>
        <v>3.6999999999999998E-2</v>
      </c>
      <c r="J737" s="100">
        <f t="shared" ref="J737:U737" si="2382">ROUND(I519*$G737/12,2)</f>
        <v>0</v>
      </c>
      <c r="K737" s="100">
        <f t="shared" si="2382"/>
        <v>0</v>
      </c>
      <c r="L737" s="100">
        <f t="shared" si="2382"/>
        <v>0</v>
      </c>
      <c r="M737" s="100">
        <f t="shared" si="2382"/>
        <v>0</v>
      </c>
      <c r="N737" s="100">
        <f t="shared" si="2382"/>
        <v>0</v>
      </c>
      <c r="O737" s="100">
        <f t="shared" si="2382"/>
        <v>0</v>
      </c>
      <c r="P737" s="100">
        <f t="shared" si="2382"/>
        <v>0</v>
      </c>
      <c r="Q737" s="100">
        <f t="shared" si="2382"/>
        <v>0</v>
      </c>
      <c r="R737" s="100">
        <f t="shared" si="2382"/>
        <v>0</v>
      </c>
      <c r="S737" s="100">
        <f t="shared" si="2382"/>
        <v>0</v>
      </c>
      <c r="T737" s="100">
        <f t="shared" si="2382"/>
        <v>0</v>
      </c>
      <c r="U737" s="100">
        <f t="shared" si="2382"/>
        <v>0</v>
      </c>
      <c r="V737" s="151">
        <f t="shared" si="1567"/>
        <v>0</v>
      </c>
      <c r="W737" s="100">
        <f t="shared" si="2158"/>
        <v>0</v>
      </c>
      <c r="X737" s="100">
        <f t="shared" ref="X737:AH737" si="2383">ROUND(W519*$G737/12,2)</f>
        <v>0</v>
      </c>
      <c r="Y737" s="100">
        <f t="shared" si="2383"/>
        <v>0</v>
      </c>
      <c r="Z737" s="100">
        <f t="shared" si="2383"/>
        <v>0</v>
      </c>
      <c r="AA737" s="100">
        <f t="shared" si="2383"/>
        <v>0</v>
      </c>
      <c r="AB737" s="100">
        <f t="shared" si="2383"/>
        <v>0</v>
      </c>
      <c r="AC737" s="100">
        <f t="shared" si="2383"/>
        <v>0</v>
      </c>
      <c r="AD737" s="100">
        <f t="shared" si="2383"/>
        <v>0</v>
      </c>
      <c r="AE737" s="100">
        <f t="shared" si="2383"/>
        <v>0</v>
      </c>
      <c r="AF737" s="100">
        <f t="shared" si="2383"/>
        <v>0</v>
      </c>
      <c r="AG737" s="100">
        <f t="shared" si="2383"/>
        <v>0</v>
      </c>
      <c r="AH737" s="100">
        <f t="shared" si="2383"/>
        <v>0</v>
      </c>
      <c r="AI737" s="2">
        <f t="shared" si="1570"/>
        <v>0</v>
      </c>
      <c r="AJ737" s="100">
        <f t="shared" si="1873"/>
        <v>0</v>
      </c>
      <c r="AK737" s="100">
        <f t="shared" si="1874"/>
        <v>0</v>
      </c>
      <c r="AL737" s="100">
        <f t="shared" si="2363"/>
        <v>0</v>
      </c>
      <c r="AM737" s="100">
        <f t="shared" si="2363"/>
        <v>0</v>
      </c>
      <c r="AN737" s="100">
        <f t="shared" si="2363"/>
        <v>0</v>
      </c>
      <c r="AO737" s="100">
        <f t="shared" si="2363"/>
        <v>0</v>
      </c>
      <c r="AP737" s="100">
        <f t="shared" si="2363"/>
        <v>0</v>
      </c>
      <c r="AQ737" s="100">
        <f t="shared" si="2363"/>
        <v>0</v>
      </c>
      <c r="AR737" s="100">
        <f t="shared" si="2363"/>
        <v>0</v>
      </c>
      <c r="AS737" s="100">
        <f t="shared" si="2363"/>
        <v>0</v>
      </c>
      <c r="AT737" s="100">
        <f t="shared" si="2363"/>
        <v>0</v>
      </c>
      <c r="AU737" s="100">
        <f t="shared" si="2363"/>
        <v>0</v>
      </c>
      <c r="AV737" s="100">
        <f t="shared" si="1583"/>
        <v>0</v>
      </c>
      <c r="AW737" s="100">
        <f t="shared" si="1875"/>
        <v>0</v>
      </c>
      <c r="AX737" s="100">
        <f t="shared" si="2356"/>
        <v>0</v>
      </c>
      <c r="AY737" s="100">
        <f t="shared" si="2356"/>
        <v>0</v>
      </c>
      <c r="AZ737" s="100">
        <f t="shared" si="2356"/>
        <v>0</v>
      </c>
      <c r="BA737" s="100">
        <f t="shared" si="2356"/>
        <v>0</v>
      </c>
      <c r="BB737" s="100">
        <f t="shared" si="2356"/>
        <v>0</v>
      </c>
      <c r="BC737" s="100">
        <f t="shared" si="2356"/>
        <v>0</v>
      </c>
      <c r="BD737" s="100">
        <f t="shared" si="2356"/>
        <v>0</v>
      </c>
      <c r="BE737" s="100">
        <f t="shared" si="2356"/>
        <v>0</v>
      </c>
      <c r="BF737" s="100">
        <f t="shared" si="2356"/>
        <v>0</v>
      </c>
      <c r="BG737" s="100">
        <f t="shared" si="2356"/>
        <v>0</v>
      </c>
      <c r="BH737" s="100">
        <f t="shared" si="2356"/>
        <v>0</v>
      </c>
      <c r="BI737" s="100">
        <f t="shared" si="2351"/>
        <v>0</v>
      </c>
      <c r="BV737" s="142"/>
      <c r="CI737" s="142"/>
      <c r="CV737" s="142"/>
      <c r="DI737" s="142"/>
      <c r="DV737" s="142"/>
      <c r="EI737" s="142"/>
    </row>
    <row r="738" spans="1:139" ht="15.75" outlineLevel="1" x14ac:dyDescent="0.25">
      <c r="A738" s="2">
        <f t="shared" si="2348"/>
        <v>49</v>
      </c>
      <c r="B738" s="1" t="str">
        <f t="shared" ref="B738:E757" si="2384">B520</f>
        <v>FH - TBD43</v>
      </c>
      <c r="C738" s="1" t="str">
        <f t="shared" si="2384"/>
        <v>SPP FH - 13343</v>
      </c>
      <c r="D738" s="2" t="str">
        <f t="shared" si="2384"/>
        <v>FH - TBD43.1</v>
      </c>
      <c r="E738" s="141" t="str">
        <f t="shared" si="2384"/>
        <v>SPP FH - 13343</v>
      </c>
      <c r="F738" s="119">
        <f t="shared" si="2239"/>
        <v>364</v>
      </c>
      <c r="G738" s="186">
        <f>VLOOKUP($F738,'2021 Depreciation Rates'!$A:$B,2,FALSE)</f>
        <v>4.3999999999999997E-2</v>
      </c>
      <c r="H738" s="186">
        <f>VLOOKUP($F738,'2022-2023 Depreciation Rates'!$A$1:$B$197,2,FALSE)</f>
        <v>3.6999999999999998E-2</v>
      </c>
      <c r="J738" s="100">
        <f t="shared" ref="J738:U738" si="2385">ROUND(I520*$G738/12,2)</f>
        <v>0</v>
      </c>
      <c r="K738" s="100">
        <f t="shared" si="2385"/>
        <v>0</v>
      </c>
      <c r="L738" s="100">
        <f t="shared" si="2385"/>
        <v>0</v>
      </c>
      <c r="M738" s="100">
        <f t="shared" si="2385"/>
        <v>0</v>
      </c>
      <c r="N738" s="100">
        <f t="shared" si="2385"/>
        <v>0</v>
      </c>
      <c r="O738" s="100">
        <f t="shared" si="2385"/>
        <v>0</v>
      </c>
      <c r="P738" s="100">
        <f t="shared" si="2385"/>
        <v>0</v>
      </c>
      <c r="Q738" s="100">
        <f t="shared" si="2385"/>
        <v>0</v>
      </c>
      <c r="R738" s="100">
        <f t="shared" si="2385"/>
        <v>0</v>
      </c>
      <c r="S738" s="100">
        <f t="shared" si="2385"/>
        <v>0</v>
      </c>
      <c r="T738" s="100">
        <f t="shared" si="2385"/>
        <v>0</v>
      </c>
      <c r="U738" s="100">
        <f t="shared" si="2385"/>
        <v>0</v>
      </c>
      <c r="V738" s="151">
        <f t="shared" si="1567"/>
        <v>0</v>
      </c>
      <c r="W738" s="100">
        <f t="shared" si="2158"/>
        <v>0</v>
      </c>
      <c r="X738" s="100">
        <f t="shared" ref="X738:AH738" si="2386">ROUND(W520*$G738/12,2)</f>
        <v>0</v>
      </c>
      <c r="Y738" s="100">
        <f t="shared" si="2386"/>
        <v>0</v>
      </c>
      <c r="Z738" s="100">
        <f t="shared" si="2386"/>
        <v>0</v>
      </c>
      <c r="AA738" s="100">
        <f t="shared" si="2386"/>
        <v>0</v>
      </c>
      <c r="AB738" s="100">
        <f t="shared" si="2386"/>
        <v>0</v>
      </c>
      <c r="AC738" s="100">
        <f t="shared" si="2386"/>
        <v>0</v>
      </c>
      <c r="AD738" s="100">
        <f t="shared" si="2386"/>
        <v>0</v>
      </c>
      <c r="AE738" s="100">
        <f t="shared" si="2386"/>
        <v>0</v>
      </c>
      <c r="AF738" s="100">
        <f t="shared" si="2386"/>
        <v>0</v>
      </c>
      <c r="AG738" s="100">
        <f t="shared" si="2386"/>
        <v>0</v>
      </c>
      <c r="AH738" s="100">
        <f t="shared" si="2386"/>
        <v>0</v>
      </c>
      <c r="AI738" s="2">
        <f t="shared" si="1570"/>
        <v>0</v>
      </c>
      <c r="AJ738" s="100">
        <f t="shared" si="1873"/>
        <v>0</v>
      </c>
      <c r="AK738" s="100">
        <f t="shared" si="1874"/>
        <v>0</v>
      </c>
      <c r="AL738" s="100">
        <f t="shared" si="2363"/>
        <v>0</v>
      </c>
      <c r="AM738" s="100">
        <f t="shared" si="2363"/>
        <v>0</v>
      </c>
      <c r="AN738" s="100">
        <f t="shared" si="2363"/>
        <v>0</v>
      </c>
      <c r="AO738" s="100">
        <f t="shared" si="2363"/>
        <v>0</v>
      </c>
      <c r="AP738" s="100">
        <f t="shared" si="2363"/>
        <v>0</v>
      </c>
      <c r="AQ738" s="100">
        <f t="shared" si="2363"/>
        <v>0</v>
      </c>
      <c r="AR738" s="100">
        <f t="shared" si="2363"/>
        <v>0</v>
      </c>
      <c r="AS738" s="100">
        <f t="shared" si="2363"/>
        <v>0</v>
      </c>
      <c r="AT738" s="100">
        <f t="shared" si="2363"/>
        <v>0</v>
      </c>
      <c r="AU738" s="100">
        <f t="shared" si="2363"/>
        <v>0</v>
      </c>
      <c r="AV738" s="100">
        <f t="shared" si="1583"/>
        <v>0</v>
      </c>
      <c r="AW738" s="100">
        <f t="shared" si="1875"/>
        <v>0</v>
      </c>
      <c r="AX738" s="100">
        <f t="shared" si="2356"/>
        <v>0</v>
      </c>
      <c r="AY738" s="100">
        <f t="shared" si="2356"/>
        <v>0</v>
      </c>
      <c r="AZ738" s="100">
        <f t="shared" si="2356"/>
        <v>0</v>
      </c>
      <c r="BA738" s="100">
        <f t="shared" si="2356"/>
        <v>0</v>
      </c>
      <c r="BB738" s="100">
        <f t="shared" si="2356"/>
        <v>0</v>
      </c>
      <c r="BC738" s="100">
        <f t="shared" si="2356"/>
        <v>0</v>
      </c>
      <c r="BD738" s="100">
        <f t="shared" si="2356"/>
        <v>0</v>
      </c>
      <c r="BE738" s="100">
        <f t="shared" si="2356"/>
        <v>0</v>
      </c>
      <c r="BF738" s="100">
        <f t="shared" si="2356"/>
        <v>0</v>
      </c>
      <c r="BG738" s="100">
        <f t="shared" si="2356"/>
        <v>0</v>
      </c>
      <c r="BH738" s="100">
        <f t="shared" si="2356"/>
        <v>0</v>
      </c>
      <c r="BI738" s="100">
        <f t="shared" si="2351"/>
        <v>0</v>
      </c>
      <c r="BV738" s="142"/>
      <c r="CI738" s="142"/>
      <c r="CV738" s="142"/>
      <c r="DI738" s="142"/>
      <c r="DV738" s="142"/>
      <c r="EI738" s="142"/>
    </row>
    <row r="739" spans="1:139" ht="15.75" outlineLevel="1" x14ac:dyDescent="0.25">
      <c r="A739" s="2">
        <f t="shared" si="2348"/>
        <v>50</v>
      </c>
      <c r="B739" s="1" t="str">
        <f t="shared" si="2384"/>
        <v>FH - TBD44</v>
      </c>
      <c r="C739" s="1" t="str">
        <f t="shared" si="2384"/>
        <v>SPP FH - 13364</v>
      </c>
      <c r="D739" s="2" t="str">
        <f t="shared" si="2384"/>
        <v>FH - TBD44.1</v>
      </c>
      <c r="E739" s="141" t="str">
        <f t="shared" si="2384"/>
        <v>SPP FH - 13364</v>
      </c>
      <c r="F739" s="119">
        <f t="shared" si="2239"/>
        <v>364</v>
      </c>
      <c r="G739" s="186">
        <f>VLOOKUP($F739,'2021 Depreciation Rates'!$A:$B,2,FALSE)</f>
        <v>4.3999999999999997E-2</v>
      </c>
      <c r="H739" s="186">
        <f>VLOOKUP($F739,'2022-2023 Depreciation Rates'!$A$1:$B$197,2,FALSE)</f>
        <v>3.6999999999999998E-2</v>
      </c>
      <c r="J739" s="100">
        <f t="shared" ref="J739:U739" si="2387">ROUND(I521*$G739/12,2)</f>
        <v>0</v>
      </c>
      <c r="K739" s="100">
        <f t="shared" si="2387"/>
        <v>0</v>
      </c>
      <c r="L739" s="100">
        <f t="shared" si="2387"/>
        <v>0</v>
      </c>
      <c r="M739" s="100">
        <f t="shared" si="2387"/>
        <v>0</v>
      </c>
      <c r="N739" s="100">
        <f t="shared" si="2387"/>
        <v>0</v>
      </c>
      <c r="O739" s="100">
        <f t="shared" si="2387"/>
        <v>0</v>
      </c>
      <c r="P739" s="100">
        <f t="shared" si="2387"/>
        <v>0</v>
      </c>
      <c r="Q739" s="100">
        <f t="shared" si="2387"/>
        <v>0</v>
      </c>
      <c r="R739" s="100">
        <f t="shared" si="2387"/>
        <v>0</v>
      </c>
      <c r="S739" s="100">
        <f t="shared" si="2387"/>
        <v>0</v>
      </c>
      <c r="T739" s="100">
        <f t="shared" si="2387"/>
        <v>0</v>
      </c>
      <c r="U739" s="100">
        <f t="shared" si="2387"/>
        <v>0</v>
      </c>
      <c r="V739" s="151">
        <f t="shared" si="1567"/>
        <v>0</v>
      </c>
      <c r="W739" s="100">
        <f t="shared" si="2158"/>
        <v>0</v>
      </c>
      <c r="X739" s="100">
        <f t="shared" ref="X739:AH739" si="2388">ROUND(W521*$G739/12,2)</f>
        <v>0</v>
      </c>
      <c r="Y739" s="100">
        <f t="shared" si="2388"/>
        <v>0</v>
      </c>
      <c r="Z739" s="100">
        <f t="shared" si="2388"/>
        <v>0</v>
      </c>
      <c r="AA739" s="100">
        <f t="shared" si="2388"/>
        <v>0</v>
      </c>
      <c r="AB739" s="100">
        <f t="shared" si="2388"/>
        <v>0</v>
      </c>
      <c r="AC739" s="100">
        <f t="shared" si="2388"/>
        <v>0</v>
      </c>
      <c r="AD739" s="100">
        <f t="shared" si="2388"/>
        <v>0</v>
      </c>
      <c r="AE739" s="100">
        <f t="shared" si="2388"/>
        <v>0</v>
      </c>
      <c r="AF739" s="100">
        <f t="shared" si="2388"/>
        <v>0</v>
      </c>
      <c r="AG739" s="100">
        <f t="shared" si="2388"/>
        <v>0</v>
      </c>
      <c r="AH739" s="100">
        <f t="shared" si="2388"/>
        <v>0</v>
      </c>
      <c r="AI739" s="2">
        <f t="shared" si="1570"/>
        <v>0</v>
      </c>
      <c r="AJ739" s="100">
        <f t="shared" si="1873"/>
        <v>0</v>
      </c>
      <c r="AK739" s="100">
        <f t="shared" si="1874"/>
        <v>0</v>
      </c>
      <c r="AL739" s="100">
        <f t="shared" si="2363"/>
        <v>0</v>
      </c>
      <c r="AM739" s="100">
        <f t="shared" si="2363"/>
        <v>0</v>
      </c>
      <c r="AN739" s="100">
        <f t="shared" si="2363"/>
        <v>0</v>
      </c>
      <c r="AO739" s="100">
        <f t="shared" si="2363"/>
        <v>0</v>
      </c>
      <c r="AP739" s="100">
        <f t="shared" si="2363"/>
        <v>0</v>
      </c>
      <c r="AQ739" s="100">
        <f t="shared" si="2363"/>
        <v>0</v>
      </c>
      <c r="AR739" s="100">
        <f t="shared" si="2363"/>
        <v>0</v>
      </c>
      <c r="AS739" s="100">
        <f t="shared" si="2363"/>
        <v>0</v>
      </c>
      <c r="AT739" s="100">
        <f t="shared" si="2363"/>
        <v>0</v>
      </c>
      <c r="AU739" s="100">
        <f t="shared" si="2363"/>
        <v>0</v>
      </c>
      <c r="AV739" s="100">
        <f t="shared" si="1583"/>
        <v>0</v>
      </c>
      <c r="AW739" s="100">
        <f t="shared" si="1875"/>
        <v>0</v>
      </c>
      <c r="AX739" s="100">
        <f t="shared" si="2356"/>
        <v>0</v>
      </c>
      <c r="AY739" s="100">
        <f t="shared" si="2356"/>
        <v>0</v>
      </c>
      <c r="AZ739" s="100">
        <f t="shared" si="2356"/>
        <v>0</v>
      </c>
      <c r="BA739" s="100">
        <f t="shared" si="2356"/>
        <v>0</v>
      </c>
      <c r="BB739" s="100">
        <f t="shared" si="2356"/>
        <v>0</v>
      </c>
      <c r="BC739" s="100">
        <f t="shared" si="2356"/>
        <v>0</v>
      </c>
      <c r="BD739" s="100">
        <f t="shared" si="2356"/>
        <v>0</v>
      </c>
      <c r="BE739" s="100">
        <f t="shared" si="2356"/>
        <v>0</v>
      </c>
      <c r="BF739" s="100">
        <f t="shared" si="2356"/>
        <v>0</v>
      </c>
      <c r="BG739" s="100">
        <f t="shared" si="2356"/>
        <v>0</v>
      </c>
      <c r="BH739" s="100">
        <f t="shared" si="2356"/>
        <v>0</v>
      </c>
      <c r="BI739" s="100">
        <f t="shared" si="2351"/>
        <v>0</v>
      </c>
      <c r="BV739" s="142"/>
      <c r="CI739" s="142"/>
      <c r="CV739" s="142"/>
      <c r="DI739" s="142"/>
      <c r="DV739" s="142"/>
      <c r="EI739" s="142"/>
    </row>
    <row r="740" spans="1:139" ht="15.75" outlineLevel="1" x14ac:dyDescent="0.25">
      <c r="A740" s="2">
        <f t="shared" si="2348"/>
        <v>51</v>
      </c>
      <c r="B740" s="1" t="str">
        <f t="shared" si="2384"/>
        <v>FH - TBD45</v>
      </c>
      <c r="C740" s="1" t="str">
        <f t="shared" si="2384"/>
        <v>SPP FH - 13414</v>
      </c>
      <c r="D740" s="2" t="str">
        <f t="shared" si="2384"/>
        <v>FH - TBD45.1</v>
      </c>
      <c r="E740" s="141" t="str">
        <f t="shared" si="2384"/>
        <v>SPP FH - 13414</v>
      </c>
      <c r="F740" s="119">
        <f t="shared" si="2239"/>
        <v>364</v>
      </c>
      <c r="G740" s="186">
        <f>VLOOKUP($F740,'2021 Depreciation Rates'!$A:$B,2,FALSE)</f>
        <v>4.3999999999999997E-2</v>
      </c>
      <c r="H740" s="186">
        <f>VLOOKUP($F740,'2022-2023 Depreciation Rates'!$A$1:$B$197,2,FALSE)</f>
        <v>3.6999999999999998E-2</v>
      </c>
      <c r="J740" s="100">
        <f t="shared" ref="J740:U740" si="2389">ROUND(I522*$G740/12,2)</f>
        <v>0</v>
      </c>
      <c r="K740" s="100">
        <f t="shared" si="2389"/>
        <v>0</v>
      </c>
      <c r="L740" s="100">
        <f t="shared" si="2389"/>
        <v>0</v>
      </c>
      <c r="M740" s="100">
        <f t="shared" si="2389"/>
        <v>0</v>
      </c>
      <c r="N740" s="100">
        <f t="shared" si="2389"/>
        <v>0</v>
      </c>
      <c r="O740" s="100">
        <f t="shared" si="2389"/>
        <v>0</v>
      </c>
      <c r="P740" s="100">
        <f t="shared" si="2389"/>
        <v>0</v>
      </c>
      <c r="Q740" s="100">
        <f t="shared" si="2389"/>
        <v>0</v>
      </c>
      <c r="R740" s="100">
        <f t="shared" si="2389"/>
        <v>0</v>
      </c>
      <c r="S740" s="100">
        <f t="shared" si="2389"/>
        <v>0</v>
      </c>
      <c r="T740" s="100">
        <f t="shared" si="2389"/>
        <v>0</v>
      </c>
      <c r="U740" s="100">
        <f t="shared" si="2389"/>
        <v>0</v>
      </c>
      <c r="V740" s="151">
        <f t="shared" si="1567"/>
        <v>0</v>
      </c>
      <c r="W740" s="100">
        <f t="shared" si="2158"/>
        <v>0</v>
      </c>
      <c r="X740" s="100">
        <f t="shared" ref="X740:AH740" si="2390">ROUND(W522*$G740/12,2)</f>
        <v>0</v>
      </c>
      <c r="Y740" s="100">
        <f t="shared" si="2390"/>
        <v>0</v>
      </c>
      <c r="Z740" s="100">
        <f t="shared" si="2390"/>
        <v>0</v>
      </c>
      <c r="AA740" s="100">
        <f t="shared" si="2390"/>
        <v>0</v>
      </c>
      <c r="AB740" s="100">
        <f t="shared" si="2390"/>
        <v>0</v>
      </c>
      <c r="AC740" s="100">
        <f t="shared" si="2390"/>
        <v>0</v>
      </c>
      <c r="AD740" s="100">
        <f t="shared" si="2390"/>
        <v>0</v>
      </c>
      <c r="AE740" s="100">
        <f t="shared" si="2390"/>
        <v>0</v>
      </c>
      <c r="AF740" s="100">
        <f t="shared" si="2390"/>
        <v>0</v>
      </c>
      <c r="AG740" s="100">
        <f t="shared" si="2390"/>
        <v>0</v>
      </c>
      <c r="AH740" s="100">
        <f t="shared" si="2390"/>
        <v>0</v>
      </c>
      <c r="AI740" s="2">
        <f t="shared" si="1570"/>
        <v>0</v>
      </c>
      <c r="AJ740" s="100">
        <f t="shared" ref="AJ740:AJ803" si="2391">ROUND(AH522*$H740/12,2)</f>
        <v>0</v>
      </c>
      <c r="AK740" s="100">
        <f t="shared" ref="AK740:AU803" si="2392">ROUND(AJ522*$H740/12,2)</f>
        <v>0</v>
      </c>
      <c r="AL740" s="100">
        <f t="shared" si="2392"/>
        <v>0</v>
      </c>
      <c r="AM740" s="100">
        <f t="shared" si="2392"/>
        <v>0</v>
      </c>
      <c r="AN740" s="100">
        <f t="shared" si="2392"/>
        <v>0</v>
      </c>
      <c r="AO740" s="100">
        <f t="shared" si="2392"/>
        <v>0</v>
      </c>
      <c r="AP740" s="100">
        <f t="shared" si="2392"/>
        <v>0</v>
      </c>
      <c r="AQ740" s="100">
        <f t="shared" si="2392"/>
        <v>0</v>
      </c>
      <c r="AR740" s="100">
        <f t="shared" si="2392"/>
        <v>0</v>
      </c>
      <c r="AS740" s="100">
        <f t="shared" si="2392"/>
        <v>0</v>
      </c>
      <c r="AT740" s="100">
        <f t="shared" si="2392"/>
        <v>0</v>
      </c>
      <c r="AU740" s="100">
        <f t="shared" si="2392"/>
        <v>0</v>
      </c>
      <c r="AV740" s="100">
        <f t="shared" si="1583"/>
        <v>0</v>
      </c>
      <c r="AW740" s="100">
        <f t="shared" ref="AW740:AW803" si="2393">ROUND(AU522*$H740/12,2)</f>
        <v>0</v>
      </c>
      <c r="AX740" s="100">
        <f t="shared" ref="AX740:BH755" si="2394">ROUND(AW522*$H740/12,2)</f>
        <v>0</v>
      </c>
      <c r="AY740" s="100">
        <f t="shared" si="2394"/>
        <v>0</v>
      </c>
      <c r="AZ740" s="100">
        <f t="shared" si="2394"/>
        <v>0</v>
      </c>
      <c r="BA740" s="100">
        <f t="shared" si="2394"/>
        <v>0</v>
      </c>
      <c r="BB740" s="100">
        <f t="shared" si="2394"/>
        <v>0</v>
      </c>
      <c r="BC740" s="100">
        <f t="shared" si="2394"/>
        <v>0</v>
      </c>
      <c r="BD740" s="100">
        <f t="shared" si="2394"/>
        <v>0</v>
      </c>
      <c r="BE740" s="100">
        <f t="shared" si="2394"/>
        <v>0</v>
      </c>
      <c r="BF740" s="100">
        <f t="shared" si="2394"/>
        <v>0</v>
      </c>
      <c r="BG740" s="100">
        <f t="shared" si="2394"/>
        <v>0</v>
      </c>
      <c r="BH740" s="100">
        <f t="shared" si="2394"/>
        <v>0</v>
      </c>
      <c r="BI740" s="100">
        <f t="shared" si="2351"/>
        <v>0</v>
      </c>
      <c r="BV740" s="142"/>
      <c r="CI740" s="142"/>
      <c r="CV740" s="142"/>
      <c r="DI740" s="142"/>
      <c r="DV740" s="142"/>
      <c r="EI740" s="142"/>
    </row>
    <row r="741" spans="1:139" ht="15.75" outlineLevel="1" x14ac:dyDescent="0.25">
      <c r="A741" s="2">
        <f t="shared" si="2348"/>
        <v>52</v>
      </c>
      <c r="B741" s="1" t="str">
        <f t="shared" si="2384"/>
        <v>FH - TBD46</v>
      </c>
      <c r="C741" s="1" t="str">
        <f t="shared" si="2384"/>
        <v>SPP FH - 13417</v>
      </c>
      <c r="D741" s="2" t="str">
        <f t="shared" si="2384"/>
        <v>FH - TBD46.1</v>
      </c>
      <c r="E741" s="141" t="str">
        <f t="shared" si="2384"/>
        <v>SPP FH - 13417</v>
      </c>
      <c r="F741" s="119">
        <f t="shared" si="2239"/>
        <v>364</v>
      </c>
      <c r="G741" s="186">
        <f>VLOOKUP($F741,'2021 Depreciation Rates'!$A:$B,2,FALSE)</f>
        <v>4.3999999999999997E-2</v>
      </c>
      <c r="H741" s="186">
        <f>VLOOKUP($F741,'2022-2023 Depreciation Rates'!$A$1:$B$197,2,FALSE)</f>
        <v>3.6999999999999998E-2</v>
      </c>
      <c r="J741" s="100">
        <f t="shared" ref="J741:U741" si="2395">ROUND(I523*$G741/12,2)</f>
        <v>0</v>
      </c>
      <c r="K741" s="100">
        <f t="shared" si="2395"/>
        <v>0</v>
      </c>
      <c r="L741" s="100">
        <f t="shared" si="2395"/>
        <v>0</v>
      </c>
      <c r="M741" s="100">
        <f t="shared" si="2395"/>
        <v>0</v>
      </c>
      <c r="N741" s="100">
        <f t="shared" si="2395"/>
        <v>0</v>
      </c>
      <c r="O741" s="100">
        <f t="shared" si="2395"/>
        <v>0</v>
      </c>
      <c r="P741" s="100">
        <f t="shared" si="2395"/>
        <v>0</v>
      </c>
      <c r="Q741" s="100">
        <f t="shared" si="2395"/>
        <v>0</v>
      </c>
      <c r="R741" s="100">
        <f t="shared" si="2395"/>
        <v>0</v>
      </c>
      <c r="S741" s="100">
        <f t="shared" si="2395"/>
        <v>0</v>
      </c>
      <c r="T741" s="100">
        <f t="shared" si="2395"/>
        <v>0</v>
      </c>
      <c r="U741" s="100">
        <f t="shared" si="2395"/>
        <v>0</v>
      </c>
      <c r="V741" s="151">
        <f t="shared" si="1567"/>
        <v>0</v>
      </c>
      <c r="W741" s="100">
        <f t="shared" ref="W741:W772" si="2396">ROUND(U523*$G741/12,2)</f>
        <v>0</v>
      </c>
      <c r="X741" s="100">
        <f t="shared" ref="X741:AH741" si="2397">ROUND(W523*$G741/12,2)</f>
        <v>0</v>
      </c>
      <c r="Y741" s="100">
        <f t="shared" si="2397"/>
        <v>0</v>
      </c>
      <c r="Z741" s="100">
        <f t="shared" si="2397"/>
        <v>0</v>
      </c>
      <c r="AA741" s="100">
        <f t="shared" si="2397"/>
        <v>0</v>
      </c>
      <c r="AB741" s="100">
        <f t="shared" si="2397"/>
        <v>0</v>
      </c>
      <c r="AC741" s="100">
        <f t="shared" si="2397"/>
        <v>0</v>
      </c>
      <c r="AD741" s="100">
        <f t="shared" si="2397"/>
        <v>0</v>
      </c>
      <c r="AE741" s="100">
        <f t="shared" si="2397"/>
        <v>0</v>
      </c>
      <c r="AF741" s="100">
        <f t="shared" si="2397"/>
        <v>0</v>
      </c>
      <c r="AG741" s="100">
        <f t="shared" si="2397"/>
        <v>0</v>
      </c>
      <c r="AH741" s="100">
        <f t="shared" si="2397"/>
        <v>0</v>
      </c>
      <c r="AI741" s="2">
        <f t="shared" si="1570"/>
        <v>0</v>
      </c>
      <c r="AJ741" s="100">
        <f t="shared" si="2391"/>
        <v>0</v>
      </c>
      <c r="AK741" s="100">
        <f t="shared" si="2392"/>
        <v>0</v>
      </c>
      <c r="AL741" s="100">
        <f t="shared" si="2392"/>
        <v>0</v>
      </c>
      <c r="AM741" s="100">
        <f t="shared" si="2392"/>
        <v>0</v>
      </c>
      <c r="AN741" s="100">
        <f t="shared" si="2392"/>
        <v>0</v>
      </c>
      <c r="AO741" s="100">
        <f t="shared" si="2392"/>
        <v>0</v>
      </c>
      <c r="AP741" s="100">
        <f t="shared" si="2392"/>
        <v>0</v>
      </c>
      <c r="AQ741" s="100">
        <f t="shared" si="2392"/>
        <v>0</v>
      </c>
      <c r="AR741" s="100">
        <f t="shared" si="2392"/>
        <v>0</v>
      </c>
      <c r="AS741" s="100">
        <f t="shared" si="2392"/>
        <v>0</v>
      </c>
      <c r="AT741" s="100">
        <f t="shared" si="2392"/>
        <v>0</v>
      </c>
      <c r="AU741" s="100">
        <f t="shared" si="2392"/>
        <v>0</v>
      </c>
      <c r="AV741" s="100">
        <f t="shared" si="1583"/>
        <v>0</v>
      </c>
      <c r="AW741" s="100">
        <f t="shared" si="2393"/>
        <v>0</v>
      </c>
      <c r="AX741" s="100">
        <f t="shared" si="2394"/>
        <v>0</v>
      </c>
      <c r="AY741" s="100">
        <f t="shared" si="2394"/>
        <v>0</v>
      </c>
      <c r="AZ741" s="100">
        <f t="shared" si="2394"/>
        <v>0</v>
      </c>
      <c r="BA741" s="100">
        <f t="shared" si="2394"/>
        <v>0</v>
      </c>
      <c r="BB741" s="100">
        <f t="shared" si="2394"/>
        <v>0</v>
      </c>
      <c r="BC741" s="100">
        <f t="shared" si="2394"/>
        <v>0</v>
      </c>
      <c r="BD741" s="100">
        <f t="shared" si="2394"/>
        <v>0</v>
      </c>
      <c r="BE741" s="100">
        <f t="shared" si="2394"/>
        <v>0</v>
      </c>
      <c r="BF741" s="100">
        <f t="shared" si="2394"/>
        <v>0</v>
      </c>
      <c r="BG741" s="100">
        <f t="shared" si="2394"/>
        <v>0</v>
      </c>
      <c r="BH741" s="100">
        <f t="shared" si="2394"/>
        <v>0</v>
      </c>
      <c r="BI741" s="100">
        <f t="shared" si="2351"/>
        <v>0</v>
      </c>
      <c r="BV741" s="142"/>
      <c r="CI741" s="142"/>
      <c r="CV741" s="142"/>
      <c r="DI741" s="142"/>
      <c r="DV741" s="142"/>
      <c r="EI741" s="142"/>
    </row>
    <row r="742" spans="1:139" ht="15.75" outlineLevel="1" x14ac:dyDescent="0.25">
      <c r="A742" s="2">
        <f t="shared" si="2348"/>
        <v>53</v>
      </c>
      <c r="B742" s="1" t="str">
        <f t="shared" si="2384"/>
        <v>FH - TBD47</v>
      </c>
      <c r="C742" s="1" t="str">
        <f t="shared" si="2384"/>
        <v>SPP FH - 13438</v>
      </c>
      <c r="D742" s="2" t="str">
        <f t="shared" si="2384"/>
        <v>FH - TBD47.1</v>
      </c>
      <c r="E742" s="141" t="str">
        <f t="shared" si="2384"/>
        <v>SPP FH - 13438</v>
      </c>
      <c r="F742" s="119">
        <f t="shared" si="2239"/>
        <v>364</v>
      </c>
      <c r="G742" s="186">
        <f>VLOOKUP($F742,'2021 Depreciation Rates'!$A:$B,2,FALSE)</f>
        <v>4.3999999999999997E-2</v>
      </c>
      <c r="H742" s="186">
        <f>VLOOKUP($F742,'2022-2023 Depreciation Rates'!$A$1:$B$197,2,FALSE)</f>
        <v>3.6999999999999998E-2</v>
      </c>
      <c r="J742" s="100">
        <f t="shared" ref="J742:U742" si="2398">ROUND(I524*$G742/12,2)</f>
        <v>0</v>
      </c>
      <c r="K742" s="100">
        <f t="shared" si="2398"/>
        <v>0</v>
      </c>
      <c r="L742" s="100">
        <f t="shared" si="2398"/>
        <v>0</v>
      </c>
      <c r="M742" s="100">
        <f t="shared" si="2398"/>
        <v>0</v>
      </c>
      <c r="N742" s="100">
        <f t="shared" si="2398"/>
        <v>0</v>
      </c>
      <c r="O742" s="100">
        <f t="shared" si="2398"/>
        <v>0</v>
      </c>
      <c r="P742" s="100">
        <f t="shared" si="2398"/>
        <v>0</v>
      </c>
      <c r="Q742" s="100">
        <f t="shared" si="2398"/>
        <v>0</v>
      </c>
      <c r="R742" s="100">
        <f t="shared" si="2398"/>
        <v>0</v>
      </c>
      <c r="S742" s="100">
        <f t="shared" si="2398"/>
        <v>0</v>
      </c>
      <c r="T742" s="100">
        <f t="shared" si="2398"/>
        <v>0</v>
      </c>
      <c r="U742" s="100">
        <f t="shared" si="2398"/>
        <v>0</v>
      </c>
      <c r="V742" s="151">
        <f t="shared" si="1567"/>
        <v>0</v>
      </c>
      <c r="W742" s="100">
        <f t="shared" si="2396"/>
        <v>0</v>
      </c>
      <c r="X742" s="100">
        <f t="shared" ref="X742:AH742" si="2399">ROUND(W524*$G742/12,2)</f>
        <v>0</v>
      </c>
      <c r="Y742" s="100">
        <f t="shared" si="2399"/>
        <v>0</v>
      </c>
      <c r="Z742" s="100">
        <f t="shared" si="2399"/>
        <v>0</v>
      </c>
      <c r="AA742" s="100">
        <f t="shared" si="2399"/>
        <v>0</v>
      </c>
      <c r="AB742" s="100">
        <f t="shared" si="2399"/>
        <v>0</v>
      </c>
      <c r="AC742" s="100">
        <f t="shared" si="2399"/>
        <v>0</v>
      </c>
      <c r="AD742" s="100">
        <f t="shared" si="2399"/>
        <v>0</v>
      </c>
      <c r="AE742" s="100">
        <f t="shared" si="2399"/>
        <v>0</v>
      </c>
      <c r="AF742" s="100">
        <f t="shared" si="2399"/>
        <v>0</v>
      </c>
      <c r="AG742" s="100">
        <f t="shared" si="2399"/>
        <v>0</v>
      </c>
      <c r="AH742" s="100">
        <f t="shared" si="2399"/>
        <v>0</v>
      </c>
      <c r="AI742" s="2">
        <f t="shared" si="1570"/>
        <v>0</v>
      </c>
      <c r="AJ742" s="100">
        <f t="shared" si="2391"/>
        <v>0</v>
      </c>
      <c r="AK742" s="100">
        <f t="shared" si="2392"/>
        <v>0</v>
      </c>
      <c r="AL742" s="100">
        <f t="shared" si="2392"/>
        <v>0</v>
      </c>
      <c r="AM742" s="100">
        <f t="shared" si="2392"/>
        <v>0</v>
      </c>
      <c r="AN742" s="100">
        <f t="shared" si="2392"/>
        <v>0</v>
      </c>
      <c r="AO742" s="100">
        <f t="shared" si="2392"/>
        <v>0</v>
      </c>
      <c r="AP742" s="100">
        <f t="shared" si="2392"/>
        <v>0</v>
      </c>
      <c r="AQ742" s="100">
        <f t="shared" si="2392"/>
        <v>0</v>
      </c>
      <c r="AR742" s="100">
        <f t="shared" si="2392"/>
        <v>0</v>
      </c>
      <c r="AS742" s="100">
        <f t="shared" si="2392"/>
        <v>0</v>
      </c>
      <c r="AT742" s="100">
        <f t="shared" si="2392"/>
        <v>0</v>
      </c>
      <c r="AU742" s="100">
        <f t="shared" si="2392"/>
        <v>0</v>
      </c>
      <c r="AV742" s="100">
        <f t="shared" si="1583"/>
        <v>0</v>
      </c>
      <c r="AW742" s="100">
        <f t="shared" si="2393"/>
        <v>0</v>
      </c>
      <c r="AX742" s="100">
        <f t="shared" si="2394"/>
        <v>0</v>
      </c>
      <c r="AY742" s="100">
        <f t="shared" si="2394"/>
        <v>0</v>
      </c>
      <c r="AZ742" s="100">
        <f t="shared" si="2394"/>
        <v>0</v>
      </c>
      <c r="BA742" s="100">
        <f t="shared" si="2394"/>
        <v>0</v>
      </c>
      <c r="BB742" s="100">
        <f t="shared" si="2394"/>
        <v>0</v>
      </c>
      <c r="BC742" s="100">
        <f t="shared" si="2394"/>
        <v>0</v>
      </c>
      <c r="BD742" s="100">
        <f t="shared" si="2394"/>
        <v>0</v>
      </c>
      <c r="BE742" s="100">
        <f t="shared" si="2394"/>
        <v>0</v>
      </c>
      <c r="BF742" s="100">
        <f t="shared" si="2394"/>
        <v>0</v>
      </c>
      <c r="BG742" s="100">
        <f t="shared" si="2394"/>
        <v>0</v>
      </c>
      <c r="BH742" s="100">
        <f t="shared" si="2394"/>
        <v>0</v>
      </c>
      <c r="BI742" s="100">
        <f t="shared" si="2351"/>
        <v>0</v>
      </c>
      <c r="BV742" s="142"/>
      <c r="CI742" s="142"/>
      <c r="CV742" s="142"/>
      <c r="DI742" s="142"/>
      <c r="DV742" s="142"/>
      <c r="EI742" s="142"/>
    </row>
    <row r="743" spans="1:139" ht="15.75" outlineLevel="1" x14ac:dyDescent="0.25">
      <c r="A743" s="2">
        <f t="shared" si="2348"/>
        <v>54</v>
      </c>
      <c r="B743" s="1" t="str">
        <f t="shared" si="2384"/>
        <v>FH - TBD48</v>
      </c>
      <c r="C743" s="1" t="str">
        <f t="shared" si="2384"/>
        <v>SPP FH - 13457</v>
      </c>
      <c r="D743" s="2" t="str">
        <f t="shared" si="2384"/>
        <v>FH - TBD48.1</v>
      </c>
      <c r="E743" s="141" t="str">
        <f t="shared" si="2384"/>
        <v>SPP FH - 13457</v>
      </c>
      <c r="F743" s="119">
        <f t="shared" si="2239"/>
        <v>364</v>
      </c>
      <c r="G743" s="186">
        <f>VLOOKUP($F743,'2021 Depreciation Rates'!$A:$B,2,FALSE)</f>
        <v>4.3999999999999997E-2</v>
      </c>
      <c r="H743" s="186">
        <f>VLOOKUP($F743,'2022-2023 Depreciation Rates'!$A$1:$B$197,2,FALSE)</f>
        <v>3.6999999999999998E-2</v>
      </c>
      <c r="J743" s="100">
        <f t="shared" ref="J743:U743" si="2400">ROUND(I525*$G743/12,2)</f>
        <v>0</v>
      </c>
      <c r="K743" s="100">
        <f t="shared" si="2400"/>
        <v>0</v>
      </c>
      <c r="L743" s="100">
        <f t="shared" si="2400"/>
        <v>0</v>
      </c>
      <c r="M743" s="100">
        <f t="shared" si="2400"/>
        <v>0</v>
      </c>
      <c r="N743" s="100">
        <f t="shared" si="2400"/>
        <v>0</v>
      </c>
      <c r="O743" s="100">
        <f t="shared" si="2400"/>
        <v>0</v>
      </c>
      <c r="P743" s="100">
        <f t="shared" si="2400"/>
        <v>0</v>
      </c>
      <c r="Q743" s="100">
        <f t="shared" si="2400"/>
        <v>0</v>
      </c>
      <c r="R743" s="100">
        <f t="shared" si="2400"/>
        <v>0</v>
      </c>
      <c r="S743" s="100">
        <f t="shared" si="2400"/>
        <v>0</v>
      </c>
      <c r="T743" s="100">
        <f t="shared" si="2400"/>
        <v>0</v>
      </c>
      <c r="U743" s="100">
        <f t="shared" si="2400"/>
        <v>0</v>
      </c>
      <c r="V743" s="151">
        <f t="shared" si="1567"/>
        <v>0</v>
      </c>
      <c r="W743" s="100">
        <f t="shared" si="2396"/>
        <v>0</v>
      </c>
      <c r="X743" s="100">
        <f t="shared" ref="X743:AH743" si="2401">ROUND(W525*$G743/12,2)</f>
        <v>0</v>
      </c>
      <c r="Y743" s="100">
        <f t="shared" si="2401"/>
        <v>0</v>
      </c>
      <c r="Z743" s="100">
        <f t="shared" si="2401"/>
        <v>0</v>
      </c>
      <c r="AA743" s="100">
        <f t="shared" si="2401"/>
        <v>0</v>
      </c>
      <c r="AB743" s="100">
        <f t="shared" si="2401"/>
        <v>0</v>
      </c>
      <c r="AC743" s="100">
        <f t="shared" si="2401"/>
        <v>0</v>
      </c>
      <c r="AD743" s="100">
        <f t="shared" si="2401"/>
        <v>0</v>
      </c>
      <c r="AE743" s="100">
        <f t="shared" si="2401"/>
        <v>0</v>
      </c>
      <c r="AF743" s="100">
        <f t="shared" si="2401"/>
        <v>0</v>
      </c>
      <c r="AG743" s="100">
        <f t="shared" si="2401"/>
        <v>0</v>
      </c>
      <c r="AH743" s="100">
        <f t="shared" si="2401"/>
        <v>0</v>
      </c>
      <c r="AI743" s="2">
        <f t="shared" si="1570"/>
        <v>0</v>
      </c>
      <c r="AJ743" s="100">
        <f t="shared" si="2391"/>
        <v>0</v>
      </c>
      <c r="AK743" s="100">
        <f t="shared" si="2392"/>
        <v>0</v>
      </c>
      <c r="AL743" s="100">
        <f t="shared" si="2392"/>
        <v>0</v>
      </c>
      <c r="AM743" s="100">
        <f t="shared" si="2392"/>
        <v>0</v>
      </c>
      <c r="AN743" s="100">
        <f t="shared" si="2392"/>
        <v>0</v>
      </c>
      <c r="AO743" s="100">
        <f t="shared" si="2392"/>
        <v>0</v>
      </c>
      <c r="AP743" s="100">
        <f t="shared" si="2392"/>
        <v>0</v>
      </c>
      <c r="AQ743" s="100">
        <f t="shared" si="2392"/>
        <v>0</v>
      </c>
      <c r="AR743" s="100">
        <f t="shared" si="2392"/>
        <v>0</v>
      </c>
      <c r="AS743" s="100">
        <f t="shared" si="2392"/>
        <v>0</v>
      </c>
      <c r="AT743" s="100">
        <f t="shared" si="2392"/>
        <v>0</v>
      </c>
      <c r="AU743" s="100">
        <f t="shared" si="2392"/>
        <v>0</v>
      </c>
      <c r="AV743" s="100">
        <f t="shared" si="1583"/>
        <v>0</v>
      </c>
      <c r="AW743" s="100">
        <f t="shared" si="2393"/>
        <v>0</v>
      </c>
      <c r="AX743" s="100">
        <f t="shared" si="2394"/>
        <v>0</v>
      </c>
      <c r="AY743" s="100">
        <f t="shared" si="2394"/>
        <v>0</v>
      </c>
      <c r="AZ743" s="100">
        <f t="shared" si="2394"/>
        <v>0</v>
      </c>
      <c r="BA743" s="100">
        <f t="shared" si="2394"/>
        <v>0</v>
      </c>
      <c r="BB743" s="100">
        <f t="shared" si="2394"/>
        <v>0</v>
      </c>
      <c r="BC743" s="100">
        <f t="shared" si="2394"/>
        <v>0</v>
      </c>
      <c r="BD743" s="100">
        <f t="shared" si="2394"/>
        <v>0</v>
      </c>
      <c r="BE743" s="100">
        <f t="shared" si="2394"/>
        <v>0</v>
      </c>
      <c r="BF743" s="100">
        <f t="shared" si="2394"/>
        <v>2963.11</v>
      </c>
      <c r="BG743" s="100">
        <f t="shared" si="2394"/>
        <v>2963.11</v>
      </c>
      <c r="BH743" s="100">
        <f t="shared" si="2394"/>
        <v>2963.11</v>
      </c>
      <c r="BI743" s="100">
        <f t="shared" si="2351"/>
        <v>8889.33</v>
      </c>
      <c r="BV743" s="142"/>
      <c r="CI743" s="142"/>
      <c r="CV743" s="142"/>
      <c r="DI743" s="142"/>
      <c r="DV743" s="142"/>
      <c r="EI743" s="142"/>
    </row>
    <row r="744" spans="1:139" ht="15.75" outlineLevel="1" x14ac:dyDescent="0.25">
      <c r="A744" s="2">
        <f t="shared" si="2348"/>
        <v>55</v>
      </c>
      <c r="B744" s="1" t="str">
        <f t="shared" si="2384"/>
        <v>FH - TBD51</v>
      </c>
      <c r="C744" s="1" t="str">
        <f t="shared" si="2384"/>
        <v>SPP FH - 13695</v>
      </c>
      <c r="D744" s="2" t="str">
        <f t="shared" si="2384"/>
        <v>FH - TBD51.1</v>
      </c>
      <c r="E744" s="141" t="str">
        <f t="shared" si="2384"/>
        <v>SPP FH - 13695</v>
      </c>
      <c r="F744" s="119">
        <f t="shared" si="2239"/>
        <v>364</v>
      </c>
      <c r="G744" s="186">
        <f>VLOOKUP($F744,'2021 Depreciation Rates'!$A:$B,2,FALSE)</f>
        <v>4.3999999999999997E-2</v>
      </c>
      <c r="H744" s="186">
        <f>VLOOKUP($F744,'2022-2023 Depreciation Rates'!$A$1:$B$197,2,FALSE)</f>
        <v>3.6999999999999998E-2</v>
      </c>
      <c r="J744" s="100">
        <f t="shared" ref="J744:U744" si="2402">ROUND(I526*$G744/12,2)</f>
        <v>0</v>
      </c>
      <c r="K744" s="100">
        <f t="shared" si="2402"/>
        <v>0</v>
      </c>
      <c r="L744" s="100">
        <f t="shared" si="2402"/>
        <v>0</v>
      </c>
      <c r="M744" s="100">
        <f t="shared" si="2402"/>
        <v>0</v>
      </c>
      <c r="N744" s="100">
        <f t="shared" si="2402"/>
        <v>0</v>
      </c>
      <c r="O744" s="100">
        <f t="shared" si="2402"/>
        <v>0</v>
      </c>
      <c r="P744" s="100">
        <f t="shared" si="2402"/>
        <v>0</v>
      </c>
      <c r="Q744" s="100">
        <f t="shared" si="2402"/>
        <v>0</v>
      </c>
      <c r="R744" s="100">
        <f t="shared" si="2402"/>
        <v>0</v>
      </c>
      <c r="S744" s="100">
        <f t="shared" si="2402"/>
        <v>0</v>
      </c>
      <c r="T744" s="100">
        <f t="shared" si="2402"/>
        <v>0</v>
      </c>
      <c r="U744" s="100">
        <f t="shared" si="2402"/>
        <v>0</v>
      </c>
      <c r="V744" s="151">
        <f t="shared" si="1567"/>
        <v>0</v>
      </c>
      <c r="W744" s="100">
        <f t="shared" si="2396"/>
        <v>0</v>
      </c>
      <c r="X744" s="100">
        <f t="shared" ref="X744:AH744" si="2403">ROUND(W526*$G744/12,2)</f>
        <v>0</v>
      </c>
      <c r="Y744" s="100">
        <f t="shared" si="2403"/>
        <v>0</v>
      </c>
      <c r="Z744" s="100">
        <f t="shared" si="2403"/>
        <v>0</v>
      </c>
      <c r="AA744" s="100">
        <f t="shared" si="2403"/>
        <v>0</v>
      </c>
      <c r="AB744" s="100">
        <f t="shared" si="2403"/>
        <v>0</v>
      </c>
      <c r="AC744" s="100">
        <f t="shared" si="2403"/>
        <v>0</v>
      </c>
      <c r="AD744" s="100">
        <f t="shared" si="2403"/>
        <v>0</v>
      </c>
      <c r="AE744" s="100">
        <f t="shared" si="2403"/>
        <v>0</v>
      </c>
      <c r="AF744" s="100">
        <f t="shared" si="2403"/>
        <v>0</v>
      </c>
      <c r="AG744" s="100">
        <f t="shared" si="2403"/>
        <v>0</v>
      </c>
      <c r="AH744" s="100">
        <f t="shared" si="2403"/>
        <v>0</v>
      </c>
      <c r="AI744" s="2">
        <f t="shared" si="1570"/>
        <v>0</v>
      </c>
      <c r="AJ744" s="100">
        <f t="shared" si="2391"/>
        <v>0</v>
      </c>
      <c r="AK744" s="100">
        <f t="shared" si="2392"/>
        <v>0</v>
      </c>
      <c r="AL744" s="100">
        <f t="shared" si="2392"/>
        <v>0</v>
      </c>
      <c r="AM744" s="100">
        <f t="shared" si="2392"/>
        <v>0</v>
      </c>
      <c r="AN744" s="100">
        <f t="shared" si="2392"/>
        <v>0</v>
      </c>
      <c r="AO744" s="100">
        <f t="shared" si="2392"/>
        <v>0</v>
      </c>
      <c r="AP744" s="100">
        <f t="shared" si="2392"/>
        <v>0</v>
      </c>
      <c r="AQ744" s="100">
        <f t="shared" si="2392"/>
        <v>0</v>
      </c>
      <c r="AR744" s="100">
        <f t="shared" si="2392"/>
        <v>0</v>
      </c>
      <c r="AS744" s="100">
        <f t="shared" si="2392"/>
        <v>0</v>
      </c>
      <c r="AT744" s="100">
        <f t="shared" si="2392"/>
        <v>0</v>
      </c>
      <c r="AU744" s="100">
        <f t="shared" si="2392"/>
        <v>0</v>
      </c>
      <c r="AV744" s="100">
        <f t="shared" si="1583"/>
        <v>0</v>
      </c>
      <c r="AW744" s="100">
        <f t="shared" si="2393"/>
        <v>0</v>
      </c>
      <c r="AX744" s="100">
        <f t="shared" si="2394"/>
        <v>0</v>
      </c>
      <c r="AY744" s="100">
        <f t="shared" si="2394"/>
        <v>0</v>
      </c>
      <c r="AZ744" s="100">
        <f t="shared" si="2394"/>
        <v>0</v>
      </c>
      <c r="BA744" s="100">
        <f t="shared" si="2394"/>
        <v>0</v>
      </c>
      <c r="BB744" s="100">
        <f t="shared" si="2394"/>
        <v>0</v>
      </c>
      <c r="BC744" s="100">
        <f t="shared" si="2394"/>
        <v>0</v>
      </c>
      <c r="BD744" s="100">
        <f t="shared" si="2394"/>
        <v>0</v>
      </c>
      <c r="BE744" s="100">
        <f t="shared" si="2394"/>
        <v>0</v>
      </c>
      <c r="BF744" s="100">
        <f t="shared" si="2394"/>
        <v>0</v>
      </c>
      <c r="BG744" s="100">
        <f t="shared" si="2394"/>
        <v>0</v>
      </c>
      <c r="BH744" s="100">
        <f t="shared" si="2394"/>
        <v>0</v>
      </c>
      <c r="BI744" s="100">
        <f t="shared" si="2351"/>
        <v>0</v>
      </c>
      <c r="BV744" s="142"/>
      <c r="CI744" s="142"/>
      <c r="CV744" s="142"/>
      <c r="DI744" s="142"/>
      <c r="DV744" s="142"/>
      <c r="EI744" s="142"/>
    </row>
    <row r="745" spans="1:139" ht="15.75" outlineLevel="1" x14ac:dyDescent="0.25">
      <c r="A745" s="2">
        <f t="shared" si="2348"/>
        <v>56</v>
      </c>
      <c r="B745" s="1" t="str">
        <f t="shared" si="2384"/>
        <v>FH - TBD52</v>
      </c>
      <c r="C745" s="1" t="str">
        <f t="shared" si="2384"/>
        <v>SPP FH - 13737</v>
      </c>
      <c r="D745" s="2" t="str">
        <f t="shared" si="2384"/>
        <v>FH - TBD52.1</v>
      </c>
      <c r="E745" s="141" t="str">
        <f t="shared" si="2384"/>
        <v>SPP FH - 13737</v>
      </c>
      <c r="F745" s="119">
        <f t="shared" si="2239"/>
        <v>364</v>
      </c>
      <c r="G745" s="186">
        <f>VLOOKUP($F745,'2021 Depreciation Rates'!$A:$B,2,FALSE)</f>
        <v>4.3999999999999997E-2</v>
      </c>
      <c r="H745" s="186">
        <f>VLOOKUP($F745,'2022-2023 Depreciation Rates'!$A$1:$B$197,2,FALSE)</f>
        <v>3.6999999999999998E-2</v>
      </c>
      <c r="J745" s="100">
        <f t="shared" ref="J745:U745" si="2404">ROUND(I527*$G745/12,2)</f>
        <v>0</v>
      </c>
      <c r="K745" s="100">
        <f t="shared" si="2404"/>
        <v>0</v>
      </c>
      <c r="L745" s="100">
        <f t="shared" si="2404"/>
        <v>0</v>
      </c>
      <c r="M745" s="100">
        <f t="shared" si="2404"/>
        <v>0</v>
      </c>
      <c r="N745" s="100">
        <f t="shared" si="2404"/>
        <v>0</v>
      </c>
      <c r="O745" s="100">
        <f t="shared" si="2404"/>
        <v>0</v>
      </c>
      <c r="P745" s="100">
        <f t="shared" si="2404"/>
        <v>0</v>
      </c>
      <c r="Q745" s="100">
        <f t="shared" si="2404"/>
        <v>0</v>
      </c>
      <c r="R745" s="100">
        <f t="shared" si="2404"/>
        <v>0</v>
      </c>
      <c r="S745" s="100">
        <f t="shared" si="2404"/>
        <v>0</v>
      </c>
      <c r="T745" s="100">
        <f t="shared" si="2404"/>
        <v>0</v>
      </c>
      <c r="U745" s="100">
        <f t="shared" si="2404"/>
        <v>0</v>
      </c>
      <c r="V745" s="151">
        <f t="shared" si="1567"/>
        <v>0</v>
      </c>
      <c r="W745" s="100">
        <f t="shared" si="2396"/>
        <v>0</v>
      </c>
      <c r="X745" s="100">
        <f t="shared" ref="X745:AH745" si="2405">ROUND(W527*$G745/12,2)</f>
        <v>0</v>
      </c>
      <c r="Y745" s="100">
        <f t="shared" si="2405"/>
        <v>0</v>
      </c>
      <c r="Z745" s="100">
        <f t="shared" si="2405"/>
        <v>0</v>
      </c>
      <c r="AA745" s="100">
        <f t="shared" si="2405"/>
        <v>0</v>
      </c>
      <c r="AB745" s="100">
        <f t="shared" si="2405"/>
        <v>0</v>
      </c>
      <c r="AC745" s="100">
        <f t="shared" si="2405"/>
        <v>0</v>
      </c>
      <c r="AD745" s="100">
        <f t="shared" si="2405"/>
        <v>0</v>
      </c>
      <c r="AE745" s="100">
        <f t="shared" si="2405"/>
        <v>0</v>
      </c>
      <c r="AF745" s="100">
        <f t="shared" si="2405"/>
        <v>0</v>
      </c>
      <c r="AG745" s="100">
        <f t="shared" si="2405"/>
        <v>0</v>
      </c>
      <c r="AH745" s="100">
        <f t="shared" si="2405"/>
        <v>0</v>
      </c>
      <c r="AI745" s="2">
        <f t="shared" si="1570"/>
        <v>0</v>
      </c>
      <c r="AJ745" s="100">
        <f t="shared" si="2391"/>
        <v>0</v>
      </c>
      <c r="AK745" s="100">
        <f t="shared" si="2392"/>
        <v>0</v>
      </c>
      <c r="AL745" s="100">
        <f t="shared" si="2392"/>
        <v>0</v>
      </c>
      <c r="AM745" s="100">
        <f t="shared" si="2392"/>
        <v>0</v>
      </c>
      <c r="AN745" s="100">
        <f t="shared" si="2392"/>
        <v>0</v>
      </c>
      <c r="AO745" s="100">
        <f t="shared" si="2392"/>
        <v>0</v>
      </c>
      <c r="AP745" s="100">
        <f t="shared" si="2392"/>
        <v>0</v>
      </c>
      <c r="AQ745" s="100">
        <f t="shared" si="2392"/>
        <v>0</v>
      </c>
      <c r="AR745" s="100">
        <f t="shared" si="2392"/>
        <v>0</v>
      </c>
      <c r="AS745" s="100">
        <f t="shared" si="2392"/>
        <v>0</v>
      </c>
      <c r="AT745" s="100">
        <f t="shared" si="2392"/>
        <v>0</v>
      </c>
      <c r="AU745" s="100">
        <f t="shared" si="2392"/>
        <v>0</v>
      </c>
      <c r="AV745" s="100">
        <f t="shared" si="1583"/>
        <v>0</v>
      </c>
      <c r="AW745" s="100">
        <f t="shared" si="2393"/>
        <v>0</v>
      </c>
      <c r="AX745" s="100">
        <f t="shared" si="2394"/>
        <v>0</v>
      </c>
      <c r="AY745" s="100">
        <f t="shared" si="2394"/>
        <v>0</v>
      </c>
      <c r="AZ745" s="100">
        <f t="shared" si="2394"/>
        <v>0</v>
      </c>
      <c r="BA745" s="100">
        <f t="shared" si="2394"/>
        <v>0</v>
      </c>
      <c r="BB745" s="100">
        <f t="shared" si="2394"/>
        <v>0</v>
      </c>
      <c r="BC745" s="100">
        <f t="shared" si="2394"/>
        <v>0</v>
      </c>
      <c r="BD745" s="100">
        <f t="shared" si="2394"/>
        <v>0</v>
      </c>
      <c r="BE745" s="100">
        <f t="shared" si="2394"/>
        <v>0</v>
      </c>
      <c r="BF745" s="100">
        <f t="shared" si="2394"/>
        <v>0</v>
      </c>
      <c r="BG745" s="100">
        <f t="shared" si="2394"/>
        <v>0</v>
      </c>
      <c r="BH745" s="100">
        <f t="shared" si="2394"/>
        <v>0</v>
      </c>
      <c r="BI745" s="100">
        <f t="shared" si="2351"/>
        <v>0</v>
      </c>
      <c r="BV745" s="142"/>
      <c r="CI745" s="142"/>
      <c r="CV745" s="142"/>
      <c r="DI745" s="142"/>
      <c r="DV745" s="142"/>
      <c r="EI745" s="142"/>
    </row>
    <row r="746" spans="1:139" ht="15.75" outlineLevel="1" x14ac:dyDescent="0.25">
      <c r="A746" s="2">
        <f t="shared" si="2348"/>
        <v>57</v>
      </c>
      <c r="B746" s="1" t="str">
        <f t="shared" si="2384"/>
        <v>FH - TBD53</v>
      </c>
      <c r="C746" s="1" t="str">
        <f t="shared" si="2384"/>
        <v>SPP FH - 13753</v>
      </c>
      <c r="D746" s="2" t="str">
        <f t="shared" si="2384"/>
        <v>FH - TBD53.1</v>
      </c>
      <c r="E746" s="141" t="str">
        <f t="shared" si="2384"/>
        <v>SPP FH - 13753</v>
      </c>
      <c r="F746" s="119">
        <f t="shared" ref="F746:F777" si="2406">G528</f>
        <v>364</v>
      </c>
      <c r="G746" s="186">
        <f>VLOOKUP($F746,'2021 Depreciation Rates'!$A:$B,2,FALSE)</f>
        <v>4.3999999999999997E-2</v>
      </c>
      <c r="H746" s="186">
        <f>VLOOKUP($F746,'2022-2023 Depreciation Rates'!$A$1:$B$197,2,FALSE)</f>
        <v>3.6999999999999998E-2</v>
      </c>
      <c r="J746" s="100">
        <f t="shared" ref="J746:U746" si="2407">ROUND(I528*$G746/12,2)</f>
        <v>0</v>
      </c>
      <c r="K746" s="100">
        <f t="shared" si="2407"/>
        <v>0</v>
      </c>
      <c r="L746" s="100">
        <f t="shared" si="2407"/>
        <v>0</v>
      </c>
      <c r="M746" s="100">
        <f t="shared" si="2407"/>
        <v>0</v>
      </c>
      <c r="N746" s="100">
        <f t="shared" si="2407"/>
        <v>0</v>
      </c>
      <c r="O746" s="100">
        <f t="shared" si="2407"/>
        <v>0</v>
      </c>
      <c r="P746" s="100">
        <f t="shared" si="2407"/>
        <v>0</v>
      </c>
      <c r="Q746" s="100">
        <f t="shared" si="2407"/>
        <v>0</v>
      </c>
      <c r="R746" s="100">
        <f t="shared" si="2407"/>
        <v>0</v>
      </c>
      <c r="S746" s="100">
        <f t="shared" si="2407"/>
        <v>0</v>
      </c>
      <c r="T746" s="100">
        <f t="shared" si="2407"/>
        <v>0</v>
      </c>
      <c r="U746" s="100">
        <f t="shared" si="2407"/>
        <v>0</v>
      </c>
      <c r="V746" s="151">
        <f t="shared" si="1567"/>
        <v>0</v>
      </c>
      <c r="W746" s="100">
        <f t="shared" si="2396"/>
        <v>0</v>
      </c>
      <c r="X746" s="100">
        <f t="shared" ref="X746:AH746" si="2408">ROUND(W528*$G746/12,2)</f>
        <v>0</v>
      </c>
      <c r="Y746" s="100">
        <f t="shared" si="2408"/>
        <v>0</v>
      </c>
      <c r="Z746" s="100">
        <f t="shared" si="2408"/>
        <v>0</v>
      </c>
      <c r="AA746" s="100">
        <f t="shared" si="2408"/>
        <v>0</v>
      </c>
      <c r="AB746" s="100">
        <f t="shared" si="2408"/>
        <v>0</v>
      </c>
      <c r="AC746" s="100">
        <f t="shared" si="2408"/>
        <v>0</v>
      </c>
      <c r="AD746" s="100">
        <f t="shared" si="2408"/>
        <v>0</v>
      </c>
      <c r="AE746" s="100">
        <f t="shared" si="2408"/>
        <v>0</v>
      </c>
      <c r="AF746" s="100">
        <f t="shared" si="2408"/>
        <v>0</v>
      </c>
      <c r="AG746" s="100">
        <f t="shared" si="2408"/>
        <v>0</v>
      </c>
      <c r="AH746" s="100">
        <f t="shared" si="2408"/>
        <v>0</v>
      </c>
      <c r="AI746" s="2">
        <f t="shared" si="1570"/>
        <v>0</v>
      </c>
      <c r="AJ746" s="100">
        <f t="shared" si="2391"/>
        <v>0</v>
      </c>
      <c r="AK746" s="100">
        <f t="shared" si="2392"/>
        <v>0</v>
      </c>
      <c r="AL746" s="100">
        <f t="shared" si="2392"/>
        <v>0</v>
      </c>
      <c r="AM746" s="100">
        <f t="shared" si="2392"/>
        <v>0</v>
      </c>
      <c r="AN746" s="100">
        <f t="shared" si="2392"/>
        <v>0</v>
      </c>
      <c r="AO746" s="100">
        <f t="shared" si="2392"/>
        <v>0</v>
      </c>
      <c r="AP746" s="100">
        <f t="shared" si="2392"/>
        <v>0</v>
      </c>
      <c r="AQ746" s="100">
        <f t="shared" si="2392"/>
        <v>0</v>
      </c>
      <c r="AR746" s="100">
        <f t="shared" si="2392"/>
        <v>0</v>
      </c>
      <c r="AS746" s="100">
        <f t="shared" si="2392"/>
        <v>0</v>
      </c>
      <c r="AT746" s="100">
        <f t="shared" si="2392"/>
        <v>0</v>
      </c>
      <c r="AU746" s="100">
        <f t="shared" si="2392"/>
        <v>0</v>
      </c>
      <c r="AV746" s="100">
        <f t="shared" si="1583"/>
        <v>0</v>
      </c>
      <c r="AW746" s="100">
        <f t="shared" si="2393"/>
        <v>0</v>
      </c>
      <c r="AX746" s="100">
        <f t="shared" si="2394"/>
        <v>0</v>
      </c>
      <c r="AY746" s="100">
        <f t="shared" si="2394"/>
        <v>0</v>
      </c>
      <c r="AZ746" s="100">
        <f t="shared" si="2394"/>
        <v>0</v>
      </c>
      <c r="BA746" s="100">
        <f t="shared" si="2394"/>
        <v>0</v>
      </c>
      <c r="BB746" s="100">
        <f t="shared" si="2394"/>
        <v>0</v>
      </c>
      <c r="BC746" s="100">
        <f t="shared" si="2394"/>
        <v>0</v>
      </c>
      <c r="BD746" s="100">
        <f t="shared" si="2394"/>
        <v>0</v>
      </c>
      <c r="BE746" s="100">
        <f t="shared" si="2394"/>
        <v>0</v>
      </c>
      <c r="BF746" s="100">
        <f t="shared" si="2394"/>
        <v>3743.41</v>
      </c>
      <c r="BG746" s="100">
        <f t="shared" si="2394"/>
        <v>3743.41</v>
      </c>
      <c r="BH746" s="100">
        <f t="shared" si="2394"/>
        <v>3743.41</v>
      </c>
      <c r="BI746" s="100">
        <f t="shared" si="2351"/>
        <v>11230.23</v>
      </c>
      <c r="BV746" s="142"/>
      <c r="CI746" s="142"/>
      <c r="CV746" s="142"/>
      <c r="DI746" s="142"/>
      <c r="DV746" s="142"/>
      <c r="EI746" s="142"/>
    </row>
    <row r="747" spans="1:139" ht="15.75" outlineLevel="1" x14ac:dyDescent="0.25">
      <c r="A747" s="2">
        <f t="shared" si="2348"/>
        <v>58</v>
      </c>
      <c r="B747" s="1" t="str">
        <f t="shared" si="2384"/>
        <v>FH - TBD54</v>
      </c>
      <c r="C747" s="1" t="str">
        <f t="shared" si="2384"/>
        <v>SPP FH - 13772</v>
      </c>
      <c r="D747" s="2" t="str">
        <f t="shared" si="2384"/>
        <v>FH - TBD54.1</v>
      </c>
      <c r="E747" s="141" t="str">
        <f t="shared" si="2384"/>
        <v>SPP FH - 13772</v>
      </c>
      <c r="F747" s="119">
        <f t="shared" si="2406"/>
        <v>364</v>
      </c>
      <c r="G747" s="186">
        <f>VLOOKUP($F747,'2021 Depreciation Rates'!$A:$B,2,FALSE)</f>
        <v>4.3999999999999997E-2</v>
      </c>
      <c r="H747" s="186">
        <f>VLOOKUP($F747,'2022-2023 Depreciation Rates'!$A$1:$B$197,2,FALSE)</f>
        <v>3.6999999999999998E-2</v>
      </c>
      <c r="J747" s="100">
        <f t="shared" ref="J747:U747" si="2409">ROUND(I529*$G747/12,2)</f>
        <v>0</v>
      </c>
      <c r="K747" s="100">
        <f t="shared" si="2409"/>
        <v>0</v>
      </c>
      <c r="L747" s="100">
        <f t="shared" si="2409"/>
        <v>0</v>
      </c>
      <c r="M747" s="100">
        <f t="shared" si="2409"/>
        <v>0</v>
      </c>
      <c r="N747" s="100">
        <f t="shared" si="2409"/>
        <v>0</v>
      </c>
      <c r="O747" s="100">
        <f t="shared" si="2409"/>
        <v>0</v>
      </c>
      <c r="P747" s="100">
        <f t="shared" si="2409"/>
        <v>0</v>
      </c>
      <c r="Q747" s="100">
        <f t="shared" si="2409"/>
        <v>0</v>
      </c>
      <c r="R747" s="100">
        <f t="shared" si="2409"/>
        <v>0</v>
      </c>
      <c r="S747" s="100">
        <f t="shared" si="2409"/>
        <v>0</v>
      </c>
      <c r="T747" s="100">
        <f t="shared" si="2409"/>
        <v>0</v>
      </c>
      <c r="U747" s="100">
        <f t="shared" si="2409"/>
        <v>0</v>
      </c>
      <c r="V747" s="151">
        <f t="shared" si="1567"/>
        <v>0</v>
      </c>
      <c r="W747" s="100">
        <f t="shared" si="2396"/>
        <v>0</v>
      </c>
      <c r="X747" s="100">
        <f t="shared" ref="X747:AH747" si="2410">ROUND(W529*$G747/12,2)</f>
        <v>0</v>
      </c>
      <c r="Y747" s="100">
        <f t="shared" si="2410"/>
        <v>0</v>
      </c>
      <c r="Z747" s="100">
        <f t="shared" si="2410"/>
        <v>0</v>
      </c>
      <c r="AA747" s="100">
        <f t="shared" si="2410"/>
        <v>0</v>
      </c>
      <c r="AB747" s="100">
        <f t="shared" si="2410"/>
        <v>0</v>
      </c>
      <c r="AC747" s="100">
        <f t="shared" si="2410"/>
        <v>0</v>
      </c>
      <c r="AD747" s="100">
        <f t="shared" si="2410"/>
        <v>0</v>
      </c>
      <c r="AE747" s="100">
        <f t="shared" si="2410"/>
        <v>0</v>
      </c>
      <c r="AF747" s="100">
        <f t="shared" si="2410"/>
        <v>0</v>
      </c>
      <c r="AG747" s="100">
        <f t="shared" si="2410"/>
        <v>0</v>
      </c>
      <c r="AH747" s="100">
        <f t="shared" si="2410"/>
        <v>0</v>
      </c>
      <c r="AI747" s="2">
        <f t="shared" si="1570"/>
        <v>0</v>
      </c>
      <c r="AJ747" s="100">
        <f t="shared" si="2391"/>
        <v>0</v>
      </c>
      <c r="AK747" s="100">
        <f t="shared" si="2392"/>
        <v>0</v>
      </c>
      <c r="AL747" s="100">
        <f t="shared" si="2392"/>
        <v>0</v>
      </c>
      <c r="AM747" s="100">
        <f t="shared" si="2392"/>
        <v>0</v>
      </c>
      <c r="AN747" s="100">
        <f t="shared" si="2392"/>
        <v>0</v>
      </c>
      <c r="AO747" s="100">
        <f t="shared" si="2392"/>
        <v>0</v>
      </c>
      <c r="AP747" s="100">
        <f t="shared" si="2392"/>
        <v>0</v>
      </c>
      <c r="AQ747" s="100">
        <f t="shared" si="2392"/>
        <v>0</v>
      </c>
      <c r="AR747" s="100">
        <f t="shared" si="2392"/>
        <v>0</v>
      </c>
      <c r="AS747" s="100">
        <f t="shared" si="2392"/>
        <v>0</v>
      </c>
      <c r="AT747" s="100">
        <f t="shared" si="2392"/>
        <v>0</v>
      </c>
      <c r="AU747" s="100">
        <f t="shared" si="2392"/>
        <v>0</v>
      </c>
      <c r="AV747" s="100">
        <f t="shared" si="1583"/>
        <v>0</v>
      </c>
      <c r="AW747" s="100">
        <f t="shared" si="2393"/>
        <v>0</v>
      </c>
      <c r="AX747" s="100">
        <f t="shared" si="2394"/>
        <v>0</v>
      </c>
      <c r="AY747" s="100">
        <f t="shared" si="2394"/>
        <v>0</v>
      </c>
      <c r="AZ747" s="100">
        <f t="shared" si="2394"/>
        <v>0</v>
      </c>
      <c r="BA747" s="100">
        <f t="shared" si="2394"/>
        <v>0</v>
      </c>
      <c r="BB747" s="100">
        <f t="shared" si="2394"/>
        <v>0</v>
      </c>
      <c r="BC747" s="100">
        <f t="shared" si="2394"/>
        <v>0</v>
      </c>
      <c r="BD747" s="100">
        <f t="shared" si="2394"/>
        <v>0</v>
      </c>
      <c r="BE747" s="100">
        <f t="shared" si="2394"/>
        <v>0</v>
      </c>
      <c r="BF747" s="100">
        <f t="shared" si="2394"/>
        <v>0</v>
      </c>
      <c r="BG747" s="100">
        <f t="shared" si="2394"/>
        <v>0</v>
      </c>
      <c r="BH747" s="100">
        <f t="shared" si="2394"/>
        <v>0</v>
      </c>
      <c r="BI747" s="100">
        <f t="shared" si="2351"/>
        <v>0</v>
      </c>
      <c r="BV747" s="142"/>
      <c r="CI747" s="142"/>
      <c r="CV747" s="142"/>
      <c r="DI747" s="142"/>
      <c r="DV747" s="142"/>
      <c r="EI747" s="142"/>
    </row>
    <row r="748" spans="1:139" ht="15.75" outlineLevel="1" x14ac:dyDescent="0.25">
      <c r="A748" s="2">
        <f t="shared" si="2348"/>
        <v>59</v>
      </c>
      <c r="B748" s="1" t="str">
        <f t="shared" si="2384"/>
        <v>FH - TBD56</v>
      </c>
      <c r="C748" s="1" t="str">
        <f t="shared" si="2384"/>
        <v>SPP FH - 13892</v>
      </c>
      <c r="D748" s="2" t="str">
        <f t="shared" si="2384"/>
        <v>FH - TBD56.1</v>
      </c>
      <c r="E748" s="141" t="str">
        <f t="shared" si="2384"/>
        <v>SPP FH - 13892</v>
      </c>
      <c r="F748" s="119">
        <f t="shared" si="2406"/>
        <v>364</v>
      </c>
      <c r="G748" s="186">
        <f>VLOOKUP($F748,'2021 Depreciation Rates'!$A:$B,2,FALSE)</f>
        <v>4.3999999999999997E-2</v>
      </c>
      <c r="H748" s="186">
        <f>VLOOKUP($F748,'2022-2023 Depreciation Rates'!$A$1:$B$197,2,FALSE)</f>
        <v>3.6999999999999998E-2</v>
      </c>
      <c r="J748" s="100">
        <f t="shared" ref="J748:U748" si="2411">ROUND(I530*$G748/12,2)</f>
        <v>0</v>
      </c>
      <c r="K748" s="100">
        <f t="shared" si="2411"/>
        <v>0</v>
      </c>
      <c r="L748" s="100">
        <f t="shared" si="2411"/>
        <v>0</v>
      </c>
      <c r="M748" s="100">
        <f t="shared" si="2411"/>
        <v>0</v>
      </c>
      <c r="N748" s="100">
        <f t="shared" si="2411"/>
        <v>0</v>
      </c>
      <c r="O748" s="100">
        <f t="shared" si="2411"/>
        <v>0</v>
      </c>
      <c r="P748" s="100">
        <f t="shared" si="2411"/>
        <v>0</v>
      </c>
      <c r="Q748" s="100">
        <f t="shared" si="2411"/>
        <v>0</v>
      </c>
      <c r="R748" s="100">
        <f t="shared" si="2411"/>
        <v>0</v>
      </c>
      <c r="S748" s="100">
        <f t="shared" si="2411"/>
        <v>0</v>
      </c>
      <c r="T748" s="100">
        <f t="shared" si="2411"/>
        <v>0</v>
      </c>
      <c r="U748" s="100">
        <f t="shared" si="2411"/>
        <v>0</v>
      </c>
      <c r="V748" s="151">
        <f t="shared" si="1567"/>
        <v>0</v>
      </c>
      <c r="W748" s="100">
        <f t="shared" si="2396"/>
        <v>0</v>
      </c>
      <c r="X748" s="100">
        <f t="shared" ref="X748:AH748" si="2412">ROUND(W530*$G748/12,2)</f>
        <v>0</v>
      </c>
      <c r="Y748" s="100">
        <f t="shared" si="2412"/>
        <v>0</v>
      </c>
      <c r="Z748" s="100">
        <f t="shared" si="2412"/>
        <v>0</v>
      </c>
      <c r="AA748" s="100">
        <f t="shared" si="2412"/>
        <v>0</v>
      </c>
      <c r="AB748" s="100">
        <f t="shared" si="2412"/>
        <v>0</v>
      </c>
      <c r="AC748" s="100">
        <f t="shared" si="2412"/>
        <v>0</v>
      </c>
      <c r="AD748" s="100">
        <f t="shared" si="2412"/>
        <v>0</v>
      </c>
      <c r="AE748" s="100">
        <f t="shared" si="2412"/>
        <v>0</v>
      </c>
      <c r="AF748" s="100">
        <f t="shared" si="2412"/>
        <v>0</v>
      </c>
      <c r="AG748" s="100">
        <f t="shared" si="2412"/>
        <v>0</v>
      </c>
      <c r="AH748" s="100">
        <f t="shared" si="2412"/>
        <v>0</v>
      </c>
      <c r="AI748" s="2">
        <f t="shared" si="1570"/>
        <v>0</v>
      </c>
      <c r="AJ748" s="100">
        <f t="shared" si="2391"/>
        <v>0</v>
      </c>
      <c r="AK748" s="100">
        <f t="shared" si="2392"/>
        <v>0</v>
      </c>
      <c r="AL748" s="100">
        <f t="shared" si="2392"/>
        <v>0</v>
      </c>
      <c r="AM748" s="100">
        <f t="shared" si="2392"/>
        <v>0</v>
      </c>
      <c r="AN748" s="100">
        <f t="shared" si="2392"/>
        <v>0</v>
      </c>
      <c r="AO748" s="100">
        <f t="shared" si="2392"/>
        <v>0</v>
      </c>
      <c r="AP748" s="100">
        <f t="shared" si="2392"/>
        <v>0</v>
      </c>
      <c r="AQ748" s="100">
        <f t="shared" si="2392"/>
        <v>0</v>
      </c>
      <c r="AR748" s="100">
        <f t="shared" si="2392"/>
        <v>0</v>
      </c>
      <c r="AS748" s="100">
        <f t="shared" si="2392"/>
        <v>0</v>
      </c>
      <c r="AT748" s="100">
        <f t="shared" si="2392"/>
        <v>0</v>
      </c>
      <c r="AU748" s="100">
        <f t="shared" si="2392"/>
        <v>0</v>
      </c>
      <c r="AV748" s="100">
        <f t="shared" si="1583"/>
        <v>0</v>
      </c>
      <c r="AW748" s="100">
        <f t="shared" si="2393"/>
        <v>0</v>
      </c>
      <c r="AX748" s="100">
        <f t="shared" si="2394"/>
        <v>0</v>
      </c>
      <c r="AY748" s="100">
        <f t="shared" si="2394"/>
        <v>0</v>
      </c>
      <c r="AZ748" s="100">
        <f t="shared" si="2394"/>
        <v>0</v>
      </c>
      <c r="BA748" s="100">
        <f t="shared" si="2394"/>
        <v>0</v>
      </c>
      <c r="BB748" s="100">
        <f t="shared" si="2394"/>
        <v>0</v>
      </c>
      <c r="BC748" s="100">
        <f t="shared" si="2394"/>
        <v>0</v>
      </c>
      <c r="BD748" s="100">
        <f t="shared" si="2394"/>
        <v>0</v>
      </c>
      <c r="BE748" s="100">
        <f t="shared" si="2394"/>
        <v>0</v>
      </c>
      <c r="BF748" s="100">
        <f t="shared" si="2394"/>
        <v>0</v>
      </c>
      <c r="BG748" s="100">
        <f t="shared" si="2394"/>
        <v>0</v>
      </c>
      <c r="BH748" s="100">
        <f t="shared" si="2394"/>
        <v>0</v>
      </c>
      <c r="BI748" s="100">
        <f t="shared" si="2351"/>
        <v>0</v>
      </c>
      <c r="BV748" s="142"/>
      <c r="CI748" s="142"/>
      <c r="CV748" s="142"/>
      <c r="DI748" s="142"/>
      <c r="DV748" s="142"/>
      <c r="EI748" s="142"/>
    </row>
    <row r="749" spans="1:139" ht="15.75" outlineLevel="1" x14ac:dyDescent="0.25">
      <c r="A749" s="2">
        <f t="shared" si="2348"/>
        <v>60</v>
      </c>
      <c r="B749" s="1" t="str">
        <f t="shared" si="2384"/>
        <v>FH - TBD57</v>
      </c>
      <c r="C749" s="1" t="str">
        <f t="shared" si="2384"/>
        <v>SPP FH - 13944</v>
      </c>
      <c r="D749" s="2" t="str">
        <f t="shared" si="2384"/>
        <v>FH - TBD57.1</v>
      </c>
      <c r="E749" s="141" t="str">
        <f t="shared" si="2384"/>
        <v>SPP FH - 13944</v>
      </c>
      <c r="F749" s="119">
        <f t="shared" si="2406"/>
        <v>364</v>
      </c>
      <c r="G749" s="186">
        <f>VLOOKUP($F749,'2021 Depreciation Rates'!$A:$B,2,FALSE)</f>
        <v>4.3999999999999997E-2</v>
      </c>
      <c r="H749" s="186">
        <f>VLOOKUP($F749,'2022-2023 Depreciation Rates'!$A$1:$B$197,2,FALSE)</f>
        <v>3.6999999999999998E-2</v>
      </c>
      <c r="J749" s="100">
        <f t="shared" ref="J749:U749" si="2413">ROUND(I531*$G749/12,2)</f>
        <v>0</v>
      </c>
      <c r="K749" s="100">
        <f t="shared" si="2413"/>
        <v>0</v>
      </c>
      <c r="L749" s="100">
        <f t="shared" si="2413"/>
        <v>0</v>
      </c>
      <c r="M749" s="100">
        <f t="shared" si="2413"/>
        <v>0</v>
      </c>
      <c r="N749" s="100">
        <f t="shared" si="2413"/>
        <v>0</v>
      </c>
      <c r="O749" s="100">
        <f t="shared" si="2413"/>
        <v>0</v>
      </c>
      <c r="P749" s="100">
        <f t="shared" si="2413"/>
        <v>0</v>
      </c>
      <c r="Q749" s="100">
        <f t="shared" si="2413"/>
        <v>0</v>
      </c>
      <c r="R749" s="100">
        <f t="shared" si="2413"/>
        <v>0</v>
      </c>
      <c r="S749" s="100">
        <f t="shared" si="2413"/>
        <v>0</v>
      </c>
      <c r="T749" s="100">
        <f t="shared" si="2413"/>
        <v>0</v>
      </c>
      <c r="U749" s="100">
        <f t="shared" si="2413"/>
        <v>0</v>
      </c>
      <c r="V749" s="151">
        <f t="shared" si="1567"/>
        <v>0</v>
      </c>
      <c r="W749" s="100">
        <f t="shared" si="2396"/>
        <v>0</v>
      </c>
      <c r="X749" s="100">
        <f t="shared" ref="X749:AH749" si="2414">ROUND(W531*$G749/12,2)</f>
        <v>0</v>
      </c>
      <c r="Y749" s="100">
        <f t="shared" si="2414"/>
        <v>0</v>
      </c>
      <c r="Z749" s="100">
        <f t="shared" si="2414"/>
        <v>0</v>
      </c>
      <c r="AA749" s="100">
        <f t="shared" si="2414"/>
        <v>0</v>
      </c>
      <c r="AB749" s="100">
        <f t="shared" si="2414"/>
        <v>0</v>
      </c>
      <c r="AC749" s="100">
        <f t="shared" si="2414"/>
        <v>0</v>
      </c>
      <c r="AD749" s="100">
        <f t="shared" si="2414"/>
        <v>0</v>
      </c>
      <c r="AE749" s="100">
        <f t="shared" si="2414"/>
        <v>0</v>
      </c>
      <c r="AF749" s="100">
        <f t="shared" si="2414"/>
        <v>0</v>
      </c>
      <c r="AG749" s="100">
        <f t="shared" si="2414"/>
        <v>0</v>
      </c>
      <c r="AH749" s="100">
        <f t="shared" si="2414"/>
        <v>0</v>
      </c>
      <c r="AI749" s="2">
        <f t="shared" si="1570"/>
        <v>0</v>
      </c>
      <c r="AJ749" s="100">
        <f t="shared" si="2391"/>
        <v>0</v>
      </c>
      <c r="AK749" s="100">
        <f t="shared" si="2392"/>
        <v>0</v>
      </c>
      <c r="AL749" s="100">
        <f t="shared" si="2392"/>
        <v>0</v>
      </c>
      <c r="AM749" s="100">
        <f t="shared" si="2392"/>
        <v>0</v>
      </c>
      <c r="AN749" s="100">
        <f t="shared" si="2392"/>
        <v>0</v>
      </c>
      <c r="AO749" s="100">
        <f t="shared" si="2392"/>
        <v>0</v>
      </c>
      <c r="AP749" s="100">
        <f t="shared" si="2392"/>
        <v>0</v>
      </c>
      <c r="AQ749" s="100">
        <f t="shared" si="2392"/>
        <v>0</v>
      </c>
      <c r="AR749" s="100">
        <f t="shared" si="2392"/>
        <v>0</v>
      </c>
      <c r="AS749" s="100">
        <f t="shared" si="2392"/>
        <v>0</v>
      </c>
      <c r="AT749" s="100">
        <f t="shared" si="2392"/>
        <v>0</v>
      </c>
      <c r="AU749" s="100">
        <f t="shared" si="2392"/>
        <v>0</v>
      </c>
      <c r="AV749" s="100">
        <f t="shared" si="1583"/>
        <v>0</v>
      </c>
      <c r="AW749" s="100">
        <f t="shared" si="2393"/>
        <v>0</v>
      </c>
      <c r="AX749" s="100">
        <f t="shared" si="2394"/>
        <v>0</v>
      </c>
      <c r="AY749" s="100">
        <f t="shared" si="2394"/>
        <v>0</v>
      </c>
      <c r="AZ749" s="100">
        <f t="shared" si="2394"/>
        <v>0</v>
      </c>
      <c r="BA749" s="100">
        <f t="shared" si="2394"/>
        <v>0</v>
      </c>
      <c r="BB749" s="100">
        <f t="shared" si="2394"/>
        <v>0</v>
      </c>
      <c r="BC749" s="100">
        <f t="shared" si="2394"/>
        <v>0</v>
      </c>
      <c r="BD749" s="100">
        <f t="shared" si="2394"/>
        <v>0</v>
      </c>
      <c r="BE749" s="100">
        <f t="shared" si="2394"/>
        <v>0</v>
      </c>
      <c r="BF749" s="100">
        <f t="shared" si="2394"/>
        <v>0</v>
      </c>
      <c r="BG749" s="100">
        <f t="shared" si="2394"/>
        <v>0</v>
      </c>
      <c r="BH749" s="100">
        <f t="shared" si="2394"/>
        <v>0</v>
      </c>
      <c r="BI749" s="100">
        <f t="shared" si="2351"/>
        <v>0</v>
      </c>
      <c r="BV749" s="142"/>
      <c r="CI749" s="142"/>
      <c r="CV749" s="142"/>
      <c r="DI749" s="142"/>
      <c r="DV749" s="142"/>
      <c r="EI749" s="142"/>
    </row>
    <row r="750" spans="1:139" ht="15.75" outlineLevel="1" x14ac:dyDescent="0.25">
      <c r="A750" s="2">
        <f t="shared" si="2348"/>
        <v>61</v>
      </c>
      <c r="B750" s="1" t="str">
        <f t="shared" si="2384"/>
        <v>FH - TBD58</v>
      </c>
      <c r="C750" s="1" t="str">
        <f t="shared" si="2384"/>
        <v>SPP FH - 13014</v>
      </c>
      <c r="D750" s="2" t="str">
        <f t="shared" si="2384"/>
        <v>FH - TBD58.1</v>
      </c>
      <c r="E750" s="141" t="str">
        <f t="shared" si="2384"/>
        <v>SPP FH - 13014</v>
      </c>
      <c r="F750" s="119">
        <f t="shared" si="2406"/>
        <v>364</v>
      </c>
      <c r="G750" s="186">
        <f>VLOOKUP($F750,'2021 Depreciation Rates'!$A:$B,2,FALSE)</f>
        <v>4.3999999999999997E-2</v>
      </c>
      <c r="H750" s="186">
        <f>VLOOKUP($F750,'2022-2023 Depreciation Rates'!$A$1:$B$197,2,FALSE)</f>
        <v>3.6999999999999998E-2</v>
      </c>
      <c r="J750" s="100">
        <f t="shared" ref="J750:U750" si="2415">ROUND(I532*$G750/12,2)</f>
        <v>0</v>
      </c>
      <c r="K750" s="100">
        <f t="shared" si="2415"/>
        <v>0</v>
      </c>
      <c r="L750" s="100">
        <f t="shared" si="2415"/>
        <v>0</v>
      </c>
      <c r="M750" s="100">
        <f t="shared" si="2415"/>
        <v>0</v>
      </c>
      <c r="N750" s="100">
        <f t="shared" si="2415"/>
        <v>0</v>
      </c>
      <c r="O750" s="100">
        <f t="shared" si="2415"/>
        <v>0</v>
      </c>
      <c r="P750" s="100">
        <f t="shared" si="2415"/>
        <v>0</v>
      </c>
      <c r="Q750" s="100">
        <f t="shared" si="2415"/>
        <v>0</v>
      </c>
      <c r="R750" s="100">
        <f t="shared" si="2415"/>
        <v>0</v>
      </c>
      <c r="S750" s="100">
        <f t="shared" si="2415"/>
        <v>0</v>
      </c>
      <c r="T750" s="100">
        <f t="shared" si="2415"/>
        <v>0</v>
      </c>
      <c r="U750" s="100">
        <f t="shared" si="2415"/>
        <v>0</v>
      </c>
      <c r="V750" s="151">
        <f t="shared" si="1567"/>
        <v>0</v>
      </c>
      <c r="W750" s="100">
        <f t="shared" si="2396"/>
        <v>0</v>
      </c>
      <c r="X750" s="100">
        <f t="shared" ref="X750:AH750" si="2416">ROUND(W532*$G750/12,2)</f>
        <v>0</v>
      </c>
      <c r="Y750" s="100">
        <f t="shared" si="2416"/>
        <v>0</v>
      </c>
      <c r="Z750" s="100">
        <f t="shared" si="2416"/>
        <v>0</v>
      </c>
      <c r="AA750" s="100">
        <f t="shared" si="2416"/>
        <v>0</v>
      </c>
      <c r="AB750" s="100">
        <f t="shared" si="2416"/>
        <v>0</v>
      </c>
      <c r="AC750" s="100">
        <f t="shared" si="2416"/>
        <v>0</v>
      </c>
      <c r="AD750" s="100">
        <f t="shared" si="2416"/>
        <v>0</v>
      </c>
      <c r="AE750" s="100">
        <f t="shared" si="2416"/>
        <v>0</v>
      </c>
      <c r="AF750" s="100">
        <f t="shared" si="2416"/>
        <v>0</v>
      </c>
      <c r="AG750" s="100">
        <f t="shared" si="2416"/>
        <v>0</v>
      </c>
      <c r="AH750" s="100">
        <f t="shared" si="2416"/>
        <v>0</v>
      </c>
      <c r="AI750" s="2">
        <f t="shared" si="1570"/>
        <v>0</v>
      </c>
      <c r="AJ750" s="100">
        <f t="shared" si="2391"/>
        <v>0</v>
      </c>
      <c r="AK750" s="100">
        <f t="shared" si="2392"/>
        <v>0</v>
      </c>
      <c r="AL750" s="100">
        <f t="shared" si="2392"/>
        <v>0</v>
      </c>
      <c r="AM750" s="100">
        <f t="shared" si="2392"/>
        <v>0</v>
      </c>
      <c r="AN750" s="100">
        <f t="shared" si="2392"/>
        <v>0</v>
      </c>
      <c r="AO750" s="100">
        <f t="shared" si="2392"/>
        <v>0</v>
      </c>
      <c r="AP750" s="100">
        <f t="shared" si="2392"/>
        <v>0</v>
      </c>
      <c r="AQ750" s="100">
        <f t="shared" si="2392"/>
        <v>0</v>
      </c>
      <c r="AR750" s="100">
        <f t="shared" si="2392"/>
        <v>0</v>
      </c>
      <c r="AS750" s="100">
        <f t="shared" si="2392"/>
        <v>0</v>
      </c>
      <c r="AT750" s="100">
        <f t="shared" si="2392"/>
        <v>0</v>
      </c>
      <c r="AU750" s="100">
        <f t="shared" si="2392"/>
        <v>0</v>
      </c>
      <c r="AV750" s="100">
        <f t="shared" si="1583"/>
        <v>0</v>
      </c>
      <c r="AW750" s="100">
        <f t="shared" si="2393"/>
        <v>0</v>
      </c>
      <c r="AX750" s="100">
        <f t="shared" si="2394"/>
        <v>0</v>
      </c>
      <c r="AY750" s="100">
        <f t="shared" si="2394"/>
        <v>0</v>
      </c>
      <c r="AZ750" s="100">
        <f t="shared" si="2394"/>
        <v>0</v>
      </c>
      <c r="BA750" s="100">
        <f t="shared" si="2394"/>
        <v>0</v>
      </c>
      <c r="BB750" s="100">
        <f t="shared" si="2394"/>
        <v>0</v>
      </c>
      <c r="BC750" s="100">
        <f t="shared" si="2394"/>
        <v>0</v>
      </c>
      <c r="BD750" s="100">
        <f t="shared" si="2394"/>
        <v>0</v>
      </c>
      <c r="BE750" s="100">
        <f t="shared" si="2394"/>
        <v>0</v>
      </c>
      <c r="BF750" s="100">
        <f t="shared" si="2394"/>
        <v>0</v>
      </c>
      <c r="BG750" s="100">
        <f t="shared" si="2394"/>
        <v>0</v>
      </c>
      <c r="BH750" s="100">
        <f t="shared" si="2394"/>
        <v>0</v>
      </c>
      <c r="BI750" s="100">
        <f t="shared" si="2351"/>
        <v>0</v>
      </c>
      <c r="BV750" s="142"/>
      <c r="CI750" s="142"/>
      <c r="CV750" s="142"/>
      <c r="DI750" s="142"/>
      <c r="DV750" s="142"/>
      <c r="EI750" s="142"/>
    </row>
    <row r="751" spans="1:139" ht="15.75" outlineLevel="1" x14ac:dyDescent="0.25">
      <c r="A751" s="2">
        <f t="shared" si="2348"/>
        <v>62</v>
      </c>
      <c r="B751" s="1" t="str">
        <f t="shared" si="2384"/>
        <v>FH - TBD60</v>
      </c>
      <c r="C751" s="1" t="str">
        <f t="shared" si="2384"/>
        <v>SPP FH - 13042</v>
      </c>
      <c r="D751" s="2" t="str">
        <f t="shared" si="2384"/>
        <v>FH - TBD60.1</v>
      </c>
      <c r="E751" s="141" t="str">
        <f t="shared" si="2384"/>
        <v>SPP FH - 13042</v>
      </c>
      <c r="F751" s="119">
        <f t="shared" si="2406"/>
        <v>364</v>
      </c>
      <c r="G751" s="186">
        <f>VLOOKUP($F751,'2021 Depreciation Rates'!$A:$B,2,FALSE)</f>
        <v>4.3999999999999997E-2</v>
      </c>
      <c r="H751" s="186">
        <f>VLOOKUP($F751,'2022-2023 Depreciation Rates'!$A$1:$B$197,2,FALSE)</f>
        <v>3.6999999999999998E-2</v>
      </c>
      <c r="J751" s="100">
        <f t="shared" ref="J751:U751" si="2417">ROUND(I533*$G751/12,2)</f>
        <v>0</v>
      </c>
      <c r="K751" s="100">
        <f t="shared" si="2417"/>
        <v>0</v>
      </c>
      <c r="L751" s="100">
        <f t="shared" si="2417"/>
        <v>0</v>
      </c>
      <c r="M751" s="100">
        <f t="shared" si="2417"/>
        <v>0</v>
      </c>
      <c r="N751" s="100">
        <f t="shared" si="2417"/>
        <v>0</v>
      </c>
      <c r="O751" s="100">
        <f t="shared" si="2417"/>
        <v>0</v>
      </c>
      <c r="P751" s="100">
        <f t="shared" si="2417"/>
        <v>0</v>
      </c>
      <c r="Q751" s="100">
        <f t="shared" si="2417"/>
        <v>0</v>
      </c>
      <c r="R751" s="100">
        <f t="shared" si="2417"/>
        <v>0</v>
      </c>
      <c r="S751" s="100">
        <f t="shared" si="2417"/>
        <v>0</v>
      </c>
      <c r="T751" s="100">
        <f t="shared" si="2417"/>
        <v>0</v>
      </c>
      <c r="U751" s="100">
        <f t="shared" si="2417"/>
        <v>0</v>
      </c>
      <c r="V751" s="151">
        <f t="shared" si="1567"/>
        <v>0</v>
      </c>
      <c r="W751" s="100">
        <f t="shared" si="2396"/>
        <v>0</v>
      </c>
      <c r="X751" s="100">
        <f t="shared" ref="X751:AH751" si="2418">ROUND(W533*$G751/12,2)</f>
        <v>0</v>
      </c>
      <c r="Y751" s="100">
        <f t="shared" si="2418"/>
        <v>0</v>
      </c>
      <c r="Z751" s="100">
        <f t="shared" si="2418"/>
        <v>0</v>
      </c>
      <c r="AA751" s="100">
        <f t="shared" si="2418"/>
        <v>0</v>
      </c>
      <c r="AB751" s="100">
        <f t="shared" si="2418"/>
        <v>0</v>
      </c>
      <c r="AC751" s="100">
        <f t="shared" si="2418"/>
        <v>0</v>
      </c>
      <c r="AD751" s="100">
        <f t="shared" si="2418"/>
        <v>0</v>
      </c>
      <c r="AE751" s="100">
        <f t="shared" si="2418"/>
        <v>0</v>
      </c>
      <c r="AF751" s="100">
        <f t="shared" si="2418"/>
        <v>0</v>
      </c>
      <c r="AG751" s="100">
        <f t="shared" si="2418"/>
        <v>0</v>
      </c>
      <c r="AH751" s="100">
        <f t="shared" si="2418"/>
        <v>0</v>
      </c>
      <c r="AI751" s="2">
        <f t="shared" si="1570"/>
        <v>0</v>
      </c>
      <c r="AJ751" s="100">
        <f t="shared" si="2391"/>
        <v>0</v>
      </c>
      <c r="AK751" s="100">
        <f t="shared" si="2392"/>
        <v>0</v>
      </c>
      <c r="AL751" s="100">
        <f t="shared" si="2392"/>
        <v>0</v>
      </c>
      <c r="AM751" s="100">
        <f t="shared" si="2392"/>
        <v>0</v>
      </c>
      <c r="AN751" s="100">
        <f t="shared" si="2392"/>
        <v>0</v>
      </c>
      <c r="AO751" s="100">
        <f t="shared" si="2392"/>
        <v>0</v>
      </c>
      <c r="AP751" s="100">
        <f t="shared" si="2392"/>
        <v>0</v>
      </c>
      <c r="AQ751" s="100">
        <f t="shared" si="2392"/>
        <v>0</v>
      </c>
      <c r="AR751" s="100">
        <f t="shared" si="2392"/>
        <v>0</v>
      </c>
      <c r="AS751" s="100">
        <f t="shared" si="2392"/>
        <v>0</v>
      </c>
      <c r="AT751" s="100">
        <f t="shared" si="2392"/>
        <v>0</v>
      </c>
      <c r="AU751" s="100">
        <f t="shared" si="2392"/>
        <v>0</v>
      </c>
      <c r="AV751" s="100">
        <f t="shared" si="1583"/>
        <v>0</v>
      </c>
      <c r="AW751" s="100">
        <f t="shared" si="2393"/>
        <v>0</v>
      </c>
      <c r="AX751" s="100">
        <f t="shared" si="2394"/>
        <v>0</v>
      </c>
      <c r="AY751" s="100">
        <f t="shared" si="2394"/>
        <v>0</v>
      </c>
      <c r="AZ751" s="100">
        <f t="shared" si="2394"/>
        <v>0</v>
      </c>
      <c r="BA751" s="100">
        <f t="shared" si="2394"/>
        <v>0</v>
      </c>
      <c r="BB751" s="100">
        <f t="shared" si="2394"/>
        <v>0</v>
      </c>
      <c r="BC751" s="100">
        <f t="shared" si="2394"/>
        <v>0</v>
      </c>
      <c r="BD751" s="100">
        <f t="shared" si="2394"/>
        <v>0</v>
      </c>
      <c r="BE751" s="100">
        <f t="shared" si="2394"/>
        <v>0</v>
      </c>
      <c r="BF751" s="100">
        <f t="shared" si="2394"/>
        <v>0</v>
      </c>
      <c r="BG751" s="100">
        <f t="shared" si="2394"/>
        <v>0</v>
      </c>
      <c r="BH751" s="100">
        <f t="shared" si="2394"/>
        <v>0</v>
      </c>
      <c r="BI751" s="100">
        <f t="shared" si="2351"/>
        <v>0</v>
      </c>
      <c r="BV751" s="142"/>
      <c r="CI751" s="142"/>
      <c r="CV751" s="142"/>
      <c r="DI751" s="142"/>
      <c r="DV751" s="142"/>
      <c r="EI751" s="142"/>
    </row>
    <row r="752" spans="1:139" ht="15.75" outlineLevel="1" x14ac:dyDescent="0.25">
      <c r="A752" s="2">
        <f t="shared" si="2348"/>
        <v>63</v>
      </c>
      <c r="B752" s="1" t="str">
        <f t="shared" si="2384"/>
        <v>FH - TBD61</v>
      </c>
      <c r="C752" s="1" t="str">
        <f t="shared" si="2384"/>
        <v>SPP FH - 13083</v>
      </c>
      <c r="D752" s="2" t="str">
        <f t="shared" si="2384"/>
        <v>FH - TBD61.1</v>
      </c>
      <c r="E752" s="141" t="str">
        <f t="shared" si="2384"/>
        <v>SPP FH - 13083</v>
      </c>
      <c r="F752" s="119">
        <f t="shared" si="2406"/>
        <v>364</v>
      </c>
      <c r="G752" s="186">
        <f>VLOOKUP($F752,'2021 Depreciation Rates'!$A:$B,2,FALSE)</f>
        <v>4.3999999999999997E-2</v>
      </c>
      <c r="H752" s="186">
        <f>VLOOKUP($F752,'2022-2023 Depreciation Rates'!$A$1:$B$197,2,FALSE)</f>
        <v>3.6999999999999998E-2</v>
      </c>
      <c r="J752" s="100">
        <f t="shared" ref="J752:U752" si="2419">ROUND(I534*$G752/12,2)</f>
        <v>0</v>
      </c>
      <c r="K752" s="100">
        <f t="shared" si="2419"/>
        <v>0</v>
      </c>
      <c r="L752" s="100">
        <f t="shared" si="2419"/>
        <v>0</v>
      </c>
      <c r="M752" s="100">
        <f t="shared" si="2419"/>
        <v>0</v>
      </c>
      <c r="N752" s="100">
        <f t="shared" si="2419"/>
        <v>0</v>
      </c>
      <c r="O752" s="100">
        <f t="shared" si="2419"/>
        <v>0</v>
      </c>
      <c r="P752" s="100">
        <f t="shared" si="2419"/>
        <v>0</v>
      </c>
      <c r="Q752" s="100">
        <f t="shared" si="2419"/>
        <v>0</v>
      </c>
      <c r="R752" s="100">
        <f t="shared" si="2419"/>
        <v>0</v>
      </c>
      <c r="S752" s="100">
        <f t="shared" si="2419"/>
        <v>0</v>
      </c>
      <c r="T752" s="100">
        <f t="shared" si="2419"/>
        <v>0</v>
      </c>
      <c r="U752" s="100">
        <f t="shared" si="2419"/>
        <v>0</v>
      </c>
      <c r="V752" s="151">
        <f t="shared" si="1567"/>
        <v>0</v>
      </c>
      <c r="W752" s="100">
        <f t="shared" si="2396"/>
        <v>0</v>
      </c>
      <c r="X752" s="100">
        <f t="shared" ref="X752:AH752" si="2420">ROUND(W534*$G752/12,2)</f>
        <v>0</v>
      </c>
      <c r="Y752" s="100">
        <f t="shared" si="2420"/>
        <v>0</v>
      </c>
      <c r="Z752" s="100">
        <f t="shared" si="2420"/>
        <v>0</v>
      </c>
      <c r="AA752" s="100">
        <f t="shared" si="2420"/>
        <v>0</v>
      </c>
      <c r="AB752" s="100">
        <f t="shared" si="2420"/>
        <v>0</v>
      </c>
      <c r="AC752" s="100">
        <f t="shared" si="2420"/>
        <v>0</v>
      </c>
      <c r="AD752" s="100">
        <f t="shared" si="2420"/>
        <v>0</v>
      </c>
      <c r="AE752" s="100">
        <f t="shared" si="2420"/>
        <v>0</v>
      </c>
      <c r="AF752" s="100">
        <f t="shared" si="2420"/>
        <v>0</v>
      </c>
      <c r="AG752" s="100">
        <f t="shared" si="2420"/>
        <v>0</v>
      </c>
      <c r="AH752" s="100">
        <f t="shared" si="2420"/>
        <v>0</v>
      </c>
      <c r="AI752" s="2">
        <f t="shared" si="1570"/>
        <v>0</v>
      </c>
      <c r="AJ752" s="100">
        <f t="shared" si="2391"/>
        <v>0</v>
      </c>
      <c r="AK752" s="100">
        <f t="shared" si="2392"/>
        <v>0</v>
      </c>
      <c r="AL752" s="100">
        <f t="shared" si="2392"/>
        <v>0</v>
      </c>
      <c r="AM752" s="100">
        <f t="shared" si="2392"/>
        <v>0</v>
      </c>
      <c r="AN752" s="100">
        <f t="shared" si="2392"/>
        <v>0</v>
      </c>
      <c r="AO752" s="100">
        <f t="shared" si="2392"/>
        <v>0</v>
      </c>
      <c r="AP752" s="100">
        <f t="shared" si="2392"/>
        <v>0</v>
      </c>
      <c r="AQ752" s="100">
        <f t="shared" si="2392"/>
        <v>0</v>
      </c>
      <c r="AR752" s="100">
        <f t="shared" si="2392"/>
        <v>0</v>
      </c>
      <c r="AS752" s="100">
        <f t="shared" si="2392"/>
        <v>0</v>
      </c>
      <c r="AT752" s="100">
        <f t="shared" si="2392"/>
        <v>0</v>
      </c>
      <c r="AU752" s="100">
        <f t="shared" si="2392"/>
        <v>0</v>
      </c>
      <c r="AV752" s="100">
        <f t="shared" si="1583"/>
        <v>0</v>
      </c>
      <c r="AW752" s="100">
        <f t="shared" si="2393"/>
        <v>0</v>
      </c>
      <c r="AX752" s="100">
        <f t="shared" si="2394"/>
        <v>0</v>
      </c>
      <c r="AY752" s="100">
        <f t="shared" si="2394"/>
        <v>0</v>
      </c>
      <c r="AZ752" s="100">
        <f t="shared" si="2394"/>
        <v>0</v>
      </c>
      <c r="BA752" s="100">
        <f t="shared" si="2394"/>
        <v>0</v>
      </c>
      <c r="BB752" s="100">
        <f t="shared" si="2394"/>
        <v>0</v>
      </c>
      <c r="BC752" s="100">
        <f t="shared" si="2394"/>
        <v>0</v>
      </c>
      <c r="BD752" s="100">
        <f t="shared" si="2394"/>
        <v>0</v>
      </c>
      <c r="BE752" s="100">
        <f t="shared" si="2394"/>
        <v>0</v>
      </c>
      <c r="BF752" s="100">
        <f t="shared" si="2394"/>
        <v>0</v>
      </c>
      <c r="BG752" s="100">
        <f t="shared" si="2394"/>
        <v>0</v>
      </c>
      <c r="BH752" s="100">
        <f t="shared" si="2394"/>
        <v>0</v>
      </c>
      <c r="BI752" s="100">
        <f t="shared" si="2351"/>
        <v>0</v>
      </c>
      <c r="BV752" s="142"/>
      <c r="CI752" s="142"/>
      <c r="CV752" s="142"/>
      <c r="DI752" s="142"/>
      <c r="DV752" s="142"/>
      <c r="EI752" s="142"/>
    </row>
    <row r="753" spans="1:139" ht="15.75" outlineLevel="1" x14ac:dyDescent="0.25">
      <c r="A753" s="2">
        <f t="shared" si="2348"/>
        <v>64</v>
      </c>
      <c r="B753" s="1" t="str">
        <f t="shared" si="2384"/>
        <v>TBD</v>
      </c>
      <c r="C753" s="1" t="str">
        <f t="shared" si="2384"/>
        <v>FLISR Line Sensing Server Installation</v>
      </c>
      <c r="D753" s="2" t="str">
        <f t="shared" si="2384"/>
        <v>TBD</v>
      </c>
      <c r="E753" s="141" t="str">
        <f t="shared" si="2384"/>
        <v>FLISR Line Sensing Server Installation</v>
      </c>
      <c r="F753" s="119">
        <f t="shared" si="2406"/>
        <v>364</v>
      </c>
      <c r="G753" s="186">
        <f>VLOOKUP($F753,'2021 Depreciation Rates'!$A:$B,2,FALSE)</f>
        <v>4.3999999999999997E-2</v>
      </c>
      <c r="H753" s="186">
        <f>VLOOKUP($F753,'2022-2023 Depreciation Rates'!$A$1:$B$197,2,FALSE)</f>
        <v>3.6999999999999998E-2</v>
      </c>
      <c r="J753" s="100">
        <f t="shared" ref="J753:U753" si="2421">ROUND(I535*$G753/12,2)</f>
        <v>0</v>
      </c>
      <c r="K753" s="100">
        <f t="shared" si="2421"/>
        <v>0</v>
      </c>
      <c r="L753" s="100">
        <f t="shared" si="2421"/>
        <v>0</v>
      </c>
      <c r="M753" s="100">
        <f t="shared" si="2421"/>
        <v>0</v>
      </c>
      <c r="N753" s="100">
        <f t="shared" si="2421"/>
        <v>0</v>
      </c>
      <c r="O753" s="100">
        <f t="shared" si="2421"/>
        <v>0</v>
      </c>
      <c r="P753" s="100">
        <f t="shared" si="2421"/>
        <v>0</v>
      </c>
      <c r="Q753" s="100">
        <f t="shared" si="2421"/>
        <v>0</v>
      </c>
      <c r="R753" s="100">
        <f t="shared" si="2421"/>
        <v>0</v>
      </c>
      <c r="S753" s="100">
        <f t="shared" si="2421"/>
        <v>0</v>
      </c>
      <c r="T753" s="100">
        <f t="shared" si="2421"/>
        <v>0</v>
      </c>
      <c r="U753" s="100">
        <f t="shared" si="2421"/>
        <v>0</v>
      </c>
      <c r="V753" s="151">
        <f t="shared" si="1567"/>
        <v>0</v>
      </c>
      <c r="W753" s="100">
        <f t="shared" si="2396"/>
        <v>0</v>
      </c>
      <c r="X753" s="100">
        <f t="shared" ref="X753:AH753" si="2422">ROUND(W535*$G753/12,2)</f>
        <v>0</v>
      </c>
      <c r="Y753" s="100">
        <f t="shared" si="2422"/>
        <v>0</v>
      </c>
      <c r="Z753" s="100">
        <f t="shared" si="2422"/>
        <v>0</v>
      </c>
      <c r="AA753" s="100">
        <f t="shared" si="2422"/>
        <v>0</v>
      </c>
      <c r="AB753" s="100">
        <f t="shared" si="2422"/>
        <v>0</v>
      </c>
      <c r="AC753" s="100">
        <f t="shared" si="2422"/>
        <v>0</v>
      </c>
      <c r="AD753" s="100">
        <f t="shared" si="2422"/>
        <v>0</v>
      </c>
      <c r="AE753" s="100">
        <f t="shared" si="2422"/>
        <v>0</v>
      </c>
      <c r="AF753" s="100">
        <f t="shared" si="2422"/>
        <v>0</v>
      </c>
      <c r="AG753" s="100">
        <f t="shared" si="2422"/>
        <v>0</v>
      </c>
      <c r="AH753" s="100">
        <f t="shared" si="2422"/>
        <v>0</v>
      </c>
      <c r="AI753" s="2">
        <f t="shared" si="1570"/>
        <v>0</v>
      </c>
      <c r="AJ753" s="100">
        <f t="shared" si="2391"/>
        <v>0</v>
      </c>
      <c r="AK753" s="100">
        <f t="shared" si="2392"/>
        <v>0</v>
      </c>
      <c r="AL753" s="100">
        <f t="shared" si="2392"/>
        <v>0</v>
      </c>
      <c r="AM753" s="100">
        <f t="shared" si="2392"/>
        <v>0</v>
      </c>
      <c r="AN753" s="100">
        <f t="shared" si="2392"/>
        <v>0</v>
      </c>
      <c r="AO753" s="100">
        <f t="shared" si="2392"/>
        <v>0</v>
      </c>
      <c r="AP753" s="100">
        <f t="shared" si="2392"/>
        <v>0</v>
      </c>
      <c r="AQ753" s="100">
        <f t="shared" si="2392"/>
        <v>0</v>
      </c>
      <c r="AR753" s="100">
        <f t="shared" si="2392"/>
        <v>0</v>
      </c>
      <c r="AS753" s="100">
        <f t="shared" si="2392"/>
        <v>0</v>
      </c>
      <c r="AT753" s="100">
        <f t="shared" si="2392"/>
        <v>0</v>
      </c>
      <c r="AU753" s="100">
        <f t="shared" si="2392"/>
        <v>0</v>
      </c>
      <c r="AV753" s="100">
        <f t="shared" si="1583"/>
        <v>0</v>
      </c>
      <c r="AW753" s="100">
        <f t="shared" si="2393"/>
        <v>0</v>
      </c>
      <c r="AX753" s="100">
        <f t="shared" si="2394"/>
        <v>0</v>
      </c>
      <c r="AY753" s="100">
        <f t="shared" si="2394"/>
        <v>0</v>
      </c>
      <c r="AZ753" s="100">
        <f t="shared" si="2394"/>
        <v>0</v>
      </c>
      <c r="BA753" s="100">
        <f t="shared" si="2394"/>
        <v>0</v>
      </c>
      <c r="BB753" s="100">
        <f t="shared" si="2394"/>
        <v>0</v>
      </c>
      <c r="BC753" s="100">
        <f t="shared" si="2394"/>
        <v>0</v>
      </c>
      <c r="BD753" s="100">
        <f t="shared" si="2394"/>
        <v>0</v>
      </c>
      <c r="BE753" s="100">
        <f t="shared" si="2394"/>
        <v>0</v>
      </c>
      <c r="BF753" s="100">
        <f t="shared" si="2394"/>
        <v>0</v>
      </c>
      <c r="BG753" s="100">
        <f t="shared" si="2394"/>
        <v>0</v>
      </c>
      <c r="BH753" s="100">
        <f t="shared" si="2394"/>
        <v>0</v>
      </c>
      <c r="BI753" s="100">
        <f t="shared" si="2351"/>
        <v>0</v>
      </c>
      <c r="BV753" s="142"/>
      <c r="CI753" s="142"/>
      <c r="CV753" s="142"/>
      <c r="DI753" s="142"/>
      <c r="DV753" s="142"/>
      <c r="EI753" s="142"/>
    </row>
    <row r="754" spans="1:139" ht="15.75" hidden="1" outlineLevel="1" x14ac:dyDescent="0.25">
      <c r="A754" s="2">
        <f t="shared" ref="A754:A785" si="2423">A536</f>
        <v>65</v>
      </c>
      <c r="B754" s="1">
        <f t="shared" si="2384"/>
        <v>0</v>
      </c>
      <c r="C754" s="1">
        <f t="shared" si="2384"/>
        <v>0</v>
      </c>
      <c r="D754" s="2">
        <f t="shared" si="2384"/>
        <v>0</v>
      </c>
      <c r="E754" s="141">
        <f t="shared" si="2384"/>
        <v>0</v>
      </c>
      <c r="F754" s="119">
        <f t="shared" si="2406"/>
        <v>0</v>
      </c>
      <c r="G754" s="186"/>
      <c r="H754" s="186"/>
      <c r="J754" s="100">
        <f t="shared" ref="J754:U754" si="2424">ROUND(I536*$G754/12,2)</f>
        <v>0</v>
      </c>
      <c r="K754" s="100">
        <f t="shared" si="2424"/>
        <v>0</v>
      </c>
      <c r="L754" s="100">
        <f t="shared" si="2424"/>
        <v>0</v>
      </c>
      <c r="M754" s="100">
        <f t="shared" si="2424"/>
        <v>0</v>
      </c>
      <c r="N754" s="100">
        <f t="shared" si="2424"/>
        <v>0</v>
      </c>
      <c r="O754" s="100">
        <f t="shared" si="2424"/>
        <v>0</v>
      </c>
      <c r="P754" s="100">
        <f t="shared" si="2424"/>
        <v>0</v>
      </c>
      <c r="Q754" s="100">
        <f t="shared" si="2424"/>
        <v>0</v>
      </c>
      <c r="R754" s="100">
        <f t="shared" si="2424"/>
        <v>0</v>
      </c>
      <c r="S754" s="100">
        <f t="shared" si="2424"/>
        <v>0</v>
      </c>
      <c r="T754" s="100">
        <f t="shared" si="2424"/>
        <v>0</v>
      </c>
      <c r="U754" s="100">
        <f t="shared" si="2424"/>
        <v>0</v>
      </c>
      <c r="V754" s="151">
        <f t="shared" si="1567"/>
        <v>0</v>
      </c>
      <c r="W754" s="100">
        <f t="shared" si="2396"/>
        <v>0</v>
      </c>
      <c r="X754" s="100">
        <f t="shared" ref="X754:AH754" si="2425">ROUND(W536*$G754/12,2)</f>
        <v>0</v>
      </c>
      <c r="Y754" s="100">
        <f t="shared" si="2425"/>
        <v>0</v>
      </c>
      <c r="Z754" s="100">
        <f t="shared" si="2425"/>
        <v>0</v>
      </c>
      <c r="AA754" s="100">
        <f t="shared" si="2425"/>
        <v>0</v>
      </c>
      <c r="AB754" s="100">
        <f t="shared" si="2425"/>
        <v>0</v>
      </c>
      <c r="AC754" s="100">
        <f t="shared" si="2425"/>
        <v>0</v>
      </c>
      <c r="AD754" s="100">
        <f t="shared" si="2425"/>
        <v>0</v>
      </c>
      <c r="AE754" s="100">
        <f t="shared" si="2425"/>
        <v>0</v>
      </c>
      <c r="AF754" s="100">
        <f t="shared" si="2425"/>
        <v>0</v>
      </c>
      <c r="AG754" s="100">
        <f t="shared" si="2425"/>
        <v>0</v>
      </c>
      <c r="AH754" s="100">
        <f t="shared" si="2425"/>
        <v>0</v>
      </c>
      <c r="AI754" s="2">
        <f t="shared" ref="AI754:AI787" si="2426">SUM(W754:AH754)</f>
        <v>0</v>
      </c>
      <c r="AJ754" s="100">
        <f t="shared" si="2391"/>
        <v>0</v>
      </c>
      <c r="AK754" s="100">
        <f t="shared" si="2392"/>
        <v>0</v>
      </c>
      <c r="AL754" s="100">
        <f t="shared" si="2392"/>
        <v>0</v>
      </c>
      <c r="AM754" s="100">
        <f t="shared" si="2392"/>
        <v>0</v>
      </c>
      <c r="AN754" s="100">
        <f t="shared" si="2392"/>
        <v>0</v>
      </c>
      <c r="AO754" s="100">
        <f t="shared" si="2392"/>
        <v>0</v>
      </c>
      <c r="AP754" s="100">
        <f t="shared" si="2392"/>
        <v>0</v>
      </c>
      <c r="AQ754" s="100">
        <f t="shared" si="2392"/>
        <v>0</v>
      </c>
      <c r="AR754" s="100">
        <f t="shared" si="2392"/>
        <v>0</v>
      </c>
      <c r="AS754" s="100">
        <f t="shared" si="2392"/>
        <v>0</v>
      </c>
      <c r="AT754" s="100">
        <f t="shared" si="2392"/>
        <v>0</v>
      </c>
      <c r="AU754" s="100">
        <f t="shared" si="2392"/>
        <v>0</v>
      </c>
      <c r="AV754" s="100">
        <f t="shared" si="1583"/>
        <v>0</v>
      </c>
      <c r="AW754" s="100">
        <f t="shared" si="2393"/>
        <v>0</v>
      </c>
      <c r="AX754" s="100">
        <f t="shared" si="2394"/>
        <v>0</v>
      </c>
      <c r="AY754" s="100">
        <f t="shared" si="2394"/>
        <v>0</v>
      </c>
      <c r="AZ754" s="100">
        <f t="shared" si="2394"/>
        <v>0</v>
      </c>
      <c r="BA754" s="100">
        <f t="shared" si="2394"/>
        <v>0</v>
      </c>
      <c r="BB754" s="100">
        <f t="shared" si="2394"/>
        <v>0</v>
      </c>
      <c r="BC754" s="100">
        <f t="shared" si="2394"/>
        <v>0</v>
      </c>
      <c r="BD754" s="100">
        <f t="shared" si="2394"/>
        <v>0</v>
      </c>
      <c r="BE754" s="100">
        <f t="shared" si="2394"/>
        <v>0</v>
      </c>
      <c r="BF754" s="100">
        <f t="shared" si="2394"/>
        <v>0</v>
      </c>
      <c r="BG754" s="100">
        <f t="shared" si="2394"/>
        <v>0</v>
      </c>
      <c r="BH754" s="100">
        <f t="shared" si="2394"/>
        <v>0</v>
      </c>
      <c r="BI754" s="100">
        <f t="shared" si="2351"/>
        <v>0</v>
      </c>
      <c r="BV754" s="142"/>
      <c r="CI754" s="142"/>
      <c r="CV754" s="142"/>
      <c r="DI754" s="142"/>
      <c r="DV754" s="142"/>
      <c r="EI754" s="142"/>
    </row>
    <row r="755" spans="1:139" ht="15.75" hidden="1" outlineLevel="1" x14ac:dyDescent="0.25">
      <c r="A755" s="2">
        <f t="shared" si="2423"/>
        <v>66</v>
      </c>
      <c r="B755" s="1">
        <f t="shared" si="2384"/>
        <v>0</v>
      </c>
      <c r="C755" s="1">
        <f t="shared" si="2384"/>
        <v>0</v>
      </c>
      <c r="D755" s="2">
        <f t="shared" si="2384"/>
        <v>0</v>
      </c>
      <c r="E755" s="141">
        <f t="shared" si="2384"/>
        <v>0</v>
      </c>
      <c r="F755" s="119">
        <f t="shared" si="2406"/>
        <v>0</v>
      </c>
      <c r="G755" s="186"/>
      <c r="H755" s="186"/>
      <c r="J755" s="100">
        <f t="shared" ref="J755:U755" si="2427">ROUND(I537*$G755/12,2)</f>
        <v>0</v>
      </c>
      <c r="K755" s="100">
        <f t="shared" si="2427"/>
        <v>0</v>
      </c>
      <c r="L755" s="100">
        <f t="shared" si="2427"/>
        <v>0</v>
      </c>
      <c r="M755" s="100">
        <f t="shared" si="2427"/>
        <v>0</v>
      </c>
      <c r="N755" s="100">
        <f t="shared" si="2427"/>
        <v>0</v>
      </c>
      <c r="O755" s="100">
        <f t="shared" si="2427"/>
        <v>0</v>
      </c>
      <c r="P755" s="100">
        <f t="shared" si="2427"/>
        <v>0</v>
      </c>
      <c r="Q755" s="100">
        <f t="shared" si="2427"/>
        <v>0</v>
      </c>
      <c r="R755" s="100">
        <f t="shared" si="2427"/>
        <v>0</v>
      </c>
      <c r="S755" s="100">
        <f t="shared" si="2427"/>
        <v>0</v>
      </c>
      <c r="T755" s="100">
        <f t="shared" si="2427"/>
        <v>0</v>
      </c>
      <c r="U755" s="100">
        <f t="shared" si="2427"/>
        <v>0</v>
      </c>
      <c r="V755" s="151">
        <f t="shared" si="1567"/>
        <v>0</v>
      </c>
      <c r="W755" s="100">
        <f t="shared" si="2396"/>
        <v>0</v>
      </c>
      <c r="X755" s="100">
        <f t="shared" ref="X755:AH755" si="2428">ROUND(W537*$G755/12,2)</f>
        <v>0</v>
      </c>
      <c r="Y755" s="100">
        <f t="shared" si="2428"/>
        <v>0</v>
      </c>
      <c r="Z755" s="100">
        <f t="shared" si="2428"/>
        <v>0</v>
      </c>
      <c r="AA755" s="100">
        <f t="shared" si="2428"/>
        <v>0</v>
      </c>
      <c r="AB755" s="100">
        <f t="shared" si="2428"/>
        <v>0</v>
      </c>
      <c r="AC755" s="100">
        <f t="shared" si="2428"/>
        <v>0</v>
      </c>
      <c r="AD755" s="100">
        <f t="shared" si="2428"/>
        <v>0</v>
      </c>
      <c r="AE755" s="100">
        <f t="shared" si="2428"/>
        <v>0</v>
      </c>
      <c r="AF755" s="100">
        <f t="shared" si="2428"/>
        <v>0</v>
      </c>
      <c r="AG755" s="100">
        <f t="shared" si="2428"/>
        <v>0</v>
      </c>
      <c r="AH755" s="100">
        <f t="shared" si="2428"/>
        <v>0</v>
      </c>
      <c r="AI755" s="2">
        <f t="shared" si="2426"/>
        <v>0</v>
      </c>
      <c r="AJ755" s="100">
        <f t="shared" si="2391"/>
        <v>0</v>
      </c>
      <c r="AK755" s="100">
        <f t="shared" si="2392"/>
        <v>0</v>
      </c>
      <c r="AL755" s="100">
        <f t="shared" si="2392"/>
        <v>0</v>
      </c>
      <c r="AM755" s="100">
        <f t="shared" si="2392"/>
        <v>0</v>
      </c>
      <c r="AN755" s="100">
        <f t="shared" si="2392"/>
        <v>0</v>
      </c>
      <c r="AO755" s="100">
        <f t="shared" si="2392"/>
        <v>0</v>
      </c>
      <c r="AP755" s="100">
        <f t="shared" si="2392"/>
        <v>0</v>
      </c>
      <c r="AQ755" s="100">
        <f t="shared" si="2392"/>
        <v>0</v>
      </c>
      <c r="AR755" s="100">
        <f t="shared" si="2392"/>
        <v>0</v>
      </c>
      <c r="AS755" s="100">
        <f t="shared" si="2392"/>
        <v>0</v>
      </c>
      <c r="AT755" s="100">
        <f t="shared" si="2392"/>
        <v>0</v>
      </c>
      <c r="AU755" s="100">
        <f t="shared" si="2392"/>
        <v>0</v>
      </c>
      <c r="AV755" s="100">
        <f t="shared" ref="AV755:AV818" si="2429">SUM(AJ755:AU755)</f>
        <v>0</v>
      </c>
      <c r="AW755" s="100">
        <f t="shared" si="2393"/>
        <v>0</v>
      </c>
      <c r="AX755" s="100">
        <f t="shared" si="2394"/>
        <v>0</v>
      </c>
      <c r="AY755" s="100">
        <f t="shared" si="2394"/>
        <v>0</v>
      </c>
      <c r="AZ755" s="100">
        <f t="shared" si="2394"/>
        <v>0</v>
      </c>
      <c r="BA755" s="100">
        <f t="shared" si="2394"/>
        <v>0</v>
      </c>
      <c r="BB755" s="100">
        <f t="shared" si="2394"/>
        <v>0</v>
      </c>
      <c r="BC755" s="100">
        <f t="shared" si="2394"/>
        <v>0</v>
      </c>
      <c r="BD755" s="100">
        <f t="shared" si="2394"/>
        <v>0</v>
      </c>
      <c r="BE755" s="100">
        <f t="shared" si="2394"/>
        <v>0</v>
      </c>
      <c r="BF755" s="100">
        <f t="shared" si="2394"/>
        <v>0</v>
      </c>
      <c r="BG755" s="100">
        <f t="shared" si="2394"/>
        <v>0</v>
      </c>
      <c r="BH755" s="100">
        <f t="shared" si="2394"/>
        <v>0</v>
      </c>
      <c r="BI755" s="100">
        <f t="shared" si="2351"/>
        <v>0</v>
      </c>
      <c r="BV755" s="142"/>
      <c r="CI755" s="142"/>
      <c r="CV755" s="142"/>
      <c r="DI755" s="142"/>
      <c r="DV755" s="142"/>
      <c r="EI755" s="142"/>
    </row>
    <row r="756" spans="1:139" ht="15.75" hidden="1" outlineLevel="1" x14ac:dyDescent="0.25">
      <c r="A756" s="2">
        <f t="shared" si="2423"/>
        <v>67</v>
      </c>
      <c r="B756" s="1">
        <f t="shared" si="2384"/>
        <v>0</v>
      </c>
      <c r="C756" s="1">
        <f t="shared" si="2384"/>
        <v>0</v>
      </c>
      <c r="D756" s="2">
        <f t="shared" si="2384"/>
        <v>0</v>
      </c>
      <c r="E756" s="141">
        <f t="shared" si="2384"/>
        <v>0</v>
      </c>
      <c r="F756" s="119">
        <f t="shared" si="2406"/>
        <v>0</v>
      </c>
      <c r="G756" s="186"/>
      <c r="H756" s="186"/>
      <c r="J756" s="100">
        <f t="shared" ref="J756:U756" si="2430">ROUND(I538*$G756/12,2)</f>
        <v>0</v>
      </c>
      <c r="K756" s="100">
        <f t="shared" si="2430"/>
        <v>0</v>
      </c>
      <c r="L756" s="100">
        <f t="shared" si="2430"/>
        <v>0</v>
      </c>
      <c r="M756" s="100">
        <f t="shared" si="2430"/>
        <v>0</v>
      </c>
      <c r="N756" s="100">
        <f t="shared" si="2430"/>
        <v>0</v>
      </c>
      <c r="O756" s="100">
        <f t="shared" si="2430"/>
        <v>0</v>
      </c>
      <c r="P756" s="100">
        <f t="shared" si="2430"/>
        <v>0</v>
      </c>
      <c r="Q756" s="100">
        <f t="shared" si="2430"/>
        <v>0</v>
      </c>
      <c r="R756" s="100">
        <f t="shared" si="2430"/>
        <v>0</v>
      </c>
      <c r="S756" s="100">
        <f t="shared" si="2430"/>
        <v>0</v>
      </c>
      <c r="T756" s="100">
        <f t="shared" si="2430"/>
        <v>0</v>
      </c>
      <c r="U756" s="100">
        <f t="shared" si="2430"/>
        <v>0</v>
      </c>
      <c r="V756" s="151">
        <f t="shared" si="1567"/>
        <v>0</v>
      </c>
      <c r="W756" s="100">
        <f t="shared" si="2396"/>
        <v>0</v>
      </c>
      <c r="X756" s="100">
        <f t="shared" ref="X756:AH756" si="2431">ROUND(W538*$G756/12,2)</f>
        <v>0</v>
      </c>
      <c r="Y756" s="100">
        <f t="shared" si="2431"/>
        <v>0</v>
      </c>
      <c r="Z756" s="100">
        <f t="shared" si="2431"/>
        <v>0</v>
      </c>
      <c r="AA756" s="100">
        <f t="shared" si="2431"/>
        <v>0</v>
      </c>
      <c r="AB756" s="100">
        <f t="shared" si="2431"/>
        <v>0</v>
      </c>
      <c r="AC756" s="100">
        <f t="shared" si="2431"/>
        <v>0</v>
      </c>
      <c r="AD756" s="100">
        <f t="shared" si="2431"/>
        <v>0</v>
      </c>
      <c r="AE756" s="100">
        <f t="shared" si="2431"/>
        <v>0</v>
      </c>
      <c r="AF756" s="100">
        <f t="shared" si="2431"/>
        <v>0</v>
      </c>
      <c r="AG756" s="100">
        <f t="shared" si="2431"/>
        <v>0</v>
      </c>
      <c r="AH756" s="100">
        <f t="shared" si="2431"/>
        <v>0</v>
      </c>
      <c r="AI756" s="2">
        <f t="shared" si="2426"/>
        <v>0</v>
      </c>
      <c r="AJ756" s="100">
        <f t="shared" si="2391"/>
        <v>0</v>
      </c>
      <c r="AK756" s="100">
        <f t="shared" si="2392"/>
        <v>0</v>
      </c>
      <c r="AL756" s="100">
        <f t="shared" si="2392"/>
        <v>0</v>
      </c>
      <c r="AM756" s="100">
        <f t="shared" si="2392"/>
        <v>0</v>
      </c>
      <c r="AN756" s="100">
        <f t="shared" si="2392"/>
        <v>0</v>
      </c>
      <c r="AO756" s="100">
        <f t="shared" si="2392"/>
        <v>0</v>
      </c>
      <c r="AP756" s="100">
        <f t="shared" si="2392"/>
        <v>0</v>
      </c>
      <c r="AQ756" s="100">
        <f t="shared" si="2392"/>
        <v>0</v>
      </c>
      <c r="AR756" s="100">
        <f t="shared" si="2392"/>
        <v>0</v>
      </c>
      <c r="AS756" s="100">
        <f t="shared" si="2392"/>
        <v>0</v>
      </c>
      <c r="AT756" s="100">
        <f t="shared" si="2392"/>
        <v>0</v>
      </c>
      <c r="AU756" s="100">
        <f t="shared" si="2392"/>
        <v>0</v>
      </c>
      <c r="AV756" s="100">
        <f t="shared" si="2429"/>
        <v>0</v>
      </c>
      <c r="AW756" s="100">
        <f t="shared" si="2393"/>
        <v>0</v>
      </c>
      <c r="AX756" s="100">
        <f t="shared" ref="AX756:BH771" si="2432">ROUND(AW538*$H756/12,2)</f>
        <v>0</v>
      </c>
      <c r="AY756" s="100">
        <f t="shared" si="2432"/>
        <v>0</v>
      </c>
      <c r="AZ756" s="100">
        <f t="shared" si="2432"/>
        <v>0</v>
      </c>
      <c r="BA756" s="100">
        <f t="shared" si="2432"/>
        <v>0</v>
      </c>
      <c r="BB756" s="100">
        <f t="shared" si="2432"/>
        <v>0</v>
      </c>
      <c r="BC756" s="100">
        <f t="shared" si="2432"/>
        <v>0</v>
      </c>
      <c r="BD756" s="100">
        <f t="shared" si="2432"/>
        <v>0</v>
      </c>
      <c r="BE756" s="100">
        <f t="shared" si="2432"/>
        <v>0</v>
      </c>
      <c r="BF756" s="100">
        <f t="shared" si="2432"/>
        <v>0</v>
      </c>
      <c r="BG756" s="100">
        <f t="shared" si="2432"/>
        <v>0</v>
      </c>
      <c r="BH756" s="100">
        <f t="shared" si="2432"/>
        <v>0</v>
      </c>
      <c r="BI756" s="100">
        <f t="shared" si="2351"/>
        <v>0</v>
      </c>
      <c r="BV756" s="142"/>
      <c r="CI756" s="142"/>
      <c r="CV756" s="142"/>
      <c r="DI756" s="142"/>
      <c r="DV756" s="142"/>
      <c r="EI756" s="142"/>
    </row>
    <row r="757" spans="1:139" ht="15.75" hidden="1" outlineLevel="1" x14ac:dyDescent="0.25">
      <c r="A757" s="2">
        <f t="shared" si="2423"/>
        <v>68</v>
      </c>
      <c r="B757" s="1">
        <f t="shared" si="2384"/>
        <v>0</v>
      </c>
      <c r="C757" s="1">
        <f t="shared" si="2384"/>
        <v>0</v>
      </c>
      <c r="D757" s="2">
        <f t="shared" si="2384"/>
        <v>0</v>
      </c>
      <c r="E757" s="141">
        <f t="shared" si="2384"/>
        <v>0</v>
      </c>
      <c r="F757" s="119">
        <f t="shared" si="2406"/>
        <v>0</v>
      </c>
      <c r="G757" s="186"/>
      <c r="H757" s="186"/>
      <c r="J757" s="100">
        <f t="shared" ref="J757:U757" si="2433">ROUND(I539*$G757/12,2)</f>
        <v>0</v>
      </c>
      <c r="K757" s="100">
        <f t="shared" si="2433"/>
        <v>0</v>
      </c>
      <c r="L757" s="100">
        <f t="shared" si="2433"/>
        <v>0</v>
      </c>
      <c r="M757" s="100">
        <f t="shared" si="2433"/>
        <v>0</v>
      </c>
      <c r="N757" s="100">
        <f t="shared" si="2433"/>
        <v>0</v>
      </c>
      <c r="O757" s="100">
        <f t="shared" si="2433"/>
        <v>0</v>
      </c>
      <c r="P757" s="100">
        <f t="shared" si="2433"/>
        <v>0</v>
      </c>
      <c r="Q757" s="100">
        <f t="shared" si="2433"/>
        <v>0</v>
      </c>
      <c r="R757" s="100">
        <f t="shared" si="2433"/>
        <v>0</v>
      </c>
      <c r="S757" s="100">
        <f t="shared" si="2433"/>
        <v>0</v>
      </c>
      <c r="T757" s="100">
        <f t="shared" si="2433"/>
        <v>0</v>
      </c>
      <c r="U757" s="100">
        <f t="shared" si="2433"/>
        <v>0</v>
      </c>
      <c r="V757" s="151">
        <f t="shared" si="1567"/>
        <v>0</v>
      </c>
      <c r="W757" s="100">
        <f t="shared" si="2396"/>
        <v>0</v>
      </c>
      <c r="X757" s="100">
        <f t="shared" ref="X757:AH757" si="2434">ROUND(W539*$G757/12,2)</f>
        <v>0</v>
      </c>
      <c r="Y757" s="100">
        <f t="shared" si="2434"/>
        <v>0</v>
      </c>
      <c r="Z757" s="100">
        <f t="shared" si="2434"/>
        <v>0</v>
      </c>
      <c r="AA757" s="100">
        <f t="shared" si="2434"/>
        <v>0</v>
      </c>
      <c r="AB757" s="100">
        <f t="shared" si="2434"/>
        <v>0</v>
      </c>
      <c r="AC757" s="100">
        <f t="shared" si="2434"/>
        <v>0</v>
      </c>
      <c r="AD757" s="100">
        <f t="shared" si="2434"/>
        <v>0</v>
      </c>
      <c r="AE757" s="100">
        <f t="shared" si="2434"/>
        <v>0</v>
      </c>
      <c r="AF757" s="100">
        <f t="shared" si="2434"/>
        <v>0</v>
      </c>
      <c r="AG757" s="100">
        <f t="shared" si="2434"/>
        <v>0</v>
      </c>
      <c r="AH757" s="100">
        <f t="shared" si="2434"/>
        <v>0</v>
      </c>
      <c r="AI757" s="2">
        <f t="shared" si="2426"/>
        <v>0</v>
      </c>
      <c r="AJ757" s="100">
        <f t="shared" si="2391"/>
        <v>0</v>
      </c>
      <c r="AK757" s="100">
        <f t="shared" si="2392"/>
        <v>0</v>
      </c>
      <c r="AL757" s="100">
        <f t="shared" si="2392"/>
        <v>0</v>
      </c>
      <c r="AM757" s="100">
        <f t="shared" si="2392"/>
        <v>0</v>
      </c>
      <c r="AN757" s="100">
        <f t="shared" si="2392"/>
        <v>0</v>
      </c>
      <c r="AO757" s="100">
        <f t="shared" si="2392"/>
        <v>0</v>
      </c>
      <c r="AP757" s="100">
        <f t="shared" si="2392"/>
        <v>0</v>
      </c>
      <c r="AQ757" s="100">
        <f t="shared" si="2392"/>
        <v>0</v>
      </c>
      <c r="AR757" s="100">
        <f t="shared" si="2392"/>
        <v>0</v>
      </c>
      <c r="AS757" s="100">
        <f t="shared" si="2392"/>
        <v>0</v>
      </c>
      <c r="AT757" s="100">
        <f t="shared" si="2392"/>
        <v>0</v>
      </c>
      <c r="AU757" s="100">
        <f t="shared" si="2392"/>
        <v>0</v>
      </c>
      <c r="AV757" s="100">
        <f t="shared" si="2429"/>
        <v>0</v>
      </c>
      <c r="AW757" s="100">
        <f t="shared" si="2393"/>
        <v>0</v>
      </c>
      <c r="AX757" s="100">
        <f t="shared" si="2432"/>
        <v>0</v>
      </c>
      <c r="AY757" s="100">
        <f t="shared" si="2432"/>
        <v>0</v>
      </c>
      <c r="AZ757" s="100">
        <f t="shared" si="2432"/>
        <v>0</v>
      </c>
      <c r="BA757" s="100">
        <f t="shared" si="2432"/>
        <v>0</v>
      </c>
      <c r="BB757" s="100">
        <f t="shared" si="2432"/>
        <v>0</v>
      </c>
      <c r="BC757" s="100">
        <f t="shared" si="2432"/>
        <v>0</v>
      </c>
      <c r="BD757" s="100">
        <f t="shared" si="2432"/>
        <v>0</v>
      </c>
      <c r="BE757" s="100">
        <f t="shared" si="2432"/>
        <v>0</v>
      </c>
      <c r="BF757" s="100">
        <f t="shared" si="2432"/>
        <v>0</v>
      </c>
      <c r="BG757" s="100">
        <f t="shared" si="2432"/>
        <v>0</v>
      </c>
      <c r="BH757" s="100">
        <f t="shared" si="2432"/>
        <v>0</v>
      </c>
      <c r="BI757" s="100">
        <f t="shared" si="2351"/>
        <v>0</v>
      </c>
      <c r="BV757" s="142"/>
      <c r="CI757" s="142"/>
      <c r="CV757" s="142"/>
      <c r="DI757" s="142"/>
      <c r="DV757" s="142"/>
      <c r="EI757" s="142"/>
    </row>
    <row r="758" spans="1:139" ht="15.75" hidden="1" outlineLevel="1" x14ac:dyDescent="0.25">
      <c r="A758" s="2">
        <f t="shared" si="2423"/>
        <v>69</v>
      </c>
      <c r="B758" s="1">
        <f t="shared" ref="B758:E777" si="2435">B540</f>
        <v>0</v>
      </c>
      <c r="C758" s="1">
        <f t="shared" si="2435"/>
        <v>0</v>
      </c>
      <c r="D758" s="2">
        <f t="shared" si="2435"/>
        <v>0</v>
      </c>
      <c r="E758" s="141">
        <f t="shared" si="2435"/>
        <v>0</v>
      </c>
      <c r="F758" s="119">
        <f t="shared" si="2406"/>
        <v>0</v>
      </c>
      <c r="G758" s="186"/>
      <c r="H758" s="186"/>
      <c r="J758" s="100">
        <f t="shared" ref="J758:U758" si="2436">ROUND(I540*$G758/12,2)</f>
        <v>0</v>
      </c>
      <c r="K758" s="100">
        <f t="shared" si="2436"/>
        <v>0</v>
      </c>
      <c r="L758" s="100">
        <f t="shared" si="2436"/>
        <v>0</v>
      </c>
      <c r="M758" s="100">
        <f t="shared" si="2436"/>
        <v>0</v>
      </c>
      <c r="N758" s="100">
        <f t="shared" si="2436"/>
        <v>0</v>
      </c>
      <c r="O758" s="100">
        <f t="shared" si="2436"/>
        <v>0</v>
      </c>
      <c r="P758" s="100">
        <f t="shared" si="2436"/>
        <v>0</v>
      </c>
      <c r="Q758" s="100">
        <f t="shared" si="2436"/>
        <v>0</v>
      </c>
      <c r="R758" s="100">
        <f t="shared" si="2436"/>
        <v>0</v>
      </c>
      <c r="S758" s="100">
        <f t="shared" si="2436"/>
        <v>0</v>
      </c>
      <c r="T758" s="100">
        <f t="shared" si="2436"/>
        <v>0</v>
      </c>
      <c r="U758" s="100">
        <f t="shared" si="2436"/>
        <v>0</v>
      </c>
      <c r="V758" s="151">
        <f t="shared" si="1567"/>
        <v>0</v>
      </c>
      <c r="W758" s="100">
        <f t="shared" si="2396"/>
        <v>0</v>
      </c>
      <c r="X758" s="100">
        <f t="shared" ref="X758:AH758" si="2437">ROUND(W540*$G758/12,2)</f>
        <v>0</v>
      </c>
      <c r="Y758" s="100">
        <f t="shared" si="2437"/>
        <v>0</v>
      </c>
      <c r="Z758" s="100">
        <f t="shared" si="2437"/>
        <v>0</v>
      </c>
      <c r="AA758" s="100">
        <f t="shared" si="2437"/>
        <v>0</v>
      </c>
      <c r="AB758" s="100">
        <f t="shared" si="2437"/>
        <v>0</v>
      </c>
      <c r="AC758" s="100">
        <f t="shared" si="2437"/>
        <v>0</v>
      </c>
      <c r="AD758" s="100">
        <f t="shared" si="2437"/>
        <v>0</v>
      </c>
      <c r="AE758" s="100">
        <f t="shared" si="2437"/>
        <v>0</v>
      </c>
      <c r="AF758" s="100">
        <f t="shared" si="2437"/>
        <v>0</v>
      </c>
      <c r="AG758" s="100">
        <f t="shared" si="2437"/>
        <v>0</v>
      </c>
      <c r="AH758" s="100">
        <f t="shared" si="2437"/>
        <v>0</v>
      </c>
      <c r="AI758" s="2">
        <f t="shared" si="2426"/>
        <v>0</v>
      </c>
      <c r="AJ758" s="100">
        <f t="shared" si="2391"/>
        <v>0</v>
      </c>
      <c r="AK758" s="100">
        <f t="shared" si="2392"/>
        <v>0</v>
      </c>
      <c r="AL758" s="100">
        <f t="shared" si="2392"/>
        <v>0</v>
      </c>
      <c r="AM758" s="100">
        <f t="shared" si="2392"/>
        <v>0</v>
      </c>
      <c r="AN758" s="100">
        <f t="shared" si="2392"/>
        <v>0</v>
      </c>
      <c r="AO758" s="100">
        <f t="shared" si="2392"/>
        <v>0</v>
      </c>
      <c r="AP758" s="100">
        <f t="shared" si="2392"/>
        <v>0</v>
      </c>
      <c r="AQ758" s="100">
        <f t="shared" si="2392"/>
        <v>0</v>
      </c>
      <c r="AR758" s="100">
        <f t="shared" si="2392"/>
        <v>0</v>
      </c>
      <c r="AS758" s="100">
        <f t="shared" si="2392"/>
        <v>0</v>
      </c>
      <c r="AT758" s="100">
        <f t="shared" si="2392"/>
        <v>0</v>
      </c>
      <c r="AU758" s="100">
        <f t="shared" si="2392"/>
        <v>0</v>
      </c>
      <c r="AV758" s="100">
        <f t="shared" si="2429"/>
        <v>0</v>
      </c>
      <c r="AW758" s="100">
        <f t="shared" si="2393"/>
        <v>0</v>
      </c>
      <c r="AX758" s="100">
        <f t="shared" si="2432"/>
        <v>0</v>
      </c>
      <c r="AY758" s="100">
        <f t="shared" si="2432"/>
        <v>0</v>
      </c>
      <c r="AZ758" s="100">
        <f t="shared" si="2432"/>
        <v>0</v>
      </c>
      <c r="BA758" s="100">
        <f t="shared" si="2432"/>
        <v>0</v>
      </c>
      <c r="BB758" s="100">
        <f t="shared" si="2432"/>
        <v>0</v>
      </c>
      <c r="BC758" s="100">
        <f t="shared" si="2432"/>
        <v>0</v>
      </c>
      <c r="BD758" s="100">
        <f t="shared" si="2432"/>
        <v>0</v>
      </c>
      <c r="BE758" s="100">
        <f t="shared" si="2432"/>
        <v>0</v>
      </c>
      <c r="BF758" s="100">
        <f t="shared" si="2432"/>
        <v>0</v>
      </c>
      <c r="BG758" s="100">
        <f t="shared" si="2432"/>
        <v>0</v>
      </c>
      <c r="BH758" s="100">
        <f t="shared" si="2432"/>
        <v>0</v>
      </c>
      <c r="BI758" s="100">
        <f t="shared" si="2351"/>
        <v>0</v>
      </c>
      <c r="BV758" s="142"/>
      <c r="CI758" s="142"/>
      <c r="CV758" s="142"/>
      <c r="DI758" s="142"/>
      <c r="DV758" s="142"/>
      <c r="EI758" s="142"/>
    </row>
    <row r="759" spans="1:139" ht="15.75" hidden="1" outlineLevel="1" x14ac:dyDescent="0.25">
      <c r="A759" s="2">
        <f t="shared" si="2423"/>
        <v>70</v>
      </c>
      <c r="B759" s="1">
        <f t="shared" si="2435"/>
        <v>0</v>
      </c>
      <c r="C759" s="1">
        <f t="shared" si="2435"/>
        <v>0</v>
      </c>
      <c r="D759" s="2">
        <f t="shared" si="2435"/>
        <v>0</v>
      </c>
      <c r="E759" s="141">
        <f t="shared" si="2435"/>
        <v>0</v>
      </c>
      <c r="F759" s="119">
        <f t="shared" si="2406"/>
        <v>0</v>
      </c>
      <c r="G759" s="186"/>
      <c r="H759" s="186"/>
      <c r="J759" s="100">
        <f t="shared" ref="J759:U759" si="2438">ROUND(I541*$G759/12,2)</f>
        <v>0</v>
      </c>
      <c r="K759" s="100">
        <f t="shared" si="2438"/>
        <v>0</v>
      </c>
      <c r="L759" s="100">
        <f t="shared" si="2438"/>
        <v>0</v>
      </c>
      <c r="M759" s="100">
        <f t="shared" si="2438"/>
        <v>0</v>
      </c>
      <c r="N759" s="100">
        <f t="shared" si="2438"/>
        <v>0</v>
      </c>
      <c r="O759" s="100">
        <f t="shared" si="2438"/>
        <v>0</v>
      </c>
      <c r="P759" s="100">
        <f t="shared" si="2438"/>
        <v>0</v>
      </c>
      <c r="Q759" s="100">
        <f t="shared" si="2438"/>
        <v>0</v>
      </c>
      <c r="R759" s="100">
        <f t="shared" si="2438"/>
        <v>0</v>
      </c>
      <c r="S759" s="100">
        <f t="shared" si="2438"/>
        <v>0</v>
      </c>
      <c r="T759" s="100">
        <f t="shared" si="2438"/>
        <v>0</v>
      </c>
      <c r="U759" s="100">
        <f t="shared" si="2438"/>
        <v>0</v>
      </c>
      <c r="V759" s="151">
        <f t="shared" si="1567"/>
        <v>0</v>
      </c>
      <c r="W759" s="100">
        <f t="shared" si="2396"/>
        <v>0</v>
      </c>
      <c r="X759" s="100">
        <f t="shared" ref="X759:AH759" si="2439">ROUND(W541*$G759/12,2)</f>
        <v>0</v>
      </c>
      <c r="Y759" s="100">
        <f t="shared" si="2439"/>
        <v>0</v>
      </c>
      <c r="Z759" s="100">
        <f t="shared" si="2439"/>
        <v>0</v>
      </c>
      <c r="AA759" s="100">
        <f t="shared" si="2439"/>
        <v>0</v>
      </c>
      <c r="AB759" s="100">
        <f t="shared" si="2439"/>
        <v>0</v>
      </c>
      <c r="AC759" s="100">
        <f t="shared" si="2439"/>
        <v>0</v>
      </c>
      <c r="AD759" s="100">
        <f t="shared" si="2439"/>
        <v>0</v>
      </c>
      <c r="AE759" s="100">
        <f t="shared" si="2439"/>
        <v>0</v>
      </c>
      <c r="AF759" s="100">
        <f t="shared" si="2439"/>
        <v>0</v>
      </c>
      <c r="AG759" s="100">
        <f t="shared" si="2439"/>
        <v>0</v>
      </c>
      <c r="AH759" s="100">
        <f t="shared" si="2439"/>
        <v>0</v>
      </c>
      <c r="AI759" s="2">
        <f t="shared" si="2426"/>
        <v>0</v>
      </c>
      <c r="AJ759" s="100">
        <f t="shared" si="2391"/>
        <v>0</v>
      </c>
      <c r="AK759" s="100">
        <f t="shared" si="2392"/>
        <v>0</v>
      </c>
      <c r="AL759" s="100">
        <f t="shared" si="2392"/>
        <v>0</v>
      </c>
      <c r="AM759" s="100">
        <f t="shared" ref="AL759:AU774" si="2440">ROUND(AL541*$H759/12,2)</f>
        <v>0</v>
      </c>
      <c r="AN759" s="100">
        <f t="shared" si="2440"/>
        <v>0</v>
      </c>
      <c r="AO759" s="100">
        <f t="shared" si="2440"/>
        <v>0</v>
      </c>
      <c r="AP759" s="100">
        <f t="shared" si="2440"/>
        <v>0</v>
      </c>
      <c r="AQ759" s="100">
        <f t="shared" si="2440"/>
        <v>0</v>
      </c>
      <c r="AR759" s="100">
        <f t="shared" si="2440"/>
        <v>0</v>
      </c>
      <c r="AS759" s="100">
        <f t="shared" si="2440"/>
        <v>0</v>
      </c>
      <c r="AT759" s="100">
        <f t="shared" si="2440"/>
        <v>0</v>
      </c>
      <c r="AU759" s="100">
        <f t="shared" si="2440"/>
        <v>0</v>
      </c>
      <c r="AV759" s="100">
        <f t="shared" si="2429"/>
        <v>0</v>
      </c>
      <c r="AW759" s="100">
        <f t="shared" si="2393"/>
        <v>0</v>
      </c>
      <c r="AX759" s="100">
        <f t="shared" si="2432"/>
        <v>0</v>
      </c>
      <c r="AY759" s="100">
        <f t="shared" si="2432"/>
        <v>0</v>
      </c>
      <c r="AZ759" s="100">
        <f t="shared" si="2432"/>
        <v>0</v>
      </c>
      <c r="BA759" s="100">
        <f t="shared" si="2432"/>
        <v>0</v>
      </c>
      <c r="BB759" s="100">
        <f t="shared" si="2432"/>
        <v>0</v>
      </c>
      <c r="BC759" s="100">
        <f t="shared" si="2432"/>
        <v>0</v>
      </c>
      <c r="BD759" s="100">
        <f t="shared" si="2432"/>
        <v>0</v>
      </c>
      <c r="BE759" s="100">
        <f t="shared" si="2432"/>
        <v>0</v>
      </c>
      <c r="BF759" s="100">
        <f t="shared" si="2432"/>
        <v>0</v>
      </c>
      <c r="BG759" s="100">
        <f t="shared" si="2432"/>
        <v>0</v>
      </c>
      <c r="BH759" s="100">
        <f t="shared" si="2432"/>
        <v>0</v>
      </c>
      <c r="BI759" s="100">
        <f t="shared" si="2351"/>
        <v>0</v>
      </c>
      <c r="BV759" s="142"/>
      <c r="CI759" s="142"/>
      <c r="CV759" s="142"/>
      <c r="DI759" s="142"/>
      <c r="DV759" s="142"/>
      <c r="EI759" s="142"/>
    </row>
    <row r="760" spans="1:139" ht="15.75" hidden="1" outlineLevel="1" x14ac:dyDescent="0.25">
      <c r="A760" s="2">
        <f t="shared" si="2423"/>
        <v>71</v>
      </c>
      <c r="B760" s="1">
        <f t="shared" si="2435"/>
        <v>0</v>
      </c>
      <c r="C760" s="1">
        <f t="shared" si="2435"/>
        <v>0</v>
      </c>
      <c r="D760" s="2">
        <f t="shared" si="2435"/>
        <v>0</v>
      </c>
      <c r="E760" s="141">
        <f t="shared" si="2435"/>
        <v>0</v>
      </c>
      <c r="F760" s="119">
        <f t="shared" si="2406"/>
        <v>0</v>
      </c>
      <c r="G760" s="186"/>
      <c r="H760" s="186"/>
      <c r="J760" s="100">
        <f t="shared" ref="J760:U760" si="2441">ROUND(I542*$G760/12,2)</f>
        <v>0</v>
      </c>
      <c r="K760" s="100">
        <f t="shared" si="2441"/>
        <v>0</v>
      </c>
      <c r="L760" s="100">
        <f t="shared" si="2441"/>
        <v>0</v>
      </c>
      <c r="M760" s="100">
        <f t="shared" si="2441"/>
        <v>0</v>
      </c>
      <c r="N760" s="100">
        <f t="shared" si="2441"/>
        <v>0</v>
      </c>
      <c r="O760" s="100">
        <f t="shared" si="2441"/>
        <v>0</v>
      </c>
      <c r="P760" s="100">
        <f t="shared" si="2441"/>
        <v>0</v>
      </c>
      <c r="Q760" s="100">
        <f t="shared" si="2441"/>
        <v>0</v>
      </c>
      <c r="R760" s="100">
        <f t="shared" si="2441"/>
        <v>0</v>
      </c>
      <c r="S760" s="100">
        <f t="shared" si="2441"/>
        <v>0</v>
      </c>
      <c r="T760" s="100">
        <f t="shared" si="2441"/>
        <v>0</v>
      </c>
      <c r="U760" s="100">
        <f t="shared" si="2441"/>
        <v>0</v>
      </c>
      <c r="V760" s="151">
        <f t="shared" si="1567"/>
        <v>0</v>
      </c>
      <c r="W760" s="100">
        <f t="shared" si="2396"/>
        <v>0</v>
      </c>
      <c r="X760" s="100">
        <f t="shared" ref="X760:AH760" si="2442">ROUND(W542*$G760/12,2)</f>
        <v>0</v>
      </c>
      <c r="Y760" s="100">
        <f t="shared" si="2442"/>
        <v>0</v>
      </c>
      <c r="Z760" s="100">
        <f t="shared" si="2442"/>
        <v>0</v>
      </c>
      <c r="AA760" s="100">
        <f t="shared" si="2442"/>
        <v>0</v>
      </c>
      <c r="AB760" s="100">
        <f t="shared" si="2442"/>
        <v>0</v>
      </c>
      <c r="AC760" s="100">
        <f t="shared" si="2442"/>
        <v>0</v>
      </c>
      <c r="AD760" s="100">
        <f t="shared" si="2442"/>
        <v>0</v>
      </c>
      <c r="AE760" s="100">
        <f t="shared" si="2442"/>
        <v>0</v>
      </c>
      <c r="AF760" s="100">
        <f t="shared" si="2442"/>
        <v>0</v>
      </c>
      <c r="AG760" s="100">
        <f t="shared" si="2442"/>
        <v>0</v>
      </c>
      <c r="AH760" s="100">
        <f t="shared" si="2442"/>
        <v>0</v>
      </c>
      <c r="AI760" s="2">
        <f t="shared" si="2426"/>
        <v>0</v>
      </c>
      <c r="AJ760" s="100">
        <f t="shared" si="2391"/>
        <v>0</v>
      </c>
      <c r="AK760" s="100">
        <f t="shared" si="2392"/>
        <v>0</v>
      </c>
      <c r="AL760" s="100">
        <f t="shared" si="2440"/>
        <v>0</v>
      </c>
      <c r="AM760" s="100">
        <f t="shared" si="2440"/>
        <v>0</v>
      </c>
      <c r="AN760" s="100">
        <f t="shared" si="2440"/>
        <v>0</v>
      </c>
      <c r="AO760" s="100">
        <f t="shared" si="2440"/>
        <v>0</v>
      </c>
      <c r="AP760" s="100">
        <f t="shared" si="2440"/>
        <v>0</v>
      </c>
      <c r="AQ760" s="100">
        <f t="shared" si="2440"/>
        <v>0</v>
      </c>
      <c r="AR760" s="100">
        <f t="shared" si="2440"/>
        <v>0</v>
      </c>
      <c r="AS760" s="100">
        <f t="shared" si="2440"/>
        <v>0</v>
      </c>
      <c r="AT760" s="100">
        <f t="shared" si="2440"/>
        <v>0</v>
      </c>
      <c r="AU760" s="100">
        <f t="shared" si="2440"/>
        <v>0</v>
      </c>
      <c r="AV760" s="100">
        <f t="shared" si="2429"/>
        <v>0</v>
      </c>
      <c r="AW760" s="100">
        <f t="shared" si="2393"/>
        <v>0</v>
      </c>
      <c r="AX760" s="100">
        <f t="shared" si="2432"/>
        <v>0</v>
      </c>
      <c r="AY760" s="100">
        <f t="shared" si="2432"/>
        <v>0</v>
      </c>
      <c r="AZ760" s="100">
        <f t="shared" si="2432"/>
        <v>0</v>
      </c>
      <c r="BA760" s="100">
        <f t="shared" si="2432"/>
        <v>0</v>
      </c>
      <c r="BB760" s="100">
        <f t="shared" si="2432"/>
        <v>0</v>
      </c>
      <c r="BC760" s="100">
        <f t="shared" si="2432"/>
        <v>0</v>
      </c>
      <c r="BD760" s="100">
        <f t="shared" si="2432"/>
        <v>0</v>
      </c>
      <c r="BE760" s="100">
        <f t="shared" si="2432"/>
        <v>0</v>
      </c>
      <c r="BF760" s="100">
        <f t="shared" si="2432"/>
        <v>0</v>
      </c>
      <c r="BG760" s="100">
        <f t="shared" si="2432"/>
        <v>0</v>
      </c>
      <c r="BH760" s="100">
        <f t="shared" si="2432"/>
        <v>0</v>
      </c>
      <c r="BI760" s="100">
        <f t="shared" si="2351"/>
        <v>0</v>
      </c>
      <c r="BV760" s="142"/>
      <c r="CI760" s="142"/>
      <c r="CV760" s="142"/>
      <c r="DI760" s="142"/>
      <c r="DV760" s="142"/>
      <c r="EI760" s="142"/>
    </row>
    <row r="761" spans="1:139" ht="15.75" hidden="1" outlineLevel="1" x14ac:dyDescent="0.25">
      <c r="A761" s="2">
        <f t="shared" si="2423"/>
        <v>72</v>
      </c>
      <c r="B761" s="1">
        <f t="shared" si="2435"/>
        <v>0</v>
      </c>
      <c r="C761" s="1">
        <f t="shared" si="2435"/>
        <v>0</v>
      </c>
      <c r="D761" s="2">
        <f t="shared" si="2435"/>
        <v>0</v>
      </c>
      <c r="E761" s="141">
        <f t="shared" si="2435"/>
        <v>0</v>
      </c>
      <c r="F761" s="119">
        <f t="shared" si="2406"/>
        <v>0</v>
      </c>
      <c r="G761" s="186"/>
      <c r="H761" s="186"/>
      <c r="J761" s="100">
        <f t="shared" ref="J761:U761" si="2443">ROUND(I543*$G761/12,2)</f>
        <v>0</v>
      </c>
      <c r="K761" s="100">
        <f t="shared" si="2443"/>
        <v>0</v>
      </c>
      <c r="L761" s="100">
        <f t="shared" si="2443"/>
        <v>0</v>
      </c>
      <c r="M761" s="100">
        <f t="shared" si="2443"/>
        <v>0</v>
      </c>
      <c r="N761" s="100">
        <f t="shared" si="2443"/>
        <v>0</v>
      </c>
      <c r="O761" s="100">
        <f t="shared" si="2443"/>
        <v>0</v>
      </c>
      <c r="P761" s="100">
        <f t="shared" si="2443"/>
        <v>0</v>
      </c>
      <c r="Q761" s="100">
        <f t="shared" si="2443"/>
        <v>0</v>
      </c>
      <c r="R761" s="100">
        <f t="shared" si="2443"/>
        <v>0</v>
      </c>
      <c r="S761" s="100">
        <f t="shared" si="2443"/>
        <v>0</v>
      </c>
      <c r="T761" s="100">
        <f t="shared" si="2443"/>
        <v>0</v>
      </c>
      <c r="U761" s="100">
        <f t="shared" si="2443"/>
        <v>0</v>
      </c>
      <c r="V761" s="151">
        <f t="shared" si="1567"/>
        <v>0</v>
      </c>
      <c r="W761" s="100">
        <f t="shared" si="2396"/>
        <v>0</v>
      </c>
      <c r="X761" s="100">
        <f t="shared" ref="X761:AH761" si="2444">ROUND(W543*$G761/12,2)</f>
        <v>0</v>
      </c>
      <c r="Y761" s="100">
        <f t="shared" si="2444"/>
        <v>0</v>
      </c>
      <c r="Z761" s="100">
        <f t="shared" si="2444"/>
        <v>0</v>
      </c>
      <c r="AA761" s="100">
        <f t="shared" si="2444"/>
        <v>0</v>
      </c>
      <c r="AB761" s="100">
        <f t="shared" si="2444"/>
        <v>0</v>
      </c>
      <c r="AC761" s="100">
        <f t="shared" si="2444"/>
        <v>0</v>
      </c>
      <c r="AD761" s="100">
        <f t="shared" si="2444"/>
        <v>0</v>
      </c>
      <c r="AE761" s="100">
        <f t="shared" si="2444"/>
        <v>0</v>
      </c>
      <c r="AF761" s="100">
        <f t="shared" si="2444"/>
        <v>0</v>
      </c>
      <c r="AG761" s="100">
        <f t="shared" si="2444"/>
        <v>0</v>
      </c>
      <c r="AH761" s="100">
        <f t="shared" si="2444"/>
        <v>0</v>
      </c>
      <c r="AI761" s="2">
        <f t="shared" si="2426"/>
        <v>0</v>
      </c>
      <c r="AJ761" s="100">
        <f t="shared" si="2391"/>
        <v>0</v>
      </c>
      <c r="AK761" s="100">
        <f t="shared" si="2392"/>
        <v>0</v>
      </c>
      <c r="AL761" s="100">
        <f t="shared" si="2440"/>
        <v>0</v>
      </c>
      <c r="AM761" s="100">
        <f t="shared" si="2440"/>
        <v>0</v>
      </c>
      <c r="AN761" s="100">
        <f t="shared" si="2440"/>
        <v>0</v>
      </c>
      <c r="AO761" s="100">
        <f t="shared" si="2440"/>
        <v>0</v>
      </c>
      <c r="AP761" s="100">
        <f t="shared" si="2440"/>
        <v>0</v>
      </c>
      <c r="AQ761" s="100">
        <f t="shared" si="2440"/>
        <v>0</v>
      </c>
      <c r="AR761" s="100">
        <f t="shared" si="2440"/>
        <v>0</v>
      </c>
      <c r="AS761" s="100">
        <f t="shared" si="2440"/>
        <v>0</v>
      </c>
      <c r="AT761" s="100">
        <f t="shared" si="2440"/>
        <v>0</v>
      </c>
      <c r="AU761" s="100">
        <f t="shared" si="2440"/>
        <v>0</v>
      </c>
      <c r="AV761" s="100">
        <f t="shared" si="2429"/>
        <v>0</v>
      </c>
      <c r="AW761" s="100">
        <f t="shared" si="2393"/>
        <v>0</v>
      </c>
      <c r="AX761" s="100">
        <f t="shared" si="2432"/>
        <v>0</v>
      </c>
      <c r="AY761" s="100">
        <f t="shared" si="2432"/>
        <v>0</v>
      </c>
      <c r="AZ761" s="100">
        <f t="shared" si="2432"/>
        <v>0</v>
      </c>
      <c r="BA761" s="100">
        <f t="shared" si="2432"/>
        <v>0</v>
      </c>
      <c r="BB761" s="100">
        <f t="shared" si="2432"/>
        <v>0</v>
      </c>
      <c r="BC761" s="100">
        <f t="shared" si="2432"/>
        <v>0</v>
      </c>
      <c r="BD761" s="100">
        <f t="shared" si="2432"/>
        <v>0</v>
      </c>
      <c r="BE761" s="100">
        <f t="shared" si="2432"/>
        <v>0</v>
      </c>
      <c r="BF761" s="100">
        <f t="shared" si="2432"/>
        <v>0</v>
      </c>
      <c r="BG761" s="100">
        <f t="shared" si="2432"/>
        <v>0</v>
      </c>
      <c r="BH761" s="100">
        <f t="shared" si="2432"/>
        <v>0</v>
      </c>
      <c r="BI761" s="100">
        <f t="shared" si="2351"/>
        <v>0</v>
      </c>
      <c r="BV761" s="142"/>
      <c r="CI761" s="142"/>
      <c r="CV761" s="142"/>
      <c r="DI761" s="142"/>
      <c r="DV761" s="142"/>
      <c r="EI761" s="142"/>
    </row>
    <row r="762" spans="1:139" ht="15.75" hidden="1" outlineLevel="1" x14ac:dyDescent="0.25">
      <c r="A762" s="2">
        <f t="shared" si="2423"/>
        <v>73</v>
      </c>
      <c r="B762" s="1">
        <f t="shared" si="2435"/>
        <v>0</v>
      </c>
      <c r="C762" s="1">
        <f t="shared" si="2435"/>
        <v>0</v>
      </c>
      <c r="D762" s="2">
        <f t="shared" si="2435"/>
        <v>0</v>
      </c>
      <c r="E762" s="141">
        <f t="shared" si="2435"/>
        <v>0</v>
      </c>
      <c r="F762" s="119">
        <f t="shared" si="2406"/>
        <v>0</v>
      </c>
      <c r="G762" s="186"/>
      <c r="H762" s="186"/>
      <c r="J762" s="100">
        <f t="shared" ref="J762:U762" si="2445">ROUND(I544*$G762/12,2)</f>
        <v>0</v>
      </c>
      <c r="K762" s="100">
        <f t="shared" si="2445"/>
        <v>0</v>
      </c>
      <c r="L762" s="100">
        <f t="shared" si="2445"/>
        <v>0</v>
      </c>
      <c r="M762" s="100">
        <f t="shared" si="2445"/>
        <v>0</v>
      </c>
      <c r="N762" s="100">
        <f t="shared" si="2445"/>
        <v>0</v>
      </c>
      <c r="O762" s="100">
        <f t="shared" si="2445"/>
        <v>0</v>
      </c>
      <c r="P762" s="100">
        <f t="shared" si="2445"/>
        <v>0</v>
      </c>
      <c r="Q762" s="100">
        <f t="shared" si="2445"/>
        <v>0</v>
      </c>
      <c r="R762" s="100">
        <f t="shared" si="2445"/>
        <v>0</v>
      </c>
      <c r="S762" s="100">
        <f t="shared" si="2445"/>
        <v>0</v>
      </c>
      <c r="T762" s="100">
        <f t="shared" si="2445"/>
        <v>0</v>
      </c>
      <c r="U762" s="100">
        <f t="shared" si="2445"/>
        <v>0</v>
      </c>
      <c r="V762" s="151">
        <f t="shared" si="1567"/>
        <v>0</v>
      </c>
      <c r="W762" s="100">
        <f t="shared" si="2396"/>
        <v>0</v>
      </c>
      <c r="X762" s="100">
        <f t="shared" ref="X762:AH762" si="2446">ROUND(W544*$G762/12,2)</f>
        <v>0</v>
      </c>
      <c r="Y762" s="100">
        <f t="shared" si="2446"/>
        <v>0</v>
      </c>
      <c r="Z762" s="100">
        <f t="shared" si="2446"/>
        <v>0</v>
      </c>
      <c r="AA762" s="100">
        <f t="shared" si="2446"/>
        <v>0</v>
      </c>
      <c r="AB762" s="100">
        <f t="shared" si="2446"/>
        <v>0</v>
      </c>
      <c r="AC762" s="100">
        <f t="shared" si="2446"/>
        <v>0</v>
      </c>
      <c r="AD762" s="100">
        <f t="shared" si="2446"/>
        <v>0</v>
      </c>
      <c r="AE762" s="100">
        <f t="shared" si="2446"/>
        <v>0</v>
      </c>
      <c r="AF762" s="100">
        <f t="shared" si="2446"/>
        <v>0</v>
      </c>
      <c r="AG762" s="100">
        <f t="shared" si="2446"/>
        <v>0</v>
      </c>
      <c r="AH762" s="100">
        <f t="shared" si="2446"/>
        <v>0</v>
      </c>
      <c r="AI762" s="2">
        <f t="shared" si="2426"/>
        <v>0</v>
      </c>
      <c r="AJ762" s="100">
        <f t="shared" si="2391"/>
        <v>0</v>
      </c>
      <c r="AK762" s="100">
        <f t="shared" si="2392"/>
        <v>0</v>
      </c>
      <c r="AL762" s="100">
        <f t="shared" si="2440"/>
        <v>0</v>
      </c>
      <c r="AM762" s="100">
        <f t="shared" si="2440"/>
        <v>0</v>
      </c>
      <c r="AN762" s="100">
        <f t="shared" si="2440"/>
        <v>0</v>
      </c>
      <c r="AO762" s="100">
        <f t="shared" si="2440"/>
        <v>0</v>
      </c>
      <c r="AP762" s="100">
        <f t="shared" si="2440"/>
        <v>0</v>
      </c>
      <c r="AQ762" s="100">
        <f t="shared" si="2440"/>
        <v>0</v>
      </c>
      <c r="AR762" s="100">
        <f t="shared" si="2440"/>
        <v>0</v>
      </c>
      <c r="AS762" s="100">
        <f t="shared" si="2440"/>
        <v>0</v>
      </c>
      <c r="AT762" s="100">
        <f t="shared" si="2440"/>
        <v>0</v>
      </c>
      <c r="AU762" s="100">
        <f t="shared" si="2440"/>
        <v>0</v>
      </c>
      <c r="AV762" s="100">
        <f t="shared" si="2429"/>
        <v>0</v>
      </c>
      <c r="AW762" s="100">
        <f t="shared" si="2393"/>
        <v>0</v>
      </c>
      <c r="AX762" s="100">
        <f t="shared" si="2432"/>
        <v>0</v>
      </c>
      <c r="AY762" s="100">
        <f t="shared" si="2432"/>
        <v>0</v>
      </c>
      <c r="AZ762" s="100">
        <f t="shared" si="2432"/>
        <v>0</v>
      </c>
      <c r="BA762" s="100">
        <f t="shared" si="2432"/>
        <v>0</v>
      </c>
      <c r="BB762" s="100">
        <f t="shared" si="2432"/>
        <v>0</v>
      </c>
      <c r="BC762" s="100">
        <f t="shared" si="2432"/>
        <v>0</v>
      </c>
      <c r="BD762" s="100">
        <f t="shared" si="2432"/>
        <v>0</v>
      </c>
      <c r="BE762" s="100">
        <f t="shared" si="2432"/>
        <v>0</v>
      </c>
      <c r="BF762" s="100">
        <f t="shared" si="2432"/>
        <v>0</v>
      </c>
      <c r="BG762" s="100">
        <f t="shared" si="2432"/>
        <v>0</v>
      </c>
      <c r="BH762" s="100">
        <f t="shared" si="2432"/>
        <v>0</v>
      </c>
      <c r="BI762" s="100">
        <f t="shared" si="2351"/>
        <v>0</v>
      </c>
      <c r="BV762" s="142"/>
      <c r="CI762" s="142"/>
      <c r="CV762" s="142"/>
      <c r="DI762" s="142"/>
      <c r="DV762" s="142"/>
      <c r="EI762" s="142"/>
    </row>
    <row r="763" spans="1:139" ht="15.75" hidden="1" outlineLevel="1" x14ac:dyDescent="0.25">
      <c r="A763" s="2">
        <f t="shared" si="2423"/>
        <v>74</v>
      </c>
      <c r="B763" s="1">
        <f t="shared" si="2435"/>
        <v>0</v>
      </c>
      <c r="C763" s="1">
        <f t="shared" si="2435"/>
        <v>0</v>
      </c>
      <c r="D763" s="2">
        <f t="shared" si="2435"/>
        <v>0</v>
      </c>
      <c r="E763" s="141">
        <f t="shared" si="2435"/>
        <v>0</v>
      </c>
      <c r="F763" s="119">
        <f t="shared" si="2406"/>
        <v>0</v>
      </c>
      <c r="G763" s="186"/>
      <c r="H763" s="186"/>
      <c r="J763" s="100">
        <f t="shared" ref="J763:U763" si="2447">ROUND(I545*$G763/12,2)</f>
        <v>0</v>
      </c>
      <c r="K763" s="100">
        <f t="shared" si="2447"/>
        <v>0</v>
      </c>
      <c r="L763" s="100">
        <f t="shared" si="2447"/>
        <v>0</v>
      </c>
      <c r="M763" s="100">
        <f t="shared" si="2447"/>
        <v>0</v>
      </c>
      <c r="N763" s="100">
        <f t="shared" si="2447"/>
        <v>0</v>
      </c>
      <c r="O763" s="100">
        <f t="shared" si="2447"/>
        <v>0</v>
      </c>
      <c r="P763" s="100">
        <f t="shared" si="2447"/>
        <v>0</v>
      </c>
      <c r="Q763" s="100">
        <f t="shared" si="2447"/>
        <v>0</v>
      </c>
      <c r="R763" s="100">
        <f t="shared" si="2447"/>
        <v>0</v>
      </c>
      <c r="S763" s="100">
        <f t="shared" si="2447"/>
        <v>0</v>
      </c>
      <c r="T763" s="100">
        <f t="shared" si="2447"/>
        <v>0</v>
      </c>
      <c r="U763" s="100">
        <f t="shared" si="2447"/>
        <v>0</v>
      </c>
      <c r="V763" s="151">
        <f t="shared" si="1567"/>
        <v>0</v>
      </c>
      <c r="W763" s="100">
        <f t="shared" si="2396"/>
        <v>0</v>
      </c>
      <c r="X763" s="100">
        <f t="shared" ref="X763:AH763" si="2448">ROUND(W545*$G763/12,2)</f>
        <v>0</v>
      </c>
      <c r="Y763" s="100">
        <f t="shared" si="2448"/>
        <v>0</v>
      </c>
      <c r="Z763" s="100">
        <f t="shared" si="2448"/>
        <v>0</v>
      </c>
      <c r="AA763" s="100">
        <f t="shared" si="2448"/>
        <v>0</v>
      </c>
      <c r="AB763" s="100">
        <f t="shared" si="2448"/>
        <v>0</v>
      </c>
      <c r="AC763" s="100">
        <f t="shared" si="2448"/>
        <v>0</v>
      </c>
      <c r="AD763" s="100">
        <f t="shared" si="2448"/>
        <v>0</v>
      </c>
      <c r="AE763" s="100">
        <f t="shared" si="2448"/>
        <v>0</v>
      </c>
      <c r="AF763" s="100">
        <f t="shared" si="2448"/>
        <v>0</v>
      </c>
      <c r="AG763" s="100">
        <f t="shared" si="2448"/>
        <v>0</v>
      </c>
      <c r="AH763" s="100">
        <f t="shared" si="2448"/>
        <v>0</v>
      </c>
      <c r="AI763" s="2">
        <f t="shared" si="2426"/>
        <v>0</v>
      </c>
      <c r="AJ763" s="100">
        <f t="shared" si="2391"/>
        <v>0</v>
      </c>
      <c r="AK763" s="100">
        <f t="shared" si="2392"/>
        <v>0</v>
      </c>
      <c r="AL763" s="100">
        <f t="shared" si="2440"/>
        <v>0</v>
      </c>
      <c r="AM763" s="100">
        <f t="shared" si="2440"/>
        <v>0</v>
      </c>
      <c r="AN763" s="100">
        <f t="shared" si="2440"/>
        <v>0</v>
      </c>
      <c r="AO763" s="100">
        <f t="shared" si="2440"/>
        <v>0</v>
      </c>
      <c r="AP763" s="100">
        <f t="shared" si="2440"/>
        <v>0</v>
      </c>
      <c r="AQ763" s="100">
        <f t="shared" si="2440"/>
        <v>0</v>
      </c>
      <c r="AR763" s="100">
        <f t="shared" si="2440"/>
        <v>0</v>
      </c>
      <c r="AS763" s="100">
        <f t="shared" si="2440"/>
        <v>0</v>
      </c>
      <c r="AT763" s="100">
        <f t="shared" si="2440"/>
        <v>0</v>
      </c>
      <c r="AU763" s="100">
        <f t="shared" si="2440"/>
        <v>0</v>
      </c>
      <c r="AV763" s="100">
        <f t="shared" si="2429"/>
        <v>0</v>
      </c>
      <c r="AW763" s="100">
        <f t="shared" si="2393"/>
        <v>0</v>
      </c>
      <c r="AX763" s="100">
        <f t="shared" si="2432"/>
        <v>0</v>
      </c>
      <c r="AY763" s="100">
        <f t="shared" si="2432"/>
        <v>0</v>
      </c>
      <c r="AZ763" s="100">
        <f t="shared" si="2432"/>
        <v>0</v>
      </c>
      <c r="BA763" s="100">
        <f t="shared" si="2432"/>
        <v>0</v>
      </c>
      <c r="BB763" s="100">
        <f t="shared" si="2432"/>
        <v>0</v>
      </c>
      <c r="BC763" s="100">
        <f t="shared" si="2432"/>
        <v>0</v>
      </c>
      <c r="BD763" s="100">
        <f t="shared" si="2432"/>
        <v>0</v>
      </c>
      <c r="BE763" s="100">
        <f t="shared" si="2432"/>
        <v>0</v>
      </c>
      <c r="BF763" s="100">
        <f t="shared" si="2432"/>
        <v>0</v>
      </c>
      <c r="BG763" s="100">
        <f t="shared" si="2432"/>
        <v>0</v>
      </c>
      <c r="BH763" s="100">
        <f t="shared" si="2432"/>
        <v>0</v>
      </c>
      <c r="BI763" s="100">
        <f t="shared" si="2351"/>
        <v>0</v>
      </c>
      <c r="BV763" s="142"/>
      <c r="CI763" s="142"/>
      <c r="CV763" s="142"/>
      <c r="DI763" s="142"/>
      <c r="DV763" s="142"/>
      <c r="EI763" s="142"/>
    </row>
    <row r="764" spans="1:139" ht="15.75" hidden="1" outlineLevel="1" x14ac:dyDescent="0.25">
      <c r="A764" s="2">
        <f t="shared" si="2423"/>
        <v>75</v>
      </c>
      <c r="B764" s="1">
        <f t="shared" si="2435"/>
        <v>0</v>
      </c>
      <c r="C764" s="1">
        <f t="shared" si="2435"/>
        <v>0</v>
      </c>
      <c r="D764" s="2">
        <f t="shared" si="2435"/>
        <v>0</v>
      </c>
      <c r="E764" s="141">
        <f t="shared" si="2435"/>
        <v>0</v>
      </c>
      <c r="F764" s="119">
        <f t="shared" si="2406"/>
        <v>0</v>
      </c>
      <c r="G764" s="186"/>
      <c r="H764" s="186"/>
      <c r="J764" s="100">
        <f t="shared" ref="J764:U764" si="2449">ROUND(I546*$G764/12,2)</f>
        <v>0</v>
      </c>
      <c r="K764" s="100">
        <f t="shared" si="2449"/>
        <v>0</v>
      </c>
      <c r="L764" s="100">
        <f t="shared" si="2449"/>
        <v>0</v>
      </c>
      <c r="M764" s="100">
        <f t="shared" si="2449"/>
        <v>0</v>
      </c>
      <c r="N764" s="100">
        <f t="shared" si="2449"/>
        <v>0</v>
      </c>
      <c r="O764" s="100">
        <f t="shared" si="2449"/>
        <v>0</v>
      </c>
      <c r="P764" s="100">
        <f t="shared" si="2449"/>
        <v>0</v>
      </c>
      <c r="Q764" s="100">
        <f t="shared" si="2449"/>
        <v>0</v>
      </c>
      <c r="R764" s="100">
        <f t="shared" si="2449"/>
        <v>0</v>
      </c>
      <c r="S764" s="100">
        <f t="shared" si="2449"/>
        <v>0</v>
      </c>
      <c r="T764" s="100">
        <f t="shared" si="2449"/>
        <v>0</v>
      </c>
      <c r="U764" s="100">
        <f t="shared" si="2449"/>
        <v>0</v>
      </c>
      <c r="V764" s="151">
        <f t="shared" si="1567"/>
        <v>0</v>
      </c>
      <c r="W764" s="100">
        <f t="shared" si="2396"/>
        <v>0</v>
      </c>
      <c r="X764" s="100">
        <f t="shared" ref="X764:AH764" si="2450">ROUND(W546*$G764/12,2)</f>
        <v>0</v>
      </c>
      <c r="Y764" s="100">
        <f t="shared" si="2450"/>
        <v>0</v>
      </c>
      <c r="Z764" s="100">
        <f t="shared" si="2450"/>
        <v>0</v>
      </c>
      <c r="AA764" s="100">
        <f t="shared" si="2450"/>
        <v>0</v>
      </c>
      <c r="AB764" s="100">
        <f t="shared" si="2450"/>
        <v>0</v>
      </c>
      <c r="AC764" s="100">
        <f t="shared" si="2450"/>
        <v>0</v>
      </c>
      <c r="AD764" s="100">
        <f t="shared" si="2450"/>
        <v>0</v>
      </c>
      <c r="AE764" s="100">
        <f t="shared" si="2450"/>
        <v>0</v>
      </c>
      <c r="AF764" s="100">
        <f t="shared" si="2450"/>
        <v>0</v>
      </c>
      <c r="AG764" s="100">
        <f t="shared" si="2450"/>
        <v>0</v>
      </c>
      <c r="AH764" s="100">
        <f t="shared" si="2450"/>
        <v>0</v>
      </c>
      <c r="AI764" s="2">
        <f t="shared" si="2426"/>
        <v>0</v>
      </c>
      <c r="AJ764" s="100">
        <f t="shared" si="2391"/>
        <v>0</v>
      </c>
      <c r="AK764" s="100">
        <f t="shared" si="2392"/>
        <v>0</v>
      </c>
      <c r="AL764" s="100">
        <f t="shared" si="2440"/>
        <v>0</v>
      </c>
      <c r="AM764" s="100">
        <f t="shared" si="2440"/>
        <v>0</v>
      </c>
      <c r="AN764" s="100">
        <f t="shared" si="2440"/>
        <v>0</v>
      </c>
      <c r="AO764" s="100">
        <f t="shared" si="2440"/>
        <v>0</v>
      </c>
      <c r="AP764" s="100">
        <f t="shared" si="2440"/>
        <v>0</v>
      </c>
      <c r="AQ764" s="100">
        <f t="shared" si="2440"/>
        <v>0</v>
      </c>
      <c r="AR764" s="100">
        <f t="shared" si="2440"/>
        <v>0</v>
      </c>
      <c r="AS764" s="100">
        <f t="shared" si="2440"/>
        <v>0</v>
      </c>
      <c r="AT764" s="100">
        <f t="shared" si="2440"/>
        <v>0</v>
      </c>
      <c r="AU764" s="100">
        <f t="shared" si="2440"/>
        <v>0</v>
      </c>
      <c r="AV764" s="100">
        <f t="shared" si="2429"/>
        <v>0</v>
      </c>
      <c r="AW764" s="100">
        <f t="shared" si="2393"/>
        <v>0</v>
      </c>
      <c r="AX764" s="100">
        <f t="shared" si="2432"/>
        <v>0</v>
      </c>
      <c r="AY764" s="100">
        <f t="shared" si="2432"/>
        <v>0</v>
      </c>
      <c r="AZ764" s="100">
        <f t="shared" si="2432"/>
        <v>0</v>
      </c>
      <c r="BA764" s="100">
        <f t="shared" si="2432"/>
        <v>0</v>
      </c>
      <c r="BB764" s="100">
        <f t="shared" si="2432"/>
        <v>0</v>
      </c>
      <c r="BC764" s="100">
        <f t="shared" si="2432"/>
        <v>0</v>
      </c>
      <c r="BD764" s="100">
        <f t="shared" si="2432"/>
        <v>0</v>
      </c>
      <c r="BE764" s="100">
        <f t="shared" si="2432"/>
        <v>0</v>
      </c>
      <c r="BF764" s="100">
        <f t="shared" si="2432"/>
        <v>0</v>
      </c>
      <c r="BG764" s="100">
        <f t="shared" si="2432"/>
        <v>0</v>
      </c>
      <c r="BH764" s="100">
        <f t="shared" si="2432"/>
        <v>0</v>
      </c>
      <c r="BI764" s="100">
        <f t="shared" si="2351"/>
        <v>0</v>
      </c>
      <c r="BV764" s="142"/>
      <c r="CI764" s="142"/>
      <c r="CV764" s="142"/>
      <c r="DI764" s="142"/>
      <c r="DV764" s="142"/>
      <c r="EI764" s="142"/>
    </row>
    <row r="765" spans="1:139" ht="15.75" hidden="1" outlineLevel="1" x14ac:dyDescent="0.25">
      <c r="A765" s="2">
        <f t="shared" si="2423"/>
        <v>76</v>
      </c>
      <c r="B765" s="1">
        <f t="shared" si="2435"/>
        <v>0</v>
      </c>
      <c r="C765" s="1">
        <f t="shared" si="2435"/>
        <v>0</v>
      </c>
      <c r="D765" s="2">
        <f t="shared" si="2435"/>
        <v>0</v>
      </c>
      <c r="E765" s="141">
        <f t="shared" si="2435"/>
        <v>0</v>
      </c>
      <c r="F765" s="119">
        <f t="shared" si="2406"/>
        <v>0</v>
      </c>
      <c r="G765" s="186"/>
      <c r="H765" s="186"/>
      <c r="J765" s="100">
        <f t="shared" ref="J765:U765" si="2451">ROUND(I547*$G765/12,2)</f>
        <v>0</v>
      </c>
      <c r="K765" s="100">
        <f t="shared" si="2451"/>
        <v>0</v>
      </c>
      <c r="L765" s="100">
        <f t="shared" si="2451"/>
        <v>0</v>
      </c>
      <c r="M765" s="100">
        <f t="shared" si="2451"/>
        <v>0</v>
      </c>
      <c r="N765" s="100">
        <f t="shared" si="2451"/>
        <v>0</v>
      </c>
      <c r="O765" s="100">
        <f t="shared" si="2451"/>
        <v>0</v>
      </c>
      <c r="P765" s="100">
        <f t="shared" si="2451"/>
        <v>0</v>
      </c>
      <c r="Q765" s="100">
        <f t="shared" si="2451"/>
        <v>0</v>
      </c>
      <c r="R765" s="100">
        <f t="shared" si="2451"/>
        <v>0</v>
      </c>
      <c r="S765" s="100">
        <f t="shared" si="2451"/>
        <v>0</v>
      </c>
      <c r="T765" s="100">
        <f t="shared" si="2451"/>
        <v>0</v>
      </c>
      <c r="U765" s="100">
        <f t="shared" si="2451"/>
        <v>0</v>
      </c>
      <c r="V765" s="151">
        <f t="shared" si="1567"/>
        <v>0</v>
      </c>
      <c r="W765" s="100">
        <f t="shared" si="2396"/>
        <v>0</v>
      </c>
      <c r="X765" s="100">
        <f t="shared" ref="X765:AH765" si="2452">ROUND(W547*$G765/12,2)</f>
        <v>0</v>
      </c>
      <c r="Y765" s="100">
        <f t="shared" si="2452"/>
        <v>0</v>
      </c>
      <c r="Z765" s="100">
        <f t="shared" si="2452"/>
        <v>0</v>
      </c>
      <c r="AA765" s="100">
        <f t="shared" si="2452"/>
        <v>0</v>
      </c>
      <c r="AB765" s="100">
        <f t="shared" si="2452"/>
        <v>0</v>
      </c>
      <c r="AC765" s="100">
        <f t="shared" si="2452"/>
        <v>0</v>
      </c>
      <c r="AD765" s="100">
        <f t="shared" si="2452"/>
        <v>0</v>
      </c>
      <c r="AE765" s="100">
        <f t="shared" si="2452"/>
        <v>0</v>
      </c>
      <c r="AF765" s="100">
        <f t="shared" si="2452"/>
        <v>0</v>
      </c>
      <c r="AG765" s="100">
        <f t="shared" si="2452"/>
        <v>0</v>
      </c>
      <c r="AH765" s="100">
        <f t="shared" si="2452"/>
        <v>0</v>
      </c>
      <c r="AI765" s="2">
        <f t="shared" si="2426"/>
        <v>0</v>
      </c>
      <c r="AJ765" s="100">
        <f t="shared" si="2391"/>
        <v>0</v>
      </c>
      <c r="AK765" s="100">
        <f t="shared" si="2392"/>
        <v>0</v>
      </c>
      <c r="AL765" s="100">
        <f t="shared" si="2440"/>
        <v>0</v>
      </c>
      <c r="AM765" s="100">
        <f t="shared" si="2440"/>
        <v>0</v>
      </c>
      <c r="AN765" s="100">
        <f t="shared" si="2440"/>
        <v>0</v>
      </c>
      <c r="AO765" s="100">
        <f t="shared" si="2440"/>
        <v>0</v>
      </c>
      <c r="AP765" s="100">
        <f t="shared" si="2440"/>
        <v>0</v>
      </c>
      <c r="AQ765" s="100">
        <f t="shared" si="2440"/>
        <v>0</v>
      </c>
      <c r="AR765" s="100">
        <f t="shared" si="2440"/>
        <v>0</v>
      </c>
      <c r="AS765" s="100">
        <f t="shared" si="2440"/>
        <v>0</v>
      </c>
      <c r="AT765" s="100">
        <f t="shared" si="2440"/>
        <v>0</v>
      </c>
      <c r="AU765" s="100">
        <f t="shared" si="2440"/>
        <v>0</v>
      </c>
      <c r="AV765" s="100">
        <f t="shared" si="2429"/>
        <v>0</v>
      </c>
      <c r="AW765" s="100">
        <f t="shared" si="2393"/>
        <v>0</v>
      </c>
      <c r="AX765" s="100">
        <f t="shared" si="2432"/>
        <v>0</v>
      </c>
      <c r="AY765" s="100">
        <f t="shared" si="2432"/>
        <v>0</v>
      </c>
      <c r="AZ765" s="100">
        <f t="shared" si="2432"/>
        <v>0</v>
      </c>
      <c r="BA765" s="100">
        <f t="shared" si="2432"/>
        <v>0</v>
      </c>
      <c r="BB765" s="100">
        <f t="shared" si="2432"/>
        <v>0</v>
      </c>
      <c r="BC765" s="100">
        <f t="shared" si="2432"/>
        <v>0</v>
      </c>
      <c r="BD765" s="100">
        <f t="shared" si="2432"/>
        <v>0</v>
      </c>
      <c r="BE765" s="100">
        <f t="shared" si="2432"/>
        <v>0</v>
      </c>
      <c r="BF765" s="100">
        <f t="shared" si="2432"/>
        <v>0</v>
      </c>
      <c r="BG765" s="100">
        <f t="shared" si="2432"/>
        <v>0</v>
      </c>
      <c r="BH765" s="100">
        <f t="shared" si="2432"/>
        <v>0</v>
      </c>
      <c r="BI765" s="100">
        <f t="shared" si="2351"/>
        <v>0</v>
      </c>
      <c r="BV765" s="142"/>
      <c r="CI765" s="142"/>
      <c r="CV765" s="142"/>
      <c r="DI765" s="142"/>
      <c r="DV765" s="142"/>
      <c r="EI765" s="142"/>
    </row>
    <row r="766" spans="1:139" ht="15.75" hidden="1" outlineLevel="1" x14ac:dyDescent="0.25">
      <c r="A766" s="2">
        <f t="shared" si="2423"/>
        <v>77</v>
      </c>
      <c r="B766" s="1">
        <f t="shared" si="2435"/>
        <v>0</v>
      </c>
      <c r="C766" s="1">
        <f t="shared" si="2435"/>
        <v>0</v>
      </c>
      <c r="D766" s="2">
        <f t="shared" si="2435"/>
        <v>0</v>
      </c>
      <c r="E766" s="141">
        <f t="shared" si="2435"/>
        <v>0</v>
      </c>
      <c r="F766" s="119">
        <f t="shared" si="2406"/>
        <v>0</v>
      </c>
      <c r="G766" s="186"/>
      <c r="H766" s="186"/>
      <c r="J766" s="100">
        <f t="shared" ref="J766:U766" si="2453">ROUND(I548*$G766/12,2)</f>
        <v>0</v>
      </c>
      <c r="K766" s="100">
        <f t="shared" si="2453"/>
        <v>0</v>
      </c>
      <c r="L766" s="100">
        <f t="shared" si="2453"/>
        <v>0</v>
      </c>
      <c r="M766" s="100">
        <f t="shared" si="2453"/>
        <v>0</v>
      </c>
      <c r="N766" s="100">
        <f t="shared" si="2453"/>
        <v>0</v>
      </c>
      <c r="O766" s="100">
        <f t="shared" si="2453"/>
        <v>0</v>
      </c>
      <c r="P766" s="100">
        <f t="shared" si="2453"/>
        <v>0</v>
      </c>
      <c r="Q766" s="100">
        <f t="shared" si="2453"/>
        <v>0</v>
      </c>
      <c r="R766" s="100">
        <f t="shared" si="2453"/>
        <v>0</v>
      </c>
      <c r="S766" s="100">
        <f t="shared" si="2453"/>
        <v>0</v>
      </c>
      <c r="T766" s="100">
        <f t="shared" si="2453"/>
        <v>0</v>
      </c>
      <c r="U766" s="100">
        <f t="shared" si="2453"/>
        <v>0</v>
      </c>
      <c r="V766" s="151">
        <f t="shared" si="1567"/>
        <v>0</v>
      </c>
      <c r="W766" s="100">
        <f t="shared" si="2396"/>
        <v>0</v>
      </c>
      <c r="X766" s="100">
        <f t="shared" ref="X766:AH766" si="2454">ROUND(W548*$G766/12,2)</f>
        <v>0</v>
      </c>
      <c r="Y766" s="100">
        <f t="shared" si="2454"/>
        <v>0</v>
      </c>
      <c r="Z766" s="100">
        <f t="shared" si="2454"/>
        <v>0</v>
      </c>
      <c r="AA766" s="100">
        <f t="shared" si="2454"/>
        <v>0</v>
      </c>
      <c r="AB766" s="100">
        <f t="shared" si="2454"/>
        <v>0</v>
      </c>
      <c r="AC766" s="100">
        <f t="shared" si="2454"/>
        <v>0</v>
      </c>
      <c r="AD766" s="100">
        <f t="shared" si="2454"/>
        <v>0</v>
      </c>
      <c r="AE766" s="100">
        <f t="shared" si="2454"/>
        <v>0</v>
      </c>
      <c r="AF766" s="100">
        <f t="shared" si="2454"/>
        <v>0</v>
      </c>
      <c r="AG766" s="100">
        <f t="shared" si="2454"/>
        <v>0</v>
      </c>
      <c r="AH766" s="100">
        <f t="shared" si="2454"/>
        <v>0</v>
      </c>
      <c r="AI766" s="2">
        <f t="shared" si="2426"/>
        <v>0</v>
      </c>
      <c r="AJ766" s="100">
        <f t="shared" si="2391"/>
        <v>0</v>
      </c>
      <c r="AK766" s="100">
        <f t="shared" si="2392"/>
        <v>0</v>
      </c>
      <c r="AL766" s="100">
        <f t="shared" si="2440"/>
        <v>0</v>
      </c>
      <c r="AM766" s="100">
        <f t="shared" si="2440"/>
        <v>0</v>
      </c>
      <c r="AN766" s="100">
        <f t="shared" si="2440"/>
        <v>0</v>
      </c>
      <c r="AO766" s="100">
        <f t="shared" si="2440"/>
        <v>0</v>
      </c>
      <c r="AP766" s="100">
        <f t="shared" si="2440"/>
        <v>0</v>
      </c>
      <c r="AQ766" s="100">
        <f t="shared" si="2440"/>
        <v>0</v>
      </c>
      <c r="AR766" s="100">
        <f t="shared" si="2440"/>
        <v>0</v>
      </c>
      <c r="AS766" s="100">
        <f t="shared" si="2440"/>
        <v>0</v>
      </c>
      <c r="AT766" s="100">
        <f t="shared" si="2440"/>
        <v>0</v>
      </c>
      <c r="AU766" s="100">
        <f t="shared" si="2440"/>
        <v>0</v>
      </c>
      <c r="AV766" s="100">
        <f t="shared" si="2429"/>
        <v>0</v>
      </c>
      <c r="AW766" s="100">
        <f t="shared" si="2393"/>
        <v>0</v>
      </c>
      <c r="AX766" s="100">
        <f t="shared" si="2432"/>
        <v>0</v>
      </c>
      <c r="AY766" s="100">
        <f t="shared" si="2432"/>
        <v>0</v>
      </c>
      <c r="AZ766" s="100">
        <f t="shared" si="2432"/>
        <v>0</v>
      </c>
      <c r="BA766" s="100">
        <f t="shared" si="2432"/>
        <v>0</v>
      </c>
      <c r="BB766" s="100">
        <f t="shared" si="2432"/>
        <v>0</v>
      </c>
      <c r="BC766" s="100">
        <f t="shared" si="2432"/>
        <v>0</v>
      </c>
      <c r="BD766" s="100">
        <f t="shared" si="2432"/>
        <v>0</v>
      </c>
      <c r="BE766" s="100">
        <f t="shared" si="2432"/>
        <v>0</v>
      </c>
      <c r="BF766" s="100">
        <f t="shared" si="2432"/>
        <v>0</v>
      </c>
      <c r="BG766" s="100">
        <f t="shared" si="2432"/>
        <v>0</v>
      </c>
      <c r="BH766" s="100">
        <f t="shared" si="2432"/>
        <v>0</v>
      </c>
      <c r="BI766" s="100">
        <f t="shared" si="2351"/>
        <v>0</v>
      </c>
      <c r="BV766" s="142"/>
      <c r="CI766" s="142"/>
      <c r="CV766" s="142"/>
      <c r="DI766" s="142"/>
      <c r="DV766" s="142"/>
      <c r="EI766" s="142"/>
    </row>
    <row r="767" spans="1:139" ht="15.75" hidden="1" outlineLevel="1" x14ac:dyDescent="0.25">
      <c r="A767" s="2">
        <f t="shared" si="2423"/>
        <v>78</v>
      </c>
      <c r="B767" s="1">
        <f t="shared" si="2435"/>
        <v>0</v>
      </c>
      <c r="C767" s="1">
        <f t="shared" si="2435"/>
        <v>0</v>
      </c>
      <c r="D767" s="2">
        <f t="shared" si="2435"/>
        <v>0</v>
      </c>
      <c r="E767" s="141">
        <f t="shared" si="2435"/>
        <v>0</v>
      </c>
      <c r="F767" s="119">
        <f t="shared" si="2406"/>
        <v>0</v>
      </c>
      <c r="G767" s="186"/>
      <c r="H767" s="186"/>
      <c r="J767" s="100">
        <f t="shared" ref="J767:U767" si="2455">ROUND(I549*$G767/12,2)</f>
        <v>0</v>
      </c>
      <c r="K767" s="100">
        <f t="shared" si="2455"/>
        <v>0</v>
      </c>
      <c r="L767" s="100">
        <f t="shared" si="2455"/>
        <v>0</v>
      </c>
      <c r="M767" s="100">
        <f t="shared" si="2455"/>
        <v>0</v>
      </c>
      <c r="N767" s="100">
        <f t="shared" si="2455"/>
        <v>0</v>
      </c>
      <c r="O767" s="100">
        <f t="shared" si="2455"/>
        <v>0</v>
      </c>
      <c r="P767" s="100">
        <f t="shared" si="2455"/>
        <v>0</v>
      </c>
      <c r="Q767" s="100">
        <f t="shared" si="2455"/>
        <v>0</v>
      </c>
      <c r="R767" s="100">
        <f t="shared" si="2455"/>
        <v>0</v>
      </c>
      <c r="S767" s="100">
        <f t="shared" si="2455"/>
        <v>0</v>
      </c>
      <c r="T767" s="100">
        <f t="shared" si="2455"/>
        <v>0</v>
      </c>
      <c r="U767" s="100">
        <f t="shared" si="2455"/>
        <v>0</v>
      </c>
      <c r="V767" s="151">
        <f t="shared" si="1567"/>
        <v>0</v>
      </c>
      <c r="W767" s="100">
        <f t="shared" si="2396"/>
        <v>0</v>
      </c>
      <c r="X767" s="100">
        <f t="shared" ref="X767:AH767" si="2456">ROUND(W549*$G767/12,2)</f>
        <v>0</v>
      </c>
      <c r="Y767" s="100">
        <f t="shared" si="2456"/>
        <v>0</v>
      </c>
      <c r="Z767" s="100">
        <f t="shared" si="2456"/>
        <v>0</v>
      </c>
      <c r="AA767" s="100">
        <f t="shared" si="2456"/>
        <v>0</v>
      </c>
      <c r="AB767" s="100">
        <f t="shared" si="2456"/>
        <v>0</v>
      </c>
      <c r="AC767" s="100">
        <f t="shared" si="2456"/>
        <v>0</v>
      </c>
      <c r="AD767" s="100">
        <f t="shared" si="2456"/>
        <v>0</v>
      </c>
      <c r="AE767" s="100">
        <f t="shared" si="2456"/>
        <v>0</v>
      </c>
      <c r="AF767" s="100">
        <f t="shared" si="2456"/>
        <v>0</v>
      </c>
      <c r="AG767" s="100">
        <f t="shared" si="2456"/>
        <v>0</v>
      </c>
      <c r="AH767" s="100">
        <f t="shared" si="2456"/>
        <v>0</v>
      </c>
      <c r="AI767" s="2">
        <f t="shared" si="2426"/>
        <v>0</v>
      </c>
      <c r="AJ767" s="100">
        <f t="shared" si="2391"/>
        <v>0</v>
      </c>
      <c r="AK767" s="100">
        <f t="shared" si="2392"/>
        <v>0</v>
      </c>
      <c r="AL767" s="100">
        <f t="shared" si="2440"/>
        <v>0</v>
      </c>
      <c r="AM767" s="100">
        <f t="shared" si="2440"/>
        <v>0</v>
      </c>
      <c r="AN767" s="100">
        <f t="shared" si="2440"/>
        <v>0</v>
      </c>
      <c r="AO767" s="100">
        <f t="shared" si="2440"/>
        <v>0</v>
      </c>
      <c r="AP767" s="100">
        <f t="shared" si="2440"/>
        <v>0</v>
      </c>
      <c r="AQ767" s="100">
        <f t="shared" si="2440"/>
        <v>0</v>
      </c>
      <c r="AR767" s="100">
        <f t="shared" si="2440"/>
        <v>0</v>
      </c>
      <c r="AS767" s="100">
        <f t="shared" si="2440"/>
        <v>0</v>
      </c>
      <c r="AT767" s="100">
        <f t="shared" si="2440"/>
        <v>0</v>
      </c>
      <c r="AU767" s="100">
        <f t="shared" si="2440"/>
        <v>0</v>
      </c>
      <c r="AV767" s="100">
        <f t="shared" si="2429"/>
        <v>0</v>
      </c>
      <c r="AW767" s="100">
        <f t="shared" si="2393"/>
        <v>0</v>
      </c>
      <c r="AX767" s="100">
        <f t="shared" si="2432"/>
        <v>0</v>
      </c>
      <c r="AY767" s="100">
        <f t="shared" si="2432"/>
        <v>0</v>
      </c>
      <c r="AZ767" s="100">
        <f t="shared" si="2432"/>
        <v>0</v>
      </c>
      <c r="BA767" s="100">
        <f t="shared" si="2432"/>
        <v>0</v>
      </c>
      <c r="BB767" s="100">
        <f t="shared" si="2432"/>
        <v>0</v>
      </c>
      <c r="BC767" s="100">
        <f t="shared" si="2432"/>
        <v>0</v>
      </c>
      <c r="BD767" s="100">
        <f t="shared" si="2432"/>
        <v>0</v>
      </c>
      <c r="BE767" s="100">
        <f t="shared" si="2432"/>
        <v>0</v>
      </c>
      <c r="BF767" s="100">
        <f t="shared" si="2432"/>
        <v>0</v>
      </c>
      <c r="BG767" s="100">
        <f t="shared" si="2432"/>
        <v>0</v>
      </c>
      <c r="BH767" s="100">
        <f t="shared" si="2432"/>
        <v>0</v>
      </c>
      <c r="BI767" s="100">
        <f t="shared" si="2351"/>
        <v>0</v>
      </c>
      <c r="BV767" s="142"/>
      <c r="CI767" s="142"/>
      <c r="CV767" s="142"/>
      <c r="DI767" s="142"/>
      <c r="DV767" s="142"/>
      <c r="EI767" s="142"/>
    </row>
    <row r="768" spans="1:139" ht="15.75" hidden="1" outlineLevel="1" x14ac:dyDescent="0.25">
      <c r="A768" s="2">
        <f t="shared" si="2423"/>
        <v>79</v>
      </c>
      <c r="B768" s="1">
        <f t="shared" si="2435"/>
        <v>0</v>
      </c>
      <c r="C768" s="1">
        <f t="shared" si="2435"/>
        <v>0</v>
      </c>
      <c r="D768" s="2">
        <f t="shared" si="2435"/>
        <v>0</v>
      </c>
      <c r="E768" s="141">
        <f t="shared" si="2435"/>
        <v>0</v>
      </c>
      <c r="F768" s="119">
        <f t="shared" si="2406"/>
        <v>0</v>
      </c>
      <c r="G768" s="186"/>
      <c r="H768" s="186"/>
      <c r="J768" s="100">
        <f t="shared" ref="J768:U768" si="2457">ROUND(I550*$G768/12,2)</f>
        <v>0</v>
      </c>
      <c r="K768" s="100">
        <f t="shared" si="2457"/>
        <v>0</v>
      </c>
      <c r="L768" s="100">
        <f t="shared" si="2457"/>
        <v>0</v>
      </c>
      <c r="M768" s="100">
        <f t="shared" si="2457"/>
        <v>0</v>
      </c>
      <c r="N768" s="100">
        <f t="shared" si="2457"/>
        <v>0</v>
      </c>
      <c r="O768" s="100">
        <f t="shared" si="2457"/>
        <v>0</v>
      </c>
      <c r="P768" s="100">
        <f t="shared" si="2457"/>
        <v>0</v>
      </c>
      <c r="Q768" s="100">
        <f t="shared" si="2457"/>
        <v>0</v>
      </c>
      <c r="R768" s="100">
        <f t="shared" si="2457"/>
        <v>0</v>
      </c>
      <c r="S768" s="100">
        <f t="shared" si="2457"/>
        <v>0</v>
      </c>
      <c r="T768" s="100">
        <f t="shared" si="2457"/>
        <v>0</v>
      </c>
      <c r="U768" s="100">
        <f t="shared" si="2457"/>
        <v>0</v>
      </c>
      <c r="V768" s="151">
        <f t="shared" si="1567"/>
        <v>0</v>
      </c>
      <c r="W768" s="100">
        <f t="shared" si="2396"/>
        <v>0</v>
      </c>
      <c r="X768" s="100">
        <f t="shared" ref="X768:AH768" si="2458">ROUND(W550*$G768/12,2)</f>
        <v>0</v>
      </c>
      <c r="Y768" s="100">
        <f t="shared" si="2458"/>
        <v>0</v>
      </c>
      <c r="Z768" s="100">
        <f t="shared" si="2458"/>
        <v>0</v>
      </c>
      <c r="AA768" s="100">
        <f t="shared" si="2458"/>
        <v>0</v>
      </c>
      <c r="AB768" s="100">
        <f t="shared" si="2458"/>
        <v>0</v>
      </c>
      <c r="AC768" s="100">
        <f t="shared" si="2458"/>
        <v>0</v>
      </c>
      <c r="AD768" s="100">
        <f t="shared" si="2458"/>
        <v>0</v>
      </c>
      <c r="AE768" s="100">
        <f t="shared" si="2458"/>
        <v>0</v>
      </c>
      <c r="AF768" s="100">
        <f t="shared" si="2458"/>
        <v>0</v>
      </c>
      <c r="AG768" s="100">
        <f t="shared" si="2458"/>
        <v>0</v>
      </c>
      <c r="AH768" s="100">
        <f t="shared" si="2458"/>
        <v>0</v>
      </c>
      <c r="AI768" s="2">
        <f t="shared" si="2426"/>
        <v>0</v>
      </c>
      <c r="AJ768" s="100">
        <f t="shared" si="2391"/>
        <v>0</v>
      </c>
      <c r="AK768" s="100">
        <f t="shared" si="2392"/>
        <v>0</v>
      </c>
      <c r="AL768" s="100">
        <f t="shared" si="2440"/>
        <v>0</v>
      </c>
      <c r="AM768" s="100">
        <f t="shared" si="2440"/>
        <v>0</v>
      </c>
      <c r="AN768" s="100">
        <f t="shared" si="2440"/>
        <v>0</v>
      </c>
      <c r="AO768" s="100">
        <f t="shared" si="2440"/>
        <v>0</v>
      </c>
      <c r="AP768" s="100">
        <f t="shared" si="2440"/>
        <v>0</v>
      </c>
      <c r="AQ768" s="100">
        <f t="shared" si="2440"/>
        <v>0</v>
      </c>
      <c r="AR768" s="100">
        <f t="shared" si="2440"/>
        <v>0</v>
      </c>
      <c r="AS768" s="100">
        <f t="shared" si="2440"/>
        <v>0</v>
      </c>
      <c r="AT768" s="100">
        <f t="shared" si="2440"/>
        <v>0</v>
      </c>
      <c r="AU768" s="100">
        <f t="shared" si="2440"/>
        <v>0</v>
      </c>
      <c r="AV768" s="100">
        <f t="shared" si="2429"/>
        <v>0</v>
      </c>
      <c r="AW768" s="100">
        <f t="shared" si="2393"/>
        <v>0</v>
      </c>
      <c r="AX768" s="100">
        <f t="shared" si="2432"/>
        <v>0</v>
      </c>
      <c r="AY768" s="100">
        <f t="shared" si="2432"/>
        <v>0</v>
      </c>
      <c r="AZ768" s="100">
        <f t="shared" si="2432"/>
        <v>0</v>
      </c>
      <c r="BA768" s="100">
        <f t="shared" si="2432"/>
        <v>0</v>
      </c>
      <c r="BB768" s="100">
        <f t="shared" si="2432"/>
        <v>0</v>
      </c>
      <c r="BC768" s="100">
        <f t="shared" si="2432"/>
        <v>0</v>
      </c>
      <c r="BD768" s="100">
        <f t="shared" si="2432"/>
        <v>0</v>
      </c>
      <c r="BE768" s="100">
        <f t="shared" si="2432"/>
        <v>0</v>
      </c>
      <c r="BF768" s="100">
        <f t="shared" si="2432"/>
        <v>0</v>
      </c>
      <c r="BG768" s="100">
        <f t="shared" si="2432"/>
        <v>0</v>
      </c>
      <c r="BH768" s="100">
        <f t="shared" si="2432"/>
        <v>0</v>
      </c>
      <c r="BI768" s="100">
        <f t="shared" si="2351"/>
        <v>0</v>
      </c>
      <c r="BV768" s="142"/>
      <c r="CI768" s="142"/>
      <c r="CV768" s="142"/>
      <c r="DI768" s="142"/>
      <c r="DV768" s="142"/>
      <c r="EI768" s="142"/>
    </row>
    <row r="769" spans="1:139" ht="15.75" hidden="1" outlineLevel="1" x14ac:dyDescent="0.25">
      <c r="A769" s="2">
        <f t="shared" si="2423"/>
        <v>80</v>
      </c>
      <c r="B769" s="1">
        <f t="shared" si="2435"/>
        <v>0</v>
      </c>
      <c r="C769" s="1">
        <f t="shared" si="2435"/>
        <v>0</v>
      </c>
      <c r="D769" s="2">
        <f t="shared" si="2435"/>
        <v>0</v>
      </c>
      <c r="E769" s="141">
        <f t="shared" si="2435"/>
        <v>0</v>
      </c>
      <c r="F769" s="119">
        <f t="shared" si="2406"/>
        <v>0</v>
      </c>
      <c r="G769" s="186"/>
      <c r="H769" s="186"/>
      <c r="J769" s="100">
        <f t="shared" ref="J769:U769" si="2459">ROUND(I551*$G769/12,2)</f>
        <v>0</v>
      </c>
      <c r="K769" s="100">
        <f t="shared" si="2459"/>
        <v>0</v>
      </c>
      <c r="L769" s="100">
        <f t="shared" si="2459"/>
        <v>0</v>
      </c>
      <c r="M769" s="100">
        <f t="shared" si="2459"/>
        <v>0</v>
      </c>
      <c r="N769" s="100">
        <f t="shared" si="2459"/>
        <v>0</v>
      </c>
      <c r="O769" s="100">
        <f t="shared" si="2459"/>
        <v>0</v>
      </c>
      <c r="P769" s="100">
        <f t="shared" si="2459"/>
        <v>0</v>
      </c>
      <c r="Q769" s="100">
        <f t="shared" si="2459"/>
        <v>0</v>
      </c>
      <c r="R769" s="100">
        <f t="shared" si="2459"/>
        <v>0</v>
      </c>
      <c r="S769" s="100">
        <f t="shared" si="2459"/>
        <v>0</v>
      </c>
      <c r="T769" s="100">
        <f t="shared" si="2459"/>
        <v>0</v>
      </c>
      <c r="U769" s="100">
        <f t="shared" si="2459"/>
        <v>0</v>
      </c>
      <c r="V769" s="151">
        <f t="shared" si="1567"/>
        <v>0</v>
      </c>
      <c r="W769" s="100">
        <f t="shared" si="2396"/>
        <v>0</v>
      </c>
      <c r="X769" s="100">
        <f t="shared" ref="X769:AH769" si="2460">ROUND(W551*$G769/12,2)</f>
        <v>0</v>
      </c>
      <c r="Y769" s="100">
        <f t="shared" si="2460"/>
        <v>0</v>
      </c>
      <c r="Z769" s="100">
        <f t="shared" si="2460"/>
        <v>0</v>
      </c>
      <c r="AA769" s="100">
        <f t="shared" si="2460"/>
        <v>0</v>
      </c>
      <c r="AB769" s="100">
        <f t="shared" si="2460"/>
        <v>0</v>
      </c>
      <c r="AC769" s="100">
        <f t="shared" si="2460"/>
        <v>0</v>
      </c>
      <c r="AD769" s="100">
        <f t="shared" si="2460"/>
        <v>0</v>
      </c>
      <c r="AE769" s="100">
        <f t="shared" si="2460"/>
        <v>0</v>
      </c>
      <c r="AF769" s="100">
        <f t="shared" si="2460"/>
        <v>0</v>
      </c>
      <c r="AG769" s="100">
        <f t="shared" si="2460"/>
        <v>0</v>
      </c>
      <c r="AH769" s="100">
        <f t="shared" si="2460"/>
        <v>0</v>
      </c>
      <c r="AI769" s="2">
        <f t="shared" si="2426"/>
        <v>0</v>
      </c>
      <c r="AJ769" s="100">
        <f t="shared" si="2391"/>
        <v>0</v>
      </c>
      <c r="AK769" s="100">
        <f t="shared" si="2392"/>
        <v>0</v>
      </c>
      <c r="AL769" s="100">
        <f t="shared" si="2440"/>
        <v>0</v>
      </c>
      <c r="AM769" s="100">
        <f t="shared" si="2440"/>
        <v>0</v>
      </c>
      <c r="AN769" s="100">
        <f t="shared" si="2440"/>
        <v>0</v>
      </c>
      <c r="AO769" s="100">
        <f t="shared" si="2440"/>
        <v>0</v>
      </c>
      <c r="AP769" s="100">
        <f t="shared" si="2440"/>
        <v>0</v>
      </c>
      <c r="AQ769" s="100">
        <f t="shared" si="2440"/>
        <v>0</v>
      </c>
      <c r="AR769" s="100">
        <f t="shared" si="2440"/>
        <v>0</v>
      </c>
      <c r="AS769" s="100">
        <f t="shared" si="2440"/>
        <v>0</v>
      </c>
      <c r="AT769" s="100">
        <f t="shared" si="2440"/>
        <v>0</v>
      </c>
      <c r="AU769" s="100">
        <f t="shared" si="2440"/>
        <v>0</v>
      </c>
      <c r="AV769" s="100">
        <f t="shared" si="2429"/>
        <v>0</v>
      </c>
      <c r="AW769" s="100">
        <f t="shared" si="2393"/>
        <v>0</v>
      </c>
      <c r="AX769" s="100">
        <f t="shared" si="2432"/>
        <v>0</v>
      </c>
      <c r="AY769" s="100">
        <f t="shared" si="2432"/>
        <v>0</v>
      </c>
      <c r="AZ769" s="100">
        <f t="shared" si="2432"/>
        <v>0</v>
      </c>
      <c r="BA769" s="100">
        <f t="shared" si="2432"/>
        <v>0</v>
      </c>
      <c r="BB769" s="100">
        <f t="shared" si="2432"/>
        <v>0</v>
      </c>
      <c r="BC769" s="100">
        <f t="shared" si="2432"/>
        <v>0</v>
      </c>
      <c r="BD769" s="100">
        <f t="shared" si="2432"/>
        <v>0</v>
      </c>
      <c r="BE769" s="100">
        <f t="shared" si="2432"/>
        <v>0</v>
      </c>
      <c r="BF769" s="100">
        <f t="shared" si="2432"/>
        <v>0</v>
      </c>
      <c r="BG769" s="100">
        <f t="shared" si="2432"/>
        <v>0</v>
      </c>
      <c r="BH769" s="100">
        <f t="shared" si="2432"/>
        <v>0</v>
      </c>
      <c r="BI769" s="100">
        <f t="shared" si="2351"/>
        <v>0</v>
      </c>
      <c r="BV769" s="142"/>
      <c r="CI769" s="142"/>
      <c r="CV769" s="142"/>
      <c r="DI769" s="142"/>
      <c r="DV769" s="142"/>
      <c r="EI769" s="142"/>
    </row>
    <row r="770" spans="1:139" ht="15.75" hidden="1" outlineLevel="1" x14ac:dyDescent="0.25">
      <c r="A770" s="2">
        <f t="shared" si="2423"/>
        <v>81</v>
      </c>
      <c r="B770" s="1">
        <f t="shared" si="2435"/>
        <v>0</v>
      </c>
      <c r="C770" s="1">
        <f t="shared" si="2435"/>
        <v>0</v>
      </c>
      <c r="D770" s="2">
        <f t="shared" si="2435"/>
        <v>0</v>
      </c>
      <c r="E770" s="141">
        <f t="shared" si="2435"/>
        <v>0</v>
      </c>
      <c r="F770" s="119">
        <f t="shared" si="2406"/>
        <v>0</v>
      </c>
      <c r="G770" s="186"/>
      <c r="H770" s="186"/>
      <c r="J770" s="100">
        <f t="shared" ref="J770:U770" si="2461">ROUND(I552*$G770/12,2)</f>
        <v>0</v>
      </c>
      <c r="K770" s="100">
        <f t="shared" si="2461"/>
        <v>0</v>
      </c>
      <c r="L770" s="100">
        <f t="shared" si="2461"/>
        <v>0</v>
      </c>
      <c r="M770" s="100">
        <f t="shared" si="2461"/>
        <v>0</v>
      </c>
      <c r="N770" s="100">
        <f t="shared" si="2461"/>
        <v>0</v>
      </c>
      <c r="O770" s="100">
        <f t="shared" si="2461"/>
        <v>0</v>
      </c>
      <c r="P770" s="100">
        <f t="shared" si="2461"/>
        <v>0</v>
      </c>
      <c r="Q770" s="100">
        <f t="shared" si="2461"/>
        <v>0</v>
      </c>
      <c r="R770" s="100">
        <f t="shared" si="2461"/>
        <v>0</v>
      </c>
      <c r="S770" s="100">
        <f t="shared" si="2461"/>
        <v>0</v>
      </c>
      <c r="T770" s="100">
        <f t="shared" si="2461"/>
        <v>0</v>
      </c>
      <c r="U770" s="100">
        <f t="shared" si="2461"/>
        <v>0</v>
      </c>
      <c r="V770" s="151">
        <f t="shared" si="1567"/>
        <v>0</v>
      </c>
      <c r="W770" s="100">
        <f t="shared" si="2396"/>
        <v>0</v>
      </c>
      <c r="X770" s="100">
        <f t="shared" ref="X770:AH770" si="2462">ROUND(W552*$G770/12,2)</f>
        <v>0</v>
      </c>
      <c r="Y770" s="100">
        <f t="shared" si="2462"/>
        <v>0</v>
      </c>
      <c r="Z770" s="100">
        <f t="shared" si="2462"/>
        <v>0</v>
      </c>
      <c r="AA770" s="100">
        <f t="shared" si="2462"/>
        <v>0</v>
      </c>
      <c r="AB770" s="100">
        <f t="shared" si="2462"/>
        <v>0</v>
      </c>
      <c r="AC770" s="100">
        <f t="shared" si="2462"/>
        <v>0</v>
      </c>
      <c r="AD770" s="100">
        <f t="shared" si="2462"/>
        <v>0</v>
      </c>
      <c r="AE770" s="100">
        <f t="shared" si="2462"/>
        <v>0</v>
      </c>
      <c r="AF770" s="100">
        <f t="shared" si="2462"/>
        <v>0</v>
      </c>
      <c r="AG770" s="100">
        <f t="shared" si="2462"/>
        <v>0</v>
      </c>
      <c r="AH770" s="100">
        <f t="shared" si="2462"/>
        <v>0</v>
      </c>
      <c r="AI770" s="2">
        <f t="shared" si="2426"/>
        <v>0</v>
      </c>
      <c r="AJ770" s="100">
        <f t="shared" si="2391"/>
        <v>0</v>
      </c>
      <c r="AK770" s="100">
        <f t="shared" si="2392"/>
        <v>0</v>
      </c>
      <c r="AL770" s="100">
        <f t="shared" si="2440"/>
        <v>0</v>
      </c>
      <c r="AM770" s="100">
        <f t="shared" si="2440"/>
        <v>0</v>
      </c>
      <c r="AN770" s="100">
        <f t="shared" si="2440"/>
        <v>0</v>
      </c>
      <c r="AO770" s="100">
        <f t="shared" si="2440"/>
        <v>0</v>
      </c>
      <c r="AP770" s="100">
        <f t="shared" si="2440"/>
        <v>0</v>
      </c>
      <c r="AQ770" s="100">
        <f t="shared" si="2440"/>
        <v>0</v>
      </c>
      <c r="AR770" s="100">
        <f t="shared" si="2440"/>
        <v>0</v>
      </c>
      <c r="AS770" s="100">
        <f t="shared" si="2440"/>
        <v>0</v>
      </c>
      <c r="AT770" s="100">
        <f t="shared" si="2440"/>
        <v>0</v>
      </c>
      <c r="AU770" s="100">
        <f t="shared" si="2440"/>
        <v>0</v>
      </c>
      <c r="AV770" s="100">
        <f t="shared" si="2429"/>
        <v>0</v>
      </c>
      <c r="AW770" s="100">
        <f t="shared" si="2393"/>
        <v>0</v>
      </c>
      <c r="AX770" s="100">
        <f t="shared" si="2432"/>
        <v>0</v>
      </c>
      <c r="AY770" s="100">
        <f t="shared" si="2432"/>
        <v>0</v>
      </c>
      <c r="AZ770" s="100">
        <f t="shared" si="2432"/>
        <v>0</v>
      </c>
      <c r="BA770" s="100">
        <f t="shared" si="2432"/>
        <v>0</v>
      </c>
      <c r="BB770" s="100">
        <f t="shared" si="2432"/>
        <v>0</v>
      </c>
      <c r="BC770" s="100">
        <f t="shared" si="2432"/>
        <v>0</v>
      </c>
      <c r="BD770" s="100">
        <f t="shared" si="2432"/>
        <v>0</v>
      </c>
      <c r="BE770" s="100">
        <f t="shared" si="2432"/>
        <v>0</v>
      </c>
      <c r="BF770" s="100">
        <f t="shared" si="2432"/>
        <v>0</v>
      </c>
      <c r="BG770" s="100">
        <f t="shared" si="2432"/>
        <v>0</v>
      </c>
      <c r="BH770" s="100">
        <f t="shared" si="2432"/>
        <v>0</v>
      </c>
      <c r="BI770" s="100">
        <f t="shared" si="2351"/>
        <v>0</v>
      </c>
      <c r="BV770" s="142"/>
      <c r="CI770" s="142"/>
      <c r="CV770" s="142"/>
      <c r="DI770" s="142"/>
      <c r="DV770" s="142"/>
      <c r="EI770" s="142"/>
    </row>
    <row r="771" spans="1:139" ht="15.75" hidden="1" outlineLevel="1" x14ac:dyDescent="0.25">
      <c r="A771" s="2">
        <f t="shared" si="2423"/>
        <v>82</v>
      </c>
      <c r="B771" s="1">
        <f t="shared" si="2435"/>
        <v>0</v>
      </c>
      <c r="C771" s="1">
        <f t="shared" si="2435"/>
        <v>0</v>
      </c>
      <c r="D771" s="2">
        <f t="shared" si="2435"/>
        <v>0</v>
      </c>
      <c r="E771" s="141">
        <f t="shared" si="2435"/>
        <v>0</v>
      </c>
      <c r="F771" s="119">
        <f t="shared" si="2406"/>
        <v>0</v>
      </c>
      <c r="G771" s="186"/>
      <c r="H771" s="186"/>
      <c r="J771" s="100">
        <f t="shared" ref="J771:U771" si="2463">ROUND(I553*$G771/12,2)</f>
        <v>0</v>
      </c>
      <c r="K771" s="100">
        <f t="shared" si="2463"/>
        <v>0</v>
      </c>
      <c r="L771" s="100">
        <f t="shared" si="2463"/>
        <v>0</v>
      </c>
      <c r="M771" s="100">
        <f t="shared" si="2463"/>
        <v>0</v>
      </c>
      <c r="N771" s="100">
        <f t="shared" si="2463"/>
        <v>0</v>
      </c>
      <c r="O771" s="100">
        <f t="shared" si="2463"/>
        <v>0</v>
      </c>
      <c r="P771" s="100">
        <f t="shared" si="2463"/>
        <v>0</v>
      </c>
      <c r="Q771" s="100">
        <f t="shared" si="2463"/>
        <v>0</v>
      </c>
      <c r="R771" s="100">
        <f t="shared" si="2463"/>
        <v>0</v>
      </c>
      <c r="S771" s="100">
        <f t="shared" si="2463"/>
        <v>0</v>
      </c>
      <c r="T771" s="100">
        <f t="shared" si="2463"/>
        <v>0</v>
      </c>
      <c r="U771" s="100">
        <f t="shared" si="2463"/>
        <v>0</v>
      </c>
      <c r="V771" s="151">
        <f t="shared" si="1567"/>
        <v>0</v>
      </c>
      <c r="W771" s="100">
        <f t="shared" si="2396"/>
        <v>0</v>
      </c>
      <c r="X771" s="100">
        <f t="shared" ref="X771:AH771" si="2464">ROUND(W553*$G771/12,2)</f>
        <v>0</v>
      </c>
      <c r="Y771" s="100">
        <f t="shared" si="2464"/>
        <v>0</v>
      </c>
      <c r="Z771" s="100">
        <f t="shared" si="2464"/>
        <v>0</v>
      </c>
      <c r="AA771" s="100">
        <f t="shared" si="2464"/>
        <v>0</v>
      </c>
      <c r="AB771" s="100">
        <f t="shared" si="2464"/>
        <v>0</v>
      </c>
      <c r="AC771" s="100">
        <f t="shared" si="2464"/>
        <v>0</v>
      </c>
      <c r="AD771" s="100">
        <f t="shared" si="2464"/>
        <v>0</v>
      </c>
      <c r="AE771" s="100">
        <f t="shared" si="2464"/>
        <v>0</v>
      </c>
      <c r="AF771" s="100">
        <f t="shared" si="2464"/>
        <v>0</v>
      </c>
      <c r="AG771" s="100">
        <f t="shared" si="2464"/>
        <v>0</v>
      </c>
      <c r="AH771" s="100">
        <f t="shared" si="2464"/>
        <v>0</v>
      </c>
      <c r="AI771" s="2">
        <f t="shared" si="2426"/>
        <v>0</v>
      </c>
      <c r="AJ771" s="100">
        <f t="shared" si="2391"/>
        <v>0</v>
      </c>
      <c r="AK771" s="100">
        <f t="shared" si="2392"/>
        <v>0</v>
      </c>
      <c r="AL771" s="100">
        <f t="shared" si="2440"/>
        <v>0</v>
      </c>
      <c r="AM771" s="100">
        <f t="shared" si="2440"/>
        <v>0</v>
      </c>
      <c r="AN771" s="100">
        <f t="shared" si="2440"/>
        <v>0</v>
      </c>
      <c r="AO771" s="100">
        <f t="shared" si="2440"/>
        <v>0</v>
      </c>
      <c r="AP771" s="100">
        <f t="shared" si="2440"/>
        <v>0</v>
      </c>
      <c r="AQ771" s="100">
        <f t="shared" si="2440"/>
        <v>0</v>
      </c>
      <c r="AR771" s="100">
        <f t="shared" si="2440"/>
        <v>0</v>
      </c>
      <c r="AS771" s="100">
        <f t="shared" si="2440"/>
        <v>0</v>
      </c>
      <c r="AT771" s="100">
        <f t="shared" si="2440"/>
        <v>0</v>
      </c>
      <c r="AU771" s="100">
        <f t="shared" si="2440"/>
        <v>0</v>
      </c>
      <c r="AV771" s="100">
        <f t="shared" si="2429"/>
        <v>0</v>
      </c>
      <c r="AW771" s="100">
        <f t="shared" si="2393"/>
        <v>0</v>
      </c>
      <c r="AX771" s="100">
        <f t="shared" si="2432"/>
        <v>0</v>
      </c>
      <c r="AY771" s="100">
        <f t="shared" si="2432"/>
        <v>0</v>
      </c>
      <c r="AZ771" s="100">
        <f t="shared" si="2432"/>
        <v>0</v>
      </c>
      <c r="BA771" s="100">
        <f t="shared" si="2432"/>
        <v>0</v>
      </c>
      <c r="BB771" s="100">
        <f t="shared" si="2432"/>
        <v>0</v>
      </c>
      <c r="BC771" s="100">
        <f t="shared" si="2432"/>
        <v>0</v>
      </c>
      <c r="BD771" s="100">
        <f t="shared" si="2432"/>
        <v>0</v>
      </c>
      <c r="BE771" s="100">
        <f t="shared" si="2432"/>
        <v>0</v>
      </c>
      <c r="BF771" s="100">
        <f t="shared" si="2432"/>
        <v>0</v>
      </c>
      <c r="BG771" s="100">
        <f t="shared" si="2432"/>
        <v>0</v>
      </c>
      <c r="BH771" s="100">
        <f t="shared" si="2432"/>
        <v>0</v>
      </c>
      <c r="BI771" s="100">
        <f t="shared" si="2351"/>
        <v>0</v>
      </c>
      <c r="BV771" s="142"/>
      <c r="CI771" s="142"/>
      <c r="CV771" s="142"/>
      <c r="DI771" s="142"/>
      <c r="DV771" s="142"/>
      <c r="EI771" s="142"/>
    </row>
    <row r="772" spans="1:139" ht="15.75" hidden="1" outlineLevel="1" x14ac:dyDescent="0.25">
      <c r="A772" s="2">
        <f t="shared" si="2423"/>
        <v>83</v>
      </c>
      <c r="B772" s="1">
        <f t="shared" si="2435"/>
        <v>0</v>
      </c>
      <c r="C772" s="1">
        <f t="shared" si="2435"/>
        <v>0</v>
      </c>
      <c r="D772" s="2">
        <f t="shared" si="2435"/>
        <v>0</v>
      </c>
      <c r="E772" s="141">
        <f t="shared" si="2435"/>
        <v>0</v>
      </c>
      <c r="F772" s="119">
        <f t="shared" si="2406"/>
        <v>0</v>
      </c>
      <c r="G772" s="186"/>
      <c r="H772" s="186"/>
      <c r="J772" s="100">
        <f t="shared" ref="J772:U772" si="2465">ROUND(I554*$G772/12,2)</f>
        <v>0</v>
      </c>
      <c r="K772" s="100">
        <f t="shared" si="2465"/>
        <v>0</v>
      </c>
      <c r="L772" s="100">
        <f t="shared" si="2465"/>
        <v>0</v>
      </c>
      <c r="M772" s="100">
        <f t="shared" si="2465"/>
        <v>0</v>
      </c>
      <c r="N772" s="100">
        <f t="shared" si="2465"/>
        <v>0</v>
      </c>
      <c r="O772" s="100">
        <f t="shared" si="2465"/>
        <v>0</v>
      </c>
      <c r="P772" s="100">
        <f t="shared" si="2465"/>
        <v>0</v>
      </c>
      <c r="Q772" s="100">
        <f t="shared" si="2465"/>
        <v>0</v>
      </c>
      <c r="R772" s="100">
        <f t="shared" si="2465"/>
        <v>0</v>
      </c>
      <c r="S772" s="100">
        <f t="shared" si="2465"/>
        <v>0</v>
      </c>
      <c r="T772" s="100">
        <f t="shared" si="2465"/>
        <v>0</v>
      </c>
      <c r="U772" s="100">
        <f t="shared" si="2465"/>
        <v>0</v>
      </c>
      <c r="V772" s="151">
        <f t="shared" si="1567"/>
        <v>0</v>
      </c>
      <c r="W772" s="100">
        <f t="shared" si="2396"/>
        <v>0</v>
      </c>
      <c r="X772" s="100">
        <f t="shared" ref="X772:AH772" si="2466">ROUND(W554*$G772/12,2)</f>
        <v>0</v>
      </c>
      <c r="Y772" s="100">
        <f t="shared" si="2466"/>
        <v>0</v>
      </c>
      <c r="Z772" s="100">
        <f t="shared" si="2466"/>
        <v>0</v>
      </c>
      <c r="AA772" s="100">
        <f t="shared" si="2466"/>
        <v>0</v>
      </c>
      <c r="AB772" s="100">
        <f t="shared" si="2466"/>
        <v>0</v>
      </c>
      <c r="AC772" s="100">
        <f t="shared" si="2466"/>
        <v>0</v>
      </c>
      <c r="AD772" s="100">
        <f t="shared" si="2466"/>
        <v>0</v>
      </c>
      <c r="AE772" s="100">
        <f t="shared" si="2466"/>
        <v>0</v>
      </c>
      <c r="AF772" s="100">
        <f t="shared" si="2466"/>
        <v>0</v>
      </c>
      <c r="AG772" s="100">
        <f t="shared" si="2466"/>
        <v>0</v>
      </c>
      <c r="AH772" s="100">
        <f t="shared" si="2466"/>
        <v>0</v>
      </c>
      <c r="AI772" s="2">
        <f t="shared" si="2426"/>
        <v>0</v>
      </c>
      <c r="AJ772" s="100">
        <f t="shared" si="2391"/>
        <v>0</v>
      </c>
      <c r="AK772" s="100">
        <f t="shared" si="2392"/>
        <v>0</v>
      </c>
      <c r="AL772" s="100">
        <f t="shared" si="2440"/>
        <v>0</v>
      </c>
      <c r="AM772" s="100">
        <f t="shared" si="2440"/>
        <v>0</v>
      </c>
      <c r="AN772" s="100">
        <f t="shared" si="2440"/>
        <v>0</v>
      </c>
      <c r="AO772" s="100">
        <f t="shared" si="2440"/>
        <v>0</v>
      </c>
      <c r="AP772" s="100">
        <f t="shared" si="2440"/>
        <v>0</v>
      </c>
      <c r="AQ772" s="100">
        <f t="shared" si="2440"/>
        <v>0</v>
      </c>
      <c r="AR772" s="100">
        <f t="shared" si="2440"/>
        <v>0</v>
      </c>
      <c r="AS772" s="100">
        <f t="shared" si="2440"/>
        <v>0</v>
      </c>
      <c r="AT772" s="100">
        <f t="shared" si="2440"/>
        <v>0</v>
      </c>
      <c r="AU772" s="100">
        <f t="shared" si="2440"/>
        <v>0</v>
      </c>
      <c r="AV772" s="100">
        <f t="shared" si="2429"/>
        <v>0</v>
      </c>
      <c r="AW772" s="100">
        <f t="shared" si="2393"/>
        <v>0</v>
      </c>
      <c r="AX772" s="100">
        <f t="shared" ref="AX772:BH787" si="2467">ROUND(AW554*$H772/12,2)</f>
        <v>0</v>
      </c>
      <c r="AY772" s="100">
        <f t="shared" si="2467"/>
        <v>0</v>
      </c>
      <c r="AZ772" s="100">
        <f t="shared" si="2467"/>
        <v>0</v>
      </c>
      <c r="BA772" s="100">
        <f t="shared" si="2467"/>
        <v>0</v>
      </c>
      <c r="BB772" s="100">
        <f t="shared" si="2467"/>
        <v>0</v>
      </c>
      <c r="BC772" s="100">
        <f t="shared" si="2467"/>
        <v>0</v>
      </c>
      <c r="BD772" s="100">
        <f t="shared" si="2467"/>
        <v>0</v>
      </c>
      <c r="BE772" s="100">
        <f t="shared" si="2467"/>
        <v>0</v>
      </c>
      <c r="BF772" s="100">
        <f t="shared" si="2467"/>
        <v>0</v>
      </c>
      <c r="BG772" s="100">
        <f t="shared" si="2467"/>
        <v>0</v>
      </c>
      <c r="BH772" s="100">
        <f t="shared" si="2467"/>
        <v>0</v>
      </c>
      <c r="BI772" s="100">
        <f t="shared" si="2351"/>
        <v>0</v>
      </c>
      <c r="BV772" s="142"/>
      <c r="CI772" s="142"/>
      <c r="CV772" s="142"/>
      <c r="DI772" s="142"/>
      <c r="DV772" s="142"/>
      <c r="EI772" s="142"/>
    </row>
    <row r="773" spans="1:139" ht="15.75" hidden="1" outlineLevel="1" x14ac:dyDescent="0.25">
      <c r="A773" s="2">
        <f t="shared" si="2423"/>
        <v>84</v>
      </c>
      <c r="B773" s="1">
        <f t="shared" si="2435"/>
        <v>0</v>
      </c>
      <c r="C773" s="1">
        <f t="shared" si="2435"/>
        <v>0</v>
      </c>
      <c r="D773" s="2">
        <f t="shared" si="2435"/>
        <v>0</v>
      </c>
      <c r="E773" s="141">
        <f t="shared" si="2435"/>
        <v>0</v>
      </c>
      <c r="F773" s="119">
        <f t="shared" si="2406"/>
        <v>0</v>
      </c>
      <c r="G773" s="186"/>
      <c r="H773" s="186"/>
      <c r="J773" s="100">
        <f t="shared" ref="J773:U773" si="2468">ROUND(I555*$G773/12,2)</f>
        <v>0</v>
      </c>
      <c r="K773" s="100">
        <f t="shared" si="2468"/>
        <v>0</v>
      </c>
      <c r="L773" s="100">
        <f t="shared" si="2468"/>
        <v>0</v>
      </c>
      <c r="M773" s="100">
        <f t="shared" si="2468"/>
        <v>0</v>
      </c>
      <c r="N773" s="100">
        <f t="shared" si="2468"/>
        <v>0</v>
      </c>
      <c r="O773" s="100">
        <f t="shared" si="2468"/>
        <v>0</v>
      </c>
      <c r="P773" s="100">
        <f t="shared" si="2468"/>
        <v>0</v>
      </c>
      <c r="Q773" s="100">
        <f t="shared" si="2468"/>
        <v>0</v>
      </c>
      <c r="R773" s="100">
        <f t="shared" si="2468"/>
        <v>0</v>
      </c>
      <c r="S773" s="100">
        <f t="shared" si="2468"/>
        <v>0</v>
      </c>
      <c r="T773" s="100">
        <f t="shared" si="2468"/>
        <v>0</v>
      </c>
      <c r="U773" s="100">
        <f t="shared" si="2468"/>
        <v>0</v>
      </c>
      <c r="V773" s="151">
        <f t="shared" si="1567"/>
        <v>0</v>
      </c>
      <c r="W773" s="100">
        <f t="shared" ref="W773:W804" si="2469">ROUND(U555*$G773/12,2)</f>
        <v>0</v>
      </c>
      <c r="X773" s="100">
        <f t="shared" ref="X773:AH773" si="2470">ROUND(W555*$G773/12,2)</f>
        <v>0</v>
      </c>
      <c r="Y773" s="100">
        <f t="shared" si="2470"/>
        <v>0</v>
      </c>
      <c r="Z773" s="100">
        <f t="shared" si="2470"/>
        <v>0</v>
      </c>
      <c r="AA773" s="100">
        <f t="shared" si="2470"/>
        <v>0</v>
      </c>
      <c r="AB773" s="100">
        <f t="shared" si="2470"/>
        <v>0</v>
      </c>
      <c r="AC773" s="100">
        <f t="shared" si="2470"/>
        <v>0</v>
      </c>
      <c r="AD773" s="100">
        <f t="shared" si="2470"/>
        <v>0</v>
      </c>
      <c r="AE773" s="100">
        <f t="shared" si="2470"/>
        <v>0</v>
      </c>
      <c r="AF773" s="100">
        <f t="shared" si="2470"/>
        <v>0</v>
      </c>
      <c r="AG773" s="100">
        <f t="shared" si="2470"/>
        <v>0</v>
      </c>
      <c r="AH773" s="100">
        <f t="shared" si="2470"/>
        <v>0</v>
      </c>
      <c r="AI773" s="2">
        <f t="shared" si="2426"/>
        <v>0</v>
      </c>
      <c r="AJ773" s="100">
        <f t="shared" si="2391"/>
        <v>0</v>
      </c>
      <c r="AK773" s="100">
        <f t="shared" si="2392"/>
        <v>0</v>
      </c>
      <c r="AL773" s="100">
        <f t="shared" si="2440"/>
        <v>0</v>
      </c>
      <c r="AM773" s="100">
        <f t="shared" si="2440"/>
        <v>0</v>
      </c>
      <c r="AN773" s="100">
        <f t="shared" si="2440"/>
        <v>0</v>
      </c>
      <c r="AO773" s="100">
        <f t="shared" si="2440"/>
        <v>0</v>
      </c>
      <c r="AP773" s="100">
        <f t="shared" si="2440"/>
        <v>0</v>
      </c>
      <c r="AQ773" s="100">
        <f t="shared" si="2440"/>
        <v>0</v>
      </c>
      <c r="AR773" s="100">
        <f t="shared" si="2440"/>
        <v>0</v>
      </c>
      <c r="AS773" s="100">
        <f t="shared" si="2440"/>
        <v>0</v>
      </c>
      <c r="AT773" s="100">
        <f t="shared" si="2440"/>
        <v>0</v>
      </c>
      <c r="AU773" s="100">
        <f t="shared" si="2440"/>
        <v>0</v>
      </c>
      <c r="AV773" s="100">
        <f t="shared" si="2429"/>
        <v>0</v>
      </c>
      <c r="AW773" s="100">
        <f t="shared" si="2393"/>
        <v>0</v>
      </c>
      <c r="AX773" s="100">
        <f t="shared" si="2467"/>
        <v>0</v>
      </c>
      <c r="AY773" s="100">
        <f t="shared" si="2467"/>
        <v>0</v>
      </c>
      <c r="AZ773" s="100">
        <f t="shared" si="2467"/>
        <v>0</v>
      </c>
      <c r="BA773" s="100">
        <f t="shared" si="2467"/>
        <v>0</v>
      </c>
      <c r="BB773" s="100">
        <f t="shared" si="2467"/>
        <v>0</v>
      </c>
      <c r="BC773" s="100">
        <f t="shared" si="2467"/>
        <v>0</v>
      </c>
      <c r="BD773" s="100">
        <f t="shared" si="2467"/>
        <v>0</v>
      </c>
      <c r="BE773" s="100">
        <f t="shared" si="2467"/>
        <v>0</v>
      </c>
      <c r="BF773" s="100">
        <f t="shared" si="2467"/>
        <v>0</v>
      </c>
      <c r="BG773" s="100">
        <f t="shared" si="2467"/>
        <v>0</v>
      </c>
      <c r="BH773" s="100">
        <f t="shared" si="2467"/>
        <v>0</v>
      </c>
      <c r="BI773" s="100">
        <f t="shared" si="2351"/>
        <v>0</v>
      </c>
      <c r="BV773" s="142"/>
      <c r="CI773" s="142"/>
      <c r="CV773" s="142"/>
      <c r="DI773" s="142"/>
      <c r="DV773" s="142"/>
      <c r="EI773" s="142"/>
    </row>
    <row r="774" spans="1:139" ht="15.75" hidden="1" outlineLevel="1" x14ac:dyDescent="0.25">
      <c r="A774" s="2">
        <f t="shared" si="2423"/>
        <v>85</v>
      </c>
      <c r="B774" s="1">
        <f t="shared" si="2435"/>
        <v>0</v>
      </c>
      <c r="C774" s="1">
        <f t="shared" si="2435"/>
        <v>0</v>
      </c>
      <c r="D774" s="2">
        <f t="shared" si="2435"/>
        <v>0</v>
      </c>
      <c r="E774" s="141">
        <f t="shared" si="2435"/>
        <v>0</v>
      </c>
      <c r="F774" s="119">
        <f t="shared" si="2406"/>
        <v>0</v>
      </c>
      <c r="G774" s="186"/>
      <c r="H774" s="186"/>
      <c r="J774" s="100">
        <f t="shared" ref="J774:U774" si="2471">ROUND(I556*$G774/12,2)</f>
        <v>0</v>
      </c>
      <c r="K774" s="100">
        <f t="shared" si="2471"/>
        <v>0</v>
      </c>
      <c r="L774" s="100">
        <f t="shared" si="2471"/>
        <v>0</v>
      </c>
      <c r="M774" s="100">
        <f t="shared" si="2471"/>
        <v>0</v>
      </c>
      <c r="N774" s="100">
        <f t="shared" si="2471"/>
        <v>0</v>
      </c>
      <c r="O774" s="100">
        <f t="shared" si="2471"/>
        <v>0</v>
      </c>
      <c r="P774" s="100">
        <f t="shared" si="2471"/>
        <v>0</v>
      </c>
      <c r="Q774" s="100">
        <f t="shared" si="2471"/>
        <v>0</v>
      </c>
      <c r="R774" s="100">
        <f t="shared" si="2471"/>
        <v>0</v>
      </c>
      <c r="S774" s="100">
        <f t="shared" si="2471"/>
        <v>0</v>
      </c>
      <c r="T774" s="100">
        <f t="shared" si="2471"/>
        <v>0</v>
      </c>
      <c r="U774" s="100">
        <f t="shared" si="2471"/>
        <v>0</v>
      </c>
      <c r="V774" s="151">
        <f t="shared" si="1567"/>
        <v>0</v>
      </c>
      <c r="W774" s="100">
        <f t="shared" si="2469"/>
        <v>0</v>
      </c>
      <c r="X774" s="100">
        <f t="shared" ref="X774:AH774" si="2472">ROUND(W556*$G774/12,2)</f>
        <v>0</v>
      </c>
      <c r="Y774" s="100">
        <f t="shared" si="2472"/>
        <v>0</v>
      </c>
      <c r="Z774" s="100">
        <f t="shared" si="2472"/>
        <v>0</v>
      </c>
      <c r="AA774" s="100">
        <f t="shared" si="2472"/>
        <v>0</v>
      </c>
      <c r="AB774" s="100">
        <f t="shared" si="2472"/>
        <v>0</v>
      </c>
      <c r="AC774" s="100">
        <f t="shared" si="2472"/>
        <v>0</v>
      </c>
      <c r="AD774" s="100">
        <f t="shared" si="2472"/>
        <v>0</v>
      </c>
      <c r="AE774" s="100">
        <f t="shared" si="2472"/>
        <v>0</v>
      </c>
      <c r="AF774" s="100">
        <f t="shared" si="2472"/>
        <v>0</v>
      </c>
      <c r="AG774" s="100">
        <f t="shared" si="2472"/>
        <v>0</v>
      </c>
      <c r="AH774" s="100">
        <f t="shared" si="2472"/>
        <v>0</v>
      </c>
      <c r="AI774" s="2">
        <f t="shared" si="2426"/>
        <v>0</v>
      </c>
      <c r="AJ774" s="100">
        <f t="shared" si="2391"/>
        <v>0</v>
      </c>
      <c r="AK774" s="100">
        <f t="shared" si="2392"/>
        <v>0</v>
      </c>
      <c r="AL774" s="100">
        <f t="shared" si="2440"/>
        <v>0</v>
      </c>
      <c r="AM774" s="100">
        <f t="shared" si="2440"/>
        <v>0</v>
      </c>
      <c r="AN774" s="100">
        <f t="shared" si="2440"/>
        <v>0</v>
      </c>
      <c r="AO774" s="100">
        <f t="shared" si="2440"/>
        <v>0</v>
      </c>
      <c r="AP774" s="100">
        <f t="shared" si="2440"/>
        <v>0</v>
      </c>
      <c r="AQ774" s="100">
        <f t="shared" si="2440"/>
        <v>0</v>
      </c>
      <c r="AR774" s="100">
        <f t="shared" si="2440"/>
        <v>0</v>
      </c>
      <c r="AS774" s="100">
        <f t="shared" si="2440"/>
        <v>0</v>
      </c>
      <c r="AT774" s="100">
        <f t="shared" si="2440"/>
        <v>0</v>
      </c>
      <c r="AU774" s="100">
        <f t="shared" si="2440"/>
        <v>0</v>
      </c>
      <c r="AV774" s="100">
        <f t="shared" si="2429"/>
        <v>0</v>
      </c>
      <c r="AW774" s="100">
        <f t="shared" si="2393"/>
        <v>0</v>
      </c>
      <c r="AX774" s="100">
        <f t="shared" si="2467"/>
        <v>0</v>
      </c>
      <c r="AY774" s="100">
        <f t="shared" si="2467"/>
        <v>0</v>
      </c>
      <c r="AZ774" s="100">
        <f t="shared" si="2467"/>
        <v>0</v>
      </c>
      <c r="BA774" s="100">
        <f t="shared" si="2467"/>
        <v>0</v>
      </c>
      <c r="BB774" s="100">
        <f t="shared" si="2467"/>
        <v>0</v>
      </c>
      <c r="BC774" s="100">
        <f t="shared" si="2467"/>
        <v>0</v>
      </c>
      <c r="BD774" s="100">
        <f t="shared" si="2467"/>
        <v>0</v>
      </c>
      <c r="BE774" s="100">
        <f t="shared" si="2467"/>
        <v>0</v>
      </c>
      <c r="BF774" s="100">
        <f t="shared" si="2467"/>
        <v>0</v>
      </c>
      <c r="BG774" s="100">
        <f t="shared" si="2467"/>
        <v>0</v>
      </c>
      <c r="BH774" s="100">
        <f t="shared" si="2467"/>
        <v>0</v>
      </c>
      <c r="BI774" s="100">
        <f t="shared" si="2351"/>
        <v>0</v>
      </c>
      <c r="BV774" s="142"/>
      <c r="CI774" s="142"/>
      <c r="CV774" s="142"/>
      <c r="DI774" s="142"/>
      <c r="DV774" s="142"/>
      <c r="EI774" s="142"/>
    </row>
    <row r="775" spans="1:139" ht="15.75" hidden="1" outlineLevel="1" x14ac:dyDescent="0.25">
      <c r="A775" s="2">
        <f t="shared" si="2423"/>
        <v>86</v>
      </c>
      <c r="B775" s="1">
        <f t="shared" si="2435"/>
        <v>0</v>
      </c>
      <c r="C775" s="1">
        <f t="shared" si="2435"/>
        <v>0</v>
      </c>
      <c r="D775" s="2">
        <f t="shared" si="2435"/>
        <v>0</v>
      </c>
      <c r="E775" s="141">
        <f t="shared" si="2435"/>
        <v>0</v>
      </c>
      <c r="F775" s="119">
        <f t="shared" si="2406"/>
        <v>0</v>
      </c>
      <c r="G775" s="186"/>
      <c r="H775" s="186"/>
      <c r="J775" s="100">
        <f t="shared" ref="J775:U775" si="2473">ROUND(I557*$G775/12,2)</f>
        <v>0</v>
      </c>
      <c r="K775" s="100">
        <f t="shared" si="2473"/>
        <v>0</v>
      </c>
      <c r="L775" s="100">
        <f t="shared" si="2473"/>
        <v>0</v>
      </c>
      <c r="M775" s="100">
        <f t="shared" si="2473"/>
        <v>0</v>
      </c>
      <c r="N775" s="100">
        <f t="shared" si="2473"/>
        <v>0</v>
      </c>
      <c r="O775" s="100">
        <f t="shared" si="2473"/>
        <v>0</v>
      </c>
      <c r="P775" s="100">
        <f t="shared" si="2473"/>
        <v>0</v>
      </c>
      <c r="Q775" s="100">
        <f t="shared" si="2473"/>
        <v>0</v>
      </c>
      <c r="R775" s="100">
        <f t="shared" si="2473"/>
        <v>0</v>
      </c>
      <c r="S775" s="100">
        <f t="shared" si="2473"/>
        <v>0</v>
      </c>
      <c r="T775" s="100">
        <f t="shared" si="2473"/>
        <v>0</v>
      </c>
      <c r="U775" s="100">
        <f t="shared" si="2473"/>
        <v>0</v>
      </c>
      <c r="V775" s="151">
        <f t="shared" si="1567"/>
        <v>0</v>
      </c>
      <c r="W775" s="100">
        <f t="shared" si="2469"/>
        <v>0</v>
      </c>
      <c r="X775" s="100">
        <f t="shared" ref="X775:AH775" si="2474">ROUND(W557*$G775/12,2)</f>
        <v>0</v>
      </c>
      <c r="Y775" s="100">
        <f t="shared" si="2474"/>
        <v>0</v>
      </c>
      <c r="Z775" s="100">
        <f t="shared" si="2474"/>
        <v>0</v>
      </c>
      <c r="AA775" s="100">
        <f t="shared" si="2474"/>
        <v>0</v>
      </c>
      <c r="AB775" s="100">
        <f t="shared" si="2474"/>
        <v>0</v>
      </c>
      <c r="AC775" s="100">
        <f t="shared" si="2474"/>
        <v>0</v>
      </c>
      <c r="AD775" s="100">
        <f t="shared" si="2474"/>
        <v>0</v>
      </c>
      <c r="AE775" s="100">
        <f t="shared" si="2474"/>
        <v>0</v>
      </c>
      <c r="AF775" s="100">
        <f t="shared" si="2474"/>
        <v>0</v>
      </c>
      <c r="AG775" s="100">
        <f t="shared" si="2474"/>
        <v>0</v>
      </c>
      <c r="AH775" s="100">
        <f t="shared" si="2474"/>
        <v>0</v>
      </c>
      <c r="AI775" s="2">
        <f t="shared" si="2426"/>
        <v>0</v>
      </c>
      <c r="AJ775" s="100">
        <f t="shared" si="2391"/>
        <v>0</v>
      </c>
      <c r="AK775" s="100">
        <f t="shared" si="2392"/>
        <v>0</v>
      </c>
      <c r="AL775" s="100">
        <f t="shared" ref="AL775:AU790" si="2475">ROUND(AK557*$H775/12,2)</f>
        <v>0</v>
      </c>
      <c r="AM775" s="100">
        <f t="shared" si="2475"/>
        <v>0</v>
      </c>
      <c r="AN775" s="100">
        <f t="shared" si="2475"/>
        <v>0</v>
      </c>
      <c r="AO775" s="100">
        <f t="shared" si="2475"/>
        <v>0</v>
      </c>
      <c r="AP775" s="100">
        <f t="shared" si="2475"/>
        <v>0</v>
      </c>
      <c r="AQ775" s="100">
        <f t="shared" si="2475"/>
        <v>0</v>
      </c>
      <c r="AR775" s="100">
        <f t="shared" si="2475"/>
        <v>0</v>
      </c>
      <c r="AS775" s="100">
        <f t="shared" si="2475"/>
        <v>0</v>
      </c>
      <c r="AT775" s="100">
        <f t="shared" si="2475"/>
        <v>0</v>
      </c>
      <c r="AU775" s="100">
        <f t="shared" si="2475"/>
        <v>0</v>
      </c>
      <c r="AV775" s="100">
        <f t="shared" si="2429"/>
        <v>0</v>
      </c>
      <c r="AW775" s="100">
        <f t="shared" si="2393"/>
        <v>0</v>
      </c>
      <c r="AX775" s="100">
        <f t="shared" si="2467"/>
        <v>0</v>
      </c>
      <c r="AY775" s="100">
        <f t="shared" si="2467"/>
        <v>0</v>
      </c>
      <c r="AZ775" s="100">
        <f t="shared" si="2467"/>
        <v>0</v>
      </c>
      <c r="BA775" s="100">
        <f t="shared" si="2467"/>
        <v>0</v>
      </c>
      <c r="BB775" s="100">
        <f t="shared" si="2467"/>
        <v>0</v>
      </c>
      <c r="BC775" s="100">
        <f t="shared" si="2467"/>
        <v>0</v>
      </c>
      <c r="BD775" s="100">
        <f t="shared" si="2467"/>
        <v>0</v>
      </c>
      <c r="BE775" s="100">
        <f t="shared" si="2467"/>
        <v>0</v>
      </c>
      <c r="BF775" s="100">
        <f t="shared" si="2467"/>
        <v>0</v>
      </c>
      <c r="BG775" s="100">
        <f t="shared" si="2467"/>
        <v>0</v>
      </c>
      <c r="BH775" s="100">
        <f t="shared" si="2467"/>
        <v>0</v>
      </c>
      <c r="BI775" s="100">
        <f t="shared" si="2351"/>
        <v>0</v>
      </c>
      <c r="BV775" s="142"/>
      <c r="CI775" s="142"/>
      <c r="CV775" s="142"/>
      <c r="DI775" s="142"/>
      <c r="DV775" s="142"/>
      <c r="EI775" s="142"/>
    </row>
    <row r="776" spans="1:139" ht="15.75" hidden="1" outlineLevel="1" x14ac:dyDescent="0.25">
      <c r="A776" s="2">
        <f t="shared" si="2423"/>
        <v>87</v>
      </c>
      <c r="B776" s="1">
        <f t="shared" si="2435"/>
        <v>0</v>
      </c>
      <c r="C776" s="1">
        <f t="shared" si="2435"/>
        <v>0</v>
      </c>
      <c r="D776" s="2">
        <f t="shared" si="2435"/>
        <v>0</v>
      </c>
      <c r="E776" s="141">
        <f t="shared" si="2435"/>
        <v>0</v>
      </c>
      <c r="F776" s="119">
        <f t="shared" si="2406"/>
        <v>0</v>
      </c>
      <c r="G776" s="186"/>
      <c r="H776" s="186"/>
      <c r="J776" s="100">
        <f t="shared" ref="J776:U776" si="2476">ROUND(I558*$G776/12,2)</f>
        <v>0</v>
      </c>
      <c r="K776" s="100">
        <f t="shared" si="2476"/>
        <v>0</v>
      </c>
      <c r="L776" s="100">
        <f t="shared" si="2476"/>
        <v>0</v>
      </c>
      <c r="M776" s="100">
        <f t="shared" si="2476"/>
        <v>0</v>
      </c>
      <c r="N776" s="100">
        <f t="shared" si="2476"/>
        <v>0</v>
      </c>
      <c r="O776" s="100">
        <f t="shared" si="2476"/>
        <v>0</v>
      </c>
      <c r="P776" s="100">
        <f t="shared" si="2476"/>
        <v>0</v>
      </c>
      <c r="Q776" s="100">
        <f t="shared" si="2476"/>
        <v>0</v>
      </c>
      <c r="R776" s="100">
        <f t="shared" si="2476"/>
        <v>0</v>
      </c>
      <c r="S776" s="100">
        <f t="shared" si="2476"/>
        <v>0</v>
      </c>
      <c r="T776" s="100">
        <f t="shared" si="2476"/>
        <v>0</v>
      </c>
      <c r="U776" s="100">
        <f t="shared" si="2476"/>
        <v>0</v>
      </c>
      <c r="V776" s="151">
        <f t="shared" si="1567"/>
        <v>0</v>
      </c>
      <c r="W776" s="100">
        <f t="shared" si="2469"/>
        <v>0</v>
      </c>
      <c r="X776" s="100">
        <f t="shared" ref="X776:AH776" si="2477">ROUND(W558*$G776/12,2)</f>
        <v>0</v>
      </c>
      <c r="Y776" s="100">
        <f t="shared" si="2477"/>
        <v>0</v>
      </c>
      <c r="Z776" s="100">
        <f t="shared" si="2477"/>
        <v>0</v>
      </c>
      <c r="AA776" s="100">
        <f t="shared" si="2477"/>
        <v>0</v>
      </c>
      <c r="AB776" s="100">
        <f t="shared" si="2477"/>
        <v>0</v>
      </c>
      <c r="AC776" s="100">
        <f t="shared" si="2477"/>
        <v>0</v>
      </c>
      <c r="AD776" s="100">
        <f t="shared" si="2477"/>
        <v>0</v>
      </c>
      <c r="AE776" s="100">
        <f t="shared" si="2477"/>
        <v>0</v>
      </c>
      <c r="AF776" s="100">
        <f t="shared" si="2477"/>
        <v>0</v>
      </c>
      <c r="AG776" s="100">
        <f t="shared" si="2477"/>
        <v>0</v>
      </c>
      <c r="AH776" s="100">
        <f t="shared" si="2477"/>
        <v>0</v>
      </c>
      <c r="AI776" s="2">
        <f t="shared" si="2426"/>
        <v>0</v>
      </c>
      <c r="AJ776" s="100">
        <f t="shared" si="2391"/>
        <v>0</v>
      </c>
      <c r="AK776" s="100">
        <f t="shared" si="2392"/>
        <v>0</v>
      </c>
      <c r="AL776" s="100">
        <f t="shared" si="2475"/>
        <v>0</v>
      </c>
      <c r="AM776" s="100">
        <f t="shared" si="2475"/>
        <v>0</v>
      </c>
      <c r="AN776" s="100">
        <f t="shared" si="2475"/>
        <v>0</v>
      </c>
      <c r="AO776" s="100">
        <f t="shared" si="2475"/>
        <v>0</v>
      </c>
      <c r="AP776" s="100">
        <f t="shared" si="2475"/>
        <v>0</v>
      </c>
      <c r="AQ776" s="100">
        <f t="shared" si="2475"/>
        <v>0</v>
      </c>
      <c r="AR776" s="100">
        <f t="shared" si="2475"/>
        <v>0</v>
      </c>
      <c r="AS776" s="100">
        <f t="shared" si="2475"/>
        <v>0</v>
      </c>
      <c r="AT776" s="100">
        <f t="shared" si="2475"/>
        <v>0</v>
      </c>
      <c r="AU776" s="100">
        <f t="shared" si="2475"/>
        <v>0</v>
      </c>
      <c r="AV776" s="100">
        <f t="shared" si="2429"/>
        <v>0</v>
      </c>
      <c r="AW776" s="100">
        <f t="shared" si="2393"/>
        <v>0</v>
      </c>
      <c r="AX776" s="100">
        <f t="shared" si="2467"/>
        <v>0</v>
      </c>
      <c r="AY776" s="100">
        <f t="shared" si="2467"/>
        <v>0</v>
      </c>
      <c r="AZ776" s="100">
        <f t="shared" si="2467"/>
        <v>0</v>
      </c>
      <c r="BA776" s="100">
        <f t="shared" si="2467"/>
        <v>0</v>
      </c>
      <c r="BB776" s="100">
        <f t="shared" si="2467"/>
        <v>0</v>
      </c>
      <c r="BC776" s="100">
        <f t="shared" si="2467"/>
        <v>0</v>
      </c>
      <c r="BD776" s="100">
        <f t="shared" si="2467"/>
        <v>0</v>
      </c>
      <c r="BE776" s="100">
        <f t="shared" si="2467"/>
        <v>0</v>
      </c>
      <c r="BF776" s="100">
        <f t="shared" si="2467"/>
        <v>0</v>
      </c>
      <c r="BG776" s="100">
        <f t="shared" si="2467"/>
        <v>0</v>
      </c>
      <c r="BH776" s="100">
        <f t="shared" si="2467"/>
        <v>0</v>
      </c>
      <c r="BI776" s="100">
        <f t="shared" si="2351"/>
        <v>0</v>
      </c>
      <c r="BV776" s="142"/>
      <c r="CI776" s="142"/>
      <c r="CV776" s="142"/>
      <c r="DI776" s="142"/>
      <c r="DV776" s="142"/>
      <c r="EI776" s="142"/>
    </row>
    <row r="777" spans="1:139" ht="15.75" hidden="1" outlineLevel="1" x14ac:dyDescent="0.25">
      <c r="A777" s="2">
        <f t="shared" si="2423"/>
        <v>88</v>
      </c>
      <c r="B777" s="1">
        <f t="shared" si="2435"/>
        <v>0</v>
      </c>
      <c r="C777" s="1">
        <f t="shared" si="2435"/>
        <v>0</v>
      </c>
      <c r="D777" s="2">
        <f t="shared" si="2435"/>
        <v>0</v>
      </c>
      <c r="E777" s="141">
        <f t="shared" si="2435"/>
        <v>0</v>
      </c>
      <c r="F777" s="119">
        <f t="shared" si="2406"/>
        <v>0</v>
      </c>
      <c r="G777" s="186"/>
      <c r="H777" s="186"/>
      <c r="J777" s="100">
        <f t="shared" ref="J777:U777" si="2478">ROUND(I559*$G777/12,2)</f>
        <v>0</v>
      </c>
      <c r="K777" s="100">
        <f t="shared" si="2478"/>
        <v>0</v>
      </c>
      <c r="L777" s="100">
        <f t="shared" si="2478"/>
        <v>0</v>
      </c>
      <c r="M777" s="100">
        <f t="shared" si="2478"/>
        <v>0</v>
      </c>
      <c r="N777" s="100">
        <f t="shared" si="2478"/>
        <v>0</v>
      </c>
      <c r="O777" s="100">
        <f t="shared" si="2478"/>
        <v>0</v>
      </c>
      <c r="P777" s="100">
        <f t="shared" si="2478"/>
        <v>0</v>
      </c>
      <c r="Q777" s="100">
        <f t="shared" si="2478"/>
        <v>0</v>
      </c>
      <c r="R777" s="100">
        <f t="shared" si="2478"/>
        <v>0</v>
      </c>
      <c r="S777" s="100">
        <f t="shared" si="2478"/>
        <v>0</v>
      </c>
      <c r="T777" s="100">
        <f t="shared" si="2478"/>
        <v>0</v>
      </c>
      <c r="U777" s="100">
        <f t="shared" si="2478"/>
        <v>0</v>
      </c>
      <c r="V777" s="151">
        <f t="shared" si="1567"/>
        <v>0</v>
      </c>
      <c r="W777" s="100">
        <f t="shared" si="2469"/>
        <v>0</v>
      </c>
      <c r="X777" s="100">
        <f t="shared" ref="X777:AH777" si="2479">ROUND(W559*$G777/12,2)</f>
        <v>0</v>
      </c>
      <c r="Y777" s="100">
        <f t="shared" si="2479"/>
        <v>0</v>
      </c>
      <c r="Z777" s="100">
        <f t="shared" si="2479"/>
        <v>0</v>
      </c>
      <c r="AA777" s="100">
        <f t="shared" si="2479"/>
        <v>0</v>
      </c>
      <c r="AB777" s="100">
        <f t="shared" si="2479"/>
        <v>0</v>
      </c>
      <c r="AC777" s="100">
        <f t="shared" si="2479"/>
        <v>0</v>
      </c>
      <c r="AD777" s="100">
        <f t="shared" si="2479"/>
        <v>0</v>
      </c>
      <c r="AE777" s="100">
        <f t="shared" si="2479"/>
        <v>0</v>
      </c>
      <c r="AF777" s="100">
        <f t="shared" si="2479"/>
        <v>0</v>
      </c>
      <c r="AG777" s="100">
        <f t="shared" si="2479"/>
        <v>0</v>
      </c>
      <c r="AH777" s="100">
        <f t="shared" si="2479"/>
        <v>0</v>
      </c>
      <c r="AI777" s="2">
        <f t="shared" si="2426"/>
        <v>0</v>
      </c>
      <c r="AJ777" s="100">
        <f t="shared" si="2391"/>
        <v>0</v>
      </c>
      <c r="AK777" s="100">
        <f t="shared" si="2392"/>
        <v>0</v>
      </c>
      <c r="AL777" s="100">
        <f t="shared" si="2475"/>
        <v>0</v>
      </c>
      <c r="AM777" s="100">
        <f t="shared" si="2475"/>
        <v>0</v>
      </c>
      <c r="AN777" s="100">
        <f t="shared" si="2475"/>
        <v>0</v>
      </c>
      <c r="AO777" s="100">
        <f t="shared" si="2475"/>
        <v>0</v>
      </c>
      <c r="AP777" s="100">
        <f t="shared" si="2475"/>
        <v>0</v>
      </c>
      <c r="AQ777" s="100">
        <f t="shared" si="2475"/>
        <v>0</v>
      </c>
      <c r="AR777" s="100">
        <f t="shared" si="2475"/>
        <v>0</v>
      </c>
      <c r="AS777" s="100">
        <f t="shared" si="2475"/>
        <v>0</v>
      </c>
      <c r="AT777" s="100">
        <f t="shared" si="2475"/>
        <v>0</v>
      </c>
      <c r="AU777" s="100">
        <f t="shared" si="2475"/>
        <v>0</v>
      </c>
      <c r="AV777" s="100">
        <f t="shared" si="2429"/>
        <v>0</v>
      </c>
      <c r="AW777" s="100">
        <f t="shared" si="2393"/>
        <v>0</v>
      </c>
      <c r="AX777" s="100">
        <f t="shared" si="2467"/>
        <v>0</v>
      </c>
      <c r="AY777" s="100">
        <f t="shared" si="2467"/>
        <v>0</v>
      </c>
      <c r="AZ777" s="100">
        <f t="shared" si="2467"/>
        <v>0</v>
      </c>
      <c r="BA777" s="100">
        <f t="shared" si="2467"/>
        <v>0</v>
      </c>
      <c r="BB777" s="100">
        <f t="shared" si="2467"/>
        <v>0</v>
      </c>
      <c r="BC777" s="100">
        <f t="shared" si="2467"/>
        <v>0</v>
      </c>
      <c r="BD777" s="100">
        <f t="shared" si="2467"/>
        <v>0</v>
      </c>
      <c r="BE777" s="100">
        <f t="shared" si="2467"/>
        <v>0</v>
      </c>
      <c r="BF777" s="100">
        <f t="shared" si="2467"/>
        <v>0</v>
      </c>
      <c r="BG777" s="100">
        <f t="shared" si="2467"/>
        <v>0</v>
      </c>
      <c r="BH777" s="100">
        <f t="shared" si="2467"/>
        <v>0</v>
      </c>
      <c r="BI777" s="100">
        <f t="shared" si="2351"/>
        <v>0</v>
      </c>
      <c r="BV777" s="142"/>
      <c r="CI777" s="142"/>
      <c r="CV777" s="142"/>
      <c r="DI777" s="142"/>
      <c r="DV777" s="142"/>
      <c r="EI777" s="142"/>
    </row>
    <row r="778" spans="1:139" ht="15.75" hidden="1" outlineLevel="1" x14ac:dyDescent="0.25">
      <c r="A778" s="2">
        <f t="shared" si="2423"/>
        <v>89</v>
      </c>
      <c r="B778" s="1">
        <f t="shared" ref="B778:E797" si="2480">B560</f>
        <v>0</v>
      </c>
      <c r="C778" s="1">
        <f t="shared" si="2480"/>
        <v>0</v>
      </c>
      <c r="D778" s="2">
        <f t="shared" si="2480"/>
        <v>0</v>
      </c>
      <c r="E778" s="141">
        <f t="shared" si="2480"/>
        <v>0</v>
      </c>
      <c r="F778" s="119">
        <f t="shared" ref="F778:F809" si="2481">G560</f>
        <v>0</v>
      </c>
      <c r="G778" s="186"/>
      <c r="H778" s="186"/>
      <c r="J778" s="100">
        <f t="shared" ref="J778:U778" si="2482">ROUND(I560*$G778/12,2)</f>
        <v>0</v>
      </c>
      <c r="K778" s="100">
        <f t="shared" si="2482"/>
        <v>0</v>
      </c>
      <c r="L778" s="100">
        <f t="shared" si="2482"/>
        <v>0</v>
      </c>
      <c r="M778" s="100">
        <f t="shared" si="2482"/>
        <v>0</v>
      </c>
      <c r="N778" s="100">
        <f t="shared" si="2482"/>
        <v>0</v>
      </c>
      <c r="O778" s="100">
        <f t="shared" si="2482"/>
        <v>0</v>
      </c>
      <c r="P778" s="100">
        <f t="shared" si="2482"/>
        <v>0</v>
      </c>
      <c r="Q778" s="100">
        <f t="shared" si="2482"/>
        <v>0</v>
      </c>
      <c r="R778" s="100">
        <f t="shared" si="2482"/>
        <v>0</v>
      </c>
      <c r="S778" s="100">
        <f t="shared" si="2482"/>
        <v>0</v>
      </c>
      <c r="T778" s="100">
        <f t="shared" si="2482"/>
        <v>0</v>
      </c>
      <c r="U778" s="100">
        <f t="shared" si="2482"/>
        <v>0</v>
      </c>
      <c r="V778" s="151">
        <f t="shared" si="1567"/>
        <v>0</v>
      </c>
      <c r="W778" s="100">
        <f t="shared" si="2469"/>
        <v>0</v>
      </c>
      <c r="X778" s="100">
        <f t="shared" ref="X778:AH778" si="2483">ROUND(W560*$G778/12,2)</f>
        <v>0</v>
      </c>
      <c r="Y778" s="100">
        <f t="shared" si="2483"/>
        <v>0</v>
      </c>
      <c r="Z778" s="100">
        <f t="shared" si="2483"/>
        <v>0</v>
      </c>
      <c r="AA778" s="100">
        <f t="shared" si="2483"/>
        <v>0</v>
      </c>
      <c r="AB778" s="100">
        <f t="shared" si="2483"/>
        <v>0</v>
      </c>
      <c r="AC778" s="100">
        <f t="shared" si="2483"/>
        <v>0</v>
      </c>
      <c r="AD778" s="100">
        <f t="shared" si="2483"/>
        <v>0</v>
      </c>
      <c r="AE778" s="100">
        <f t="shared" si="2483"/>
        <v>0</v>
      </c>
      <c r="AF778" s="100">
        <f t="shared" si="2483"/>
        <v>0</v>
      </c>
      <c r="AG778" s="100">
        <f t="shared" si="2483"/>
        <v>0</v>
      </c>
      <c r="AH778" s="100">
        <f t="shared" si="2483"/>
        <v>0</v>
      </c>
      <c r="AI778" s="2">
        <f t="shared" si="2426"/>
        <v>0</v>
      </c>
      <c r="AJ778" s="100">
        <f t="shared" si="2391"/>
        <v>0</v>
      </c>
      <c r="AK778" s="100">
        <f t="shared" si="2392"/>
        <v>0</v>
      </c>
      <c r="AL778" s="100">
        <f t="shared" si="2475"/>
        <v>0</v>
      </c>
      <c r="AM778" s="100">
        <f t="shared" si="2475"/>
        <v>0</v>
      </c>
      <c r="AN778" s="100">
        <f t="shared" si="2475"/>
        <v>0</v>
      </c>
      <c r="AO778" s="100">
        <f t="shared" si="2475"/>
        <v>0</v>
      </c>
      <c r="AP778" s="100">
        <f t="shared" si="2475"/>
        <v>0</v>
      </c>
      <c r="AQ778" s="100">
        <f t="shared" si="2475"/>
        <v>0</v>
      </c>
      <c r="AR778" s="100">
        <f t="shared" si="2475"/>
        <v>0</v>
      </c>
      <c r="AS778" s="100">
        <f t="shared" si="2475"/>
        <v>0</v>
      </c>
      <c r="AT778" s="100">
        <f t="shared" si="2475"/>
        <v>0</v>
      </c>
      <c r="AU778" s="100">
        <f t="shared" si="2475"/>
        <v>0</v>
      </c>
      <c r="AV778" s="100">
        <f t="shared" si="2429"/>
        <v>0</v>
      </c>
      <c r="AW778" s="100">
        <f t="shared" si="2393"/>
        <v>0</v>
      </c>
      <c r="AX778" s="100">
        <f t="shared" si="2467"/>
        <v>0</v>
      </c>
      <c r="AY778" s="100">
        <f t="shared" si="2467"/>
        <v>0</v>
      </c>
      <c r="AZ778" s="100">
        <f t="shared" si="2467"/>
        <v>0</v>
      </c>
      <c r="BA778" s="100">
        <f t="shared" si="2467"/>
        <v>0</v>
      </c>
      <c r="BB778" s="100">
        <f t="shared" si="2467"/>
        <v>0</v>
      </c>
      <c r="BC778" s="100">
        <f t="shared" si="2467"/>
        <v>0</v>
      </c>
      <c r="BD778" s="100">
        <f t="shared" si="2467"/>
        <v>0</v>
      </c>
      <c r="BE778" s="100">
        <f t="shared" si="2467"/>
        <v>0</v>
      </c>
      <c r="BF778" s="100">
        <f t="shared" si="2467"/>
        <v>0</v>
      </c>
      <c r="BG778" s="100">
        <f t="shared" si="2467"/>
        <v>0</v>
      </c>
      <c r="BH778" s="100">
        <f t="shared" si="2467"/>
        <v>0</v>
      </c>
      <c r="BI778" s="100">
        <f t="shared" si="2351"/>
        <v>0</v>
      </c>
      <c r="BV778" s="142"/>
      <c r="CI778" s="142"/>
      <c r="CV778" s="142"/>
      <c r="DI778" s="142"/>
      <c r="DV778" s="142"/>
      <c r="EI778" s="142"/>
    </row>
    <row r="779" spans="1:139" ht="15.75" hidden="1" outlineLevel="1" x14ac:dyDescent="0.25">
      <c r="A779" s="2">
        <f t="shared" si="2423"/>
        <v>90</v>
      </c>
      <c r="B779" s="1">
        <f t="shared" si="2480"/>
        <v>0</v>
      </c>
      <c r="C779" s="1">
        <f t="shared" si="2480"/>
        <v>0</v>
      </c>
      <c r="D779" s="2">
        <f t="shared" si="2480"/>
        <v>0</v>
      </c>
      <c r="E779" s="141">
        <f t="shared" si="2480"/>
        <v>0</v>
      </c>
      <c r="F779" s="119">
        <f t="shared" si="2481"/>
        <v>0</v>
      </c>
      <c r="G779" s="186"/>
      <c r="H779" s="186"/>
      <c r="J779" s="100">
        <f t="shared" ref="J779:U779" si="2484">ROUND(I561*$G779/12,2)</f>
        <v>0</v>
      </c>
      <c r="K779" s="100">
        <f t="shared" si="2484"/>
        <v>0</v>
      </c>
      <c r="L779" s="100">
        <f t="shared" si="2484"/>
        <v>0</v>
      </c>
      <c r="M779" s="100">
        <f t="shared" si="2484"/>
        <v>0</v>
      </c>
      <c r="N779" s="100">
        <f t="shared" si="2484"/>
        <v>0</v>
      </c>
      <c r="O779" s="100">
        <f t="shared" si="2484"/>
        <v>0</v>
      </c>
      <c r="P779" s="100">
        <f t="shared" si="2484"/>
        <v>0</v>
      </c>
      <c r="Q779" s="100">
        <f t="shared" si="2484"/>
        <v>0</v>
      </c>
      <c r="R779" s="100">
        <f t="shared" si="2484"/>
        <v>0</v>
      </c>
      <c r="S779" s="100">
        <f t="shared" si="2484"/>
        <v>0</v>
      </c>
      <c r="T779" s="100">
        <f t="shared" si="2484"/>
        <v>0</v>
      </c>
      <c r="U779" s="100">
        <f t="shared" si="2484"/>
        <v>0</v>
      </c>
      <c r="V779" s="151">
        <f t="shared" si="1567"/>
        <v>0</v>
      </c>
      <c r="W779" s="100">
        <f t="shared" si="2469"/>
        <v>0</v>
      </c>
      <c r="X779" s="100">
        <f t="shared" ref="X779:AH779" si="2485">ROUND(W561*$G779/12,2)</f>
        <v>0</v>
      </c>
      <c r="Y779" s="100">
        <f t="shared" si="2485"/>
        <v>0</v>
      </c>
      <c r="Z779" s="100">
        <f t="shared" si="2485"/>
        <v>0</v>
      </c>
      <c r="AA779" s="100">
        <f t="shared" si="2485"/>
        <v>0</v>
      </c>
      <c r="AB779" s="100">
        <f t="shared" si="2485"/>
        <v>0</v>
      </c>
      <c r="AC779" s="100">
        <f t="shared" si="2485"/>
        <v>0</v>
      </c>
      <c r="AD779" s="100">
        <f t="shared" si="2485"/>
        <v>0</v>
      </c>
      <c r="AE779" s="100">
        <f t="shared" si="2485"/>
        <v>0</v>
      </c>
      <c r="AF779" s="100">
        <f t="shared" si="2485"/>
        <v>0</v>
      </c>
      <c r="AG779" s="100">
        <f t="shared" si="2485"/>
        <v>0</v>
      </c>
      <c r="AH779" s="100">
        <f t="shared" si="2485"/>
        <v>0</v>
      </c>
      <c r="AI779" s="2">
        <f t="shared" si="2426"/>
        <v>0</v>
      </c>
      <c r="AJ779" s="100">
        <f t="shared" si="2391"/>
        <v>0</v>
      </c>
      <c r="AK779" s="100">
        <f t="shared" si="2392"/>
        <v>0</v>
      </c>
      <c r="AL779" s="100">
        <f t="shared" si="2475"/>
        <v>0</v>
      </c>
      <c r="AM779" s="100">
        <f t="shared" si="2475"/>
        <v>0</v>
      </c>
      <c r="AN779" s="100">
        <f t="shared" si="2475"/>
        <v>0</v>
      </c>
      <c r="AO779" s="100">
        <f t="shared" si="2475"/>
        <v>0</v>
      </c>
      <c r="AP779" s="100">
        <f t="shared" si="2475"/>
        <v>0</v>
      </c>
      <c r="AQ779" s="100">
        <f t="shared" si="2475"/>
        <v>0</v>
      </c>
      <c r="AR779" s="100">
        <f t="shared" si="2475"/>
        <v>0</v>
      </c>
      <c r="AS779" s="100">
        <f t="shared" si="2475"/>
        <v>0</v>
      </c>
      <c r="AT779" s="100">
        <f t="shared" si="2475"/>
        <v>0</v>
      </c>
      <c r="AU779" s="100">
        <f t="shared" si="2475"/>
        <v>0</v>
      </c>
      <c r="AV779" s="100">
        <f t="shared" si="2429"/>
        <v>0</v>
      </c>
      <c r="AW779" s="100">
        <f t="shared" si="2393"/>
        <v>0</v>
      </c>
      <c r="AX779" s="100">
        <f t="shared" si="2467"/>
        <v>0</v>
      </c>
      <c r="AY779" s="100">
        <f t="shared" si="2467"/>
        <v>0</v>
      </c>
      <c r="AZ779" s="100">
        <f t="shared" si="2467"/>
        <v>0</v>
      </c>
      <c r="BA779" s="100">
        <f t="shared" si="2467"/>
        <v>0</v>
      </c>
      <c r="BB779" s="100">
        <f t="shared" si="2467"/>
        <v>0</v>
      </c>
      <c r="BC779" s="100">
        <f t="shared" si="2467"/>
        <v>0</v>
      </c>
      <c r="BD779" s="100">
        <f t="shared" si="2467"/>
        <v>0</v>
      </c>
      <c r="BE779" s="100">
        <f t="shared" si="2467"/>
        <v>0</v>
      </c>
      <c r="BF779" s="100">
        <f t="shared" si="2467"/>
        <v>0</v>
      </c>
      <c r="BG779" s="100">
        <f t="shared" si="2467"/>
        <v>0</v>
      </c>
      <c r="BH779" s="100">
        <f t="shared" si="2467"/>
        <v>0</v>
      </c>
      <c r="BI779" s="100">
        <f t="shared" si="2351"/>
        <v>0</v>
      </c>
      <c r="BV779" s="142"/>
      <c r="CI779" s="142"/>
      <c r="CV779" s="142"/>
      <c r="DI779" s="142"/>
      <c r="DV779" s="142"/>
      <c r="EI779" s="142"/>
    </row>
    <row r="780" spans="1:139" ht="15.75" hidden="1" outlineLevel="1" x14ac:dyDescent="0.25">
      <c r="A780" s="2">
        <f t="shared" si="2423"/>
        <v>91</v>
      </c>
      <c r="B780" s="1">
        <f t="shared" si="2480"/>
        <v>0</v>
      </c>
      <c r="C780" s="1">
        <f t="shared" si="2480"/>
        <v>0</v>
      </c>
      <c r="D780" s="2">
        <f t="shared" si="2480"/>
        <v>0</v>
      </c>
      <c r="E780" s="141">
        <f t="shared" si="2480"/>
        <v>0</v>
      </c>
      <c r="F780" s="119">
        <f t="shared" si="2481"/>
        <v>0</v>
      </c>
      <c r="G780" s="186"/>
      <c r="H780" s="186"/>
      <c r="J780" s="100">
        <f t="shared" ref="J780:U780" si="2486">ROUND(I562*$G780/12,2)</f>
        <v>0</v>
      </c>
      <c r="K780" s="100">
        <f t="shared" si="2486"/>
        <v>0</v>
      </c>
      <c r="L780" s="100">
        <f t="shared" si="2486"/>
        <v>0</v>
      </c>
      <c r="M780" s="100">
        <f t="shared" si="2486"/>
        <v>0</v>
      </c>
      <c r="N780" s="100">
        <f t="shared" si="2486"/>
        <v>0</v>
      </c>
      <c r="O780" s="100">
        <f t="shared" si="2486"/>
        <v>0</v>
      </c>
      <c r="P780" s="100">
        <f t="shared" si="2486"/>
        <v>0</v>
      </c>
      <c r="Q780" s="100">
        <f t="shared" si="2486"/>
        <v>0</v>
      </c>
      <c r="R780" s="100">
        <f t="shared" si="2486"/>
        <v>0</v>
      </c>
      <c r="S780" s="100">
        <f t="shared" si="2486"/>
        <v>0</v>
      </c>
      <c r="T780" s="100">
        <f t="shared" si="2486"/>
        <v>0</v>
      </c>
      <c r="U780" s="100">
        <f t="shared" si="2486"/>
        <v>0</v>
      </c>
      <c r="V780" s="151">
        <f t="shared" si="1567"/>
        <v>0</v>
      </c>
      <c r="W780" s="100">
        <f t="shared" si="2469"/>
        <v>0</v>
      </c>
      <c r="X780" s="100">
        <f t="shared" ref="X780:AH780" si="2487">ROUND(W562*$G780/12,2)</f>
        <v>0</v>
      </c>
      <c r="Y780" s="100">
        <f t="shared" si="2487"/>
        <v>0</v>
      </c>
      <c r="Z780" s="100">
        <f t="shared" si="2487"/>
        <v>0</v>
      </c>
      <c r="AA780" s="100">
        <f t="shared" si="2487"/>
        <v>0</v>
      </c>
      <c r="AB780" s="100">
        <f t="shared" si="2487"/>
        <v>0</v>
      </c>
      <c r="AC780" s="100">
        <f t="shared" si="2487"/>
        <v>0</v>
      </c>
      <c r="AD780" s="100">
        <f t="shared" si="2487"/>
        <v>0</v>
      </c>
      <c r="AE780" s="100">
        <f t="shared" si="2487"/>
        <v>0</v>
      </c>
      <c r="AF780" s="100">
        <f t="shared" si="2487"/>
        <v>0</v>
      </c>
      <c r="AG780" s="100">
        <f t="shared" si="2487"/>
        <v>0</v>
      </c>
      <c r="AH780" s="100">
        <f t="shared" si="2487"/>
        <v>0</v>
      </c>
      <c r="AI780" s="2">
        <f t="shared" si="2426"/>
        <v>0</v>
      </c>
      <c r="AJ780" s="100">
        <f t="shared" si="2391"/>
        <v>0</v>
      </c>
      <c r="AK780" s="100">
        <f t="shared" si="2392"/>
        <v>0</v>
      </c>
      <c r="AL780" s="100">
        <f t="shared" si="2475"/>
        <v>0</v>
      </c>
      <c r="AM780" s="100">
        <f t="shared" si="2475"/>
        <v>0</v>
      </c>
      <c r="AN780" s="100">
        <f t="shared" si="2475"/>
        <v>0</v>
      </c>
      <c r="AO780" s="100">
        <f t="shared" si="2475"/>
        <v>0</v>
      </c>
      <c r="AP780" s="100">
        <f t="shared" si="2475"/>
        <v>0</v>
      </c>
      <c r="AQ780" s="100">
        <f t="shared" si="2475"/>
        <v>0</v>
      </c>
      <c r="AR780" s="100">
        <f t="shared" si="2475"/>
        <v>0</v>
      </c>
      <c r="AS780" s="100">
        <f t="shared" si="2475"/>
        <v>0</v>
      </c>
      <c r="AT780" s="100">
        <f t="shared" si="2475"/>
        <v>0</v>
      </c>
      <c r="AU780" s="100">
        <f t="shared" si="2475"/>
        <v>0</v>
      </c>
      <c r="AV780" s="100">
        <f t="shared" si="2429"/>
        <v>0</v>
      </c>
      <c r="AW780" s="100">
        <f t="shared" si="2393"/>
        <v>0</v>
      </c>
      <c r="AX780" s="100">
        <f t="shared" si="2467"/>
        <v>0</v>
      </c>
      <c r="AY780" s="100">
        <f t="shared" si="2467"/>
        <v>0</v>
      </c>
      <c r="AZ780" s="100">
        <f t="shared" si="2467"/>
        <v>0</v>
      </c>
      <c r="BA780" s="100">
        <f t="shared" si="2467"/>
        <v>0</v>
      </c>
      <c r="BB780" s="100">
        <f t="shared" si="2467"/>
        <v>0</v>
      </c>
      <c r="BC780" s="100">
        <f t="shared" si="2467"/>
        <v>0</v>
      </c>
      <c r="BD780" s="100">
        <f t="shared" si="2467"/>
        <v>0</v>
      </c>
      <c r="BE780" s="100">
        <f t="shared" si="2467"/>
        <v>0</v>
      </c>
      <c r="BF780" s="100">
        <f t="shared" si="2467"/>
        <v>0</v>
      </c>
      <c r="BG780" s="100">
        <f t="shared" si="2467"/>
        <v>0</v>
      </c>
      <c r="BH780" s="100">
        <f t="shared" si="2467"/>
        <v>0</v>
      </c>
      <c r="BI780" s="100">
        <f t="shared" si="2351"/>
        <v>0</v>
      </c>
      <c r="BV780" s="142"/>
      <c r="CI780" s="142"/>
      <c r="CV780" s="142"/>
      <c r="DI780" s="142"/>
      <c r="DV780" s="142"/>
      <c r="EI780" s="142"/>
    </row>
    <row r="781" spans="1:139" ht="15.75" hidden="1" outlineLevel="1" x14ac:dyDescent="0.25">
      <c r="A781" s="2">
        <f t="shared" si="2423"/>
        <v>92</v>
      </c>
      <c r="B781" s="1">
        <f t="shared" si="2480"/>
        <v>0</v>
      </c>
      <c r="C781" s="1">
        <f t="shared" si="2480"/>
        <v>0</v>
      </c>
      <c r="D781" s="2">
        <f t="shared" si="2480"/>
        <v>0</v>
      </c>
      <c r="E781" s="141">
        <f t="shared" si="2480"/>
        <v>0</v>
      </c>
      <c r="F781" s="119">
        <f t="shared" si="2481"/>
        <v>0</v>
      </c>
      <c r="G781" s="186"/>
      <c r="H781" s="186"/>
      <c r="J781" s="100">
        <f t="shared" ref="J781:U781" si="2488">ROUND(I563*$G781/12,2)</f>
        <v>0</v>
      </c>
      <c r="K781" s="100">
        <f t="shared" si="2488"/>
        <v>0</v>
      </c>
      <c r="L781" s="100">
        <f t="shared" si="2488"/>
        <v>0</v>
      </c>
      <c r="M781" s="100">
        <f t="shared" si="2488"/>
        <v>0</v>
      </c>
      <c r="N781" s="100">
        <f t="shared" si="2488"/>
        <v>0</v>
      </c>
      <c r="O781" s="100">
        <f t="shared" si="2488"/>
        <v>0</v>
      </c>
      <c r="P781" s="100">
        <f t="shared" si="2488"/>
        <v>0</v>
      </c>
      <c r="Q781" s="100">
        <f t="shared" si="2488"/>
        <v>0</v>
      </c>
      <c r="R781" s="100">
        <f t="shared" si="2488"/>
        <v>0</v>
      </c>
      <c r="S781" s="100">
        <f t="shared" si="2488"/>
        <v>0</v>
      </c>
      <c r="T781" s="100">
        <f t="shared" si="2488"/>
        <v>0</v>
      </c>
      <c r="U781" s="100">
        <f t="shared" si="2488"/>
        <v>0</v>
      </c>
      <c r="V781" s="151">
        <f t="shared" si="1567"/>
        <v>0</v>
      </c>
      <c r="W781" s="100">
        <f t="shared" si="2469"/>
        <v>0</v>
      </c>
      <c r="X781" s="100">
        <f t="shared" ref="X781:AH781" si="2489">ROUND(W563*$G781/12,2)</f>
        <v>0</v>
      </c>
      <c r="Y781" s="100">
        <f t="shared" si="2489"/>
        <v>0</v>
      </c>
      <c r="Z781" s="100">
        <f t="shared" si="2489"/>
        <v>0</v>
      </c>
      <c r="AA781" s="100">
        <f t="shared" si="2489"/>
        <v>0</v>
      </c>
      <c r="AB781" s="100">
        <f t="shared" si="2489"/>
        <v>0</v>
      </c>
      <c r="AC781" s="100">
        <f t="shared" si="2489"/>
        <v>0</v>
      </c>
      <c r="AD781" s="100">
        <f t="shared" si="2489"/>
        <v>0</v>
      </c>
      <c r="AE781" s="100">
        <f t="shared" si="2489"/>
        <v>0</v>
      </c>
      <c r="AF781" s="100">
        <f t="shared" si="2489"/>
        <v>0</v>
      </c>
      <c r="AG781" s="100">
        <f t="shared" si="2489"/>
        <v>0</v>
      </c>
      <c r="AH781" s="100">
        <f t="shared" si="2489"/>
        <v>0</v>
      </c>
      <c r="AI781" s="2">
        <f t="shared" si="2426"/>
        <v>0</v>
      </c>
      <c r="AJ781" s="100">
        <f t="shared" si="2391"/>
        <v>0</v>
      </c>
      <c r="AK781" s="100">
        <f t="shared" si="2392"/>
        <v>0</v>
      </c>
      <c r="AL781" s="100">
        <f t="shared" si="2475"/>
        <v>0</v>
      </c>
      <c r="AM781" s="100">
        <f t="shared" si="2475"/>
        <v>0</v>
      </c>
      <c r="AN781" s="100">
        <f t="shared" si="2475"/>
        <v>0</v>
      </c>
      <c r="AO781" s="100">
        <f t="shared" si="2475"/>
        <v>0</v>
      </c>
      <c r="AP781" s="100">
        <f t="shared" si="2475"/>
        <v>0</v>
      </c>
      <c r="AQ781" s="100">
        <f t="shared" si="2475"/>
        <v>0</v>
      </c>
      <c r="AR781" s="100">
        <f t="shared" si="2475"/>
        <v>0</v>
      </c>
      <c r="AS781" s="100">
        <f t="shared" si="2475"/>
        <v>0</v>
      </c>
      <c r="AT781" s="100">
        <f t="shared" si="2475"/>
        <v>0</v>
      </c>
      <c r="AU781" s="100">
        <f t="shared" si="2475"/>
        <v>0</v>
      </c>
      <c r="AV781" s="100">
        <f t="shared" si="2429"/>
        <v>0</v>
      </c>
      <c r="AW781" s="100">
        <f t="shared" si="2393"/>
        <v>0</v>
      </c>
      <c r="AX781" s="100">
        <f t="shared" si="2467"/>
        <v>0</v>
      </c>
      <c r="AY781" s="100">
        <f t="shared" si="2467"/>
        <v>0</v>
      </c>
      <c r="AZ781" s="100">
        <f t="shared" si="2467"/>
        <v>0</v>
      </c>
      <c r="BA781" s="100">
        <f t="shared" si="2467"/>
        <v>0</v>
      </c>
      <c r="BB781" s="100">
        <f t="shared" si="2467"/>
        <v>0</v>
      </c>
      <c r="BC781" s="100">
        <f t="shared" si="2467"/>
        <v>0</v>
      </c>
      <c r="BD781" s="100">
        <f t="shared" si="2467"/>
        <v>0</v>
      </c>
      <c r="BE781" s="100">
        <f t="shared" si="2467"/>
        <v>0</v>
      </c>
      <c r="BF781" s="100">
        <f t="shared" si="2467"/>
        <v>0</v>
      </c>
      <c r="BG781" s="100">
        <f t="shared" si="2467"/>
        <v>0</v>
      </c>
      <c r="BH781" s="100">
        <f t="shared" si="2467"/>
        <v>0</v>
      </c>
      <c r="BI781" s="100">
        <f t="shared" si="2351"/>
        <v>0</v>
      </c>
      <c r="BV781" s="142"/>
      <c r="CI781" s="142"/>
      <c r="CV781" s="142"/>
      <c r="DI781" s="142"/>
      <c r="DV781" s="142"/>
      <c r="EI781" s="142"/>
    </row>
    <row r="782" spans="1:139" ht="15.75" hidden="1" outlineLevel="1" x14ac:dyDescent="0.25">
      <c r="A782" s="2">
        <f t="shared" si="2423"/>
        <v>93</v>
      </c>
      <c r="B782" s="1">
        <f t="shared" si="2480"/>
        <v>0</v>
      </c>
      <c r="C782" s="1">
        <f t="shared" si="2480"/>
        <v>0</v>
      </c>
      <c r="D782" s="2">
        <f t="shared" si="2480"/>
        <v>0</v>
      </c>
      <c r="E782" s="141">
        <f t="shared" si="2480"/>
        <v>0</v>
      </c>
      <c r="F782" s="119">
        <f t="shared" si="2481"/>
        <v>0</v>
      </c>
      <c r="G782" s="186"/>
      <c r="H782" s="186"/>
      <c r="J782" s="100">
        <f t="shared" ref="J782:U782" si="2490">ROUND(I564*$G782/12,2)</f>
        <v>0</v>
      </c>
      <c r="K782" s="100">
        <f t="shared" si="2490"/>
        <v>0</v>
      </c>
      <c r="L782" s="100">
        <f t="shared" si="2490"/>
        <v>0</v>
      </c>
      <c r="M782" s="100">
        <f t="shared" si="2490"/>
        <v>0</v>
      </c>
      <c r="N782" s="100">
        <f t="shared" si="2490"/>
        <v>0</v>
      </c>
      <c r="O782" s="100">
        <f t="shared" si="2490"/>
        <v>0</v>
      </c>
      <c r="P782" s="100">
        <f t="shared" si="2490"/>
        <v>0</v>
      </c>
      <c r="Q782" s="100">
        <f t="shared" si="2490"/>
        <v>0</v>
      </c>
      <c r="R782" s="100">
        <f t="shared" si="2490"/>
        <v>0</v>
      </c>
      <c r="S782" s="100">
        <f t="shared" si="2490"/>
        <v>0</v>
      </c>
      <c r="T782" s="100">
        <f t="shared" si="2490"/>
        <v>0</v>
      </c>
      <c r="U782" s="100">
        <f t="shared" si="2490"/>
        <v>0</v>
      </c>
      <c r="V782" s="151">
        <f t="shared" si="1567"/>
        <v>0</v>
      </c>
      <c r="W782" s="100">
        <f t="shared" si="2469"/>
        <v>0</v>
      </c>
      <c r="X782" s="100">
        <f t="shared" ref="X782:AH782" si="2491">ROUND(W564*$G782/12,2)</f>
        <v>0</v>
      </c>
      <c r="Y782" s="100">
        <f t="shared" si="2491"/>
        <v>0</v>
      </c>
      <c r="Z782" s="100">
        <f t="shared" si="2491"/>
        <v>0</v>
      </c>
      <c r="AA782" s="100">
        <f t="shared" si="2491"/>
        <v>0</v>
      </c>
      <c r="AB782" s="100">
        <f t="shared" si="2491"/>
        <v>0</v>
      </c>
      <c r="AC782" s="100">
        <f t="shared" si="2491"/>
        <v>0</v>
      </c>
      <c r="AD782" s="100">
        <f t="shared" si="2491"/>
        <v>0</v>
      </c>
      <c r="AE782" s="100">
        <f t="shared" si="2491"/>
        <v>0</v>
      </c>
      <c r="AF782" s="100">
        <f t="shared" si="2491"/>
        <v>0</v>
      </c>
      <c r="AG782" s="100">
        <f t="shared" si="2491"/>
        <v>0</v>
      </c>
      <c r="AH782" s="100">
        <f t="shared" si="2491"/>
        <v>0</v>
      </c>
      <c r="AI782" s="2">
        <f t="shared" si="2426"/>
        <v>0</v>
      </c>
      <c r="AJ782" s="100">
        <f t="shared" si="2391"/>
        <v>0</v>
      </c>
      <c r="AK782" s="100">
        <f t="shared" si="2392"/>
        <v>0</v>
      </c>
      <c r="AL782" s="100">
        <f t="shared" si="2475"/>
        <v>0</v>
      </c>
      <c r="AM782" s="100">
        <f t="shared" si="2475"/>
        <v>0</v>
      </c>
      <c r="AN782" s="100">
        <f t="shared" si="2475"/>
        <v>0</v>
      </c>
      <c r="AO782" s="100">
        <f t="shared" si="2475"/>
        <v>0</v>
      </c>
      <c r="AP782" s="100">
        <f t="shared" si="2475"/>
        <v>0</v>
      </c>
      <c r="AQ782" s="100">
        <f t="shared" si="2475"/>
        <v>0</v>
      </c>
      <c r="AR782" s="100">
        <f t="shared" si="2475"/>
        <v>0</v>
      </c>
      <c r="AS782" s="100">
        <f t="shared" si="2475"/>
        <v>0</v>
      </c>
      <c r="AT782" s="100">
        <f t="shared" si="2475"/>
        <v>0</v>
      </c>
      <c r="AU782" s="100">
        <f t="shared" si="2475"/>
        <v>0</v>
      </c>
      <c r="AV782" s="100">
        <f t="shared" si="2429"/>
        <v>0</v>
      </c>
      <c r="AW782" s="100">
        <f t="shared" si="2393"/>
        <v>0</v>
      </c>
      <c r="AX782" s="100">
        <f t="shared" si="2467"/>
        <v>0</v>
      </c>
      <c r="AY782" s="100">
        <f t="shared" si="2467"/>
        <v>0</v>
      </c>
      <c r="AZ782" s="100">
        <f t="shared" si="2467"/>
        <v>0</v>
      </c>
      <c r="BA782" s="100">
        <f t="shared" si="2467"/>
        <v>0</v>
      </c>
      <c r="BB782" s="100">
        <f t="shared" si="2467"/>
        <v>0</v>
      </c>
      <c r="BC782" s="100">
        <f t="shared" si="2467"/>
        <v>0</v>
      </c>
      <c r="BD782" s="100">
        <f t="shared" si="2467"/>
        <v>0</v>
      </c>
      <c r="BE782" s="100">
        <f t="shared" si="2467"/>
        <v>0</v>
      </c>
      <c r="BF782" s="100">
        <f t="shared" si="2467"/>
        <v>0</v>
      </c>
      <c r="BG782" s="100">
        <f t="shared" si="2467"/>
        <v>0</v>
      </c>
      <c r="BH782" s="100">
        <f t="shared" si="2467"/>
        <v>0</v>
      </c>
      <c r="BI782" s="100">
        <f t="shared" si="2351"/>
        <v>0</v>
      </c>
      <c r="BV782" s="142"/>
      <c r="CI782" s="142"/>
      <c r="CV782" s="142"/>
      <c r="DI782" s="142"/>
      <c r="DV782" s="142"/>
      <c r="EI782" s="142"/>
    </row>
    <row r="783" spans="1:139" ht="15.75" hidden="1" outlineLevel="1" x14ac:dyDescent="0.25">
      <c r="A783" s="2">
        <f t="shared" si="2423"/>
        <v>94</v>
      </c>
      <c r="B783" s="1">
        <f t="shared" si="2480"/>
        <v>0</v>
      </c>
      <c r="C783" s="1">
        <f t="shared" si="2480"/>
        <v>0</v>
      </c>
      <c r="D783" s="2">
        <f t="shared" si="2480"/>
        <v>0</v>
      </c>
      <c r="E783" s="141">
        <f t="shared" si="2480"/>
        <v>0</v>
      </c>
      <c r="F783" s="119">
        <f t="shared" si="2481"/>
        <v>0</v>
      </c>
      <c r="G783" s="186"/>
      <c r="H783" s="186"/>
      <c r="J783" s="100">
        <f t="shared" ref="J783:U783" si="2492">ROUND(I565*$G783/12,2)</f>
        <v>0</v>
      </c>
      <c r="K783" s="100">
        <f t="shared" si="2492"/>
        <v>0</v>
      </c>
      <c r="L783" s="100">
        <f t="shared" si="2492"/>
        <v>0</v>
      </c>
      <c r="M783" s="100">
        <f t="shared" si="2492"/>
        <v>0</v>
      </c>
      <c r="N783" s="100">
        <f t="shared" si="2492"/>
        <v>0</v>
      </c>
      <c r="O783" s="100">
        <f t="shared" si="2492"/>
        <v>0</v>
      </c>
      <c r="P783" s="100">
        <f t="shared" si="2492"/>
        <v>0</v>
      </c>
      <c r="Q783" s="100">
        <f t="shared" si="2492"/>
        <v>0</v>
      </c>
      <c r="R783" s="100">
        <f t="shared" si="2492"/>
        <v>0</v>
      </c>
      <c r="S783" s="100">
        <f t="shared" si="2492"/>
        <v>0</v>
      </c>
      <c r="T783" s="100">
        <f t="shared" si="2492"/>
        <v>0</v>
      </c>
      <c r="U783" s="100">
        <f t="shared" si="2492"/>
        <v>0</v>
      </c>
      <c r="V783" s="151">
        <f t="shared" si="1567"/>
        <v>0</v>
      </c>
      <c r="W783" s="100">
        <f t="shared" si="2469"/>
        <v>0</v>
      </c>
      <c r="X783" s="100">
        <f t="shared" ref="X783:AH783" si="2493">ROUND(W565*$G783/12,2)</f>
        <v>0</v>
      </c>
      <c r="Y783" s="100">
        <f t="shared" si="2493"/>
        <v>0</v>
      </c>
      <c r="Z783" s="100">
        <f t="shared" si="2493"/>
        <v>0</v>
      </c>
      <c r="AA783" s="100">
        <f t="shared" si="2493"/>
        <v>0</v>
      </c>
      <c r="AB783" s="100">
        <f t="shared" si="2493"/>
        <v>0</v>
      </c>
      <c r="AC783" s="100">
        <f t="shared" si="2493"/>
        <v>0</v>
      </c>
      <c r="AD783" s="100">
        <f t="shared" si="2493"/>
        <v>0</v>
      </c>
      <c r="AE783" s="100">
        <f t="shared" si="2493"/>
        <v>0</v>
      </c>
      <c r="AF783" s="100">
        <f t="shared" si="2493"/>
        <v>0</v>
      </c>
      <c r="AG783" s="100">
        <f t="shared" si="2493"/>
        <v>0</v>
      </c>
      <c r="AH783" s="100">
        <f t="shared" si="2493"/>
        <v>0</v>
      </c>
      <c r="AI783" s="2">
        <f t="shared" si="2426"/>
        <v>0</v>
      </c>
      <c r="AJ783" s="100">
        <f t="shared" si="2391"/>
        <v>0</v>
      </c>
      <c r="AK783" s="100">
        <f t="shared" si="2392"/>
        <v>0</v>
      </c>
      <c r="AL783" s="100">
        <f t="shared" si="2475"/>
        <v>0</v>
      </c>
      <c r="AM783" s="100">
        <f t="shared" si="2475"/>
        <v>0</v>
      </c>
      <c r="AN783" s="100">
        <f t="shared" si="2475"/>
        <v>0</v>
      </c>
      <c r="AO783" s="100">
        <f t="shared" si="2475"/>
        <v>0</v>
      </c>
      <c r="AP783" s="100">
        <f t="shared" si="2475"/>
        <v>0</v>
      </c>
      <c r="AQ783" s="100">
        <f t="shared" si="2475"/>
        <v>0</v>
      </c>
      <c r="AR783" s="100">
        <f t="shared" si="2475"/>
        <v>0</v>
      </c>
      <c r="AS783" s="100">
        <f t="shared" si="2475"/>
        <v>0</v>
      </c>
      <c r="AT783" s="100">
        <f t="shared" si="2475"/>
        <v>0</v>
      </c>
      <c r="AU783" s="100">
        <f t="shared" si="2475"/>
        <v>0</v>
      </c>
      <c r="AV783" s="100">
        <f t="shared" si="2429"/>
        <v>0</v>
      </c>
      <c r="AW783" s="100">
        <f t="shared" si="2393"/>
        <v>0</v>
      </c>
      <c r="AX783" s="100">
        <f t="shared" si="2467"/>
        <v>0</v>
      </c>
      <c r="AY783" s="100">
        <f t="shared" si="2467"/>
        <v>0</v>
      </c>
      <c r="AZ783" s="100">
        <f t="shared" si="2467"/>
        <v>0</v>
      </c>
      <c r="BA783" s="100">
        <f t="shared" si="2467"/>
        <v>0</v>
      </c>
      <c r="BB783" s="100">
        <f t="shared" si="2467"/>
        <v>0</v>
      </c>
      <c r="BC783" s="100">
        <f t="shared" si="2467"/>
        <v>0</v>
      </c>
      <c r="BD783" s="100">
        <f t="shared" si="2467"/>
        <v>0</v>
      </c>
      <c r="BE783" s="100">
        <f t="shared" si="2467"/>
        <v>0</v>
      </c>
      <c r="BF783" s="100">
        <f t="shared" si="2467"/>
        <v>0</v>
      </c>
      <c r="BG783" s="100">
        <f t="shared" si="2467"/>
        <v>0</v>
      </c>
      <c r="BH783" s="100">
        <f t="shared" si="2467"/>
        <v>0</v>
      </c>
      <c r="BI783" s="100">
        <f t="shared" si="2351"/>
        <v>0</v>
      </c>
      <c r="BV783" s="142"/>
      <c r="CI783" s="142"/>
      <c r="CV783" s="142"/>
      <c r="DI783" s="142"/>
      <c r="DV783" s="142"/>
      <c r="EI783" s="142"/>
    </row>
    <row r="784" spans="1:139" ht="15.75" hidden="1" outlineLevel="1" x14ac:dyDescent="0.25">
      <c r="A784" s="2">
        <f t="shared" si="2423"/>
        <v>95</v>
      </c>
      <c r="B784" s="1">
        <f t="shared" si="2480"/>
        <v>0</v>
      </c>
      <c r="C784" s="1">
        <f t="shared" si="2480"/>
        <v>0</v>
      </c>
      <c r="D784" s="2">
        <f t="shared" si="2480"/>
        <v>0</v>
      </c>
      <c r="E784" s="141">
        <f t="shared" si="2480"/>
        <v>0</v>
      </c>
      <c r="F784" s="119">
        <f t="shared" si="2481"/>
        <v>0</v>
      </c>
      <c r="G784" s="186"/>
      <c r="H784" s="186"/>
      <c r="J784" s="100">
        <f t="shared" ref="J784:U784" si="2494">ROUND(I566*$G784/12,2)</f>
        <v>0</v>
      </c>
      <c r="K784" s="100">
        <f t="shared" si="2494"/>
        <v>0</v>
      </c>
      <c r="L784" s="100">
        <f t="shared" si="2494"/>
        <v>0</v>
      </c>
      <c r="M784" s="100">
        <f t="shared" si="2494"/>
        <v>0</v>
      </c>
      <c r="N784" s="100">
        <f t="shared" si="2494"/>
        <v>0</v>
      </c>
      <c r="O784" s="100">
        <f t="shared" si="2494"/>
        <v>0</v>
      </c>
      <c r="P784" s="100">
        <f t="shared" si="2494"/>
        <v>0</v>
      </c>
      <c r="Q784" s="100">
        <f t="shared" si="2494"/>
        <v>0</v>
      </c>
      <c r="R784" s="100">
        <f t="shared" si="2494"/>
        <v>0</v>
      </c>
      <c r="S784" s="100">
        <f t="shared" si="2494"/>
        <v>0</v>
      </c>
      <c r="T784" s="100">
        <f t="shared" si="2494"/>
        <v>0</v>
      </c>
      <c r="U784" s="100">
        <f t="shared" si="2494"/>
        <v>0</v>
      </c>
      <c r="V784" s="151">
        <f t="shared" si="1567"/>
        <v>0</v>
      </c>
      <c r="W784" s="100">
        <f t="shared" si="2469"/>
        <v>0</v>
      </c>
      <c r="X784" s="100">
        <f t="shared" ref="X784:AH784" si="2495">ROUND(W566*$G784/12,2)</f>
        <v>0</v>
      </c>
      <c r="Y784" s="100">
        <f t="shared" si="2495"/>
        <v>0</v>
      </c>
      <c r="Z784" s="100">
        <f t="shared" si="2495"/>
        <v>0</v>
      </c>
      <c r="AA784" s="100">
        <f t="shared" si="2495"/>
        <v>0</v>
      </c>
      <c r="AB784" s="100">
        <f t="shared" si="2495"/>
        <v>0</v>
      </c>
      <c r="AC784" s="100">
        <f t="shared" si="2495"/>
        <v>0</v>
      </c>
      <c r="AD784" s="100">
        <f t="shared" si="2495"/>
        <v>0</v>
      </c>
      <c r="AE784" s="100">
        <f t="shared" si="2495"/>
        <v>0</v>
      </c>
      <c r="AF784" s="100">
        <f t="shared" si="2495"/>
        <v>0</v>
      </c>
      <c r="AG784" s="100">
        <f t="shared" si="2495"/>
        <v>0</v>
      </c>
      <c r="AH784" s="100">
        <f t="shared" si="2495"/>
        <v>0</v>
      </c>
      <c r="AI784" s="2">
        <f t="shared" si="2426"/>
        <v>0</v>
      </c>
      <c r="AJ784" s="100">
        <f t="shared" si="2391"/>
        <v>0</v>
      </c>
      <c r="AK784" s="100">
        <f t="shared" si="2392"/>
        <v>0</v>
      </c>
      <c r="AL784" s="100">
        <f t="shared" si="2475"/>
        <v>0</v>
      </c>
      <c r="AM784" s="100">
        <f t="shared" si="2475"/>
        <v>0</v>
      </c>
      <c r="AN784" s="100">
        <f t="shared" si="2475"/>
        <v>0</v>
      </c>
      <c r="AO784" s="100">
        <f t="shared" si="2475"/>
        <v>0</v>
      </c>
      <c r="AP784" s="100">
        <f t="shared" si="2475"/>
        <v>0</v>
      </c>
      <c r="AQ784" s="100">
        <f t="shared" si="2475"/>
        <v>0</v>
      </c>
      <c r="AR784" s="100">
        <f t="shared" si="2475"/>
        <v>0</v>
      </c>
      <c r="AS784" s="100">
        <f t="shared" si="2475"/>
        <v>0</v>
      </c>
      <c r="AT784" s="100">
        <f t="shared" si="2475"/>
        <v>0</v>
      </c>
      <c r="AU784" s="100">
        <f t="shared" si="2475"/>
        <v>0</v>
      </c>
      <c r="AV784" s="100">
        <f t="shared" si="2429"/>
        <v>0</v>
      </c>
      <c r="AW784" s="100">
        <f t="shared" si="2393"/>
        <v>0</v>
      </c>
      <c r="AX784" s="100">
        <f t="shared" si="2467"/>
        <v>0</v>
      </c>
      <c r="AY784" s="100">
        <f t="shared" si="2467"/>
        <v>0</v>
      </c>
      <c r="AZ784" s="100">
        <f t="shared" si="2467"/>
        <v>0</v>
      </c>
      <c r="BA784" s="100">
        <f t="shared" si="2467"/>
        <v>0</v>
      </c>
      <c r="BB784" s="100">
        <f t="shared" si="2467"/>
        <v>0</v>
      </c>
      <c r="BC784" s="100">
        <f t="shared" si="2467"/>
        <v>0</v>
      </c>
      <c r="BD784" s="100">
        <f t="shared" si="2467"/>
        <v>0</v>
      </c>
      <c r="BE784" s="100">
        <f t="shared" si="2467"/>
        <v>0</v>
      </c>
      <c r="BF784" s="100">
        <f t="shared" si="2467"/>
        <v>0</v>
      </c>
      <c r="BG784" s="100">
        <f t="shared" si="2467"/>
        <v>0</v>
      </c>
      <c r="BH784" s="100">
        <f t="shared" si="2467"/>
        <v>0</v>
      </c>
      <c r="BI784" s="100">
        <f t="shared" si="2351"/>
        <v>0</v>
      </c>
      <c r="BV784" s="142"/>
      <c r="CI784" s="142"/>
      <c r="CV784" s="142"/>
      <c r="DI784" s="142"/>
      <c r="DV784" s="142"/>
      <c r="EI784" s="142"/>
    </row>
    <row r="785" spans="1:139" ht="15.75" hidden="1" outlineLevel="1" x14ac:dyDescent="0.25">
      <c r="A785" s="2">
        <f t="shared" si="2423"/>
        <v>96</v>
      </c>
      <c r="B785" s="1">
        <f t="shared" si="2480"/>
        <v>0</v>
      </c>
      <c r="C785" s="1">
        <f t="shared" si="2480"/>
        <v>0</v>
      </c>
      <c r="D785" s="2">
        <f t="shared" si="2480"/>
        <v>0</v>
      </c>
      <c r="E785" s="141">
        <f t="shared" si="2480"/>
        <v>0</v>
      </c>
      <c r="F785" s="119">
        <f t="shared" si="2481"/>
        <v>0</v>
      </c>
      <c r="G785" s="186"/>
      <c r="H785" s="186"/>
      <c r="J785" s="100">
        <f t="shared" ref="J785:U785" si="2496">ROUND(I567*$G785/12,2)</f>
        <v>0</v>
      </c>
      <c r="K785" s="100">
        <f t="shared" si="2496"/>
        <v>0</v>
      </c>
      <c r="L785" s="100">
        <f t="shared" si="2496"/>
        <v>0</v>
      </c>
      <c r="M785" s="100">
        <f t="shared" si="2496"/>
        <v>0</v>
      </c>
      <c r="N785" s="100">
        <f t="shared" si="2496"/>
        <v>0</v>
      </c>
      <c r="O785" s="100">
        <f t="shared" si="2496"/>
        <v>0</v>
      </c>
      <c r="P785" s="100">
        <f t="shared" si="2496"/>
        <v>0</v>
      </c>
      <c r="Q785" s="100">
        <f t="shared" si="2496"/>
        <v>0</v>
      </c>
      <c r="R785" s="100">
        <f t="shared" si="2496"/>
        <v>0</v>
      </c>
      <c r="S785" s="100">
        <f t="shared" si="2496"/>
        <v>0</v>
      </c>
      <c r="T785" s="100">
        <f t="shared" si="2496"/>
        <v>0</v>
      </c>
      <c r="U785" s="100">
        <f t="shared" si="2496"/>
        <v>0</v>
      </c>
      <c r="V785" s="151">
        <f t="shared" si="1567"/>
        <v>0</v>
      </c>
      <c r="W785" s="100">
        <f t="shared" si="2469"/>
        <v>0</v>
      </c>
      <c r="X785" s="100">
        <f t="shared" ref="X785:AH785" si="2497">ROUND(W567*$G785/12,2)</f>
        <v>0</v>
      </c>
      <c r="Y785" s="100">
        <f t="shared" si="2497"/>
        <v>0</v>
      </c>
      <c r="Z785" s="100">
        <f t="shared" si="2497"/>
        <v>0</v>
      </c>
      <c r="AA785" s="100">
        <f t="shared" si="2497"/>
        <v>0</v>
      </c>
      <c r="AB785" s="100">
        <f t="shared" si="2497"/>
        <v>0</v>
      </c>
      <c r="AC785" s="100">
        <f t="shared" si="2497"/>
        <v>0</v>
      </c>
      <c r="AD785" s="100">
        <f t="shared" si="2497"/>
        <v>0</v>
      </c>
      <c r="AE785" s="100">
        <f t="shared" si="2497"/>
        <v>0</v>
      </c>
      <c r="AF785" s="100">
        <f t="shared" si="2497"/>
        <v>0</v>
      </c>
      <c r="AG785" s="100">
        <f t="shared" si="2497"/>
        <v>0</v>
      </c>
      <c r="AH785" s="100">
        <f t="shared" si="2497"/>
        <v>0</v>
      </c>
      <c r="AI785" s="2">
        <f t="shared" si="2426"/>
        <v>0</v>
      </c>
      <c r="AJ785" s="100">
        <f t="shared" si="2391"/>
        <v>0</v>
      </c>
      <c r="AK785" s="100">
        <f t="shared" si="2392"/>
        <v>0</v>
      </c>
      <c r="AL785" s="100">
        <f t="shared" si="2475"/>
        <v>0</v>
      </c>
      <c r="AM785" s="100">
        <f t="shared" si="2475"/>
        <v>0</v>
      </c>
      <c r="AN785" s="100">
        <f t="shared" si="2475"/>
        <v>0</v>
      </c>
      <c r="AO785" s="100">
        <f t="shared" si="2475"/>
        <v>0</v>
      </c>
      <c r="AP785" s="100">
        <f t="shared" si="2475"/>
        <v>0</v>
      </c>
      <c r="AQ785" s="100">
        <f t="shared" si="2475"/>
        <v>0</v>
      </c>
      <c r="AR785" s="100">
        <f t="shared" si="2475"/>
        <v>0</v>
      </c>
      <c r="AS785" s="100">
        <f t="shared" si="2475"/>
        <v>0</v>
      </c>
      <c r="AT785" s="100">
        <f t="shared" si="2475"/>
        <v>0</v>
      </c>
      <c r="AU785" s="100">
        <f t="shared" si="2475"/>
        <v>0</v>
      </c>
      <c r="AV785" s="100">
        <f t="shared" si="2429"/>
        <v>0</v>
      </c>
      <c r="AW785" s="100">
        <f t="shared" si="2393"/>
        <v>0</v>
      </c>
      <c r="AX785" s="100">
        <f t="shared" si="2467"/>
        <v>0</v>
      </c>
      <c r="AY785" s="100">
        <f t="shared" si="2467"/>
        <v>0</v>
      </c>
      <c r="AZ785" s="100">
        <f t="shared" si="2467"/>
        <v>0</v>
      </c>
      <c r="BA785" s="100">
        <f t="shared" si="2467"/>
        <v>0</v>
      </c>
      <c r="BB785" s="100">
        <f t="shared" si="2467"/>
        <v>0</v>
      </c>
      <c r="BC785" s="100">
        <f t="shared" si="2467"/>
        <v>0</v>
      </c>
      <c r="BD785" s="100">
        <f t="shared" si="2467"/>
        <v>0</v>
      </c>
      <c r="BE785" s="100">
        <f t="shared" si="2467"/>
        <v>0</v>
      </c>
      <c r="BF785" s="100">
        <f t="shared" si="2467"/>
        <v>0</v>
      </c>
      <c r="BG785" s="100">
        <f t="shared" si="2467"/>
        <v>0</v>
      </c>
      <c r="BH785" s="100">
        <f t="shared" si="2467"/>
        <v>0</v>
      </c>
      <c r="BI785" s="100">
        <f t="shared" si="2351"/>
        <v>0</v>
      </c>
      <c r="BV785" s="142"/>
      <c r="CI785" s="142"/>
      <c r="CV785" s="142"/>
      <c r="DI785" s="142"/>
      <c r="DV785" s="142"/>
      <c r="EI785" s="142"/>
    </row>
    <row r="786" spans="1:139" ht="15.75" hidden="1" outlineLevel="1" x14ac:dyDescent="0.25">
      <c r="A786" s="2">
        <f t="shared" ref="A786:A817" si="2498">A568</f>
        <v>97</v>
      </c>
      <c r="B786" s="1">
        <f t="shared" si="2480"/>
        <v>0</v>
      </c>
      <c r="C786" s="1">
        <f t="shared" si="2480"/>
        <v>0</v>
      </c>
      <c r="D786" s="2">
        <f t="shared" si="2480"/>
        <v>0</v>
      </c>
      <c r="E786" s="141">
        <f t="shared" si="2480"/>
        <v>0</v>
      </c>
      <c r="F786" s="119">
        <f t="shared" si="2481"/>
        <v>0</v>
      </c>
      <c r="G786" s="186"/>
      <c r="H786" s="186"/>
      <c r="J786" s="100">
        <f t="shared" ref="J786:U786" si="2499">ROUND(I568*$G786/12,2)</f>
        <v>0</v>
      </c>
      <c r="K786" s="100">
        <f t="shared" si="2499"/>
        <v>0</v>
      </c>
      <c r="L786" s="100">
        <f t="shared" si="2499"/>
        <v>0</v>
      </c>
      <c r="M786" s="100">
        <f t="shared" si="2499"/>
        <v>0</v>
      </c>
      <c r="N786" s="100">
        <f t="shared" si="2499"/>
        <v>0</v>
      </c>
      <c r="O786" s="100">
        <f t="shared" si="2499"/>
        <v>0</v>
      </c>
      <c r="P786" s="100">
        <f t="shared" si="2499"/>
        <v>0</v>
      </c>
      <c r="Q786" s="100">
        <f t="shared" si="2499"/>
        <v>0</v>
      </c>
      <c r="R786" s="100">
        <f t="shared" si="2499"/>
        <v>0</v>
      </c>
      <c r="S786" s="100">
        <f t="shared" si="2499"/>
        <v>0</v>
      </c>
      <c r="T786" s="100">
        <f t="shared" si="2499"/>
        <v>0</v>
      </c>
      <c r="U786" s="100">
        <f t="shared" si="2499"/>
        <v>0</v>
      </c>
      <c r="V786" s="151">
        <f t="shared" si="1567"/>
        <v>0</v>
      </c>
      <c r="W786" s="100">
        <f t="shared" si="2469"/>
        <v>0</v>
      </c>
      <c r="X786" s="100">
        <f t="shared" ref="X786:AH786" si="2500">ROUND(W568*$G786/12,2)</f>
        <v>0</v>
      </c>
      <c r="Y786" s="100">
        <f t="shared" si="2500"/>
        <v>0</v>
      </c>
      <c r="Z786" s="100">
        <f t="shared" si="2500"/>
        <v>0</v>
      </c>
      <c r="AA786" s="100">
        <f t="shared" si="2500"/>
        <v>0</v>
      </c>
      <c r="AB786" s="100">
        <f t="shared" si="2500"/>
        <v>0</v>
      </c>
      <c r="AC786" s="100">
        <f t="shared" si="2500"/>
        <v>0</v>
      </c>
      <c r="AD786" s="100">
        <f t="shared" si="2500"/>
        <v>0</v>
      </c>
      <c r="AE786" s="100">
        <f t="shared" si="2500"/>
        <v>0</v>
      </c>
      <c r="AF786" s="100">
        <f t="shared" si="2500"/>
        <v>0</v>
      </c>
      <c r="AG786" s="100">
        <f t="shared" si="2500"/>
        <v>0</v>
      </c>
      <c r="AH786" s="100">
        <f t="shared" si="2500"/>
        <v>0</v>
      </c>
      <c r="AI786" s="2">
        <f t="shared" si="2426"/>
        <v>0</v>
      </c>
      <c r="AJ786" s="100">
        <f t="shared" si="2391"/>
        <v>0</v>
      </c>
      <c r="AK786" s="100">
        <f t="shared" si="2392"/>
        <v>0</v>
      </c>
      <c r="AL786" s="100">
        <f t="shared" si="2475"/>
        <v>0</v>
      </c>
      <c r="AM786" s="100">
        <f t="shared" si="2475"/>
        <v>0</v>
      </c>
      <c r="AN786" s="100">
        <f t="shared" si="2475"/>
        <v>0</v>
      </c>
      <c r="AO786" s="100">
        <f t="shared" si="2475"/>
        <v>0</v>
      </c>
      <c r="AP786" s="100">
        <f t="shared" si="2475"/>
        <v>0</v>
      </c>
      <c r="AQ786" s="100">
        <f t="shared" si="2475"/>
        <v>0</v>
      </c>
      <c r="AR786" s="100">
        <f t="shared" si="2475"/>
        <v>0</v>
      </c>
      <c r="AS786" s="100">
        <f t="shared" si="2475"/>
        <v>0</v>
      </c>
      <c r="AT786" s="100">
        <f t="shared" si="2475"/>
        <v>0</v>
      </c>
      <c r="AU786" s="100">
        <f t="shared" si="2475"/>
        <v>0</v>
      </c>
      <c r="AV786" s="100">
        <f t="shared" si="2429"/>
        <v>0</v>
      </c>
      <c r="AW786" s="100">
        <f t="shared" si="2393"/>
        <v>0</v>
      </c>
      <c r="AX786" s="100">
        <f t="shared" si="2467"/>
        <v>0</v>
      </c>
      <c r="AY786" s="100">
        <f t="shared" si="2467"/>
        <v>0</v>
      </c>
      <c r="AZ786" s="100">
        <f t="shared" si="2467"/>
        <v>0</v>
      </c>
      <c r="BA786" s="100">
        <f t="shared" si="2467"/>
        <v>0</v>
      </c>
      <c r="BB786" s="100">
        <f t="shared" si="2467"/>
        <v>0</v>
      </c>
      <c r="BC786" s="100">
        <f t="shared" si="2467"/>
        <v>0</v>
      </c>
      <c r="BD786" s="100">
        <f t="shared" si="2467"/>
        <v>0</v>
      </c>
      <c r="BE786" s="100">
        <f t="shared" si="2467"/>
        <v>0</v>
      </c>
      <c r="BF786" s="100">
        <f t="shared" si="2467"/>
        <v>0</v>
      </c>
      <c r="BG786" s="100">
        <f t="shared" si="2467"/>
        <v>0</v>
      </c>
      <c r="BH786" s="100">
        <f t="shared" si="2467"/>
        <v>0</v>
      </c>
      <c r="BI786" s="100">
        <f t="shared" si="2351"/>
        <v>0</v>
      </c>
      <c r="BV786" s="142"/>
      <c r="CI786" s="142"/>
      <c r="CV786" s="142"/>
      <c r="DI786" s="142"/>
      <c r="DV786" s="142"/>
      <c r="EI786" s="142"/>
    </row>
    <row r="787" spans="1:139" ht="15.75" hidden="1" outlineLevel="1" x14ac:dyDescent="0.25">
      <c r="A787" s="2">
        <f t="shared" si="2498"/>
        <v>98</v>
      </c>
      <c r="B787" s="1">
        <f t="shared" si="2480"/>
        <v>0</v>
      </c>
      <c r="C787" s="1">
        <f t="shared" si="2480"/>
        <v>0</v>
      </c>
      <c r="D787" s="2">
        <f t="shared" si="2480"/>
        <v>0</v>
      </c>
      <c r="E787" s="141">
        <f t="shared" si="2480"/>
        <v>0</v>
      </c>
      <c r="F787" s="119">
        <f t="shared" si="2481"/>
        <v>0</v>
      </c>
      <c r="G787" s="186"/>
      <c r="H787" s="186"/>
      <c r="J787" s="100">
        <f t="shared" ref="J787:U787" si="2501">ROUND(I569*$G787/12,2)</f>
        <v>0</v>
      </c>
      <c r="K787" s="100">
        <f t="shared" si="2501"/>
        <v>0</v>
      </c>
      <c r="L787" s="100">
        <f t="shared" si="2501"/>
        <v>0</v>
      </c>
      <c r="M787" s="100">
        <f t="shared" si="2501"/>
        <v>0</v>
      </c>
      <c r="N787" s="100">
        <f t="shared" si="2501"/>
        <v>0</v>
      </c>
      <c r="O787" s="100">
        <f t="shared" si="2501"/>
        <v>0</v>
      </c>
      <c r="P787" s="100">
        <f t="shared" si="2501"/>
        <v>0</v>
      </c>
      <c r="Q787" s="100">
        <f t="shared" si="2501"/>
        <v>0</v>
      </c>
      <c r="R787" s="100">
        <f t="shared" si="2501"/>
        <v>0</v>
      </c>
      <c r="S787" s="100">
        <f t="shared" si="2501"/>
        <v>0</v>
      </c>
      <c r="T787" s="100">
        <f t="shared" si="2501"/>
        <v>0</v>
      </c>
      <c r="U787" s="100">
        <f t="shared" si="2501"/>
        <v>0</v>
      </c>
      <c r="V787" s="151">
        <f t="shared" si="1567"/>
        <v>0</v>
      </c>
      <c r="W787" s="100">
        <f t="shared" si="2469"/>
        <v>0</v>
      </c>
      <c r="X787" s="100">
        <f t="shared" ref="X787:AH787" si="2502">ROUND(W569*$G787/12,2)</f>
        <v>0</v>
      </c>
      <c r="Y787" s="100">
        <f t="shared" si="2502"/>
        <v>0</v>
      </c>
      <c r="Z787" s="100">
        <f t="shared" si="2502"/>
        <v>0</v>
      </c>
      <c r="AA787" s="100">
        <f t="shared" si="2502"/>
        <v>0</v>
      </c>
      <c r="AB787" s="100">
        <f t="shared" si="2502"/>
        <v>0</v>
      </c>
      <c r="AC787" s="100">
        <f t="shared" si="2502"/>
        <v>0</v>
      </c>
      <c r="AD787" s="100">
        <f t="shared" si="2502"/>
        <v>0</v>
      </c>
      <c r="AE787" s="100">
        <f t="shared" si="2502"/>
        <v>0</v>
      </c>
      <c r="AF787" s="100">
        <f t="shared" si="2502"/>
        <v>0</v>
      </c>
      <c r="AG787" s="100">
        <f t="shared" si="2502"/>
        <v>0</v>
      </c>
      <c r="AH787" s="100">
        <f t="shared" si="2502"/>
        <v>0</v>
      </c>
      <c r="AI787" s="2">
        <f t="shared" si="2426"/>
        <v>0</v>
      </c>
      <c r="AJ787" s="100">
        <f t="shared" si="2391"/>
        <v>0</v>
      </c>
      <c r="AK787" s="100">
        <f t="shared" si="2392"/>
        <v>0</v>
      </c>
      <c r="AL787" s="100">
        <f t="shared" si="2475"/>
        <v>0</v>
      </c>
      <c r="AM787" s="100">
        <f t="shared" si="2475"/>
        <v>0</v>
      </c>
      <c r="AN787" s="100">
        <f t="shared" si="2475"/>
        <v>0</v>
      </c>
      <c r="AO787" s="100">
        <f t="shared" si="2475"/>
        <v>0</v>
      </c>
      <c r="AP787" s="100">
        <f t="shared" si="2475"/>
        <v>0</v>
      </c>
      <c r="AQ787" s="100">
        <f t="shared" si="2475"/>
        <v>0</v>
      </c>
      <c r="AR787" s="100">
        <f t="shared" si="2475"/>
        <v>0</v>
      </c>
      <c r="AS787" s="100">
        <f t="shared" si="2475"/>
        <v>0</v>
      </c>
      <c r="AT787" s="100">
        <f t="shared" si="2475"/>
        <v>0</v>
      </c>
      <c r="AU787" s="100">
        <f t="shared" si="2475"/>
        <v>0</v>
      </c>
      <c r="AV787" s="100">
        <f t="shared" si="2429"/>
        <v>0</v>
      </c>
      <c r="AW787" s="100">
        <f t="shared" si="2393"/>
        <v>0</v>
      </c>
      <c r="AX787" s="100">
        <f t="shared" si="2467"/>
        <v>0</v>
      </c>
      <c r="AY787" s="100">
        <f t="shared" si="2467"/>
        <v>0</v>
      </c>
      <c r="AZ787" s="100">
        <f t="shared" si="2467"/>
        <v>0</v>
      </c>
      <c r="BA787" s="100">
        <f t="shared" si="2467"/>
        <v>0</v>
      </c>
      <c r="BB787" s="100">
        <f t="shared" si="2467"/>
        <v>0</v>
      </c>
      <c r="BC787" s="100">
        <f t="shared" si="2467"/>
        <v>0</v>
      </c>
      <c r="BD787" s="100">
        <f t="shared" si="2467"/>
        <v>0</v>
      </c>
      <c r="BE787" s="100">
        <f t="shared" si="2467"/>
        <v>0</v>
      </c>
      <c r="BF787" s="100">
        <f t="shared" si="2467"/>
        <v>0</v>
      </c>
      <c r="BG787" s="100">
        <f t="shared" si="2467"/>
        <v>0</v>
      </c>
      <c r="BH787" s="100">
        <f t="shared" si="2467"/>
        <v>0</v>
      </c>
      <c r="BI787" s="100">
        <f t="shared" si="2351"/>
        <v>0</v>
      </c>
      <c r="BV787" s="142"/>
      <c r="CI787" s="142"/>
      <c r="CV787" s="142"/>
      <c r="DI787" s="142"/>
      <c r="DV787" s="142"/>
      <c r="EI787" s="142"/>
    </row>
    <row r="788" spans="1:139" ht="15.75" hidden="1" outlineLevel="1" x14ac:dyDescent="0.25">
      <c r="A788" s="2">
        <f t="shared" si="2498"/>
        <v>99</v>
      </c>
      <c r="B788" s="1">
        <f t="shared" si="2480"/>
        <v>0</v>
      </c>
      <c r="C788" s="1">
        <f t="shared" si="2480"/>
        <v>0</v>
      </c>
      <c r="D788" s="2">
        <f t="shared" si="2480"/>
        <v>0</v>
      </c>
      <c r="E788" s="141">
        <f t="shared" si="2480"/>
        <v>0</v>
      </c>
      <c r="F788" s="119">
        <f t="shared" si="2481"/>
        <v>0</v>
      </c>
      <c r="G788" s="186"/>
      <c r="H788" s="186"/>
      <c r="J788" s="100">
        <f t="shared" ref="J788:U788" si="2503">ROUND(I570*$G788/12,2)</f>
        <v>0</v>
      </c>
      <c r="K788" s="100">
        <f t="shared" si="2503"/>
        <v>0</v>
      </c>
      <c r="L788" s="100">
        <f t="shared" si="2503"/>
        <v>0</v>
      </c>
      <c r="M788" s="100">
        <f t="shared" si="2503"/>
        <v>0</v>
      </c>
      <c r="N788" s="100">
        <f t="shared" si="2503"/>
        <v>0</v>
      </c>
      <c r="O788" s="100">
        <f t="shared" si="2503"/>
        <v>0</v>
      </c>
      <c r="P788" s="100">
        <f t="shared" si="2503"/>
        <v>0</v>
      </c>
      <c r="Q788" s="100">
        <f t="shared" si="2503"/>
        <v>0</v>
      </c>
      <c r="R788" s="100">
        <f t="shared" si="2503"/>
        <v>0</v>
      </c>
      <c r="S788" s="100">
        <f t="shared" si="2503"/>
        <v>0</v>
      </c>
      <c r="T788" s="100">
        <f t="shared" si="2503"/>
        <v>0</v>
      </c>
      <c r="U788" s="100">
        <f t="shared" si="2503"/>
        <v>0</v>
      </c>
      <c r="V788" s="151">
        <f t="shared" si="1567"/>
        <v>0</v>
      </c>
      <c r="W788" s="100">
        <f t="shared" si="2469"/>
        <v>0</v>
      </c>
      <c r="X788" s="100">
        <f t="shared" ref="X788:AH788" si="2504">ROUND(W570*$G788/12,2)</f>
        <v>0</v>
      </c>
      <c r="Y788" s="100">
        <f t="shared" si="2504"/>
        <v>0</v>
      </c>
      <c r="Z788" s="100">
        <f t="shared" si="2504"/>
        <v>0</v>
      </c>
      <c r="AA788" s="100">
        <f t="shared" si="2504"/>
        <v>0</v>
      </c>
      <c r="AB788" s="100">
        <f t="shared" si="2504"/>
        <v>0</v>
      </c>
      <c r="AC788" s="100">
        <f t="shared" si="2504"/>
        <v>0</v>
      </c>
      <c r="AD788" s="100">
        <f t="shared" si="2504"/>
        <v>0</v>
      </c>
      <c r="AE788" s="100">
        <f t="shared" si="2504"/>
        <v>0</v>
      </c>
      <c r="AF788" s="100">
        <f t="shared" si="2504"/>
        <v>0</v>
      </c>
      <c r="AG788" s="100">
        <f t="shared" si="2504"/>
        <v>0</v>
      </c>
      <c r="AH788" s="100">
        <f t="shared" si="2504"/>
        <v>0</v>
      </c>
      <c r="AI788" s="2">
        <f t="shared" ref="AI788:AI817" si="2505">SUM(W788:AH788)</f>
        <v>0</v>
      </c>
      <c r="AJ788" s="100">
        <f t="shared" si="2391"/>
        <v>0</v>
      </c>
      <c r="AK788" s="100">
        <f t="shared" si="2392"/>
        <v>0</v>
      </c>
      <c r="AL788" s="100">
        <f t="shared" si="2475"/>
        <v>0</v>
      </c>
      <c r="AM788" s="100">
        <f t="shared" si="2475"/>
        <v>0</v>
      </c>
      <c r="AN788" s="100">
        <f t="shared" si="2475"/>
        <v>0</v>
      </c>
      <c r="AO788" s="100">
        <f t="shared" si="2475"/>
        <v>0</v>
      </c>
      <c r="AP788" s="100">
        <f t="shared" si="2475"/>
        <v>0</v>
      </c>
      <c r="AQ788" s="100">
        <f t="shared" si="2475"/>
        <v>0</v>
      </c>
      <c r="AR788" s="100">
        <f t="shared" si="2475"/>
        <v>0</v>
      </c>
      <c r="AS788" s="100">
        <f t="shared" si="2475"/>
        <v>0</v>
      </c>
      <c r="AT788" s="100">
        <f t="shared" si="2475"/>
        <v>0</v>
      </c>
      <c r="AU788" s="100">
        <f t="shared" si="2475"/>
        <v>0</v>
      </c>
      <c r="AV788" s="100">
        <f t="shared" si="2429"/>
        <v>0</v>
      </c>
      <c r="AW788" s="100">
        <f t="shared" si="2393"/>
        <v>0</v>
      </c>
      <c r="AX788" s="100">
        <f t="shared" ref="AX788:BH803" si="2506">ROUND(AW570*$H788/12,2)</f>
        <v>0</v>
      </c>
      <c r="AY788" s="100">
        <f t="shared" si="2506"/>
        <v>0</v>
      </c>
      <c r="AZ788" s="100">
        <f t="shared" si="2506"/>
        <v>0</v>
      </c>
      <c r="BA788" s="100">
        <f t="shared" si="2506"/>
        <v>0</v>
      </c>
      <c r="BB788" s="100">
        <f t="shared" si="2506"/>
        <v>0</v>
      </c>
      <c r="BC788" s="100">
        <f t="shared" si="2506"/>
        <v>0</v>
      </c>
      <c r="BD788" s="100">
        <f t="shared" si="2506"/>
        <v>0</v>
      </c>
      <c r="BE788" s="100">
        <f t="shared" si="2506"/>
        <v>0</v>
      </c>
      <c r="BF788" s="100">
        <f t="shared" si="2506"/>
        <v>0</v>
      </c>
      <c r="BG788" s="100">
        <f t="shared" si="2506"/>
        <v>0</v>
      </c>
      <c r="BH788" s="100">
        <f t="shared" si="2506"/>
        <v>0</v>
      </c>
      <c r="BI788" s="100">
        <f t="shared" si="2351"/>
        <v>0</v>
      </c>
      <c r="BV788" s="142"/>
      <c r="CI788" s="142"/>
      <c r="CV788" s="142"/>
      <c r="DI788" s="142"/>
      <c r="DV788" s="142"/>
      <c r="EI788" s="142"/>
    </row>
    <row r="789" spans="1:139" ht="15.75" hidden="1" outlineLevel="1" x14ac:dyDescent="0.25">
      <c r="A789" s="2">
        <f t="shared" si="2498"/>
        <v>100</v>
      </c>
      <c r="B789" s="1">
        <f t="shared" si="2480"/>
        <v>0</v>
      </c>
      <c r="C789" s="1">
        <f t="shared" si="2480"/>
        <v>0</v>
      </c>
      <c r="D789" s="2">
        <f t="shared" si="2480"/>
        <v>0</v>
      </c>
      <c r="E789" s="141">
        <f t="shared" si="2480"/>
        <v>0</v>
      </c>
      <c r="F789" s="119">
        <f t="shared" si="2481"/>
        <v>0</v>
      </c>
      <c r="G789" s="186"/>
      <c r="H789" s="186"/>
      <c r="J789" s="100">
        <f t="shared" ref="J789:U789" si="2507">ROUND(I571*$G789/12,2)</f>
        <v>0</v>
      </c>
      <c r="K789" s="100">
        <f t="shared" si="2507"/>
        <v>0</v>
      </c>
      <c r="L789" s="100">
        <f t="shared" si="2507"/>
        <v>0</v>
      </c>
      <c r="M789" s="100">
        <f t="shared" si="2507"/>
        <v>0</v>
      </c>
      <c r="N789" s="100">
        <f t="shared" si="2507"/>
        <v>0</v>
      </c>
      <c r="O789" s="100">
        <f t="shared" si="2507"/>
        <v>0</v>
      </c>
      <c r="P789" s="100">
        <f t="shared" si="2507"/>
        <v>0</v>
      </c>
      <c r="Q789" s="100">
        <f t="shared" si="2507"/>
        <v>0</v>
      </c>
      <c r="R789" s="100">
        <f t="shared" si="2507"/>
        <v>0</v>
      </c>
      <c r="S789" s="100">
        <f t="shared" si="2507"/>
        <v>0</v>
      </c>
      <c r="T789" s="100">
        <f t="shared" si="2507"/>
        <v>0</v>
      </c>
      <c r="U789" s="100">
        <f t="shared" si="2507"/>
        <v>0</v>
      </c>
      <c r="V789" s="151">
        <f t="shared" si="1567"/>
        <v>0</v>
      </c>
      <c r="W789" s="100">
        <f t="shared" si="2469"/>
        <v>0</v>
      </c>
      <c r="X789" s="100">
        <f t="shared" ref="X789:AH789" si="2508">ROUND(W571*$G789/12,2)</f>
        <v>0</v>
      </c>
      <c r="Y789" s="100">
        <f t="shared" si="2508"/>
        <v>0</v>
      </c>
      <c r="Z789" s="100">
        <f t="shared" si="2508"/>
        <v>0</v>
      </c>
      <c r="AA789" s="100">
        <f t="shared" si="2508"/>
        <v>0</v>
      </c>
      <c r="AB789" s="100">
        <f t="shared" si="2508"/>
        <v>0</v>
      </c>
      <c r="AC789" s="100">
        <f t="shared" si="2508"/>
        <v>0</v>
      </c>
      <c r="AD789" s="100">
        <f t="shared" si="2508"/>
        <v>0</v>
      </c>
      <c r="AE789" s="100">
        <f t="shared" si="2508"/>
        <v>0</v>
      </c>
      <c r="AF789" s="100">
        <f t="shared" si="2508"/>
        <v>0</v>
      </c>
      <c r="AG789" s="100">
        <f t="shared" si="2508"/>
        <v>0</v>
      </c>
      <c r="AH789" s="100">
        <f t="shared" si="2508"/>
        <v>0</v>
      </c>
      <c r="AI789" s="2">
        <f t="shared" si="2505"/>
        <v>0</v>
      </c>
      <c r="AJ789" s="100">
        <f t="shared" si="2391"/>
        <v>0</v>
      </c>
      <c r="AK789" s="100">
        <f t="shared" si="2392"/>
        <v>0</v>
      </c>
      <c r="AL789" s="100">
        <f t="shared" si="2475"/>
        <v>0</v>
      </c>
      <c r="AM789" s="100">
        <f t="shared" si="2475"/>
        <v>0</v>
      </c>
      <c r="AN789" s="100">
        <f t="shared" si="2475"/>
        <v>0</v>
      </c>
      <c r="AO789" s="100">
        <f t="shared" si="2475"/>
        <v>0</v>
      </c>
      <c r="AP789" s="100">
        <f t="shared" si="2475"/>
        <v>0</v>
      </c>
      <c r="AQ789" s="100">
        <f t="shared" si="2475"/>
        <v>0</v>
      </c>
      <c r="AR789" s="100">
        <f t="shared" si="2475"/>
        <v>0</v>
      </c>
      <c r="AS789" s="100">
        <f t="shared" si="2475"/>
        <v>0</v>
      </c>
      <c r="AT789" s="100">
        <f t="shared" si="2475"/>
        <v>0</v>
      </c>
      <c r="AU789" s="100">
        <f t="shared" si="2475"/>
        <v>0</v>
      </c>
      <c r="AV789" s="100">
        <f t="shared" si="2429"/>
        <v>0</v>
      </c>
      <c r="AW789" s="100">
        <f t="shared" si="2393"/>
        <v>0</v>
      </c>
      <c r="AX789" s="100">
        <f t="shared" si="2506"/>
        <v>0</v>
      </c>
      <c r="AY789" s="100">
        <f t="shared" si="2506"/>
        <v>0</v>
      </c>
      <c r="AZ789" s="100">
        <f t="shared" si="2506"/>
        <v>0</v>
      </c>
      <c r="BA789" s="100">
        <f t="shared" si="2506"/>
        <v>0</v>
      </c>
      <c r="BB789" s="100">
        <f t="shared" si="2506"/>
        <v>0</v>
      </c>
      <c r="BC789" s="100">
        <f t="shared" si="2506"/>
        <v>0</v>
      </c>
      <c r="BD789" s="100">
        <f t="shared" si="2506"/>
        <v>0</v>
      </c>
      <c r="BE789" s="100">
        <f t="shared" si="2506"/>
        <v>0</v>
      </c>
      <c r="BF789" s="100">
        <f t="shared" si="2506"/>
        <v>0</v>
      </c>
      <c r="BG789" s="100">
        <f t="shared" si="2506"/>
        <v>0</v>
      </c>
      <c r="BH789" s="100">
        <f t="shared" si="2506"/>
        <v>0</v>
      </c>
      <c r="BI789" s="100">
        <f t="shared" si="2351"/>
        <v>0</v>
      </c>
      <c r="BV789" s="142"/>
      <c r="CI789" s="142"/>
      <c r="CV789" s="142"/>
      <c r="DI789" s="142"/>
      <c r="DV789" s="142"/>
      <c r="EI789" s="142"/>
    </row>
    <row r="790" spans="1:139" ht="15.75" hidden="1" outlineLevel="1" x14ac:dyDescent="0.25">
      <c r="A790" s="2">
        <f t="shared" si="2498"/>
        <v>101</v>
      </c>
      <c r="B790" s="1">
        <f t="shared" si="2480"/>
        <v>0</v>
      </c>
      <c r="C790" s="1">
        <f t="shared" si="2480"/>
        <v>0</v>
      </c>
      <c r="D790" s="2">
        <f t="shared" si="2480"/>
        <v>0</v>
      </c>
      <c r="E790" s="141">
        <f t="shared" si="2480"/>
        <v>0</v>
      </c>
      <c r="F790" s="119">
        <f t="shared" si="2481"/>
        <v>0</v>
      </c>
      <c r="G790" s="186"/>
      <c r="H790" s="186"/>
      <c r="J790" s="100">
        <f t="shared" ref="J790:U790" si="2509">ROUND(I572*$G790/12,2)</f>
        <v>0</v>
      </c>
      <c r="K790" s="100">
        <f t="shared" si="2509"/>
        <v>0</v>
      </c>
      <c r="L790" s="100">
        <f t="shared" si="2509"/>
        <v>0</v>
      </c>
      <c r="M790" s="100">
        <f t="shared" si="2509"/>
        <v>0</v>
      </c>
      <c r="N790" s="100">
        <f t="shared" si="2509"/>
        <v>0</v>
      </c>
      <c r="O790" s="100">
        <f t="shared" si="2509"/>
        <v>0</v>
      </c>
      <c r="P790" s="100">
        <f t="shared" si="2509"/>
        <v>0</v>
      </c>
      <c r="Q790" s="100">
        <f t="shared" si="2509"/>
        <v>0</v>
      </c>
      <c r="R790" s="100">
        <f t="shared" si="2509"/>
        <v>0</v>
      </c>
      <c r="S790" s="100">
        <f t="shared" si="2509"/>
        <v>0</v>
      </c>
      <c r="T790" s="100">
        <f t="shared" si="2509"/>
        <v>0</v>
      </c>
      <c r="U790" s="100">
        <f t="shared" si="2509"/>
        <v>0</v>
      </c>
      <c r="V790" s="151">
        <f t="shared" si="1567"/>
        <v>0</v>
      </c>
      <c r="W790" s="100">
        <f t="shared" si="2469"/>
        <v>0</v>
      </c>
      <c r="X790" s="100">
        <f t="shared" ref="X790:AH790" si="2510">ROUND(W572*$G790/12,2)</f>
        <v>0</v>
      </c>
      <c r="Y790" s="100">
        <f t="shared" si="2510"/>
        <v>0</v>
      </c>
      <c r="Z790" s="100">
        <f t="shared" si="2510"/>
        <v>0</v>
      </c>
      <c r="AA790" s="100">
        <f t="shared" si="2510"/>
        <v>0</v>
      </c>
      <c r="AB790" s="100">
        <f t="shared" si="2510"/>
        <v>0</v>
      </c>
      <c r="AC790" s="100">
        <f t="shared" si="2510"/>
        <v>0</v>
      </c>
      <c r="AD790" s="100">
        <f t="shared" si="2510"/>
        <v>0</v>
      </c>
      <c r="AE790" s="100">
        <f t="shared" si="2510"/>
        <v>0</v>
      </c>
      <c r="AF790" s="100">
        <f t="shared" si="2510"/>
        <v>0</v>
      </c>
      <c r="AG790" s="100">
        <f t="shared" si="2510"/>
        <v>0</v>
      </c>
      <c r="AH790" s="100">
        <f t="shared" si="2510"/>
        <v>0</v>
      </c>
      <c r="AI790" s="2">
        <f t="shared" si="2505"/>
        <v>0</v>
      </c>
      <c r="AJ790" s="100">
        <f t="shared" si="2391"/>
        <v>0</v>
      </c>
      <c r="AK790" s="100">
        <f t="shared" si="2392"/>
        <v>0</v>
      </c>
      <c r="AL790" s="100">
        <f t="shared" si="2475"/>
        <v>0</v>
      </c>
      <c r="AM790" s="100">
        <f t="shared" si="2475"/>
        <v>0</v>
      </c>
      <c r="AN790" s="100">
        <f t="shared" si="2475"/>
        <v>0</v>
      </c>
      <c r="AO790" s="100">
        <f t="shared" si="2475"/>
        <v>0</v>
      </c>
      <c r="AP790" s="100">
        <f t="shared" si="2475"/>
        <v>0</v>
      </c>
      <c r="AQ790" s="100">
        <f t="shared" si="2475"/>
        <v>0</v>
      </c>
      <c r="AR790" s="100">
        <f t="shared" si="2475"/>
        <v>0</v>
      </c>
      <c r="AS790" s="100">
        <f t="shared" si="2475"/>
        <v>0</v>
      </c>
      <c r="AT790" s="100">
        <f t="shared" si="2475"/>
        <v>0</v>
      </c>
      <c r="AU790" s="100">
        <f t="shared" si="2475"/>
        <v>0</v>
      </c>
      <c r="AV790" s="100">
        <f t="shared" si="2429"/>
        <v>0</v>
      </c>
      <c r="AW790" s="100">
        <f t="shared" si="2393"/>
        <v>0</v>
      </c>
      <c r="AX790" s="100">
        <f t="shared" si="2506"/>
        <v>0</v>
      </c>
      <c r="AY790" s="100">
        <f t="shared" si="2506"/>
        <v>0</v>
      </c>
      <c r="AZ790" s="100">
        <f t="shared" si="2506"/>
        <v>0</v>
      </c>
      <c r="BA790" s="100">
        <f t="shared" si="2506"/>
        <v>0</v>
      </c>
      <c r="BB790" s="100">
        <f t="shared" si="2506"/>
        <v>0</v>
      </c>
      <c r="BC790" s="100">
        <f t="shared" si="2506"/>
        <v>0</v>
      </c>
      <c r="BD790" s="100">
        <f t="shared" si="2506"/>
        <v>0</v>
      </c>
      <c r="BE790" s="100">
        <f t="shared" si="2506"/>
        <v>0</v>
      </c>
      <c r="BF790" s="100">
        <f t="shared" si="2506"/>
        <v>0</v>
      </c>
      <c r="BG790" s="100">
        <f t="shared" si="2506"/>
        <v>0</v>
      </c>
      <c r="BH790" s="100">
        <f t="shared" si="2506"/>
        <v>0</v>
      </c>
      <c r="BI790" s="100">
        <f t="shared" si="2351"/>
        <v>0</v>
      </c>
      <c r="BV790" s="142"/>
      <c r="CI790" s="142"/>
      <c r="CV790" s="142"/>
      <c r="DI790" s="142"/>
      <c r="DV790" s="142"/>
      <c r="EI790" s="142"/>
    </row>
    <row r="791" spans="1:139" ht="15.75" hidden="1" outlineLevel="1" x14ac:dyDescent="0.25">
      <c r="A791" s="2">
        <f t="shared" si="2498"/>
        <v>102</v>
      </c>
      <c r="B791" s="1">
        <f t="shared" si="2480"/>
        <v>0</v>
      </c>
      <c r="C791" s="1">
        <f t="shared" si="2480"/>
        <v>0</v>
      </c>
      <c r="D791" s="2">
        <f t="shared" si="2480"/>
        <v>0</v>
      </c>
      <c r="E791" s="141">
        <f t="shared" si="2480"/>
        <v>0</v>
      </c>
      <c r="F791" s="119">
        <f t="shared" si="2481"/>
        <v>0</v>
      </c>
      <c r="G791" s="186"/>
      <c r="H791" s="186"/>
      <c r="J791" s="100">
        <f t="shared" ref="J791:U791" si="2511">ROUND(I573*$G791/12,2)</f>
        <v>0</v>
      </c>
      <c r="K791" s="100">
        <f t="shared" si="2511"/>
        <v>0</v>
      </c>
      <c r="L791" s="100">
        <f t="shared" si="2511"/>
        <v>0</v>
      </c>
      <c r="M791" s="100">
        <f t="shared" si="2511"/>
        <v>0</v>
      </c>
      <c r="N791" s="100">
        <f t="shared" si="2511"/>
        <v>0</v>
      </c>
      <c r="O791" s="100">
        <f t="shared" si="2511"/>
        <v>0</v>
      </c>
      <c r="P791" s="100">
        <f t="shared" si="2511"/>
        <v>0</v>
      </c>
      <c r="Q791" s="100">
        <f t="shared" si="2511"/>
        <v>0</v>
      </c>
      <c r="R791" s="100">
        <f t="shared" si="2511"/>
        <v>0</v>
      </c>
      <c r="S791" s="100">
        <f t="shared" si="2511"/>
        <v>0</v>
      </c>
      <c r="T791" s="100">
        <f t="shared" si="2511"/>
        <v>0</v>
      </c>
      <c r="U791" s="100">
        <f t="shared" si="2511"/>
        <v>0</v>
      </c>
      <c r="V791" s="151">
        <f t="shared" si="1567"/>
        <v>0</v>
      </c>
      <c r="W791" s="100">
        <f t="shared" si="2469"/>
        <v>0</v>
      </c>
      <c r="X791" s="100">
        <f t="shared" ref="X791:AH791" si="2512">ROUND(W573*$G791/12,2)</f>
        <v>0</v>
      </c>
      <c r="Y791" s="100">
        <f t="shared" si="2512"/>
        <v>0</v>
      </c>
      <c r="Z791" s="100">
        <f t="shared" si="2512"/>
        <v>0</v>
      </c>
      <c r="AA791" s="100">
        <f t="shared" si="2512"/>
        <v>0</v>
      </c>
      <c r="AB791" s="100">
        <f t="shared" si="2512"/>
        <v>0</v>
      </c>
      <c r="AC791" s="100">
        <f t="shared" si="2512"/>
        <v>0</v>
      </c>
      <c r="AD791" s="100">
        <f t="shared" si="2512"/>
        <v>0</v>
      </c>
      <c r="AE791" s="100">
        <f t="shared" si="2512"/>
        <v>0</v>
      </c>
      <c r="AF791" s="100">
        <f t="shared" si="2512"/>
        <v>0</v>
      </c>
      <c r="AG791" s="100">
        <f t="shared" si="2512"/>
        <v>0</v>
      </c>
      <c r="AH791" s="100">
        <f t="shared" si="2512"/>
        <v>0</v>
      </c>
      <c r="AI791" s="2">
        <f t="shared" si="2505"/>
        <v>0</v>
      </c>
      <c r="AJ791" s="100">
        <f t="shared" si="2391"/>
        <v>0</v>
      </c>
      <c r="AK791" s="100">
        <f t="shared" si="2392"/>
        <v>0</v>
      </c>
      <c r="AL791" s="100">
        <f t="shared" ref="AL791:AU803" si="2513">ROUND(AK573*$H791/12,2)</f>
        <v>0</v>
      </c>
      <c r="AM791" s="100">
        <f t="shared" si="2513"/>
        <v>0</v>
      </c>
      <c r="AN791" s="100">
        <f t="shared" si="2513"/>
        <v>0</v>
      </c>
      <c r="AO791" s="100">
        <f t="shared" si="2513"/>
        <v>0</v>
      </c>
      <c r="AP791" s="100">
        <f t="shared" si="2513"/>
        <v>0</v>
      </c>
      <c r="AQ791" s="100">
        <f t="shared" si="2513"/>
        <v>0</v>
      </c>
      <c r="AR791" s="100">
        <f t="shared" si="2513"/>
        <v>0</v>
      </c>
      <c r="AS791" s="100">
        <f t="shared" si="2513"/>
        <v>0</v>
      </c>
      <c r="AT791" s="100">
        <f t="shared" si="2513"/>
        <v>0</v>
      </c>
      <c r="AU791" s="100">
        <f t="shared" si="2513"/>
        <v>0</v>
      </c>
      <c r="AV791" s="100">
        <f t="shared" si="2429"/>
        <v>0</v>
      </c>
      <c r="AW791" s="100">
        <f t="shared" si="2393"/>
        <v>0</v>
      </c>
      <c r="AX791" s="100">
        <f t="shared" si="2506"/>
        <v>0</v>
      </c>
      <c r="AY791" s="100">
        <f t="shared" si="2506"/>
        <v>0</v>
      </c>
      <c r="AZ791" s="100">
        <f t="shared" si="2506"/>
        <v>0</v>
      </c>
      <c r="BA791" s="100">
        <f t="shared" si="2506"/>
        <v>0</v>
      </c>
      <c r="BB791" s="100">
        <f t="shared" si="2506"/>
        <v>0</v>
      </c>
      <c r="BC791" s="100">
        <f t="shared" si="2506"/>
        <v>0</v>
      </c>
      <c r="BD791" s="100">
        <f t="shared" si="2506"/>
        <v>0</v>
      </c>
      <c r="BE791" s="100">
        <f t="shared" si="2506"/>
        <v>0</v>
      </c>
      <c r="BF791" s="100">
        <f t="shared" si="2506"/>
        <v>0</v>
      </c>
      <c r="BG791" s="100">
        <f t="shared" si="2506"/>
        <v>0</v>
      </c>
      <c r="BH791" s="100">
        <f t="shared" si="2506"/>
        <v>0</v>
      </c>
      <c r="BI791" s="100">
        <f t="shared" si="2351"/>
        <v>0</v>
      </c>
      <c r="BV791" s="142"/>
      <c r="CI791" s="142"/>
      <c r="CV791" s="142"/>
      <c r="DI791" s="142"/>
      <c r="DV791" s="142"/>
      <c r="EI791" s="142"/>
    </row>
    <row r="792" spans="1:139" ht="15.75" hidden="1" outlineLevel="1" x14ac:dyDescent="0.25">
      <c r="A792" s="2">
        <f t="shared" si="2498"/>
        <v>103</v>
      </c>
      <c r="B792" s="1">
        <f t="shared" si="2480"/>
        <v>0</v>
      </c>
      <c r="C792" s="1">
        <f t="shared" si="2480"/>
        <v>0</v>
      </c>
      <c r="D792" s="2">
        <f t="shared" si="2480"/>
        <v>0</v>
      </c>
      <c r="E792" s="141">
        <f t="shared" si="2480"/>
        <v>0</v>
      </c>
      <c r="F792" s="119">
        <f t="shared" si="2481"/>
        <v>0</v>
      </c>
      <c r="G792" s="186"/>
      <c r="H792" s="186"/>
      <c r="J792" s="100">
        <f t="shared" ref="J792:U792" si="2514">ROUND(I574*$G792/12,2)</f>
        <v>0</v>
      </c>
      <c r="K792" s="100">
        <f t="shared" si="2514"/>
        <v>0</v>
      </c>
      <c r="L792" s="100">
        <f t="shared" si="2514"/>
        <v>0</v>
      </c>
      <c r="M792" s="100">
        <f t="shared" si="2514"/>
        <v>0</v>
      </c>
      <c r="N792" s="100">
        <f t="shared" si="2514"/>
        <v>0</v>
      </c>
      <c r="O792" s="100">
        <f t="shared" si="2514"/>
        <v>0</v>
      </c>
      <c r="P792" s="100">
        <f t="shared" si="2514"/>
        <v>0</v>
      </c>
      <c r="Q792" s="100">
        <f t="shared" si="2514"/>
        <v>0</v>
      </c>
      <c r="R792" s="100">
        <f t="shared" si="2514"/>
        <v>0</v>
      </c>
      <c r="S792" s="100">
        <f t="shared" si="2514"/>
        <v>0</v>
      </c>
      <c r="T792" s="100">
        <f t="shared" si="2514"/>
        <v>0</v>
      </c>
      <c r="U792" s="100">
        <f t="shared" si="2514"/>
        <v>0</v>
      </c>
      <c r="V792" s="151">
        <f t="shared" si="1567"/>
        <v>0</v>
      </c>
      <c r="W792" s="100">
        <f t="shared" si="2469"/>
        <v>0</v>
      </c>
      <c r="X792" s="100">
        <f t="shared" ref="X792:AH792" si="2515">ROUND(W574*$G792/12,2)</f>
        <v>0</v>
      </c>
      <c r="Y792" s="100">
        <f t="shared" si="2515"/>
        <v>0</v>
      </c>
      <c r="Z792" s="100">
        <f t="shared" si="2515"/>
        <v>0</v>
      </c>
      <c r="AA792" s="100">
        <f t="shared" si="2515"/>
        <v>0</v>
      </c>
      <c r="AB792" s="100">
        <f t="shared" si="2515"/>
        <v>0</v>
      </c>
      <c r="AC792" s="100">
        <f t="shared" si="2515"/>
        <v>0</v>
      </c>
      <c r="AD792" s="100">
        <f t="shared" si="2515"/>
        <v>0</v>
      </c>
      <c r="AE792" s="100">
        <f t="shared" si="2515"/>
        <v>0</v>
      </c>
      <c r="AF792" s="100">
        <f t="shared" si="2515"/>
        <v>0</v>
      </c>
      <c r="AG792" s="100">
        <f t="shared" si="2515"/>
        <v>0</v>
      </c>
      <c r="AH792" s="100">
        <f t="shared" si="2515"/>
        <v>0</v>
      </c>
      <c r="AI792" s="2">
        <f t="shared" si="2505"/>
        <v>0</v>
      </c>
      <c r="AJ792" s="100">
        <f t="shared" si="2391"/>
        <v>0</v>
      </c>
      <c r="AK792" s="100">
        <f t="shared" si="2392"/>
        <v>0</v>
      </c>
      <c r="AL792" s="100">
        <f t="shared" si="2513"/>
        <v>0</v>
      </c>
      <c r="AM792" s="100">
        <f t="shared" si="2513"/>
        <v>0</v>
      </c>
      <c r="AN792" s="100">
        <f t="shared" si="2513"/>
        <v>0</v>
      </c>
      <c r="AO792" s="100">
        <f t="shared" si="2513"/>
        <v>0</v>
      </c>
      <c r="AP792" s="100">
        <f t="shared" si="2513"/>
        <v>0</v>
      </c>
      <c r="AQ792" s="100">
        <f t="shared" si="2513"/>
        <v>0</v>
      </c>
      <c r="AR792" s="100">
        <f t="shared" si="2513"/>
        <v>0</v>
      </c>
      <c r="AS792" s="100">
        <f t="shared" si="2513"/>
        <v>0</v>
      </c>
      <c r="AT792" s="100">
        <f t="shared" si="2513"/>
        <v>0</v>
      </c>
      <c r="AU792" s="100">
        <f t="shared" si="2513"/>
        <v>0</v>
      </c>
      <c r="AV792" s="100">
        <f t="shared" si="2429"/>
        <v>0</v>
      </c>
      <c r="AW792" s="100">
        <f t="shared" si="2393"/>
        <v>0</v>
      </c>
      <c r="AX792" s="100">
        <f t="shared" si="2506"/>
        <v>0</v>
      </c>
      <c r="AY792" s="100">
        <f t="shared" si="2506"/>
        <v>0</v>
      </c>
      <c r="AZ792" s="100">
        <f t="shared" si="2506"/>
        <v>0</v>
      </c>
      <c r="BA792" s="100">
        <f t="shared" si="2506"/>
        <v>0</v>
      </c>
      <c r="BB792" s="100">
        <f t="shared" si="2506"/>
        <v>0</v>
      </c>
      <c r="BC792" s="100">
        <f t="shared" si="2506"/>
        <v>0</v>
      </c>
      <c r="BD792" s="100">
        <f t="shared" si="2506"/>
        <v>0</v>
      </c>
      <c r="BE792" s="100">
        <f t="shared" si="2506"/>
        <v>0</v>
      </c>
      <c r="BF792" s="100">
        <f t="shared" si="2506"/>
        <v>0</v>
      </c>
      <c r="BG792" s="100">
        <f t="shared" si="2506"/>
        <v>0</v>
      </c>
      <c r="BH792" s="100">
        <f t="shared" si="2506"/>
        <v>0</v>
      </c>
      <c r="BI792" s="100">
        <f t="shared" si="2351"/>
        <v>0</v>
      </c>
      <c r="BV792" s="142"/>
      <c r="CI792" s="142"/>
      <c r="CV792" s="142"/>
      <c r="DI792" s="142"/>
      <c r="DV792" s="142"/>
      <c r="EI792" s="142"/>
    </row>
    <row r="793" spans="1:139" ht="15.75" hidden="1" outlineLevel="1" x14ac:dyDescent="0.25">
      <c r="A793" s="2">
        <f t="shared" si="2498"/>
        <v>104</v>
      </c>
      <c r="B793" s="1">
        <f t="shared" si="2480"/>
        <v>0</v>
      </c>
      <c r="C793" s="1">
        <f t="shared" si="2480"/>
        <v>0</v>
      </c>
      <c r="D793" s="2">
        <f t="shared" si="2480"/>
        <v>0</v>
      </c>
      <c r="E793" s="141">
        <f t="shared" si="2480"/>
        <v>0</v>
      </c>
      <c r="F793" s="119">
        <f t="shared" si="2481"/>
        <v>0</v>
      </c>
      <c r="G793" s="186"/>
      <c r="H793" s="186"/>
      <c r="J793" s="100">
        <f t="shared" ref="J793:U793" si="2516">ROUND(I575*$G793/12,2)</f>
        <v>0</v>
      </c>
      <c r="K793" s="100">
        <f t="shared" si="2516"/>
        <v>0</v>
      </c>
      <c r="L793" s="100">
        <f t="shared" si="2516"/>
        <v>0</v>
      </c>
      <c r="M793" s="100">
        <f t="shared" si="2516"/>
        <v>0</v>
      </c>
      <c r="N793" s="100">
        <f t="shared" si="2516"/>
        <v>0</v>
      </c>
      <c r="O793" s="100">
        <f t="shared" si="2516"/>
        <v>0</v>
      </c>
      <c r="P793" s="100">
        <f t="shared" si="2516"/>
        <v>0</v>
      </c>
      <c r="Q793" s="100">
        <f t="shared" si="2516"/>
        <v>0</v>
      </c>
      <c r="R793" s="100">
        <f t="shared" si="2516"/>
        <v>0</v>
      </c>
      <c r="S793" s="100">
        <f t="shared" si="2516"/>
        <v>0</v>
      </c>
      <c r="T793" s="100">
        <f t="shared" si="2516"/>
        <v>0</v>
      </c>
      <c r="U793" s="100">
        <f t="shared" si="2516"/>
        <v>0</v>
      </c>
      <c r="V793" s="151">
        <f t="shared" si="1567"/>
        <v>0</v>
      </c>
      <c r="W793" s="100">
        <f t="shared" si="2469"/>
        <v>0</v>
      </c>
      <c r="X793" s="100">
        <f t="shared" ref="X793:AH793" si="2517">ROUND(W575*$G793/12,2)</f>
        <v>0</v>
      </c>
      <c r="Y793" s="100">
        <f t="shared" si="2517"/>
        <v>0</v>
      </c>
      <c r="Z793" s="100">
        <f t="shared" si="2517"/>
        <v>0</v>
      </c>
      <c r="AA793" s="100">
        <f t="shared" si="2517"/>
        <v>0</v>
      </c>
      <c r="AB793" s="100">
        <f t="shared" si="2517"/>
        <v>0</v>
      </c>
      <c r="AC793" s="100">
        <f t="shared" si="2517"/>
        <v>0</v>
      </c>
      <c r="AD793" s="100">
        <f t="shared" si="2517"/>
        <v>0</v>
      </c>
      <c r="AE793" s="100">
        <f t="shared" si="2517"/>
        <v>0</v>
      </c>
      <c r="AF793" s="100">
        <f t="shared" si="2517"/>
        <v>0</v>
      </c>
      <c r="AG793" s="100">
        <f t="shared" si="2517"/>
        <v>0</v>
      </c>
      <c r="AH793" s="100">
        <f t="shared" si="2517"/>
        <v>0</v>
      </c>
      <c r="AI793" s="2">
        <f t="shared" si="2505"/>
        <v>0</v>
      </c>
      <c r="AJ793" s="100">
        <f t="shared" si="2391"/>
        <v>0</v>
      </c>
      <c r="AK793" s="100">
        <f t="shared" si="2392"/>
        <v>0</v>
      </c>
      <c r="AL793" s="100">
        <f t="shared" si="2513"/>
        <v>0</v>
      </c>
      <c r="AM793" s="100">
        <f t="shared" si="2513"/>
        <v>0</v>
      </c>
      <c r="AN793" s="100">
        <f t="shared" si="2513"/>
        <v>0</v>
      </c>
      <c r="AO793" s="100">
        <f t="shared" si="2513"/>
        <v>0</v>
      </c>
      <c r="AP793" s="100">
        <f t="shared" si="2513"/>
        <v>0</v>
      </c>
      <c r="AQ793" s="100">
        <f t="shared" si="2513"/>
        <v>0</v>
      </c>
      <c r="AR793" s="100">
        <f t="shared" si="2513"/>
        <v>0</v>
      </c>
      <c r="AS793" s="100">
        <f t="shared" si="2513"/>
        <v>0</v>
      </c>
      <c r="AT793" s="100">
        <f t="shared" si="2513"/>
        <v>0</v>
      </c>
      <c r="AU793" s="100">
        <f t="shared" si="2513"/>
        <v>0</v>
      </c>
      <c r="AV793" s="100">
        <f t="shared" si="2429"/>
        <v>0</v>
      </c>
      <c r="AW793" s="100">
        <f t="shared" si="2393"/>
        <v>0</v>
      </c>
      <c r="AX793" s="100">
        <f t="shared" si="2506"/>
        <v>0</v>
      </c>
      <c r="AY793" s="100">
        <f t="shared" si="2506"/>
        <v>0</v>
      </c>
      <c r="AZ793" s="100">
        <f t="shared" si="2506"/>
        <v>0</v>
      </c>
      <c r="BA793" s="100">
        <f t="shared" si="2506"/>
        <v>0</v>
      </c>
      <c r="BB793" s="100">
        <f t="shared" si="2506"/>
        <v>0</v>
      </c>
      <c r="BC793" s="100">
        <f t="shared" si="2506"/>
        <v>0</v>
      </c>
      <c r="BD793" s="100">
        <f t="shared" si="2506"/>
        <v>0</v>
      </c>
      <c r="BE793" s="100">
        <f t="shared" si="2506"/>
        <v>0</v>
      </c>
      <c r="BF793" s="100">
        <f t="shared" si="2506"/>
        <v>0</v>
      </c>
      <c r="BG793" s="100">
        <f t="shared" si="2506"/>
        <v>0</v>
      </c>
      <c r="BH793" s="100">
        <f t="shared" si="2506"/>
        <v>0</v>
      </c>
      <c r="BI793" s="100">
        <f t="shared" si="2351"/>
        <v>0</v>
      </c>
      <c r="BV793" s="142"/>
      <c r="CI793" s="142"/>
      <c r="CV793" s="142"/>
      <c r="DI793" s="142"/>
      <c r="DV793" s="142"/>
      <c r="EI793" s="142"/>
    </row>
    <row r="794" spans="1:139" ht="15.75" hidden="1" outlineLevel="1" x14ac:dyDescent="0.25">
      <c r="A794" s="2">
        <f t="shared" si="2498"/>
        <v>105</v>
      </c>
      <c r="B794" s="1">
        <f t="shared" si="2480"/>
        <v>0</v>
      </c>
      <c r="C794" s="1">
        <f t="shared" si="2480"/>
        <v>0</v>
      </c>
      <c r="D794" s="2">
        <f t="shared" si="2480"/>
        <v>0</v>
      </c>
      <c r="E794" s="141">
        <f t="shared" si="2480"/>
        <v>0</v>
      </c>
      <c r="F794" s="119">
        <f t="shared" si="2481"/>
        <v>0</v>
      </c>
      <c r="G794" s="186"/>
      <c r="H794" s="186"/>
      <c r="J794" s="100">
        <f t="shared" ref="J794:U794" si="2518">ROUND(I576*$G794/12,2)</f>
        <v>0</v>
      </c>
      <c r="K794" s="100">
        <f t="shared" si="2518"/>
        <v>0</v>
      </c>
      <c r="L794" s="100">
        <f t="shared" si="2518"/>
        <v>0</v>
      </c>
      <c r="M794" s="100">
        <f t="shared" si="2518"/>
        <v>0</v>
      </c>
      <c r="N794" s="100">
        <f t="shared" si="2518"/>
        <v>0</v>
      </c>
      <c r="O794" s="100">
        <f t="shared" si="2518"/>
        <v>0</v>
      </c>
      <c r="P794" s="100">
        <f t="shared" si="2518"/>
        <v>0</v>
      </c>
      <c r="Q794" s="100">
        <f t="shared" si="2518"/>
        <v>0</v>
      </c>
      <c r="R794" s="100">
        <f t="shared" si="2518"/>
        <v>0</v>
      </c>
      <c r="S794" s="100">
        <f t="shared" si="2518"/>
        <v>0</v>
      </c>
      <c r="T794" s="100">
        <f t="shared" si="2518"/>
        <v>0</v>
      </c>
      <c r="U794" s="100">
        <f t="shared" si="2518"/>
        <v>0</v>
      </c>
      <c r="V794" s="151">
        <f t="shared" si="1567"/>
        <v>0</v>
      </c>
      <c r="W794" s="100">
        <f t="shared" si="2469"/>
        <v>0</v>
      </c>
      <c r="X794" s="100">
        <f t="shared" ref="X794:AH794" si="2519">ROUND(W576*$G794/12,2)</f>
        <v>0</v>
      </c>
      <c r="Y794" s="100">
        <f t="shared" si="2519"/>
        <v>0</v>
      </c>
      <c r="Z794" s="100">
        <f t="shared" si="2519"/>
        <v>0</v>
      </c>
      <c r="AA794" s="100">
        <f t="shared" si="2519"/>
        <v>0</v>
      </c>
      <c r="AB794" s="100">
        <f t="shared" si="2519"/>
        <v>0</v>
      </c>
      <c r="AC794" s="100">
        <f t="shared" si="2519"/>
        <v>0</v>
      </c>
      <c r="AD794" s="100">
        <f t="shared" si="2519"/>
        <v>0</v>
      </c>
      <c r="AE794" s="100">
        <f t="shared" si="2519"/>
        <v>0</v>
      </c>
      <c r="AF794" s="100">
        <f t="shared" si="2519"/>
        <v>0</v>
      </c>
      <c r="AG794" s="100">
        <f t="shared" si="2519"/>
        <v>0</v>
      </c>
      <c r="AH794" s="100">
        <f t="shared" si="2519"/>
        <v>0</v>
      </c>
      <c r="AI794" s="2">
        <f t="shared" si="2505"/>
        <v>0</v>
      </c>
      <c r="AJ794" s="100">
        <f t="shared" si="2391"/>
        <v>0</v>
      </c>
      <c r="AK794" s="100">
        <f t="shared" si="2392"/>
        <v>0</v>
      </c>
      <c r="AL794" s="100">
        <f t="shared" si="2513"/>
        <v>0</v>
      </c>
      <c r="AM794" s="100">
        <f t="shared" si="2513"/>
        <v>0</v>
      </c>
      <c r="AN794" s="100">
        <f t="shared" si="2513"/>
        <v>0</v>
      </c>
      <c r="AO794" s="100">
        <f t="shared" si="2513"/>
        <v>0</v>
      </c>
      <c r="AP794" s="100">
        <f t="shared" si="2513"/>
        <v>0</v>
      </c>
      <c r="AQ794" s="100">
        <f t="shared" si="2513"/>
        <v>0</v>
      </c>
      <c r="AR794" s="100">
        <f t="shared" si="2513"/>
        <v>0</v>
      </c>
      <c r="AS794" s="100">
        <f t="shared" si="2513"/>
        <v>0</v>
      </c>
      <c r="AT794" s="100">
        <f t="shared" si="2513"/>
        <v>0</v>
      </c>
      <c r="AU794" s="100">
        <f t="shared" si="2513"/>
        <v>0</v>
      </c>
      <c r="AV794" s="100">
        <f t="shared" si="2429"/>
        <v>0</v>
      </c>
      <c r="AW794" s="100">
        <f t="shared" si="2393"/>
        <v>0</v>
      </c>
      <c r="AX794" s="100">
        <f t="shared" si="2506"/>
        <v>0</v>
      </c>
      <c r="AY794" s="100">
        <f t="shared" si="2506"/>
        <v>0</v>
      </c>
      <c r="AZ794" s="100">
        <f t="shared" si="2506"/>
        <v>0</v>
      </c>
      <c r="BA794" s="100">
        <f t="shared" si="2506"/>
        <v>0</v>
      </c>
      <c r="BB794" s="100">
        <f t="shared" si="2506"/>
        <v>0</v>
      </c>
      <c r="BC794" s="100">
        <f t="shared" si="2506"/>
        <v>0</v>
      </c>
      <c r="BD794" s="100">
        <f t="shared" si="2506"/>
        <v>0</v>
      </c>
      <c r="BE794" s="100">
        <f t="shared" si="2506"/>
        <v>0</v>
      </c>
      <c r="BF794" s="100">
        <f t="shared" si="2506"/>
        <v>0</v>
      </c>
      <c r="BG794" s="100">
        <f t="shared" si="2506"/>
        <v>0</v>
      </c>
      <c r="BH794" s="100">
        <f t="shared" si="2506"/>
        <v>0</v>
      </c>
      <c r="BI794" s="100">
        <f t="shared" si="2351"/>
        <v>0</v>
      </c>
      <c r="BV794" s="142"/>
      <c r="CI794" s="142"/>
      <c r="CV794" s="142"/>
      <c r="DI794" s="142"/>
      <c r="DV794" s="142"/>
      <c r="EI794" s="142"/>
    </row>
    <row r="795" spans="1:139" ht="15.75" hidden="1" outlineLevel="1" x14ac:dyDescent="0.25">
      <c r="A795" s="2">
        <f t="shared" si="2498"/>
        <v>106</v>
      </c>
      <c r="B795" s="1">
        <f t="shared" si="2480"/>
        <v>0</v>
      </c>
      <c r="C795" s="1">
        <f t="shared" si="2480"/>
        <v>0</v>
      </c>
      <c r="D795" s="2">
        <f t="shared" si="2480"/>
        <v>0</v>
      </c>
      <c r="E795" s="141">
        <f t="shared" si="2480"/>
        <v>0</v>
      </c>
      <c r="F795" s="119">
        <f t="shared" si="2481"/>
        <v>0</v>
      </c>
      <c r="G795" s="186"/>
      <c r="H795" s="186"/>
      <c r="J795" s="100">
        <f t="shared" ref="J795:U795" si="2520">ROUND(I577*$G795/12,2)</f>
        <v>0</v>
      </c>
      <c r="K795" s="100">
        <f t="shared" si="2520"/>
        <v>0</v>
      </c>
      <c r="L795" s="100">
        <f t="shared" si="2520"/>
        <v>0</v>
      </c>
      <c r="M795" s="100">
        <f t="shared" si="2520"/>
        <v>0</v>
      </c>
      <c r="N795" s="100">
        <f t="shared" si="2520"/>
        <v>0</v>
      </c>
      <c r="O795" s="100">
        <f t="shared" si="2520"/>
        <v>0</v>
      </c>
      <c r="P795" s="100">
        <f t="shared" si="2520"/>
        <v>0</v>
      </c>
      <c r="Q795" s="100">
        <f t="shared" si="2520"/>
        <v>0</v>
      </c>
      <c r="R795" s="100">
        <f t="shared" si="2520"/>
        <v>0</v>
      </c>
      <c r="S795" s="100">
        <f t="shared" si="2520"/>
        <v>0</v>
      </c>
      <c r="T795" s="100">
        <f t="shared" si="2520"/>
        <v>0</v>
      </c>
      <c r="U795" s="100">
        <f t="shared" si="2520"/>
        <v>0</v>
      </c>
      <c r="V795" s="151">
        <f t="shared" si="1567"/>
        <v>0</v>
      </c>
      <c r="W795" s="100">
        <f t="shared" si="2469"/>
        <v>0</v>
      </c>
      <c r="X795" s="100">
        <f t="shared" ref="X795:AH795" si="2521">ROUND(W577*$G795/12,2)</f>
        <v>0</v>
      </c>
      <c r="Y795" s="100">
        <f t="shared" si="2521"/>
        <v>0</v>
      </c>
      <c r="Z795" s="100">
        <f t="shared" si="2521"/>
        <v>0</v>
      </c>
      <c r="AA795" s="100">
        <f t="shared" si="2521"/>
        <v>0</v>
      </c>
      <c r="AB795" s="100">
        <f t="shared" si="2521"/>
        <v>0</v>
      </c>
      <c r="AC795" s="100">
        <f t="shared" si="2521"/>
        <v>0</v>
      </c>
      <c r="AD795" s="100">
        <f t="shared" si="2521"/>
        <v>0</v>
      </c>
      <c r="AE795" s="100">
        <f t="shared" si="2521"/>
        <v>0</v>
      </c>
      <c r="AF795" s="100">
        <f t="shared" si="2521"/>
        <v>0</v>
      </c>
      <c r="AG795" s="100">
        <f t="shared" si="2521"/>
        <v>0</v>
      </c>
      <c r="AH795" s="100">
        <f t="shared" si="2521"/>
        <v>0</v>
      </c>
      <c r="AI795" s="2">
        <f t="shared" si="2505"/>
        <v>0</v>
      </c>
      <c r="AJ795" s="100">
        <f t="shared" si="2391"/>
        <v>0</v>
      </c>
      <c r="AK795" s="100">
        <f t="shared" si="2392"/>
        <v>0</v>
      </c>
      <c r="AL795" s="100">
        <f t="shared" si="2513"/>
        <v>0</v>
      </c>
      <c r="AM795" s="100">
        <f t="shared" si="2513"/>
        <v>0</v>
      </c>
      <c r="AN795" s="100">
        <f t="shared" si="2513"/>
        <v>0</v>
      </c>
      <c r="AO795" s="100">
        <f t="shared" si="2513"/>
        <v>0</v>
      </c>
      <c r="AP795" s="100">
        <f t="shared" si="2513"/>
        <v>0</v>
      </c>
      <c r="AQ795" s="100">
        <f t="shared" si="2513"/>
        <v>0</v>
      </c>
      <c r="AR795" s="100">
        <f t="shared" si="2513"/>
        <v>0</v>
      </c>
      <c r="AS795" s="100">
        <f t="shared" si="2513"/>
        <v>0</v>
      </c>
      <c r="AT795" s="100">
        <f t="shared" si="2513"/>
        <v>0</v>
      </c>
      <c r="AU795" s="100">
        <f t="shared" si="2513"/>
        <v>0</v>
      </c>
      <c r="AV795" s="100">
        <f t="shared" si="2429"/>
        <v>0</v>
      </c>
      <c r="AW795" s="100">
        <f t="shared" si="2393"/>
        <v>0</v>
      </c>
      <c r="AX795" s="100">
        <f t="shared" si="2506"/>
        <v>0</v>
      </c>
      <c r="AY795" s="100">
        <f t="shared" si="2506"/>
        <v>0</v>
      </c>
      <c r="AZ795" s="100">
        <f t="shared" si="2506"/>
        <v>0</v>
      </c>
      <c r="BA795" s="100">
        <f t="shared" si="2506"/>
        <v>0</v>
      </c>
      <c r="BB795" s="100">
        <f t="shared" si="2506"/>
        <v>0</v>
      </c>
      <c r="BC795" s="100">
        <f t="shared" si="2506"/>
        <v>0</v>
      </c>
      <c r="BD795" s="100">
        <f t="shared" si="2506"/>
        <v>0</v>
      </c>
      <c r="BE795" s="100">
        <f t="shared" si="2506"/>
        <v>0</v>
      </c>
      <c r="BF795" s="100">
        <f t="shared" si="2506"/>
        <v>0</v>
      </c>
      <c r="BG795" s="100">
        <f t="shared" si="2506"/>
        <v>0</v>
      </c>
      <c r="BH795" s="100">
        <f t="shared" si="2506"/>
        <v>0</v>
      </c>
      <c r="BI795" s="100">
        <f t="shared" si="2351"/>
        <v>0</v>
      </c>
      <c r="BV795" s="142"/>
      <c r="CI795" s="142"/>
      <c r="CV795" s="142"/>
      <c r="DI795" s="142"/>
      <c r="DV795" s="142"/>
      <c r="EI795" s="142"/>
    </row>
    <row r="796" spans="1:139" ht="15.75" hidden="1" outlineLevel="1" x14ac:dyDescent="0.25">
      <c r="A796" s="2">
        <f t="shared" si="2498"/>
        <v>107</v>
      </c>
      <c r="B796" s="1">
        <f t="shared" si="2480"/>
        <v>0</v>
      </c>
      <c r="C796" s="1">
        <f t="shared" si="2480"/>
        <v>0</v>
      </c>
      <c r="D796" s="2">
        <f t="shared" si="2480"/>
        <v>0</v>
      </c>
      <c r="E796" s="141">
        <f t="shared" si="2480"/>
        <v>0</v>
      </c>
      <c r="F796" s="119">
        <f t="shared" si="2481"/>
        <v>0</v>
      </c>
      <c r="G796" s="186"/>
      <c r="H796" s="186"/>
      <c r="J796" s="100">
        <f t="shared" ref="J796:U796" si="2522">ROUND(I578*$G796/12,2)</f>
        <v>0</v>
      </c>
      <c r="K796" s="100">
        <f t="shared" si="2522"/>
        <v>0</v>
      </c>
      <c r="L796" s="100">
        <f t="shared" si="2522"/>
        <v>0</v>
      </c>
      <c r="M796" s="100">
        <f t="shared" si="2522"/>
        <v>0</v>
      </c>
      <c r="N796" s="100">
        <f t="shared" si="2522"/>
        <v>0</v>
      </c>
      <c r="O796" s="100">
        <f t="shared" si="2522"/>
        <v>0</v>
      </c>
      <c r="P796" s="100">
        <f t="shared" si="2522"/>
        <v>0</v>
      </c>
      <c r="Q796" s="100">
        <f t="shared" si="2522"/>
        <v>0</v>
      </c>
      <c r="R796" s="100">
        <f t="shared" si="2522"/>
        <v>0</v>
      </c>
      <c r="S796" s="100">
        <f t="shared" si="2522"/>
        <v>0</v>
      </c>
      <c r="T796" s="100">
        <f t="shared" si="2522"/>
        <v>0</v>
      </c>
      <c r="U796" s="100">
        <f t="shared" si="2522"/>
        <v>0</v>
      </c>
      <c r="V796" s="151">
        <f t="shared" si="1567"/>
        <v>0</v>
      </c>
      <c r="W796" s="100">
        <f t="shared" si="2469"/>
        <v>0</v>
      </c>
      <c r="X796" s="100">
        <f t="shared" ref="X796:AH796" si="2523">ROUND(W578*$G796/12,2)</f>
        <v>0</v>
      </c>
      <c r="Y796" s="100">
        <f t="shared" si="2523"/>
        <v>0</v>
      </c>
      <c r="Z796" s="100">
        <f t="shared" si="2523"/>
        <v>0</v>
      </c>
      <c r="AA796" s="100">
        <f t="shared" si="2523"/>
        <v>0</v>
      </c>
      <c r="AB796" s="100">
        <f t="shared" si="2523"/>
        <v>0</v>
      </c>
      <c r="AC796" s="100">
        <f t="shared" si="2523"/>
        <v>0</v>
      </c>
      <c r="AD796" s="100">
        <f t="shared" si="2523"/>
        <v>0</v>
      </c>
      <c r="AE796" s="100">
        <f t="shared" si="2523"/>
        <v>0</v>
      </c>
      <c r="AF796" s="100">
        <f t="shared" si="2523"/>
        <v>0</v>
      </c>
      <c r="AG796" s="100">
        <f t="shared" si="2523"/>
        <v>0</v>
      </c>
      <c r="AH796" s="100">
        <f t="shared" si="2523"/>
        <v>0</v>
      </c>
      <c r="AI796" s="2">
        <f t="shared" si="2505"/>
        <v>0</v>
      </c>
      <c r="AJ796" s="100">
        <f t="shared" si="2391"/>
        <v>0</v>
      </c>
      <c r="AK796" s="100">
        <f t="shared" si="2392"/>
        <v>0</v>
      </c>
      <c r="AL796" s="100">
        <f t="shared" si="2513"/>
        <v>0</v>
      </c>
      <c r="AM796" s="100">
        <f t="shared" si="2513"/>
        <v>0</v>
      </c>
      <c r="AN796" s="100">
        <f t="shared" si="2513"/>
        <v>0</v>
      </c>
      <c r="AO796" s="100">
        <f t="shared" si="2513"/>
        <v>0</v>
      </c>
      <c r="AP796" s="100">
        <f t="shared" si="2513"/>
        <v>0</v>
      </c>
      <c r="AQ796" s="100">
        <f t="shared" si="2513"/>
        <v>0</v>
      </c>
      <c r="AR796" s="100">
        <f t="shared" si="2513"/>
        <v>0</v>
      </c>
      <c r="AS796" s="100">
        <f t="shared" si="2513"/>
        <v>0</v>
      </c>
      <c r="AT796" s="100">
        <f t="shared" si="2513"/>
        <v>0</v>
      </c>
      <c r="AU796" s="100">
        <f t="shared" si="2513"/>
        <v>0</v>
      </c>
      <c r="AV796" s="100">
        <f t="shared" si="2429"/>
        <v>0</v>
      </c>
      <c r="AW796" s="100">
        <f t="shared" si="2393"/>
        <v>0</v>
      </c>
      <c r="AX796" s="100">
        <f t="shared" si="2506"/>
        <v>0</v>
      </c>
      <c r="AY796" s="100">
        <f t="shared" si="2506"/>
        <v>0</v>
      </c>
      <c r="AZ796" s="100">
        <f t="shared" si="2506"/>
        <v>0</v>
      </c>
      <c r="BA796" s="100">
        <f t="shared" si="2506"/>
        <v>0</v>
      </c>
      <c r="BB796" s="100">
        <f t="shared" si="2506"/>
        <v>0</v>
      </c>
      <c r="BC796" s="100">
        <f t="shared" si="2506"/>
        <v>0</v>
      </c>
      <c r="BD796" s="100">
        <f t="shared" si="2506"/>
        <v>0</v>
      </c>
      <c r="BE796" s="100">
        <f t="shared" si="2506"/>
        <v>0</v>
      </c>
      <c r="BF796" s="100">
        <f t="shared" si="2506"/>
        <v>0</v>
      </c>
      <c r="BG796" s="100">
        <f t="shared" si="2506"/>
        <v>0</v>
      </c>
      <c r="BH796" s="100">
        <f t="shared" si="2506"/>
        <v>0</v>
      </c>
      <c r="BI796" s="100">
        <f t="shared" si="2351"/>
        <v>0</v>
      </c>
      <c r="BV796" s="142"/>
      <c r="CI796" s="142"/>
      <c r="CV796" s="142"/>
      <c r="DI796" s="142"/>
      <c r="DV796" s="142"/>
      <c r="EI796" s="142"/>
    </row>
    <row r="797" spans="1:139" ht="15.75" hidden="1" outlineLevel="1" x14ac:dyDescent="0.25">
      <c r="A797" s="2">
        <f t="shared" si="2498"/>
        <v>108</v>
      </c>
      <c r="B797" s="1">
        <f t="shared" si="2480"/>
        <v>0</v>
      </c>
      <c r="C797" s="1">
        <f t="shared" si="2480"/>
        <v>0</v>
      </c>
      <c r="D797" s="2">
        <f t="shared" si="2480"/>
        <v>0</v>
      </c>
      <c r="E797" s="141">
        <f t="shared" si="2480"/>
        <v>0</v>
      </c>
      <c r="F797" s="119">
        <f t="shared" si="2481"/>
        <v>0</v>
      </c>
      <c r="G797" s="186"/>
      <c r="H797" s="186"/>
      <c r="J797" s="100">
        <f t="shared" ref="J797:U797" si="2524">ROUND(I579*$G797/12,2)</f>
        <v>0</v>
      </c>
      <c r="K797" s="100">
        <f t="shared" si="2524"/>
        <v>0</v>
      </c>
      <c r="L797" s="100">
        <f t="shared" si="2524"/>
        <v>0</v>
      </c>
      <c r="M797" s="100">
        <f t="shared" si="2524"/>
        <v>0</v>
      </c>
      <c r="N797" s="100">
        <f t="shared" si="2524"/>
        <v>0</v>
      </c>
      <c r="O797" s="100">
        <f t="shared" si="2524"/>
        <v>0</v>
      </c>
      <c r="P797" s="100">
        <f t="shared" si="2524"/>
        <v>0</v>
      </c>
      <c r="Q797" s="100">
        <f t="shared" si="2524"/>
        <v>0</v>
      </c>
      <c r="R797" s="100">
        <f t="shared" si="2524"/>
        <v>0</v>
      </c>
      <c r="S797" s="100">
        <f t="shared" si="2524"/>
        <v>0</v>
      </c>
      <c r="T797" s="100">
        <f t="shared" si="2524"/>
        <v>0</v>
      </c>
      <c r="U797" s="100">
        <f t="shared" si="2524"/>
        <v>0</v>
      </c>
      <c r="V797" s="151">
        <f t="shared" si="1567"/>
        <v>0</v>
      </c>
      <c r="W797" s="100">
        <f t="shared" si="2469"/>
        <v>0</v>
      </c>
      <c r="X797" s="100">
        <f t="shared" ref="X797:AH797" si="2525">ROUND(W579*$G797/12,2)</f>
        <v>0</v>
      </c>
      <c r="Y797" s="100">
        <f t="shared" si="2525"/>
        <v>0</v>
      </c>
      <c r="Z797" s="100">
        <f t="shared" si="2525"/>
        <v>0</v>
      </c>
      <c r="AA797" s="100">
        <f t="shared" si="2525"/>
        <v>0</v>
      </c>
      <c r="AB797" s="100">
        <f t="shared" si="2525"/>
        <v>0</v>
      </c>
      <c r="AC797" s="100">
        <f t="shared" si="2525"/>
        <v>0</v>
      </c>
      <c r="AD797" s="100">
        <f t="shared" si="2525"/>
        <v>0</v>
      </c>
      <c r="AE797" s="100">
        <f t="shared" si="2525"/>
        <v>0</v>
      </c>
      <c r="AF797" s="100">
        <f t="shared" si="2525"/>
        <v>0</v>
      </c>
      <c r="AG797" s="100">
        <f t="shared" si="2525"/>
        <v>0</v>
      </c>
      <c r="AH797" s="100">
        <f t="shared" si="2525"/>
        <v>0</v>
      </c>
      <c r="AI797" s="2">
        <f t="shared" si="2505"/>
        <v>0</v>
      </c>
      <c r="AJ797" s="100">
        <f t="shared" si="2391"/>
        <v>0</v>
      </c>
      <c r="AK797" s="100">
        <f t="shared" si="2392"/>
        <v>0</v>
      </c>
      <c r="AL797" s="100">
        <f t="shared" si="2513"/>
        <v>0</v>
      </c>
      <c r="AM797" s="100">
        <f t="shared" si="2513"/>
        <v>0</v>
      </c>
      <c r="AN797" s="100">
        <f t="shared" si="2513"/>
        <v>0</v>
      </c>
      <c r="AO797" s="100">
        <f t="shared" si="2513"/>
        <v>0</v>
      </c>
      <c r="AP797" s="100">
        <f t="shared" si="2513"/>
        <v>0</v>
      </c>
      <c r="AQ797" s="100">
        <f t="shared" si="2513"/>
        <v>0</v>
      </c>
      <c r="AR797" s="100">
        <f t="shared" si="2513"/>
        <v>0</v>
      </c>
      <c r="AS797" s="100">
        <f t="shared" si="2513"/>
        <v>0</v>
      </c>
      <c r="AT797" s="100">
        <f t="shared" si="2513"/>
        <v>0</v>
      </c>
      <c r="AU797" s="100">
        <f t="shared" si="2513"/>
        <v>0</v>
      </c>
      <c r="AV797" s="100">
        <f t="shared" si="2429"/>
        <v>0</v>
      </c>
      <c r="AW797" s="100">
        <f t="shared" si="2393"/>
        <v>0</v>
      </c>
      <c r="AX797" s="100">
        <f t="shared" si="2506"/>
        <v>0</v>
      </c>
      <c r="AY797" s="100">
        <f t="shared" si="2506"/>
        <v>0</v>
      </c>
      <c r="AZ797" s="100">
        <f t="shared" si="2506"/>
        <v>0</v>
      </c>
      <c r="BA797" s="100">
        <f t="shared" si="2506"/>
        <v>0</v>
      </c>
      <c r="BB797" s="100">
        <f t="shared" si="2506"/>
        <v>0</v>
      </c>
      <c r="BC797" s="100">
        <f t="shared" si="2506"/>
        <v>0</v>
      </c>
      <c r="BD797" s="100">
        <f t="shared" si="2506"/>
        <v>0</v>
      </c>
      <c r="BE797" s="100">
        <f t="shared" si="2506"/>
        <v>0</v>
      </c>
      <c r="BF797" s="100">
        <f t="shared" si="2506"/>
        <v>0</v>
      </c>
      <c r="BG797" s="100">
        <f t="shared" si="2506"/>
        <v>0</v>
      </c>
      <c r="BH797" s="100">
        <f t="shared" si="2506"/>
        <v>0</v>
      </c>
      <c r="BI797" s="100">
        <f t="shared" si="2351"/>
        <v>0</v>
      </c>
      <c r="BV797" s="142"/>
      <c r="CI797" s="142"/>
      <c r="CV797" s="142"/>
      <c r="DI797" s="142"/>
      <c r="DV797" s="142"/>
      <c r="EI797" s="142"/>
    </row>
    <row r="798" spans="1:139" ht="15.75" hidden="1" outlineLevel="1" x14ac:dyDescent="0.25">
      <c r="A798" s="2">
        <f t="shared" si="2498"/>
        <v>109</v>
      </c>
      <c r="B798" s="1">
        <f t="shared" ref="B798:E817" si="2526">B580</f>
        <v>0</v>
      </c>
      <c r="C798" s="1">
        <f t="shared" si="2526"/>
        <v>0</v>
      </c>
      <c r="D798" s="2">
        <f t="shared" si="2526"/>
        <v>0</v>
      </c>
      <c r="E798" s="141">
        <f t="shared" si="2526"/>
        <v>0</v>
      </c>
      <c r="F798" s="119">
        <f t="shared" si="2481"/>
        <v>0</v>
      </c>
      <c r="G798" s="186"/>
      <c r="H798" s="186"/>
      <c r="J798" s="100">
        <f t="shared" ref="J798:U798" si="2527">ROUND(I580*$G798/12,2)</f>
        <v>0</v>
      </c>
      <c r="K798" s="100">
        <f t="shared" si="2527"/>
        <v>0</v>
      </c>
      <c r="L798" s="100">
        <f t="shared" si="2527"/>
        <v>0</v>
      </c>
      <c r="M798" s="100">
        <f t="shared" si="2527"/>
        <v>0</v>
      </c>
      <c r="N798" s="100">
        <f t="shared" si="2527"/>
        <v>0</v>
      </c>
      <c r="O798" s="100">
        <f t="shared" si="2527"/>
        <v>0</v>
      </c>
      <c r="P798" s="100">
        <f t="shared" si="2527"/>
        <v>0</v>
      </c>
      <c r="Q798" s="100">
        <f t="shared" si="2527"/>
        <v>0</v>
      </c>
      <c r="R798" s="100">
        <f t="shared" si="2527"/>
        <v>0</v>
      </c>
      <c r="S798" s="100">
        <f t="shared" si="2527"/>
        <v>0</v>
      </c>
      <c r="T798" s="100">
        <f t="shared" si="2527"/>
        <v>0</v>
      </c>
      <c r="U798" s="100">
        <f t="shared" si="2527"/>
        <v>0</v>
      </c>
      <c r="V798" s="151">
        <f t="shared" si="1567"/>
        <v>0</v>
      </c>
      <c r="W798" s="100">
        <f t="shared" si="2469"/>
        <v>0</v>
      </c>
      <c r="X798" s="100">
        <f t="shared" ref="X798:AH798" si="2528">ROUND(W580*$G798/12,2)</f>
        <v>0</v>
      </c>
      <c r="Y798" s="100">
        <f t="shared" si="2528"/>
        <v>0</v>
      </c>
      <c r="Z798" s="100">
        <f t="shared" si="2528"/>
        <v>0</v>
      </c>
      <c r="AA798" s="100">
        <f t="shared" si="2528"/>
        <v>0</v>
      </c>
      <c r="AB798" s="100">
        <f t="shared" si="2528"/>
        <v>0</v>
      </c>
      <c r="AC798" s="100">
        <f t="shared" si="2528"/>
        <v>0</v>
      </c>
      <c r="AD798" s="100">
        <f t="shared" si="2528"/>
        <v>0</v>
      </c>
      <c r="AE798" s="100">
        <f t="shared" si="2528"/>
        <v>0</v>
      </c>
      <c r="AF798" s="100">
        <f t="shared" si="2528"/>
        <v>0</v>
      </c>
      <c r="AG798" s="100">
        <f t="shared" si="2528"/>
        <v>0</v>
      </c>
      <c r="AH798" s="100">
        <f t="shared" si="2528"/>
        <v>0</v>
      </c>
      <c r="AI798" s="2">
        <f t="shared" si="2505"/>
        <v>0</v>
      </c>
      <c r="AJ798" s="100">
        <f t="shared" si="2391"/>
        <v>0</v>
      </c>
      <c r="AK798" s="100">
        <f t="shared" si="2392"/>
        <v>0</v>
      </c>
      <c r="AL798" s="100">
        <f t="shared" si="2513"/>
        <v>0</v>
      </c>
      <c r="AM798" s="100">
        <f t="shared" si="2513"/>
        <v>0</v>
      </c>
      <c r="AN798" s="100">
        <f t="shared" si="2513"/>
        <v>0</v>
      </c>
      <c r="AO798" s="100">
        <f t="shared" si="2513"/>
        <v>0</v>
      </c>
      <c r="AP798" s="100">
        <f t="shared" si="2513"/>
        <v>0</v>
      </c>
      <c r="AQ798" s="100">
        <f t="shared" si="2513"/>
        <v>0</v>
      </c>
      <c r="AR798" s="100">
        <f t="shared" si="2513"/>
        <v>0</v>
      </c>
      <c r="AS798" s="100">
        <f t="shared" si="2513"/>
        <v>0</v>
      </c>
      <c r="AT798" s="100">
        <f t="shared" si="2513"/>
        <v>0</v>
      </c>
      <c r="AU798" s="100">
        <f t="shared" si="2513"/>
        <v>0</v>
      </c>
      <c r="AV798" s="100">
        <f t="shared" si="2429"/>
        <v>0</v>
      </c>
      <c r="AW798" s="100">
        <f t="shared" si="2393"/>
        <v>0</v>
      </c>
      <c r="AX798" s="100">
        <f t="shared" si="2506"/>
        <v>0</v>
      </c>
      <c r="AY798" s="100">
        <f t="shared" si="2506"/>
        <v>0</v>
      </c>
      <c r="AZ798" s="100">
        <f t="shared" si="2506"/>
        <v>0</v>
      </c>
      <c r="BA798" s="100">
        <f t="shared" si="2506"/>
        <v>0</v>
      </c>
      <c r="BB798" s="100">
        <f t="shared" si="2506"/>
        <v>0</v>
      </c>
      <c r="BC798" s="100">
        <f t="shared" si="2506"/>
        <v>0</v>
      </c>
      <c r="BD798" s="100">
        <f t="shared" si="2506"/>
        <v>0</v>
      </c>
      <c r="BE798" s="100">
        <f t="shared" si="2506"/>
        <v>0</v>
      </c>
      <c r="BF798" s="100">
        <f t="shared" si="2506"/>
        <v>0</v>
      </c>
      <c r="BG798" s="100">
        <f t="shared" si="2506"/>
        <v>0</v>
      </c>
      <c r="BH798" s="100">
        <f t="shared" si="2506"/>
        <v>0</v>
      </c>
      <c r="BI798" s="100">
        <f t="shared" si="2351"/>
        <v>0</v>
      </c>
      <c r="BV798" s="142"/>
      <c r="CI798" s="142"/>
      <c r="CV798" s="142"/>
      <c r="DI798" s="142"/>
      <c r="DV798" s="142"/>
      <c r="EI798" s="142"/>
    </row>
    <row r="799" spans="1:139" ht="15.75" hidden="1" outlineLevel="1" x14ac:dyDescent="0.25">
      <c r="A799" s="2">
        <f t="shared" si="2498"/>
        <v>110</v>
      </c>
      <c r="B799" s="1">
        <f t="shared" si="2526"/>
        <v>0</v>
      </c>
      <c r="C799" s="1">
        <f t="shared" si="2526"/>
        <v>0</v>
      </c>
      <c r="D799" s="2">
        <f t="shared" si="2526"/>
        <v>0</v>
      </c>
      <c r="E799" s="141">
        <f t="shared" si="2526"/>
        <v>0</v>
      </c>
      <c r="F799" s="119">
        <f t="shared" si="2481"/>
        <v>0</v>
      </c>
      <c r="G799" s="186"/>
      <c r="H799" s="186"/>
      <c r="J799" s="100">
        <f t="shared" ref="J799:U799" si="2529">ROUND(I581*$G799/12,2)</f>
        <v>0</v>
      </c>
      <c r="K799" s="100">
        <f t="shared" si="2529"/>
        <v>0</v>
      </c>
      <c r="L799" s="100">
        <f t="shared" si="2529"/>
        <v>0</v>
      </c>
      <c r="M799" s="100">
        <f t="shared" si="2529"/>
        <v>0</v>
      </c>
      <c r="N799" s="100">
        <f t="shared" si="2529"/>
        <v>0</v>
      </c>
      <c r="O799" s="100">
        <f t="shared" si="2529"/>
        <v>0</v>
      </c>
      <c r="P799" s="100">
        <f t="shared" si="2529"/>
        <v>0</v>
      </c>
      <c r="Q799" s="100">
        <f t="shared" si="2529"/>
        <v>0</v>
      </c>
      <c r="R799" s="100">
        <f t="shared" si="2529"/>
        <v>0</v>
      </c>
      <c r="S799" s="100">
        <f t="shared" si="2529"/>
        <v>0</v>
      </c>
      <c r="T799" s="100">
        <f t="shared" si="2529"/>
        <v>0</v>
      </c>
      <c r="U799" s="100">
        <f t="shared" si="2529"/>
        <v>0</v>
      </c>
      <c r="V799" s="151">
        <f t="shared" si="1567"/>
        <v>0</v>
      </c>
      <c r="W799" s="100">
        <f t="shared" si="2469"/>
        <v>0</v>
      </c>
      <c r="X799" s="100">
        <f t="shared" ref="X799:AH799" si="2530">ROUND(W581*$G799/12,2)</f>
        <v>0</v>
      </c>
      <c r="Y799" s="100">
        <f t="shared" si="2530"/>
        <v>0</v>
      </c>
      <c r="Z799" s="100">
        <f t="shared" si="2530"/>
        <v>0</v>
      </c>
      <c r="AA799" s="100">
        <f t="shared" si="2530"/>
        <v>0</v>
      </c>
      <c r="AB799" s="100">
        <f t="shared" si="2530"/>
        <v>0</v>
      </c>
      <c r="AC799" s="100">
        <f t="shared" si="2530"/>
        <v>0</v>
      </c>
      <c r="AD799" s="100">
        <f t="shared" si="2530"/>
        <v>0</v>
      </c>
      <c r="AE799" s="100">
        <f t="shared" si="2530"/>
        <v>0</v>
      </c>
      <c r="AF799" s="100">
        <f t="shared" si="2530"/>
        <v>0</v>
      </c>
      <c r="AG799" s="100">
        <f t="shared" si="2530"/>
        <v>0</v>
      </c>
      <c r="AH799" s="100">
        <f t="shared" si="2530"/>
        <v>0</v>
      </c>
      <c r="AI799" s="2">
        <f t="shared" si="2505"/>
        <v>0</v>
      </c>
      <c r="AJ799" s="100">
        <f t="shared" si="2391"/>
        <v>0</v>
      </c>
      <c r="AK799" s="100">
        <f t="shared" si="2392"/>
        <v>0</v>
      </c>
      <c r="AL799" s="100">
        <f t="shared" si="2513"/>
        <v>0</v>
      </c>
      <c r="AM799" s="100">
        <f t="shared" si="2513"/>
        <v>0</v>
      </c>
      <c r="AN799" s="100">
        <f t="shared" si="2513"/>
        <v>0</v>
      </c>
      <c r="AO799" s="100">
        <f t="shared" si="2513"/>
        <v>0</v>
      </c>
      <c r="AP799" s="100">
        <f t="shared" si="2513"/>
        <v>0</v>
      </c>
      <c r="AQ799" s="100">
        <f t="shared" si="2513"/>
        <v>0</v>
      </c>
      <c r="AR799" s="100">
        <f t="shared" si="2513"/>
        <v>0</v>
      </c>
      <c r="AS799" s="100">
        <f t="shared" si="2513"/>
        <v>0</v>
      </c>
      <c r="AT799" s="100">
        <f t="shared" si="2513"/>
        <v>0</v>
      </c>
      <c r="AU799" s="100">
        <f t="shared" si="2513"/>
        <v>0</v>
      </c>
      <c r="AV799" s="100">
        <f t="shared" si="2429"/>
        <v>0</v>
      </c>
      <c r="AW799" s="100">
        <f t="shared" si="2393"/>
        <v>0</v>
      </c>
      <c r="AX799" s="100">
        <f t="shared" si="2506"/>
        <v>0</v>
      </c>
      <c r="AY799" s="100">
        <f t="shared" si="2506"/>
        <v>0</v>
      </c>
      <c r="AZ799" s="100">
        <f t="shared" si="2506"/>
        <v>0</v>
      </c>
      <c r="BA799" s="100">
        <f t="shared" si="2506"/>
        <v>0</v>
      </c>
      <c r="BB799" s="100">
        <f t="shared" si="2506"/>
        <v>0</v>
      </c>
      <c r="BC799" s="100">
        <f t="shared" si="2506"/>
        <v>0</v>
      </c>
      <c r="BD799" s="100">
        <f t="shared" si="2506"/>
        <v>0</v>
      </c>
      <c r="BE799" s="100">
        <f t="shared" si="2506"/>
        <v>0</v>
      </c>
      <c r="BF799" s="100">
        <f t="shared" si="2506"/>
        <v>0</v>
      </c>
      <c r="BG799" s="100">
        <f t="shared" si="2506"/>
        <v>0</v>
      </c>
      <c r="BH799" s="100">
        <f t="shared" si="2506"/>
        <v>0</v>
      </c>
      <c r="BI799" s="100">
        <f t="shared" si="2351"/>
        <v>0</v>
      </c>
      <c r="BV799" s="142"/>
      <c r="CI799" s="142"/>
      <c r="CV799" s="142"/>
      <c r="DI799" s="142"/>
      <c r="DV799" s="142"/>
      <c r="EI799" s="142"/>
    </row>
    <row r="800" spans="1:139" ht="15.75" hidden="1" outlineLevel="1" x14ac:dyDescent="0.25">
      <c r="A800" s="2">
        <f t="shared" si="2498"/>
        <v>111</v>
      </c>
      <c r="B800" s="1">
        <f t="shared" si="2526"/>
        <v>0</v>
      </c>
      <c r="C800" s="1">
        <f t="shared" si="2526"/>
        <v>0</v>
      </c>
      <c r="D800" s="2">
        <f t="shared" si="2526"/>
        <v>0</v>
      </c>
      <c r="E800" s="141">
        <f t="shared" si="2526"/>
        <v>0</v>
      </c>
      <c r="F800" s="119">
        <f t="shared" si="2481"/>
        <v>0</v>
      </c>
      <c r="G800" s="186"/>
      <c r="H800" s="186"/>
      <c r="J800" s="100">
        <f t="shared" ref="J800:U800" si="2531">ROUND(I582*$G800/12,2)</f>
        <v>0</v>
      </c>
      <c r="K800" s="100">
        <f t="shared" si="2531"/>
        <v>0</v>
      </c>
      <c r="L800" s="100">
        <f t="shared" si="2531"/>
        <v>0</v>
      </c>
      <c r="M800" s="100">
        <f t="shared" si="2531"/>
        <v>0</v>
      </c>
      <c r="N800" s="100">
        <f t="shared" si="2531"/>
        <v>0</v>
      </c>
      <c r="O800" s="100">
        <f t="shared" si="2531"/>
        <v>0</v>
      </c>
      <c r="P800" s="100">
        <f t="shared" si="2531"/>
        <v>0</v>
      </c>
      <c r="Q800" s="100">
        <f t="shared" si="2531"/>
        <v>0</v>
      </c>
      <c r="R800" s="100">
        <f t="shared" si="2531"/>
        <v>0</v>
      </c>
      <c r="S800" s="100">
        <f t="shared" si="2531"/>
        <v>0</v>
      </c>
      <c r="T800" s="100">
        <f t="shared" si="2531"/>
        <v>0</v>
      </c>
      <c r="U800" s="100">
        <f t="shared" si="2531"/>
        <v>0</v>
      </c>
      <c r="V800" s="151">
        <f t="shared" si="1567"/>
        <v>0</v>
      </c>
      <c r="W800" s="100">
        <f t="shared" si="2469"/>
        <v>0</v>
      </c>
      <c r="X800" s="100">
        <f t="shared" ref="X800:AH800" si="2532">ROUND(W582*$G800/12,2)</f>
        <v>0</v>
      </c>
      <c r="Y800" s="100">
        <f t="shared" si="2532"/>
        <v>0</v>
      </c>
      <c r="Z800" s="100">
        <f t="shared" si="2532"/>
        <v>0</v>
      </c>
      <c r="AA800" s="100">
        <f t="shared" si="2532"/>
        <v>0</v>
      </c>
      <c r="AB800" s="100">
        <f t="shared" si="2532"/>
        <v>0</v>
      </c>
      <c r="AC800" s="100">
        <f t="shared" si="2532"/>
        <v>0</v>
      </c>
      <c r="AD800" s="100">
        <f t="shared" si="2532"/>
        <v>0</v>
      </c>
      <c r="AE800" s="100">
        <f t="shared" si="2532"/>
        <v>0</v>
      </c>
      <c r="AF800" s="100">
        <f t="shared" si="2532"/>
        <v>0</v>
      </c>
      <c r="AG800" s="100">
        <f t="shared" si="2532"/>
        <v>0</v>
      </c>
      <c r="AH800" s="100">
        <f t="shared" si="2532"/>
        <v>0</v>
      </c>
      <c r="AI800" s="2">
        <f t="shared" si="2505"/>
        <v>0</v>
      </c>
      <c r="AJ800" s="100">
        <f t="shared" si="2391"/>
        <v>0</v>
      </c>
      <c r="AK800" s="100">
        <f t="shared" si="2392"/>
        <v>0</v>
      </c>
      <c r="AL800" s="100">
        <f t="shared" si="2513"/>
        <v>0</v>
      </c>
      <c r="AM800" s="100">
        <f t="shared" si="2513"/>
        <v>0</v>
      </c>
      <c r="AN800" s="100">
        <f t="shared" si="2513"/>
        <v>0</v>
      </c>
      <c r="AO800" s="100">
        <f t="shared" si="2513"/>
        <v>0</v>
      </c>
      <c r="AP800" s="100">
        <f t="shared" si="2513"/>
        <v>0</v>
      </c>
      <c r="AQ800" s="100">
        <f t="shared" si="2513"/>
        <v>0</v>
      </c>
      <c r="AR800" s="100">
        <f t="shared" si="2513"/>
        <v>0</v>
      </c>
      <c r="AS800" s="100">
        <f t="shared" si="2513"/>
        <v>0</v>
      </c>
      <c r="AT800" s="100">
        <f t="shared" si="2513"/>
        <v>0</v>
      </c>
      <c r="AU800" s="100">
        <f t="shared" si="2513"/>
        <v>0</v>
      </c>
      <c r="AV800" s="100">
        <f t="shared" si="2429"/>
        <v>0</v>
      </c>
      <c r="AW800" s="100">
        <f t="shared" si="2393"/>
        <v>0</v>
      </c>
      <c r="AX800" s="100">
        <f t="shared" si="2506"/>
        <v>0</v>
      </c>
      <c r="AY800" s="100">
        <f t="shared" si="2506"/>
        <v>0</v>
      </c>
      <c r="AZ800" s="100">
        <f t="shared" si="2506"/>
        <v>0</v>
      </c>
      <c r="BA800" s="100">
        <f t="shared" si="2506"/>
        <v>0</v>
      </c>
      <c r="BB800" s="100">
        <f t="shared" si="2506"/>
        <v>0</v>
      </c>
      <c r="BC800" s="100">
        <f t="shared" si="2506"/>
        <v>0</v>
      </c>
      <c r="BD800" s="100">
        <f t="shared" si="2506"/>
        <v>0</v>
      </c>
      <c r="BE800" s="100">
        <f t="shared" si="2506"/>
        <v>0</v>
      </c>
      <c r="BF800" s="100">
        <f t="shared" si="2506"/>
        <v>0</v>
      </c>
      <c r="BG800" s="100">
        <f t="shared" si="2506"/>
        <v>0</v>
      </c>
      <c r="BH800" s="100">
        <f t="shared" si="2506"/>
        <v>0</v>
      </c>
      <c r="BI800" s="100">
        <f t="shared" si="2351"/>
        <v>0</v>
      </c>
      <c r="BV800" s="142"/>
      <c r="CI800" s="142"/>
      <c r="CV800" s="142"/>
      <c r="DI800" s="142"/>
      <c r="DV800" s="142"/>
      <c r="EI800" s="142"/>
    </row>
    <row r="801" spans="1:139" ht="15.75" hidden="1" outlineLevel="1" x14ac:dyDescent="0.25">
      <c r="A801" s="2">
        <f t="shared" si="2498"/>
        <v>112</v>
      </c>
      <c r="B801" s="1">
        <f t="shared" si="2526"/>
        <v>0</v>
      </c>
      <c r="C801" s="1">
        <f t="shared" si="2526"/>
        <v>0</v>
      </c>
      <c r="D801" s="2">
        <f t="shared" si="2526"/>
        <v>0</v>
      </c>
      <c r="E801" s="141">
        <f t="shared" si="2526"/>
        <v>0</v>
      </c>
      <c r="F801" s="119">
        <f t="shared" si="2481"/>
        <v>0</v>
      </c>
      <c r="G801" s="186"/>
      <c r="H801" s="186"/>
      <c r="J801" s="100">
        <f t="shared" ref="J801:U801" si="2533">ROUND(I583*$G801/12,2)</f>
        <v>0</v>
      </c>
      <c r="K801" s="100">
        <f t="shared" si="2533"/>
        <v>0</v>
      </c>
      <c r="L801" s="100">
        <f t="shared" si="2533"/>
        <v>0</v>
      </c>
      <c r="M801" s="100">
        <f t="shared" si="2533"/>
        <v>0</v>
      </c>
      <c r="N801" s="100">
        <f t="shared" si="2533"/>
        <v>0</v>
      </c>
      <c r="O801" s="100">
        <f t="shared" si="2533"/>
        <v>0</v>
      </c>
      <c r="P801" s="100">
        <f t="shared" si="2533"/>
        <v>0</v>
      </c>
      <c r="Q801" s="100">
        <f t="shared" si="2533"/>
        <v>0</v>
      </c>
      <c r="R801" s="100">
        <f t="shared" si="2533"/>
        <v>0</v>
      </c>
      <c r="S801" s="100">
        <f t="shared" si="2533"/>
        <v>0</v>
      </c>
      <c r="T801" s="100">
        <f t="shared" si="2533"/>
        <v>0</v>
      </c>
      <c r="U801" s="100">
        <f t="shared" si="2533"/>
        <v>0</v>
      </c>
      <c r="V801" s="151">
        <f t="shared" si="1567"/>
        <v>0</v>
      </c>
      <c r="W801" s="100">
        <f t="shared" si="2469"/>
        <v>0</v>
      </c>
      <c r="X801" s="100">
        <f t="shared" ref="X801:AH801" si="2534">ROUND(W583*$G801/12,2)</f>
        <v>0</v>
      </c>
      <c r="Y801" s="100">
        <f t="shared" si="2534"/>
        <v>0</v>
      </c>
      <c r="Z801" s="100">
        <f t="shared" si="2534"/>
        <v>0</v>
      </c>
      <c r="AA801" s="100">
        <f t="shared" si="2534"/>
        <v>0</v>
      </c>
      <c r="AB801" s="100">
        <f t="shared" si="2534"/>
        <v>0</v>
      </c>
      <c r="AC801" s="100">
        <f t="shared" si="2534"/>
        <v>0</v>
      </c>
      <c r="AD801" s="100">
        <f t="shared" si="2534"/>
        <v>0</v>
      </c>
      <c r="AE801" s="100">
        <f t="shared" si="2534"/>
        <v>0</v>
      </c>
      <c r="AF801" s="100">
        <f t="shared" si="2534"/>
        <v>0</v>
      </c>
      <c r="AG801" s="100">
        <f t="shared" si="2534"/>
        <v>0</v>
      </c>
      <c r="AH801" s="100">
        <f t="shared" si="2534"/>
        <v>0</v>
      </c>
      <c r="AI801" s="2">
        <f t="shared" si="2505"/>
        <v>0</v>
      </c>
      <c r="AJ801" s="100">
        <f t="shared" si="2391"/>
        <v>0</v>
      </c>
      <c r="AK801" s="100">
        <f t="shared" si="2392"/>
        <v>0</v>
      </c>
      <c r="AL801" s="100">
        <f t="shared" si="2513"/>
        <v>0</v>
      </c>
      <c r="AM801" s="100">
        <f t="shared" si="2513"/>
        <v>0</v>
      </c>
      <c r="AN801" s="100">
        <f t="shared" si="2513"/>
        <v>0</v>
      </c>
      <c r="AO801" s="100">
        <f t="shared" si="2513"/>
        <v>0</v>
      </c>
      <c r="AP801" s="100">
        <f t="shared" si="2513"/>
        <v>0</v>
      </c>
      <c r="AQ801" s="100">
        <f t="shared" si="2513"/>
        <v>0</v>
      </c>
      <c r="AR801" s="100">
        <f t="shared" si="2513"/>
        <v>0</v>
      </c>
      <c r="AS801" s="100">
        <f t="shared" si="2513"/>
        <v>0</v>
      </c>
      <c r="AT801" s="100">
        <f t="shared" si="2513"/>
        <v>0</v>
      </c>
      <c r="AU801" s="100">
        <f t="shared" si="2513"/>
        <v>0</v>
      </c>
      <c r="AV801" s="100">
        <f t="shared" si="2429"/>
        <v>0</v>
      </c>
      <c r="AW801" s="100">
        <f t="shared" si="2393"/>
        <v>0</v>
      </c>
      <c r="AX801" s="100">
        <f t="shared" si="2506"/>
        <v>0</v>
      </c>
      <c r="AY801" s="100">
        <f t="shared" si="2506"/>
        <v>0</v>
      </c>
      <c r="AZ801" s="100">
        <f t="shared" si="2506"/>
        <v>0</v>
      </c>
      <c r="BA801" s="100">
        <f t="shared" si="2506"/>
        <v>0</v>
      </c>
      <c r="BB801" s="100">
        <f t="shared" si="2506"/>
        <v>0</v>
      </c>
      <c r="BC801" s="100">
        <f t="shared" si="2506"/>
        <v>0</v>
      </c>
      <c r="BD801" s="100">
        <f t="shared" si="2506"/>
        <v>0</v>
      </c>
      <c r="BE801" s="100">
        <f t="shared" si="2506"/>
        <v>0</v>
      </c>
      <c r="BF801" s="100">
        <f t="shared" si="2506"/>
        <v>0</v>
      </c>
      <c r="BG801" s="100">
        <f t="shared" si="2506"/>
        <v>0</v>
      </c>
      <c r="BH801" s="100">
        <f t="shared" si="2506"/>
        <v>0</v>
      </c>
      <c r="BI801" s="100">
        <f t="shared" si="2351"/>
        <v>0</v>
      </c>
      <c r="BV801" s="142"/>
      <c r="CI801" s="142"/>
      <c r="CV801" s="142"/>
      <c r="DI801" s="142"/>
      <c r="DV801" s="142"/>
      <c r="EI801" s="142"/>
    </row>
    <row r="802" spans="1:139" ht="15.75" hidden="1" outlineLevel="1" x14ac:dyDescent="0.25">
      <c r="A802" s="2">
        <f t="shared" si="2498"/>
        <v>113</v>
      </c>
      <c r="B802" s="1">
        <f t="shared" si="2526"/>
        <v>0</v>
      </c>
      <c r="C802" s="1">
        <f t="shared" si="2526"/>
        <v>0</v>
      </c>
      <c r="D802" s="2">
        <f t="shared" si="2526"/>
        <v>0</v>
      </c>
      <c r="E802" s="141">
        <f t="shared" si="2526"/>
        <v>0</v>
      </c>
      <c r="F802" s="119">
        <f t="shared" si="2481"/>
        <v>0</v>
      </c>
      <c r="G802" s="186"/>
      <c r="H802" s="186"/>
      <c r="J802" s="100">
        <f t="shared" ref="J802:U802" si="2535">ROUND(I584*$G802/12,2)</f>
        <v>0</v>
      </c>
      <c r="K802" s="100">
        <f t="shared" si="2535"/>
        <v>0</v>
      </c>
      <c r="L802" s="100">
        <f t="shared" si="2535"/>
        <v>0</v>
      </c>
      <c r="M802" s="100">
        <f t="shared" si="2535"/>
        <v>0</v>
      </c>
      <c r="N802" s="100">
        <f t="shared" si="2535"/>
        <v>0</v>
      </c>
      <c r="O802" s="100">
        <f t="shared" si="2535"/>
        <v>0</v>
      </c>
      <c r="P802" s="100">
        <f t="shared" si="2535"/>
        <v>0</v>
      </c>
      <c r="Q802" s="100">
        <f t="shared" si="2535"/>
        <v>0</v>
      </c>
      <c r="R802" s="100">
        <f t="shared" si="2535"/>
        <v>0</v>
      </c>
      <c r="S802" s="100">
        <f t="shared" si="2535"/>
        <v>0</v>
      </c>
      <c r="T802" s="100">
        <f t="shared" si="2535"/>
        <v>0</v>
      </c>
      <c r="U802" s="100">
        <f t="shared" si="2535"/>
        <v>0</v>
      </c>
      <c r="V802" s="151">
        <f t="shared" si="1567"/>
        <v>0</v>
      </c>
      <c r="W802" s="100">
        <f t="shared" si="2469"/>
        <v>0</v>
      </c>
      <c r="X802" s="100">
        <f t="shared" ref="X802:AH802" si="2536">ROUND(W584*$G802/12,2)</f>
        <v>0</v>
      </c>
      <c r="Y802" s="100">
        <f t="shared" si="2536"/>
        <v>0</v>
      </c>
      <c r="Z802" s="100">
        <f t="shared" si="2536"/>
        <v>0</v>
      </c>
      <c r="AA802" s="100">
        <f t="shared" si="2536"/>
        <v>0</v>
      </c>
      <c r="AB802" s="100">
        <f t="shared" si="2536"/>
        <v>0</v>
      </c>
      <c r="AC802" s="100">
        <f t="shared" si="2536"/>
        <v>0</v>
      </c>
      <c r="AD802" s="100">
        <f t="shared" si="2536"/>
        <v>0</v>
      </c>
      <c r="AE802" s="100">
        <f t="shared" si="2536"/>
        <v>0</v>
      </c>
      <c r="AF802" s="100">
        <f t="shared" si="2536"/>
        <v>0</v>
      </c>
      <c r="AG802" s="100">
        <f t="shared" si="2536"/>
        <v>0</v>
      </c>
      <c r="AH802" s="100">
        <f t="shared" si="2536"/>
        <v>0</v>
      </c>
      <c r="AI802" s="2">
        <f t="shared" si="2505"/>
        <v>0</v>
      </c>
      <c r="AJ802" s="100">
        <f t="shared" si="2391"/>
        <v>0</v>
      </c>
      <c r="AK802" s="100">
        <f t="shared" si="2392"/>
        <v>0</v>
      </c>
      <c r="AL802" s="100">
        <f t="shared" si="2513"/>
        <v>0</v>
      </c>
      <c r="AM802" s="100">
        <f t="shared" si="2513"/>
        <v>0</v>
      </c>
      <c r="AN802" s="100">
        <f t="shared" si="2513"/>
        <v>0</v>
      </c>
      <c r="AO802" s="100">
        <f t="shared" si="2513"/>
        <v>0</v>
      </c>
      <c r="AP802" s="100">
        <f t="shared" si="2513"/>
        <v>0</v>
      </c>
      <c r="AQ802" s="100">
        <f t="shared" si="2513"/>
        <v>0</v>
      </c>
      <c r="AR802" s="100">
        <f t="shared" si="2513"/>
        <v>0</v>
      </c>
      <c r="AS802" s="100">
        <f t="shared" si="2513"/>
        <v>0</v>
      </c>
      <c r="AT802" s="100">
        <f t="shared" si="2513"/>
        <v>0</v>
      </c>
      <c r="AU802" s="100">
        <f t="shared" si="2513"/>
        <v>0</v>
      </c>
      <c r="AV802" s="100">
        <f t="shared" si="2429"/>
        <v>0</v>
      </c>
      <c r="AW802" s="100">
        <f t="shared" si="2393"/>
        <v>0</v>
      </c>
      <c r="AX802" s="100">
        <f t="shared" si="2506"/>
        <v>0</v>
      </c>
      <c r="AY802" s="100">
        <f t="shared" si="2506"/>
        <v>0</v>
      </c>
      <c r="AZ802" s="100">
        <f t="shared" si="2506"/>
        <v>0</v>
      </c>
      <c r="BA802" s="100">
        <f t="shared" si="2506"/>
        <v>0</v>
      </c>
      <c r="BB802" s="100">
        <f t="shared" si="2506"/>
        <v>0</v>
      </c>
      <c r="BC802" s="100">
        <f t="shared" si="2506"/>
        <v>0</v>
      </c>
      <c r="BD802" s="100">
        <f t="shared" si="2506"/>
        <v>0</v>
      </c>
      <c r="BE802" s="100">
        <f t="shared" si="2506"/>
        <v>0</v>
      </c>
      <c r="BF802" s="100">
        <f t="shared" si="2506"/>
        <v>0</v>
      </c>
      <c r="BG802" s="100">
        <f t="shared" si="2506"/>
        <v>0</v>
      </c>
      <c r="BH802" s="100">
        <f t="shared" si="2506"/>
        <v>0</v>
      </c>
      <c r="BI802" s="100">
        <f t="shared" si="2351"/>
        <v>0</v>
      </c>
      <c r="BV802" s="142"/>
      <c r="CI802" s="142"/>
      <c r="CV802" s="142"/>
      <c r="DI802" s="142"/>
      <c r="DV802" s="142"/>
      <c r="EI802" s="142"/>
    </row>
    <row r="803" spans="1:139" ht="15.75" hidden="1" outlineLevel="1" x14ac:dyDescent="0.25">
      <c r="A803" s="2">
        <f t="shared" si="2498"/>
        <v>114</v>
      </c>
      <c r="B803" s="1">
        <f t="shared" si="2526"/>
        <v>0</v>
      </c>
      <c r="C803" s="1">
        <f t="shared" si="2526"/>
        <v>0</v>
      </c>
      <c r="D803" s="2">
        <f t="shared" si="2526"/>
        <v>0</v>
      </c>
      <c r="E803" s="141">
        <f t="shared" si="2526"/>
        <v>0</v>
      </c>
      <c r="F803" s="119">
        <f t="shared" si="2481"/>
        <v>0</v>
      </c>
      <c r="G803" s="186"/>
      <c r="H803" s="186"/>
      <c r="J803" s="100">
        <f t="shared" ref="J803:U803" si="2537">ROUND(I585*$G803/12,2)</f>
        <v>0</v>
      </c>
      <c r="K803" s="100">
        <f t="shared" si="2537"/>
        <v>0</v>
      </c>
      <c r="L803" s="100">
        <f t="shared" si="2537"/>
        <v>0</v>
      </c>
      <c r="M803" s="100">
        <f t="shared" si="2537"/>
        <v>0</v>
      </c>
      <c r="N803" s="100">
        <f t="shared" si="2537"/>
        <v>0</v>
      </c>
      <c r="O803" s="100">
        <f t="shared" si="2537"/>
        <v>0</v>
      </c>
      <c r="P803" s="100">
        <f t="shared" si="2537"/>
        <v>0</v>
      </c>
      <c r="Q803" s="100">
        <f t="shared" si="2537"/>
        <v>0</v>
      </c>
      <c r="R803" s="100">
        <f t="shared" si="2537"/>
        <v>0</v>
      </c>
      <c r="S803" s="100">
        <f t="shared" si="2537"/>
        <v>0</v>
      </c>
      <c r="T803" s="100">
        <f t="shared" si="2537"/>
        <v>0</v>
      </c>
      <c r="U803" s="100">
        <f t="shared" si="2537"/>
        <v>0</v>
      </c>
      <c r="V803" s="151">
        <f t="shared" si="1567"/>
        <v>0</v>
      </c>
      <c r="W803" s="100">
        <f t="shared" si="2469"/>
        <v>0</v>
      </c>
      <c r="X803" s="100">
        <f t="shared" ref="X803:AH803" si="2538">ROUND(W585*$G803/12,2)</f>
        <v>0</v>
      </c>
      <c r="Y803" s="100">
        <f t="shared" si="2538"/>
        <v>0</v>
      </c>
      <c r="Z803" s="100">
        <f t="shared" si="2538"/>
        <v>0</v>
      </c>
      <c r="AA803" s="100">
        <f t="shared" si="2538"/>
        <v>0</v>
      </c>
      <c r="AB803" s="100">
        <f t="shared" si="2538"/>
        <v>0</v>
      </c>
      <c r="AC803" s="100">
        <f t="shared" si="2538"/>
        <v>0</v>
      </c>
      <c r="AD803" s="100">
        <f t="shared" si="2538"/>
        <v>0</v>
      </c>
      <c r="AE803" s="100">
        <f t="shared" si="2538"/>
        <v>0</v>
      </c>
      <c r="AF803" s="100">
        <f t="shared" si="2538"/>
        <v>0</v>
      </c>
      <c r="AG803" s="100">
        <f t="shared" si="2538"/>
        <v>0</v>
      </c>
      <c r="AH803" s="100">
        <f t="shared" si="2538"/>
        <v>0</v>
      </c>
      <c r="AI803" s="2">
        <f t="shared" si="2505"/>
        <v>0</v>
      </c>
      <c r="AJ803" s="100">
        <f t="shared" si="2391"/>
        <v>0</v>
      </c>
      <c r="AK803" s="100">
        <f t="shared" si="2392"/>
        <v>0</v>
      </c>
      <c r="AL803" s="100">
        <f t="shared" si="2513"/>
        <v>0</v>
      </c>
      <c r="AM803" s="100">
        <f t="shared" si="2513"/>
        <v>0</v>
      </c>
      <c r="AN803" s="100">
        <f t="shared" si="2513"/>
        <v>0</v>
      </c>
      <c r="AO803" s="100">
        <f t="shared" si="2513"/>
        <v>0</v>
      </c>
      <c r="AP803" s="100">
        <f t="shared" si="2513"/>
        <v>0</v>
      </c>
      <c r="AQ803" s="100">
        <f t="shared" si="2513"/>
        <v>0</v>
      </c>
      <c r="AR803" s="100">
        <f t="shared" si="2513"/>
        <v>0</v>
      </c>
      <c r="AS803" s="100">
        <f t="shared" si="2513"/>
        <v>0</v>
      </c>
      <c r="AT803" s="100">
        <f t="shared" si="2513"/>
        <v>0</v>
      </c>
      <c r="AU803" s="100">
        <f t="shared" si="2513"/>
        <v>0</v>
      </c>
      <c r="AV803" s="100">
        <f t="shared" si="2429"/>
        <v>0</v>
      </c>
      <c r="AW803" s="100">
        <f t="shared" si="2393"/>
        <v>0</v>
      </c>
      <c r="AX803" s="100">
        <f t="shared" si="2506"/>
        <v>0</v>
      </c>
      <c r="AY803" s="100">
        <f t="shared" si="2506"/>
        <v>0</v>
      </c>
      <c r="AZ803" s="100">
        <f t="shared" si="2506"/>
        <v>0</v>
      </c>
      <c r="BA803" s="100">
        <f t="shared" si="2506"/>
        <v>0</v>
      </c>
      <c r="BB803" s="100">
        <f t="shared" si="2506"/>
        <v>0</v>
      </c>
      <c r="BC803" s="100">
        <f t="shared" si="2506"/>
        <v>0</v>
      </c>
      <c r="BD803" s="100">
        <f t="shared" si="2506"/>
        <v>0</v>
      </c>
      <c r="BE803" s="100">
        <f t="shared" si="2506"/>
        <v>0</v>
      </c>
      <c r="BF803" s="100">
        <f t="shared" si="2506"/>
        <v>0</v>
      </c>
      <c r="BG803" s="100">
        <f t="shared" si="2506"/>
        <v>0</v>
      </c>
      <c r="BH803" s="100">
        <f t="shared" si="2506"/>
        <v>0</v>
      </c>
      <c r="BI803" s="100">
        <f t="shared" si="2351"/>
        <v>0</v>
      </c>
      <c r="BV803" s="142"/>
      <c r="CI803" s="142"/>
      <c r="CV803" s="142"/>
      <c r="DI803" s="142"/>
      <c r="DV803" s="142"/>
      <c r="EI803" s="142"/>
    </row>
    <row r="804" spans="1:139" ht="15.75" hidden="1" outlineLevel="1" x14ac:dyDescent="0.25">
      <c r="A804" s="2">
        <f t="shared" si="2498"/>
        <v>115</v>
      </c>
      <c r="B804" s="1">
        <f t="shared" si="2526"/>
        <v>0</v>
      </c>
      <c r="C804" s="1">
        <f t="shared" si="2526"/>
        <v>0</v>
      </c>
      <c r="D804" s="2">
        <f t="shared" si="2526"/>
        <v>0</v>
      </c>
      <c r="E804" s="141">
        <f t="shared" si="2526"/>
        <v>0</v>
      </c>
      <c r="F804" s="119">
        <f t="shared" si="2481"/>
        <v>0</v>
      </c>
      <c r="G804" s="186"/>
      <c r="H804" s="186"/>
      <c r="J804" s="100">
        <f t="shared" ref="J804:U804" si="2539">ROUND(I586*$G804/12,2)</f>
        <v>0</v>
      </c>
      <c r="K804" s="100">
        <f t="shared" si="2539"/>
        <v>0</v>
      </c>
      <c r="L804" s="100">
        <f t="shared" si="2539"/>
        <v>0</v>
      </c>
      <c r="M804" s="100">
        <f t="shared" si="2539"/>
        <v>0</v>
      </c>
      <c r="N804" s="100">
        <f t="shared" si="2539"/>
        <v>0</v>
      </c>
      <c r="O804" s="100">
        <f t="shared" si="2539"/>
        <v>0</v>
      </c>
      <c r="P804" s="100">
        <f t="shared" si="2539"/>
        <v>0</v>
      </c>
      <c r="Q804" s="100">
        <f t="shared" si="2539"/>
        <v>0</v>
      </c>
      <c r="R804" s="100">
        <f t="shared" si="2539"/>
        <v>0</v>
      </c>
      <c r="S804" s="100">
        <f t="shared" si="2539"/>
        <v>0</v>
      </c>
      <c r="T804" s="100">
        <f t="shared" si="2539"/>
        <v>0</v>
      </c>
      <c r="U804" s="100">
        <f t="shared" si="2539"/>
        <v>0</v>
      </c>
      <c r="V804" s="151">
        <f t="shared" si="1567"/>
        <v>0</v>
      </c>
      <c r="W804" s="100">
        <f t="shared" si="2469"/>
        <v>0</v>
      </c>
      <c r="X804" s="100">
        <f t="shared" ref="X804:AH804" si="2540">ROUND(W586*$G804/12,2)</f>
        <v>0</v>
      </c>
      <c r="Y804" s="100">
        <f t="shared" si="2540"/>
        <v>0</v>
      </c>
      <c r="Z804" s="100">
        <f t="shared" si="2540"/>
        <v>0</v>
      </c>
      <c r="AA804" s="100">
        <f t="shared" si="2540"/>
        <v>0</v>
      </c>
      <c r="AB804" s="100">
        <f t="shared" si="2540"/>
        <v>0</v>
      </c>
      <c r="AC804" s="100">
        <f t="shared" si="2540"/>
        <v>0</v>
      </c>
      <c r="AD804" s="100">
        <f t="shared" si="2540"/>
        <v>0</v>
      </c>
      <c r="AE804" s="100">
        <f t="shared" si="2540"/>
        <v>0</v>
      </c>
      <c r="AF804" s="100">
        <f t="shared" si="2540"/>
        <v>0</v>
      </c>
      <c r="AG804" s="100">
        <f t="shared" si="2540"/>
        <v>0</v>
      </c>
      <c r="AH804" s="100">
        <f t="shared" si="2540"/>
        <v>0</v>
      </c>
      <c r="AI804" s="2">
        <f t="shared" si="2505"/>
        <v>0</v>
      </c>
      <c r="AJ804" s="100">
        <f t="shared" ref="AJ804:AJ824" si="2541">ROUND(AH586*$H804/12,2)</f>
        <v>0</v>
      </c>
      <c r="AK804" s="100">
        <f t="shared" ref="AK804:AU824" si="2542">ROUND(AJ586*$H804/12,2)</f>
        <v>0</v>
      </c>
      <c r="AL804" s="100">
        <f t="shared" si="2542"/>
        <v>0</v>
      </c>
      <c r="AM804" s="100">
        <f t="shared" si="2542"/>
        <v>0</v>
      </c>
      <c r="AN804" s="100">
        <f t="shared" si="2542"/>
        <v>0</v>
      </c>
      <c r="AO804" s="100">
        <f t="shared" si="2542"/>
        <v>0</v>
      </c>
      <c r="AP804" s="100">
        <f t="shared" si="2542"/>
        <v>0</v>
      </c>
      <c r="AQ804" s="100">
        <f t="shared" si="2542"/>
        <v>0</v>
      </c>
      <c r="AR804" s="100">
        <f t="shared" si="2542"/>
        <v>0</v>
      </c>
      <c r="AS804" s="100">
        <f t="shared" si="2542"/>
        <v>0</v>
      </c>
      <c r="AT804" s="100">
        <f t="shared" si="2542"/>
        <v>0</v>
      </c>
      <c r="AU804" s="100">
        <f t="shared" si="2542"/>
        <v>0</v>
      </c>
      <c r="AV804" s="100">
        <f t="shared" si="2429"/>
        <v>0</v>
      </c>
      <c r="AW804" s="100">
        <f t="shared" ref="AW804:AW824" si="2543">ROUND(AU586*$H804/12,2)</f>
        <v>0</v>
      </c>
      <c r="AX804" s="100">
        <f t="shared" ref="AX804:BH804" si="2544">ROUND(AW586*$H804/12,2)</f>
        <v>0</v>
      </c>
      <c r="AY804" s="100">
        <f t="shared" si="2544"/>
        <v>0</v>
      </c>
      <c r="AZ804" s="100">
        <f t="shared" si="2544"/>
        <v>0</v>
      </c>
      <c r="BA804" s="100">
        <f t="shared" si="2544"/>
        <v>0</v>
      </c>
      <c r="BB804" s="100">
        <f t="shared" si="2544"/>
        <v>0</v>
      </c>
      <c r="BC804" s="100">
        <f t="shared" si="2544"/>
        <v>0</v>
      </c>
      <c r="BD804" s="100">
        <f t="shared" si="2544"/>
        <v>0</v>
      </c>
      <c r="BE804" s="100">
        <f t="shared" si="2544"/>
        <v>0</v>
      </c>
      <c r="BF804" s="100">
        <f t="shared" si="2544"/>
        <v>0</v>
      </c>
      <c r="BG804" s="100">
        <f t="shared" si="2544"/>
        <v>0</v>
      </c>
      <c r="BH804" s="100">
        <f t="shared" si="2544"/>
        <v>0</v>
      </c>
      <c r="BI804" s="100">
        <f t="shared" si="2351"/>
        <v>0</v>
      </c>
      <c r="BV804" s="142"/>
      <c r="CI804" s="142"/>
      <c r="CV804" s="142"/>
      <c r="DI804" s="142"/>
      <c r="DV804" s="142"/>
      <c r="EI804" s="142"/>
    </row>
    <row r="805" spans="1:139" ht="15.75" hidden="1" outlineLevel="1" x14ac:dyDescent="0.25">
      <c r="A805" s="2">
        <f t="shared" si="2498"/>
        <v>116</v>
      </c>
      <c r="B805" s="1">
        <f t="shared" si="2526"/>
        <v>0</v>
      </c>
      <c r="C805" s="1">
        <f t="shared" si="2526"/>
        <v>0</v>
      </c>
      <c r="D805" s="2">
        <f t="shared" si="2526"/>
        <v>0</v>
      </c>
      <c r="E805" s="141">
        <f t="shared" si="2526"/>
        <v>0</v>
      </c>
      <c r="F805" s="119">
        <f t="shared" si="2481"/>
        <v>0</v>
      </c>
      <c r="G805" s="186"/>
      <c r="H805" s="186"/>
      <c r="J805" s="100">
        <f t="shared" ref="J805:U805" si="2545">ROUND(I587*$G805/12,2)</f>
        <v>0</v>
      </c>
      <c r="K805" s="100">
        <f t="shared" si="2545"/>
        <v>0</v>
      </c>
      <c r="L805" s="100">
        <f t="shared" si="2545"/>
        <v>0</v>
      </c>
      <c r="M805" s="100">
        <f t="shared" si="2545"/>
        <v>0</v>
      </c>
      <c r="N805" s="100">
        <f t="shared" si="2545"/>
        <v>0</v>
      </c>
      <c r="O805" s="100">
        <f t="shared" si="2545"/>
        <v>0</v>
      </c>
      <c r="P805" s="100">
        <f t="shared" si="2545"/>
        <v>0</v>
      </c>
      <c r="Q805" s="100">
        <f t="shared" si="2545"/>
        <v>0</v>
      </c>
      <c r="R805" s="100">
        <f t="shared" si="2545"/>
        <v>0</v>
      </c>
      <c r="S805" s="100">
        <f t="shared" si="2545"/>
        <v>0</v>
      </c>
      <c r="T805" s="100">
        <f t="shared" si="2545"/>
        <v>0</v>
      </c>
      <c r="U805" s="100">
        <f t="shared" si="2545"/>
        <v>0</v>
      </c>
      <c r="V805" s="151">
        <f t="shared" si="1567"/>
        <v>0</v>
      </c>
      <c r="W805" s="100">
        <f t="shared" ref="W805:W824" si="2546">ROUND(U587*$G805/12,2)</f>
        <v>0</v>
      </c>
      <c r="X805" s="100">
        <f t="shared" ref="X805:AH805" si="2547">ROUND(W587*$G805/12,2)</f>
        <v>0</v>
      </c>
      <c r="Y805" s="100">
        <f t="shared" si="2547"/>
        <v>0</v>
      </c>
      <c r="Z805" s="100">
        <f t="shared" si="2547"/>
        <v>0</v>
      </c>
      <c r="AA805" s="100">
        <f t="shared" si="2547"/>
        <v>0</v>
      </c>
      <c r="AB805" s="100">
        <f t="shared" si="2547"/>
        <v>0</v>
      </c>
      <c r="AC805" s="100">
        <f t="shared" si="2547"/>
        <v>0</v>
      </c>
      <c r="AD805" s="100">
        <f t="shared" si="2547"/>
        <v>0</v>
      </c>
      <c r="AE805" s="100">
        <f t="shared" si="2547"/>
        <v>0</v>
      </c>
      <c r="AF805" s="100">
        <f t="shared" si="2547"/>
        <v>0</v>
      </c>
      <c r="AG805" s="100">
        <f t="shared" si="2547"/>
        <v>0</v>
      </c>
      <c r="AH805" s="100">
        <f t="shared" si="2547"/>
        <v>0</v>
      </c>
      <c r="AI805" s="2">
        <f t="shared" si="2505"/>
        <v>0</v>
      </c>
      <c r="AJ805" s="100">
        <f t="shared" si="2541"/>
        <v>0</v>
      </c>
      <c r="AK805" s="100">
        <f t="shared" si="2542"/>
        <v>0</v>
      </c>
      <c r="AL805" s="100">
        <f t="shared" si="2542"/>
        <v>0</v>
      </c>
      <c r="AM805" s="100">
        <f t="shared" si="2542"/>
        <v>0</v>
      </c>
      <c r="AN805" s="100">
        <f t="shared" si="2542"/>
        <v>0</v>
      </c>
      <c r="AO805" s="100">
        <f t="shared" si="2542"/>
        <v>0</v>
      </c>
      <c r="AP805" s="100">
        <f t="shared" si="2542"/>
        <v>0</v>
      </c>
      <c r="AQ805" s="100">
        <f t="shared" si="2542"/>
        <v>0</v>
      </c>
      <c r="AR805" s="100">
        <f t="shared" si="2542"/>
        <v>0</v>
      </c>
      <c r="AS805" s="100">
        <f t="shared" si="2542"/>
        <v>0</v>
      </c>
      <c r="AT805" s="100">
        <f t="shared" si="2542"/>
        <v>0</v>
      </c>
      <c r="AU805" s="100">
        <f t="shared" si="2542"/>
        <v>0</v>
      </c>
      <c r="AV805" s="100">
        <f t="shared" si="2429"/>
        <v>0</v>
      </c>
      <c r="AW805" s="100">
        <f t="shared" si="2543"/>
        <v>0</v>
      </c>
      <c r="AX805" s="100">
        <f t="shared" ref="AX805:BH805" si="2548">ROUND(AW587*$H805/12,2)</f>
        <v>0</v>
      </c>
      <c r="AY805" s="100">
        <f t="shared" si="2548"/>
        <v>0</v>
      </c>
      <c r="AZ805" s="100">
        <f t="shared" si="2548"/>
        <v>0</v>
      </c>
      <c r="BA805" s="100">
        <f t="shared" si="2548"/>
        <v>0</v>
      </c>
      <c r="BB805" s="100">
        <f t="shared" si="2548"/>
        <v>0</v>
      </c>
      <c r="BC805" s="100">
        <f t="shared" si="2548"/>
        <v>0</v>
      </c>
      <c r="BD805" s="100">
        <f t="shared" si="2548"/>
        <v>0</v>
      </c>
      <c r="BE805" s="100">
        <f t="shared" si="2548"/>
        <v>0</v>
      </c>
      <c r="BF805" s="100">
        <f t="shared" si="2548"/>
        <v>0</v>
      </c>
      <c r="BG805" s="100">
        <f t="shared" si="2548"/>
        <v>0</v>
      </c>
      <c r="BH805" s="100">
        <f t="shared" si="2548"/>
        <v>0</v>
      </c>
      <c r="BI805" s="100">
        <f t="shared" si="2351"/>
        <v>0</v>
      </c>
      <c r="BV805" s="142"/>
      <c r="CI805" s="142"/>
      <c r="CV805" s="142"/>
      <c r="DI805" s="142"/>
      <c r="DV805" s="142"/>
      <c r="EI805" s="142"/>
    </row>
    <row r="806" spans="1:139" ht="15.75" hidden="1" outlineLevel="1" x14ac:dyDescent="0.25">
      <c r="A806" s="2">
        <f t="shared" si="2498"/>
        <v>117</v>
      </c>
      <c r="B806" s="1">
        <f t="shared" si="2526"/>
        <v>0</v>
      </c>
      <c r="C806" s="1">
        <f t="shared" si="2526"/>
        <v>0</v>
      </c>
      <c r="D806" s="2">
        <f t="shared" si="2526"/>
        <v>0</v>
      </c>
      <c r="E806" s="141">
        <f t="shared" si="2526"/>
        <v>0</v>
      </c>
      <c r="F806" s="119">
        <f t="shared" si="2481"/>
        <v>0</v>
      </c>
      <c r="G806" s="186"/>
      <c r="H806" s="186"/>
      <c r="J806" s="100">
        <f t="shared" ref="J806:U806" si="2549">ROUND(I588*$G806/12,2)</f>
        <v>0</v>
      </c>
      <c r="K806" s="100">
        <f t="shared" si="2549"/>
        <v>0</v>
      </c>
      <c r="L806" s="100">
        <f t="shared" si="2549"/>
        <v>0</v>
      </c>
      <c r="M806" s="100">
        <f t="shared" si="2549"/>
        <v>0</v>
      </c>
      <c r="N806" s="100">
        <f t="shared" si="2549"/>
        <v>0</v>
      </c>
      <c r="O806" s="100">
        <f t="shared" si="2549"/>
        <v>0</v>
      </c>
      <c r="P806" s="100">
        <f t="shared" si="2549"/>
        <v>0</v>
      </c>
      <c r="Q806" s="100">
        <f t="shared" si="2549"/>
        <v>0</v>
      </c>
      <c r="R806" s="100">
        <f t="shared" si="2549"/>
        <v>0</v>
      </c>
      <c r="S806" s="100">
        <f t="shared" si="2549"/>
        <v>0</v>
      </c>
      <c r="T806" s="100">
        <f t="shared" si="2549"/>
        <v>0</v>
      </c>
      <c r="U806" s="100">
        <f t="shared" si="2549"/>
        <v>0</v>
      </c>
      <c r="V806" s="151">
        <f t="shared" si="1567"/>
        <v>0</v>
      </c>
      <c r="W806" s="100">
        <f t="shared" si="2546"/>
        <v>0</v>
      </c>
      <c r="X806" s="100">
        <f t="shared" ref="X806:AH806" si="2550">ROUND(W588*$G806/12,2)</f>
        <v>0</v>
      </c>
      <c r="Y806" s="100">
        <f t="shared" si="2550"/>
        <v>0</v>
      </c>
      <c r="Z806" s="100">
        <f t="shared" si="2550"/>
        <v>0</v>
      </c>
      <c r="AA806" s="100">
        <f t="shared" si="2550"/>
        <v>0</v>
      </c>
      <c r="AB806" s="100">
        <f t="shared" si="2550"/>
        <v>0</v>
      </c>
      <c r="AC806" s="100">
        <f t="shared" si="2550"/>
        <v>0</v>
      </c>
      <c r="AD806" s="100">
        <f t="shared" si="2550"/>
        <v>0</v>
      </c>
      <c r="AE806" s="100">
        <f t="shared" si="2550"/>
        <v>0</v>
      </c>
      <c r="AF806" s="100">
        <f t="shared" si="2550"/>
        <v>0</v>
      </c>
      <c r="AG806" s="100">
        <f t="shared" si="2550"/>
        <v>0</v>
      </c>
      <c r="AH806" s="100">
        <f t="shared" si="2550"/>
        <v>0</v>
      </c>
      <c r="AI806" s="2">
        <f t="shared" si="2505"/>
        <v>0</v>
      </c>
      <c r="AJ806" s="100">
        <f t="shared" si="2541"/>
        <v>0</v>
      </c>
      <c r="AK806" s="100">
        <f t="shared" si="2542"/>
        <v>0</v>
      </c>
      <c r="AL806" s="100">
        <f t="shared" si="2542"/>
        <v>0</v>
      </c>
      <c r="AM806" s="100">
        <f t="shared" si="2542"/>
        <v>0</v>
      </c>
      <c r="AN806" s="100">
        <f t="shared" si="2542"/>
        <v>0</v>
      </c>
      <c r="AO806" s="100">
        <f t="shared" si="2542"/>
        <v>0</v>
      </c>
      <c r="AP806" s="100">
        <f t="shared" si="2542"/>
        <v>0</v>
      </c>
      <c r="AQ806" s="100">
        <f t="shared" si="2542"/>
        <v>0</v>
      </c>
      <c r="AR806" s="100">
        <f t="shared" si="2542"/>
        <v>0</v>
      </c>
      <c r="AS806" s="100">
        <f t="shared" si="2542"/>
        <v>0</v>
      </c>
      <c r="AT806" s="100">
        <f t="shared" si="2542"/>
        <v>0</v>
      </c>
      <c r="AU806" s="100">
        <f t="shared" si="2542"/>
        <v>0</v>
      </c>
      <c r="AV806" s="100">
        <f t="shared" si="2429"/>
        <v>0</v>
      </c>
      <c r="AW806" s="100">
        <f t="shared" si="2543"/>
        <v>0</v>
      </c>
      <c r="AX806" s="100">
        <f t="shared" ref="AX806:BH806" si="2551">ROUND(AW588*$H806/12,2)</f>
        <v>0</v>
      </c>
      <c r="AY806" s="100">
        <f t="shared" si="2551"/>
        <v>0</v>
      </c>
      <c r="AZ806" s="100">
        <f t="shared" si="2551"/>
        <v>0</v>
      </c>
      <c r="BA806" s="100">
        <f t="shared" si="2551"/>
        <v>0</v>
      </c>
      <c r="BB806" s="100">
        <f t="shared" si="2551"/>
        <v>0</v>
      </c>
      <c r="BC806" s="100">
        <f t="shared" si="2551"/>
        <v>0</v>
      </c>
      <c r="BD806" s="100">
        <f t="shared" si="2551"/>
        <v>0</v>
      </c>
      <c r="BE806" s="100">
        <f t="shared" si="2551"/>
        <v>0</v>
      </c>
      <c r="BF806" s="100">
        <f t="shared" si="2551"/>
        <v>0</v>
      </c>
      <c r="BG806" s="100">
        <f t="shared" si="2551"/>
        <v>0</v>
      </c>
      <c r="BH806" s="100">
        <f t="shared" si="2551"/>
        <v>0</v>
      </c>
      <c r="BI806" s="100">
        <f t="shared" si="2351"/>
        <v>0</v>
      </c>
      <c r="BV806" s="142"/>
      <c r="CI806" s="142"/>
      <c r="CV806" s="142"/>
      <c r="DI806" s="142"/>
      <c r="DV806" s="142"/>
      <c r="EI806" s="142"/>
    </row>
    <row r="807" spans="1:139" ht="15.75" hidden="1" outlineLevel="1" x14ac:dyDescent="0.25">
      <c r="A807" s="2">
        <f t="shared" si="2498"/>
        <v>118</v>
      </c>
      <c r="B807" s="1">
        <f t="shared" si="2526"/>
        <v>0</v>
      </c>
      <c r="C807" s="1">
        <f t="shared" si="2526"/>
        <v>0</v>
      </c>
      <c r="D807" s="2">
        <f t="shared" si="2526"/>
        <v>0</v>
      </c>
      <c r="E807" s="141">
        <f t="shared" si="2526"/>
        <v>0</v>
      </c>
      <c r="F807" s="119">
        <f t="shared" si="2481"/>
        <v>0</v>
      </c>
      <c r="G807" s="186"/>
      <c r="H807" s="186"/>
      <c r="J807" s="100">
        <f t="shared" ref="J807:U807" si="2552">ROUND(I589*$G807/12,2)</f>
        <v>0</v>
      </c>
      <c r="K807" s="100">
        <f t="shared" si="2552"/>
        <v>0</v>
      </c>
      <c r="L807" s="100">
        <f t="shared" si="2552"/>
        <v>0</v>
      </c>
      <c r="M807" s="100">
        <f t="shared" si="2552"/>
        <v>0</v>
      </c>
      <c r="N807" s="100">
        <f t="shared" si="2552"/>
        <v>0</v>
      </c>
      <c r="O807" s="100">
        <f t="shared" si="2552"/>
        <v>0</v>
      </c>
      <c r="P807" s="100">
        <f t="shared" si="2552"/>
        <v>0</v>
      </c>
      <c r="Q807" s="100">
        <f t="shared" si="2552"/>
        <v>0</v>
      </c>
      <c r="R807" s="100">
        <f t="shared" si="2552"/>
        <v>0</v>
      </c>
      <c r="S807" s="100">
        <f t="shared" si="2552"/>
        <v>0</v>
      </c>
      <c r="T807" s="100">
        <f t="shared" si="2552"/>
        <v>0</v>
      </c>
      <c r="U807" s="100">
        <f t="shared" si="2552"/>
        <v>0</v>
      </c>
      <c r="V807" s="151">
        <f t="shared" si="1567"/>
        <v>0</v>
      </c>
      <c r="W807" s="100">
        <f t="shared" si="2546"/>
        <v>0</v>
      </c>
      <c r="X807" s="100">
        <f t="shared" ref="X807:AH807" si="2553">ROUND(W589*$G807/12,2)</f>
        <v>0</v>
      </c>
      <c r="Y807" s="100">
        <f t="shared" si="2553"/>
        <v>0</v>
      </c>
      <c r="Z807" s="100">
        <f t="shared" si="2553"/>
        <v>0</v>
      </c>
      <c r="AA807" s="100">
        <f t="shared" si="2553"/>
        <v>0</v>
      </c>
      <c r="AB807" s="100">
        <f t="shared" si="2553"/>
        <v>0</v>
      </c>
      <c r="AC807" s="100">
        <f t="shared" si="2553"/>
        <v>0</v>
      </c>
      <c r="AD807" s="100">
        <f t="shared" si="2553"/>
        <v>0</v>
      </c>
      <c r="AE807" s="100">
        <f t="shared" si="2553"/>
        <v>0</v>
      </c>
      <c r="AF807" s="100">
        <f t="shared" si="2553"/>
        <v>0</v>
      </c>
      <c r="AG807" s="100">
        <f t="shared" si="2553"/>
        <v>0</v>
      </c>
      <c r="AH807" s="100">
        <f t="shared" si="2553"/>
        <v>0</v>
      </c>
      <c r="AI807" s="2">
        <f t="shared" si="2505"/>
        <v>0</v>
      </c>
      <c r="AJ807" s="100">
        <f t="shared" si="2541"/>
        <v>0</v>
      </c>
      <c r="AK807" s="100">
        <f t="shared" si="2542"/>
        <v>0</v>
      </c>
      <c r="AL807" s="100">
        <f t="shared" si="2542"/>
        <v>0</v>
      </c>
      <c r="AM807" s="100">
        <f t="shared" si="2542"/>
        <v>0</v>
      </c>
      <c r="AN807" s="100">
        <f t="shared" si="2542"/>
        <v>0</v>
      </c>
      <c r="AO807" s="100">
        <f t="shared" si="2542"/>
        <v>0</v>
      </c>
      <c r="AP807" s="100">
        <f t="shared" si="2542"/>
        <v>0</v>
      </c>
      <c r="AQ807" s="100">
        <f t="shared" si="2542"/>
        <v>0</v>
      </c>
      <c r="AR807" s="100">
        <f t="shared" si="2542"/>
        <v>0</v>
      </c>
      <c r="AS807" s="100">
        <f t="shared" si="2542"/>
        <v>0</v>
      </c>
      <c r="AT807" s="100">
        <f t="shared" si="2542"/>
        <v>0</v>
      </c>
      <c r="AU807" s="100">
        <f t="shared" si="2542"/>
        <v>0</v>
      </c>
      <c r="AV807" s="100">
        <f t="shared" si="2429"/>
        <v>0</v>
      </c>
      <c r="AW807" s="100">
        <f t="shared" si="2543"/>
        <v>0</v>
      </c>
      <c r="AX807" s="100">
        <f t="shared" ref="AX807:BH807" si="2554">ROUND(AW589*$H807/12,2)</f>
        <v>0</v>
      </c>
      <c r="AY807" s="100">
        <f t="shared" si="2554"/>
        <v>0</v>
      </c>
      <c r="AZ807" s="100">
        <f t="shared" si="2554"/>
        <v>0</v>
      </c>
      <c r="BA807" s="100">
        <f t="shared" si="2554"/>
        <v>0</v>
      </c>
      <c r="BB807" s="100">
        <f t="shared" si="2554"/>
        <v>0</v>
      </c>
      <c r="BC807" s="100">
        <f t="shared" si="2554"/>
        <v>0</v>
      </c>
      <c r="BD807" s="100">
        <f t="shared" si="2554"/>
        <v>0</v>
      </c>
      <c r="BE807" s="100">
        <f t="shared" si="2554"/>
        <v>0</v>
      </c>
      <c r="BF807" s="100">
        <f t="shared" si="2554"/>
        <v>0</v>
      </c>
      <c r="BG807" s="100">
        <f t="shared" si="2554"/>
        <v>0</v>
      </c>
      <c r="BH807" s="100">
        <f t="shared" si="2554"/>
        <v>0</v>
      </c>
      <c r="BI807" s="100">
        <f t="shared" si="2351"/>
        <v>0</v>
      </c>
      <c r="BV807" s="142"/>
      <c r="CI807" s="142"/>
      <c r="CV807" s="142"/>
      <c r="DI807" s="142"/>
      <c r="DV807" s="142"/>
      <c r="EI807" s="142"/>
    </row>
    <row r="808" spans="1:139" ht="15.75" hidden="1" outlineLevel="1" x14ac:dyDescent="0.25">
      <c r="A808" s="2">
        <f t="shared" si="2498"/>
        <v>119</v>
      </c>
      <c r="B808" s="1">
        <f t="shared" si="2526"/>
        <v>0</v>
      </c>
      <c r="C808" s="1">
        <f t="shared" si="2526"/>
        <v>0</v>
      </c>
      <c r="D808" s="2">
        <f t="shared" si="2526"/>
        <v>0</v>
      </c>
      <c r="E808" s="141">
        <f t="shared" si="2526"/>
        <v>0</v>
      </c>
      <c r="F808" s="119">
        <f t="shared" si="2481"/>
        <v>0</v>
      </c>
      <c r="G808" s="186"/>
      <c r="H808" s="186"/>
      <c r="J808" s="100">
        <f t="shared" ref="J808:U808" si="2555">ROUND(I590*$G808/12,2)</f>
        <v>0</v>
      </c>
      <c r="K808" s="100">
        <f t="shared" si="2555"/>
        <v>0</v>
      </c>
      <c r="L808" s="100">
        <f t="shared" si="2555"/>
        <v>0</v>
      </c>
      <c r="M808" s="100">
        <f t="shared" si="2555"/>
        <v>0</v>
      </c>
      <c r="N808" s="100">
        <f t="shared" si="2555"/>
        <v>0</v>
      </c>
      <c r="O808" s="100">
        <f t="shared" si="2555"/>
        <v>0</v>
      </c>
      <c r="P808" s="100">
        <f t="shared" si="2555"/>
        <v>0</v>
      </c>
      <c r="Q808" s="100">
        <f t="shared" si="2555"/>
        <v>0</v>
      </c>
      <c r="R808" s="100">
        <f t="shared" si="2555"/>
        <v>0</v>
      </c>
      <c r="S808" s="100">
        <f t="shared" si="2555"/>
        <v>0</v>
      </c>
      <c r="T808" s="100">
        <f t="shared" si="2555"/>
        <v>0</v>
      </c>
      <c r="U808" s="100">
        <f t="shared" si="2555"/>
        <v>0</v>
      </c>
      <c r="V808" s="151">
        <f t="shared" si="1567"/>
        <v>0</v>
      </c>
      <c r="W808" s="100">
        <f t="shared" si="2546"/>
        <v>0</v>
      </c>
      <c r="X808" s="100">
        <f t="shared" ref="X808:AH808" si="2556">ROUND(W590*$G808/12,2)</f>
        <v>0</v>
      </c>
      <c r="Y808" s="100">
        <f t="shared" si="2556"/>
        <v>0</v>
      </c>
      <c r="Z808" s="100">
        <f t="shared" si="2556"/>
        <v>0</v>
      </c>
      <c r="AA808" s="100">
        <f t="shared" si="2556"/>
        <v>0</v>
      </c>
      <c r="AB808" s="100">
        <f t="shared" si="2556"/>
        <v>0</v>
      </c>
      <c r="AC808" s="100">
        <f t="shared" si="2556"/>
        <v>0</v>
      </c>
      <c r="AD808" s="100">
        <f t="shared" si="2556"/>
        <v>0</v>
      </c>
      <c r="AE808" s="100">
        <f t="shared" si="2556"/>
        <v>0</v>
      </c>
      <c r="AF808" s="100">
        <f t="shared" si="2556"/>
        <v>0</v>
      </c>
      <c r="AG808" s="100">
        <f t="shared" si="2556"/>
        <v>0</v>
      </c>
      <c r="AH808" s="100">
        <f t="shared" si="2556"/>
        <v>0</v>
      </c>
      <c r="AI808" s="2">
        <f t="shared" si="2505"/>
        <v>0</v>
      </c>
      <c r="AJ808" s="100">
        <f t="shared" si="2541"/>
        <v>0</v>
      </c>
      <c r="AK808" s="100">
        <f t="shared" si="2542"/>
        <v>0</v>
      </c>
      <c r="AL808" s="100">
        <f t="shared" si="2542"/>
        <v>0</v>
      </c>
      <c r="AM808" s="100">
        <f t="shared" si="2542"/>
        <v>0</v>
      </c>
      <c r="AN808" s="100">
        <f t="shared" si="2542"/>
        <v>0</v>
      </c>
      <c r="AO808" s="100">
        <f t="shared" si="2542"/>
        <v>0</v>
      </c>
      <c r="AP808" s="100">
        <f t="shared" si="2542"/>
        <v>0</v>
      </c>
      <c r="AQ808" s="100">
        <f t="shared" si="2542"/>
        <v>0</v>
      </c>
      <c r="AR808" s="100">
        <f t="shared" si="2542"/>
        <v>0</v>
      </c>
      <c r="AS808" s="100">
        <f t="shared" si="2542"/>
        <v>0</v>
      </c>
      <c r="AT808" s="100">
        <f t="shared" si="2542"/>
        <v>0</v>
      </c>
      <c r="AU808" s="100">
        <f t="shared" si="2542"/>
        <v>0</v>
      </c>
      <c r="AV808" s="100">
        <f t="shared" si="2429"/>
        <v>0</v>
      </c>
      <c r="AW808" s="100">
        <f t="shared" si="2543"/>
        <v>0</v>
      </c>
      <c r="AX808" s="100">
        <f t="shared" ref="AX808:BH808" si="2557">ROUND(AW590*$H808/12,2)</f>
        <v>0</v>
      </c>
      <c r="AY808" s="100">
        <f t="shared" si="2557"/>
        <v>0</v>
      </c>
      <c r="AZ808" s="100">
        <f t="shared" si="2557"/>
        <v>0</v>
      </c>
      <c r="BA808" s="100">
        <f t="shared" si="2557"/>
        <v>0</v>
      </c>
      <c r="BB808" s="100">
        <f t="shared" si="2557"/>
        <v>0</v>
      </c>
      <c r="BC808" s="100">
        <f t="shared" si="2557"/>
        <v>0</v>
      </c>
      <c r="BD808" s="100">
        <f t="shared" si="2557"/>
        <v>0</v>
      </c>
      <c r="BE808" s="100">
        <f t="shared" si="2557"/>
        <v>0</v>
      </c>
      <c r="BF808" s="100">
        <f t="shared" si="2557"/>
        <v>0</v>
      </c>
      <c r="BG808" s="100">
        <f t="shared" si="2557"/>
        <v>0</v>
      </c>
      <c r="BH808" s="100">
        <f t="shared" si="2557"/>
        <v>0</v>
      </c>
      <c r="BI808" s="100">
        <f t="shared" si="2351"/>
        <v>0</v>
      </c>
      <c r="BV808" s="142"/>
      <c r="CI808" s="142"/>
      <c r="CV808" s="142"/>
      <c r="DI808" s="142"/>
      <c r="DV808" s="142"/>
      <c r="EI808" s="142"/>
    </row>
    <row r="809" spans="1:139" ht="15.75" hidden="1" outlineLevel="1" x14ac:dyDescent="0.25">
      <c r="A809" s="2">
        <f t="shared" si="2498"/>
        <v>120</v>
      </c>
      <c r="B809" s="1">
        <f t="shared" si="2526"/>
        <v>0</v>
      </c>
      <c r="C809" s="1">
        <f t="shared" si="2526"/>
        <v>0</v>
      </c>
      <c r="D809" s="2">
        <f t="shared" si="2526"/>
        <v>0</v>
      </c>
      <c r="E809" s="141">
        <f t="shared" si="2526"/>
        <v>0</v>
      </c>
      <c r="F809" s="119">
        <f t="shared" si="2481"/>
        <v>0</v>
      </c>
      <c r="G809" s="186"/>
      <c r="H809" s="186"/>
      <c r="J809" s="100">
        <f t="shared" ref="J809:U809" si="2558">ROUND(I591*$G809/12,2)</f>
        <v>0</v>
      </c>
      <c r="K809" s="100">
        <f t="shared" si="2558"/>
        <v>0</v>
      </c>
      <c r="L809" s="100">
        <f t="shared" si="2558"/>
        <v>0</v>
      </c>
      <c r="M809" s="100">
        <f t="shared" si="2558"/>
        <v>0</v>
      </c>
      <c r="N809" s="100">
        <f t="shared" si="2558"/>
        <v>0</v>
      </c>
      <c r="O809" s="100">
        <f t="shared" si="2558"/>
        <v>0</v>
      </c>
      <c r="P809" s="100">
        <f t="shared" si="2558"/>
        <v>0</v>
      </c>
      <c r="Q809" s="100">
        <f t="shared" si="2558"/>
        <v>0</v>
      </c>
      <c r="R809" s="100">
        <f t="shared" si="2558"/>
        <v>0</v>
      </c>
      <c r="S809" s="100">
        <f t="shared" si="2558"/>
        <v>0</v>
      </c>
      <c r="T809" s="100">
        <f t="shared" si="2558"/>
        <v>0</v>
      </c>
      <c r="U809" s="100">
        <f t="shared" si="2558"/>
        <v>0</v>
      </c>
      <c r="V809" s="151">
        <f t="shared" si="1567"/>
        <v>0</v>
      </c>
      <c r="W809" s="100">
        <f t="shared" si="2546"/>
        <v>0</v>
      </c>
      <c r="X809" s="100">
        <f t="shared" ref="X809:AH809" si="2559">ROUND(W591*$G809/12,2)</f>
        <v>0</v>
      </c>
      <c r="Y809" s="100">
        <f t="shared" si="2559"/>
        <v>0</v>
      </c>
      <c r="Z809" s="100">
        <f t="shared" si="2559"/>
        <v>0</v>
      </c>
      <c r="AA809" s="100">
        <f t="shared" si="2559"/>
        <v>0</v>
      </c>
      <c r="AB809" s="100">
        <f t="shared" si="2559"/>
        <v>0</v>
      </c>
      <c r="AC809" s="100">
        <f t="shared" si="2559"/>
        <v>0</v>
      </c>
      <c r="AD809" s="100">
        <f t="shared" si="2559"/>
        <v>0</v>
      </c>
      <c r="AE809" s="100">
        <f t="shared" si="2559"/>
        <v>0</v>
      </c>
      <c r="AF809" s="100">
        <f t="shared" si="2559"/>
        <v>0</v>
      </c>
      <c r="AG809" s="100">
        <f t="shared" si="2559"/>
        <v>0</v>
      </c>
      <c r="AH809" s="100">
        <f t="shared" si="2559"/>
        <v>0</v>
      </c>
      <c r="AI809" s="2">
        <f t="shared" si="2505"/>
        <v>0</v>
      </c>
      <c r="AJ809" s="100">
        <f t="shared" si="2541"/>
        <v>0</v>
      </c>
      <c r="AK809" s="100">
        <f t="shared" si="2542"/>
        <v>0</v>
      </c>
      <c r="AL809" s="100">
        <f t="shared" si="2542"/>
        <v>0</v>
      </c>
      <c r="AM809" s="100">
        <f t="shared" si="2542"/>
        <v>0</v>
      </c>
      <c r="AN809" s="100">
        <f t="shared" si="2542"/>
        <v>0</v>
      </c>
      <c r="AO809" s="100">
        <f t="shared" si="2542"/>
        <v>0</v>
      </c>
      <c r="AP809" s="100">
        <f t="shared" si="2542"/>
        <v>0</v>
      </c>
      <c r="AQ809" s="100">
        <f t="shared" si="2542"/>
        <v>0</v>
      </c>
      <c r="AR809" s="100">
        <f t="shared" si="2542"/>
        <v>0</v>
      </c>
      <c r="AS809" s="100">
        <f t="shared" si="2542"/>
        <v>0</v>
      </c>
      <c r="AT809" s="100">
        <f t="shared" si="2542"/>
        <v>0</v>
      </c>
      <c r="AU809" s="100">
        <f t="shared" si="2542"/>
        <v>0</v>
      </c>
      <c r="AV809" s="100">
        <f t="shared" si="2429"/>
        <v>0</v>
      </c>
      <c r="AW809" s="100">
        <f t="shared" si="2543"/>
        <v>0</v>
      </c>
      <c r="AX809" s="100">
        <f t="shared" ref="AX809:BH809" si="2560">ROUND(AW591*$H809/12,2)</f>
        <v>0</v>
      </c>
      <c r="AY809" s="100">
        <f t="shared" si="2560"/>
        <v>0</v>
      </c>
      <c r="AZ809" s="100">
        <f t="shared" si="2560"/>
        <v>0</v>
      </c>
      <c r="BA809" s="100">
        <f t="shared" si="2560"/>
        <v>0</v>
      </c>
      <c r="BB809" s="100">
        <f t="shared" si="2560"/>
        <v>0</v>
      </c>
      <c r="BC809" s="100">
        <f t="shared" si="2560"/>
        <v>0</v>
      </c>
      <c r="BD809" s="100">
        <f t="shared" si="2560"/>
        <v>0</v>
      </c>
      <c r="BE809" s="100">
        <f t="shared" si="2560"/>
        <v>0</v>
      </c>
      <c r="BF809" s="100">
        <f t="shared" si="2560"/>
        <v>0</v>
      </c>
      <c r="BG809" s="100">
        <f t="shared" si="2560"/>
        <v>0</v>
      </c>
      <c r="BH809" s="100">
        <f t="shared" si="2560"/>
        <v>0</v>
      </c>
      <c r="BI809" s="100">
        <f t="shared" si="2351"/>
        <v>0</v>
      </c>
      <c r="BV809" s="142"/>
      <c r="CI809" s="142"/>
      <c r="CV809" s="142"/>
      <c r="DI809" s="142"/>
      <c r="DV809" s="142"/>
      <c r="EI809" s="142"/>
    </row>
    <row r="810" spans="1:139" ht="15.75" hidden="1" outlineLevel="1" x14ac:dyDescent="0.25">
      <c r="A810" s="2">
        <f t="shared" si="2498"/>
        <v>121</v>
      </c>
      <c r="B810" s="1">
        <f t="shared" si="2526"/>
        <v>0</v>
      </c>
      <c r="C810" s="1">
        <f t="shared" si="2526"/>
        <v>0</v>
      </c>
      <c r="D810" s="2">
        <f t="shared" si="2526"/>
        <v>0</v>
      </c>
      <c r="E810" s="141">
        <f t="shared" si="2526"/>
        <v>0</v>
      </c>
      <c r="F810" s="119">
        <f t="shared" ref="F810:F824" si="2561">G592</f>
        <v>0</v>
      </c>
      <c r="G810" s="186"/>
      <c r="H810" s="186"/>
      <c r="J810" s="100">
        <f t="shared" ref="J810:U810" si="2562">ROUND(I592*$G810/12,2)</f>
        <v>0</v>
      </c>
      <c r="K810" s="100">
        <f t="shared" si="2562"/>
        <v>0</v>
      </c>
      <c r="L810" s="100">
        <f t="shared" si="2562"/>
        <v>0</v>
      </c>
      <c r="M810" s="100">
        <f t="shared" si="2562"/>
        <v>0</v>
      </c>
      <c r="N810" s="100">
        <f t="shared" si="2562"/>
        <v>0</v>
      </c>
      <c r="O810" s="100">
        <f t="shared" si="2562"/>
        <v>0</v>
      </c>
      <c r="P810" s="100">
        <f t="shared" si="2562"/>
        <v>0</v>
      </c>
      <c r="Q810" s="100">
        <f t="shared" si="2562"/>
        <v>0</v>
      </c>
      <c r="R810" s="100">
        <f t="shared" si="2562"/>
        <v>0</v>
      </c>
      <c r="S810" s="100">
        <f t="shared" si="2562"/>
        <v>0</v>
      </c>
      <c r="T810" s="100">
        <f t="shared" si="2562"/>
        <v>0</v>
      </c>
      <c r="U810" s="100">
        <f t="shared" si="2562"/>
        <v>0</v>
      </c>
      <c r="V810" s="151">
        <f t="shared" si="1567"/>
        <v>0</v>
      </c>
      <c r="W810" s="100">
        <f t="shared" si="2546"/>
        <v>0</v>
      </c>
      <c r="X810" s="100">
        <f t="shared" ref="X810:AH810" si="2563">ROUND(W592*$G810/12,2)</f>
        <v>0</v>
      </c>
      <c r="Y810" s="100">
        <f t="shared" si="2563"/>
        <v>0</v>
      </c>
      <c r="Z810" s="100">
        <f t="shared" si="2563"/>
        <v>0</v>
      </c>
      <c r="AA810" s="100">
        <f t="shared" si="2563"/>
        <v>0</v>
      </c>
      <c r="AB810" s="100">
        <f t="shared" si="2563"/>
        <v>0</v>
      </c>
      <c r="AC810" s="100">
        <f t="shared" si="2563"/>
        <v>0</v>
      </c>
      <c r="AD810" s="100">
        <f t="shared" si="2563"/>
        <v>0</v>
      </c>
      <c r="AE810" s="100">
        <f t="shared" si="2563"/>
        <v>0</v>
      </c>
      <c r="AF810" s="100">
        <f t="shared" si="2563"/>
        <v>0</v>
      </c>
      <c r="AG810" s="100">
        <f t="shared" si="2563"/>
        <v>0</v>
      </c>
      <c r="AH810" s="100">
        <f t="shared" si="2563"/>
        <v>0</v>
      </c>
      <c r="AI810" s="2">
        <f t="shared" si="2505"/>
        <v>0</v>
      </c>
      <c r="AJ810" s="100">
        <f t="shared" si="2541"/>
        <v>0</v>
      </c>
      <c r="AK810" s="100">
        <f t="shared" si="2542"/>
        <v>0</v>
      </c>
      <c r="AL810" s="100">
        <f t="shared" si="2542"/>
        <v>0</v>
      </c>
      <c r="AM810" s="100">
        <f t="shared" si="2542"/>
        <v>0</v>
      </c>
      <c r="AN810" s="100">
        <f t="shared" si="2542"/>
        <v>0</v>
      </c>
      <c r="AO810" s="100">
        <f t="shared" si="2542"/>
        <v>0</v>
      </c>
      <c r="AP810" s="100">
        <f t="shared" si="2542"/>
        <v>0</v>
      </c>
      <c r="AQ810" s="100">
        <f t="shared" si="2542"/>
        <v>0</v>
      </c>
      <c r="AR810" s="100">
        <f t="shared" si="2542"/>
        <v>0</v>
      </c>
      <c r="AS810" s="100">
        <f t="shared" si="2542"/>
        <v>0</v>
      </c>
      <c r="AT810" s="100">
        <f t="shared" si="2542"/>
        <v>0</v>
      </c>
      <c r="AU810" s="100">
        <f t="shared" si="2542"/>
        <v>0</v>
      </c>
      <c r="AV810" s="100">
        <f t="shared" si="2429"/>
        <v>0</v>
      </c>
      <c r="AW810" s="100">
        <f t="shared" si="2543"/>
        <v>0</v>
      </c>
      <c r="AX810" s="100">
        <f t="shared" ref="AX810:BH810" si="2564">ROUND(AW592*$H810/12,2)</f>
        <v>0</v>
      </c>
      <c r="AY810" s="100">
        <f t="shared" si="2564"/>
        <v>0</v>
      </c>
      <c r="AZ810" s="100">
        <f t="shared" si="2564"/>
        <v>0</v>
      </c>
      <c r="BA810" s="100">
        <f t="shared" si="2564"/>
        <v>0</v>
      </c>
      <c r="BB810" s="100">
        <f t="shared" si="2564"/>
        <v>0</v>
      </c>
      <c r="BC810" s="100">
        <f t="shared" si="2564"/>
        <v>0</v>
      </c>
      <c r="BD810" s="100">
        <f t="shared" si="2564"/>
        <v>0</v>
      </c>
      <c r="BE810" s="100">
        <f t="shared" si="2564"/>
        <v>0</v>
      </c>
      <c r="BF810" s="100">
        <f t="shared" si="2564"/>
        <v>0</v>
      </c>
      <c r="BG810" s="100">
        <f t="shared" si="2564"/>
        <v>0</v>
      </c>
      <c r="BH810" s="100">
        <f t="shared" si="2564"/>
        <v>0</v>
      </c>
      <c r="BI810" s="100">
        <f t="shared" si="2351"/>
        <v>0</v>
      </c>
      <c r="BV810" s="142"/>
      <c r="CI810" s="142"/>
      <c r="CV810" s="142"/>
      <c r="DI810" s="142"/>
      <c r="DV810" s="142"/>
      <c r="EI810" s="142"/>
    </row>
    <row r="811" spans="1:139" ht="15.75" hidden="1" outlineLevel="1" x14ac:dyDescent="0.25">
      <c r="A811" s="2">
        <f t="shared" si="2498"/>
        <v>122</v>
      </c>
      <c r="B811" s="1">
        <f t="shared" si="2526"/>
        <v>0</v>
      </c>
      <c r="C811" s="1">
        <f t="shared" si="2526"/>
        <v>0</v>
      </c>
      <c r="D811" s="2">
        <f t="shared" si="2526"/>
        <v>0</v>
      </c>
      <c r="E811" s="141">
        <f t="shared" si="2526"/>
        <v>0</v>
      </c>
      <c r="F811" s="119">
        <f t="shared" si="2561"/>
        <v>0</v>
      </c>
      <c r="G811" s="186"/>
      <c r="H811" s="186"/>
      <c r="J811" s="100">
        <f t="shared" ref="J811:U811" si="2565">ROUND(I593*$G811/12,2)</f>
        <v>0</v>
      </c>
      <c r="K811" s="100">
        <f t="shared" si="2565"/>
        <v>0</v>
      </c>
      <c r="L811" s="100">
        <f t="shared" si="2565"/>
        <v>0</v>
      </c>
      <c r="M811" s="100">
        <f t="shared" si="2565"/>
        <v>0</v>
      </c>
      <c r="N811" s="100">
        <f t="shared" si="2565"/>
        <v>0</v>
      </c>
      <c r="O811" s="100">
        <f t="shared" si="2565"/>
        <v>0</v>
      </c>
      <c r="P811" s="100">
        <f t="shared" si="2565"/>
        <v>0</v>
      </c>
      <c r="Q811" s="100">
        <f t="shared" si="2565"/>
        <v>0</v>
      </c>
      <c r="R811" s="100">
        <f t="shared" si="2565"/>
        <v>0</v>
      </c>
      <c r="S811" s="100">
        <f t="shared" si="2565"/>
        <v>0</v>
      </c>
      <c r="T811" s="100">
        <f t="shared" si="2565"/>
        <v>0</v>
      </c>
      <c r="U811" s="100">
        <f t="shared" si="2565"/>
        <v>0</v>
      </c>
      <c r="V811" s="151">
        <f t="shared" si="1567"/>
        <v>0</v>
      </c>
      <c r="W811" s="100">
        <f t="shared" si="2546"/>
        <v>0</v>
      </c>
      <c r="X811" s="100">
        <f t="shared" ref="X811:AH811" si="2566">ROUND(W593*$G811/12,2)</f>
        <v>0</v>
      </c>
      <c r="Y811" s="100">
        <f t="shared" si="2566"/>
        <v>0</v>
      </c>
      <c r="Z811" s="100">
        <f t="shared" si="2566"/>
        <v>0</v>
      </c>
      <c r="AA811" s="100">
        <f t="shared" si="2566"/>
        <v>0</v>
      </c>
      <c r="AB811" s="100">
        <f t="shared" si="2566"/>
        <v>0</v>
      </c>
      <c r="AC811" s="100">
        <f t="shared" si="2566"/>
        <v>0</v>
      </c>
      <c r="AD811" s="100">
        <f t="shared" si="2566"/>
        <v>0</v>
      </c>
      <c r="AE811" s="100">
        <f t="shared" si="2566"/>
        <v>0</v>
      </c>
      <c r="AF811" s="100">
        <f t="shared" si="2566"/>
        <v>0</v>
      </c>
      <c r="AG811" s="100">
        <f t="shared" si="2566"/>
        <v>0</v>
      </c>
      <c r="AH811" s="100">
        <f t="shared" si="2566"/>
        <v>0</v>
      </c>
      <c r="AI811" s="2">
        <f t="shared" si="2505"/>
        <v>0</v>
      </c>
      <c r="AJ811" s="100">
        <f t="shared" si="2541"/>
        <v>0</v>
      </c>
      <c r="AK811" s="100">
        <f t="shared" si="2542"/>
        <v>0</v>
      </c>
      <c r="AL811" s="100">
        <f t="shared" si="2542"/>
        <v>0</v>
      </c>
      <c r="AM811" s="100">
        <f t="shared" si="2542"/>
        <v>0</v>
      </c>
      <c r="AN811" s="100">
        <f t="shared" si="2542"/>
        <v>0</v>
      </c>
      <c r="AO811" s="100">
        <f t="shared" si="2542"/>
        <v>0</v>
      </c>
      <c r="AP811" s="100">
        <f t="shared" si="2542"/>
        <v>0</v>
      </c>
      <c r="AQ811" s="100">
        <f t="shared" si="2542"/>
        <v>0</v>
      </c>
      <c r="AR811" s="100">
        <f t="shared" si="2542"/>
        <v>0</v>
      </c>
      <c r="AS811" s="100">
        <f t="shared" si="2542"/>
        <v>0</v>
      </c>
      <c r="AT811" s="100">
        <f t="shared" si="2542"/>
        <v>0</v>
      </c>
      <c r="AU811" s="100">
        <f t="shared" si="2542"/>
        <v>0</v>
      </c>
      <c r="AV811" s="100">
        <f t="shared" si="2429"/>
        <v>0</v>
      </c>
      <c r="AW811" s="100">
        <f t="shared" si="2543"/>
        <v>0</v>
      </c>
      <c r="AX811" s="100">
        <f t="shared" ref="AX811:BH811" si="2567">ROUND(AW593*$H811/12,2)</f>
        <v>0</v>
      </c>
      <c r="AY811" s="100">
        <f t="shared" si="2567"/>
        <v>0</v>
      </c>
      <c r="AZ811" s="100">
        <f t="shared" si="2567"/>
        <v>0</v>
      </c>
      <c r="BA811" s="100">
        <f t="shared" si="2567"/>
        <v>0</v>
      </c>
      <c r="BB811" s="100">
        <f t="shared" si="2567"/>
        <v>0</v>
      </c>
      <c r="BC811" s="100">
        <f t="shared" si="2567"/>
        <v>0</v>
      </c>
      <c r="BD811" s="100">
        <f t="shared" si="2567"/>
        <v>0</v>
      </c>
      <c r="BE811" s="100">
        <f t="shared" si="2567"/>
        <v>0</v>
      </c>
      <c r="BF811" s="100">
        <f t="shared" si="2567"/>
        <v>0</v>
      </c>
      <c r="BG811" s="100">
        <f t="shared" si="2567"/>
        <v>0</v>
      </c>
      <c r="BH811" s="100">
        <f t="shared" si="2567"/>
        <v>0</v>
      </c>
      <c r="BI811" s="100">
        <f t="shared" si="2351"/>
        <v>0</v>
      </c>
      <c r="BV811" s="142"/>
      <c r="CI811" s="142"/>
      <c r="CV811" s="142"/>
      <c r="DI811" s="142"/>
      <c r="DV811" s="142"/>
      <c r="EI811" s="142"/>
    </row>
    <row r="812" spans="1:139" ht="15.75" hidden="1" outlineLevel="1" x14ac:dyDescent="0.25">
      <c r="A812" s="2">
        <f t="shared" si="2498"/>
        <v>123</v>
      </c>
      <c r="B812" s="1">
        <f t="shared" si="2526"/>
        <v>0</v>
      </c>
      <c r="C812" s="1">
        <f t="shared" si="2526"/>
        <v>0</v>
      </c>
      <c r="D812" s="2">
        <f t="shared" si="2526"/>
        <v>0</v>
      </c>
      <c r="E812" s="141">
        <f t="shared" si="2526"/>
        <v>0</v>
      </c>
      <c r="F812" s="119">
        <f t="shared" si="2561"/>
        <v>0</v>
      </c>
      <c r="G812" s="186"/>
      <c r="H812" s="186"/>
      <c r="J812" s="100">
        <f t="shared" ref="J812:U812" si="2568">ROUND(I594*$G812/12,2)</f>
        <v>0</v>
      </c>
      <c r="K812" s="100">
        <f t="shared" si="2568"/>
        <v>0</v>
      </c>
      <c r="L812" s="100">
        <f t="shared" si="2568"/>
        <v>0</v>
      </c>
      <c r="M812" s="100">
        <f t="shared" si="2568"/>
        <v>0</v>
      </c>
      <c r="N812" s="100">
        <f t="shared" si="2568"/>
        <v>0</v>
      </c>
      <c r="O812" s="100">
        <f t="shared" si="2568"/>
        <v>0</v>
      </c>
      <c r="P812" s="100">
        <f t="shared" si="2568"/>
        <v>0</v>
      </c>
      <c r="Q812" s="100">
        <f t="shared" si="2568"/>
        <v>0</v>
      </c>
      <c r="R812" s="100">
        <f t="shared" si="2568"/>
        <v>0</v>
      </c>
      <c r="S812" s="100">
        <f t="shared" si="2568"/>
        <v>0</v>
      </c>
      <c r="T812" s="100">
        <f t="shared" si="2568"/>
        <v>0</v>
      </c>
      <c r="U812" s="100">
        <f t="shared" si="2568"/>
        <v>0</v>
      </c>
      <c r="V812" s="151">
        <f t="shared" si="1567"/>
        <v>0</v>
      </c>
      <c r="W812" s="100">
        <f t="shared" si="2546"/>
        <v>0</v>
      </c>
      <c r="X812" s="100">
        <f t="shared" ref="X812:AH812" si="2569">ROUND(W594*$G812/12,2)</f>
        <v>0</v>
      </c>
      <c r="Y812" s="100">
        <f t="shared" si="2569"/>
        <v>0</v>
      </c>
      <c r="Z812" s="100">
        <f t="shared" si="2569"/>
        <v>0</v>
      </c>
      <c r="AA812" s="100">
        <f t="shared" si="2569"/>
        <v>0</v>
      </c>
      <c r="AB812" s="100">
        <f t="shared" si="2569"/>
        <v>0</v>
      </c>
      <c r="AC812" s="100">
        <f t="shared" si="2569"/>
        <v>0</v>
      </c>
      <c r="AD812" s="100">
        <f t="shared" si="2569"/>
        <v>0</v>
      </c>
      <c r="AE812" s="100">
        <f t="shared" si="2569"/>
        <v>0</v>
      </c>
      <c r="AF812" s="100">
        <f t="shared" si="2569"/>
        <v>0</v>
      </c>
      <c r="AG812" s="100">
        <f t="shared" si="2569"/>
        <v>0</v>
      </c>
      <c r="AH812" s="100">
        <f t="shared" si="2569"/>
        <v>0</v>
      </c>
      <c r="AI812" s="2">
        <f t="shared" si="2505"/>
        <v>0</v>
      </c>
      <c r="AJ812" s="100">
        <f t="shared" si="2541"/>
        <v>0</v>
      </c>
      <c r="AK812" s="100">
        <f t="shared" si="2542"/>
        <v>0</v>
      </c>
      <c r="AL812" s="100">
        <f t="shared" si="2542"/>
        <v>0</v>
      </c>
      <c r="AM812" s="100">
        <f t="shared" si="2542"/>
        <v>0</v>
      </c>
      <c r="AN812" s="100">
        <f t="shared" si="2542"/>
        <v>0</v>
      </c>
      <c r="AO812" s="100">
        <f t="shared" si="2542"/>
        <v>0</v>
      </c>
      <c r="AP812" s="100">
        <f t="shared" si="2542"/>
        <v>0</v>
      </c>
      <c r="AQ812" s="100">
        <f t="shared" si="2542"/>
        <v>0</v>
      </c>
      <c r="AR812" s="100">
        <f t="shared" si="2542"/>
        <v>0</v>
      </c>
      <c r="AS812" s="100">
        <f t="shared" si="2542"/>
        <v>0</v>
      </c>
      <c r="AT812" s="100">
        <f t="shared" si="2542"/>
        <v>0</v>
      </c>
      <c r="AU812" s="100">
        <f t="shared" si="2542"/>
        <v>0</v>
      </c>
      <c r="AV812" s="100">
        <f t="shared" si="2429"/>
        <v>0</v>
      </c>
      <c r="AW812" s="100">
        <f t="shared" si="2543"/>
        <v>0</v>
      </c>
      <c r="AX812" s="100">
        <f t="shared" ref="AX812:BH812" si="2570">ROUND(AW594*$H812/12,2)</f>
        <v>0</v>
      </c>
      <c r="AY812" s="100">
        <f t="shared" si="2570"/>
        <v>0</v>
      </c>
      <c r="AZ812" s="100">
        <f t="shared" si="2570"/>
        <v>0</v>
      </c>
      <c r="BA812" s="100">
        <f t="shared" si="2570"/>
        <v>0</v>
      </c>
      <c r="BB812" s="100">
        <f t="shared" si="2570"/>
        <v>0</v>
      </c>
      <c r="BC812" s="100">
        <f t="shared" si="2570"/>
        <v>0</v>
      </c>
      <c r="BD812" s="100">
        <f t="shared" si="2570"/>
        <v>0</v>
      </c>
      <c r="BE812" s="100">
        <f t="shared" si="2570"/>
        <v>0</v>
      </c>
      <c r="BF812" s="100">
        <f t="shared" si="2570"/>
        <v>0</v>
      </c>
      <c r="BG812" s="100">
        <f t="shared" si="2570"/>
        <v>0</v>
      </c>
      <c r="BH812" s="100">
        <f t="shared" si="2570"/>
        <v>0</v>
      </c>
      <c r="BI812" s="100">
        <f t="shared" si="2351"/>
        <v>0</v>
      </c>
      <c r="BV812" s="142"/>
      <c r="CI812" s="142"/>
      <c r="CV812" s="142"/>
      <c r="DI812" s="142"/>
      <c r="DV812" s="142"/>
      <c r="EI812" s="142"/>
    </row>
    <row r="813" spans="1:139" ht="15.75" hidden="1" outlineLevel="1" x14ac:dyDescent="0.25">
      <c r="A813" s="2">
        <f t="shared" si="2498"/>
        <v>124</v>
      </c>
      <c r="B813" s="1">
        <f t="shared" si="2526"/>
        <v>0</v>
      </c>
      <c r="C813" s="1">
        <f t="shared" si="2526"/>
        <v>0</v>
      </c>
      <c r="D813" s="2">
        <f t="shared" si="2526"/>
        <v>0</v>
      </c>
      <c r="E813" s="141">
        <f t="shared" si="2526"/>
        <v>0</v>
      </c>
      <c r="F813" s="119">
        <f t="shared" si="2561"/>
        <v>0</v>
      </c>
      <c r="G813" s="186"/>
      <c r="H813" s="186"/>
      <c r="J813" s="100">
        <f t="shared" ref="J813:U813" si="2571">ROUND(I595*$G813/12,2)</f>
        <v>0</v>
      </c>
      <c r="K813" s="100">
        <f t="shared" si="2571"/>
        <v>0</v>
      </c>
      <c r="L813" s="100">
        <f t="shared" si="2571"/>
        <v>0</v>
      </c>
      <c r="M813" s="100">
        <f t="shared" si="2571"/>
        <v>0</v>
      </c>
      <c r="N813" s="100">
        <f t="shared" si="2571"/>
        <v>0</v>
      </c>
      <c r="O813" s="100">
        <f t="shared" si="2571"/>
        <v>0</v>
      </c>
      <c r="P813" s="100">
        <f t="shared" si="2571"/>
        <v>0</v>
      </c>
      <c r="Q813" s="100">
        <f t="shared" si="2571"/>
        <v>0</v>
      </c>
      <c r="R813" s="100">
        <f t="shared" si="2571"/>
        <v>0</v>
      </c>
      <c r="S813" s="100">
        <f t="shared" si="2571"/>
        <v>0</v>
      </c>
      <c r="T813" s="100">
        <f t="shared" si="2571"/>
        <v>0</v>
      </c>
      <c r="U813" s="100">
        <f t="shared" si="2571"/>
        <v>0</v>
      </c>
      <c r="V813" s="151">
        <f t="shared" si="1567"/>
        <v>0</v>
      </c>
      <c r="W813" s="100">
        <f t="shared" si="2546"/>
        <v>0</v>
      </c>
      <c r="X813" s="100">
        <f t="shared" ref="X813:AH813" si="2572">ROUND(W595*$G813/12,2)</f>
        <v>0</v>
      </c>
      <c r="Y813" s="100">
        <f t="shared" si="2572"/>
        <v>0</v>
      </c>
      <c r="Z813" s="100">
        <f t="shared" si="2572"/>
        <v>0</v>
      </c>
      <c r="AA813" s="100">
        <f t="shared" si="2572"/>
        <v>0</v>
      </c>
      <c r="AB813" s="100">
        <f t="shared" si="2572"/>
        <v>0</v>
      </c>
      <c r="AC813" s="100">
        <f t="shared" si="2572"/>
        <v>0</v>
      </c>
      <c r="AD813" s="100">
        <f t="shared" si="2572"/>
        <v>0</v>
      </c>
      <c r="AE813" s="100">
        <f t="shared" si="2572"/>
        <v>0</v>
      </c>
      <c r="AF813" s="100">
        <f t="shared" si="2572"/>
        <v>0</v>
      </c>
      <c r="AG813" s="100">
        <f t="shared" si="2572"/>
        <v>0</v>
      </c>
      <c r="AH813" s="100">
        <f t="shared" si="2572"/>
        <v>0</v>
      </c>
      <c r="AI813" s="2">
        <f t="shared" si="2505"/>
        <v>0</v>
      </c>
      <c r="AJ813" s="100">
        <f t="shared" si="2541"/>
        <v>0</v>
      </c>
      <c r="AK813" s="100">
        <f t="shared" si="2542"/>
        <v>0</v>
      </c>
      <c r="AL813" s="100">
        <f t="shared" si="2542"/>
        <v>0</v>
      </c>
      <c r="AM813" s="100">
        <f t="shared" si="2542"/>
        <v>0</v>
      </c>
      <c r="AN813" s="100">
        <f t="shared" si="2542"/>
        <v>0</v>
      </c>
      <c r="AO813" s="100">
        <f t="shared" si="2542"/>
        <v>0</v>
      </c>
      <c r="AP813" s="100">
        <f t="shared" si="2542"/>
        <v>0</v>
      </c>
      <c r="AQ813" s="100">
        <f t="shared" si="2542"/>
        <v>0</v>
      </c>
      <c r="AR813" s="100">
        <f t="shared" si="2542"/>
        <v>0</v>
      </c>
      <c r="AS813" s="100">
        <f t="shared" si="2542"/>
        <v>0</v>
      </c>
      <c r="AT813" s="100">
        <f t="shared" si="2542"/>
        <v>0</v>
      </c>
      <c r="AU813" s="100">
        <f t="shared" si="2542"/>
        <v>0</v>
      </c>
      <c r="AV813" s="100">
        <f t="shared" si="2429"/>
        <v>0</v>
      </c>
      <c r="AW813" s="100">
        <f t="shared" si="2543"/>
        <v>0</v>
      </c>
      <c r="AX813" s="100">
        <f t="shared" ref="AX813:BH813" si="2573">ROUND(AW595*$H813/12,2)</f>
        <v>0</v>
      </c>
      <c r="AY813" s="100">
        <f t="shared" si="2573"/>
        <v>0</v>
      </c>
      <c r="AZ813" s="100">
        <f t="shared" si="2573"/>
        <v>0</v>
      </c>
      <c r="BA813" s="100">
        <f t="shared" si="2573"/>
        <v>0</v>
      </c>
      <c r="BB813" s="100">
        <f t="shared" si="2573"/>
        <v>0</v>
      </c>
      <c r="BC813" s="100">
        <f t="shared" si="2573"/>
        <v>0</v>
      </c>
      <c r="BD813" s="100">
        <f t="shared" si="2573"/>
        <v>0</v>
      </c>
      <c r="BE813" s="100">
        <f t="shared" si="2573"/>
        <v>0</v>
      </c>
      <c r="BF813" s="100">
        <f t="shared" si="2573"/>
        <v>0</v>
      </c>
      <c r="BG813" s="100">
        <f t="shared" si="2573"/>
        <v>0</v>
      </c>
      <c r="BH813" s="100">
        <f t="shared" si="2573"/>
        <v>0</v>
      </c>
      <c r="BI813" s="100">
        <f t="shared" si="2351"/>
        <v>0</v>
      </c>
      <c r="BV813" s="142"/>
      <c r="CI813" s="142"/>
      <c r="CV813" s="142"/>
      <c r="DI813" s="142"/>
      <c r="DV813" s="142"/>
      <c r="EI813" s="142"/>
    </row>
    <row r="814" spans="1:139" ht="15.75" hidden="1" outlineLevel="1" x14ac:dyDescent="0.25">
      <c r="A814" s="2">
        <f t="shared" si="2498"/>
        <v>125</v>
      </c>
      <c r="B814" s="1">
        <f t="shared" si="2526"/>
        <v>0</v>
      </c>
      <c r="C814" s="1">
        <f t="shared" si="2526"/>
        <v>0</v>
      </c>
      <c r="D814" s="2">
        <f t="shared" si="2526"/>
        <v>0</v>
      </c>
      <c r="E814" s="141">
        <f t="shared" si="2526"/>
        <v>0</v>
      </c>
      <c r="F814" s="119">
        <f t="shared" si="2561"/>
        <v>0</v>
      </c>
      <c r="G814" s="186"/>
      <c r="H814" s="186"/>
      <c r="J814" s="100">
        <f t="shared" ref="J814:U814" si="2574">ROUND(I596*$G814/12,2)</f>
        <v>0</v>
      </c>
      <c r="K814" s="100">
        <f t="shared" si="2574"/>
        <v>0</v>
      </c>
      <c r="L814" s="100">
        <f t="shared" si="2574"/>
        <v>0</v>
      </c>
      <c r="M814" s="100">
        <f t="shared" si="2574"/>
        <v>0</v>
      </c>
      <c r="N814" s="100">
        <f t="shared" si="2574"/>
        <v>0</v>
      </c>
      <c r="O814" s="100">
        <f t="shared" si="2574"/>
        <v>0</v>
      </c>
      <c r="P814" s="100">
        <f t="shared" si="2574"/>
        <v>0</v>
      </c>
      <c r="Q814" s="100">
        <f t="shared" si="2574"/>
        <v>0</v>
      </c>
      <c r="R814" s="100">
        <f t="shared" si="2574"/>
        <v>0</v>
      </c>
      <c r="S814" s="100">
        <f t="shared" si="2574"/>
        <v>0</v>
      </c>
      <c r="T814" s="100">
        <f t="shared" si="2574"/>
        <v>0</v>
      </c>
      <c r="U814" s="100">
        <f t="shared" si="2574"/>
        <v>0</v>
      </c>
      <c r="V814" s="151">
        <f t="shared" si="1567"/>
        <v>0</v>
      </c>
      <c r="W814" s="100">
        <f t="shared" si="2546"/>
        <v>0</v>
      </c>
      <c r="X814" s="100">
        <f t="shared" ref="X814:AH814" si="2575">ROUND(W596*$G814/12,2)</f>
        <v>0</v>
      </c>
      <c r="Y814" s="100">
        <f t="shared" si="2575"/>
        <v>0</v>
      </c>
      <c r="Z814" s="100">
        <f t="shared" si="2575"/>
        <v>0</v>
      </c>
      <c r="AA814" s="100">
        <f t="shared" si="2575"/>
        <v>0</v>
      </c>
      <c r="AB814" s="100">
        <f t="shared" si="2575"/>
        <v>0</v>
      </c>
      <c r="AC814" s="100">
        <f t="shared" si="2575"/>
        <v>0</v>
      </c>
      <c r="AD814" s="100">
        <f t="shared" si="2575"/>
        <v>0</v>
      </c>
      <c r="AE814" s="100">
        <f t="shared" si="2575"/>
        <v>0</v>
      </c>
      <c r="AF814" s="100">
        <f t="shared" si="2575"/>
        <v>0</v>
      </c>
      <c r="AG814" s="100">
        <f t="shared" si="2575"/>
        <v>0</v>
      </c>
      <c r="AH814" s="100">
        <f t="shared" si="2575"/>
        <v>0</v>
      </c>
      <c r="AI814" s="2">
        <f t="shared" si="2505"/>
        <v>0</v>
      </c>
      <c r="AJ814" s="100">
        <f t="shared" si="2541"/>
        <v>0</v>
      </c>
      <c r="AK814" s="100">
        <f t="shared" si="2542"/>
        <v>0</v>
      </c>
      <c r="AL814" s="100">
        <f t="shared" si="2542"/>
        <v>0</v>
      </c>
      <c r="AM814" s="100">
        <f t="shared" si="2542"/>
        <v>0</v>
      </c>
      <c r="AN814" s="100">
        <f t="shared" si="2542"/>
        <v>0</v>
      </c>
      <c r="AO814" s="100">
        <f t="shared" si="2542"/>
        <v>0</v>
      </c>
      <c r="AP814" s="100">
        <f t="shared" si="2542"/>
        <v>0</v>
      </c>
      <c r="AQ814" s="100">
        <f t="shared" si="2542"/>
        <v>0</v>
      </c>
      <c r="AR814" s="100">
        <f t="shared" si="2542"/>
        <v>0</v>
      </c>
      <c r="AS814" s="100">
        <f t="shared" si="2542"/>
        <v>0</v>
      </c>
      <c r="AT814" s="100">
        <f t="shared" si="2542"/>
        <v>0</v>
      </c>
      <c r="AU814" s="100">
        <f t="shared" si="2542"/>
        <v>0</v>
      </c>
      <c r="AV814" s="100">
        <f t="shared" si="2429"/>
        <v>0</v>
      </c>
      <c r="AW814" s="100">
        <f t="shared" si="2543"/>
        <v>0</v>
      </c>
      <c r="AX814" s="100">
        <f t="shared" ref="AX814:BH814" si="2576">ROUND(AW596*$H814/12,2)</f>
        <v>0</v>
      </c>
      <c r="AY814" s="100">
        <f t="shared" si="2576"/>
        <v>0</v>
      </c>
      <c r="AZ814" s="100">
        <f t="shared" si="2576"/>
        <v>0</v>
      </c>
      <c r="BA814" s="100">
        <f t="shared" si="2576"/>
        <v>0</v>
      </c>
      <c r="BB814" s="100">
        <f t="shared" si="2576"/>
        <v>0</v>
      </c>
      <c r="BC814" s="100">
        <f t="shared" si="2576"/>
        <v>0</v>
      </c>
      <c r="BD814" s="100">
        <f t="shared" si="2576"/>
        <v>0</v>
      </c>
      <c r="BE814" s="100">
        <f t="shared" si="2576"/>
        <v>0</v>
      </c>
      <c r="BF814" s="100">
        <f t="shared" si="2576"/>
        <v>0</v>
      </c>
      <c r="BG814" s="100">
        <f t="shared" si="2576"/>
        <v>0</v>
      </c>
      <c r="BH814" s="100">
        <f t="shared" si="2576"/>
        <v>0</v>
      </c>
      <c r="BI814" s="100">
        <f t="shared" si="2351"/>
        <v>0</v>
      </c>
      <c r="BV814" s="142"/>
      <c r="CI814" s="142"/>
      <c r="CV814" s="142"/>
      <c r="DI814" s="142"/>
      <c r="DV814" s="142"/>
      <c r="EI814" s="142"/>
    </row>
    <row r="815" spans="1:139" ht="15.75" hidden="1" outlineLevel="1" x14ac:dyDescent="0.25">
      <c r="A815" s="2">
        <f t="shared" si="2498"/>
        <v>126</v>
      </c>
      <c r="B815" s="1">
        <f t="shared" si="2526"/>
        <v>0</v>
      </c>
      <c r="C815" s="1">
        <f t="shared" si="2526"/>
        <v>0</v>
      </c>
      <c r="D815" s="2">
        <f t="shared" si="2526"/>
        <v>0</v>
      </c>
      <c r="E815" s="141">
        <f t="shared" si="2526"/>
        <v>0</v>
      </c>
      <c r="F815" s="119">
        <f t="shared" si="2561"/>
        <v>0</v>
      </c>
      <c r="G815" s="186"/>
      <c r="H815" s="186"/>
      <c r="J815" s="100">
        <f t="shared" ref="J815:U815" si="2577">ROUND(I597*$G815/12,2)</f>
        <v>0</v>
      </c>
      <c r="K815" s="100">
        <f t="shared" si="2577"/>
        <v>0</v>
      </c>
      <c r="L815" s="100">
        <f t="shared" si="2577"/>
        <v>0</v>
      </c>
      <c r="M815" s="100">
        <f t="shared" si="2577"/>
        <v>0</v>
      </c>
      <c r="N815" s="100">
        <f t="shared" si="2577"/>
        <v>0</v>
      </c>
      <c r="O815" s="100">
        <f t="shared" si="2577"/>
        <v>0</v>
      </c>
      <c r="P815" s="100">
        <f t="shared" si="2577"/>
        <v>0</v>
      </c>
      <c r="Q815" s="100">
        <f t="shared" si="2577"/>
        <v>0</v>
      </c>
      <c r="R815" s="100">
        <f t="shared" si="2577"/>
        <v>0</v>
      </c>
      <c r="S815" s="100">
        <f t="shared" si="2577"/>
        <v>0</v>
      </c>
      <c r="T815" s="100">
        <f t="shared" si="2577"/>
        <v>0</v>
      </c>
      <c r="U815" s="100">
        <f t="shared" si="2577"/>
        <v>0</v>
      </c>
      <c r="V815" s="151">
        <f t="shared" si="1567"/>
        <v>0</v>
      </c>
      <c r="W815" s="100">
        <f t="shared" si="2546"/>
        <v>0</v>
      </c>
      <c r="X815" s="100">
        <f t="shared" ref="X815:AH815" si="2578">ROUND(W597*$G815/12,2)</f>
        <v>0</v>
      </c>
      <c r="Y815" s="100">
        <f t="shared" si="2578"/>
        <v>0</v>
      </c>
      <c r="Z815" s="100">
        <f t="shared" si="2578"/>
        <v>0</v>
      </c>
      <c r="AA815" s="100">
        <f t="shared" si="2578"/>
        <v>0</v>
      </c>
      <c r="AB815" s="100">
        <f t="shared" si="2578"/>
        <v>0</v>
      </c>
      <c r="AC815" s="100">
        <f t="shared" si="2578"/>
        <v>0</v>
      </c>
      <c r="AD815" s="100">
        <f t="shared" si="2578"/>
        <v>0</v>
      </c>
      <c r="AE815" s="100">
        <f t="shared" si="2578"/>
        <v>0</v>
      </c>
      <c r="AF815" s="100">
        <f t="shared" si="2578"/>
        <v>0</v>
      </c>
      <c r="AG815" s="100">
        <f t="shared" si="2578"/>
        <v>0</v>
      </c>
      <c r="AH815" s="100">
        <f t="shared" si="2578"/>
        <v>0</v>
      </c>
      <c r="AI815" s="2">
        <f t="shared" si="2505"/>
        <v>0</v>
      </c>
      <c r="AJ815" s="100">
        <f t="shared" si="2541"/>
        <v>0</v>
      </c>
      <c r="AK815" s="100">
        <f t="shared" si="2542"/>
        <v>0</v>
      </c>
      <c r="AL815" s="100">
        <f t="shared" si="2542"/>
        <v>0</v>
      </c>
      <c r="AM815" s="100">
        <f t="shared" si="2542"/>
        <v>0</v>
      </c>
      <c r="AN815" s="100">
        <f t="shared" si="2542"/>
        <v>0</v>
      </c>
      <c r="AO815" s="100">
        <f t="shared" si="2542"/>
        <v>0</v>
      </c>
      <c r="AP815" s="100">
        <f t="shared" si="2542"/>
        <v>0</v>
      </c>
      <c r="AQ815" s="100">
        <f t="shared" si="2542"/>
        <v>0</v>
      </c>
      <c r="AR815" s="100">
        <f t="shared" si="2542"/>
        <v>0</v>
      </c>
      <c r="AS815" s="100">
        <f t="shared" si="2542"/>
        <v>0</v>
      </c>
      <c r="AT815" s="100">
        <f t="shared" si="2542"/>
        <v>0</v>
      </c>
      <c r="AU815" s="100">
        <f t="shared" si="2542"/>
        <v>0</v>
      </c>
      <c r="AV815" s="100">
        <f t="shared" si="2429"/>
        <v>0</v>
      </c>
      <c r="AW815" s="100">
        <f t="shared" si="2543"/>
        <v>0</v>
      </c>
      <c r="AX815" s="100">
        <f t="shared" ref="AX815:BH815" si="2579">ROUND(AW597*$H815/12,2)</f>
        <v>0</v>
      </c>
      <c r="AY815" s="100">
        <f t="shared" si="2579"/>
        <v>0</v>
      </c>
      <c r="AZ815" s="100">
        <f t="shared" si="2579"/>
        <v>0</v>
      </c>
      <c r="BA815" s="100">
        <f t="shared" si="2579"/>
        <v>0</v>
      </c>
      <c r="BB815" s="100">
        <f t="shared" si="2579"/>
        <v>0</v>
      </c>
      <c r="BC815" s="100">
        <f t="shared" si="2579"/>
        <v>0</v>
      </c>
      <c r="BD815" s="100">
        <f t="shared" si="2579"/>
        <v>0</v>
      </c>
      <c r="BE815" s="100">
        <f t="shared" si="2579"/>
        <v>0</v>
      </c>
      <c r="BF815" s="100">
        <f t="shared" si="2579"/>
        <v>0</v>
      </c>
      <c r="BG815" s="100">
        <f t="shared" si="2579"/>
        <v>0</v>
      </c>
      <c r="BH815" s="100">
        <f t="shared" si="2579"/>
        <v>0</v>
      </c>
      <c r="BI815" s="100">
        <f t="shared" si="2351"/>
        <v>0</v>
      </c>
      <c r="BV815" s="142"/>
      <c r="CI815" s="142"/>
      <c r="CV815" s="142"/>
      <c r="DI815" s="142"/>
      <c r="DV815" s="142"/>
      <c r="EI815" s="142"/>
    </row>
    <row r="816" spans="1:139" ht="15.75" hidden="1" outlineLevel="1" x14ac:dyDescent="0.25">
      <c r="A816" s="2">
        <f t="shared" si="2498"/>
        <v>127</v>
      </c>
      <c r="B816" s="1">
        <f t="shared" si="2526"/>
        <v>0</v>
      </c>
      <c r="C816" s="1">
        <f t="shared" si="2526"/>
        <v>0</v>
      </c>
      <c r="D816" s="2">
        <f t="shared" si="2526"/>
        <v>0</v>
      </c>
      <c r="E816" s="141">
        <f t="shared" si="2526"/>
        <v>0</v>
      </c>
      <c r="F816" s="119">
        <f t="shared" si="2561"/>
        <v>0</v>
      </c>
      <c r="G816" s="186"/>
      <c r="H816" s="186"/>
      <c r="J816" s="100">
        <f t="shared" ref="J816:U816" si="2580">ROUND(I598*$G816/12,2)</f>
        <v>0</v>
      </c>
      <c r="K816" s="100">
        <f t="shared" si="2580"/>
        <v>0</v>
      </c>
      <c r="L816" s="100">
        <f t="shared" si="2580"/>
        <v>0</v>
      </c>
      <c r="M816" s="100">
        <f t="shared" si="2580"/>
        <v>0</v>
      </c>
      <c r="N816" s="100">
        <f t="shared" si="2580"/>
        <v>0</v>
      </c>
      <c r="O816" s="100">
        <f t="shared" si="2580"/>
        <v>0</v>
      </c>
      <c r="P816" s="100">
        <f t="shared" si="2580"/>
        <v>0</v>
      </c>
      <c r="Q816" s="100">
        <f t="shared" si="2580"/>
        <v>0</v>
      </c>
      <c r="R816" s="100">
        <f t="shared" si="2580"/>
        <v>0</v>
      </c>
      <c r="S816" s="100">
        <f t="shared" si="2580"/>
        <v>0</v>
      </c>
      <c r="T816" s="100">
        <f t="shared" si="2580"/>
        <v>0</v>
      </c>
      <c r="U816" s="100">
        <f t="shared" si="2580"/>
        <v>0</v>
      </c>
      <c r="V816" s="151">
        <f t="shared" si="1567"/>
        <v>0</v>
      </c>
      <c r="W816" s="100">
        <f t="shared" si="2546"/>
        <v>0</v>
      </c>
      <c r="X816" s="100">
        <f t="shared" ref="X816:AH816" si="2581">ROUND(W598*$G816/12,2)</f>
        <v>0</v>
      </c>
      <c r="Y816" s="100">
        <f t="shared" si="2581"/>
        <v>0</v>
      </c>
      <c r="Z816" s="100">
        <f t="shared" si="2581"/>
        <v>0</v>
      </c>
      <c r="AA816" s="100">
        <f t="shared" si="2581"/>
        <v>0</v>
      </c>
      <c r="AB816" s="100">
        <f t="shared" si="2581"/>
        <v>0</v>
      </c>
      <c r="AC816" s="100">
        <f t="shared" si="2581"/>
        <v>0</v>
      </c>
      <c r="AD816" s="100">
        <f t="shared" si="2581"/>
        <v>0</v>
      </c>
      <c r="AE816" s="100">
        <f t="shared" si="2581"/>
        <v>0</v>
      </c>
      <c r="AF816" s="100">
        <f t="shared" si="2581"/>
        <v>0</v>
      </c>
      <c r="AG816" s="100">
        <f t="shared" si="2581"/>
        <v>0</v>
      </c>
      <c r="AH816" s="100">
        <f t="shared" si="2581"/>
        <v>0</v>
      </c>
      <c r="AI816" s="2">
        <f t="shared" si="2505"/>
        <v>0</v>
      </c>
      <c r="AJ816" s="100">
        <f t="shared" si="2541"/>
        <v>0</v>
      </c>
      <c r="AK816" s="100">
        <f t="shared" si="2542"/>
        <v>0</v>
      </c>
      <c r="AL816" s="100">
        <f t="shared" si="2542"/>
        <v>0</v>
      </c>
      <c r="AM816" s="100">
        <f t="shared" si="2542"/>
        <v>0</v>
      </c>
      <c r="AN816" s="100">
        <f t="shared" si="2542"/>
        <v>0</v>
      </c>
      <c r="AO816" s="100">
        <f t="shared" si="2542"/>
        <v>0</v>
      </c>
      <c r="AP816" s="100">
        <f t="shared" si="2542"/>
        <v>0</v>
      </c>
      <c r="AQ816" s="100">
        <f t="shared" si="2542"/>
        <v>0</v>
      </c>
      <c r="AR816" s="100">
        <f t="shared" si="2542"/>
        <v>0</v>
      </c>
      <c r="AS816" s="100">
        <f t="shared" si="2542"/>
        <v>0</v>
      </c>
      <c r="AT816" s="100">
        <f t="shared" si="2542"/>
        <v>0</v>
      </c>
      <c r="AU816" s="100">
        <f t="shared" si="2542"/>
        <v>0</v>
      </c>
      <c r="AV816" s="100">
        <f t="shared" si="2429"/>
        <v>0</v>
      </c>
      <c r="AW816" s="100">
        <f t="shared" si="2543"/>
        <v>0</v>
      </c>
      <c r="AX816" s="100">
        <f t="shared" ref="AX816:BH816" si="2582">ROUND(AW598*$H816/12,2)</f>
        <v>0</v>
      </c>
      <c r="AY816" s="100">
        <f t="shared" si="2582"/>
        <v>0</v>
      </c>
      <c r="AZ816" s="100">
        <f t="shared" si="2582"/>
        <v>0</v>
      </c>
      <c r="BA816" s="100">
        <f t="shared" si="2582"/>
        <v>0</v>
      </c>
      <c r="BB816" s="100">
        <f t="shared" si="2582"/>
        <v>0</v>
      </c>
      <c r="BC816" s="100">
        <f t="shared" si="2582"/>
        <v>0</v>
      </c>
      <c r="BD816" s="100">
        <f t="shared" si="2582"/>
        <v>0</v>
      </c>
      <c r="BE816" s="100">
        <f t="shared" si="2582"/>
        <v>0</v>
      </c>
      <c r="BF816" s="100">
        <f t="shared" si="2582"/>
        <v>0</v>
      </c>
      <c r="BG816" s="100">
        <f t="shared" si="2582"/>
        <v>0</v>
      </c>
      <c r="BH816" s="100">
        <f t="shared" si="2582"/>
        <v>0</v>
      </c>
      <c r="BI816" s="100">
        <f t="shared" si="2351"/>
        <v>0</v>
      </c>
      <c r="BV816" s="142"/>
      <c r="CI816" s="142"/>
      <c r="CV816" s="142"/>
      <c r="DI816" s="142"/>
      <c r="DV816" s="142"/>
      <c r="EI816" s="142"/>
    </row>
    <row r="817" spans="1:140" ht="15.75" hidden="1" outlineLevel="1" x14ac:dyDescent="0.25">
      <c r="A817" s="2">
        <f t="shared" si="2498"/>
        <v>128</v>
      </c>
      <c r="B817" s="1">
        <f t="shared" si="2526"/>
        <v>0</v>
      </c>
      <c r="C817" s="1">
        <f t="shared" si="2526"/>
        <v>0</v>
      </c>
      <c r="D817" s="2">
        <f t="shared" si="2526"/>
        <v>0</v>
      </c>
      <c r="E817" s="141">
        <f t="shared" si="2526"/>
        <v>0</v>
      </c>
      <c r="F817" s="119">
        <f t="shared" si="2561"/>
        <v>0</v>
      </c>
      <c r="G817" s="186"/>
      <c r="H817" s="186"/>
      <c r="J817" s="100">
        <f t="shared" ref="J817:U817" si="2583">ROUND(I599*$G817/12,2)</f>
        <v>0</v>
      </c>
      <c r="K817" s="100">
        <f t="shared" si="2583"/>
        <v>0</v>
      </c>
      <c r="L817" s="100">
        <f t="shared" si="2583"/>
        <v>0</v>
      </c>
      <c r="M817" s="100">
        <f t="shared" si="2583"/>
        <v>0</v>
      </c>
      <c r="N817" s="100">
        <f t="shared" si="2583"/>
        <v>0</v>
      </c>
      <c r="O817" s="100">
        <f t="shared" si="2583"/>
        <v>0</v>
      </c>
      <c r="P817" s="100">
        <f t="shared" si="2583"/>
        <v>0</v>
      </c>
      <c r="Q817" s="100">
        <f t="shared" si="2583"/>
        <v>0</v>
      </c>
      <c r="R817" s="100">
        <f t="shared" si="2583"/>
        <v>0</v>
      </c>
      <c r="S817" s="100">
        <f t="shared" si="2583"/>
        <v>0</v>
      </c>
      <c r="T817" s="100">
        <f t="shared" si="2583"/>
        <v>0</v>
      </c>
      <c r="U817" s="100">
        <f t="shared" si="2583"/>
        <v>0</v>
      </c>
      <c r="V817" s="151">
        <f t="shared" si="1567"/>
        <v>0</v>
      </c>
      <c r="W817" s="100">
        <f t="shared" si="2546"/>
        <v>0</v>
      </c>
      <c r="X817" s="100">
        <f t="shared" ref="X817:AH817" si="2584">ROUND(W599*$G817/12,2)</f>
        <v>0</v>
      </c>
      <c r="Y817" s="100">
        <f t="shared" si="2584"/>
        <v>0</v>
      </c>
      <c r="Z817" s="100">
        <f t="shared" si="2584"/>
        <v>0</v>
      </c>
      <c r="AA817" s="100">
        <f t="shared" si="2584"/>
        <v>0</v>
      </c>
      <c r="AB817" s="100">
        <f t="shared" si="2584"/>
        <v>0</v>
      </c>
      <c r="AC817" s="100">
        <f t="shared" si="2584"/>
        <v>0</v>
      </c>
      <c r="AD817" s="100">
        <f t="shared" si="2584"/>
        <v>0</v>
      </c>
      <c r="AE817" s="100">
        <f t="shared" si="2584"/>
        <v>0</v>
      </c>
      <c r="AF817" s="100">
        <f t="shared" si="2584"/>
        <v>0</v>
      </c>
      <c r="AG817" s="100">
        <f t="shared" si="2584"/>
        <v>0</v>
      </c>
      <c r="AH817" s="100">
        <f t="shared" si="2584"/>
        <v>0</v>
      </c>
      <c r="AI817" s="2">
        <f t="shared" si="2505"/>
        <v>0</v>
      </c>
      <c r="AJ817" s="100">
        <f t="shared" si="2541"/>
        <v>0</v>
      </c>
      <c r="AK817" s="100">
        <f t="shared" si="2542"/>
        <v>0</v>
      </c>
      <c r="AL817" s="100">
        <f t="shared" si="2542"/>
        <v>0</v>
      </c>
      <c r="AM817" s="100">
        <f t="shared" si="2542"/>
        <v>0</v>
      </c>
      <c r="AN817" s="100">
        <f t="shared" si="2542"/>
        <v>0</v>
      </c>
      <c r="AO817" s="100">
        <f t="shared" si="2542"/>
        <v>0</v>
      </c>
      <c r="AP817" s="100">
        <f t="shared" si="2542"/>
        <v>0</v>
      </c>
      <c r="AQ817" s="100">
        <f t="shared" si="2542"/>
        <v>0</v>
      </c>
      <c r="AR817" s="100">
        <f t="shared" si="2542"/>
        <v>0</v>
      </c>
      <c r="AS817" s="100">
        <f t="shared" si="2542"/>
        <v>0</v>
      </c>
      <c r="AT817" s="100">
        <f t="shared" si="2542"/>
        <v>0</v>
      </c>
      <c r="AU817" s="100">
        <f t="shared" si="2542"/>
        <v>0</v>
      </c>
      <c r="AV817" s="100">
        <f t="shared" si="2429"/>
        <v>0</v>
      </c>
      <c r="AW817" s="100">
        <f t="shared" si="2543"/>
        <v>0</v>
      </c>
      <c r="AX817" s="100">
        <f t="shared" ref="AX817:BH817" si="2585">ROUND(AW599*$H817/12,2)</f>
        <v>0</v>
      </c>
      <c r="AY817" s="100">
        <f t="shared" si="2585"/>
        <v>0</v>
      </c>
      <c r="AZ817" s="100">
        <f t="shared" si="2585"/>
        <v>0</v>
      </c>
      <c r="BA817" s="100">
        <f t="shared" si="2585"/>
        <v>0</v>
      </c>
      <c r="BB817" s="100">
        <f t="shared" si="2585"/>
        <v>0</v>
      </c>
      <c r="BC817" s="100">
        <f t="shared" si="2585"/>
        <v>0</v>
      </c>
      <c r="BD817" s="100">
        <f t="shared" si="2585"/>
        <v>0</v>
      </c>
      <c r="BE817" s="100">
        <f t="shared" si="2585"/>
        <v>0</v>
      </c>
      <c r="BF817" s="100">
        <f t="shared" si="2585"/>
        <v>0</v>
      </c>
      <c r="BG817" s="100">
        <f t="shared" si="2585"/>
        <v>0</v>
      </c>
      <c r="BH817" s="100">
        <f t="shared" si="2585"/>
        <v>0</v>
      </c>
      <c r="BI817" s="100">
        <f t="shared" si="2351"/>
        <v>0</v>
      </c>
      <c r="BV817" s="142"/>
      <c r="CI817" s="142"/>
      <c r="CV817" s="142"/>
      <c r="DI817" s="142"/>
      <c r="DV817" s="142"/>
      <c r="EI817" s="142"/>
    </row>
    <row r="818" spans="1:140" ht="15.75" hidden="1" outlineLevel="1" x14ac:dyDescent="0.25">
      <c r="A818" s="2">
        <f t="shared" ref="A818:A824" si="2586">A600</f>
        <v>129</v>
      </c>
      <c r="B818" s="1">
        <f t="shared" ref="B818:E824" si="2587">B600</f>
        <v>0</v>
      </c>
      <c r="C818" s="1">
        <f t="shared" si="2587"/>
        <v>0</v>
      </c>
      <c r="D818" s="2">
        <f t="shared" si="2587"/>
        <v>0</v>
      </c>
      <c r="E818" s="141">
        <f t="shared" si="2587"/>
        <v>0</v>
      </c>
      <c r="F818" s="119">
        <f t="shared" si="2561"/>
        <v>0</v>
      </c>
      <c r="G818" s="186"/>
      <c r="H818" s="186"/>
      <c r="J818" s="100">
        <f t="shared" ref="J818:U818" si="2588">ROUND(I600*$G818/12,2)</f>
        <v>0</v>
      </c>
      <c r="K818" s="100">
        <f t="shared" si="2588"/>
        <v>0</v>
      </c>
      <c r="L818" s="100">
        <f t="shared" si="2588"/>
        <v>0</v>
      </c>
      <c r="M818" s="100">
        <f t="shared" si="2588"/>
        <v>0</v>
      </c>
      <c r="N818" s="100">
        <f t="shared" si="2588"/>
        <v>0</v>
      </c>
      <c r="O818" s="100">
        <f t="shared" si="2588"/>
        <v>0</v>
      </c>
      <c r="P818" s="100">
        <f t="shared" si="2588"/>
        <v>0</v>
      </c>
      <c r="Q818" s="100">
        <f t="shared" si="2588"/>
        <v>0</v>
      </c>
      <c r="R818" s="100">
        <f t="shared" si="2588"/>
        <v>0</v>
      </c>
      <c r="S818" s="100">
        <f t="shared" si="2588"/>
        <v>0</v>
      </c>
      <c r="T818" s="100">
        <f t="shared" si="2588"/>
        <v>0</v>
      </c>
      <c r="U818" s="100">
        <f t="shared" si="2588"/>
        <v>0</v>
      </c>
      <c r="V818" s="151">
        <f t="shared" si="1567"/>
        <v>0</v>
      </c>
      <c r="W818" s="100">
        <f t="shared" si="2546"/>
        <v>0</v>
      </c>
      <c r="X818" s="100">
        <f t="shared" ref="X818:AH818" si="2589">ROUND(W600*$G818/12,2)</f>
        <v>0</v>
      </c>
      <c r="Y818" s="100">
        <f t="shared" si="2589"/>
        <v>0</v>
      </c>
      <c r="Z818" s="100">
        <f t="shared" si="2589"/>
        <v>0</v>
      </c>
      <c r="AA818" s="100">
        <f t="shared" si="2589"/>
        <v>0</v>
      </c>
      <c r="AB818" s="100">
        <f t="shared" si="2589"/>
        <v>0</v>
      </c>
      <c r="AC818" s="100">
        <f t="shared" si="2589"/>
        <v>0</v>
      </c>
      <c r="AD818" s="100">
        <f t="shared" si="2589"/>
        <v>0</v>
      </c>
      <c r="AE818" s="100">
        <f t="shared" si="2589"/>
        <v>0</v>
      </c>
      <c r="AF818" s="100">
        <f t="shared" si="2589"/>
        <v>0</v>
      </c>
      <c r="AG818" s="100">
        <f t="shared" si="2589"/>
        <v>0</v>
      </c>
      <c r="AH818" s="100">
        <f t="shared" si="2589"/>
        <v>0</v>
      </c>
      <c r="AI818" s="2">
        <f t="shared" ref="AI818:AI823" si="2590">SUM(W818:AH818)</f>
        <v>0</v>
      </c>
      <c r="AJ818" s="100">
        <f t="shared" si="2541"/>
        <v>0</v>
      </c>
      <c r="AK818" s="100">
        <f t="shared" si="2542"/>
        <v>0</v>
      </c>
      <c r="AL818" s="100">
        <f t="shared" si="2542"/>
        <v>0</v>
      </c>
      <c r="AM818" s="100">
        <f t="shared" si="2542"/>
        <v>0</v>
      </c>
      <c r="AN818" s="100">
        <f t="shared" si="2542"/>
        <v>0</v>
      </c>
      <c r="AO818" s="100">
        <f t="shared" si="2542"/>
        <v>0</v>
      </c>
      <c r="AP818" s="100">
        <f t="shared" si="2542"/>
        <v>0</v>
      </c>
      <c r="AQ818" s="100">
        <f t="shared" si="2542"/>
        <v>0</v>
      </c>
      <c r="AR818" s="100">
        <f t="shared" si="2542"/>
        <v>0</v>
      </c>
      <c r="AS818" s="100">
        <f t="shared" si="2542"/>
        <v>0</v>
      </c>
      <c r="AT818" s="100">
        <f t="shared" si="2542"/>
        <v>0</v>
      </c>
      <c r="AU818" s="100">
        <f t="shared" si="2542"/>
        <v>0</v>
      </c>
      <c r="AV818" s="100">
        <f t="shared" si="2429"/>
        <v>0</v>
      </c>
      <c r="AW818" s="100">
        <f t="shared" si="2543"/>
        <v>0</v>
      </c>
      <c r="AX818" s="100">
        <f t="shared" ref="AX818:BH818" si="2591">ROUND(AW600*$H818/12,2)</f>
        <v>0</v>
      </c>
      <c r="AY818" s="100">
        <f t="shared" si="2591"/>
        <v>0</v>
      </c>
      <c r="AZ818" s="100">
        <f t="shared" si="2591"/>
        <v>0</v>
      </c>
      <c r="BA818" s="100">
        <f t="shared" si="2591"/>
        <v>0</v>
      </c>
      <c r="BB818" s="100">
        <f t="shared" si="2591"/>
        <v>0</v>
      </c>
      <c r="BC818" s="100">
        <f t="shared" si="2591"/>
        <v>0</v>
      </c>
      <c r="BD818" s="100">
        <f t="shared" si="2591"/>
        <v>0</v>
      </c>
      <c r="BE818" s="100">
        <f t="shared" si="2591"/>
        <v>0</v>
      </c>
      <c r="BF818" s="100">
        <f t="shared" si="2591"/>
        <v>0</v>
      </c>
      <c r="BG818" s="100">
        <f t="shared" si="2591"/>
        <v>0</v>
      </c>
      <c r="BH818" s="100">
        <f t="shared" si="2591"/>
        <v>0</v>
      </c>
      <c r="BI818" s="100">
        <f t="shared" si="2351"/>
        <v>0</v>
      </c>
      <c r="BV818" s="142"/>
      <c r="CI818" s="142"/>
      <c r="CV818" s="142"/>
      <c r="DI818" s="142"/>
      <c r="DV818" s="142"/>
      <c r="EI818" s="142"/>
    </row>
    <row r="819" spans="1:140" ht="15.75" hidden="1" outlineLevel="1" x14ac:dyDescent="0.25">
      <c r="A819" s="2">
        <f t="shared" si="2586"/>
        <v>130</v>
      </c>
      <c r="B819" s="1">
        <f t="shared" si="2587"/>
        <v>0</v>
      </c>
      <c r="C819" s="1">
        <f t="shared" si="2587"/>
        <v>0</v>
      </c>
      <c r="D819" s="2">
        <f t="shared" si="2587"/>
        <v>0</v>
      </c>
      <c r="E819" s="141">
        <f t="shared" si="2587"/>
        <v>0</v>
      </c>
      <c r="F819" s="119">
        <f t="shared" si="2561"/>
        <v>0</v>
      </c>
      <c r="G819" s="186"/>
      <c r="H819" s="186"/>
      <c r="J819" s="100">
        <f t="shared" ref="J819:U819" si="2592">ROUND(I601*$G819/12,2)</f>
        <v>0</v>
      </c>
      <c r="K819" s="100">
        <f t="shared" si="2592"/>
        <v>0</v>
      </c>
      <c r="L819" s="100">
        <f t="shared" si="2592"/>
        <v>0</v>
      </c>
      <c r="M819" s="100">
        <f t="shared" si="2592"/>
        <v>0</v>
      </c>
      <c r="N819" s="100">
        <f t="shared" si="2592"/>
        <v>0</v>
      </c>
      <c r="O819" s="100">
        <f t="shared" si="2592"/>
        <v>0</v>
      </c>
      <c r="P819" s="100">
        <f t="shared" si="2592"/>
        <v>0</v>
      </c>
      <c r="Q819" s="100">
        <f t="shared" si="2592"/>
        <v>0</v>
      </c>
      <c r="R819" s="100">
        <f t="shared" si="2592"/>
        <v>0</v>
      </c>
      <c r="S819" s="100">
        <f t="shared" si="2592"/>
        <v>0</v>
      </c>
      <c r="T819" s="100">
        <f t="shared" si="2592"/>
        <v>0</v>
      </c>
      <c r="U819" s="100">
        <f t="shared" si="2592"/>
        <v>0</v>
      </c>
      <c r="V819" s="151">
        <f t="shared" si="1567"/>
        <v>0</v>
      </c>
      <c r="W819" s="100">
        <f t="shared" si="2546"/>
        <v>0</v>
      </c>
      <c r="X819" s="100">
        <f t="shared" ref="X819:AH819" si="2593">ROUND(W601*$G819/12,2)</f>
        <v>0</v>
      </c>
      <c r="Y819" s="100">
        <f t="shared" si="2593"/>
        <v>0</v>
      </c>
      <c r="Z819" s="100">
        <f t="shared" si="2593"/>
        <v>0</v>
      </c>
      <c r="AA819" s="100">
        <f t="shared" si="2593"/>
        <v>0</v>
      </c>
      <c r="AB819" s="100">
        <f t="shared" si="2593"/>
        <v>0</v>
      </c>
      <c r="AC819" s="100">
        <f t="shared" si="2593"/>
        <v>0</v>
      </c>
      <c r="AD819" s="100">
        <f t="shared" si="2593"/>
        <v>0</v>
      </c>
      <c r="AE819" s="100">
        <f t="shared" si="2593"/>
        <v>0</v>
      </c>
      <c r="AF819" s="100">
        <f t="shared" si="2593"/>
        <v>0</v>
      </c>
      <c r="AG819" s="100">
        <f t="shared" si="2593"/>
        <v>0</v>
      </c>
      <c r="AH819" s="100">
        <f t="shared" si="2593"/>
        <v>0</v>
      </c>
      <c r="AI819" s="2">
        <f t="shared" si="2590"/>
        <v>0</v>
      </c>
      <c r="AJ819" s="100">
        <f t="shared" si="2541"/>
        <v>0</v>
      </c>
      <c r="AK819" s="100">
        <f t="shared" si="2542"/>
        <v>0</v>
      </c>
      <c r="AL819" s="100">
        <f t="shared" si="2542"/>
        <v>0</v>
      </c>
      <c r="AM819" s="100">
        <f t="shared" si="2542"/>
        <v>0</v>
      </c>
      <c r="AN819" s="100">
        <f t="shared" si="2542"/>
        <v>0</v>
      </c>
      <c r="AO819" s="100">
        <f t="shared" si="2542"/>
        <v>0</v>
      </c>
      <c r="AP819" s="100">
        <f t="shared" si="2542"/>
        <v>0</v>
      </c>
      <c r="AQ819" s="100">
        <f t="shared" si="2542"/>
        <v>0</v>
      </c>
      <c r="AR819" s="100">
        <f t="shared" si="2542"/>
        <v>0</v>
      </c>
      <c r="AS819" s="100">
        <f t="shared" si="2542"/>
        <v>0</v>
      </c>
      <c r="AT819" s="100">
        <f t="shared" si="2542"/>
        <v>0</v>
      </c>
      <c r="AU819" s="100">
        <f t="shared" si="2542"/>
        <v>0</v>
      </c>
      <c r="AV819" s="100">
        <f t="shared" ref="AV819:AV823" si="2594">SUM(AJ819:AU819)</f>
        <v>0</v>
      </c>
      <c r="AW819" s="100">
        <f t="shared" si="2543"/>
        <v>0</v>
      </c>
      <c r="AX819" s="100">
        <f t="shared" ref="AX819:BH819" si="2595">ROUND(AW601*$H819/12,2)</f>
        <v>0</v>
      </c>
      <c r="AY819" s="100">
        <f t="shared" si="2595"/>
        <v>0</v>
      </c>
      <c r="AZ819" s="100">
        <f t="shared" si="2595"/>
        <v>0</v>
      </c>
      <c r="BA819" s="100">
        <f t="shared" si="2595"/>
        <v>0</v>
      </c>
      <c r="BB819" s="100">
        <f t="shared" si="2595"/>
        <v>0</v>
      </c>
      <c r="BC819" s="100">
        <f t="shared" si="2595"/>
        <v>0</v>
      </c>
      <c r="BD819" s="100">
        <f t="shared" si="2595"/>
        <v>0</v>
      </c>
      <c r="BE819" s="100">
        <f t="shared" si="2595"/>
        <v>0</v>
      </c>
      <c r="BF819" s="100">
        <f t="shared" si="2595"/>
        <v>0</v>
      </c>
      <c r="BG819" s="100">
        <f t="shared" si="2595"/>
        <v>0</v>
      </c>
      <c r="BH819" s="100">
        <f t="shared" si="2595"/>
        <v>0</v>
      </c>
      <c r="BI819" s="100">
        <f t="shared" si="2351"/>
        <v>0</v>
      </c>
      <c r="BV819" s="142"/>
      <c r="CI819" s="142"/>
      <c r="CV819" s="142"/>
      <c r="DI819" s="142"/>
      <c r="DV819" s="142"/>
      <c r="EI819" s="142"/>
    </row>
    <row r="820" spans="1:140" ht="15.75" hidden="1" outlineLevel="1" x14ac:dyDescent="0.25">
      <c r="A820" s="2">
        <f t="shared" si="2586"/>
        <v>131</v>
      </c>
      <c r="B820" s="1">
        <f t="shared" si="2587"/>
        <v>0</v>
      </c>
      <c r="C820" s="1">
        <f t="shared" si="2587"/>
        <v>0</v>
      </c>
      <c r="D820" s="2">
        <f t="shared" si="2587"/>
        <v>0</v>
      </c>
      <c r="E820" s="141">
        <f t="shared" si="2587"/>
        <v>0</v>
      </c>
      <c r="F820" s="119">
        <f t="shared" si="2561"/>
        <v>0</v>
      </c>
      <c r="G820" s="186"/>
      <c r="H820" s="186"/>
      <c r="J820" s="100">
        <f t="shared" ref="J820:U820" si="2596">ROUND(I602*$G820/12,2)</f>
        <v>0</v>
      </c>
      <c r="K820" s="100">
        <f t="shared" si="2596"/>
        <v>0</v>
      </c>
      <c r="L820" s="100">
        <f t="shared" si="2596"/>
        <v>0</v>
      </c>
      <c r="M820" s="100">
        <f t="shared" si="2596"/>
        <v>0</v>
      </c>
      <c r="N820" s="100">
        <f t="shared" si="2596"/>
        <v>0</v>
      </c>
      <c r="O820" s="100">
        <f t="shared" si="2596"/>
        <v>0</v>
      </c>
      <c r="P820" s="100">
        <f t="shared" si="2596"/>
        <v>0</v>
      </c>
      <c r="Q820" s="100">
        <f t="shared" si="2596"/>
        <v>0</v>
      </c>
      <c r="R820" s="100">
        <f t="shared" si="2596"/>
        <v>0</v>
      </c>
      <c r="S820" s="100">
        <f t="shared" si="2596"/>
        <v>0</v>
      </c>
      <c r="T820" s="100">
        <f t="shared" si="2596"/>
        <v>0</v>
      </c>
      <c r="U820" s="100">
        <f t="shared" si="2596"/>
        <v>0</v>
      </c>
      <c r="V820" s="151">
        <f t="shared" si="1567"/>
        <v>0</v>
      </c>
      <c r="W820" s="100">
        <f t="shared" si="2546"/>
        <v>0</v>
      </c>
      <c r="X820" s="100">
        <f t="shared" ref="X820:AH820" si="2597">ROUND(W602*$G820/12,2)</f>
        <v>0</v>
      </c>
      <c r="Y820" s="100">
        <f t="shared" si="2597"/>
        <v>0</v>
      </c>
      <c r="Z820" s="100">
        <f t="shared" si="2597"/>
        <v>0</v>
      </c>
      <c r="AA820" s="100">
        <f t="shared" si="2597"/>
        <v>0</v>
      </c>
      <c r="AB820" s="100">
        <f t="shared" si="2597"/>
        <v>0</v>
      </c>
      <c r="AC820" s="100">
        <f t="shared" si="2597"/>
        <v>0</v>
      </c>
      <c r="AD820" s="100">
        <f t="shared" si="2597"/>
        <v>0</v>
      </c>
      <c r="AE820" s="100">
        <f t="shared" si="2597"/>
        <v>0</v>
      </c>
      <c r="AF820" s="100">
        <f t="shared" si="2597"/>
        <v>0</v>
      </c>
      <c r="AG820" s="100">
        <f t="shared" si="2597"/>
        <v>0</v>
      </c>
      <c r="AH820" s="100">
        <f t="shared" si="2597"/>
        <v>0</v>
      </c>
      <c r="AI820" s="2">
        <f t="shared" si="2590"/>
        <v>0</v>
      </c>
      <c r="AJ820" s="100">
        <f t="shared" si="2541"/>
        <v>0</v>
      </c>
      <c r="AK820" s="100">
        <f t="shared" si="2542"/>
        <v>0</v>
      </c>
      <c r="AL820" s="100">
        <f t="shared" si="2542"/>
        <v>0</v>
      </c>
      <c r="AM820" s="100">
        <f t="shared" si="2542"/>
        <v>0</v>
      </c>
      <c r="AN820" s="100">
        <f t="shared" si="2542"/>
        <v>0</v>
      </c>
      <c r="AO820" s="100">
        <f t="shared" si="2542"/>
        <v>0</v>
      </c>
      <c r="AP820" s="100">
        <f t="shared" si="2542"/>
        <v>0</v>
      </c>
      <c r="AQ820" s="100">
        <f t="shared" si="2542"/>
        <v>0</v>
      </c>
      <c r="AR820" s="100">
        <f t="shared" si="2542"/>
        <v>0</v>
      </c>
      <c r="AS820" s="100">
        <f t="shared" si="2542"/>
        <v>0</v>
      </c>
      <c r="AT820" s="100">
        <f t="shared" si="2542"/>
        <v>0</v>
      </c>
      <c r="AU820" s="100">
        <f t="shared" si="2542"/>
        <v>0</v>
      </c>
      <c r="AV820" s="100">
        <f t="shared" si="2594"/>
        <v>0</v>
      </c>
      <c r="AW820" s="100">
        <f t="shared" si="2543"/>
        <v>0</v>
      </c>
      <c r="AX820" s="100">
        <f t="shared" ref="AX820:BH820" si="2598">ROUND(AW602*$H820/12,2)</f>
        <v>0</v>
      </c>
      <c r="AY820" s="100">
        <f t="shared" si="2598"/>
        <v>0</v>
      </c>
      <c r="AZ820" s="100">
        <f t="shared" si="2598"/>
        <v>0</v>
      </c>
      <c r="BA820" s="100">
        <f t="shared" si="2598"/>
        <v>0</v>
      </c>
      <c r="BB820" s="100">
        <f t="shared" si="2598"/>
        <v>0</v>
      </c>
      <c r="BC820" s="100">
        <f t="shared" si="2598"/>
        <v>0</v>
      </c>
      <c r="BD820" s="100">
        <f t="shared" si="2598"/>
        <v>0</v>
      </c>
      <c r="BE820" s="100">
        <f t="shared" si="2598"/>
        <v>0</v>
      </c>
      <c r="BF820" s="100">
        <f t="shared" si="2598"/>
        <v>0</v>
      </c>
      <c r="BG820" s="100">
        <f t="shared" si="2598"/>
        <v>0</v>
      </c>
      <c r="BH820" s="100">
        <f t="shared" si="2598"/>
        <v>0</v>
      </c>
      <c r="BI820" s="100">
        <f t="shared" si="2351"/>
        <v>0</v>
      </c>
      <c r="BV820" s="142"/>
      <c r="CI820" s="142"/>
      <c r="CV820" s="142"/>
      <c r="DI820" s="142"/>
      <c r="DV820" s="142"/>
      <c r="EI820" s="142"/>
    </row>
    <row r="821" spans="1:140" ht="15.75" hidden="1" outlineLevel="1" x14ac:dyDescent="0.25">
      <c r="A821" s="2">
        <f t="shared" si="2586"/>
        <v>132</v>
      </c>
      <c r="B821" s="1">
        <f t="shared" si="2587"/>
        <v>0</v>
      </c>
      <c r="C821" s="1">
        <f t="shared" si="2587"/>
        <v>0</v>
      </c>
      <c r="D821" s="2">
        <f t="shared" si="2587"/>
        <v>0</v>
      </c>
      <c r="E821" s="141">
        <f t="shared" si="2587"/>
        <v>0</v>
      </c>
      <c r="F821" s="119">
        <f t="shared" si="2561"/>
        <v>0</v>
      </c>
      <c r="G821" s="186"/>
      <c r="H821" s="186"/>
      <c r="J821" s="100">
        <f t="shared" ref="J821:U821" si="2599">ROUND(I603*$G821/12,2)</f>
        <v>0</v>
      </c>
      <c r="K821" s="100">
        <f t="shared" si="2599"/>
        <v>0</v>
      </c>
      <c r="L821" s="100">
        <f t="shared" si="2599"/>
        <v>0</v>
      </c>
      <c r="M821" s="100">
        <f t="shared" si="2599"/>
        <v>0</v>
      </c>
      <c r="N821" s="100">
        <f t="shared" si="2599"/>
        <v>0</v>
      </c>
      <c r="O821" s="100">
        <f t="shared" si="2599"/>
        <v>0</v>
      </c>
      <c r="P821" s="100">
        <f t="shared" si="2599"/>
        <v>0</v>
      </c>
      <c r="Q821" s="100">
        <f t="shared" si="2599"/>
        <v>0</v>
      </c>
      <c r="R821" s="100">
        <f t="shared" si="2599"/>
        <v>0</v>
      </c>
      <c r="S821" s="100">
        <f t="shared" si="2599"/>
        <v>0</v>
      </c>
      <c r="T821" s="100">
        <f t="shared" si="2599"/>
        <v>0</v>
      </c>
      <c r="U821" s="100">
        <f t="shared" si="2599"/>
        <v>0</v>
      </c>
      <c r="V821" s="151">
        <f t="shared" si="1567"/>
        <v>0</v>
      </c>
      <c r="W821" s="100">
        <f t="shared" si="2546"/>
        <v>0</v>
      </c>
      <c r="X821" s="100">
        <f t="shared" ref="X821:AH821" si="2600">ROUND(W603*$G821/12,2)</f>
        <v>0</v>
      </c>
      <c r="Y821" s="100">
        <f t="shared" si="2600"/>
        <v>0</v>
      </c>
      <c r="Z821" s="100">
        <f t="shared" si="2600"/>
        <v>0</v>
      </c>
      <c r="AA821" s="100">
        <f t="shared" si="2600"/>
        <v>0</v>
      </c>
      <c r="AB821" s="100">
        <f t="shared" si="2600"/>
        <v>0</v>
      </c>
      <c r="AC821" s="100">
        <f t="shared" si="2600"/>
        <v>0</v>
      </c>
      <c r="AD821" s="100">
        <f t="shared" si="2600"/>
        <v>0</v>
      </c>
      <c r="AE821" s="100">
        <f t="shared" si="2600"/>
        <v>0</v>
      </c>
      <c r="AF821" s="100">
        <f t="shared" si="2600"/>
        <v>0</v>
      </c>
      <c r="AG821" s="100">
        <f t="shared" si="2600"/>
        <v>0</v>
      </c>
      <c r="AH821" s="100">
        <f t="shared" si="2600"/>
        <v>0</v>
      </c>
      <c r="AI821" s="2">
        <f t="shared" si="2590"/>
        <v>0</v>
      </c>
      <c r="AJ821" s="100">
        <f t="shared" si="2541"/>
        <v>0</v>
      </c>
      <c r="AK821" s="100">
        <f t="shared" si="2542"/>
        <v>0</v>
      </c>
      <c r="AL821" s="100">
        <f t="shared" si="2542"/>
        <v>0</v>
      </c>
      <c r="AM821" s="100">
        <f t="shared" si="2542"/>
        <v>0</v>
      </c>
      <c r="AN821" s="100">
        <f t="shared" si="2542"/>
        <v>0</v>
      </c>
      <c r="AO821" s="100">
        <f t="shared" si="2542"/>
        <v>0</v>
      </c>
      <c r="AP821" s="100">
        <f t="shared" si="2542"/>
        <v>0</v>
      </c>
      <c r="AQ821" s="100">
        <f t="shared" si="2542"/>
        <v>0</v>
      </c>
      <c r="AR821" s="100">
        <f t="shared" si="2542"/>
        <v>0</v>
      </c>
      <c r="AS821" s="100">
        <f t="shared" si="2542"/>
        <v>0</v>
      </c>
      <c r="AT821" s="100">
        <f t="shared" si="2542"/>
        <v>0</v>
      </c>
      <c r="AU821" s="100">
        <f t="shared" si="2542"/>
        <v>0</v>
      </c>
      <c r="AV821" s="100">
        <f t="shared" si="2594"/>
        <v>0</v>
      </c>
      <c r="AW821" s="100">
        <f t="shared" si="2543"/>
        <v>0</v>
      </c>
      <c r="AX821" s="100">
        <f t="shared" ref="AX821:BH821" si="2601">ROUND(AW603*$H821/12,2)</f>
        <v>0</v>
      </c>
      <c r="AY821" s="100">
        <f t="shared" si="2601"/>
        <v>0</v>
      </c>
      <c r="AZ821" s="100">
        <f t="shared" si="2601"/>
        <v>0</v>
      </c>
      <c r="BA821" s="100">
        <f t="shared" si="2601"/>
        <v>0</v>
      </c>
      <c r="BB821" s="100">
        <f t="shared" si="2601"/>
        <v>0</v>
      </c>
      <c r="BC821" s="100">
        <f t="shared" si="2601"/>
        <v>0</v>
      </c>
      <c r="BD821" s="100">
        <f t="shared" si="2601"/>
        <v>0</v>
      </c>
      <c r="BE821" s="100">
        <f t="shared" si="2601"/>
        <v>0</v>
      </c>
      <c r="BF821" s="100">
        <f t="shared" si="2601"/>
        <v>0</v>
      </c>
      <c r="BG821" s="100">
        <f t="shared" si="2601"/>
        <v>0</v>
      </c>
      <c r="BH821" s="100">
        <f t="shared" si="2601"/>
        <v>0</v>
      </c>
      <c r="BI821" s="100">
        <f t="shared" si="2351"/>
        <v>0</v>
      </c>
      <c r="BV821" s="142"/>
      <c r="CI821" s="142"/>
      <c r="CV821" s="142"/>
      <c r="DI821" s="142"/>
      <c r="DV821" s="142"/>
      <c r="EI821" s="142"/>
    </row>
    <row r="822" spans="1:140" ht="15.75" hidden="1" outlineLevel="1" x14ac:dyDescent="0.25">
      <c r="A822" s="2">
        <f t="shared" si="2586"/>
        <v>133</v>
      </c>
      <c r="B822" s="1">
        <f t="shared" si="2587"/>
        <v>0</v>
      </c>
      <c r="C822" s="1">
        <f t="shared" si="2587"/>
        <v>0</v>
      </c>
      <c r="D822" s="2">
        <f t="shared" si="2587"/>
        <v>0</v>
      </c>
      <c r="E822" s="141">
        <f t="shared" si="2587"/>
        <v>0</v>
      </c>
      <c r="F822" s="119">
        <f t="shared" si="2561"/>
        <v>0</v>
      </c>
      <c r="G822" s="186"/>
      <c r="H822" s="186"/>
      <c r="J822" s="100">
        <f t="shared" ref="J822:U822" si="2602">ROUND(I604*$G822/12,2)</f>
        <v>0</v>
      </c>
      <c r="K822" s="100">
        <f t="shared" si="2602"/>
        <v>0</v>
      </c>
      <c r="L822" s="100">
        <f t="shared" si="2602"/>
        <v>0</v>
      </c>
      <c r="M822" s="100">
        <f t="shared" si="2602"/>
        <v>0</v>
      </c>
      <c r="N822" s="100">
        <f t="shared" si="2602"/>
        <v>0</v>
      </c>
      <c r="O822" s="100">
        <f t="shared" si="2602"/>
        <v>0</v>
      </c>
      <c r="P822" s="100">
        <f t="shared" si="2602"/>
        <v>0</v>
      </c>
      <c r="Q822" s="100">
        <f t="shared" si="2602"/>
        <v>0</v>
      </c>
      <c r="R822" s="100">
        <f t="shared" si="2602"/>
        <v>0</v>
      </c>
      <c r="S822" s="100">
        <f t="shared" si="2602"/>
        <v>0</v>
      </c>
      <c r="T822" s="100">
        <f t="shared" si="2602"/>
        <v>0</v>
      </c>
      <c r="U822" s="100">
        <f t="shared" si="2602"/>
        <v>0</v>
      </c>
      <c r="V822" s="151">
        <f t="shared" si="1567"/>
        <v>0</v>
      </c>
      <c r="W822" s="100">
        <f t="shared" si="2546"/>
        <v>0</v>
      </c>
      <c r="X822" s="100">
        <f t="shared" ref="X822:AH822" si="2603">ROUND(W604*$G822/12,2)</f>
        <v>0</v>
      </c>
      <c r="Y822" s="100">
        <f t="shared" si="2603"/>
        <v>0</v>
      </c>
      <c r="Z822" s="100">
        <f t="shared" si="2603"/>
        <v>0</v>
      </c>
      <c r="AA822" s="100">
        <f t="shared" si="2603"/>
        <v>0</v>
      </c>
      <c r="AB822" s="100">
        <f t="shared" si="2603"/>
        <v>0</v>
      </c>
      <c r="AC822" s="100">
        <f t="shared" si="2603"/>
        <v>0</v>
      </c>
      <c r="AD822" s="100">
        <f t="shared" si="2603"/>
        <v>0</v>
      </c>
      <c r="AE822" s="100">
        <f t="shared" si="2603"/>
        <v>0</v>
      </c>
      <c r="AF822" s="100">
        <f t="shared" si="2603"/>
        <v>0</v>
      </c>
      <c r="AG822" s="100">
        <f t="shared" si="2603"/>
        <v>0</v>
      </c>
      <c r="AH822" s="100">
        <f t="shared" si="2603"/>
        <v>0</v>
      </c>
      <c r="AI822" s="2">
        <f t="shared" si="2590"/>
        <v>0</v>
      </c>
      <c r="AJ822" s="100">
        <f t="shared" si="2541"/>
        <v>0</v>
      </c>
      <c r="AK822" s="100">
        <f t="shared" si="2542"/>
        <v>0</v>
      </c>
      <c r="AL822" s="100">
        <f t="shared" si="2542"/>
        <v>0</v>
      </c>
      <c r="AM822" s="100">
        <f t="shared" si="2542"/>
        <v>0</v>
      </c>
      <c r="AN822" s="100">
        <f t="shared" si="2542"/>
        <v>0</v>
      </c>
      <c r="AO822" s="100">
        <f t="shared" si="2542"/>
        <v>0</v>
      </c>
      <c r="AP822" s="100">
        <f t="shared" si="2542"/>
        <v>0</v>
      </c>
      <c r="AQ822" s="100">
        <f t="shared" si="2542"/>
        <v>0</v>
      </c>
      <c r="AR822" s="100">
        <f t="shared" si="2542"/>
        <v>0</v>
      </c>
      <c r="AS822" s="100">
        <f t="shared" si="2542"/>
        <v>0</v>
      </c>
      <c r="AT822" s="100">
        <f t="shared" si="2542"/>
        <v>0</v>
      </c>
      <c r="AU822" s="100">
        <f t="shared" si="2542"/>
        <v>0</v>
      </c>
      <c r="AV822" s="100">
        <f t="shared" si="2594"/>
        <v>0</v>
      </c>
      <c r="AW822" s="100">
        <f t="shared" si="2543"/>
        <v>0</v>
      </c>
      <c r="AX822" s="100">
        <f t="shared" ref="AX822:BH822" si="2604">ROUND(AW604*$H822/12,2)</f>
        <v>0</v>
      </c>
      <c r="AY822" s="100">
        <f t="shared" si="2604"/>
        <v>0</v>
      </c>
      <c r="AZ822" s="100">
        <f t="shared" si="2604"/>
        <v>0</v>
      </c>
      <c r="BA822" s="100">
        <f t="shared" si="2604"/>
        <v>0</v>
      </c>
      <c r="BB822" s="100">
        <f t="shared" si="2604"/>
        <v>0</v>
      </c>
      <c r="BC822" s="100">
        <f t="shared" si="2604"/>
        <v>0</v>
      </c>
      <c r="BD822" s="100">
        <f t="shared" si="2604"/>
        <v>0</v>
      </c>
      <c r="BE822" s="100">
        <f t="shared" si="2604"/>
        <v>0</v>
      </c>
      <c r="BF822" s="100">
        <f t="shared" si="2604"/>
        <v>0</v>
      </c>
      <c r="BG822" s="100">
        <f t="shared" si="2604"/>
        <v>0</v>
      </c>
      <c r="BH822" s="100">
        <f t="shared" si="2604"/>
        <v>0</v>
      </c>
      <c r="BI822" s="100">
        <f t="shared" si="2351"/>
        <v>0</v>
      </c>
      <c r="BV822" s="142"/>
      <c r="CI822" s="142"/>
      <c r="CV822" s="142"/>
      <c r="DI822" s="142"/>
      <c r="DV822" s="142"/>
      <c r="EI822" s="142"/>
    </row>
    <row r="823" spans="1:140" ht="15.75" hidden="1" x14ac:dyDescent="0.25">
      <c r="A823" s="2" t="str">
        <f t="shared" si="2586"/>
        <v>2021F</v>
      </c>
      <c r="B823" s="1" t="str">
        <f t="shared" si="2587"/>
        <v>PRE-09362</v>
      </c>
      <c r="C823" s="1" t="str">
        <f t="shared" si="2587"/>
        <v>SPP FH PRE-09362 - 2021F</v>
      </c>
      <c r="D823" s="2" t="str">
        <f t="shared" si="2587"/>
        <v>FH - TBD2021F</v>
      </c>
      <c r="E823" s="141" t="str">
        <f t="shared" si="2587"/>
        <v>SPP FH - 2021F</v>
      </c>
      <c r="F823" s="119">
        <f t="shared" si="2561"/>
        <v>364</v>
      </c>
      <c r="G823" s="186">
        <f>VLOOKUP($F823,'2021 Depreciation Rates'!$A:$B,2,FALSE)</f>
        <v>4.3999999999999997E-2</v>
      </c>
      <c r="H823" s="186">
        <f>VLOOKUP($F823,'2022-2023 Depreciation Rates'!$A$1:$B$197,2,FALSE)</f>
        <v>3.6999999999999998E-2</v>
      </c>
      <c r="J823" s="100">
        <f t="shared" ref="J823:U823" si="2605">ROUND(I605*$G823/12,2)</f>
        <v>0</v>
      </c>
      <c r="K823" s="100">
        <f t="shared" si="2605"/>
        <v>0</v>
      </c>
      <c r="L823" s="100">
        <f t="shared" si="2605"/>
        <v>0</v>
      </c>
      <c r="M823" s="100">
        <f t="shared" si="2605"/>
        <v>0</v>
      </c>
      <c r="N823" s="100">
        <f t="shared" si="2605"/>
        <v>0</v>
      </c>
      <c r="O823" s="100">
        <f t="shared" si="2605"/>
        <v>0</v>
      </c>
      <c r="P823" s="100">
        <f t="shared" si="2605"/>
        <v>0</v>
      </c>
      <c r="Q823" s="100">
        <f t="shared" si="2605"/>
        <v>0</v>
      </c>
      <c r="R823" s="100">
        <f t="shared" si="2605"/>
        <v>0</v>
      </c>
      <c r="S823" s="100">
        <f t="shared" si="2605"/>
        <v>0</v>
      </c>
      <c r="T823" s="100">
        <f t="shared" si="2605"/>
        <v>0</v>
      </c>
      <c r="U823" s="100">
        <f t="shared" si="2605"/>
        <v>0</v>
      </c>
      <c r="V823" s="151">
        <f t="shared" si="1567"/>
        <v>0</v>
      </c>
      <c r="W823" s="100">
        <f t="shared" si="2546"/>
        <v>0</v>
      </c>
      <c r="X823" s="100">
        <f t="shared" ref="X823:AH823" si="2606">ROUND(W605*$G823/12,2)</f>
        <v>0</v>
      </c>
      <c r="Y823" s="100">
        <f t="shared" si="2606"/>
        <v>0</v>
      </c>
      <c r="Z823" s="100">
        <f t="shared" si="2606"/>
        <v>0</v>
      </c>
      <c r="AA823" s="100">
        <f t="shared" si="2606"/>
        <v>0</v>
      </c>
      <c r="AB823" s="100">
        <f t="shared" si="2606"/>
        <v>0</v>
      </c>
      <c r="AC823" s="100">
        <f t="shared" si="2606"/>
        <v>0</v>
      </c>
      <c r="AD823" s="100">
        <f t="shared" si="2606"/>
        <v>0</v>
      </c>
      <c r="AE823" s="100">
        <f t="shared" si="2606"/>
        <v>0</v>
      </c>
      <c r="AF823" s="100">
        <f t="shared" si="2606"/>
        <v>0</v>
      </c>
      <c r="AG823" s="100">
        <f t="shared" si="2606"/>
        <v>0</v>
      </c>
      <c r="AH823" s="100">
        <f t="shared" si="2606"/>
        <v>0</v>
      </c>
      <c r="AI823" s="2">
        <f t="shared" si="2590"/>
        <v>0</v>
      </c>
      <c r="AJ823" s="100">
        <f t="shared" si="2541"/>
        <v>0</v>
      </c>
      <c r="AK823" s="100">
        <f t="shared" si="2542"/>
        <v>0</v>
      </c>
      <c r="AL823" s="100">
        <f t="shared" si="2542"/>
        <v>0</v>
      </c>
      <c r="AM823" s="100">
        <f t="shared" si="2542"/>
        <v>0</v>
      </c>
      <c r="AN823" s="100">
        <f t="shared" si="2542"/>
        <v>0</v>
      </c>
      <c r="AO823" s="100">
        <f t="shared" si="2542"/>
        <v>0</v>
      </c>
      <c r="AP823" s="100">
        <f t="shared" si="2542"/>
        <v>0</v>
      </c>
      <c r="AQ823" s="100">
        <f t="shared" si="2542"/>
        <v>0</v>
      </c>
      <c r="AR823" s="100">
        <f t="shared" si="2542"/>
        <v>0</v>
      </c>
      <c r="AS823" s="100">
        <f t="shared" si="2542"/>
        <v>0</v>
      </c>
      <c r="AT823" s="100">
        <f t="shared" si="2542"/>
        <v>0</v>
      </c>
      <c r="AU823" s="100">
        <f t="shared" si="2542"/>
        <v>0</v>
      </c>
      <c r="AV823" s="100">
        <f t="shared" si="2594"/>
        <v>0</v>
      </c>
      <c r="AW823" s="100">
        <f t="shared" si="2543"/>
        <v>0</v>
      </c>
      <c r="AX823" s="100">
        <f t="shared" ref="AX823:BH823" si="2607">ROUND(AW605*$H823/12,2)</f>
        <v>0</v>
      </c>
      <c r="AY823" s="100">
        <f t="shared" si="2607"/>
        <v>0</v>
      </c>
      <c r="AZ823" s="100">
        <f t="shared" si="2607"/>
        <v>0</v>
      </c>
      <c r="BA823" s="100">
        <f t="shared" si="2607"/>
        <v>0</v>
      </c>
      <c r="BB823" s="100">
        <f t="shared" si="2607"/>
        <v>0</v>
      </c>
      <c r="BC823" s="100">
        <f t="shared" si="2607"/>
        <v>0</v>
      </c>
      <c r="BD823" s="100">
        <f t="shared" si="2607"/>
        <v>0</v>
      </c>
      <c r="BE823" s="100">
        <f t="shared" si="2607"/>
        <v>0</v>
      </c>
      <c r="BF823" s="100">
        <f t="shared" si="2607"/>
        <v>0</v>
      </c>
      <c r="BG823" s="100">
        <f t="shared" si="2607"/>
        <v>0</v>
      </c>
      <c r="BH823" s="100">
        <f t="shared" si="2607"/>
        <v>0</v>
      </c>
      <c r="BI823" s="100">
        <f t="shared" si="2351"/>
        <v>0</v>
      </c>
      <c r="BV823" s="142"/>
      <c r="CI823" s="142"/>
      <c r="CV823" s="142"/>
      <c r="DI823" s="142"/>
      <c r="DV823" s="142"/>
      <c r="EI823" s="142"/>
    </row>
    <row r="824" spans="1:140" ht="15.75" hidden="1" x14ac:dyDescent="0.25">
      <c r="A824" s="2" t="str">
        <f t="shared" si="2586"/>
        <v>2022B</v>
      </c>
      <c r="B824" s="1" t="str">
        <f t="shared" si="2587"/>
        <v>FH - 2022B</v>
      </c>
      <c r="C824" s="1" t="str">
        <f t="shared" si="2587"/>
        <v>SPP FH - 2022B</v>
      </c>
      <c r="D824" s="2" t="str">
        <f t="shared" si="2587"/>
        <v>FH - TBD2022B</v>
      </c>
      <c r="E824" s="141" t="str">
        <f t="shared" si="2587"/>
        <v>SPP FH - 2022B</v>
      </c>
      <c r="F824" s="119">
        <f t="shared" si="2561"/>
        <v>364</v>
      </c>
      <c r="G824" s="186">
        <f>VLOOKUP($F824,'2021 Depreciation Rates'!$A:$B,2,FALSE)</f>
        <v>4.3999999999999997E-2</v>
      </c>
      <c r="H824" s="186">
        <f>VLOOKUP($F824,'2022-2023 Depreciation Rates'!$A$1:$B$197,2,FALSE)</f>
        <v>3.6999999999999998E-2</v>
      </c>
      <c r="J824" s="100">
        <f t="shared" ref="J824:U824" si="2608">ROUND(I606*$G824/12,2)</f>
        <v>0</v>
      </c>
      <c r="K824" s="100">
        <f t="shared" si="2608"/>
        <v>0</v>
      </c>
      <c r="L824" s="100">
        <f t="shared" si="2608"/>
        <v>0</v>
      </c>
      <c r="M824" s="100">
        <f t="shared" si="2608"/>
        <v>0</v>
      </c>
      <c r="N824" s="100">
        <f t="shared" si="2608"/>
        <v>0</v>
      </c>
      <c r="O824" s="100">
        <f t="shared" si="2608"/>
        <v>0</v>
      </c>
      <c r="P824" s="100">
        <f t="shared" si="2608"/>
        <v>0</v>
      </c>
      <c r="Q824" s="100">
        <f t="shared" si="2608"/>
        <v>0</v>
      </c>
      <c r="R824" s="100">
        <f t="shared" si="2608"/>
        <v>0</v>
      </c>
      <c r="S824" s="100">
        <f t="shared" si="2608"/>
        <v>0</v>
      </c>
      <c r="T824" s="100">
        <f t="shared" si="2608"/>
        <v>0</v>
      </c>
      <c r="U824" s="100">
        <f t="shared" si="2608"/>
        <v>0</v>
      </c>
      <c r="V824" s="151">
        <f t="shared" ref="V824" si="2609">SUM(J824:U824)</f>
        <v>0</v>
      </c>
      <c r="W824" s="100">
        <f t="shared" si="2546"/>
        <v>0</v>
      </c>
      <c r="X824" s="100">
        <f t="shared" ref="X824:AH824" si="2610">ROUND(W606*$G824/12,2)</f>
        <v>0</v>
      </c>
      <c r="Y824" s="100">
        <f t="shared" si="2610"/>
        <v>0</v>
      </c>
      <c r="Z824" s="100">
        <f t="shared" si="2610"/>
        <v>0</v>
      </c>
      <c r="AA824" s="100">
        <f t="shared" si="2610"/>
        <v>0</v>
      </c>
      <c r="AB824" s="100">
        <f t="shared" si="2610"/>
        <v>0</v>
      </c>
      <c r="AC824" s="100">
        <f t="shared" si="2610"/>
        <v>0</v>
      </c>
      <c r="AD824" s="100">
        <f t="shared" si="2610"/>
        <v>0</v>
      </c>
      <c r="AE824" s="100">
        <f t="shared" si="2610"/>
        <v>0</v>
      </c>
      <c r="AF824" s="100">
        <f t="shared" si="2610"/>
        <v>0</v>
      </c>
      <c r="AG824" s="100">
        <f t="shared" si="2610"/>
        <v>0</v>
      </c>
      <c r="AH824" s="100">
        <f t="shared" si="2610"/>
        <v>0</v>
      </c>
      <c r="AI824" s="2">
        <f t="shared" ref="AI824" si="2611">SUM(W824:AH824)</f>
        <v>0</v>
      </c>
      <c r="AJ824" s="100">
        <f t="shared" si="2541"/>
        <v>0</v>
      </c>
      <c r="AK824" s="100">
        <f t="shared" si="2542"/>
        <v>0</v>
      </c>
      <c r="AL824" s="100">
        <f t="shared" si="2542"/>
        <v>0</v>
      </c>
      <c r="AM824" s="100">
        <f t="shared" si="2542"/>
        <v>0</v>
      </c>
      <c r="AN824" s="100">
        <f t="shared" si="2542"/>
        <v>0</v>
      </c>
      <c r="AO824" s="100">
        <f t="shared" si="2542"/>
        <v>0</v>
      </c>
      <c r="AP824" s="100">
        <f t="shared" si="2542"/>
        <v>0</v>
      </c>
      <c r="AQ824" s="100">
        <f t="shared" si="2542"/>
        <v>0</v>
      </c>
      <c r="AR824" s="100">
        <f t="shared" si="2542"/>
        <v>0</v>
      </c>
      <c r="AS824" s="100">
        <f t="shared" si="2542"/>
        <v>0</v>
      </c>
      <c r="AT824" s="100">
        <f t="shared" si="2542"/>
        <v>0</v>
      </c>
      <c r="AU824" s="100">
        <f t="shared" si="2542"/>
        <v>0</v>
      </c>
      <c r="AV824" s="2">
        <f t="shared" ref="AV824" si="2612">SUM(AJ824:AU824)</f>
        <v>0</v>
      </c>
      <c r="AW824" s="100">
        <f t="shared" si="2543"/>
        <v>0</v>
      </c>
      <c r="AX824" s="100">
        <f t="shared" ref="AX824:BH824" si="2613">ROUND(AW606*$H824/12,2)</f>
        <v>0</v>
      </c>
      <c r="AY824" s="100">
        <f t="shared" si="2613"/>
        <v>0</v>
      </c>
      <c r="AZ824" s="100">
        <f t="shared" si="2613"/>
        <v>0</v>
      </c>
      <c r="BA824" s="100">
        <f t="shared" si="2613"/>
        <v>0</v>
      </c>
      <c r="BB824" s="100">
        <f t="shared" si="2613"/>
        <v>0</v>
      </c>
      <c r="BC824" s="100">
        <f t="shared" si="2613"/>
        <v>0</v>
      </c>
      <c r="BD824" s="100">
        <f t="shared" si="2613"/>
        <v>0</v>
      </c>
      <c r="BE824" s="100">
        <f t="shared" si="2613"/>
        <v>0</v>
      </c>
      <c r="BF824" s="100">
        <f t="shared" si="2613"/>
        <v>0</v>
      </c>
      <c r="BG824" s="100">
        <f t="shared" si="2613"/>
        <v>0</v>
      </c>
      <c r="BH824" s="100">
        <f t="shared" si="2613"/>
        <v>0</v>
      </c>
      <c r="BI824" s="2">
        <f t="shared" si="2351"/>
        <v>0</v>
      </c>
      <c r="BJ824" s="100">
        <f>ROUND(BH606*$G824/12,2)</f>
        <v>0</v>
      </c>
      <c r="BK824" s="100">
        <f t="shared" ref="BK824:BU824" si="2614">ROUND(BJ606*$G824/12,2)</f>
        <v>0</v>
      </c>
      <c r="BL824" s="100">
        <f t="shared" si="2614"/>
        <v>0</v>
      </c>
      <c r="BM824" s="100">
        <f t="shared" si="2614"/>
        <v>0</v>
      </c>
      <c r="BN824" s="100">
        <f t="shared" si="2614"/>
        <v>0</v>
      </c>
      <c r="BO824" s="100">
        <f t="shared" si="2614"/>
        <v>0</v>
      </c>
      <c r="BP824" s="100">
        <f t="shared" si="2614"/>
        <v>0</v>
      </c>
      <c r="BQ824" s="100">
        <f t="shared" si="2614"/>
        <v>0</v>
      </c>
      <c r="BR824" s="100">
        <f t="shared" si="2614"/>
        <v>0</v>
      </c>
      <c r="BS824" s="100">
        <f t="shared" si="2614"/>
        <v>0</v>
      </c>
      <c r="BT824" s="100">
        <f t="shared" si="2614"/>
        <v>0</v>
      </c>
      <c r="BU824" s="100">
        <f t="shared" si="2614"/>
        <v>0</v>
      </c>
      <c r="BV824" s="2">
        <f t="shared" ref="BV824" si="2615">SUM(BJ824:BU824)</f>
        <v>0</v>
      </c>
      <c r="BW824" s="100">
        <f>ROUND(BU606*$G824/12,2)</f>
        <v>0</v>
      </c>
      <c r="BX824" s="100">
        <f t="shared" ref="BX824:CH824" si="2616">ROUND(BW606*$G824/12,2)</f>
        <v>0</v>
      </c>
      <c r="BY824" s="100">
        <f t="shared" si="2616"/>
        <v>0</v>
      </c>
      <c r="BZ824" s="100">
        <f t="shared" si="2616"/>
        <v>0</v>
      </c>
      <c r="CA824" s="100">
        <f t="shared" si="2616"/>
        <v>0</v>
      </c>
      <c r="CB824" s="100">
        <f t="shared" si="2616"/>
        <v>0</v>
      </c>
      <c r="CC824" s="100">
        <f t="shared" si="2616"/>
        <v>0</v>
      </c>
      <c r="CD824" s="100">
        <f t="shared" si="2616"/>
        <v>0</v>
      </c>
      <c r="CE824" s="100">
        <f t="shared" si="2616"/>
        <v>0</v>
      </c>
      <c r="CF824" s="100">
        <f t="shared" si="2616"/>
        <v>0</v>
      </c>
      <c r="CG824" s="100">
        <f t="shared" si="2616"/>
        <v>0</v>
      </c>
      <c r="CH824" s="100">
        <f t="shared" si="2616"/>
        <v>0</v>
      </c>
      <c r="CI824" s="2">
        <f t="shared" ref="CI824" si="2617">SUM(BW824:CH824)</f>
        <v>0</v>
      </c>
      <c r="CJ824" s="100">
        <f>ROUND(CH606*$G824/12,2)</f>
        <v>0</v>
      </c>
      <c r="CK824" s="100">
        <f t="shared" ref="CK824:CU824" si="2618">ROUND(CJ606*$G824/12,2)</f>
        <v>0</v>
      </c>
      <c r="CL824" s="100">
        <f t="shared" si="2618"/>
        <v>0</v>
      </c>
      <c r="CM824" s="100">
        <f t="shared" si="2618"/>
        <v>0</v>
      </c>
      <c r="CN824" s="100">
        <f t="shared" si="2618"/>
        <v>0</v>
      </c>
      <c r="CO824" s="100">
        <f t="shared" si="2618"/>
        <v>0</v>
      </c>
      <c r="CP824" s="100">
        <f t="shared" si="2618"/>
        <v>0</v>
      </c>
      <c r="CQ824" s="100">
        <f t="shared" si="2618"/>
        <v>0</v>
      </c>
      <c r="CR824" s="100">
        <f t="shared" si="2618"/>
        <v>0</v>
      </c>
      <c r="CS824" s="100">
        <f t="shared" si="2618"/>
        <v>0</v>
      </c>
      <c r="CT824" s="100">
        <f t="shared" si="2618"/>
        <v>0</v>
      </c>
      <c r="CU824" s="100">
        <f t="shared" si="2618"/>
        <v>0</v>
      </c>
      <c r="CV824" s="2">
        <f t="shared" ref="CV824" si="2619">SUM(CJ824:CU824)</f>
        <v>0</v>
      </c>
      <c r="CW824" s="100">
        <f>ROUND(CU606*$G824/12,2)</f>
        <v>0</v>
      </c>
      <c r="CX824" s="100">
        <f t="shared" ref="CX824:DH824" si="2620">ROUND(CW606*$G824/12,2)</f>
        <v>0</v>
      </c>
      <c r="CY824" s="100">
        <f t="shared" si="2620"/>
        <v>0</v>
      </c>
      <c r="CZ824" s="100">
        <f t="shared" si="2620"/>
        <v>0</v>
      </c>
      <c r="DA824" s="100">
        <f t="shared" si="2620"/>
        <v>0</v>
      </c>
      <c r="DB824" s="100">
        <f t="shared" si="2620"/>
        <v>0</v>
      </c>
      <c r="DC824" s="100">
        <f t="shared" si="2620"/>
        <v>0</v>
      </c>
      <c r="DD824" s="100">
        <f t="shared" si="2620"/>
        <v>0</v>
      </c>
      <c r="DE824" s="100">
        <f t="shared" si="2620"/>
        <v>0</v>
      </c>
      <c r="DF824" s="100">
        <f t="shared" si="2620"/>
        <v>0</v>
      </c>
      <c r="DG824" s="100">
        <f t="shared" si="2620"/>
        <v>0</v>
      </c>
      <c r="DH824" s="100">
        <f t="shared" si="2620"/>
        <v>0</v>
      </c>
      <c r="DI824" s="2">
        <f t="shared" ref="DI824" si="2621">SUM(CW824:DH824)</f>
        <v>0</v>
      </c>
      <c r="DJ824" s="100">
        <f>ROUND(DH606*$G824/12,2)</f>
        <v>0</v>
      </c>
      <c r="DK824" s="100">
        <f t="shared" ref="DK824:DU824" si="2622">ROUND(DJ606*$G824/12,2)</f>
        <v>0</v>
      </c>
      <c r="DL824" s="100">
        <f t="shared" si="2622"/>
        <v>0</v>
      </c>
      <c r="DM824" s="100">
        <f t="shared" si="2622"/>
        <v>0</v>
      </c>
      <c r="DN824" s="100">
        <f t="shared" si="2622"/>
        <v>0</v>
      </c>
      <c r="DO824" s="100">
        <f t="shared" si="2622"/>
        <v>0</v>
      </c>
      <c r="DP824" s="100">
        <f t="shared" si="2622"/>
        <v>0</v>
      </c>
      <c r="DQ824" s="100">
        <f t="shared" si="2622"/>
        <v>0</v>
      </c>
      <c r="DR824" s="100">
        <f t="shared" si="2622"/>
        <v>0</v>
      </c>
      <c r="DS824" s="100">
        <f t="shared" si="2622"/>
        <v>0</v>
      </c>
      <c r="DT824" s="100">
        <f t="shared" si="2622"/>
        <v>0</v>
      </c>
      <c r="DU824" s="100">
        <f t="shared" si="2622"/>
        <v>0</v>
      </c>
      <c r="DV824" s="2">
        <f t="shared" ref="DV824" si="2623">SUM(DJ824:DU824)</f>
        <v>0</v>
      </c>
      <c r="DW824" s="100">
        <f>ROUND(DU606*$G824/12,2)</f>
        <v>0</v>
      </c>
      <c r="DX824" s="100">
        <f t="shared" ref="DX824:EH824" si="2624">ROUND(DW606*$G824/12,2)</f>
        <v>0</v>
      </c>
      <c r="DY824" s="100">
        <f t="shared" si="2624"/>
        <v>0</v>
      </c>
      <c r="DZ824" s="100">
        <f t="shared" si="2624"/>
        <v>0</v>
      </c>
      <c r="EA824" s="100">
        <f t="shared" si="2624"/>
        <v>0</v>
      </c>
      <c r="EB824" s="100">
        <f t="shared" si="2624"/>
        <v>0</v>
      </c>
      <c r="EC824" s="100">
        <f t="shared" si="2624"/>
        <v>0</v>
      </c>
      <c r="ED824" s="100">
        <f t="shared" si="2624"/>
        <v>0</v>
      </c>
      <c r="EE824" s="100">
        <f t="shared" si="2624"/>
        <v>0</v>
      </c>
      <c r="EF824" s="100">
        <f t="shared" si="2624"/>
        <v>0</v>
      </c>
      <c r="EG824" s="100">
        <f t="shared" si="2624"/>
        <v>0</v>
      </c>
      <c r="EH824" s="100">
        <f t="shared" si="2624"/>
        <v>0</v>
      </c>
      <c r="EI824" s="2">
        <f t="shared" ref="EI824" si="2625">SUM(DW824:EH824)</f>
        <v>0</v>
      </c>
      <c r="EJ824" s="2">
        <f t="shared" ref="EJ824" si="2626">EI824+DV824+DI824+CV824+CI824+BV824+BI824+AV824+AI824+V824</f>
        <v>0</v>
      </c>
    </row>
    <row r="825" spans="1:140" ht="15.75" x14ac:dyDescent="0.25">
      <c r="B825" s="1" t="s">
        <v>156</v>
      </c>
      <c r="E825" s="141"/>
      <c r="J825" s="187">
        <f t="shared" ref="J825:AO825" si="2627">SUM(J611:J824)</f>
        <v>0</v>
      </c>
      <c r="K825" s="187">
        <f t="shared" si="2627"/>
        <v>0</v>
      </c>
      <c r="L825" s="187">
        <f t="shared" si="2627"/>
        <v>0</v>
      </c>
      <c r="M825" s="187">
        <f t="shared" si="2627"/>
        <v>0</v>
      </c>
      <c r="N825" s="187">
        <f t="shared" si="2627"/>
        <v>0</v>
      </c>
      <c r="O825" s="187">
        <f t="shared" si="2627"/>
        <v>0</v>
      </c>
      <c r="P825" s="187">
        <f t="shared" si="2627"/>
        <v>0</v>
      </c>
      <c r="Q825" s="187">
        <f t="shared" si="2627"/>
        <v>0</v>
      </c>
      <c r="R825" s="187">
        <f t="shared" si="2627"/>
        <v>0</v>
      </c>
      <c r="S825" s="187">
        <f t="shared" si="2627"/>
        <v>0</v>
      </c>
      <c r="T825" s="187">
        <f t="shared" si="2627"/>
        <v>0</v>
      </c>
      <c r="U825" s="187">
        <f t="shared" si="2627"/>
        <v>0</v>
      </c>
      <c r="V825" s="187">
        <f t="shared" si="2627"/>
        <v>0</v>
      </c>
      <c r="W825" s="159">
        <f t="shared" si="2627"/>
        <v>0</v>
      </c>
      <c r="X825" s="159">
        <f t="shared" si="2627"/>
        <v>200.28</v>
      </c>
      <c r="Y825" s="159">
        <f t="shared" si="2627"/>
        <v>222.21</v>
      </c>
      <c r="Z825" s="159">
        <f t="shared" si="2627"/>
        <v>222.95</v>
      </c>
      <c r="AA825" s="159">
        <f t="shared" si="2627"/>
        <v>222.95</v>
      </c>
      <c r="AB825" s="159">
        <f t="shared" si="2627"/>
        <v>222.95</v>
      </c>
      <c r="AC825" s="159">
        <f t="shared" si="2627"/>
        <v>225.23999999999998</v>
      </c>
      <c r="AD825" s="159">
        <f t="shared" si="2627"/>
        <v>1847.03</v>
      </c>
      <c r="AE825" s="159">
        <f t="shared" si="2627"/>
        <v>2775.02</v>
      </c>
      <c r="AF825" s="159">
        <f t="shared" si="2627"/>
        <v>3064.1299999999997</v>
      </c>
      <c r="AG825" s="159">
        <f t="shared" si="2627"/>
        <v>15860.809999999998</v>
      </c>
      <c r="AH825" s="159">
        <f t="shared" si="2627"/>
        <v>15883.579999999998</v>
      </c>
      <c r="AI825" s="153">
        <f t="shared" si="2627"/>
        <v>40747.149999999994</v>
      </c>
      <c r="AJ825" s="159">
        <f t="shared" si="2627"/>
        <v>15045.909999999998</v>
      </c>
      <c r="AK825" s="159">
        <f t="shared" si="2627"/>
        <v>21422.230000000007</v>
      </c>
      <c r="AL825" s="159">
        <f t="shared" si="2627"/>
        <v>34855.330000000009</v>
      </c>
      <c r="AM825" s="159">
        <f t="shared" si="2627"/>
        <v>52206.410000000011</v>
      </c>
      <c r="AN825" s="159">
        <f t="shared" si="2627"/>
        <v>52235.790000000008</v>
      </c>
      <c r="AO825" s="159">
        <f t="shared" si="2627"/>
        <v>56062.410000000011</v>
      </c>
      <c r="AP825" s="159">
        <f t="shared" ref="AP825:BU825" si="2628">SUM(AP611:AP824)</f>
        <v>61200.970000000016</v>
      </c>
      <c r="AQ825" s="159">
        <f t="shared" si="2628"/>
        <v>70990.91</v>
      </c>
      <c r="AR825" s="159">
        <f t="shared" si="2628"/>
        <v>70990.91</v>
      </c>
      <c r="AS825" s="159">
        <f t="shared" si="2628"/>
        <v>79016.44</v>
      </c>
      <c r="AT825" s="159">
        <f t="shared" si="2628"/>
        <v>108730.48</v>
      </c>
      <c r="AU825" s="159">
        <f t="shared" si="2628"/>
        <v>111227.98</v>
      </c>
      <c r="AV825" s="188">
        <f t="shared" si="2628"/>
        <v>733985.77000000014</v>
      </c>
      <c r="AW825" s="159">
        <f t="shared" si="2628"/>
        <v>135348.30000000002</v>
      </c>
      <c r="AX825" s="159">
        <f t="shared" si="2628"/>
        <v>146851.47000000006</v>
      </c>
      <c r="AY825" s="159">
        <f t="shared" si="2628"/>
        <v>148372.11000000004</v>
      </c>
      <c r="AZ825" s="159">
        <f t="shared" si="2628"/>
        <v>158303.15000000002</v>
      </c>
      <c r="BA825" s="159">
        <f t="shared" si="2628"/>
        <v>158919.81000000003</v>
      </c>
      <c r="BB825" s="159">
        <f t="shared" si="2628"/>
        <v>159536.48000000001</v>
      </c>
      <c r="BC825" s="159">
        <f t="shared" ref="BC825:BI825" si="2629">SUM(BC611:BC824)</f>
        <v>160677.32000000004</v>
      </c>
      <c r="BD825" s="159">
        <f t="shared" si="2629"/>
        <v>161602.32</v>
      </c>
      <c r="BE825" s="159">
        <f t="shared" si="2629"/>
        <v>162835.65000000002</v>
      </c>
      <c r="BF825" s="159">
        <f t="shared" si="2629"/>
        <v>185627.29</v>
      </c>
      <c r="BG825" s="159">
        <f t="shared" si="2629"/>
        <v>186860.62</v>
      </c>
      <c r="BH825" s="159">
        <f t="shared" si="2629"/>
        <v>188085.78999999998</v>
      </c>
      <c r="BI825" s="188">
        <f t="shared" si="2629"/>
        <v>1953020.3100000005</v>
      </c>
      <c r="BJ825" s="159">
        <f t="shared" si="2628"/>
        <v>0</v>
      </c>
      <c r="BK825" s="159">
        <f t="shared" si="2628"/>
        <v>0</v>
      </c>
      <c r="BL825" s="159">
        <f t="shared" si="2628"/>
        <v>0</v>
      </c>
      <c r="BM825" s="159">
        <f t="shared" si="2628"/>
        <v>0</v>
      </c>
      <c r="BN825" s="159">
        <f t="shared" si="2628"/>
        <v>0</v>
      </c>
      <c r="BO825" s="159">
        <f t="shared" si="2628"/>
        <v>0</v>
      </c>
      <c r="BP825" s="159">
        <f t="shared" si="2628"/>
        <v>0</v>
      </c>
      <c r="BQ825" s="159">
        <f t="shared" si="2628"/>
        <v>0</v>
      </c>
      <c r="BR825" s="159">
        <f t="shared" si="2628"/>
        <v>0</v>
      </c>
      <c r="BS825" s="159">
        <f t="shared" si="2628"/>
        <v>0</v>
      </c>
      <c r="BT825" s="159">
        <f t="shared" si="2628"/>
        <v>0</v>
      </c>
      <c r="BU825" s="159">
        <f t="shared" si="2628"/>
        <v>0</v>
      </c>
      <c r="BV825" s="153">
        <f t="shared" ref="BV825:DA825" si="2630">SUM(BV611:BV824)</f>
        <v>0</v>
      </c>
      <c r="BW825" s="159">
        <f t="shared" si="2630"/>
        <v>0</v>
      </c>
      <c r="BX825" s="159">
        <f t="shared" si="2630"/>
        <v>0</v>
      </c>
      <c r="BY825" s="159">
        <f t="shared" si="2630"/>
        <v>0</v>
      </c>
      <c r="BZ825" s="159">
        <f t="shared" si="2630"/>
        <v>0</v>
      </c>
      <c r="CA825" s="159">
        <f t="shared" si="2630"/>
        <v>0</v>
      </c>
      <c r="CB825" s="159">
        <f t="shared" si="2630"/>
        <v>0</v>
      </c>
      <c r="CC825" s="159">
        <f t="shared" si="2630"/>
        <v>0</v>
      </c>
      <c r="CD825" s="159">
        <f t="shared" si="2630"/>
        <v>0</v>
      </c>
      <c r="CE825" s="159">
        <f t="shared" si="2630"/>
        <v>0</v>
      </c>
      <c r="CF825" s="159">
        <f t="shared" si="2630"/>
        <v>0</v>
      </c>
      <c r="CG825" s="159">
        <f t="shared" si="2630"/>
        <v>0</v>
      </c>
      <c r="CH825" s="159">
        <f t="shared" si="2630"/>
        <v>0</v>
      </c>
      <c r="CI825" s="153">
        <f t="shared" si="2630"/>
        <v>0</v>
      </c>
      <c r="CJ825" s="159">
        <f t="shared" si="2630"/>
        <v>0</v>
      </c>
      <c r="CK825" s="159">
        <f t="shared" si="2630"/>
        <v>0</v>
      </c>
      <c r="CL825" s="159">
        <f t="shared" si="2630"/>
        <v>0</v>
      </c>
      <c r="CM825" s="159">
        <f t="shared" si="2630"/>
        <v>0</v>
      </c>
      <c r="CN825" s="159">
        <f t="shared" si="2630"/>
        <v>0</v>
      </c>
      <c r="CO825" s="159">
        <f t="shared" si="2630"/>
        <v>0</v>
      </c>
      <c r="CP825" s="159">
        <f t="shared" si="2630"/>
        <v>0</v>
      </c>
      <c r="CQ825" s="159">
        <f t="shared" si="2630"/>
        <v>0</v>
      </c>
      <c r="CR825" s="159">
        <f t="shared" si="2630"/>
        <v>0</v>
      </c>
      <c r="CS825" s="159">
        <f t="shared" si="2630"/>
        <v>0</v>
      </c>
      <c r="CT825" s="159">
        <f t="shared" si="2630"/>
        <v>0</v>
      </c>
      <c r="CU825" s="159">
        <f t="shared" si="2630"/>
        <v>0</v>
      </c>
      <c r="CV825" s="188">
        <f t="shared" si="2630"/>
        <v>0</v>
      </c>
      <c r="CW825" s="159">
        <f t="shared" si="2630"/>
        <v>0</v>
      </c>
      <c r="CX825" s="159">
        <f t="shared" si="2630"/>
        <v>0</v>
      </c>
      <c r="CY825" s="159">
        <f t="shared" si="2630"/>
        <v>0</v>
      </c>
      <c r="CZ825" s="159">
        <f t="shared" si="2630"/>
        <v>0</v>
      </c>
      <c r="DA825" s="159">
        <f t="shared" si="2630"/>
        <v>0</v>
      </c>
      <c r="DB825" s="159">
        <f t="shared" ref="DB825:EG825" si="2631">SUM(DB611:DB824)</f>
        <v>0</v>
      </c>
      <c r="DC825" s="159">
        <f t="shared" si="2631"/>
        <v>0</v>
      </c>
      <c r="DD825" s="159">
        <f t="shared" si="2631"/>
        <v>0</v>
      </c>
      <c r="DE825" s="159">
        <f t="shared" si="2631"/>
        <v>0</v>
      </c>
      <c r="DF825" s="159">
        <f t="shared" si="2631"/>
        <v>0</v>
      </c>
      <c r="DG825" s="159">
        <f t="shared" si="2631"/>
        <v>0</v>
      </c>
      <c r="DH825" s="159">
        <f t="shared" si="2631"/>
        <v>0</v>
      </c>
      <c r="DI825" s="188">
        <f t="shared" si="2631"/>
        <v>0</v>
      </c>
      <c r="DJ825" s="159">
        <f t="shared" si="2631"/>
        <v>0</v>
      </c>
      <c r="DK825" s="159">
        <f t="shared" si="2631"/>
        <v>0</v>
      </c>
      <c r="DL825" s="159">
        <f t="shared" si="2631"/>
        <v>0</v>
      </c>
      <c r="DM825" s="159">
        <f t="shared" si="2631"/>
        <v>0</v>
      </c>
      <c r="DN825" s="159">
        <f t="shared" si="2631"/>
        <v>0</v>
      </c>
      <c r="DO825" s="159">
        <f t="shared" si="2631"/>
        <v>0</v>
      </c>
      <c r="DP825" s="159">
        <f t="shared" si="2631"/>
        <v>0</v>
      </c>
      <c r="DQ825" s="159">
        <f t="shared" si="2631"/>
        <v>0</v>
      </c>
      <c r="DR825" s="159">
        <f t="shared" si="2631"/>
        <v>0</v>
      </c>
      <c r="DS825" s="159">
        <f t="shared" si="2631"/>
        <v>0</v>
      </c>
      <c r="DT825" s="159">
        <f t="shared" si="2631"/>
        <v>0</v>
      </c>
      <c r="DU825" s="159">
        <f t="shared" si="2631"/>
        <v>0</v>
      </c>
      <c r="DV825" s="153">
        <f t="shared" si="2631"/>
        <v>0</v>
      </c>
      <c r="DW825" s="159">
        <f t="shared" si="2631"/>
        <v>0</v>
      </c>
      <c r="DX825" s="159">
        <f t="shared" si="2631"/>
        <v>0</v>
      </c>
      <c r="DY825" s="159">
        <f t="shared" si="2631"/>
        <v>0</v>
      </c>
      <c r="DZ825" s="159">
        <f t="shared" si="2631"/>
        <v>0</v>
      </c>
      <c r="EA825" s="159">
        <f t="shared" si="2631"/>
        <v>0</v>
      </c>
      <c r="EB825" s="159">
        <f t="shared" si="2631"/>
        <v>0</v>
      </c>
      <c r="EC825" s="159">
        <f t="shared" si="2631"/>
        <v>0</v>
      </c>
      <c r="ED825" s="159">
        <f t="shared" si="2631"/>
        <v>0</v>
      </c>
      <c r="EE825" s="159">
        <f t="shared" si="2631"/>
        <v>0</v>
      </c>
      <c r="EF825" s="159">
        <f t="shared" si="2631"/>
        <v>0</v>
      </c>
      <c r="EG825" s="159">
        <f t="shared" si="2631"/>
        <v>0</v>
      </c>
      <c r="EH825" s="159">
        <f t="shared" ref="EH825:EJ825" si="2632">SUM(EH611:EH824)</f>
        <v>0</v>
      </c>
      <c r="EI825" s="188">
        <f t="shared" si="2632"/>
        <v>0</v>
      </c>
      <c r="EJ825" s="189">
        <f t="shared" si="2632"/>
        <v>0</v>
      </c>
    </row>
    <row r="826" spans="1:140" x14ac:dyDescent="0.2">
      <c r="E826" s="141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42">
        <f>SUM(J825:U825)-V825</f>
        <v>0</v>
      </c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45">
        <f>SUM(W825:AH825)-AI825</f>
        <v>0</v>
      </c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45">
        <f>SUM(AJ825:AU825)-AV825</f>
        <v>0</v>
      </c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  <c r="BI826" s="145">
        <f>SUM(AW825:BH825)-BI825</f>
        <v>0</v>
      </c>
      <c r="BJ826" s="154"/>
      <c r="BK826" s="154"/>
      <c r="BL826" s="154"/>
      <c r="BM826" s="154"/>
      <c r="BN826" s="154"/>
      <c r="BO826" s="154"/>
      <c r="BP826" s="154"/>
      <c r="BQ826" s="154"/>
      <c r="BR826" s="154"/>
      <c r="BS826" s="154"/>
      <c r="BT826" s="154"/>
      <c r="BU826" s="154"/>
      <c r="BV826" s="145">
        <f>SUM(BJ825:BU825)-BV825</f>
        <v>0</v>
      </c>
      <c r="BW826" s="154"/>
      <c r="BX826" s="154"/>
      <c r="BY826" s="154"/>
      <c r="BZ826" s="154"/>
      <c r="CA826" s="154"/>
      <c r="CB826" s="154"/>
      <c r="CC826" s="154"/>
      <c r="CD826" s="154"/>
      <c r="CE826" s="154"/>
      <c r="CF826" s="154"/>
      <c r="CG826" s="154"/>
      <c r="CH826" s="154"/>
      <c r="CI826" s="145">
        <f>SUM(BW825:CH825)-CI825</f>
        <v>0</v>
      </c>
      <c r="CJ826" s="154"/>
      <c r="CK826" s="154"/>
      <c r="CL826" s="154"/>
      <c r="CM826" s="154"/>
      <c r="CN826" s="154"/>
      <c r="CO826" s="154"/>
      <c r="CP826" s="154"/>
      <c r="CQ826" s="154"/>
      <c r="CR826" s="154"/>
      <c r="CS826" s="154"/>
      <c r="CT826" s="154"/>
      <c r="CU826" s="154"/>
      <c r="CV826" s="145">
        <f>SUM(CJ825:CU825)-CV825</f>
        <v>0</v>
      </c>
      <c r="CW826" s="154"/>
      <c r="CX826" s="154"/>
      <c r="CY826" s="154"/>
      <c r="CZ826" s="154"/>
      <c r="DA826" s="154"/>
      <c r="DB826" s="154"/>
      <c r="DC826" s="154"/>
      <c r="DD826" s="154"/>
      <c r="DE826" s="154"/>
      <c r="DF826" s="154"/>
      <c r="DG826" s="154"/>
      <c r="DH826" s="154"/>
      <c r="DI826" s="145">
        <f>SUM(CW825:DH825)-DI825</f>
        <v>0</v>
      </c>
      <c r="DJ826" s="154"/>
      <c r="DK826" s="154"/>
      <c r="DL826" s="154"/>
      <c r="DM826" s="154"/>
      <c r="DN826" s="154"/>
      <c r="DO826" s="154"/>
      <c r="DP826" s="154"/>
      <c r="DQ826" s="154"/>
      <c r="DR826" s="154"/>
      <c r="DS826" s="154"/>
      <c r="DT826" s="154"/>
      <c r="DU826" s="154"/>
      <c r="DV826" s="145">
        <f>SUM(DJ825:DU825)-DV825</f>
        <v>0</v>
      </c>
      <c r="DW826" s="154"/>
      <c r="DX826" s="154"/>
      <c r="DY826" s="154"/>
      <c r="DZ826" s="154"/>
      <c r="EA826" s="154"/>
      <c r="EB826" s="154"/>
      <c r="EC826" s="154"/>
      <c r="ED826" s="154"/>
      <c r="EE826" s="154"/>
      <c r="EF826" s="154"/>
      <c r="EG826" s="154"/>
      <c r="EH826" s="154"/>
      <c r="EI826" s="145">
        <f>SUM(DW825:EH825)-EI825</f>
        <v>0</v>
      </c>
    </row>
    <row r="827" spans="1:140" x14ac:dyDescent="0.2">
      <c r="E827" s="141"/>
    </row>
    <row r="828" spans="1:140" s="1" customFormat="1" ht="15.75" x14ac:dyDescent="0.25">
      <c r="B828" s="163" t="s">
        <v>132</v>
      </c>
      <c r="I828" s="190" t="str">
        <f>I392</f>
        <v>Dec'19</v>
      </c>
      <c r="J828" s="83" t="s">
        <v>87</v>
      </c>
      <c r="K828" s="83" t="s">
        <v>88</v>
      </c>
      <c r="L828" s="83" t="s">
        <v>89</v>
      </c>
      <c r="M828" s="83" t="s">
        <v>90</v>
      </c>
      <c r="N828" s="83" t="s">
        <v>48</v>
      </c>
      <c r="O828" s="83" t="s">
        <v>91</v>
      </c>
      <c r="P828" s="83" t="s">
        <v>92</v>
      </c>
      <c r="Q828" s="83" t="s">
        <v>93</v>
      </c>
      <c r="R828" s="83" t="s">
        <v>94</v>
      </c>
      <c r="S828" s="83" t="s">
        <v>95</v>
      </c>
      <c r="T828" s="83" t="s">
        <v>96</v>
      </c>
      <c r="U828" s="83" t="s">
        <v>97</v>
      </c>
      <c r="W828" s="83" t="s">
        <v>87</v>
      </c>
      <c r="X828" s="83" t="s">
        <v>88</v>
      </c>
      <c r="Y828" s="83" t="s">
        <v>89</v>
      </c>
      <c r="Z828" s="83" t="s">
        <v>90</v>
      </c>
      <c r="AA828" s="83" t="s">
        <v>48</v>
      </c>
      <c r="AB828" s="83" t="s">
        <v>91</v>
      </c>
      <c r="AC828" s="83" t="s">
        <v>92</v>
      </c>
      <c r="AD828" s="83" t="s">
        <v>93</v>
      </c>
      <c r="AE828" s="83" t="s">
        <v>94</v>
      </c>
      <c r="AF828" s="83" t="s">
        <v>95</v>
      </c>
      <c r="AG828" s="83" t="s">
        <v>96</v>
      </c>
      <c r="AH828" s="83" t="s">
        <v>97</v>
      </c>
      <c r="AJ828" s="83" t="s">
        <v>87</v>
      </c>
      <c r="AK828" s="83" t="s">
        <v>88</v>
      </c>
      <c r="AL828" s="83" t="s">
        <v>89</v>
      </c>
      <c r="AM828" s="83" t="s">
        <v>90</v>
      </c>
      <c r="AN828" s="83" t="s">
        <v>48</v>
      </c>
      <c r="AO828" s="83" t="s">
        <v>91</v>
      </c>
      <c r="AP828" s="83" t="s">
        <v>92</v>
      </c>
      <c r="AQ828" s="83" t="s">
        <v>93</v>
      </c>
      <c r="AR828" s="83" t="s">
        <v>94</v>
      </c>
      <c r="AS828" s="83" t="s">
        <v>95</v>
      </c>
      <c r="AT828" s="83" t="s">
        <v>96</v>
      </c>
      <c r="AU828" s="83" t="s">
        <v>97</v>
      </c>
      <c r="AW828" s="83" t="s">
        <v>87</v>
      </c>
      <c r="AX828" s="83" t="s">
        <v>88</v>
      </c>
      <c r="AY828" s="83" t="s">
        <v>89</v>
      </c>
      <c r="AZ828" s="83" t="s">
        <v>90</v>
      </c>
      <c r="BA828" s="83" t="s">
        <v>48</v>
      </c>
      <c r="BB828" s="83" t="s">
        <v>91</v>
      </c>
      <c r="BC828" s="83" t="s">
        <v>92</v>
      </c>
      <c r="BD828" s="83" t="s">
        <v>93</v>
      </c>
      <c r="BE828" s="83" t="s">
        <v>94</v>
      </c>
      <c r="BF828" s="83" t="s">
        <v>95</v>
      </c>
      <c r="BG828" s="83" t="s">
        <v>96</v>
      </c>
      <c r="BH828" s="83" t="s">
        <v>97</v>
      </c>
      <c r="BJ828" s="83" t="s">
        <v>87</v>
      </c>
      <c r="BK828" s="83" t="s">
        <v>88</v>
      </c>
      <c r="BL828" s="83" t="s">
        <v>89</v>
      </c>
      <c r="BM828" s="83" t="s">
        <v>90</v>
      </c>
      <c r="BN828" s="83" t="s">
        <v>48</v>
      </c>
      <c r="BO828" s="83" t="s">
        <v>91</v>
      </c>
      <c r="BP828" s="83" t="s">
        <v>92</v>
      </c>
      <c r="BQ828" s="83" t="s">
        <v>93</v>
      </c>
      <c r="BR828" s="83" t="s">
        <v>94</v>
      </c>
      <c r="BS828" s="83" t="s">
        <v>95</v>
      </c>
      <c r="BT828" s="83" t="s">
        <v>96</v>
      </c>
      <c r="BU828" s="83" t="s">
        <v>97</v>
      </c>
      <c r="BW828" s="83" t="s">
        <v>87</v>
      </c>
      <c r="BX828" s="83" t="s">
        <v>88</v>
      </c>
      <c r="BY828" s="83" t="s">
        <v>89</v>
      </c>
      <c r="BZ828" s="83" t="s">
        <v>90</v>
      </c>
      <c r="CA828" s="83" t="s">
        <v>48</v>
      </c>
      <c r="CB828" s="83" t="s">
        <v>91</v>
      </c>
      <c r="CC828" s="83" t="s">
        <v>92</v>
      </c>
      <c r="CD828" s="83" t="s">
        <v>93</v>
      </c>
      <c r="CE828" s="83" t="s">
        <v>94</v>
      </c>
      <c r="CF828" s="83" t="s">
        <v>95</v>
      </c>
      <c r="CG828" s="83" t="s">
        <v>96</v>
      </c>
      <c r="CH828" s="83" t="s">
        <v>97</v>
      </c>
      <c r="CJ828" s="83" t="s">
        <v>87</v>
      </c>
      <c r="CK828" s="83" t="s">
        <v>88</v>
      </c>
      <c r="CL828" s="83" t="s">
        <v>89</v>
      </c>
      <c r="CM828" s="83" t="s">
        <v>90</v>
      </c>
      <c r="CN828" s="83" t="s">
        <v>48</v>
      </c>
      <c r="CO828" s="83" t="s">
        <v>91</v>
      </c>
      <c r="CP828" s="83" t="s">
        <v>92</v>
      </c>
      <c r="CQ828" s="83" t="s">
        <v>93</v>
      </c>
      <c r="CR828" s="83" t="s">
        <v>94</v>
      </c>
      <c r="CS828" s="83" t="s">
        <v>95</v>
      </c>
      <c r="CT828" s="83" t="s">
        <v>96</v>
      </c>
      <c r="CU828" s="83" t="s">
        <v>97</v>
      </c>
      <c r="CW828" s="83" t="s">
        <v>87</v>
      </c>
      <c r="CX828" s="83" t="s">
        <v>88</v>
      </c>
      <c r="CY828" s="83" t="s">
        <v>89</v>
      </c>
      <c r="CZ828" s="83" t="s">
        <v>90</v>
      </c>
      <c r="DA828" s="83" t="s">
        <v>48</v>
      </c>
      <c r="DB828" s="83" t="s">
        <v>91</v>
      </c>
      <c r="DC828" s="83" t="s">
        <v>92</v>
      </c>
      <c r="DD828" s="83" t="s">
        <v>93</v>
      </c>
      <c r="DE828" s="83" t="s">
        <v>94</v>
      </c>
      <c r="DF828" s="83" t="s">
        <v>95</v>
      </c>
      <c r="DG828" s="83" t="s">
        <v>96</v>
      </c>
      <c r="DH828" s="83" t="s">
        <v>97</v>
      </c>
      <c r="DJ828" s="83" t="s">
        <v>87</v>
      </c>
      <c r="DK828" s="83" t="s">
        <v>88</v>
      </c>
      <c r="DL828" s="83" t="s">
        <v>89</v>
      </c>
      <c r="DM828" s="83" t="s">
        <v>90</v>
      </c>
      <c r="DN828" s="83" t="s">
        <v>48</v>
      </c>
      <c r="DO828" s="83" t="s">
        <v>91</v>
      </c>
      <c r="DP828" s="83" t="s">
        <v>92</v>
      </c>
      <c r="DQ828" s="83" t="s">
        <v>93</v>
      </c>
      <c r="DR828" s="83" t="s">
        <v>94</v>
      </c>
      <c r="DS828" s="83" t="s">
        <v>95</v>
      </c>
      <c r="DT828" s="83" t="s">
        <v>96</v>
      </c>
      <c r="DU828" s="83" t="s">
        <v>97</v>
      </c>
      <c r="DW828" s="83" t="s">
        <v>87</v>
      </c>
      <c r="DX828" s="83" t="s">
        <v>88</v>
      </c>
      <c r="DY828" s="83" t="s">
        <v>89</v>
      </c>
      <c r="DZ828" s="83" t="s">
        <v>90</v>
      </c>
      <c r="EA828" s="83" t="s">
        <v>48</v>
      </c>
      <c r="EB828" s="83" t="s">
        <v>91</v>
      </c>
      <c r="EC828" s="83" t="s">
        <v>92</v>
      </c>
      <c r="ED828" s="83" t="s">
        <v>93</v>
      </c>
      <c r="EE828" s="83" t="s">
        <v>94</v>
      </c>
      <c r="EF828" s="83" t="s">
        <v>95</v>
      </c>
      <c r="EG828" s="83" t="s">
        <v>96</v>
      </c>
      <c r="EH828" s="83" t="s">
        <v>97</v>
      </c>
    </row>
    <row r="829" spans="1:140" ht="15.75" outlineLevel="1" x14ac:dyDescent="0.25">
      <c r="A829" s="2">
        <f t="shared" ref="A829:E838" si="2633">A611</f>
        <v>1</v>
      </c>
      <c r="B829" s="86" t="str">
        <f t="shared" si="2633"/>
        <v>PRE-09580</v>
      </c>
      <c r="C829" s="86" t="str">
        <f t="shared" si="2633"/>
        <v>SPP FH - E Winterhaven 13308</v>
      </c>
      <c r="D829" s="2" t="str">
        <f t="shared" si="2633"/>
        <v>PRE-09580.1</v>
      </c>
      <c r="E829" s="141" t="str">
        <f t="shared" si="2633"/>
        <v>SPP FH - E Winterhaven 13308 - OH Feed</v>
      </c>
      <c r="I829" s="178">
        <v>0</v>
      </c>
      <c r="J829" s="100">
        <f t="shared" ref="J829:U829" si="2634">J611+I829</f>
        <v>0</v>
      </c>
      <c r="K829" s="100">
        <f t="shared" si="2634"/>
        <v>0</v>
      </c>
      <c r="L829" s="100">
        <f t="shared" si="2634"/>
        <v>0</v>
      </c>
      <c r="M829" s="100">
        <f t="shared" si="2634"/>
        <v>0</v>
      </c>
      <c r="N829" s="100">
        <f t="shared" si="2634"/>
        <v>0</v>
      </c>
      <c r="O829" s="100">
        <f t="shared" si="2634"/>
        <v>0</v>
      </c>
      <c r="P829" s="100">
        <f t="shared" si="2634"/>
        <v>0</v>
      </c>
      <c r="Q829" s="100">
        <f t="shared" si="2634"/>
        <v>0</v>
      </c>
      <c r="R829" s="100">
        <f t="shared" si="2634"/>
        <v>0</v>
      </c>
      <c r="S829" s="100">
        <f t="shared" si="2634"/>
        <v>0</v>
      </c>
      <c r="T829" s="100">
        <f t="shared" si="2634"/>
        <v>0</v>
      </c>
      <c r="U829" s="100">
        <f t="shared" si="2634"/>
        <v>0</v>
      </c>
      <c r="W829" s="100">
        <f t="shared" ref="W829:W860" si="2635">W611+U829</f>
        <v>0</v>
      </c>
      <c r="X829" s="100">
        <f t="shared" ref="X829:AH829" si="2636">X611+W829</f>
        <v>0</v>
      </c>
      <c r="Y829" s="100">
        <f t="shared" si="2636"/>
        <v>0</v>
      </c>
      <c r="Z829" s="100">
        <f t="shared" si="2636"/>
        <v>0</v>
      </c>
      <c r="AA829" s="100">
        <f t="shared" si="2636"/>
        <v>0</v>
      </c>
      <c r="AB829" s="100">
        <f t="shared" si="2636"/>
        <v>0</v>
      </c>
      <c r="AC829" s="100">
        <f t="shared" si="2636"/>
        <v>0</v>
      </c>
      <c r="AD829" s="100">
        <f t="shared" si="2636"/>
        <v>0</v>
      </c>
      <c r="AE829" s="100">
        <f t="shared" si="2636"/>
        <v>0</v>
      </c>
      <c r="AF829" s="100">
        <f t="shared" si="2636"/>
        <v>0</v>
      </c>
      <c r="AG829" s="100">
        <f t="shared" si="2636"/>
        <v>0</v>
      </c>
      <c r="AH829" s="100">
        <f t="shared" si="2636"/>
        <v>0</v>
      </c>
      <c r="AJ829" s="100">
        <f t="shared" ref="AJ829:AJ860" si="2637">AJ611+AH829</f>
        <v>0</v>
      </c>
      <c r="AK829" s="100">
        <f t="shared" ref="AK829:AU829" si="2638">AK611+AJ829</f>
        <v>0</v>
      </c>
      <c r="AL829" s="100">
        <f t="shared" si="2638"/>
        <v>0</v>
      </c>
      <c r="AM829" s="100">
        <f t="shared" si="2638"/>
        <v>0</v>
      </c>
      <c r="AN829" s="100">
        <f t="shared" si="2638"/>
        <v>0</v>
      </c>
      <c r="AO829" s="100">
        <f t="shared" si="2638"/>
        <v>0</v>
      </c>
      <c r="AP829" s="100">
        <f t="shared" si="2638"/>
        <v>0</v>
      </c>
      <c r="AQ829" s="100">
        <f t="shared" si="2638"/>
        <v>0</v>
      </c>
      <c r="AR829" s="100">
        <f t="shared" si="2638"/>
        <v>0</v>
      </c>
      <c r="AS829" s="100">
        <f t="shared" si="2638"/>
        <v>0</v>
      </c>
      <c r="AT829" s="100">
        <f t="shared" si="2638"/>
        <v>0</v>
      </c>
      <c r="AU829" s="100">
        <f t="shared" si="2638"/>
        <v>0</v>
      </c>
      <c r="AW829" s="100">
        <f t="shared" ref="AW829:AW892" si="2639">AW611+AU829</f>
        <v>0</v>
      </c>
      <c r="AX829" s="100">
        <f t="shared" ref="AX829:BH829" si="2640">AX611+AW829</f>
        <v>0</v>
      </c>
      <c r="AY829" s="100">
        <f t="shared" si="2640"/>
        <v>0</v>
      </c>
      <c r="AZ829" s="100">
        <f t="shared" si="2640"/>
        <v>0</v>
      </c>
      <c r="BA829" s="100">
        <f t="shared" si="2640"/>
        <v>0</v>
      </c>
      <c r="BB829" s="100">
        <f t="shared" si="2640"/>
        <v>0</v>
      </c>
      <c r="BC829" s="100">
        <f t="shared" si="2640"/>
        <v>0</v>
      </c>
      <c r="BD829" s="100">
        <f t="shared" si="2640"/>
        <v>0</v>
      </c>
      <c r="BE829" s="100">
        <f t="shared" si="2640"/>
        <v>0</v>
      </c>
      <c r="BF829" s="100">
        <f t="shared" si="2640"/>
        <v>8366.06</v>
      </c>
      <c r="BG829" s="100">
        <f t="shared" si="2640"/>
        <v>16732.12</v>
      </c>
      <c r="BH829" s="100">
        <f t="shared" si="2640"/>
        <v>25098.18</v>
      </c>
      <c r="BJ829" s="100"/>
      <c r="BK829" s="100"/>
      <c r="BL829" s="100"/>
      <c r="BM829" s="100"/>
      <c r="BN829" s="100"/>
      <c r="BO829" s="100"/>
      <c r="BP829" s="100"/>
      <c r="BQ829" s="100"/>
      <c r="BR829" s="100"/>
      <c r="BS829" s="100"/>
      <c r="BT829" s="100"/>
      <c r="BU829" s="100"/>
      <c r="BW829" s="100"/>
      <c r="BX829" s="100"/>
      <c r="BY829" s="100"/>
      <c r="BZ829" s="100"/>
      <c r="CA829" s="100"/>
      <c r="CB829" s="100"/>
      <c r="CC829" s="100"/>
      <c r="CD829" s="100"/>
      <c r="CE829" s="100"/>
      <c r="CF829" s="100"/>
      <c r="CG829" s="100"/>
      <c r="CH829" s="100"/>
      <c r="CJ829" s="100"/>
      <c r="CK829" s="100"/>
      <c r="CL829" s="100"/>
      <c r="CM829" s="100"/>
      <c r="CN829" s="100"/>
      <c r="CO829" s="100"/>
      <c r="CP829" s="100"/>
      <c r="CQ829" s="100"/>
      <c r="CR829" s="100"/>
      <c r="CS829" s="100"/>
      <c r="CT829" s="100"/>
      <c r="CU829" s="100"/>
      <c r="CW829" s="100"/>
      <c r="CX829" s="100"/>
      <c r="CY829" s="100"/>
      <c r="CZ829" s="100"/>
      <c r="DA829" s="100"/>
      <c r="DB829" s="100"/>
      <c r="DC829" s="100"/>
      <c r="DD829" s="100"/>
      <c r="DE829" s="100"/>
      <c r="DF829" s="100"/>
      <c r="DG829" s="100"/>
      <c r="DH829" s="100"/>
      <c r="DJ829" s="100"/>
      <c r="DK829" s="100"/>
      <c r="DL829" s="100"/>
      <c r="DM829" s="100"/>
      <c r="DN829" s="100"/>
      <c r="DO829" s="100"/>
      <c r="DP829" s="100"/>
      <c r="DQ829" s="100"/>
      <c r="DR829" s="100"/>
      <c r="DS829" s="100"/>
      <c r="DT829" s="100"/>
      <c r="DU829" s="100"/>
      <c r="DW829" s="100"/>
      <c r="DX829" s="100"/>
      <c r="DY829" s="100"/>
      <c r="DZ829" s="100"/>
      <c r="EA829" s="100"/>
      <c r="EB829" s="100"/>
      <c r="EC829" s="100"/>
      <c r="ED829" s="100"/>
      <c r="EE829" s="100"/>
      <c r="EF829" s="100"/>
      <c r="EG829" s="100"/>
      <c r="EH829" s="100"/>
    </row>
    <row r="830" spans="1:140" ht="15.75" outlineLevel="1" x14ac:dyDescent="0.25">
      <c r="A830" s="2">
        <f t="shared" si="2633"/>
        <v>1</v>
      </c>
      <c r="B830" s="86" t="str">
        <f t="shared" si="2633"/>
        <v>PRE-09580</v>
      </c>
      <c r="C830" s="86" t="str">
        <f t="shared" si="2633"/>
        <v>SPP FH - E Winterhaven 13308</v>
      </c>
      <c r="D830" s="2" t="str">
        <f t="shared" si="2633"/>
        <v>A2769355</v>
      </c>
      <c r="E830" s="141" t="str">
        <f t="shared" si="2633"/>
        <v>SPP FH - E Winterhaven 13308 - OCR</v>
      </c>
      <c r="I830" s="178">
        <v>0</v>
      </c>
      <c r="J830" s="100">
        <f t="shared" ref="J830" si="2641">J612+I830</f>
        <v>0</v>
      </c>
      <c r="K830" s="100">
        <f t="shared" ref="K830" si="2642">K612+J830</f>
        <v>0</v>
      </c>
      <c r="L830" s="100">
        <f t="shared" ref="L830" si="2643">L612+K830</f>
        <v>0</v>
      </c>
      <c r="M830" s="100">
        <f t="shared" ref="M830" si="2644">M612+L830</f>
        <v>0</v>
      </c>
      <c r="N830" s="100">
        <f t="shared" ref="N830" si="2645">N612+M830</f>
        <v>0</v>
      </c>
      <c r="O830" s="100">
        <f t="shared" ref="O830" si="2646">O612+N830</f>
        <v>0</v>
      </c>
      <c r="P830" s="100">
        <f t="shared" ref="P830" si="2647">P612+O830</f>
        <v>0</v>
      </c>
      <c r="Q830" s="100">
        <f t="shared" ref="Q830" si="2648">Q612+P830</f>
        <v>0</v>
      </c>
      <c r="R830" s="100">
        <f t="shared" ref="R830" si="2649">R612+Q830</f>
        <v>0</v>
      </c>
      <c r="S830" s="100">
        <f t="shared" ref="S830" si="2650">S612+R830</f>
        <v>0</v>
      </c>
      <c r="T830" s="100">
        <f t="shared" ref="T830" si="2651">T612+S830</f>
        <v>0</v>
      </c>
      <c r="U830" s="100">
        <f t="shared" ref="U830" si="2652">U612+T830</f>
        <v>0</v>
      </c>
      <c r="W830" s="100">
        <f t="shared" si="2635"/>
        <v>0</v>
      </c>
      <c r="X830" s="100">
        <f t="shared" ref="X830" si="2653">X612+W830</f>
        <v>0</v>
      </c>
      <c r="Y830" s="100">
        <f t="shared" ref="Y830" si="2654">Y612+X830</f>
        <v>0</v>
      </c>
      <c r="Z830" s="100">
        <f t="shared" ref="Z830" si="2655">Z612+Y830</f>
        <v>0</v>
      </c>
      <c r="AA830" s="100">
        <f t="shared" ref="AA830" si="2656">AA612+Z830</f>
        <v>0</v>
      </c>
      <c r="AB830" s="100">
        <f t="shared" ref="AB830" si="2657">AB612+AA830</f>
        <v>0</v>
      </c>
      <c r="AC830" s="100">
        <f t="shared" ref="AC830" si="2658">AC612+AB830</f>
        <v>0</v>
      </c>
      <c r="AD830" s="100">
        <f t="shared" ref="AD830" si="2659">AD612+AC830</f>
        <v>203.2</v>
      </c>
      <c r="AE830" s="100">
        <f t="shared" ref="AE830" si="2660">AE612+AD830</f>
        <v>406.4</v>
      </c>
      <c r="AF830" s="100">
        <f t="shared" ref="AF830" si="2661">AF612+AE830</f>
        <v>609.59999999999991</v>
      </c>
      <c r="AG830" s="100">
        <f t="shared" ref="AG830" si="2662">AG612+AF830</f>
        <v>812.8</v>
      </c>
      <c r="AH830" s="100">
        <f t="shared" ref="AH830" si="2663">AH612+AG830</f>
        <v>1016</v>
      </c>
      <c r="AJ830" s="100">
        <f t="shared" si="2637"/>
        <v>1219.2</v>
      </c>
      <c r="AK830" s="100">
        <f t="shared" ref="AK830" si="2664">AK612+AJ830</f>
        <v>1422.4</v>
      </c>
      <c r="AL830" s="100">
        <f t="shared" ref="AL830" si="2665">AL612+AK830</f>
        <v>1625.6000000000001</v>
      </c>
      <c r="AM830" s="100">
        <f t="shared" ref="AM830" si="2666">AM612+AL830</f>
        <v>1828.8000000000002</v>
      </c>
      <c r="AN830" s="100">
        <f t="shared" ref="AN830" si="2667">AN612+AM830</f>
        <v>2032.0000000000002</v>
      </c>
      <c r="AO830" s="100">
        <f t="shared" ref="AO830" si="2668">AO612+AN830</f>
        <v>2235.2000000000003</v>
      </c>
      <c r="AP830" s="100">
        <f t="shared" ref="AP830" si="2669">AP612+AO830</f>
        <v>2438.4</v>
      </c>
      <c r="AQ830" s="100">
        <f t="shared" ref="AQ830" si="2670">AQ612+AP830</f>
        <v>2641.6</v>
      </c>
      <c r="AR830" s="100">
        <f t="shared" ref="AR830" si="2671">AR612+AQ830</f>
        <v>2844.7999999999997</v>
      </c>
      <c r="AS830" s="100">
        <f t="shared" ref="AS830" si="2672">AS612+AR830</f>
        <v>3047.9999999999995</v>
      </c>
      <c r="AT830" s="100">
        <f t="shared" ref="AT830" si="2673">AT612+AS830</f>
        <v>3251.1999999999994</v>
      </c>
      <c r="AU830" s="100">
        <f t="shared" ref="AU830" si="2674">AU612+AT830</f>
        <v>3454.3999999999992</v>
      </c>
      <c r="AW830" s="100">
        <f t="shared" si="2639"/>
        <v>3657.599999999999</v>
      </c>
      <c r="AX830" s="100">
        <f t="shared" ref="AX830:BH830" si="2675">AX612+AW830</f>
        <v>3860.7999999999988</v>
      </c>
      <c r="AY830" s="100">
        <f t="shared" si="2675"/>
        <v>4063.9999999999986</v>
      </c>
      <c r="AZ830" s="100">
        <f t="shared" si="2675"/>
        <v>4267.1999999999989</v>
      </c>
      <c r="BA830" s="100">
        <f t="shared" si="2675"/>
        <v>4470.3999999999987</v>
      </c>
      <c r="BB830" s="100">
        <f t="shared" si="2675"/>
        <v>4673.5999999999985</v>
      </c>
      <c r="BC830" s="100">
        <f t="shared" si="2675"/>
        <v>4876.7999999999984</v>
      </c>
      <c r="BD830" s="100">
        <f t="shared" si="2675"/>
        <v>5079.9999999999982</v>
      </c>
      <c r="BE830" s="100">
        <f t="shared" si="2675"/>
        <v>5283.199999999998</v>
      </c>
      <c r="BF830" s="100">
        <f t="shared" si="2675"/>
        <v>5486.3999999999978</v>
      </c>
      <c r="BG830" s="100">
        <f t="shared" si="2675"/>
        <v>5689.5999999999976</v>
      </c>
      <c r="BH830" s="100">
        <f t="shared" si="2675"/>
        <v>5892.7999999999975</v>
      </c>
      <c r="BJ830" s="100"/>
      <c r="BK830" s="100"/>
      <c r="BL830" s="100"/>
      <c r="BM830" s="100"/>
      <c r="BN830" s="100"/>
      <c r="BO830" s="100"/>
      <c r="BP830" s="100"/>
      <c r="BQ830" s="100"/>
      <c r="BR830" s="100"/>
      <c r="BS830" s="100"/>
      <c r="BT830" s="100"/>
      <c r="BU830" s="100"/>
      <c r="BW830" s="100"/>
      <c r="BX830" s="100"/>
      <c r="BY830" s="100"/>
      <c r="BZ830" s="100"/>
      <c r="CA830" s="100"/>
      <c r="CB830" s="100"/>
      <c r="CC830" s="100"/>
      <c r="CD830" s="100"/>
      <c r="CE830" s="100"/>
      <c r="CF830" s="100"/>
      <c r="CG830" s="100"/>
      <c r="CH830" s="100"/>
      <c r="CJ830" s="100"/>
      <c r="CK830" s="100"/>
      <c r="CL830" s="100"/>
      <c r="CM830" s="100"/>
      <c r="CN830" s="100"/>
      <c r="CO830" s="100"/>
      <c r="CP830" s="100"/>
      <c r="CQ830" s="100"/>
      <c r="CR830" s="100"/>
      <c r="CS830" s="100"/>
      <c r="CT830" s="100"/>
      <c r="CU830" s="100"/>
      <c r="CW830" s="100"/>
      <c r="CX830" s="100"/>
      <c r="CY830" s="100"/>
      <c r="CZ830" s="100"/>
      <c r="DA830" s="100"/>
      <c r="DB830" s="100"/>
      <c r="DC830" s="100"/>
      <c r="DD830" s="100"/>
      <c r="DE830" s="100"/>
      <c r="DF830" s="100"/>
      <c r="DG830" s="100"/>
      <c r="DH830" s="100"/>
      <c r="DJ830" s="100"/>
      <c r="DK830" s="100"/>
      <c r="DL830" s="100"/>
      <c r="DM830" s="100"/>
      <c r="DN830" s="100"/>
      <c r="DO830" s="100"/>
      <c r="DP830" s="100"/>
      <c r="DQ830" s="100"/>
      <c r="DR830" s="100"/>
      <c r="DS830" s="100"/>
      <c r="DT830" s="100"/>
      <c r="DU830" s="100"/>
      <c r="DW830" s="100"/>
      <c r="DX830" s="100"/>
      <c r="DY830" s="100"/>
      <c r="DZ830" s="100"/>
      <c r="EA830" s="100"/>
      <c r="EB830" s="100"/>
      <c r="EC830" s="100"/>
      <c r="ED830" s="100"/>
      <c r="EE830" s="100"/>
      <c r="EF830" s="100"/>
      <c r="EG830" s="100"/>
      <c r="EH830" s="100"/>
    </row>
    <row r="831" spans="1:140" ht="15.75" outlineLevel="1" x14ac:dyDescent="0.25">
      <c r="A831" s="2">
        <f t="shared" si="2633"/>
        <v>2</v>
      </c>
      <c r="B831" s="86" t="str">
        <f t="shared" si="2633"/>
        <v>PRE-09600</v>
      </c>
      <c r="C831" s="86" t="str">
        <f t="shared" si="2633"/>
        <v>SPP FH - Knights 13807</v>
      </c>
      <c r="D831" s="2" t="str">
        <f t="shared" si="2633"/>
        <v>PRE-09600.1</v>
      </c>
      <c r="E831" s="141" t="str">
        <f t="shared" si="2633"/>
        <v>SPP FH - Knights 13807 - OH Feeder</v>
      </c>
      <c r="I831" s="178">
        <v>0</v>
      </c>
      <c r="J831" s="100">
        <f t="shared" ref="J831:U831" si="2676">J613+I831</f>
        <v>0</v>
      </c>
      <c r="K831" s="100">
        <f t="shared" si="2676"/>
        <v>0</v>
      </c>
      <c r="L831" s="100">
        <f t="shared" si="2676"/>
        <v>0</v>
      </c>
      <c r="M831" s="100">
        <f t="shared" si="2676"/>
        <v>0</v>
      </c>
      <c r="N831" s="100">
        <f t="shared" si="2676"/>
        <v>0</v>
      </c>
      <c r="O831" s="100">
        <f t="shared" si="2676"/>
        <v>0</v>
      </c>
      <c r="P831" s="100">
        <f t="shared" si="2676"/>
        <v>0</v>
      </c>
      <c r="Q831" s="100">
        <f t="shared" si="2676"/>
        <v>0</v>
      </c>
      <c r="R831" s="100">
        <f t="shared" si="2676"/>
        <v>0</v>
      </c>
      <c r="S831" s="100">
        <f t="shared" si="2676"/>
        <v>0</v>
      </c>
      <c r="T831" s="100">
        <f t="shared" si="2676"/>
        <v>0</v>
      </c>
      <c r="U831" s="100">
        <f t="shared" si="2676"/>
        <v>0</v>
      </c>
      <c r="W831" s="100">
        <f t="shared" si="2635"/>
        <v>0</v>
      </c>
      <c r="X831" s="100">
        <f t="shared" ref="X831:AH831" si="2677">X613+W831</f>
        <v>0</v>
      </c>
      <c r="Y831" s="100">
        <f t="shared" si="2677"/>
        <v>0</v>
      </c>
      <c r="Z831" s="100">
        <f t="shared" si="2677"/>
        <v>0</v>
      </c>
      <c r="AA831" s="100">
        <f t="shared" si="2677"/>
        <v>0</v>
      </c>
      <c r="AB831" s="100">
        <f t="shared" si="2677"/>
        <v>0</v>
      </c>
      <c r="AC831" s="100">
        <f t="shared" si="2677"/>
        <v>0</v>
      </c>
      <c r="AD831" s="100">
        <f t="shared" si="2677"/>
        <v>0</v>
      </c>
      <c r="AE831" s="100">
        <f t="shared" si="2677"/>
        <v>0</v>
      </c>
      <c r="AF831" s="100">
        <f t="shared" si="2677"/>
        <v>0</v>
      </c>
      <c r="AG831" s="100">
        <f t="shared" si="2677"/>
        <v>2471.2399999999998</v>
      </c>
      <c r="AH831" s="100">
        <f t="shared" si="2677"/>
        <v>4943.91</v>
      </c>
      <c r="AJ831" s="100">
        <f t="shared" si="2637"/>
        <v>7023.2</v>
      </c>
      <c r="AK831" s="100">
        <f t="shared" ref="AK831:AU831" si="2678">AK613+AJ831</f>
        <v>9102.49</v>
      </c>
      <c r="AL831" s="100">
        <f t="shared" si="2678"/>
        <v>11181.779999999999</v>
      </c>
      <c r="AM831" s="100">
        <f t="shared" si="2678"/>
        <v>13261.07</v>
      </c>
      <c r="AN831" s="100">
        <f t="shared" si="2678"/>
        <v>15340.36</v>
      </c>
      <c r="AO831" s="100">
        <f t="shared" si="2678"/>
        <v>17419.650000000001</v>
      </c>
      <c r="AP831" s="100">
        <f t="shared" si="2678"/>
        <v>19498.940000000002</v>
      </c>
      <c r="AQ831" s="100">
        <f t="shared" si="2678"/>
        <v>21578.230000000003</v>
      </c>
      <c r="AR831" s="100">
        <f t="shared" si="2678"/>
        <v>23657.520000000004</v>
      </c>
      <c r="AS831" s="100">
        <f t="shared" si="2678"/>
        <v>25736.810000000005</v>
      </c>
      <c r="AT831" s="100">
        <f t="shared" si="2678"/>
        <v>27816.100000000006</v>
      </c>
      <c r="AU831" s="100">
        <f t="shared" si="2678"/>
        <v>29895.390000000007</v>
      </c>
      <c r="AW831" s="100">
        <f t="shared" si="2639"/>
        <v>31974.680000000008</v>
      </c>
      <c r="AX831" s="100">
        <f t="shared" ref="AX831:BH831" si="2679">AX613+AW831</f>
        <v>34208.140000000007</v>
      </c>
      <c r="AY831" s="100">
        <f t="shared" si="2679"/>
        <v>36595.760000000009</v>
      </c>
      <c r="AZ831" s="100">
        <f t="shared" si="2679"/>
        <v>39291.720000000008</v>
      </c>
      <c r="BA831" s="100">
        <f t="shared" si="2679"/>
        <v>42604.340000000011</v>
      </c>
      <c r="BB831" s="100">
        <f t="shared" si="2679"/>
        <v>46533.630000000012</v>
      </c>
      <c r="BC831" s="100">
        <f t="shared" si="2679"/>
        <v>51079.590000000011</v>
      </c>
      <c r="BD831" s="100">
        <f t="shared" si="2679"/>
        <v>56242.210000000014</v>
      </c>
      <c r="BE831" s="100">
        <f t="shared" si="2679"/>
        <v>62021.500000000015</v>
      </c>
      <c r="BF831" s="100">
        <f t="shared" si="2679"/>
        <v>68417.460000000021</v>
      </c>
      <c r="BG831" s="100">
        <f t="shared" si="2679"/>
        <v>75121.750000000015</v>
      </c>
      <c r="BH831" s="100">
        <f t="shared" si="2679"/>
        <v>81972.040000000008</v>
      </c>
      <c r="BJ831" s="100"/>
      <c r="BK831" s="100"/>
      <c r="BL831" s="100"/>
      <c r="BM831" s="100"/>
      <c r="BN831" s="100"/>
      <c r="BO831" s="100"/>
      <c r="BP831" s="100"/>
      <c r="BQ831" s="100"/>
      <c r="BR831" s="100"/>
      <c r="BS831" s="100"/>
      <c r="BT831" s="100"/>
      <c r="BU831" s="100"/>
      <c r="BW831" s="100"/>
      <c r="BX831" s="100"/>
      <c r="BY831" s="100"/>
      <c r="BZ831" s="100"/>
      <c r="CA831" s="100"/>
      <c r="CB831" s="100"/>
      <c r="CC831" s="100"/>
      <c r="CD831" s="100"/>
      <c r="CE831" s="100"/>
      <c r="CF831" s="100"/>
      <c r="CG831" s="100"/>
      <c r="CH831" s="100"/>
      <c r="CJ831" s="100"/>
      <c r="CK831" s="100"/>
      <c r="CL831" s="100"/>
      <c r="CM831" s="100"/>
      <c r="CN831" s="100"/>
      <c r="CO831" s="100"/>
      <c r="CP831" s="100"/>
      <c r="CQ831" s="100"/>
      <c r="CR831" s="100"/>
      <c r="CS831" s="100"/>
      <c r="CT831" s="100"/>
      <c r="CU831" s="100"/>
      <c r="CW831" s="100"/>
      <c r="CX831" s="100"/>
      <c r="CY831" s="100"/>
      <c r="CZ831" s="100"/>
      <c r="DA831" s="100"/>
      <c r="DB831" s="100"/>
      <c r="DC831" s="100"/>
      <c r="DD831" s="100"/>
      <c r="DE831" s="100"/>
      <c r="DF831" s="100"/>
      <c r="DG831" s="100"/>
      <c r="DH831" s="100"/>
      <c r="DJ831" s="100"/>
      <c r="DK831" s="100"/>
      <c r="DL831" s="100"/>
      <c r="DM831" s="100"/>
      <c r="DN831" s="100"/>
      <c r="DO831" s="100"/>
      <c r="DP831" s="100"/>
      <c r="DQ831" s="100"/>
      <c r="DR831" s="100"/>
      <c r="DS831" s="100"/>
      <c r="DT831" s="100"/>
      <c r="DU831" s="100"/>
      <c r="DW831" s="100"/>
      <c r="DX831" s="100"/>
      <c r="DY831" s="100"/>
      <c r="DZ831" s="100"/>
      <c r="EA831" s="100"/>
      <c r="EB831" s="100"/>
      <c r="EC831" s="100"/>
      <c r="ED831" s="100"/>
      <c r="EE831" s="100"/>
      <c r="EF831" s="100"/>
      <c r="EG831" s="100"/>
      <c r="EH831" s="100"/>
    </row>
    <row r="832" spans="1:140" ht="15.75" outlineLevel="1" x14ac:dyDescent="0.25">
      <c r="A832" s="2">
        <f t="shared" si="2633"/>
        <v>2</v>
      </c>
      <c r="B832" s="86" t="str">
        <f t="shared" si="2633"/>
        <v>PRE-09600</v>
      </c>
      <c r="C832" s="86" t="str">
        <f t="shared" si="2633"/>
        <v>SPP FH - Knights 13807</v>
      </c>
      <c r="D832" s="2" t="str">
        <f t="shared" si="2633"/>
        <v>PRE-09600.1</v>
      </c>
      <c r="E832" s="141" t="str">
        <f t="shared" si="2633"/>
        <v>SPP FH - Knights 13807 - OH Feeder</v>
      </c>
      <c r="I832" s="178">
        <v>0</v>
      </c>
      <c r="J832" s="100">
        <f t="shared" ref="J832" si="2680">J614+I832</f>
        <v>0</v>
      </c>
      <c r="K832" s="100">
        <f t="shared" ref="K832" si="2681">K614+J832</f>
        <v>0</v>
      </c>
      <c r="L832" s="100">
        <f t="shared" ref="L832" si="2682">L614+K832</f>
        <v>0</v>
      </c>
      <c r="M832" s="100">
        <f t="shared" ref="M832" si="2683">M614+L832</f>
        <v>0</v>
      </c>
      <c r="N832" s="100">
        <f t="shared" ref="N832" si="2684">N614+M832</f>
        <v>0</v>
      </c>
      <c r="O832" s="100">
        <f t="shared" ref="O832" si="2685">O614+N832</f>
        <v>0</v>
      </c>
      <c r="P832" s="100">
        <f t="shared" ref="P832" si="2686">P614+O832</f>
        <v>0</v>
      </c>
      <c r="Q832" s="100">
        <f t="shared" ref="Q832" si="2687">Q614+P832</f>
        <v>0</v>
      </c>
      <c r="R832" s="100">
        <f t="shared" ref="R832" si="2688">R614+Q832</f>
        <v>0</v>
      </c>
      <c r="S832" s="100">
        <f t="shared" ref="S832" si="2689">S614+R832</f>
        <v>0</v>
      </c>
      <c r="T832" s="100">
        <f t="shared" ref="T832" si="2690">T614+S832</f>
        <v>0</v>
      </c>
      <c r="U832" s="100">
        <f t="shared" ref="U832" si="2691">U614+T832</f>
        <v>0</v>
      </c>
      <c r="W832" s="100">
        <f t="shared" si="2635"/>
        <v>0</v>
      </c>
      <c r="X832" s="100">
        <f t="shared" ref="X832" si="2692">X614+W832</f>
        <v>0</v>
      </c>
      <c r="Y832" s="100">
        <f t="shared" ref="Y832" si="2693">Y614+X832</f>
        <v>0</v>
      </c>
      <c r="Z832" s="100">
        <f t="shared" ref="Z832" si="2694">Z614+Y832</f>
        <v>0</v>
      </c>
      <c r="AA832" s="100">
        <f t="shared" ref="AA832" si="2695">AA614+Z832</f>
        <v>0</v>
      </c>
      <c r="AB832" s="100">
        <f t="shared" ref="AB832" si="2696">AB614+AA832</f>
        <v>0</v>
      </c>
      <c r="AC832" s="100">
        <f t="shared" ref="AC832" si="2697">AC614+AB832</f>
        <v>0</v>
      </c>
      <c r="AD832" s="100">
        <f t="shared" ref="AD832" si="2698">AD614+AC832</f>
        <v>0</v>
      </c>
      <c r="AE832" s="100">
        <f t="shared" ref="AE832" si="2699">AE614+AD832</f>
        <v>0</v>
      </c>
      <c r="AF832" s="100">
        <f t="shared" ref="AF832" si="2700">AF614+AE832</f>
        <v>0</v>
      </c>
      <c r="AG832" s="100">
        <f t="shared" ref="AG832" si="2701">AG614+AF832</f>
        <v>2058.91</v>
      </c>
      <c r="AH832" s="100">
        <f t="shared" ref="AH832" si="2702">AH614+AG832</f>
        <v>4119.01</v>
      </c>
      <c r="AJ832" s="100">
        <f t="shared" si="2637"/>
        <v>5581.01</v>
      </c>
      <c r="AK832" s="100">
        <f t="shared" ref="AK832" si="2703">AK614+AJ832</f>
        <v>7043.01</v>
      </c>
      <c r="AL832" s="100">
        <f t="shared" ref="AL832" si="2704">AL614+AK832</f>
        <v>8505.01</v>
      </c>
      <c r="AM832" s="100">
        <f t="shared" ref="AM832" si="2705">AM614+AL832</f>
        <v>9967.01</v>
      </c>
      <c r="AN832" s="100">
        <f t="shared" ref="AN832" si="2706">AN614+AM832</f>
        <v>11429.01</v>
      </c>
      <c r="AO832" s="100">
        <f t="shared" ref="AO832" si="2707">AO614+AN832</f>
        <v>12891.01</v>
      </c>
      <c r="AP832" s="100">
        <f t="shared" ref="AP832" si="2708">AP614+AO832</f>
        <v>14353.01</v>
      </c>
      <c r="AQ832" s="100">
        <f t="shared" ref="AQ832" si="2709">AQ614+AP832</f>
        <v>15815.01</v>
      </c>
      <c r="AR832" s="100">
        <f t="shared" ref="AR832" si="2710">AR614+AQ832</f>
        <v>17277.010000000002</v>
      </c>
      <c r="AS832" s="100">
        <f t="shared" ref="AS832" si="2711">AS614+AR832</f>
        <v>18739.010000000002</v>
      </c>
      <c r="AT832" s="100">
        <f t="shared" ref="AT832" si="2712">AT614+AS832</f>
        <v>20201.010000000002</v>
      </c>
      <c r="AU832" s="100">
        <f t="shared" ref="AU832" si="2713">AU614+AT832</f>
        <v>21663.010000000002</v>
      </c>
      <c r="AW832" s="100">
        <f t="shared" si="2639"/>
        <v>23125.010000000002</v>
      </c>
      <c r="AX832" s="100">
        <f t="shared" ref="AX832:BH832" si="2714">AX614+AW832</f>
        <v>24587.010000000002</v>
      </c>
      <c r="AY832" s="100">
        <f t="shared" si="2714"/>
        <v>26049.010000000002</v>
      </c>
      <c r="AZ832" s="100">
        <f t="shared" si="2714"/>
        <v>27511.010000000002</v>
      </c>
      <c r="BA832" s="100">
        <f t="shared" si="2714"/>
        <v>28973.010000000002</v>
      </c>
      <c r="BB832" s="100">
        <f t="shared" si="2714"/>
        <v>30435.010000000002</v>
      </c>
      <c r="BC832" s="100">
        <f t="shared" si="2714"/>
        <v>31897.010000000002</v>
      </c>
      <c r="BD832" s="100">
        <f t="shared" si="2714"/>
        <v>33359.01</v>
      </c>
      <c r="BE832" s="100">
        <f t="shared" si="2714"/>
        <v>34821.01</v>
      </c>
      <c r="BF832" s="100">
        <f t="shared" si="2714"/>
        <v>36283.01</v>
      </c>
      <c r="BG832" s="100">
        <f t="shared" si="2714"/>
        <v>37745.01</v>
      </c>
      <c r="BH832" s="100">
        <f t="shared" si="2714"/>
        <v>39207.01</v>
      </c>
      <c r="BJ832" s="100"/>
      <c r="BK832" s="100"/>
      <c r="BL832" s="100"/>
      <c r="BM832" s="100"/>
      <c r="BN832" s="100"/>
      <c r="BO832" s="100"/>
      <c r="BP832" s="100"/>
      <c r="BQ832" s="100"/>
      <c r="BR832" s="100"/>
      <c r="BS832" s="100"/>
      <c r="BT832" s="100"/>
      <c r="BU832" s="100"/>
      <c r="BW832" s="100"/>
      <c r="BX832" s="100"/>
      <c r="BY832" s="100"/>
      <c r="BZ832" s="100"/>
      <c r="CA832" s="100"/>
      <c r="CB832" s="100"/>
      <c r="CC832" s="100"/>
      <c r="CD832" s="100"/>
      <c r="CE832" s="100"/>
      <c r="CF832" s="100"/>
      <c r="CG832" s="100"/>
      <c r="CH832" s="100"/>
      <c r="CJ832" s="100"/>
      <c r="CK832" s="100"/>
      <c r="CL832" s="100"/>
      <c r="CM832" s="100"/>
      <c r="CN832" s="100"/>
      <c r="CO832" s="100"/>
      <c r="CP832" s="100"/>
      <c r="CQ832" s="100"/>
      <c r="CR832" s="100"/>
      <c r="CS832" s="100"/>
      <c r="CT832" s="100"/>
      <c r="CU832" s="100"/>
      <c r="CW832" s="100"/>
      <c r="CX832" s="100"/>
      <c r="CY832" s="100"/>
      <c r="CZ832" s="100"/>
      <c r="DA832" s="100"/>
      <c r="DB832" s="100"/>
      <c r="DC832" s="100"/>
      <c r="DD832" s="100"/>
      <c r="DE832" s="100"/>
      <c r="DF832" s="100"/>
      <c r="DG832" s="100"/>
      <c r="DH832" s="100"/>
      <c r="DJ832" s="100"/>
      <c r="DK832" s="100"/>
      <c r="DL832" s="100"/>
      <c r="DM832" s="100"/>
      <c r="DN832" s="100"/>
      <c r="DO832" s="100"/>
      <c r="DP832" s="100"/>
      <c r="DQ832" s="100"/>
      <c r="DR832" s="100"/>
      <c r="DS832" s="100"/>
      <c r="DT832" s="100"/>
      <c r="DU832" s="100"/>
      <c r="DW832" s="100"/>
      <c r="DX832" s="100"/>
      <c r="DY832" s="100"/>
      <c r="DZ832" s="100"/>
      <c r="EA832" s="100"/>
      <c r="EB832" s="100"/>
      <c r="EC832" s="100"/>
      <c r="ED832" s="100"/>
      <c r="EE832" s="100"/>
      <c r="EF832" s="100"/>
      <c r="EG832" s="100"/>
      <c r="EH832" s="100"/>
    </row>
    <row r="833" spans="1:139" ht="15.75" outlineLevel="1" x14ac:dyDescent="0.25">
      <c r="A833" s="2">
        <f t="shared" si="2633"/>
        <v>2</v>
      </c>
      <c r="B833" s="86" t="str">
        <f t="shared" si="2633"/>
        <v>PRE-09600</v>
      </c>
      <c r="C833" s="86" t="str">
        <f t="shared" si="2633"/>
        <v>SPP FH - Knights 13807</v>
      </c>
      <c r="D833" s="2" t="str">
        <f t="shared" si="2633"/>
        <v>PRE-09600.1</v>
      </c>
      <c r="E833" s="141" t="str">
        <f t="shared" si="2633"/>
        <v>SPP FH - Knights 13807 - OH Feeder</v>
      </c>
      <c r="I833" s="178">
        <v>0</v>
      </c>
      <c r="J833" s="100">
        <f t="shared" ref="J833:U833" si="2715">J615+I833</f>
        <v>0</v>
      </c>
      <c r="K833" s="100">
        <f t="shared" si="2715"/>
        <v>0</v>
      </c>
      <c r="L833" s="100">
        <f t="shared" si="2715"/>
        <v>0</v>
      </c>
      <c r="M833" s="100">
        <f t="shared" si="2715"/>
        <v>0</v>
      </c>
      <c r="N833" s="100">
        <f t="shared" si="2715"/>
        <v>0</v>
      </c>
      <c r="O833" s="100">
        <f t="shared" si="2715"/>
        <v>0</v>
      </c>
      <c r="P833" s="100">
        <f t="shared" si="2715"/>
        <v>0</v>
      </c>
      <c r="Q833" s="100">
        <f t="shared" si="2715"/>
        <v>0</v>
      </c>
      <c r="R833" s="100">
        <f t="shared" si="2715"/>
        <v>0</v>
      </c>
      <c r="S833" s="100">
        <f t="shared" si="2715"/>
        <v>0</v>
      </c>
      <c r="T833" s="100">
        <f t="shared" si="2715"/>
        <v>0</v>
      </c>
      <c r="U833" s="100">
        <f t="shared" si="2715"/>
        <v>0</v>
      </c>
      <c r="W833" s="100">
        <f t="shared" si="2635"/>
        <v>0</v>
      </c>
      <c r="X833" s="100">
        <f t="shared" ref="X833:AH833" si="2716">X615+W833</f>
        <v>0</v>
      </c>
      <c r="Y833" s="100">
        <f t="shared" si="2716"/>
        <v>0</v>
      </c>
      <c r="Z833" s="100">
        <f t="shared" si="2716"/>
        <v>0</v>
      </c>
      <c r="AA833" s="100">
        <f t="shared" si="2716"/>
        <v>0</v>
      </c>
      <c r="AB833" s="100">
        <f t="shared" si="2716"/>
        <v>0</v>
      </c>
      <c r="AC833" s="100">
        <f t="shared" si="2716"/>
        <v>0</v>
      </c>
      <c r="AD833" s="100">
        <f t="shared" si="2716"/>
        <v>0</v>
      </c>
      <c r="AE833" s="100">
        <f t="shared" si="2716"/>
        <v>0</v>
      </c>
      <c r="AF833" s="100">
        <f t="shared" si="2716"/>
        <v>0</v>
      </c>
      <c r="AG833" s="100">
        <f t="shared" si="2716"/>
        <v>7.37</v>
      </c>
      <c r="AH833" s="100">
        <f t="shared" si="2716"/>
        <v>14.75</v>
      </c>
      <c r="AJ833" s="100">
        <f t="shared" si="2637"/>
        <v>21.72</v>
      </c>
      <c r="AK833" s="100">
        <f t="shared" ref="AK833:AU833" si="2717">AK615+AJ833</f>
        <v>28.689999999999998</v>
      </c>
      <c r="AL833" s="100">
        <f t="shared" si="2717"/>
        <v>35.659999999999997</v>
      </c>
      <c r="AM833" s="100">
        <f t="shared" si="2717"/>
        <v>42.629999999999995</v>
      </c>
      <c r="AN833" s="100">
        <f t="shared" si="2717"/>
        <v>49.599999999999994</v>
      </c>
      <c r="AO833" s="100">
        <f t="shared" si="2717"/>
        <v>56.569999999999993</v>
      </c>
      <c r="AP833" s="100">
        <f t="shared" si="2717"/>
        <v>63.539999999999992</v>
      </c>
      <c r="AQ833" s="100">
        <f t="shared" si="2717"/>
        <v>70.509999999999991</v>
      </c>
      <c r="AR833" s="100">
        <f t="shared" si="2717"/>
        <v>77.47999999999999</v>
      </c>
      <c r="AS833" s="100">
        <f t="shared" si="2717"/>
        <v>84.449999999999989</v>
      </c>
      <c r="AT833" s="100">
        <f t="shared" si="2717"/>
        <v>91.419999999999987</v>
      </c>
      <c r="AU833" s="100">
        <f t="shared" si="2717"/>
        <v>98.389999999999986</v>
      </c>
      <c r="AW833" s="100">
        <f t="shared" si="2639"/>
        <v>105.35999999999999</v>
      </c>
      <c r="AX833" s="100">
        <f t="shared" ref="AX833:BH833" si="2718">AX615+AW833</f>
        <v>112.32999999999998</v>
      </c>
      <c r="AY833" s="100">
        <f t="shared" si="2718"/>
        <v>119.29999999999998</v>
      </c>
      <c r="AZ833" s="100">
        <f t="shared" si="2718"/>
        <v>126.26999999999998</v>
      </c>
      <c r="BA833" s="100">
        <f t="shared" si="2718"/>
        <v>133.23999999999998</v>
      </c>
      <c r="BB833" s="100">
        <f t="shared" si="2718"/>
        <v>140.20999999999998</v>
      </c>
      <c r="BC833" s="100">
        <f t="shared" si="2718"/>
        <v>147.17999999999998</v>
      </c>
      <c r="BD833" s="100">
        <f t="shared" si="2718"/>
        <v>154.14999999999998</v>
      </c>
      <c r="BE833" s="100">
        <f t="shared" si="2718"/>
        <v>161.11999999999998</v>
      </c>
      <c r="BF833" s="100">
        <f t="shared" si="2718"/>
        <v>168.08999999999997</v>
      </c>
      <c r="BG833" s="100">
        <f t="shared" si="2718"/>
        <v>175.05999999999997</v>
      </c>
      <c r="BH833" s="100">
        <f t="shared" si="2718"/>
        <v>182.02999999999997</v>
      </c>
      <c r="BJ833" s="100"/>
      <c r="BK833" s="100"/>
      <c r="BL833" s="100"/>
      <c r="BM833" s="100"/>
      <c r="BN833" s="100"/>
      <c r="BO833" s="100"/>
      <c r="BP833" s="100"/>
      <c r="BQ833" s="100"/>
      <c r="BR833" s="100"/>
      <c r="BS833" s="100"/>
      <c r="BT833" s="100"/>
      <c r="BU833" s="100"/>
      <c r="BW833" s="100"/>
      <c r="BX833" s="100"/>
      <c r="BY833" s="100"/>
      <c r="BZ833" s="100"/>
      <c r="CA833" s="100"/>
      <c r="CB833" s="100"/>
      <c r="CC833" s="100"/>
      <c r="CD833" s="100"/>
      <c r="CE833" s="100"/>
      <c r="CF833" s="100"/>
      <c r="CG833" s="100"/>
      <c r="CH833" s="100"/>
      <c r="CJ833" s="100"/>
      <c r="CK833" s="100"/>
      <c r="CL833" s="100"/>
      <c r="CM833" s="100"/>
      <c r="CN833" s="100"/>
      <c r="CO833" s="100"/>
      <c r="CP833" s="100"/>
      <c r="CQ833" s="100"/>
      <c r="CR833" s="100"/>
      <c r="CS833" s="100"/>
      <c r="CT833" s="100"/>
      <c r="CU833" s="100"/>
      <c r="CW833" s="100"/>
      <c r="CX833" s="100"/>
      <c r="CY833" s="100"/>
      <c r="CZ833" s="100"/>
      <c r="DA833" s="100"/>
      <c r="DB833" s="100"/>
      <c r="DC833" s="100"/>
      <c r="DD833" s="100"/>
      <c r="DE833" s="100"/>
      <c r="DF833" s="100"/>
      <c r="DG833" s="100"/>
      <c r="DH833" s="100"/>
      <c r="DJ833" s="100"/>
      <c r="DK833" s="100"/>
      <c r="DL833" s="100"/>
      <c r="DM833" s="100"/>
      <c r="DN833" s="100"/>
      <c r="DO833" s="100"/>
      <c r="DP833" s="100"/>
      <c r="DQ833" s="100"/>
      <c r="DR833" s="100"/>
      <c r="DS833" s="100"/>
      <c r="DT833" s="100"/>
      <c r="DU833" s="100"/>
      <c r="DW833" s="100"/>
      <c r="DX833" s="100"/>
      <c r="DY833" s="100"/>
      <c r="DZ833" s="100"/>
      <c r="EA833" s="100"/>
      <c r="EB833" s="100"/>
      <c r="EC833" s="100"/>
      <c r="ED833" s="100"/>
      <c r="EE833" s="100"/>
      <c r="EF833" s="100"/>
      <c r="EG833" s="100"/>
      <c r="EH833" s="100"/>
    </row>
    <row r="834" spans="1:139" ht="15.75" outlineLevel="1" x14ac:dyDescent="0.25">
      <c r="A834" s="2">
        <f t="shared" si="2633"/>
        <v>2</v>
      </c>
      <c r="B834" s="86" t="str">
        <f t="shared" si="2633"/>
        <v>PRE-09600</v>
      </c>
      <c r="C834" s="86" t="str">
        <f t="shared" si="2633"/>
        <v>SPP FH - Knights 13807</v>
      </c>
      <c r="D834" s="2" t="str">
        <f t="shared" si="2633"/>
        <v>PRE-09600.1</v>
      </c>
      <c r="E834" s="141" t="str">
        <f t="shared" si="2633"/>
        <v>SPP FH - Knights 13807 - OH Feeder</v>
      </c>
      <c r="I834" s="178">
        <v>0</v>
      </c>
      <c r="J834" s="100">
        <f t="shared" ref="J834:U834" si="2719">J616+I834</f>
        <v>0</v>
      </c>
      <c r="K834" s="100">
        <f t="shared" si="2719"/>
        <v>0</v>
      </c>
      <c r="L834" s="100">
        <f t="shared" si="2719"/>
        <v>0</v>
      </c>
      <c r="M834" s="100">
        <f t="shared" si="2719"/>
        <v>0</v>
      </c>
      <c r="N834" s="100">
        <f t="shared" si="2719"/>
        <v>0</v>
      </c>
      <c r="O834" s="100">
        <f t="shared" si="2719"/>
        <v>0</v>
      </c>
      <c r="P834" s="100">
        <f t="shared" si="2719"/>
        <v>0</v>
      </c>
      <c r="Q834" s="100">
        <f t="shared" si="2719"/>
        <v>0</v>
      </c>
      <c r="R834" s="100">
        <f t="shared" si="2719"/>
        <v>0</v>
      </c>
      <c r="S834" s="100">
        <f t="shared" si="2719"/>
        <v>0</v>
      </c>
      <c r="T834" s="100">
        <f t="shared" si="2719"/>
        <v>0</v>
      </c>
      <c r="U834" s="100">
        <f t="shared" si="2719"/>
        <v>0</v>
      </c>
      <c r="W834" s="100">
        <f t="shared" si="2635"/>
        <v>0</v>
      </c>
      <c r="X834" s="100">
        <f t="shared" ref="X834:AH834" si="2720">X616+W834</f>
        <v>0</v>
      </c>
      <c r="Y834" s="100">
        <f t="shared" si="2720"/>
        <v>0</v>
      </c>
      <c r="Z834" s="100">
        <f t="shared" si="2720"/>
        <v>0</v>
      </c>
      <c r="AA834" s="100">
        <f t="shared" si="2720"/>
        <v>0</v>
      </c>
      <c r="AB834" s="100">
        <f t="shared" si="2720"/>
        <v>0</v>
      </c>
      <c r="AC834" s="100">
        <f t="shared" si="2720"/>
        <v>0</v>
      </c>
      <c r="AD834" s="100">
        <f t="shared" si="2720"/>
        <v>0</v>
      </c>
      <c r="AE834" s="100">
        <f t="shared" si="2720"/>
        <v>0</v>
      </c>
      <c r="AF834" s="100">
        <f t="shared" si="2720"/>
        <v>0</v>
      </c>
      <c r="AG834" s="100">
        <f t="shared" si="2720"/>
        <v>64.59</v>
      </c>
      <c r="AH834" s="100">
        <f t="shared" si="2720"/>
        <v>129.22</v>
      </c>
      <c r="AJ834" s="100">
        <f t="shared" si="2637"/>
        <v>178.76999999999998</v>
      </c>
      <c r="AK834" s="100">
        <f t="shared" ref="AK834:AU834" si="2721">AK616+AJ834</f>
        <v>228.32</v>
      </c>
      <c r="AL834" s="100">
        <f t="shared" si="2721"/>
        <v>277.87</v>
      </c>
      <c r="AM834" s="100">
        <f t="shared" si="2721"/>
        <v>327.42</v>
      </c>
      <c r="AN834" s="100">
        <f t="shared" si="2721"/>
        <v>376.97</v>
      </c>
      <c r="AO834" s="100">
        <f t="shared" si="2721"/>
        <v>426.52000000000004</v>
      </c>
      <c r="AP834" s="100">
        <f t="shared" si="2721"/>
        <v>476.07000000000005</v>
      </c>
      <c r="AQ834" s="100">
        <f t="shared" si="2721"/>
        <v>525.62</v>
      </c>
      <c r="AR834" s="100">
        <f t="shared" si="2721"/>
        <v>575.16999999999996</v>
      </c>
      <c r="AS834" s="100">
        <f t="shared" si="2721"/>
        <v>624.71999999999991</v>
      </c>
      <c r="AT834" s="100">
        <f t="shared" si="2721"/>
        <v>674.26999999999987</v>
      </c>
      <c r="AU834" s="100">
        <f t="shared" si="2721"/>
        <v>723.81999999999982</v>
      </c>
      <c r="AW834" s="100">
        <f t="shared" si="2639"/>
        <v>773.36999999999978</v>
      </c>
      <c r="AX834" s="100">
        <f t="shared" ref="AX834:BH834" si="2722">AX616+AW834</f>
        <v>822.91999999999973</v>
      </c>
      <c r="AY834" s="100">
        <f t="shared" si="2722"/>
        <v>872.46999999999969</v>
      </c>
      <c r="AZ834" s="100">
        <f t="shared" si="2722"/>
        <v>922.01999999999964</v>
      </c>
      <c r="BA834" s="100">
        <f t="shared" si="2722"/>
        <v>971.5699999999996</v>
      </c>
      <c r="BB834" s="100">
        <f t="shared" si="2722"/>
        <v>1021.1199999999995</v>
      </c>
      <c r="BC834" s="100">
        <f t="shared" si="2722"/>
        <v>1070.6699999999996</v>
      </c>
      <c r="BD834" s="100">
        <f t="shared" si="2722"/>
        <v>1120.2199999999996</v>
      </c>
      <c r="BE834" s="100">
        <f t="shared" si="2722"/>
        <v>1169.7699999999995</v>
      </c>
      <c r="BF834" s="100">
        <f t="shared" si="2722"/>
        <v>1219.3199999999995</v>
      </c>
      <c r="BG834" s="100">
        <f t="shared" si="2722"/>
        <v>1268.8699999999994</v>
      </c>
      <c r="BH834" s="100">
        <f t="shared" si="2722"/>
        <v>1318.4199999999994</v>
      </c>
      <c r="BJ834" s="100"/>
      <c r="BK834" s="100"/>
      <c r="BL834" s="100"/>
      <c r="BM834" s="100"/>
      <c r="BN834" s="100"/>
      <c r="BO834" s="100"/>
      <c r="BP834" s="100"/>
      <c r="BQ834" s="100"/>
      <c r="BR834" s="100"/>
      <c r="BS834" s="100"/>
      <c r="BT834" s="100"/>
      <c r="BU834" s="100"/>
      <c r="BW834" s="100"/>
      <c r="BX834" s="100"/>
      <c r="BY834" s="100"/>
      <c r="BZ834" s="100"/>
      <c r="CA834" s="100"/>
      <c r="CB834" s="100"/>
      <c r="CC834" s="100"/>
      <c r="CD834" s="100"/>
      <c r="CE834" s="100"/>
      <c r="CF834" s="100"/>
      <c r="CG834" s="100"/>
      <c r="CH834" s="100"/>
      <c r="CJ834" s="100"/>
      <c r="CK834" s="100"/>
      <c r="CL834" s="100"/>
      <c r="CM834" s="100"/>
      <c r="CN834" s="100"/>
      <c r="CO834" s="100"/>
      <c r="CP834" s="100"/>
      <c r="CQ834" s="100"/>
      <c r="CR834" s="100"/>
      <c r="CS834" s="100"/>
      <c r="CT834" s="100"/>
      <c r="CU834" s="100"/>
      <c r="CW834" s="100"/>
      <c r="CX834" s="100"/>
      <c r="CY834" s="100"/>
      <c r="CZ834" s="100"/>
      <c r="DA834" s="100"/>
      <c r="DB834" s="100"/>
      <c r="DC834" s="100"/>
      <c r="DD834" s="100"/>
      <c r="DE834" s="100"/>
      <c r="DF834" s="100"/>
      <c r="DG834" s="100"/>
      <c r="DH834" s="100"/>
      <c r="DJ834" s="100"/>
      <c r="DK834" s="100"/>
      <c r="DL834" s="100"/>
      <c r="DM834" s="100"/>
      <c r="DN834" s="100"/>
      <c r="DO834" s="100"/>
      <c r="DP834" s="100"/>
      <c r="DQ834" s="100"/>
      <c r="DR834" s="100"/>
      <c r="DS834" s="100"/>
      <c r="DT834" s="100"/>
      <c r="DU834" s="100"/>
      <c r="DW834" s="100"/>
      <c r="DX834" s="100"/>
      <c r="DY834" s="100"/>
      <c r="DZ834" s="100"/>
      <c r="EA834" s="100"/>
      <c r="EB834" s="100"/>
      <c r="EC834" s="100"/>
      <c r="ED834" s="100"/>
      <c r="EE834" s="100"/>
      <c r="EF834" s="100"/>
      <c r="EG834" s="100"/>
      <c r="EH834" s="100"/>
    </row>
    <row r="835" spans="1:139" ht="15.75" outlineLevel="1" x14ac:dyDescent="0.25">
      <c r="A835" s="2">
        <f t="shared" si="2633"/>
        <v>2</v>
      </c>
      <c r="B835" s="86" t="str">
        <f t="shared" si="2633"/>
        <v>PRE-09600</v>
      </c>
      <c r="C835" s="86" t="str">
        <f t="shared" si="2633"/>
        <v>SPP FH - Knights 13807</v>
      </c>
      <c r="D835" s="2" t="str">
        <f t="shared" si="2633"/>
        <v>PRE-09600.1</v>
      </c>
      <c r="E835" s="141" t="str">
        <f t="shared" si="2633"/>
        <v>SPP FH - Knights 13807 - OH Feeder</v>
      </c>
      <c r="I835" s="178">
        <v>0</v>
      </c>
      <c r="J835" s="100">
        <f t="shared" ref="J835:U835" si="2723">J617+I835</f>
        <v>0</v>
      </c>
      <c r="K835" s="100">
        <f t="shared" si="2723"/>
        <v>0</v>
      </c>
      <c r="L835" s="100">
        <f t="shared" si="2723"/>
        <v>0</v>
      </c>
      <c r="M835" s="100">
        <f t="shared" si="2723"/>
        <v>0</v>
      </c>
      <c r="N835" s="100">
        <f t="shared" si="2723"/>
        <v>0</v>
      </c>
      <c r="O835" s="100">
        <f t="shared" si="2723"/>
        <v>0</v>
      </c>
      <c r="P835" s="100">
        <f t="shared" si="2723"/>
        <v>0</v>
      </c>
      <c r="Q835" s="100">
        <f t="shared" si="2723"/>
        <v>0</v>
      </c>
      <c r="R835" s="100">
        <f t="shared" si="2723"/>
        <v>0</v>
      </c>
      <c r="S835" s="100">
        <f t="shared" si="2723"/>
        <v>0</v>
      </c>
      <c r="T835" s="100">
        <f t="shared" si="2723"/>
        <v>0</v>
      </c>
      <c r="U835" s="100">
        <f t="shared" si="2723"/>
        <v>0</v>
      </c>
      <c r="W835" s="100">
        <f t="shared" si="2635"/>
        <v>0</v>
      </c>
      <c r="X835" s="100">
        <f t="shared" ref="X835:AH835" si="2724">X617+W835</f>
        <v>0</v>
      </c>
      <c r="Y835" s="100">
        <f t="shared" si="2724"/>
        <v>0</v>
      </c>
      <c r="Z835" s="100">
        <f t="shared" si="2724"/>
        <v>0</v>
      </c>
      <c r="AA835" s="100">
        <f t="shared" si="2724"/>
        <v>0</v>
      </c>
      <c r="AB835" s="100">
        <f t="shared" si="2724"/>
        <v>0</v>
      </c>
      <c r="AC835" s="100">
        <f t="shared" si="2724"/>
        <v>0</v>
      </c>
      <c r="AD835" s="100">
        <f t="shared" si="2724"/>
        <v>0</v>
      </c>
      <c r="AE835" s="100">
        <f t="shared" si="2724"/>
        <v>0</v>
      </c>
      <c r="AF835" s="100">
        <f t="shared" si="2724"/>
        <v>0</v>
      </c>
      <c r="AG835" s="100">
        <f t="shared" si="2724"/>
        <v>1735.35</v>
      </c>
      <c r="AH835" s="100">
        <f t="shared" si="2724"/>
        <v>3471.7</v>
      </c>
      <c r="AJ835" s="100">
        <f t="shared" si="2637"/>
        <v>5247.5199999999995</v>
      </c>
      <c r="AK835" s="100">
        <f t="shared" ref="AK835:AU835" si="2725">AK617+AJ835</f>
        <v>7023.3399999999992</v>
      </c>
      <c r="AL835" s="100">
        <f t="shared" si="2725"/>
        <v>8799.16</v>
      </c>
      <c r="AM835" s="100">
        <f t="shared" si="2725"/>
        <v>10574.98</v>
      </c>
      <c r="AN835" s="100">
        <f t="shared" si="2725"/>
        <v>12350.8</v>
      </c>
      <c r="AO835" s="100">
        <f t="shared" si="2725"/>
        <v>14126.619999999999</v>
      </c>
      <c r="AP835" s="100">
        <f t="shared" si="2725"/>
        <v>15902.439999999999</v>
      </c>
      <c r="AQ835" s="100">
        <f t="shared" si="2725"/>
        <v>17678.259999999998</v>
      </c>
      <c r="AR835" s="100">
        <f t="shared" si="2725"/>
        <v>19454.079999999998</v>
      </c>
      <c r="AS835" s="100">
        <f t="shared" si="2725"/>
        <v>21229.899999999998</v>
      </c>
      <c r="AT835" s="100">
        <f t="shared" si="2725"/>
        <v>23005.719999999998</v>
      </c>
      <c r="AU835" s="100">
        <f t="shared" si="2725"/>
        <v>24781.539999999997</v>
      </c>
      <c r="AW835" s="100">
        <f t="shared" si="2639"/>
        <v>26557.359999999997</v>
      </c>
      <c r="AX835" s="100">
        <f t="shared" ref="AX835:BH835" si="2726">AX617+AW835</f>
        <v>28333.179999999997</v>
      </c>
      <c r="AY835" s="100">
        <f t="shared" si="2726"/>
        <v>30108.999999999996</v>
      </c>
      <c r="AZ835" s="100">
        <f t="shared" si="2726"/>
        <v>31884.819999999996</v>
      </c>
      <c r="BA835" s="100">
        <f t="shared" si="2726"/>
        <v>33660.639999999999</v>
      </c>
      <c r="BB835" s="100">
        <f t="shared" si="2726"/>
        <v>35436.46</v>
      </c>
      <c r="BC835" s="100">
        <f t="shared" si="2726"/>
        <v>37212.28</v>
      </c>
      <c r="BD835" s="100">
        <f t="shared" si="2726"/>
        <v>38988.1</v>
      </c>
      <c r="BE835" s="100">
        <f t="shared" si="2726"/>
        <v>40763.919999999998</v>
      </c>
      <c r="BF835" s="100">
        <f t="shared" si="2726"/>
        <v>42539.74</v>
      </c>
      <c r="BG835" s="100">
        <f t="shared" si="2726"/>
        <v>44315.56</v>
      </c>
      <c r="BH835" s="100">
        <f t="shared" si="2726"/>
        <v>46091.38</v>
      </c>
      <c r="BJ835" s="100"/>
      <c r="BK835" s="100"/>
      <c r="BL835" s="100"/>
      <c r="BM835" s="100"/>
      <c r="BN835" s="100"/>
      <c r="BO835" s="100"/>
      <c r="BP835" s="100"/>
      <c r="BQ835" s="100"/>
      <c r="BR835" s="100"/>
      <c r="BS835" s="100"/>
      <c r="BT835" s="100"/>
      <c r="BU835" s="100"/>
      <c r="BW835" s="100"/>
      <c r="BX835" s="100"/>
      <c r="BY835" s="100"/>
      <c r="BZ835" s="100"/>
      <c r="CA835" s="100"/>
      <c r="CB835" s="100"/>
      <c r="CC835" s="100"/>
      <c r="CD835" s="100"/>
      <c r="CE835" s="100"/>
      <c r="CF835" s="100"/>
      <c r="CG835" s="100"/>
      <c r="CH835" s="100"/>
      <c r="CJ835" s="100"/>
      <c r="CK835" s="100"/>
      <c r="CL835" s="100"/>
      <c r="CM835" s="100"/>
      <c r="CN835" s="100"/>
      <c r="CO835" s="100"/>
      <c r="CP835" s="100"/>
      <c r="CQ835" s="100"/>
      <c r="CR835" s="100"/>
      <c r="CS835" s="100"/>
      <c r="CT835" s="100"/>
      <c r="CU835" s="100"/>
      <c r="CW835" s="100"/>
      <c r="CX835" s="100"/>
      <c r="CY835" s="100"/>
      <c r="CZ835" s="100"/>
      <c r="DA835" s="100"/>
      <c r="DB835" s="100"/>
      <c r="DC835" s="100"/>
      <c r="DD835" s="100"/>
      <c r="DE835" s="100"/>
      <c r="DF835" s="100"/>
      <c r="DG835" s="100"/>
      <c r="DH835" s="100"/>
      <c r="DJ835" s="100"/>
      <c r="DK835" s="100"/>
      <c r="DL835" s="100"/>
      <c r="DM835" s="100"/>
      <c r="DN835" s="100"/>
      <c r="DO835" s="100"/>
      <c r="DP835" s="100"/>
      <c r="DQ835" s="100"/>
      <c r="DR835" s="100"/>
      <c r="DS835" s="100"/>
      <c r="DT835" s="100"/>
      <c r="DU835" s="100"/>
      <c r="DW835" s="100"/>
      <c r="DX835" s="100"/>
      <c r="DY835" s="100"/>
      <c r="DZ835" s="100"/>
      <c r="EA835" s="100"/>
      <c r="EB835" s="100"/>
      <c r="EC835" s="100"/>
      <c r="ED835" s="100"/>
      <c r="EE835" s="100"/>
      <c r="EF835" s="100"/>
      <c r="EG835" s="100"/>
      <c r="EH835" s="100"/>
    </row>
    <row r="836" spans="1:139" ht="15.75" outlineLevel="1" x14ac:dyDescent="0.25">
      <c r="A836" s="2">
        <f t="shared" si="2633"/>
        <v>2</v>
      </c>
      <c r="B836" s="86" t="str">
        <f t="shared" si="2633"/>
        <v>PRE-09600</v>
      </c>
      <c r="C836" s="86" t="str">
        <f t="shared" si="2633"/>
        <v>SPP FH - Knights 13807</v>
      </c>
      <c r="D836" s="2" t="str">
        <f t="shared" si="2633"/>
        <v>PRE-09600.1</v>
      </c>
      <c r="E836" s="141" t="str">
        <f t="shared" si="2633"/>
        <v>SPP FH - Knights 13807 - OH Feeder</v>
      </c>
      <c r="I836" s="178">
        <v>0</v>
      </c>
      <c r="J836" s="100">
        <f t="shared" ref="J836:U836" si="2727">J618+I836</f>
        <v>0</v>
      </c>
      <c r="K836" s="100">
        <f t="shared" si="2727"/>
        <v>0</v>
      </c>
      <c r="L836" s="100">
        <f t="shared" si="2727"/>
        <v>0</v>
      </c>
      <c r="M836" s="100">
        <f t="shared" si="2727"/>
        <v>0</v>
      </c>
      <c r="N836" s="100">
        <f t="shared" si="2727"/>
        <v>0</v>
      </c>
      <c r="O836" s="100">
        <f t="shared" si="2727"/>
        <v>0</v>
      </c>
      <c r="P836" s="100">
        <f t="shared" si="2727"/>
        <v>0</v>
      </c>
      <c r="Q836" s="100">
        <f t="shared" si="2727"/>
        <v>0</v>
      </c>
      <c r="R836" s="100">
        <f t="shared" si="2727"/>
        <v>0</v>
      </c>
      <c r="S836" s="100">
        <f t="shared" si="2727"/>
        <v>0</v>
      </c>
      <c r="T836" s="100">
        <f t="shared" si="2727"/>
        <v>0</v>
      </c>
      <c r="U836" s="100">
        <f t="shared" si="2727"/>
        <v>0</v>
      </c>
      <c r="W836" s="100">
        <f t="shared" si="2635"/>
        <v>0</v>
      </c>
      <c r="X836" s="100">
        <f t="shared" ref="X836:AH836" si="2728">X618+W836</f>
        <v>0</v>
      </c>
      <c r="Y836" s="100">
        <f t="shared" si="2728"/>
        <v>0</v>
      </c>
      <c r="Z836" s="100">
        <f t="shared" si="2728"/>
        <v>0</v>
      </c>
      <c r="AA836" s="100">
        <f t="shared" si="2728"/>
        <v>0</v>
      </c>
      <c r="AB836" s="100">
        <f t="shared" si="2728"/>
        <v>0</v>
      </c>
      <c r="AC836" s="100">
        <f t="shared" si="2728"/>
        <v>0</v>
      </c>
      <c r="AD836" s="100">
        <f t="shared" si="2728"/>
        <v>0</v>
      </c>
      <c r="AE836" s="100">
        <f t="shared" si="2728"/>
        <v>0</v>
      </c>
      <c r="AF836" s="100">
        <f t="shared" si="2728"/>
        <v>0</v>
      </c>
      <c r="AG836" s="100">
        <f t="shared" si="2728"/>
        <v>35.07</v>
      </c>
      <c r="AH836" s="100">
        <f t="shared" si="2728"/>
        <v>70.16</v>
      </c>
      <c r="AJ836" s="100">
        <f t="shared" si="2637"/>
        <v>89.77</v>
      </c>
      <c r="AK836" s="100">
        <f t="shared" ref="AK836:AU836" si="2729">AK618+AJ836</f>
        <v>109.38</v>
      </c>
      <c r="AL836" s="100">
        <f t="shared" si="2729"/>
        <v>128.99</v>
      </c>
      <c r="AM836" s="100">
        <f t="shared" si="2729"/>
        <v>148.60000000000002</v>
      </c>
      <c r="AN836" s="100">
        <f t="shared" si="2729"/>
        <v>168.21000000000004</v>
      </c>
      <c r="AO836" s="100">
        <f t="shared" si="2729"/>
        <v>187.82000000000005</v>
      </c>
      <c r="AP836" s="100">
        <f t="shared" si="2729"/>
        <v>207.43000000000006</v>
      </c>
      <c r="AQ836" s="100">
        <f t="shared" si="2729"/>
        <v>227.04000000000008</v>
      </c>
      <c r="AR836" s="100">
        <f t="shared" si="2729"/>
        <v>246.65000000000009</v>
      </c>
      <c r="AS836" s="100">
        <f t="shared" si="2729"/>
        <v>266.2600000000001</v>
      </c>
      <c r="AT836" s="100">
        <f t="shared" si="2729"/>
        <v>285.87000000000012</v>
      </c>
      <c r="AU836" s="100">
        <f t="shared" si="2729"/>
        <v>305.48000000000013</v>
      </c>
      <c r="AW836" s="100">
        <f t="shared" si="2639"/>
        <v>325.09000000000015</v>
      </c>
      <c r="AX836" s="100">
        <f t="shared" ref="AX836:BH836" si="2730">AX618+AW836</f>
        <v>344.70000000000016</v>
      </c>
      <c r="AY836" s="100">
        <f t="shared" si="2730"/>
        <v>364.31000000000017</v>
      </c>
      <c r="AZ836" s="100">
        <f t="shared" si="2730"/>
        <v>383.92000000000019</v>
      </c>
      <c r="BA836" s="100">
        <f t="shared" si="2730"/>
        <v>403.5300000000002</v>
      </c>
      <c r="BB836" s="100">
        <f t="shared" si="2730"/>
        <v>423.14000000000021</v>
      </c>
      <c r="BC836" s="100">
        <f t="shared" si="2730"/>
        <v>442.75000000000023</v>
      </c>
      <c r="BD836" s="100">
        <f t="shared" si="2730"/>
        <v>462.36000000000024</v>
      </c>
      <c r="BE836" s="100">
        <f t="shared" si="2730"/>
        <v>481.97000000000025</v>
      </c>
      <c r="BF836" s="100">
        <f t="shared" si="2730"/>
        <v>501.58000000000027</v>
      </c>
      <c r="BG836" s="100">
        <f t="shared" si="2730"/>
        <v>521.19000000000028</v>
      </c>
      <c r="BH836" s="100">
        <f t="shared" si="2730"/>
        <v>540.8000000000003</v>
      </c>
      <c r="BJ836" s="100"/>
      <c r="BK836" s="100"/>
      <c r="BL836" s="100"/>
      <c r="BM836" s="100"/>
      <c r="BN836" s="100"/>
      <c r="BO836" s="100"/>
      <c r="BP836" s="100"/>
      <c r="BQ836" s="100"/>
      <c r="BR836" s="100"/>
      <c r="BS836" s="100"/>
      <c r="BT836" s="100"/>
      <c r="BU836" s="100"/>
      <c r="BW836" s="100"/>
      <c r="BX836" s="100"/>
      <c r="BY836" s="100"/>
      <c r="BZ836" s="100"/>
      <c r="CA836" s="100"/>
      <c r="CB836" s="100"/>
      <c r="CC836" s="100"/>
      <c r="CD836" s="100"/>
      <c r="CE836" s="100"/>
      <c r="CF836" s="100"/>
      <c r="CG836" s="100"/>
      <c r="CH836" s="100"/>
      <c r="CJ836" s="100"/>
      <c r="CK836" s="100"/>
      <c r="CL836" s="100"/>
      <c r="CM836" s="100"/>
      <c r="CN836" s="100"/>
      <c r="CO836" s="100"/>
      <c r="CP836" s="100"/>
      <c r="CQ836" s="100"/>
      <c r="CR836" s="100"/>
      <c r="CS836" s="100"/>
      <c r="CT836" s="100"/>
      <c r="CU836" s="100"/>
      <c r="CW836" s="100"/>
      <c r="CX836" s="100"/>
      <c r="CY836" s="100"/>
      <c r="CZ836" s="100"/>
      <c r="DA836" s="100"/>
      <c r="DB836" s="100"/>
      <c r="DC836" s="100"/>
      <c r="DD836" s="100"/>
      <c r="DE836" s="100"/>
      <c r="DF836" s="100"/>
      <c r="DG836" s="100"/>
      <c r="DH836" s="100"/>
      <c r="DJ836" s="100"/>
      <c r="DK836" s="100"/>
      <c r="DL836" s="100"/>
      <c r="DM836" s="100"/>
      <c r="DN836" s="100"/>
      <c r="DO836" s="100"/>
      <c r="DP836" s="100"/>
      <c r="DQ836" s="100"/>
      <c r="DR836" s="100"/>
      <c r="DS836" s="100"/>
      <c r="DT836" s="100"/>
      <c r="DU836" s="100"/>
      <c r="DW836" s="100"/>
      <c r="DX836" s="100"/>
      <c r="DY836" s="100"/>
      <c r="DZ836" s="100"/>
      <c r="EA836" s="100"/>
      <c r="EB836" s="100"/>
      <c r="EC836" s="100"/>
      <c r="ED836" s="100"/>
      <c r="EE836" s="100"/>
      <c r="EF836" s="100"/>
      <c r="EG836" s="100"/>
      <c r="EH836" s="100"/>
    </row>
    <row r="837" spans="1:139" ht="15.75" outlineLevel="1" x14ac:dyDescent="0.25">
      <c r="A837" s="2">
        <f t="shared" si="2633"/>
        <v>2</v>
      </c>
      <c r="B837" s="86" t="str">
        <f t="shared" si="2633"/>
        <v>PRE-09600</v>
      </c>
      <c r="C837" s="86" t="str">
        <f t="shared" si="2633"/>
        <v>SPP FH - Knights 13807</v>
      </c>
      <c r="D837" s="2" t="str">
        <f t="shared" si="2633"/>
        <v>PRE-09600.1</v>
      </c>
      <c r="E837" s="141" t="str">
        <f t="shared" si="2633"/>
        <v>SPP FH - Knights 13807 - OH Feeder</v>
      </c>
      <c r="I837" s="178">
        <v>0</v>
      </c>
      <c r="J837" s="100">
        <f t="shared" ref="J837" si="2731">J619+I837</f>
        <v>0</v>
      </c>
      <c r="K837" s="100">
        <f t="shared" ref="K837" si="2732">K619+J837</f>
        <v>0</v>
      </c>
      <c r="L837" s="100">
        <f t="shared" ref="L837" si="2733">L619+K837</f>
        <v>0</v>
      </c>
      <c r="M837" s="100">
        <f t="shared" ref="M837" si="2734">M619+L837</f>
        <v>0</v>
      </c>
      <c r="N837" s="100">
        <f t="shared" ref="N837" si="2735">N619+M837</f>
        <v>0</v>
      </c>
      <c r="O837" s="100">
        <f t="shared" ref="O837" si="2736">O619+N837</f>
        <v>0</v>
      </c>
      <c r="P837" s="100">
        <f t="shared" ref="P837" si="2737">P619+O837</f>
        <v>0</v>
      </c>
      <c r="Q837" s="100">
        <f t="shared" ref="Q837" si="2738">Q619+P837</f>
        <v>0</v>
      </c>
      <c r="R837" s="100">
        <f t="shared" ref="R837" si="2739">R619+Q837</f>
        <v>0</v>
      </c>
      <c r="S837" s="100">
        <f t="shared" ref="S837" si="2740">S619+R837</f>
        <v>0</v>
      </c>
      <c r="T837" s="100">
        <f t="shared" ref="T837" si="2741">T619+S837</f>
        <v>0</v>
      </c>
      <c r="U837" s="100">
        <f t="shared" ref="U837" si="2742">U619+T837</f>
        <v>0</v>
      </c>
      <c r="W837" s="100">
        <f t="shared" si="2635"/>
        <v>0</v>
      </c>
      <c r="X837" s="100">
        <f t="shared" ref="X837" si="2743">X619+W837</f>
        <v>0</v>
      </c>
      <c r="Y837" s="100">
        <f t="shared" ref="Y837" si="2744">Y619+X837</f>
        <v>0</v>
      </c>
      <c r="Z837" s="100">
        <f t="shared" ref="Z837" si="2745">Z619+Y837</f>
        <v>0</v>
      </c>
      <c r="AA837" s="100">
        <f t="shared" ref="AA837" si="2746">AA619+Z837</f>
        <v>0</v>
      </c>
      <c r="AB837" s="100">
        <f t="shared" ref="AB837" si="2747">AB619+AA837</f>
        <v>0</v>
      </c>
      <c r="AC837" s="100">
        <f t="shared" ref="AC837" si="2748">AC619+AB837</f>
        <v>0</v>
      </c>
      <c r="AD837" s="100">
        <f t="shared" ref="AD837" si="2749">AD619+AC837</f>
        <v>0</v>
      </c>
      <c r="AE837" s="100">
        <f t="shared" ref="AE837" si="2750">AE619+AD837</f>
        <v>0</v>
      </c>
      <c r="AF837" s="100">
        <f t="shared" ref="AF837" si="2751">AF619+AE837</f>
        <v>0</v>
      </c>
      <c r="AG837" s="100">
        <f t="shared" ref="AG837" si="2752">AG619+AF837</f>
        <v>0.38</v>
      </c>
      <c r="AH837" s="100">
        <f t="shared" ref="AH837" si="2753">AH619+AG837</f>
        <v>0.76</v>
      </c>
      <c r="AJ837" s="100">
        <f t="shared" si="2637"/>
        <v>1.07</v>
      </c>
      <c r="AK837" s="100">
        <f t="shared" ref="AK837" si="2754">AK619+AJ837</f>
        <v>1.3800000000000001</v>
      </c>
      <c r="AL837" s="100">
        <f t="shared" ref="AL837" si="2755">AL619+AK837</f>
        <v>1.6900000000000002</v>
      </c>
      <c r="AM837" s="100">
        <f t="shared" ref="AM837" si="2756">AM619+AL837</f>
        <v>2</v>
      </c>
      <c r="AN837" s="100">
        <f t="shared" ref="AN837" si="2757">AN619+AM837</f>
        <v>2.31</v>
      </c>
      <c r="AO837" s="100">
        <f t="shared" ref="AO837" si="2758">AO619+AN837</f>
        <v>2.62</v>
      </c>
      <c r="AP837" s="100">
        <f t="shared" ref="AP837" si="2759">AP619+AO837</f>
        <v>2.93</v>
      </c>
      <c r="AQ837" s="100">
        <f t="shared" ref="AQ837" si="2760">AQ619+AP837</f>
        <v>3.24</v>
      </c>
      <c r="AR837" s="100">
        <f t="shared" ref="AR837" si="2761">AR619+AQ837</f>
        <v>3.5500000000000003</v>
      </c>
      <c r="AS837" s="100">
        <f t="shared" ref="AS837" si="2762">AS619+AR837</f>
        <v>3.8600000000000003</v>
      </c>
      <c r="AT837" s="100">
        <f t="shared" ref="AT837" si="2763">AT619+AS837</f>
        <v>4.17</v>
      </c>
      <c r="AU837" s="100">
        <f t="shared" ref="AU837" si="2764">AU619+AT837</f>
        <v>4.4799999999999995</v>
      </c>
      <c r="AW837" s="100">
        <f t="shared" si="2639"/>
        <v>4.7899999999999991</v>
      </c>
      <c r="AX837" s="100">
        <f t="shared" ref="AX837:BH837" si="2765">AX619+AW837</f>
        <v>5.0999999999999988</v>
      </c>
      <c r="AY837" s="100">
        <f t="shared" si="2765"/>
        <v>5.4099999999999984</v>
      </c>
      <c r="AZ837" s="100">
        <f t="shared" si="2765"/>
        <v>5.719999999999998</v>
      </c>
      <c r="BA837" s="100">
        <f t="shared" si="2765"/>
        <v>6.0299999999999976</v>
      </c>
      <c r="BB837" s="100">
        <f t="shared" si="2765"/>
        <v>6.3399999999999972</v>
      </c>
      <c r="BC837" s="100">
        <f t="shared" si="2765"/>
        <v>6.6499999999999968</v>
      </c>
      <c r="BD837" s="100">
        <f t="shared" si="2765"/>
        <v>6.9599999999999964</v>
      </c>
      <c r="BE837" s="100">
        <f t="shared" si="2765"/>
        <v>7.269999999999996</v>
      </c>
      <c r="BF837" s="100">
        <f t="shared" si="2765"/>
        <v>7.5799999999999956</v>
      </c>
      <c r="BG837" s="100">
        <f t="shared" si="2765"/>
        <v>7.8899999999999952</v>
      </c>
      <c r="BH837" s="100">
        <f t="shared" si="2765"/>
        <v>8.1999999999999957</v>
      </c>
      <c r="BJ837" s="100"/>
      <c r="BK837" s="100"/>
      <c r="BL837" s="100"/>
      <c r="BM837" s="100"/>
      <c r="BN837" s="100"/>
      <c r="BO837" s="100"/>
      <c r="BP837" s="100"/>
      <c r="BQ837" s="100"/>
      <c r="BR837" s="100"/>
      <c r="BS837" s="100"/>
      <c r="BT837" s="100"/>
      <c r="BU837" s="100"/>
      <c r="BW837" s="100"/>
      <c r="BX837" s="100"/>
      <c r="BY837" s="100"/>
      <c r="BZ837" s="100"/>
      <c r="CA837" s="100"/>
      <c r="CB837" s="100"/>
      <c r="CC837" s="100"/>
      <c r="CD837" s="100"/>
      <c r="CE837" s="100"/>
      <c r="CF837" s="100"/>
      <c r="CG837" s="100"/>
      <c r="CH837" s="100"/>
      <c r="CJ837" s="100"/>
      <c r="CK837" s="100"/>
      <c r="CL837" s="100"/>
      <c r="CM837" s="100"/>
      <c r="CN837" s="100"/>
      <c r="CO837" s="100"/>
      <c r="CP837" s="100"/>
      <c r="CQ837" s="100"/>
      <c r="CR837" s="100"/>
      <c r="CS837" s="100"/>
      <c r="CT837" s="100"/>
      <c r="CU837" s="100"/>
      <c r="CW837" s="100"/>
      <c r="CX837" s="100"/>
      <c r="CY837" s="100"/>
      <c r="CZ837" s="100"/>
      <c r="DA837" s="100"/>
      <c r="DB837" s="100"/>
      <c r="DC837" s="100"/>
      <c r="DD837" s="100"/>
      <c r="DE837" s="100"/>
      <c r="DF837" s="100"/>
      <c r="DG837" s="100"/>
      <c r="DH837" s="100"/>
      <c r="DJ837" s="100"/>
      <c r="DK837" s="100"/>
      <c r="DL837" s="100"/>
      <c r="DM837" s="100"/>
      <c r="DN837" s="100"/>
      <c r="DO837" s="100"/>
      <c r="DP837" s="100"/>
      <c r="DQ837" s="100"/>
      <c r="DR837" s="100"/>
      <c r="DS837" s="100"/>
      <c r="DT837" s="100"/>
      <c r="DU837" s="100"/>
      <c r="DW837" s="100"/>
      <c r="DX837" s="100"/>
      <c r="DY837" s="100"/>
      <c r="DZ837" s="100"/>
      <c r="EA837" s="100"/>
      <c r="EB837" s="100"/>
      <c r="EC837" s="100"/>
      <c r="ED837" s="100"/>
      <c r="EE837" s="100"/>
      <c r="EF837" s="100"/>
      <c r="EG837" s="100"/>
      <c r="EH837" s="100"/>
    </row>
    <row r="838" spans="1:139" ht="15.75" outlineLevel="1" x14ac:dyDescent="0.25">
      <c r="A838" s="2">
        <f t="shared" si="2633"/>
        <v>2</v>
      </c>
      <c r="B838" s="86" t="str">
        <f t="shared" si="2633"/>
        <v>PRE-09600</v>
      </c>
      <c r="C838" s="86" t="str">
        <f t="shared" si="2633"/>
        <v>SPP FH - Knights 13807</v>
      </c>
      <c r="D838" s="2" t="str">
        <f t="shared" si="2633"/>
        <v>A2769269</v>
      </c>
      <c r="E838" s="141" t="str">
        <f t="shared" si="2633"/>
        <v>SPP FH - Knights 13807 - OCR</v>
      </c>
      <c r="I838" s="178">
        <v>0</v>
      </c>
      <c r="J838" s="100">
        <f t="shared" ref="J838" si="2766">J620+I838</f>
        <v>0</v>
      </c>
      <c r="K838" s="100">
        <f t="shared" ref="K838" si="2767">K620+J838</f>
        <v>0</v>
      </c>
      <c r="L838" s="100">
        <f t="shared" ref="L838" si="2768">L620+K838</f>
        <v>0</v>
      </c>
      <c r="M838" s="100">
        <f t="shared" ref="M838" si="2769">M620+L838</f>
        <v>0</v>
      </c>
      <c r="N838" s="100">
        <f t="shared" ref="N838" si="2770">N620+M838</f>
        <v>0</v>
      </c>
      <c r="O838" s="100">
        <f t="shared" ref="O838" si="2771">O620+N838</f>
        <v>0</v>
      </c>
      <c r="P838" s="100">
        <f t="shared" ref="P838" si="2772">P620+O838</f>
        <v>0</v>
      </c>
      <c r="Q838" s="100">
        <f t="shared" ref="Q838" si="2773">Q620+P838</f>
        <v>0</v>
      </c>
      <c r="R838" s="100">
        <f t="shared" ref="R838" si="2774">R620+Q838</f>
        <v>0</v>
      </c>
      <c r="S838" s="100">
        <f t="shared" ref="S838" si="2775">S620+R838</f>
        <v>0</v>
      </c>
      <c r="T838" s="100">
        <f t="shared" ref="T838" si="2776">T620+S838</f>
        <v>0</v>
      </c>
      <c r="U838" s="100">
        <f t="shared" ref="U838" si="2777">U620+T838</f>
        <v>0</v>
      </c>
      <c r="W838" s="100">
        <f t="shared" si="2635"/>
        <v>0</v>
      </c>
      <c r="X838" s="100">
        <f t="shared" ref="X838" si="2778">X620+W838</f>
        <v>0</v>
      </c>
      <c r="Y838" s="100">
        <f t="shared" ref="Y838" si="2779">Y620+X838</f>
        <v>0</v>
      </c>
      <c r="Z838" s="100">
        <f t="shared" ref="Z838" si="2780">Z620+Y838</f>
        <v>0</v>
      </c>
      <c r="AA838" s="100">
        <f t="shared" ref="AA838" si="2781">AA620+Z838</f>
        <v>0</v>
      </c>
      <c r="AB838" s="100">
        <f t="shared" ref="AB838" si="2782">AB620+AA838</f>
        <v>0</v>
      </c>
      <c r="AC838" s="100">
        <f t="shared" ref="AC838" si="2783">AC620+AB838</f>
        <v>0</v>
      </c>
      <c r="AD838" s="100">
        <f t="shared" ref="AD838" si="2784">AD620+AC838</f>
        <v>187.67</v>
      </c>
      <c r="AE838" s="100">
        <f t="shared" ref="AE838" si="2785">AE620+AD838</f>
        <v>375.34</v>
      </c>
      <c r="AF838" s="100">
        <f t="shared" ref="AF838" si="2786">AF620+AE838</f>
        <v>563.01</v>
      </c>
      <c r="AG838" s="100">
        <f t="shared" ref="AG838" si="2787">AG620+AF838</f>
        <v>750.68</v>
      </c>
      <c r="AH838" s="100">
        <f t="shared" ref="AH838" si="2788">AH620+AG838</f>
        <v>938.34999999999991</v>
      </c>
      <c r="AJ838" s="100">
        <f t="shared" si="2637"/>
        <v>1126.02</v>
      </c>
      <c r="AK838" s="100">
        <f t="shared" ref="AK838" si="2789">AK620+AJ838</f>
        <v>1313.69</v>
      </c>
      <c r="AL838" s="100">
        <f t="shared" ref="AL838" si="2790">AL620+AK838</f>
        <v>1501.3600000000001</v>
      </c>
      <c r="AM838" s="100">
        <f t="shared" ref="AM838" si="2791">AM620+AL838</f>
        <v>1689.0300000000002</v>
      </c>
      <c r="AN838" s="100">
        <f t="shared" ref="AN838" si="2792">AN620+AM838</f>
        <v>1876.7000000000003</v>
      </c>
      <c r="AO838" s="100">
        <f t="shared" ref="AO838" si="2793">AO620+AN838</f>
        <v>2064.3700000000003</v>
      </c>
      <c r="AP838" s="100">
        <f t="shared" ref="AP838" si="2794">AP620+AO838</f>
        <v>2252.0400000000004</v>
      </c>
      <c r="AQ838" s="100">
        <f t="shared" ref="AQ838" si="2795">AQ620+AP838</f>
        <v>2439.7100000000005</v>
      </c>
      <c r="AR838" s="100">
        <f t="shared" ref="AR838" si="2796">AR620+AQ838</f>
        <v>2627.3800000000006</v>
      </c>
      <c r="AS838" s="100">
        <f t="shared" ref="AS838" si="2797">AS620+AR838</f>
        <v>2815.0500000000006</v>
      </c>
      <c r="AT838" s="100">
        <f t="shared" ref="AT838" si="2798">AT620+AS838</f>
        <v>3002.7200000000007</v>
      </c>
      <c r="AU838" s="100">
        <f t="shared" ref="AU838" si="2799">AU620+AT838</f>
        <v>3190.3900000000008</v>
      </c>
      <c r="AW838" s="100">
        <f t="shared" si="2639"/>
        <v>3378.0600000000009</v>
      </c>
      <c r="AX838" s="100">
        <f t="shared" ref="AX838:BH838" si="2800">AX620+AW838</f>
        <v>3565.7300000000009</v>
      </c>
      <c r="AY838" s="100">
        <f t="shared" si="2800"/>
        <v>3753.400000000001</v>
      </c>
      <c r="AZ838" s="100">
        <f t="shared" si="2800"/>
        <v>3941.0700000000011</v>
      </c>
      <c r="BA838" s="100">
        <f t="shared" si="2800"/>
        <v>4128.7400000000007</v>
      </c>
      <c r="BB838" s="100">
        <f t="shared" si="2800"/>
        <v>4316.4100000000008</v>
      </c>
      <c r="BC838" s="100">
        <f t="shared" si="2800"/>
        <v>4504.0800000000008</v>
      </c>
      <c r="BD838" s="100">
        <f t="shared" si="2800"/>
        <v>4691.7500000000009</v>
      </c>
      <c r="BE838" s="100">
        <f t="shared" si="2800"/>
        <v>4879.420000000001</v>
      </c>
      <c r="BF838" s="100">
        <f t="shared" si="2800"/>
        <v>5067.0900000000011</v>
      </c>
      <c r="BG838" s="100">
        <f t="shared" si="2800"/>
        <v>5254.7600000000011</v>
      </c>
      <c r="BH838" s="100">
        <f t="shared" si="2800"/>
        <v>5442.4300000000012</v>
      </c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</row>
    <row r="839" spans="1:139" ht="15.75" outlineLevel="1" x14ac:dyDescent="0.25">
      <c r="A839" s="2">
        <f t="shared" ref="A839:E848" si="2801">A621</f>
        <v>3</v>
      </c>
      <c r="B839" s="86" t="str">
        <f t="shared" si="2801"/>
        <v>PRE-09601</v>
      </c>
      <c r="C839" s="86" t="str">
        <f t="shared" si="2801"/>
        <v>SPP FH - Knights 13805</v>
      </c>
      <c r="D839" s="2" t="str">
        <f t="shared" si="2801"/>
        <v>PRE-09601.1</v>
      </c>
      <c r="E839" s="141" t="str">
        <f t="shared" si="2801"/>
        <v>SPP FH - Knights 13805 - OH Feeder</v>
      </c>
      <c r="I839" s="178">
        <v>0</v>
      </c>
      <c r="J839" s="100">
        <f t="shared" ref="J839:U839" si="2802">J621+I839</f>
        <v>0</v>
      </c>
      <c r="K839" s="100">
        <f t="shared" si="2802"/>
        <v>0</v>
      </c>
      <c r="L839" s="100">
        <f t="shared" si="2802"/>
        <v>0</v>
      </c>
      <c r="M839" s="100">
        <f t="shared" si="2802"/>
        <v>0</v>
      </c>
      <c r="N839" s="100">
        <f t="shared" si="2802"/>
        <v>0</v>
      </c>
      <c r="O839" s="100">
        <f t="shared" si="2802"/>
        <v>0</v>
      </c>
      <c r="P839" s="100">
        <f t="shared" si="2802"/>
        <v>0</v>
      </c>
      <c r="Q839" s="100">
        <f t="shared" si="2802"/>
        <v>0</v>
      </c>
      <c r="R839" s="100">
        <f t="shared" si="2802"/>
        <v>0</v>
      </c>
      <c r="S839" s="100">
        <f t="shared" si="2802"/>
        <v>0</v>
      </c>
      <c r="T839" s="100">
        <f t="shared" si="2802"/>
        <v>0</v>
      </c>
      <c r="U839" s="100">
        <f t="shared" si="2802"/>
        <v>0</v>
      </c>
      <c r="W839" s="100">
        <f t="shared" si="2635"/>
        <v>0</v>
      </c>
      <c r="X839" s="100">
        <f t="shared" ref="X839:AH839" si="2803">X621+W839</f>
        <v>0</v>
      </c>
      <c r="Y839" s="100">
        <f t="shared" si="2803"/>
        <v>0</v>
      </c>
      <c r="Z839" s="100">
        <f t="shared" si="2803"/>
        <v>0</v>
      </c>
      <c r="AA839" s="100">
        <f t="shared" si="2803"/>
        <v>0</v>
      </c>
      <c r="AB839" s="100">
        <f t="shared" si="2803"/>
        <v>0</v>
      </c>
      <c r="AC839" s="100">
        <f t="shared" si="2803"/>
        <v>0</v>
      </c>
      <c r="AD839" s="100">
        <f t="shared" si="2803"/>
        <v>0</v>
      </c>
      <c r="AE839" s="100">
        <f t="shared" si="2803"/>
        <v>0</v>
      </c>
      <c r="AF839" s="100">
        <f t="shared" si="2803"/>
        <v>0</v>
      </c>
      <c r="AG839" s="100">
        <f t="shared" si="2803"/>
        <v>0</v>
      </c>
      <c r="AH839" s="100">
        <f t="shared" si="2803"/>
        <v>0</v>
      </c>
      <c r="AJ839" s="100">
        <f t="shared" si="2637"/>
        <v>0</v>
      </c>
      <c r="AK839" s="100">
        <f t="shared" ref="AK839:AU839" si="2804">AK621+AJ839</f>
        <v>0</v>
      </c>
      <c r="AL839" s="100">
        <f t="shared" si="2804"/>
        <v>0</v>
      </c>
      <c r="AM839" s="100">
        <f t="shared" si="2804"/>
        <v>4075.15</v>
      </c>
      <c r="AN839" s="100">
        <f t="shared" si="2804"/>
        <v>8150.3</v>
      </c>
      <c r="AO839" s="100">
        <f t="shared" si="2804"/>
        <v>12225.45</v>
      </c>
      <c r="AP839" s="100">
        <f t="shared" si="2804"/>
        <v>16300.6</v>
      </c>
      <c r="AQ839" s="100">
        <f t="shared" si="2804"/>
        <v>20375.75</v>
      </c>
      <c r="AR839" s="100">
        <f t="shared" si="2804"/>
        <v>24450.9</v>
      </c>
      <c r="AS839" s="100">
        <f t="shared" si="2804"/>
        <v>28526.050000000003</v>
      </c>
      <c r="AT839" s="100">
        <f t="shared" si="2804"/>
        <v>32601.200000000004</v>
      </c>
      <c r="AU839" s="100">
        <f t="shared" si="2804"/>
        <v>36676.350000000006</v>
      </c>
      <c r="AW839" s="100">
        <f t="shared" si="2639"/>
        <v>40751.500000000007</v>
      </c>
      <c r="AX839" s="100">
        <f t="shared" ref="AX839:BH839" si="2805">AX621+AW839</f>
        <v>44826.650000000009</v>
      </c>
      <c r="AY839" s="100">
        <f t="shared" si="2805"/>
        <v>48901.80000000001</v>
      </c>
      <c r="AZ839" s="100">
        <f t="shared" si="2805"/>
        <v>52976.950000000012</v>
      </c>
      <c r="BA839" s="100">
        <f t="shared" si="2805"/>
        <v>57052.100000000013</v>
      </c>
      <c r="BB839" s="100">
        <f t="shared" si="2805"/>
        <v>61127.250000000015</v>
      </c>
      <c r="BC839" s="100">
        <f t="shared" si="2805"/>
        <v>65202.400000000016</v>
      </c>
      <c r="BD839" s="100">
        <f t="shared" si="2805"/>
        <v>69277.550000000017</v>
      </c>
      <c r="BE839" s="100">
        <f t="shared" si="2805"/>
        <v>73352.700000000012</v>
      </c>
      <c r="BF839" s="100">
        <f t="shared" si="2805"/>
        <v>77427.850000000006</v>
      </c>
      <c r="BG839" s="100">
        <f t="shared" si="2805"/>
        <v>81503</v>
      </c>
      <c r="BH839" s="100">
        <f t="shared" si="2805"/>
        <v>85578.15</v>
      </c>
      <c r="BJ839" s="100"/>
      <c r="BK839" s="100"/>
      <c r="BL839" s="100"/>
      <c r="BM839" s="100"/>
      <c r="BN839" s="100"/>
      <c r="BO839" s="100"/>
      <c r="BP839" s="100"/>
      <c r="BQ839" s="100"/>
      <c r="BR839" s="100"/>
      <c r="BS839" s="100"/>
      <c r="BT839" s="100"/>
      <c r="BU839" s="100"/>
      <c r="BW839" s="100"/>
      <c r="BX839" s="100"/>
      <c r="BY839" s="100"/>
      <c r="BZ839" s="100"/>
      <c r="CA839" s="100"/>
      <c r="CB839" s="100"/>
      <c r="CC839" s="100"/>
      <c r="CD839" s="100"/>
      <c r="CE839" s="100"/>
      <c r="CF839" s="100"/>
      <c r="CG839" s="100"/>
      <c r="CH839" s="100"/>
      <c r="CJ839" s="100"/>
      <c r="CK839" s="100"/>
      <c r="CL839" s="100"/>
      <c r="CM839" s="100"/>
      <c r="CN839" s="100"/>
      <c r="CO839" s="100"/>
      <c r="CP839" s="100"/>
      <c r="CQ839" s="100"/>
      <c r="CR839" s="100"/>
      <c r="CS839" s="100"/>
      <c r="CT839" s="100"/>
      <c r="CU839" s="100"/>
      <c r="CW839" s="100"/>
      <c r="CX839" s="100"/>
      <c r="CY839" s="100"/>
      <c r="CZ839" s="100"/>
      <c r="DA839" s="100"/>
      <c r="DB839" s="100"/>
      <c r="DC839" s="100"/>
      <c r="DD839" s="100"/>
      <c r="DE839" s="100"/>
      <c r="DF839" s="100"/>
      <c r="DG839" s="100"/>
      <c r="DH839" s="100"/>
      <c r="DJ839" s="100"/>
      <c r="DK839" s="100"/>
      <c r="DL839" s="100"/>
      <c r="DM839" s="100"/>
      <c r="DN839" s="100"/>
      <c r="DO839" s="100"/>
      <c r="DP839" s="100"/>
      <c r="DQ839" s="100"/>
      <c r="DR839" s="100"/>
      <c r="DS839" s="100"/>
      <c r="DT839" s="100"/>
      <c r="DU839" s="100"/>
      <c r="DW839" s="100"/>
      <c r="DX839" s="100"/>
      <c r="DY839" s="100"/>
      <c r="DZ839" s="100"/>
      <c r="EA839" s="100"/>
      <c r="EB839" s="100"/>
      <c r="EC839" s="100"/>
      <c r="ED839" s="100"/>
      <c r="EE839" s="100"/>
      <c r="EF839" s="100"/>
      <c r="EG839" s="100"/>
      <c r="EH839" s="100"/>
    </row>
    <row r="840" spans="1:139" ht="15.75" outlineLevel="1" x14ac:dyDescent="0.25">
      <c r="A840" s="2">
        <f t="shared" si="2801"/>
        <v>3</v>
      </c>
      <c r="B840" s="86" t="str">
        <f t="shared" si="2801"/>
        <v>PRE-09601</v>
      </c>
      <c r="C840" s="86" t="str">
        <f t="shared" si="2801"/>
        <v>SPP FH - Knights 13805</v>
      </c>
      <c r="D840" s="2" t="str">
        <f t="shared" si="2801"/>
        <v>A2763487</v>
      </c>
      <c r="E840" s="141" t="str">
        <f t="shared" si="2801"/>
        <v>KNIG805A OCR#125028</v>
      </c>
      <c r="I840" s="178">
        <v>0</v>
      </c>
      <c r="J840" s="100">
        <f t="shared" ref="J840:U840" si="2806">J622+I840</f>
        <v>0</v>
      </c>
      <c r="K840" s="100">
        <f t="shared" si="2806"/>
        <v>0</v>
      </c>
      <c r="L840" s="100">
        <f t="shared" si="2806"/>
        <v>0</v>
      </c>
      <c r="M840" s="100">
        <f t="shared" si="2806"/>
        <v>0</v>
      </c>
      <c r="N840" s="100">
        <f t="shared" si="2806"/>
        <v>0</v>
      </c>
      <c r="O840" s="100">
        <f t="shared" si="2806"/>
        <v>0</v>
      </c>
      <c r="P840" s="100">
        <f t="shared" si="2806"/>
        <v>0</v>
      </c>
      <c r="Q840" s="100">
        <f t="shared" si="2806"/>
        <v>0</v>
      </c>
      <c r="R840" s="100">
        <f t="shared" si="2806"/>
        <v>0</v>
      </c>
      <c r="S840" s="100">
        <f t="shared" si="2806"/>
        <v>0</v>
      </c>
      <c r="T840" s="100">
        <f t="shared" si="2806"/>
        <v>0</v>
      </c>
      <c r="U840" s="100">
        <f t="shared" si="2806"/>
        <v>0</v>
      </c>
      <c r="W840" s="100">
        <f t="shared" si="2635"/>
        <v>0</v>
      </c>
      <c r="X840" s="100">
        <f t="shared" ref="X840:AH840" si="2807">X622+W840</f>
        <v>0</v>
      </c>
      <c r="Y840" s="100">
        <f t="shared" si="2807"/>
        <v>0</v>
      </c>
      <c r="Z840" s="100">
        <f t="shared" si="2807"/>
        <v>0</v>
      </c>
      <c r="AA840" s="100">
        <f t="shared" si="2807"/>
        <v>0</v>
      </c>
      <c r="AB840" s="100">
        <f t="shared" si="2807"/>
        <v>0</v>
      </c>
      <c r="AC840" s="100">
        <f t="shared" si="2807"/>
        <v>0</v>
      </c>
      <c r="AD840" s="100">
        <f t="shared" si="2807"/>
        <v>72.88</v>
      </c>
      <c r="AE840" s="100">
        <f t="shared" si="2807"/>
        <v>145.76</v>
      </c>
      <c r="AF840" s="100">
        <f t="shared" si="2807"/>
        <v>222.91</v>
      </c>
      <c r="AG840" s="100">
        <f t="shared" si="2807"/>
        <v>300.06</v>
      </c>
      <c r="AH840" s="100">
        <f t="shared" si="2807"/>
        <v>377.21000000000004</v>
      </c>
      <c r="AJ840" s="100">
        <f t="shared" si="2637"/>
        <v>454.36</v>
      </c>
      <c r="AK840" s="100">
        <f t="shared" ref="AK840:AU840" si="2808">AK622+AJ840</f>
        <v>531.51</v>
      </c>
      <c r="AL840" s="100">
        <f t="shared" si="2808"/>
        <v>608.66</v>
      </c>
      <c r="AM840" s="100">
        <f t="shared" si="2808"/>
        <v>685.81</v>
      </c>
      <c r="AN840" s="100">
        <f t="shared" si="2808"/>
        <v>762.95999999999992</v>
      </c>
      <c r="AO840" s="100">
        <f t="shared" si="2808"/>
        <v>840.1099999999999</v>
      </c>
      <c r="AP840" s="100">
        <f t="shared" si="2808"/>
        <v>917.25999999999988</v>
      </c>
      <c r="AQ840" s="100">
        <f t="shared" si="2808"/>
        <v>994.40999999999985</v>
      </c>
      <c r="AR840" s="100">
        <f t="shared" si="2808"/>
        <v>1071.56</v>
      </c>
      <c r="AS840" s="100">
        <f t="shared" si="2808"/>
        <v>1148.71</v>
      </c>
      <c r="AT840" s="100">
        <f t="shared" si="2808"/>
        <v>1225.8600000000001</v>
      </c>
      <c r="AU840" s="100">
        <f t="shared" si="2808"/>
        <v>1303.0100000000002</v>
      </c>
      <c r="AW840" s="100">
        <f t="shared" si="2639"/>
        <v>1380.1600000000003</v>
      </c>
      <c r="AX840" s="100">
        <f t="shared" ref="AX840:BH840" si="2809">AX622+AW840</f>
        <v>1457.3100000000004</v>
      </c>
      <c r="AY840" s="100">
        <f t="shared" si="2809"/>
        <v>1534.4600000000005</v>
      </c>
      <c r="AZ840" s="100">
        <f t="shared" si="2809"/>
        <v>1611.6100000000006</v>
      </c>
      <c r="BA840" s="100">
        <f t="shared" si="2809"/>
        <v>1688.7600000000007</v>
      </c>
      <c r="BB840" s="100">
        <f t="shared" si="2809"/>
        <v>1765.9100000000008</v>
      </c>
      <c r="BC840" s="100">
        <f t="shared" si="2809"/>
        <v>1843.0600000000009</v>
      </c>
      <c r="BD840" s="100">
        <f t="shared" si="2809"/>
        <v>1920.2100000000009</v>
      </c>
      <c r="BE840" s="100">
        <f t="shared" si="2809"/>
        <v>1997.360000000001</v>
      </c>
      <c r="BF840" s="100">
        <f t="shared" si="2809"/>
        <v>2074.5100000000011</v>
      </c>
      <c r="BG840" s="100">
        <f t="shared" si="2809"/>
        <v>2151.6600000000012</v>
      </c>
      <c r="BH840" s="100">
        <f t="shared" si="2809"/>
        <v>2228.8100000000013</v>
      </c>
      <c r="BJ840" s="100"/>
      <c r="BK840" s="100"/>
      <c r="BL840" s="100"/>
      <c r="BM840" s="100"/>
      <c r="BN840" s="100"/>
      <c r="BO840" s="100"/>
      <c r="BP840" s="100"/>
      <c r="BQ840" s="100"/>
      <c r="BR840" s="100"/>
      <c r="BS840" s="100"/>
      <c r="BT840" s="100"/>
      <c r="BU840" s="100"/>
      <c r="BW840" s="100"/>
      <c r="BX840" s="100"/>
      <c r="BY840" s="100"/>
      <c r="BZ840" s="100"/>
      <c r="CA840" s="100"/>
      <c r="CB840" s="100"/>
      <c r="CC840" s="100"/>
      <c r="CD840" s="100"/>
      <c r="CE840" s="100"/>
      <c r="CF840" s="100"/>
      <c r="CG840" s="100"/>
      <c r="CH840" s="100"/>
      <c r="CJ840" s="100"/>
      <c r="CK840" s="100"/>
      <c r="CL840" s="100"/>
      <c r="CM840" s="100"/>
      <c r="CN840" s="100"/>
      <c r="CO840" s="100"/>
      <c r="CP840" s="100"/>
      <c r="CQ840" s="100"/>
      <c r="CR840" s="100"/>
      <c r="CS840" s="100"/>
      <c r="CT840" s="100"/>
      <c r="CU840" s="100"/>
      <c r="CW840" s="100"/>
      <c r="CX840" s="100"/>
      <c r="CY840" s="100"/>
      <c r="CZ840" s="100"/>
      <c r="DA840" s="100"/>
      <c r="DB840" s="100"/>
      <c r="DC840" s="100"/>
      <c r="DD840" s="100"/>
      <c r="DE840" s="100"/>
      <c r="DF840" s="100"/>
      <c r="DG840" s="100"/>
      <c r="DH840" s="100"/>
      <c r="DJ840" s="100"/>
      <c r="DK840" s="100"/>
      <c r="DL840" s="100"/>
      <c r="DM840" s="100"/>
      <c r="DN840" s="100"/>
      <c r="DO840" s="100"/>
      <c r="DP840" s="100"/>
      <c r="DQ840" s="100"/>
      <c r="DR840" s="100"/>
      <c r="DS840" s="100"/>
      <c r="DT840" s="100"/>
      <c r="DU840" s="100"/>
      <c r="DW840" s="100"/>
      <c r="DX840" s="100"/>
      <c r="DY840" s="100"/>
      <c r="DZ840" s="100"/>
      <c r="EA840" s="100"/>
      <c r="EB840" s="100"/>
      <c r="EC840" s="100"/>
      <c r="ED840" s="100"/>
      <c r="EE840" s="100"/>
      <c r="EF840" s="100"/>
      <c r="EG840" s="100"/>
      <c r="EH840" s="100"/>
    </row>
    <row r="841" spans="1:139" ht="15.75" outlineLevel="1" x14ac:dyDescent="0.25">
      <c r="A841" s="2">
        <f t="shared" si="2801"/>
        <v>3</v>
      </c>
      <c r="B841" s="86" t="str">
        <f t="shared" si="2801"/>
        <v>PRE-09601</v>
      </c>
      <c r="C841" s="86" t="str">
        <f t="shared" si="2801"/>
        <v>SPP FH - Knights 13805</v>
      </c>
      <c r="D841" s="2" t="str">
        <f t="shared" si="2801"/>
        <v>A2763491</v>
      </c>
      <c r="E841" s="141" t="str">
        <f t="shared" si="2801"/>
        <v>SPP FH - Knights 13805 - OCR</v>
      </c>
      <c r="I841" s="178">
        <v>0</v>
      </c>
      <c r="J841" s="100">
        <f t="shared" ref="J841:U841" si="2810">J623+I841</f>
        <v>0</v>
      </c>
      <c r="K841" s="100">
        <f t="shared" si="2810"/>
        <v>0</v>
      </c>
      <c r="L841" s="100">
        <f t="shared" si="2810"/>
        <v>0</v>
      </c>
      <c r="M841" s="100">
        <f t="shared" si="2810"/>
        <v>0</v>
      </c>
      <c r="N841" s="100">
        <f t="shared" si="2810"/>
        <v>0</v>
      </c>
      <c r="O841" s="100">
        <f t="shared" si="2810"/>
        <v>0</v>
      </c>
      <c r="P841" s="100">
        <f t="shared" si="2810"/>
        <v>0</v>
      </c>
      <c r="Q841" s="100">
        <f t="shared" si="2810"/>
        <v>0</v>
      </c>
      <c r="R841" s="100">
        <f t="shared" si="2810"/>
        <v>0</v>
      </c>
      <c r="S841" s="100">
        <f t="shared" si="2810"/>
        <v>0</v>
      </c>
      <c r="T841" s="100">
        <f t="shared" si="2810"/>
        <v>0</v>
      </c>
      <c r="U841" s="100">
        <f t="shared" si="2810"/>
        <v>0</v>
      </c>
      <c r="W841" s="100">
        <f t="shared" si="2635"/>
        <v>0</v>
      </c>
      <c r="X841" s="100">
        <f t="shared" ref="X841:AH841" si="2811">X623+W841</f>
        <v>0</v>
      </c>
      <c r="Y841" s="100">
        <f t="shared" si="2811"/>
        <v>0</v>
      </c>
      <c r="Z841" s="100">
        <f t="shared" si="2811"/>
        <v>0</v>
      </c>
      <c r="AA841" s="100">
        <f t="shared" si="2811"/>
        <v>0</v>
      </c>
      <c r="AB841" s="100">
        <f t="shared" si="2811"/>
        <v>0</v>
      </c>
      <c r="AC841" s="100">
        <f t="shared" si="2811"/>
        <v>0</v>
      </c>
      <c r="AD841" s="100">
        <f t="shared" si="2811"/>
        <v>0</v>
      </c>
      <c r="AE841" s="100">
        <f t="shared" si="2811"/>
        <v>81.81</v>
      </c>
      <c r="AF841" s="100">
        <f t="shared" si="2811"/>
        <v>167.89</v>
      </c>
      <c r="AG841" s="100">
        <f t="shared" si="2811"/>
        <v>253.96999999999997</v>
      </c>
      <c r="AH841" s="100">
        <f t="shared" si="2811"/>
        <v>340.04999999999995</v>
      </c>
      <c r="AJ841" s="100">
        <f t="shared" si="2637"/>
        <v>426.12999999999994</v>
      </c>
      <c r="AK841" s="100">
        <f t="shared" ref="AK841:AU841" si="2812">AK623+AJ841</f>
        <v>512.20999999999992</v>
      </c>
      <c r="AL841" s="100">
        <f t="shared" si="2812"/>
        <v>598.29</v>
      </c>
      <c r="AM841" s="100">
        <f t="shared" si="2812"/>
        <v>684.37</v>
      </c>
      <c r="AN841" s="100">
        <f t="shared" si="2812"/>
        <v>770.45</v>
      </c>
      <c r="AO841" s="100">
        <f t="shared" si="2812"/>
        <v>856.53000000000009</v>
      </c>
      <c r="AP841" s="100">
        <f t="shared" si="2812"/>
        <v>942.61000000000013</v>
      </c>
      <c r="AQ841" s="100">
        <f t="shared" si="2812"/>
        <v>1028.69</v>
      </c>
      <c r="AR841" s="100">
        <f t="shared" si="2812"/>
        <v>1114.77</v>
      </c>
      <c r="AS841" s="100">
        <f t="shared" si="2812"/>
        <v>1200.8499999999999</v>
      </c>
      <c r="AT841" s="100">
        <f t="shared" si="2812"/>
        <v>1286.9299999999998</v>
      </c>
      <c r="AU841" s="100">
        <f t="shared" si="2812"/>
        <v>1373.0099999999998</v>
      </c>
      <c r="AW841" s="100">
        <f t="shared" si="2639"/>
        <v>1459.0899999999997</v>
      </c>
      <c r="AX841" s="100">
        <f t="shared" ref="AX841:BH841" si="2813">AX623+AW841</f>
        <v>1545.1699999999996</v>
      </c>
      <c r="AY841" s="100">
        <f t="shared" si="2813"/>
        <v>1631.2499999999995</v>
      </c>
      <c r="AZ841" s="100">
        <f t="shared" si="2813"/>
        <v>1717.3299999999995</v>
      </c>
      <c r="BA841" s="100">
        <f t="shared" si="2813"/>
        <v>1803.4099999999994</v>
      </c>
      <c r="BB841" s="100">
        <f t="shared" si="2813"/>
        <v>1889.4899999999993</v>
      </c>
      <c r="BC841" s="100">
        <f t="shared" si="2813"/>
        <v>1975.5699999999993</v>
      </c>
      <c r="BD841" s="100">
        <f t="shared" si="2813"/>
        <v>2061.6499999999992</v>
      </c>
      <c r="BE841" s="100">
        <f t="shared" si="2813"/>
        <v>2147.7299999999991</v>
      </c>
      <c r="BF841" s="100">
        <f t="shared" si="2813"/>
        <v>2233.809999999999</v>
      </c>
      <c r="BG841" s="100">
        <f t="shared" si="2813"/>
        <v>2319.889999999999</v>
      </c>
      <c r="BH841" s="100">
        <f t="shared" si="2813"/>
        <v>2405.9699999999989</v>
      </c>
      <c r="BJ841" s="100"/>
      <c r="BK841" s="100"/>
      <c r="BL841" s="100"/>
      <c r="BM841" s="100"/>
      <c r="BN841" s="100"/>
      <c r="BO841" s="100"/>
      <c r="BP841" s="100"/>
      <c r="BQ841" s="100"/>
      <c r="BR841" s="100"/>
      <c r="BS841" s="100"/>
      <c r="BT841" s="100"/>
      <c r="BU841" s="100"/>
      <c r="BW841" s="100"/>
      <c r="BX841" s="100"/>
      <c r="BY841" s="100"/>
      <c r="BZ841" s="100"/>
      <c r="CA841" s="100"/>
      <c r="CB841" s="100"/>
      <c r="CC841" s="100"/>
      <c r="CD841" s="100"/>
      <c r="CE841" s="100"/>
      <c r="CF841" s="100"/>
      <c r="CG841" s="100"/>
      <c r="CH841" s="100"/>
      <c r="CJ841" s="100"/>
      <c r="CK841" s="100"/>
      <c r="CL841" s="100"/>
      <c r="CM841" s="100"/>
      <c r="CN841" s="100"/>
      <c r="CO841" s="100"/>
      <c r="CP841" s="100"/>
      <c r="CQ841" s="100"/>
      <c r="CR841" s="100"/>
      <c r="CS841" s="100"/>
      <c r="CT841" s="100"/>
      <c r="CU841" s="100"/>
      <c r="CW841" s="100"/>
      <c r="CX841" s="100"/>
      <c r="CY841" s="100"/>
      <c r="CZ841" s="100"/>
      <c r="DA841" s="100"/>
      <c r="DB841" s="100"/>
      <c r="DC841" s="100"/>
      <c r="DD841" s="100"/>
      <c r="DE841" s="100"/>
      <c r="DF841" s="100"/>
      <c r="DG841" s="100"/>
      <c r="DH841" s="100"/>
      <c r="DJ841" s="100"/>
      <c r="DK841" s="100"/>
      <c r="DL841" s="100"/>
      <c r="DM841" s="100"/>
      <c r="DN841" s="100"/>
      <c r="DO841" s="100"/>
      <c r="DP841" s="100"/>
      <c r="DQ841" s="100"/>
      <c r="DR841" s="100"/>
      <c r="DS841" s="100"/>
      <c r="DT841" s="100"/>
      <c r="DU841" s="100"/>
      <c r="DW841" s="100"/>
      <c r="DX841" s="100"/>
      <c r="DY841" s="100"/>
      <c r="DZ841" s="100"/>
      <c r="EA841" s="100"/>
      <c r="EB841" s="100"/>
      <c r="EC841" s="100"/>
      <c r="ED841" s="100"/>
      <c r="EE841" s="100"/>
      <c r="EF841" s="100"/>
      <c r="EG841" s="100"/>
      <c r="EH841" s="100"/>
    </row>
    <row r="842" spans="1:139" ht="15.75" outlineLevel="1" x14ac:dyDescent="0.25">
      <c r="A842" s="2">
        <f t="shared" si="2801"/>
        <v>3</v>
      </c>
      <c r="B842" s="86" t="str">
        <f t="shared" si="2801"/>
        <v>PRE-09601</v>
      </c>
      <c r="C842" s="86" t="str">
        <f t="shared" si="2801"/>
        <v>SPP FH - Knights 13805</v>
      </c>
      <c r="D842" s="2" t="str">
        <f t="shared" si="2801"/>
        <v>A2763494</v>
      </c>
      <c r="E842" s="141" t="str">
        <f t="shared" si="2801"/>
        <v>KNIG805C OCR#125084</v>
      </c>
      <c r="I842" s="178">
        <v>0</v>
      </c>
      <c r="J842" s="100">
        <f t="shared" ref="J842:U842" si="2814">J624+I842</f>
        <v>0</v>
      </c>
      <c r="K842" s="100">
        <f t="shared" si="2814"/>
        <v>0</v>
      </c>
      <c r="L842" s="100">
        <f t="shared" si="2814"/>
        <v>0</v>
      </c>
      <c r="M842" s="100">
        <f t="shared" si="2814"/>
        <v>0</v>
      </c>
      <c r="N842" s="100">
        <f t="shared" si="2814"/>
        <v>0</v>
      </c>
      <c r="O842" s="100">
        <f t="shared" si="2814"/>
        <v>0</v>
      </c>
      <c r="P842" s="100">
        <f t="shared" si="2814"/>
        <v>0</v>
      </c>
      <c r="Q842" s="100">
        <f t="shared" si="2814"/>
        <v>0</v>
      </c>
      <c r="R842" s="100">
        <f t="shared" si="2814"/>
        <v>0</v>
      </c>
      <c r="S842" s="100">
        <f t="shared" si="2814"/>
        <v>0</v>
      </c>
      <c r="T842" s="100">
        <f t="shared" si="2814"/>
        <v>0</v>
      </c>
      <c r="U842" s="100">
        <f t="shared" si="2814"/>
        <v>0</v>
      </c>
      <c r="W842" s="100">
        <f t="shared" si="2635"/>
        <v>0</v>
      </c>
      <c r="X842" s="100">
        <f t="shared" ref="X842:AH842" si="2815">X624+W842</f>
        <v>0</v>
      </c>
      <c r="Y842" s="100">
        <f t="shared" si="2815"/>
        <v>0</v>
      </c>
      <c r="Z842" s="100">
        <f t="shared" si="2815"/>
        <v>0</v>
      </c>
      <c r="AA842" s="100">
        <f t="shared" si="2815"/>
        <v>0</v>
      </c>
      <c r="AB842" s="100">
        <f t="shared" si="2815"/>
        <v>0</v>
      </c>
      <c r="AC842" s="100">
        <f t="shared" si="2815"/>
        <v>0</v>
      </c>
      <c r="AD842" s="100">
        <f t="shared" si="2815"/>
        <v>54.74</v>
      </c>
      <c r="AE842" s="100">
        <f t="shared" si="2815"/>
        <v>109.48</v>
      </c>
      <c r="AF842" s="100">
        <f t="shared" si="2815"/>
        <v>164.22</v>
      </c>
      <c r="AG842" s="100">
        <f t="shared" si="2815"/>
        <v>218.96</v>
      </c>
      <c r="AH842" s="100">
        <f t="shared" si="2815"/>
        <v>273.7</v>
      </c>
      <c r="AJ842" s="100">
        <f t="shared" si="2637"/>
        <v>328.44</v>
      </c>
      <c r="AK842" s="100">
        <f t="shared" ref="AK842:AU842" si="2816">AK624+AJ842</f>
        <v>383.18</v>
      </c>
      <c r="AL842" s="100">
        <f t="shared" si="2816"/>
        <v>437.92</v>
      </c>
      <c r="AM842" s="100">
        <f t="shared" si="2816"/>
        <v>492.66</v>
      </c>
      <c r="AN842" s="100">
        <f t="shared" si="2816"/>
        <v>547.4</v>
      </c>
      <c r="AO842" s="100">
        <f t="shared" si="2816"/>
        <v>602.14</v>
      </c>
      <c r="AP842" s="100">
        <f t="shared" si="2816"/>
        <v>656.88</v>
      </c>
      <c r="AQ842" s="100">
        <f t="shared" si="2816"/>
        <v>711.62</v>
      </c>
      <c r="AR842" s="100">
        <f t="shared" si="2816"/>
        <v>766.36</v>
      </c>
      <c r="AS842" s="100">
        <f t="shared" si="2816"/>
        <v>821.1</v>
      </c>
      <c r="AT842" s="100">
        <f t="shared" si="2816"/>
        <v>875.84</v>
      </c>
      <c r="AU842" s="100">
        <f t="shared" si="2816"/>
        <v>930.58</v>
      </c>
      <c r="AW842" s="100">
        <f t="shared" si="2639"/>
        <v>985.32</v>
      </c>
      <c r="AX842" s="100">
        <f t="shared" ref="AX842:BH842" si="2817">AX624+AW842</f>
        <v>1040.06</v>
      </c>
      <c r="AY842" s="100">
        <f t="shared" si="2817"/>
        <v>1094.8</v>
      </c>
      <c r="AZ842" s="100">
        <f t="shared" si="2817"/>
        <v>1149.54</v>
      </c>
      <c r="BA842" s="100">
        <f t="shared" si="2817"/>
        <v>1204.28</v>
      </c>
      <c r="BB842" s="100">
        <f t="shared" si="2817"/>
        <v>1259.02</v>
      </c>
      <c r="BC842" s="100">
        <f t="shared" si="2817"/>
        <v>1313.76</v>
      </c>
      <c r="BD842" s="100">
        <f t="shared" si="2817"/>
        <v>1368.5</v>
      </c>
      <c r="BE842" s="100">
        <f t="shared" si="2817"/>
        <v>1423.24</v>
      </c>
      <c r="BF842" s="100">
        <f t="shared" si="2817"/>
        <v>1477.98</v>
      </c>
      <c r="BG842" s="100">
        <f t="shared" si="2817"/>
        <v>1532.72</v>
      </c>
      <c r="BH842" s="100">
        <f t="shared" si="2817"/>
        <v>1587.46</v>
      </c>
      <c r="BJ842" s="100"/>
      <c r="BK842" s="100"/>
      <c r="BL842" s="100"/>
      <c r="BM842" s="100"/>
      <c r="BN842" s="100"/>
      <c r="BO842" s="100"/>
      <c r="BP842" s="100"/>
      <c r="BQ842" s="100"/>
      <c r="BR842" s="100"/>
      <c r="BS842" s="100"/>
      <c r="BT842" s="100"/>
      <c r="BU842" s="100"/>
      <c r="BW842" s="100"/>
      <c r="BX842" s="100"/>
      <c r="BY842" s="100"/>
      <c r="BZ842" s="100"/>
      <c r="CA842" s="100"/>
      <c r="CB842" s="100"/>
      <c r="CC842" s="100"/>
      <c r="CD842" s="100"/>
      <c r="CE842" s="100"/>
      <c r="CF842" s="100"/>
      <c r="CG842" s="100"/>
      <c r="CH842" s="100"/>
      <c r="CJ842" s="100"/>
      <c r="CK842" s="100"/>
      <c r="CL842" s="100"/>
      <c r="CM842" s="100"/>
      <c r="CN842" s="100"/>
      <c r="CO842" s="100"/>
      <c r="CP842" s="100"/>
      <c r="CQ842" s="100"/>
      <c r="CR842" s="100"/>
      <c r="CS842" s="100"/>
      <c r="CT842" s="100"/>
      <c r="CU842" s="100"/>
      <c r="CW842" s="100"/>
      <c r="CX842" s="100"/>
      <c r="CY842" s="100"/>
      <c r="CZ842" s="100"/>
      <c r="DA842" s="100"/>
      <c r="DB842" s="100"/>
      <c r="DC842" s="100"/>
      <c r="DD842" s="100"/>
      <c r="DE842" s="100"/>
      <c r="DF842" s="100"/>
      <c r="DG842" s="100"/>
      <c r="DH842" s="100"/>
      <c r="DJ842" s="100"/>
      <c r="DK842" s="100"/>
      <c r="DL842" s="100"/>
      <c r="DM842" s="100"/>
      <c r="DN842" s="100"/>
      <c r="DO842" s="100"/>
      <c r="DP842" s="100"/>
      <c r="DQ842" s="100"/>
      <c r="DR842" s="100"/>
      <c r="DS842" s="100"/>
      <c r="DT842" s="100"/>
      <c r="DU842" s="100"/>
      <c r="DW842" s="100"/>
      <c r="DX842" s="100"/>
      <c r="DY842" s="100"/>
      <c r="DZ842" s="100"/>
      <c r="EA842" s="100"/>
      <c r="EB842" s="100"/>
      <c r="EC842" s="100"/>
      <c r="ED842" s="100"/>
      <c r="EE842" s="100"/>
      <c r="EF842" s="100"/>
      <c r="EG842" s="100"/>
      <c r="EH842" s="100"/>
    </row>
    <row r="843" spans="1:139" ht="15.75" outlineLevel="1" x14ac:dyDescent="0.25">
      <c r="A843" s="2">
        <f t="shared" si="2801"/>
        <v>3</v>
      </c>
      <c r="B843" s="86" t="str">
        <f t="shared" si="2801"/>
        <v>PRE-09601</v>
      </c>
      <c r="C843" s="86" t="str">
        <f t="shared" si="2801"/>
        <v>SPP FH - Knights 13805</v>
      </c>
      <c r="D843" s="2" t="str">
        <f t="shared" si="2801"/>
        <v>A2763495</v>
      </c>
      <c r="E843" s="141" t="str">
        <f t="shared" si="2801"/>
        <v>SPP FH - Knights 13805 - OCR</v>
      </c>
      <c r="I843" s="178">
        <v>0</v>
      </c>
      <c r="J843" s="100">
        <f t="shared" ref="J843:U843" si="2818">J625+I843</f>
        <v>0</v>
      </c>
      <c r="K843" s="100">
        <f t="shared" si="2818"/>
        <v>0</v>
      </c>
      <c r="L843" s="100">
        <f t="shared" si="2818"/>
        <v>0</v>
      </c>
      <c r="M843" s="100">
        <f t="shared" si="2818"/>
        <v>0</v>
      </c>
      <c r="N843" s="100">
        <f t="shared" si="2818"/>
        <v>0</v>
      </c>
      <c r="O843" s="100">
        <f t="shared" si="2818"/>
        <v>0</v>
      </c>
      <c r="P843" s="100">
        <f t="shared" si="2818"/>
        <v>0</v>
      </c>
      <c r="Q843" s="100">
        <f t="shared" si="2818"/>
        <v>0</v>
      </c>
      <c r="R843" s="100">
        <f t="shared" si="2818"/>
        <v>0</v>
      </c>
      <c r="S843" s="100">
        <f t="shared" si="2818"/>
        <v>0</v>
      </c>
      <c r="T843" s="100">
        <f t="shared" si="2818"/>
        <v>0</v>
      </c>
      <c r="U843" s="100">
        <f t="shared" si="2818"/>
        <v>0</v>
      </c>
      <c r="W843" s="100">
        <f t="shared" si="2635"/>
        <v>0</v>
      </c>
      <c r="X843" s="100">
        <f t="shared" ref="X843:AH843" si="2819">X625+W843</f>
        <v>0</v>
      </c>
      <c r="Y843" s="100">
        <f t="shared" si="2819"/>
        <v>0</v>
      </c>
      <c r="Z843" s="100">
        <f t="shared" si="2819"/>
        <v>0</v>
      </c>
      <c r="AA843" s="100">
        <f t="shared" si="2819"/>
        <v>0</v>
      </c>
      <c r="AB843" s="100">
        <f t="shared" si="2819"/>
        <v>0</v>
      </c>
      <c r="AC843" s="100">
        <f t="shared" si="2819"/>
        <v>0</v>
      </c>
      <c r="AD843" s="100">
        <f t="shared" si="2819"/>
        <v>0</v>
      </c>
      <c r="AE843" s="100">
        <f t="shared" si="2819"/>
        <v>76.14</v>
      </c>
      <c r="AF843" s="100">
        <f t="shared" si="2819"/>
        <v>152.28</v>
      </c>
      <c r="AG843" s="100">
        <f t="shared" si="2819"/>
        <v>228.42000000000002</v>
      </c>
      <c r="AH843" s="100">
        <f t="shared" si="2819"/>
        <v>304.56</v>
      </c>
      <c r="AJ843" s="100">
        <f t="shared" si="2637"/>
        <v>380.7</v>
      </c>
      <c r="AK843" s="100">
        <f t="shared" ref="AK843:AU843" si="2820">AK625+AJ843</f>
        <v>456.84</v>
      </c>
      <c r="AL843" s="100">
        <f t="shared" si="2820"/>
        <v>532.98</v>
      </c>
      <c r="AM843" s="100">
        <f t="shared" si="2820"/>
        <v>609.12</v>
      </c>
      <c r="AN843" s="100">
        <f t="shared" si="2820"/>
        <v>685.26</v>
      </c>
      <c r="AO843" s="100">
        <f t="shared" si="2820"/>
        <v>761.4</v>
      </c>
      <c r="AP843" s="100">
        <f t="shared" si="2820"/>
        <v>837.54</v>
      </c>
      <c r="AQ843" s="100">
        <f t="shared" si="2820"/>
        <v>913.68</v>
      </c>
      <c r="AR843" s="100">
        <f t="shared" si="2820"/>
        <v>989.81999999999994</v>
      </c>
      <c r="AS843" s="100">
        <f t="shared" si="2820"/>
        <v>1065.96</v>
      </c>
      <c r="AT843" s="100">
        <f t="shared" si="2820"/>
        <v>1142.1000000000001</v>
      </c>
      <c r="AU843" s="100">
        <f t="shared" si="2820"/>
        <v>1218.2400000000002</v>
      </c>
      <c r="AW843" s="100">
        <f t="shared" si="2639"/>
        <v>1294.3800000000003</v>
      </c>
      <c r="AX843" s="100">
        <f t="shared" ref="AX843:BH843" si="2821">AX625+AW843</f>
        <v>1370.5200000000004</v>
      </c>
      <c r="AY843" s="100">
        <f t="shared" si="2821"/>
        <v>1446.6600000000005</v>
      </c>
      <c r="AZ843" s="100">
        <f t="shared" si="2821"/>
        <v>1522.8000000000006</v>
      </c>
      <c r="BA843" s="100">
        <f t="shared" si="2821"/>
        <v>1598.9400000000007</v>
      </c>
      <c r="BB843" s="100">
        <f t="shared" si="2821"/>
        <v>1675.0800000000008</v>
      </c>
      <c r="BC843" s="100">
        <f t="shared" si="2821"/>
        <v>1751.2200000000009</v>
      </c>
      <c r="BD843" s="100">
        <f t="shared" si="2821"/>
        <v>1827.360000000001</v>
      </c>
      <c r="BE843" s="100">
        <f t="shared" si="2821"/>
        <v>1903.5000000000011</v>
      </c>
      <c r="BF843" s="100">
        <f t="shared" si="2821"/>
        <v>1979.6400000000012</v>
      </c>
      <c r="BG843" s="100">
        <f t="shared" si="2821"/>
        <v>2055.7800000000011</v>
      </c>
      <c r="BH843" s="100">
        <f t="shared" si="2821"/>
        <v>2131.920000000001</v>
      </c>
      <c r="BJ843" s="100"/>
      <c r="BK843" s="100"/>
      <c r="BL843" s="100"/>
      <c r="BM843" s="100"/>
      <c r="BN843" s="100"/>
      <c r="BO843" s="100"/>
      <c r="BP843" s="100"/>
      <c r="BQ843" s="100"/>
      <c r="BR843" s="100"/>
      <c r="BS843" s="100"/>
      <c r="BT843" s="100"/>
      <c r="BU843" s="100"/>
      <c r="BW843" s="100"/>
      <c r="BX843" s="100"/>
      <c r="BY843" s="100"/>
      <c r="BZ843" s="100"/>
      <c r="CA843" s="100"/>
      <c r="CB843" s="100"/>
      <c r="CC843" s="100"/>
      <c r="CD843" s="100"/>
      <c r="CE843" s="100"/>
      <c r="CF843" s="100"/>
      <c r="CG843" s="100"/>
      <c r="CH843" s="100"/>
      <c r="CJ843" s="100"/>
      <c r="CK843" s="100"/>
      <c r="CL843" s="100"/>
      <c r="CM843" s="100"/>
      <c r="CN843" s="100"/>
      <c r="CO843" s="100"/>
      <c r="CP843" s="100"/>
      <c r="CQ843" s="100"/>
      <c r="CR843" s="100"/>
      <c r="CS843" s="100"/>
      <c r="CT843" s="100"/>
      <c r="CU843" s="100"/>
      <c r="CW843" s="100"/>
      <c r="CX843" s="100"/>
      <c r="CY843" s="100"/>
      <c r="CZ843" s="100"/>
      <c r="DA843" s="100"/>
      <c r="DB843" s="100"/>
      <c r="DC843" s="100"/>
      <c r="DD843" s="100"/>
      <c r="DE843" s="100"/>
      <c r="DF843" s="100"/>
      <c r="DG843" s="100"/>
      <c r="DH843" s="100"/>
      <c r="DJ843" s="100"/>
      <c r="DK843" s="100"/>
      <c r="DL843" s="100"/>
      <c r="DM843" s="100"/>
      <c r="DN843" s="100"/>
      <c r="DO843" s="100"/>
      <c r="DP843" s="100"/>
      <c r="DQ843" s="100"/>
      <c r="DR843" s="100"/>
      <c r="DS843" s="100"/>
      <c r="DT843" s="100"/>
      <c r="DU843" s="100"/>
      <c r="DW843" s="100"/>
      <c r="DX843" s="100"/>
      <c r="DY843" s="100"/>
      <c r="DZ843" s="100"/>
      <c r="EA843" s="100"/>
      <c r="EB843" s="100"/>
      <c r="EC843" s="100"/>
      <c r="ED843" s="100"/>
      <c r="EE843" s="100"/>
      <c r="EF843" s="100"/>
      <c r="EG843" s="100"/>
      <c r="EH843" s="100"/>
    </row>
    <row r="844" spans="1:139" ht="15.75" outlineLevel="1" x14ac:dyDescent="0.25">
      <c r="A844" s="2">
        <f t="shared" si="2801"/>
        <v>3</v>
      </c>
      <c r="B844" s="86" t="str">
        <f t="shared" si="2801"/>
        <v>PRE-09601</v>
      </c>
      <c r="C844" s="86" t="str">
        <f t="shared" si="2801"/>
        <v>SPP FH - Knights 13805</v>
      </c>
      <c r="D844" s="2" t="str">
        <f t="shared" si="2801"/>
        <v>A2772311</v>
      </c>
      <c r="E844" s="141" t="str">
        <f t="shared" si="2801"/>
        <v>SPP FH - Knights 13805 - OCR</v>
      </c>
      <c r="I844" s="178">
        <v>0</v>
      </c>
      <c r="J844" s="100">
        <f t="shared" ref="J844:U844" si="2822">J626+I844</f>
        <v>0</v>
      </c>
      <c r="K844" s="100">
        <f t="shared" si="2822"/>
        <v>0</v>
      </c>
      <c r="L844" s="100">
        <f t="shared" si="2822"/>
        <v>0</v>
      </c>
      <c r="M844" s="100">
        <f t="shared" si="2822"/>
        <v>0</v>
      </c>
      <c r="N844" s="100">
        <f t="shared" si="2822"/>
        <v>0</v>
      </c>
      <c r="O844" s="100">
        <f t="shared" si="2822"/>
        <v>0</v>
      </c>
      <c r="P844" s="100">
        <f t="shared" si="2822"/>
        <v>0</v>
      </c>
      <c r="Q844" s="100">
        <f t="shared" si="2822"/>
        <v>0</v>
      </c>
      <c r="R844" s="100">
        <f t="shared" si="2822"/>
        <v>0</v>
      </c>
      <c r="S844" s="100">
        <f t="shared" si="2822"/>
        <v>0</v>
      </c>
      <c r="T844" s="100">
        <f t="shared" si="2822"/>
        <v>0</v>
      </c>
      <c r="U844" s="100">
        <f t="shared" si="2822"/>
        <v>0</v>
      </c>
      <c r="W844" s="100">
        <f t="shared" si="2635"/>
        <v>0</v>
      </c>
      <c r="X844" s="100">
        <f t="shared" ref="X844:AH844" si="2823">X626+W844</f>
        <v>0</v>
      </c>
      <c r="Y844" s="100">
        <f t="shared" si="2823"/>
        <v>0</v>
      </c>
      <c r="Z844" s="100">
        <f t="shared" si="2823"/>
        <v>0</v>
      </c>
      <c r="AA844" s="100">
        <f t="shared" si="2823"/>
        <v>0</v>
      </c>
      <c r="AB844" s="100">
        <f t="shared" si="2823"/>
        <v>0</v>
      </c>
      <c r="AC844" s="100">
        <f t="shared" si="2823"/>
        <v>0</v>
      </c>
      <c r="AD844" s="100">
        <f t="shared" si="2823"/>
        <v>0</v>
      </c>
      <c r="AE844" s="100">
        <f t="shared" si="2823"/>
        <v>102.1</v>
      </c>
      <c r="AF844" s="100">
        <f t="shared" si="2823"/>
        <v>204.2</v>
      </c>
      <c r="AG844" s="100">
        <f t="shared" si="2823"/>
        <v>306.29999999999995</v>
      </c>
      <c r="AH844" s="100">
        <f t="shared" si="2823"/>
        <v>408.4</v>
      </c>
      <c r="AJ844" s="100">
        <f t="shared" si="2637"/>
        <v>510.5</v>
      </c>
      <c r="AK844" s="100">
        <f t="shared" ref="AK844:AU844" si="2824">AK626+AJ844</f>
        <v>612.6</v>
      </c>
      <c r="AL844" s="100">
        <f t="shared" si="2824"/>
        <v>714.7</v>
      </c>
      <c r="AM844" s="100">
        <f t="shared" si="2824"/>
        <v>816.80000000000007</v>
      </c>
      <c r="AN844" s="100">
        <f t="shared" si="2824"/>
        <v>918.90000000000009</v>
      </c>
      <c r="AO844" s="100">
        <f t="shared" si="2824"/>
        <v>1021.0000000000001</v>
      </c>
      <c r="AP844" s="100">
        <f t="shared" si="2824"/>
        <v>1123.1000000000001</v>
      </c>
      <c r="AQ844" s="100">
        <f t="shared" si="2824"/>
        <v>1225.2</v>
      </c>
      <c r="AR844" s="100">
        <f t="shared" si="2824"/>
        <v>1327.3</v>
      </c>
      <c r="AS844" s="100">
        <f t="shared" si="2824"/>
        <v>1429.3999999999999</v>
      </c>
      <c r="AT844" s="100">
        <f t="shared" si="2824"/>
        <v>1531.4999999999998</v>
      </c>
      <c r="AU844" s="100">
        <f t="shared" si="2824"/>
        <v>1633.5999999999997</v>
      </c>
      <c r="AW844" s="100">
        <f t="shared" si="2639"/>
        <v>1735.6999999999996</v>
      </c>
      <c r="AX844" s="100">
        <f t="shared" ref="AX844:BH844" si="2825">AX626+AW844</f>
        <v>1837.7999999999995</v>
      </c>
      <c r="AY844" s="100">
        <f t="shared" si="2825"/>
        <v>1939.8999999999994</v>
      </c>
      <c r="AZ844" s="100">
        <f t="shared" si="2825"/>
        <v>2041.9999999999993</v>
      </c>
      <c r="BA844" s="100">
        <f t="shared" si="2825"/>
        <v>2144.0999999999995</v>
      </c>
      <c r="BB844" s="100">
        <f t="shared" si="2825"/>
        <v>2246.1999999999994</v>
      </c>
      <c r="BC844" s="100">
        <f t="shared" si="2825"/>
        <v>2348.2999999999993</v>
      </c>
      <c r="BD844" s="100">
        <f t="shared" si="2825"/>
        <v>2450.3999999999992</v>
      </c>
      <c r="BE844" s="100">
        <f t="shared" si="2825"/>
        <v>2552.4999999999991</v>
      </c>
      <c r="BF844" s="100">
        <f t="shared" si="2825"/>
        <v>2654.599999999999</v>
      </c>
      <c r="BG844" s="100">
        <f t="shared" si="2825"/>
        <v>2756.6999999999989</v>
      </c>
      <c r="BH844" s="100">
        <f t="shared" si="2825"/>
        <v>2858.7999999999988</v>
      </c>
      <c r="BJ844" s="100"/>
      <c r="BK844" s="100"/>
      <c r="BL844" s="100"/>
      <c r="BM844" s="100"/>
      <c r="BN844" s="100"/>
      <c r="BO844" s="100"/>
      <c r="BP844" s="100"/>
      <c r="BQ844" s="100"/>
      <c r="BR844" s="100"/>
      <c r="BS844" s="100"/>
      <c r="BT844" s="100"/>
      <c r="BU844" s="100"/>
      <c r="BW844" s="100"/>
      <c r="BX844" s="100"/>
      <c r="BY844" s="100"/>
      <c r="BZ844" s="100"/>
      <c r="CA844" s="100"/>
      <c r="CB844" s="100"/>
      <c r="CC844" s="100"/>
      <c r="CD844" s="100"/>
      <c r="CE844" s="100"/>
      <c r="CF844" s="100"/>
      <c r="CG844" s="100"/>
      <c r="CH844" s="100"/>
      <c r="CJ844" s="100"/>
      <c r="CK844" s="100"/>
      <c r="CL844" s="100"/>
      <c r="CM844" s="100"/>
      <c r="CN844" s="100"/>
      <c r="CO844" s="100"/>
      <c r="CP844" s="100"/>
      <c r="CQ844" s="100"/>
      <c r="CR844" s="100"/>
      <c r="CS844" s="100"/>
      <c r="CT844" s="100"/>
      <c r="CU844" s="100"/>
      <c r="CW844" s="100"/>
      <c r="CX844" s="100"/>
      <c r="CY844" s="100"/>
      <c r="CZ844" s="100"/>
      <c r="DA844" s="100"/>
      <c r="DB844" s="100"/>
      <c r="DC844" s="100"/>
      <c r="DD844" s="100"/>
      <c r="DE844" s="100"/>
      <c r="DF844" s="100"/>
      <c r="DG844" s="100"/>
      <c r="DH844" s="100"/>
      <c r="DJ844" s="100"/>
      <c r="DK844" s="100"/>
      <c r="DL844" s="100"/>
      <c r="DM844" s="100"/>
      <c r="DN844" s="100"/>
      <c r="DO844" s="100"/>
      <c r="DP844" s="100"/>
      <c r="DQ844" s="100"/>
      <c r="DR844" s="100"/>
      <c r="DS844" s="100"/>
      <c r="DT844" s="100"/>
      <c r="DU844" s="100"/>
      <c r="DW844" s="100"/>
      <c r="DX844" s="100"/>
      <c r="DY844" s="100"/>
      <c r="DZ844" s="100"/>
      <c r="EA844" s="100"/>
      <c r="EB844" s="100"/>
      <c r="EC844" s="100"/>
      <c r="ED844" s="100"/>
      <c r="EE844" s="100"/>
      <c r="EF844" s="100"/>
      <c r="EG844" s="100"/>
      <c r="EH844" s="100"/>
    </row>
    <row r="845" spans="1:139" ht="15.75" outlineLevel="1" x14ac:dyDescent="0.25">
      <c r="A845" s="2">
        <f t="shared" si="2801"/>
        <v>3</v>
      </c>
      <c r="B845" s="86" t="str">
        <f t="shared" si="2801"/>
        <v>PRE-09601</v>
      </c>
      <c r="C845" s="86" t="str">
        <f t="shared" si="2801"/>
        <v>SPP FH - Knights 13805</v>
      </c>
      <c r="D845" s="2" t="str">
        <f t="shared" si="2801"/>
        <v>A2772393</v>
      </c>
      <c r="E845" s="141" t="str">
        <f t="shared" si="2801"/>
        <v>KNIG805 OCR#31461</v>
      </c>
      <c r="I845" s="178">
        <v>0</v>
      </c>
      <c r="J845" s="100">
        <f t="shared" ref="J845" si="2826">J627+I845</f>
        <v>0</v>
      </c>
      <c r="K845" s="100">
        <f t="shared" ref="K845" si="2827">K627+J845</f>
        <v>0</v>
      </c>
      <c r="L845" s="100">
        <f t="shared" ref="L845" si="2828">L627+K845</f>
        <v>0</v>
      </c>
      <c r="M845" s="100">
        <f t="shared" ref="M845" si="2829">M627+L845</f>
        <v>0</v>
      </c>
      <c r="N845" s="100">
        <f t="shared" ref="N845" si="2830">N627+M845</f>
        <v>0</v>
      </c>
      <c r="O845" s="100">
        <f t="shared" ref="O845" si="2831">O627+N845</f>
        <v>0</v>
      </c>
      <c r="P845" s="100">
        <f t="shared" ref="P845" si="2832">P627+O845</f>
        <v>0</v>
      </c>
      <c r="Q845" s="100">
        <f t="shared" ref="Q845" si="2833">Q627+P845</f>
        <v>0</v>
      </c>
      <c r="R845" s="100">
        <f t="shared" ref="R845" si="2834">R627+Q845</f>
        <v>0</v>
      </c>
      <c r="S845" s="100">
        <f t="shared" ref="S845" si="2835">S627+R845</f>
        <v>0</v>
      </c>
      <c r="T845" s="100">
        <f t="shared" ref="T845" si="2836">T627+S845</f>
        <v>0</v>
      </c>
      <c r="U845" s="100">
        <f t="shared" ref="U845" si="2837">U627+T845</f>
        <v>0</v>
      </c>
      <c r="W845" s="100">
        <f t="shared" si="2635"/>
        <v>0</v>
      </c>
      <c r="X845" s="100">
        <f t="shared" ref="X845" si="2838">X627+W845</f>
        <v>0</v>
      </c>
      <c r="Y845" s="100">
        <f t="shared" ref="Y845" si="2839">Y627+X845</f>
        <v>0</v>
      </c>
      <c r="Z845" s="100">
        <f t="shared" ref="Z845" si="2840">Z627+Y845</f>
        <v>0</v>
      </c>
      <c r="AA845" s="100">
        <f t="shared" ref="AA845" si="2841">AA627+Z845</f>
        <v>0</v>
      </c>
      <c r="AB845" s="100">
        <f t="shared" ref="AB845" si="2842">AB627+AA845</f>
        <v>0</v>
      </c>
      <c r="AC845" s="100">
        <f t="shared" ref="AC845" si="2843">AC627+AB845</f>
        <v>0</v>
      </c>
      <c r="AD845" s="100">
        <f t="shared" ref="AD845" si="2844">AD627+AC845</f>
        <v>2.73</v>
      </c>
      <c r="AE845" s="100">
        <f t="shared" ref="AE845" si="2845">AE627+AD845</f>
        <v>5.46</v>
      </c>
      <c r="AF845" s="100">
        <f t="shared" ref="AF845" si="2846">AF627+AE845</f>
        <v>8.19</v>
      </c>
      <c r="AG845" s="100">
        <f t="shared" ref="AG845" si="2847">AG627+AF845</f>
        <v>10.92</v>
      </c>
      <c r="AH845" s="100">
        <f t="shared" ref="AH845" si="2848">AH627+AG845</f>
        <v>13.65</v>
      </c>
      <c r="AJ845" s="100">
        <f t="shared" si="2637"/>
        <v>15.59</v>
      </c>
      <c r="AK845" s="100">
        <f t="shared" ref="AK845" si="2849">AK627+AJ845</f>
        <v>17.53</v>
      </c>
      <c r="AL845" s="100">
        <f t="shared" ref="AL845" si="2850">AL627+AK845</f>
        <v>19.470000000000002</v>
      </c>
      <c r="AM845" s="100">
        <f t="shared" ref="AM845" si="2851">AM627+AL845</f>
        <v>21.410000000000004</v>
      </c>
      <c r="AN845" s="100">
        <f t="shared" ref="AN845" si="2852">AN627+AM845</f>
        <v>23.350000000000005</v>
      </c>
      <c r="AO845" s="100">
        <f t="shared" ref="AO845" si="2853">AO627+AN845</f>
        <v>25.290000000000006</v>
      </c>
      <c r="AP845" s="100">
        <f t="shared" ref="AP845" si="2854">AP627+AO845</f>
        <v>27.230000000000008</v>
      </c>
      <c r="AQ845" s="100">
        <f t="shared" ref="AQ845" si="2855">AQ627+AP845</f>
        <v>29.170000000000009</v>
      </c>
      <c r="AR845" s="100">
        <f t="shared" ref="AR845" si="2856">AR627+AQ845</f>
        <v>31.11000000000001</v>
      </c>
      <c r="AS845" s="100">
        <f t="shared" ref="AS845" si="2857">AS627+AR845</f>
        <v>33.050000000000011</v>
      </c>
      <c r="AT845" s="100">
        <f t="shared" ref="AT845" si="2858">AT627+AS845</f>
        <v>34.990000000000009</v>
      </c>
      <c r="AU845" s="100">
        <f t="shared" ref="AU845" si="2859">AU627+AT845</f>
        <v>36.930000000000007</v>
      </c>
      <c r="AW845" s="100">
        <f t="shared" si="2639"/>
        <v>38.870000000000005</v>
      </c>
      <c r="AX845" s="100">
        <f t="shared" ref="AX845:BH845" si="2860">AX627+AW845</f>
        <v>40.81</v>
      </c>
      <c r="AY845" s="100">
        <f t="shared" si="2860"/>
        <v>42.75</v>
      </c>
      <c r="AZ845" s="100">
        <f t="shared" si="2860"/>
        <v>44.69</v>
      </c>
      <c r="BA845" s="100">
        <f t="shared" si="2860"/>
        <v>46.629999999999995</v>
      </c>
      <c r="BB845" s="100">
        <f t="shared" si="2860"/>
        <v>48.569999999999993</v>
      </c>
      <c r="BC845" s="100">
        <f t="shared" si="2860"/>
        <v>50.509999999999991</v>
      </c>
      <c r="BD845" s="100">
        <f t="shared" si="2860"/>
        <v>52.449999999999989</v>
      </c>
      <c r="BE845" s="100">
        <f t="shared" si="2860"/>
        <v>54.389999999999986</v>
      </c>
      <c r="BF845" s="100">
        <f t="shared" si="2860"/>
        <v>56.329999999999984</v>
      </c>
      <c r="BG845" s="100">
        <f t="shared" si="2860"/>
        <v>58.269999999999982</v>
      </c>
      <c r="BH845" s="100">
        <f t="shared" si="2860"/>
        <v>60.20999999999998</v>
      </c>
      <c r="BJ845" s="100"/>
      <c r="BK845" s="100"/>
      <c r="BL845" s="100"/>
      <c r="BM845" s="100"/>
      <c r="BN845" s="100"/>
      <c r="BO845" s="100"/>
      <c r="BP845" s="100"/>
      <c r="BQ845" s="100"/>
      <c r="BR845" s="100"/>
      <c r="BS845" s="100"/>
      <c r="BT845" s="100"/>
      <c r="BU845" s="100"/>
      <c r="BW845" s="100"/>
      <c r="BX845" s="100"/>
      <c r="BY845" s="100"/>
      <c r="BZ845" s="100"/>
      <c r="CA845" s="100"/>
      <c r="CB845" s="100"/>
      <c r="CC845" s="100"/>
      <c r="CD845" s="100"/>
      <c r="CE845" s="100"/>
      <c r="CF845" s="100"/>
      <c r="CG845" s="100"/>
      <c r="CH845" s="100"/>
      <c r="CJ845" s="100"/>
      <c r="CK845" s="100"/>
      <c r="CL845" s="100"/>
      <c r="CM845" s="100"/>
      <c r="CN845" s="100"/>
      <c r="CO845" s="100"/>
      <c r="CP845" s="100"/>
      <c r="CQ845" s="100"/>
      <c r="CR845" s="100"/>
      <c r="CS845" s="100"/>
      <c r="CT845" s="100"/>
      <c r="CU845" s="100"/>
      <c r="CW845" s="100"/>
      <c r="CX845" s="100"/>
      <c r="CY845" s="100"/>
      <c r="CZ845" s="100"/>
      <c r="DA845" s="100"/>
      <c r="DB845" s="100"/>
      <c r="DC845" s="100"/>
      <c r="DD845" s="100"/>
      <c r="DE845" s="100"/>
      <c r="DF845" s="100"/>
      <c r="DG845" s="100"/>
      <c r="DH845" s="100"/>
      <c r="DJ845" s="100"/>
      <c r="DK845" s="100"/>
      <c r="DL845" s="100"/>
      <c r="DM845" s="100"/>
      <c r="DN845" s="100"/>
      <c r="DO845" s="100"/>
      <c r="DP845" s="100"/>
      <c r="DQ845" s="100"/>
      <c r="DR845" s="100"/>
      <c r="DS845" s="100"/>
      <c r="DT845" s="100"/>
      <c r="DU845" s="100"/>
      <c r="DW845" s="100"/>
      <c r="DX845" s="100"/>
      <c r="DY845" s="100"/>
      <c r="DZ845" s="100"/>
      <c r="EA845" s="100"/>
      <c r="EB845" s="100"/>
      <c r="EC845" s="100"/>
      <c r="ED845" s="100"/>
      <c r="EE845" s="100"/>
      <c r="EF845" s="100"/>
      <c r="EG845" s="100"/>
      <c r="EH845" s="100"/>
    </row>
    <row r="846" spans="1:139" ht="15.75" outlineLevel="1" x14ac:dyDescent="0.25">
      <c r="A846" s="2">
        <f t="shared" si="2801"/>
        <v>4</v>
      </c>
      <c r="B846" s="86" t="str">
        <f t="shared" si="2801"/>
        <v>PRE-09602</v>
      </c>
      <c r="C846" s="86" t="str">
        <f t="shared" si="2801"/>
        <v>SPP FH - Casey Road 13745</v>
      </c>
      <c r="D846" s="2" t="str">
        <f t="shared" si="2801"/>
        <v>PRE-09602.1</v>
      </c>
      <c r="E846" s="141" t="str">
        <f t="shared" si="2801"/>
        <v>SPP FH - Casey Road 13745 - OH Feed</v>
      </c>
      <c r="I846" s="178">
        <v>0</v>
      </c>
      <c r="J846" s="100">
        <f t="shared" ref="J846:U846" si="2861">J628+I846</f>
        <v>0</v>
      </c>
      <c r="K846" s="100">
        <f t="shared" si="2861"/>
        <v>0</v>
      </c>
      <c r="L846" s="100">
        <f t="shared" si="2861"/>
        <v>0</v>
      </c>
      <c r="M846" s="100">
        <f t="shared" si="2861"/>
        <v>0</v>
      </c>
      <c r="N846" s="100">
        <f t="shared" si="2861"/>
        <v>0</v>
      </c>
      <c r="O846" s="100">
        <f t="shared" si="2861"/>
        <v>0</v>
      </c>
      <c r="P846" s="100">
        <f t="shared" si="2861"/>
        <v>0</v>
      </c>
      <c r="Q846" s="100">
        <f t="shared" si="2861"/>
        <v>0</v>
      </c>
      <c r="R846" s="100">
        <f t="shared" si="2861"/>
        <v>0</v>
      </c>
      <c r="S846" s="100">
        <f t="shared" si="2861"/>
        <v>0</v>
      </c>
      <c r="T846" s="100">
        <f t="shared" si="2861"/>
        <v>0</v>
      </c>
      <c r="U846" s="100">
        <f t="shared" si="2861"/>
        <v>0</v>
      </c>
      <c r="V846" s="142"/>
      <c r="W846" s="100">
        <f t="shared" si="2635"/>
        <v>0</v>
      </c>
      <c r="X846" s="100">
        <f t="shared" ref="X846:AH846" si="2862">X628+W846</f>
        <v>0</v>
      </c>
      <c r="Y846" s="100">
        <f t="shared" si="2862"/>
        <v>0</v>
      </c>
      <c r="Z846" s="100">
        <f t="shared" si="2862"/>
        <v>0</v>
      </c>
      <c r="AA846" s="100">
        <f t="shared" si="2862"/>
        <v>0</v>
      </c>
      <c r="AB846" s="100">
        <f t="shared" si="2862"/>
        <v>0</v>
      </c>
      <c r="AC846" s="100">
        <f t="shared" si="2862"/>
        <v>0</v>
      </c>
      <c r="AD846" s="100">
        <f t="shared" si="2862"/>
        <v>0</v>
      </c>
      <c r="AE846" s="100">
        <f t="shared" si="2862"/>
        <v>0</v>
      </c>
      <c r="AF846" s="100">
        <f t="shared" si="2862"/>
        <v>0</v>
      </c>
      <c r="AG846" s="100">
        <f t="shared" si="2862"/>
        <v>0</v>
      </c>
      <c r="AH846" s="100">
        <f t="shared" si="2862"/>
        <v>0</v>
      </c>
      <c r="AI846" s="142"/>
      <c r="AJ846" s="100">
        <f t="shared" si="2637"/>
        <v>0</v>
      </c>
      <c r="AK846" s="100">
        <f t="shared" ref="AK846:AU846" si="2863">AK628+AJ846</f>
        <v>0</v>
      </c>
      <c r="AL846" s="100">
        <f t="shared" si="2863"/>
        <v>0</v>
      </c>
      <c r="AM846" s="100">
        <f t="shared" si="2863"/>
        <v>2667.14</v>
      </c>
      <c r="AN846" s="100">
        <f t="shared" si="2863"/>
        <v>5334.28</v>
      </c>
      <c r="AO846" s="100">
        <f t="shared" si="2863"/>
        <v>8001.42</v>
      </c>
      <c r="AP846" s="100">
        <f t="shared" si="2863"/>
        <v>10668.56</v>
      </c>
      <c r="AQ846" s="100">
        <f t="shared" si="2863"/>
        <v>13335.699999999999</v>
      </c>
      <c r="AR846" s="100">
        <f t="shared" si="2863"/>
        <v>16002.839999999998</v>
      </c>
      <c r="AS846" s="100">
        <f t="shared" si="2863"/>
        <v>18669.98</v>
      </c>
      <c r="AT846" s="100">
        <f t="shared" si="2863"/>
        <v>21337.119999999999</v>
      </c>
      <c r="AU846" s="100">
        <f t="shared" si="2863"/>
        <v>24004.26</v>
      </c>
      <c r="AV846" s="142"/>
      <c r="AW846" s="100">
        <f t="shared" si="2639"/>
        <v>26671.399999999998</v>
      </c>
      <c r="AX846" s="100">
        <f t="shared" ref="AX846:BH846" si="2864">AX628+AW846</f>
        <v>29338.539999999997</v>
      </c>
      <c r="AY846" s="100">
        <f t="shared" si="2864"/>
        <v>32005.679999999997</v>
      </c>
      <c r="AZ846" s="100">
        <f t="shared" si="2864"/>
        <v>34672.82</v>
      </c>
      <c r="BA846" s="100">
        <f t="shared" si="2864"/>
        <v>37339.96</v>
      </c>
      <c r="BB846" s="100">
        <f t="shared" si="2864"/>
        <v>40007.1</v>
      </c>
      <c r="BC846" s="100">
        <f t="shared" si="2864"/>
        <v>42674.239999999998</v>
      </c>
      <c r="BD846" s="100">
        <f t="shared" si="2864"/>
        <v>45341.38</v>
      </c>
      <c r="BE846" s="100">
        <f t="shared" si="2864"/>
        <v>48008.52</v>
      </c>
      <c r="BF846" s="100">
        <f t="shared" si="2864"/>
        <v>50675.659999999996</v>
      </c>
      <c r="BG846" s="100">
        <f t="shared" si="2864"/>
        <v>53342.799999999996</v>
      </c>
      <c r="BH846" s="100">
        <f t="shared" si="2864"/>
        <v>56009.939999999995</v>
      </c>
      <c r="BI846" s="142"/>
      <c r="BV846" s="142"/>
      <c r="CI846" s="142"/>
      <c r="CV846" s="142"/>
      <c r="DI846" s="142"/>
      <c r="DV846" s="142"/>
      <c r="EI846" s="142"/>
    </row>
    <row r="847" spans="1:139" ht="15.75" outlineLevel="1" x14ac:dyDescent="0.25">
      <c r="A847" s="2">
        <f t="shared" si="2801"/>
        <v>4</v>
      </c>
      <c r="B847" s="86" t="str">
        <f t="shared" si="2801"/>
        <v>PRE-09602</v>
      </c>
      <c r="C847" s="86" t="str">
        <f t="shared" si="2801"/>
        <v>SPP FH - Casey Road 13745</v>
      </c>
      <c r="D847" s="2" t="str">
        <f t="shared" si="2801"/>
        <v>A2764703</v>
      </c>
      <c r="E847" s="141" t="str">
        <f t="shared" si="2801"/>
        <v>CASY745A - OCR#124466</v>
      </c>
      <c r="I847" s="178">
        <v>0</v>
      </c>
      <c r="J847" s="100">
        <f t="shared" ref="J847:U847" si="2865">J629+I847</f>
        <v>0</v>
      </c>
      <c r="K847" s="100">
        <f t="shared" si="2865"/>
        <v>0</v>
      </c>
      <c r="L847" s="100">
        <f t="shared" si="2865"/>
        <v>0</v>
      </c>
      <c r="M847" s="100">
        <f t="shared" si="2865"/>
        <v>0</v>
      </c>
      <c r="N847" s="100">
        <f t="shared" si="2865"/>
        <v>0</v>
      </c>
      <c r="O847" s="100">
        <f t="shared" si="2865"/>
        <v>0</v>
      </c>
      <c r="P847" s="100">
        <f t="shared" si="2865"/>
        <v>0</v>
      </c>
      <c r="Q847" s="100">
        <f t="shared" si="2865"/>
        <v>0</v>
      </c>
      <c r="R847" s="100">
        <f t="shared" si="2865"/>
        <v>0</v>
      </c>
      <c r="S847" s="100">
        <f t="shared" si="2865"/>
        <v>0</v>
      </c>
      <c r="T847" s="100">
        <f t="shared" si="2865"/>
        <v>0</v>
      </c>
      <c r="U847" s="100">
        <f t="shared" si="2865"/>
        <v>0</v>
      </c>
      <c r="V847" s="142"/>
      <c r="W847" s="100">
        <f t="shared" si="2635"/>
        <v>0</v>
      </c>
      <c r="X847" s="100">
        <f t="shared" ref="X847:AH847" si="2866">X629+W847</f>
        <v>0</v>
      </c>
      <c r="Y847" s="100">
        <f t="shared" si="2866"/>
        <v>0</v>
      </c>
      <c r="Z847" s="100">
        <f t="shared" si="2866"/>
        <v>0</v>
      </c>
      <c r="AA847" s="100">
        <f t="shared" si="2866"/>
        <v>0</v>
      </c>
      <c r="AB847" s="100">
        <f t="shared" si="2866"/>
        <v>0</v>
      </c>
      <c r="AC847" s="100">
        <f t="shared" si="2866"/>
        <v>0</v>
      </c>
      <c r="AD847" s="100">
        <f t="shared" si="2866"/>
        <v>73.42</v>
      </c>
      <c r="AE847" s="100">
        <f t="shared" si="2866"/>
        <v>146.84</v>
      </c>
      <c r="AF847" s="100">
        <f t="shared" si="2866"/>
        <v>220.26</v>
      </c>
      <c r="AG847" s="100">
        <f t="shared" si="2866"/>
        <v>293.68</v>
      </c>
      <c r="AH847" s="100">
        <f t="shared" si="2866"/>
        <v>367.1</v>
      </c>
      <c r="AI847" s="142"/>
      <c r="AJ847" s="100">
        <f t="shared" si="2637"/>
        <v>440.52000000000004</v>
      </c>
      <c r="AK847" s="100">
        <f t="shared" ref="AK847:AU847" si="2867">AK629+AJ847</f>
        <v>513.94000000000005</v>
      </c>
      <c r="AL847" s="100">
        <f t="shared" si="2867"/>
        <v>587.36</v>
      </c>
      <c r="AM847" s="100">
        <f t="shared" si="2867"/>
        <v>660.78</v>
      </c>
      <c r="AN847" s="100">
        <f t="shared" si="2867"/>
        <v>734.19999999999993</v>
      </c>
      <c r="AO847" s="100">
        <f t="shared" si="2867"/>
        <v>807.61999999999989</v>
      </c>
      <c r="AP847" s="100">
        <f t="shared" si="2867"/>
        <v>881.03999999999985</v>
      </c>
      <c r="AQ847" s="100">
        <f t="shared" si="2867"/>
        <v>954.45999999999981</v>
      </c>
      <c r="AR847" s="100">
        <f t="shared" si="2867"/>
        <v>1027.8799999999999</v>
      </c>
      <c r="AS847" s="100">
        <f t="shared" si="2867"/>
        <v>1101.3</v>
      </c>
      <c r="AT847" s="100">
        <f t="shared" si="2867"/>
        <v>1174.72</v>
      </c>
      <c r="AU847" s="100">
        <f t="shared" si="2867"/>
        <v>1248.1400000000001</v>
      </c>
      <c r="AV847" s="142"/>
      <c r="AW847" s="100">
        <f t="shared" si="2639"/>
        <v>1321.5600000000002</v>
      </c>
      <c r="AX847" s="100">
        <f t="shared" ref="AX847:BH847" si="2868">AX629+AW847</f>
        <v>1394.9800000000002</v>
      </c>
      <c r="AY847" s="100">
        <f t="shared" si="2868"/>
        <v>1468.4000000000003</v>
      </c>
      <c r="AZ847" s="100">
        <f t="shared" si="2868"/>
        <v>1541.8200000000004</v>
      </c>
      <c r="BA847" s="100">
        <f t="shared" si="2868"/>
        <v>1615.2400000000005</v>
      </c>
      <c r="BB847" s="100">
        <f t="shared" si="2868"/>
        <v>1688.6600000000005</v>
      </c>
      <c r="BC847" s="100">
        <f t="shared" si="2868"/>
        <v>1762.0800000000006</v>
      </c>
      <c r="BD847" s="100">
        <f t="shared" si="2868"/>
        <v>1835.5000000000007</v>
      </c>
      <c r="BE847" s="100">
        <f t="shared" si="2868"/>
        <v>1908.9200000000008</v>
      </c>
      <c r="BF847" s="100">
        <f t="shared" si="2868"/>
        <v>1982.3400000000008</v>
      </c>
      <c r="BG847" s="100">
        <f t="shared" si="2868"/>
        <v>2055.7600000000007</v>
      </c>
      <c r="BH847" s="100">
        <f t="shared" si="2868"/>
        <v>2129.1800000000007</v>
      </c>
      <c r="BI847" s="142"/>
      <c r="BV847" s="142"/>
      <c r="CI847" s="142"/>
      <c r="CV847" s="142"/>
      <c r="DI847" s="142"/>
      <c r="DV847" s="142"/>
      <c r="EI847" s="142"/>
    </row>
    <row r="848" spans="1:139" ht="15.75" outlineLevel="1" x14ac:dyDescent="0.25">
      <c r="A848" s="2">
        <f t="shared" si="2801"/>
        <v>4</v>
      </c>
      <c r="B848" s="86" t="str">
        <f t="shared" si="2801"/>
        <v>PRE-09602</v>
      </c>
      <c r="C848" s="86" t="str">
        <f t="shared" si="2801"/>
        <v>SPP FH - Casey Road 13745</v>
      </c>
      <c r="D848" s="2" t="str">
        <f t="shared" si="2801"/>
        <v>A2764705</v>
      </c>
      <c r="E848" s="141" t="str">
        <f t="shared" si="2801"/>
        <v>CASY745B - OCR#27273</v>
      </c>
      <c r="I848" s="178">
        <v>0</v>
      </c>
      <c r="J848" s="100">
        <f t="shared" ref="J848:U848" si="2869">J630+I848</f>
        <v>0</v>
      </c>
      <c r="K848" s="100">
        <f t="shared" si="2869"/>
        <v>0</v>
      </c>
      <c r="L848" s="100">
        <f t="shared" si="2869"/>
        <v>0</v>
      </c>
      <c r="M848" s="100">
        <f t="shared" si="2869"/>
        <v>0</v>
      </c>
      <c r="N848" s="100">
        <f t="shared" si="2869"/>
        <v>0</v>
      </c>
      <c r="O848" s="100">
        <f t="shared" si="2869"/>
        <v>0</v>
      </c>
      <c r="P848" s="100">
        <f t="shared" si="2869"/>
        <v>0</v>
      </c>
      <c r="Q848" s="100">
        <f t="shared" si="2869"/>
        <v>0</v>
      </c>
      <c r="R848" s="100">
        <f t="shared" si="2869"/>
        <v>0</v>
      </c>
      <c r="S848" s="100">
        <f t="shared" si="2869"/>
        <v>0</v>
      </c>
      <c r="T848" s="100">
        <f t="shared" si="2869"/>
        <v>0</v>
      </c>
      <c r="U848" s="100">
        <f t="shared" si="2869"/>
        <v>0</v>
      </c>
      <c r="V848" s="142"/>
      <c r="W848" s="100">
        <f t="shared" si="2635"/>
        <v>0</v>
      </c>
      <c r="X848" s="100">
        <f t="shared" ref="X848:AH848" si="2870">X630+W848</f>
        <v>0</v>
      </c>
      <c r="Y848" s="100">
        <f t="shared" si="2870"/>
        <v>0</v>
      </c>
      <c r="Z848" s="100">
        <f t="shared" si="2870"/>
        <v>0</v>
      </c>
      <c r="AA848" s="100">
        <f t="shared" si="2870"/>
        <v>0</v>
      </c>
      <c r="AB848" s="100">
        <f t="shared" si="2870"/>
        <v>0</v>
      </c>
      <c r="AC848" s="100">
        <f t="shared" si="2870"/>
        <v>0</v>
      </c>
      <c r="AD848" s="100">
        <f t="shared" si="2870"/>
        <v>60.88</v>
      </c>
      <c r="AE848" s="100">
        <f t="shared" si="2870"/>
        <v>121.76</v>
      </c>
      <c r="AF848" s="100">
        <f t="shared" si="2870"/>
        <v>182.64000000000001</v>
      </c>
      <c r="AG848" s="100">
        <f t="shared" si="2870"/>
        <v>243.52</v>
      </c>
      <c r="AH848" s="100">
        <f t="shared" si="2870"/>
        <v>304.40000000000003</v>
      </c>
      <c r="AI848" s="142"/>
      <c r="AJ848" s="100">
        <f t="shared" si="2637"/>
        <v>365.28000000000003</v>
      </c>
      <c r="AK848" s="100">
        <f t="shared" ref="AK848:AU848" si="2871">AK630+AJ848</f>
        <v>426.16</v>
      </c>
      <c r="AL848" s="100">
        <f t="shared" si="2871"/>
        <v>487.04</v>
      </c>
      <c r="AM848" s="100">
        <f t="shared" si="2871"/>
        <v>547.92000000000007</v>
      </c>
      <c r="AN848" s="100">
        <f t="shared" si="2871"/>
        <v>608.80000000000007</v>
      </c>
      <c r="AO848" s="100">
        <f t="shared" si="2871"/>
        <v>669.68000000000006</v>
      </c>
      <c r="AP848" s="100">
        <f t="shared" si="2871"/>
        <v>730.56000000000006</v>
      </c>
      <c r="AQ848" s="100">
        <f t="shared" si="2871"/>
        <v>791.44</v>
      </c>
      <c r="AR848" s="100">
        <f t="shared" si="2871"/>
        <v>852.32</v>
      </c>
      <c r="AS848" s="100">
        <f t="shared" si="2871"/>
        <v>913.2</v>
      </c>
      <c r="AT848" s="100">
        <f t="shared" si="2871"/>
        <v>974.08</v>
      </c>
      <c r="AU848" s="100">
        <f t="shared" si="2871"/>
        <v>1034.96</v>
      </c>
      <c r="AV848" s="142"/>
      <c r="AW848" s="100">
        <f t="shared" si="2639"/>
        <v>1095.8400000000001</v>
      </c>
      <c r="AX848" s="100">
        <f t="shared" ref="AX848:BH848" si="2872">AX630+AW848</f>
        <v>1156.7200000000003</v>
      </c>
      <c r="AY848" s="100">
        <f t="shared" si="2872"/>
        <v>1217.6000000000004</v>
      </c>
      <c r="AZ848" s="100">
        <f t="shared" si="2872"/>
        <v>1278.4800000000005</v>
      </c>
      <c r="BA848" s="100">
        <f t="shared" si="2872"/>
        <v>1339.3600000000006</v>
      </c>
      <c r="BB848" s="100">
        <f t="shared" si="2872"/>
        <v>1400.2400000000007</v>
      </c>
      <c r="BC848" s="100">
        <f t="shared" si="2872"/>
        <v>1461.1200000000008</v>
      </c>
      <c r="BD848" s="100">
        <f t="shared" si="2872"/>
        <v>1522.0000000000009</v>
      </c>
      <c r="BE848" s="100">
        <f t="shared" si="2872"/>
        <v>1582.880000000001</v>
      </c>
      <c r="BF848" s="100">
        <f t="shared" si="2872"/>
        <v>1643.7600000000011</v>
      </c>
      <c r="BG848" s="100">
        <f t="shared" si="2872"/>
        <v>1704.6400000000012</v>
      </c>
      <c r="BH848" s="100">
        <f t="shared" si="2872"/>
        <v>1765.5200000000013</v>
      </c>
      <c r="BI848" s="142"/>
      <c r="BV848" s="142"/>
      <c r="CI848" s="142"/>
      <c r="CV848" s="142"/>
      <c r="DI848" s="142"/>
      <c r="DV848" s="142"/>
      <c r="EI848" s="142"/>
    </row>
    <row r="849" spans="1:139" ht="15.75" outlineLevel="1" x14ac:dyDescent="0.25">
      <c r="A849" s="2">
        <f t="shared" ref="A849:E858" si="2873">A631</f>
        <v>4</v>
      </c>
      <c r="B849" s="86" t="str">
        <f t="shared" si="2873"/>
        <v>PRE-09602</v>
      </c>
      <c r="C849" s="86" t="str">
        <f t="shared" si="2873"/>
        <v>SPP FH - Casey Road 13745</v>
      </c>
      <c r="D849" s="2" t="str">
        <f t="shared" si="2873"/>
        <v>A2764713</v>
      </c>
      <c r="E849" s="141" t="str">
        <f t="shared" si="2873"/>
        <v>CASY745C - OCR#124884</v>
      </c>
      <c r="I849" s="178">
        <v>0</v>
      </c>
      <c r="J849" s="100">
        <f t="shared" ref="J849" si="2874">J631+I849</f>
        <v>0</v>
      </c>
      <c r="K849" s="100">
        <f t="shared" ref="K849" si="2875">K631+J849</f>
        <v>0</v>
      </c>
      <c r="L849" s="100">
        <f t="shared" ref="L849" si="2876">L631+K849</f>
        <v>0</v>
      </c>
      <c r="M849" s="100">
        <f t="shared" ref="M849" si="2877">M631+L849</f>
        <v>0</v>
      </c>
      <c r="N849" s="100">
        <f t="shared" ref="N849" si="2878">N631+M849</f>
        <v>0</v>
      </c>
      <c r="O849" s="100">
        <f t="shared" ref="O849" si="2879">O631+N849</f>
        <v>0</v>
      </c>
      <c r="P849" s="100">
        <f t="shared" ref="P849" si="2880">P631+O849</f>
        <v>0</v>
      </c>
      <c r="Q849" s="100">
        <f t="shared" ref="Q849" si="2881">Q631+P849</f>
        <v>0</v>
      </c>
      <c r="R849" s="100">
        <f t="shared" ref="R849" si="2882">R631+Q849</f>
        <v>0</v>
      </c>
      <c r="S849" s="100">
        <f t="shared" ref="S849" si="2883">S631+R849</f>
        <v>0</v>
      </c>
      <c r="T849" s="100">
        <f t="shared" ref="T849" si="2884">T631+S849</f>
        <v>0</v>
      </c>
      <c r="U849" s="100">
        <f t="shared" ref="U849" si="2885">U631+T849</f>
        <v>0</v>
      </c>
      <c r="V849" s="142"/>
      <c r="W849" s="100">
        <f t="shared" si="2635"/>
        <v>0</v>
      </c>
      <c r="X849" s="100">
        <f t="shared" ref="X849" si="2886">X631+W849</f>
        <v>0</v>
      </c>
      <c r="Y849" s="100">
        <f t="shared" ref="Y849" si="2887">Y631+X849</f>
        <v>0</v>
      </c>
      <c r="Z849" s="100">
        <f t="shared" ref="Z849" si="2888">Z631+Y849</f>
        <v>0</v>
      </c>
      <c r="AA849" s="100">
        <f t="shared" ref="AA849" si="2889">AA631+Z849</f>
        <v>0</v>
      </c>
      <c r="AB849" s="100">
        <f t="shared" ref="AB849" si="2890">AB631+AA849</f>
        <v>0</v>
      </c>
      <c r="AC849" s="100">
        <f t="shared" ref="AC849" si="2891">AC631+AB849</f>
        <v>0</v>
      </c>
      <c r="AD849" s="100">
        <f t="shared" ref="AD849" si="2892">AD631+AC849</f>
        <v>0</v>
      </c>
      <c r="AE849" s="100">
        <f t="shared" ref="AE849" si="2893">AE631+AD849</f>
        <v>39.840000000000003</v>
      </c>
      <c r="AF849" s="100">
        <f t="shared" ref="AF849" si="2894">AF631+AE849</f>
        <v>79.680000000000007</v>
      </c>
      <c r="AG849" s="100">
        <f t="shared" ref="AG849" si="2895">AG631+AF849</f>
        <v>119.52000000000001</v>
      </c>
      <c r="AH849" s="100">
        <f t="shared" ref="AH849" si="2896">AH631+AG849</f>
        <v>159.36000000000001</v>
      </c>
      <c r="AI849" s="142"/>
      <c r="AJ849" s="100">
        <f t="shared" si="2637"/>
        <v>199.20000000000002</v>
      </c>
      <c r="AK849" s="100">
        <f t="shared" ref="AK849" si="2897">AK631+AJ849</f>
        <v>239.04000000000002</v>
      </c>
      <c r="AL849" s="100">
        <f t="shared" ref="AL849" si="2898">AL631+AK849</f>
        <v>278.88</v>
      </c>
      <c r="AM849" s="100">
        <f t="shared" ref="AM849" si="2899">AM631+AL849</f>
        <v>318.72000000000003</v>
      </c>
      <c r="AN849" s="100">
        <f t="shared" ref="AN849" si="2900">AN631+AM849</f>
        <v>358.56000000000006</v>
      </c>
      <c r="AO849" s="100">
        <f t="shared" ref="AO849" si="2901">AO631+AN849</f>
        <v>398.40000000000009</v>
      </c>
      <c r="AP849" s="100">
        <f t="shared" ref="AP849" si="2902">AP631+AO849</f>
        <v>438.24000000000012</v>
      </c>
      <c r="AQ849" s="100">
        <f t="shared" ref="AQ849" si="2903">AQ631+AP849</f>
        <v>478.08000000000015</v>
      </c>
      <c r="AR849" s="100">
        <f t="shared" ref="AR849" si="2904">AR631+AQ849</f>
        <v>517.92000000000019</v>
      </c>
      <c r="AS849" s="100">
        <f t="shared" ref="AS849" si="2905">AS631+AR849</f>
        <v>557.76000000000022</v>
      </c>
      <c r="AT849" s="100">
        <f t="shared" ref="AT849" si="2906">AT631+AS849</f>
        <v>597.60000000000025</v>
      </c>
      <c r="AU849" s="100">
        <f t="shared" ref="AU849" si="2907">AU631+AT849</f>
        <v>637.44000000000028</v>
      </c>
      <c r="AV849" s="142"/>
      <c r="AW849" s="100">
        <f t="shared" si="2639"/>
        <v>677.28000000000031</v>
      </c>
      <c r="AX849" s="100">
        <f t="shared" ref="AX849:BH849" si="2908">AX631+AW849</f>
        <v>717.12000000000035</v>
      </c>
      <c r="AY849" s="100">
        <f t="shared" si="2908"/>
        <v>756.96000000000038</v>
      </c>
      <c r="AZ849" s="100">
        <f t="shared" si="2908"/>
        <v>796.80000000000041</v>
      </c>
      <c r="BA849" s="100">
        <f t="shared" si="2908"/>
        <v>836.64000000000044</v>
      </c>
      <c r="BB849" s="100">
        <f t="shared" si="2908"/>
        <v>876.48000000000047</v>
      </c>
      <c r="BC849" s="100">
        <f t="shared" si="2908"/>
        <v>916.3200000000005</v>
      </c>
      <c r="BD849" s="100">
        <f t="shared" si="2908"/>
        <v>956.16000000000054</v>
      </c>
      <c r="BE849" s="100">
        <f t="shared" si="2908"/>
        <v>996.00000000000057</v>
      </c>
      <c r="BF849" s="100">
        <f t="shared" si="2908"/>
        <v>1035.8400000000006</v>
      </c>
      <c r="BG849" s="100">
        <f t="shared" si="2908"/>
        <v>1075.6800000000005</v>
      </c>
      <c r="BH849" s="100">
        <f t="shared" si="2908"/>
        <v>1115.5200000000004</v>
      </c>
      <c r="BI849" s="142"/>
      <c r="BV849" s="142"/>
      <c r="CI849" s="142"/>
      <c r="CV849" s="142"/>
      <c r="DI849" s="142"/>
      <c r="DV849" s="142"/>
      <c r="EI849" s="142"/>
    </row>
    <row r="850" spans="1:139" ht="15.75" outlineLevel="1" x14ac:dyDescent="0.25">
      <c r="A850" s="2">
        <f t="shared" si="2873"/>
        <v>4</v>
      </c>
      <c r="B850" s="86" t="str">
        <f t="shared" si="2873"/>
        <v>PRE-09602</v>
      </c>
      <c r="C850" s="86" t="str">
        <f t="shared" si="2873"/>
        <v>SPP FH - Casey Road 13745</v>
      </c>
      <c r="D850" s="2" t="str">
        <f t="shared" si="2873"/>
        <v>A2764715</v>
      </c>
      <c r="E850" s="141" t="str">
        <f t="shared" si="2873"/>
        <v>SPP FH - Casey 13745 - OCR 124889</v>
      </c>
      <c r="I850" s="178">
        <v>0</v>
      </c>
      <c r="J850" s="100">
        <f t="shared" ref="J850" si="2909">J632+I850</f>
        <v>0</v>
      </c>
      <c r="K850" s="100">
        <f t="shared" ref="K850" si="2910">K632+J850</f>
        <v>0</v>
      </c>
      <c r="L850" s="100">
        <f t="shared" ref="L850" si="2911">L632+K850</f>
        <v>0</v>
      </c>
      <c r="M850" s="100">
        <f t="shared" ref="M850" si="2912">M632+L850</f>
        <v>0</v>
      </c>
      <c r="N850" s="100">
        <f t="shared" ref="N850" si="2913">N632+M850</f>
        <v>0</v>
      </c>
      <c r="O850" s="100">
        <f t="shared" ref="O850" si="2914">O632+N850</f>
        <v>0</v>
      </c>
      <c r="P850" s="100">
        <f t="shared" ref="P850" si="2915">P632+O850</f>
        <v>0</v>
      </c>
      <c r="Q850" s="100">
        <f t="shared" ref="Q850" si="2916">Q632+P850</f>
        <v>0</v>
      </c>
      <c r="R850" s="100">
        <f t="shared" ref="R850" si="2917">R632+Q850</f>
        <v>0</v>
      </c>
      <c r="S850" s="100">
        <f t="shared" ref="S850" si="2918">S632+R850</f>
        <v>0</v>
      </c>
      <c r="T850" s="100">
        <f t="shared" ref="T850" si="2919">T632+S850</f>
        <v>0</v>
      </c>
      <c r="U850" s="100">
        <f t="shared" ref="U850" si="2920">U632+T850</f>
        <v>0</v>
      </c>
      <c r="V850" s="142"/>
      <c r="W850" s="100">
        <f t="shared" si="2635"/>
        <v>0</v>
      </c>
      <c r="X850" s="100">
        <f t="shared" ref="X850" si="2921">X632+W850</f>
        <v>0</v>
      </c>
      <c r="Y850" s="100">
        <f t="shared" ref="Y850" si="2922">Y632+X850</f>
        <v>0</v>
      </c>
      <c r="Z850" s="100">
        <f t="shared" ref="Z850" si="2923">Z632+Y850</f>
        <v>0</v>
      </c>
      <c r="AA850" s="100">
        <f t="shared" ref="AA850" si="2924">AA632+Z850</f>
        <v>0</v>
      </c>
      <c r="AB850" s="100">
        <f t="shared" ref="AB850" si="2925">AB632+AA850</f>
        <v>0</v>
      </c>
      <c r="AC850" s="100">
        <f t="shared" ref="AC850" si="2926">AC632+AB850</f>
        <v>0</v>
      </c>
      <c r="AD850" s="100">
        <f t="shared" ref="AD850" si="2927">AD632+AC850</f>
        <v>0</v>
      </c>
      <c r="AE850" s="100">
        <f t="shared" ref="AE850" si="2928">AE632+AD850</f>
        <v>0</v>
      </c>
      <c r="AF850" s="100">
        <f t="shared" ref="AF850" si="2929">AF632+AE850</f>
        <v>0</v>
      </c>
      <c r="AG850" s="100">
        <f t="shared" ref="AG850" si="2930">AG632+AF850</f>
        <v>74.72</v>
      </c>
      <c r="AH850" s="100">
        <f t="shared" ref="AH850" si="2931">AH632+AG850</f>
        <v>154.48000000000002</v>
      </c>
      <c r="AI850" s="142"/>
      <c r="AJ850" s="100">
        <f t="shared" si="2637"/>
        <v>234.24</v>
      </c>
      <c r="AK850" s="100">
        <f t="shared" ref="AK850" si="2932">AK632+AJ850</f>
        <v>314</v>
      </c>
      <c r="AL850" s="100">
        <f t="shared" ref="AL850" si="2933">AL632+AK850</f>
        <v>393.76</v>
      </c>
      <c r="AM850" s="100">
        <f t="shared" ref="AM850" si="2934">AM632+AL850</f>
        <v>473.52</v>
      </c>
      <c r="AN850" s="100">
        <f t="shared" ref="AN850" si="2935">AN632+AM850</f>
        <v>553.28</v>
      </c>
      <c r="AO850" s="100">
        <f t="shared" ref="AO850" si="2936">AO632+AN850</f>
        <v>633.04</v>
      </c>
      <c r="AP850" s="100">
        <f t="shared" ref="AP850" si="2937">AP632+AO850</f>
        <v>712.8</v>
      </c>
      <c r="AQ850" s="100">
        <f t="shared" ref="AQ850" si="2938">AQ632+AP850</f>
        <v>792.56</v>
      </c>
      <c r="AR850" s="100">
        <f t="shared" ref="AR850" si="2939">AR632+AQ850</f>
        <v>872.31999999999994</v>
      </c>
      <c r="AS850" s="100">
        <f t="shared" ref="AS850" si="2940">AS632+AR850</f>
        <v>952.07999999999993</v>
      </c>
      <c r="AT850" s="100">
        <f t="shared" ref="AT850" si="2941">AT632+AS850</f>
        <v>1031.8399999999999</v>
      </c>
      <c r="AU850" s="100">
        <f t="shared" ref="AU850" si="2942">AU632+AT850</f>
        <v>1111.5999999999999</v>
      </c>
      <c r="AV850" s="142"/>
      <c r="AW850" s="100">
        <f t="shared" si="2639"/>
        <v>1191.3599999999999</v>
      </c>
      <c r="AX850" s="100">
        <f t="shared" ref="AX850:BH850" si="2943">AX632+AW850</f>
        <v>1271.1199999999999</v>
      </c>
      <c r="AY850" s="100">
        <f t="shared" si="2943"/>
        <v>1350.8799999999999</v>
      </c>
      <c r="AZ850" s="100">
        <f t="shared" si="2943"/>
        <v>1430.6399999999999</v>
      </c>
      <c r="BA850" s="100">
        <f t="shared" si="2943"/>
        <v>1510.3999999999999</v>
      </c>
      <c r="BB850" s="100">
        <f t="shared" si="2943"/>
        <v>1590.1599999999999</v>
      </c>
      <c r="BC850" s="100">
        <f t="shared" si="2943"/>
        <v>1669.9199999999998</v>
      </c>
      <c r="BD850" s="100">
        <f t="shared" si="2943"/>
        <v>1749.6799999999998</v>
      </c>
      <c r="BE850" s="100">
        <f t="shared" si="2943"/>
        <v>1829.4399999999998</v>
      </c>
      <c r="BF850" s="100">
        <f t="shared" si="2943"/>
        <v>1909.1999999999998</v>
      </c>
      <c r="BG850" s="100">
        <f t="shared" si="2943"/>
        <v>1988.9599999999998</v>
      </c>
      <c r="BH850" s="100">
        <f t="shared" si="2943"/>
        <v>2068.7199999999998</v>
      </c>
      <c r="BI850" s="142"/>
      <c r="BV850" s="142"/>
      <c r="CI850" s="142"/>
      <c r="CV850" s="142"/>
      <c r="DI850" s="142"/>
      <c r="DV850" s="142"/>
      <c r="EI850" s="142"/>
    </row>
    <row r="851" spans="1:139" ht="15.75" outlineLevel="1" x14ac:dyDescent="0.25">
      <c r="A851" s="2">
        <f t="shared" si="2873"/>
        <v>4</v>
      </c>
      <c r="B851" s="86" t="str">
        <f t="shared" si="2873"/>
        <v>PRE-09602</v>
      </c>
      <c r="C851" s="86" t="str">
        <f t="shared" si="2873"/>
        <v>SPP FH - Casey Road 13745</v>
      </c>
      <c r="D851" s="2" t="str">
        <f t="shared" si="2873"/>
        <v>A2764716</v>
      </c>
      <c r="E851" s="141" t="str">
        <f t="shared" si="2873"/>
        <v>CASY745E - OCR#42920 N.O. 13871 HEN</v>
      </c>
      <c r="I851" s="178">
        <v>0</v>
      </c>
      <c r="J851" s="100">
        <f t="shared" ref="J851" si="2944">J633+I851</f>
        <v>0</v>
      </c>
      <c r="K851" s="100">
        <f t="shared" ref="K851" si="2945">K633+J851</f>
        <v>0</v>
      </c>
      <c r="L851" s="100">
        <f t="shared" ref="L851" si="2946">L633+K851</f>
        <v>0</v>
      </c>
      <c r="M851" s="100">
        <f t="shared" ref="M851" si="2947">M633+L851</f>
        <v>0</v>
      </c>
      <c r="N851" s="100">
        <f t="shared" ref="N851" si="2948">N633+M851</f>
        <v>0</v>
      </c>
      <c r="O851" s="100">
        <f t="shared" ref="O851" si="2949">O633+N851</f>
        <v>0</v>
      </c>
      <c r="P851" s="100">
        <f t="shared" ref="P851" si="2950">P633+O851</f>
        <v>0</v>
      </c>
      <c r="Q851" s="100">
        <f t="shared" ref="Q851" si="2951">Q633+P851</f>
        <v>0</v>
      </c>
      <c r="R851" s="100">
        <f t="shared" ref="R851" si="2952">R633+Q851</f>
        <v>0</v>
      </c>
      <c r="S851" s="100">
        <f t="shared" ref="S851" si="2953">S633+R851</f>
        <v>0</v>
      </c>
      <c r="T851" s="100">
        <f t="shared" ref="T851" si="2954">T633+S851</f>
        <v>0</v>
      </c>
      <c r="U851" s="100">
        <f t="shared" ref="U851" si="2955">U633+T851</f>
        <v>0</v>
      </c>
      <c r="V851" s="142"/>
      <c r="W851" s="100">
        <f t="shared" si="2635"/>
        <v>0</v>
      </c>
      <c r="X851" s="100">
        <f t="shared" ref="X851" si="2956">X633+W851</f>
        <v>0</v>
      </c>
      <c r="Y851" s="100">
        <f t="shared" ref="Y851" si="2957">Y633+X851</f>
        <v>0</v>
      </c>
      <c r="Z851" s="100">
        <f t="shared" ref="Z851" si="2958">Z633+Y851</f>
        <v>0</v>
      </c>
      <c r="AA851" s="100">
        <f t="shared" ref="AA851" si="2959">AA633+Z851</f>
        <v>0</v>
      </c>
      <c r="AB851" s="100">
        <f t="shared" ref="AB851" si="2960">AB633+AA851</f>
        <v>0</v>
      </c>
      <c r="AC851" s="100">
        <f t="shared" ref="AC851" si="2961">AC633+AB851</f>
        <v>0</v>
      </c>
      <c r="AD851" s="100">
        <f t="shared" ref="AD851" si="2962">AD633+AC851</f>
        <v>0</v>
      </c>
      <c r="AE851" s="100">
        <f t="shared" ref="AE851" si="2963">AE633+AD851</f>
        <v>51.78</v>
      </c>
      <c r="AF851" s="100">
        <f t="shared" ref="AF851" si="2964">AF633+AE851</f>
        <v>103.56</v>
      </c>
      <c r="AG851" s="100">
        <f t="shared" ref="AG851" si="2965">AG633+AF851</f>
        <v>155.34</v>
      </c>
      <c r="AH851" s="100">
        <f t="shared" ref="AH851" si="2966">AH633+AG851</f>
        <v>207.12</v>
      </c>
      <c r="AI851" s="142"/>
      <c r="AJ851" s="100">
        <f t="shared" si="2637"/>
        <v>258.89999999999998</v>
      </c>
      <c r="AK851" s="100">
        <f t="shared" ref="AK851" si="2967">AK633+AJ851</f>
        <v>310.67999999999995</v>
      </c>
      <c r="AL851" s="100">
        <f t="shared" ref="AL851" si="2968">AL633+AK851</f>
        <v>362.45999999999992</v>
      </c>
      <c r="AM851" s="100">
        <f t="shared" ref="AM851" si="2969">AM633+AL851</f>
        <v>414.2399999999999</v>
      </c>
      <c r="AN851" s="100">
        <f t="shared" ref="AN851" si="2970">AN633+AM851</f>
        <v>466.01999999999987</v>
      </c>
      <c r="AO851" s="100">
        <f t="shared" ref="AO851" si="2971">AO633+AN851</f>
        <v>517.79999999999984</v>
      </c>
      <c r="AP851" s="100">
        <f t="shared" ref="AP851" si="2972">AP633+AO851</f>
        <v>569.57999999999981</v>
      </c>
      <c r="AQ851" s="100">
        <f t="shared" ref="AQ851" si="2973">AQ633+AP851</f>
        <v>621.35999999999979</v>
      </c>
      <c r="AR851" s="100">
        <f t="shared" ref="AR851" si="2974">AR633+AQ851</f>
        <v>673.13999999999976</v>
      </c>
      <c r="AS851" s="100">
        <f t="shared" ref="AS851" si="2975">AS633+AR851</f>
        <v>724.91999999999973</v>
      </c>
      <c r="AT851" s="100">
        <f t="shared" ref="AT851" si="2976">AT633+AS851</f>
        <v>776.6999999999997</v>
      </c>
      <c r="AU851" s="100">
        <f t="shared" ref="AU851" si="2977">AU633+AT851</f>
        <v>828.47999999999968</v>
      </c>
      <c r="AV851" s="142"/>
      <c r="AW851" s="100">
        <f t="shared" si="2639"/>
        <v>880.25999999999965</v>
      </c>
      <c r="AX851" s="100">
        <f t="shared" ref="AX851:BH851" si="2978">AX633+AW851</f>
        <v>932.03999999999962</v>
      </c>
      <c r="AY851" s="100">
        <f t="shared" si="2978"/>
        <v>983.8199999999996</v>
      </c>
      <c r="AZ851" s="100">
        <f t="shared" si="2978"/>
        <v>1035.5999999999997</v>
      </c>
      <c r="BA851" s="100">
        <f t="shared" si="2978"/>
        <v>1087.3799999999997</v>
      </c>
      <c r="BB851" s="100">
        <f t="shared" si="2978"/>
        <v>1139.1599999999996</v>
      </c>
      <c r="BC851" s="100">
        <f t="shared" si="2978"/>
        <v>1190.9399999999996</v>
      </c>
      <c r="BD851" s="100">
        <f t="shared" si="2978"/>
        <v>1242.7199999999996</v>
      </c>
      <c r="BE851" s="100">
        <f t="shared" si="2978"/>
        <v>1294.4999999999995</v>
      </c>
      <c r="BF851" s="100">
        <f t="shared" si="2978"/>
        <v>1346.2799999999995</v>
      </c>
      <c r="BG851" s="100">
        <f t="shared" si="2978"/>
        <v>1398.0599999999995</v>
      </c>
      <c r="BH851" s="100">
        <f t="shared" si="2978"/>
        <v>1449.8399999999995</v>
      </c>
      <c r="BI851" s="142"/>
      <c r="BV851" s="142"/>
      <c r="CI851" s="142"/>
      <c r="CV851" s="142"/>
      <c r="DI851" s="142"/>
      <c r="DV851" s="142"/>
      <c r="EI851" s="142"/>
    </row>
    <row r="852" spans="1:139" ht="15.75" outlineLevel="1" x14ac:dyDescent="0.25">
      <c r="A852" s="2">
        <f t="shared" si="2873"/>
        <v>5</v>
      </c>
      <c r="B852" s="86" t="str">
        <f t="shared" si="2873"/>
        <v>PRE-09603</v>
      </c>
      <c r="C852" s="86" t="str">
        <f t="shared" si="2873"/>
        <v>SPP FH - Coolidge  13533</v>
      </c>
      <c r="D852" s="2" t="str">
        <f t="shared" si="2873"/>
        <v>PRE-09603.1</v>
      </c>
      <c r="E852" s="141" t="str">
        <f t="shared" si="2873"/>
        <v>SPP FH – Coolidge 13533 – OH Feeder</v>
      </c>
      <c r="I852" s="178">
        <v>0</v>
      </c>
      <c r="J852" s="100">
        <f t="shared" ref="J852:U852" si="2979">J634+I852</f>
        <v>0</v>
      </c>
      <c r="K852" s="100">
        <f t="shared" si="2979"/>
        <v>0</v>
      </c>
      <c r="L852" s="100">
        <f t="shared" si="2979"/>
        <v>0</v>
      </c>
      <c r="M852" s="100">
        <f t="shared" si="2979"/>
        <v>0</v>
      </c>
      <c r="N852" s="100">
        <f t="shared" si="2979"/>
        <v>0</v>
      </c>
      <c r="O852" s="100">
        <f t="shared" si="2979"/>
        <v>0</v>
      </c>
      <c r="P852" s="100">
        <f t="shared" si="2979"/>
        <v>0</v>
      </c>
      <c r="Q852" s="100">
        <f t="shared" si="2979"/>
        <v>0</v>
      </c>
      <c r="R852" s="100">
        <f t="shared" si="2979"/>
        <v>0</v>
      </c>
      <c r="S852" s="100">
        <f t="shared" si="2979"/>
        <v>0</v>
      </c>
      <c r="T852" s="100">
        <f t="shared" si="2979"/>
        <v>0</v>
      </c>
      <c r="U852" s="100">
        <f t="shared" si="2979"/>
        <v>0</v>
      </c>
      <c r="V852" s="142"/>
      <c r="W852" s="100">
        <f t="shared" si="2635"/>
        <v>0</v>
      </c>
      <c r="X852" s="100">
        <f t="shared" ref="X852:AH852" si="2980">X634+W852</f>
        <v>0</v>
      </c>
      <c r="Y852" s="100">
        <f t="shared" si="2980"/>
        <v>0</v>
      </c>
      <c r="Z852" s="100">
        <f t="shared" si="2980"/>
        <v>0</v>
      </c>
      <c r="AA852" s="100">
        <f t="shared" si="2980"/>
        <v>0</v>
      </c>
      <c r="AB852" s="100">
        <f t="shared" si="2980"/>
        <v>0</v>
      </c>
      <c r="AC852" s="100">
        <f t="shared" si="2980"/>
        <v>0</v>
      </c>
      <c r="AD852" s="100">
        <f t="shared" si="2980"/>
        <v>0</v>
      </c>
      <c r="AE852" s="100">
        <f t="shared" si="2980"/>
        <v>0</v>
      </c>
      <c r="AF852" s="100">
        <f t="shared" si="2980"/>
        <v>0</v>
      </c>
      <c r="AG852" s="100">
        <f t="shared" si="2980"/>
        <v>723.84</v>
      </c>
      <c r="AH852" s="100">
        <f t="shared" si="2980"/>
        <v>1447.68</v>
      </c>
      <c r="AI852" s="142"/>
      <c r="AJ852" s="100">
        <f t="shared" si="2637"/>
        <v>2056.37</v>
      </c>
      <c r="AK852" s="100">
        <f t="shared" ref="AK852:AU852" si="2981">AK634+AJ852</f>
        <v>2665.06</v>
      </c>
      <c r="AL852" s="100">
        <f t="shared" si="2981"/>
        <v>3273.75</v>
      </c>
      <c r="AM852" s="100">
        <f t="shared" si="2981"/>
        <v>3882.44</v>
      </c>
      <c r="AN852" s="100">
        <f t="shared" si="2981"/>
        <v>4491.13</v>
      </c>
      <c r="AO852" s="100">
        <f t="shared" si="2981"/>
        <v>5099.82</v>
      </c>
      <c r="AP852" s="100">
        <f t="shared" si="2981"/>
        <v>5708.51</v>
      </c>
      <c r="AQ852" s="100">
        <f t="shared" si="2981"/>
        <v>6317.2000000000007</v>
      </c>
      <c r="AR852" s="100">
        <f t="shared" si="2981"/>
        <v>6925.8900000000012</v>
      </c>
      <c r="AS852" s="100">
        <f t="shared" si="2981"/>
        <v>7534.5800000000017</v>
      </c>
      <c r="AT852" s="100">
        <f t="shared" si="2981"/>
        <v>8143.2700000000023</v>
      </c>
      <c r="AU852" s="100">
        <f t="shared" si="2981"/>
        <v>8751.9600000000028</v>
      </c>
      <c r="AV852" s="142"/>
      <c r="AW852" s="100">
        <f t="shared" si="2639"/>
        <v>9360.6500000000033</v>
      </c>
      <c r="AX852" s="100">
        <f t="shared" ref="AX852:BH852" si="2982">AX634+AW852</f>
        <v>9969.3400000000038</v>
      </c>
      <c r="AY852" s="100">
        <f t="shared" si="2982"/>
        <v>10578.030000000004</v>
      </c>
      <c r="AZ852" s="100">
        <f t="shared" si="2982"/>
        <v>11186.720000000005</v>
      </c>
      <c r="BA852" s="100">
        <f t="shared" si="2982"/>
        <v>11795.410000000005</v>
      </c>
      <c r="BB852" s="100">
        <f t="shared" si="2982"/>
        <v>12404.100000000006</v>
      </c>
      <c r="BC852" s="100">
        <f t="shared" si="2982"/>
        <v>13012.790000000006</v>
      </c>
      <c r="BD852" s="100">
        <f t="shared" si="2982"/>
        <v>13621.480000000007</v>
      </c>
      <c r="BE852" s="100">
        <f t="shared" si="2982"/>
        <v>14230.170000000007</v>
      </c>
      <c r="BF852" s="100">
        <f t="shared" si="2982"/>
        <v>14838.860000000008</v>
      </c>
      <c r="BG852" s="100">
        <f t="shared" si="2982"/>
        <v>15447.550000000008</v>
      </c>
      <c r="BH852" s="100">
        <f t="shared" si="2982"/>
        <v>16056.240000000009</v>
      </c>
      <c r="BI852" s="142"/>
      <c r="BV852" s="142"/>
      <c r="CI852" s="142"/>
      <c r="CV852" s="142"/>
      <c r="DI852" s="142"/>
      <c r="DV852" s="142"/>
      <c r="EI852" s="142"/>
    </row>
    <row r="853" spans="1:139" ht="15.75" outlineLevel="1" x14ac:dyDescent="0.25">
      <c r="A853" s="2">
        <f t="shared" si="2873"/>
        <v>5</v>
      </c>
      <c r="B853" s="86" t="str">
        <f t="shared" si="2873"/>
        <v>PRE-09603</v>
      </c>
      <c r="C853" s="86" t="str">
        <f t="shared" si="2873"/>
        <v>SPP FH - Coolidge  13533</v>
      </c>
      <c r="D853" s="2" t="str">
        <f t="shared" si="2873"/>
        <v>PRE-09603.1</v>
      </c>
      <c r="E853" s="141" t="str">
        <f t="shared" si="2873"/>
        <v>SPP FH – Coolidge 13533 – OH Feeder</v>
      </c>
      <c r="I853" s="178">
        <v>0</v>
      </c>
      <c r="J853" s="100">
        <f t="shared" ref="J853" si="2983">J635+I853</f>
        <v>0</v>
      </c>
      <c r="K853" s="100">
        <f t="shared" ref="K853" si="2984">K635+J853</f>
        <v>0</v>
      </c>
      <c r="L853" s="100">
        <f t="shared" ref="L853" si="2985">L635+K853</f>
        <v>0</v>
      </c>
      <c r="M853" s="100">
        <f t="shared" ref="M853" si="2986">M635+L853</f>
        <v>0</v>
      </c>
      <c r="N853" s="100">
        <f t="shared" ref="N853" si="2987">N635+M853</f>
        <v>0</v>
      </c>
      <c r="O853" s="100">
        <f t="shared" ref="O853" si="2988">O635+N853</f>
        <v>0</v>
      </c>
      <c r="P853" s="100">
        <f t="shared" ref="P853" si="2989">P635+O853</f>
        <v>0</v>
      </c>
      <c r="Q853" s="100">
        <f t="shared" ref="Q853" si="2990">Q635+P853</f>
        <v>0</v>
      </c>
      <c r="R853" s="100">
        <f t="shared" ref="R853" si="2991">R635+Q853</f>
        <v>0</v>
      </c>
      <c r="S853" s="100">
        <f t="shared" ref="S853" si="2992">S635+R853</f>
        <v>0</v>
      </c>
      <c r="T853" s="100">
        <f t="shared" ref="T853" si="2993">T635+S853</f>
        <v>0</v>
      </c>
      <c r="U853" s="100">
        <f t="shared" ref="U853" si="2994">U635+T853</f>
        <v>0</v>
      </c>
      <c r="V853" s="142"/>
      <c r="W853" s="100">
        <f t="shared" si="2635"/>
        <v>0</v>
      </c>
      <c r="X853" s="100">
        <f t="shared" ref="X853" si="2995">X635+W853</f>
        <v>0</v>
      </c>
      <c r="Y853" s="100">
        <f t="shared" ref="Y853" si="2996">Y635+X853</f>
        <v>0</v>
      </c>
      <c r="Z853" s="100">
        <f t="shared" ref="Z853" si="2997">Z635+Y853</f>
        <v>0</v>
      </c>
      <c r="AA853" s="100">
        <f t="shared" ref="AA853" si="2998">AA635+Z853</f>
        <v>0</v>
      </c>
      <c r="AB853" s="100">
        <f t="shared" ref="AB853" si="2999">AB635+AA853</f>
        <v>0</v>
      </c>
      <c r="AC853" s="100">
        <f t="shared" ref="AC853" si="3000">AC635+AB853</f>
        <v>0</v>
      </c>
      <c r="AD853" s="100">
        <f t="shared" ref="AD853" si="3001">AD635+AC853</f>
        <v>0</v>
      </c>
      <c r="AE853" s="100">
        <f t="shared" ref="AE853" si="3002">AE635+AD853</f>
        <v>0</v>
      </c>
      <c r="AF853" s="100">
        <f t="shared" ref="AF853" si="3003">AF635+AE853</f>
        <v>0</v>
      </c>
      <c r="AG853" s="100">
        <f t="shared" ref="AG853" si="3004">AG635+AF853</f>
        <v>950.34</v>
      </c>
      <c r="AH853" s="100">
        <f t="shared" ref="AH853" si="3005">AH635+AG853</f>
        <v>1900.68</v>
      </c>
      <c r="AI853" s="142"/>
      <c r="AJ853" s="100">
        <f t="shared" si="2637"/>
        <v>2575.11</v>
      </c>
      <c r="AK853" s="100">
        <f t="shared" ref="AK853" si="3006">AK635+AJ853</f>
        <v>3249.54</v>
      </c>
      <c r="AL853" s="100">
        <f t="shared" ref="AL853" si="3007">AL635+AK853</f>
        <v>3923.97</v>
      </c>
      <c r="AM853" s="100">
        <f t="shared" ref="AM853" si="3008">AM635+AL853</f>
        <v>4598.3999999999996</v>
      </c>
      <c r="AN853" s="100">
        <f t="shared" ref="AN853" si="3009">AN635+AM853</f>
        <v>5272.83</v>
      </c>
      <c r="AO853" s="100">
        <f t="shared" ref="AO853" si="3010">AO635+AN853</f>
        <v>5947.26</v>
      </c>
      <c r="AP853" s="100">
        <f t="shared" ref="AP853" si="3011">AP635+AO853</f>
        <v>6621.6900000000005</v>
      </c>
      <c r="AQ853" s="100">
        <f t="shared" ref="AQ853" si="3012">AQ635+AP853</f>
        <v>7296.1200000000008</v>
      </c>
      <c r="AR853" s="100">
        <f t="shared" ref="AR853" si="3013">AR635+AQ853</f>
        <v>7970.5500000000011</v>
      </c>
      <c r="AS853" s="100">
        <f t="shared" ref="AS853" si="3014">AS635+AR853</f>
        <v>8644.9800000000014</v>
      </c>
      <c r="AT853" s="100">
        <f t="shared" ref="AT853" si="3015">AT635+AS853</f>
        <v>9319.4100000000017</v>
      </c>
      <c r="AU853" s="100">
        <f t="shared" ref="AU853" si="3016">AU635+AT853</f>
        <v>9993.840000000002</v>
      </c>
      <c r="AV853" s="142"/>
      <c r="AW853" s="100">
        <f t="shared" si="2639"/>
        <v>10668.270000000002</v>
      </c>
      <c r="AX853" s="100">
        <f t="shared" ref="AX853:BH853" si="3017">AX635+AW853</f>
        <v>11342.700000000003</v>
      </c>
      <c r="AY853" s="100">
        <f t="shared" si="3017"/>
        <v>12017.130000000003</v>
      </c>
      <c r="AZ853" s="100">
        <f t="shared" si="3017"/>
        <v>12691.560000000003</v>
      </c>
      <c r="BA853" s="100">
        <f t="shared" si="3017"/>
        <v>13365.990000000003</v>
      </c>
      <c r="BB853" s="100">
        <f t="shared" si="3017"/>
        <v>14040.420000000004</v>
      </c>
      <c r="BC853" s="100">
        <f t="shared" si="3017"/>
        <v>14714.850000000004</v>
      </c>
      <c r="BD853" s="100">
        <f t="shared" si="3017"/>
        <v>15389.280000000004</v>
      </c>
      <c r="BE853" s="100">
        <f t="shared" si="3017"/>
        <v>16063.710000000005</v>
      </c>
      <c r="BF853" s="100">
        <f t="shared" si="3017"/>
        <v>16738.140000000003</v>
      </c>
      <c r="BG853" s="100">
        <f t="shared" si="3017"/>
        <v>17412.570000000003</v>
      </c>
      <c r="BH853" s="100">
        <f t="shared" si="3017"/>
        <v>18087.000000000004</v>
      </c>
      <c r="BI853" s="142"/>
      <c r="BV853" s="142"/>
      <c r="CI853" s="142"/>
      <c r="CV853" s="142"/>
      <c r="DI853" s="142"/>
      <c r="DV853" s="142"/>
      <c r="EI853" s="142"/>
    </row>
    <row r="854" spans="1:139" ht="15.75" outlineLevel="1" x14ac:dyDescent="0.25">
      <c r="A854" s="2">
        <f t="shared" si="2873"/>
        <v>5</v>
      </c>
      <c r="B854" s="86" t="str">
        <f t="shared" si="2873"/>
        <v>PRE-09603</v>
      </c>
      <c r="C854" s="86" t="str">
        <f t="shared" si="2873"/>
        <v>SPP FH - Coolidge  13533</v>
      </c>
      <c r="D854" s="2" t="str">
        <f t="shared" si="2873"/>
        <v>PRE-09603.1</v>
      </c>
      <c r="E854" s="141" t="str">
        <f t="shared" si="2873"/>
        <v>SPP FH – Coolidge 13533 – OH Feeder</v>
      </c>
      <c r="I854" s="178">
        <v>0</v>
      </c>
      <c r="J854" s="100">
        <f t="shared" ref="J854:U854" si="3018">J636+I854</f>
        <v>0</v>
      </c>
      <c r="K854" s="100">
        <f t="shared" si="3018"/>
        <v>0</v>
      </c>
      <c r="L854" s="100">
        <f t="shared" si="3018"/>
        <v>0</v>
      </c>
      <c r="M854" s="100">
        <f t="shared" si="3018"/>
        <v>0</v>
      </c>
      <c r="N854" s="100">
        <f t="shared" si="3018"/>
        <v>0</v>
      </c>
      <c r="O854" s="100">
        <f t="shared" si="3018"/>
        <v>0</v>
      </c>
      <c r="P854" s="100">
        <f t="shared" si="3018"/>
        <v>0</v>
      </c>
      <c r="Q854" s="100">
        <f t="shared" si="3018"/>
        <v>0</v>
      </c>
      <c r="R854" s="100">
        <f t="shared" si="3018"/>
        <v>0</v>
      </c>
      <c r="S854" s="100">
        <f t="shared" si="3018"/>
        <v>0</v>
      </c>
      <c r="T854" s="100">
        <f t="shared" si="3018"/>
        <v>0</v>
      </c>
      <c r="U854" s="100">
        <f t="shared" si="3018"/>
        <v>0</v>
      </c>
      <c r="V854" s="142"/>
      <c r="W854" s="100">
        <f t="shared" si="2635"/>
        <v>0</v>
      </c>
      <c r="X854" s="100">
        <f t="shared" ref="X854:AH854" si="3019">X636+W854</f>
        <v>0</v>
      </c>
      <c r="Y854" s="100">
        <f t="shared" si="3019"/>
        <v>0</v>
      </c>
      <c r="Z854" s="100">
        <f t="shared" si="3019"/>
        <v>0</v>
      </c>
      <c r="AA854" s="100">
        <f t="shared" si="3019"/>
        <v>0</v>
      </c>
      <c r="AB854" s="100">
        <f t="shared" si="3019"/>
        <v>0</v>
      </c>
      <c r="AC854" s="100">
        <f t="shared" si="3019"/>
        <v>0</v>
      </c>
      <c r="AD854" s="100">
        <f t="shared" si="3019"/>
        <v>0</v>
      </c>
      <c r="AE854" s="100">
        <f t="shared" si="3019"/>
        <v>0</v>
      </c>
      <c r="AF854" s="100">
        <f t="shared" si="3019"/>
        <v>0</v>
      </c>
      <c r="AG854" s="100">
        <f t="shared" si="3019"/>
        <v>1.73</v>
      </c>
      <c r="AH854" s="100">
        <f t="shared" si="3019"/>
        <v>3.46</v>
      </c>
      <c r="AI854" s="142"/>
      <c r="AJ854" s="100">
        <f t="shared" si="2637"/>
        <v>5.09</v>
      </c>
      <c r="AK854" s="100">
        <f t="shared" ref="AK854:AU854" si="3020">AK636+AJ854</f>
        <v>6.72</v>
      </c>
      <c r="AL854" s="100">
        <f t="shared" si="3020"/>
        <v>8.35</v>
      </c>
      <c r="AM854" s="100">
        <f t="shared" si="3020"/>
        <v>9.98</v>
      </c>
      <c r="AN854" s="100">
        <f t="shared" si="3020"/>
        <v>11.61</v>
      </c>
      <c r="AO854" s="100">
        <f t="shared" si="3020"/>
        <v>13.239999999999998</v>
      </c>
      <c r="AP854" s="100">
        <f t="shared" si="3020"/>
        <v>14.869999999999997</v>
      </c>
      <c r="AQ854" s="100">
        <f t="shared" si="3020"/>
        <v>16.499999999999996</v>
      </c>
      <c r="AR854" s="100">
        <f t="shared" si="3020"/>
        <v>18.129999999999995</v>
      </c>
      <c r="AS854" s="100">
        <f t="shared" si="3020"/>
        <v>19.759999999999994</v>
      </c>
      <c r="AT854" s="100">
        <f t="shared" si="3020"/>
        <v>21.389999999999993</v>
      </c>
      <c r="AU854" s="100">
        <f t="shared" si="3020"/>
        <v>23.019999999999992</v>
      </c>
      <c r="AV854" s="142"/>
      <c r="AW854" s="100">
        <f t="shared" si="2639"/>
        <v>24.649999999999991</v>
      </c>
      <c r="AX854" s="100">
        <f t="shared" ref="AX854:BH854" si="3021">AX636+AW854</f>
        <v>26.27999999999999</v>
      </c>
      <c r="AY854" s="100">
        <f t="shared" si="3021"/>
        <v>27.909999999999989</v>
      </c>
      <c r="AZ854" s="100">
        <f t="shared" si="3021"/>
        <v>29.539999999999988</v>
      </c>
      <c r="BA854" s="100">
        <f t="shared" si="3021"/>
        <v>31.169999999999987</v>
      </c>
      <c r="BB854" s="100">
        <f t="shared" si="3021"/>
        <v>32.79999999999999</v>
      </c>
      <c r="BC854" s="100">
        <f t="shared" si="3021"/>
        <v>34.429999999999993</v>
      </c>
      <c r="BD854" s="100">
        <f t="shared" si="3021"/>
        <v>36.059999999999995</v>
      </c>
      <c r="BE854" s="100">
        <f t="shared" si="3021"/>
        <v>37.69</v>
      </c>
      <c r="BF854" s="100">
        <f t="shared" si="3021"/>
        <v>39.32</v>
      </c>
      <c r="BG854" s="100">
        <f t="shared" si="3021"/>
        <v>40.950000000000003</v>
      </c>
      <c r="BH854" s="100">
        <f t="shared" si="3021"/>
        <v>42.580000000000005</v>
      </c>
      <c r="BI854" s="142"/>
      <c r="BV854" s="142"/>
      <c r="CI854" s="142"/>
      <c r="CV854" s="142"/>
      <c r="DI854" s="142"/>
      <c r="DV854" s="142"/>
      <c r="EI854" s="142"/>
    </row>
    <row r="855" spans="1:139" ht="15.75" outlineLevel="1" x14ac:dyDescent="0.25">
      <c r="A855" s="2">
        <f t="shared" si="2873"/>
        <v>5</v>
      </c>
      <c r="B855" s="86" t="str">
        <f t="shared" si="2873"/>
        <v>PRE-09603</v>
      </c>
      <c r="C855" s="86" t="str">
        <f t="shared" si="2873"/>
        <v>SPP FH - Coolidge  13533</v>
      </c>
      <c r="D855" s="2" t="str">
        <f t="shared" si="2873"/>
        <v>PRE-09603.1</v>
      </c>
      <c r="E855" s="141" t="str">
        <f t="shared" si="2873"/>
        <v>SPP FH – Coolidge 13533 – OH Feeder</v>
      </c>
      <c r="I855" s="178">
        <v>0</v>
      </c>
      <c r="J855" s="100">
        <f t="shared" ref="J855:U855" si="3022">J637+I855</f>
        <v>0</v>
      </c>
      <c r="K855" s="100">
        <f t="shared" si="3022"/>
        <v>0</v>
      </c>
      <c r="L855" s="100">
        <f t="shared" si="3022"/>
        <v>0</v>
      </c>
      <c r="M855" s="100">
        <f t="shared" si="3022"/>
        <v>0</v>
      </c>
      <c r="N855" s="100">
        <f t="shared" si="3022"/>
        <v>0</v>
      </c>
      <c r="O855" s="100">
        <f t="shared" si="3022"/>
        <v>0</v>
      </c>
      <c r="P855" s="100">
        <f t="shared" si="3022"/>
        <v>0</v>
      </c>
      <c r="Q855" s="100">
        <f t="shared" si="3022"/>
        <v>0</v>
      </c>
      <c r="R855" s="100">
        <f t="shared" si="3022"/>
        <v>0</v>
      </c>
      <c r="S855" s="100">
        <f t="shared" si="3022"/>
        <v>0</v>
      </c>
      <c r="T855" s="100">
        <f t="shared" si="3022"/>
        <v>0</v>
      </c>
      <c r="U855" s="100">
        <f t="shared" si="3022"/>
        <v>0</v>
      </c>
      <c r="V855" s="142"/>
      <c r="W855" s="100">
        <f t="shared" si="2635"/>
        <v>0</v>
      </c>
      <c r="X855" s="100">
        <f t="shared" ref="X855:AH855" si="3023">X637+W855</f>
        <v>0</v>
      </c>
      <c r="Y855" s="100">
        <f t="shared" si="3023"/>
        <v>0</v>
      </c>
      <c r="Z855" s="100">
        <f t="shared" si="3023"/>
        <v>0</v>
      </c>
      <c r="AA855" s="100">
        <f t="shared" si="3023"/>
        <v>0</v>
      </c>
      <c r="AB855" s="100">
        <f t="shared" si="3023"/>
        <v>0</v>
      </c>
      <c r="AC855" s="100">
        <f t="shared" si="3023"/>
        <v>0</v>
      </c>
      <c r="AD855" s="100">
        <f t="shared" si="3023"/>
        <v>0</v>
      </c>
      <c r="AE855" s="100">
        <f t="shared" si="3023"/>
        <v>0</v>
      </c>
      <c r="AF855" s="100">
        <f t="shared" si="3023"/>
        <v>0</v>
      </c>
      <c r="AG855" s="100">
        <f t="shared" si="3023"/>
        <v>77.430000000000007</v>
      </c>
      <c r="AH855" s="100">
        <f t="shared" si="3023"/>
        <v>154.86000000000001</v>
      </c>
      <c r="AI855" s="142"/>
      <c r="AJ855" s="100">
        <f t="shared" si="2637"/>
        <v>214.22000000000003</v>
      </c>
      <c r="AK855" s="100">
        <f t="shared" ref="AK855:AU855" si="3024">AK637+AJ855</f>
        <v>273.58000000000004</v>
      </c>
      <c r="AL855" s="100">
        <f t="shared" si="3024"/>
        <v>332.94000000000005</v>
      </c>
      <c r="AM855" s="100">
        <f t="shared" si="3024"/>
        <v>392.30000000000007</v>
      </c>
      <c r="AN855" s="100">
        <f t="shared" si="3024"/>
        <v>451.66000000000008</v>
      </c>
      <c r="AO855" s="100">
        <f t="shared" si="3024"/>
        <v>511.0200000000001</v>
      </c>
      <c r="AP855" s="100">
        <f t="shared" si="3024"/>
        <v>570.38000000000011</v>
      </c>
      <c r="AQ855" s="100">
        <f t="shared" si="3024"/>
        <v>629.74000000000012</v>
      </c>
      <c r="AR855" s="100">
        <f t="shared" si="3024"/>
        <v>689.10000000000014</v>
      </c>
      <c r="AS855" s="100">
        <f t="shared" si="3024"/>
        <v>748.46000000000015</v>
      </c>
      <c r="AT855" s="100">
        <f t="shared" si="3024"/>
        <v>807.82000000000016</v>
      </c>
      <c r="AU855" s="100">
        <f t="shared" si="3024"/>
        <v>867.18000000000018</v>
      </c>
      <c r="AV855" s="142"/>
      <c r="AW855" s="100">
        <f t="shared" si="2639"/>
        <v>926.54000000000019</v>
      </c>
      <c r="AX855" s="100">
        <f t="shared" ref="AX855:BH855" si="3025">AX637+AW855</f>
        <v>985.9000000000002</v>
      </c>
      <c r="AY855" s="100">
        <f t="shared" si="3025"/>
        <v>1045.2600000000002</v>
      </c>
      <c r="AZ855" s="100">
        <f t="shared" si="3025"/>
        <v>1104.6200000000001</v>
      </c>
      <c r="BA855" s="100">
        <f t="shared" si="3025"/>
        <v>1163.98</v>
      </c>
      <c r="BB855" s="100">
        <f t="shared" si="3025"/>
        <v>1223.3399999999999</v>
      </c>
      <c r="BC855" s="100">
        <f t="shared" si="3025"/>
        <v>1282.6999999999998</v>
      </c>
      <c r="BD855" s="100">
        <f t="shared" si="3025"/>
        <v>1342.0599999999997</v>
      </c>
      <c r="BE855" s="100">
        <f t="shared" si="3025"/>
        <v>1401.4199999999996</v>
      </c>
      <c r="BF855" s="100">
        <f t="shared" si="3025"/>
        <v>1460.7799999999995</v>
      </c>
      <c r="BG855" s="100">
        <f t="shared" si="3025"/>
        <v>1520.1399999999994</v>
      </c>
      <c r="BH855" s="100">
        <f t="shared" si="3025"/>
        <v>1579.4999999999993</v>
      </c>
      <c r="BI855" s="142"/>
      <c r="BV855" s="142"/>
      <c r="CI855" s="142"/>
      <c r="CV855" s="142"/>
      <c r="DI855" s="142"/>
      <c r="DV855" s="142"/>
      <c r="EI855" s="142"/>
    </row>
    <row r="856" spans="1:139" ht="15.75" outlineLevel="1" x14ac:dyDescent="0.25">
      <c r="A856" s="2">
        <f t="shared" si="2873"/>
        <v>5</v>
      </c>
      <c r="B856" s="86" t="str">
        <f t="shared" si="2873"/>
        <v>PRE-09603</v>
      </c>
      <c r="C856" s="86" t="str">
        <f t="shared" si="2873"/>
        <v>SPP FH - Coolidge  13533</v>
      </c>
      <c r="D856" s="2" t="str">
        <f t="shared" si="2873"/>
        <v>PRE-09603.1</v>
      </c>
      <c r="E856" s="141" t="str">
        <f t="shared" si="2873"/>
        <v>SPP FH – Coolidge 13533 – OH Feeder</v>
      </c>
      <c r="I856" s="178">
        <v>0</v>
      </c>
      <c r="J856" s="100">
        <f t="shared" ref="J856:U856" si="3026">J638+I856</f>
        <v>0</v>
      </c>
      <c r="K856" s="100">
        <f t="shared" si="3026"/>
        <v>0</v>
      </c>
      <c r="L856" s="100">
        <f t="shared" si="3026"/>
        <v>0</v>
      </c>
      <c r="M856" s="100">
        <f t="shared" si="3026"/>
        <v>0</v>
      </c>
      <c r="N856" s="100">
        <f t="shared" si="3026"/>
        <v>0</v>
      </c>
      <c r="O856" s="100">
        <f t="shared" si="3026"/>
        <v>0</v>
      </c>
      <c r="P856" s="100">
        <f t="shared" si="3026"/>
        <v>0</v>
      </c>
      <c r="Q856" s="100">
        <f t="shared" si="3026"/>
        <v>0</v>
      </c>
      <c r="R856" s="100">
        <f t="shared" si="3026"/>
        <v>0</v>
      </c>
      <c r="S856" s="100">
        <f t="shared" si="3026"/>
        <v>0</v>
      </c>
      <c r="T856" s="100">
        <f t="shared" si="3026"/>
        <v>0</v>
      </c>
      <c r="U856" s="100">
        <f t="shared" si="3026"/>
        <v>0</v>
      </c>
      <c r="V856" s="142"/>
      <c r="W856" s="100">
        <f t="shared" si="2635"/>
        <v>0</v>
      </c>
      <c r="X856" s="100">
        <f t="shared" ref="X856:AH856" si="3027">X638+W856</f>
        <v>0</v>
      </c>
      <c r="Y856" s="100">
        <f t="shared" si="3027"/>
        <v>0</v>
      </c>
      <c r="Z856" s="100">
        <f t="shared" si="3027"/>
        <v>0</v>
      </c>
      <c r="AA856" s="100">
        <f t="shared" si="3027"/>
        <v>0</v>
      </c>
      <c r="AB856" s="100">
        <f t="shared" si="3027"/>
        <v>0</v>
      </c>
      <c r="AC856" s="100">
        <f t="shared" si="3027"/>
        <v>0</v>
      </c>
      <c r="AD856" s="100">
        <f t="shared" si="3027"/>
        <v>0</v>
      </c>
      <c r="AE856" s="100">
        <f t="shared" si="3027"/>
        <v>0</v>
      </c>
      <c r="AF856" s="100">
        <f t="shared" si="3027"/>
        <v>0</v>
      </c>
      <c r="AG856" s="100">
        <f t="shared" si="3027"/>
        <v>651.15</v>
      </c>
      <c r="AH856" s="100">
        <f t="shared" si="3027"/>
        <v>1302.3</v>
      </c>
      <c r="AI856" s="142"/>
      <c r="AJ856" s="100">
        <f t="shared" si="2637"/>
        <v>1968.25</v>
      </c>
      <c r="AK856" s="100">
        <f t="shared" ref="AK856:AU856" si="3028">AK638+AJ856</f>
        <v>2634.2</v>
      </c>
      <c r="AL856" s="100">
        <f t="shared" si="3028"/>
        <v>3300.1499999999996</v>
      </c>
      <c r="AM856" s="100">
        <f t="shared" si="3028"/>
        <v>3966.0999999999995</v>
      </c>
      <c r="AN856" s="100">
        <f t="shared" si="3028"/>
        <v>4632.0499999999993</v>
      </c>
      <c r="AO856" s="100">
        <f t="shared" si="3028"/>
        <v>5297.9999999999991</v>
      </c>
      <c r="AP856" s="100">
        <f t="shared" si="3028"/>
        <v>5963.9499999999989</v>
      </c>
      <c r="AQ856" s="100">
        <f t="shared" si="3028"/>
        <v>6629.8999999999987</v>
      </c>
      <c r="AR856" s="100">
        <f t="shared" si="3028"/>
        <v>7295.8499999999985</v>
      </c>
      <c r="AS856" s="100">
        <f t="shared" si="3028"/>
        <v>7961.7999999999984</v>
      </c>
      <c r="AT856" s="100">
        <f t="shared" si="3028"/>
        <v>8627.7499999999982</v>
      </c>
      <c r="AU856" s="100">
        <f t="shared" si="3028"/>
        <v>9293.6999999999989</v>
      </c>
      <c r="AV856" s="142"/>
      <c r="AW856" s="100">
        <f t="shared" si="2639"/>
        <v>9959.65</v>
      </c>
      <c r="AX856" s="100">
        <f t="shared" ref="AX856:BH856" si="3029">AX638+AW856</f>
        <v>10625.6</v>
      </c>
      <c r="AY856" s="100">
        <f t="shared" si="3029"/>
        <v>11291.550000000001</v>
      </c>
      <c r="AZ856" s="100">
        <f t="shared" si="3029"/>
        <v>11957.500000000002</v>
      </c>
      <c r="BA856" s="100">
        <f t="shared" si="3029"/>
        <v>12623.450000000003</v>
      </c>
      <c r="BB856" s="100">
        <f t="shared" si="3029"/>
        <v>13289.400000000003</v>
      </c>
      <c r="BC856" s="100">
        <f t="shared" si="3029"/>
        <v>13955.350000000004</v>
      </c>
      <c r="BD856" s="100">
        <f t="shared" si="3029"/>
        <v>14621.300000000005</v>
      </c>
      <c r="BE856" s="100">
        <f t="shared" si="3029"/>
        <v>15287.250000000005</v>
      </c>
      <c r="BF856" s="100">
        <f t="shared" si="3029"/>
        <v>15953.200000000006</v>
      </c>
      <c r="BG856" s="100">
        <f t="shared" si="3029"/>
        <v>16619.150000000005</v>
      </c>
      <c r="BH856" s="100">
        <f t="shared" si="3029"/>
        <v>17285.100000000006</v>
      </c>
      <c r="BI856" s="142"/>
      <c r="BV856" s="142"/>
      <c r="CI856" s="142"/>
      <c r="CV856" s="142"/>
      <c r="DI856" s="142"/>
      <c r="DV856" s="142"/>
      <c r="EI856" s="142"/>
    </row>
    <row r="857" spans="1:139" ht="15.75" outlineLevel="1" x14ac:dyDescent="0.25">
      <c r="A857" s="2">
        <f t="shared" si="2873"/>
        <v>5</v>
      </c>
      <c r="B857" s="86" t="str">
        <f t="shared" si="2873"/>
        <v>PRE-09603</v>
      </c>
      <c r="C857" s="86" t="str">
        <f t="shared" si="2873"/>
        <v>SPP FH - Coolidge  13533</v>
      </c>
      <c r="D857" s="2" t="str">
        <f t="shared" si="2873"/>
        <v>PRE-09603.1</v>
      </c>
      <c r="E857" s="141" t="str">
        <f t="shared" si="2873"/>
        <v>SPP FH – Coolidge 13533 – OH Feeder</v>
      </c>
      <c r="I857" s="178">
        <v>0</v>
      </c>
      <c r="J857" s="100">
        <f t="shared" ref="J857:U857" si="3030">J639+I857</f>
        <v>0</v>
      </c>
      <c r="K857" s="100">
        <f t="shared" si="3030"/>
        <v>0</v>
      </c>
      <c r="L857" s="100">
        <f t="shared" si="3030"/>
        <v>0</v>
      </c>
      <c r="M857" s="100">
        <f t="shared" si="3030"/>
        <v>0</v>
      </c>
      <c r="N857" s="100">
        <f t="shared" si="3030"/>
        <v>0</v>
      </c>
      <c r="O857" s="100">
        <f t="shared" si="3030"/>
        <v>0</v>
      </c>
      <c r="P857" s="100">
        <f t="shared" si="3030"/>
        <v>0</v>
      </c>
      <c r="Q857" s="100">
        <f t="shared" si="3030"/>
        <v>0</v>
      </c>
      <c r="R857" s="100">
        <f t="shared" si="3030"/>
        <v>0</v>
      </c>
      <c r="S857" s="100">
        <f t="shared" si="3030"/>
        <v>0</v>
      </c>
      <c r="T857" s="100">
        <f t="shared" si="3030"/>
        <v>0</v>
      </c>
      <c r="U857" s="100">
        <f t="shared" si="3030"/>
        <v>0</v>
      </c>
      <c r="V857" s="142"/>
      <c r="W857" s="100">
        <f t="shared" si="2635"/>
        <v>0</v>
      </c>
      <c r="X857" s="100">
        <f t="shared" ref="X857:AH857" si="3031">X639+W857</f>
        <v>0</v>
      </c>
      <c r="Y857" s="100">
        <f t="shared" si="3031"/>
        <v>0</v>
      </c>
      <c r="Z857" s="100">
        <f t="shared" si="3031"/>
        <v>0</v>
      </c>
      <c r="AA857" s="100">
        <f t="shared" si="3031"/>
        <v>0</v>
      </c>
      <c r="AB857" s="100">
        <f t="shared" si="3031"/>
        <v>0</v>
      </c>
      <c r="AC857" s="100">
        <f t="shared" si="3031"/>
        <v>0</v>
      </c>
      <c r="AD857" s="100">
        <f t="shared" si="3031"/>
        <v>0</v>
      </c>
      <c r="AE857" s="100">
        <f t="shared" si="3031"/>
        <v>0</v>
      </c>
      <c r="AF857" s="100">
        <f t="shared" si="3031"/>
        <v>0</v>
      </c>
      <c r="AG857" s="100">
        <f t="shared" si="3031"/>
        <v>11.5</v>
      </c>
      <c r="AH857" s="100">
        <f t="shared" si="3031"/>
        <v>23</v>
      </c>
      <c r="AI857" s="142"/>
      <c r="AJ857" s="100">
        <f t="shared" si="2637"/>
        <v>29.43</v>
      </c>
      <c r="AK857" s="100">
        <f t="shared" ref="AK857:AU857" si="3032">AK639+AJ857</f>
        <v>35.86</v>
      </c>
      <c r="AL857" s="100">
        <f t="shared" si="3032"/>
        <v>42.29</v>
      </c>
      <c r="AM857" s="100">
        <f t="shared" si="3032"/>
        <v>48.72</v>
      </c>
      <c r="AN857" s="100">
        <f t="shared" si="3032"/>
        <v>55.15</v>
      </c>
      <c r="AO857" s="100">
        <f t="shared" si="3032"/>
        <v>61.58</v>
      </c>
      <c r="AP857" s="100">
        <f t="shared" si="3032"/>
        <v>68.009999999999991</v>
      </c>
      <c r="AQ857" s="100">
        <f t="shared" si="3032"/>
        <v>74.44</v>
      </c>
      <c r="AR857" s="100">
        <f t="shared" si="3032"/>
        <v>80.87</v>
      </c>
      <c r="AS857" s="100">
        <f t="shared" si="3032"/>
        <v>87.300000000000011</v>
      </c>
      <c r="AT857" s="100">
        <f t="shared" si="3032"/>
        <v>93.730000000000018</v>
      </c>
      <c r="AU857" s="100">
        <f t="shared" si="3032"/>
        <v>100.16000000000003</v>
      </c>
      <c r="AV857" s="142"/>
      <c r="AW857" s="100">
        <f t="shared" si="2639"/>
        <v>106.59000000000003</v>
      </c>
      <c r="AX857" s="100">
        <f t="shared" ref="AX857:BH857" si="3033">AX639+AW857</f>
        <v>113.02000000000004</v>
      </c>
      <c r="AY857" s="100">
        <f t="shared" si="3033"/>
        <v>119.45000000000005</v>
      </c>
      <c r="AZ857" s="100">
        <f t="shared" si="3033"/>
        <v>125.88000000000005</v>
      </c>
      <c r="BA857" s="100">
        <f t="shared" si="3033"/>
        <v>132.31000000000006</v>
      </c>
      <c r="BB857" s="100">
        <f t="shared" si="3033"/>
        <v>138.74000000000007</v>
      </c>
      <c r="BC857" s="100">
        <f t="shared" si="3033"/>
        <v>145.17000000000007</v>
      </c>
      <c r="BD857" s="100">
        <f t="shared" si="3033"/>
        <v>151.60000000000008</v>
      </c>
      <c r="BE857" s="100">
        <f t="shared" si="3033"/>
        <v>158.03000000000009</v>
      </c>
      <c r="BF857" s="100">
        <f t="shared" si="3033"/>
        <v>164.46000000000009</v>
      </c>
      <c r="BG857" s="100">
        <f t="shared" si="3033"/>
        <v>170.8900000000001</v>
      </c>
      <c r="BH857" s="100">
        <f t="shared" si="3033"/>
        <v>177.32000000000011</v>
      </c>
      <c r="BI857" s="142"/>
      <c r="BV857" s="142"/>
      <c r="CI857" s="142"/>
      <c r="CV857" s="142"/>
      <c r="DI857" s="142"/>
      <c r="DV857" s="142"/>
      <c r="EI857" s="142"/>
    </row>
    <row r="858" spans="1:139" ht="15.75" outlineLevel="1" x14ac:dyDescent="0.25">
      <c r="A858" s="2">
        <f t="shared" si="2873"/>
        <v>5</v>
      </c>
      <c r="B858" s="86" t="str">
        <f t="shared" si="2873"/>
        <v>PRE-09603</v>
      </c>
      <c r="C858" s="86" t="str">
        <f t="shared" si="2873"/>
        <v>SPP FH - Coolidge  13533</v>
      </c>
      <c r="D858" s="2" t="str">
        <f t="shared" si="2873"/>
        <v>PRE-09603.1</v>
      </c>
      <c r="E858" s="141" t="str">
        <f t="shared" si="2873"/>
        <v>SPP FH – Coolidge 13533 – OH Feeder</v>
      </c>
      <c r="I858" s="178">
        <v>0</v>
      </c>
      <c r="J858" s="100">
        <f t="shared" ref="J858" si="3034">J640+I858</f>
        <v>0</v>
      </c>
      <c r="K858" s="100">
        <f t="shared" ref="K858" si="3035">K640+J858</f>
        <v>0</v>
      </c>
      <c r="L858" s="100">
        <f t="shared" ref="L858" si="3036">L640+K858</f>
        <v>0</v>
      </c>
      <c r="M858" s="100">
        <f t="shared" ref="M858" si="3037">M640+L858</f>
        <v>0</v>
      </c>
      <c r="N858" s="100">
        <f t="shared" ref="N858" si="3038">N640+M858</f>
        <v>0</v>
      </c>
      <c r="O858" s="100">
        <f t="shared" ref="O858" si="3039">O640+N858</f>
        <v>0</v>
      </c>
      <c r="P858" s="100">
        <f t="shared" ref="P858" si="3040">P640+O858</f>
        <v>0</v>
      </c>
      <c r="Q858" s="100">
        <f t="shared" ref="Q858" si="3041">Q640+P858</f>
        <v>0</v>
      </c>
      <c r="R858" s="100">
        <f t="shared" ref="R858" si="3042">R640+Q858</f>
        <v>0</v>
      </c>
      <c r="S858" s="100">
        <f t="shared" ref="S858" si="3043">S640+R858</f>
        <v>0</v>
      </c>
      <c r="T858" s="100">
        <f t="shared" ref="T858" si="3044">T640+S858</f>
        <v>0</v>
      </c>
      <c r="U858" s="100">
        <f t="shared" ref="U858" si="3045">U640+T858</f>
        <v>0</v>
      </c>
      <c r="V858" s="142"/>
      <c r="W858" s="100">
        <f t="shared" si="2635"/>
        <v>0</v>
      </c>
      <c r="X858" s="100">
        <f t="shared" ref="X858" si="3046">X640+W858</f>
        <v>0</v>
      </c>
      <c r="Y858" s="100">
        <f t="shared" ref="Y858" si="3047">Y640+X858</f>
        <v>0</v>
      </c>
      <c r="Z858" s="100">
        <f t="shared" ref="Z858" si="3048">Z640+Y858</f>
        <v>0</v>
      </c>
      <c r="AA858" s="100">
        <f t="shared" ref="AA858" si="3049">AA640+Z858</f>
        <v>0</v>
      </c>
      <c r="AB858" s="100">
        <f t="shared" ref="AB858" si="3050">AB640+AA858</f>
        <v>0</v>
      </c>
      <c r="AC858" s="100">
        <f t="shared" ref="AC858" si="3051">AC640+AB858</f>
        <v>0</v>
      </c>
      <c r="AD858" s="100">
        <f t="shared" ref="AD858" si="3052">AD640+AC858</f>
        <v>0</v>
      </c>
      <c r="AE858" s="100">
        <f t="shared" ref="AE858" si="3053">AE640+AD858</f>
        <v>0</v>
      </c>
      <c r="AF858" s="100">
        <f t="shared" ref="AF858" si="3054">AF640+AE858</f>
        <v>0</v>
      </c>
      <c r="AG858" s="100">
        <f t="shared" ref="AG858" si="3055">AG640+AF858</f>
        <v>3.13</v>
      </c>
      <c r="AH858" s="100">
        <f t="shared" ref="AH858" si="3056">AH640+AG858</f>
        <v>6.26</v>
      </c>
      <c r="AI858" s="142"/>
      <c r="AJ858" s="100">
        <f t="shared" si="2637"/>
        <v>7.88</v>
      </c>
      <c r="AK858" s="100">
        <f t="shared" ref="AK858" si="3057">AK640+AJ858</f>
        <v>9.5</v>
      </c>
      <c r="AL858" s="100">
        <f t="shared" ref="AL858" si="3058">AL640+AK858</f>
        <v>11.120000000000001</v>
      </c>
      <c r="AM858" s="100">
        <f t="shared" ref="AM858" si="3059">AM640+AL858</f>
        <v>12.740000000000002</v>
      </c>
      <c r="AN858" s="100">
        <f t="shared" ref="AN858" si="3060">AN640+AM858</f>
        <v>14.360000000000003</v>
      </c>
      <c r="AO858" s="100">
        <f t="shared" ref="AO858" si="3061">AO640+AN858</f>
        <v>15.980000000000004</v>
      </c>
      <c r="AP858" s="100">
        <f t="shared" ref="AP858" si="3062">AP640+AO858</f>
        <v>17.600000000000005</v>
      </c>
      <c r="AQ858" s="100">
        <f t="shared" ref="AQ858" si="3063">AQ640+AP858</f>
        <v>19.220000000000006</v>
      </c>
      <c r="AR858" s="100">
        <f t="shared" ref="AR858" si="3064">AR640+AQ858</f>
        <v>20.840000000000007</v>
      </c>
      <c r="AS858" s="100">
        <f t="shared" ref="AS858" si="3065">AS640+AR858</f>
        <v>22.460000000000008</v>
      </c>
      <c r="AT858" s="100">
        <f t="shared" ref="AT858" si="3066">AT640+AS858</f>
        <v>24.080000000000009</v>
      </c>
      <c r="AU858" s="100">
        <f t="shared" ref="AU858" si="3067">AU640+AT858</f>
        <v>25.70000000000001</v>
      </c>
      <c r="AV858" s="142"/>
      <c r="AW858" s="100">
        <f t="shared" si="2639"/>
        <v>27.320000000000011</v>
      </c>
      <c r="AX858" s="100">
        <f t="shared" ref="AX858:BH858" si="3068">AX640+AW858</f>
        <v>28.940000000000012</v>
      </c>
      <c r="AY858" s="100">
        <f t="shared" si="3068"/>
        <v>30.560000000000013</v>
      </c>
      <c r="AZ858" s="100">
        <f t="shared" si="3068"/>
        <v>32.180000000000014</v>
      </c>
      <c r="BA858" s="100">
        <f t="shared" si="3068"/>
        <v>33.800000000000011</v>
      </c>
      <c r="BB858" s="100">
        <f t="shared" si="3068"/>
        <v>35.420000000000009</v>
      </c>
      <c r="BC858" s="100">
        <f t="shared" si="3068"/>
        <v>37.040000000000006</v>
      </c>
      <c r="BD858" s="100">
        <f t="shared" si="3068"/>
        <v>38.660000000000004</v>
      </c>
      <c r="BE858" s="100">
        <f t="shared" si="3068"/>
        <v>40.28</v>
      </c>
      <c r="BF858" s="100">
        <f t="shared" si="3068"/>
        <v>41.9</v>
      </c>
      <c r="BG858" s="100">
        <f t="shared" si="3068"/>
        <v>43.519999999999996</v>
      </c>
      <c r="BH858" s="100">
        <f t="shared" si="3068"/>
        <v>45.139999999999993</v>
      </c>
      <c r="BI858" s="142"/>
      <c r="BV858" s="142"/>
      <c r="CI858" s="142"/>
      <c r="CV858" s="142"/>
      <c r="DI858" s="142"/>
      <c r="DV858" s="142"/>
      <c r="EI858" s="142"/>
    </row>
    <row r="859" spans="1:139" ht="15.75" outlineLevel="1" x14ac:dyDescent="0.25">
      <c r="A859" s="2">
        <f t="shared" ref="A859:E868" si="3069">A641</f>
        <v>5</v>
      </c>
      <c r="B859" s="86" t="str">
        <f t="shared" si="3069"/>
        <v>PRE-09603</v>
      </c>
      <c r="C859" s="86" t="str">
        <f t="shared" si="3069"/>
        <v>SPP FH - Coolidge  13533</v>
      </c>
      <c r="D859" s="2" t="str">
        <f t="shared" si="3069"/>
        <v>PRE-09603.2</v>
      </c>
      <c r="E859" s="141" t="str">
        <f t="shared" si="3069"/>
        <v>SPP FH – Coolidge 13533 - S&amp;E/R&amp;C</v>
      </c>
      <c r="I859" s="178">
        <v>0</v>
      </c>
      <c r="J859" s="100">
        <f t="shared" ref="J859" si="3070">J641+I859</f>
        <v>0</v>
      </c>
      <c r="K859" s="100">
        <f t="shared" ref="K859" si="3071">K641+J859</f>
        <v>0</v>
      </c>
      <c r="L859" s="100">
        <f t="shared" ref="L859" si="3072">L641+K859</f>
        <v>0</v>
      </c>
      <c r="M859" s="100">
        <f t="shared" ref="M859" si="3073">M641+L859</f>
        <v>0</v>
      </c>
      <c r="N859" s="100">
        <f t="shared" ref="N859" si="3074">N641+M859</f>
        <v>0</v>
      </c>
      <c r="O859" s="100">
        <f t="shared" ref="O859" si="3075">O641+N859</f>
        <v>0</v>
      </c>
      <c r="P859" s="100">
        <f t="shared" ref="P859" si="3076">P641+O859</f>
        <v>0</v>
      </c>
      <c r="Q859" s="100">
        <f t="shared" ref="Q859" si="3077">Q641+P859</f>
        <v>0</v>
      </c>
      <c r="R859" s="100">
        <f t="shared" ref="R859" si="3078">R641+Q859</f>
        <v>0</v>
      </c>
      <c r="S859" s="100">
        <f t="shared" ref="S859" si="3079">S641+R859</f>
        <v>0</v>
      </c>
      <c r="T859" s="100">
        <f t="shared" ref="T859" si="3080">T641+S859</f>
        <v>0</v>
      </c>
      <c r="U859" s="100">
        <f t="shared" ref="U859" si="3081">U641+T859</f>
        <v>0</v>
      </c>
      <c r="V859" s="142"/>
      <c r="W859" s="100">
        <f t="shared" si="2635"/>
        <v>0</v>
      </c>
      <c r="X859" s="100">
        <f t="shared" ref="X859:AH859" si="3082">X641+W859</f>
        <v>200.28</v>
      </c>
      <c r="Y859" s="100">
        <f t="shared" si="3082"/>
        <v>409.43</v>
      </c>
      <c r="Z859" s="100">
        <f t="shared" si="3082"/>
        <v>619.31999999999994</v>
      </c>
      <c r="AA859" s="100">
        <f t="shared" si="3082"/>
        <v>829.20999999999992</v>
      </c>
      <c r="AB859" s="100">
        <f t="shared" si="3082"/>
        <v>1039.0999999999999</v>
      </c>
      <c r="AC859" s="100">
        <f t="shared" si="3082"/>
        <v>1248.9899999999998</v>
      </c>
      <c r="AD859" s="100">
        <f t="shared" si="3082"/>
        <v>1458.8799999999997</v>
      </c>
      <c r="AE859" s="100">
        <f t="shared" si="3082"/>
        <v>1668.7699999999995</v>
      </c>
      <c r="AF859" s="100">
        <f t="shared" si="3082"/>
        <v>1878.6599999999994</v>
      </c>
      <c r="AG859" s="100">
        <f t="shared" si="3082"/>
        <v>2088.5499999999993</v>
      </c>
      <c r="AH859" s="100">
        <f t="shared" si="3082"/>
        <v>2298.4399999999991</v>
      </c>
      <c r="AI859" s="142"/>
      <c r="AJ859" s="100">
        <f t="shared" si="2637"/>
        <v>2517.079999999999</v>
      </c>
      <c r="AK859" s="100">
        <f t="shared" ref="AK859:AU859" si="3083">AK641+AJ859</f>
        <v>2735.7199999999989</v>
      </c>
      <c r="AL859" s="100">
        <f t="shared" si="3083"/>
        <v>2954.3599999999988</v>
      </c>
      <c r="AM859" s="100">
        <f t="shared" si="3083"/>
        <v>3172.9999999999986</v>
      </c>
      <c r="AN859" s="100">
        <f t="shared" si="3083"/>
        <v>3391.6399999999985</v>
      </c>
      <c r="AO859" s="100">
        <f t="shared" si="3083"/>
        <v>3610.2799999999984</v>
      </c>
      <c r="AP859" s="100">
        <f t="shared" si="3083"/>
        <v>3828.9199999999983</v>
      </c>
      <c r="AQ859" s="100">
        <f t="shared" si="3083"/>
        <v>4047.5599999999981</v>
      </c>
      <c r="AR859" s="100">
        <f t="shared" si="3083"/>
        <v>4266.199999999998</v>
      </c>
      <c r="AS859" s="100">
        <f t="shared" si="3083"/>
        <v>4484.8399999999983</v>
      </c>
      <c r="AT859" s="100">
        <f t="shared" si="3083"/>
        <v>4703.4799999999987</v>
      </c>
      <c r="AU859" s="100">
        <f t="shared" si="3083"/>
        <v>4922.119999999999</v>
      </c>
      <c r="AV859" s="142"/>
      <c r="AW859" s="100">
        <f t="shared" si="2639"/>
        <v>5140.7599999999993</v>
      </c>
      <c r="AX859" s="100">
        <f t="shared" ref="AX859:BH859" si="3084">AX641+AW859</f>
        <v>5359.4</v>
      </c>
      <c r="AY859" s="100">
        <f t="shared" si="3084"/>
        <v>5578.04</v>
      </c>
      <c r="AZ859" s="100">
        <f t="shared" si="3084"/>
        <v>5796.68</v>
      </c>
      <c r="BA859" s="100">
        <f t="shared" si="3084"/>
        <v>6015.3200000000006</v>
      </c>
      <c r="BB859" s="100">
        <f t="shared" si="3084"/>
        <v>6233.9600000000009</v>
      </c>
      <c r="BC859" s="100">
        <f t="shared" si="3084"/>
        <v>6452.6000000000013</v>
      </c>
      <c r="BD859" s="100">
        <f t="shared" si="3084"/>
        <v>6671.2400000000016</v>
      </c>
      <c r="BE859" s="100">
        <f t="shared" si="3084"/>
        <v>6889.8800000000019</v>
      </c>
      <c r="BF859" s="100">
        <f t="shared" si="3084"/>
        <v>7108.5200000000023</v>
      </c>
      <c r="BG859" s="100">
        <f t="shared" si="3084"/>
        <v>7327.1600000000026</v>
      </c>
      <c r="BH859" s="100">
        <f t="shared" si="3084"/>
        <v>7545.8000000000029</v>
      </c>
      <c r="BI859" s="142"/>
      <c r="BV859" s="142"/>
      <c r="CI859" s="142"/>
      <c r="CV859" s="142"/>
      <c r="DI859" s="142"/>
      <c r="DV859" s="142"/>
      <c r="EI859" s="142"/>
    </row>
    <row r="860" spans="1:139" ht="15.75" outlineLevel="1" x14ac:dyDescent="0.25">
      <c r="A860" s="2">
        <f t="shared" si="3069"/>
        <v>5</v>
      </c>
      <c r="B860" s="86" t="str">
        <f t="shared" si="3069"/>
        <v>PRE-09603</v>
      </c>
      <c r="C860" s="86" t="str">
        <f t="shared" si="3069"/>
        <v>SPP FH - Coolidge  13533</v>
      </c>
      <c r="D860" s="2" t="str">
        <f t="shared" si="3069"/>
        <v>A2763851</v>
      </c>
      <c r="E860" s="141" t="str">
        <f t="shared" si="3069"/>
        <v>SPP FH - Coolidge  13533 - S&amp;E/R&amp;C</v>
      </c>
      <c r="I860" s="178">
        <v>0</v>
      </c>
      <c r="J860" s="100">
        <f t="shared" ref="J860:U860" si="3085">J642+I860</f>
        <v>0</v>
      </c>
      <c r="K860" s="100">
        <f t="shared" si="3085"/>
        <v>0</v>
      </c>
      <c r="L860" s="100">
        <f t="shared" si="3085"/>
        <v>0</v>
      </c>
      <c r="M860" s="100">
        <f t="shared" si="3085"/>
        <v>0</v>
      </c>
      <c r="N860" s="100">
        <f t="shared" si="3085"/>
        <v>0</v>
      </c>
      <c r="O860" s="100">
        <f t="shared" si="3085"/>
        <v>0</v>
      </c>
      <c r="P860" s="100">
        <f t="shared" si="3085"/>
        <v>0</v>
      </c>
      <c r="Q860" s="100">
        <f t="shared" si="3085"/>
        <v>0</v>
      </c>
      <c r="R860" s="100">
        <f t="shared" si="3085"/>
        <v>0</v>
      </c>
      <c r="S860" s="100">
        <f t="shared" si="3085"/>
        <v>0</v>
      </c>
      <c r="T860" s="100">
        <f t="shared" si="3085"/>
        <v>0</v>
      </c>
      <c r="U860" s="100">
        <f t="shared" si="3085"/>
        <v>0</v>
      </c>
      <c r="V860" s="142"/>
      <c r="W860" s="100">
        <f t="shared" si="2635"/>
        <v>0</v>
      </c>
      <c r="X860" s="100">
        <f t="shared" ref="X860:AH860" si="3086">X642+W860</f>
        <v>0</v>
      </c>
      <c r="Y860" s="100">
        <f t="shared" si="3086"/>
        <v>13.06</v>
      </c>
      <c r="Z860" s="100">
        <f t="shared" si="3086"/>
        <v>26.12</v>
      </c>
      <c r="AA860" s="100">
        <f t="shared" si="3086"/>
        <v>39.18</v>
      </c>
      <c r="AB860" s="100">
        <f t="shared" si="3086"/>
        <v>52.24</v>
      </c>
      <c r="AC860" s="100">
        <f t="shared" si="3086"/>
        <v>65.3</v>
      </c>
      <c r="AD860" s="100">
        <f t="shared" si="3086"/>
        <v>78.36</v>
      </c>
      <c r="AE860" s="100">
        <f t="shared" si="3086"/>
        <v>91.42</v>
      </c>
      <c r="AF860" s="100">
        <f t="shared" si="3086"/>
        <v>104.48</v>
      </c>
      <c r="AG860" s="100">
        <f t="shared" si="3086"/>
        <v>117.54</v>
      </c>
      <c r="AH860" s="100">
        <f t="shared" si="3086"/>
        <v>130.6</v>
      </c>
      <c r="AI860" s="142"/>
      <c r="AJ860" s="100">
        <f t="shared" si="2637"/>
        <v>144.20999999999998</v>
      </c>
      <c r="AK860" s="100">
        <f t="shared" ref="AK860:AU860" si="3087">AK642+AJ860</f>
        <v>157.82</v>
      </c>
      <c r="AL860" s="100">
        <f t="shared" si="3087"/>
        <v>171.43</v>
      </c>
      <c r="AM860" s="100">
        <f t="shared" si="3087"/>
        <v>185.04000000000002</v>
      </c>
      <c r="AN860" s="100">
        <f t="shared" si="3087"/>
        <v>198.65000000000003</v>
      </c>
      <c r="AO860" s="100">
        <f t="shared" si="3087"/>
        <v>212.26000000000005</v>
      </c>
      <c r="AP860" s="100">
        <f t="shared" si="3087"/>
        <v>225.87000000000006</v>
      </c>
      <c r="AQ860" s="100">
        <f t="shared" si="3087"/>
        <v>239.48000000000008</v>
      </c>
      <c r="AR860" s="100">
        <f t="shared" si="3087"/>
        <v>253.09000000000009</v>
      </c>
      <c r="AS860" s="100">
        <f t="shared" si="3087"/>
        <v>266.7000000000001</v>
      </c>
      <c r="AT860" s="100">
        <f t="shared" si="3087"/>
        <v>280.31000000000012</v>
      </c>
      <c r="AU860" s="100">
        <f t="shared" si="3087"/>
        <v>293.92000000000013</v>
      </c>
      <c r="AV860" s="142"/>
      <c r="AW860" s="100">
        <f t="shared" si="2639"/>
        <v>307.53000000000014</v>
      </c>
      <c r="AX860" s="100">
        <f t="shared" ref="AX860:BH860" si="3088">AX642+AW860</f>
        <v>321.14000000000016</v>
      </c>
      <c r="AY860" s="100">
        <f t="shared" si="3088"/>
        <v>334.75000000000017</v>
      </c>
      <c r="AZ860" s="100">
        <f t="shared" si="3088"/>
        <v>348.36000000000018</v>
      </c>
      <c r="BA860" s="100">
        <f t="shared" si="3088"/>
        <v>361.9700000000002</v>
      </c>
      <c r="BB860" s="100">
        <f t="shared" si="3088"/>
        <v>375.58000000000021</v>
      </c>
      <c r="BC860" s="100">
        <f t="shared" si="3088"/>
        <v>389.19000000000023</v>
      </c>
      <c r="BD860" s="100">
        <f t="shared" si="3088"/>
        <v>402.80000000000024</v>
      </c>
      <c r="BE860" s="100">
        <f t="shared" si="3088"/>
        <v>416.41000000000025</v>
      </c>
      <c r="BF860" s="100">
        <f t="shared" si="3088"/>
        <v>430.02000000000027</v>
      </c>
      <c r="BG860" s="100">
        <f t="shared" si="3088"/>
        <v>443.63000000000028</v>
      </c>
      <c r="BH860" s="100">
        <f t="shared" si="3088"/>
        <v>457.24000000000029</v>
      </c>
      <c r="BI860" s="142"/>
      <c r="BV860" s="142"/>
      <c r="CI860" s="142"/>
      <c r="CV860" s="142"/>
      <c r="DI860" s="142"/>
      <c r="DV860" s="142"/>
      <c r="EI860" s="142"/>
    </row>
    <row r="861" spans="1:139" ht="15.75" outlineLevel="1" x14ac:dyDescent="0.25">
      <c r="A861" s="2">
        <f t="shared" si="3069"/>
        <v>5</v>
      </c>
      <c r="B861" s="86" t="str">
        <f t="shared" si="3069"/>
        <v>PRE-09603</v>
      </c>
      <c r="C861" s="86" t="str">
        <f t="shared" si="3069"/>
        <v>SPP FH - Coolidge  13533</v>
      </c>
      <c r="D861" s="2" t="str">
        <f t="shared" si="3069"/>
        <v>A2764626</v>
      </c>
      <c r="E861" s="141" t="str">
        <f t="shared" si="3069"/>
        <v>SPP FH – Coolidge 13533 – OCR</v>
      </c>
      <c r="I861" s="178">
        <v>0</v>
      </c>
      <c r="J861" s="100">
        <f t="shared" ref="J861:U861" si="3089">J643+I861</f>
        <v>0</v>
      </c>
      <c r="K861" s="100">
        <f t="shared" si="3089"/>
        <v>0</v>
      </c>
      <c r="L861" s="100">
        <f t="shared" si="3089"/>
        <v>0</v>
      </c>
      <c r="M861" s="100">
        <f t="shared" si="3089"/>
        <v>0</v>
      </c>
      <c r="N861" s="100">
        <f t="shared" si="3089"/>
        <v>0</v>
      </c>
      <c r="O861" s="100">
        <f t="shared" si="3089"/>
        <v>0</v>
      </c>
      <c r="P861" s="100">
        <f t="shared" si="3089"/>
        <v>0</v>
      </c>
      <c r="Q861" s="100">
        <f t="shared" si="3089"/>
        <v>0</v>
      </c>
      <c r="R861" s="100">
        <f t="shared" si="3089"/>
        <v>0</v>
      </c>
      <c r="S861" s="100">
        <f t="shared" si="3089"/>
        <v>0</v>
      </c>
      <c r="T861" s="100">
        <f t="shared" si="3089"/>
        <v>0</v>
      </c>
      <c r="U861" s="100">
        <f t="shared" si="3089"/>
        <v>0</v>
      </c>
      <c r="V861" s="142"/>
      <c r="W861" s="100">
        <f t="shared" ref="W861:W892" si="3090">W643+U861</f>
        <v>0</v>
      </c>
      <c r="X861" s="100">
        <f t="shared" ref="X861:AH861" si="3091">X643+W861</f>
        <v>0</v>
      </c>
      <c r="Y861" s="100">
        <f t="shared" si="3091"/>
        <v>0</v>
      </c>
      <c r="Z861" s="100">
        <f t="shared" si="3091"/>
        <v>0</v>
      </c>
      <c r="AA861" s="100">
        <f t="shared" si="3091"/>
        <v>0</v>
      </c>
      <c r="AB861" s="100">
        <f t="shared" si="3091"/>
        <v>0</v>
      </c>
      <c r="AC861" s="100">
        <f t="shared" si="3091"/>
        <v>0</v>
      </c>
      <c r="AD861" s="100">
        <f t="shared" si="3091"/>
        <v>92.29</v>
      </c>
      <c r="AE861" s="100">
        <f t="shared" si="3091"/>
        <v>184.58</v>
      </c>
      <c r="AF861" s="100">
        <f t="shared" si="3091"/>
        <v>276.87</v>
      </c>
      <c r="AG861" s="100">
        <f t="shared" si="3091"/>
        <v>369.16</v>
      </c>
      <c r="AH861" s="100">
        <f t="shared" si="3091"/>
        <v>461.45000000000005</v>
      </c>
      <c r="AI861" s="142"/>
      <c r="AJ861" s="100">
        <f t="shared" ref="AJ861:AJ892" si="3092">AJ643+AH861</f>
        <v>553.74</v>
      </c>
      <c r="AK861" s="100">
        <f t="shared" ref="AK861:AU861" si="3093">AK643+AJ861</f>
        <v>646.03</v>
      </c>
      <c r="AL861" s="100">
        <f t="shared" si="3093"/>
        <v>738.31999999999994</v>
      </c>
      <c r="AM861" s="100">
        <f t="shared" si="3093"/>
        <v>830.6099999999999</v>
      </c>
      <c r="AN861" s="100">
        <f t="shared" si="3093"/>
        <v>922.89999999999986</v>
      </c>
      <c r="AO861" s="100">
        <f t="shared" si="3093"/>
        <v>1015.1899999999998</v>
      </c>
      <c r="AP861" s="100">
        <f t="shared" si="3093"/>
        <v>1107.4799999999998</v>
      </c>
      <c r="AQ861" s="100">
        <f t="shared" si="3093"/>
        <v>1199.7699999999998</v>
      </c>
      <c r="AR861" s="100">
        <f t="shared" si="3093"/>
        <v>1292.0599999999997</v>
      </c>
      <c r="AS861" s="100">
        <f t="shared" si="3093"/>
        <v>1384.3499999999997</v>
      </c>
      <c r="AT861" s="100">
        <f t="shared" si="3093"/>
        <v>1476.6399999999996</v>
      </c>
      <c r="AU861" s="100">
        <f t="shared" si="3093"/>
        <v>1568.9299999999996</v>
      </c>
      <c r="AV861" s="142"/>
      <c r="AW861" s="100">
        <f t="shared" si="2639"/>
        <v>1661.2199999999996</v>
      </c>
      <c r="AX861" s="100">
        <f t="shared" ref="AX861:BH861" si="3094">AX643+AW861</f>
        <v>1753.5099999999995</v>
      </c>
      <c r="AY861" s="100">
        <f t="shared" si="3094"/>
        <v>1845.7999999999995</v>
      </c>
      <c r="AZ861" s="100">
        <f t="shared" si="3094"/>
        <v>1938.0899999999995</v>
      </c>
      <c r="BA861" s="100">
        <f t="shared" si="3094"/>
        <v>2030.3799999999994</v>
      </c>
      <c r="BB861" s="100">
        <f t="shared" si="3094"/>
        <v>2122.6699999999996</v>
      </c>
      <c r="BC861" s="100">
        <f t="shared" si="3094"/>
        <v>2214.9599999999996</v>
      </c>
      <c r="BD861" s="100">
        <f t="shared" si="3094"/>
        <v>2307.2499999999995</v>
      </c>
      <c r="BE861" s="100">
        <f t="shared" si="3094"/>
        <v>2399.5399999999995</v>
      </c>
      <c r="BF861" s="100">
        <f t="shared" si="3094"/>
        <v>2491.8299999999995</v>
      </c>
      <c r="BG861" s="100">
        <f t="shared" si="3094"/>
        <v>2584.1199999999994</v>
      </c>
      <c r="BH861" s="100">
        <f t="shared" si="3094"/>
        <v>2676.4099999999994</v>
      </c>
      <c r="BI861" s="142"/>
      <c r="BV861" s="142"/>
      <c r="CI861" s="142"/>
      <c r="CV861" s="142"/>
      <c r="DI861" s="142"/>
      <c r="DV861" s="142"/>
      <c r="EI861" s="142"/>
    </row>
    <row r="862" spans="1:139" ht="15.75" outlineLevel="1" x14ac:dyDescent="0.25">
      <c r="A862" s="2">
        <f t="shared" si="3069"/>
        <v>5</v>
      </c>
      <c r="B862" s="86" t="str">
        <f t="shared" si="3069"/>
        <v>PRE-09603</v>
      </c>
      <c r="C862" s="86" t="str">
        <f t="shared" si="3069"/>
        <v>SPP FH - Coolidge  13533</v>
      </c>
      <c r="D862" s="2" t="str">
        <f t="shared" si="3069"/>
        <v>A2767872</v>
      </c>
      <c r="E862" s="141" t="str">
        <f t="shared" si="3069"/>
        <v>COOL533B - OCR#38721 N.O. 138003</v>
      </c>
      <c r="I862" s="178">
        <v>0</v>
      </c>
      <c r="J862" s="100">
        <f t="shared" ref="J862:U862" si="3095">J644+I862</f>
        <v>0</v>
      </c>
      <c r="K862" s="100">
        <f t="shared" si="3095"/>
        <v>0</v>
      </c>
      <c r="L862" s="100">
        <f t="shared" si="3095"/>
        <v>0</v>
      </c>
      <c r="M862" s="100">
        <f t="shared" si="3095"/>
        <v>0</v>
      </c>
      <c r="N862" s="100">
        <f t="shared" si="3095"/>
        <v>0</v>
      </c>
      <c r="O862" s="100">
        <f t="shared" si="3095"/>
        <v>0</v>
      </c>
      <c r="P862" s="100">
        <f t="shared" si="3095"/>
        <v>0</v>
      </c>
      <c r="Q862" s="100">
        <f t="shared" si="3095"/>
        <v>0</v>
      </c>
      <c r="R862" s="100">
        <f t="shared" si="3095"/>
        <v>0</v>
      </c>
      <c r="S862" s="100">
        <f t="shared" si="3095"/>
        <v>0</v>
      </c>
      <c r="T862" s="100">
        <f t="shared" si="3095"/>
        <v>0</v>
      </c>
      <c r="U862" s="100">
        <f t="shared" si="3095"/>
        <v>0</v>
      </c>
      <c r="V862" s="142"/>
      <c r="W862" s="100">
        <f t="shared" si="3090"/>
        <v>0</v>
      </c>
      <c r="X862" s="100">
        <f t="shared" ref="X862:AH862" si="3096">X644+W862</f>
        <v>0</v>
      </c>
      <c r="Y862" s="100">
        <f t="shared" si="3096"/>
        <v>0</v>
      </c>
      <c r="Z862" s="100">
        <f t="shared" si="3096"/>
        <v>0</v>
      </c>
      <c r="AA862" s="100">
        <f t="shared" si="3096"/>
        <v>0</v>
      </c>
      <c r="AB862" s="100">
        <f t="shared" si="3096"/>
        <v>0</v>
      </c>
      <c r="AC862" s="100">
        <f t="shared" si="3096"/>
        <v>0</v>
      </c>
      <c r="AD862" s="100">
        <f t="shared" si="3096"/>
        <v>77.19</v>
      </c>
      <c r="AE862" s="100">
        <f t="shared" si="3096"/>
        <v>154.38</v>
      </c>
      <c r="AF862" s="100">
        <f t="shared" si="3096"/>
        <v>231.57</v>
      </c>
      <c r="AG862" s="100">
        <f t="shared" si="3096"/>
        <v>308.76</v>
      </c>
      <c r="AH862" s="100">
        <f t="shared" si="3096"/>
        <v>385.95</v>
      </c>
      <c r="AI862" s="142"/>
      <c r="AJ862" s="100">
        <f t="shared" si="3092"/>
        <v>463.14</v>
      </c>
      <c r="AK862" s="100">
        <f t="shared" ref="AK862:AU862" si="3097">AK644+AJ862</f>
        <v>540.32999999999993</v>
      </c>
      <c r="AL862" s="100">
        <f t="shared" si="3097"/>
        <v>617.52</v>
      </c>
      <c r="AM862" s="100">
        <f t="shared" si="3097"/>
        <v>694.71</v>
      </c>
      <c r="AN862" s="100">
        <f t="shared" si="3097"/>
        <v>771.90000000000009</v>
      </c>
      <c r="AO862" s="100">
        <f t="shared" si="3097"/>
        <v>849.09000000000015</v>
      </c>
      <c r="AP862" s="100">
        <f t="shared" si="3097"/>
        <v>926.2800000000002</v>
      </c>
      <c r="AQ862" s="100">
        <f t="shared" si="3097"/>
        <v>1003.4700000000003</v>
      </c>
      <c r="AR862" s="100">
        <f t="shared" si="3097"/>
        <v>1080.6600000000003</v>
      </c>
      <c r="AS862" s="100">
        <f t="shared" si="3097"/>
        <v>1157.8500000000004</v>
      </c>
      <c r="AT862" s="100">
        <f t="shared" si="3097"/>
        <v>1235.0400000000004</v>
      </c>
      <c r="AU862" s="100">
        <f t="shared" si="3097"/>
        <v>1312.2300000000005</v>
      </c>
      <c r="AV862" s="142"/>
      <c r="AW862" s="100">
        <f t="shared" si="2639"/>
        <v>1389.4200000000005</v>
      </c>
      <c r="AX862" s="100">
        <f t="shared" ref="AX862:BH862" si="3098">AX644+AW862</f>
        <v>1466.6100000000006</v>
      </c>
      <c r="AY862" s="100">
        <f t="shared" si="3098"/>
        <v>1543.8000000000006</v>
      </c>
      <c r="AZ862" s="100">
        <f t="shared" si="3098"/>
        <v>1620.9900000000007</v>
      </c>
      <c r="BA862" s="100">
        <f t="shared" si="3098"/>
        <v>1698.1800000000007</v>
      </c>
      <c r="BB862" s="100">
        <f t="shared" si="3098"/>
        <v>1775.3700000000008</v>
      </c>
      <c r="BC862" s="100">
        <f t="shared" si="3098"/>
        <v>1852.5600000000009</v>
      </c>
      <c r="BD862" s="100">
        <f t="shared" si="3098"/>
        <v>1929.7500000000009</v>
      </c>
      <c r="BE862" s="100">
        <f t="shared" si="3098"/>
        <v>2006.940000000001</v>
      </c>
      <c r="BF862" s="100">
        <f t="shared" si="3098"/>
        <v>2084.130000000001</v>
      </c>
      <c r="BG862" s="100">
        <f t="shared" si="3098"/>
        <v>2161.3200000000011</v>
      </c>
      <c r="BH862" s="100">
        <f t="shared" si="3098"/>
        <v>2238.5100000000011</v>
      </c>
      <c r="BI862" s="142"/>
      <c r="BV862" s="142"/>
      <c r="CI862" s="142"/>
      <c r="CV862" s="142"/>
      <c r="DI862" s="142"/>
      <c r="DV862" s="142"/>
      <c r="EI862" s="142"/>
    </row>
    <row r="863" spans="1:139" ht="15.75" outlineLevel="1" x14ac:dyDescent="0.25">
      <c r="A863" s="2">
        <f t="shared" si="3069"/>
        <v>5</v>
      </c>
      <c r="B863" s="86" t="str">
        <f t="shared" si="3069"/>
        <v>PRE-09603</v>
      </c>
      <c r="C863" s="86" t="str">
        <f t="shared" si="3069"/>
        <v>SPP FH - Coolidge  13533</v>
      </c>
      <c r="D863" s="2" t="str">
        <f t="shared" si="3069"/>
        <v>A2768867</v>
      </c>
      <c r="E863" s="141" t="str">
        <f t="shared" si="3069"/>
        <v>COOLIDGE 13533 OCRs - 5 TAV</v>
      </c>
      <c r="I863" s="178">
        <v>0</v>
      </c>
      <c r="J863" s="100">
        <f t="shared" ref="J863" si="3099">J645+I863</f>
        <v>0</v>
      </c>
      <c r="K863" s="100">
        <f t="shared" ref="K863" si="3100">K645+J863</f>
        <v>0</v>
      </c>
      <c r="L863" s="100">
        <f t="shared" ref="L863" si="3101">L645+K863</f>
        <v>0</v>
      </c>
      <c r="M863" s="100">
        <f t="shared" ref="M863" si="3102">M645+L863</f>
        <v>0</v>
      </c>
      <c r="N863" s="100">
        <f t="shared" ref="N863" si="3103">N645+M863</f>
        <v>0</v>
      </c>
      <c r="O863" s="100">
        <f t="shared" ref="O863" si="3104">O645+N863</f>
        <v>0</v>
      </c>
      <c r="P863" s="100">
        <f t="shared" ref="P863" si="3105">P645+O863</f>
        <v>0</v>
      </c>
      <c r="Q863" s="100">
        <f t="shared" ref="Q863" si="3106">Q645+P863</f>
        <v>0</v>
      </c>
      <c r="R863" s="100">
        <f t="shared" ref="R863" si="3107">R645+Q863</f>
        <v>0</v>
      </c>
      <c r="S863" s="100">
        <f t="shared" ref="S863" si="3108">S645+R863</f>
        <v>0</v>
      </c>
      <c r="T863" s="100">
        <f t="shared" ref="T863" si="3109">T645+S863</f>
        <v>0</v>
      </c>
      <c r="U863" s="100">
        <f t="shared" ref="U863" si="3110">U645+T863</f>
        <v>0</v>
      </c>
      <c r="V863" s="142"/>
      <c r="W863" s="100">
        <f t="shared" si="3090"/>
        <v>0</v>
      </c>
      <c r="X863" s="100">
        <f t="shared" ref="X863" si="3111">X645+W863</f>
        <v>0</v>
      </c>
      <c r="Y863" s="100">
        <f t="shared" ref="Y863" si="3112">Y645+X863</f>
        <v>0</v>
      </c>
      <c r="Z863" s="100">
        <f t="shared" ref="Z863" si="3113">Z645+Y863</f>
        <v>0</v>
      </c>
      <c r="AA863" s="100">
        <f t="shared" ref="AA863" si="3114">AA645+Z863</f>
        <v>0</v>
      </c>
      <c r="AB863" s="100">
        <f t="shared" ref="AB863" si="3115">AB645+AA863</f>
        <v>0</v>
      </c>
      <c r="AC863" s="100">
        <f t="shared" ref="AC863" si="3116">AC645+AB863</f>
        <v>0</v>
      </c>
      <c r="AD863" s="100">
        <f t="shared" ref="AD863" si="3117">AD645+AC863</f>
        <v>0</v>
      </c>
      <c r="AE863" s="100">
        <f t="shared" ref="AE863" si="3118">AE645+AD863</f>
        <v>351.92</v>
      </c>
      <c r="AF863" s="100">
        <f t="shared" ref="AF863" si="3119">AF645+AE863</f>
        <v>703.84</v>
      </c>
      <c r="AG863" s="100">
        <f t="shared" ref="AG863" si="3120">AG645+AF863</f>
        <v>1055.76</v>
      </c>
      <c r="AH863" s="100">
        <f t="shared" ref="AH863" si="3121">AH645+AG863</f>
        <v>1407.68</v>
      </c>
      <c r="AI863" s="142"/>
      <c r="AJ863" s="100">
        <f t="shared" si="3092"/>
        <v>1759.6000000000001</v>
      </c>
      <c r="AK863" s="100">
        <f t="shared" ref="AK863" si="3122">AK645+AJ863</f>
        <v>2111.52</v>
      </c>
      <c r="AL863" s="100">
        <f t="shared" ref="AL863" si="3123">AL645+AK863</f>
        <v>2463.44</v>
      </c>
      <c r="AM863" s="100">
        <f t="shared" ref="AM863" si="3124">AM645+AL863</f>
        <v>2815.36</v>
      </c>
      <c r="AN863" s="100">
        <f t="shared" ref="AN863" si="3125">AN645+AM863</f>
        <v>3167.28</v>
      </c>
      <c r="AO863" s="100">
        <f t="shared" ref="AO863" si="3126">AO645+AN863</f>
        <v>3519.2000000000003</v>
      </c>
      <c r="AP863" s="100">
        <f t="shared" ref="AP863" si="3127">AP645+AO863</f>
        <v>3871.1200000000003</v>
      </c>
      <c r="AQ863" s="100">
        <f t="shared" ref="AQ863" si="3128">AQ645+AP863</f>
        <v>4223.04</v>
      </c>
      <c r="AR863" s="100">
        <f t="shared" ref="AR863" si="3129">AR645+AQ863</f>
        <v>4574.96</v>
      </c>
      <c r="AS863" s="100">
        <f t="shared" ref="AS863" si="3130">AS645+AR863</f>
        <v>4926.88</v>
      </c>
      <c r="AT863" s="100">
        <f t="shared" ref="AT863" si="3131">AT645+AS863</f>
        <v>5278.8</v>
      </c>
      <c r="AU863" s="100">
        <f t="shared" ref="AU863" si="3132">AU645+AT863</f>
        <v>5630.72</v>
      </c>
      <c r="AV863" s="142"/>
      <c r="AW863" s="100">
        <f t="shared" si="2639"/>
        <v>5982.64</v>
      </c>
      <c r="AX863" s="100">
        <f t="shared" ref="AX863:BH863" si="3133">AX645+AW863</f>
        <v>6334.56</v>
      </c>
      <c r="AY863" s="100">
        <f t="shared" si="3133"/>
        <v>6686.4800000000005</v>
      </c>
      <c r="AZ863" s="100">
        <f t="shared" si="3133"/>
        <v>7038.4000000000005</v>
      </c>
      <c r="BA863" s="100">
        <f t="shared" si="3133"/>
        <v>7390.3200000000006</v>
      </c>
      <c r="BB863" s="100">
        <f t="shared" si="3133"/>
        <v>7742.2400000000007</v>
      </c>
      <c r="BC863" s="100">
        <f t="shared" si="3133"/>
        <v>8094.1600000000008</v>
      </c>
      <c r="BD863" s="100">
        <f t="shared" si="3133"/>
        <v>8446.08</v>
      </c>
      <c r="BE863" s="100">
        <f t="shared" si="3133"/>
        <v>8798</v>
      </c>
      <c r="BF863" s="100">
        <f t="shared" si="3133"/>
        <v>9149.92</v>
      </c>
      <c r="BG863" s="100">
        <f t="shared" si="3133"/>
        <v>9501.84</v>
      </c>
      <c r="BH863" s="100">
        <f t="shared" si="3133"/>
        <v>9853.76</v>
      </c>
      <c r="BI863" s="142"/>
      <c r="BV863" s="142"/>
      <c r="CI863" s="142"/>
      <c r="CV863" s="142"/>
      <c r="DI863" s="142"/>
      <c r="DV863" s="142"/>
      <c r="EI863" s="142"/>
    </row>
    <row r="864" spans="1:139" ht="15.75" outlineLevel="1" x14ac:dyDescent="0.25">
      <c r="A864" s="2">
        <f t="shared" si="3069"/>
        <v>6</v>
      </c>
      <c r="B864" s="86" t="str">
        <f t="shared" si="3069"/>
        <v>PRE-09793</v>
      </c>
      <c r="C864" s="86" t="str">
        <f t="shared" si="3069"/>
        <v>SPP FH - Clarkwild 13461</v>
      </c>
      <c r="D864" s="2" t="str">
        <f t="shared" si="3069"/>
        <v>PRE-09793.1</v>
      </c>
      <c r="E864" s="141" t="str">
        <f t="shared" si="3069"/>
        <v>SPP FH - Clarkwild 13461 -OH Feeder</v>
      </c>
      <c r="I864" s="178">
        <v>0</v>
      </c>
      <c r="J864" s="100">
        <f t="shared" ref="J864:U864" si="3134">J646+I864</f>
        <v>0</v>
      </c>
      <c r="K864" s="100">
        <f t="shared" si="3134"/>
        <v>0</v>
      </c>
      <c r="L864" s="100">
        <f t="shared" si="3134"/>
        <v>0</v>
      </c>
      <c r="M864" s="100">
        <f t="shared" si="3134"/>
        <v>0</v>
      </c>
      <c r="N864" s="100">
        <f t="shared" si="3134"/>
        <v>0</v>
      </c>
      <c r="O864" s="100">
        <f t="shared" si="3134"/>
        <v>0</v>
      </c>
      <c r="P864" s="100">
        <f t="shared" si="3134"/>
        <v>0</v>
      </c>
      <c r="Q864" s="100">
        <f t="shared" si="3134"/>
        <v>0</v>
      </c>
      <c r="R864" s="100">
        <f t="shared" si="3134"/>
        <v>0</v>
      </c>
      <c r="S864" s="100">
        <f t="shared" si="3134"/>
        <v>0</v>
      </c>
      <c r="T864" s="100">
        <f t="shared" si="3134"/>
        <v>0</v>
      </c>
      <c r="U864" s="100">
        <f t="shared" si="3134"/>
        <v>0</v>
      </c>
      <c r="V864" s="142"/>
      <c r="W864" s="100">
        <f t="shared" si="3090"/>
        <v>0</v>
      </c>
      <c r="X864" s="100">
        <f t="shared" ref="X864:AH864" si="3135">X646+W864</f>
        <v>0</v>
      </c>
      <c r="Y864" s="100">
        <f t="shared" si="3135"/>
        <v>0</v>
      </c>
      <c r="Z864" s="100">
        <f t="shared" si="3135"/>
        <v>0</v>
      </c>
      <c r="AA864" s="100">
        <f t="shared" si="3135"/>
        <v>0</v>
      </c>
      <c r="AB864" s="100">
        <f t="shared" si="3135"/>
        <v>0</v>
      </c>
      <c r="AC864" s="100">
        <f t="shared" si="3135"/>
        <v>0</v>
      </c>
      <c r="AD864" s="100">
        <f t="shared" si="3135"/>
        <v>0</v>
      </c>
      <c r="AE864" s="100">
        <f t="shared" si="3135"/>
        <v>0</v>
      </c>
      <c r="AF864" s="100">
        <f t="shared" si="3135"/>
        <v>0</v>
      </c>
      <c r="AG864" s="100">
        <f t="shared" si="3135"/>
        <v>0</v>
      </c>
      <c r="AH864" s="100">
        <f t="shared" si="3135"/>
        <v>0</v>
      </c>
      <c r="AI864" s="142"/>
      <c r="AJ864" s="100">
        <f t="shared" si="3092"/>
        <v>0</v>
      </c>
      <c r="AK864" s="100">
        <f t="shared" ref="AK864:AU864" si="3136">AK646+AJ864</f>
        <v>0</v>
      </c>
      <c r="AL864" s="100">
        <f t="shared" si="3136"/>
        <v>3921.62</v>
      </c>
      <c r="AM864" s="100">
        <f t="shared" si="3136"/>
        <v>7843.24</v>
      </c>
      <c r="AN864" s="100">
        <f t="shared" si="3136"/>
        <v>11764.86</v>
      </c>
      <c r="AO864" s="100">
        <f t="shared" si="3136"/>
        <v>15686.48</v>
      </c>
      <c r="AP864" s="100">
        <f t="shared" si="3136"/>
        <v>19608.099999999999</v>
      </c>
      <c r="AQ864" s="100">
        <f t="shared" si="3136"/>
        <v>23529.719999999998</v>
      </c>
      <c r="AR864" s="100">
        <f t="shared" si="3136"/>
        <v>27451.339999999997</v>
      </c>
      <c r="AS864" s="100">
        <f t="shared" si="3136"/>
        <v>31372.959999999995</v>
      </c>
      <c r="AT864" s="100">
        <f t="shared" si="3136"/>
        <v>35294.579999999994</v>
      </c>
      <c r="AU864" s="100">
        <f t="shared" si="3136"/>
        <v>39216.199999999997</v>
      </c>
      <c r="AV864" s="142"/>
      <c r="AW864" s="100">
        <f t="shared" si="2639"/>
        <v>43137.82</v>
      </c>
      <c r="AX864" s="100">
        <f t="shared" ref="AX864:BH864" si="3137">AX646+AW864</f>
        <v>47059.44</v>
      </c>
      <c r="AY864" s="100">
        <f t="shared" si="3137"/>
        <v>50981.060000000005</v>
      </c>
      <c r="AZ864" s="100">
        <f t="shared" si="3137"/>
        <v>54902.680000000008</v>
      </c>
      <c r="BA864" s="100">
        <f t="shared" si="3137"/>
        <v>58824.30000000001</v>
      </c>
      <c r="BB864" s="100">
        <f t="shared" si="3137"/>
        <v>62745.920000000013</v>
      </c>
      <c r="BC864" s="100">
        <f t="shared" si="3137"/>
        <v>66667.540000000008</v>
      </c>
      <c r="BD864" s="100">
        <f t="shared" si="3137"/>
        <v>70589.16</v>
      </c>
      <c r="BE864" s="100">
        <f t="shared" si="3137"/>
        <v>74510.78</v>
      </c>
      <c r="BF864" s="100">
        <f t="shared" si="3137"/>
        <v>78432.399999999994</v>
      </c>
      <c r="BG864" s="100">
        <f t="shared" si="3137"/>
        <v>82354.01999999999</v>
      </c>
      <c r="BH864" s="100">
        <f t="shared" si="3137"/>
        <v>86275.639999999985</v>
      </c>
      <c r="BI864" s="142"/>
      <c r="BV864" s="142"/>
      <c r="CI864" s="142"/>
      <c r="CV864" s="142"/>
      <c r="DI864" s="142"/>
      <c r="DV864" s="142"/>
      <c r="EI864" s="142"/>
    </row>
    <row r="865" spans="1:139" ht="15.75" outlineLevel="1" x14ac:dyDescent="0.25">
      <c r="A865" s="2">
        <f t="shared" si="3069"/>
        <v>6</v>
      </c>
      <c r="B865" s="86" t="str">
        <f t="shared" si="3069"/>
        <v>PRE-09793</v>
      </c>
      <c r="C865" s="86" t="str">
        <f t="shared" si="3069"/>
        <v>SPP FH - Clarkwild 13461</v>
      </c>
      <c r="D865" s="2" t="str">
        <f t="shared" si="3069"/>
        <v>A2787325</v>
      </c>
      <c r="E865" s="141" t="str">
        <f t="shared" si="3069"/>
        <v>SPP FH - Clarkwild 13461 OCR-10 TAV</v>
      </c>
      <c r="I865" s="178">
        <v>0</v>
      </c>
      <c r="J865" s="100">
        <f t="shared" ref="J865" si="3138">J647+I865</f>
        <v>0</v>
      </c>
      <c r="K865" s="100">
        <f t="shared" ref="K865" si="3139">K647+J865</f>
        <v>0</v>
      </c>
      <c r="L865" s="100">
        <f t="shared" ref="L865" si="3140">L647+K865</f>
        <v>0</v>
      </c>
      <c r="M865" s="100">
        <f t="shared" ref="M865" si="3141">M647+L865</f>
        <v>0</v>
      </c>
      <c r="N865" s="100">
        <f t="shared" ref="N865" si="3142">N647+M865</f>
        <v>0</v>
      </c>
      <c r="O865" s="100">
        <f t="shared" ref="O865" si="3143">O647+N865</f>
        <v>0</v>
      </c>
      <c r="P865" s="100">
        <f t="shared" ref="P865" si="3144">P647+O865</f>
        <v>0</v>
      </c>
      <c r="Q865" s="100">
        <f t="shared" ref="Q865" si="3145">Q647+P865</f>
        <v>0</v>
      </c>
      <c r="R865" s="100">
        <f t="shared" ref="R865" si="3146">R647+Q865</f>
        <v>0</v>
      </c>
      <c r="S865" s="100">
        <f t="shared" ref="S865" si="3147">S647+R865</f>
        <v>0</v>
      </c>
      <c r="T865" s="100">
        <f t="shared" ref="T865" si="3148">T647+S865</f>
        <v>0</v>
      </c>
      <c r="U865" s="100">
        <f t="shared" ref="U865" si="3149">U647+T865</f>
        <v>0</v>
      </c>
      <c r="V865" s="142"/>
      <c r="W865" s="100">
        <f t="shared" si="3090"/>
        <v>0</v>
      </c>
      <c r="X865" s="100">
        <f t="shared" ref="X865" si="3150">X647+W865</f>
        <v>0</v>
      </c>
      <c r="Y865" s="100">
        <f t="shared" ref="Y865" si="3151">Y647+X865</f>
        <v>0</v>
      </c>
      <c r="Z865" s="100">
        <f t="shared" ref="Z865" si="3152">Z647+Y865</f>
        <v>0</v>
      </c>
      <c r="AA865" s="100">
        <f t="shared" ref="AA865" si="3153">AA647+Z865</f>
        <v>0</v>
      </c>
      <c r="AB865" s="100">
        <f t="shared" ref="AB865" si="3154">AB647+AA865</f>
        <v>0</v>
      </c>
      <c r="AC865" s="100">
        <f t="shared" ref="AC865" si="3155">AC647+AB865</f>
        <v>0</v>
      </c>
      <c r="AD865" s="100">
        <f t="shared" ref="AD865" si="3156">AD647+AC865</f>
        <v>0</v>
      </c>
      <c r="AE865" s="100">
        <f t="shared" ref="AE865" si="3157">AE647+AD865</f>
        <v>0</v>
      </c>
      <c r="AF865" s="100">
        <f t="shared" ref="AF865" si="3158">AF647+AE865</f>
        <v>0</v>
      </c>
      <c r="AG865" s="100">
        <f t="shared" ref="AG865" si="3159">AG647+AF865</f>
        <v>0</v>
      </c>
      <c r="AH865" s="100">
        <f t="shared" ref="AH865" si="3160">AH647+AG865</f>
        <v>0</v>
      </c>
      <c r="AI865" s="142"/>
      <c r="AJ865" s="100">
        <f t="shared" si="3092"/>
        <v>0</v>
      </c>
      <c r="AK865" s="100">
        <f t="shared" ref="AK865" si="3161">AK647+AJ865</f>
        <v>0</v>
      </c>
      <c r="AL865" s="100">
        <f t="shared" ref="AL865" si="3162">AL647+AK865</f>
        <v>127.67</v>
      </c>
      <c r="AM865" s="100">
        <f t="shared" ref="AM865" si="3163">AM647+AL865</f>
        <v>255.34</v>
      </c>
      <c r="AN865" s="100">
        <f t="shared" ref="AN865" si="3164">AN647+AM865</f>
        <v>383.01</v>
      </c>
      <c r="AO865" s="100">
        <f t="shared" ref="AO865" si="3165">AO647+AN865</f>
        <v>510.68</v>
      </c>
      <c r="AP865" s="100">
        <f t="shared" ref="AP865" si="3166">AP647+AO865</f>
        <v>638.35</v>
      </c>
      <c r="AQ865" s="100">
        <f t="shared" ref="AQ865" si="3167">AQ647+AP865</f>
        <v>766.02</v>
      </c>
      <c r="AR865" s="100">
        <f t="shared" ref="AR865" si="3168">AR647+AQ865</f>
        <v>893.68999999999994</v>
      </c>
      <c r="AS865" s="100">
        <f t="shared" ref="AS865" si="3169">AS647+AR865</f>
        <v>1021.3599999999999</v>
      </c>
      <c r="AT865" s="100">
        <f t="shared" ref="AT865" si="3170">AT647+AS865</f>
        <v>1149.03</v>
      </c>
      <c r="AU865" s="100">
        <f t="shared" ref="AU865" si="3171">AU647+AT865</f>
        <v>1276.7</v>
      </c>
      <c r="AV865" s="142"/>
      <c r="AW865" s="100">
        <f t="shared" si="2639"/>
        <v>1404.3700000000001</v>
      </c>
      <c r="AX865" s="100">
        <f t="shared" ref="AX865:BH865" si="3172">AX647+AW865</f>
        <v>1532.0400000000002</v>
      </c>
      <c r="AY865" s="100">
        <f t="shared" si="3172"/>
        <v>1659.7100000000003</v>
      </c>
      <c r="AZ865" s="100">
        <f t="shared" si="3172"/>
        <v>1787.3800000000003</v>
      </c>
      <c r="BA865" s="100">
        <f t="shared" si="3172"/>
        <v>1915.0500000000004</v>
      </c>
      <c r="BB865" s="100">
        <f t="shared" si="3172"/>
        <v>2042.7200000000005</v>
      </c>
      <c r="BC865" s="100">
        <f t="shared" si="3172"/>
        <v>2170.3900000000003</v>
      </c>
      <c r="BD865" s="100">
        <f t="shared" si="3172"/>
        <v>2298.0600000000004</v>
      </c>
      <c r="BE865" s="100">
        <f t="shared" si="3172"/>
        <v>2425.7300000000005</v>
      </c>
      <c r="BF865" s="100">
        <f t="shared" si="3172"/>
        <v>2553.4000000000005</v>
      </c>
      <c r="BG865" s="100">
        <f t="shared" si="3172"/>
        <v>2681.0700000000006</v>
      </c>
      <c r="BH865" s="100">
        <f t="shared" si="3172"/>
        <v>2808.7400000000007</v>
      </c>
      <c r="BI865" s="142"/>
      <c r="BV865" s="142"/>
      <c r="CI865" s="142"/>
      <c r="CV865" s="142"/>
      <c r="DI865" s="142"/>
      <c r="DV865" s="142"/>
      <c r="EI865" s="142"/>
    </row>
    <row r="866" spans="1:139" ht="15.75" outlineLevel="1" x14ac:dyDescent="0.25">
      <c r="A866" s="2">
        <f t="shared" si="3069"/>
        <v>7</v>
      </c>
      <c r="B866" s="86" t="str">
        <f t="shared" si="3069"/>
        <v>PRE-09794</v>
      </c>
      <c r="C866" s="86" t="str">
        <f t="shared" si="3069"/>
        <v>SPP FH - Fishhawk 14121</v>
      </c>
      <c r="D866" s="2" t="str">
        <f t="shared" si="3069"/>
        <v>PRE-09794.1</v>
      </c>
      <c r="E866" s="141" t="str">
        <f t="shared" si="3069"/>
        <v>SPP FH - Fishhawk 14121 - OH Feeder</v>
      </c>
      <c r="I866" s="178">
        <v>0</v>
      </c>
      <c r="J866" s="100">
        <f t="shared" ref="J866:U866" si="3173">J648+I866</f>
        <v>0</v>
      </c>
      <c r="K866" s="100">
        <f t="shared" si="3173"/>
        <v>0</v>
      </c>
      <c r="L866" s="100">
        <f t="shared" si="3173"/>
        <v>0</v>
      </c>
      <c r="M866" s="100">
        <f t="shared" si="3173"/>
        <v>0</v>
      </c>
      <c r="N866" s="100">
        <f t="shared" si="3173"/>
        <v>0</v>
      </c>
      <c r="O866" s="100">
        <f t="shared" si="3173"/>
        <v>0</v>
      </c>
      <c r="P866" s="100">
        <f t="shared" si="3173"/>
        <v>0</v>
      </c>
      <c r="Q866" s="100">
        <f t="shared" si="3173"/>
        <v>0</v>
      </c>
      <c r="R866" s="100">
        <f t="shared" si="3173"/>
        <v>0</v>
      </c>
      <c r="S866" s="100">
        <f t="shared" si="3173"/>
        <v>0</v>
      </c>
      <c r="T866" s="100">
        <f t="shared" si="3173"/>
        <v>0</v>
      </c>
      <c r="U866" s="100">
        <f t="shared" si="3173"/>
        <v>0</v>
      </c>
      <c r="V866" s="142"/>
      <c r="W866" s="100">
        <f t="shared" si="3090"/>
        <v>0</v>
      </c>
      <c r="X866" s="100">
        <f t="shared" ref="X866:AH866" si="3174">X648+W866</f>
        <v>0</v>
      </c>
      <c r="Y866" s="100">
        <f t="shared" si="3174"/>
        <v>0</v>
      </c>
      <c r="Z866" s="100">
        <f t="shared" si="3174"/>
        <v>0</v>
      </c>
      <c r="AA866" s="100">
        <f t="shared" si="3174"/>
        <v>0</v>
      </c>
      <c r="AB866" s="100">
        <f t="shared" si="3174"/>
        <v>0</v>
      </c>
      <c r="AC866" s="100">
        <f t="shared" si="3174"/>
        <v>0</v>
      </c>
      <c r="AD866" s="100">
        <f t="shared" si="3174"/>
        <v>0</v>
      </c>
      <c r="AE866" s="100">
        <f t="shared" si="3174"/>
        <v>0</v>
      </c>
      <c r="AF866" s="100">
        <f t="shared" si="3174"/>
        <v>0</v>
      </c>
      <c r="AG866" s="100">
        <f t="shared" si="3174"/>
        <v>0</v>
      </c>
      <c r="AH866" s="100">
        <f t="shared" si="3174"/>
        <v>0</v>
      </c>
      <c r="AI866" s="142"/>
      <c r="AJ866" s="100">
        <f t="shared" si="3092"/>
        <v>0</v>
      </c>
      <c r="AK866" s="100">
        <f t="shared" ref="AK866:AU866" si="3175">AK648+AJ866</f>
        <v>928.24</v>
      </c>
      <c r="AL866" s="100">
        <f t="shared" si="3175"/>
        <v>1856.48</v>
      </c>
      <c r="AM866" s="100">
        <f t="shared" si="3175"/>
        <v>2784.7200000000003</v>
      </c>
      <c r="AN866" s="100">
        <f t="shared" si="3175"/>
        <v>3712.96</v>
      </c>
      <c r="AO866" s="100">
        <f t="shared" si="3175"/>
        <v>4641.2</v>
      </c>
      <c r="AP866" s="100">
        <f t="shared" si="3175"/>
        <v>5569.44</v>
      </c>
      <c r="AQ866" s="100">
        <f t="shared" si="3175"/>
        <v>6497.6799999999994</v>
      </c>
      <c r="AR866" s="100">
        <f t="shared" si="3175"/>
        <v>7425.9199999999992</v>
      </c>
      <c r="AS866" s="100">
        <f t="shared" si="3175"/>
        <v>8354.16</v>
      </c>
      <c r="AT866" s="100">
        <f t="shared" si="3175"/>
        <v>9282.4</v>
      </c>
      <c r="AU866" s="100">
        <f t="shared" si="3175"/>
        <v>10210.64</v>
      </c>
      <c r="AV866" s="142"/>
      <c r="AW866" s="100">
        <f t="shared" si="2639"/>
        <v>11138.88</v>
      </c>
      <c r="AX866" s="100">
        <f t="shared" ref="AX866:BH866" si="3176">AX648+AW866</f>
        <v>12067.119999999999</v>
      </c>
      <c r="AY866" s="100">
        <f t="shared" si="3176"/>
        <v>12995.359999999999</v>
      </c>
      <c r="AZ866" s="100">
        <f t="shared" si="3176"/>
        <v>13923.599999999999</v>
      </c>
      <c r="BA866" s="100">
        <f t="shared" si="3176"/>
        <v>14851.839999999998</v>
      </c>
      <c r="BB866" s="100">
        <f t="shared" si="3176"/>
        <v>15780.079999999998</v>
      </c>
      <c r="BC866" s="100">
        <f t="shared" si="3176"/>
        <v>16708.32</v>
      </c>
      <c r="BD866" s="100">
        <f t="shared" si="3176"/>
        <v>17636.560000000001</v>
      </c>
      <c r="BE866" s="100">
        <f t="shared" si="3176"/>
        <v>18564.800000000003</v>
      </c>
      <c r="BF866" s="100">
        <f t="shared" si="3176"/>
        <v>19493.040000000005</v>
      </c>
      <c r="BG866" s="100">
        <f t="shared" si="3176"/>
        <v>20421.280000000006</v>
      </c>
      <c r="BH866" s="100">
        <f t="shared" si="3176"/>
        <v>21349.520000000008</v>
      </c>
      <c r="BI866" s="142"/>
      <c r="BV866" s="142"/>
      <c r="CI866" s="142"/>
      <c r="CV866" s="142"/>
      <c r="DI866" s="142"/>
      <c r="DV866" s="142"/>
      <c r="EI866" s="142"/>
    </row>
    <row r="867" spans="1:139" ht="15.75" outlineLevel="1" x14ac:dyDescent="0.25">
      <c r="A867" s="2">
        <f t="shared" si="3069"/>
        <v>7</v>
      </c>
      <c r="B867" s="86" t="str">
        <f t="shared" si="3069"/>
        <v>PRE-09794</v>
      </c>
      <c r="C867" s="86" t="str">
        <f t="shared" si="3069"/>
        <v>SPP FH - Fishhawk 14121</v>
      </c>
      <c r="D867" s="2" t="str">
        <f t="shared" si="3069"/>
        <v>A2778192</v>
      </c>
      <c r="E867" s="141" t="str">
        <f t="shared" si="3069"/>
        <v>FISH121A - OCR#28555 - N.O. - 13785</v>
      </c>
      <c r="I867" s="178">
        <v>0</v>
      </c>
      <c r="J867" s="100">
        <f t="shared" ref="J867" si="3177">J649+I867</f>
        <v>0</v>
      </c>
      <c r="K867" s="100">
        <f t="shared" ref="K867" si="3178">K649+J867</f>
        <v>0</v>
      </c>
      <c r="L867" s="100">
        <f t="shared" ref="L867" si="3179">L649+K867</f>
        <v>0</v>
      </c>
      <c r="M867" s="100">
        <f t="shared" ref="M867" si="3180">M649+L867</f>
        <v>0</v>
      </c>
      <c r="N867" s="100">
        <f t="shared" ref="N867" si="3181">N649+M867</f>
        <v>0</v>
      </c>
      <c r="O867" s="100">
        <f t="shared" ref="O867" si="3182">O649+N867</f>
        <v>0</v>
      </c>
      <c r="P867" s="100">
        <f t="shared" ref="P867" si="3183">P649+O867</f>
        <v>0</v>
      </c>
      <c r="Q867" s="100">
        <f t="shared" ref="Q867" si="3184">Q649+P867</f>
        <v>0</v>
      </c>
      <c r="R867" s="100">
        <f t="shared" ref="R867" si="3185">R649+Q867</f>
        <v>0</v>
      </c>
      <c r="S867" s="100">
        <f t="shared" ref="S867" si="3186">S649+R867</f>
        <v>0</v>
      </c>
      <c r="T867" s="100">
        <f t="shared" ref="T867" si="3187">T649+S867</f>
        <v>0</v>
      </c>
      <c r="U867" s="100">
        <f t="shared" ref="U867" si="3188">U649+T867</f>
        <v>0</v>
      </c>
      <c r="V867" s="142"/>
      <c r="W867" s="100">
        <f t="shared" si="3090"/>
        <v>0</v>
      </c>
      <c r="X867" s="100">
        <f t="shared" ref="X867" si="3189">X649+W867</f>
        <v>0</v>
      </c>
      <c r="Y867" s="100">
        <f t="shared" ref="Y867" si="3190">Y649+X867</f>
        <v>0</v>
      </c>
      <c r="Z867" s="100">
        <f t="shared" ref="Z867" si="3191">Z649+Y867</f>
        <v>0</v>
      </c>
      <c r="AA867" s="100">
        <f t="shared" ref="AA867" si="3192">AA649+Z867</f>
        <v>0</v>
      </c>
      <c r="AB867" s="100">
        <f t="shared" ref="AB867" si="3193">AB649+AA867</f>
        <v>0</v>
      </c>
      <c r="AC867" s="100">
        <f t="shared" ref="AC867" si="3194">AC649+AB867</f>
        <v>0</v>
      </c>
      <c r="AD867" s="100">
        <f t="shared" ref="AD867" si="3195">AD649+AC867</f>
        <v>41.21</v>
      </c>
      <c r="AE867" s="100">
        <f t="shared" ref="AE867" si="3196">AE649+AD867</f>
        <v>82.42</v>
      </c>
      <c r="AF867" s="100">
        <f t="shared" ref="AF867" si="3197">AF649+AE867</f>
        <v>123.63</v>
      </c>
      <c r="AG867" s="100">
        <f t="shared" ref="AG867" si="3198">AG649+AF867</f>
        <v>164.84</v>
      </c>
      <c r="AH867" s="100">
        <f t="shared" ref="AH867" si="3199">AH649+AG867</f>
        <v>206.05</v>
      </c>
      <c r="AI867" s="142"/>
      <c r="AJ867" s="100">
        <f t="shared" si="3092"/>
        <v>247.26000000000002</v>
      </c>
      <c r="AK867" s="100">
        <f t="shared" ref="AK867" si="3200">AK649+AJ867</f>
        <v>288.47000000000003</v>
      </c>
      <c r="AL867" s="100">
        <f t="shared" ref="AL867" si="3201">AL649+AK867</f>
        <v>329.68</v>
      </c>
      <c r="AM867" s="100">
        <f t="shared" ref="AM867" si="3202">AM649+AL867</f>
        <v>370.89</v>
      </c>
      <c r="AN867" s="100">
        <f t="shared" ref="AN867" si="3203">AN649+AM867</f>
        <v>412.09999999999997</v>
      </c>
      <c r="AO867" s="100">
        <f t="shared" ref="AO867" si="3204">AO649+AN867</f>
        <v>453.30999999999995</v>
      </c>
      <c r="AP867" s="100">
        <f t="shared" ref="AP867" si="3205">AP649+AO867</f>
        <v>494.51999999999992</v>
      </c>
      <c r="AQ867" s="100">
        <f t="shared" ref="AQ867" si="3206">AQ649+AP867</f>
        <v>535.7299999999999</v>
      </c>
      <c r="AR867" s="100">
        <f t="shared" ref="AR867" si="3207">AR649+AQ867</f>
        <v>576.93999999999994</v>
      </c>
      <c r="AS867" s="100">
        <f t="shared" ref="AS867" si="3208">AS649+AR867</f>
        <v>618.15</v>
      </c>
      <c r="AT867" s="100">
        <f t="shared" ref="AT867" si="3209">AT649+AS867</f>
        <v>659.36</v>
      </c>
      <c r="AU867" s="100">
        <f t="shared" ref="AU867" si="3210">AU649+AT867</f>
        <v>700.57</v>
      </c>
      <c r="AV867" s="142"/>
      <c r="AW867" s="100">
        <f t="shared" si="2639"/>
        <v>741.78000000000009</v>
      </c>
      <c r="AX867" s="100">
        <f t="shared" ref="AX867:BH867" si="3211">AX649+AW867</f>
        <v>782.99000000000012</v>
      </c>
      <c r="AY867" s="100">
        <f t="shared" si="3211"/>
        <v>824.20000000000016</v>
      </c>
      <c r="AZ867" s="100">
        <f t="shared" si="3211"/>
        <v>865.4100000000002</v>
      </c>
      <c r="BA867" s="100">
        <f t="shared" si="3211"/>
        <v>906.62000000000023</v>
      </c>
      <c r="BB867" s="100">
        <f t="shared" si="3211"/>
        <v>947.83000000000027</v>
      </c>
      <c r="BC867" s="100">
        <f t="shared" si="3211"/>
        <v>989.0400000000003</v>
      </c>
      <c r="BD867" s="100">
        <f t="shared" si="3211"/>
        <v>1030.2500000000002</v>
      </c>
      <c r="BE867" s="100">
        <f t="shared" si="3211"/>
        <v>1071.4600000000003</v>
      </c>
      <c r="BF867" s="100">
        <f t="shared" si="3211"/>
        <v>1112.6700000000003</v>
      </c>
      <c r="BG867" s="100">
        <f t="shared" si="3211"/>
        <v>1153.8800000000003</v>
      </c>
      <c r="BH867" s="100">
        <f t="shared" si="3211"/>
        <v>1195.0900000000004</v>
      </c>
      <c r="BI867" s="142"/>
      <c r="BV867" s="142"/>
      <c r="CI867" s="142"/>
      <c r="CV867" s="142"/>
      <c r="DI867" s="142"/>
      <c r="DV867" s="142"/>
      <c r="EI867" s="142"/>
    </row>
    <row r="868" spans="1:139" ht="15.75" outlineLevel="1" x14ac:dyDescent="0.25">
      <c r="A868" s="2">
        <f t="shared" si="3069"/>
        <v>7</v>
      </c>
      <c r="B868" s="86" t="str">
        <f t="shared" si="3069"/>
        <v>PRE-09794</v>
      </c>
      <c r="C868" s="86" t="str">
        <f t="shared" si="3069"/>
        <v>SPP FH - Fishhawk 14121</v>
      </c>
      <c r="D868" s="2" t="str">
        <f t="shared" si="3069"/>
        <v>A2787635</v>
      </c>
      <c r="E868" s="141" t="str">
        <f t="shared" si="3069"/>
        <v>SPP FH - Fishhawk 14121 OCR 131655</v>
      </c>
      <c r="I868" s="178">
        <v>0</v>
      </c>
      <c r="J868" s="100">
        <f t="shared" ref="J868" si="3212">J650+I868</f>
        <v>0</v>
      </c>
      <c r="K868" s="100">
        <f t="shared" ref="K868" si="3213">K650+J868</f>
        <v>0</v>
      </c>
      <c r="L868" s="100">
        <f t="shared" ref="L868" si="3214">L650+K868</f>
        <v>0</v>
      </c>
      <c r="M868" s="100">
        <f t="shared" ref="M868" si="3215">M650+L868</f>
        <v>0</v>
      </c>
      <c r="N868" s="100">
        <f t="shared" ref="N868" si="3216">N650+M868</f>
        <v>0</v>
      </c>
      <c r="O868" s="100">
        <f t="shared" ref="O868" si="3217">O650+N868</f>
        <v>0</v>
      </c>
      <c r="P868" s="100">
        <f t="shared" ref="P868" si="3218">P650+O868</f>
        <v>0</v>
      </c>
      <c r="Q868" s="100">
        <f t="shared" ref="Q868" si="3219">Q650+P868</f>
        <v>0</v>
      </c>
      <c r="R868" s="100">
        <f t="shared" ref="R868" si="3220">R650+Q868</f>
        <v>0</v>
      </c>
      <c r="S868" s="100">
        <f t="shared" ref="S868" si="3221">S650+R868</f>
        <v>0</v>
      </c>
      <c r="T868" s="100">
        <f t="shared" ref="T868" si="3222">T650+S868</f>
        <v>0</v>
      </c>
      <c r="U868" s="100">
        <f t="shared" ref="U868" si="3223">U650+T868</f>
        <v>0</v>
      </c>
      <c r="V868" s="142"/>
      <c r="W868" s="100">
        <f t="shared" si="3090"/>
        <v>0</v>
      </c>
      <c r="X868" s="100">
        <f t="shared" ref="X868" si="3224">X650+W868</f>
        <v>0</v>
      </c>
      <c r="Y868" s="100">
        <f t="shared" ref="Y868" si="3225">Y650+X868</f>
        <v>0</v>
      </c>
      <c r="Z868" s="100">
        <f t="shared" ref="Z868" si="3226">Z650+Y868</f>
        <v>0</v>
      </c>
      <c r="AA868" s="100">
        <f t="shared" ref="AA868" si="3227">AA650+Z868</f>
        <v>0</v>
      </c>
      <c r="AB868" s="100">
        <f t="shared" ref="AB868" si="3228">AB650+AA868</f>
        <v>0</v>
      </c>
      <c r="AC868" s="100">
        <f t="shared" ref="AC868" si="3229">AC650+AB868</f>
        <v>0</v>
      </c>
      <c r="AD868" s="100">
        <f t="shared" ref="AD868" si="3230">AD650+AC868</f>
        <v>0</v>
      </c>
      <c r="AE868" s="100">
        <f t="shared" ref="AE868" si="3231">AE650+AD868</f>
        <v>0</v>
      </c>
      <c r="AF868" s="100">
        <f t="shared" ref="AF868" si="3232">AF650+AE868</f>
        <v>0</v>
      </c>
      <c r="AG868" s="100">
        <f t="shared" ref="AG868" si="3233">AG650+AF868</f>
        <v>0</v>
      </c>
      <c r="AH868" s="100">
        <f t="shared" ref="AH868" si="3234">AH650+AG868</f>
        <v>0</v>
      </c>
      <c r="AI868" s="142"/>
      <c r="AJ868" s="100">
        <f t="shared" si="3092"/>
        <v>0</v>
      </c>
      <c r="AK868" s="100">
        <f t="shared" ref="AK868" si="3235">AK650+AJ868</f>
        <v>0</v>
      </c>
      <c r="AL868" s="100">
        <f t="shared" ref="AL868" si="3236">AL650+AK868</f>
        <v>0</v>
      </c>
      <c r="AM868" s="100">
        <f t="shared" ref="AM868" si="3237">AM650+AL868</f>
        <v>0</v>
      </c>
      <c r="AN868" s="100">
        <f t="shared" ref="AN868" si="3238">AN650+AM868</f>
        <v>0</v>
      </c>
      <c r="AO868" s="100">
        <f t="shared" ref="AO868" si="3239">AO650+AN868</f>
        <v>0</v>
      </c>
      <c r="AP868" s="100">
        <f t="shared" ref="AP868" si="3240">AP650+AO868</f>
        <v>0</v>
      </c>
      <c r="AQ868" s="100">
        <f t="shared" ref="AQ868" si="3241">AQ650+AP868</f>
        <v>0</v>
      </c>
      <c r="AR868" s="100">
        <f t="shared" ref="AR868" si="3242">AR650+AQ868</f>
        <v>0</v>
      </c>
      <c r="AS868" s="100">
        <f t="shared" ref="AS868" si="3243">AS650+AR868</f>
        <v>0</v>
      </c>
      <c r="AT868" s="100">
        <f t="shared" ref="AT868" si="3244">AT650+AS868</f>
        <v>0</v>
      </c>
      <c r="AU868" s="100">
        <f t="shared" ref="AU868" si="3245">AU650+AT868</f>
        <v>0</v>
      </c>
      <c r="AV868" s="142"/>
      <c r="AW868" s="100">
        <f t="shared" si="2639"/>
        <v>0</v>
      </c>
      <c r="AX868" s="100">
        <f t="shared" ref="AX868:BH868" si="3246">AX650+AW868</f>
        <v>0</v>
      </c>
      <c r="AY868" s="100">
        <f t="shared" si="3246"/>
        <v>0</v>
      </c>
      <c r="AZ868" s="100">
        <f t="shared" si="3246"/>
        <v>0</v>
      </c>
      <c r="BA868" s="100">
        <f t="shared" si="3246"/>
        <v>0</v>
      </c>
      <c r="BB868" s="100">
        <f t="shared" si="3246"/>
        <v>0</v>
      </c>
      <c r="BC868" s="100">
        <f t="shared" si="3246"/>
        <v>0</v>
      </c>
      <c r="BD868" s="100">
        <f t="shared" si="3246"/>
        <v>0</v>
      </c>
      <c r="BE868" s="100">
        <f t="shared" si="3246"/>
        <v>0</v>
      </c>
      <c r="BF868" s="100">
        <f t="shared" si="3246"/>
        <v>0</v>
      </c>
      <c r="BG868" s="100">
        <f t="shared" si="3246"/>
        <v>0</v>
      </c>
      <c r="BH868" s="100">
        <f t="shared" si="3246"/>
        <v>0</v>
      </c>
      <c r="BI868" s="142"/>
      <c r="BV868" s="142"/>
      <c r="CI868" s="142"/>
      <c r="CV868" s="142"/>
      <c r="DI868" s="142"/>
      <c r="DV868" s="142"/>
      <c r="EI868" s="142"/>
    </row>
    <row r="869" spans="1:139" ht="15.75" outlineLevel="1" x14ac:dyDescent="0.25">
      <c r="A869" s="2">
        <f t="shared" ref="A869:E874" si="3247">A651</f>
        <v>7</v>
      </c>
      <c r="B869" s="86" t="str">
        <f t="shared" si="3247"/>
        <v>PRE-09794</v>
      </c>
      <c r="C869" s="86" t="str">
        <f t="shared" si="3247"/>
        <v>SPP FH - Fishhawk 14121</v>
      </c>
      <c r="D869" s="2" t="str">
        <f t="shared" si="3247"/>
        <v>A2787635</v>
      </c>
      <c r="E869" s="141" t="str">
        <f t="shared" si="3247"/>
        <v>SPP FH - Fishhawk 14121 OCR 131655</v>
      </c>
      <c r="I869" s="178">
        <v>0</v>
      </c>
      <c r="J869" s="100">
        <f t="shared" ref="J869" si="3248">J651+I869</f>
        <v>0</v>
      </c>
      <c r="K869" s="100">
        <f t="shared" ref="K869" si="3249">K651+J869</f>
        <v>0</v>
      </c>
      <c r="L869" s="100">
        <f t="shared" ref="L869" si="3250">L651+K869</f>
        <v>0</v>
      </c>
      <c r="M869" s="100">
        <f t="shared" ref="M869" si="3251">M651+L869</f>
        <v>0</v>
      </c>
      <c r="N869" s="100">
        <f t="shared" ref="N869" si="3252">N651+M869</f>
        <v>0</v>
      </c>
      <c r="O869" s="100">
        <f t="shared" ref="O869" si="3253">O651+N869</f>
        <v>0</v>
      </c>
      <c r="P869" s="100">
        <f t="shared" ref="P869" si="3254">P651+O869</f>
        <v>0</v>
      </c>
      <c r="Q869" s="100">
        <f t="shared" ref="Q869" si="3255">Q651+P869</f>
        <v>0</v>
      </c>
      <c r="R869" s="100">
        <f t="shared" ref="R869" si="3256">R651+Q869</f>
        <v>0</v>
      </c>
      <c r="S869" s="100">
        <f t="shared" ref="S869" si="3257">S651+R869</f>
        <v>0</v>
      </c>
      <c r="T869" s="100">
        <f t="shared" ref="T869" si="3258">T651+S869</f>
        <v>0</v>
      </c>
      <c r="U869" s="100">
        <f t="shared" ref="U869" si="3259">U651+T869</f>
        <v>0</v>
      </c>
      <c r="V869" s="142"/>
      <c r="W869" s="100">
        <f t="shared" si="3090"/>
        <v>0</v>
      </c>
      <c r="X869" s="100">
        <f t="shared" ref="X869" si="3260">X651+W869</f>
        <v>0</v>
      </c>
      <c r="Y869" s="100">
        <f t="shared" ref="Y869" si="3261">Y651+X869</f>
        <v>0</v>
      </c>
      <c r="Z869" s="100">
        <f t="shared" ref="Z869" si="3262">Z651+Y869</f>
        <v>0</v>
      </c>
      <c r="AA869" s="100">
        <f t="shared" ref="AA869" si="3263">AA651+Z869</f>
        <v>0</v>
      </c>
      <c r="AB869" s="100">
        <f t="shared" ref="AB869" si="3264">AB651+AA869</f>
        <v>0</v>
      </c>
      <c r="AC869" s="100">
        <f t="shared" ref="AC869" si="3265">AC651+AB869</f>
        <v>0</v>
      </c>
      <c r="AD869" s="100">
        <f t="shared" ref="AD869" si="3266">AD651+AC869</f>
        <v>0</v>
      </c>
      <c r="AE869" s="100">
        <f t="shared" ref="AE869" si="3267">AE651+AD869</f>
        <v>0</v>
      </c>
      <c r="AF869" s="100">
        <f t="shared" ref="AF869" si="3268">AF651+AE869</f>
        <v>0</v>
      </c>
      <c r="AG869" s="100">
        <f t="shared" ref="AG869" si="3269">AG651+AF869</f>
        <v>0</v>
      </c>
      <c r="AH869" s="100">
        <f t="shared" ref="AH869" si="3270">AH651+AG869</f>
        <v>0</v>
      </c>
      <c r="AI869" s="142"/>
      <c r="AJ869" s="100">
        <f t="shared" si="3092"/>
        <v>59.8</v>
      </c>
      <c r="AK869" s="100">
        <f t="shared" ref="AK869" si="3271">AK651+AJ869</f>
        <v>119.6</v>
      </c>
      <c r="AL869" s="100">
        <f t="shared" ref="AL869" si="3272">AL651+AK869</f>
        <v>179.39999999999998</v>
      </c>
      <c r="AM869" s="100">
        <f t="shared" ref="AM869" si="3273">AM651+AL869</f>
        <v>239.2</v>
      </c>
      <c r="AN869" s="100">
        <f t="shared" ref="AN869" si="3274">AN651+AM869</f>
        <v>299</v>
      </c>
      <c r="AO869" s="100">
        <f t="shared" ref="AO869" si="3275">AO651+AN869</f>
        <v>358.8</v>
      </c>
      <c r="AP869" s="100">
        <f t="shared" ref="AP869" si="3276">AP651+AO869</f>
        <v>418.6</v>
      </c>
      <c r="AQ869" s="100">
        <f t="shared" ref="AQ869" si="3277">AQ651+AP869</f>
        <v>478.40000000000003</v>
      </c>
      <c r="AR869" s="100">
        <f t="shared" ref="AR869" si="3278">AR651+AQ869</f>
        <v>538.20000000000005</v>
      </c>
      <c r="AS869" s="100">
        <f t="shared" ref="AS869" si="3279">AS651+AR869</f>
        <v>598</v>
      </c>
      <c r="AT869" s="100">
        <f t="shared" ref="AT869" si="3280">AT651+AS869</f>
        <v>657.8</v>
      </c>
      <c r="AU869" s="100">
        <f t="shared" ref="AU869" si="3281">AU651+AT869</f>
        <v>717.59999999999991</v>
      </c>
      <c r="AV869" s="142"/>
      <c r="AW869" s="100">
        <f t="shared" si="2639"/>
        <v>777.39999999999986</v>
      </c>
      <c r="AX869" s="100">
        <f t="shared" ref="AX869" si="3282">AX651+AW869</f>
        <v>837.19999999999982</v>
      </c>
      <c r="AY869" s="100">
        <f t="shared" ref="AY869" si="3283">AY651+AX869</f>
        <v>896.99999999999977</v>
      </c>
      <c r="AZ869" s="100">
        <f t="shared" ref="AZ869" si="3284">AZ651+AY869</f>
        <v>956.79999999999973</v>
      </c>
      <c r="BA869" s="100">
        <f t="shared" ref="BA869" si="3285">BA651+AZ869</f>
        <v>1016.5999999999997</v>
      </c>
      <c r="BB869" s="100">
        <f t="shared" ref="BB869" si="3286">BB651+BA869</f>
        <v>1076.3999999999996</v>
      </c>
      <c r="BC869" s="100">
        <f t="shared" ref="BC869" si="3287">BC651+BB869</f>
        <v>1136.1999999999996</v>
      </c>
      <c r="BD869" s="100">
        <f t="shared" ref="BD869" si="3288">BD651+BC869</f>
        <v>1195.9999999999995</v>
      </c>
      <c r="BE869" s="100">
        <f t="shared" ref="BE869" si="3289">BE651+BD869</f>
        <v>1255.7999999999995</v>
      </c>
      <c r="BF869" s="100">
        <f t="shared" ref="BF869" si="3290">BF651+BE869</f>
        <v>1315.5999999999995</v>
      </c>
      <c r="BG869" s="100">
        <f t="shared" ref="BG869" si="3291">BG651+BF869</f>
        <v>1375.3999999999994</v>
      </c>
      <c r="BH869" s="100">
        <f t="shared" ref="BH869" si="3292">BH651+BG869</f>
        <v>1435.1999999999994</v>
      </c>
      <c r="BI869" s="142"/>
      <c r="BV869" s="142"/>
      <c r="CI869" s="142"/>
      <c r="CV869" s="142"/>
      <c r="DI869" s="142"/>
      <c r="DV869" s="142"/>
      <c r="EI869" s="142"/>
    </row>
    <row r="870" spans="1:139" ht="15.75" outlineLevel="1" x14ac:dyDescent="0.25">
      <c r="A870" s="2">
        <f t="shared" si="3247"/>
        <v>8</v>
      </c>
      <c r="B870" s="86" t="str">
        <f t="shared" si="3247"/>
        <v>PRE-09742</v>
      </c>
      <c r="C870" s="86" t="str">
        <f t="shared" si="3247"/>
        <v>SPP FH - Lake Magdalene 13939</v>
      </c>
      <c r="D870" s="2" t="str">
        <f t="shared" si="3247"/>
        <v>PRE-09742.1</v>
      </c>
      <c r="E870" s="141" t="str">
        <f t="shared" si="3247"/>
        <v>SPP FH - Lake Magdalene 13939 - OH</v>
      </c>
      <c r="I870" s="178">
        <v>0</v>
      </c>
      <c r="J870" s="100">
        <f t="shared" ref="J870:U870" si="3293">J652+I870</f>
        <v>0</v>
      </c>
      <c r="K870" s="100">
        <f t="shared" si="3293"/>
        <v>0</v>
      </c>
      <c r="L870" s="100">
        <f t="shared" si="3293"/>
        <v>0</v>
      </c>
      <c r="M870" s="100">
        <f t="shared" si="3293"/>
        <v>0</v>
      </c>
      <c r="N870" s="100">
        <f t="shared" si="3293"/>
        <v>0</v>
      </c>
      <c r="O870" s="100">
        <f t="shared" si="3293"/>
        <v>0</v>
      </c>
      <c r="P870" s="100">
        <f t="shared" si="3293"/>
        <v>0</v>
      </c>
      <c r="Q870" s="100">
        <f t="shared" si="3293"/>
        <v>0</v>
      </c>
      <c r="R870" s="100">
        <f t="shared" si="3293"/>
        <v>0</v>
      </c>
      <c r="S870" s="100">
        <f t="shared" si="3293"/>
        <v>0</v>
      </c>
      <c r="T870" s="100">
        <f t="shared" si="3293"/>
        <v>0</v>
      </c>
      <c r="U870" s="100">
        <f t="shared" si="3293"/>
        <v>0</v>
      </c>
      <c r="V870" s="142"/>
      <c r="W870" s="100">
        <f t="shared" si="3090"/>
        <v>0</v>
      </c>
      <c r="X870" s="100">
        <f t="shared" ref="X870:AH870" si="3294">X652+W870</f>
        <v>0</v>
      </c>
      <c r="Y870" s="100">
        <f t="shared" si="3294"/>
        <v>0</v>
      </c>
      <c r="Z870" s="100">
        <f t="shared" si="3294"/>
        <v>0</v>
      </c>
      <c r="AA870" s="100">
        <f t="shared" si="3294"/>
        <v>0</v>
      </c>
      <c r="AB870" s="100">
        <f t="shared" si="3294"/>
        <v>0</v>
      </c>
      <c r="AC870" s="100">
        <f t="shared" si="3294"/>
        <v>0</v>
      </c>
      <c r="AD870" s="100">
        <f t="shared" si="3294"/>
        <v>0</v>
      </c>
      <c r="AE870" s="100">
        <f t="shared" si="3294"/>
        <v>0</v>
      </c>
      <c r="AF870" s="100">
        <f t="shared" si="3294"/>
        <v>0</v>
      </c>
      <c r="AG870" s="100">
        <f t="shared" si="3294"/>
        <v>0</v>
      </c>
      <c r="AH870" s="100">
        <f t="shared" si="3294"/>
        <v>0</v>
      </c>
      <c r="AI870" s="142"/>
      <c r="AJ870" s="100">
        <f t="shared" si="3092"/>
        <v>0</v>
      </c>
      <c r="AK870" s="100">
        <f t="shared" ref="AK870:AU870" si="3295">AK652+AJ870</f>
        <v>0</v>
      </c>
      <c r="AL870" s="100">
        <f t="shared" si="3295"/>
        <v>2195.13</v>
      </c>
      <c r="AM870" s="100">
        <f t="shared" si="3295"/>
        <v>4390.26</v>
      </c>
      <c r="AN870" s="100">
        <f t="shared" si="3295"/>
        <v>6585.39</v>
      </c>
      <c r="AO870" s="100">
        <f t="shared" si="3295"/>
        <v>8780.52</v>
      </c>
      <c r="AP870" s="100">
        <f t="shared" si="3295"/>
        <v>10975.650000000001</v>
      </c>
      <c r="AQ870" s="100">
        <f t="shared" si="3295"/>
        <v>13170.780000000002</v>
      </c>
      <c r="AR870" s="100">
        <f t="shared" si="3295"/>
        <v>15365.910000000003</v>
      </c>
      <c r="AS870" s="100">
        <f t="shared" si="3295"/>
        <v>17561.040000000005</v>
      </c>
      <c r="AT870" s="100">
        <f t="shared" si="3295"/>
        <v>19756.170000000006</v>
      </c>
      <c r="AU870" s="100">
        <f t="shared" si="3295"/>
        <v>21951.300000000007</v>
      </c>
      <c r="AV870" s="142"/>
      <c r="AW870" s="100">
        <f t="shared" si="2639"/>
        <v>24146.430000000008</v>
      </c>
      <c r="AX870" s="100">
        <f t="shared" ref="AX870:BH870" si="3296">AX652+AW870</f>
        <v>26341.560000000009</v>
      </c>
      <c r="AY870" s="100">
        <f t="shared" si="3296"/>
        <v>28536.69000000001</v>
      </c>
      <c r="AZ870" s="100">
        <f t="shared" si="3296"/>
        <v>30731.820000000011</v>
      </c>
      <c r="BA870" s="100">
        <f t="shared" si="3296"/>
        <v>32926.950000000012</v>
      </c>
      <c r="BB870" s="100">
        <f t="shared" si="3296"/>
        <v>35122.080000000009</v>
      </c>
      <c r="BC870" s="100">
        <f t="shared" si="3296"/>
        <v>37317.210000000006</v>
      </c>
      <c r="BD870" s="100">
        <f t="shared" si="3296"/>
        <v>39512.340000000004</v>
      </c>
      <c r="BE870" s="100">
        <f t="shared" si="3296"/>
        <v>41707.47</v>
      </c>
      <c r="BF870" s="100">
        <f t="shared" si="3296"/>
        <v>43902.6</v>
      </c>
      <c r="BG870" s="100">
        <f t="shared" si="3296"/>
        <v>46097.729999999996</v>
      </c>
      <c r="BH870" s="100">
        <f t="shared" si="3296"/>
        <v>48292.859999999993</v>
      </c>
      <c r="BI870" s="142"/>
      <c r="BV870" s="142"/>
      <c r="CI870" s="142"/>
      <c r="CV870" s="142"/>
      <c r="DI870" s="142"/>
      <c r="DV870" s="142"/>
      <c r="EI870" s="142"/>
    </row>
    <row r="871" spans="1:139" ht="15.75" outlineLevel="1" x14ac:dyDescent="0.25">
      <c r="A871" s="2">
        <f t="shared" si="3247"/>
        <v>8</v>
      </c>
      <c r="B871" s="86" t="str">
        <f t="shared" si="3247"/>
        <v>PRE-09742</v>
      </c>
      <c r="C871" s="86" t="str">
        <f t="shared" si="3247"/>
        <v>SPP FH - Lake Magdalene 13939</v>
      </c>
      <c r="D871" s="2" t="str">
        <f t="shared" si="3247"/>
        <v>PRE-09742.2</v>
      </c>
      <c r="E871" s="141" t="str">
        <f t="shared" si="3247"/>
        <v>SPP FH - Lake Magdalene 13939-S&amp;E/R&amp;C</v>
      </c>
      <c r="I871" s="178">
        <v>0</v>
      </c>
      <c r="J871" s="100">
        <f t="shared" ref="J871" si="3297">J653+I871</f>
        <v>0</v>
      </c>
      <c r="K871" s="100">
        <f t="shared" ref="K871" si="3298">K653+J871</f>
        <v>0</v>
      </c>
      <c r="L871" s="100">
        <f t="shared" ref="L871" si="3299">L653+K871</f>
        <v>0</v>
      </c>
      <c r="M871" s="100">
        <f t="shared" ref="M871" si="3300">M653+L871</f>
        <v>0</v>
      </c>
      <c r="N871" s="100">
        <f t="shared" ref="N871" si="3301">N653+M871</f>
        <v>0</v>
      </c>
      <c r="O871" s="100">
        <f t="shared" ref="O871" si="3302">O653+N871</f>
        <v>0</v>
      </c>
      <c r="P871" s="100">
        <f t="shared" ref="P871" si="3303">P653+O871</f>
        <v>0</v>
      </c>
      <c r="Q871" s="100">
        <f t="shared" ref="Q871" si="3304">Q653+P871</f>
        <v>0</v>
      </c>
      <c r="R871" s="100">
        <f t="shared" ref="R871" si="3305">R653+Q871</f>
        <v>0</v>
      </c>
      <c r="S871" s="100">
        <f t="shared" ref="S871" si="3306">S653+R871</f>
        <v>0</v>
      </c>
      <c r="T871" s="100">
        <f t="shared" ref="T871" si="3307">T653+S871</f>
        <v>0</v>
      </c>
      <c r="U871" s="100">
        <f t="shared" ref="U871" si="3308">U653+T871</f>
        <v>0</v>
      </c>
      <c r="V871" s="142"/>
      <c r="W871" s="100">
        <f t="shared" si="3090"/>
        <v>0</v>
      </c>
      <c r="X871" s="100">
        <f t="shared" ref="X871" si="3309">X653+W871</f>
        <v>0</v>
      </c>
      <c r="Y871" s="100">
        <f t="shared" ref="Y871" si="3310">Y653+X871</f>
        <v>0</v>
      </c>
      <c r="Z871" s="100">
        <f t="shared" ref="Z871" si="3311">Z653+Y871</f>
        <v>0</v>
      </c>
      <c r="AA871" s="100">
        <f t="shared" ref="AA871" si="3312">AA653+Z871</f>
        <v>0</v>
      </c>
      <c r="AB871" s="100">
        <f t="shared" ref="AB871" si="3313">AB653+AA871</f>
        <v>0</v>
      </c>
      <c r="AC871" s="100">
        <f t="shared" ref="AC871" si="3314">AC653+AB871</f>
        <v>0</v>
      </c>
      <c r="AD871" s="100">
        <f t="shared" ref="AD871" si="3315">AD653+AC871</f>
        <v>0</v>
      </c>
      <c r="AE871" s="100">
        <f t="shared" ref="AE871" si="3316">AE653+AD871</f>
        <v>0</v>
      </c>
      <c r="AF871" s="100">
        <f t="shared" ref="AF871" si="3317">AF653+AE871</f>
        <v>254.24</v>
      </c>
      <c r="AG871" s="100">
        <f t="shared" ref="AG871" si="3318">AG653+AF871</f>
        <v>510.8</v>
      </c>
      <c r="AH871" s="100">
        <f t="shared" ref="AH871" si="3319">AH653+AG871</f>
        <v>768</v>
      </c>
      <c r="AI871" s="142"/>
      <c r="AJ871" s="100">
        <f t="shared" si="3092"/>
        <v>1035.9100000000001</v>
      </c>
      <c r="AK871" s="100">
        <f t="shared" ref="AK871" si="3320">AK653+AJ871</f>
        <v>1303.8200000000002</v>
      </c>
      <c r="AL871" s="100">
        <f t="shared" ref="AL871" si="3321">AL653+AK871</f>
        <v>1571.7300000000002</v>
      </c>
      <c r="AM871" s="100">
        <f t="shared" ref="AM871" si="3322">AM653+AL871</f>
        <v>1839.6400000000003</v>
      </c>
      <c r="AN871" s="100">
        <f t="shared" ref="AN871" si="3323">AN653+AM871</f>
        <v>2107.5500000000002</v>
      </c>
      <c r="AO871" s="100">
        <f t="shared" ref="AO871" si="3324">AO653+AN871</f>
        <v>2375.46</v>
      </c>
      <c r="AP871" s="100">
        <f t="shared" ref="AP871" si="3325">AP653+AO871</f>
        <v>2643.37</v>
      </c>
      <c r="AQ871" s="100">
        <f t="shared" ref="AQ871" si="3326">AQ653+AP871</f>
        <v>2911.2799999999997</v>
      </c>
      <c r="AR871" s="100">
        <f t="shared" ref="AR871" si="3327">AR653+AQ871</f>
        <v>3179.1899999999996</v>
      </c>
      <c r="AS871" s="100">
        <f t="shared" ref="AS871" si="3328">AS653+AR871</f>
        <v>3447.0999999999995</v>
      </c>
      <c r="AT871" s="100">
        <f t="shared" ref="AT871" si="3329">AT653+AS871</f>
        <v>3715.0099999999993</v>
      </c>
      <c r="AU871" s="100">
        <f t="shared" ref="AU871" si="3330">AU653+AT871</f>
        <v>3982.9199999999992</v>
      </c>
      <c r="AV871" s="142"/>
      <c r="AW871" s="100">
        <f t="shared" si="2639"/>
        <v>4250.829999999999</v>
      </c>
      <c r="AX871" s="100">
        <f t="shared" ref="AX871:BH871" si="3331">AX653+AW871</f>
        <v>4518.7399999999989</v>
      </c>
      <c r="AY871" s="100">
        <f t="shared" si="3331"/>
        <v>4786.6499999999987</v>
      </c>
      <c r="AZ871" s="100">
        <f t="shared" si="3331"/>
        <v>5054.5599999999986</v>
      </c>
      <c r="BA871" s="100">
        <f t="shared" si="3331"/>
        <v>5322.4699999999984</v>
      </c>
      <c r="BB871" s="100">
        <f t="shared" si="3331"/>
        <v>5590.3799999999983</v>
      </c>
      <c r="BC871" s="100">
        <f t="shared" si="3331"/>
        <v>5858.2899999999981</v>
      </c>
      <c r="BD871" s="100">
        <f t="shared" si="3331"/>
        <v>6126.199999999998</v>
      </c>
      <c r="BE871" s="100">
        <f t="shared" si="3331"/>
        <v>6394.1099999999979</v>
      </c>
      <c r="BF871" s="100">
        <f t="shared" si="3331"/>
        <v>6662.0199999999977</v>
      </c>
      <c r="BG871" s="100">
        <f t="shared" si="3331"/>
        <v>6929.9299999999976</v>
      </c>
      <c r="BH871" s="100">
        <f t="shared" si="3331"/>
        <v>7197.8399999999974</v>
      </c>
      <c r="BI871" s="142"/>
      <c r="BV871" s="142"/>
      <c r="CI871" s="142"/>
      <c r="CV871" s="142"/>
      <c r="DI871" s="142"/>
      <c r="DV871" s="142"/>
      <c r="EI871" s="142"/>
    </row>
    <row r="872" spans="1:139" ht="15.75" outlineLevel="1" x14ac:dyDescent="0.25">
      <c r="A872" s="2">
        <f t="shared" si="3247"/>
        <v>8</v>
      </c>
      <c r="B872" s="86" t="str">
        <f t="shared" si="3247"/>
        <v>PRE-09742</v>
      </c>
      <c r="C872" s="86" t="str">
        <f t="shared" si="3247"/>
        <v>SPP FH - Lake Magdalene 13939</v>
      </c>
      <c r="D872" s="2" t="str">
        <f t="shared" si="3247"/>
        <v>A2778173</v>
      </c>
      <c r="E872" s="141" t="str">
        <f t="shared" si="3247"/>
        <v>LAKE MAGDALENE 13939 OCRs - 6 TAV</v>
      </c>
      <c r="I872" s="178">
        <v>0</v>
      </c>
      <c r="J872" s="100">
        <f t="shared" ref="J872:U872" si="3332">J654+I872</f>
        <v>0</v>
      </c>
      <c r="K872" s="100">
        <f t="shared" si="3332"/>
        <v>0</v>
      </c>
      <c r="L872" s="100">
        <f t="shared" si="3332"/>
        <v>0</v>
      </c>
      <c r="M872" s="100">
        <f t="shared" si="3332"/>
        <v>0</v>
      </c>
      <c r="N872" s="100">
        <f t="shared" si="3332"/>
        <v>0</v>
      </c>
      <c r="O872" s="100">
        <f t="shared" si="3332"/>
        <v>0</v>
      </c>
      <c r="P872" s="100">
        <f t="shared" si="3332"/>
        <v>0</v>
      </c>
      <c r="Q872" s="100">
        <f t="shared" si="3332"/>
        <v>0</v>
      </c>
      <c r="R872" s="100">
        <f t="shared" si="3332"/>
        <v>0</v>
      </c>
      <c r="S872" s="100">
        <f t="shared" si="3332"/>
        <v>0</v>
      </c>
      <c r="T872" s="100">
        <f t="shared" si="3332"/>
        <v>0</v>
      </c>
      <c r="U872" s="100">
        <f t="shared" si="3332"/>
        <v>0</v>
      </c>
      <c r="V872" s="142"/>
      <c r="W872" s="100">
        <f t="shared" si="3090"/>
        <v>0</v>
      </c>
      <c r="X872" s="100">
        <f t="shared" ref="X872:AH872" si="3333">X654+W872</f>
        <v>0</v>
      </c>
      <c r="Y872" s="100">
        <f t="shared" si="3333"/>
        <v>0</v>
      </c>
      <c r="Z872" s="100">
        <f t="shared" si="3333"/>
        <v>0</v>
      </c>
      <c r="AA872" s="100">
        <f t="shared" si="3333"/>
        <v>0</v>
      </c>
      <c r="AB872" s="100">
        <f t="shared" si="3333"/>
        <v>0</v>
      </c>
      <c r="AC872" s="100">
        <f t="shared" si="3333"/>
        <v>0</v>
      </c>
      <c r="AD872" s="100">
        <f t="shared" si="3333"/>
        <v>0</v>
      </c>
      <c r="AE872" s="100">
        <f t="shared" si="3333"/>
        <v>224.4</v>
      </c>
      <c r="AF872" s="100">
        <f t="shared" si="3333"/>
        <v>448.8</v>
      </c>
      <c r="AG872" s="100">
        <f t="shared" si="3333"/>
        <v>673.2</v>
      </c>
      <c r="AH872" s="100">
        <f t="shared" si="3333"/>
        <v>897.6</v>
      </c>
      <c r="AI872" s="142"/>
      <c r="AJ872" s="100">
        <f t="shared" si="3092"/>
        <v>1122</v>
      </c>
      <c r="AK872" s="100">
        <f t="shared" ref="AK872:AU872" si="3334">AK654+AJ872</f>
        <v>1346.4</v>
      </c>
      <c r="AL872" s="100">
        <f t="shared" si="3334"/>
        <v>1570.8000000000002</v>
      </c>
      <c r="AM872" s="100">
        <f t="shared" si="3334"/>
        <v>1795.2000000000003</v>
      </c>
      <c r="AN872" s="100">
        <f t="shared" si="3334"/>
        <v>2019.6000000000004</v>
      </c>
      <c r="AO872" s="100">
        <f t="shared" si="3334"/>
        <v>2244.0000000000005</v>
      </c>
      <c r="AP872" s="100">
        <f t="shared" si="3334"/>
        <v>2468.4000000000005</v>
      </c>
      <c r="AQ872" s="100">
        <f t="shared" si="3334"/>
        <v>2692.8000000000006</v>
      </c>
      <c r="AR872" s="100">
        <f t="shared" si="3334"/>
        <v>2917.2000000000007</v>
      </c>
      <c r="AS872" s="100">
        <f t="shared" si="3334"/>
        <v>3141.6000000000008</v>
      </c>
      <c r="AT872" s="100">
        <f t="shared" si="3334"/>
        <v>3366.0000000000009</v>
      </c>
      <c r="AU872" s="100">
        <f t="shared" si="3334"/>
        <v>3590.400000000001</v>
      </c>
      <c r="AV872" s="142"/>
      <c r="AW872" s="100">
        <f t="shared" si="2639"/>
        <v>3814.8000000000011</v>
      </c>
      <c r="AX872" s="100">
        <f t="shared" ref="AX872:BH872" si="3335">AX654+AW872</f>
        <v>4039.2000000000012</v>
      </c>
      <c r="AY872" s="100">
        <f t="shared" si="3335"/>
        <v>4263.6000000000013</v>
      </c>
      <c r="AZ872" s="100">
        <f t="shared" si="3335"/>
        <v>4488.0000000000009</v>
      </c>
      <c r="BA872" s="100">
        <f t="shared" si="3335"/>
        <v>4712.4000000000005</v>
      </c>
      <c r="BB872" s="100">
        <f t="shared" si="3335"/>
        <v>4936.8</v>
      </c>
      <c r="BC872" s="100">
        <f t="shared" si="3335"/>
        <v>5161.2</v>
      </c>
      <c r="BD872" s="100">
        <f t="shared" si="3335"/>
        <v>5385.5999999999995</v>
      </c>
      <c r="BE872" s="100">
        <f t="shared" si="3335"/>
        <v>5609.9999999999991</v>
      </c>
      <c r="BF872" s="100">
        <f t="shared" si="3335"/>
        <v>5834.3999999999987</v>
      </c>
      <c r="BG872" s="100">
        <f t="shared" si="3335"/>
        <v>6058.7999999999984</v>
      </c>
      <c r="BH872" s="100">
        <f t="shared" si="3335"/>
        <v>6283.199999999998</v>
      </c>
      <c r="BI872" s="142"/>
      <c r="BV872" s="142"/>
      <c r="CI872" s="142"/>
      <c r="CV872" s="142"/>
      <c r="DI872" s="142"/>
      <c r="DV872" s="142"/>
      <c r="EI872" s="142"/>
    </row>
    <row r="873" spans="1:139" ht="15.75" outlineLevel="1" x14ac:dyDescent="0.25">
      <c r="A873" s="2">
        <f t="shared" si="3247"/>
        <v>8</v>
      </c>
      <c r="B873" s="86" t="str">
        <f t="shared" si="3247"/>
        <v>PRE-09742</v>
      </c>
      <c r="C873" s="86" t="str">
        <f t="shared" si="3247"/>
        <v>SPP FH - Lake Magdalene 13939</v>
      </c>
      <c r="D873" s="2" t="str">
        <f t="shared" si="3247"/>
        <v>A2786545</v>
      </c>
      <c r="E873" s="141" t="str">
        <f t="shared" si="3247"/>
        <v>SPP FH Lake Magdalene Sub - R&amp;C</v>
      </c>
      <c r="I873" s="178">
        <v>0</v>
      </c>
      <c r="J873" s="100">
        <f t="shared" ref="J873:U873" si="3336">J655+I873</f>
        <v>0</v>
      </c>
      <c r="K873" s="100">
        <f t="shared" si="3336"/>
        <v>0</v>
      </c>
      <c r="L873" s="100">
        <f t="shared" si="3336"/>
        <v>0</v>
      </c>
      <c r="M873" s="100">
        <f t="shared" si="3336"/>
        <v>0</v>
      </c>
      <c r="N873" s="100">
        <f t="shared" si="3336"/>
        <v>0</v>
      </c>
      <c r="O873" s="100">
        <f t="shared" si="3336"/>
        <v>0</v>
      </c>
      <c r="P873" s="100">
        <f t="shared" si="3336"/>
        <v>0</v>
      </c>
      <c r="Q873" s="100">
        <f t="shared" si="3336"/>
        <v>0</v>
      </c>
      <c r="R873" s="100">
        <f t="shared" si="3336"/>
        <v>0</v>
      </c>
      <c r="S873" s="100">
        <f t="shared" si="3336"/>
        <v>0</v>
      </c>
      <c r="T873" s="100">
        <f t="shared" si="3336"/>
        <v>0</v>
      </c>
      <c r="U873" s="100">
        <f t="shared" si="3336"/>
        <v>0</v>
      </c>
      <c r="V873" s="142"/>
      <c r="W873" s="100">
        <f t="shared" si="3090"/>
        <v>0</v>
      </c>
      <c r="X873" s="100">
        <f t="shared" ref="X873:AH873" si="3337">X655+W873</f>
        <v>0</v>
      </c>
      <c r="Y873" s="100">
        <f t="shared" si="3337"/>
        <v>0</v>
      </c>
      <c r="Z873" s="100">
        <f t="shared" si="3337"/>
        <v>0</v>
      </c>
      <c r="AA873" s="100">
        <f t="shared" si="3337"/>
        <v>0</v>
      </c>
      <c r="AB873" s="100">
        <f t="shared" si="3337"/>
        <v>0</v>
      </c>
      <c r="AC873" s="100">
        <f t="shared" si="3337"/>
        <v>0</v>
      </c>
      <c r="AD873" s="100">
        <f t="shared" si="3337"/>
        <v>0</v>
      </c>
      <c r="AE873" s="100">
        <f t="shared" si="3337"/>
        <v>0</v>
      </c>
      <c r="AF873" s="100">
        <f t="shared" si="3337"/>
        <v>26.33</v>
      </c>
      <c r="AG873" s="100">
        <f t="shared" si="3337"/>
        <v>52.66</v>
      </c>
      <c r="AH873" s="100">
        <f t="shared" si="3337"/>
        <v>82.16</v>
      </c>
      <c r="AI873" s="142"/>
      <c r="AJ873" s="100">
        <f t="shared" si="3092"/>
        <v>112.89</v>
      </c>
      <c r="AK873" s="100">
        <f t="shared" ref="AK873:AU873" si="3338">AK655+AJ873</f>
        <v>143.62</v>
      </c>
      <c r="AL873" s="100">
        <f t="shared" si="3338"/>
        <v>174.35</v>
      </c>
      <c r="AM873" s="100">
        <f t="shared" si="3338"/>
        <v>205.07999999999998</v>
      </c>
      <c r="AN873" s="100">
        <f t="shared" si="3338"/>
        <v>235.80999999999997</v>
      </c>
      <c r="AO873" s="100">
        <f t="shared" si="3338"/>
        <v>266.53999999999996</v>
      </c>
      <c r="AP873" s="100">
        <f t="shared" si="3338"/>
        <v>297.27</v>
      </c>
      <c r="AQ873" s="100">
        <f t="shared" si="3338"/>
        <v>328</v>
      </c>
      <c r="AR873" s="100">
        <f t="shared" si="3338"/>
        <v>358.73</v>
      </c>
      <c r="AS873" s="100">
        <f t="shared" si="3338"/>
        <v>389.46000000000004</v>
      </c>
      <c r="AT873" s="100">
        <f t="shared" si="3338"/>
        <v>420.19000000000005</v>
      </c>
      <c r="AU873" s="100">
        <f t="shared" si="3338"/>
        <v>450.92000000000007</v>
      </c>
      <c r="AV873" s="142"/>
      <c r="AW873" s="100">
        <f t="shared" si="2639"/>
        <v>481.65000000000009</v>
      </c>
      <c r="AX873" s="100">
        <f t="shared" ref="AX873:BH873" si="3339">AX655+AW873</f>
        <v>512.38000000000011</v>
      </c>
      <c r="AY873" s="100">
        <f t="shared" si="3339"/>
        <v>543.11000000000013</v>
      </c>
      <c r="AZ873" s="100">
        <f t="shared" si="3339"/>
        <v>573.84000000000015</v>
      </c>
      <c r="BA873" s="100">
        <f t="shared" si="3339"/>
        <v>604.57000000000016</v>
      </c>
      <c r="BB873" s="100">
        <f t="shared" si="3339"/>
        <v>635.30000000000018</v>
      </c>
      <c r="BC873" s="100">
        <f t="shared" si="3339"/>
        <v>666.0300000000002</v>
      </c>
      <c r="BD873" s="100">
        <f t="shared" si="3339"/>
        <v>696.76000000000022</v>
      </c>
      <c r="BE873" s="100">
        <f t="shared" si="3339"/>
        <v>727.49000000000024</v>
      </c>
      <c r="BF873" s="100">
        <f t="shared" si="3339"/>
        <v>758.22000000000025</v>
      </c>
      <c r="BG873" s="100">
        <f t="shared" si="3339"/>
        <v>788.95000000000027</v>
      </c>
      <c r="BH873" s="100">
        <f t="shared" si="3339"/>
        <v>819.68000000000029</v>
      </c>
      <c r="BI873" s="142"/>
      <c r="BV873" s="142"/>
      <c r="CI873" s="142"/>
      <c r="CV873" s="142"/>
      <c r="DI873" s="142"/>
      <c r="DV873" s="142"/>
      <c r="EI873" s="142"/>
    </row>
    <row r="874" spans="1:139" ht="15.75" outlineLevel="1" x14ac:dyDescent="0.25">
      <c r="A874" s="2">
        <f t="shared" si="3247"/>
        <v>8</v>
      </c>
      <c r="B874" s="86" t="str">
        <f t="shared" si="3247"/>
        <v>PRE-09742</v>
      </c>
      <c r="C874" s="86" t="str">
        <f t="shared" si="3247"/>
        <v>SPP FH - Lake Magdalene 13939</v>
      </c>
      <c r="D874" s="2" t="str">
        <f t="shared" si="3247"/>
        <v>A2787632</v>
      </c>
      <c r="E874" s="141" t="str">
        <f t="shared" si="3247"/>
        <v>SPP FH - Lake Magdalene OCR 27796</v>
      </c>
      <c r="I874" s="178">
        <v>0</v>
      </c>
      <c r="J874" s="100">
        <f t="shared" ref="J874" si="3340">J656+I874</f>
        <v>0</v>
      </c>
      <c r="K874" s="100">
        <f t="shared" ref="K874" si="3341">K656+J874</f>
        <v>0</v>
      </c>
      <c r="L874" s="100">
        <f t="shared" ref="L874" si="3342">L656+K874</f>
        <v>0</v>
      </c>
      <c r="M874" s="100">
        <f t="shared" ref="M874" si="3343">M656+L874</f>
        <v>0</v>
      </c>
      <c r="N874" s="100">
        <f t="shared" ref="N874" si="3344">N656+M874</f>
        <v>0</v>
      </c>
      <c r="O874" s="100">
        <f t="shared" ref="O874" si="3345">O656+N874</f>
        <v>0</v>
      </c>
      <c r="P874" s="100">
        <f t="shared" ref="P874" si="3346">P656+O874</f>
        <v>0</v>
      </c>
      <c r="Q874" s="100">
        <f t="shared" ref="Q874" si="3347">Q656+P874</f>
        <v>0</v>
      </c>
      <c r="R874" s="100">
        <f t="shared" ref="R874" si="3348">R656+Q874</f>
        <v>0</v>
      </c>
      <c r="S874" s="100">
        <f t="shared" ref="S874" si="3349">S656+R874</f>
        <v>0</v>
      </c>
      <c r="T874" s="100">
        <f t="shared" ref="T874" si="3350">T656+S874</f>
        <v>0</v>
      </c>
      <c r="U874" s="100">
        <f t="shared" ref="U874" si="3351">U656+T874</f>
        <v>0</v>
      </c>
      <c r="V874" s="142"/>
      <c r="W874" s="100">
        <f t="shared" si="3090"/>
        <v>0</v>
      </c>
      <c r="X874" s="100">
        <f t="shared" ref="X874" si="3352">X656+W874</f>
        <v>0</v>
      </c>
      <c r="Y874" s="100">
        <f t="shared" ref="Y874" si="3353">Y656+X874</f>
        <v>0</v>
      </c>
      <c r="Z874" s="100">
        <f t="shared" ref="Z874" si="3354">Z656+Y874</f>
        <v>0</v>
      </c>
      <c r="AA874" s="100">
        <f t="shared" ref="AA874" si="3355">AA656+Z874</f>
        <v>0</v>
      </c>
      <c r="AB874" s="100">
        <f t="shared" ref="AB874" si="3356">AB656+AA874</f>
        <v>0</v>
      </c>
      <c r="AC874" s="100">
        <f t="shared" ref="AC874" si="3357">AC656+AB874</f>
        <v>0</v>
      </c>
      <c r="AD874" s="100">
        <f t="shared" ref="AD874" si="3358">AD656+AC874</f>
        <v>0</v>
      </c>
      <c r="AE874" s="100">
        <f t="shared" ref="AE874" si="3359">AE656+AD874</f>
        <v>0</v>
      </c>
      <c r="AF874" s="100">
        <f t="shared" ref="AF874" si="3360">AF656+AE874</f>
        <v>0</v>
      </c>
      <c r="AG874" s="100">
        <f t="shared" ref="AG874" si="3361">AG656+AF874</f>
        <v>75.680000000000007</v>
      </c>
      <c r="AH874" s="100">
        <f t="shared" ref="AH874" si="3362">AH656+AG874</f>
        <v>156.4</v>
      </c>
      <c r="AI874" s="142"/>
      <c r="AJ874" s="100">
        <f t="shared" si="3092"/>
        <v>237.12</v>
      </c>
      <c r="AK874" s="100">
        <f t="shared" ref="AK874" si="3363">AK656+AJ874</f>
        <v>317.84000000000003</v>
      </c>
      <c r="AL874" s="100">
        <f t="shared" ref="AL874" si="3364">AL656+AK874</f>
        <v>398.56000000000006</v>
      </c>
      <c r="AM874" s="100">
        <f t="shared" ref="AM874" si="3365">AM656+AL874</f>
        <v>479.28000000000009</v>
      </c>
      <c r="AN874" s="100">
        <f t="shared" ref="AN874" si="3366">AN656+AM874</f>
        <v>560.00000000000011</v>
      </c>
      <c r="AO874" s="100">
        <f t="shared" ref="AO874" si="3367">AO656+AN874</f>
        <v>640.72000000000014</v>
      </c>
      <c r="AP874" s="100">
        <f t="shared" ref="AP874" si="3368">AP656+AO874</f>
        <v>721.44000000000017</v>
      </c>
      <c r="AQ874" s="100">
        <f t="shared" ref="AQ874" si="3369">AQ656+AP874</f>
        <v>802.1600000000002</v>
      </c>
      <c r="AR874" s="100">
        <f t="shared" ref="AR874" si="3370">AR656+AQ874</f>
        <v>882.88000000000022</v>
      </c>
      <c r="AS874" s="100">
        <f t="shared" ref="AS874" si="3371">AS656+AR874</f>
        <v>963.60000000000025</v>
      </c>
      <c r="AT874" s="100">
        <f t="shared" ref="AT874" si="3372">AT656+AS874</f>
        <v>1044.3200000000002</v>
      </c>
      <c r="AU874" s="100">
        <f t="shared" ref="AU874" si="3373">AU656+AT874</f>
        <v>1125.0400000000002</v>
      </c>
      <c r="AV874" s="142"/>
      <c r="AW874" s="100">
        <f t="shared" si="2639"/>
        <v>1205.7600000000002</v>
      </c>
      <c r="AX874" s="100">
        <f t="shared" ref="AX874:BH874" si="3374">AX656+AW874</f>
        <v>1286.4800000000002</v>
      </c>
      <c r="AY874" s="100">
        <f t="shared" si="3374"/>
        <v>1367.2000000000003</v>
      </c>
      <c r="AZ874" s="100">
        <f t="shared" si="3374"/>
        <v>1447.9200000000003</v>
      </c>
      <c r="BA874" s="100">
        <f t="shared" si="3374"/>
        <v>1528.6400000000003</v>
      </c>
      <c r="BB874" s="100">
        <f t="shared" si="3374"/>
        <v>1609.3600000000004</v>
      </c>
      <c r="BC874" s="100">
        <f t="shared" si="3374"/>
        <v>1690.0800000000004</v>
      </c>
      <c r="BD874" s="100">
        <f t="shared" si="3374"/>
        <v>1770.8000000000004</v>
      </c>
      <c r="BE874" s="100">
        <f t="shared" si="3374"/>
        <v>1851.5200000000004</v>
      </c>
      <c r="BF874" s="100">
        <f t="shared" si="3374"/>
        <v>1932.2400000000005</v>
      </c>
      <c r="BG874" s="100">
        <f t="shared" si="3374"/>
        <v>2012.9600000000005</v>
      </c>
      <c r="BH874" s="100">
        <f t="shared" si="3374"/>
        <v>2093.6800000000003</v>
      </c>
      <c r="BI874" s="142"/>
      <c r="BV874" s="142"/>
      <c r="CI874" s="142"/>
      <c r="CV874" s="142"/>
      <c r="DI874" s="142"/>
      <c r="DV874" s="142"/>
      <c r="EI874" s="142"/>
    </row>
    <row r="875" spans="1:139" ht="15.75" outlineLevel="1" x14ac:dyDescent="0.25">
      <c r="A875" s="2">
        <f t="shared" ref="A875:E875" si="3375">A657</f>
        <v>9</v>
      </c>
      <c r="B875" s="86" t="str">
        <f t="shared" si="3375"/>
        <v>PRE-09741</v>
      </c>
      <c r="C875" s="86" t="str">
        <f t="shared" si="3375"/>
        <v>SPP FH - Ehrlich 13890</v>
      </c>
      <c r="D875" s="2" t="str">
        <f t="shared" si="3375"/>
        <v>PRE-09741.1</v>
      </c>
      <c r="E875" s="141" t="str">
        <f t="shared" si="3375"/>
        <v>SPP FH - Ehrlich 13890 - OH Feeder</v>
      </c>
      <c r="I875" s="178">
        <v>0</v>
      </c>
      <c r="J875" s="100">
        <f t="shared" ref="J875:U875" si="3376">J657+I875</f>
        <v>0</v>
      </c>
      <c r="K875" s="100">
        <f t="shared" si="3376"/>
        <v>0</v>
      </c>
      <c r="L875" s="100">
        <f t="shared" si="3376"/>
        <v>0</v>
      </c>
      <c r="M875" s="100">
        <f t="shared" si="3376"/>
        <v>0</v>
      </c>
      <c r="N875" s="100">
        <f t="shared" si="3376"/>
        <v>0</v>
      </c>
      <c r="O875" s="100">
        <f t="shared" si="3376"/>
        <v>0</v>
      </c>
      <c r="P875" s="100">
        <f t="shared" si="3376"/>
        <v>0</v>
      </c>
      <c r="Q875" s="100">
        <f t="shared" si="3376"/>
        <v>0</v>
      </c>
      <c r="R875" s="100">
        <f t="shared" si="3376"/>
        <v>0</v>
      </c>
      <c r="S875" s="100">
        <f t="shared" si="3376"/>
        <v>0</v>
      </c>
      <c r="T875" s="100">
        <f t="shared" si="3376"/>
        <v>0</v>
      </c>
      <c r="U875" s="100">
        <f t="shared" si="3376"/>
        <v>0</v>
      </c>
      <c r="V875" s="142"/>
      <c r="W875" s="100">
        <f t="shared" si="3090"/>
        <v>0</v>
      </c>
      <c r="X875" s="100">
        <f t="shared" ref="X875:AH875" si="3377">X657+W875</f>
        <v>0</v>
      </c>
      <c r="Y875" s="100">
        <f t="shared" si="3377"/>
        <v>0</v>
      </c>
      <c r="Z875" s="100">
        <f t="shared" si="3377"/>
        <v>0</v>
      </c>
      <c r="AA875" s="100">
        <f t="shared" si="3377"/>
        <v>0</v>
      </c>
      <c r="AB875" s="100">
        <f t="shared" si="3377"/>
        <v>0</v>
      </c>
      <c r="AC875" s="100">
        <f t="shared" si="3377"/>
        <v>0</v>
      </c>
      <c r="AD875" s="100">
        <f t="shared" si="3377"/>
        <v>0</v>
      </c>
      <c r="AE875" s="100">
        <f t="shared" si="3377"/>
        <v>0</v>
      </c>
      <c r="AF875" s="100">
        <f t="shared" si="3377"/>
        <v>0</v>
      </c>
      <c r="AG875" s="100">
        <f t="shared" si="3377"/>
        <v>0</v>
      </c>
      <c r="AH875" s="100">
        <f t="shared" si="3377"/>
        <v>0</v>
      </c>
      <c r="AI875" s="142"/>
      <c r="AJ875" s="100">
        <f t="shared" si="3092"/>
        <v>0</v>
      </c>
      <c r="AK875" s="100">
        <f t="shared" ref="AK875:AU875" si="3378">AK657+AJ875</f>
        <v>2384.1999999999998</v>
      </c>
      <c r="AL875" s="100">
        <f t="shared" si="3378"/>
        <v>4768.3999999999996</v>
      </c>
      <c r="AM875" s="100">
        <f t="shared" si="3378"/>
        <v>7152.5999999999995</v>
      </c>
      <c r="AN875" s="100">
        <f t="shared" si="3378"/>
        <v>9536.7999999999993</v>
      </c>
      <c r="AO875" s="100">
        <f t="shared" si="3378"/>
        <v>11921</v>
      </c>
      <c r="AP875" s="100">
        <f t="shared" si="3378"/>
        <v>14305.2</v>
      </c>
      <c r="AQ875" s="100">
        <f t="shared" si="3378"/>
        <v>16689.400000000001</v>
      </c>
      <c r="AR875" s="100">
        <f t="shared" si="3378"/>
        <v>19073.600000000002</v>
      </c>
      <c r="AS875" s="100">
        <f t="shared" si="3378"/>
        <v>21457.800000000003</v>
      </c>
      <c r="AT875" s="100">
        <f t="shared" si="3378"/>
        <v>23842.000000000004</v>
      </c>
      <c r="AU875" s="100">
        <f t="shared" si="3378"/>
        <v>26226.200000000004</v>
      </c>
      <c r="AV875" s="142"/>
      <c r="AW875" s="100">
        <f t="shared" si="2639"/>
        <v>28610.400000000005</v>
      </c>
      <c r="AX875" s="100">
        <f t="shared" ref="AX875:BH875" si="3379">AX657+AW875</f>
        <v>30994.600000000006</v>
      </c>
      <c r="AY875" s="100">
        <f t="shared" si="3379"/>
        <v>33378.800000000003</v>
      </c>
      <c r="AZ875" s="100">
        <f t="shared" si="3379"/>
        <v>35763</v>
      </c>
      <c r="BA875" s="100">
        <f t="shared" si="3379"/>
        <v>38147.199999999997</v>
      </c>
      <c r="BB875" s="100">
        <f t="shared" si="3379"/>
        <v>40531.399999999994</v>
      </c>
      <c r="BC875" s="100">
        <f t="shared" si="3379"/>
        <v>42915.599999999991</v>
      </c>
      <c r="BD875" s="100">
        <f t="shared" si="3379"/>
        <v>45299.799999999988</v>
      </c>
      <c r="BE875" s="100">
        <f t="shared" si="3379"/>
        <v>47683.999999999985</v>
      </c>
      <c r="BF875" s="100">
        <f t="shared" si="3379"/>
        <v>50068.199999999983</v>
      </c>
      <c r="BG875" s="100">
        <f t="shared" si="3379"/>
        <v>52452.39999999998</v>
      </c>
      <c r="BH875" s="100">
        <f t="shared" si="3379"/>
        <v>54836.599999999977</v>
      </c>
      <c r="BI875" s="142"/>
      <c r="BV875" s="142"/>
      <c r="CI875" s="142"/>
      <c r="CV875" s="142"/>
      <c r="DI875" s="142"/>
      <c r="DV875" s="142"/>
      <c r="EI875" s="142"/>
    </row>
    <row r="876" spans="1:139" ht="15.75" outlineLevel="1" x14ac:dyDescent="0.25">
      <c r="A876" s="2">
        <f t="shared" ref="A876:E882" si="3380">A658</f>
        <v>9</v>
      </c>
      <c r="B876" s="86" t="str">
        <f t="shared" si="3380"/>
        <v>PRE-09741</v>
      </c>
      <c r="C876" s="86" t="str">
        <f t="shared" si="3380"/>
        <v>SPP FH - Ehrlich 13890</v>
      </c>
      <c r="D876" s="2" t="str">
        <f t="shared" si="3380"/>
        <v>PRE-09741.2</v>
      </c>
      <c r="E876" s="141" t="str">
        <f t="shared" si="3380"/>
        <v>SPP FH - Ehrlich 13890 - S&amp;E/R&amp;C</v>
      </c>
      <c r="I876" s="178">
        <v>0</v>
      </c>
      <c r="J876" s="100">
        <f t="shared" ref="J876:U876" si="3381">J658+I876</f>
        <v>0</v>
      </c>
      <c r="K876" s="100">
        <f t="shared" si="3381"/>
        <v>0</v>
      </c>
      <c r="L876" s="100">
        <f t="shared" si="3381"/>
        <v>0</v>
      </c>
      <c r="M876" s="100">
        <f t="shared" si="3381"/>
        <v>0</v>
      </c>
      <c r="N876" s="100">
        <f t="shared" si="3381"/>
        <v>0</v>
      </c>
      <c r="O876" s="100">
        <f t="shared" si="3381"/>
        <v>0</v>
      </c>
      <c r="P876" s="100">
        <f t="shared" si="3381"/>
        <v>0</v>
      </c>
      <c r="Q876" s="100">
        <f t="shared" si="3381"/>
        <v>0</v>
      </c>
      <c r="R876" s="100">
        <f t="shared" si="3381"/>
        <v>0</v>
      </c>
      <c r="S876" s="100">
        <f t="shared" si="3381"/>
        <v>0</v>
      </c>
      <c r="T876" s="100">
        <f t="shared" si="3381"/>
        <v>0</v>
      </c>
      <c r="U876" s="100">
        <f t="shared" si="3381"/>
        <v>0</v>
      </c>
      <c r="V876" s="142"/>
      <c r="W876" s="100">
        <f t="shared" si="3090"/>
        <v>0</v>
      </c>
      <c r="X876" s="100">
        <f t="shared" ref="X876:AH876" si="3382">X658+W876</f>
        <v>0</v>
      </c>
      <c r="Y876" s="100">
        <f t="shared" si="3382"/>
        <v>0</v>
      </c>
      <c r="Z876" s="100">
        <f t="shared" si="3382"/>
        <v>0</v>
      </c>
      <c r="AA876" s="100">
        <f t="shared" si="3382"/>
        <v>0</v>
      </c>
      <c r="AB876" s="100">
        <f t="shared" si="3382"/>
        <v>0</v>
      </c>
      <c r="AC876" s="100">
        <f t="shared" si="3382"/>
        <v>0</v>
      </c>
      <c r="AD876" s="100">
        <f t="shared" si="3382"/>
        <v>0</v>
      </c>
      <c r="AE876" s="100">
        <f t="shared" si="3382"/>
        <v>0</v>
      </c>
      <c r="AF876" s="100">
        <f t="shared" si="3382"/>
        <v>0</v>
      </c>
      <c r="AG876" s="100">
        <f t="shared" si="3382"/>
        <v>686.15</v>
      </c>
      <c r="AH876" s="100">
        <f t="shared" si="3382"/>
        <v>1372.3</v>
      </c>
      <c r="AI876" s="142"/>
      <c r="AJ876" s="100">
        <f t="shared" si="3092"/>
        <v>2087.04</v>
      </c>
      <c r="AK876" s="100">
        <f t="shared" ref="AK876:AU876" si="3383">AK658+AJ876</f>
        <v>2801.7799999999997</v>
      </c>
      <c r="AL876" s="100">
        <f t="shared" si="3383"/>
        <v>3516.5199999999995</v>
      </c>
      <c r="AM876" s="100">
        <f t="shared" si="3383"/>
        <v>4231.2599999999993</v>
      </c>
      <c r="AN876" s="100">
        <f t="shared" si="3383"/>
        <v>4945.9999999999991</v>
      </c>
      <c r="AO876" s="100">
        <f t="shared" si="3383"/>
        <v>5660.7399999999989</v>
      </c>
      <c r="AP876" s="100">
        <f t="shared" si="3383"/>
        <v>6375.4799999999987</v>
      </c>
      <c r="AQ876" s="100">
        <f t="shared" si="3383"/>
        <v>7090.2199999999984</v>
      </c>
      <c r="AR876" s="100">
        <f t="shared" si="3383"/>
        <v>7804.9599999999982</v>
      </c>
      <c r="AS876" s="100">
        <f t="shared" si="3383"/>
        <v>8519.6999999999989</v>
      </c>
      <c r="AT876" s="100">
        <f t="shared" si="3383"/>
        <v>9234.4399999999987</v>
      </c>
      <c r="AU876" s="100">
        <f t="shared" si="3383"/>
        <v>9949.1799999999985</v>
      </c>
      <c r="AV876" s="142"/>
      <c r="AW876" s="100">
        <f t="shared" si="2639"/>
        <v>10663.919999999998</v>
      </c>
      <c r="AX876" s="100">
        <f t="shared" ref="AX876:BH876" si="3384">AX658+AW876</f>
        <v>11378.659999999998</v>
      </c>
      <c r="AY876" s="100">
        <f t="shared" si="3384"/>
        <v>12093.399999999998</v>
      </c>
      <c r="AZ876" s="100">
        <f t="shared" si="3384"/>
        <v>12808.139999999998</v>
      </c>
      <c r="BA876" s="100">
        <f t="shared" si="3384"/>
        <v>13522.879999999997</v>
      </c>
      <c r="BB876" s="100">
        <f t="shared" si="3384"/>
        <v>14237.619999999997</v>
      </c>
      <c r="BC876" s="100">
        <f t="shared" si="3384"/>
        <v>14952.359999999997</v>
      </c>
      <c r="BD876" s="100">
        <f t="shared" si="3384"/>
        <v>15667.099999999997</v>
      </c>
      <c r="BE876" s="100">
        <f t="shared" si="3384"/>
        <v>16381.839999999997</v>
      </c>
      <c r="BF876" s="100">
        <f t="shared" si="3384"/>
        <v>17096.579999999998</v>
      </c>
      <c r="BG876" s="100">
        <f t="shared" si="3384"/>
        <v>17811.32</v>
      </c>
      <c r="BH876" s="100">
        <f t="shared" si="3384"/>
        <v>18526.060000000001</v>
      </c>
      <c r="BI876" s="142"/>
      <c r="BV876" s="142"/>
      <c r="CI876" s="142"/>
      <c r="CV876" s="142"/>
      <c r="DI876" s="142"/>
      <c r="DV876" s="142"/>
      <c r="EI876" s="142"/>
    </row>
    <row r="877" spans="1:139" ht="15.75" outlineLevel="1" x14ac:dyDescent="0.25">
      <c r="A877" s="2">
        <f t="shared" si="3380"/>
        <v>9</v>
      </c>
      <c r="B877" s="86" t="str">
        <f t="shared" si="3380"/>
        <v>PRE-09741</v>
      </c>
      <c r="C877" s="86" t="str">
        <f t="shared" si="3380"/>
        <v>SPP FH - Ehrlich 13890</v>
      </c>
      <c r="D877" s="2" t="str">
        <f t="shared" si="3380"/>
        <v>A2773904</v>
      </c>
      <c r="E877" s="141" t="str">
        <f t="shared" si="3380"/>
        <v>SPP FH - Ehrlich - R&amp;C</v>
      </c>
      <c r="I877" s="178">
        <v>0</v>
      </c>
      <c r="J877" s="100">
        <f t="shared" ref="J877:U877" si="3385">J659+I877</f>
        <v>0</v>
      </c>
      <c r="K877" s="100">
        <f t="shared" si="3385"/>
        <v>0</v>
      </c>
      <c r="L877" s="100">
        <f t="shared" si="3385"/>
        <v>0</v>
      </c>
      <c r="M877" s="100">
        <f t="shared" si="3385"/>
        <v>0</v>
      </c>
      <c r="N877" s="100">
        <f t="shared" si="3385"/>
        <v>0</v>
      </c>
      <c r="O877" s="100">
        <f t="shared" si="3385"/>
        <v>0</v>
      </c>
      <c r="P877" s="100">
        <f t="shared" si="3385"/>
        <v>0</v>
      </c>
      <c r="Q877" s="100">
        <f t="shared" si="3385"/>
        <v>0</v>
      </c>
      <c r="R877" s="100">
        <f t="shared" si="3385"/>
        <v>0</v>
      </c>
      <c r="S877" s="100">
        <f t="shared" si="3385"/>
        <v>0</v>
      </c>
      <c r="T877" s="100">
        <f t="shared" si="3385"/>
        <v>0</v>
      </c>
      <c r="U877" s="100">
        <f t="shared" si="3385"/>
        <v>0</v>
      </c>
      <c r="V877" s="142"/>
      <c r="W877" s="100">
        <f t="shared" si="3090"/>
        <v>0</v>
      </c>
      <c r="X877" s="100">
        <f t="shared" ref="X877:AH877" si="3386">X659+W877</f>
        <v>0</v>
      </c>
      <c r="Y877" s="100">
        <f t="shared" si="3386"/>
        <v>0</v>
      </c>
      <c r="Z877" s="100">
        <f t="shared" si="3386"/>
        <v>0</v>
      </c>
      <c r="AA877" s="100">
        <f t="shared" si="3386"/>
        <v>0</v>
      </c>
      <c r="AB877" s="100">
        <f t="shared" si="3386"/>
        <v>0</v>
      </c>
      <c r="AC877" s="100">
        <f t="shared" si="3386"/>
        <v>0</v>
      </c>
      <c r="AD877" s="100">
        <f t="shared" si="3386"/>
        <v>0</v>
      </c>
      <c r="AE877" s="100">
        <f t="shared" si="3386"/>
        <v>0</v>
      </c>
      <c r="AF877" s="100">
        <f t="shared" si="3386"/>
        <v>0</v>
      </c>
      <c r="AG877" s="100">
        <f t="shared" si="3386"/>
        <v>0</v>
      </c>
      <c r="AH877" s="100">
        <f t="shared" si="3386"/>
        <v>0</v>
      </c>
      <c r="AI877" s="142"/>
      <c r="AJ877" s="100">
        <f t="shared" si="3092"/>
        <v>0</v>
      </c>
      <c r="AK877" s="100">
        <f t="shared" ref="AK877:AU877" si="3387">AK659+AJ877</f>
        <v>0</v>
      </c>
      <c r="AL877" s="100">
        <f t="shared" si="3387"/>
        <v>0</v>
      </c>
      <c r="AM877" s="100">
        <f t="shared" si="3387"/>
        <v>73.510000000000005</v>
      </c>
      <c r="AN877" s="100">
        <f t="shared" si="3387"/>
        <v>147.02000000000001</v>
      </c>
      <c r="AO877" s="100">
        <f t="shared" si="3387"/>
        <v>220.53000000000003</v>
      </c>
      <c r="AP877" s="100">
        <f t="shared" si="3387"/>
        <v>294.04000000000002</v>
      </c>
      <c r="AQ877" s="100">
        <f t="shared" si="3387"/>
        <v>367.55</v>
      </c>
      <c r="AR877" s="100">
        <f t="shared" si="3387"/>
        <v>441.06</v>
      </c>
      <c r="AS877" s="100">
        <f t="shared" si="3387"/>
        <v>514.57000000000005</v>
      </c>
      <c r="AT877" s="100">
        <f t="shared" si="3387"/>
        <v>588.08000000000004</v>
      </c>
      <c r="AU877" s="100">
        <f t="shared" si="3387"/>
        <v>661.59</v>
      </c>
      <c r="AV877" s="142"/>
      <c r="AW877" s="100">
        <f t="shared" si="2639"/>
        <v>735.1</v>
      </c>
      <c r="AX877" s="100">
        <f t="shared" ref="AX877:BH877" si="3388">AX659+AW877</f>
        <v>808.61</v>
      </c>
      <c r="AY877" s="100">
        <f t="shared" si="3388"/>
        <v>882.12</v>
      </c>
      <c r="AZ877" s="100">
        <f t="shared" si="3388"/>
        <v>955.63</v>
      </c>
      <c r="BA877" s="100">
        <f t="shared" si="3388"/>
        <v>1029.1400000000001</v>
      </c>
      <c r="BB877" s="100">
        <f t="shared" si="3388"/>
        <v>1102.6500000000001</v>
      </c>
      <c r="BC877" s="100">
        <f t="shared" si="3388"/>
        <v>1176.1600000000001</v>
      </c>
      <c r="BD877" s="100">
        <f t="shared" si="3388"/>
        <v>1249.67</v>
      </c>
      <c r="BE877" s="100">
        <f t="shared" si="3388"/>
        <v>1323.18</v>
      </c>
      <c r="BF877" s="100">
        <f t="shared" si="3388"/>
        <v>1396.69</v>
      </c>
      <c r="BG877" s="100">
        <f t="shared" si="3388"/>
        <v>1470.2</v>
      </c>
      <c r="BH877" s="100">
        <f t="shared" si="3388"/>
        <v>1543.71</v>
      </c>
      <c r="BI877" s="142"/>
      <c r="BV877" s="142"/>
      <c r="CI877" s="142"/>
      <c r="CV877" s="142"/>
      <c r="DI877" s="142"/>
      <c r="DV877" s="142"/>
      <c r="EI877" s="142"/>
    </row>
    <row r="878" spans="1:139" ht="15.75" outlineLevel="1" x14ac:dyDescent="0.25">
      <c r="A878" s="2">
        <f t="shared" si="3380"/>
        <v>9</v>
      </c>
      <c r="B878" s="86" t="str">
        <f t="shared" si="3380"/>
        <v>PRE-09741</v>
      </c>
      <c r="C878" s="86" t="str">
        <f t="shared" si="3380"/>
        <v>SPP FH - Ehrlich 13890</v>
      </c>
      <c r="D878" s="2" t="str">
        <f t="shared" si="3380"/>
        <v>A2779736</v>
      </c>
      <c r="E878" s="141" t="str">
        <f t="shared" si="3380"/>
        <v>EHRLICH RD 13890 OCRs - 4 TAV</v>
      </c>
      <c r="I878" s="178">
        <v>0</v>
      </c>
      <c r="J878" s="100">
        <f t="shared" ref="J878" si="3389">J660+I878</f>
        <v>0</v>
      </c>
      <c r="K878" s="100">
        <f t="shared" ref="K878" si="3390">K660+J878</f>
        <v>0</v>
      </c>
      <c r="L878" s="100">
        <f t="shared" ref="L878" si="3391">L660+K878</f>
        <v>0</v>
      </c>
      <c r="M878" s="100">
        <f t="shared" ref="M878" si="3392">M660+L878</f>
        <v>0</v>
      </c>
      <c r="N878" s="100">
        <f t="shared" ref="N878" si="3393">N660+M878</f>
        <v>0</v>
      </c>
      <c r="O878" s="100">
        <f t="shared" ref="O878" si="3394">O660+N878</f>
        <v>0</v>
      </c>
      <c r="P878" s="100">
        <f t="shared" ref="P878" si="3395">P660+O878</f>
        <v>0</v>
      </c>
      <c r="Q878" s="100">
        <f t="shared" ref="Q878" si="3396">Q660+P878</f>
        <v>0</v>
      </c>
      <c r="R878" s="100">
        <f t="shared" ref="R878" si="3397">R660+Q878</f>
        <v>0</v>
      </c>
      <c r="S878" s="100">
        <f t="shared" ref="S878" si="3398">S660+R878</f>
        <v>0</v>
      </c>
      <c r="T878" s="100">
        <f t="shared" ref="T878" si="3399">T660+S878</f>
        <v>0</v>
      </c>
      <c r="U878" s="100">
        <f t="shared" ref="U878" si="3400">U660+T878</f>
        <v>0</v>
      </c>
      <c r="V878" s="142"/>
      <c r="W878" s="100">
        <f t="shared" si="3090"/>
        <v>0</v>
      </c>
      <c r="X878" s="100">
        <f t="shared" ref="X878" si="3401">X660+W878</f>
        <v>0</v>
      </c>
      <c r="Y878" s="100">
        <f t="shared" ref="Y878" si="3402">Y660+X878</f>
        <v>0</v>
      </c>
      <c r="Z878" s="100">
        <f t="shared" ref="Z878" si="3403">Z660+Y878</f>
        <v>0</v>
      </c>
      <c r="AA878" s="100">
        <f t="shared" ref="AA878" si="3404">AA660+Z878</f>
        <v>0</v>
      </c>
      <c r="AB878" s="100">
        <f t="shared" ref="AB878" si="3405">AB660+AA878</f>
        <v>0</v>
      </c>
      <c r="AC878" s="100">
        <f t="shared" ref="AC878" si="3406">AC660+AB878</f>
        <v>0</v>
      </c>
      <c r="AD878" s="100">
        <f t="shared" ref="AD878" si="3407">AD660+AC878</f>
        <v>0</v>
      </c>
      <c r="AE878" s="100">
        <f t="shared" ref="AE878" si="3408">AE660+AD878</f>
        <v>0</v>
      </c>
      <c r="AF878" s="100">
        <f t="shared" ref="AF878" si="3409">AF660+AE878</f>
        <v>0</v>
      </c>
      <c r="AG878" s="100">
        <f t="shared" ref="AG878" si="3410">AG660+AF878</f>
        <v>0</v>
      </c>
      <c r="AH878" s="100">
        <f t="shared" ref="AH878" si="3411">AH660+AG878</f>
        <v>0</v>
      </c>
      <c r="AI878" s="142"/>
      <c r="AJ878" s="100">
        <f t="shared" si="3092"/>
        <v>0</v>
      </c>
      <c r="AK878" s="100">
        <f t="shared" ref="AK878" si="3412">AK660+AJ878</f>
        <v>0</v>
      </c>
      <c r="AL878" s="100">
        <f t="shared" ref="AL878" si="3413">AL660+AK878</f>
        <v>0</v>
      </c>
      <c r="AM878" s="100">
        <f t="shared" ref="AM878" si="3414">AM660+AL878</f>
        <v>0</v>
      </c>
      <c r="AN878" s="100">
        <f t="shared" ref="AN878" si="3415">AN660+AM878</f>
        <v>0</v>
      </c>
      <c r="AO878" s="100">
        <f t="shared" ref="AO878" si="3416">AO660+AN878</f>
        <v>0</v>
      </c>
      <c r="AP878" s="100">
        <f t="shared" ref="AP878" si="3417">AP660+AO878</f>
        <v>0</v>
      </c>
      <c r="AQ878" s="100">
        <f t="shared" ref="AQ878" si="3418">AQ660+AP878</f>
        <v>0</v>
      </c>
      <c r="AR878" s="100">
        <f t="shared" ref="AR878" si="3419">AR660+AQ878</f>
        <v>0</v>
      </c>
      <c r="AS878" s="100">
        <f t="shared" ref="AS878" si="3420">AS660+AR878</f>
        <v>0</v>
      </c>
      <c r="AT878" s="100">
        <f t="shared" ref="AT878" si="3421">AT660+AS878</f>
        <v>0</v>
      </c>
      <c r="AU878" s="100">
        <f t="shared" ref="AU878" si="3422">AU660+AT878</f>
        <v>0</v>
      </c>
      <c r="AV878" s="142"/>
      <c r="AW878" s="100">
        <f t="shared" si="2639"/>
        <v>0</v>
      </c>
      <c r="AX878" s="100">
        <f t="shared" ref="AX878:BH878" si="3423">AX660+AW878</f>
        <v>0</v>
      </c>
      <c r="AY878" s="100">
        <f t="shared" si="3423"/>
        <v>0</v>
      </c>
      <c r="AZ878" s="100">
        <f t="shared" si="3423"/>
        <v>0</v>
      </c>
      <c r="BA878" s="100">
        <f t="shared" si="3423"/>
        <v>0</v>
      </c>
      <c r="BB878" s="100">
        <f t="shared" si="3423"/>
        <v>0</v>
      </c>
      <c r="BC878" s="100">
        <f t="shared" si="3423"/>
        <v>0</v>
      </c>
      <c r="BD878" s="100">
        <f t="shared" si="3423"/>
        <v>0</v>
      </c>
      <c r="BE878" s="100">
        <f t="shared" si="3423"/>
        <v>0</v>
      </c>
      <c r="BF878" s="100">
        <f t="shared" si="3423"/>
        <v>0</v>
      </c>
      <c r="BG878" s="100">
        <f t="shared" si="3423"/>
        <v>0</v>
      </c>
      <c r="BH878" s="100">
        <f t="shared" si="3423"/>
        <v>0</v>
      </c>
      <c r="BI878" s="142"/>
      <c r="BV878" s="142"/>
      <c r="CI878" s="142"/>
      <c r="CV878" s="142"/>
      <c r="DI878" s="142"/>
      <c r="DV878" s="142"/>
      <c r="EI878" s="142"/>
    </row>
    <row r="879" spans="1:139" ht="15.75" outlineLevel="1" x14ac:dyDescent="0.25">
      <c r="A879" s="2">
        <f t="shared" si="3380"/>
        <v>9</v>
      </c>
      <c r="B879" s="86" t="str">
        <f t="shared" si="3380"/>
        <v>PRE-09741</v>
      </c>
      <c r="C879" s="86" t="str">
        <f t="shared" si="3380"/>
        <v>SPP FH - Ehrlich 13890</v>
      </c>
      <c r="D879" s="2" t="str">
        <f t="shared" si="3380"/>
        <v>A2779736</v>
      </c>
      <c r="E879" s="141" t="str">
        <f t="shared" si="3380"/>
        <v>EHRLICH RD 13890 OCRs - 4 TAV</v>
      </c>
      <c r="I879" s="178">
        <v>0</v>
      </c>
      <c r="J879" s="100">
        <f t="shared" ref="J879" si="3424">J661+I879</f>
        <v>0</v>
      </c>
      <c r="K879" s="100">
        <f t="shared" ref="K879" si="3425">K661+J879</f>
        <v>0</v>
      </c>
      <c r="L879" s="100">
        <f t="shared" ref="L879" si="3426">L661+K879</f>
        <v>0</v>
      </c>
      <c r="M879" s="100">
        <f t="shared" ref="M879" si="3427">M661+L879</f>
        <v>0</v>
      </c>
      <c r="N879" s="100">
        <f t="shared" ref="N879" si="3428">N661+M879</f>
        <v>0</v>
      </c>
      <c r="O879" s="100">
        <f t="shared" ref="O879" si="3429">O661+N879</f>
        <v>0</v>
      </c>
      <c r="P879" s="100">
        <f t="shared" ref="P879" si="3430">P661+O879</f>
        <v>0</v>
      </c>
      <c r="Q879" s="100">
        <f t="shared" ref="Q879" si="3431">Q661+P879</f>
        <v>0</v>
      </c>
      <c r="R879" s="100">
        <f t="shared" ref="R879" si="3432">R661+Q879</f>
        <v>0</v>
      </c>
      <c r="S879" s="100">
        <f t="shared" ref="S879" si="3433">S661+R879</f>
        <v>0</v>
      </c>
      <c r="T879" s="100">
        <f t="shared" ref="T879" si="3434">T661+S879</f>
        <v>0</v>
      </c>
      <c r="U879" s="100">
        <f t="shared" ref="U879" si="3435">U661+T879</f>
        <v>0</v>
      </c>
      <c r="V879" s="142"/>
      <c r="W879" s="100">
        <f t="shared" si="3090"/>
        <v>0</v>
      </c>
      <c r="X879" s="100">
        <f t="shared" ref="X879" si="3436">X661+W879</f>
        <v>0</v>
      </c>
      <c r="Y879" s="100">
        <f t="shared" ref="Y879" si="3437">Y661+X879</f>
        <v>0</v>
      </c>
      <c r="Z879" s="100">
        <f t="shared" ref="Z879" si="3438">Z661+Y879</f>
        <v>0</v>
      </c>
      <c r="AA879" s="100">
        <f t="shared" ref="AA879" si="3439">AA661+Z879</f>
        <v>0</v>
      </c>
      <c r="AB879" s="100">
        <f t="shared" ref="AB879" si="3440">AB661+AA879</f>
        <v>0</v>
      </c>
      <c r="AC879" s="100">
        <f t="shared" ref="AC879" si="3441">AC661+AB879</f>
        <v>0</v>
      </c>
      <c r="AD879" s="100">
        <f t="shared" ref="AD879" si="3442">AD661+AC879</f>
        <v>0</v>
      </c>
      <c r="AE879" s="100">
        <f t="shared" ref="AE879" si="3443">AE661+AD879</f>
        <v>0</v>
      </c>
      <c r="AF879" s="100">
        <f t="shared" ref="AF879" si="3444">AF661+AE879</f>
        <v>0</v>
      </c>
      <c r="AG879" s="100">
        <f t="shared" ref="AG879" si="3445">AG661+AF879</f>
        <v>0</v>
      </c>
      <c r="AH879" s="100">
        <f t="shared" ref="AH879" si="3446">AH661+AG879</f>
        <v>0</v>
      </c>
      <c r="AI879" s="142"/>
      <c r="AJ879" s="100">
        <f t="shared" si="3092"/>
        <v>258.22000000000003</v>
      </c>
      <c r="AK879" s="100">
        <f t="shared" ref="AK879" si="3447">AK661+AJ879</f>
        <v>516.44000000000005</v>
      </c>
      <c r="AL879" s="100">
        <f t="shared" ref="AL879" si="3448">AL661+AK879</f>
        <v>774.66000000000008</v>
      </c>
      <c r="AM879" s="100">
        <f t="shared" ref="AM879" si="3449">AM661+AL879</f>
        <v>1032.8800000000001</v>
      </c>
      <c r="AN879" s="100">
        <f t="shared" ref="AN879" si="3450">AN661+AM879</f>
        <v>1291.1000000000001</v>
      </c>
      <c r="AO879" s="100">
        <f t="shared" ref="AO879" si="3451">AO661+AN879</f>
        <v>1549.3200000000002</v>
      </c>
      <c r="AP879" s="100">
        <f t="shared" ref="AP879" si="3452">AP661+AO879</f>
        <v>1807.5400000000002</v>
      </c>
      <c r="AQ879" s="100">
        <f t="shared" ref="AQ879" si="3453">AQ661+AP879</f>
        <v>2065.7600000000002</v>
      </c>
      <c r="AR879" s="100">
        <f t="shared" ref="AR879" si="3454">AR661+AQ879</f>
        <v>2323.9800000000005</v>
      </c>
      <c r="AS879" s="100">
        <f t="shared" ref="AS879" si="3455">AS661+AR879</f>
        <v>2582.2000000000007</v>
      </c>
      <c r="AT879" s="100">
        <f t="shared" ref="AT879" si="3456">AT661+AS879</f>
        <v>2840.420000000001</v>
      </c>
      <c r="AU879" s="100">
        <f t="shared" ref="AU879" si="3457">AU661+AT879</f>
        <v>3098.6400000000012</v>
      </c>
      <c r="AV879" s="142"/>
      <c r="AW879" s="100">
        <f t="shared" si="2639"/>
        <v>3356.8600000000015</v>
      </c>
      <c r="AX879" s="100">
        <f t="shared" ref="AX879" si="3458">AX661+AW879</f>
        <v>3615.0800000000017</v>
      </c>
      <c r="AY879" s="100">
        <f t="shared" ref="AY879" si="3459">AY661+AX879</f>
        <v>3873.300000000002</v>
      </c>
      <c r="AZ879" s="100">
        <f t="shared" ref="AZ879" si="3460">AZ661+AY879</f>
        <v>4131.5200000000023</v>
      </c>
      <c r="BA879" s="100">
        <f t="shared" ref="BA879" si="3461">BA661+AZ879</f>
        <v>4389.7400000000025</v>
      </c>
      <c r="BB879" s="100">
        <f t="shared" ref="BB879" si="3462">BB661+BA879</f>
        <v>4647.9600000000028</v>
      </c>
      <c r="BC879" s="100">
        <f t="shared" ref="BC879" si="3463">BC661+BB879</f>
        <v>4906.180000000003</v>
      </c>
      <c r="BD879" s="100">
        <f t="shared" ref="BD879" si="3464">BD661+BC879</f>
        <v>5164.4000000000033</v>
      </c>
      <c r="BE879" s="100">
        <f t="shared" ref="BE879" si="3465">BE661+BD879</f>
        <v>5422.6200000000035</v>
      </c>
      <c r="BF879" s="100">
        <f t="shared" ref="BF879" si="3466">BF661+BE879</f>
        <v>5680.8400000000038</v>
      </c>
      <c r="BG879" s="100">
        <f t="shared" ref="BG879" si="3467">BG661+BF879</f>
        <v>5939.060000000004</v>
      </c>
      <c r="BH879" s="100">
        <f t="shared" ref="BH879" si="3468">BH661+BG879</f>
        <v>6197.2800000000043</v>
      </c>
      <c r="BI879" s="142"/>
      <c r="BV879" s="142"/>
      <c r="CI879" s="142"/>
      <c r="CV879" s="142"/>
      <c r="DI879" s="142"/>
      <c r="DV879" s="142"/>
      <c r="EI879" s="142"/>
    </row>
    <row r="880" spans="1:139" ht="15.75" outlineLevel="1" x14ac:dyDescent="0.25">
      <c r="A880" s="2">
        <f t="shared" si="3380"/>
        <v>10</v>
      </c>
      <c r="B880" s="86" t="str">
        <f t="shared" si="3380"/>
        <v>PRE-09739</v>
      </c>
      <c r="C880" s="86" t="str">
        <f t="shared" si="3380"/>
        <v>SPP FH - Lake Region 13443</v>
      </c>
      <c r="D880" s="2" t="str">
        <f t="shared" si="3380"/>
        <v>PRE-09739.1</v>
      </c>
      <c r="E880" s="141" t="str">
        <f t="shared" si="3380"/>
        <v>SPP FH - Lake Region 13443 - OH</v>
      </c>
      <c r="I880" s="178">
        <v>0</v>
      </c>
      <c r="J880" s="100">
        <f t="shared" ref="J880:U880" si="3469">J662+I880</f>
        <v>0</v>
      </c>
      <c r="K880" s="100">
        <f t="shared" si="3469"/>
        <v>0</v>
      </c>
      <c r="L880" s="100">
        <f t="shared" si="3469"/>
        <v>0</v>
      </c>
      <c r="M880" s="100">
        <f t="shared" si="3469"/>
        <v>0</v>
      </c>
      <c r="N880" s="100">
        <f t="shared" si="3469"/>
        <v>0</v>
      </c>
      <c r="O880" s="100">
        <f t="shared" si="3469"/>
        <v>0</v>
      </c>
      <c r="P880" s="100">
        <f t="shared" si="3469"/>
        <v>0</v>
      </c>
      <c r="Q880" s="100">
        <f t="shared" si="3469"/>
        <v>0</v>
      </c>
      <c r="R880" s="100">
        <f t="shared" si="3469"/>
        <v>0</v>
      </c>
      <c r="S880" s="100">
        <f t="shared" si="3469"/>
        <v>0</v>
      </c>
      <c r="T880" s="100">
        <f t="shared" si="3469"/>
        <v>0</v>
      </c>
      <c r="U880" s="100">
        <f t="shared" si="3469"/>
        <v>0</v>
      </c>
      <c r="V880" s="142"/>
      <c r="W880" s="100">
        <f t="shared" si="3090"/>
        <v>0</v>
      </c>
      <c r="X880" s="100">
        <f t="shared" ref="X880:AH880" si="3470">X662+W880</f>
        <v>0</v>
      </c>
      <c r="Y880" s="100">
        <f t="shared" si="3470"/>
        <v>0</v>
      </c>
      <c r="Z880" s="100">
        <f t="shared" si="3470"/>
        <v>0</v>
      </c>
      <c r="AA880" s="100">
        <f t="shared" si="3470"/>
        <v>0</v>
      </c>
      <c r="AB880" s="100">
        <f t="shared" si="3470"/>
        <v>0</v>
      </c>
      <c r="AC880" s="100">
        <f t="shared" si="3470"/>
        <v>0</v>
      </c>
      <c r="AD880" s="100">
        <f t="shared" si="3470"/>
        <v>0</v>
      </c>
      <c r="AE880" s="100">
        <f t="shared" si="3470"/>
        <v>0</v>
      </c>
      <c r="AF880" s="100">
        <f t="shared" si="3470"/>
        <v>0</v>
      </c>
      <c r="AG880" s="100">
        <f t="shared" si="3470"/>
        <v>0</v>
      </c>
      <c r="AH880" s="100">
        <f t="shared" si="3470"/>
        <v>0</v>
      </c>
      <c r="AI880" s="142"/>
      <c r="AJ880" s="100">
        <f t="shared" si="3092"/>
        <v>0</v>
      </c>
      <c r="AK880" s="100">
        <f t="shared" ref="AK880:AU880" si="3471">AK662+AJ880</f>
        <v>0</v>
      </c>
      <c r="AL880" s="100">
        <f t="shared" si="3471"/>
        <v>2372.23</v>
      </c>
      <c r="AM880" s="100">
        <f t="shared" si="3471"/>
        <v>4744.46</v>
      </c>
      <c r="AN880" s="100">
        <f t="shared" si="3471"/>
        <v>7116.6900000000005</v>
      </c>
      <c r="AO880" s="100">
        <f t="shared" si="3471"/>
        <v>9488.92</v>
      </c>
      <c r="AP880" s="100">
        <f t="shared" si="3471"/>
        <v>11861.15</v>
      </c>
      <c r="AQ880" s="100">
        <f t="shared" si="3471"/>
        <v>14233.38</v>
      </c>
      <c r="AR880" s="100">
        <f t="shared" si="3471"/>
        <v>16605.61</v>
      </c>
      <c r="AS880" s="100">
        <f t="shared" si="3471"/>
        <v>18977.84</v>
      </c>
      <c r="AT880" s="100">
        <f t="shared" si="3471"/>
        <v>21350.07</v>
      </c>
      <c r="AU880" s="100">
        <f t="shared" si="3471"/>
        <v>23722.3</v>
      </c>
      <c r="AV880" s="142"/>
      <c r="AW880" s="100">
        <f t="shared" si="2639"/>
        <v>26094.53</v>
      </c>
      <c r="AX880" s="100">
        <f t="shared" ref="AX880:BH880" si="3472">AX662+AW880</f>
        <v>28466.76</v>
      </c>
      <c r="AY880" s="100">
        <f t="shared" si="3472"/>
        <v>30838.989999999998</v>
      </c>
      <c r="AZ880" s="100">
        <f t="shared" si="3472"/>
        <v>33211.22</v>
      </c>
      <c r="BA880" s="100">
        <f t="shared" si="3472"/>
        <v>35583.450000000004</v>
      </c>
      <c r="BB880" s="100">
        <f t="shared" si="3472"/>
        <v>37955.680000000008</v>
      </c>
      <c r="BC880" s="100">
        <f t="shared" si="3472"/>
        <v>40327.910000000011</v>
      </c>
      <c r="BD880" s="100">
        <f t="shared" si="3472"/>
        <v>42700.140000000014</v>
      </c>
      <c r="BE880" s="100">
        <f t="shared" si="3472"/>
        <v>45072.370000000017</v>
      </c>
      <c r="BF880" s="100">
        <f t="shared" si="3472"/>
        <v>47444.60000000002</v>
      </c>
      <c r="BG880" s="100">
        <f t="shared" si="3472"/>
        <v>49816.830000000024</v>
      </c>
      <c r="BH880" s="100">
        <f t="shared" si="3472"/>
        <v>52189.060000000027</v>
      </c>
      <c r="BI880" s="142"/>
      <c r="BV880" s="142"/>
      <c r="CI880" s="142"/>
      <c r="CV880" s="142"/>
      <c r="DI880" s="142"/>
      <c r="DV880" s="142"/>
      <c r="EI880" s="142"/>
    </row>
    <row r="881" spans="1:139" ht="15.75" outlineLevel="1" x14ac:dyDescent="0.25">
      <c r="A881" s="2">
        <f t="shared" si="3380"/>
        <v>10</v>
      </c>
      <c r="B881" s="86" t="str">
        <f t="shared" si="3380"/>
        <v>PRE-09739</v>
      </c>
      <c r="C881" s="86" t="str">
        <f t="shared" si="3380"/>
        <v>SPP FH - Lake Region 13443</v>
      </c>
      <c r="D881" s="2" t="str">
        <f t="shared" si="3380"/>
        <v>PRE-09739.2</v>
      </c>
      <c r="E881" s="141" t="str">
        <f t="shared" si="3380"/>
        <v>SPP FH-Cypress Garden 13443-S&amp;E/R&amp;C</v>
      </c>
      <c r="I881" s="178">
        <v>0</v>
      </c>
      <c r="J881" s="100">
        <f t="shared" ref="J881:U881" si="3473">J663+I881</f>
        <v>0</v>
      </c>
      <c r="K881" s="100">
        <f t="shared" si="3473"/>
        <v>0</v>
      </c>
      <c r="L881" s="100">
        <f t="shared" si="3473"/>
        <v>0</v>
      </c>
      <c r="M881" s="100">
        <f t="shared" si="3473"/>
        <v>0</v>
      </c>
      <c r="N881" s="100">
        <f t="shared" si="3473"/>
        <v>0</v>
      </c>
      <c r="O881" s="100">
        <f t="shared" si="3473"/>
        <v>0</v>
      </c>
      <c r="P881" s="100">
        <f t="shared" si="3473"/>
        <v>0</v>
      </c>
      <c r="Q881" s="100">
        <f t="shared" si="3473"/>
        <v>0</v>
      </c>
      <c r="R881" s="100">
        <f t="shared" si="3473"/>
        <v>0</v>
      </c>
      <c r="S881" s="100">
        <f t="shared" si="3473"/>
        <v>0</v>
      </c>
      <c r="T881" s="100">
        <f t="shared" si="3473"/>
        <v>0</v>
      </c>
      <c r="U881" s="100">
        <f t="shared" si="3473"/>
        <v>0</v>
      </c>
      <c r="V881" s="142"/>
      <c r="W881" s="100">
        <f t="shared" si="3090"/>
        <v>0</v>
      </c>
      <c r="X881" s="100">
        <f t="shared" ref="X881:AH881" si="3474">X663+W881</f>
        <v>0</v>
      </c>
      <c r="Y881" s="100">
        <f t="shared" si="3474"/>
        <v>0</v>
      </c>
      <c r="Z881" s="100">
        <f t="shared" si="3474"/>
        <v>0</v>
      </c>
      <c r="AA881" s="100">
        <f t="shared" si="3474"/>
        <v>0</v>
      </c>
      <c r="AB881" s="100">
        <f t="shared" si="3474"/>
        <v>0</v>
      </c>
      <c r="AC881" s="100">
        <f t="shared" si="3474"/>
        <v>0</v>
      </c>
      <c r="AD881" s="100">
        <f t="shared" si="3474"/>
        <v>0</v>
      </c>
      <c r="AE881" s="100">
        <f t="shared" si="3474"/>
        <v>0</v>
      </c>
      <c r="AF881" s="100">
        <f t="shared" si="3474"/>
        <v>0</v>
      </c>
      <c r="AG881" s="100">
        <f t="shared" si="3474"/>
        <v>0</v>
      </c>
      <c r="AH881" s="100">
        <f t="shared" si="3474"/>
        <v>0</v>
      </c>
      <c r="AI881" s="142"/>
      <c r="AJ881" s="100">
        <f t="shared" si="3092"/>
        <v>0</v>
      </c>
      <c r="AK881" s="100">
        <f t="shared" ref="AK881:AU881" si="3475">AK663+AJ881</f>
        <v>0</v>
      </c>
      <c r="AL881" s="100">
        <f t="shared" si="3475"/>
        <v>4447.01</v>
      </c>
      <c r="AM881" s="100">
        <f t="shared" si="3475"/>
        <v>8894.02</v>
      </c>
      <c r="AN881" s="100">
        <f t="shared" si="3475"/>
        <v>13341.03</v>
      </c>
      <c r="AO881" s="100">
        <f t="shared" si="3475"/>
        <v>17788.04</v>
      </c>
      <c r="AP881" s="100">
        <f t="shared" si="3475"/>
        <v>22235.050000000003</v>
      </c>
      <c r="AQ881" s="100">
        <f t="shared" si="3475"/>
        <v>26682.060000000005</v>
      </c>
      <c r="AR881" s="100">
        <f t="shared" si="3475"/>
        <v>31129.070000000007</v>
      </c>
      <c r="AS881" s="100">
        <f t="shared" si="3475"/>
        <v>35576.080000000009</v>
      </c>
      <c r="AT881" s="100">
        <f t="shared" si="3475"/>
        <v>40023.090000000011</v>
      </c>
      <c r="AU881" s="100">
        <f t="shared" si="3475"/>
        <v>44470.100000000013</v>
      </c>
      <c r="AV881" s="142"/>
      <c r="AW881" s="100">
        <f t="shared" si="2639"/>
        <v>48917.110000000015</v>
      </c>
      <c r="AX881" s="100">
        <f t="shared" ref="AX881:BH881" si="3476">AX663+AW881</f>
        <v>53364.120000000017</v>
      </c>
      <c r="AY881" s="100">
        <f t="shared" si="3476"/>
        <v>57811.130000000019</v>
      </c>
      <c r="AZ881" s="100">
        <f t="shared" si="3476"/>
        <v>62258.140000000021</v>
      </c>
      <c r="BA881" s="100">
        <f t="shared" si="3476"/>
        <v>66705.150000000023</v>
      </c>
      <c r="BB881" s="100">
        <f t="shared" si="3476"/>
        <v>71152.160000000018</v>
      </c>
      <c r="BC881" s="100">
        <f t="shared" si="3476"/>
        <v>75599.170000000013</v>
      </c>
      <c r="BD881" s="100">
        <f t="shared" si="3476"/>
        <v>80046.180000000008</v>
      </c>
      <c r="BE881" s="100">
        <f t="shared" si="3476"/>
        <v>84493.19</v>
      </c>
      <c r="BF881" s="100">
        <f t="shared" si="3476"/>
        <v>88940.2</v>
      </c>
      <c r="BG881" s="100">
        <f t="shared" si="3476"/>
        <v>93387.209999999992</v>
      </c>
      <c r="BH881" s="100">
        <f t="shared" si="3476"/>
        <v>97834.219999999987</v>
      </c>
      <c r="BI881" s="142"/>
      <c r="BV881" s="142"/>
      <c r="CI881" s="142"/>
      <c r="CV881" s="142"/>
      <c r="DI881" s="142"/>
      <c r="DV881" s="142"/>
      <c r="EI881" s="142"/>
    </row>
    <row r="882" spans="1:139" ht="15.75" outlineLevel="1" x14ac:dyDescent="0.25">
      <c r="A882" s="2">
        <f t="shared" si="3380"/>
        <v>10</v>
      </c>
      <c r="B882" s="86" t="str">
        <f t="shared" si="3380"/>
        <v>PRE-09739</v>
      </c>
      <c r="C882" s="86" t="str">
        <f t="shared" si="3380"/>
        <v>SPP FH - Lake Region 13443</v>
      </c>
      <c r="D882" s="2" t="str">
        <f t="shared" si="3380"/>
        <v>A2777742</v>
      </c>
      <c r="E882" s="141" t="str">
        <f t="shared" si="3380"/>
        <v>SPP FH - Lake Region 13443 - OCR</v>
      </c>
      <c r="I882" s="178">
        <v>0</v>
      </c>
      <c r="J882" s="100">
        <f t="shared" ref="J882:U882" si="3477">J664+I882</f>
        <v>0</v>
      </c>
      <c r="K882" s="100">
        <f t="shared" si="3477"/>
        <v>0</v>
      </c>
      <c r="L882" s="100">
        <f t="shared" si="3477"/>
        <v>0</v>
      </c>
      <c r="M882" s="100">
        <f t="shared" si="3477"/>
        <v>0</v>
      </c>
      <c r="N882" s="100">
        <f t="shared" si="3477"/>
        <v>0</v>
      </c>
      <c r="O882" s="100">
        <f t="shared" si="3477"/>
        <v>0</v>
      </c>
      <c r="P882" s="100">
        <f t="shared" si="3477"/>
        <v>0</v>
      </c>
      <c r="Q882" s="100">
        <f t="shared" si="3477"/>
        <v>0</v>
      </c>
      <c r="R882" s="100">
        <f t="shared" si="3477"/>
        <v>0</v>
      </c>
      <c r="S882" s="100">
        <f t="shared" si="3477"/>
        <v>0</v>
      </c>
      <c r="T882" s="100">
        <f t="shared" si="3477"/>
        <v>0</v>
      </c>
      <c r="U882" s="100">
        <f t="shared" si="3477"/>
        <v>0</v>
      </c>
      <c r="V882" s="142"/>
      <c r="W882" s="100">
        <f t="shared" si="3090"/>
        <v>0</v>
      </c>
      <c r="X882" s="100">
        <f t="shared" ref="X882:AH882" si="3478">X664+W882</f>
        <v>0</v>
      </c>
      <c r="Y882" s="100">
        <f t="shared" si="3478"/>
        <v>0</v>
      </c>
      <c r="Z882" s="100">
        <f t="shared" si="3478"/>
        <v>0</v>
      </c>
      <c r="AA882" s="100">
        <f t="shared" si="3478"/>
        <v>0</v>
      </c>
      <c r="AB882" s="100">
        <f t="shared" si="3478"/>
        <v>0</v>
      </c>
      <c r="AC882" s="100">
        <f t="shared" si="3478"/>
        <v>0</v>
      </c>
      <c r="AD882" s="100">
        <f t="shared" si="3478"/>
        <v>0</v>
      </c>
      <c r="AE882" s="100">
        <f t="shared" si="3478"/>
        <v>0</v>
      </c>
      <c r="AF882" s="100">
        <f t="shared" si="3478"/>
        <v>0</v>
      </c>
      <c r="AG882" s="100">
        <f t="shared" si="3478"/>
        <v>0</v>
      </c>
      <c r="AH882" s="100">
        <f t="shared" si="3478"/>
        <v>0</v>
      </c>
      <c r="AI882" s="142"/>
      <c r="AJ882" s="100">
        <f t="shared" si="3092"/>
        <v>0</v>
      </c>
      <c r="AK882" s="100">
        <f t="shared" ref="AK882:AU882" si="3479">AK664+AJ882</f>
        <v>0</v>
      </c>
      <c r="AL882" s="100">
        <f t="shared" si="3479"/>
        <v>110.5</v>
      </c>
      <c r="AM882" s="100">
        <f t="shared" si="3479"/>
        <v>221</v>
      </c>
      <c r="AN882" s="100">
        <f t="shared" si="3479"/>
        <v>331.5</v>
      </c>
      <c r="AO882" s="100">
        <f t="shared" si="3479"/>
        <v>442</v>
      </c>
      <c r="AP882" s="100">
        <f t="shared" si="3479"/>
        <v>552.5</v>
      </c>
      <c r="AQ882" s="100">
        <f t="shared" si="3479"/>
        <v>663</v>
      </c>
      <c r="AR882" s="100">
        <f t="shared" si="3479"/>
        <v>773.5</v>
      </c>
      <c r="AS882" s="100">
        <f t="shared" si="3479"/>
        <v>884</v>
      </c>
      <c r="AT882" s="100">
        <f t="shared" si="3479"/>
        <v>994.5</v>
      </c>
      <c r="AU882" s="100">
        <f t="shared" si="3479"/>
        <v>1105</v>
      </c>
      <c r="AV882" s="142"/>
      <c r="AW882" s="100">
        <f t="shared" si="2639"/>
        <v>1215.5</v>
      </c>
      <c r="AX882" s="100">
        <f t="shared" ref="AX882:BH882" si="3480">AX664+AW882</f>
        <v>1326</v>
      </c>
      <c r="AY882" s="100">
        <f t="shared" si="3480"/>
        <v>1436.5</v>
      </c>
      <c r="AZ882" s="100">
        <f t="shared" si="3480"/>
        <v>1547</v>
      </c>
      <c r="BA882" s="100">
        <f t="shared" si="3480"/>
        <v>1657.5</v>
      </c>
      <c r="BB882" s="100">
        <f t="shared" si="3480"/>
        <v>1768</v>
      </c>
      <c r="BC882" s="100">
        <f t="shared" si="3480"/>
        <v>1878.5</v>
      </c>
      <c r="BD882" s="100">
        <f t="shared" si="3480"/>
        <v>1989</v>
      </c>
      <c r="BE882" s="100">
        <f t="shared" si="3480"/>
        <v>2099.5</v>
      </c>
      <c r="BF882" s="100">
        <f t="shared" si="3480"/>
        <v>2210</v>
      </c>
      <c r="BG882" s="100">
        <f t="shared" si="3480"/>
        <v>2320.5</v>
      </c>
      <c r="BH882" s="100">
        <f t="shared" si="3480"/>
        <v>2431</v>
      </c>
      <c r="BI882" s="142"/>
      <c r="BV882" s="142"/>
      <c r="CI882" s="142"/>
      <c r="CV882" s="142"/>
      <c r="DI882" s="142"/>
      <c r="DV882" s="142"/>
      <c r="EI882" s="142"/>
    </row>
    <row r="883" spans="1:139" ht="15.75" outlineLevel="1" x14ac:dyDescent="0.25">
      <c r="A883" s="2">
        <f t="shared" ref="A883:E883" si="3481">A665</f>
        <v>10</v>
      </c>
      <c r="B883" s="86" t="str">
        <f t="shared" si="3481"/>
        <v>PRE-09739</v>
      </c>
      <c r="C883" s="86" t="str">
        <f t="shared" si="3481"/>
        <v>SPP FH - Lake Region 13443</v>
      </c>
      <c r="D883" s="2" t="str">
        <f t="shared" si="3481"/>
        <v>PRE-09739.3</v>
      </c>
      <c r="E883" s="141" t="str">
        <f t="shared" si="3481"/>
        <v>SPP FH - Lake Region 13443 - Trans</v>
      </c>
      <c r="I883" s="178">
        <v>0</v>
      </c>
      <c r="J883" s="100">
        <f t="shared" ref="J883:U883" si="3482">J665+I883</f>
        <v>0</v>
      </c>
      <c r="K883" s="100">
        <f t="shared" si="3482"/>
        <v>0</v>
      </c>
      <c r="L883" s="100">
        <f t="shared" si="3482"/>
        <v>0</v>
      </c>
      <c r="M883" s="100">
        <f t="shared" si="3482"/>
        <v>0</v>
      </c>
      <c r="N883" s="100">
        <f t="shared" si="3482"/>
        <v>0</v>
      </c>
      <c r="O883" s="100">
        <f t="shared" si="3482"/>
        <v>0</v>
      </c>
      <c r="P883" s="100">
        <f t="shared" si="3482"/>
        <v>0</v>
      </c>
      <c r="Q883" s="100">
        <f t="shared" si="3482"/>
        <v>0</v>
      </c>
      <c r="R883" s="100">
        <f t="shared" si="3482"/>
        <v>0</v>
      </c>
      <c r="S883" s="100">
        <f t="shared" si="3482"/>
        <v>0</v>
      </c>
      <c r="T883" s="100">
        <f t="shared" si="3482"/>
        <v>0</v>
      </c>
      <c r="U883" s="100">
        <f t="shared" si="3482"/>
        <v>0</v>
      </c>
      <c r="V883" s="142"/>
      <c r="W883" s="100">
        <f t="shared" si="3090"/>
        <v>0</v>
      </c>
      <c r="X883" s="100">
        <f t="shared" ref="X883:AH883" si="3483">X665+W883</f>
        <v>0</v>
      </c>
      <c r="Y883" s="100">
        <f t="shared" si="3483"/>
        <v>0</v>
      </c>
      <c r="Z883" s="100">
        <f t="shared" si="3483"/>
        <v>0</v>
      </c>
      <c r="AA883" s="100">
        <f t="shared" si="3483"/>
        <v>0</v>
      </c>
      <c r="AB883" s="100">
        <f t="shared" si="3483"/>
        <v>0</v>
      </c>
      <c r="AC883" s="100">
        <f t="shared" si="3483"/>
        <v>0</v>
      </c>
      <c r="AD883" s="100">
        <f t="shared" si="3483"/>
        <v>0</v>
      </c>
      <c r="AE883" s="100">
        <f t="shared" si="3483"/>
        <v>0</v>
      </c>
      <c r="AF883" s="100">
        <f t="shared" si="3483"/>
        <v>0</v>
      </c>
      <c r="AG883" s="100">
        <f t="shared" si="3483"/>
        <v>0</v>
      </c>
      <c r="AH883" s="100">
        <f t="shared" si="3483"/>
        <v>0</v>
      </c>
      <c r="AI883" s="142"/>
      <c r="AJ883" s="100">
        <f t="shared" si="3092"/>
        <v>219.18</v>
      </c>
      <c r="AK883" s="100">
        <f t="shared" ref="AK883:AU883" si="3484">AK665+AJ883</f>
        <v>438.36</v>
      </c>
      <c r="AL883" s="100">
        <f t="shared" si="3484"/>
        <v>657.54</v>
      </c>
      <c r="AM883" s="100">
        <f t="shared" si="3484"/>
        <v>876.72</v>
      </c>
      <c r="AN883" s="100">
        <f t="shared" si="3484"/>
        <v>1095.9000000000001</v>
      </c>
      <c r="AO883" s="100">
        <f t="shared" si="3484"/>
        <v>1315.0800000000002</v>
      </c>
      <c r="AP883" s="100">
        <f t="shared" si="3484"/>
        <v>1534.2600000000002</v>
      </c>
      <c r="AQ883" s="100">
        <f t="shared" si="3484"/>
        <v>1753.4400000000003</v>
      </c>
      <c r="AR883" s="100">
        <f t="shared" si="3484"/>
        <v>1972.6200000000003</v>
      </c>
      <c r="AS883" s="100">
        <f t="shared" si="3484"/>
        <v>2191.8000000000002</v>
      </c>
      <c r="AT883" s="100">
        <f t="shared" si="3484"/>
        <v>2410.98</v>
      </c>
      <c r="AU883" s="100">
        <f t="shared" si="3484"/>
        <v>2630.16</v>
      </c>
      <c r="AV883" s="142"/>
      <c r="AW883" s="100">
        <f t="shared" si="2639"/>
        <v>2849.3399999999997</v>
      </c>
      <c r="AX883" s="100">
        <f t="shared" ref="AX883:BH883" si="3485">AX665+AW883</f>
        <v>3068.5199999999995</v>
      </c>
      <c r="AY883" s="100">
        <f t="shared" si="3485"/>
        <v>3287.6999999999994</v>
      </c>
      <c r="AZ883" s="100">
        <f t="shared" si="3485"/>
        <v>3506.8799999999992</v>
      </c>
      <c r="BA883" s="100">
        <f t="shared" si="3485"/>
        <v>3726.059999999999</v>
      </c>
      <c r="BB883" s="100">
        <f t="shared" si="3485"/>
        <v>3945.2399999999989</v>
      </c>
      <c r="BC883" s="100">
        <f t="shared" si="3485"/>
        <v>4164.4199999999992</v>
      </c>
      <c r="BD883" s="100">
        <f t="shared" si="3485"/>
        <v>4383.5999999999995</v>
      </c>
      <c r="BE883" s="100">
        <f t="shared" si="3485"/>
        <v>4602.78</v>
      </c>
      <c r="BF883" s="100">
        <f t="shared" si="3485"/>
        <v>4821.96</v>
      </c>
      <c r="BG883" s="100">
        <f t="shared" si="3485"/>
        <v>5041.1400000000003</v>
      </c>
      <c r="BH883" s="100">
        <f t="shared" si="3485"/>
        <v>5260.3200000000006</v>
      </c>
      <c r="BI883" s="142"/>
      <c r="BV883" s="142"/>
      <c r="CI883" s="142"/>
      <c r="CV883" s="142"/>
      <c r="DI883" s="142"/>
      <c r="DV883" s="142"/>
      <c r="EI883" s="142"/>
    </row>
    <row r="884" spans="1:139" ht="15.75" outlineLevel="1" x14ac:dyDescent="0.25">
      <c r="A884" s="2">
        <f t="shared" ref="A884:E884" si="3486">A666</f>
        <v>10</v>
      </c>
      <c r="B884" s="86" t="str">
        <f t="shared" si="3486"/>
        <v>PRE-09739</v>
      </c>
      <c r="C884" s="86" t="str">
        <f t="shared" si="3486"/>
        <v>SPP FH - Lake Region 13443</v>
      </c>
      <c r="D884" s="2" t="str">
        <f t="shared" si="3486"/>
        <v>PRE-09739.3</v>
      </c>
      <c r="E884" s="141" t="str">
        <f t="shared" si="3486"/>
        <v>SPP FH - Lake Region 13443 - Trans</v>
      </c>
      <c r="I884" s="178">
        <v>0</v>
      </c>
      <c r="J884" s="100">
        <f t="shared" ref="J884:U884" si="3487">J666+I884</f>
        <v>0</v>
      </c>
      <c r="K884" s="100">
        <f t="shared" si="3487"/>
        <v>0</v>
      </c>
      <c r="L884" s="100">
        <f t="shared" si="3487"/>
        <v>0</v>
      </c>
      <c r="M884" s="100">
        <f t="shared" si="3487"/>
        <v>0</v>
      </c>
      <c r="N884" s="100">
        <f t="shared" si="3487"/>
        <v>0</v>
      </c>
      <c r="O884" s="100">
        <f t="shared" si="3487"/>
        <v>0</v>
      </c>
      <c r="P884" s="100">
        <f t="shared" si="3487"/>
        <v>0</v>
      </c>
      <c r="Q884" s="100">
        <f t="shared" si="3487"/>
        <v>0</v>
      </c>
      <c r="R884" s="100">
        <f t="shared" si="3487"/>
        <v>0</v>
      </c>
      <c r="S884" s="100">
        <f t="shared" si="3487"/>
        <v>0</v>
      </c>
      <c r="T884" s="100">
        <f t="shared" si="3487"/>
        <v>0</v>
      </c>
      <c r="U884" s="100">
        <f t="shared" si="3487"/>
        <v>0</v>
      </c>
      <c r="V884" s="142"/>
      <c r="W884" s="100">
        <f t="shared" si="3090"/>
        <v>0</v>
      </c>
      <c r="X884" s="100">
        <f t="shared" ref="X884:AH884" si="3488">X666+W884</f>
        <v>0</v>
      </c>
      <c r="Y884" s="100">
        <f t="shared" si="3488"/>
        <v>0</v>
      </c>
      <c r="Z884" s="100">
        <f t="shared" si="3488"/>
        <v>0</v>
      </c>
      <c r="AA884" s="100">
        <f t="shared" si="3488"/>
        <v>0</v>
      </c>
      <c r="AB884" s="100">
        <f t="shared" si="3488"/>
        <v>0</v>
      </c>
      <c r="AC884" s="100">
        <f t="shared" si="3488"/>
        <v>0</v>
      </c>
      <c r="AD884" s="100">
        <f t="shared" si="3488"/>
        <v>0</v>
      </c>
      <c r="AE884" s="100">
        <f t="shared" si="3488"/>
        <v>0</v>
      </c>
      <c r="AF884" s="100">
        <f t="shared" si="3488"/>
        <v>0</v>
      </c>
      <c r="AG884" s="100">
        <f t="shared" si="3488"/>
        <v>0</v>
      </c>
      <c r="AH884" s="100">
        <f t="shared" si="3488"/>
        <v>0</v>
      </c>
      <c r="AI884" s="142"/>
      <c r="AJ884" s="100">
        <f t="shared" si="3092"/>
        <v>294.52999999999997</v>
      </c>
      <c r="AK884" s="100">
        <f t="shared" ref="AK884:AU884" si="3489">AK666+AJ884</f>
        <v>589.05999999999995</v>
      </c>
      <c r="AL884" s="100">
        <f t="shared" si="3489"/>
        <v>883.58999999999992</v>
      </c>
      <c r="AM884" s="100">
        <f t="shared" si="3489"/>
        <v>1178.1199999999999</v>
      </c>
      <c r="AN884" s="100">
        <f t="shared" si="3489"/>
        <v>1472.6499999999999</v>
      </c>
      <c r="AO884" s="100">
        <f t="shared" si="3489"/>
        <v>1767.1799999999998</v>
      </c>
      <c r="AP884" s="100">
        <f t="shared" si="3489"/>
        <v>2061.71</v>
      </c>
      <c r="AQ884" s="100">
        <f t="shared" si="3489"/>
        <v>2356.2399999999998</v>
      </c>
      <c r="AR884" s="100">
        <f t="shared" si="3489"/>
        <v>2650.7699999999995</v>
      </c>
      <c r="AS884" s="100">
        <f t="shared" si="3489"/>
        <v>2945.2999999999993</v>
      </c>
      <c r="AT884" s="100">
        <f t="shared" si="3489"/>
        <v>3239.829999999999</v>
      </c>
      <c r="AU884" s="100">
        <f t="shared" si="3489"/>
        <v>3534.3599999999988</v>
      </c>
      <c r="AV884" s="142"/>
      <c r="AW884" s="100">
        <f t="shared" si="2639"/>
        <v>3828.8899999999985</v>
      </c>
      <c r="AX884" s="100">
        <f t="shared" ref="AX884:BH884" si="3490">AX666+AW884</f>
        <v>4123.4199999999983</v>
      </c>
      <c r="AY884" s="100">
        <f t="shared" si="3490"/>
        <v>4417.949999999998</v>
      </c>
      <c r="AZ884" s="100">
        <f t="shared" si="3490"/>
        <v>4712.4799999999977</v>
      </c>
      <c r="BA884" s="100">
        <f t="shared" si="3490"/>
        <v>5007.0099999999975</v>
      </c>
      <c r="BB884" s="100">
        <f t="shared" si="3490"/>
        <v>5301.5399999999972</v>
      </c>
      <c r="BC884" s="100">
        <f t="shared" si="3490"/>
        <v>5596.069999999997</v>
      </c>
      <c r="BD884" s="100">
        <f t="shared" si="3490"/>
        <v>5890.5999999999967</v>
      </c>
      <c r="BE884" s="100">
        <f t="shared" si="3490"/>
        <v>6185.1299999999965</v>
      </c>
      <c r="BF884" s="100">
        <f t="shared" si="3490"/>
        <v>6479.6599999999962</v>
      </c>
      <c r="BG884" s="100">
        <f t="shared" si="3490"/>
        <v>6774.189999999996</v>
      </c>
      <c r="BH884" s="100">
        <f t="shared" si="3490"/>
        <v>7068.7199999999957</v>
      </c>
      <c r="BI884" s="142"/>
      <c r="BV884" s="142"/>
      <c r="CI884" s="142"/>
      <c r="CV884" s="142"/>
      <c r="DI884" s="142"/>
      <c r="DV884" s="142"/>
      <c r="EI884" s="142"/>
    </row>
    <row r="885" spans="1:139" ht="15.75" outlineLevel="1" x14ac:dyDescent="0.25">
      <c r="A885" s="2">
        <f t="shared" ref="A885:E894" si="3491">A667</f>
        <v>10</v>
      </c>
      <c r="B885" s="86" t="str">
        <f t="shared" si="3491"/>
        <v>PRE-09739</v>
      </c>
      <c r="C885" s="86" t="str">
        <f t="shared" si="3491"/>
        <v>SPP FH - Lake Region 13443</v>
      </c>
      <c r="D885" s="2" t="str">
        <f t="shared" si="3491"/>
        <v>PRE-09739.3</v>
      </c>
      <c r="E885" s="141" t="str">
        <f t="shared" si="3491"/>
        <v>SPP FH - Lake Region 13443 - Trans</v>
      </c>
      <c r="I885" s="178">
        <v>0</v>
      </c>
      <c r="J885" s="100">
        <f t="shared" ref="J885" si="3492">J667+I885</f>
        <v>0</v>
      </c>
      <c r="K885" s="100">
        <f t="shared" ref="K885" si="3493">K667+J885</f>
        <v>0</v>
      </c>
      <c r="L885" s="100">
        <f t="shared" ref="L885" si="3494">L667+K885</f>
        <v>0</v>
      </c>
      <c r="M885" s="100">
        <f t="shared" ref="M885" si="3495">M667+L885</f>
        <v>0</v>
      </c>
      <c r="N885" s="100">
        <f t="shared" ref="N885" si="3496">N667+M885</f>
        <v>0</v>
      </c>
      <c r="O885" s="100">
        <f t="shared" ref="O885" si="3497">O667+N885</f>
        <v>0</v>
      </c>
      <c r="P885" s="100">
        <f t="shared" ref="P885" si="3498">P667+O885</f>
        <v>0</v>
      </c>
      <c r="Q885" s="100">
        <f t="shared" ref="Q885" si="3499">Q667+P885</f>
        <v>0</v>
      </c>
      <c r="R885" s="100">
        <f t="shared" ref="R885" si="3500">R667+Q885</f>
        <v>0</v>
      </c>
      <c r="S885" s="100">
        <f t="shared" ref="S885" si="3501">S667+R885</f>
        <v>0</v>
      </c>
      <c r="T885" s="100">
        <f t="shared" ref="T885" si="3502">T667+S885</f>
        <v>0</v>
      </c>
      <c r="U885" s="100">
        <f t="shared" ref="U885" si="3503">U667+T885</f>
        <v>0</v>
      </c>
      <c r="V885" s="142"/>
      <c r="W885" s="100">
        <f t="shared" si="3090"/>
        <v>0</v>
      </c>
      <c r="X885" s="100">
        <f t="shared" ref="X885" si="3504">X667+W885</f>
        <v>0</v>
      </c>
      <c r="Y885" s="100">
        <f t="shared" ref="Y885" si="3505">Y667+X885</f>
        <v>0</v>
      </c>
      <c r="Z885" s="100">
        <f t="shared" ref="Z885" si="3506">Z667+Y885</f>
        <v>0</v>
      </c>
      <c r="AA885" s="100">
        <f t="shared" ref="AA885" si="3507">AA667+Z885</f>
        <v>0</v>
      </c>
      <c r="AB885" s="100">
        <f t="shared" ref="AB885" si="3508">AB667+AA885</f>
        <v>0</v>
      </c>
      <c r="AC885" s="100">
        <f t="shared" ref="AC885" si="3509">AC667+AB885</f>
        <v>0</v>
      </c>
      <c r="AD885" s="100">
        <f t="shared" ref="AD885" si="3510">AD667+AC885</f>
        <v>0</v>
      </c>
      <c r="AE885" s="100">
        <f t="shared" ref="AE885" si="3511">AE667+AD885</f>
        <v>0</v>
      </c>
      <c r="AF885" s="100">
        <f t="shared" ref="AF885" si="3512">AF667+AE885</f>
        <v>0</v>
      </c>
      <c r="AG885" s="100">
        <f t="shared" ref="AG885" si="3513">AG667+AF885</f>
        <v>0</v>
      </c>
      <c r="AH885" s="100">
        <f t="shared" ref="AH885" si="3514">AH667+AG885</f>
        <v>0</v>
      </c>
      <c r="AI885" s="142"/>
      <c r="AJ885" s="100">
        <f t="shared" si="3092"/>
        <v>0</v>
      </c>
      <c r="AK885" s="100">
        <f t="shared" ref="AK885" si="3515">AK667+AJ885</f>
        <v>0</v>
      </c>
      <c r="AL885" s="100">
        <f t="shared" ref="AL885" si="3516">AL667+AK885</f>
        <v>0</v>
      </c>
      <c r="AM885" s="100">
        <f t="shared" ref="AM885" si="3517">AM667+AL885</f>
        <v>0</v>
      </c>
      <c r="AN885" s="100">
        <f t="shared" ref="AN885" si="3518">AN667+AM885</f>
        <v>0</v>
      </c>
      <c r="AO885" s="100">
        <f t="shared" ref="AO885" si="3519">AO667+AN885</f>
        <v>0</v>
      </c>
      <c r="AP885" s="100">
        <f t="shared" ref="AP885" si="3520">AP667+AO885</f>
        <v>0</v>
      </c>
      <c r="AQ885" s="100">
        <f t="shared" ref="AQ885" si="3521">AQ667+AP885</f>
        <v>0</v>
      </c>
      <c r="AR885" s="100">
        <f t="shared" ref="AR885" si="3522">AR667+AQ885</f>
        <v>0</v>
      </c>
      <c r="AS885" s="100">
        <f t="shared" ref="AS885" si="3523">AS667+AR885</f>
        <v>0</v>
      </c>
      <c r="AT885" s="100">
        <f t="shared" ref="AT885" si="3524">AT667+AS885</f>
        <v>0</v>
      </c>
      <c r="AU885" s="100">
        <f t="shared" ref="AU885" si="3525">AU667+AT885</f>
        <v>0</v>
      </c>
      <c r="AV885" s="142"/>
      <c r="AW885" s="100">
        <f t="shared" si="2639"/>
        <v>0</v>
      </c>
      <c r="AX885" s="100">
        <f t="shared" ref="AX885:BH885" si="3526">AX667+AW885</f>
        <v>0</v>
      </c>
      <c r="AY885" s="100">
        <f t="shared" si="3526"/>
        <v>0</v>
      </c>
      <c r="AZ885" s="100">
        <f t="shared" si="3526"/>
        <v>0</v>
      </c>
      <c r="BA885" s="100">
        <f t="shared" si="3526"/>
        <v>0</v>
      </c>
      <c r="BB885" s="100">
        <f t="shared" si="3526"/>
        <v>0</v>
      </c>
      <c r="BC885" s="100">
        <f t="shared" si="3526"/>
        <v>0</v>
      </c>
      <c r="BD885" s="100">
        <f t="shared" si="3526"/>
        <v>0</v>
      </c>
      <c r="BE885" s="100">
        <f t="shared" si="3526"/>
        <v>0</v>
      </c>
      <c r="BF885" s="100">
        <f t="shared" si="3526"/>
        <v>0</v>
      </c>
      <c r="BG885" s="100">
        <f t="shared" si="3526"/>
        <v>0</v>
      </c>
      <c r="BH885" s="100">
        <f t="shared" si="3526"/>
        <v>0</v>
      </c>
      <c r="BI885" s="142"/>
      <c r="BV885" s="142"/>
      <c r="CI885" s="142"/>
      <c r="CV885" s="142"/>
      <c r="DI885" s="142"/>
      <c r="DV885" s="142"/>
      <c r="EI885" s="142"/>
    </row>
    <row r="886" spans="1:139" ht="15.75" outlineLevel="1" x14ac:dyDescent="0.25">
      <c r="A886" s="2">
        <f t="shared" si="3491"/>
        <v>10</v>
      </c>
      <c r="B886" s="86" t="str">
        <f t="shared" si="3491"/>
        <v>PRE-09739</v>
      </c>
      <c r="C886" s="86" t="str">
        <f t="shared" si="3491"/>
        <v>SPP FH - Lake Region 13443</v>
      </c>
      <c r="D886" s="2" t="str">
        <f t="shared" si="3491"/>
        <v>A2789168</v>
      </c>
      <c r="E886" s="141" t="str">
        <f t="shared" si="3491"/>
        <v>CYPRESS GARDENS MOS 9070</v>
      </c>
      <c r="I886" s="178">
        <v>0</v>
      </c>
      <c r="J886" s="100">
        <f t="shared" ref="J886" si="3527">J668+I886</f>
        <v>0</v>
      </c>
      <c r="K886" s="100">
        <f t="shared" ref="K886" si="3528">K668+J886</f>
        <v>0</v>
      </c>
      <c r="L886" s="100">
        <f t="shared" ref="L886" si="3529">L668+K886</f>
        <v>0</v>
      </c>
      <c r="M886" s="100">
        <f t="shared" ref="M886" si="3530">M668+L886</f>
        <v>0</v>
      </c>
      <c r="N886" s="100">
        <f t="shared" ref="N886" si="3531">N668+M886</f>
        <v>0</v>
      </c>
      <c r="O886" s="100">
        <f t="shared" ref="O886" si="3532">O668+N886</f>
        <v>0</v>
      </c>
      <c r="P886" s="100">
        <f t="shared" ref="P886" si="3533">P668+O886</f>
        <v>0</v>
      </c>
      <c r="Q886" s="100">
        <f t="shared" ref="Q886" si="3534">Q668+P886</f>
        <v>0</v>
      </c>
      <c r="R886" s="100">
        <f t="shared" ref="R886" si="3535">R668+Q886</f>
        <v>0</v>
      </c>
      <c r="S886" s="100">
        <f t="shared" ref="S886" si="3536">S668+R886</f>
        <v>0</v>
      </c>
      <c r="T886" s="100">
        <f t="shared" ref="T886" si="3537">T668+S886</f>
        <v>0</v>
      </c>
      <c r="U886" s="100">
        <f t="shared" ref="U886" si="3538">U668+T886</f>
        <v>0</v>
      </c>
      <c r="V886" s="142"/>
      <c r="W886" s="100">
        <f t="shared" si="3090"/>
        <v>0</v>
      </c>
      <c r="X886" s="100">
        <f t="shared" ref="X886" si="3539">X668+W886</f>
        <v>0</v>
      </c>
      <c r="Y886" s="100">
        <f t="shared" ref="Y886" si="3540">Y668+X886</f>
        <v>0</v>
      </c>
      <c r="Z886" s="100">
        <f t="shared" ref="Z886" si="3541">Z668+Y886</f>
        <v>0</v>
      </c>
      <c r="AA886" s="100">
        <f t="shared" ref="AA886" si="3542">AA668+Z886</f>
        <v>0</v>
      </c>
      <c r="AB886" s="100">
        <f t="shared" ref="AB886" si="3543">AB668+AA886</f>
        <v>0</v>
      </c>
      <c r="AC886" s="100">
        <f t="shared" ref="AC886" si="3544">AC668+AB886</f>
        <v>0</v>
      </c>
      <c r="AD886" s="100">
        <f t="shared" ref="AD886" si="3545">AD668+AC886</f>
        <v>0</v>
      </c>
      <c r="AE886" s="100">
        <f t="shared" ref="AE886" si="3546">AE668+AD886</f>
        <v>0</v>
      </c>
      <c r="AF886" s="100">
        <f t="shared" ref="AF886" si="3547">AF668+AE886</f>
        <v>0</v>
      </c>
      <c r="AG886" s="100">
        <f t="shared" ref="AG886" si="3548">AG668+AF886</f>
        <v>0</v>
      </c>
      <c r="AH886" s="100">
        <f t="shared" ref="AH886" si="3549">AH668+AG886</f>
        <v>0</v>
      </c>
      <c r="AI886" s="142"/>
      <c r="AJ886" s="100">
        <f t="shared" si="3092"/>
        <v>0</v>
      </c>
      <c r="AK886" s="100">
        <f t="shared" ref="AK886" si="3550">AK668+AJ886</f>
        <v>0</v>
      </c>
      <c r="AL886" s="100">
        <f t="shared" ref="AL886" si="3551">AL668+AK886</f>
        <v>8.5299999999999994</v>
      </c>
      <c r="AM886" s="100">
        <f t="shared" ref="AM886" si="3552">AM668+AL886</f>
        <v>17.059999999999999</v>
      </c>
      <c r="AN886" s="100">
        <f t="shared" ref="AN886" si="3553">AN668+AM886</f>
        <v>25.589999999999996</v>
      </c>
      <c r="AO886" s="100">
        <f t="shared" ref="AO886" si="3554">AO668+AN886</f>
        <v>34.119999999999997</v>
      </c>
      <c r="AP886" s="100">
        <f t="shared" ref="AP886" si="3555">AP668+AO886</f>
        <v>42.65</v>
      </c>
      <c r="AQ886" s="100">
        <f t="shared" ref="AQ886" si="3556">AQ668+AP886</f>
        <v>51.18</v>
      </c>
      <c r="AR886" s="100">
        <f t="shared" ref="AR886" si="3557">AR668+AQ886</f>
        <v>59.71</v>
      </c>
      <c r="AS886" s="100">
        <f t="shared" ref="AS886" si="3558">AS668+AR886</f>
        <v>68.239999999999995</v>
      </c>
      <c r="AT886" s="100">
        <f t="shared" ref="AT886" si="3559">AT668+AS886</f>
        <v>76.77</v>
      </c>
      <c r="AU886" s="100">
        <f t="shared" ref="AU886" si="3560">AU668+AT886</f>
        <v>85.3</v>
      </c>
      <c r="AV886" s="142"/>
      <c r="AW886" s="100">
        <f t="shared" si="2639"/>
        <v>93.83</v>
      </c>
      <c r="AX886" s="100">
        <f t="shared" ref="AX886:BH886" si="3561">AX668+AW886</f>
        <v>102.36</v>
      </c>
      <c r="AY886" s="100">
        <f t="shared" si="3561"/>
        <v>110.89</v>
      </c>
      <c r="AZ886" s="100">
        <f t="shared" si="3561"/>
        <v>119.42</v>
      </c>
      <c r="BA886" s="100">
        <f t="shared" si="3561"/>
        <v>127.95</v>
      </c>
      <c r="BB886" s="100">
        <f t="shared" si="3561"/>
        <v>136.47999999999999</v>
      </c>
      <c r="BC886" s="100">
        <f t="shared" si="3561"/>
        <v>145.01</v>
      </c>
      <c r="BD886" s="100">
        <f t="shared" si="3561"/>
        <v>153.54</v>
      </c>
      <c r="BE886" s="100">
        <f t="shared" si="3561"/>
        <v>162.07</v>
      </c>
      <c r="BF886" s="100">
        <f t="shared" si="3561"/>
        <v>170.6</v>
      </c>
      <c r="BG886" s="100">
        <f t="shared" si="3561"/>
        <v>179.13</v>
      </c>
      <c r="BH886" s="100">
        <f t="shared" si="3561"/>
        <v>187.66</v>
      </c>
      <c r="BI886" s="142"/>
      <c r="BV886" s="142"/>
      <c r="CI886" s="142"/>
      <c r="CV886" s="142"/>
      <c r="DI886" s="142"/>
      <c r="DV886" s="142"/>
      <c r="EI886" s="142"/>
    </row>
    <row r="887" spans="1:139" ht="15.75" outlineLevel="1" x14ac:dyDescent="0.25">
      <c r="A887" s="2">
        <f t="shared" si="3491"/>
        <v>10</v>
      </c>
      <c r="B887" s="86" t="str">
        <f t="shared" si="3491"/>
        <v>PRE-09739</v>
      </c>
      <c r="C887" s="86" t="str">
        <f t="shared" si="3491"/>
        <v>SPP FH - Lake Region 13443</v>
      </c>
      <c r="D887" s="2" t="str">
        <f t="shared" si="3491"/>
        <v>A2803124</v>
      </c>
      <c r="E887" s="141" t="str">
        <f t="shared" si="3491"/>
        <v>Cypress Gardens - New TX and protec</v>
      </c>
      <c r="I887" s="178">
        <v>0</v>
      </c>
      <c r="J887" s="100">
        <f t="shared" ref="J887" si="3562">J669+I887</f>
        <v>0</v>
      </c>
      <c r="K887" s="100">
        <f t="shared" ref="K887" si="3563">K669+J887</f>
        <v>0</v>
      </c>
      <c r="L887" s="100">
        <f t="shared" ref="L887" si="3564">L669+K887</f>
        <v>0</v>
      </c>
      <c r="M887" s="100">
        <f t="shared" ref="M887" si="3565">M669+L887</f>
        <v>0</v>
      </c>
      <c r="N887" s="100">
        <f t="shared" ref="N887" si="3566">N669+M887</f>
        <v>0</v>
      </c>
      <c r="O887" s="100">
        <f t="shared" ref="O887" si="3567">O669+N887</f>
        <v>0</v>
      </c>
      <c r="P887" s="100">
        <f t="shared" ref="P887" si="3568">P669+O887</f>
        <v>0</v>
      </c>
      <c r="Q887" s="100">
        <f t="shared" ref="Q887" si="3569">Q669+P887</f>
        <v>0</v>
      </c>
      <c r="R887" s="100">
        <f t="shared" ref="R887" si="3570">R669+Q887</f>
        <v>0</v>
      </c>
      <c r="S887" s="100">
        <f t="shared" ref="S887" si="3571">S669+R887</f>
        <v>0</v>
      </c>
      <c r="T887" s="100">
        <f t="shared" ref="T887" si="3572">T669+S887</f>
        <v>0</v>
      </c>
      <c r="U887" s="100">
        <f t="shared" ref="U887" si="3573">U669+T887</f>
        <v>0</v>
      </c>
      <c r="V887" s="142"/>
      <c r="W887" s="100">
        <f t="shared" si="3090"/>
        <v>0</v>
      </c>
      <c r="X887" s="100">
        <f t="shared" ref="X887" si="3574">X669+W887</f>
        <v>0</v>
      </c>
      <c r="Y887" s="100">
        <f t="shared" ref="Y887" si="3575">Y669+X887</f>
        <v>0</v>
      </c>
      <c r="Z887" s="100">
        <f t="shared" ref="Z887" si="3576">Z669+Y887</f>
        <v>0</v>
      </c>
      <c r="AA887" s="100">
        <f t="shared" ref="AA887" si="3577">AA669+Z887</f>
        <v>0</v>
      </c>
      <c r="AB887" s="100">
        <f t="shared" ref="AB887" si="3578">AB669+AA887</f>
        <v>0</v>
      </c>
      <c r="AC887" s="100">
        <f t="shared" ref="AC887" si="3579">AC669+AB887</f>
        <v>0</v>
      </c>
      <c r="AD887" s="100">
        <f t="shared" ref="AD887" si="3580">AD669+AC887</f>
        <v>0</v>
      </c>
      <c r="AE887" s="100">
        <f t="shared" ref="AE887" si="3581">AE669+AD887</f>
        <v>0</v>
      </c>
      <c r="AF887" s="100">
        <f t="shared" ref="AF887" si="3582">AF669+AE887</f>
        <v>0</v>
      </c>
      <c r="AG887" s="100">
        <f t="shared" ref="AG887" si="3583">AG669+AF887</f>
        <v>0</v>
      </c>
      <c r="AH887" s="100">
        <f t="shared" ref="AH887" si="3584">AH669+AG887</f>
        <v>0</v>
      </c>
      <c r="AI887" s="142"/>
      <c r="AJ887" s="100">
        <f t="shared" si="3092"/>
        <v>0</v>
      </c>
      <c r="AK887" s="100">
        <f t="shared" ref="AK887" si="3585">AK669+AJ887</f>
        <v>0</v>
      </c>
      <c r="AL887" s="100">
        <f t="shared" ref="AL887" si="3586">AL669+AK887</f>
        <v>102.14</v>
      </c>
      <c r="AM887" s="100">
        <f t="shared" ref="AM887" si="3587">AM669+AL887</f>
        <v>204.28</v>
      </c>
      <c r="AN887" s="100">
        <f t="shared" ref="AN887" si="3588">AN669+AM887</f>
        <v>306.42</v>
      </c>
      <c r="AO887" s="100">
        <f t="shared" ref="AO887" si="3589">AO669+AN887</f>
        <v>408.56</v>
      </c>
      <c r="AP887" s="100">
        <f t="shared" ref="AP887" si="3590">AP669+AO887</f>
        <v>510.7</v>
      </c>
      <c r="AQ887" s="100">
        <f t="shared" ref="AQ887" si="3591">AQ669+AP887</f>
        <v>612.84</v>
      </c>
      <c r="AR887" s="100">
        <f t="shared" ref="AR887" si="3592">AR669+AQ887</f>
        <v>714.98</v>
      </c>
      <c r="AS887" s="100">
        <f t="shared" ref="AS887" si="3593">AS669+AR887</f>
        <v>817.12</v>
      </c>
      <c r="AT887" s="100">
        <f t="shared" ref="AT887" si="3594">AT669+AS887</f>
        <v>919.26</v>
      </c>
      <c r="AU887" s="100">
        <f t="shared" ref="AU887" si="3595">AU669+AT887</f>
        <v>1021.4</v>
      </c>
      <c r="AV887" s="142"/>
      <c r="AW887" s="100">
        <f t="shared" si="2639"/>
        <v>1123.54</v>
      </c>
      <c r="AX887" s="100">
        <f t="shared" ref="AX887:BH887" si="3596">AX669+AW887</f>
        <v>1225.68</v>
      </c>
      <c r="AY887" s="100">
        <f t="shared" si="3596"/>
        <v>1327.8200000000002</v>
      </c>
      <c r="AZ887" s="100">
        <f t="shared" si="3596"/>
        <v>1429.9600000000003</v>
      </c>
      <c r="BA887" s="100">
        <f t="shared" si="3596"/>
        <v>1532.1000000000004</v>
      </c>
      <c r="BB887" s="100">
        <f t="shared" si="3596"/>
        <v>1634.2400000000005</v>
      </c>
      <c r="BC887" s="100">
        <f t="shared" si="3596"/>
        <v>1736.3800000000006</v>
      </c>
      <c r="BD887" s="100">
        <f t="shared" si="3596"/>
        <v>1838.5200000000007</v>
      </c>
      <c r="BE887" s="100">
        <f t="shared" si="3596"/>
        <v>1940.6600000000008</v>
      </c>
      <c r="BF887" s="100">
        <f t="shared" si="3596"/>
        <v>2042.8000000000009</v>
      </c>
      <c r="BG887" s="100">
        <f t="shared" si="3596"/>
        <v>2144.940000000001</v>
      </c>
      <c r="BH887" s="100">
        <f t="shared" si="3596"/>
        <v>2247.0800000000008</v>
      </c>
      <c r="BI887" s="142"/>
      <c r="BV887" s="142"/>
      <c r="CI887" s="142"/>
      <c r="CV887" s="142"/>
      <c r="DI887" s="142"/>
      <c r="DV887" s="142"/>
      <c r="EI887" s="142"/>
    </row>
    <row r="888" spans="1:139" ht="15.75" outlineLevel="1" x14ac:dyDescent="0.25">
      <c r="A888" s="2">
        <f t="shared" si="3491"/>
        <v>11</v>
      </c>
      <c r="B888" s="86" t="str">
        <f t="shared" si="3491"/>
        <v>PRE-09795</v>
      </c>
      <c r="C888" s="86" t="str">
        <f t="shared" si="3491"/>
        <v>SPP FH - Brandon 13227</v>
      </c>
      <c r="D888" s="2" t="str">
        <f t="shared" si="3491"/>
        <v>PRE-09795.1</v>
      </c>
      <c r="E888" s="141" t="str">
        <f t="shared" si="3491"/>
        <v>SPP FH - Brandon 13227 - OH Feeder</v>
      </c>
      <c r="I888" s="178">
        <v>0</v>
      </c>
      <c r="J888" s="100">
        <f t="shared" ref="J888:U888" si="3597">J670+I888</f>
        <v>0</v>
      </c>
      <c r="K888" s="100">
        <f t="shared" si="3597"/>
        <v>0</v>
      </c>
      <c r="L888" s="100">
        <f t="shared" si="3597"/>
        <v>0</v>
      </c>
      <c r="M888" s="100">
        <f t="shared" si="3597"/>
        <v>0</v>
      </c>
      <c r="N888" s="100">
        <f t="shared" si="3597"/>
        <v>0</v>
      </c>
      <c r="O888" s="100">
        <f t="shared" si="3597"/>
        <v>0</v>
      </c>
      <c r="P888" s="100">
        <f t="shared" si="3597"/>
        <v>0</v>
      </c>
      <c r="Q888" s="100">
        <f t="shared" si="3597"/>
        <v>0</v>
      </c>
      <c r="R888" s="100">
        <f t="shared" si="3597"/>
        <v>0</v>
      </c>
      <c r="S888" s="100">
        <f t="shared" si="3597"/>
        <v>0</v>
      </c>
      <c r="T888" s="100">
        <f t="shared" si="3597"/>
        <v>0</v>
      </c>
      <c r="U888" s="100">
        <f t="shared" si="3597"/>
        <v>0</v>
      </c>
      <c r="V888" s="142"/>
      <c r="W888" s="100">
        <f t="shared" si="3090"/>
        <v>0</v>
      </c>
      <c r="X888" s="100">
        <f t="shared" ref="X888:AH888" si="3598">X670+W888</f>
        <v>0</v>
      </c>
      <c r="Y888" s="100">
        <f t="shared" si="3598"/>
        <v>0</v>
      </c>
      <c r="Z888" s="100">
        <f t="shared" si="3598"/>
        <v>0</v>
      </c>
      <c r="AA888" s="100">
        <f t="shared" si="3598"/>
        <v>0</v>
      </c>
      <c r="AB888" s="100">
        <f t="shared" si="3598"/>
        <v>0</v>
      </c>
      <c r="AC888" s="100">
        <f t="shared" si="3598"/>
        <v>0</v>
      </c>
      <c r="AD888" s="100">
        <f t="shared" si="3598"/>
        <v>0</v>
      </c>
      <c r="AE888" s="100">
        <f t="shared" si="3598"/>
        <v>0</v>
      </c>
      <c r="AF888" s="100">
        <f t="shared" si="3598"/>
        <v>0</v>
      </c>
      <c r="AG888" s="100">
        <f t="shared" si="3598"/>
        <v>0</v>
      </c>
      <c r="AH888" s="100">
        <f t="shared" si="3598"/>
        <v>0</v>
      </c>
      <c r="AI888" s="142"/>
      <c r="AJ888" s="100">
        <f t="shared" si="3092"/>
        <v>0</v>
      </c>
      <c r="AK888" s="100">
        <f t="shared" ref="AK888:AU888" si="3599">AK670+AJ888</f>
        <v>0</v>
      </c>
      <c r="AL888" s="100">
        <f t="shared" si="3599"/>
        <v>0</v>
      </c>
      <c r="AM888" s="100">
        <f t="shared" si="3599"/>
        <v>0</v>
      </c>
      <c r="AN888" s="100">
        <f t="shared" si="3599"/>
        <v>0</v>
      </c>
      <c r="AO888" s="100">
        <f t="shared" si="3599"/>
        <v>0</v>
      </c>
      <c r="AP888" s="100">
        <f t="shared" si="3599"/>
        <v>0</v>
      </c>
      <c r="AQ888" s="100">
        <f t="shared" si="3599"/>
        <v>0</v>
      </c>
      <c r="AR888" s="100">
        <f t="shared" si="3599"/>
        <v>0</v>
      </c>
      <c r="AS888" s="100">
        <f t="shared" si="3599"/>
        <v>0</v>
      </c>
      <c r="AT888" s="100">
        <f t="shared" si="3599"/>
        <v>0</v>
      </c>
      <c r="AU888" s="100">
        <f t="shared" si="3599"/>
        <v>0</v>
      </c>
      <c r="AV888" s="142"/>
      <c r="AW888" s="100">
        <f t="shared" si="2639"/>
        <v>0</v>
      </c>
      <c r="AX888" s="100">
        <f t="shared" ref="AX888:BH888" si="3600">AX670+AW888</f>
        <v>0</v>
      </c>
      <c r="AY888" s="100">
        <f t="shared" si="3600"/>
        <v>0</v>
      </c>
      <c r="AZ888" s="100">
        <f t="shared" si="3600"/>
        <v>0</v>
      </c>
      <c r="BA888" s="100">
        <f t="shared" si="3600"/>
        <v>0</v>
      </c>
      <c r="BB888" s="100">
        <f t="shared" si="3600"/>
        <v>0</v>
      </c>
      <c r="BC888" s="100">
        <f t="shared" si="3600"/>
        <v>0</v>
      </c>
      <c r="BD888" s="100">
        <f t="shared" si="3600"/>
        <v>0</v>
      </c>
      <c r="BE888" s="100">
        <f t="shared" si="3600"/>
        <v>0</v>
      </c>
      <c r="BF888" s="100">
        <f t="shared" si="3600"/>
        <v>0</v>
      </c>
      <c r="BG888" s="100">
        <f t="shared" si="3600"/>
        <v>0</v>
      </c>
      <c r="BH888" s="100">
        <f t="shared" si="3600"/>
        <v>0</v>
      </c>
      <c r="BI888" s="142"/>
      <c r="BV888" s="142"/>
      <c r="CI888" s="142"/>
      <c r="CV888" s="142"/>
      <c r="DI888" s="142"/>
      <c r="DV888" s="142"/>
      <c r="EI888" s="142"/>
    </row>
    <row r="889" spans="1:139" ht="15.75" outlineLevel="1" x14ac:dyDescent="0.25">
      <c r="A889" s="2">
        <f t="shared" si="3491"/>
        <v>11</v>
      </c>
      <c r="B889" s="86" t="str">
        <f t="shared" si="3491"/>
        <v>PRE-09795</v>
      </c>
      <c r="C889" s="86" t="str">
        <f t="shared" si="3491"/>
        <v>SPP FH - Brandon 13227</v>
      </c>
      <c r="D889" s="2" t="str">
        <f t="shared" si="3491"/>
        <v>A2774884</v>
      </c>
      <c r="E889" s="141" t="str">
        <f t="shared" si="3491"/>
        <v>BRANDON 13227 OCRs - 8 TAV</v>
      </c>
      <c r="I889" s="178">
        <v>0</v>
      </c>
      <c r="J889" s="100">
        <f t="shared" ref="J889" si="3601">J671+I889</f>
        <v>0</v>
      </c>
      <c r="K889" s="100">
        <f t="shared" ref="K889" si="3602">K671+J889</f>
        <v>0</v>
      </c>
      <c r="L889" s="100">
        <f t="shared" ref="L889" si="3603">L671+K889</f>
        <v>0</v>
      </c>
      <c r="M889" s="100">
        <f t="shared" ref="M889" si="3604">M671+L889</f>
        <v>0</v>
      </c>
      <c r="N889" s="100">
        <f t="shared" ref="N889" si="3605">N671+M889</f>
        <v>0</v>
      </c>
      <c r="O889" s="100">
        <f t="shared" ref="O889" si="3606">O671+N889</f>
        <v>0</v>
      </c>
      <c r="P889" s="100">
        <f t="shared" ref="P889" si="3607">P671+O889</f>
        <v>0</v>
      </c>
      <c r="Q889" s="100">
        <f t="shared" ref="Q889" si="3608">Q671+P889</f>
        <v>0</v>
      </c>
      <c r="R889" s="100">
        <f t="shared" ref="R889" si="3609">R671+Q889</f>
        <v>0</v>
      </c>
      <c r="S889" s="100">
        <f t="shared" ref="S889" si="3610">S671+R889</f>
        <v>0</v>
      </c>
      <c r="T889" s="100">
        <f t="shared" ref="T889" si="3611">T671+S889</f>
        <v>0</v>
      </c>
      <c r="U889" s="100">
        <f t="shared" ref="U889" si="3612">U671+T889</f>
        <v>0</v>
      </c>
      <c r="V889" s="142"/>
      <c r="W889" s="100">
        <f t="shared" si="3090"/>
        <v>0</v>
      </c>
      <c r="X889" s="100">
        <f t="shared" ref="X889" si="3613">X671+W889</f>
        <v>0</v>
      </c>
      <c r="Y889" s="100">
        <f t="shared" ref="Y889" si="3614">Y671+X889</f>
        <v>0</v>
      </c>
      <c r="Z889" s="100">
        <f t="shared" ref="Z889" si="3615">Z671+Y889</f>
        <v>0</v>
      </c>
      <c r="AA889" s="100">
        <f t="shared" ref="AA889" si="3616">AA671+Z889</f>
        <v>0</v>
      </c>
      <c r="AB889" s="100">
        <f t="shared" ref="AB889" si="3617">AB671+AA889</f>
        <v>0</v>
      </c>
      <c r="AC889" s="100">
        <f t="shared" ref="AC889" si="3618">AC671+AB889</f>
        <v>0</v>
      </c>
      <c r="AD889" s="100">
        <f t="shared" ref="AD889" si="3619">AD671+AC889</f>
        <v>315.14999999999998</v>
      </c>
      <c r="AE889" s="100">
        <f t="shared" ref="AE889" si="3620">AE671+AD889</f>
        <v>630.29999999999995</v>
      </c>
      <c r="AF889" s="100">
        <f t="shared" ref="AF889" si="3621">AF671+AE889</f>
        <v>945.44999999999993</v>
      </c>
      <c r="AG889" s="100">
        <f t="shared" ref="AG889" si="3622">AG671+AF889</f>
        <v>1260.5999999999999</v>
      </c>
      <c r="AH889" s="100">
        <f t="shared" ref="AH889" si="3623">AH671+AG889</f>
        <v>1575.75</v>
      </c>
      <c r="AI889" s="142"/>
      <c r="AJ889" s="100">
        <f t="shared" si="3092"/>
        <v>1890.9</v>
      </c>
      <c r="AK889" s="100">
        <f t="shared" ref="AK889" si="3624">AK671+AJ889</f>
        <v>2206.0500000000002</v>
      </c>
      <c r="AL889" s="100">
        <f t="shared" ref="AL889" si="3625">AL671+AK889</f>
        <v>2521.2000000000003</v>
      </c>
      <c r="AM889" s="100">
        <f t="shared" ref="AM889" si="3626">AM671+AL889</f>
        <v>2836.3500000000004</v>
      </c>
      <c r="AN889" s="100">
        <f t="shared" ref="AN889" si="3627">AN671+AM889</f>
        <v>3151.5000000000005</v>
      </c>
      <c r="AO889" s="100">
        <f t="shared" ref="AO889" si="3628">AO671+AN889</f>
        <v>3466.6500000000005</v>
      </c>
      <c r="AP889" s="100">
        <f t="shared" ref="AP889" si="3629">AP671+AO889</f>
        <v>3781.8000000000006</v>
      </c>
      <c r="AQ889" s="100">
        <f t="shared" ref="AQ889" si="3630">AQ671+AP889</f>
        <v>4096.9500000000007</v>
      </c>
      <c r="AR889" s="100">
        <f t="shared" ref="AR889" si="3631">AR671+AQ889</f>
        <v>4412.1000000000004</v>
      </c>
      <c r="AS889" s="100">
        <f t="shared" ref="AS889" si="3632">AS671+AR889</f>
        <v>4727.25</v>
      </c>
      <c r="AT889" s="100">
        <f t="shared" ref="AT889" si="3633">AT671+AS889</f>
        <v>5042.3999999999996</v>
      </c>
      <c r="AU889" s="100">
        <f t="shared" ref="AU889" si="3634">AU671+AT889</f>
        <v>5357.5499999999993</v>
      </c>
      <c r="AV889" s="142"/>
      <c r="AW889" s="100">
        <f t="shared" si="2639"/>
        <v>5672.6999999999989</v>
      </c>
      <c r="AX889" s="100">
        <f t="shared" ref="AX889:BH889" si="3635">AX671+AW889</f>
        <v>5987.8499999999985</v>
      </c>
      <c r="AY889" s="100">
        <f t="shared" si="3635"/>
        <v>6302.9999999999982</v>
      </c>
      <c r="AZ889" s="100">
        <f t="shared" si="3635"/>
        <v>6618.1499999999978</v>
      </c>
      <c r="BA889" s="100">
        <f t="shared" si="3635"/>
        <v>6933.2999999999975</v>
      </c>
      <c r="BB889" s="100">
        <f t="shared" si="3635"/>
        <v>7248.4499999999971</v>
      </c>
      <c r="BC889" s="100">
        <f t="shared" si="3635"/>
        <v>7563.5999999999967</v>
      </c>
      <c r="BD889" s="100">
        <f t="shared" si="3635"/>
        <v>7878.7499999999964</v>
      </c>
      <c r="BE889" s="100">
        <f t="shared" si="3635"/>
        <v>8193.899999999996</v>
      </c>
      <c r="BF889" s="100">
        <f t="shared" si="3635"/>
        <v>8509.0499999999956</v>
      </c>
      <c r="BG889" s="100">
        <f t="shared" si="3635"/>
        <v>8824.1999999999953</v>
      </c>
      <c r="BH889" s="100">
        <f t="shared" si="3635"/>
        <v>9139.3499999999949</v>
      </c>
      <c r="BI889" s="142"/>
      <c r="BV889" s="142"/>
      <c r="CI889" s="142"/>
      <c r="CV889" s="142"/>
      <c r="DI889" s="142"/>
      <c r="DV889" s="142"/>
      <c r="EI889" s="142"/>
    </row>
    <row r="890" spans="1:139" ht="15.75" outlineLevel="1" x14ac:dyDescent="0.25">
      <c r="A890" s="2">
        <f t="shared" si="3491"/>
        <v>11</v>
      </c>
      <c r="B890" s="86" t="str">
        <f t="shared" si="3491"/>
        <v>PRE-09795</v>
      </c>
      <c r="C890" s="86" t="str">
        <f t="shared" si="3491"/>
        <v>SPP FH - Brandon 13227</v>
      </c>
      <c r="D890" s="2" t="str">
        <f t="shared" si="3491"/>
        <v>A2804998</v>
      </c>
      <c r="E890" s="141" t="str">
        <f t="shared" si="3491"/>
        <v>SPP FH - Brandon 13227 OCR#128098</v>
      </c>
      <c r="I890" s="178">
        <v>0</v>
      </c>
      <c r="J890" s="100">
        <f t="shared" ref="J890" si="3636">J672+I890</f>
        <v>0</v>
      </c>
      <c r="K890" s="100">
        <f t="shared" ref="K890" si="3637">K672+J890</f>
        <v>0</v>
      </c>
      <c r="L890" s="100">
        <f t="shared" ref="L890" si="3638">L672+K890</f>
        <v>0</v>
      </c>
      <c r="M890" s="100">
        <f t="shared" ref="M890" si="3639">M672+L890</f>
        <v>0</v>
      </c>
      <c r="N890" s="100">
        <f t="shared" ref="N890" si="3640">N672+M890</f>
        <v>0</v>
      </c>
      <c r="O890" s="100">
        <f t="shared" ref="O890" si="3641">O672+N890</f>
        <v>0</v>
      </c>
      <c r="P890" s="100">
        <f t="shared" ref="P890" si="3642">P672+O890</f>
        <v>0</v>
      </c>
      <c r="Q890" s="100">
        <f t="shared" ref="Q890" si="3643">Q672+P890</f>
        <v>0</v>
      </c>
      <c r="R890" s="100">
        <f t="shared" ref="R890" si="3644">R672+Q890</f>
        <v>0</v>
      </c>
      <c r="S890" s="100">
        <f t="shared" ref="S890" si="3645">S672+R890</f>
        <v>0</v>
      </c>
      <c r="T890" s="100">
        <f t="shared" ref="T890" si="3646">T672+S890</f>
        <v>0</v>
      </c>
      <c r="U890" s="100">
        <f t="shared" ref="U890" si="3647">U672+T890</f>
        <v>0</v>
      </c>
      <c r="V890" s="142"/>
      <c r="W890" s="100">
        <f t="shared" si="3090"/>
        <v>0</v>
      </c>
      <c r="X890" s="100">
        <f t="shared" ref="X890" si="3648">X672+W890</f>
        <v>0</v>
      </c>
      <c r="Y890" s="100">
        <f t="shared" ref="Y890" si="3649">Y672+X890</f>
        <v>0</v>
      </c>
      <c r="Z890" s="100">
        <f t="shared" ref="Z890" si="3650">Z672+Y890</f>
        <v>0</v>
      </c>
      <c r="AA890" s="100">
        <f t="shared" ref="AA890" si="3651">AA672+Z890</f>
        <v>0</v>
      </c>
      <c r="AB890" s="100">
        <f t="shared" ref="AB890" si="3652">AB672+AA890</f>
        <v>0</v>
      </c>
      <c r="AC890" s="100">
        <f t="shared" ref="AC890" si="3653">AC672+AB890</f>
        <v>0</v>
      </c>
      <c r="AD890" s="100">
        <f t="shared" ref="AD890" si="3654">AD672+AC890</f>
        <v>0</v>
      </c>
      <c r="AE890" s="100">
        <f t="shared" ref="AE890" si="3655">AE672+AD890</f>
        <v>0</v>
      </c>
      <c r="AF890" s="100">
        <f t="shared" ref="AF890" si="3656">AF672+AE890</f>
        <v>0</v>
      </c>
      <c r="AG890" s="100">
        <f t="shared" ref="AG890" si="3657">AG672+AF890</f>
        <v>0</v>
      </c>
      <c r="AH890" s="100">
        <f t="shared" ref="AH890" si="3658">AH672+AG890</f>
        <v>0</v>
      </c>
      <c r="AI890" s="142"/>
      <c r="AJ890" s="100">
        <f t="shared" si="3092"/>
        <v>7.83</v>
      </c>
      <c r="AK890" s="100">
        <f t="shared" ref="AK890" si="3659">AK672+AJ890</f>
        <v>15.66</v>
      </c>
      <c r="AL890" s="100">
        <f t="shared" ref="AL890" si="3660">AL672+AK890</f>
        <v>23.490000000000002</v>
      </c>
      <c r="AM890" s="100">
        <f t="shared" ref="AM890" si="3661">AM672+AL890</f>
        <v>31.32</v>
      </c>
      <c r="AN890" s="100">
        <f t="shared" ref="AN890" si="3662">AN672+AM890</f>
        <v>39.15</v>
      </c>
      <c r="AO890" s="100">
        <f t="shared" ref="AO890" si="3663">AO672+AN890</f>
        <v>46.98</v>
      </c>
      <c r="AP890" s="100">
        <f t="shared" ref="AP890" si="3664">AP672+AO890</f>
        <v>54.809999999999995</v>
      </c>
      <c r="AQ890" s="100">
        <f t="shared" ref="AQ890" si="3665">AQ672+AP890</f>
        <v>62.639999999999993</v>
      </c>
      <c r="AR890" s="100">
        <f t="shared" ref="AR890" si="3666">AR672+AQ890</f>
        <v>70.47</v>
      </c>
      <c r="AS890" s="100">
        <f t="shared" ref="AS890" si="3667">AS672+AR890</f>
        <v>78.3</v>
      </c>
      <c r="AT890" s="100">
        <f t="shared" ref="AT890" si="3668">AT672+AS890</f>
        <v>86.13</v>
      </c>
      <c r="AU890" s="100">
        <f t="shared" ref="AU890" si="3669">AU672+AT890</f>
        <v>93.96</v>
      </c>
      <c r="AV890" s="142"/>
      <c r="AW890" s="100">
        <f t="shared" si="2639"/>
        <v>101.78999999999999</v>
      </c>
      <c r="AX890" s="100">
        <f t="shared" ref="AX890:BH890" si="3670">AX672+AW890</f>
        <v>109.61999999999999</v>
      </c>
      <c r="AY890" s="100">
        <f t="shared" si="3670"/>
        <v>117.44999999999999</v>
      </c>
      <c r="AZ890" s="100">
        <f t="shared" si="3670"/>
        <v>125.27999999999999</v>
      </c>
      <c r="BA890" s="100">
        <f t="shared" si="3670"/>
        <v>133.10999999999999</v>
      </c>
      <c r="BB890" s="100">
        <f t="shared" si="3670"/>
        <v>140.94</v>
      </c>
      <c r="BC890" s="100">
        <f t="shared" si="3670"/>
        <v>148.77000000000001</v>
      </c>
      <c r="BD890" s="100">
        <f t="shared" si="3670"/>
        <v>156.60000000000002</v>
      </c>
      <c r="BE890" s="100">
        <f t="shared" si="3670"/>
        <v>164.43000000000004</v>
      </c>
      <c r="BF890" s="100">
        <f t="shared" si="3670"/>
        <v>172.26000000000005</v>
      </c>
      <c r="BG890" s="100">
        <f t="shared" si="3670"/>
        <v>180.09000000000006</v>
      </c>
      <c r="BH890" s="100">
        <f t="shared" si="3670"/>
        <v>187.92000000000007</v>
      </c>
      <c r="BI890" s="142"/>
      <c r="BV890" s="142"/>
      <c r="CI890" s="142"/>
      <c r="CV890" s="142"/>
      <c r="DI890" s="142"/>
      <c r="DV890" s="142"/>
      <c r="EI890" s="142"/>
    </row>
    <row r="891" spans="1:139" ht="15.75" outlineLevel="1" x14ac:dyDescent="0.25">
      <c r="A891" s="2">
        <f t="shared" si="3491"/>
        <v>12</v>
      </c>
      <c r="B891" s="86" t="str">
        <f t="shared" si="3491"/>
        <v>PRE-09796</v>
      </c>
      <c r="C891" s="86" t="str">
        <f t="shared" si="3491"/>
        <v>SPP FH - Alexander Road 13462</v>
      </c>
      <c r="D891" s="2" t="str">
        <f t="shared" si="3491"/>
        <v>PRE-09796.1</v>
      </c>
      <c r="E891" s="141" t="str">
        <f t="shared" si="3491"/>
        <v>SPP FH - Alexander Rd 13462 -OH Feed</v>
      </c>
      <c r="I891" s="178">
        <v>0</v>
      </c>
      <c r="J891" s="100">
        <f t="shared" ref="J891:U891" si="3671">J673+I891</f>
        <v>0</v>
      </c>
      <c r="K891" s="100">
        <f t="shared" si="3671"/>
        <v>0</v>
      </c>
      <c r="L891" s="100">
        <f t="shared" si="3671"/>
        <v>0</v>
      </c>
      <c r="M891" s="100">
        <f t="shared" si="3671"/>
        <v>0</v>
      </c>
      <c r="N891" s="100">
        <f t="shared" si="3671"/>
        <v>0</v>
      </c>
      <c r="O891" s="100">
        <f t="shared" si="3671"/>
        <v>0</v>
      </c>
      <c r="P891" s="100">
        <f t="shared" si="3671"/>
        <v>0</v>
      </c>
      <c r="Q891" s="100">
        <f t="shared" si="3671"/>
        <v>0</v>
      </c>
      <c r="R891" s="100">
        <f t="shared" si="3671"/>
        <v>0</v>
      </c>
      <c r="S891" s="100">
        <f t="shared" si="3671"/>
        <v>0</v>
      </c>
      <c r="T891" s="100">
        <f t="shared" si="3671"/>
        <v>0</v>
      </c>
      <c r="U891" s="100">
        <f t="shared" si="3671"/>
        <v>0</v>
      </c>
      <c r="V891" s="142"/>
      <c r="W891" s="100">
        <f t="shared" si="3090"/>
        <v>0</v>
      </c>
      <c r="X891" s="100">
        <f t="shared" ref="X891:AH891" si="3672">X673+W891</f>
        <v>0</v>
      </c>
      <c r="Y891" s="100">
        <f t="shared" si="3672"/>
        <v>0</v>
      </c>
      <c r="Z891" s="100">
        <f t="shared" si="3672"/>
        <v>0</v>
      </c>
      <c r="AA891" s="100">
        <f t="shared" si="3672"/>
        <v>0</v>
      </c>
      <c r="AB891" s="100">
        <f t="shared" si="3672"/>
        <v>0</v>
      </c>
      <c r="AC891" s="100">
        <f t="shared" si="3672"/>
        <v>0</v>
      </c>
      <c r="AD891" s="100">
        <f t="shared" si="3672"/>
        <v>0</v>
      </c>
      <c r="AE891" s="100">
        <f t="shared" si="3672"/>
        <v>0</v>
      </c>
      <c r="AF891" s="100">
        <f t="shared" si="3672"/>
        <v>0</v>
      </c>
      <c r="AG891" s="100">
        <f t="shared" si="3672"/>
        <v>0</v>
      </c>
      <c r="AH891" s="100">
        <f t="shared" si="3672"/>
        <v>0</v>
      </c>
      <c r="AI891" s="142"/>
      <c r="AJ891" s="100">
        <f t="shared" si="3092"/>
        <v>0</v>
      </c>
      <c r="AK891" s="100">
        <f t="shared" ref="AK891:AU891" si="3673">AK673+AJ891</f>
        <v>3042.05</v>
      </c>
      <c r="AL891" s="100">
        <f t="shared" si="3673"/>
        <v>6084.1</v>
      </c>
      <c r="AM891" s="100">
        <f t="shared" si="3673"/>
        <v>9126.1500000000015</v>
      </c>
      <c r="AN891" s="100">
        <f t="shared" si="3673"/>
        <v>12168.2</v>
      </c>
      <c r="AO891" s="100">
        <f t="shared" si="3673"/>
        <v>15210.25</v>
      </c>
      <c r="AP891" s="100">
        <f t="shared" si="3673"/>
        <v>18252.3</v>
      </c>
      <c r="AQ891" s="100">
        <f t="shared" si="3673"/>
        <v>21294.35</v>
      </c>
      <c r="AR891" s="100">
        <f t="shared" si="3673"/>
        <v>24336.399999999998</v>
      </c>
      <c r="AS891" s="100">
        <f t="shared" si="3673"/>
        <v>27378.449999999997</v>
      </c>
      <c r="AT891" s="100">
        <f t="shared" si="3673"/>
        <v>30420.499999999996</v>
      </c>
      <c r="AU891" s="100">
        <f t="shared" si="3673"/>
        <v>33462.549999999996</v>
      </c>
      <c r="AV891" s="142"/>
      <c r="AW891" s="100">
        <f t="shared" si="2639"/>
        <v>36504.6</v>
      </c>
      <c r="AX891" s="100">
        <f t="shared" ref="AX891:BH891" si="3674">AX673+AW891</f>
        <v>39546.65</v>
      </c>
      <c r="AY891" s="100">
        <f t="shared" si="3674"/>
        <v>42588.700000000004</v>
      </c>
      <c r="AZ891" s="100">
        <f t="shared" si="3674"/>
        <v>45630.750000000007</v>
      </c>
      <c r="BA891" s="100">
        <f t="shared" si="3674"/>
        <v>48672.80000000001</v>
      </c>
      <c r="BB891" s="100">
        <f t="shared" si="3674"/>
        <v>51714.850000000013</v>
      </c>
      <c r="BC891" s="100">
        <f t="shared" si="3674"/>
        <v>54756.900000000016</v>
      </c>
      <c r="BD891" s="100">
        <f t="shared" si="3674"/>
        <v>57798.950000000019</v>
      </c>
      <c r="BE891" s="100">
        <f t="shared" si="3674"/>
        <v>60841.000000000022</v>
      </c>
      <c r="BF891" s="100">
        <f t="shared" si="3674"/>
        <v>63883.050000000025</v>
      </c>
      <c r="BG891" s="100">
        <f t="shared" si="3674"/>
        <v>66925.10000000002</v>
      </c>
      <c r="BH891" s="100">
        <f t="shared" si="3674"/>
        <v>69967.150000000023</v>
      </c>
      <c r="BI891" s="142"/>
      <c r="BV891" s="142"/>
      <c r="CI891" s="142"/>
      <c r="CV891" s="142"/>
      <c r="DI891" s="142"/>
      <c r="DV891" s="142"/>
      <c r="EI891" s="142"/>
    </row>
    <row r="892" spans="1:139" ht="15.75" outlineLevel="1" x14ac:dyDescent="0.25">
      <c r="A892" s="2">
        <f t="shared" si="3491"/>
        <v>12</v>
      </c>
      <c r="B892" s="86" t="str">
        <f t="shared" si="3491"/>
        <v>PRE-09796</v>
      </c>
      <c r="C892" s="86" t="str">
        <f t="shared" si="3491"/>
        <v>SPP FH - Alexander Road 13462</v>
      </c>
      <c r="D892" s="2" t="str">
        <f t="shared" si="3491"/>
        <v>A2779868</v>
      </c>
      <c r="E892" s="141" t="str">
        <f t="shared" si="3491"/>
        <v>SPP FH - Alexander Rd 13462 - OCR</v>
      </c>
      <c r="I892" s="178">
        <v>0</v>
      </c>
      <c r="J892" s="100">
        <f t="shared" ref="J892" si="3675">J674+I892</f>
        <v>0</v>
      </c>
      <c r="K892" s="100">
        <f t="shared" ref="K892" si="3676">K674+J892</f>
        <v>0</v>
      </c>
      <c r="L892" s="100">
        <f t="shared" ref="L892" si="3677">L674+K892</f>
        <v>0</v>
      </c>
      <c r="M892" s="100">
        <f t="shared" ref="M892" si="3678">M674+L892</f>
        <v>0</v>
      </c>
      <c r="N892" s="100">
        <f t="shared" ref="N892" si="3679">N674+M892</f>
        <v>0</v>
      </c>
      <c r="O892" s="100">
        <f t="shared" ref="O892" si="3680">O674+N892</f>
        <v>0</v>
      </c>
      <c r="P892" s="100">
        <f t="shared" ref="P892" si="3681">P674+O892</f>
        <v>0</v>
      </c>
      <c r="Q892" s="100">
        <f t="shared" ref="Q892" si="3682">Q674+P892</f>
        <v>0</v>
      </c>
      <c r="R892" s="100">
        <f t="shared" ref="R892" si="3683">R674+Q892</f>
        <v>0</v>
      </c>
      <c r="S892" s="100">
        <f t="shared" ref="S892" si="3684">S674+R892</f>
        <v>0</v>
      </c>
      <c r="T892" s="100">
        <f t="shared" ref="T892" si="3685">T674+S892</f>
        <v>0</v>
      </c>
      <c r="U892" s="100">
        <f t="shared" ref="U892" si="3686">U674+T892</f>
        <v>0</v>
      </c>
      <c r="V892" s="142"/>
      <c r="W892" s="100">
        <f t="shared" si="3090"/>
        <v>0</v>
      </c>
      <c r="X892" s="100">
        <f t="shared" ref="X892" si="3687">X674+W892</f>
        <v>0</v>
      </c>
      <c r="Y892" s="100">
        <f t="shared" ref="Y892" si="3688">Y674+X892</f>
        <v>0</v>
      </c>
      <c r="Z892" s="100">
        <f t="shared" ref="Z892" si="3689">Z674+Y892</f>
        <v>0</v>
      </c>
      <c r="AA892" s="100">
        <f t="shared" ref="AA892" si="3690">AA674+Z892</f>
        <v>0</v>
      </c>
      <c r="AB892" s="100">
        <f t="shared" ref="AB892" si="3691">AB674+AA892</f>
        <v>0</v>
      </c>
      <c r="AC892" s="100">
        <f t="shared" ref="AC892" si="3692">AC674+AB892</f>
        <v>0</v>
      </c>
      <c r="AD892" s="100">
        <f t="shared" ref="AD892" si="3693">AD674+AC892</f>
        <v>0</v>
      </c>
      <c r="AE892" s="100">
        <f t="shared" ref="AE892" si="3694">AE674+AD892</f>
        <v>0</v>
      </c>
      <c r="AF892" s="100">
        <f t="shared" ref="AF892" si="3695">AF674+AE892</f>
        <v>0</v>
      </c>
      <c r="AG892" s="100">
        <f t="shared" ref="AG892" si="3696">AG674+AF892</f>
        <v>0</v>
      </c>
      <c r="AH892" s="100">
        <f t="shared" ref="AH892" si="3697">AH674+AG892</f>
        <v>0</v>
      </c>
      <c r="AI892" s="142"/>
      <c r="AJ892" s="100">
        <f t="shared" si="3092"/>
        <v>0</v>
      </c>
      <c r="AK892" s="100">
        <f t="shared" ref="AK892" si="3698">AK674+AJ892</f>
        <v>0</v>
      </c>
      <c r="AL892" s="100">
        <f t="shared" ref="AL892" si="3699">AL674+AK892</f>
        <v>111.63</v>
      </c>
      <c r="AM892" s="100">
        <f t="shared" ref="AM892" si="3700">AM674+AL892</f>
        <v>223.26</v>
      </c>
      <c r="AN892" s="100">
        <f t="shared" ref="AN892" si="3701">AN674+AM892</f>
        <v>334.89</v>
      </c>
      <c r="AO892" s="100">
        <f t="shared" ref="AO892" si="3702">AO674+AN892</f>
        <v>446.52</v>
      </c>
      <c r="AP892" s="100">
        <f t="shared" ref="AP892" si="3703">AP674+AO892</f>
        <v>558.15</v>
      </c>
      <c r="AQ892" s="100">
        <f t="shared" ref="AQ892" si="3704">AQ674+AP892</f>
        <v>669.78</v>
      </c>
      <c r="AR892" s="100">
        <f t="shared" ref="AR892" si="3705">AR674+AQ892</f>
        <v>781.41</v>
      </c>
      <c r="AS892" s="100">
        <f t="shared" ref="AS892" si="3706">AS674+AR892</f>
        <v>893.04</v>
      </c>
      <c r="AT892" s="100">
        <f t="shared" ref="AT892" si="3707">AT674+AS892</f>
        <v>1004.67</v>
      </c>
      <c r="AU892" s="100">
        <f t="shared" ref="AU892" si="3708">AU674+AT892</f>
        <v>1116.3</v>
      </c>
      <c r="AV892" s="142"/>
      <c r="AW892" s="100">
        <f t="shared" si="2639"/>
        <v>1227.9299999999998</v>
      </c>
      <c r="AX892" s="100">
        <f t="shared" ref="AX892:BH892" si="3709">AX674+AW892</f>
        <v>1339.56</v>
      </c>
      <c r="AY892" s="100">
        <f t="shared" si="3709"/>
        <v>1451.19</v>
      </c>
      <c r="AZ892" s="100">
        <f t="shared" si="3709"/>
        <v>1562.8200000000002</v>
      </c>
      <c r="BA892" s="100">
        <f t="shared" si="3709"/>
        <v>1674.4500000000003</v>
      </c>
      <c r="BB892" s="100">
        <f t="shared" si="3709"/>
        <v>1786.0800000000004</v>
      </c>
      <c r="BC892" s="100">
        <f t="shared" si="3709"/>
        <v>1897.7100000000005</v>
      </c>
      <c r="BD892" s="100">
        <f t="shared" si="3709"/>
        <v>2009.3400000000006</v>
      </c>
      <c r="BE892" s="100">
        <f t="shared" si="3709"/>
        <v>2120.9700000000007</v>
      </c>
      <c r="BF892" s="100">
        <f t="shared" si="3709"/>
        <v>2232.6000000000008</v>
      </c>
      <c r="BG892" s="100">
        <f t="shared" si="3709"/>
        <v>2344.2300000000009</v>
      </c>
      <c r="BH892" s="100">
        <f t="shared" si="3709"/>
        <v>2455.860000000001</v>
      </c>
      <c r="BI892" s="142"/>
      <c r="BV892" s="142"/>
      <c r="CI892" s="142"/>
      <c r="CV892" s="142"/>
      <c r="DI892" s="142"/>
      <c r="DV892" s="142"/>
      <c r="EI892" s="142"/>
    </row>
    <row r="893" spans="1:139" ht="15.75" outlineLevel="1" x14ac:dyDescent="0.25">
      <c r="A893" s="2">
        <f t="shared" si="3491"/>
        <v>12</v>
      </c>
      <c r="B893" s="86" t="str">
        <f t="shared" si="3491"/>
        <v>PRE-09796</v>
      </c>
      <c r="C893" s="86" t="str">
        <f t="shared" si="3491"/>
        <v>SPP FH - Alexander Road 13462</v>
      </c>
      <c r="D893" s="2" t="str">
        <f t="shared" si="3491"/>
        <v>A2787516</v>
      </c>
      <c r="E893" s="141" t="str">
        <f t="shared" si="3491"/>
        <v>SPP FH -Alexander Rd 13462 OCR 5994</v>
      </c>
      <c r="I893" s="178">
        <v>0</v>
      </c>
      <c r="J893" s="100">
        <f t="shared" ref="J893" si="3710">J675+I893</f>
        <v>0</v>
      </c>
      <c r="K893" s="100">
        <f t="shared" ref="K893" si="3711">K675+J893</f>
        <v>0</v>
      </c>
      <c r="L893" s="100">
        <f t="shared" ref="L893" si="3712">L675+K893</f>
        <v>0</v>
      </c>
      <c r="M893" s="100">
        <f t="shared" ref="M893" si="3713">M675+L893</f>
        <v>0</v>
      </c>
      <c r="N893" s="100">
        <f t="shared" ref="N893" si="3714">N675+M893</f>
        <v>0</v>
      </c>
      <c r="O893" s="100">
        <f t="shared" ref="O893" si="3715">O675+N893</f>
        <v>0</v>
      </c>
      <c r="P893" s="100">
        <f t="shared" ref="P893" si="3716">P675+O893</f>
        <v>0</v>
      </c>
      <c r="Q893" s="100">
        <f t="shared" ref="Q893" si="3717">Q675+P893</f>
        <v>0</v>
      </c>
      <c r="R893" s="100">
        <f t="shared" ref="R893" si="3718">R675+Q893</f>
        <v>0</v>
      </c>
      <c r="S893" s="100">
        <f t="shared" ref="S893" si="3719">S675+R893</f>
        <v>0</v>
      </c>
      <c r="T893" s="100">
        <f t="shared" ref="T893" si="3720">T675+S893</f>
        <v>0</v>
      </c>
      <c r="U893" s="100">
        <f t="shared" ref="U893" si="3721">U675+T893</f>
        <v>0</v>
      </c>
      <c r="V893" s="142"/>
      <c r="W893" s="100">
        <f t="shared" ref="W893:W924" si="3722">W675+U893</f>
        <v>0</v>
      </c>
      <c r="X893" s="100">
        <f t="shared" ref="X893" si="3723">X675+W893</f>
        <v>0</v>
      </c>
      <c r="Y893" s="100">
        <f t="shared" ref="Y893" si="3724">Y675+X893</f>
        <v>0</v>
      </c>
      <c r="Z893" s="100">
        <f t="shared" ref="Z893" si="3725">Z675+Y893</f>
        <v>0</v>
      </c>
      <c r="AA893" s="100">
        <f t="shared" ref="AA893" si="3726">AA675+Z893</f>
        <v>0</v>
      </c>
      <c r="AB893" s="100">
        <f t="shared" ref="AB893" si="3727">AB675+AA893</f>
        <v>0</v>
      </c>
      <c r="AC893" s="100">
        <f t="shared" ref="AC893" si="3728">AC675+AB893</f>
        <v>0</v>
      </c>
      <c r="AD893" s="100">
        <f t="shared" ref="AD893" si="3729">AD675+AC893</f>
        <v>0</v>
      </c>
      <c r="AE893" s="100">
        <f t="shared" ref="AE893" si="3730">AE675+AD893</f>
        <v>0</v>
      </c>
      <c r="AF893" s="100">
        <f t="shared" ref="AF893" si="3731">AF675+AE893</f>
        <v>0</v>
      </c>
      <c r="AG893" s="100">
        <f t="shared" ref="AG893" si="3732">AG675+AF893</f>
        <v>47.76</v>
      </c>
      <c r="AH893" s="100">
        <f t="shared" ref="AH893" si="3733">AH675+AG893</f>
        <v>100.56</v>
      </c>
      <c r="AI893" s="142"/>
      <c r="AJ893" s="100">
        <f t="shared" ref="AJ893:AJ924" si="3734">AJ675+AH893</f>
        <v>153.36000000000001</v>
      </c>
      <c r="AK893" s="100">
        <f t="shared" ref="AK893" si="3735">AK675+AJ893</f>
        <v>206.16000000000003</v>
      </c>
      <c r="AL893" s="100">
        <f t="shared" ref="AL893" si="3736">AL675+AK893</f>
        <v>258.96000000000004</v>
      </c>
      <c r="AM893" s="100">
        <f t="shared" ref="AM893" si="3737">AM675+AL893</f>
        <v>311.76000000000005</v>
      </c>
      <c r="AN893" s="100">
        <f t="shared" ref="AN893" si="3738">AN675+AM893</f>
        <v>364.56000000000006</v>
      </c>
      <c r="AO893" s="100">
        <f t="shared" ref="AO893" si="3739">AO675+AN893</f>
        <v>417.36000000000007</v>
      </c>
      <c r="AP893" s="100">
        <f t="shared" ref="AP893" si="3740">AP675+AO893</f>
        <v>470.16000000000008</v>
      </c>
      <c r="AQ893" s="100">
        <f t="shared" ref="AQ893" si="3741">AQ675+AP893</f>
        <v>522.96</v>
      </c>
      <c r="AR893" s="100">
        <f t="shared" ref="AR893" si="3742">AR675+AQ893</f>
        <v>575.76</v>
      </c>
      <c r="AS893" s="100">
        <f t="shared" ref="AS893" si="3743">AS675+AR893</f>
        <v>628.55999999999995</v>
      </c>
      <c r="AT893" s="100">
        <f t="shared" ref="AT893" si="3744">AT675+AS893</f>
        <v>681.3599999999999</v>
      </c>
      <c r="AU893" s="100">
        <f t="shared" ref="AU893" si="3745">AU675+AT893</f>
        <v>734.15999999999985</v>
      </c>
      <c r="AV893" s="142"/>
      <c r="AW893" s="100">
        <f t="shared" ref="AW893:AW956" si="3746">AW675+AU893</f>
        <v>786.95999999999981</v>
      </c>
      <c r="AX893" s="100">
        <f t="shared" ref="AX893:BH893" si="3747">AX675+AW893</f>
        <v>839.75999999999976</v>
      </c>
      <c r="AY893" s="100">
        <f t="shared" si="3747"/>
        <v>892.55999999999972</v>
      </c>
      <c r="AZ893" s="100">
        <f t="shared" si="3747"/>
        <v>945.35999999999967</v>
      </c>
      <c r="BA893" s="100">
        <f t="shared" si="3747"/>
        <v>998.15999999999963</v>
      </c>
      <c r="BB893" s="100">
        <f t="shared" si="3747"/>
        <v>1050.9599999999996</v>
      </c>
      <c r="BC893" s="100">
        <f t="shared" si="3747"/>
        <v>1103.7599999999995</v>
      </c>
      <c r="BD893" s="100">
        <f t="shared" si="3747"/>
        <v>1156.5599999999995</v>
      </c>
      <c r="BE893" s="100">
        <f t="shared" si="3747"/>
        <v>1209.3599999999994</v>
      </c>
      <c r="BF893" s="100">
        <f t="shared" si="3747"/>
        <v>1262.1599999999994</v>
      </c>
      <c r="BG893" s="100">
        <f t="shared" si="3747"/>
        <v>1314.9599999999994</v>
      </c>
      <c r="BH893" s="100">
        <f t="shared" si="3747"/>
        <v>1367.7599999999993</v>
      </c>
      <c r="BI893" s="142"/>
      <c r="BV893" s="142"/>
      <c r="CI893" s="142"/>
      <c r="CV893" s="142"/>
      <c r="DI893" s="142"/>
      <c r="DV893" s="142"/>
      <c r="EI893" s="142"/>
    </row>
    <row r="894" spans="1:139" ht="15.75" outlineLevel="1" x14ac:dyDescent="0.25">
      <c r="A894" s="2">
        <f t="shared" si="3491"/>
        <v>13</v>
      </c>
      <c r="B894" s="86" t="str">
        <f t="shared" si="3491"/>
        <v>PRE-09740</v>
      </c>
      <c r="C894" s="86" t="str">
        <f t="shared" si="3491"/>
        <v>SPP FH - Pine Lake N 13633</v>
      </c>
      <c r="D894" s="2" t="str">
        <f t="shared" si="3491"/>
        <v>PRE-09740.1</v>
      </c>
      <c r="E894" s="141" t="str">
        <f t="shared" si="3491"/>
        <v>SPP FH - Pine Lake N 13633 - OH</v>
      </c>
      <c r="I894" s="178">
        <v>0</v>
      </c>
      <c r="J894" s="100">
        <f t="shared" ref="J894:U894" si="3748">J676+I894</f>
        <v>0</v>
      </c>
      <c r="K894" s="100">
        <f t="shared" si="3748"/>
        <v>0</v>
      </c>
      <c r="L894" s="100">
        <f t="shared" si="3748"/>
        <v>0</v>
      </c>
      <c r="M894" s="100">
        <f t="shared" si="3748"/>
        <v>0</v>
      </c>
      <c r="N894" s="100">
        <f t="shared" si="3748"/>
        <v>0</v>
      </c>
      <c r="O894" s="100">
        <f t="shared" si="3748"/>
        <v>0</v>
      </c>
      <c r="P894" s="100">
        <f t="shared" si="3748"/>
        <v>0</v>
      </c>
      <c r="Q894" s="100">
        <f t="shared" si="3748"/>
        <v>0</v>
      </c>
      <c r="R894" s="100">
        <f t="shared" si="3748"/>
        <v>0</v>
      </c>
      <c r="S894" s="100">
        <f t="shared" si="3748"/>
        <v>0</v>
      </c>
      <c r="T894" s="100">
        <f t="shared" si="3748"/>
        <v>0</v>
      </c>
      <c r="U894" s="100">
        <f t="shared" si="3748"/>
        <v>0</v>
      </c>
      <c r="V894" s="142"/>
      <c r="W894" s="100">
        <f t="shared" si="3722"/>
        <v>0</v>
      </c>
      <c r="X894" s="100">
        <f t="shared" ref="X894:AH894" si="3749">X676+W894</f>
        <v>0</v>
      </c>
      <c r="Y894" s="100">
        <f t="shared" si="3749"/>
        <v>0</v>
      </c>
      <c r="Z894" s="100">
        <f t="shared" si="3749"/>
        <v>0</v>
      </c>
      <c r="AA894" s="100">
        <f t="shared" si="3749"/>
        <v>0</v>
      </c>
      <c r="AB894" s="100">
        <f t="shared" si="3749"/>
        <v>0</v>
      </c>
      <c r="AC894" s="100">
        <f t="shared" si="3749"/>
        <v>0</v>
      </c>
      <c r="AD894" s="100">
        <f t="shared" si="3749"/>
        <v>0</v>
      </c>
      <c r="AE894" s="100">
        <f t="shared" si="3749"/>
        <v>0</v>
      </c>
      <c r="AF894" s="100">
        <f t="shared" si="3749"/>
        <v>0</v>
      </c>
      <c r="AG894" s="100">
        <f t="shared" si="3749"/>
        <v>1076.48</v>
      </c>
      <c r="AH894" s="100">
        <f t="shared" si="3749"/>
        <v>2153.0100000000002</v>
      </c>
      <c r="AI894" s="142"/>
      <c r="AJ894" s="100">
        <f t="shared" si="3734"/>
        <v>3061.0800000000004</v>
      </c>
      <c r="AK894" s="100">
        <f t="shared" ref="AK894:AU894" si="3750">AK676+AJ894</f>
        <v>3969.1500000000005</v>
      </c>
      <c r="AL894" s="100">
        <f t="shared" si="3750"/>
        <v>4877.22</v>
      </c>
      <c r="AM894" s="100">
        <f t="shared" si="3750"/>
        <v>5785.29</v>
      </c>
      <c r="AN894" s="100">
        <f t="shared" si="3750"/>
        <v>6693.36</v>
      </c>
      <c r="AO894" s="100">
        <f t="shared" si="3750"/>
        <v>7601.4299999999994</v>
      </c>
      <c r="AP894" s="100">
        <f t="shared" si="3750"/>
        <v>8509.5</v>
      </c>
      <c r="AQ894" s="100">
        <f t="shared" si="3750"/>
        <v>9417.57</v>
      </c>
      <c r="AR894" s="100">
        <f t="shared" si="3750"/>
        <v>10325.64</v>
      </c>
      <c r="AS894" s="100">
        <f t="shared" si="3750"/>
        <v>11233.71</v>
      </c>
      <c r="AT894" s="100">
        <f t="shared" si="3750"/>
        <v>12141.779999999999</v>
      </c>
      <c r="AU894" s="100">
        <f t="shared" si="3750"/>
        <v>13049.849999999999</v>
      </c>
      <c r="AV894" s="142"/>
      <c r="AW894" s="100">
        <f t="shared" si="3746"/>
        <v>13957.919999999998</v>
      </c>
      <c r="AX894" s="100">
        <f t="shared" ref="AX894:BH894" si="3751">AX676+AW894</f>
        <v>15020.149999999998</v>
      </c>
      <c r="AY894" s="100">
        <f t="shared" si="3751"/>
        <v>16082.379999999997</v>
      </c>
      <c r="AZ894" s="100">
        <f t="shared" si="3751"/>
        <v>17144.609999999997</v>
      </c>
      <c r="BA894" s="100">
        <f t="shared" si="3751"/>
        <v>18206.839999999997</v>
      </c>
      <c r="BB894" s="100">
        <f t="shared" si="3751"/>
        <v>19269.069999999996</v>
      </c>
      <c r="BC894" s="100">
        <f t="shared" si="3751"/>
        <v>20331.299999999996</v>
      </c>
      <c r="BD894" s="100">
        <f t="shared" si="3751"/>
        <v>21701.869999999995</v>
      </c>
      <c r="BE894" s="100">
        <f t="shared" si="3751"/>
        <v>23689.099999999995</v>
      </c>
      <c r="BF894" s="100">
        <f t="shared" si="3751"/>
        <v>26292.999999999996</v>
      </c>
      <c r="BG894" s="100">
        <f t="shared" si="3751"/>
        <v>29821.899999999998</v>
      </c>
      <c r="BH894" s="100">
        <f t="shared" si="3751"/>
        <v>34429.97</v>
      </c>
      <c r="BI894" s="142"/>
      <c r="BV894" s="142"/>
      <c r="CI894" s="142"/>
      <c r="CV894" s="142"/>
      <c r="DI894" s="142"/>
      <c r="DV894" s="142"/>
      <c r="EI894" s="142"/>
    </row>
    <row r="895" spans="1:139" ht="15.75" outlineLevel="1" x14ac:dyDescent="0.25">
      <c r="A895" s="2">
        <f t="shared" ref="A895:E904" si="3752">A677</f>
        <v>13</v>
      </c>
      <c r="B895" s="86" t="str">
        <f t="shared" si="3752"/>
        <v>PRE-09740</v>
      </c>
      <c r="C895" s="86" t="str">
        <f t="shared" si="3752"/>
        <v>SPP FH - Pine Lake N 13633</v>
      </c>
      <c r="D895" s="2" t="str">
        <f t="shared" si="3752"/>
        <v>PRE-09740.1</v>
      </c>
      <c r="E895" s="141" t="str">
        <f t="shared" si="3752"/>
        <v>SPP FH - Pine Lake N 13633 - OH</v>
      </c>
      <c r="I895" s="178">
        <v>0</v>
      </c>
      <c r="J895" s="100">
        <f t="shared" ref="J895" si="3753">J677+I895</f>
        <v>0</v>
      </c>
      <c r="K895" s="100">
        <f t="shared" ref="K895" si="3754">K677+J895</f>
        <v>0</v>
      </c>
      <c r="L895" s="100">
        <f t="shared" ref="L895" si="3755">L677+K895</f>
        <v>0</v>
      </c>
      <c r="M895" s="100">
        <f t="shared" ref="M895" si="3756">M677+L895</f>
        <v>0</v>
      </c>
      <c r="N895" s="100">
        <f t="shared" ref="N895" si="3757">N677+M895</f>
        <v>0</v>
      </c>
      <c r="O895" s="100">
        <f t="shared" ref="O895" si="3758">O677+N895</f>
        <v>0</v>
      </c>
      <c r="P895" s="100">
        <f t="shared" ref="P895" si="3759">P677+O895</f>
        <v>0</v>
      </c>
      <c r="Q895" s="100">
        <f t="shared" ref="Q895" si="3760">Q677+P895</f>
        <v>0</v>
      </c>
      <c r="R895" s="100">
        <f t="shared" ref="R895" si="3761">R677+Q895</f>
        <v>0</v>
      </c>
      <c r="S895" s="100">
        <f t="shared" ref="S895" si="3762">S677+R895</f>
        <v>0</v>
      </c>
      <c r="T895" s="100">
        <f t="shared" ref="T895" si="3763">T677+S895</f>
        <v>0</v>
      </c>
      <c r="U895" s="100">
        <f t="shared" ref="U895" si="3764">U677+T895</f>
        <v>0</v>
      </c>
      <c r="V895" s="142"/>
      <c r="W895" s="100">
        <f t="shared" si="3722"/>
        <v>0</v>
      </c>
      <c r="X895" s="100">
        <f t="shared" ref="X895" si="3765">X677+W895</f>
        <v>0</v>
      </c>
      <c r="Y895" s="100">
        <f t="shared" ref="Y895" si="3766">Y677+X895</f>
        <v>0</v>
      </c>
      <c r="Z895" s="100">
        <f t="shared" ref="Z895" si="3767">Z677+Y895</f>
        <v>0</v>
      </c>
      <c r="AA895" s="100">
        <f t="shared" ref="AA895" si="3768">AA677+Z895</f>
        <v>0</v>
      </c>
      <c r="AB895" s="100">
        <f t="shared" ref="AB895" si="3769">AB677+AA895</f>
        <v>0</v>
      </c>
      <c r="AC895" s="100">
        <f t="shared" ref="AC895" si="3770">AC677+AB895</f>
        <v>0</v>
      </c>
      <c r="AD895" s="100">
        <f t="shared" ref="AD895" si="3771">AD677+AC895</f>
        <v>0</v>
      </c>
      <c r="AE895" s="100">
        <f t="shared" ref="AE895" si="3772">AE677+AD895</f>
        <v>0</v>
      </c>
      <c r="AF895" s="100">
        <f t="shared" ref="AF895" si="3773">AF677+AE895</f>
        <v>0</v>
      </c>
      <c r="AG895" s="100">
        <f t="shared" ref="AG895" si="3774">AG677+AF895</f>
        <v>787.73</v>
      </c>
      <c r="AH895" s="100">
        <f t="shared" ref="AH895" si="3775">AH677+AG895</f>
        <v>1575.5</v>
      </c>
      <c r="AI895" s="142"/>
      <c r="AJ895" s="100">
        <f t="shared" si="3734"/>
        <v>2136.29</v>
      </c>
      <c r="AK895" s="100">
        <f t="shared" ref="AK895" si="3776">AK677+AJ895</f>
        <v>2697.08</v>
      </c>
      <c r="AL895" s="100">
        <f t="shared" ref="AL895" si="3777">AL677+AK895</f>
        <v>3257.87</v>
      </c>
      <c r="AM895" s="100">
        <f t="shared" ref="AM895" si="3778">AM677+AL895</f>
        <v>3818.66</v>
      </c>
      <c r="AN895" s="100">
        <f t="shared" ref="AN895" si="3779">AN677+AM895</f>
        <v>4379.45</v>
      </c>
      <c r="AO895" s="100">
        <f t="shared" ref="AO895" si="3780">AO677+AN895</f>
        <v>4940.24</v>
      </c>
      <c r="AP895" s="100">
        <f t="shared" ref="AP895" si="3781">AP677+AO895</f>
        <v>5501.03</v>
      </c>
      <c r="AQ895" s="100">
        <f t="shared" ref="AQ895" si="3782">AQ677+AP895</f>
        <v>6061.82</v>
      </c>
      <c r="AR895" s="100">
        <f t="shared" ref="AR895" si="3783">AR677+AQ895</f>
        <v>6622.61</v>
      </c>
      <c r="AS895" s="100">
        <f t="shared" ref="AS895" si="3784">AS677+AR895</f>
        <v>7183.4</v>
      </c>
      <c r="AT895" s="100">
        <f t="shared" ref="AT895" si="3785">AT677+AS895</f>
        <v>7744.19</v>
      </c>
      <c r="AU895" s="100">
        <f t="shared" ref="AU895" si="3786">AU677+AT895</f>
        <v>8304.98</v>
      </c>
      <c r="AV895" s="142"/>
      <c r="AW895" s="100">
        <f t="shared" si="3746"/>
        <v>8865.77</v>
      </c>
      <c r="AX895" s="100">
        <f t="shared" ref="AX895:BH895" si="3787">AX677+AW895</f>
        <v>9426.5600000000013</v>
      </c>
      <c r="AY895" s="100">
        <f t="shared" si="3787"/>
        <v>9987.3500000000022</v>
      </c>
      <c r="AZ895" s="100">
        <f t="shared" si="3787"/>
        <v>10548.140000000003</v>
      </c>
      <c r="BA895" s="100">
        <f t="shared" si="3787"/>
        <v>11108.930000000004</v>
      </c>
      <c r="BB895" s="100">
        <f t="shared" si="3787"/>
        <v>11669.720000000005</v>
      </c>
      <c r="BC895" s="100">
        <f t="shared" si="3787"/>
        <v>12230.510000000006</v>
      </c>
      <c r="BD895" s="100">
        <f t="shared" si="3787"/>
        <v>12791.300000000007</v>
      </c>
      <c r="BE895" s="100">
        <f t="shared" si="3787"/>
        <v>13352.090000000007</v>
      </c>
      <c r="BF895" s="100">
        <f t="shared" si="3787"/>
        <v>13912.880000000008</v>
      </c>
      <c r="BG895" s="100">
        <f t="shared" si="3787"/>
        <v>14473.670000000009</v>
      </c>
      <c r="BH895" s="100">
        <f t="shared" si="3787"/>
        <v>15034.46000000001</v>
      </c>
      <c r="BI895" s="142"/>
      <c r="BV895" s="142"/>
      <c r="CI895" s="142"/>
      <c r="CV895" s="142"/>
      <c r="DI895" s="142"/>
      <c r="DV895" s="142"/>
      <c r="EI895" s="142"/>
    </row>
    <row r="896" spans="1:139" ht="15.75" outlineLevel="1" x14ac:dyDescent="0.25">
      <c r="A896" s="2">
        <f t="shared" si="3752"/>
        <v>13</v>
      </c>
      <c r="B896" s="86" t="str">
        <f t="shared" si="3752"/>
        <v>PRE-09740</v>
      </c>
      <c r="C896" s="86" t="str">
        <f t="shared" si="3752"/>
        <v>SPP FH - Pine Lake N 13633</v>
      </c>
      <c r="D896" s="2" t="str">
        <f t="shared" si="3752"/>
        <v>PRE-09740.1</v>
      </c>
      <c r="E896" s="141" t="str">
        <f t="shared" si="3752"/>
        <v>SPP FH - Pine Lake N 13633 - OH</v>
      </c>
      <c r="I896" s="178">
        <v>0</v>
      </c>
      <c r="J896" s="100">
        <f t="shared" ref="J896:U896" si="3788">J678+I896</f>
        <v>0</v>
      </c>
      <c r="K896" s="100">
        <f t="shared" si="3788"/>
        <v>0</v>
      </c>
      <c r="L896" s="100">
        <f t="shared" si="3788"/>
        <v>0</v>
      </c>
      <c r="M896" s="100">
        <f t="shared" si="3788"/>
        <v>0</v>
      </c>
      <c r="N896" s="100">
        <f t="shared" si="3788"/>
        <v>0</v>
      </c>
      <c r="O896" s="100">
        <f t="shared" si="3788"/>
        <v>0</v>
      </c>
      <c r="P896" s="100">
        <f t="shared" si="3788"/>
        <v>0</v>
      </c>
      <c r="Q896" s="100">
        <f t="shared" si="3788"/>
        <v>0</v>
      </c>
      <c r="R896" s="100">
        <f t="shared" si="3788"/>
        <v>0</v>
      </c>
      <c r="S896" s="100">
        <f t="shared" si="3788"/>
        <v>0</v>
      </c>
      <c r="T896" s="100">
        <f t="shared" si="3788"/>
        <v>0</v>
      </c>
      <c r="U896" s="100">
        <f t="shared" si="3788"/>
        <v>0</v>
      </c>
      <c r="V896" s="142"/>
      <c r="W896" s="100">
        <f t="shared" si="3722"/>
        <v>0</v>
      </c>
      <c r="X896" s="100">
        <f t="shared" ref="X896:AH896" si="3789">X678+W896</f>
        <v>0</v>
      </c>
      <c r="Y896" s="100">
        <f t="shared" si="3789"/>
        <v>0</v>
      </c>
      <c r="Z896" s="100">
        <f t="shared" si="3789"/>
        <v>0</v>
      </c>
      <c r="AA896" s="100">
        <f t="shared" si="3789"/>
        <v>0</v>
      </c>
      <c r="AB896" s="100">
        <f t="shared" si="3789"/>
        <v>0</v>
      </c>
      <c r="AC896" s="100">
        <f t="shared" si="3789"/>
        <v>0</v>
      </c>
      <c r="AD896" s="100">
        <f t="shared" si="3789"/>
        <v>0</v>
      </c>
      <c r="AE896" s="100">
        <f t="shared" si="3789"/>
        <v>0</v>
      </c>
      <c r="AF896" s="100">
        <f t="shared" si="3789"/>
        <v>0</v>
      </c>
      <c r="AG896" s="100">
        <f t="shared" si="3789"/>
        <v>19.75</v>
      </c>
      <c r="AH896" s="100">
        <f t="shared" si="3789"/>
        <v>39.5</v>
      </c>
      <c r="AI896" s="142"/>
      <c r="AJ896" s="100">
        <f t="shared" si="3734"/>
        <v>58.21</v>
      </c>
      <c r="AK896" s="100">
        <f t="shared" ref="AK896:AU896" si="3790">AK678+AJ896</f>
        <v>76.92</v>
      </c>
      <c r="AL896" s="100">
        <f t="shared" si="3790"/>
        <v>95.63</v>
      </c>
      <c r="AM896" s="100">
        <f t="shared" si="3790"/>
        <v>114.34</v>
      </c>
      <c r="AN896" s="100">
        <f t="shared" si="3790"/>
        <v>133.05000000000001</v>
      </c>
      <c r="AO896" s="100">
        <f t="shared" si="3790"/>
        <v>151.76000000000002</v>
      </c>
      <c r="AP896" s="100">
        <f t="shared" si="3790"/>
        <v>170.47000000000003</v>
      </c>
      <c r="AQ896" s="100">
        <f t="shared" si="3790"/>
        <v>189.18000000000004</v>
      </c>
      <c r="AR896" s="100">
        <f t="shared" si="3790"/>
        <v>207.89000000000004</v>
      </c>
      <c r="AS896" s="100">
        <f t="shared" si="3790"/>
        <v>226.60000000000005</v>
      </c>
      <c r="AT896" s="100">
        <f t="shared" si="3790"/>
        <v>245.31000000000006</v>
      </c>
      <c r="AU896" s="100">
        <f t="shared" si="3790"/>
        <v>264.02000000000004</v>
      </c>
      <c r="AV896" s="142"/>
      <c r="AW896" s="100">
        <f t="shared" si="3746"/>
        <v>282.73</v>
      </c>
      <c r="AX896" s="100">
        <f t="shared" ref="AX896:BH896" si="3791">AX678+AW896</f>
        <v>301.44</v>
      </c>
      <c r="AY896" s="100">
        <f t="shared" si="3791"/>
        <v>320.14999999999998</v>
      </c>
      <c r="AZ896" s="100">
        <f t="shared" si="3791"/>
        <v>338.85999999999996</v>
      </c>
      <c r="BA896" s="100">
        <f t="shared" si="3791"/>
        <v>357.56999999999994</v>
      </c>
      <c r="BB896" s="100">
        <f t="shared" si="3791"/>
        <v>376.27999999999992</v>
      </c>
      <c r="BC896" s="100">
        <f t="shared" si="3791"/>
        <v>394.9899999999999</v>
      </c>
      <c r="BD896" s="100">
        <f t="shared" si="3791"/>
        <v>413.69999999999987</v>
      </c>
      <c r="BE896" s="100">
        <f t="shared" si="3791"/>
        <v>432.40999999999985</v>
      </c>
      <c r="BF896" s="100">
        <f t="shared" si="3791"/>
        <v>451.11999999999983</v>
      </c>
      <c r="BG896" s="100">
        <f t="shared" si="3791"/>
        <v>469.82999999999981</v>
      </c>
      <c r="BH896" s="100">
        <f t="shared" si="3791"/>
        <v>488.53999999999979</v>
      </c>
      <c r="BI896" s="142"/>
      <c r="BV896" s="142"/>
      <c r="CI896" s="142"/>
      <c r="CV896" s="142"/>
      <c r="DI896" s="142"/>
      <c r="DV896" s="142"/>
      <c r="EI896" s="142"/>
    </row>
    <row r="897" spans="1:139" ht="15.75" outlineLevel="1" x14ac:dyDescent="0.25">
      <c r="A897" s="2">
        <f t="shared" si="3752"/>
        <v>13</v>
      </c>
      <c r="B897" s="86" t="str">
        <f t="shared" si="3752"/>
        <v>PRE-09740</v>
      </c>
      <c r="C897" s="86" t="str">
        <f t="shared" si="3752"/>
        <v>SPP FH - Pine Lake N 13633</v>
      </c>
      <c r="D897" s="2" t="str">
        <f t="shared" si="3752"/>
        <v>PRE-09740.1</v>
      </c>
      <c r="E897" s="141" t="str">
        <f t="shared" si="3752"/>
        <v>SPP FH - Pine Lake N 13633 - OH</v>
      </c>
      <c r="I897" s="178">
        <v>0</v>
      </c>
      <c r="J897" s="100">
        <f t="shared" ref="J897:U897" si="3792">J679+I897</f>
        <v>0</v>
      </c>
      <c r="K897" s="100">
        <f t="shared" si="3792"/>
        <v>0</v>
      </c>
      <c r="L897" s="100">
        <f t="shared" si="3792"/>
        <v>0</v>
      </c>
      <c r="M897" s="100">
        <f t="shared" si="3792"/>
        <v>0</v>
      </c>
      <c r="N897" s="100">
        <f t="shared" si="3792"/>
        <v>0</v>
      </c>
      <c r="O897" s="100">
        <f t="shared" si="3792"/>
        <v>0</v>
      </c>
      <c r="P897" s="100">
        <f t="shared" si="3792"/>
        <v>0</v>
      </c>
      <c r="Q897" s="100">
        <f t="shared" si="3792"/>
        <v>0</v>
      </c>
      <c r="R897" s="100">
        <f t="shared" si="3792"/>
        <v>0</v>
      </c>
      <c r="S897" s="100">
        <f t="shared" si="3792"/>
        <v>0</v>
      </c>
      <c r="T897" s="100">
        <f t="shared" si="3792"/>
        <v>0</v>
      </c>
      <c r="U897" s="100">
        <f t="shared" si="3792"/>
        <v>0</v>
      </c>
      <c r="V897" s="142"/>
      <c r="W897" s="100">
        <f t="shared" si="3722"/>
        <v>0</v>
      </c>
      <c r="X897" s="100">
        <f t="shared" ref="X897:AH897" si="3793">X679+W897</f>
        <v>0</v>
      </c>
      <c r="Y897" s="100">
        <f t="shared" si="3793"/>
        <v>0</v>
      </c>
      <c r="Z897" s="100">
        <f t="shared" si="3793"/>
        <v>0</v>
      </c>
      <c r="AA897" s="100">
        <f t="shared" si="3793"/>
        <v>0</v>
      </c>
      <c r="AB897" s="100">
        <f t="shared" si="3793"/>
        <v>0</v>
      </c>
      <c r="AC897" s="100">
        <f t="shared" si="3793"/>
        <v>0</v>
      </c>
      <c r="AD897" s="100">
        <f t="shared" si="3793"/>
        <v>0</v>
      </c>
      <c r="AE897" s="100">
        <f t="shared" si="3793"/>
        <v>0</v>
      </c>
      <c r="AF897" s="100">
        <f t="shared" si="3793"/>
        <v>0</v>
      </c>
      <c r="AG897" s="100">
        <f t="shared" si="3793"/>
        <v>113.7</v>
      </c>
      <c r="AH897" s="100">
        <f t="shared" si="3793"/>
        <v>227.41</v>
      </c>
      <c r="AI897" s="142"/>
      <c r="AJ897" s="100">
        <f t="shared" si="3734"/>
        <v>314.86</v>
      </c>
      <c r="AK897" s="100">
        <f t="shared" ref="AK897:AU897" si="3794">AK679+AJ897</f>
        <v>402.31</v>
      </c>
      <c r="AL897" s="100">
        <f t="shared" si="3794"/>
        <v>489.76</v>
      </c>
      <c r="AM897" s="100">
        <f t="shared" si="3794"/>
        <v>577.21</v>
      </c>
      <c r="AN897" s="100">
        <f t="shared" si="3794"/>
        <v>664.66000000000008</v>
      </c>
      <c r="AO897" s="100">
        <f t="shared" si="3794"/>
        <v>752.11000000000013</v>
      </c>
      <c r="AP897" s="100">
        <f t="shared" si="3794"/>
        <v>839.56000000000017</v>
      </c>
      <c r="AQ897" s="100">
        <f t="shared" si="3794"/>
        <v>927.01000000000022</v>
      </c>
      <c r="AR897" s="100">
        <f t="shared" si="3794"/>
        <v>1014.4600000000003</v>
      </c>
      <c r="AS897" s="100">
        <f t="shared" si="3794"/>
        <v>1101.9100000000003</v>
      </c>
      <c r="AT897" s="100">
        <f t="shared" si="3794"/>
        <v>1189.3600000000004</v>
      </c>
      <c r="AU897" s="100">
        <f t="shared" si="3794"/>
        <v>1276.8100000000004</v>
      </c>
      <c r="AV897" s="142"/>
      <c r="AW897" s="100">
        <f t="shared" si="3746"/>
        <v>1364.2600000000004</v>
      </c>
      <c r="AX897" s="100">
        <f t="shared" ref="AX897:BH897" si="3795">AX679+AW897</f>
        <v>1451.7100000000005</v>
      </c>
      <c r="AY897" s="100">
        <f t="shared" si="3795"/>
        <v>1539.1600000000005</v>
      </c>
      <c r="AZ897" s="100">
        <f t="shared" si="3795"/>
        <v>1626.6100000000006</v>
      </c>
      <c r="BA897" s="100">
        <f t="shared" si="3795"/>
        <v>1714.0600000000006</v>
      </c>
      <c r="BB897" s="100">
        <f t="shared" si="3795"/>
        <v>1801.5100000000007</v>
      </c>
      <c r="BC897" s="100">
        <f t="shared" si="3795"/>
        <v>1888.9600000000007</v>
      </c>
      <c r="BD897" s="100">
        <f t="shared" si="3795"/>
        <v>1976.4100000000008</v>
      </c>
      <c r="BE897" s="100">
        <f t="shared" si="3795"/>
        <v>2063.8600000000006</v>
      </c>
      <c r="BF897" s="100">
        <f t="shared" si="3795"/>
        <v>2151.3100000000004</v>
      </c>
      <c r="BG897" s="100">
        <f t="shared" si="3795"/>
        <v>2238.7600000000002</v>
      </c>
      <c r="BH897" s="100">
        <f t="shared" si="3795"/>
        <v>2326.21</v>
      </c>
      <c r="BI897" s="142"/>
      <c r="BV897" s="142"/>
      <c r="CI897" s="142"/>
      <c r="CV897" s="142"/>
      <c r="DI897" s="142"/>
      <c r="DV897" s="142"/>
      <c r="EI897" s="142"/>
    </row>
    <row r="898" spans="1:139" ht="15.75" outlineLevel="1" x14ac:dyDescent="0.25">
      <c r="A898" s="2">
        <f t="shared" si="3752"/>
        <v>13</v>
      </c>
      <c r="B898" s="86" t="str">
        <f t="shared" si="3752"/>
        <v>PRE-09740</v>
      </c>
      <c r="C898" s="86" t="str">
        <f t="shared" si="3752"/>
        <v>SPP FH - Pine Lake N 13633</v>
      </c>
      <c r="D898" s="2" t="str">
        <f t="shared" si="3752"/>
        <v>PRE-09740.1</v>
      </c>
      <c r="E898" s="141" t="str">
        <f t="shared" si="3752"/>
        <v>SPP FH - Pine Lake N 13633 - OH</v>
      </c>
      <c r="I898" s="178">
        <v>0</v>
      </c>
      <c r="J898" s="100">
        <f t="shared" ref="J898:U898" si="3796">J680+I898</f>
        <v>0</v>
      </c>
      <c r="K898" s="100">
        <f t="shared" si="3796"/>
        <v>0</v>
      </c>
      <c r="L898" s="100">
        <f t="shared" si="3796"/>
        <v>0</v>
      </c>
      <c r="M898" s="100">
        <f t="shared" si="3796"/>
        <v>0</v>
      </c>
      <c r="N898" s="100">
        <f t="shared" si="3796"/>
        <v>0</v>
      </c>
      <c r="O898" s="100">
        <f t="shared" si="3796"/>
        <v>0</v>
      </c>
      <c r="P898" s="100">
        <f t="shared" si="3796"/>
        <v>0</v>
      </c>
      <c r="Q898" s="100">
        <f t="shared" si="3796"/>
        <v>0</v>
      </c>
      <c r="R898" s="100">
        <f t="shared" si="3796"/>
        <v>0</v>
      </c>
      <c r="S898" s="100">
        <f t="shared" si="3796"/>
        <v>0</v>
      </c>
      <c r="T898" s="100">
        <f t="shared" si="3796"/>
        <v>0</v>
      </c>
      <c r="U898" s="100">
        <f t="shared" si="3796"/>
        <v>0</v>
      </c>
      <c r="V898" s="142"/>
      <c r="W898" s="100">
        <f t="shared" si="3722"/>
        <v>0</v>
      </c>
      <c r="X898" s="100">
        <f t="shared" ref="X898:AH898" si="3797">X680+W898</f>
        <v>0</v>
      </c>
      <c r="Y898" s="100">
        <f t="shared" si="3797"/>
        <v>0</v>
      </c>
      <c r="Z898" s="100">
        <f t="shared" si="3797"/>
        <v>0</v>
      </c>
      <c r="AA898" s="100">
        <f t="shared" si="3797"/>
        <v>0</v>
      </c>
      <c r="AB898" s="100">
        <f t="shared" si="3797"/>
        <v>0</v>
      </c>
      <c r="AC898" s="100">
        <f t="shared" si="3797"/>
        <v>0</v>
      </c>
      <c r="AD898" s="100">
        <f t="shared" si="3797"/>
        <v>0</v>
      </c>
      <c r="AE898" s="100">
        <f t="shared" si="3797"/>
        <v>0</v>
      </c>
      <c r="AF898" s="100">
        <f t="shared" si="3797"/>
        <v>0</v>
      </c>
      <c r="AG898" s="100">
        <f t="shared" si="3797"/>
        <v>1068.45</v>
      </c>
      <c r="AH898" s="100">
        <f t="shared" si="3797"/>
        <v>2136.9499999999998</v>
      </c>
      <c r="AI898" s="142"/>
      <c r="AJ898" s="100">
        <f t="shared" si="3734"/>
        <v>3233.12</v>
      </c>
      <c r="AK898" s="100">
        <f t="shared" ref="AK898:AU898" si="3798">AK680+AJ898</f>
        <v>4329.29</v>
      </c>
      <c r="AL898" s="100">
        <f t="shared" si="3798"/>
        <v>5425.46</v>
      </c>
      <c r="AM898" s="100">
        <f t="shared" si="3798"/>
        <v>6521.63</v>
      </c>
      <c r="AN898" s="100">
        <f t="shared" si="3798"/>
        <v>7617.8</v>
      </c>
      <c r="AO898" s="100">
        <f t="shared" si="3798"/>
        <v>8713.9700000000012</v>
      </c>
      <c r="AP898" s="100">
        <f t="shared" si="3798"/>
        <v>9810.1400000000012</v>
      </c>
      <c r="AQ898" s="100">
        <f t="shared" si="3798"/>
        <v>10906.310000000001</v>
      </c>
      <c r="AR898" s="100">
        <f t="shared" si="3798"/>
        <v>12002.480000000001</v>
      </c>
      <c r="AS898" s="100">
        <f t="shared" si="3798"/>
        <v>13098.650000000001</v>
      </c>
      <c r="AT898" s="100">
        <f t="shared" si="3798"/>
        <v>14194.820000000002</v>
      </c>
      <c r="AU898" s="100">
        <f t="shared" si="3798"/>
        <v>15290.990000000002</v>
      </c>
      <c r="AV898" s="142"/>
      <c r="AW898" s="100">
        <f t="shared" si="3746"/>
        <v>16387.160000000003</v>
      </c>
      <c r="AX898" s="100">
        <f t="shared" ref="AX898:BH898" si="3799">AX680+AW898</f>
        <v>17483.330000000002</v>
      </c>
      <c r="AY898" s="100">
        <f t="shared" si="3799"/>
        <v>18579.5</v>
      </c>
      <c r="AZ898" s="100">
        <f t="shared" si="3799"/>
        <v>19675.669999999998</v>
      </c>
      <c r="BA898" s="100">
        <f t="shared" si="3799"/>
        <v>20771.839999999997</v>
      </c>
      <c r="BB898" s="100">
        <f t="shared" si="3799"/>
        <v>21868.009999999995</v>
      </c>
      <c r="BC898" s="100">
        <f t="shared" si="3799"/>
        <v>22964.179999999993</v>
      </c>
      <c r="BD898" s="100">
        <f t="shared" si="3799"/>
        <v>24060.349999999991</v>
      </c>
      <c r="BE898" s="100">
        <f t="shared" si="3799"/>
        <v>25156.51999999999</v>
      </c>
      <c r="BF898" s="100">
        <f t="shared" si="3799"/>
        <v>26252.689999999988</v>
      </c>
      <c r="BG898" s="100">
        <f t="shared" si="3799"/>
        <v>27348.859999999986</v>
      </c>
      <c r="BH898" s="100">
        <f t="shared" si="3799"/>
        <v>28445.029999999984</v>
      </c>
      <c r="BI898" s="142"/>
      <c r="BV898" s="142"/>
      <c r="CI898" s="142"/>
      <c r="CV898" s="142"/>
      <c r="DI898" s="142"/>
      <c r="DV898" s="142"/>
      <c r="EI898" s="142"/>
    </row>
    <row r="899" spans="1:139" ht="15.75" outlineLevel="1" x14ac:dyDescent="0.25">
      <c r="A899" s="2">
        <f t="shared" si="3752"/>
        <v>13</v>
      </c>
      <c r="B899" s="86" t="str">
        <f t="shared" si="3752"/>
        <v>PRE-09740</v>
      </c>
      <c r="C899" s="86" t="str">
        <f t="shared" si="3752"/>
        <v>SPP FH - Pine Lake N 13633</v>
      </c>
      <c r="D899" s="2" t="str">
        <f t="shared" si="3752"/>
        <v>PRE-09740.1</v>
      </c>
      <c r="E899" s="141" t="str">
        <f t="shared" si="3752"/>
        <v>SPP FH - Pine Lake N 13633 - OH</v>
      </c>
      <c r="I899" s="178">
        <v>0</v>
      </c>
      <c r="J899" s="100">
        <f t="shared" ref="J899:U899" si="3800">J681+I899</f>
        <v>0</v>
      </c>
      <c r="K899" s="100">
        <f t="shared" si="3800"/>
        <v>0</v>
      </c>
      <c r="L899" s="100">
        <f t="shared" si="3800"/>
        <v>0</v>
      </c>
      <c r="M899" s="100">
        <f t="shared" si="3800"/>
        <v>0</v>
      </c>
      <c r="N899" s="100">
        <f t="shared" si="3800"/>
        <v>0</v>
      </c>
      <c r="O899" s="100">
        <f t="shared" si="3800"/>
        <v>0</v>
      </c>
      <c r="P899" s="100">
        <f t="shared" si="3800"/>
        <v>0</v>
      </c>
      <c r="Q899" s="100">
        <f t="shared" si="3800"/>
        <v>0</v>
      </c>
      <c r="R899" s="100">
        <f t="shared" si="3800"/>
        <v>0</v>
      </c>
      <c r="S899" s="100">
        <f t="shared" si="3800"/>
        <v>0</v>
      </c>
      <c r="T899" s="100">
        <f t="shared" si="3800"/>
        <v>0</v>
      </c>
      <c r="U899" s="100">
        <f t="shared" si="3800"/>
        <v>0</v>
      </c>
      <c r="V899" s="142"/>
      <c r="W899" s="100">
        <f t="shared" si="3722"/>
        <v>0</v>
      </c>
      <c r="X899" s="100">
        <f t="shared" ref="X899:AH899" si="3801">X681+W899</f>
        <v>0</v>
      </c>
      <c r="Y899" s="100">
        <f t="shared" si="3801"/>
        <v>0</v>
      </c>
      <c r="Z899" s="100">
        <f t="shared" si="3801"/>
        <v>0</v>
      </c>
      <c r="AA899" s="100">
        <f t="shared" si="3801"/>
        <v>0</v>
      </c>
      <c r="AB899" s="100">
        <f t="shared" si="3801"/>
        <v>0</v>
      </c>
      <c r="AC899" s="100">
        <f t="shared" si="3801"/>
        <v>0</v>
      </c>
      <c r="AD899" s="100">
        <f t="shared" si="3801"/>
        <v>0</v>
      </c>
      <c r="AE899" s="100">
        <f t="shared" si="3801"/>
        <v>0</v>
      </c>
      <c r="AF899" s="100">
        <f t="shared" si="3801"/>
        <v>0</v>
      </c>
      <c r="AG899" s="100">
        <f t="shared" si="3801"/>
        <v>43.94</v>
      </c>
      <c r="AH899" s="100">
        <f t="shared" si="3801"/>
        <v>87.88</v>
      </c>
      <c r="AI899" s="142"/>
      <c r="AJ899" s="100">
        <f t="shared" si="3734"/>
        <v>112.50999999999999</v>
      </c>
      <c r="AK899" s="100">
        <f t="shared" ref="AK899:AU899" si="3802">AK681+AJ899</f>
        <v>137.13999999999999</v>
      </c>
      <c r="AL899" s="100">
        <f t="shared" si="3802"/>
        <v>161.76999999999998</v>
      </c>
      <c r="AM899" s="100">
        <f t="shared" si="3802"/>
        <v>186.39999999999998</v>
      </c>
      <c r="AN899" s="100">
        <f t="shared" si="3802"/>
        <v>211.02999999999997</v>
      </c>
      <c r="AO899" s="100">
        <f t="shared" si="3802"/>
        <v>235.65999999999997</v>
      </c>
      <c r="AP899" s="100">
        <f t="shared" si="3802"/>
        <v>260.28999999999996</v>
      </c>
      <c r="AQ899" s="100">
        <f t="shared" si="3802"/>
        <v>284.91999999999996</v>
      </c>
      <c r="AR899" s="100">
        <f t="shared" si="3802"/>
        <v>309.54999999999995</v>
      </c>
      <c r="AS899" s="100">
        <f t="shared" si="3802"/>
        <v>334.17999999999995</v>
      </c>
      <c r="AT899" s="100">
        <f t="shared" si="3802"/>
        <v>358.80999999999995</v>
      </c>
      <c r="AU899" s="100">
        <f t="shared" si="3802"/>
        <v>383.43999999999994</v>
      </c>
      <c r="AV899" s="142"/>
      <c r="AW899" s="100">
        <f t="shared" si="3746"/>
        <v>408.06999999999994</v>
      </c>
      <c r="AX899" s="100">
        <f t="shared" ref="AX899:BH899" si="3803">AX681+AW899</f>
        <v>432.69999999999993</v>
      </c>
      <c r="AY899" s="100">
        <f t="shared" si="3803"/>
        <v>457.32999999999993</v>
      </c>
      <c r="AZ899" s="100">
        <f t="shared" si="3803"/>
        <v>481.95999999999992</v>
      </c>
      <c r="BA899" s="100">
        <f t="shared" si="3803"/>
        <v>506.58999999999992</v>
      </c>
      <c r="BB899" s="100">
        <f t="shared" si="3803"/>
        <v>531.21999999999991</v>
      </c>
      <c r="BC899" s="100">
        <f t="shared" si="3803"/>
        <v>555.84999999999991</v>
      </c>
      <c r="BD899" s="100">
        <f t="shared" si="3803"/>
        <v>580.4799999999999</v>
      </c>
      <c r="BE899" s="100">
        <f t="shared" si="3803"/>
        <v>605.1099999999999</v>
      </c>
      <c r="BF899" s="100">
        <f t="shared" si="3803"/>
        <v>629.7399999999999</v>
      </c>
      <c r="BG899" s="100">
        <f t="shared" si="3803"/>
        <v>654.36999999999989</v>
      </c>
      <c r="BH899" s="100">
        <f t="shared" si="3803"/>
        <v>678.99999999999989</v>
      </c>
      <c r="BI899" s="142"/>
      <c r="BV899" s="142"/>
      <c r="CI899" s="142"/>
      <c r="CV899" s="142"/>
      <c r="DI899" s="142"/>
      <c r="DV899" s="142"/>
      <c r="EI899" s="142"/>
    </row>
    <row r="900" spans="1:139" ht="15.75" outlineLevel="1" x14ac:dyDescent="0.25">
      <c r="A900" s="2">
        <f t="shared" si="3752"/>
        <v>13</v>
      </c>
      <c r="B900" s="86" t="str">
        <f t="shared" si="3752"/>
        <v>PRE-09740</v>
      </c>
      <c r="C900" s="86" t="str">
        <f t="shared" si="3752"/>
        <v>SPP FH - Pine Lake N 13633</v>
      </c>
      <c r="D900" s="2" t="str">
        <f t="shared" si="3752"/>
        <v>PRE-09740.1</v>
      </c>
      <c r="E900" s="141" t="str">
        <f t="shared" si="3752"/>
        <v>SPP FH - Pine Lake N 13633 - OH</v>
      </c>
      <c r="I900" s="178">
        <v>0</v>
      </c>
      <c r="J900" s="100">
        <f t="shared" ref="J900" si="3804">J682+I900</f>
        <v>0</v>
      </c>
      <c r="K900" s="100">
        <f t="shared" ref="K900" si="3805">K682+J900</f>
        <v>0</v>
      </c>
      <c r="L900" s="100">
        <f t="shared" ref="L900" si="3806">L682+K900</f>
        <v>0</v>
      </c>
      <c r="M900" s="100">
        <f t="shared" ref="M900" si="3807">M682+L900</f>
        <v>0</v>
      </c>
      <c r="N900" s="100">
        <f t="shared" ref="N900" si="3808">N682+M900</f>
        <v>0</v>
      </c>
      <c r="O900" s="100">
        <f t="shared" ref="O900" si="3809">O682+N900</f>
        <v>0</v>
      </c>
      <c r="P900" s="100">
        <f t="shared" ref="P900" si="3810">P682+O900</f>
        <v>0</v>
      </c>
      <c r="Q900" s="100">
        <f t="shared" ref="Q900" si="3811">Q682+P900</f>
        <v>0</v>
      </c>
      <c r="R900" s="100">
        <f t="shared" ref="R900" si="3812">R682+Q900</f>
        <v>0</v>
      </c>
      <c r="S900" s="100">
        <f t="shared" ref="S900" si="3813">S682+R900</f>
        <v>0</v>
      </c>
      <c r="T900" s="100">
        <f t="shared" ref="T900" si="3814">T682+S900</f>
        <v>0</v>
      </c>
      <c r="U900" s="100">
        <f t="shared" ref="U900" si="3815">U682+T900</f>
        <v>0</v>
      </c>
      <c r="V900" s="142"/>
      <c r="W900" s="100">
        <f t="shared" si="3722"/>
        <v>0</v>
      </c>
      <c r="X900" s="100">
        <f t="shared" ref="X900" si="3816">X682+W900</f>
        <v>0</v>
      </c>
      <c r="Y900" s="100">
        <f t="shared" ref="Y900" si="3817">Y682+X900</f>
        <v>0</v>
      </c>
      <c r="Z900" s="100">
        <f t="shared" ref="Z900" si="3818">Z682+Y900</f>
        <v>0</v>
      </c>
      <c r="AA900" s="100">
        <f t="shared" ref="AA900" si="3819">AA682+Z900</f>
        <v>0</v>
      </c>
      <c r="AB900" s="100">
        <f t="shared" ref="AB900" si="3820">AB682+AA900</f>
        <v>0</v>
      </c>
      <c r="AC900" s="100">
        <f t="shared" ref="AC900" si="3821">AC682+AB900</f>
        <v>0</v>
      </c>
      <c r="AD900" s="100">
        <f t="shared" ref="AD900" si="3822">AD682+AC900</f>
        <v>0</v>
      </c>
      <c r="AE900" s="100">
        <f t="shared" ref="AE900" si="3823">AE682+AD900</f>
        <v>0</v>
      </c>
      <c r="AF900" s="100">
        <f t="shared" ref="AF900" si="3824">AF682+AE900</f>
        <v>0</v>
      </c>
      <c r="AG900" s="100">
        <f t="shared" ref="AG900" si="3825">AG682+AF900</f>
        <v>0.33</v>
      </c>
      <c r="AH900" s="100">
        <f t="shared" ref="AH900" si="3826">AH682+AG900</f>
        <v>0.66</v>
      </c>
      <c r="AI900" s="142"/>
      <c r="AJ900" s="100">
        <f t="shared" si="3734"/>
        <v>0.93</v>
      </c>
      <c r="AK900" s="100">
        <f t="shared" ref="AK900" si="3827">AK682+AJ900</f>
        <v>1.2000000000000002</v>
      </c>
      <c r="AL900" s="100">
        <f t="shared" ref="AL900" si="3828">AL682+AK900</f>
        <v>1.4700000000000002</v>
      </c>
      <c r="AM900" s="100">
        <f t="shared" ref="AM900" si="3829">AM682+AL900</f>
        <v>1.7400000000000002</v>
      </c>
      <c r="AN900" s="100">
        <f t="shared" ref="AN900" si="3830">AN682+AM900</f>
        <v>2.0100000000000002</v>
      </c>
      <c r="AO900" s="100">
        <f t="shared" ref="AO900" si="3831">AO682+AN900</f>
        <v>2.2800000000000002</v>
      </c>
      <c r="AP900" s="100">
        <f t="shared" ref="AP900" si="3832">AP682+AO900</f>
        <v>2.5500000000000003</v>
      </c>
      <c r="AQ900" s="100">
        <f t="shared" ref="AQ900" si="3833">AQ682+AP900</f>
        <v>2.8200000000000003</v>
      </c>
      <c r="AR900" s="100">
        <f t="shared" ref="AR900" si="3834">AR682+AQ900</f>
        <v>3.0900000000000003</v>
      </c>
      <c r="AS900" s="100">
        <f t="shared" ref="AS900" si="3835">AS682+AR900</f>
        <v>3.3600000000000003</v>
      </c>
      <c r="AT900" s="100">
        <f t="shared" ref="AT900" si="3836">AT682+AS900</f>
        <v>3.6300000000000003</v>
      </c>
      <c r="AU900" s="100">
        <f t="shared" ref="AU900" si="3837">AU682+AT900</f>
        <v>3.9000000000000004</v>
      </c>
      <c r="AV900" s="142"/>
      <c r="AW900" s="100">
        <f t="shared" si="3746"/>
        <v>4.17</v>
      </c>
      <c r="AX900" s="100">
        <f t="shared" ref="AX900:BH900" si="3838">AX682+AW900</f>
        <v>4.4399999999999995</v>
      </c>
      <c r="AY900" s="100">
        <f t="shared" si="3838"/>
        <v>4.7099999999999991</v>
      </c>
      <c r="AZ900" s="100">
        <f t="shared" si="3838"/>
        <v>4.9799999999999986</v>
      </c>
      <c r="BA900" s="100">
        <f t="shared" si="3838"/>
        <v>5.2499999999999982</v>
      </c>
      <c r="BB900" s="100">
        <f t="shared" si="3838"/>
        <v>5.5199999999999978</v>
      </c>
      <c r="BC900" s="100">
        <f t="shared" si="3838"/>
        <v>5.7899999999999974</v>
      </c>
      <c r="BD900" s="100">
        <f t="shared" si="3838"/>
        <v>6.0599999999999969</v>
      </c>
      <c r="BE900" s="100">
        <f t="shared" si="3838"/>
        <v>6.3299999999999965</v>
      </c>
      <c r="BF900" s="100">
        <f t="shared" si="3838"/>
        <v>6.5999999999999961</v>
      </c>
      <c r="BG900" s="100">
        <f t="shared" si="3838"/>
        <v>6.8699999999999957</v>
      </c>
      <c r="BH900" s="100">
        <f t="shared" si="3838"/>
        <v>7.1399999999999952</v>
      </c>
      <c r="BI900" s="142"/>
      <c r="BV900" s="142"/>
      <c r="CI900" s="142"/>
      <c r="CV900" s="142"/>
      <c r="DI900" s="142"/>
      <c r="DV900" s="142"/>
      <c r="EI900" s="142"/>
    </row>
    <row r="901" spans="1:139" ht="15.75" outlineLevel="1" x14ac:dyDescent="0.25">
      <c r="A901" s="2">
        <f t="shared" si="3752"/>
        <v>13</v>
      </c>
      <c r="B901" s="86" t="str">
        <f t="shared" si="3752"/>
        <v>PRE-09740</v>
      </c>
      <c r="C901" s="86" t="str">
        <f t="shared" si="3752"/>
        <v>SPP FH - Pine Lake N 13633</v>
      </c>
      <c r="D901" s="2" t="str">
        <f t="shared" si="3752"/>
        <v>PRE-09740.1</v>
      </c>
      <c r="E901" s="141" t="str">
        <f t="shared" si="3752"/>
        <v>SPP FH - Pine Lake N 13633 - OH</v>
      </c>
      <c r="I901" s="178">
        <v>0</v>
      </c>
      <c r="J901" s="100">
        <f t="shared" ref="J901" si="3839">J683+I901</f>
        <v>0</v>
      </c>
      <c r="K901" s="100">
        <f t="shared" ref="K901" si="3840">K683+J901</f>
        <v>0</v>
      </c>
      <c r="L901" s="100">
        <f t="shared" ref="L901" si="3841">L683+K901</f>
        <v>0</v>
      </c>
      <c r="M901" s="100">
        <f t="shared" ref="M901" si="3842">M683+L901</f>
        <v>0</v>
      </c>
      <c r="N901" s="100">
        <f t="shared" ref="N901" si="3843">N683+M901</f>
        <v>0</v>
      </c>
      <c r="O901" s="100">
        <f t="shared" ref="O901" si="3844">O683+N901</f>
        <v>0</v>
      </c>
      <c r="P901" s="100">
        <f t="shared" ref="P901" si="3845">P683+O901</f>
        <v>0</v>
      </c>
      <c r="Q901" s="100">
        <f t="shared" ref="Q901" si="3846">Q683+P901</f>
        <v>0</v>
      </c>
      <c r="R901" s="100">
        <f t="shared" ref="R901" si="3847">R683+Q901</f>
        <v>0</v>
      </c>
      <c r="S901" s="100">
        <f t="shared" ref="S901" si="3848">S683+R901</f>
        <v>0</v>
      </c>
      <c r="T901" s="100">
        <f t="shared" ref="T901" si="3849">T683+S901</f>
        <v>0</v>
      </c>
      <c r="U901" s="100">
        <f t="shared" ref="U901" si="3850">U683+T901</f>
        <v>0</v>
      </c>
      <c r="V901" s="142"/>
      <c r="W901" s="100">
        <f t="shared" si="3722"/>
        <v>0</v>
      </c>
      <c r="X901" s="100">
        <f t="shared" ref="X901" si="3851">X683+W901</f>
        <v>0</v>
      </c>
      <c r="Y901" s="100">
        <f t="shared" ref="Y901" si="3852">Y683+X901</f>
        <v>0</v>
      </c>
      <c r="Z901" s="100">
        <f t="shared" ref="Z901" si="3853">Z683+Y901</f>
        <v>0</v>
      </c>
      <c r="AA901" s="100">
        <f t="shared" ref="AA901" si="3854">AA683+Z901</f>
        <v>0</v>
      </c>
      <c r="AB901" s="100">
        <f t="shared" ref="AB901" si="3855">AB683+AA901</f>
        <v>0</v>
      </c>
      <c r="AC901" s="100">
        <f t="shared" ref="AC901" si="3856">AC683+AB901</f>
        <v>0</v>
      </c>
      <c r="AD901" s="100">
        <f t="shared" ref="AD901" si="3857">AD683+AC901</f>
        <v>0</v>
      </c>
      <c r="AE901" s="100">
        <f t="shared" ref="AE901" si="3858">AE683+AD901</f>
        <v>0</v>
      </c>
      <c r="AF901" s="100">
        <f t="shared" ref="AF901" si="3859">AF683+AE901</f>
        <v>0</v>
      </c>
      <c r="AG901" s="100">
        <f t="shared" ref="AG901" si="3860">AG683+AF901</f>
        <v>7.64</v>
      </c>
      <c r="AH901" s="100">
        <f t="shared" ref="AH901" si="3861">AH683+AG901</f>
        <v>15.28</v>
      </c>
      <c r="AI901" s="142"/>
      <c r="AJ901" s="100">
        <f t="shared" si="3734"/>
        <v>19.259999999999998</v>
      </c>
      <c r="AK901" s="100">
        <f t="shared" ref="AK901" si="3862">AK683+AJ901</f>
        <v>23.24</v>
      </c>
      <c r="AL901" s="100">
        <f t="shared" ref="AL901" si="3863">AL683+AK901</f>
        <v>27.22</v>
      </c>
      <c r="AM901" s="100">
        <f t="shared" ref="AM901" si="3864">AM683+AL901</f>
        <v>31.2</v>
      </c>
      <c r="AN901" s="100">
        <f t="shared" ref="AN901" si="3865">AN683+AM901</f>
        <v>35.18</v>
      </c>
      <c r="AO901" s="100">
        <f t="shared" ref="AO901" si="3866">AO683+AN901</f>
        <v>39.159999999999997</v>
      </c>
      <c r="AP901" s="100">
        <f t="shared" ref="AP901" si="3867">AP683+AO901</f>
        <v>43.139999999999993</v>
      </c>
      <c r="AQ901" s="100">
        <f t="shared" ref="AQ901" si="3868">AQ683+AP901</f>
        <v>47.11999999999999</v>
      </c>
      <c r="AR901" s="100">
        <f t="shared" ref="AR901" si="3869">AR683+AQ901</f>
        <v>51.099999999999987</v>
      </c>
      <c r="AS901" s="100">
        <f t="shared" ref="AS901" si="3870">AS683+AR901</f>
        <v>55.079999999999984</v>
      </c>
      <c r="AT901" s="100">
        <f t="shared" ref="AT901" si="3871">AT683+AS901</f>
        <v>59.059999999999981</v>
      </c>
      <c r="AU901" s="100">
        <f t="shared" ref="AU901" si="3872">AU683+AT901</f>
        <v>63.039999999999978</v>
      </c>
      <c r="AV901" s="142"/>
      <c r="AW901" s="100">
        <f t="shared" si="3746"/>
        <v>67.019999999999982</v>
      </c>
      <c r="AX901" s="100">
        <f t="shared" ref="AX901:BH901" si="3873">AX683+AW901</f>
        <v>70.999999999999986</v>
      </c>
      <c r="AY901" s="100">
        <f t="shared" si="3873"/>
        <v>74.97999999999999</v>
      </c>
      <c r="AZ901" s="100">
        <f t="shared" si="3873"/>
        <v>78.959999999999994</v>
      </c>
      <c r="BA901" s="100">
        <f t="shared" si="3873"/>
        <v>82.94</v>
      </c>
      <c r="BB901" s="100">
        <f t="shared" si="3873"/>
        <v>86.92</v>
      </c>
      <c r="BC901" s="100">
        <f t="shared" si="3873"/>
        <v>90.9</v>
      </c>
      <c r="BD901" s="100">
        <f t="shared" si="3873"/>
        <v>94.88000000000001</v>
      </c>
      <c r="BE901" s="100">
        <f t="shared" si="3873"/>
        <v>98.860000000000014</v>
      </c>
      <c r="BF901" s="100">
        <f t="shared" si="3873"/>
        <v>102.84000000000002</v>
      </c>
      <c r="BG901" s="100">
        <f t="shared" si="3873"/>
        <v>106.82000000000002</v>
      </c>
      <c r="BH901" s="100">
        <f t="shared" si="3873"/>
        <v>110.80000000000003</v>
      </c>
      <c r="BI901" s="142"/>
      <c r="BV901" s="142"/>
      <c r="CI901" s="142"/>
      <c r="CV901" s="142"/>
      <c r="DI901" s="142"/>
      <c r="DV901" s="142"/>
      <c r="EI901" s="142"/>
    </row>
    <row r="902" spans="1:139" ht="15.75" outlineLevel="1" x14ac:dyDescent="0.25">
      <c r="A902" s="2">
        <f t="shared" si="3752"/>
        <v>13</v>
      </c>
      <c r="B902" s="86" t="str">
        <f t="shared" si="3752"/>
        <v>PRE-09740</v>
      </c>
      <c r="C902" s="86" t="str">
        <f t="shared" si="3752"/>
        <v>SPP FH - Pine Lake N 13633</v>
      </c>
      <c r="D902" s="2" t="str">
        <f t="shared" si="3752"/>
        <v>PRE-09740.2</v>
      </c>
      <c r="E902" s="141" t="str">
        <f t="shared" si="3752"/>
        <v>SPP FH - Pine Lake N 13633 -S&amp;E/R&amp;C</v>
      </c>
      <c r="I902" s="178">
        <v>0</v>
      </c>
      <c r="J902" s="100">
        <f t="shared" ref="J902:U902" si="3874">J684+I902</f>
        <v>0</v>
      </c>
      <c r="K902" s="100">
        <f t="shared" si="3874"/>
        <v>0</v>
      </c>
      <c r="L902" s="100">
        <f t="shared" si="3874"/>
        <v>0</v>
      </c>
      <c r="M902" s="100">
        <f t="shared" si="3874"/>
        <v>0</v>
      </c>
      <c r="N902" s="100">
        <f t="shared" si="3874"/>
        <v>0</v>
      </c>
      <c r="O902" s="100">
        <f t="shared" si="3874"/>
        <v>0</v>
      </c>
      <c r="P902" s="100">
        <f t="shared" si="3874"/>
        <v>0</v>
      </c>
      <c r="Q902" s="100">
        <f t="shared" si="3874"/>
        <v>0</v>
      </c>
      <c r="R902" s="100">
        <f t="shared" si="3874"/>
        <v>0</v>
      </c>
      <c r="S902" s="100">
        <f t="shared" si="3874"/>
        <v>0</v>
      </c>
      <c r="T902" s="100">
        <f t="shared" si="3874"/>
        <v>0</v>
      </c>
      <c r="U902" s="100">
        <f t="shared" si="3874"/>
        <v>0</v>
      </c>
      <c r="V902" s="142"/>
      <c r="W902" s="100">
        <f t="shared" si="3722"/>
        <v>0</v>
      </c>
      <c r="X902" s="100">
        <f t="shared" ref="X902:AH902" si="3875">X684+W902</f>
        <v>0</v>
      </c>
      <c r="Y902" s="100">
        <f t="shared" si="3875"/>
        <v>0</v>
      </c>
      <c r="Z902" s="100">
        <f t="shared" si="3875"/>
        <v>0</v>
      </c>
      <c r="AA902" s="100">
        <f t="shared" si="3875"/>
        <v>0</v>
      </c>
      <c r="AB902" s="100">
        <f t="shared" si="3875"/>
        <v>0</v>
      </c>
      <c r="AC902" s="100">
        <f t="shared" si="3875"/>
        <v>0</v>
      </c>
      <c r="AD902" s="100">
        <f t="shared" si="3875"/>
        <v>237.7</v>
      </c>
      <c r="AE902" s="100">
        <f t="shared" si="3875"/>
        <v>475.4</v>
      </c>
      <c r="AF902" s="100">
        <f t="shared" si="3875"/>
        <v>713.09999999999991</v>
      </c>
      <c r="AG902" s="100">
        <f t="shared" si="3875"/>
        <v>950.8</v>
      </c>
      <c r="AH902" s="100">
        <f t="shared" si="3875"/>
        <v>1188.5</v>
      </c>
      <c r="AI902" s="142"/>
      <c r="AJ902" s="100">
        <f t="shared" si="3734"/>
        <v>1436.1100000000001</v>
      </c>
      <c r="AK902" s="100">
        <f t="shared" ref="AK902:AU902" si="3876">AK684+AJ902</f>
        <v>1683.7200000000003</v>
      </c>
      <c r="AL902" s="100">
        <f t="shared" si="3876"/>
        <v>1931.3300000000004</v>
      </c>
      <c r="AM902" s="100">
        <f t="shared" si="3876"/>
        <v>2178.9400000000005</v>
      </c>
      <c r="AN902" s="100">
        <f t="shared" si="3876"/>
        <v>2426.5500000000006</v>
      </c>
      <c r="AO902" s="100">
        <f t="shared" si="3876"/>
        <v>2674.1600000000008</v>
      </c>
      <c r="AP902" s="100">
        <f t="shared" si="3876"/>
        <v>2921.7700000000009</v>
      </c>
      <c r="AQ902" s="100">
        <f t="shared" si="3876"/>
        <v>3169.380000000001</v>
      </c>
      <c r="AR902" s="100">
        <f t="shared" si="3876"/>
        <v>3416.9900000000011</v>
      </c>
      <c r="AS902" s="100">
        <f t="shared" si="3876"/>
        <v>3664.6000000000013</v>
      </c>
      <c r="AT902" s="100">
        <f t="shared" si="3876"/>
        <v>3912.2100000000014</v>
      </c>
      <c r="AU902" s="100">
        <f t="shared" si="3876"/>
        <v>4159.8200000000015</v>
      </c>
      <c r="AV902" s="142"/>
      <c r="AW902" s="100">
        <f t="shared" si="3746"/>
        <v>4407.4300000000012</v>
      </c>
      <c r="AX902" s="100">
        <f t="shared" ref="AX902:BH902" si="3877">AX684+AW902</f>
        <v>4655.0400000000009</v>
      </c>
      <c r="AY902" s="100">
        <f t="shared" si="3877"/>
        <v>4902.6500000000005</v>
      </c>
      <c r="AZ902" s="100">
        <f t="shared" si="3877"/>
        <v>5150.26</v>
      </c>
      <c r="BA902" s="100">
        <f t="shared" si="3877"/>
        <v>5397.87</v>
      </c>
      <c r="BB902" s="100">
        <f t="shared" si="3877"/>
        <v>5645.48</v>
      </c>
      <c r="BC902" s="100">
        <f t="shared" si="3877"/>
        <v>5893.0899999999992</v>
      </c>
      <c r="BD902" s="100">
        <f t="shared" si="3877"/>
        <v>6140.6999999999989</v>
      </c>
      <c r="BE902" s="100">
        <f t="shared" si="3877"/>
        <v>6388.3099999999986</v>
      </c>
      <c r="BF902" s="100">
        <f t="shared" si="3877"/>
        <v>6635.9199999999983</v>
      </c>
      <c r="BG902" s="100">
        <f t="shared" si="3877"/>
        <v>6883.5299999999979</v>
      </c>
      <c r="BH902" s="100">
        <f t="shared" si="3877"/>
        <v>7131.1399999999976</v>
      </c>
      <c r="BI902" s="142"/>
      <c r="BV902" s="142"/>
      <c r="CI902" s="142"/>
      <c r="CV902" s="142"/>
      <c r="DI902" s="142"/>
      <c r="DV902" s="142"/>
      <c r="EI902" s="142"/>
    </row>
    <row r="903" spans="1:139" ht="15.75" outlineLevel="1" x14ac:dyDescent="0.25">
      <c r="A903" s="2">
        <f t="shared" si="3752"/>
        <v>13</v>
      </c>
      <c r="B903" s="86" t="str">
        <f t="shared" si="3752"/>
        <v>PRE-09740</v>
      </c>
      <c r="C903" s="86" t="str">
        <f t="shared" si="3752"/>
        <v>SPP FH - Pine Lake N 13633</v>
      </c>
      <c r="D903" s="2" t="str">
        <f t="shared" si="3752"/>
        <v>A2770874</v>
      </c>
      <c r="E903" s="141" t="str">
        <f t="shared" si="3752"/>
        <v>SPP FH - Pine Lake 13633 - R&amp;C</v>
      </c>
      <c r="I903" s="178">
        <v>0</v>
      </c>
      <c r="J903" s="100">
        <f t="shared" ref="J903:U903" si="3878">J685+I903</f>
        <v>0</v>
      </c>
      <c r="K903" s="100">
        <f t="shared" si="3878"/>
        <v>0</v>
      </c>
      <c r="L903" s="100">
        <f t="shared" si="3878"/>
        <v>0</v>
      </c>
      <c r="M903" s="100">
        <f t="shared" si="3878"/>
        <v>0</v>
      </c>
      <c r="N903" s="100">
        <f t="shared" si="3878"/>
        <v>0</v>
      </c>
      <c r="O903" s="100">
        <f t="shared" si="3878"/>
        <v>0</v>
      </c>
      <c r="P903" s="100">
        <f t="shared" si="3878"/>
        <v>0</v>
      </c>
      <c r="Q903" s="100">
        <f t="shared" si="3878"/>
        <v>0</v>
      </c>
      <c r="R903" s="100">
        <f t="shared" si="3878"/>
        <v>0</v>
      </c>
      <c r="S903" s="100">
        <f t="shared" si="3878"/>
        <v>0</v>
      </c>
      <c r="T903" s="100">
        <f t="shared" si="3878"/>
        <v>0</v>
      </c>
      <c r="U903" s="100">
        <f t="shared" si="3878"/>
        <v>0</v>
      </c>
      <c r="V903" s="142"/>
      <c r="W903" s="100">
        <f t="shared" si="3722"/>
        <v>0</v>
      </c>
      <c r="X903" s="100">
        <f t="shared" ref="X903:AH903" si="3879">X685+W903</f>
        <v>0</v>
      </c>
      <c r="Y903" s="100">
        <f t="shared" si="3879"/>
        <v>0</v>
      </c>
      <c r="Z903" s="100">
        <f t="shared" si="3879"/>
        <v>0</v>
      </c>
      <c r="AA903" s="100">
        <f t="shared" si="3879"/>
        <v>0</v>
      </c>
      <c r="AB903" s="100">
        <f t="shared" si="3879"/>
        <v>0</v>
      </c>
      <c r="AC903" s="100">
        <f t="shared" si="3879"/>
        <v>2.29</v>
      </c>
      <c r="AD903" s="100">
        <f t="shared" si="3879"/>
        <v>4.58</v>
      </c>
      <c r="AE903" s="100">
        <f t="shared" si="3879"/>
        <v>6.87</v>
      </c>
      <c r="AF903" s="100">
        <f t="shared" si="3879"/>
        <v>9.16</v>
      </c>
      <c r="AG903" s="100">
        <f t="shared" si="3879"/>
        <v>11.45</v>
      </c>
      <c r="AH903" s="100">
        <f t="shared" si="3879"/>
        <v>13.739999999999998</v>
      </c>
      <c r="AI903" s="142"/>
      <c r="AJ903" s="100">
        <f t="shared" si="3734"/>
        <v>16.13</v>
      </c>
      <c r="AK903" s="100">
        <f t="shared" ref="AK903:AU903" si="3880">AK685+AJ903</f>
        <v>18.52</v>
      </c>
      <c r="AL903" s="100">
        <f t="shared" si="3880"/>
        <v>20.91</v>
      </c>
      <c r="AM903" s="100">
        <f t="shared" si="3880"/>
        <v>23.3</v>
      </c>
      <c r="AN903" s="100">
        <f t="shared" si="3880"/>
        <v>25.69</v>
      </c>
      <c r="AO903" s="100">
        <f t="shared" si="3880"/>
        <v>28.080000000000002</v>
      </c>
      <c r="AP903" s="100">
        <f t="shared" si="3880"/>
        <v>30.470000000000002</v>
      </c>
      <c r="AQ903" s="100">
        <f t="shared" si="3880"/>
        <v>32.86</v>
      </c>
      <c r="AR903" s="100">
        <f t="shared" si="3880"/>
        <v>35.25</v>
      </c>
      <c r="AS903" s="100">
        <f t="shared" si="3880"/>
        <v>37.64</v>
      </c>
      <c r="AT903" s="100">
        <f t="shared" si="3880"/>
        <v>40.03</v>
      </c>
      <c r="AU903" s="100">
        <f t="shared" si="3880"/>
        <v>42.42</v>
      </c>
      <c r="AV903" s="142"/>
      <c r="AW903" s="100">
        <f t="shared" si="3746"/>
        <v>44.81</v>
      </c>
      <c r="AX903" s="100">
        <f t="shared" ref="AX903:BH903" si="3881">AX685+AW903</f>
        <v>47.2</v>
      </c>
      <c r="AY903" s="100">
        <f t="shared" si="3881"/>
        <v>49.59</v>
      </c>
      <c r="AZ903" s="100">
        <f t="shared" si="3881"/>
        <v>51.980000000000004</v>
      </c>
      <c r="BA903" s="100">
        <f t="shared" si="3881"/>
        <v>54.370000000000005</v>
      </c>
      <c r="BB903" s="100">
        <f t="shared" si="3881"/>
        <v>56.760000000000005</v>
      </c>
      <c r="BC903" s="100">
        <f t="shared" si="3881"/>
        <v>59.150000000000006</v>
      </c>
      <c r="BD903" s="100">
        <f t="shared" si="3881"/>
        <v>61.540000000000006</v>
      </c>
      <c r="BE903" s="100">
        <f t="shared" si="3881"/>
        <v>63.930000000000007</v>
      </c>
      <c r="BF903" s="100">
        <f t="shared" si="3881"/>
        <v>66.320000000000007</v>
      </c>
      <c r="BG903" s="100">
        <f t="shared" si="3881"/>
        <v>68.710000000000008</v>
      </c>
      <c r="BH903" s="100">
        <f t="shared" si="3881"/>
        <v>71.100000000000009</v>
      </c>
      <c r="BI903" s="142"/>
      <c r="BV903" s="142"/>
      <c r="CI903" s="142"/>
      <c r="CV903" s="142"/>
      <c r="DI903" s="142"/>
      <c r="DV903" s="142"/>
      <c r="EI903" s="142"/>
    </row>
    <row r="904" spans="1:139" ht="15.75" outlineLevel="1" x14ac:dyDescent="0.25">
      <c r="A904" s="2">
        <f t="shared" si="3752"/>
        <v>13</v>
      </c>
      <c r="B904" s="86" t="str">
        <f t="shared" si="3752"/>
        <v>PRE-09740</v>
      </c>
      <c r="C904" s="86" t="str">
        <f t="shared" si="3752"/>
        <v>SPP FH - Pine Lake N 13633</v>
      </c>
      <c r="D904" s="2" t="str">
        <f t="shared" si="3752"/>
        <v>A2775269</v>
      </c>
      <c r="E904" s="141" t="str">
        <f t="shared" si="3752"/>
        <v>PINE LAKE 13633 OCRs - 4 TAV</v>
      </c>
      <c r="I904" s="178">
        <v>0</v>
      </c>
      <c r="J904" s="100">
        <f t="shared" ref="J904" si="3882">J686+I904</f>
        <v>0</v>
      </c>
      <c r="K904" s="100">
        <f t="shared" ref="K904" si="3883">K686+J904</f>
        <v>0</v>
      </c>
      <c r="L904" s="100">
        <f t="shared" ref="L904" si="3884">L686+K904</f>
        <v>0</v>
      </c>
      <c r="M904" s="100">
        <f t="shared" ref="M904" si="3885">M686+L904</f>
        <v>0</v>
      </c>
      <c r="N904" s="100">
        <f t="shared" ref="N904" si="3886">N686+M904</f>
        <v>0</v>
      </c>
      <c r="O904" s="100">
        <f t="shared" ref="O904" si="3887">O686+N904</f>
        <v>0</v>
      </c>
      <c r="P904" s="100">
        <f t="shared" ref="P904" si="3888">P686+O904</f>
        <v>0</v>
      </c>
      <c r="Q904" s="100">
        <f t="shared" ref="Q904" si="3889">Q686+P904</f>
        <v>0</v>
      </c>
      <c r="R904" s="100">
        <f t="shared" ref="R904" si="3890">R686+Q904</f>
        <v>0</v>
      </c>
      <c r="S904" s="100">
        <f t="shared" ref="S904" si="3891">S686+R904</f>
        <v>0</v>
      </c>
      <c r="T904" s="100">
        <f t="shared" ref="T904" si="3892">T686+S904</f>
        <v>0</v>
      </c>
      <c r="U904" s="100">
        <f t="shared" ref="U904" si="3893">U686+T904</f>
        <v>0</v>
      </c>
      <c r="V904" s="142"/>
      <c r="W904" s="100">
        <f t="shared" si="3722"/>
        <v>0</v>
      </c>
      <c r="X904" s="100">
        <f t="shared" ref="X904" si="3894">X686+W904</f>
        <v>0</v>
      </c>
      <c r="Y904" s="100">
        <f t="shared" ref="Y904" si="3895">Y686+X904</f>
        <v>0</v>
      </c>
      <c r="Z904" s="100">
        <f t="shared" ref="Z904" si="3896">Z686+Y904</f>
        <v>0</v>
      </c>
      <c r="AA904" s="100">
        <f t="shared" ref="AA904" si="3897">AA686+Z904</f>
        <v>0</v>
      </c>
      <c r="AB904" s="100">
        <f t="shared" ref="AB904" si="3898">AB686+AA904</f>
        <v>0</v>
      </c>
      <c r="AC904" s="100">
        <f t="shared" ref="AC904" si="3899">AC686+AB904</f>
        <v>0</v>
      </c>
      <c r="AD904" s="100">
        <f t="shared" ref="AD904" si="3900">AD686+AC904</f>
        <v>202.73</v>
      </c>
      <c r="AE904" s="100">
        <f t="shared" ref="AE904" si="3901">AE686+AD904</f>
        <v>405.46</v>
      </c>
      <c r="AF904" s="100">
        <f t="shared" ref="AF904" si="3902">AF686+AE904</f>
        <v>608.18999999999994</v>
      </c>
      <c r="AG904" s="100">
        <f t="shared" ref="AG904" si="3903">AG686+AF904</f>
        <v>810.92</v>
      </c>
      <c r="AH904" s="100">
        <f t="shared" ref="AH904" si="3904">AH686+AG904</f>
        <v>1013.65</v>
      </c>
      <c r="AI904" s="142"/>
      <c r="AJ904" s="100">
        <f t="shared" si="3734"/>
        <v>1216.3799999999999</v>
      </c>
      <c r="AK904" s="100">
        <f t="shared" ref="AK904" si="3905">AK686+AJ904</f>
        <v>1419.11</v>
      </c>
      <c r="AL904" s="100">
        <f t="shared" ref="AL904" si="3906">AL686+AK904</f>
        <v>1621.84</v>
      </c>
      <c r="AM904" s="100">
        <f t="shared" ref="AM904" si="3907">AM686+AL904</f>
        <v>1824.57</v>
      </c>
      <c r="AN904" s="100">
        <f t="shared" ref="AN904" si="3908">AN686+AM904</f>
        <v>2027.3</v>
      </c>
      <c r="AO904" s="100">
        <f t="shared" ref="AO904" si="3909">AO686+AN904</f>
        <v>2230.0299999999997</v>
      </c>
      <c r="AP904" s="100">
        <f t="shared" ref="AP904" si="3910">AP686+AO904</f>
        <v>2432.7599999999998</v>
      </c>
      <c r="AQ904" s="100">
        <f t="shared" ref="AQ904" si="3911">AQ686+AP904</f>
        <v>2635.49</v>
      </c>
      <c r="AR904" s="100">
        <f t="shared" ref="AR904" si="3912">AR686+AQ904</f>
        <v>2838.22</v>
      </c>
      <c r="AS904" s="100">
        <f t="shared" ref="AS904" si="3913">AS686+AR904</f>
        <v>3040.95</v>
      </c>
      <c r="AT904" s="100">
        <f t="shared" ref="AT904" si="3914">AT686+AS904</f>
        <v>3243.68</v>
      </c>
      <c r="AU904" s="100">
        <f t="shared" ref="AU904" si="3915">AU686+AT904</f>
        <v>3446.41</v>
      </c>
      <c r="AV904" s="142"/>
      <c r="AW904" s="100">
        <f t="shared" si="3746"/>
        <v>3649.14</v>
      </c>
      <c r="AX904" s="100">
        <f t="shared" ref="AX904:BH904" si="3916">AX686+AW904</f>
        <v>3851.87</v>
      </c>
      <c r="AY904" s="100">
        <f t="shared" si="3916"/>
        <v>4054.6</v>
      </c>
      <c r="AZ904" s="100">
        <f t="shared" si="3916"/>
        <v>4257.33</v>
      </c>
      <c r="BA904" s="100">
        <f t="shared" si="3916"/>
        <v>4460.0599999999995</v>
      </c>
      <c r="BB904" s="100">
        <f t="shared" si="3916"/>
        <v>4662.7899999999991</v>
      </c>
      <c r="BC904" s="100">
        <f t="shared" si="3916"/>
        <v>4865.5199999999986</v>
      </c>
      <c r="BD904" s="100">
        <f t="shared" si="3916"/>
        <v>5068.2499999999982</v>
      </c>
      <c r="BE904" s="100">
        <f t="shared" si="3916"/>
        <v>5270.9799999999977</v>
      </c>
      <c r="BF904" s="100">
        <f t="shared" si="3916"/>
        <v>5473.7099999999973</v>
      </c>
      <c r="BG904" s="100">
        <f t="shared" si="3916"/>
        <v>5676.4399999999969</v>
      </c>
      <c r="BH904" s="100">
        <f t="shared" si="3916"/>
        <v>5879.1699999999964</v>
      </c>
      <c r="BI904" s="142"/>
      <c r="BV904" s="142"/>
      <c r="CI904" s="142"/>
      <c r="CV904" s="142"/>
      <c r="DI904" s="142"/>
      <c r="DV904" s="142"/>
      <c r="EI904" s="142"/>
    </row>
    <row r="905" spans="1:139" ht="15.75" outlineLevel="1" x14ac:dyDescent="0.25">
      <c r="A905" s="2">
        <f t="shared" ref="A905:E914" si="3917">A687</f>
        <v>14</v>
      </c>
      <c r="B905" s="86" t="str">
        <f t="shared" si="3917"/>
        <v>PRE-10057</v>
      </c>
      <c r="C905" s="86" t="str">
        <f t="shared" si="3917"/>
        <v>SPP FH - Hopewell 13148</v>
      </c>
      <c r="D905" s="2" t="str">
        <f t="shared" si="3917"/>
        <v>PRE-10057.2</v>
      </c>
      <c r="E905" s="141" t="str">
        <f t="shared" si="3917"/>
        <v>SPP FH - Hopewell 13148 - S&amp;E/R&amp;C</v>
      </c>
      <c r="I905" s="178">
        <v>0</v>
      </c>
      <c r="J905" s="100">
        <f t="shared" ref="J905:U905" si="3918">J687+I905</f>
        <v>0</v>
      </c>
      <c r="K905" s="100">
        <f t="shared" si="3918"/>
        <v>0</v>
      </c>
      <c r="L905" s="100">
        <f t="shared" si="3918"/>
        <v>0</v>
      </c>
      <c r="M905" s="100">
        <f t="shared" si="3918"/>
        <v>0</v>
      </c>
      <c r="N905" s="100">
        <f t="shared" si="3918"/>
        <v>0</v>
      </c>
      <c r="O905" s="100">
        <f t="shared" si="3918"/>
        <v>0</v>
      </c>
      <c r="P905" s="100">
        <f t="shared" si="3918"/>
        <v>0</v>
      </c>
      <c r="Q905" s="100">
        <f t="shared" si="3918"/>
        <v>0</v>
      </c>
      <c r="R905" s="100">
        <f t="shared" si="3918"/>
        <v>0</v>
      </c>
      <c r="S905" s="100">
        <f t="shared" si="3918"/>
        <v>0</v>
      </c>
      <c r="T905" s="100">
        <f t="shared" si="3918"/>
        <v>0</v>
      </c>
      <c r="U905" s="100">
        <f t="shared" si="3918"/>
        <v>0</v>
      </c>
      <c r="V905" s="142"/>
      <c r="W905" s="100">
        <f t="shared" si="3722"/>
        <v>0</v>
      </c>
      <c r="X905" s="100">
        <f t="shared" ref="X905:AH905" si="3919">X687+W905</f>
        <v>0</v>
      </c>
      <c r="Y905" s="100">
        <f t="shared" si="3919"/>
        <v>0</v>
      </c>
      <c r="Z905" s="100">
        <f t="shared" si="3919"/>
        <v>0</v>
      </c>
      <c r="AA905" s="100">
        <f t="shared" si="3919"/>
        <v>0</v>
      </c>
      <c r="AB905" s="100">
        <f t="shared" si="3919"/>
        <v>0</v>
      </c>
      <c r="AC905" s="100">
        <f t="shared" si="3919"/>
        <v>0</v>
      </c>
      <c r="AD905" s="100">
        <f t="shared" si="3919"/>
        <v>0</v>
      </c>
      <c r="AE905" s="100">
        <f t="shared" si="3919"/>
        <v>0</v>
      </c>
      <c r="AF905" s="100">
        <f t="shared" si="3919"/>
        <v>0</v>
      </c>
      <c r="AG905" s="100">
        <f t="shared" si="3919"/>
        <v>0</v>
      </c>
      <c r="AH905" s="100">
        <f t="shared" si="3919"/>
        <v>0</v>
      </c>
      <c r="AI905" s="142"/>
      <c r="AJ905" s="100">
        <f t="shared" si="3734"/>
        <v>0</v>
      </c>
      <c r="AK905" s="100">
        <f t="shared" ref="AK905:AU905" si="3920">AK687+AJ905</f>
        <v>0</v>
      </c>
      <c r="AL905" s="100">
        <f t="shared" si="3920"/>
        <v>0</v>
      </c>
      <c r="AM905" s="100">
        <f t="shared" si="3920"/>
        <v>0</v>
      </c>
      <c r="AN905" s="100">
        <f t="shared" si="3920"/>
        <v>0</v>
      </c>
      <c r="AO905" s="100">
        <f t="shared" si="3920"/>
        <v>0</v>
      </c>
      <c r="AP905" s="100">
        <f t="shared" si="3920"/>
        <v>0</v>
      </c>
      <c r="AQ905" s="100">
        <f t="shared" si="3920"/>
        <v>3868.93</v>
      </c>
      <c r="AR905" s="100">
        <f t="shared" si="3920"/>
        <v>7737.86</v>
      </c>
      <c r="AS905" s="100">
        <f t="shared" si="3920"/>
        <v>11606.789999999999</v>
      </c>
      <c r="AT905" s="100">
        <f t="shared" si="3920"/>
        <v>15475.72</v>
      </c>
      <c r="AU905" s="100">
        <f t="shared" si="3920"/>
        <v>19344.649999999998</v>
      </c>
      <c r="AV905" s="142"/>
      <c r="AW905" s="100">
        <f t="shared" si="3746"/>
        <v>23213.579999999998</v>
      </c>
      <c r="AX905" s="100">
        <f t="shared" ref="AX905:BH905" si="3921">AX687+AW905</f>
        <v>27082.51</v>
      </c>
      <c r="AY905" s="100">
        <f t="shared" si="3921"/>
        <v>30951.439999999999</v>
      </c>
      <c r="AZ905" s="100">
        <f t="shared" si="3921"/>
        <v>34820.369999999995</v>
      </c>
      <c r="BA905" s="100">
        <f t="shared" si="3921"/>
        <v>38689.299999999996</v>
      </c>
      <c r="BB905" s="100">
        <f t="shared" si="3921"/>
        <v>42558.229999999996</v>
      </c>
      <c r="BC905" s="100">
        <f t="shared" si="3921"/>
        <v>46427.159999999996</v>
      </c>
      <c r="BD905" s="100">
        <f t="shared" si="3921"/>
        <v>50296.09</v>
      </c>
      <c r="BE905" s="100">
        <f t="shared" si="3921"/>
        <v>54165.02</v>
      </c>
      <c r="BF905" s="100">
        <f t="shared" si="3921"/>
        <v>58033.95</v>
      </c>
      <c r="BG905" s="100">
        <f t="shared" si="3921"/>
        <v>61902.879999999997</v>
      </c>
      <c r="BH905" s="100">
        <f t="shared" si="3921"/>
        <v>65771.81</v>
      </c>
      <c r="BI905" s="142"/>
      <c r="BV905" s="142"/>
      <c r="CI905" s="142"/>
      <c r="CV905" s="142"/>
      <c r="DI905" s="142"/>
      <c r="DV905" s="142"/>
      <c r="EI905" s="142"/>
    </row>
    <row r="906" spans="1:139" ht="15.75" outlineLevel="1" x14ac:dyDescent="0.25">
      <c r="A906" s="2">
        <f t="shared" si="3917"/>
        <v>15</v>
      </c>
      <c r="B906" s="86" t="str">
        <f t="shared" si="3917"/>
        <v>PRE-10058</v>
      </c>
      <c r="C906" s="86" t="str">
        <f t="shared" si="3917"/>
        <v>SPP FH - 14th St 13048</v>
      </c>
      <c r="D906" s="2" t="str">
        <f t="shared" si="3917"/>
        <v>PRE-10058.1</v>
      </c>
      <c r="E906" s="141" t="str">
        <f t="shared" si="3917"/>
        <v>SPP FH - 14th St 13048 - OH</v>
      </c>
      <c r="I906" s="178">
        <v>0</v>
      </c>
      <c r="J906" s="100">
        <f t="shared" ref="J906:U906" si="3922">J688+I906</f>
        <v>0</v>
      </c>
      <c r="K906" s="100">
        <f t="shared" si="3922"/>
        <v>0</v>
      </c>
      <c r="L906" s="100">
        <f t="shared" si="3922"/>
        <v>0</v>
      </c>
      <c r="M906" s="100">
        <f t="shared" si="3922"/>
        <v>0</v>
      </c>
      <c r="N906" s="100">
        <f t="shared" si="3922"/>
        <v>0</v>
      </c>
      <c r="O906" s="100">
        <f t="shared" si="3922"/>
        <v>0</v>
      </c>
      <c r="P906" s="100">
        <f t="shared" si="3922"/>
        <v>0</v>
      </c>
      <c r="Q906" s="100">
        <f t="shared" si="3922"/>
        <v>0</v>
      </c>
      <c r="R906" s="100">
        <f t="shared" si="3922"/>
        <v>0</v>
      </c>
      <c r="S906" s="100">
        <f t="shared" si="3922"/>
        <v>0</v>
      </c>
      <c r="T906" s="100">
        <f t="shared" si="3922"/>
        <v>0</v>
      </c>
      <c r="U906" s="100">
        <f t="shared" si="3922"/>
        <v>0</v>
      </c>
      <c r="V906" s="142"/>
      <c r="W906" s="100">
        <f t="shared" si="3722"/>
        <v>0</v>
      </c>
      <c r="X906" s="100">
        <f t="shared" ref="X906:AH906" si="3923">X688+W906</f>
        <v>0</v>
      </c>
      <c r="Y906" s="100">
        <f t="shared" si="3923"/>
        <v>0</v>
      </c>
      <c r="Z906" s="100">
        <f t="shared" si="3923"/>
        <v>0</v>
      </c>
      <c r="AA906" s="100">
        <f t="shared" si="3923"/>
        <v>0</v>
      </c>
      <c r="AB906" s="100">
        <f t="shared" si="3923"/>
        <v>0</v>
      </c>
      <c r="AC906" s="100">
        <f t="shared" si="3923"/>
        <v>0</v>
      </c>
      <c r="AD906" s="100">
        <f t="shared" si="3923"/>
        <v>0</v>
      </c>
      <c r="AE906" s="100">
        <f t="shared" si="3923"/>
        <v>0</v>
      </c>
      <c r="AF906" s="100">
        <f t="shared" si="3923"/>
        <v>0</v>
      </c>
      <c r="AG906" s="100">
        <f t="shared" si="3923"/>
        <v>0</v>
      </c>
      <c r="AH906" s="100">
        <f t="shared" si="3923"/>
        <v>0</v>
      </c>
      <c r="AI906" s="142"/>
      <c r="AJ906" s="100">
        <f t="shared" si="3734"/>
        <v>0</v>
      </c>
      <c r="AK906" s="100">
        <f t="shared" ref="AK906:AU906" si="3924">AK688+AJ906</f>
        <v>0</v>
      </c>
      <c r="AL906" s="100">
        <f t="shared" si="3924"/>
        <v>0</v>
      </c>
      <c r="AM906" s="100">
        <f t="shared" si="3924"/>
        <v>0</v>
      </c>
      <c r="AN906" s="100">
        <f t="shared" si="3924"/>
        <v>0</v>
      </c>
      <c r="AO906" s="100">
        <f t="shared" si="3924"/>
        <v>0</v>
      </c>
      <c r="AP906" s="100">
        <f t="shared" si="3924"/>
        <v>5131.6499999999996</v>
      </c>
      <c r="AQ906" s="100">
        <f t="shared" si="3924"/>
        <v>11549.63</v>
      </c>
      <c r="AR906" s="100">
        <f t="shared" si="3924"/>
        <v>17967.61</v>
      </c>
      <c r="AS906" s="100">
        <f t="shared" si="3924"/>
        <v>24385.59</v>
      </c>
      <c r="AT906" s="100">
        <f t="shared" si="3924"/>
        <v>30803.57</v>
      </c>
      <c r="AU906" s="100">
        <f t="shared" si="3924"/>
        <v>37221.550000000003</v>
      </c>
      <c r="AV906" s="142"/>
      <c r="AW906" s="100">
        <f t="shared" si="3746"/>
        <v>43639.53</v>
      </c>
      <c r="AX906" s="100">
        <f t="shared" ref="AX906:BH906" si="3925">AX688+AW906</f>
        <v>50057.509999999995</v>
      </c>
      <c r="AY906" s="100">
        <f t="shared" si="3925"/>
        <v>56475.489999999991</v>
      </c>
      <c r="AZ906" s="100">
        <f t="shared" si="3925"/>
        <v>62893.469999999987</v>
      </c>
      <c r="BA906" s="100">
        <f t="shared" si="3925"/>
        <v>69311.449999999983</v>
      </c>
      <c r="BB906" s="100">
        <f t="shared" si="3925"/>
        <v>75729.429999999978</v>
      </c>
      <c r="BC906" s="100">
        <f t="shared" si="3925"/>
        <v>82147.409999999974</v>
      </c>
      <c r="BD906" s="100">
        <f t="shared" si="3925"/>
        <v>88565.38999999997</v>
      </c>
      <c r="BE906" s="100">
        <f t="shared" si="3925"/>
        <v>94983.369999999966</v>
      </c>
      <c r="BF906" s="100">
        <f t="shared" si="3925"/>
        <v>101401.34999999996</v>
      </c>
      <c r="BG906" s="100">
        <f t="shared" si="3925"/>
        <v>107819.32999999996</v>
      </c>
      <c r="BH906" s="100">
        <f t="shared" si="3925"/>
        <v>114237.30999999995</v>
      </c>
      <c r="BI906" s="142"/>
      <c r="BV906" s="142"/>
      <c r="CI906" s="142"/>
      <c r="CV906" s="142"/>
      <c r="DI906" s="142"/>
      <c r="DV906" s="142"/>
      <c r="EI906" s="142"/>
    </row>
    <row r="907" spans="1:139" ht="15.75" outlineLevel="1" x14ac:dyDescent="0.25">
      <c r="A907" s="2">
        <f t="shared" si="3917"/>
        <v>15</v>
      </c>
      <c r="B907" s="86" t="str">
        <f t="shared" si="3917"/>
        <v>PRE-10058</v>
      </c>
      <c r="C907" s="86" t="str">
        <f t="shared" si="3917"/>
        <v>SPP FH - 14th St 13048</v>
      </c>
      <c r="D907" s="2" t="str">
        <f t="shared" si="3917"/>
        <v>PRE-10058.2</v>
      </c>
      <c r="E907" s="141" t="str">
        <f t="shared" si="3917"/>
        <v>SPP FH - 14th St 13048 - S&amp;E/R&amp;C</v>
      </c>
      <c r="I907" s="178">
        <v>0</v>
      </c>
      <c r="J907" s="100">
        <f t="shared" ref="J907:U907" si="3926">J689+I907</f>
        <v>0</v>
      </c>
      <c r="K907" s="100">
        <f t="shared" si="3926"/>
        <v>0</v>
      </c>
      <c r="L907" s="100">
        <f t="shared" si="3926"/>
        <v>0</v>
      </c>
      <c r="M907" s="100">
        <f t="shared" si="3926"/>
        <v>0</v>
      </c>
      <c r="N907" s="100">
        <f t="shared" si="3926"/>
        <v>0</v>
      </c>
      <c r="O907" s="100">
        <f t="shared" si="3926"/>
        <v>0</v>
      </c>
      <c r="P907" s="100">
        <f t="shared" si="3926"/>
        <v>0</v>
      </c>
      <c r="Q907" s="100">
        <f t="shared" si="3926"/>
        <v>0</v>
      </c>
      <c r="R907" s="100">
        <f t="shared" si="3926"/>
        <v>0</v>
      </c>
      <c r="S907" s="100">
        <f t="shared" si="3926"/>
        <v>0</v>
      </c>
      <c r="T907" s="100">
        <f t="shared" si="3926"/>
        <v>0</v>
      </c>
      <c r="U907" s="100">
        <f t="shared" si="3926"/>
        <v>0</v>
      </c>
      <c r="V907" s="142"/>
      <c r="W907" s="100">
        <f t="shared" si="3722"/>
        <v>0</v>
      </c>
      <c r="X907" s="100">
        <f t="shared" ref="X907:AH907" si="3927">X689+W907</f>
        <v>0</v>
      </c>
      <c r="Y907" s="100">
        <f t="shared" si="3927"/>
        <v>0</v>
      </c>
      <c r="Z907" s="100">
        <f t="shared" si="3927"/>
        <v>0</v>
      </c>
      <c r="AA907" s="100">
        <f t="shared" si="3927"/>
        <v>0</v>
      </c>
      <c r="AB907" s="100">
        <f t="shared" si="3927"/>
        <v>0</v>
      </c>
      <c r="AC907" s="100">
        <f t="shared" si="3927"/>
        <v>0</v>
      </c>
      <c r="AD907" s="100">
        <f t="shared" si="3927"/>
        <v>0</v>
      </c>
      <c r="AE907" s="100">
        <f t="shared" si="3927"/>
        <v>0</v>
      </c>
      <c r="AF907" s="100">
        <f t="shared" si="3927"/>
        <v>0</v>
      </c>
      <c r="AG907" s="100">
        <f t="shared" si="3927"/>
        <v>0</v>
      </c>
      <c r="AH907" s="100">
        <f t="shared" si="3927"/>
        <v>0</v>
      </c>
      <c r="AI907" s="142"/>
      <c r="AJ907" s="100">
        <f t="shared" si="3734"/>
        <v>0</v>
      </c>
      <c r="AK907" s="100">
        <f t="shared" ref="AK907:AU907" si="3928">AK689+AJ907</f>
        <v>0</v>
      </c>
      <c r="AL907" s="100">
        <f t="shared" si="3928"/>
        <v>0</v>
      </c>
      <c r="AM907" s="100">
        <f t="shared" si="3928"/>
        <v>0</v>
      </c>
      <c r="AN907" s="100">
        <f t="shared" si="3928"/>
        <v>0</v>
      </c>
      <c r="AO907" s="100">
        <f t="shared" si="3928"/>
        <v>0</v>
      </c>
      <c r="AP907" s="100">
        <f t="shared" si="3928"/>
        <v>6.91</v>
      </c>
      <c r="AQ907" s="100">
        <f t="shared" si="3928"/>
        <v>13.82</v>
      </c>
      <c r="AR907" s="100">
        <f t="shared" si="3928"/>
        <v>20.73</v>
      </c>
      <c r="AS907" s="100">
        <f t="shared" si="3928"/>
        <v>27.64</v>
      </c>
      <c r="AT907" s="100">
        <f t="shared" si="3928"/>
        <v>34.549999999999997</v>
      </c>
      <c r="AU907" s="100">
        <f t="shared" si="3928"/>
        <v>41.459999999999994</v>
      </c>
      <c r="AV907" s="142"/>
      <c r="AW907" s="100">
        <f t="shared" si="3746"/>
        <v>48.36999999999999</v>
      </c>
      <c r="AX907" s="100">
        <f t="shared" ref="AX907:BH907" si="3929">AX689+AW907</f>
        <v>55.279999999999987</v>
      </c>
      <c r="AY907" s="100">
        <f t="shared" si="3929"/>
        <v>62.189999999999984</v>
      </c>
      <c r="AZ907" s="100">
        <f t="shared" si="3929"/>
        <v>69.09999999999998</v>
      </c>
      <c r="BA907" s="100">
        <f t="shared" si="3929"/>
        <v>76.009999999999977</v>
      </c>
      <c r="BB907" s="100">
        <f t="shared" si="3929"/>
        <v>82.919999999999973</v>
      </c>
      <c r="BC907" s="100">
        <f t="shared" si="3929"/>
        <v>89.82999999999997</v>
      </c>
      <c r="BD907" s="100">
        <f t="shared" si="3929"/>
        <v>96.739999999999966</v>
      </c>
      <c r="BE907" s="100">
        <f t="shared" si="3929"/>
        <v>103.64999999999996</v>
      </c>
      <c r="BF907" s="100">
        <f t="shared" si="3929"/>
        <v>110.55999999999996</v>
      </c>
      <c r="BG907" s="100">
        <f t="shared" si="3929"/>
        <v>117.46999999999996</v>
      </c>
      <c r="BH907" s="100">
        <f t="shared" si="3929"/>
        <v>124.37999999999995</v>
      </c>
      <c r="BI907" s="142"/>
      <c r="BV907" s="142"/>
      <c r="CI907" s="142"/>
      <c r="CV907" s="142"/>
      <c r="DI907" s="142"/>
      <c r="DV907" s="142"/>
      <c r="EI907" s="142"/>
    </row>
    <row r="908" spans="1:139" ht="15.75" outlineLevel="1" x14ac:dyDescent="0.25">
      <c r="A908" s="2">
        <f t="shared" si="3917"/>
        <v>16</v>
      </c>
      <c r="B908" s="86" t="str">
        <f t="shared" si="3917"/>
        <v>PRE-10059</v>
      </c>
      <c r="C908" s="86" t="str">
        <f t="shared" si="3917"/>
        <v>SPP FH - Plymouth St 13094</v>
      </c>
      <c r="D908" s="2" t="str">
        <f t="shared" si="3917"/>
        <v>PRE-10059.1</v>
      </c>
      <c r="E908" s="141" t="str">
        <f t="shared" si="3917"/>
        <v>SPP FH - Plymouth St 13094 - OH</v>
      </c>
      <c r="I908" s="178">
        <v>0</v>
      </c>
      <c r="J908" s="100">
        <f t="shared" ref="J908:U908" si="3930">J690+I908</f>
        <v>0</v>
      </c>
      <c r="K908" s="100">
        <f t="shared" si="3930"/>
        <v>0</v>
      </c>
      <c r="L908" s="100">
        <f t="shared" si="3930"/>
        <v>0</v>
      </c>
      <c r="M908" s="100">
        <f t="shared" si="3930"/>
        <v>0</v>
      </c>
      <c r="N908" s="100">
        <f t="shared" si="3930"/>
        <v>0</v>
      </c>
      <c r="O908" s="100">
        <f t="shared" si="3930"/>
        <v>0</v>
      </c>
      <c r="P908" s="100">
        <f t="shared" si="3930"/>
        <v>0</v>
      </c>
      <c r="Q908" s="100">
        <f t="shared" si="3930"/>
        <v>0</v>
      </c>
      <c r="R908" s="100">
        <f t="shared" si="3930"/>
        <v>0</v>
      </c>
      <c r="S908" s="100">
        <f t="shared" si="3930"/>
        <v>0</v>
      </c>
      <c r="T908" s="100">
        <f t="shared" si="3930"/>
        <v>0</v>
      </c>
      <c r="U908" s="100">
        <f t="shared" si="3930"/>
        <v>0</v>
      </c>
      <c r="V908" s="142"/>
      <c r="W908" s="100">
        <f t="shared" si="3722"/>
        <v>0</v>
      </c>
      <c r="X908" s="100">
        <f t="shared" ref="X908:AH908" si="3931">X690+W908</f>
        <v>0</v>
      </c>
      <c r="Y908" s="100">
        <f t="shared" si="3931"/>
        <v>0</v>
      </c>
      <c r="Z908" s="100">
        <f t="shared" si="3931"/>
        <v>0</v>
      </c>
      <c r="AA908" s="100">
        <f t="shared" si="3931"/>
        <v>0</v>
      </c>
      <c r="AB908" s="100">
        <f t="shared" si="3931"/>
        <v>0</v>
      </c>
      <c r="AC908" s="100">
        <f t="shared" si="3931"/>
        <v>0</v>
      </c>
      <c r="AD908" s="100">
        <f t="shared" si="3931"/>
        <v>0</v>
      </c>
      <c r="AE908" s="100">
        <f t="shared" si="3931"/>
        <v>0</v>
      </c>
      <c r="AF908" s="100">
        <f t="shared" si="3931"/>
        <v>0</v>
      </c>
      <c r="AG908" s="100">
        <f t="shared" si="3931"/>
        <v>0</v>
      </c>
      <c r="AH908" s="100">
        <f t="shared" si="3931"/>
        <v>0</v>
      </c>
      <c r="AI908" s="142"/>
      <c r="AJ908" s="100">
        <f t="shared" si="3734"/>
        <v>0</v>
      </c>
      <c r="AK908" s="100">
        <f t="shared" ref="AK908:AU908" si="3932">AK690+AJ908</f>
        <v>0</v>
      </c>
      <c r="AL908" s="100">
        <f t="shared" si="3932"/>
        <v>0</v>
      </c>
      <c r="AM908" s="100">
        <f t="shared" si="3932"/>
        <v>0</v>
      </c>
      <c r="AN908" s="100">
        <f t="shared" si="3932"/>
        <v>0</v>
      </c>
      <c r="AO908" s="100">
        <f t="shared" si="3932"/>
        <v>0</v>
      </c>
      <c r="AP908" s="100">
        <f t="shared" si="3932"/>
        <v>0</v>
      </c>
      <c r="AQ908" s="100">
        <f t="shared" si="3932"/>
        <v>0</v>
      </c>
      <c r="AR908" s="100">
        <f t="shared" si="3932"/>
        <v>0</v>
      </c>
      <c r="AS908" s="100">
        <f t="shared" si="3932"/>
        <v>0</v>
      </c>
      <c r="AT908" s="100">
        <f t="shared" si="3932"/>
        <v>0</v>
      </c>
      <c r="AU908" s="100">
        <f t="shared" si="3932"/>
        <v>0</v>
      </c>
      <c r="AV908" s="142"/>
      <c r="AW908" s="100">
        <f t="shared" si="3746"/>
        <v>5963.79</v>
      </c>
      <c r="AX908" s="100">
        <f t="shared" ref="AX908:BH908" si="3933">AX690+AW908</f>
        <v>11927.58</v>
      </c>
      <c r="AY908" s="100">
        <f t="shared" si="3933"/>
        <v>17891.37</v>
      </c>
      <c r="AZ908" s="100">
        <f t="shared" si="3933"/>
        <v>23855.16</v>
      </c>
      <c r="BA908" s="100">
        <f t="shared" si="3933"/>
        <v>29818.95</v>
      </c>
      <c r="BB908" s="100">
        <f t="shared" si="3933"/>
        <v>35782.74</v>
      </c>
      <c r="BC908" s="100">
        <f t="shared" si="3933"/>
        <v>41746.53</v>
      </c>
      <c r="BD908" s="100">
        <f t="shared" si="3933"/>
        <v>47710.32</v>
      </c>
      <c r="BE908" s="100">
        <f t="shared" si="3933"/>
        <v>53674.11</v>
      </c>
      <c r="BF908" s="100">
        <f t="shared" si="3933"/>
        <v>59637.9</v>
      </c>
      <c r="BG908" s="100">
        <f t="shared" si="3933"/>
        <v>65601.69</v>
      </c>
      <c r="BH908" s="100">
        <f t="shared" si="3933"/>
        <v>71565.48</v>
      </c>
      <c r="BI908" s="142"/>
      <c r="BV908" s="142"/>
      <c r="CI908" s="142"/>
      <c r="CV908" s="142"/>
      <c r="DI908" s="142"/>
      <c r="DV908" s="142"/>
      <c r="EI908" s="142"/>
    </row>
    <row r="909" spans="1:139" ht="15.75" outlineLevel="1" x14ac:dyDescent="0.25">
      <c r="A909" s="2">
        <f t="shared" si="3917"/>
        <v>16</v>
      </c>
      <c r="B909" s="86" t="str">
        <f t="shared" si="3917"/>
        <v>PRE-10059</v>
      </c>
      <c r="C909" s="86" t="str">
        <f t="shared" si="3917"/>
        <v>SPP FH - Plymouth St 13094</v>
      </c>
      <c r="D909" s="2" t="str">
        <f t="shared" si="3917"/>
        <v>PRE-10059.2</v>
      </c>
      <c r="E909" s="141" t="str">
        <f t="shared" si="3917"/>
        <v>SPP FH - Plymouth St 13094-S&amp;E/R&amp;C</v>
      </c>
      <c r="I909" s="178">
        <v>0</v>
      </c>
      <c r="J909" s="100">
        <f t="shared" ref="J909:U909" si="3934">J691+I909</f>
        <v>0</v>
      </c>
      <c r="K909" s="100">
        <f t="shared" si="3934"/>
        <v>0</v>
      </c>
      <c r="L909" s="100">
        <f t="shared" si="3934"/>
        <v>0</v>
      </c>
      <c r="M909" s="100">
        <f t="shared" si="3934"/>
        <v>0</v>
      </c>
      <c r="N909" s="100">
        <f t="shared" si="3934"/>
        <v>0</v>
      </c>
      <c r="O909" s="100">
        <f t="shared" si="3934"/>
        <v>0</v>
      </c>
      <c r="P909" s="100">
        <f t="shared" si="3934"/>
        <v>0</v>
      </c>
      <c r="Q909" s="100">
        <f t="shared" si="3934"/>
        <v>0</v>
      </c>
      <c r="R909" s="100">
        <f t="shared" si="3934"/>
        <v>0</v>
      </c>
      <c r="S909" s="100">
        <f t="shared" si="3934"/>
        <v>0</v>
      </c>
      <c r="T909" s="100">
        <f t="shared" si="3934"/>
        <v>0</v>
      </c>
      <c r="U909" s="100">
        <f t="shared" si="3934"/>
        <v>0</v>
      </c>
      <c r="V909" s="142"/>
      <c r="W909" s="100">
        <f t="shared" si="3722"/>
        <v>0</v>
      </c>
      <c r="X909" s="100">
        <f t="shared" ref="X909:AH909" si="3935">X691+W909</f>
        <v>0</v>
      </c>
      <c r="Y909" s="100">
        <f t="shared" si="3935"/>
        <v>0</v>
      </c>
      <c r="Z909" s="100">
        <f t="shared" si="3935"/>
        <v>0</v>
      </c>
      <c r="AA909" s="100">
        <f t="shared" si="3935"/>
        <v>0</v>
      </c>
      <c r="AB909" s="100">
        <f t="shared" si="3935"/>
        <v>0</v>
      </c>
      <c r="AC909" s="100">
        <f t="shared" si="3935"/>
        <v>0</v>
      </c>
      <c r="AD909" s="100">
        <f t="shared" si="3935"/>
        <v>0</v>
      </c>
      <c r="AE909" s="100">
        <f t="shared" si="3935"/>
        <v>0</v>
      </c>
      <c r="AF909" s="100">
        <f t="shared" si="3935"/>
        <v>0</v>
      </c>
      <c r="AG909" s="100">
        <f t="shared" si="3935"/>
        <v>0</v>
      </c>
      <c r="AH909" s="100">
        <f t="shared" si="3935"/>
        <v>0</v>
      </c>
      <c r="AI909" s="142"/>
      <c r="AJ909" s="100">
        <f t="shared" si="3734"/>
        <v>0</v>
      </c>
      <c r="AK909" s="100">
        <f t="shared" ref="AK909:AU909" si="3936">AK691+AJ909</f>
        <v>0</v>
      </c>
      <c r="AL909" s="100">
        <f t="shared" si="3936"/>
        <v>0</v>
      </c>
      <c r="AM909" s="100">
        <f t="shared" si="3936"/>
        <v>0</v>
      </c>
      <c r="AN909" s="100">
        <f t="shared" si="3936"/>
        <v>0</v>
      </c>
      <c r="AO909" s="100">
        <f t="shared" si="3936"/>
        <v>0</v>
      </c>
      <c r="AP909" s="100">
        <f t="shared" si="3936"/>
        <v>0</v>
      </c>
      <c r="AQ909" s="100">
        <f t="shared" si="3936"/>
        <v>0</v>
      </c>
      <c r="AR909" s="100">
        <f t="shared" si="3936"/>
        <v>0</v>
      </c>
      <c r="AS909" s="100">
        <f t="shared" si="3936"/>
        <v>0</v>
      </c>
      <c r="AT909" s="100">
        <f t="shared" si="3936"/>
        <v>0</v>
      </c>
      <c r="AU909" s="100">
        <f t="shared" si="3936"/>
        <v>0</v>
      </c>
      <c r="AV909" s="142"/>
      <c r="AW909" s="100">
        <f t="shared" si="3746"/>
        <v>0</v>
      </c>
      <c r="AX909" s="100">
        <f t="shared" ref="AX909:BH909" si="3937">AX691+AW909</f>
        <v>11168.45</v>
      </c>
      <c r="AY909" s="100">
        <f t="shared" si="3937"/>
        <v>22336.9</v>
      </c>
      <c r="AZ909" s="100">
        <f t="shared" si="3937"/>
        <v>33505.350000000006</v>
      </c>
      <c r="BA909" s="100">
        <f t="shared" si="3937"/>
        <v>44673.8</v>
      </c>
      <c r="BB909" s="100">
        <f t="shared" si="3937"/>
        <v>55842.25</v>
      </c>
      <c r="BC909" s="100">
        <f t="shared" si="3937"/>
        <v>67010.7</v>
      </c>
      <c r="BD909" s="100">
        <f t="shared" si="3937"/>
        <v>78179.149999999994</v>
      </c>
      <c r="BE909" s="100">
        <f t="shared" si="3937"/>
        <v>89347.599999999991</v>
      </c>
      <c r="BF909" s="100">
        <f t="shared" si="3937"/>
        <v>100516.04999999999</v>
      </c>
      <c r="BG909" s="100">
        <f t="shared" si="3937"/>
        <v>111684.49999999999</v>
      </c>
      <c r="BH909" s="100">
        <f t="shared" si="3937"/>
        <v>122852.94999999998</v>
      </c>
      <c r="BI909" s="142"/>
      <c r="BV909" s="142"/>
      <c r="CI909" s="142"/>
      <c r="CV909" s="142"/>
      <c r="DI909" s="142"/>
      <c r="DV909" s="142"/>
      <c r="EI909" s="142"/>
    </row>
    <row r="910" spans="1:139" ht="15.75" outlineLevel="1" x14ac:dyDescent="0.25">
      <c r="A910" s="2">
        <f t="shared" si="3917"/>
        <v>17</v>
      </c>
      <c r="B910" s="86" t="str">
        <f t="shared" si="3917"/>
        <v>FH - TBD12</v>
      </c>
      <c r="C910" s="86" t="str">
        <f t="shared" si="3917"/>
        <v>SPP FH - 13770</v>
      </c>
      <c r="D910" s="2" t="str">
        <f t="shared" si="3917"/>
        <v>FH - TBD12.1</v>
      </c>
      <c r="E910" s="141" t="str">
        <f t="shared" si="3917"/>
        <v>SPP FH - Lake Juliana 13770 - OH Feeder</v>
      </c>
      <c r="I910" s="178">
        <v>0</v>
      </c>
      <c r="J910" s="100">
        <f t="shared" ref="J910:U910" si="3938">J692+I910</f>
        <v>0</v>
      </c>
      <c r="K910" s="100">
        <f t="shared" si="3938"/>
        <v>0</v>
      </c>
      <c r="L910" s="100">
        <f t="shared" si="3938"/>
        <v>0</v>
      </c>
      <c r="M910" s="100">
        <f t="shared" si="3938"/>
        <v>0</v>
      </c>
      <c r="N910" s="100">
        <f t="shared" si="3938"/>
        <v>0</v>
      </c>
      <c r="O910" s="100">
        <f t="shared" si="3938"/>
        <v>0</v>
      </c>
      <c r="P910" s="100">
        <f t="shared" si="3938"/>
        <v>0</v>
      </c>
      <c r="Q910" s="100">
        <f t="shared" si="3938"/>
        <v>0</v>
      </c>
      <c r="R910" s="100">
        <f t="shared" si="3938"/>
        <v>0</v>
      </c>
      <c r="S910" s="100">
        <f t="shared" si="3938"/>
        <v>0</v>
      </c>
      <c r="T910" s="100">
        <f t="shared" si="3938"/>
        <v>0</v>
      </c>
      <c r="U910" s="100">
        <f t="shared" si="3938"/>
        <v>0</v>
      </c>
      <c r="V910" s="142"/>
      <c r="W910" s="100">
        <f t="shared" si="3722"/>
        <v>0</v>
      </c>
      <c r="X910" s="100">
        <f t="shared" ref="X910:AH910" si="3939">X692+W910</f>
        <v>0</v>
      </c>
      <c r="Y910" s="100">
        <f t="shared" si="3939"/>
        <v>0</v>
      </c>
      <c r="Z910" s="100">
        <f t="shared" si="3939"/>
        <v>0</v>
      </c>
      <c r="AA910" s="100">
        <f t="shared" si="3939"/>
        <v>0</v>
      </c>
      <c r="AB910" s="100">
        <f t="shared" si="3939"/>
        <v>0</v>
      </c>
      <c r="AC910" s="100">
        <f t="shared" si="3939"/>
        <v>0</v>
      </c>
      <c r="AD910" s="100">
        <f t="shared" si="3939"/>
        <v>0</v>
      </c>
      <c r="AE910" s="100">
        <f t="shared" si="3939"/>
        <v>0</v>
      </c>
      <c r="AF910" s="100">
        <f t="shared" si="3939"/>
        <v>0</v>
      </c>
      <c r="AG910" s="100">
        <f t="shared" si="3939"/>
        <v>0</v>
      </c>
      <c r="AH910" s="100">
        <f t="shared" si="3939"/>
        <v>0</v>
      </c>
      <c r="AI910" s="142"/>
      <c r="AJ910" s="100">
        <f t="shared" si="3734"/>
        <v>0</v>
      </c>
      <c r="AK910" s="100">
        <f t="shared" ref="AK910:AU910" si="3940">AK692+AJ910</f>
        <v>0</v>
      </c>
      <c r="AL910" s="100">
        <f t="shared" si="3940"/>
        <v>0</v>
      </c>
      <c r="AM910" s="100">
        <f t="shared" si="3940"/>
        <v>0</v>
      </c>
      <c r="AN910" s="100">
        <f t="shared" si="3940"/>
        <v>0</v>
      </c>
      <c r="AO910" s="100">
        <f t="shared" si="3940"/>
        <v>0</v>
      </c>
      <c r="AP910" s="100">
        <f t="shared" si="3940"/>
        <v>0</v>
      </c>
      <c r="AQ910" s="100">
        <f t="shared" si="3940"/>
        <v>0</v>
      </c>
      <c r="AR910" s="100">
        <f t="shared" si="3940"/>
        <v>0</v>
      </c>
      <c r="AS910" s="100">
        <f t="shared" si="3940"/>
        <v>0</v>
      </c>
      <c r="AT910" s="100">
        <f t="shared" si="3940"/>
        <v>0</v>
      </c>
      <c r="AU910" s="100">
        <f t="shared" si="3940"/>
        <v>0</v>
      </c>
      <c r="AV910" s="142"/>
      <c r="AW910" s="100">
        <f t="shared" si="3746"/>
        <v>8195.5499999999993</v>
      </c>
      <c r="AX910" s="100">
        <f t="shared" ref="AX910:BH910" si="3941">AX692+AW910</f>
        <v>16391.099999999999</v>
      </c>
      <c r="AY910" s="100">
        <f t="shared" si="3941"/>
        <v>24586.649999999998</v>
      </c>
      <c r="AZ910" s="100">
        <f t="shared" si="3941"/>
        <v>32782.199999999997</v>
      </c>
      <c r="BA910" s="100">
        <f t="shared" si="3941"/>
        <v>40977.75</v>
      </c>
      <c r="BB910" s="100">
        <f t="shared" si="3941"/>
        <v>49173.3</v>
      </c>
      <c r="BC910" s="100">
        <f t="shared" si="3941"/>
        <v>57368.850000000006</v>
      </c>
      <c r="BD910" s="100">
        <f t="shared" si="3941"/>
        <v>65564.400000000009</v>
      </c>
      <c r="BE910" s="100">
        <f t="shared" si="3941"/>
        <v>73759.950000000012</v>
      </c>
      <c r="BF910" s="100">
        <f t="shared" si="3941"/>
        <v>81955.500000000015</v>
      </c>
      <c r="BG910" s="100">
        <f t="shared" si="3941"/>
        <v>90151.050000000017</v>
      </c>
      <c r="BH910" s="100">
        <f t="shared" si="3941"/>
        <v>98346.60000000002</v>
      </c>
      <c r="BI910" s="142"/>
      <c r="BV910" s="142"/>
      <c r="CI910" s="142"/>
      <c r="CV910" s="142"/>
      <c r="DI910" s="142"/>
      <c r="DV910" s="142"/>
      <c r="EI910" s="142"/>
    </row>
    <row r="911" spans="1:139" ht="15.75" outlineLevel="1" x14ac:dyDescent="0.25">
      <c r="A911" s="2">
        <f t="shared" si="3917"/>
        <v>17</v>
      </c>
      <c r="B911" s="86" t="str">
        <f t="shared" si="3917"/>
        <v>PRE-10060</v>
      </c>
      <c r="C911" s="86" t="str">
        <f t="shared" si="3917"/>
        <v>SPP FH - Lake Juliana 13770</v>
      </c>
      <c r="D911" s="2" t="str">
        <f t="shared" si="3917"/>
        <v>PRE-10060.2</v>
      </c>
      <c r="E911" s="141" t="str">
        <f t="shared" si="3917"/>
        <v>SPP FH - Lake Juliana 13770-S&amp;E/R&amp;C</v>
      </c>
      <c r="I911" s="178">
        <v>0</v>
      </c>
      <c r="J911" s="100">
        <f t="shared" ref="J911:U911" si="3942">J693+I911</f>
        <v>0</v>
      </c>
      <c r="K911" s="100">
        <f t="shared" si="3942"/>
        <v>0</v>
      </c>
      <c r="L911" s="100">
        <f t="shared" si="3942"/>
        <v>0</v>
      </c>
      <c r="M911" s="100">
        <f t="shared" si="3942"/>
        <v>0</v>
      </c>
      <c r="N911" s="100">
        <f t="shared" si="3942"/>
        <v>0</v>
      </c>
      <c r="O911" s="100">
        <f t="shared" si="3942"/>
        <v>0</v>
      </c>
      <c r="P911" s="100">
        <f t="shared" si="3942"/>
        <v>0</v>
      </c>
      <c r="Q911" s="100">
        <f t="shared" si="3942"/>
        <v>0</v>
      </c>
      <c r="R911" s="100">
        <f t="shared" si="3942"/>
        <v>0</v>
      </c>
      <c r="S911" s="100">
        <f t="shared" si="3942"/>
        <v>0</v>
      </c>
      <c r="T911" s="100">
        <f t="shared" si="3942"/>
        <v>0</v>
      </c>
      <c r="U911" s="100">
        <f t="shared" si="3942"/>
        <v>0</v>
      </c>
      <c r="V911" s="142"/>
      <c r="W911" s="100">
        <f t="shared" si="3722"/>
        <v>0</v>
      </c>
      <c r="X911" s="100">
        <f t="shared" ref="X911:AH911" si="3943">X693+W911</f>
        <v>0</v>
      </c>
      <c r="Y911" s="100">
        <f t="shared" si="3943"/>
        <v>0</v>
      </c>
      <c r="Z911" s="100">
        <f t="shared" si="3943"/>
        <v>0</v>
      </c>
      <c r="AA911" s="100">
        <f t="shared" si="3943"/>
        <v>0</v>
      </c>
      <c r="AB911" s="100">
        <f t="shared" si="3943"/>
        <v>0</v>
      </c>
      <c r="AC911" s="100">
        <f t="shared" si="3943"/>
        <v>0</v>
      </c>
      <c r="AD911" s="100">
        <f t="shared" si="3943"/>
        <v>0</v>
      </c>
      <c r="AE911" s="100">
        <f t="shared" si="3943"/>
        <v>0</v>
      </c>
      <c r="AF911" s="100">
        <f t="shared" si="3943"/>
        <v>0</v>
      </c>
      <c r="AG911" s="100">
        <f t="shared" si="3943"/>
        <v>0</v>
      </c>
      <c r="AH911" s="100">
        <f t="shared" si="3943"/>
        <v>0</v>
      </c>
      <c r="AI911" s="142"/>
      <c r="AJ911" s="100">
        <f t="shared" si="3734"/>
        <v>0</v>
      </c>
      <c r="AK911" s="100">
        <f t="shared" ref="AK911:AU911" si="3944">AK693+AJ911</f>
        <v>0</v>
      </c>
      <c r="AL911" s="100">
        <f t="shared" si="3944"/>
        <v>0</v>
      </c>
      <c r="AM911" s="100">
        <f t="shared" si="3944"/>
        <v>0</v>
      </c>
      <c r="AN911" s="100">
        <f t="shared" si="3944"/>
        <v>0</v>
      </c>
      <c r="AO911" s="100">
        <f t="shared" si="3944"/>
        <v>0</v>
      </c>
      <c r="AP911" s="100">
        <f t="shared" si="3944"/>
        <v>0</v>
      </c>
      <c r="AQ911" s="100">
        <f t="shared" si="3944"/>
        <v>1.45</v>
      </c>
      <c r="AR911" s="100">
        <f t="shared" si="3944"/>
        <v>2.9</v>
      </c>
      <c r="AS911" s="100">
        <f t="shared" si="3944"/>
        <v>2501.85</v>
      </c>
      <c r="AT911" s="100">
        <f t="shared" si="3944"/>
        <v>7498.2999999999993</v>
      </c>
      <c r="AU911" s="100">
        <f t="shared" si="3944"/>
        <v>14992.25</v>
      </c>
      <c r="AV911" s="142"/>
      <c r="AW911" s="100">
        <f t="shared" si="3746"/>
        <v>24983.7</v>
      </c>
      <c r="AX911" s="100">
        <f t="shared" ref="AX911:BH911" si="3945">AX693+AW911</f>
        <v>34975.15</v>
      </c>
      <c r="AY911" s="100">
        <f t="shared" si="3945"/>
        <v>44966.600000000006</v>
      </c>
      <c r="AZ911" s="100">
        <f t="shared" si="3945"/>
        <v>54958.05</v>
      </c>
      <c r="BA911" s="100">
        <f t="shared" si="3945"/>
        <v>64949.5</v>
      </c>
      <c r="BB911" s="100">
        <f t="shared" si="3945"/>
        <v>74940.95</v>
      </c>
      <c r="BC911" s="100">
        <f t="shared" si="3945"/>
        <v>84932.4</v>
      </c>
      <c r="BD911" s="100">
        <f t="shared" si="3945"/>
        <v>94923.849999999991</v>
      </c>
      <c r="BE911" s="100">
        <f t="shared" si="3945"/>
        <v>104915.29999999999</v>
      </c>
      <c r="BF911" s="100">
        <f t="shared" si="3945"/>
        <v>114906.74999999999</v>
      </c>
      <c r="BG911" s="100">
        <f t="shared" si="3945"/>
        <v>124898.19999999998</v>
      </c>
      <c r="BH911" s="100">
        <f t="shared" si="3945"/>
        <v>134889.65</v>
      </c>
      <c r="BI911" s="142"/>
      <c r="BV911" s="142"/>
      <c r="CI911" s="142"/>
      <c r="CV911" s="142"/>
      <c r="DI911" s="142"/>
      <c r="DV911" s="142"/>
      <c r="EI911" s="142"/>
    </row>
    <row r="912" spans="1:139" ht="15.75" outlineLevel="1" x14ac:dyDescent="0.25">
      <c r="A912" s="2">
        <f t="shared" si="3917"/>
        <v>18</v>
      </c>
      <c r="B912" s="86" t="str">
        <f t="shared" si="3917"/>
        <v>PRE-10061</v>
      </c>
      <c r="C912" s="86" t="str">
        <f t="shared" si="3917"/>
        <v>SPP FH - Lake Alfred 13118</v>
      </c>
      <c r="D912" s="2" t="str">
        <f t="shared" si="3917"/>
        <v>PRE-10061.1</v>
      </c>
      <c r="E912" s="141" t="str">
        <f t="shared" si="3917"/>
        <v>SPP FH - Lake Alfred 13118 -OH Feeder</v>
      </c>
      <c r="I912" s="178">
        <v>0</v>
      </c>
      <c r="J912" s="100">
        <f t="shared" ref="J912:U912" si="3946">J694+I912</f>
        <v>0</v>
      </c>
      <c r="K912" s="100">
        <f t="shared" si="3946"/>
        <v>0</v>
      </c>
      <c r="L912" s="100">
        <f t="shared" si="3946"/>
        <v>0</v>
      </c>
      <c r="M912" s="100">
        <f t="shared" si="3946"/>
        <v>0</v>
      </c>
      <c r="N912" s="100">
        <f t="shared" si="3946"/>
        <v>0</v>
      </c>
      <c r="O912" s="100">
        <f t="shared" si="3946"/>
        <v>0</v>
      </c>
      <c r="P912" s="100">
        <f t="shared" si="3946"/>
        <v>0</v>
      </c>
      <c r="Q912" s="100">
        <f t="shared" si="3946"/>
        <v>0</v>
      </c>
      <c r="R912" s="100">
        <f t="shared" si="3946"/>
        <v>0</v>
      </c>
      <c r="S912" s="100">
        <f t="shared" si="3946"/>
        <v>0</v>
      </c>
      <c r="T912" s="100">
        <f t="shared" si="3946"/>
        <v>0</v>
      </c>
      <c r="U912" s="100">
        <f t="shared" si="3946"/>
        <v>0</v>
      </c>
      <c r="V912" s="142"/>
      <c r="W912" s="100">
        <f t="shared" si="3722"/>
        <v>0</v>
      </c>
      <c r="X912" s="100">
        <f t="shared" ref="X912:AH912" si="3947">X694+W912</f>
        <v>0</v>
      </c>
      <c r="Y912" s="100">
        <f t="shared" si="3947"/>
        <v>0</v>
      </c>
      <c r="Z912" s="100">
        <f t="shared" si="3947"/>
        <v>0</v>
      </c>
      <c r="AA912" s="100">
        <f t="shared" si="3947"/>
        <v>0</v>
      </c>
      <c r="AB912" s="100">
        <f t="shared" si="3947"/>
        <v>0</v>
      </c>
      <c r="AC912" s="100">
        <f t="shared" si="3947"/>
        <v>0</v>
      </c>
      <c r="AD912" s="100">
        <f t="shared" si="3947"/>
        <v>0</v>
      </c>
      <c r="AE912" s="100">
        <f t="shared" si="3947"/>
        <v>0</v>
      </c>
      <c r="AF912" s="100">
        <f t="shared" si="3947"/>
        <v>0</v>
      </c>
      <c r="AG912" s="100">
        <f t="shared" si="3947"/>
        <v>0</v>
      </c>
      <c r="AH912" s="100">
        <f t="shared" si="3947"/>
        <v>0</v>
      </c>
      <c r="AI912" s="142"/>
      <c r="AJ912" s="100">
        <f t="shared" si="3734"/>
        <v>0</v>
      </c>
      <c r="AK912" s="100">
        <f t="shared" ref="AK912:AU912" si="3948">AK694+AJ912</f>
        <v>0</v>
      </c>
      <c r="AL912" s="100">
        <f t="shared" si="3948"/>
        <v>0</v>
      </c>
      <c r="AM912" s="100">
        <f t="shared" si="3948"/>
        <v>0</v>
      </c>
      <c r="AN912" s="100">
        <f t="shared" si="3948"/>
        <v>0</v>
      </c>
      <c r="AO912" s="100">
        <f t="shared" si="3948"/>
        <v>0</v>
      </c>
      <c r="AP912" s="100">
        <f t="shared" si="3948"/>
        <v>0</v>
      </c>
      <c r="AQ912" s="100">
        <f t="shared" si="3948"/>
        <v>0</v>
      </c>
      <c r="AR912" s="100">
        <f t="shared" si="3948"/>
        <v>0</v>
      </c>
      <c r="AS912" s="100">
        <f t="shared" si="3948"/>
        <v>5528.03</v>
      </c>
      <c r="AT912" s="100">
        <f t="shared" si="3948"/>
        <v>11056.06</v>
      </c>
      <c r="AU912" s="100">
        <f t="shared" si="3948"/>
        <v>16584.09</v>
      </c>
      <c r="AV912" s="142"/>
      <c r="AW912" s="100">
        <f t="shared" si="3746"/>
        <v>22112.12</v>
      </c>
      <c r="AX912" s="100">
        <f t="shared" ref="AX912:BH912" si="3949">AX694+AW912</f>
        <v>27640.149999999998</v>
      </c>
      <c r="AY912" s="100">
        <f t="shared" si="3949"/>
        <v>33168.18</v>
      </c>
      <c r="AZ912" s="100">
        <f t="shared" si="3949"/>
        <v>38696.21</v>
      </c>
      <c r="BA912" s="100">
        <f t="shared" si="3949"/>
        <v>44224.24</v>
      </c>
      <c r="BB912" s="100">
        <f t="shared" si="3949"/>
        <v>49752.27</v>
      </c>
      <c r="BC912" s="100">
        <f t="shared" si="3949"/>
        <v>55280.299999999996</v>
      </c>
      <c r="BD912" s="100">
        <f t="shared" si="3949"/>
        <v>60808.329999999994</v>
      </c>
      <c r="BE912" s="100">
        <f t="shared" si="3949"/>
        <v>66336.36</v>
      </c>
      <c r="BF912" s="100">
        <f t="shared" si="3949"/>
        <v>71864.39</v>
      </c>
      <c r="BG912" s="100">
        <f t="shared" si="3949"/>
        <v>77392.42</v>
      </c>
      <c r="BH912" s="100">
        <f t="shared" si="3949"/>
        <v>82920.45</v>
      </c>
      <c r="BI912" s="142"/>
      <c r="BV912" s="142"/>
      <c r="CI912" s="142"/>
      <c r="CV912" s="142"/>
      <c r="DI912" s="142"/>
      <c r="DV912" s="142"/>
      <c r="EI912" s="142"/>
    </row>
    <row r="913" spans="1:139" ht="15.75" outlineLevel="1" x14ac:dyDescent="0.25">
      <c r="A913" s="2">
        <f t="shared" si="3917"/>
        <v>18</v>
      </c>
      <c r="B913" s="86" t="str">
        <f t="shared" si="3917"/>
        <v>FH - TBD13</v>
      </c>
      <c r="C913" s="86" t="str">
        <f t="shared" si="3917"/>
        <v>SPP FH - 13118</v>
      </c>
      <c r="D913" s="2" t="str">
        <f t="shared" si="3917"/>
        <v>FH - TBD13.2</v>
      </c>
      <c r="E913" s="141" t="str">
        <f t="shared" si="3917"/>
        <v>SPP FH - Lake Alfred 13118 - S&amp;E/R&amp;C</v>
      </c>
      <c r="I913" s="178">
        <v>0</v>
      </c>
      <c r="J913" s="100">
        <f t="shared" ref="J913:U913" si="3950">J695+I913</f>
        <v>0</v>
      </c>
      <c r="K913" s="100">
        <f t="shared" si="3950"/>
        <v>0</v>
      </c>
      <c r="L913" s="100">
        <f t="shared" si="3950"/>
        <v>0</v>
      </c>
      <c r="M913" s="100">
        <f t="shared" si="3950"/>
        <v>0</v>
      </c>
      <c r="N913" s="100">
        <f t="shared" si="3950"/>
        <v>0</v>
      </c>
      <c r="O913" s="100">
        <f t="shared" si="3950"/>
        <v>0</v>
      </c>
      <c r="P913" s="100">
        <f t="shared" si="3950"/>
        <v>0</v>
      </c>
      <c r="Q913" s="100">
        <f t="shared" si="3950"/>
        <v>0</v>
      </c>
      <c r="R913" s="100">
        <f t="shared" si="3950"/>
        <v>0</v>
      </c>
      <c r="S913" s="100">
        <f t="shared" si="3950"/>
        <v>0</v>
      </c>
      <c r="T913" s="100">
        <f t="shared" si="3950"/>
        <v>0</v>
      </c>
      <c r="U913" s="100">
        <f t="shared" si="3950"/>
        <v>0</v>
      </c>
      <c r="V913" s="142"/>
      <c r="W913" s="100">
        <f t="shared" si="3722"/>
        <v>0</v>
      </c>
      <c r="X913" s="100">
        <f t="shared" ref="X913:AH913" si="3951">X695+W913</f>
        <v>0</v>
      </c>
      <c r="Y913" s="100">
        <f t="shared" si="3951"/>
        <v>0</v>
      </c>
      <c r="Z913" s="100">
        <f t="shared" si="3951"/>
        <v>0</v>
      </c>
      <c r="AA913" s="100">
        <f t="shared" si="3951"/>
        <v>0</v>
      </c>
      <c r="AB913" s="100">
        <f t="shared" si="3951"/>
        <v>0</v>
      </c>
      <c r="AC913" s="100">
        <f t="shared" si="3951"/>
        <v>0</v>
      </c>
      <c r="AD913" s="100">
        <f t="shared" si="3951"/>
        <v>0</v>
      </c>
      <c r="AE913" s="100">
        <f t="shared" si="3951"/>
        <v>0</v>
      </c>
      <c r="AF913" s="100">
        <f t="shared" si="3951"/>
        <v>0</v>
      </c>
      <c r="AG913" s="100">
        <f t="shared" si="3951"/>
        <v>0</v>
      </c>
      <c r="AH913" s="100">
        <f t="shared" si="3951"/>
        <v>0</v>
      </c>
      <c r="AI913" s="142"/>
      <c r="AJ913" s="100">
        <f t="shared" si="3734"/>
        <v>0</v>
      </c>
      <c r="AK913" s="100">
        <f t="shared" ref="AK913:AU913" si="3952">AK695+AJ913</f>
        <v>0</v>
      </c>
      <c r="AL913" s="100">
        <f t="shared" si="3952"/>
        <v>0</v>
      </c>
      <c r="AM913" s="100">
        <f t="shared" si="3952"/>
        <v>0</v>
      </c>
      <c r="AN913" s="100">
        <f t="shared" si="3952"/>
        <v>0</v>
      </c>
      <c r="AO913" s="100">
        <f t="shared" si="3952"/>
        <v>0</v>
      </c>
      <c r="AP913" s="100">
        <f t="shared" si="3952"/>
        <v>0</v>
      </c>
      <c r="AQ913" s="100">
        <f t="shared" si="3952"/>
        <v>0</v>
      </c>
      <c r="AR913" s="100">
        <f t="shared" si="3952"/>
        <v>0</v>
      </c>
      <c r="AS913" s="100">
        <f t="shared" si="3952"/>
        <v>0</v>
      </c>
      <c r="AT913" s="100">
        <f t="shared" si="3952"/>
        <v>0</v>
      </c>
      <c r="AU913" s="100">
        <f t="shared" si="3952"/>
        <v>0</v>
      </c>
      <c r="AV913" s="142"/>
      <c r="AW913" s="100">
        <f t="shared" si="3746"/>
        <v>0</v>
      </c>
      <c r="AX913" s="100">
        <f t="shared" ref="AX913:BH913" si="3953">AX695+AW913</f>
        <v>0</v>
      </c>
      <c r="AY913" s="100">
        <f t="shared" si="3953"/>
        <v>0</v>
      </c>
      <c r="AZ913" s="100">
        <f t="shared" si="3953"/>
        <v>4995</v>
      </c>
      <c r="BA913" s="100">
        <f t="shared" si="3953"/>
        <v>9990</v>
      </c>
      <c r="BB913" s="100">
        <f t="shared" si="3953"/>
        <v>14985</v>
      </c>
      <c r="BC913" s="100">
        <f t="shared" si="3953"/>
        <v>19980</v>
      </c>
      <c r="BD913" s="100">
        <f t="shared" si="3953"/>
        <v>24975</v>
      </c>
      <c r="BE913" s="100">
        <f t="shared" si="3953"/>
        <v>29970</v>
      </c>
      <c r="BF913" s="100">
        <f t="shared" si="3953"/>
        <v>34965</v>
      </c>
      <c r="BG913" s="100">
        <f t="shared" si="3953"/>
        <v>39960</v>
      </c>
      <c r="BH913" s="100">
        <f t="shared" si="3953"/>
        <v>44955</v>
      </c>
      <c r="BI913" s="142"/>
      <c r="BV913" s="142"/>
      <c r="CI913" s="142"/>
      <c r="CV913" s="142"/>
      <c r="DI913" s="142"/>
      <c r="DV913" s="142"/>
      <c r="EI913" s="142"/>
    </row>
    <row r="914" spans="1:139" ht="15.75" outlineLevel="1" x14ac:dyDescent="0.25">
      <c r="A914" s="2">
        <f t="shared" si="3917"/>
        <v>19</v>
      </c>
      <c r="B914" s="86" t="str">
        <f t="shared" si="3917"/>
        <v>PRE-10062</v>
      </c>
      <c r="C914" s="86" t="str">
        <f t="shared" si="3917"/>
        <v>SPP FH - Jan Phyl 13296</v>
      </c>
      <c r="D914" s="2" t="str">
        <f t="shared" si="3917"/>
        <v>PRE-10062.1</v>
      </c>
      <c r="E914" s="141" t="str">
        <f t="shared" si="3917"/>
        <v>SPP FH - Jan Phyl 13296 - OH</v>
      </c>
      <c r="I914" s="178">
        <v>0</v>
      </c>
      <c r="J914" s="100">
        <f t="shared" ref="J914:U914" si="3954">J696+I914</f>
        <v>0</v>
      </c>
      <c r="K914" s="100">
        <f t="shared" si="3954"/>
        <v>0</v>
      </c>
      <c r="L914" s="100">
        <f t="shared" si="3954"/>
        <v>0</v>
      </c>
      <c r="M914" s="100">
        <f t="shared" si="3954"/>
        <v>0</v>
      </c>
      <c r="N914" s="100">
        <f t="shared" si="3954"/>
        <v>0</v>
      </c>
      <c r="O914" s="100">
        <f t="shared" si="3954"/>
        <v>0</v>
      </c>
      <c r="P914" s="100">
        <f t="shared" si="3954"/>
        <v>0</v>
      </c>
      <c r="Q914" s="100">
        <f t="shared" si="3954"/>
        <v>0</v>
      </c>
      <c r="R914" s="100">
        <f t="shared" si="3954"/>
        <v>0</v>
      </c>
      <c r="S914" s="100">
        <f t="shared" si="3954"/>
        <v>0</v>
      </c>
      <c r="T914" s="100">
        <f t="shared" si="3954"/>
        <v>0</v>
      </c>
      <c r="U914" s="100">
        <f t="shared" si="3954"/>
        <v>0</v>
      </c>
      <c r="V914" s="142"/>
      <c r="W914" s="100">
        <f t="shared" si="3722"/>
        <v>0</v>
      </c>
      <c r="X914" s="100">
        <f t="shared" ref="X914:AH914" si="3955">X696+W914</f>
        <v>0</v>
      </c>
      <c r="Y914" s="100">
        <f t="shared" si="3955"/>
        <v>0</v>
      </c>
      <c r="Z914" s="100">
        <f t="shared" si="3955"/>
        <v>0</v>
      </c>
      <c r="AA914" s="100">
        <f t="shared" si="3955"/>
        <v>0</v>
      </c>
      <c r="AB914" s="100">
        <f t="shared" si="3955"/>
        <v>0</v>
      </c>
      <c r="AC914" s="100">
        <f t="shared" si="3955"/>
        <v>0</v>
      </c>
      <c r="AD914" s="100">
        <f t="shared" si="3955"/>
        <v>0</v>
      </c>
      <c r="AE914" s="100">
        <f t="shared" si="3955"/>
        <v>0</v>
      </c>
      <c r="AF914" s="100">
        <f t="shared" si="3955"/>
        <v>0</v>
      </c>
      <c r="AG914" s="100">
        <f t="shared" si="3955"/>
        <v>0</v>
      </c>
      <c r="AH914" s="100">
        <f t="shared" si="3955"/>
        <v>0</v>
      </c>
      <c r="AI914" s="142"/>
      <c r="AJ914" s="100">
        <f t="shared" si="3734"/>
        <v>0</v>
      </c>
      <c r="AK914" s="100">
        <f t="shared" ref="AK914:AU914" si="3956">AK696+AJ914</f>
        <v>0</v>
      </c>
      <c r="AL914" s="100">
        <f t="shared" si="3956"/>
        <v>0</v>
      </c>
      <c r="AM914" s="100">
        <f t="shared" si="3956"/>
        <v>0</v>
      </c>
      <c r="AN914" s="100">
        <f t="shared" si="3956"/>
        <v>0</v>
      </c>
      <c r="AO914" s="100">
        <f t="shared" si="3956"/>
        <v>0</v>
      </c>
      <c r="AP914" s="100">
        <f t="shared" si="3956"/>
        <v>0</v>
      </c>
      <c r="AQ914" s="100">
        <f t="shared" si="3956"/>
        <v>0</v>
      </c>
      <c r="AR914" s="100">
        <f t="shared" si="3956"/>
        <v>0</v>
      </c>
      <c r="AS914" s="100">
        <f t="shared" si="3956"/>
        <v>0</v>
      </c>
      <c r="AT914" s="100">
        <f t="shared" si="3956"/>
        <v>9233.02</v>
      </c>
      <c r="AU914" s="100">
        <f t="shared" si="3956"/>
        <v>18466.04</v>
      </c>
      <c r="AV914" s="142"/>
      <c r="AW914" s="100">
        <f t="shared" si="3746"/>
        <v>27699.06</v>
      </c>
      <c r="AX914" s="100">
        <f t="shared" ref="AX914:BH914" si="3957">AX696+AW914</f>
        <v>36932.080000000002</v>
      </c>
      <c r="AY914" s="100">
        <f t="shared" si="3957"/>
        <v>46165.100000000006</v>
      </c>
      <c r="AZ914" s="100">
        <f t="shared" si="3957"/>
        <v>55398.12000000001</v>
      </c>
      <c r="BA914" s="100">
        <f t="shared" si="3957"/>
        <v>64631.140000000014</v>
      </c>
      <c r="BB914" s="100">
        <f t="shared" si="3957"/>
        <v>73864.160000000018</v>
      </c>
      <c r="BC914" s="100">
        <f t="shared" si="3957"/>
        <v>83097.180000000022</v>
      </c>
      <c r="BD914" s="100">
        <f t="shared" si="3957"/>
        <v>92330.200000000026</v>
      </c>
      <c r="BE914" s="100">
        <f t="shared" si="3957"/>
        <v>101563.22000000003</v>
      </c>
      <c r="BF914" s="100">
        <f t="shared" si="3957"/>
        <v>110796.24000000003</v>
      </c>
      <c r="BG914" s="100">
        <f t="shared" si="3957"/>
        <v>120029.26000000004</v>
      </c>
      <c r="BH914" s="100">
        <f t="shared" si="3957"/>
        <v>129262.28000000004</v>
      </c>
      <c r="BI914" s="142"/>
      <c r="BV914" s="142"/>
      <c r="CI914" s="142"/>
      <c r="CV914" s="142"/>
      <c r="DI914" s="142"/>
      <c r="DV914" s="142"/>
      <c r="EI914" s="142"/>
    </row>
    <row r="915" spans="1:139" ht="15.75" outlineLevel="1" x14ac:dyDescent="0.25">
      <c r="A915" s="2">
        <f t="shared" ref="A915:E924" si="3958">A697</f>
        <v>19</v>
      </c>
      <c r="B915" s="86" t="str">
        <f t="shared" si="3958"/>
        <v>PRE-10062</v>
      </c>
      <c r="C915" s="86" t="str">
        <f t="shared" si="3958"/>
        <v>SPP FH - Jan Phyl 13296</v>
      </c>
      <c r="D915" s="2" t="str">
        <f t="shared" si="3958"/>
        <v>PRE-10062.2</v>
      </c>
      <c r="E915" s="141" t="str">
        <f t="shared" si="3958"/>
        <v>SPP FH -  Jan Phyl  13296 - S&amp;E/R&amp;C</v>
      </c>
      <c r="I915" s="178">
        <v>0</v>
      </c>
      <c r="J915" s="100">
        <f t="shared" ref="J915:U915" si="3959">J697+I915</f>
        <v>0</v>
      </c>
      <c r="K915" s="100">
        <f t="shared" si="3959"/>
        <v>0</v>
      </c>
      <c r="L915" s="100">
        <f t="shared" si="3959"/>
        <v>0</v>
      </c>
      <c r="M915" s="100">
        <f t="shared" si="3959"/>
        <v>0</v>
      </c>
      <c r="N915" s="100">
        <f t="shared" si="3959"/>
        <v>0</v>
      </c>
      <c r="O915" s="100">
        <f t="shared" si="3959"/>
        <v>0</v>
      </c>
      <c r="P915" s="100">
        <f t="shared" si="3959"/>
        <v>0</v>
      </c>
      <c r="Q915" s="100">
        <f t="shared" si="3959"/>
        <v>0</v>
      </c>
      <c r="R915" s="100">
        <f t="shared" si="3959"/>
        <v>0</v>
      </c>
      <c r="S915" s="100">
        <f t="shared" si="3959"/>
        <v>0</v>
      </c>
      <c r="T915" s="100">
        <f t="shared" si="3959"/>
        <v>0</v>
      </c>
      <c r="U915" s="100">
        <f t="shared" si="3959"/>
        <v>0</v>
      </c>
      <c r="V915" s="142"/>
      <c r="W915" s="100">
        <f t="shared" si="3722"/>
        <v>0</v>
      </c>
      <c r="X915" s="100">
        <f t="shared" ref="X915:AH915" si="3960">X697+W915</f>
        <v>0</v>
      </c>
      <c r="Y915" s="100">
        <f t="shared" si="3960"/>
        <v>0</v>
      </c>
      <c r="Z915" s="100">
        <f t="shared" si="3960"/>
        <v>0</v>
      </c>
      <c r="AA915" s="100">
        <f t="shared" si="3960"/>
        <v>0</v>
      </c>
      <c r="AB915" s="100">
        <f t="shared" si="3960"/>
        <v>0</v>
      </c>
      <c r="AC915" s="100">
        <f t="shared" si="3960"/>
        <v>0</v>
      </c>
      <c r="AD915" s="100">
        <f t="shared" si="3960"/>
        <v>0</v>
      </c>
      <c r="AE915" s="100">
        <f t="shared" si="3960"/>
        <v>0</v>
      </c>
      <c r="AF915" s="100">
        <f t="shared" si="3960"/>
        <v>0</v>
      </c>
      <c r="AG915" s="100">
        <f t="shared" si="3960"/>
        <v>0</v>
      </c>
      <c r="AH915" s="100">
        <f t="shared" si="3960"/>
        <v>0</v>
      </c>
      <c r="AI915" s="142"/>
      <c r="AJ915" s="100">
        <f t="shared" si="3734"/>
        <v>0</v>
      </c>
      <c r="AK915" s="100">
        <f t="shared" ref="AK915:AU915" si="3961">AK697+AJ915</f>
        <v>0</v>
      </c>
      <c r="AL915" s="100">
        <f t="shared" si="3961"/>
        <v>0</v>
      </c>
      <c r="AM915" s="100">
        <f t="shared" si="3961"/>
        <v>0</v>
      </c>
      <c r="AN915" s="100">
        <f t="shared" si="3961"/>
        <v>0</v>
      </c>
      <c r="AO915" s="100">
        <f t="shared" si="3961"/>
        <v>0</v>
      </c>
      <c r="AP915" s="100">
        <f t="shared" si="3961"/>
        <v>0</v>
      </c>
      <c r="AQ915" s="100">
        <f t="shared" si="3961"/>
        <v>0</v>
      </c>
      <c r="AR915" s="100">
        <f t="shared" si="3961"/>
        <v>0</v>
      </c>
      <c r="AS915" s="100">
        <f t="shared" si="3961"/>
        <v>0</v>
      </c>
      <c r="AT915" s="100">
        <f t="shared" si="3961"/>
        <v>0</v>
      </c>
      <c r="AU915" s="100">
        <f t="shared" si="3961"/>
        <v>0</v>
      </c>
      <c r="AV915" s="142"/>
      <c r="AW915" s="100">
        <f t="shared" si="3746"/>
        <v>0</v>
      </c>
      <c r="AX915" s="100">
        <f t="shared" ref="AX915:BH915" si="3962">AX697+AW915</f>
        <v>0</v>
      </c>
      <c r="AY915" s="100">
        <f t="shared" si="3962"/>
        <v>0</v>
      </c>
      <c r="AZ915" s="100">
        <f t="shared" si="3962"/>
        <v>4627.7</v>
      </c>
      <c r="BA915" s="100">
        <f t="shared" si="3962"/>
        <v>9255.4</v>
      </c>
      <c r="BB915" s="100">
        <f t="shared" si="3962"/>
        <v>13883.099999999999</v>
      </c>
      <c r="BC915" s="100">
        <f t="shared" si="3962"/>
        <v>18510.8</v>
      </c>
      <c r="BD915" s="100">
        <f t="shared" si="3962"/>
        <v>23138.5</v>
      </c>
      <c r="BE915" s="100">
        <f t="shared" si="3962"/>
        <v>27766.2</v>
      </c>
      <c r="BF915" s="100">
        <f t="shared" si="3962"/>
        <v>32393.9</v>
      </c>
      <c r="BG915" s="100">
        <f t="shared" si="3962"/>
        <v>37021.599999999999</v>
      </c>
      <c r="BH915" s="100">
        <f t="shared" si="3962"/>
        <v>41649.299999999996</v>
      </c>
      <c r="BI915" s="142"/>
      <c r="BV915" s="142"/>
      <c r="CI915" s="142"/>
      <c r="CV915" s="142"/>
      <c r="DI915" s="142"/>
      <c r="DV915" s="142"/>
      <c r="EI915" s="142"/>
    </row>
    <row r="916" spans="1:139" ht="15.75" outlineLevel="1" x14ac:dyDescent="0.25">
      <c r="A916" s="2">
        <f t="shared" si="3958"/>
        <v>20</v>
      </c>
      <c r="B916" s="86" t="str">
        <f t="shared" si="3958"/>
        <v>FH - TBD15</v>
      </c>
      <c r="C916" s="86" t="str">
        <f t="shared" si="3958"/>
        <v>SPP FH - 13989</v>
      </c>
      <c r="D916" s="2" t="str">
        <f t="shared" si="3958"/>
        <v>FH - TBD15.1</v>
      </c>
      <c r="E916" s="141" t="str">
        <f t="shared" si="3958"/>
        <v>SPP FH - 13989</v>
      </c>
      <c r="I916" s="178">
        <v>0</v>
      </c>
      <c r="J916" s="100">
        <f t="shared" ref="J916:U916" si="3963">J698+I916</f>
        <v>0</v>
      </c>
      <c r="K916" s="100">
        <f t="shared" si="3963"/>
        <v>0</v>
      </c>
      <c r="L916" s="100">
        <f t="shared" si="3963"/>
        <v>0</v>
      </c>
      <c r="M916" s="100">
        <f t="shared" si="3963"/>
        <v>0</v>
      </c>
      <c r="N916" s="100">
        <f t="shared" si="3963"/>
        <v>0</v>
      </c>
      <c r="O916" s="100">
        <f t="shared" si="3963"/>
        <v>0</v>
      </c>
      <c r="P916" s="100">
        <f t="shared" si="3963"/>
        <v>0</v>
      </c>
      <c r="Q916" s="100">
        <f t="shared" si="3963"/>
        <v>0</v>
      </c>
      <c r="R916" s="100">
        <f t="shared" si="3963"/>
        <v>0</v>
      </c>
      <c r="S916" s="100">
        <f t="shared" si="3963"/>
        <v>0</v>
      </c>
      <c r="T916" s="100">
        <f t="shared" si="3963"/>
        <v>0</v>
      </c>
      <c r="U916" s="100">
        <f t="shared" si="3963"/>
        <v>0</v>
      </c>
      <c r="V916" s="142"/>
      <c r="W916" s="100">
        <f t="shared" si="3722"/>
        <v>0</v>
      </c>
      <c r="X916" s="100">
        <f t="shared" ref="X916:AH916" si="3964">X698+W916</f>
        <v>0</v>
      </c>
      <c r="Y916" s="100">
        <f t="shared" si="3964"/>
        <v>0</v>
      </c>
      <c r="Z916" s="100">
        <f t="shared" si="3964"/>
        <v>0</v>
      </c>
      <c r="AA916" s="100">
        <f t="shared" si="3964"/>
        <v>0</v>
      </c>
      <c r="AB916" s="100">
        <f t="shared" si="3964"/>
        <v>0</v>
      </c>
      <c r="AC916" s="100">
        <f t="shared" si="3964"/>
        <v>0</v>
      </c>
      <c r="AD916" s="100">
        <f t="shared" si="3964"/>
        <v>0</v>
      </c>
      <c r="AE916" s="100">
        <f t="shared" si="3964"/>
        <v>0</v>
      </c>
      <c r="AF916" s="100">
        <f t="shared" si="3964"/>
        <v>0</v>
      </c>
      <c r="AG916" s="100">
        <f t="shared" si="3964"/>
        <v>0</v>
      </c>
      <c r="AH916" s="100">
        <f t="shared" si="3964"/>
        <v>0</v>
      </c>
      <c r="AI916" s="142"/>
      <c r="AJ916" s="100">
        <f t="shared" si="3734"/>
        <v>0</v>
      </c>
      <c r="AK916" s="100">
        <f t="shared" ref="AK916:AU916" si="3965">AK698+AJ916</f>
        <v>0</v>
      </c>
      <c r="AL916" s="100">
        <f t="shared" si="3965"/>
        <v>0</v>
      </c>
      <c r="AM916" s="100">
        <f t="shared" si="3965"/>
        <v>0</v>
      </c>
      <c r="AN916" s="100">
        <f t="shared" si="3965"/>
        <v>0</v>
      </c>
      <c r="AO916" s="100">
        <f t="shared" si="3965"/>
        <v>0</v>
      </c>
      <c r="AP916" s="100">
        <f t="shared" si="3965"/>
        <v>0</v>
      </c>
      <c r="AQ916" s="100">
        <f t="shared" si="3965"/>
        <v>0</v>
      </c>
      <c r="AR916" s="100">
        <f t="shared" si="3965"/>
        <v>0</v>
      </c>
      <c r="AS916" s="100">
        <f t="shared" si="3965"/>
        <v>0</v>
      </c>
      <c r="AT916" s="100">
        <f t="shared" si="3965"/>
        <v>2566.85</v>
      </c>
      <c r="AU916" s="100">
        <f t="shared" si="3965"/>
        <v>5133.7</v>
      </c>
      <c r="AV916" s="142"/>
      <c r="AW916" s="100">
        <f t="shared" si="3746"/>
        <v>7700.5499999999993</v>
      </c>
      <c r="AX916" s="100">
        <f t="shared" ref="AX916:BH916" si="3966">AX698+AW916</f>
        <v>10267.4</v>
      </c>
      <c r="AY916" s="100">
        <f t="shared" si="3966"/>
        <v>12834.25</v>
      </c>
      <c r="AZ916" s="100">
        <f t="shared" si="3966"/>
        <v>15401.1</v>
      </c>
      <c r="BA916" s="100">
        <f t="shared" si="3966"/>
        <v>17967.95</v>
      </c>
      <c r="BB916" s="100">
        <f t="shared" si="3966"/>
        <v>20534.8</v>
      </c>
      <c r="BC916" s="100">
        <f t="shared" si="3966"/>
        <v>23101.649999999998</v>
      </c>
      <c r="BD916" s="100">
        <f t="shared" si="3966"/>
        <v>25668.499999999996</v>
      </c>
      <c r="BE916" s="100">
        <f t="shared" si="3966"/>
        <v>28235.349999999995</v>
      </c>
      <c r="BF916" s="100">
        <f t="shared" si="3966"/>
        <v>30802.199999999993</v>
      </c>
      <c r="BG916" s="100">
        <f t="shared" si="3966"/>
        <v>33369.049999999996</v>
      </c>
      <c r="BH916" s="100">
        <f t="shared" si="3966"/>
        <v>35935.899999999994</v>
      </c>
      <c r="BI916" s="142"/>
      <c r="BV916" s="142"/>
      <c r="CI916" s="142"/>
      <c r="CV916" s="142"/>
      <c r="DI916" s="142"/>
      <c r="DV916" s="142"/>
      <c r="EI916" s="142"/>
    </row>
    <row r="917" spans="1:139" ht="15.75" outlineLevel="1" x14ac:dyDescent="0.25">
      <c r="A917" s="2">
        <f t="shared" si="3958"/>
        <v>21</v>
      </c>
      <c r="B917" s="86" t="str">
        <f t="shared" si="3958"/>
        <v>FH - TBD16</v>
      </c>
      <c r="C917" s="86" t="str">
        <f t="shared" si="3958"/>
        <v>SPP FH - 13984</v>
      </c>
      <c r="D917" s="2" t="str">
        <f t="shared" si="3958"/>
        <v>FH - TBD16.1</v>
      </c>
      <c r="E917" s="141" t="str">
        <f t="shared" si="3958"/>
        <v>SPP FH - 13984</v>
      </c>
      <c r="I917" s="178">
        <v>0</v>
      </c>
      <c r="J917" s="100">
        <f t="shared" ref="J917:U917" si="3967">J699+I917</f>
        <v>0</v>
      </c>
      <c r="K917" s="100">
        <f t="shared" si="3967"/>
        <v>0</v>
      </c>
      <c r="L917" s="100">
        <f t="shared" si="3967"/>
        <v>0</v>
      </c>
      <c r="M917" s="100">
        <f t="shared" si="3967"/>
        <v>0</v>
      </c>
      <c r="N917" s="100">
        <f t="shared" si="3967"/>
        <v>0</v>
      </c>
      <c r="O917" s="100">
        <f t="shared" si="3967"/>
        <v>0</v>
      </c>
      <c r="P917" s="100">
        <f t="shared" si="3967"/>
        <v>0</v>
      </c>
      <c r="Q917" s="100">
        <f t="shared" si="3967"/>
        <v>0</v>
      </c>
      <c r="R917" s="100">
        <f t="shared" si="3967"/>
        <v>0</v>
      </c>
      <c r="S917" s="100">
        <f t="shared" si="3967"/>
        <v>0</v>
      </c>
      <c r="T917" s="100">
        <f t="shared" si="3967"/>
        <v>0</v>
      </c>
      <c r="U917" s="100">
        <f t="shared" si="3967"/>
        <v>0</v>
      </c>
      <c r="V917" s="142"/>
      <c r="W917" s="100">
        <f t="shared" si="3722"/>
        <v>0</v>
      </c>
      <c r="X917" s="100">
        <f t="shared" ref="X917:AH917" si="3968">X699+W917</f>
        <v>0</v>
      </c>
      <c r="Y917" s="100">
        <f t="shared" si="3968"/>
        <v>0</v>
      </c>
      <c r="Z917" s="100">
        <f t="shared" si="3968"/>
        <v>0</v>
      </c>
      <c r="AA917" s="100">
        <f t="shared" si="3968"/>
        <v>0</v>
      </c>
      <c r="AB917" s="100">
        <f t="shared" si="3968"/>
        <v>0</v>
      </c>
      <c r="AC917" s="100">
        <f t="shared" si="3968"/>
        <v>0</v>
      </c>
      <c r="AD917" s="100">
        <f t="shared" si="3968"/>
        <v>0</v>
      </c>
      <c r="AE917" s="100">
        <f t="shared" si="3968"/>
        <v>0</v>
      </c>
      <c r="AF917" s="100">
        <f t="shared" si="3968"/>
        <v>0</v>
      </c>
      <c r="AG917" s="100">
        <f t="shared" si="3968"/>
        <v>0</v>
      </c>
      <c r="AH917" s="100">
        <f t="shared" si="3968"/>
        <v>0</v>
      </c>
      <c r="AI917" s="142"/>
      <c r="AJ917" s="100">
        <f t="shared" si="3734"/>
        <v>0</v>
      </c>
      <c r="AK917" s="100">
        <f t="shared" ref="AK917:AU917" si="3969">AK699+AJ917</f>
        <v>0</v>
      </c>
      <c r="AL917" s="100">
        <f t="shared" si="3969"/>
        <v>0</v>
      </c>
      <c r="AM917" s="100">
        <f t="shared" si="3969"/>
        <v>0</v>
      </c>
      <c r="AN917" s="100">
        <f t="shared" si="3969"/>
        <v>0</v>
      </c>
      <c r="AO917" s="100">
        <f t="shared" si="3969"/>
        <v>0</v>
      </c>
      <c r="AP917" s="100">
        <f t="shared" si="3969"/>
        <v>0</v>
      </c>
      <c r="AQ917" s="100">
        <f t="shared" si="3969"/>
        <v>0</v>
      </c>
      <c r="AR917" s="100">
        <f t="shared" si="3969"/>
        <v>0</v>
      </c>
      <c r="AS917" s="100">
        <f t="shared" si="3969"/>
        <v>0</v>
      </c>
      <c r="AT917" s="100">
        <f t="shared" si="3969"/>
        <v>0</v>
      </c>
      <c r="AU917" s="100">
        <f t="shared" si="3969"/>
        <v>0</v>
      </c>
      <c r="AV917" s="142"/>
      <c r="AW917" s="100">
        <f t="shared" si="3746"/>
        <v>3613.21</v>
      </c>
      <c r="AX917" s="100">
        <f t="shared" ref="AX917:BH917" si="3970">AX699+AW917</f>
        <v>7226.42</v>
      </c>
      <c r="AY917" s="100">
        <f t="shared" si="3970"/>
        <v>10839.630000000001</v>
      </c>
      <c r="AZ917" s="100">
        <f t="shared" si="3970"/>
        <v>14452.84</v>
      </c>
      <c r="BA917" s="100">
        <f t="shared" si="3970"/>
        <v>18066.05</v>
      </c>
      <c r="BB917" s="100">
        <f t="shared" si="3970"/>
        <v>21679.26</v>
      </c>
      <c r="BC917" s="100">
        <f t="shared" si="3970"/>
        <v>25292.469999999998</v>
      </c>
      <c r="BD917" s="100">
        <f t="shared" si="3970"/>
        <v>28905.679999999997</v>
      </c>
      <c r="BE917" s="100">
        <f t="shared" si="3970"/>
        <v>32518.889999999996</v>
      </c>
      <c r="BF917" s="100">
        <f t="shared" si="3970"/>
        <v>36132.1</v>
      </c>
      <c r="BG917" s="100">
        <f t="shared" si="3970"/>
        <v>39745.31</v>
      </c>
      <c r="BH917" s="100">
        <f t="shared" si="3970"/>
        <v>43358.52</v>
      </c>
      <c r="BI917" s="142"/>
      <c r="BV917" s="142"/>
      <c r="CI917" s="142"/>
      <c r="CV917" s="142"/>
      <c r="DI917" s="142"/>
      <c r="DV917" s="142"/>
      <c r="EI917" s="142"/>
    </row>
    <row r="918" spans="1:139" ht="15.75" outlineLevel="1" x14ac:dyDescent="0.25">
      <c r="A918" s="2">
        <f t="shared" si="3958"/>
        <v>22</v>
      </c>
      <c r="B918" s="86" t="str">
        <f t="shared" si="3958"/>
        <v>FH - TBD17</v>
      </c>
      <c r="C918" s="86" t="str">
        <f t="shared" si="3958"/>
        <v>SPP FH - 14123</v>
      </c>
      <c r="D918" s="2" t="str">
        <f t="shared" si="3958"/>
        <v>FH - TBD17.1</v>
      </c>
      <c r="E918" s="141" t="str">
        <f t="shared" si="3958"/>
        <v>SPP FH - 14123</v>
      </c>
      <c r="I918" s="178">
        <v>0</v>
      </c>
      <c r="J918" s="100">
        <f t="shared" ref="J918:U918" si="3971">J700+I918</f>
        <v>0</v>
      </c>
      <c r="K918" s="100">
        <f t="shared" si="3971"/>
        <v>0</v>
      </c>
      <c r="L918" s="100">
        <f t="shared" si="3971"/>
        <v>0</v>
      </c>
      <c r="M918" s="100">
        <f t="shared" si="3971"/>
        <v>0</v>
      </c>
      <c r="N918" s="100">
        <f t="shared" si="3971"/>
        <v>0</v>
      </c>
      <c r="O918" s="100">
        <f t="shared" si="3971"/>
        <v>0</v>
      </c>
      <c r="P918" s="100">
        <f t="shared" si="3971"/>
        <v>0</v>
      </c>
      <c r="Q918" s="100">
        <f t="shared" si="3971"/>
        <v>0</v>
      </c>
      <c r="R918" s="100">
        <f t="shared" si="3971"/>
        <v>0</v>
      </c>
      <c r="S918" s="100">
        <f t="shared" si="3971"/>
        <v>0</v>
      </c>
      <c r="T918" s="100">
        <f t="shared" si="3971"/>
        <v>0</v>
      </c>
      <c r="U918" s="100">
        <f t="shared" si="3971"/>
        <v>0</v>
      </c>
      <c r="V918" s="142"/>
      <c r="W918" s="100">
        <f t="shared" si="3722"/>
        <v>0</v>
      </c>
      <c r="X918" s="100">
        <f t="shared" ref="X918:AH918" si="3972">X700+W918</f>
        <v>0</v>
      </c>
      <c r="Y918" s="100">
        <f t="shared" si="3972"/>
        <v>0</v>
      </c>
      <c r="Z918" s="100">
        <f t="shared" si="3972"/>
        <v>0</v>
      </c>
      <c r="AA918" s="100">
        <f t="shared" si="3972"/>
        <v>0</v>
      </c>
      <c r="AB918" s="100">
        <f t="shared" si="3972"/>
        <v>0</v>
      </c>
      <c r="AC918" s="100">
        <f t="shared" si="3972"/>
        <v>0</v>
      </c>
      <c r="AD918" s="100">
        <f t="shared" si="3972"/>
        <v>0</v>
      </c>
      <c r="AE918" s="100">
        <f t="shared" si="3972"/>
        <v>0</v>
      </c>
      <c r="AF918" s="100">
        <f t="shared" si="3972"/>
        <v>0</v>
      </c>
      <c r="AG918" s="100">
        <f t="shared" si="3972"/>
        <v>0</v>
      </c>
      <c r="AH918" s="100">
        <f t="shared" si="3972"/>
        <v>0</v>
      </c>
      <c r="AI918" s="142"/>
      <c r="AJ918" s="100">
        <f t="shared" si="3734"/>
        <v>0</v>
      </c>
      <c r="AK918" s="100">
        <f t="shared" ref="AK918:AU918" si="3973">AK700+AJ918</f>
        <v>0</v>
      </c>
      <c r="AL918" s="100">
        <f t="shared" si="3973"/>
        <v>0</v>
      </c>
      <c r="AM918" s="100">
        <f t="shared" si="3973"/>
        <v>0</v>
      </c>
      <c r="AN918" s="100">
        <f t="shared" si="3973"/>
        <v>0</v>
      </c>
      <c r="AO918" s="100">
        <f t="shared" si="3973"/>
        <v>0</v>
      </c>
      <c r="AP918" s="100">
        <f t="shared" si="3973"/>
        <v>0</v>
      </c>
      <c r="AQ918" s="100">
        <f t="shared" si="3973"/>
        <v>0</v>
      </c>
      <c r="AR918" s="100">
        <f t="shared" si="3973"/>
        <v>0</v>
      </c>
      <c r="AS918" s="100">
        <f t="shared" si="3973"/>
        <v>0</v>
      </c>
      <c r="AT918" s="100">
        <f t="shared" si="3973"/>
        <v>0</v>
      </c>
      <c r="AU918" s="100">
        <f t="shared" si="3973"/>
        <v>0</v>
      </c>
      <c r="AV918" s="142"/>
      <c r="AW918" s="100">
        <f t="shared" si="3746"/>
        <v>3850.27</v>
      </c>
      <c r="AX918" s="100">
        <f t="shared" ref="AX918:BH918" si="3974">AX700+AW918</f>
        <v>7700.54</v>
      </c>
      <c r="AY918" s="100">
        <f t="shared" si="3974"/>
        <v>11550.81</v>
      </c>
      <c r="AZ918" s="100">
        <f t="shared" si="3974"/>
        <v>15401.08</v>
      </c>
      <c r="BA918" s="100">
        <f t="shared" si="3974"/>
        <v>19251.349999999999</v>
      </c>
      <c r="BB918" s="100">
        <f t="shared" si="3974"/>
        <v>23101.62</v>
      </c>
      <c r="BC918" s="100">
        <f t="shared" si="3974"/>
        <v>26951.89</v>
      </c>
      <c r="BD918" s="100">
        <f t="shared" si="3974"/>
        <v>30802.16</v>
      </c>
      <c r="BE918" s="100">
        <f t="shared" si="3974"/>
        <v>34652.43</v>
      </c>
      <c r="BF918" s="100">
        <f t="shared" si="3974"/>
        <v>38502.699999999997</v>
      </c>
      <c r="BG918" s="100">
        <f t="shared" si="3974"/>
        <v>42352.969999999994</v>
      </c>
      <c r="BH918" s="100">
        <f t="shared" si="3974"/>
        <v>46203.239999999991</v>
      </c>
      <c r="BI918" s="142"/>
      <c r="BV918" s="142"/>
      <c r="CI918" s="142"/>
      <c r="CV918" s="142"/>
      <c r="DI918" s="142"/>
      <c r="DV918" s="142"/>
      <c r="EI918" s="142"/>
    </row>
    <row r="919" spans="1:139" ht="15.75" outlineLevel="1" x14ac:dyDescent="0.25">
      <c r="A919" s="2">
        <f t="shared" si="3958"/>
        <v>23</v>
      </c>
      <c r="B919" s="86" t="str">
        <f t="shared" si="3958"/>
        <v>PRE-09848</v>
      </c>
      <c r="C919" s="86" t="str">
        <f t="shared" si="3958"/>
        <v>SPP FH - Yukon 13101</v>
      </c>
      <c r="D919" s="2" t="str">
        <f t="shared" si="3958"/>
        <v>PRE-09848.1</v>
      </c>
      <c r="E919" s="141" t="str">
        <f t="shared" si="3958"/>
        <v>SPP FH - Yukon 13101</v>
      </c>
      <c r="I919" s="178">
        <v>0</v>
      </c>
      <c r="J919" s="100">
        <f t="shared" ref="J919:U919" si="3975">J701+I919</f>
        <v>0</v>
      </c>
      <c r="K919" s="100">
        <f t="shared" si="3975"/>
        <v>0</v>
      </c>
      <c r="L919" s="100">
        <f t="shared" si="3975"/>
        <v>0</v>
      </c>
      <c r="M919" s="100">
        <f t="shared" si="3975"/>
        <v>0</v>
      </c>
      <c r="N919" s="100">
        <f t="shared" si="3975"/>
        <v>0</v>
      </c>
      <c r="O919" s="100">
        <f t="shared" si="3975"/>
        <v>0</v>
      </c>
      <c r="P919" s="100">
        <f t="shared" si="3975"/>
        <v>0</v>
      </c>
      <c r="Q919" s="100">
        <f t="shared" si="3975"/>
        <v>0</v>
      </c>
      <c r="R919" s="100">
        <f t="shared" si="3975"/>
        <v>0</v>
      </c>
      <c r="S919" s="100">
        <f t="shared" si="3975"/>
        <v>0</v>
      </c>
      <c r="T919" s="100">
        <f t="shared" si="3975"/>
        <v>0</v>
      </c>
      <c r="U919" s="100">
        <f t="shared" si="3975"/>
        <v>0</v>
      </c>
      <c r="V919" s="142"/>
      <c r="W919" s="100">
        <f t="shared" si="3722"/>
        <v>0</v>
      </c>
      <c r="X919" s="100">
        <f t="shared" ref="X919:AH919" si="3976">X701+W919</f>
        <v>0</v>
      </c>
      <c r="Y919" s="100">
        <f t="shared" si="3976"/>
        <v>0</v>
      </c>
      <c r="Z919" s="100">
        <f t="shared" si="3976"/>
        <v>0</v>
      </c>
      <c r="AA919" s="100">
        <f t="shared" si="3976"/>
        <v>0</v>
      </c>
      <c r="AB919" s="100">
        <f t="shared" si="3976"/>
        <v>0</v>
      </c>
      <c r="AC919" s="100">
        <f t="shared" si="3976"/>
        <v>0</v>
      </c>
      <c r="AD919" s="100">
        <f t="shared" si="3976"/>
        <v>0</v>
      </c>
      <c r="AE919" s="100">
        <f t="shared" si="3976"/>
        <v>0</v>
      </c>
      <c r="AF919" s="100">
        <f t="shared" si="3976"/>
        <v>0</v>
      </c>
      <c r="AG919" s="100">
        <f t="shared" si="3976"/>
        <v>0</v>
      </c>
      <c r="AH919" s="100">
        <f t="shared" si="3976"/>
        <v>0</v>
      </c>
      <c r="AI919" s="142"/>
      <c r="AJ919" s="100">
        <f t="shared" si="3734"/>
        <v>0</v>
      </c>
      <c r="AK919" s="100">
        <f t="shared" ref="AK919:AU919" si="3977">AK701+AJ919</f>
        <v>0</v>
      </c>
      <c r="AL919" s="100">
        <f t="shared" si="3977"/>
        <v>0</v>
      </c>
      <c r="AM919" s="100">
        <f t="shared" si="3977"/>
        <v>2648.64</v>
      </c>
      <c r="AN919" s="100">
        <f t="shared" si="3977"/>
        <v>5297.28</v>
      </c>
      <c r="AO919" s="100">
        <f t="shared" si="3977"/>
        <v>7945.92</v>
      </c>
      <c r="AP919" s="100">
        <f t="shared" si="3977"/>
        <v>10594.56</v>
      </c>
      <c r="AQ919" s="100">
        <f t="shared" si="3977"/>
        <v>13243.199999999999</v>
      </c>
      <c r="AR919" s="100">
        <f t="shared" si="3977"/>
        <v>15891.839999999998</v>
      </c>
      <c r="AS919" s="100">
        <f t="shared" si="3977"/>
        <v>18540.48</v>
      </c>
      <c r="AT919" s="100">
        <f t="shared" si="3977"/>
        <v>21189.119999999999</v>
      </c>
      <c r="AU919" s="100">
        <f t="shared" si="3977"/>
        <v>23837.759999999998</v>
      </c>
      <c r="AV919" s="142"/>
      <c r="AW919" s="100">
        <f t="shared" si="3746"/>
        <v>26486.399999999998</v>
      </c>
      <c r="AX919" s="100">
        <f t="shared" ref="AX919:BH919" si="3978">AX701+AW919</f>
        <v>29135.039999999997</v>
      </c>
      <c r="AY919" s="100">
        <f t="shared" si="3978"/>
        <v>31783.679999999997</v>
      </c>
      <c r="AZ919" s="100">
        <f t="shared" si="3978"/>
        <v>34432.32</v>
      </c>
      <c r="BA919" s="100">
        <f t="shared" si="3978"/>
        <v>37080.959999999999</v>
      </c>
      <c r="BB919" s="100">
        <f t="shared" si="3978"/>
        <v>39729.599999999999</v>
      </c>
      <c r="BC919" s="100">
        <f t="shared" si="3978"/>
        <v>42378.239999999998</v>
      </c>
      <c r="BD919" s="100">
        <f t="shared" si="3978"/>
        <v>45026.879999999997</v>
      </c>
      <c r="BE919" s="100">
        <f t="shared" si="3978"/>
        <v>47675.519999999997</v>
      </c>
      <c r="BF919" s="100">
        <f t="shared" si="3978"/>
        <v>50324.159999999996</v>
      </c>
      <c r="BG919" s="100">
        <f t="shared" si="3978"/>
        <v>52972.799999999996</v>
      </c>
      <c r="BH919" s="100">
        <f t="shared" si="3978"/>
        <v>55621.439999999995</v>
      </c>
      <c r="BI919" s="142"/>
      <c r="BV919" s="142"/>
      <c r="CI919" s="142"/>
      <c r="CV919" s="142"/>
      <c r="DI919" s="142"/>
      <c r="DV919" s="142"/>
      <c r="EI919" s="142"/>
    </row>
    <row r="920" spans="1:139" ht="15.75" outlineLevel="1" x14ac:dyDescent="0.25">
      <c r="A920" s="2">
        <f t="shared" si="3958"/>
        <v>23</v>
      </c>
      <c r="B920" s="86" t="str">
        <f t="shared" si="3958"/>
        <v>PRE-09848</v>
      </c>
      <c r="C920" s="86" t="str">
        <f t="shared" si="3958"/>
        <v>SPP FH - Yukon 13101</v>
      </c>
      <c r="D920" s="2" t="str">
        <f t="shared" si="3958"/>
        <v>A2804994</v>
      </c>
      <c r="E920" s="141" t="str">
        <f t="shared" si="3958"/>
        <v>SPP FH - Yukon 13101 ACRs - 3 TAV</v>
      </c>
      <c r="I920" s="178">
        <v>0</v>
      </c>
      <c r="J920" s="100">
        <f t="shared" ref="J920" si="3979">J702+I920</f>
        <v>0</v>
      </c>
      <c r="K920" s="100">
        <f t="shared" ref="K920" si="3980">K702+J920</f>
        <v>0</v>
      </c>
      <c r="L920" s="100">
        <f t="shared" ref="L920" si="3981">L702+K920</f>
        <v>0</v>
      </c>
      <c r="M920" s="100">
        <f t="shared" ref="M920" si="3982">M702+L920</f>
        <v>0</v>
      </c>
      <c r="N920" s="100">
        <f t="shared" ref="N920" si="3983">N702+M920</f>
        <v>0</v>
      </c>
      <c r="O920" s="100">
        <f t="shared" ref="O920" si="3984">O702+N920</f>
        <v>0</v>
      </c>
      <c r="P920" s="100">
        <f t="shared" ref="P920" si="3985">P702+O920</f>
        <v>0</v>
      </c>
      <c r="Q920" s="100">
        <f t="shared" ref="Q920" si="3986">Q702+P920</f>
        <v>0</v>
      </c>
      <c r="R920" s="100">
        <f t="shared" ref="R920" si="3987">R702+Q920</f>
        <v>0</v>
      </c>
      <c r="S920" s="100">
        <f t="shared" ref="S920" si="3988">S702+R920</f>
        <v>0</v>
      </c>
      <c r="T920" s="100">
        <f t="shared" ref="T920" si="3989">T702+S920</f>
        <v>0</v>
      </c>
      <c r="U920" s="100">
        <f t="shared" ref="U920" si="3990">U702+T920</f>
        <v>0</v>
      </c>
      <c r="V920" s="142"/>
      <c r="W920" s="100">
        <f t="shared" si="3722"/>
        <v>0</v>
      </c>
      <c r="X920" s="100">
        <f t="shared" ref="X920" si="3991">X702+W920</f>
        <v>0</v>
      </c>
      <c r="Y920" s="100">
        <f t="shared" ref="Y920" si="3992">Y702+X920</f>
        <v>0</v>
      </c>
      <c r="Z920" s="100">
        <f t="shared" ref="Z920" si="3993">Z702+Y920</f>
        <v>0</v>
      </c>
      <c r="AA920" s="100">
        <f t="shared" ref="AA920" si="3994">AA702+Z920</f>
        <v>0</v>
      </c>
      <c r="AB920" s="100">
        <f t="shared" ref="AB920" si="3995">AB702+AA920</f>
        <v>0</v>
      </c>
      <c r="AC920" s="100">
        <f t="shared" ref="AC920" si="3996">AC702+AB920</f>
        <v>0</v>
      </c>
      <c r="AD920" s="100">
        <f t="shared" ref="AD920" si="3997">AD702+AC920</f>
        <v>0</v>
      </c>
      <c r="AE920" s="100">
        <f t="shared" ref="AE920" si="3998">AE702+AD920</f>
        <v>0</v>
      </c>
      <c r="AF920" s="100">
        <f t="shared" ref="AF920" si="3999">AF702+AE920</f>
        <v>0</v>
      </c>
      <c r="AG920" s="100">
        <f t="shared" ref="AG920" si="4000">AG702+AF920</f>
        <v>0</v>
      </c>
      <c r="AH920" s="100">
        <f t="shared" ref="AH920" si="4001">AH702+AG920</f>
        <v>0</v>
      </c>
      <c r="AI920" s="142"/>
      <c r="AJ920" s="100">
        <f t="shared" si="3734"/>
        <v>0</v>
      </c>
      <c r="AK920" s="100">
        <f t="shared" ref="AK920" si="4002">AK702+AJ920</f>
        <v>13.4</v>
      </c>
      <c r="AL920" s="100">
        <f t="shared" ref="AL920" si="4003">AL702+AK920</f>
        <v>26.8</v>
      </c>
      <c r="AM920" s="100">
        <f t="shared" ref="AM920" si="4004">AM702+AL920</f>
        <v>40.200000000000003</v>
      </c>
      <c r="AN920" s="100">
        <f t="shared" ref="AN920" si="4005">AN702+AM920</f>
        <v>53.6</v>
      </c>
      <c r="AO920" s="100">
        <f t="shared" ref="AO920" si="4006">AO702+AN920</f>
        <v>67</v>
      </c>
      <c r="AP920" s="100">
        <f t="shared" ref="AP920" si="4007">AP702+AO920</f>
        <v>80.400000000000006</v>
      </c>
      <c r="AQ920" s="100">
        <f t="shared" ref="AQ920" si="4008">AQ702+AP920</f>
        <v>93.800000000000011</v>
      </c>
      <c r="AR920" s="100">
        <f t="shared" ref="AR920" si="4009">AR702+AQ920</f>
        <v>107.20000000000002</v>
      </c>
      <c r="AS920" s="100">
        <f t="shared" ref="AS920" si="4010">AS702+AR920</f>
        <v>120.60000000000002</v>
      </c>
      <c r="AT920" s="100">
        <f t="shared" ref="AT920" si="4011">AT702+AS920</f>
        <v>134.00000000000003</v>
      </c>
      <c r="AU920" s="100">
        <f t="shared" ref="AU920" si="4012">AU702+AT920</f>
        <v>147.40000000000003</v>
      </c>
      <c r="AV920" s="142"/>
      <c r="AW920" s="100">
        <f t="shared" si="3746"/>
        <v>160.80000000000004</v>
      </c>
      <c r="AX920" s="100">
        <f t="shared" ref="AX920:BH920" si="4013">AX702+AW920</f>
        <v>174.20000000000005</v>
      </c>
      <c r="AY920" s="100">
        <f t="shared" si="4013"/>
        <v>187.60000000000005</v>
      </c>
      <c r="AZ920" s="100">
        <f t="shared" si="4013"/>
        <v>201.00000000000006</v>
      </c>
      <c r="BA920" s="100">
        <f t="shared" si="4013"/>
        <v>214.40000000000006</v>
      </c>
      <c r="BB920" s="100">
        <f t="shared" si="4013"/>
        <v>227.80000000000007</v>
      </c>
      <c r="BC920" s="100">
        <f t="shared" si="4013"/>
        <v>241.20000000000007</v>
      </c>
      <c r="BD920" s="100">
        <f t="shared" si="4013"/>
        <v>254.60000000000008</v>
      </c>
      <c r="BE920" s="100">
        <f t="shared" si="4013"/>
        <v>268.00000000000006</v>
      </c>
      <c r="BF920" s="100">
        <f t="shared" si="4013"/>
        <v>281.40000000000003</v>
      </c>
      <c r="BG920" s="100">
        <f t="shared" si="4013"/>
        <v>294.8</v>
      </c>
      <c r="BH920" s="100">
        <f t="shared" si="4013"/>
        <v>308.2</v>
      </c>
      <c r="BI920" s="142"/>
      <c r="BV920" s="142"/>
      <c r="CI920" s="142"/>
      <c r="CV920" s="142"/>
      <c r="DI920" s="142"/>
      <c r="DV920" s="142"/>
      <c r="EI920" s="142"/>
    </row>
    <row r="921" spans="1:139" ht="15.75" outlineLevel="1" x14ac:dyDescent="0.25">
      <c r="A921" s="2">
        <f t="shared" si="3958"/>
        <v>24</v>
      </c>
      <c r="B921" s="86" t="str">
        <f t="shared" si="3958"/>
        <v>PRE-09849</v>
      </c>
      <c r="C921" s="86" t="str">
        <f t="shared" si="3958"/>
        <v>SPP FH - McFarland 13104</v>
      </c>
      <c r="D921" s="2" t="str">
        <f t="shared" si="3958"/>
        <v>PRE-09849.1</v>
      </c>
      <c r="E921" s="141" t="str">
        <f t="shared" si="3958"/>
        <v>SPP FH - McFarland 13104</v>
      </c>
      <c r="I921" s="178">
        <v>0</v>
      </c>
      <c r="J921" s="100">
        <f t="shared" ref="J921:U921" si="4014">J703+I921</f>
        <v>0</v>
      </c>
      <c r="K921" s="100">
        <f t="shared" si="4014"/>
        <v>0</v>
      </c>
      <c r="L921" s="100">
        <f t="shared" si="4014"/>
        <v>0</v>
      </c>
      <c r="M921" s="100">
        <f t="shared" si="4014"/>
        <v>0</v>
      </c>
      <c r="N921" s="100">
        <f t="shared" si="4014"/>
        <v>0</v>
      </c>
      <c r="O921" s="100">
        <f t="shared" si="4014"/>
        <v>0</v>
      </c>
      <c r="P921" s="100">
        <f t="shared" si="4014"/>
        <v>0</v>
      </c>
      <c r="Q921" s="100">
        <f t="shared" si="4014"/>
        <v>0</v>
      </c>
      <c r="R921" s="100">
        <f t="shared" si="4014"/>
        <v>0</v>
      </c>
      <c r="S921" s="100">
        <f t="shared" si="4014"/>
        <v>0</v>
      </c>
      <c r="T921" s="100">
        <f t="shared" si="4014"/>
        <v>0</v>
      </c>
      <c r="U921" s="100">
        <f t="shared" si="4014"/>
        <v>0</v>
      </c>
      <c r="V921" s="142"/>
      <c r="W921" s="100">
        <f t="shared" si="3722"/>
        <v>0</v>
      </c>
      <c r="X921" s="100">
        <f t="shared" ref="X921:AH921" si="4015">X703+W921</f>
        <v>0</v>
      </c>
      <c r="Y921" s="100">
        <f t="shared" si="4015"/>
        <v>0</v>
      </c>
      <c r="Z921" s="100">
        <f t="shared" si="4015"/>
        <v>0</v>
      </c>
      <c r="AA921" s="100">
        <f t="shared" si="4015"/>
        <v>0</v>
      </c>
      <c r="AB921" s="100">
        <f t="shared" si="4015"/>
        <v>0</v>
      </c>
      <c r="AC921" s="100">
        <f t="shared" si="4015"/>
        <v>0</v>
      </c>
      <c r="AD921" s="100">
        <f t="shared" si="4015"/>
        <v>0</v>
      </c>
      <c r="AE921" s="100">
        <f t="shared" si="4015"/>
        <v>0</v>
      </c>
      <c r="AF921" s="100">
        <f t="shared" si="4015"/>
        <v>0</v>
      </c>
      <c r="AG921" s="100">
        <f t="shared" si="4015"/>
        <v>0</v>
      </c>
      <c r="AH921" s="100">
        <f t="shared" si="4015"/>
        <v>0</v>
      </c>
      <c r="AI921" s="142"/>
      <c r="AJ921" s="100">
        <f t="shared" si="3734"/>
        <v>0</v>
      </c>
      <c r="AK921" s="100">
        <f t="shared" ref="AK921:AU921" si="4016">AK703+AJ921</f>
        <v>0</v>
      </c>
      <c r="AL921" s="100">
        <f t="shared" si="4016"/>
        <v>0</v>
      </c>
      <c r="AM921" s="100">
        <f t="shared" si="4016"/>
        <v>1490.25</v>
      </c>
      <c r="AN921" s="100">
        <f t="shared" si="4016"/>
        <v>2980.5</v>
      </c>
      <c r="AO921" s="100">
        <f t="shared" si="4016"/>
        <v>4470.75</v>
      </c>
      <c r="AP921" s="100">
        <f t="shared" si="4016"/>
        <v>5961</v>
      </c>
      <c r="AQ921" s="100">
        <f t="shared" si="4016"/>
        <v>7451.25</v>
      </c>
      <c r="AR921" s="100">
        <f t="shared" si="4016"/>
        <v>8941.5</v>
      </c>
      <c r="AS921" s="100">
        <f t="shared" si="4016"/>
        <v>10431.75</v>
      </c>
      <c r="AT921" s="100">
        <f t="shared" si="4016"/>
        <v>11922</v>
      </c>
      <c r="AU921" s="100">
        <f t="shared" si="4016"/>
        <v>13412.25</v>
      </c>
      <c r="AV921" s="142"/>
      <c r="AW921" s="100">
        <f t="shared" si="3746"/>
        <v>14902.5</v>
      </c>
      <c r="AX921" s="100">
        <f t="shared" ref="AX921:BH921" si="4017">AX703+AW921</f>
        <v>16392.75</v>
      </c>
      <c r="AY921" s="100">
        <f t="shared" si="4017"/>
        <v>17883</v>
      </c>
      <c r="AZ921" s="100">
        <f t="shared" si="4017"/>
        <v>19373.25</v>
      </c>
      <c r="BA921" s="100">
        <f t="shared" si="4017"/>
        <v>20863.5</v>
      </c>
      <c r="BB921" s="100">
        <f t="shared" si="4017"/>
        <v>22353.75</v>
      </c>
      <c r="BC921" s="100">
        <f t="shared" si="4017"/>
        <v>23844</v>
      </c>
      <c r="BD921" s="100">
        <f t="shared" si="4017"/>
        <v>25334.25</v>
      </c>
      <c r="BE921" s="100">
        <f t="shared" si="4017"/>
        <v>26824.5</v>
      </c>
      <c r="BF921" s="100">
        <f t="shared" si="4017"/>
        <v>28314.75</v>
      </c>
      <c r="BG921" s="100">
        <f t="shared" si="4017"/>
        <v>29805</v>
      </c>
      <c r="BH921" s="100">
        <f t="shared" si="4017"/>
        <v>31295.25</v>
      </c>
      <c r="BI921" s="142"/>
      <c r="BV921" s="142"/>
      <c r="CI921" s="142"/>
      <c r="CV921" s="142"/>
      <c r="DI921" s="142"/>
      <c r="DV921" s="142"/>
      <c r="EI921" s="142"/>
    </row>
    <row r="922" spans="1:139" ht="15.75" outlineLevel="1" x14ac:dyDescent="0.25">
      <c r="A922" s="2">
        <f t="shared" si="3958"/>
        <v>24</v>
      </c>
      <c r="B922" s="86" t="str">
        <f t="shared" si="3958"/>
        <v>PRE-09849</v>
      </c>
      <c r="C922" s="86" t="str">
        <f t="shared" si="3958"/>
        <v>SPP FH - McFarland 13104</v>
      </c>
      <c r="D922" s="2" t="str">
        <f t="shared" si="3958"/>
        <v>A2805002</v>
      </c>
      <c r="E922" s="141" t="str">
        <f t="shared" si="3958"/>
        <v>SPP FH-McFarland 13104 OCRs - 2 TAV</v>
      </c>
      <c r="I922" s="178">
        <v>0</v>
      </c>
      <c r="J922" s="100">
        <f t="shared" ref="J922" si="4018">J704+I922</f>
        <v>0</v>
      </c>
      <c r="K922" s="100">
        <f t="shared" ref="K922" si="4019">K704+J922</f>
        <v>0</v>
      </c>
      <c r="L922" s="100">
        <f t="shared" ref="L922" si="4020">L704+K922</f>
        <v>0</v>
      </c>
      <c r="M922" s="100">
        <f t="shared" ref="M922" si="4021">M704+L922</f>
        <v>0</v>
      </c>
      <c r="N922" s="100">
        <f t="shared" ref="N922" si="4022">N704+M922</f>
        <v>0</v>
      </c>
      <c r="O922" s="100">
        <f t="shared" ref="O922" si="4023">O704+N922</f>
        <v>0</v>
      </c>
      <c r="P922" s="100">
        <f t="shared" ref="P922" si="4024">P704+O922</f>
        <v>0</v>
      </c>
      <c r="Q922" s="100">
        <f t="shared" ref="Q922" si="4025">Q704+P922</f>
        <v>0</v>
      </c>
      <c r="R922" s="100">
        <f t="shared" ref="R922" si="4026">R704+Q922</f>
        <v>0</v>
      </c>
      <c r="S922" s="100">
        <f t="shared" ref="S922" si="4027">S704+R922</f>
        <v>0</v>
      </c>
      <c r="T922" s="100">
        <f t="shared" ref="T922" si="4028">T704+S922</f>
        <v>0</v>
      </c>
      <c r="U922" s="100">
        <f t="shared" ref="U922" si="4029">U704+T922</f>
        <v>0</v>
      </c>
      <c r="V922" s="142"/>
      <c r="W922" s="100">
        <f t="shared" si="3722"/>
        <v>0</v>
      </c>
      <c r="X922" s="100">
        <f t="shared" ref="X922" si="4030">X704+W922</f>
        <v>0</v>
      </c>
      <c r="Y922" s="100">
        <f t="shared" ref="Y922" si="4031">Y704+X922</f>
        <v>0</v>
      </c>
      <c r="Z922" s="100">
        <f t="shared" ref="Z922" si="4032">Z704+Y922</f>
        <v>0</v>
      </c>
      <c r="AA922" s="100">
        <f t="shared" ref="AA922" si="4033">AA704+Z922</f>
        <v>0</v>
      </c>
      <c r="AB922" s="100">
        <f t="shared" ref="AB922" si="4034">AB704+AA922</f>
        <v>0</v>
      </c>
      <c r="AC922" s="100">
        <f t="shared" ref="AC922" si="4035">AC704+AB922</f>
        <v>0</v>
      </c>
      <c r="AD922" s="100">
        <f t="shared" ref="AD922" si="4036">AD704+AC922</f>
        <v>0</v>
      </c>
      <c r="AE922" s="100">
        <f t="shared" ref="AE922" si="4037">AE704+AD922</f>
        <v>0</v>
      </c>
      <c r="AF922" s="100">
        <f t="shared" ref="AF922" si="4038">AF704+AE922</f>
        <v>0</v>
      </c>
      <c r="AG922" s="100">
        <f t="shared" ref="AG922" si="4039">AG704+AF922</f>
        <v>0</v>
      </c>
      <c r="AH922" s="100">
        <f t="shared" ref="AH922" si="4040">AH704+AG922</f>
        <v>0</v>
      </c>
      <c r="AI922" s="142"/>
      <c r="AJ922" s="100">
        <f t="shared" si="3734"/>
        <v>0</v>
      </c>
      <c r="AK922" s="100">
        <f t="shared" ref="AK922" si="4041">AK704+AJ922</f>
        <v>8.43</v>
      </c>
      <c r="AL922" s="100">
        <f t="shared" ref="AL922" si="4042">AL704+AK922</f>
        <v>16.86</v>
      </c>
      <c r="AM922" s="100">
        <f t="shared" ref="AM922" si="4043">AM704+AL922</f>
        <v>25.29</v>
      </c>
      <c r="AN922" s="100">
        <f t="shared" ref="AN922" si="4044">AN704+AM922</f>
        <v>33.72</v>
      </c>
      <c r="AO922" s="100">
        <f t="shared" ref="AO922" si="4045">AO704+AN922</f>
        <v>42.15</v>
      </c>
      <c r="AP922" s="100">
        <f t="shared" ref="AP922" si="4046">AP704+AO922</f>
        <v>50.58</v>
      </c>
      <c r="AQ922" s="100">
        <f t="shared" ref="AQ922" si="4047">AQ704+AP922</f>
        <v>59.01</v>
      </c>
      <c r="AR922" s="100">
        <f t="shared" ref="AR922" si="4048">AR704+AQ922</f>
        <v>67.44</v>
      </c>
      <c r="AS922" s="100">
        <f t="shared" ref="AS922" si="4049">AS704+AR922</f>
        <v>75.87</v>
      </c>
      <c r="AT922" s="100">
        <f t="shared" ref="AT922" si="4050">AT704+AS922</f>
        <v>84.300000000000011</v>
      </c>
      <c r="AU922" s="100">
        <f t="shared" ref="AU922" si="4051">AU704+AT922</f>
        <v>92.730000000000018</v>
      </c>
      <c r="AV922" s="142"/>
      <c r="AW922" s="100">
        <f t="shared" si="3746"/>
        <v>101.16000000000003</v>
      </c>
      <c r="AX922" s="100">
        <f t="shared" ref="AX922:BH922" si="4052">AX704+AW922</f>
        <v>109.59000000000003</v>
      </c>
      <c r="AY922" s="100">
        <f t="shared" si="4052"/>
        <v>118.02000000000004</v>
      </c>
      <c r="AZ922" s="100">
        <f t="shared" si="4052"/>
        <v>126.45000000000005</v>
      </c>
      <c r="BA922" s="100">
        <f t="shared" si="4052"/>
        <v>134.88000000000005</v>
      </c>
      <c r="BB922" s="100">
        <f t="shared" si="4052"/>
        <v>143.31000000000006</v>
      </c>
      <c r="BC922" s="100">
        <f t="shared" si="4052"/>
        <v>151.74000000000007</v>
      </c>
      <c r="BD922" s="100">
        <f t="shared" si="4052"/>
        <v>160.17000000000007</v>
      </c>
      <c r="BE922" s="100">
        <f t="shared" si="4052"/>
        <v>168.60000000000008</v>
      </c>
      <c r="BF922" s="100">
        <f t="shared" si="4052"/>
        <v>177.03000000000009</v>
      </c>
      <c r="BG922" s="100">
        <f t="shared" si="4052"/>
        <v>185.46000000000009</v>
      </c>
      <c r="BH922" s="100">
        <f t="shared" si="4052"/>
        <v>193.8900000000001</v>
      </c>
      <c r="BI922" s="142"/>
      <c r="BV922" s="142"/>
      <c r="CI922" s="142"/>
      <c r="CV922" s="142"/>
      <c r="DI922" s="142"/>
      <c r="DV922" s="142"/>
      <c r="EI922" s="142"/>
    </row>
    <row r="923" spans="1:139" ht="15.75" outlineLevel="1" x14ac:dyDescent="0.25">
      <c r="A923" s="2">
        <f t="shared" si="3958"/>
        <v>25</v>
      </c>
      <c r="B923" s="86" t="str">
        <f t="shared" si="3958"/>
        <v>PRE-09850</v>
      </c>
      <c r="C923" s="86" t="str">
        <f t="shared" si="3958"/>
        <v>SPP FH - Manhattan 13111</v>
      </c>
      <c r="D923" s="2" t="str">
        <f t="shared" si="3958"/>
        <v>PRE-09850.1</v>
      </c>
      <c r="E923" s="141" t="str">
        <f t="shared" si="3958"/>
        <v>SPP FH - Manhattan 13111</v>
      </c>
      <c r="I923" s="178">
        <v>0</v>
      </c>
      <c r="J923" s="100">
        <f t="shared" ref="J923:U923" si="4053">J705+I923</f>
        <v>0</v>
      </c>
      <c r="K923" s="100">
        <f t="shared" si="4053"/>
        <v>0</v>
      </c>
      <c r="L923" s="100">
        <f t="shared" si="4053"/>
        <v>0</v>
      </c>
      <c r="M923" s="100">
        <f t="shared" si="4053"/>
        <v>0</v>
      </c>
      <c r="N923" s="100">
        <f t="shared" si="4053"/>
        <v>0</v>
      </c>
      <c r="O923" s="100">
        <f t="shared" si="4053"/>
        <v>0</v>
      </c>
      <c r="P923" s="100">
        <f t="shared" si="4053"/>
        <v>0</v>
      </c>
      <c r="Q923" s="100">
        <f t="shared" si="4053"/>
        <v>0</v>
      </c>
      <c r="R923" s="100">
        <f t="shared" si="4053"/>
        <v>0</v>
      </c>
      <c r="S923" s="100">
        <f t="shared" si="4053"/>
        <v>0</v>
      </c>
      <c r="T923" s="100">
        <f t="shared" si="4053"/>
        <v>0</v>
      </c>
      <c r="U923" s="100">
        <f t="shared" si="4053"/>
        <v>0</v>
      </c>
      <c r="V923" s="142"/>
      <c r="W923" s="100">
        <f t="shared" si="3722"/>
        <v>0</v>
      </c>
      <c r="X923" s="100">
        <f t="shared" ref="X923:AH923" si="4054">X705+W923</f>
        <v>0</v>
      </c>
      <c r="Y923" s="100">
        <f t="shared" si="4054"/>
        <v>0</v>
      </c>
      <c r="Z923" s="100">
        <f t="shared" si="4054"/>
        <v>0</v>
      </c>
      <c r="AA923" s="100">
        <f t="shared" si="4054"/>
        <v>0</v>
      </c>
      <c r="AB923" s="100">
        <f t="shared" si="4054"/>
        <v>0</v>
      </c>
      <c r="AC923" s="100">
        <f t="shared" si="4054"/>
        <v>0</v>
      </c>
      <c r="AD923" s="100">
        <f t="shared" si="4054"/>
        <v>0</v>
      </c>
      <c r="AE923" s="100">
        <f t="shared" si="4054"/>
        <v>0</v>
      </c>
      <c r="AF923" s="100">
        <f t="shared" si="4054"/>
        <v>0</v>
      </c>
      <c r="AG923" s="100">
        <f t="shared" si="4054"/>
        <v>0</v>
      </c>
      <c r="AH923" s="100">
        <f t="shared" si="4054"/>
        <v>0</v>
      </c>
      <c r="AI923" s="142"/>
      <c r="AJ923" s="100">
        <f t="shared" si="3734"/>
        <v>0</v>
      </c>
      <c r="AK923" s="100">
        <f t="shared" ref="AK923:AU923" si="4055">AK705+AJ923</f>
        <v>0</v>
      </c>
      <c r="AL923" s="100">
        <f t="shared" si="4055"/>
        <v>0</v>
      </c>
      <c r="AM923" s="100">
        <f t="shared" si="4055"/>
        <v>1225.8399999999999</v>
      </c>
      <c r="AN923" s="100">
        <f t="shared" si="4055"/>
        <v>2451.6799999999998</v>
      </c>
      <c r="AO923" s="100">
        <f t="shared" si="4055"/>
        <v>3677.5199999999995</v>
      </c>
      <c r="AP923" s="100">
        <f t="shared" si="4055"/>
        <v>4903.3599999999997</v>
      </c>
      <c r="AQ923" s="100">
        <f t="shared" si="4055"/>
        <v>6129.2</v>
      </c>
      <c r="AR923" s="100">
        <f t="shared" si="4055"/>
        <v>7355.04</v>
      </c>
      <c r="AS923" s="100">
        <f t="shared" si="4055"/>
        <v>8580.8799999999992</v>
      </c>
      <c r="AT923" s="100">
        <f t="shared" si="4055"/>
        <v>9806.7199999999993</v>
      </c>
      <c r="AU923" s="100">
        <f t="shared" si="4055"/>
        <v>11032.56</v>
      </c>
      <c r="AV923" s="142"/>
      <c r="AW923" s="100">
        <f t="shared" si="3746"/>
        <v>12258.4</v>
      </c>
      <c r="AX923" s="100">
        <f t="shared" ref="AX923:BH923" si="4056">AX705+AW923</f>
        <v>13484.24</v>
      </c>
      <c r="AY923" s="100">
        <f t="shared" si="4056"/>
        <v>14710.08</v>
      </c>
      <c r="AZ923" s="100">
        <f t="shared" si="4056"/>
        <v>15935.92</v>
      </c>
      <c r="BA923" s="100">
        <f t="shared" si="4056"/>
        <v>17161.759999999998</v>
      </c>
      <c r="BB923" s="100">
        <f t="shared" si="4056"/>
        <v>18387.599999999999</v>
      </c>
      <c r="BC923" s="100">
        <f t="shared" si="4056"/>
        <v>19613.439999999999</v>
      </c>
      <c r="BD923" s="100">
        <f t="shared" si="4056"/>
        <v>20839.28</v>
      </c>
      <c r="BE923" s="100">
        <f t="shared" si="4056"/>
        <v>22065.119999999999</v>
      </c>
      <c r="BF923" s="100">
        <f t="shared" si="4056"/>
        <v>23290.959999999999</v>
      </c>
      <c r="BG923" s="100">
        <f t="shared" si="4056"/>
        <v>24516.799999999999</v>
      </c>
      <c r="BH923" s="100">
        <f t="shared" si="4056"/>
        <v>25742.639999999999</v>
      </c>
      <c r="BI923" s="142"/>
      <c r="BV923" s="142"/>
      <c r="CI923" s="142"/>
      <c r="CV923" s="142"/>
      <c r="DI923" s="142"/>
      <c r="DV923" s="142"/>
      <c r="EI923" s="142"/>
    </row>
    <row r="924" spans="1:139" ht="15.75" outlineLevel="1" x14ac:dyDescent="0.25">
      <c r="A924" s="2">
        <f t="shared" si="3958"/>
        <v>25</v>
      </c>
      <c r="B924" s="86" t="str">
        <f t="shared" si="3958"/>
        <v>PRE-09850</v>
      </c>
      <c r="C924" s="86" t="str">
        <f t="shared" si="3958"/>
        <v>SPP FH - Manhattan 13111</v>
      </c>
      <c r="D924" s="2" t="str">
        <f t="shared" si="3958"/>
        <v>A2805003</v>
      </c>
      <c r="E924" s="141" t="str">
        <f t="shared" si="3958"/>
        <v>SPP FH-Manhattan 13111 OCRs - 3 TAV</v>
      </c>
      <c r="I924" s="178">
        <v>0</v>
      </c>
      <c r="J924" s="100">
        <f t="shared" ref="J924" si="4057">J706+I924</f>
        <v>0</v>
      </c>
      <c r="K924" s="100">
        <f t="shared" ref="K924" si="4058">K706+J924</f>
        <v>0</v>
      </c>
      <c r="L924" s="100">
        <f t="shared" ref="L924" si="4059">L706+K924</f>
        <v>0</v>
      </c>
      <c r="M924" s="100">
        <f t="shared" ref="M924" si="4060">M706+L924</f>
        <v>0</v>
      </c>
      <c r="N924" s="100">
        <f t="shared" ref="N924" si="4061">N706+M924</f>
        <v>0</v>
      </c>
      <c r="O924" s="100">
        <f t="shared" ref="O924" si="4062">O706+N924</f>
        <v>0</v>
      </c>
      <c r="P924" s="100">
        <f t="shared" ref="P924" si="4063">P706+O924</f>
        <v>0</v>
      </c>
      <c r="Q924" s="100">
        <f t="shared" ref="Q924" si="4064">Q706+P924</f>
        <v>0</v>
      </c>
      <c r="R924" s="100">
        <f t="shared" ref="R924" si="4065">R706+Q924</f>
        <v>0</v>
      </c>
      <c r="S924" s="100">
        <f t="shared" ref="S924" si="4066">S706+R924</f>
        <v>0</v>
      </c>
      <c r="T924" s="100">
        <f t="shared" ref="T924" si="4067">T706+S924</f>
        <v>0</v>
      </c>
      <c r="U924" s="100">
        <f t="shared" ref="U924" si="4068">U706+T924</f>
        <v>0</v>
      </c>
      <c r="V924" s="142"/>
      <c r="W924" s="100">
        <f t="shared" si="3722"/>
        <v>0</v>
      </c>
      <c r="X924" s="100">
        <f t="shared" ref="X924" si="4069">X706+W924</f>
        <v>0</v>
      </c>
      <c r="Y924" s="100">
        <f t="shared" ref="Y924" si="4070">Y706+X924</f>
        <v>0</v>
      </c>
      <c r="Z924" s="100">
        <f t="shared" ref="Z924" si="4071">Z706+Y924</f>
        <v>0</v>
      </c>
      <c r="AA924" s="100">
        <f t="shared" ref="AA924" si="4072">AA706+Z924</f>
        <v>0</v>
      </c>
      <c r="AB924" s="100">
        <f t="shared" ref="AB924" si="4073">AB706+AA924</f>
        <v>0</v>
      </c>
      <c r="AC924" s="100">
        <f t="shared" ref="AC924" si="4074">AC706+AB924</f>
        <v>0</v>
      </c>
      <c r="AD924" s="100">
        <f t="shared" ref="AD924" si="4075">AD706+AC924</f>
        <v>0</v>
      </c>
      <c r="AE924" s="100">
        <f t="shared" ref="AE924" si="4076">AE706+AD924</f>
        <v>0</v>
      </c>
      <c r="AF924" s="100">
        <f t="shared" ref="AF924" si="4077">AF706+AE924</f>
        <v>0</v>
      </c>
      <c r="AG924" s="100">
        <f t="shared" ref="AG924" si="4078">AG706+AF924</f>
        <v>0</v>
      </c>
      <c r="AH924" s="100">
        <f t="shared" ref="AH924" si="4079">AH706+AG924</f>
        <v>0</v>
      </c>
      <c r="AI924" s="142"/>
      <c r="AJ924" s="100">
        <f t="shared" si="3734"/>
        <v>0</v>
      </c>
      <c r="AK924" s="100">
        <f t="shared" ref="AK924" si="4080">AK706+AJ924</f>
        <v>0</v>
      </c>
      <c r="AL924" s="100">
        <f t="shared" ref="AL924" si="4081">AL706+AK924</f>
        <v>15.47</v>
      </c>
      <c r="AM924" s="100">
        <f t="shared" ref="AM924" si="4082">AM706+AL924</f>
        <v>30.94</v>
      </c>
      <c r="AN924" s="100">
        <f t="shared" ref="AN924" si="4083">AN706+AM924</f>
        <v>46.410000000000004</v>
      </c>
      <c r="AO924" s="100">
        <f t="shared" ref="AO924" si="4084">AO706+AN924</f>
        <v>61.88</v>
      </c>
      <c r="AP924" s="100">
        <f t="shared" ref="AP924" si="4085">AP706+AO924</f>
        <v>77.350000000000009</v>
      </c>
      <c r="AQ924" s="100">
        <f t="shared" ref="AQ924" si="4086">AQ706+AP924</f>
        <v>92.820000000000007</v>
      </c>
      <c r="AR924" s="100">
        <f t="shared" ref="AR924" si="4087">AR706+AQ924</f>
        <v>108.29</v>
      </c>
      <c r="AS924" s="100">
        <f t="shared" ref="AS924" si="4088">AS706+AR924</f>
        <v>123.76</v>
      </c>
      <c r="AT924" s="100">
        <f t="shared" ref="AT924" si="4089">AT706+AS924</f>
        <v>139.23000000000002</v>
      </c>
      <c r="AU924" s="100">
        <f t="shared" ref="AU924" si="4090">AU706+AT924</f>
        <v>154.70000000000002</v>
      </c>
      <c r="AV924" s="142"/>
      <c r="AW924" s="100">
        <f t="shared" si="3746"/>
        <v>170.17000000000002</v>
      </c>
      <c r="AX924" s="100">
        <f t="shared" ref="AX924:BH924" si="4091">AX706+AW924</f>
        <v>185.64000000000001</v>
      </c>
      <c r="AY924" s="100">
        <f t="shared" si="4091"/>
        <v>201.11</v>
      </c>
      <c r="AZ924" s="100">
        <f t="shared" si="4091"/>
        <v>216.58</v>
      </c>
      <c r="BA924" s="100">
        <f t="shared" si="4091"/>
        <v>232.05</v>
      </c>
      <c r="BB924" s="100">
        <f t="shared" si="4091"/>
        <v>247.52</v>
      </c>
      <c r="BC924" s="100">
        <f t="shared" si="4091"/>
        <v>262.99</v>
      </c>
      <c r="BD924" s="100">
        <f t="shared" si="4091"/>
        <v>278.46000000000004</v>
      </c>
      <c r="BE924" s="100">
        <f t="shared" si="4091"/>
        <v>293.93000000000006</v>
      </c>
      <c r="BF924" s="100">
        <f t="shared" si="4091"/>
        <v>309.40000000000009</v>
      </c>
      <c r="BG924" s="100">
        <f t="shared" si="4091"/>
        <v>324.87000000000012</v>
      </c>
      <c r="BH924" s="100">
        <f t="shared" si="4091"/>
        <v>340.34000000000015</v>
      </c>
      <c r="BI924" s="142"/>
      <c r="BV924" s="142"/>
      <c r="CI924" s="142"/>
      <c r="CV924" s="142"/>
      <c r="DI924" s="142"/>
      <c r="DV924" s="142"/>
      <c r="EI924" s="142"/>
    </row>
    <row r="925" spans="1:139" ht="15.75" outlineLevel="1" x14ac:dyDescent="0.25">
      <c r="A925" s="2">
        <f t="shared" ref="A925:E934" si="4092">A707</f>
        <v>26</v>
      </c>
      <c r="B925" s="86" t="str">
        <f t="shared" si="4092"/>
        <v>PRE-09851</v>
      </c>
      <c r="C925" s="86" t="str">
        <f t="shared" si="4092"/>
        <v>SPP FH - East Winter Haven 13309</v>
      </c>
      <c r="D925" s="2" t="str">
        <f t="shared" si="4092"/>
        <v>PRE-09851.1</v>
      </c>
      <c r="E925" s="141" t="str">
        <f t="shared" si="4092"/>
        <v>SPP FH - East Winter Haven 13309</v>
      </c>
      <c r="I925" s="178">
        <v>0</v>
      </c>
      <c r="J925" s="100">
        <f t="shared" ref="J925:U925" si="4093">J707+I925</f>
        <v>0</v>
      </c>
      <c r="K925" s="100">
        <f t="shared" si="4093"/>
        <v>0</v>
      </c>
      <c r="L925" s="100">
        <f t="shared" si="4093"/>
        <v>0</v>
      </c>
      <c r="M925" s="100">
        <f t="shared" si="4093"/>
        <v>0</v>
      </c>
      <c r="N925" s="100">
        <f t="shared" si="4093"/>
        <v>0</v>
      </c>
      <c r="O925" s="100">
        <f t="shared" si="4093"/>
        <v>0</v>
      </c>
      <c r="P925" s="100">
        <f t="shared" si="4093"/>
        <v>0</v>
      </c>
      <c r="Q925" s="100">
        <f t="shared" si="4093"/>
        <v>0</v>
      </c>
      <c r="R925" s="100">
        <f t="shared" si="4093"/>
        <v>0</v>
      </c>
      <c r="S925" s="100">
        <f t="shared" si="4093"/>
        <v>0</v>
      </c>
      <c r="T925" s="100">
        <f t="shared" si="4093"/>
        <v>0</v>
      </c>
      <c r="U925" s="100">
        <f t="shared" si="4093"/>
        <v>0</v>
      </c>
      <c r="V925" s="142"/>
      <c r="W925" s="100">
        <f t="shared" ref="W925" si="4094">W707+U925</f>
        <v>0</v>
      </c>
      <c r="X925" s="100">
        <f t="shared" ref="X925:AH925" si="4095">X707+W925</f>
        <v>0</v>
      </c>
      <c r="Y925" s="100">
        <f t="shared" si="4095"/>
        <v>0</v>
      </c>
      <c r="Z925" s="100">
        <f t="shared" si="4095"/>
        <v>0</v>
      </c>
      <c r="AA925" s="100">
        <f t="shared" si="4095"/>
        <v>0</v>
      </c>
      <c r="AB925" s="100">
        <f t="shared" si="4095"/>
        <v>0</v>
      </c>
      <c r="AC925" s="100">
        <f t="shared" si="4095"/>
        <v>0</v>
      </c>
      <c r="AD925" s="100">
        <f t="shared" si="4095"/>
        <v>0</v>
      </c>
      <c r="AE925" s="100">
        <f t="shared" si="4095"/>
        <v>0</v>
      </c>
      <c r="AF925" s="100">
        <f t="shared" si="4095"/>
        <v>0</v>
      </c>
      <c r="AG925" s="100">
        <f t="shared" si="4095"/>
        <v>0</v>
      </c>
      <c r="AH925" s="100">
        <f t="shared" si="4095"/>
        <v>0</v>
      </c>
      <c r="AI925" s="142"/>
      <c r="AJ925" s="100">
        <f t="shared" ref="AJ925" si="4096">AJ707+AH925</f>
        <v>0</v>
      </c>
      <c r="AK925" s="100">
        <f t="shared" ref="AK925:AU925" si="4097">AK707+AJ925</f>
        <v>0</v>
      </c>
      <c r="AL925" s="100">
        <f t="shared" si="4097"/>
        <v>0</v>
      </c>
      <c r="AM925" s="100">
        <f t="shared" si="4097"/>
        <v>0</v>
      </c>
      <c r="AN925" s="100">
        <f t="shared" si="4097"/>
        <v>0</v>
      </c>
      <c r="AO925" s="100">
        <f t="shared" si="4097"/>
        <v>1282.1400000000001</v>
      </c>
      <c r="AP925" s="100">
        <f t="shared" si="4097"/>
        <v>2564.2800000000002</v>
      </c>
      <c r="AQ925" s="100">
        <f t="shared" si="4097"/>
        <v>3846.42</v>
      </c>
      <c r="AR925" s="100">
        <f t="shared" si="4097"/>
        <v>5128.5600000000004</v>
      </c>
      <c r="AS925" s="100">
        <f t="shared" si="4097"/>
        <v>6410.7000000000007</v>
      </c>
      <c r="AT925" s="100">
        <f t="shared" si="4097"/>
        <v>7692.8400000000011</v>
      </c>
      <c r="AU925" s="100">
        <f t="shared" si="4097"/>
        <v>8974.9800000000014</v>
      </c>
      <c r="AV925" s="142"/>
      <c r="AW925" s="100">
        <f t="shared" si="3746"/>
        <v>10257.120000000001</v>
      </c>
      <c r="AX925" s="100">
        <f t="shared" ref="AX925:BH925" si="4098">AX707+AW925</f>
        <v>11539.26</v>
      </c>
      <c r="AY925" s="100">
        <f t="shared" si="4098"/>
        <v>12821.4</v>
      </c>
      <c r="AZ925" s="100">
        <f t="shared" si="4098"/>
        <v>14103.539999999999</v>
      </c>
      <c r="BA925" s="100">
        <f t="shared" si="4098"/>
        <v>15385.679999999998</v>
      </c>
      <c r="BB925" s="100">
        <f t="shared" si="4098"/>
        <v>16667.82</v>
      </c>
      <c r="BC925" s="100">
        <f t="shared" si="4098"/>
        <v>17949.96</v>
      </c>
      <c r="BD925" s="100">
        <f t="shared" si="4098"/>
        <v>19232.099999999999</v>
      </c>
      <c r="BE925" s="100">
        <f t="shared" si="4098"/>
        <v>20514.239999999998</v>
      </c>
      <c r="BF925" s="100">
        <f t="shared" si="4098"/>
        <v>21796.379999999997</v>
      </c>
      <c r="BG925" s="100">
        <f t="shared" si="4098"/>
        <v>23078.519999999997</v>
      </c>
      <c r="BH925" s="100">
        <f t="shared" si="4098"/>
        <v>24360.659999999996</v>
      </c>
      <c r="BI925" s="142"/>
      <c r="BV925" s="142"/>
      <c r="CI925" s="142"/>
      <c r="CV925" s="142"/>
      <c r="DI925" s="142"/>
      <c r="DV925" s="142"/>
      <c r="EI925" s="142"/>
    </row>
    <row r="926" spans="1:139" ht="15.75" outlineLevel="1" x14ac:dyDescent="0.25">
      <c r="A926" s="2">
        <f t="shared" si="4092"/>
        <v>26</v>
      </c>
      <c r="B926" s="86" t="str">
        <f t="shared" si="4092"/>
        <v>PRE-09851</v>
      </c>
      <c r="C926" s="86" t="str">
        <f t="shared" si="4092"/>
        <v>SPP FH - East Winter Haven 13309</v>
      </c>
      <c r="D926" s="2" t="str">
        <f t="shared" si="4092"/>
        <v>A2805469</v>
      </c>
      <c r="E926" s="141" t="str">
        <f t="shared" si="4092"/>
        <v>SPP FH-E.Wntrhvn 13309 - OCR#138236</v>
      </c>
      <c r="I926" s="178">
        <v>0</v>
      </c>
      <c r="J926" s="100">
        <f t="shared" ref="J926" si="4099">J708+I926</f>
        <v>0</v>
      </c>
      <c r="K926" s="100">
        <f t="shared" ref="K926" si="4100">K708+J926</f>
        <v>0</v>
      </c>
      <c r="L926" s="100">
        <f t="shared" ref="L926" si="4101">L708+K926</f>
        <v>0</v>
      </c>
      <c r="M926" s="100">
        <f t="shared" ref="M926" si="4102">M708+L926</f>
        <v>0</v>
      </c>
      <c r="N926" s="100">
        <f t="shared" ref="N926" si="4103">N708+M926</f>
        <v>0</v>
      </c>
      <c r="O926" s="100">
        <f t="shared" ref="O926" si="4104">O708+N926</f>
        <v>0</v>
      </c>
      <c r="P926" s="100">
        <f t="shared" ref="P926" si="4105">P708+O926</f>
        <v>0</v>
      </c>
      <c r="Q926" s="100">
        <f t="shared" ref="Q926" si="4106">Q708+P926</f>
        <v>0</v>
      </c>
      <c r="R926" s="100">
        <f t="shared" ref="R926" si="4107">R708+Q926</f>
        <v>0</v>
      </c>
      <c r="S926" s="100">
        <f t="shared" ref="S926" si="4108">S708+R926</f>
        <v>0</v>
      </c>
      <c r="T926" s="100">
        <f t="shared" ref="T926" si="4109">T708+S926</f>
        <v>0</v>
      </c>
      <c r="U926" s="100">
        <f t="shared" ref="U926" si="4110">U708+T926</f>
        <v>0</v>
      </c>
      <c r="V926" s="142"/>
      <c r="W926" s="100">
        <f t="shared" ref="W926" si="4111">W708+U926</f>
        <v>0</v>
      </c>
      <c r="X926" s="100">
        <f t="shared" ref="X926" si="4112">X708+W926</f>
        <v>0</v>
      </c>
      <c r="Y926" s="100">
        <f t="shared" ref="Y926" si="4113">Y708+X926</f>
        <v>0</v>
      </c>
      <c r="Z926" s="100">
        <f t="shared" ref="Z926" si="4114">Z708+Y926</f>
        <v>0</v>
      </c>
      <c r="AA926" s="100">
        <f t="shared" ref="AA926" si="4115">AA708+Z926</f>
        <v>0</v>
      </c>
      <c r="AB926" s="100">
        <f t="shared" ref="AB926" si="4116">AB708+AA926</f>
        <v>0</v>
      </c>
      <c r="AC926" s="100">
        <f t="shared" ref="AC926" si="4117">AC708+AB926</f>
        <v>0</v>
      </c>
      <c r="AD926" s="100">
        <f t="shared" ref="AD926" si="4118">AD708+AC926</f>
        <v>0</v>
      </c>
      <c r="AE926" s="100">
        <f t="shared" ref="AE926" si="4119">AE708+AD926</f>
        <v>0</v>
      </c>
      <c r="AF926" s="100">
        <f t="shared" ref="AF926" si="4120">AF708+AE926</f>
        <v>0</v>
      </c>
      <c r="AG926" s="100">
        <f t="shared" ref="AG926" si="4121">AG708+AF926</f>
        <v>0</v>
      </c>
      <c r="AH926" s="100">
        <f t="shared" ref="AH926" si="4122">AH708+AG926</f>
        <v>0</v>
      </c>
      <c r="AI926" s="142"/>
      <c r="AJ926" s="100">
        <f t="shared" ref="AJ926" si="4123">AJ708+AH926</f>
        <v>0</v>
      </c>
      <c r="AK926" s="100">
        <f t="shared" ref="AK926" si="4124">AK708+AJ926</f>
        <v>0</v>
      </c>
      <c r="AL926" s="100">
        <f t="shared" ref="AL926" si="4125">AL708+AK926</f>
        <v>0</v>
      </c>
      <c r="AM926" s="100">
        <f t="shared" ref="AM926" si="4126">AM708+AL926</f>
        <v>12.08</v>
      </c>
      <c r="AN926" s="100">
        <f t="shared" ref="AN926" si="4127">AN708+AM926</f>
        <v>24.16</v>
      </c>
      <c r="AO926" s="100">
        <f t="shared" ref="AO926" si="4128">AO708+AN926</f>
        <v>36.24</v>
      </c>
      <c r="AP926" s="100">
        <f t="shared" ref="AP926" si="4129">AP708+AO926</f>
        <v>48.32</v>
      </c>
      <c r="AQ926" s="100">
        <f t="shared" ref="AQ926" si="4130">AQ708+AP926</f>
        <v>60.4</v>
      </c>
      <c r="AR926" s="100">
        <f t="shared" ref="AR926" si="4131">AR708+AQ926</f>
        <v>72.48</v>
      </c>
      <c r="AS926" s="100">
        <f t="shared" ref="AS926" si="4132">AS708+AR926</f>
        <v>84.56</v>
      </c>
      <c r="AT926" s="100">
        <f t="shared" ref="AT926" si="4133">AT708+AS926</f>
        <v>96.64</v>
      </c>
      <c r="AU926" s="100">
        <f t="shared" ref="AU926" si="4134">AU708+AT926</f>
        <v>108.72</v>
      </c>
      <c r="AV926" s="142"/>
      <c r="AW926" s="100">
        <f t="shared" si="3746"/>
        <v>120.8</v>
      </c>
      <c r="AX926" s="100">
        <f t="shared" ref="AX926:BH926" si="4135">AX708+AW926</f>
        <v>132.88</v>
      </c>
      <c r="AY926" s="100">
        <f t="shared" si="4135"/>
        <v>144.96</v>
      </c>
      <c r="AZ926" s="100">
        <f t="shared" si="4135"/>
        <v>157.04000000000002</v>
      </c>
      <c r="BA926" s="100">
        <f t="shared" si="4135"/>
        <v>169.12000000000003</v>
      </c>
      <c r="BB926" s="100">
        <f t="shared" si="4135"/>
        <v>181.20000000000005</v>
      </c>
      <c r="BC926" s="100">
        <f t="shared" si="4135"/>
        <v>193.28000000000006</v>
      </c>
      <c r="BD926" s="100">
        <f t="shared" si="4135"/>
        <v>205.36000000000007</v>
      </c>
      <c r="BE926" s="100">
        <f t="shared" si="4135"/>
        <v>217.44000000000008</v>
      </c>
      <c r="BF926" s="100">
        <f t="shared" si="4135"/>
        <v>229.5200000000001</v>
      </c>
      <c r="BG926" s="100">
        <f t="shared" si="4135"/>
        <v>241.60000000000011</v>
      </c>
      <c r="BH926" s="100">
        <f t="shared" si="4135"/>
        <v>253.68000000000012</v>
      </c>
      <c r="BI926" s="142"/>
      <c r="BV926" s="142"/>
      <c r="CI926" s="142"/>
      <c r="CV926" s="142"/>
      <c r="DI926" s="142"/>
      <c r="DV926" s="142"/>
      <c r="EI926" s="142"/>
    </row>
    <row r="927" spans="1:139" ht="15.75" outlineLevel="1" x14ac:dyDescent="0.25">
      <c r="A927" s="2">
        <f t="shared" si="4092"/>
        <v>27</v>
      </c>
      <c r="B927" s="86" t="str">
        <f t="shared" si="4092"/>
        <v>PRE-09860</v>
      </c>
      <c r="C927" s="86" t="str">
        <f t="shared" si="4092"/>
        <v>SPP FH - East Winter Haven 13313</v>
      </c>
      <c r="D927" s="2" t="str">
        <f t="shared" si="4092"/>
        <v>PRE-09860.1</v>
      </c>
      <c r="E927" s="141" t="str">
        <f t="shared" si="4092"/>
        <v>SPP FH - E. Winter Haven 13313 - OH</v>
      </c>
      <c r="I927" s="178">
        <v>0</v>
      </c>
      <c r="J927" s="100">
        <f t="shared" ref="J927:U927" si="4136">J709+I927</f>
        <v>0</v>
      </c>
      <c r="K927" s="100">
        <f t="shared" si="4136"/>
        <v>0</v>
      </c>
      <c r="L927" s="100">
        <f t="shared" si="4136"/>
        <v>0</v>
      </c>
      <c r="M927" s="100">
        <f t="shared" si="4136"/>
        <v>0</v>
      </c>
      <c r="N927" s="100">
        <f t="shared" si="4136"/>
        <v>0</v>
      </c>
      <c r="O927" s="100">
        <f t="shared" si="4136"/>
        <v>0</v>
      </c>
      <c r="P927" s="100">
        <f t="shared" si="4136"/>
        <v>0</v>
      </c>
      <c r="Q927" s="100">
        <f t="shared" si="4136"/>
        <v>0</v>
      </c>
      <c r="R927" s="100">
        <f t="shared" si="4136"/>
        <v>0</v>
      </c>
      <c r="S927" s="100">
        <f t="shared" si="4136"/>
        <v>0</v>
      </c>
      <c r="T927" s="100">
        <f t="shared" si="4136"/>
        <v>0</v>
      </c>
      <c r="U927" s="100">
        <f t="shared" si="4136"/>
        <v>0</v>
      </c>
      <c r="V927" s="142"/>
      <c r="W927" s="100">
        <f t="shared" ref="W927:W958" si="4137">W709+U927</f>
        <v>0</v>
      </c>
      <c r="X927" s="100">
        <f t="shared" ref="X927:AH927" si="4138">X709+W927</f>
        <v>0</v>
      </c>
      <c r="Y927" s="100">
        <f t="shared" si="4138"/>
        <v>0</v>
      </c>
      <c r="Z927" s="100">
        <f t="shared" si="4138"/>
        <v>0</v>
      </c>
      <c r="AA927" s="100">
        <f t="shared" si="4138"/>
        <v>0</v>
      </c>
      <c r="AB927" s="100">
        <f t="shared" si="4138"/>
        <v>0</v>
      </c>
      <c r="AC927" s="100">
        <f t="shared" si="4138"/>
        <v>0</v>
      </c>
      <c r="AD927" s="100">
        <f t="shared" si="4138"/>
        <v>0</v>
      </c>
      <c r="AE927" s="100">
        <f t="shared" si="4138"/>
        <v>0</v>
      </c>
      <c r="AF927" s="100">
        <f t="shared" si="4138"/>
        <v>0</v>
      </c>
      <c r="AG927" s="100">
        <f t="shared" si="4138"/>
        <v>0</v>
      </c>
      <c r="AH927" s="100">
        <f t="shared" si="4138"/>
        <v>0</v>
      </c>
      <c r="AI927" s="142"/>
      <c r="AJ927" s="100">
        <f t="shared" ref="AJ927:AJ958" si="4139">AJ709+AH927</f>
        <v>0</v>
      </c>
      <c r="AK927" s="100">
        <f t="shared" ref="AK927:AU927" si="4140">AK709+AJ927</f>
        <v>0</v>
      </c>
      <c r="AL927" s="100">
        <f t="shared" si="4140"/>
        <v>0</v>
      </c>
      <c r="AM927" s="100">
        <f t="shared" si="4140"/>
        <v>0</v>
      </c>
      <c r="AN927" s="100">
        <f t="shared" si="4140"/>
        <v>0</v>
      </c>
      <c r="AO927" s="100">
        <f t="shared" si="4140"/>
        <v>1185.8599999999999</v>
      </c>
      <c r="AP927" s="100">
        <f t="shared" si="4140"/>
        <v>2371.7199999999998</v>
      </c>
      <c r="AQ927" s="100">
        <f t="shared" si="4140"/>
        <v>3557.58</v>
      </c>
      <c r="AR927" s="100">
        <f t="shared" si="4140"/>
        <v>4743.4399999999996</v>
      </c>
      <c r="AS927" s="100">
        <f t="shared" si="4140"/>
        <v>5929.2999999999993</v>
      </c>
      <c r="AT927" s="100">
        <f t="shared" si="4140"/>
        <v>7115.1599999999989</v>
      </c>
      <c r="AU927" s="100">
        <f t="shared" si="4140"/>
        <v>8301.0199999999986</v>
      </c>
      <c r="AV927" s="142"/>
      <c r="AW927" s="100">
        <f t="shared" si="3746"/>
        <v>9486.8799999999992</v>
      </c>
      <c r="AX927" s="100">
        <f t="shared" ref="AX927:BH927" si="4141">AX709+AW927</f>
        <v>10672.74</v>
      </c>
      <c r="AY927" s="100">
        <f t="shared" si="4141"/>
        <v>11858.6</v>
      </c>
      <c r="AZ927" s="100">
        <f t="shared" si="4141"/>
        <v>13044.460000000001</v>
      </c>
      <c r="BA927" s="100">
        <f t="shared" si="4141"/>
        <v>14230.320000000002</v>
      </c>
      <c r="BB927" s="100">
        <f t="shared" si="4141"/>
        <v>15416.180000000002</v>
      </c>
      <c r="BC927" s="100">
        <f t="shared" si="4141"/>
        <v>16602.04</v>
      </c>
      <c r="BD927" s="100">
        <f t="shared" si="4141"/>
        <v>17787.900000000001</v>
      </c>
      <c r="BE927" s="100">
        <f t="shared" si="4141"/>
        <v>18973.760000000002</v>
      </c>
      <c r="BF927" s="100">
        <f t="shared" si="4141"/>
        <v>20159.620000000003</v>
      </c>
      <c r="BG927" s="100">
        <f t="shared" si="4141"/>
        <v>21345.480000000003</v>
      </c>
      <c r="BH927" s="100">
        <f t="shared" si="4141"/>
        <v>22531.340000000004</v>
      </c>
      <c r="BI927" s="142"/>
      <c r="BV927" s="142"/>
      <c r="CI927" s="142"/>
      <c r="CV927" s="142"/>
      <c r="DI927" s="142"/>
      <c r="DV927" s="142"/>
      <c r="EI927" s="142"/>
    </row>
    <row r="928" spans="1:139" ht="15.75" outlineLevel="1" x14ac:dyDescent="0.25">
      <c r="A928" s="2">
        <f t="shared" si="4092"/>
        <v>27</v>
      </c>
      <c r="B928" s="86" t="str">
        <f t="shared" si="4092"/>
        <v>PRE-09860</v>
      </c>
      <c r="C928" s="86" t="str">
        <f t="shared" si="4092"/>
        <v>SPP FH - East Winter Haven 13313</v>
      </c>
      <c r="D928" s="2" t="str">
        <f t="shared" si="4092"/>
        <v>A2805452</v>
      </c>
      <c r="E928" s="141" t="str">
        <f t="shared" si="4092"/>
        <v>SPP FH-E.Wntrhvn 13313 OCR-2 TAV</v>
      </c>
      <c r="I928" s="178">
        <v>0</v>
      </c>
      <c r="J928" s="100">
        <f t="shared" ref="J928" si="4142">J710+I928</f>
        <v>0</v>
      </c>
      <c r="K928" s="100">
        <f t="shared" ref="K928" si="4143">K710+J928</f>
        <v>0</v>
      </c>
      <c r="L928" s="100">
        <f t="shared" ref="L928" si="4144">L710+K928</f>
        <v>0</v>
      </c>
      <c r="M928" s="100">
        <f t="shared" ref="M928" si="4145">M710+L928</f>
        <v>0</v>
      </c>
      <c r="N928" s="100">
        <f t="shared" ref="N928" si="4146">N710+M928</f>
        <v>0</v>
      </c>
      <c r="O928" s="100">
        <f t="shared" ref="O928" si="4147">O710+N928</f>
        <v>0</v>
      </c>
      <c r="P928" s="100">
        <f t="shared" ref="P928" si="4148">P710+O928</f>
        <v>0</v>
      </c>
      <c r="Q928" s="100">
        <f t="shared" ref="Q928" si="4149">Q710+P928</f>
        <v>0</v>
      </c>
      <c r="R928" s="100">
        <f t="shared" ref="R928" si="4150">R710+Q928</f>
        <v>0</v>
      </c>
      <c r="S928" s="100">
        <f t="shared" ref="S928" si="4151">S710+R928</f>
        <v>0</v>
      </c>
      <c r="T928" s="100">
        <f t="shared" ref="T928" si="4152">T710+S928</f>
        <v>0</v>
      </c>
      <c r="U928" s="100">
        <f t="shared" ref="U928" si="4153">U710+T928</f>
        <v>0</v>
      </c>
      <c r="V928" s="142"/>
      <c r="W928" s="100">
        <f t="shared" si="4137"/>
        <v>0</v>
      </c>
      <c r="X928" s="100">
        <f t="shared" ref="X928" si="4154">X710+W928</f>
        <v>0</v>
      </c>
      <c r="Y928" s="100">
        <f t="shared" ref="Y928" si="4155">Y710+X928</f>
        <v>0</v>
      </c>
      <c r="Z928" s="100">
        <f t="shared" ref="Z928" si="4156">Z710+Y928</f>
        <v>0</v>
      </c>
      <c r="AA928" s="100">
        <f t="shared" ref="AA928" si="4157">AA710+Z928</f>
        <v>0</v>
      </c>
      <c r="AB928" s="100">
        <f t="shared" ref="AB928" si="4158">AB710+AA928</f>
        <v>0</v>
      </c>
      <c r="AC928" s="100">
        <f t="shared" ref="AC928" si="4159">AC710+AB928</f>
        <v>0</v>
      </c>
      <c r="AD928" s="100">
        <f t="shared" ref="AD928" si="4160">AD710+AC928</f>
        <v>0</v>
      </c>
      <c r="AE928" s="100">
        <f t="shared" ref="AE928" si="4161">AE710+AD928</f>
        <v>0</v>
      </c>
      <c r="AF928" s="100">
        <f t="shared" ref="AF928" si="4162">AF710+AE928</f>
        <v>0</v>
      </c>
      <c r="AG928" s="100">
        <f t="shared" ref="AG928" si="4163">AG710+AF928</f>
        <v>0</v>
      </c>
      <c r="AH928" s="100">
        <f t="shared" ref="AH928" si="4164">AH710+AG928</f>
        <v>0</v>
      </c>
      <c r="AI928" s="142"/>
      <c r="AJ928" s="100">
        <f t="shared" si="4139"/>
        <v>0</v>
      </c>
      <c r="AK928" s="100">
        <f t="shared" ref="AK928" si="4165">AK710+AJ928</f>
        <v>0</v>
      </c>
      <c r="AL928" s="100">
        <f t="shared" ref="AL928" si="4166">AL710+AK928</f>
        <v>0</v>
      </c>
      <c r="AM928" s="100">
        <f t="shared" ref="AM928" si="4167">AM710+AL928</f>
        <v>14.11</v>
      </c>
      <c r="AN928" s="100">
        <f t="shared" ref="AN928" si="4168">AN710+AM928</f>
        <v>28.22</v>
      </c>
      <c r="AO928" s="100">
        <f t="shared" ref="AO928" si="4169">AO710+AN928</f>
        <v>42.33</v>
      </c>
      <c r="AP928" s="100">
        <f t="shared" ref="AP928" si="4170">AP710+AO928</f>
        <v>56.44</v>
      </c>
      <c r="AQ928" s="100">
        <f t="shared" ref="AQ928" si="4171">AQ710+AP928</f>
        <v>70.55</v>
      </c>
      <c r="AR928" s="100">
        <f t="shared" ref="AR928" si="4172">AR710+AQ928</f>
        <v>84.66</v>
      </c>
      <c r="AS928" s="100">
        <f t="shared" ref="AS928" si="4173">AS710+AR928</f>
        <v>98.77</v>
      </c>
      <c r="AT928" s="100">
        <f t="shared" ref="AT928" si="4174">AT710+AS928</f>
        <v>112.88</v>
      </c>
      <c r="AU928" s="100">
        <f t="shared" ref="AU928" si="4175">AU710+AT928</f>
        <v>126.99</v>
      </c>
      <c r="AV928" s="142"/>
      <c r="AW928" s="100">
        <f t="shared" si="3746"/>
        <v>141.1</v>
      </c>
      <c r="AX928" s="100">
        <f t="shared" ref="AX928:BH928" si="4176">AX710+AW928</f>
        <v>155.20999999999998</v>
      </c>
      <c r="AY928" s="100">
        <f t="shared" si="4176"/>
        <v>169.32</v>
      </c>
      <c r="AZ928" s="100">
        <f t="shared" si="4176"/>
        <v>183.43</v>
      </c>
      <c r="BA928" s="100">
        <f t="shared" si="4176"/>
        <v>197.54000000000002</v>
      </c>
      <c r="BB928" s="100">
        <f t="shared" si="4176"/>
        <v>211.65000000000003</v>
      </c>
      <c r="BC928" s="100">
        <f t="shared" si="4176"/>
        <v>225.76000000000005</v>
      </c>
      <c r="BD928" s="100">
        <f t="shared" si="4176"/>
        <v>239.87000000000006</v>
      </c>
      <c r="BE928" s="100">
        <f t="shared" si="4176"/>
        <v>253.98000000000008</v>
      </c>
      <c r="BF928" s="100">
        <f t="shared" si="4176"/>
        <v>268.09000000000009</v>
      </c>
      <c r="BG928" s="100">
        <f t="shared" si="4176"/>
        <v>282.2000000000001</v>
      </c>
      <c r="BH928" s="100">
        <f t="shared" si="4176"/>
        <v>296.31000000000012</v>
      </c>
      <c r="BI928" s="142"/>
      <c r="BV928" s="142"/>
      <c r="CI928" s="142"/>
      <c r="CV928" s="142"/>
      <c r="DI928" s="142"/>
      <c r="DV928" s="142"/>
      <c r="EI928" s="142"/>
    </row>
    <row r="929" spans="1:139" ht="15.75" outlineLevel="1" x14ac:dyDescent="0.25">
      <c r="A929" s="2">
        <f t="shared" si="4092"/>
        <v>28</v>
      </c>
      <c r="B929" s="86" t="str">
        <f t="shared" si="4092"/>
        <v>PRE-09861</v>
      </c>
      <c r="C929" s="86" t="str">
        <f t="shared" si="4092"/>
        <v>SPP FH - East Winter Haven 13314</v>
      </c>
      <c r="D929" s="2" t="str">
        <f t="shared" si="4092"/>
        <v>PRE-09861.1</v>
      </c>
      <c r="E929" s="141" t="str">
        <f t="shared" si="4092"/>
        <v>SPP FH - E Winter Haven 13314 - OH</v>
      </c>
      <c r="I929" s="178">
        <v>0</v>
      </c>
      <c r="J929" s="100">
        <f t="shared" ref="J929:U929" si="4177">J711+I929</f>
        <v>0</v>
      </c>
      <c r="K929" s="100">
        <f t="shared" si="4177"/>
        <v>0</v>
      </c>
      <c r="L929" s="100">
        <f t="shared" si="4177"/>
        <v>0</v>
      </c>
      <c r="M929" s="100">
        <f t="shared" si="4177"/>
        <v>0</v>
      </c>
      <c r="N929" s="100">
        <f t="shared" si="4177"/>
        <v>0</v>
      </c>
      <c r="O929" s="100">
        <f t="shared" si="4177"/>
        <v>0</v>
      </c>
      <c r="P929" s="100">
        <f t="shared" si="4177"/>
        <v>0</v>
      </c>
      <c r="Q929" s="100">
        <f t="shared" si="4177"/>
        <v>0</v>
      </c>
      <c r="R929" s="100">
        <f t="shared" si="4177"/>
        <v>0</v>
      </c>
      <c r="S929" s="100">
        <f t="shared" si="4177"/>
        <v>0</v>
      </c>
      <c r="T929" s="100">
        <f t="shared" si="4177"/>
        <v>0</v>
      </c>
      <c r="U929" s="100">
        <f t="shared" si="4177"/>
        <v>0</v>
      </c>
      <c r="V929" s="142"/>
      <c r="W929" s="100">
        <f t="shared" si="4137"/>
        <v>0</v>
      </c>
      <c r="X929" s="100">
        <f t="shared" ref="X929:AH929" si="4178">X711+W929</f>
        <v>0</v>
      </c>
      <c r="Y929" s="100">
        <f t="shared" si="4178"/>
        <v>0</v>
      </c>
      <c r="Z929" s="100">
        <f t="shared" si="4178"/>
        <v>0</v>
      </c>
      <c r="AA929" s="100">
        <f t="shared" si="4178"/>
        <v>0</v>
      </c>
      <c r="AB929" s="100">
        <f t="shared" si="4178"/>
        <v>0</v>
      </c>
      <c r="AC929" s="100">
        <f t="shared" si="4178"/>
        <v>0</v>
      </c>
      <c r="AD929" s="100">
        <f t="shared" si="4178"/>
        <v>0</v>
      </c>
      <c r="AE929" s="100">
        <f t="shared" si="4178"/>
        <v>0</v>
      </c>
      <c r="AF929" s="100">
        <f t="shared" si="4178"/>
        <v>0</v>
      </c>
      <c r="AG929" s="100">
        <f t="shared" si="4178"/>
        <v>0</v>
      </c>
      <c r="AH929" s="100">
        <f t="shared" si="4178"/>
        <v>0</v>
      </c>
      <c r="AI929" s="142"/>
      <c r="AJ929" s="100">
        <f t="shared" si="4139"/>
        <v>0</v>
      </c>
      <c r="AK929" s="100">
        <f t="shared" ref="AK929:AU929" si="4179">AK711+AJ929</f>
        <v>0</v>
      </c>
      <c r="AL929" s="100">
        <f t="shared" si="4179"/>
        <v>0</v>
      </c>
      <c r="AM929" s="100">
        <f t="shared" si="4179"/>
        <v>0</v>
      </c>
      <c r="AN929" s="100">
        <f t="shared" si="4179"/>
        <v>0</v>
      </c>
      <c r="AO929" s="100">
        <f t="shared" si="4179"/>
        <v>1352.07</v>
      </c>
      <c r="AP929" s="100">
        <f t="shared" si="4179"/>
        <v>2704.14</v>
      </c>
      <c r="AQ929" s="100">
        <f t="shared" si="4179"/>
        <v>4056.21</v>
      </c>
      <c r="AR929" s="100">
        <f t="shared" si="4179"/>
        <v>5408.28</v>
      </c>
      <c r="AS929" s="100">
        <f t="shared" si="4179"/>
        <v>6760.3499999999995</v>
      </c>
      <c r="AT929" s="100">
        <f t="shared" si="4179"/>
        <v>8112.4199999999992</v>
      </c>
      <c r="AU929" s="100">
        <f t="shared" si="4179"/>
        <v>9464.49</v>
      </c>
      <c r="AV929" s="142"/>
      <c r="AW929" s="100">
        <f t="shared" si="3746"/>
        <v>10816.56</v>
      </c>
      <c r="AX929" s="100">
        <f t="shared" ref="AX929:BH929" si="4180">AX711+AW929</f>
        <v>12168.63</v>
      </c>
      <c r="AY929" s="100">
        <f t="shared" si="4180"/>
        <v>13520.699999999999</v>
      </c>
      <c r="AZ929" s="100">
        <f t="shared" si="4180"/>
        <v>14872.769999999999</v>
      </c>
      <c r="BA929" s="100">
        <f t="shared" si="4180"/>
        <v>16224.839999999998</v>
      </c>
      <c r="BB929" s="100">
        <f t="shared" si="4180"/>
        <v>17576.91</v>
      </c>
      <c r="BC929" s="100">
        <f t="shared" si="4180"/>
        <v>18928.98</v>
      </c>
      <c r="BD929" s="100">
        <f t="shared" si="4180"/>
        <v>20281.05</v>
      </c>
      <c r="BE929" s="100">
        <f t="shared" si="4180"/>
        <v>21633.119999999999</v>
      </c>
      <c r="BF929" s="100">
        <f t="shared" si="4180"/>
        <v>22985.19</v>
      </c>
      <c r="BG929" s="100">
        <f t="shared" si="4180"/>
        <v>24337.26</v>
      </c>
      <c r="BH929" s="100">
        <f t="shared" si="4180"/>
        <v>25689.329999999998</v>
      </c>
      <c r="BI929" s="142"/>
      <c r="BV929" s="142"/>
      <c r="CI929" s="142"/>
      <c r="CV929" s="142"/>
      <c r="DI929" s="142"/>
      <c r="DV929" s="142"/>
      <c r="EI929" s="142"/>
    </row>
    <row r="930" spans="1:139" ht="15.75" outlineLevel="1" x14ac:dyDescent="0.25">
      <c r="A930" s="2">
        <f t="shared" si="4092"/>
        <v>28</v>
      </c>
      <c r="B930" s="86" t="str">
        <f t="shared" si="4092"/>
        <v>PRE-09861</v>
      </c>
      <c r="C930" s="86" t="str">
        <f t="shared" si="4092"/>
        <v>SPP FH - East Winter Haven 13314</v>
      </c>
      <c r="D930" s="2" t="str">
        <f t="shared" si="4092"/>
        <v>A2805468</v>
      </c>
      <c r="E930" s="141" t="str">
        <f t="shared" si="4092"/>
        <v>SPP FH-E.Wntrhvn 13314 - OCR#141731</v>
      </c>
      <c r="I930" s="178">
        <v>0</v>
      </c>
      <c r="J930" s="100">
        <f t="shared" ref="J930" si="4181">J712+I930</f>
        <v>0</v>
      </c>
      <c r="K930" s="100">
        <f t="shared" ref="K930" si="4182">K712+J930</f>
        <v>0</v>
      </c>
      <c r="L930" s="100">
        <f t="shared" ref="L930" si="4183">L712+K930</f>
        <v>0</v>
      </c>
      <c r="M930" s="100">
        <f t="shared" ref="M930" si="4184">M712+L930</f>
        <v>0</v>
      </c>
      <c r="N930" s="100">
        <f t="shared" ref="N930" si="4185">N712+M930</f>
        <v>0</v>
      </c>
      <c r="O930" s="100">
        <f t="shared" ref="O930" si="4186">O712+N930</f>
        <v>0</v>
      </c>
      <c r="P930" s="100">
        <f t="shared" ref="P930" si="4187">P712+O930</f>
        <v>0</v>
      </c>
      <c r="Q930" s="100">
        <f t="shared" ref="Q930" si="4188">Q712+P930</f>
        <v>0</v>
      </c>
      <c r="R930" s="100">
        <f t="shared" ref="R930" si="4189">R712+Q930</f>
        <v>0</v>
      </c>
      <c r="S930" s="100">
        <f t="shared" ref="S930" si="4190">S712+R930</f>
        <v>0</v>
      </c>
      <c r="T930" s="100">
        <f t="shared" ref="T930" si="4191">T712+S930</f>
        <v>0</v>
      </c>
      <c r="U930" s="100">
        <f t="shared" ref="U930" si="4192">U712+T930</f>
        <v>0</v>
      </c>
      <c r="V930" s="142"/>
      <c r="W930" s="100">
        <f t="shared" si="4137"/>
        <v>0</v>
      </c>
      <c r="X930" s="100">
        <f t="shared" ref="X930" si="4193">X712+W930</f>
        <v>0</v>
      </c>
      <c r="Y930" s="100">
        <f t="shared" ref="Y930" si="4194">Y712+X930</f>
        <v>0</v>
      </c>
      <c r="Z930" s="100">
        <f t="shared" ref="Z930" si="4195">Z712+Y930</f>
        <v>0</v>
      </c>
      <c r="AA930" s="100">
        <f t="shared" ref="AA930" si="4196">AA712+Z930</f>
        <v>0</v>
      </c>
      <c r="AB930" s="100">
        <f t="shared" ref="AB930" si="4197">AB712+AA930</f>
        <v>0</v>
      </c>
      <c r="AC930" s="100">
        <f t="shared" ref="AC930" si="4198">AC712+AB930</f>
        <v>0</v>
      </c>
      <c r="AD930" s="100">
        <f t="shared" ref="AD930" si="4199">AD712+AC930</f>
        <v>0</v>
      </c>
      <c r="AE930" s="100">
        <f t="shared" ref="AE930" si="4200">AE712+AD930</f>
        <v>0</v>
      </c>
      <c r="AF930" s="100">
        <f t="shared" ref="AF930" si="4201">AF712+AE930</f>
        <v>0</v>
      </c>
      <c r="AG930" s="100">
        <f t="shared" ref="AG930" si="4202">AG712+AF930</f>
        <v>0</v>
      </c>
      <c r="AH930" s="100">
        <f t="shared" ref="AH930" si="4203">AH712+AG930</f>
        <v>0</v>
      </c>
      <c r="AI930" s="142"/>
      <c r="AJ930" s="100">
        <f t="shared" si="4139"/>
        <v>0</v>
      </c>
      <c r="AK930" s="100">
        <f t="shared" ref="AK930" si="4204">AK712+AJ930</f>
        <v>0</v>
      </c>
      <c r="AL930" s="100">
        <f t="shared" ref="AL930" si="4205">AL712+AK930</f>
        <v>12.62</v>
      </c>
      <c r="AM930" s="100">
        <f t="shared" ref="AM930" si="4206">AM712+AL930</f>
        <v>25.24</v>
      </c>
      <c r="AN930" s="100">
        <f t="shared" ref="AN930" si="4207">AN712+AM930</f>
        <v>37.86</v>
      </c>
      <c r="AO930" s="100">
        <f t="shared" ref="AO930" si="4208">AO712+AN930</f>
        <v>50.48</v>
      </c>
      <c r="AP930" s="100">
        <f t="shared" ref="AP930" si="4209">AP712+AO930</f>
        <v>63.099999999999994</v>
      </c>
      <c r="AQ930" s="100">
        <f t="shared" ref="AQ930" si="4210">AQ712+AP930</f>
        <v>75.72</v>
      </c>
      <c r="AR930" s="100">
        <f t="shared" ref="AR930" si="4211">AR712+AQ930</f>
        <v>88.34</v>
      </c>
      <c r="AS930" s="100">
        <f t="shared" ref="AS930" si="4212">AS712+AR930</f>
        <v>100.96000000000001</v>
      </c>
      <c r="AT930" s="100">
        <f t="shared" ref="AT930" si="4213">AT712+AS930</f>
        <v>113.58000000000001</v>
      </c>
      <c r="AU930" s="100">
        <f t="shared" ref="AU930" si="4214">AU712+AT930</f>
        <v>126.20000000000002</v>
      </c>
      <c r="AV930" s="142"/>
      <c r="AW930" s="100">
        <f t="shared" si="3746"/>
        <v>138.82000000000002</v>
      </c>
      <c r="AX930" s="100">
        <f t="shared" ref="AX930:BH930" si="4215">AX712+AW930</f>
        <v>151.44000000000003</v>
      </c>
      <c r="AY930" s="100">
        <f t="shared" si="4215"/>
        <v>164.06000000000003</v>
      </c>
      <c r="AZ930" s="100">
        <f t="shared" si="4215"/>
        <v>176.68000000000004</v>
      </c>
      <c r="BA930" s="100">
        <f t="shared" si="4215"/>
        <v>189.30000000000004</v>
      </c>
      <c r="BB930" s="100">
        <f t="shared" si="4215"/>
        <v>201.92000000000004</v>
      </c>
      <c r="BC930" s="100">
        <f t="shared" si="4215"/>
        <v>214.54000000000005</v>
      </c>
      <c r="BD930" s="100">
        <f t="shared" si="4215"/>
        <v>227.16000000000005</v>
      </c>
      <c r="BE930" s="100">
        <f t="shared" si="4215"/>
        <v>239.78000000000006</v>
      </c>
      <c r="BF930" s="100">
        <f t="shared" si="4215"/>
        <v>252.40000000000006</v>
      </c>
      <c r="BG930" s="100">
        <f t="shared" si="4215"/>
        <v>265.02000000000004</v>
      </c>
      <c r="BH930" s="100">
        <f t="shared" si="4215"/>
        <v>277.64000000000004</v>
      </c>
      <c r="BI930" s="142"/>
      <c r="BV930" s="142"/>
      <c r="CI930" s="142"/>
      <c r="CV930" s="142"/>
      <c r="DI930" s="142"/>
      <c r="DV930" s="142"/>
      <c r="EI930" s="142"/>
    </row>
    <row r="931" spans="1:139" ht="15.75" outlineLevel="1" x14ac:dyDescent="0.25">
      <c r="A931" s="2">
        <f t="shared" si="4092"/>
        <v>28</v>
      </c>
      <c r="B931" s="86" t="str">
        <f t="shared" si="4092"/>
        <v>PRE-09861</v>
      </c>
      <c r="C931" s="86" t="str">
        <f t="shared" si="4092"/>
        <v>SPP FH - East Winter Haven 13314</v>
      </c>
      <c r="D931" s="2" t="str">
        <f t="shared" si="4092"/>
        <v>A2812203</v>
      </c>
      <c r="E931" s="141" t="str">
        <f t="shared" si="4092"/>
        <v>EWHV314B - OCR#10301 - N.O. - 13479</v>
      </c>
      <c r="I931" s="178">
        <v>0</v>
      </c>
      <c r="J931" s="100">
        <f t="shared" ref="J931" si="4216">J713+I931</f>
        <v>0</v>
      </c>
      <c r="K931" s="100">
        <f t="shared" ref="K931" si="4217">K713+J931</f>
        <v>0</v>
      </c>
      <c r="L931" s="100">
        <f t="shared" ref="L931" si="4218">L713+K931</f>
        <v>0</v>
      </c>
      <c r="M931" s="100">
        <f t="shared" ref="M931" si="4219">M713+L931</f>
        <v>0</v>
      </c>
      <c r="N931" s="100">
        <f t="shared" ref="N931" si="4220">N713+M931</f>
        <v>0</v>
      </c>
      <c r="O931" s="100">
        <f t="shared" ref="O931" si="4221">O713+N931</f>
        <v>0</v>
      </c>
      <c r="P931" s="100">
        <f t="shared" ref="P931" si="4222">P713+O931</f>
        <v>0</v>
      </c>
      <c r="Q931" s="100">
        <f t="shared" ref="Q931" si="4223">Q713+P931</f>
        <v>0</v>
      </c>
      <c r="R931" s="100">
        <f t="shared" ref="R931" si="4224">R713+Q931</f>
        <v>0</v>
      </c>
      <c r="S931" s="100">
        <f t="shared" ref="S931" si="4225">S713+R931</f>
        <v>0</v>
      </c>
      <c r="T931" s="100">
        <f t="shared" ref="T931" si="4226">T713+S931</f>
        <v>0</v>
      </c>
      <c r="U931" s="100">
        <f t="shared" ref="U931" si="4227">U713+T931</f>
        <v>0</v>
      </c>
      <c r="V931" s="142"/>
      <c r="W931" s="100">
        <f t="shared" si="4137"/>
        <v>0</v>
      </c>
      <c r="X931" s="100">
        <f t="shared" ref="X931" si="4228">X713+W931</f>
        <v>0</v>
      </c>
      <c r="Y931" s="100">
        <f t="shared" ref="Y931" si="4229">Y713+X931</f>
        <v>0</v>
      </c>
      <c r="Z931" s="100">
        <f t="shared" ref="Z931" si="4230">Z713+Y931</f>
        <v>0</v>
      </c>
      <c r="AA931" s="100">
        <f t="shared" ref="AA931" si="4231">AA713+Z931</f>
        <v>0</v>
      </c>
      <c r="AB931" s="100">
        <f t="shared" ref="AB931" si="4232">AB713+AA931</f>
        <v>0</v>
      </c>
      <c r="AC931" s="100">
        <f t="shared" ref="AC931" si="4233">AC713+AB931</f>
        <v>0</v>
      </c>
      <c r="AD931" s="100">
        <f t="shared" ref="AD931" si="4234">AD713+AC931</f>
        <v>0</v>
      </c>
      <c r="AE931" s="100">
        <f t="shared" ref="AE931" si="4235">AE713+AD931</f>
        <v>0</v>
      </c>
      <c r="AF931" s="100">
        <f t="shared" ref="AF931" si="4236">AF713+AE931</f>
        <v>0</v>
      </c>
      <c r="AG931" s="100">
        <f t="shared" ref="AG931" si="4237">AG713+AF931</f>
        <v>0</v>
      </c>
      <c r="AH931" s="100">
        <f t="shared" ref="AH931" si="4238">AH713+AG931</f>
        <v>0</v>
      </c>
      <c r="AI931" s="142"/>
      <c r="AJ931" s="100">
        <f t="shared" si="4139"/>
        <v>0</v>
      </c>
      <c r="AK931" s="100">
        <f t="shared" ref="AK931" si="4239">AK713+AJ931</f>
        <v>0</v>
      </c>
      <c r="AL931" s="100">
        <f t="shared" ref="AL931" si="4240">AL713+AK931</f>
        <v>8.5500000000000007</v>
      </c>
      <c r="AM931" s="100">
        <f t="shared" ref="AM931" si="4241">AM713+AL931</f>
        <v>17.100000000000001</v>
      </c>
      <c r="AN931" s="100">
        <f t="shared" ref="AN931" si="4242">AN713+AM931</f>
        <v>25.650000000000002</v>
      </c>
      <c r="AO931" s="100">
        <f t="shared" ref="AO931" si="4243">AO713+AN931</f>
        <v>34.200000000000003</v>
      </c>
      <c r="AP931" s="100">
        <f t="shared" ref="AP931" si="4244">AP713+AO931</f>
        <v>42.75</v>
      </c>
      <c r="AQ931" s="100">
        <f t="shared" ref="AQ931" si="4245">AQ713+AP931</f>
        <v>51.3</v>
      </c>
      <c r="AR931" s="100">
        <f t="shared" ref="AR931" si="4246">AR713+AQ931</f>
        <v>59.849999999999994</v>
      </c>
      <c r="AS931" s="100">
        <f t="shared" ref="AS931" si="4247">AS713+AR931</f>
        <v>68.399999999999991</v>
      </c>
      <c r="AT931" s="100">
        <f t="shared" ref="AT931" si="4248">AT713+AS931</f>
        <v>76.949999999999989</v>
      </c>
      <c r="AU931" s="100">
        <f t="shared" ref="AU931" si="4249">AU713+AT931</f>
        <v>85.499999999999986</v>
      </c>
      <c r="AV931" s="142"/>
      <c r="AW931" s="100">
        <f t="shared" si="3746"/>
        <v>94.049999999999983</v>
      </c>
      <c r="AX931" s="100">
        <f t="shared" ref="AX931:BH931" si="4250">AX713+AW931</f>
        <v>102.59999999999998</v>
      </c>
      <c r="AY931" s="100">
        <f t="shared" si="4250"/>
        <v>111.14999999999998</v>
      </c>
      <c r="AZ931" s="100">
        <f t="shared" si="4250"/>
        <v>119.69999999999997</v>
      </c>
      <c r="BA931" s="100">
        <f t="shared" si="4250"/>
        <v>128.24999999999997</v>
      </c>
      <c r="BB931" s="100">
        <f t="shared" si="4250"/>
        <v>136.79999999999998</v>
      </c>
      <c r="BC931" s="100">
        <f t="shared" si="4250"/>
        <v>145.35</v>
      </c>
      <c r="BD931" s="100">
        <f t="shared" si="4250"/>
        <v>153.9</v>
      </c>
      <c r="BE931" s="100">
        <f t="shared" si="4250"/>
        <v>162.45000000000002</v>
      </c>
      <c r="BF931" s="100">
        <f t="shared" si="4250"/>
        <v>171.00000000000003</v>
      </c>
      <c r="BG931" s="100">
        <f t="shared" si="4250"/>
        <v>179.55000000000004</v>
      </c>
      <c r="BH931" s="100">
        <f t="shared" si="4250"/>
        <v>188.10000000000005</v>
      </c>
      <c r="BI931" s="142"/>
      <c r="BV931" s="142"/>
      <c r="CI931" s="142"/>
      <c r="CV931" s="142"/>
      <c r="DI931" s="142"/>
      <c r="DV931" s="142"/>
      <c r="EI931" s="142"/>
    </row>
    <row r="932" spans="1:139" ht="15.75" outlineLevel="1" x14ac:dyDescent="0.25">
      <c r="A932" s="2">
        <f t="shared" si="4092"/>
        <v>29</v>
      </c>
      <c r="B932" s="86" t="str">
        <f t="shared" si="4092"/>
        <v>PRE-09862</v>
      </c>
      <c r="C932" s="86" t="str">
        <f t="shared" si="4092"/>
        <v>SPP FH - Waters Avenue 13339</v>
      </c>
      <c r="D932" s="2" t="str">
        <f t="shared" si="4092"/>
        <v>PRE-09862.1</v>
      </c>
      <c r="E932" s="141" t="str">
        <f t="shared" si="4092"/>
        <v>SPP FH - Waters Avenue 13339 - OH</v>
      </c>
      <c r="I932" s="178">
        <v>0</v>
      </c>
      <c r="J932" s="100">
        <f t="shared" ref="J932:U932" si="4251">J714+I932</f>
        <v>0</v>
      </c>
      <c r="K932" s="100">
        <f t="shared" si="4251"/>
        <v>0</v>
      </c>
      <c r="L932" s="100">
        <f t="shared" si="4251"/>
        <v>0</v>
      </c>
      <c r="M932" s="100">
        <f t="shared" si="4251"/>
        <v>0</v>
      </c>
      <c r="N932" s="100">
        <f t="shared" si="4251"/>
        <v>0</v>
      </c>
      <c r="O932" s="100">
        <f t="shared" si="4251"/>
        <v>0</v>
      </c>
      <c r="P932" s="100">
        <f t="shared" si="4251"/>
        <v>0</v>
      </c>
      <c r="Q932" s="100">
        <f t="shared" si="4251"/>
        <v>0</v>
      </c>
      <c r="R932" s="100">
        <f t="shared" si="4251"/>
        <v>0</v>
      </c>
      <c r="S932" s="100">
        <f t="shared" si="4251"/>
        <v>0</v>
      </c>
      <c r="T932" s="100">
        <f t="shared" si="4251"/>
        <v>0</v>
      </c>
      <c r="U932" s="100">
        <f t="shared" si="4251"/>
        <v>0</v>
      </c>
      <c r="V932" s="142"/>
      <c r="W932" s="100">
        <f t="shared" si="4137"/>
        <v>0</v>
      </c>
      <c r="X932" s="100">
        <f t="shared" ref="X932:AH932" si="4252">X714+W932</f>
        <v>0</v>
      </c>
      <c r="Y932" s="100">
        <f t="shared" si="4252"/>
        <v>0</v>
      </c>
      <c r="Z932" s="100">
        <f t="shared" si="4252"/>
        <v>0</v>
      </c>
      <c r="AA932" s="100">
        <f t="shared" si="4252"/>
        <v>0</v>
      </c>
      <c r="AB932" s="100">
        <f t="shared" si="4252"/>
        <v>0</v>
      </c>
      <c r="AC932" s="100">
        <f t="shared" si="4252"/>
        <v>0</v>
      </c>
      <c r="AD932" s="100">
        <f t="shared" si="4252"/>
        <v>0</v>
      </c>
      <c r="AE932" s="100">
        <f t="shared" si="4252"/>
        <v>0</v>
      </c>
      <c r="AF932" s="100">
        <f t="shared" si="4252"/>
        <v>0</v>
      </c>
      <c r="AG932" s="100">
        <f t="shared" si="4252"/>
        <v>0</v>
      </c>
      <c r="AH932" s="100">
        <f t="shared" si="4252"/>
        <v>0</v>
      </c>
      <c r="AI932" s="142"/>
      <c r="AJ932" s="100">
        <f t="shared" si="4139"/>
        <v>0</v>
      </c>
      <c r="AK932" s="100">
        <f t="shared" ref="AK932:AU932" si="4253">AK714+AJ932</f>
        <v>0</v>
      </c>
      <c r="AL932" s="100">
        <f t="shared" si="4253"/>
        <v>0</v>
      </c>
      <c r="AM932" s="100">
        <f t="shared" si="4253"/>
        <v>388.93</v>
      </c>
      <c r="AN932" s="100">
        <f t="shared" si="4253"/>
        <v>777.86</v>
      </c>
      <c r="AO932" s="100">
        <f t="shared" si="4253"/>
        <v>1166.79</v>
      </c>
      <c r="AP932" s="100">
        <f t="shared" si="4253"/>
        <v>1555.72</v>
      </c>
      <c r="AQ932" s="100">
        <f t="shared" si="4253"/>
        <v>1944.65</v>
      </c>
      <c r="AR932" s="100">
        <f t="shared" si="4253"/>
        <v>2333.58</v>
      </c>
      <c r="AS932" s="100">
        <f t="shared" si="4253"/>
        <v>2722.5099999999998</v>
      </c>
      <c r="AT932" s="100">
        <f t="shared" si="4253"/>
        <v>3111.4399999999996</v>
      </c>
      <c r="AU932" s="100">
        <f t="shared" si="4253"/>
        <v>3500.3699999999994</v>
      </c>
      <c r="AV932" s="142"/>
      <c r="AW932" s="100">
        <f t="shared" si="3746"/>
        <v>3889.2999999999993</v>
      </c>
      <c r="AX932" s="100">
        <f t="shared" ref="AX932:BH932" si="4254">AX714+AW932</f>
        <v>4278.2299999999996</v>
      </c>
      <c r="AY932" s="100">
        <f t="shared" si="4254"/>
        <v>4667.16</v>
      </c>
      <c r="AZ932" s="100">
        <f t="shared" si="4254"/>
        <v>5056.09</v>
      </c>
      <c r="BA932" s="100">
        <f t="shared" si="4254"/>
        <v>5445.02</v>
      </c>
      <c r="BB932" s="100">
        <f t="shared" si="4254"/>
        <v>5833.9500000000007</v>
      </c>
      <c r="BC932" s="100">
        <f t="shared" si="4254"/>
        <v>6222.880000000001</v>
      </c>
      <c r="BD932" s="100">
        <f t="shared" si="4254"/>
        <v>6611.8100000000013</v>
      </c>
      <c r="BE932" s="100">
        <f t="shared" si="4254"/>
        <v>7000.7400000000016</v>
      </c>
      <c r="BF932" s="100">
        <f t="shared" si="4254"/>
        <v>7389.6700000000019</v>
      </c>
      <c r="BG932" s="100">
        <f t="shared" si="4254"/>
        <v>7778.6000000000022</v>
      </c>
      <c r="BH932" s="100">
        <f t="shared" si="4254"/>
        <v>8167.5300000000025</v>
      </c>
      <c r="BI932" s="142"/>
      <c r="BV932" s="142"/>
      <c r="CI932" s="142"/>
      <c r="CV932" s="142"/>
      <c r="DI932" s="142"/>
      <c r="DV932" s="142"/>
      <c r="EI932" s="142"/>
    </row>
    <row r="933" spans="1:139" ht="15.75" outlineLevel="1" x14ac:dyDescent="0.25">
      <c r="A933" s="2">
        <f t="shared" si="4092"/>
        <v>29</v>
      </c>
      <c r="B933" s="86" t="str">
        <f t="shared" si="4092"/>
        <v>PRE-09862</v>
      </c>
      <c r="C933" s="86" t="str">
        <f t="shared" si="4092"/>
        <v>SPP FH - Waters Avenue 13339</v>
      </c>
      <c r="D933" s="2" t="str">
        <f t="shared" si="4092"/>
        <v>A2787723</v>
      </c>
      <c r="E933" s="141" t="str">
        <f t="shared" si="4092"/>
        <v>SPP FH -Waters Ave 13339 OCR 138436</v>
      </c>
      <c r="I933" s="178">
        <v>0</v>
      </c>
      <c r="J933" s="100">
        <f t="shared" ref="J933" si="4255">J715+I933</f>
        <v>0</v>
      </c>
      <c r="K933" s="100">
        <f t="shared" ref="K933" si="4256">K715+J933</f>
        <v>0</v>
      </c>
      <c r="L933" s="100">
        <f t="shared" ref="L933" si="4257">L715+K933</f>
        <v>0</v>
      </c>
      <c r="M933" s="100">
        <f t="shared" ref="M933" si="4258">M715+L933</f>
        <v>0</v>
      </c>
      <c r="N933" s="100">
        <f t="shared" ref="N933" si="4259">N715+M933</f>
        <v>0</v>
      </c>
      <c r="O933" s="100">
        <f t="shared" ref="O933" si="4260">O715+N933</f>
        <v>0</v>
      </c>
      <c r="P933" s="100">
        <f t="shared" ref="P933" si="4261">P715+O933</f>
        <v>0</v>
      </c>
      <c r="Q933" s="100">
        <f t="shared" ref="Q933" si="4262">Q715+P933</f>
        <v>0</v>
      </c>
      <c r="R933" s="100">
        <f t="shared" ref="R933" si="4263">R715+Q933</f>
        <v>0</v>
      </c>
      <c r="S933" s="100">
        <f t="shared" ref="S933" si="4264">S715+R933</f>
        <v>0</v>
      </c>
      <c r="T933" s="100">
        <f t="shared" ref="T933" si="4265">T715+S933</f>
        <v>0</v>
      </c>
      <c r="U933" s="100">
        <f t="shared" ref="U933" si="4266">U715+T933</f>
        <v>0</v>
      </c>
      <c r="V933" s="142"/>
      <c r="W933" s="100">
        <f t="shared" si="4137"/>
        <v>0</v>
      </c>
      <c r="X933" s="100">
        <f t="shared" ref="X933" si="4267">X715+W933</f>
        <v>0</v>
      </c>
      <c r="Y933" s="100">
        <f t="shared" ref="Y933" si="4268">Y715+X933</f>
        <v>0</v>
      </c>
      <c r="Z933" s="100">
        <f t="shared" ref="Z933" si="4269">Z715+Y933</f>
        <v>0</v>
      </c>
      <c r="AA933" s="100">
        <f t="shared" ref="AA933" si="4270">AA715+Z933</f>
        <v>0</v>
      </c>
      <c r="AB933" s="100">
        <f t="shared" ref="AB933" si="4271">AB715+AA933</f>
        <v>0</v>
      </c>
      <c r="AC933" s="100">
        <f t="shared" ref="AC933" si="4272">AC715+AB933</f>
        <v>0</v>
      </c>
      <c r="AD933" s="100">
        <f t="shared" ref="AD933" si="4273">AD715+AC933</f>
        <v>0</v>
      </c>
      <c r="AE933" s="100">
        <f t="shared" ref="AE933" si="4274">AE715+AD933</f>
        <v>0</v>
      </c>
      <c r="AF933" s="100">
        <f t="shared" ref="AF933" si="4275">AF715+AE933</f>
        <v>0</v>
      </c>
      <c r="AG933" s="100">
        <f t="shared" ref="AG933" si="4276">AG715+AF933</f>
        <v>0</v>
      </c>
      <c r="AH933" s="100">
        <f t="shared" ref="AH933" si="4277">AH715+AG933</f>
        <v>0</v>
      </c>
      <c r="AI933" s="142"/>
      <c r="AJ933" s="100">
        <f t="shared" si="4139"/>
        <v>0</v>
      </c>
      <c r="AK933" s="100">
        <f t="shared" ref="AK933" si="4278">AK715+AJ933</f>
        <v>0</v>
      </c>
      <c r="AL933" s="100">
        <f t="shared" ref="AL933" si="4279">AL715+AK933</f>
        <v>0</v>
      </c>
      <c r="AM933" s="100">
        <f t="shared" ref="AM933" si="4280">AM715+AL933</f>
        <v>0</v>
      </c>
      <c r="AN933" s="100">
        <f t="shared" ref="AN933" si="4281">AN715+AM933</f>
        <v>0</v>
      </c>
      <c r="AO933" s="100">
        <f t="shared" ref="AO933" si="4282">AO715+AN933</f>
        <v>0</v>
      </c>
      <c r="AP933" s="100">
        <f t="shared" ref="AP933" si="4283">AP715+AO933</f>
        <v>0</v>
      </c>
      <c r="AQ933" s="100">
        <f t="shared" ref="AQ933" si="4284">AQ715+AP933</f>
        <v>0</v>
      </c>
      <c r="AR933" s="100">
        <f t="shared" ref="AR933" si="4285">AR715+AQ933</f>
        <v>0</v>
      </c>
      <c r="AS933" s="100">
        <f t="shared" ref="AS933" si="4286">AS715+AR933</f>
        <v>0</v>
      </c>
      <c r="AT933" s="100">
        <f t="shared" ref="AT933" si="4287">AT715+AS933</f>
        <v>0</v>
      </c>
      <c r="AU933" s="100">
        <f t="shared" ref="AU933" si="4288">AU715+AT933</f>
        <v>0</v>
      </c>
      <c r="AV933" s="142"/>
      <c r="AW933" s="100">
        <f t="shared" si="3746"/>
        <v>0</v>
      </c>
      <c r="AX933" s="100">
        <f t="shared" ref="AX933:BH933" si="4289">AX715+AW933</f>
        <v>0</v>
      </c>
      <c r="AY933" s="100">
        <f t="shared" si="4289"/>
        <v>0</v>
      </c>
      <c r="AZ933" s="100">
        <f t="shared" si="4289"/>
        <v>0</v>
      </c>
      <c r="BA933" s="100">
        <f t="shared" si="4289"/>
        <v>0</v>
      </c>
      <c r="BB933" s="100">
        <f t="shared" si="4289"/>
        <v>0</v>
      </c>
      <c r="BC933" s="100">
        <f t="shared" si="4289"/>
        <v>0</v>
      </c>
      <c r="BD933" s="100">
        <f t="shared" si="4289"/>
        <v>0</v>
      </c>
      <c r="BE933" s="100">
        <f t="shared" si="4289"/>
        <v>0</v>
      </c>
      <c r="BF933" s="100">
        <f t="shared" si="4289"/>
        <v>0</v>
      </c>
      <c r="BG933" s="100">
        <f t="shared" si="4289"/>
        <v>0</v>
      </c>
      <c r="BH933" s="100">
        <f t="shared" si="4289"/>
        <v>0</v>
      </c>
      <c r="BI933" s="142"/>
      <c r="BV933" s="142"/>
      <c r="CI933" s="142"/>
      <c r="CV933" s="142"/>
      <c r="DI933" s="142"/>
      <c r="DV933" s="142"/>
      <c r="EI933" s="142"/>
    </row>
    <row r="934" spans="1:139" ht="15.75" outlineLevel="1" x14ac:dyDescent="0.25">
      <c r="A934" s="2">
        <f t="shared" si="4092"/>
        <v>29</v>
      </c>
      <c r="B934" s="86" t="str">
        <f t="shared" si="4092"/>
        <v>PRE-09862</v>
      </c>
      <c r="C934" s="86" t="str">
        <f t="shared" si="4092"/>
        <v>SPP FH - Waters Avenue 13339</v>
      </c>
      <c r="D934" s="2" t="str">
        <f t="shared" si="4092"/>
        <v>A2787723</v>
      </c>
      <c r="E934" s="141" t="str">
        <f t="shared" si="4092"/>
        <v>SPP FH -Waters Ave 13339 OCR 138436</v>
      </c>
      <c r="I934" s="178">
        <v>0</v>
      </c>
      <c r="J934" s="100">
        <f t="shared" ref="J934" si="4290">J716+I934</f>
        <v>0</v>
      </c>
      <c r="K934" s="100">
        <f t="shared" ref="K934" si="4291">K716+J934</f>
        <v>0</v>
      </c>
      <c r="L934" s="100">
        <f t="shared" ref="L934" si="4292">L716+K934</f>
        <v>0</v>
      </c>
      <c r="M934" s="100">
        <f t="shared" ref="M934" si="4293">M716+L934</f>
        <v>0</v>
      </c>
      <c r="N934" s="100">
        <f t="shared" ref="N934" si="4294">N716+M934</f>
        <v>0</v>
      </c>
      <c r="O934" s="100">
        <f t="shared" ref="O934" si="4295">O716+N934</f>
        <v>0</v>
      </c>
      <c r="P934" s="100">
        <f t="shared" ref="P934" si="4296">P716+O934</f>
        <v>0</v>
      </c>
      <c r="Q934" s="100">
        <f t="shared" ref="Q934" si="4297">Q716+P934</f>
        <v>0</v>
      </c>
      <c r="R934" s="100">
        <f t="shared" ref="R934" si="4298">R716+Q934</f>
        <v>0</v>
      </c>
      <c r="S934" s="100">
        <f t="shared" ref="S934" si="4299">S716+R934</f>
        <v>0</v>
      </c>
      <c r="T934" s="100">
        <f t="shared" ref="T934" si="4300">T716+S934</f>
        <v>0</v>
      </c>
      <c r="U934" s="100">
        <f t="shared" ref="U934" si="4301">U716+T934</f>
        <v>0</v>
      </c>
      <c r="V934" s="142"/>
      <c r="W934" s="100">
        <f t="shared" si="4137"/>
        <v>0</v>
      </c>
      <c r="X934" s="100">
        <f t="shared" ref="X934" si="4302">X716+W934</f>
        <v>0</v>
      </c>
      <c r="Y934" s="100">
        <f t="shared" ref="Y934" si="4303">Y716+X934</f>
        <v>0</v>
      </c>
      <c r="Z934" s="100">
        <f t="shared" ref="Z934" si="4304">Z716+Y934</f>
        <v>0</v>
      </c>
      <c r="AA934" s="100">
        <f t="shared" ref="AA934" si="4305">AA716+Z934</f>
        <v>0</v>
      </c>
      <c r="AB934" s="100">
        <f t="shared" ref="AB934" si="4306">AB716+AA934</f>
        <v>0</v>
      </c>
      <c r="AC934" s="100">
        <f t="shared" ref="AC934" si="4307">AC716+AB934</f>
        <v>0</v>
      </c>
      <c r="AD934" s="100">
        <f t="shared" ref="AD934" si="4308">AD716+AC934</f>
        <v>0</v>
      </c>
      <c r="AE934" s="100">
        <f t="shared" ref="AE934" si="4309">AE716+AD934</f>
        <v>0</v>
      </c>
      <c r="AF934" s="100">
        <f t="shared" ref="AF934" si="4310">AF716+AE934</f>
        <v>0</v>
      </c>
      <c r="AG934" s="100">
        <f t="shared" ref="AG934" si="4311">AG716+AF934</f>
        <v>0</v>
      </c>
      <c r="AH934" s="100">
        <f t="shared" ref="AH934" si="4312">AH716+AG934</f>
        <v>0</v>
      </c>
      <c r="AI934" s="142"/>
      <c r="AJ934" s="100">
        <f t="shared" si="4139"/>
        <v>65.88</v>
      </c>
      <c r="AK934" s="100">
        <f t="shared" ref="AK934" si="4313">AK716+AJ934</f>
        <v>131.76</v>
      </c>
      <c r="AL934" s="100">
        <f t="shared" ref="AL934" si="4314">AL716+AK934</f>
        <v>197.64</v>
      </c>
      <c r="AM934" s="100">
        <f t="shared" ref="AM934" si="4315">AM716+AL934</f>
        <v>263.52</v>
      </c>
      <c r="AN934" s="100">
        <f t="shared" ref="AN934" si="4316">AN716+AM934</f>
        <v>329.4</v>
      </c>
      <c r="AO934" s="100">
        <f t="shared" ref="AO934" si="4317">AO716+AN934</f>
        <v>395.28</v>
      </c>
      <c r="AP934" s="100">
        <f t="shared" ref="AP934" si="4318">AP716+AO934</f>
        <v>461.15999999999997</v>
      </c>
      <c r="AQ934" s="100">
        <f t="shared" ref="AQ934" si="4319">AQ716+AP934</f>
        <v>527.04</v>
      </c>
      <c r="AR934" s="100">
        <f t="shared" ref="AR934" si="4320">AR716+AQ934</f>
        <v>592.91999999999996</v>
      </c>
      <c r="AS934" s="100">
        <f t="shared" ref="AS934" si="4321">AS716+AR934</f>
        <v>658.8</v>
      </c>
      <c r="AT934" s="100">
        <f t="shared" ref="AT934" si="4322">AT716+AS934</f>
        <v>724.68</v>
      </c>
      <c r="AU934" s="100">
        <f t="shared" ref="AU934" si="4323">AU716+AT934</f>
        <v>790.56</v>
      </c>
      <c r="AV934" s="142"/>
      <c r="AW934" s="100">
        <f t="shared" si="3746"/>
        <v>856.43999999999994</v>
      </c>
      <c r="AX934" s="100">
        <f t="shared" ref="AX934" si="4324">AX716+AW934</f>
        <v>922.31999999999994</v>
      </c>
      <c r="AY934" s="100">
        <f t="shared" ref="AY934" si="4325">AY716+AX934</f>
        <v>988.19999999999993</v>
      </c>
      <c r="AZ934" s="100">
        <f t="shared" ref="AZ934" si="4326">AZ716+AY934</f>
        <v>1054.08</v>
      </c>
      <c r="BA934" s="100">
        <f t="shared" ref="BA934" si="4327">BA716+AZ934</f>
        <v>1119.96</v>
      </c>
      <c r="BB934" s="100">
        <f t="shared" ref="BB934" si="4328">BB716+BA934</f>
        <v>1185.8400000000001</v>
      </c>
      <c r="BC934" s="100">
        <f t="shared" ref="BC934" si="4329">BC716+BB934</f>
        <v>1251.7200000000003</v>
      </c>
      <c r="BD934" s="100">
        <f t="shared" ref="BD934" si="4330">BD716+BC934</f>
        <v>1317.6000000000004</v>
      </c>
      <c r="BE934" s="100">
        <f t="shared" ref="BE934" si="4331">BE716+BD934</f>
        <v>1383.4800000000005</v>
      </c>
      <c r="BF934" s="100">
        <f t="shared" ref="BF934" si="4332">BF716+BE934</f>
        <v>1449.3600000000006</v>
      </c>
      <c r="BG934" s="100">
        <f t="shared" ref="BG934" si="4333">BG716+BF934</f>
        <v>1515.2400000000007</v>
      </c>
      <c r="BH934" s="100">
        <f t="shared" ref="BH934" si="4334">BH716+BG934</f>
        <v>1581.1200000000008</v>
      </c>
      <c r="BI934" s="142"/>
      <c r="BV934" s="142"/>
      <c r="CI934" s="142"/>
      <c r="CV934" s="142"/>
      <c r="DI934" s="142"/>
      <c r="DV934" s="142"/>
      <c r="EI934" s="142"/>
    </row>
    <row r="935" spans="1:139" ht="15.75" outlineLevel="1" x14ac:dyDescent="0.25">
      <c r="A935" s="2">
        <f t="shared" ref="A935:E935" si="4335">A717</f>
        <v>30</v>
      </c>
      <c r="B935" s="86" t="str">
        <f t="shared" si="4335"/>
        <v>PRE-09863</v>
      </c>
      <c r="C935" s="86" t="str">
        <f t="shared" si="4335"/>
        <v>SPP FH - Twelfth Avenue 13433</v>
      </c>
      <c r="D935" s="2" t="str">
        <f t="shared" si="4335"/>
        <v>PRE-09863.1</v>
      </c>
      <c r="E935" s="141" t="str">
        <f t="shared" si="4335"/>
        <v>SPP FH - Twelfth Avenue 13433 - OH</v>
      </c>
      <c r="I935" s="178">
        <v>0</v>
      </c>
      <c r="J935" s="100">
        <f t="shared" ref="J935:U935" si="4336">J717+I935</f>
        <v>0</v>
      </c>
      <c r="K935" s="100">
        <f t="shared" si="4336"/>
        <v>0</v>
      </c>
      <c r="L935" s="100">
        <f t="shared" si="4336"/>
        <v>0</v>
      </c>
      <c r="M935" s="100">
        <f t="shared" si="4336"/>
        <v>0</v>
      </c>
      <c r="N935" s="100">
        <f t="shared" si="4336"/>
        <v>0</v>
      </c>
      <c r="O935" s="100">
        <f t="shared" si="4336"/>
        <v>0</v>
      </c>
      <c r="P935" s="100">
        <f t="shared" si="4336"/>
        <v>0</v>
      </c>
      <c r="Q935" s="100">
        <f t="shared" si="4336"/>
        <v>0</v>
      </c>
      <c r="R935" s="100">
        <f t="shared" si="4336"/>
        <v>0</v>
      </c>
      <c r="S935" s="100">
        <f t="shared" si="4336"/>
        <v>0</v>
      </c>
      <c r="T935" s="100">
        <f t="shared" si="4336"/>
        <v>0</v>
      </c>
      <c r="U935" s="100">
        <f t="shared" si="4336"/>
        <v>0</v>
      </c>
      <c r="V935" s="142"/>
      <c r="W935" s="100">
        <f t="shared" si="4137"/>
        <v>0</v>
      </c>
      <c r="X935" s="100">
        <f t="shared" ref="X935:AH935" si="4337">X717+W935</f>
        <v>0</v>
      </c>
      <c r="Y935" s="100">
        <f t="shared" si="4337"/>
        <v>0</v>
      </c>
      <c r="Z935" s="100">
        <f t="shared" si="4337"/>
        <v>0</v>
      </c>
      <c r="AA935" s="100">
        <f t="shared" si="4337"/>
        <v>0</v>
      </c>
      <c r="AB935" s="100">
        <f t="shared" si="4337"/>
        <v>0</v>
      </c>
      <c r="AC935" s="100">
        <f t="shared" si="4337"/>
        <v>0</v>
      </c>
      <c r="AD935" s="100">
        <f t="shared" si="4337"/>
        <v>0</v>
      </c>
      <c r="AE935" s="100">
        <f t="shared" si="4337"/>
        <v>0</v>
      </c>
      <c r="AF935" s="100">
        <f t="shared" si="4337"/>
        <v>0</v>
      </c>
      <c r="AG935" s="100">
        <f t="shared" si="4337"/>
        <v>0</v>
      </c>
      <c r="AH935" s="100">
        <f t="shared" si="4337"/>
        <v>0</v>
      </c>
      <c r="AI935" s="142"/>
      <c r="AJ935" s="100">
        <f t="shared" si="4139"/>
        <v>0</v>
      </c>
      <c r="AK935" s="100">
        <f t="shared" ref="AK935:AU935" si="4338">AK717+AJ935</f>
        <v>0</v>
      </c>
      <c r="AL935" s="100">
        <f t="shared" si="4338"/>
        <v>0</v>
      </c>
      <c r="AM935" s="100">
        <f t="shared" si="4338"/>
        <v>0</v>
      </c>
      <c r="AN935" s="100">
        <f t="shared" si="4338"/>
        <v>0</v>
      </c>
      <c r="AO935" s="100">
        <f t="shared" si="4338"/>
        <v>0</v>
      </c>
      <c r="AP935" s="100">
        <f t="shared" si="4338"/>
        <v>0</v>
      </c>
      <c r="AQ935" s="100">
        <f t="shared" si="4338"/>
        <v>4633.2299999999996</v>
      </c>
      <c r="AR935" s="100">
        <f t="shared" si="4338"/>
        <v>9266.4599999999991</v>
      </c>
      <c r="AS935" s="100">
        <f t="shared" si="4338"/>
        <v>13899.689999999999</v>
      </c>
      <c r="AT935" s="100">
        <f t="shared" si="4338"/>
        <v>18532.919999999998</v>
      </c>
      <c r="AU935" s="100">
        <f t="shared" si="4338"/>
        <v>23166.149999999998</v>
      </c>
      <c r="AV935" s="142"/>
      <c r="AW935" s="100">
        <f t="shared" si="3746"/>
        <v>27799.379999999997</v>
      </c>
      <c r="AX935" s="100">
        <f t="shared" ref="AX935:BH935" si="4339">AX717+AW935</f>
        <v>32432.609999999997</v>
      </c>
      <c r="AY935" s="100">
        <f t="shared" si="4339"/>
        <v>37065.839999999997</v>
      </c>
      <c r="AZ935" s="100">
        <f t="shared" si="4339"/>
        <v>41699.069999999992</v>
      </c>
      <c r="BA935" s="100">
        <f t="shared" si="4339"/>
        <v>46332.299999999988</v>
      </c>
      <c r="BB935" s="100">
        <f t="shared" si="4339"/>
        <v>50965.529999999984</v>
      </c>
      <c r="BC935" s="100">
        <f t="shared" si="4339"/>
        <v>55598.75999999998</v>
      </c>
      <c r="BD935" s="100">
        <f t="shared" si="4339"/>
        <v>60231.989999999976</v>
      </c>
      <c r="BE935" s="100">
        <f t="shared" si="4339"/>
        <v>64865.219999999972</v>
      </c>
      <c r="BF935" s="100">
        <f t="shared" si="4339"/>
        <v>69498.449999999968</v>
      </c>
      <c r="BG935" s="100">
        <f t="shared" si="4339"/>
        <v>74131.679999999964</v>
      </c>
      <c r="BH935" s="100">
        <f t="shared" si="4339"/>
        <v>78764.90999999996</v>
      </c>
      <c r="BI935" s="142"/>
      <c r="BV935" s="142"/>
      <c r="CI935" s="142"/>
      <c r="CV935" s="142"/>
      <c r="DI935" s="142"/>
      <c r="DV935" s="142"/>
      <c r="EI935" s="142"/>
    </row>
    <row r="936" spans="1:139" ht="15.75" outlineLevel="1" x14ac:dyDescent="0.25">
      <c r="A936" s="2">
        <v>30</v>
      </c>
      <c r="B936" s="86" t="str">
        <f t="shared" ref="B936:E955" si="4340">B718</f>
        <v>PRE-09863</v>
      </c>
      <c r="C936" s="86" t="str">
        <f t="shared" si="4340"/>
        <v>SPP FH - Twelfth Avenue 13433</v>
      </c>
      <c r="D936" s="2" t="str">
        <f t="shared" si="4340"/>
        <v>A2811597</v>
      </c>
      <c r="E936" s="141" t="str">
        <f t="shared" si="4340"/>
        <v>12AV433A - OCR#4346</v>
      </c>
      <c r="I936" s="178">
        <v>0</v>
      </c>
      <c r="J936" s="100">
        <f t="shared" ref="J936" si="4341">J718+I936</f>
        <v>0</v>
      </c>
      <c r="K936" s="100">
        <f t="shared" ref="K936" si="4342">K718+J936</f>
        <v>0</v>
      </c>
      <c r="L936" s="100">
        <f t="shared" ref="L936" si="4343">L718+K936</f>
        <v>0</v>
      </c>
      <c r="M936" s="100">
        <f t="shared" ref="M936" si="4344">M718+L936</f>
        <v>0</v>
      </c>
      <c r="N936" s="100">
        <f t="shared" ref="N936" si="4345">N718+M936</f>
        <v>0</v>
      </c>
      <c r="O936" s="100">
        <f t="shared" ref="O936" si="4346">O718+N936</f>
        <v>0</v>
      </c>
      <c r="P936" s="100">
        <f t="shared" ref="P936" si="4347">P718+O936</f>
        <v>0</v>
      </c>
      <c r="Q936" s="100">
        <f t="shared" ref="Q936" si="4348">Q718+P936</f>
        <v>0</v>
      </c>
      <c r="R936" s="100">
        <f t="shared" ref="R936" si="4349">R718+Q936</f>
        <v>0</v>
      </c>
      <c r="S936" s="100">
        <f t="shared" ref="S936" si="4350">S718+R936</f>
        <v>0</v>
      </c>
      <c r="T936" s="100">
        <f t="shared" ref="T936" si="4351">T718+S936</f>
        <v>0</v>
      </c>
      <c r="U936" s="100">
        <f t="shared" ref="U936" si="4352">U718+T936</f>
        <v>0</v>
      </c>
      <c r="V936" s="142"/>
      <c r="W936" s="100">
        <f t="shared" si="4137"/>
        <v>0</v>
      </c>
      <c r="X936" s="100">
        <f t="shared" ref="X936" si="4353">X718+W936</f>
        <v>0</v>
      </c>
      <c r="Y936" s="100">
        <f t="shared" ref="Y936" si="4354">Y718+X936</f>
        <v>0</v>
      </c>
      <c r="Z936" s="100">
        <f t="shared" ref="Z936" si="4355">Z718+Y936</f>
        <v>0</v>
      </c>
      <c r="AA936" s="100">
        <f t="shared" ref="AA936" si="4356">AA718+Z936</f>
        <v>0</v>
      </c>
      <c r="AB936" s="100">
        <f t="shared" ref="AB936" si="4357">AB718+AA936</f>
        <v>0</v>
      </c>
      <c r="AC936" s="100">
        <f t="shared" ref="AC936" si="4358">AC718+AB936</f>
        <v>0</v>
      </c>
      <c r="AD936" s="100">
        <f t="shared" ref="AD936" si="4359">AD718+AC936</f>
        <v>0</v>
      </c>
      <c r="AE936" s="100">
        <f t="shared" ref="AE936" si="4360">AE718+AD936</f>
        <v>0</v>
      </c>
      <c r="AF936" s="100">
        <f t="shared" ref="AF936" si="4361">AF718+AE936</f>
        <v>0</v>
      </c>
      <c r="AG936" s="100">
        <f t="shared" ref="AG936" si="4362">AG718+AF936</f>
        <v>0</v>
      </c>
      <c r="AH936" s="100">
        <f t="shared" ref="AH936" si="4363">AH718+AG936</f>
        <v>0</v>
      </c>
      <c r="AI936" s="142"/>
      <c r="AJ936" s="100">
        <f t="shared" si="4139"/>
        <v>0</v>
      </c>
      <c r="AK936" s="100">
        <f t="shared" ref="AK936" si="4364">AK718+AJ936</f>
        <v>0</v>
      </c>
      <c r="AL936" s="100">
        <f t="shared" ref="AL936" si="4365">AL718+AK936</f>
        <v>0</v>
      </c>
      <c r="AM936" s="100">
        <f t="shared" ref="AM936" si="4366">AM718+AL936</f>
        <v>0</v>
      </c>
      <c r="AN936" s="100">
        <f t="shared" ref="AN936" si="4367">AN718+AM936</f>
        <v>0</v>
      </c>
      <c r="AO936" s="100">
        <f t="shared" ref="AO936" si="4368">AO718+AN936</f>
        <v>6.55</v>
      </c>
      <c r="AP936" s="100">
        <f t="shared" ref="AP936" si="4369">AP718+AO936</f>
        <v>13.1</v>
      </c>
      <c r="AQ936" s="100">
        <f t="shared" ref="AQ936" si="4370">AQ718+AP936</f>
        <v>19.649999999999999</v>
      </c>
      <c r="AR936" s="100">
        <f t="shared" ref="AR936" si="4371">AR718+AQ936</f>
        <v>26.2</v>
      </c>
      <c r="AS936" s="100">
        <f t="shared" ref="AS936" si="4372">AS718+AR936</f>
        <v>32.75</v>
      </c>
      <c r="AT936" s="100">
        <f t="shared" ref="AT936" si="4373">AT718+AS936</f>
        <v>39.299999999999997</v>
      </c>
      <c r="AU936" s="100">
        <f t="shared" ref="AU936" si="4374">AU718+AT936</f>
        <v>45.849999999999994</v>
      </c>
      <c r="AV936" s="142"/>
      <c r="AW936" s="100">
        <f t="shared" si="3746"/>
        <v>52.399999999999991</v>
      </c>
      <c r="AX936" s="100">
        <f t="shared" ref="AX936:BH936" si="4375">AX718+AW936</f>
        <v>58.949999999999989</v>
      </c>
      <c r="AY936" s="100">
        <f t="shared" si="4375"/>
        <v>65.499999999999986</v>
      </c>
      <c r="AZ936" s="100">
        <f t="shared" si="4375"/>
        <v>72.049999999999983</v>
      </c>
      <c r="BA936" s="100">
        <f t="shared" si="4375"/>
        <v>78.59999999999998</v>
      </c>
      <c r="BB936" s="100">
        <f t="shared" si="4375"/>
        <v>85.149999999999977</v>
      </c>
      <c r="BC936" s="100">
        <f t="shared" si="4375"/>
        <v>91.699999999999974</v>
      </c>
      <c r="BD936" s="100">
        <f t="shared" si="4375"/>
        <v>98.249999999999972</v>
      </c>
      <c r="BE936" s="100">
        <f t="shared" si="4375"/>
        <v>104.79999999999997</v>
      </c>
      <c r="BF936" s="100">
        <f t="shared" si="4375"/>
        <v>111.34999999999997</v>
      </c>
      <c r="BG936" s="100">
        <f t="shared" si="4375"/>
        <v>117.89999999999996</v>
      </c>
      <c r="BH936" s="100">
        <f t="shared" si="4375"/>
        <v>124.44999999999996</v>
      </c>
      <c r="BI936" s="142"/>
      <c r="BV936" s="142"/>
      <c r="CI936" s="142"/>
      <c r="CV936" s="142"/>
      <c r="DI936" s="142"/>
      <c r="DV936" s="142"/>
      <c r="EI936" s="142"/>
    </row>
    <row r="937" spans="1:139" ht="15.75" outlineLevel="1" x14ac:dyDescent="0.25">
      <c r="A937" s="2">
        <f>A719</f>
        <v>31</v>
      </c>
      <c r="B937" s="86" t="str">
        <f t="shared" si="4340"/>
        <v>PRE-09871</v>
      </c>
      <c r="C937" s="86" t="str">
        <f t="shared" si="4340"/>
        <v>SPP FH - Knights 13808</v>
      </c>
      <c r="D937" s="2" t="str">
        <f t="shared" si="4340"/>
        <v>PRE-09871.1</v>
      </c>
      <c r="E937" s="141" t="str">
        <f t="shared" si="4340"/>
        <v>SPP FH - Knights 13808</v>
      </c>
      <c r="I937" s="178">
        <v>0</v>
      </c>
      <c r="J937" s="100">
        <f t="shared" ref="J937:U937" si="4376">J719+I937</f>
        <v>0</v>
      </c>
      <c r="K937" s="100">
        <f t="shared" si="4376"/>
        <v>0</v>
      </c>
      <c r="L937" s="100">
        <f t="shared" si="4376"/>
        <v>0</v>
      </c>
      <c r="M937" s="100">
        <f t="shared" si="4376"/>
        <v>0</v>
      </c>
      <c r="N937" s="100">
        <f t="shared" si="4376"/>
        <v>0</v>
      </c>
      <c r="O937" s="100">
        <f t="shared" si="4376"/>
        <v>0</v>
      </c>
      <c r="P937" s="100">
        <f t="shared" si="4376"/>
        <v>0</v>
      </c>
      <c r="Q937" s="100">
        <f t="shared" si="4376"/>
        <v>0</v>
      </c>
      <c r="R937" s="100">
        <f t="shared" si="4376"/>
        <v>0</v>
      </c>
      <c r="S937" s="100">
        <f t="shared" si="4376"/>
        <v>0</v>
      </c>
      <c r="T937" s="100">
        <f t="shared" si="4376"/>
        <v>0</v>
      </c>
      <c r="U937" s="100">
        <f t="shared" si="4376"/>
        <v>0</v>
      </c>
      <c r="V937" s="142"/>
      <c r="W937" s="100">
        <f t="shared" si="4137"/>
        <v>0</v>
      </c>
      <c r="X937" s="100">
        <f t="shared" ref="X937:AH937" si="4377">X719+W937</f>
        <v>0</v>
      </c>
      <c r="Y937" s="100">
        <f t="shared" si="4377"/>
        <v>0</v>
      </c>
      <c r="Z937" s="100">
        <f t="shared" si="4377"/>
        <v>0</v>
      </c>
      <c r="AA937" s="100">
        <f t="shared" si="4377"/>
        <v>0</v>
      </c>
      <c r="AB937" s="100">
        <f t="shared" si="4377"/>
        <v>0</v>
      </c>
      <c r="AC937" s="100">
        <f t="shared" si="4377"/>
        <v>0</v>
      </c>
      <c r="AD937" s="100">
        <f t="shared" si="4377"/>
        <v>0</v>
      </c>
      <c r="AE937" s="100">
        <f t="shared" si="4377"/>
        <v>0</v>
      </c>
      <c r="AF937" s="100">
        <f t="shared" si="4377"/>
        <v>0</v>
      </c>
      <c r="AG937" s="100">
        <f t="shared" si="4377"/>
        <v>0</v>
      </c>
      <c r="AH937" s="100">
        <f t="shared" si="4377"/>
        <v>0</v>
      </c>
      <c r="AI937" s="142"/>
      <c r="AJ937" s="100">
        <f t="shared" si="4139"/>
        <v>0</v>
      </c>
      <c r="AK937" s="100">
        <f t="shared" ref="AK937:AU937" si="4378">AK719+AJ937</f>
        <v>0</v>
      </c>
      <c r="AL937" s="100">
        <f t="shared" si="4378"/>
        <v>0</v>
      </c>
      <c r="AM937" s="100">
        <f t="shared" si="4378"/>
        <v>3448.42</v>
      </c>
      <c r="AN937" s="100">
        <f t="shared" si="4378"/>
        <v>6896.84</v>
      </c>
      <c r="AO937" s="100">
        <f t="shared" si="4378"/>
        <v>10345.26</v>
      </c>
      <c r="AP937" s="100">
        <f t="shared" si="4378"/>
        <v>13793.68</v>
      </c>
      <c r="AQ937" s="100">
        <f t="shared" si="4378"/>
        <v>17242.099999999999</v>
      </c>
      <c r="AR937" s="100">
        <f t="shared" si="4378"/>
        <v>20690.519999999997</v>
      </c>
      <c r="AS937" s="100">
        <f t="shared" si="4378"/>
        <v>24138.939999999995</v>
      </c>
      <c r="AT937" s="100">
        <f t="shared" si="4378"/>
        <v>27587.359999999993</v>
      </c>
      <c r="AU937" s="100">
        <f t="shared" si="4378"/>
        <v>31035.779999999992</v>
      </c>
      <c r="AV937" s="142"/>
      <c r="AW937" s="100">
        <f t="shared" si="3746"/>
        <v>34484.19999999999</v>
      </c>
      <c r="AX937" s="100">
        <f t="shared" ref="AX937:BH937" si="4379">AX719+AW937</f>
        <v>37932.619999999988</v>
      </c>
      <c r="AY937" s="100">
        <f t="shared" si="4379"/>
        <v>41381.039999999986</v>
      </c>
      <c r="AZ937" s="100">
        <f t="shared" si="4379"/>
        <v>44829.459999999985</v>
      </c>
      <c r="BA937" s="100">
        <f t="shared" si="4379"/>
        <v>48277.879999999983</v>
      </c>
      <c r="BB937" s="100">
        <f t="shared" si="4379"/>
        <v>51726.299999999981</v>
      </c>
      <c r="BC937" s="100">
        <f t="shared" si="4379"/>
        <v>55174.719999999979</v>
      </c>
      <c r="BD937" s="100">
        <f t="shared" si="4379"/>
        <v>58623.139999999978</v>
      </c>
      <c r="BE937" s="100">
        <f t="shared" si="4379"/>
        <v>62071.559999999976</v>
      </c>
      <c r="BF937" s="100">
        <f t="shared" si="4379"/>
        <v>65519.979999999974</v>
      </c>
      <c r="BG937" s="100">
        <f t="shared" si="4379"/>
        <v>68968.39999999998</v>
      </c>
      <c r="BH937" s="100">
        <f t="shared" si="4379"/>
        <v>72416.819999999978</v>
      </c>
      <c r="BI937" s="142"/>
      <c r="BV937" s="142"/>
      <c r="CI937" s="142"/>
      <c r="CV937" s="142"/>
      <c r="DI937" s="142"/>
      <c r="DV937" s="142"/>
      <c r="EI937" s="142"/>
    </row>
    <row r="938" spans="1:139" ht="15.75" outlineLevel="1" x14ac:dyDescent="0.25">
      <c r="A938" s="2">
        <f>A720</f>
        <v>32</v>
      </c>
      <c r="B938" s="86" t="str">
        <f t="shared" si="4340"/>
        <v>PRE-09864</v>
      </c>
      <c r="C938" s="86" t="str">
        <f t="shared" si="4340"/>
        <v>SPP FH - Orient Park 13964</v>
      </c>
      <c r="D938" s="2" t="str">
        <f t="shared" si="4340"/>
        <v>PRE-09864.1</v>
      </c>
      <c r="E938" s="141" t="str">
        <f t="shared" si="4340"/>
        <v>SPP FH - Orient Park 13964 - OH</v>
      </c>
      <c r="I938" s="178">
        <v>0</v>
      </c>
      <c r="J938" s="100">
        <f t="shared" ref="J938:U938" si="4380">J720+I938</f>
        <v>0</v>
      </c>
      <c r="K938" s="100">
        <f t="shared" si="4380"/>
        <v>0</v>
      </c>
      <c r="L938" s="100">
        <f t="shared" si="4380"/>
        <v>0</v>
      </c>
      <c r="M938" s="100">
        <f t="shared" si="4380"/>
        <v>0</v>
      </c>
      <c r="N938" s="100">
        <f t="shared" si="4380"/>
        <v>0</v>
      </c>
      <c r="O938" s="100">
        <f t="shared" si="4380"/>
        <v>0</v>
      </c>
      <c r="P938" s="100">
        <f t="shared" si="4380"/>
        <v>0</v>
      </c>
      <c r="Q938" s="100">
        <f t="shared" si="4380"/>
        <v>0</v>
      </c>
      <c r="R938" s="100">
        <f t="shared" si="4380"/>
        <v>0</v>
      </c>
      <c r="S938" s="100">
        <f t="shared" si="4380"/>
        <v>0</v>
      </c>
      <c r="T938" s="100">
        <f t="shared" si="4380"/>
        <v>0</v>
      </c>
      <c r="U938" s="100">
        <f t="shared" si="4380"/>
        <v>0</v>
      </c>
      <c r="V938" s="142"/>
      <c r="W938" s="100">
        <f t="shared" si="4137"/>
        <v>0</v>
      </c>
      <c r="X938" s="100">
        <f t="shared" ref="X938:AH938" si="4381">X720+W938</f>
        <v>0</v>
      </c>
      <c r="Y938" s="100">
        <f t="shared" si="4381"/>
        <v>0</v>
      </c>
      <c r="Z938" s="100">
        <f t="shared" si="4381"/>
        <v>0</v>
      </c>
      <c r="AA938" s="100">
        <f t="shared" si="4381"/>
        <v>0</v>
      </c>
      <c r="AB938" s="100">
        <f t="shared" si="4381"/>
        <v>0</v>
      </c>
      <c r="AC938" s="100">
        <f t="shared" si="4381"/>
        <v>0</v>
      </c>
      <c r="AD938" s="100">
        <f t="shared" si="4381"/>
        <v>0</v>
      </c>
      <c r="AE938" s="100">
        <f t="shared" si="4381"/>
        <v>0</v>
      </c>
      <c r="AF938" s="100">
        <f t="shared" si="4381"/>
        <v>0</v>
      </c>
      <c r="AG938" s="100">
        <f t="shared" si="4381"/>
        <v>0</v>
      </c>
      <c r="AH938" s="100">
        <f t="shared" si="4381"/>
        <v>0</v>
      </c>
      <c r="AI938" s="142"/>
      <c r="AJ938" s="100">
        <f t="shared" si="4139"/>
        <v>0</v>
      </c>
      <c r="AK938" s="100">
        <f t="shared" ref="AK938:AU938" si="4382">AK720+AJ938</f>
        <v>0</v>
      </c>
      <c r="AL938" s="100">
        <f t="shared" si="4382"/>
        <v>0</v>
      </c>
      <c r="AM938" s="100">
        <f t="shared" si="4382"/>
        <v>1307.01</v>
      </c>
      <c r="AN938" s="100">
        <f t="shared" si="4382"/>
        <v>2614.02</v>
      </c>
      <c r="AO938" s="100">
        <f t="shared" si="4382"/>
        <v>3921.0299999999997</v>
      </c>
      <c r="AP938" s="100">
        <f t="shared" si="4382"/>
        <v>5228.04</v>
      </c>
      <c r="AQ938" s="100">
        <f t="shared" si="4382"/>
        <v>6535.05</v>
      </c>
      <c r="AR938" s="100">
        <f t="shared" si="4382"/>
        <v>7842.06</v>
      </c>
      <c r="AS938" s="100">
        <f t="shared" si="4382"/>
        <v>9149.07</v>
      </c>
      <c r="AT938" s="100">
        <f t="shared" si="4382"/>
        <v>10456.08</v>
      </c>
      <c r="AU938" s="100">
        <f t="shared" si="4382"/>
        <v>11763.09</v>
      </c>
      <c r="AV938" s="142"/>
      <c r="AW938" s="100">
        <f t="shared" si="3746"/>
        <v>13070.1</v>
      </c>
      <c r="AX938" s="100">
        <f t="shared" ref="AX938:BH938" si="4383">AX720+AW938</f>
        <v>14377.11</v>
      </c>
      <c r="AY938" s="100">
        <f t="shared" si="4383"/>
        <v>15684.12</v>
      </c>
      <c r="AZ938" s="100">
        <f t="shared" si="4383"/>
        <v>16991.13</v>
      </c>
      <c r="BA938" s="100">
        <f t="shared" si="4383"/>
        <v>18298.14</v>
      </c>
      <c r="BB938" s="100">
        <f t="shared" si="4383"/>
        <v>19605.149999999998</v>
      </c>
      <c r="BC938" s="100">
        <f t="shared" si="4383"/>
        <v>20912.159999999996</v>
      </c>
      <c r="BD938" s="100">
        <f t="shared" si="4383"/>
        <v>22219.169999999995</v>
      </c>
      <c r="BE938" s="100">
        <f t="shared" si="4383"/>
        <v>23526.179999999993</v>
      </c>
      <c r="BF938" s="100">
        <f t="shared" si="4383"/>
        <v>24833.189999999991</v>
      </c>
      <c r="BG938" s="100">
        <f t="shared" si="4383"/>
        <v>26140.19999999999</v>
      </c>
      <c r="BH938" s="100">
        <f t="shared" si="4383"/>
        <v>27447.209999999988</v>
      </c>
      <c r="BI938" s="142"/>
      <c r="BV938" s="142"/>
      <c r="CI938" s="142"/>
      <c r="CV938" s="142"/>
      <c r="DI938" s="142"/>
      <c r="DV938" s="142"/>
      <c r="EI938" s="142"/>
    </row>
    <row r="939" spans="1:139" ht="15.75" outlineLevel="1" x14ac:dyDescent="0.25">
      <c r="A939" s="2">
        <v>32</v>
      </c>
      <c r="B939" s="86" t="str">
        <f t="shared" si="4340"/>
        <v>PRE-09864</v>
      </c>
      <c r="C939" s="86" t="str">
        <f t="shared" si="4340"/>
        <v>SPP FH - Orient Park 13964</v>
      </c>
      <c r="D939" s="2" t="str">
        <f t="shared" si="4340"/>
        <v>A2811608</v>
      </c>
      <c r="E939" s="141" t="str">
        <f t="shared" si="4340"/>
        <v>ORIENT PARK 13964 OCRs - 2 TAV</v>
      </c>
      <c r="I939" s="178">
        <v>0</v>
      </c>
      <c r="J939" s="100">
        <f t="shared" ref="J939" si="4384">J721+I939</f>
        <v>0</v>
      </c>
      <c r="K939" s="100">
        <f t="shared" ref="K939" si="4385">K721+J939</f>
        <v>0</v>
      </c>
      <c r="L939" s="100">
        <f t="shared" ref="L939" si="4386">L721+K939</f>
        <v>0</v>
      </c>
      <c r="M939" s="100">
        <f t="shared" ref="M939" si="4387">M721+L939</f>
        <v>0</v>
      </c>
      <c r="N939" s="100">
        <f t="shared" ref="N939" si="4388">N721+M939</f>
        <v>0</v>
      </c>
      <c r="O939" s="100">
        <f t="shared" ref="O939" si="4389">O721+N939</f>
        <v>0</v>
      </c>
      <c r="P939" s="100">
        <f t="shared" ref="P939" si="4390">P721+O939</f>
        <v>0</v>
      </c>
      <c r="Q939" s="100">
        <f t="shared" ref="Q939" si="4391">Q721+P939</f>
        <v>0</v>
      </c>
      <c r="R939" s="100">
        <f t="shared" ref="R939" si="4392">R721+Q939</f>
        <v>0</v>
      </c>
      <c r="S939" s="100">
        <f t="shared" ref="S939" si="4393">S721+R939</f>
        <v>0</v>
      </c>
      <c r="T939" s="100">
        <f t="shared" ref="T939" si="4394">T721+S939</f>
        <v>0</v>
      </c>
      <c r="U939" s="100">
        <f t="shared" ref="U939" si="4395">U721+T939</f>
        <v>0</v>
      </c>
      <c r="V939" s="142"/>
      <c r="W939" s="100">
        <f t="shared" si="4137"/>
        <v>0</v>
      </c>
      <c r="X939" s="100">
        <f t="shared" ref="X939" si="4396">X721+W939</f>
        <v>0</v>
      </c>
      <c r="Y939" s="100">
        <f t="shared" ref="Y939" si="4397">Y721+X939</f>
        <v>0</v>
      </c>
      <c r="Z939" s="100">
        <f t="shared" ref="Z939" si="4398">Z721+Y939</f>
        <v>0</v>
      </c>
      <c r="AA939" s="100">
        <f t="shared" ref="AA939" si="4399">AA721+Z939</f>
        <v>0</v>
      </c>
      <c r="AB939" s="100">
        <f t="shared" ref="AB939" si="4400">AB721+AA939</f>
        <v>0</v>
      </c>
      <c r="AC939" s="100">
        <f t="shared" ref="AC939" si="4401">AC721+AB939</f>
        <v>0</v>
      </c>
      <c r="AD939" s="100">
        <f t="shared" ref="AD939" si="4402">AD721+AC939</f>
        <v>0</v>
      </c>
      <c r="AE939" s="100">
        <f t="shared" ref="AE939" si="4403">AE721+AD939</f>
        <v>0</v>
      </c>
      <c r="AF939" s="100">
        <f t="shared" ref="AF939" si="4404">AF721+AE939</f>
        <v>0</v>
      </c>
      <c r="AG939" s="100">
        <f t="shared" ref="AG939" si="4405">AG721+AF939</f>
        <v>0</v>
      </c>
      <c r="AH939" s="100">
        <f t="shared" ref="AH939" si="4406">AH721+AG939</f>
        <v>0</v>
      </c>
      <c r="AI939" s="142"/>
      <c r="AJ939" s="100">
        <f t="shared" si="4139"/>
        <v>0</v>
      </c>
      <c r="AK939" s="100">
        <f t="shared" ref="AK939" si="4407">AK721+AJ939</f>
        <v>0</v>
      </c>
      <c r="AL939" s="100">
        <f t="shared" ref="AL939" si="4408">AL721+AK939</f>
        <v>0</v>
      </c>
      <c r="AM939" s="100">
        <f t="shared" ref="AM939" si="4409">AM721+AL939</f>
        <v>0</v>
      </c>
      <c r="AN939" s="100">
        <f t="shared" ref="AN939" si="4410">AN721+AM939</f>
        <v>29.38</v>
      </c>
      <c r="AO939" s="100">
        <f t="shared" ref="AO939" si="4411">AO721+AN939</f>
        <v>58.76</v>
      </c>
      <c r="AP939" s="100">
        <f t="shared" ref="AP939" si="4412">AP721+AO939</f>
        <v>88.14</v>
      </c>
      <c r="AQ939" s="100">
        <f t="shared" ref="AQ939" si="4413">AQ721+AP939</f>
        <v>117.52</v>
      </c>
      <c r="AR939" s="100">
        <f t="shared" ref="AR939" si="4414">AR721+AQ939</f>
        <v>146.9</v>
      </c>
      <c r="AS939" s="100">
        <f t="shared" ref="AS939" si="4415">AS721+AR939</f>
        <v>176.28</v>
      </c>
      <c r="AT939" s="100">
        <f t="shared" ref="AT939" si="4416">AT721+AS939</f>
        <v>205.66</v>
      </c>
      <c r="AU939" s="100">
        <f t="shared" ref="AU939" si="4417">AU721+AT939</f>
        <v>235.04</v>
      </c>
      <c r="AV939" s="142"/>
      <c r="AW939" s="100">
        <f t="shared" si="3746"/>
        <v>264.42</v>
      </c>
      <c r="AX939" s="100">
        <f t="shared" ref="AX939:BH939" si="4418">AX721+AW939</f>
        <v>293.8</v>
      </c>
      <c r="AY939" s="100">
        <f t="shared" si="4418"/>
        <v>323.18</v>
      </c>
      <c r="AZ939" s="100">
        <f t="shared" si="4418"/>
        <v>352.56</v>
      </c>
      <c r="BA939" s="100">
        <f t="shared" si="4418"/>
        <v>381.94</v>
      </c>
      <c r="BB939" s="100">
        <f t="shared" si="4418"/>
        <v>411.32</v>
      </c>
      <c r="BC939" s="100">
        <f t="shared" si="4418"/>
        <v>440.7</v>
      </c>
      <c r="BD939" s="100">
        <f t="shared" si="4418"/>
        <v>470.08</v>
      </c>
      <c r="BE939" s="100">
        <f t="shared" si="4418"/>
        <v>499.46</v>
      </c>
      <c r="BF939" s="100">
        <f t="shared" si="4418"/>
        <v>528.84</v>
      </c>
      <c r="BG939" s="100">
        <f t="shared" si="4418"/>
        <v>558.22</v>
      </c>
      <c r="BH939" s="100">
        <f t="shared" si="4418"/>
        <v>587.6</v>
      </c>
      <c r="BI939" s="142"/>
      <c r="BV939" s="142"/>
      <c r="CI939" s="142"/>
      <c r="CV939" s="142"/>
      <c r="DI939" s="142"/>
      <c r="DV939" s="142"/>
      <c r="EI939" s="142"/>
    </row>
    <row r="940" spans="1:139" ht="15.75" outlineLevel="1" x14ac:dyDescent="0.25">
      <c r="A940" s="2">
        <f t="shared" ref="A940:A971" si="4419">A722</f>
        <v>33</v>
      </c>
      <c r="B940" s="86" t="str">
        <f t="shared" si="4340"/>
        <v>FH - TBD28</v>
      </c>
      <c r="C940" s="86" t="str">
        <f t="shared" si="4340"/>
        <v>SPP FH - 14094</v>
      </c>
      <c r="D940" s="2" t="str">
        <f t="shared" si="4340"/>
        <v>FH - TBD28.1</v>
      </c>
      <c r="E940" s="141" t="str">
        <f t="shared" si="4340"/>
        <v>SPP FH - 14094</v>
      </c>
      <c r="I940" s="178">
        <v>0</v>
      </c>
      <c r="J940" s="100">
        <f t="shared" ref="J940:U940" si="4420">J722+I940</f>
        <v>0</v>
      </c>
      <c r="K940" s="100">
        <f t="shared" si="4420"/>
        <v>0</v>
      </c>
      <c r="L940" s="100">
        <f t="shared" si="4420"/>
        <v>0</v>
      </c>
      <c r="M940" s="100">
        <f t="shared" si="4420"/>
        <v>0</v>
      </c>
      <c r="N940" s="100">
        <f t="shared" si="4420"/>
        <v>0</v>
      </c>
      <c r="O940" s="100">
        <f t="shared" si="4420"/>
        <v>0</v>
      </c>
      <c r="P940" s="100">
        <f t="shared" si="4420"/>
        <v>0</v>
      </c>
      <c r="Q940" s="100">
        <f t="shared" si="4420"/>
        <v>0</v>
      </c>
      <c r="R940" s="100">
        <f t="shared" si="4420"/>
        <v>0</v>
      </c>
      <c r="S940" s="100">
        <f t="shared" si="4420"/>
        <v>0</v>
      </c>
      <c r="T940" s="100">
        <f t="shared" si="4420"/>
        <v>0</v>
      </c>
      <c r="U940" s="100">
        <f t="shared" si="4420"/>
        <v>0</v>
      </c>
      <c r="V940" s="142"/>
      <c r="W940" s="100">
        <f t="shared" si="4137"/>
        <v>0</v>
      </c>
      <c r="X940" s="100">
        <f t="shared" ref="X940:AH940" si="4421">X722+W940</f>
        <v>0</v>
      </c>
      <c r="Y940" s="100">
        <f t="shared" si="4421"/>
        <v>0</v>
      </c>
      <c r="Z940" s="100">
        <f t="shared" si="4421"/>
        <v>0</v>
      </c>
      <c r="AA940" s="100">
        <f t="shared" si="4421"/>
        <v>0</v>
      </c>
      <c r="AB940" s="100">
        <f t="shared" si="4421"/>
        <v>0</v>
      </c>
      <c r="AC940" s="100">
        <f t="shared" si="4421"/>
        <v>0</v>
      </c>
      <c r="AD940" s="100">
        <f t="shared" si="4421"/>
        <v>0</v>
      </c>
      <c r="AE940" s="100">
        <f t="shared" si="4421"/>
        <v>0</v>
      </c>
      <c r="AF940" s="100">
        <f t="shared" si="4421"/>
        <v>0</v>
      </c>
      <c r="AG940" s="100">
        <f t="shared" si="4421"/>
        <v>0</v>
      </c>
      <c r="AH940" s="100">
        <f t="shared" si="4421"/>
        <v>0</v>
      </c>
      <c r="AI940" s="142"/>
      <c r="AJ940" s="100">
        <f t="shared" si="4139"/>
        <v>0</v>
      </c>
      <c r="AK940" s="100">
        <f t="shared" ref="AK940:AU940" si="4422">AK722+AJ940</f>
        <v>0</v>
      </c>
      <c r="AL940" s="100">
        <f t="shared" si="4422"/>
        <v>0</v>
      </c>
      <c r="AM940" s="100">
        <f t="shared" si="4422"/>
        <v>0</v>
      </c>
      <c r="AN940" s="100">
        <f t="shared" si="4422"/>
        <v>0</v>
      </c>
      <c r="AO940" s="100">
        <f t="shared" si="4422"/>
        <v>0</v>
      </c>
      <c r="AP940" s="100">
        <f t="shared" si="4422"/>
        <v>0</v>
      </c>
      <c r="AQ940" s="100">
        <f t="shared" si="4422"/>
        <v>0</v>
      </c>
      <c r="AR940" s="100">
        <f t="shared" si="4422"/>
        <v>0</v>
      </c>
      <c r="AS940" s="100">
        <f t="shared" si="4422"/>
        <v>0</v>
      </c>
      <c r="AT940" s="100">
        <f t="shared" si="4422"/>
        <v>0</v>
      </c>
      <c r="AU940" s="100">
        <f t="shared" si="4422"/>
        <v>0</v>
      </c>
      <c r="AV940" s="142"/>
      <c r="AW940" s="100">
        <f t="shared" si="3746"/>
        <v>0</v>
      </c>
      <c r="AX940" s="100">
        <f t="shared" ref="AX940:BH940" si="4423">AX722+AW940</f>
        <v>26.39</v>
      </c>
      <c r="AY940" s="100">
        <f t="shared" si="4423"/>
        <v>52.78</v>
      </c>
      <c r="AZ940" s="100">
        <f t="shared" si="4423"/>
        <v>79.17</v>
      </c>
      <c r="BA940" s="100">
        <f t="shared" si="4423"/>
        <v>105.56</v>
      </c>
      <c r="BB940" s="100">
        <f t="shared" si="4423"/>
        <v>131.94999999999999</v>
      </c>
      <c r="BC940" s="100">
        <f t="shared" si="4423"/>
        <v>158.33999999999997</v>
      </c>
      <c r="BD940" s="100">
        <f t="shared" si="4423"/>
        <v>184.72999999999996</v>
      </c>
      <c r="BE940" s="100">
        <f t="shared" si="4423"/>
        <v>211.11999999999995</v>
      </c>
      <c r="BF940" s="100">
        <f t="shared" si="4423"/>
        <v>237.50999999999993</v>
      </c>
      <c r="BG940" s="100">
        <f t="shared" si="4423"/>
        <v>263.89999999999992</v>
      </c>
      <c r="BH940" s="100">
        <f t="shared" si="4423"/>
        <v>290.28999999999991</v>
      </c>
      <c r="BI940" s="142"/>
      <c r="BV940" s="142"/>
      <c r="CI940" s="142"/>
      <c r="CV940" s="142"/>
      <c r="DI940" s="142"/>
      <c r="DV940" s="142"/>
      <c r="EI940" s="142"/>
    </row>
    <row r="941" spans="1:139" ht="15.75" outlineLevel="1" x14ac:dyDescent="0.25">
      <c r="A941" s="2">
        <f t="shared" si="4419"/>
        <v>34</v>
      </c>
      <c r="B941" s="86" t="str">
        <f t="shared" si="4340"/>
        <v>FH - TBD29</v>
      </c>
      <c r="C941" s="86" t="str">
        <f t="shared" si="4340"/>
        <v>SPP FH - 13651</v>
      </c>
      <c r="D941" s="2" t="str">
        <f t="shared" si="4340"/>
        <v>FH - TBD29.1</v>
      </c>
      <c r="E941" s="141" t="str">
        <f t="shared" si="4340"/>
        <v>SPP FH - 13651</v>
      </c>
      <c r="I941" s="178">
        <v>0</v>
      </c>
      <c r="J941" s="100">
        <f t="shared" ref="J941:U941" si="4424">J723+I941</f>
        <v>0</v>
      </c>
      <c r="K941" s="100">
        <f t="shared" si="4424"/>
        <v>0</v>
      </c>
      <c r="L941" s="100">
        <f t="shared" si="4424"/>
        <v>0</v>
      </c>
      <c r="M941" s="100">
        <f t="shared" si="4424"/>
        <v>0</v>
      </c>
      <c r="N941" s="100">
        <f t="shared" si="4424"/>
        <v>0</v>
      </c>
      <c r="O941" s="100">
        <f t="shared" si="4424"/>
        <v>0</v>
      </c>
      <c r="P941" s="100">
        <f t="shared" si="4424"/>
        <v>0</v>
      </c>
      <c r="Q941" s="100">
        <f t="shared" si="4424"/>
        <v>0</v>
      </c>
      <c r="R941" s="100">
        <f t="shared" si="4424"/>
        <v>0</v>
      </c>
      <c r="S941" s="100">
        <f t="shared" si="4424"/>
        <v>0</v>
      </c>
      <c r="T941" s="100">
        <f t="shared" si="4424"/>
        <v>0</v>
      </c>
      <c r="U941" s="100">
        <f t="shared" si="4424"/>
        <v>0</v>
      </c>
      <c r="V941" s="142"/>
      <c r="W941" s="100">
        <f t="shared" si="4137"/>
        <v>0</v>
      </c>
      <c r="X941" s="100">
        <f t="shared" ref="X941:AH941" si="4425">X723+W941</f>
        <v>0</v>
      </c>
      <c r="Y941" s="100">
        <f t="shared" si="4425"/>
        <v>0</v>
      </c>
      <c r="Z941" s="100">
        <f t="shared" si="4425"/>
        <v>0</v>
      </c>
      <c r="AA941" s="100">
        <f t="shared" si="4425"/>
        <v>0</v>
      </c>
      <c r="AB941" s="100">
        <f t="shared" si="4425"/>
        <v>0</v>
      </c>
      <c r="AC941" s="100">
        <f t="shared" si="4425"/>
        <v>0</v>
      </c>
      <c r="AD941" s="100">
        <f t="shared" si="4425"/>
        <v>0</v>
      </c>
      <c r="AE941" s="100">
        <f t="shared" si="4425"/>
        <v>0</v>
      </c>
      <c r="AF941" s="100">
        <f t="shared" si="4425"/>
        <v>0</v>
      </c>
      <c r="AG941" s="100">
        <f t="shared" si="4425"/>
        <v>0</v>
      </c>
      <c r="AH941" s="100">
        <f t="shared" si="4425"/>
        <v>0</v>
      </c>
      <c r="AI941" s="142"/>
      <c r="AJ941" s="100">
        <f t="shared" si="4139"/>
        <v>0</v>
      </c>
      <c r="AK941" s="100">
        <f t="shared" ref="AK941:AU941" si="4426">AK723+AJ941</f>
        <v>0</v>
      </c>
      <c r="AL941" s="100">
        <f t="shared" si="4426"/>
        <v>0</v>
      </c>
      <c r="AM941" s="100">
        <f t="shared" si="4426"/>
        <v>0</v>
      </c>
      <c r="AN941" s="100">
        <f t="shared" si="4426"/>
        <v>0</v>
      </c>
      <c r="AO941" s="100">
        <f t="shared" si="4426"/>
        <v>0</v>
      </c>
      <c r="AP941" s="100">
        <f t="shared" si="4426"/>
        <v>0</v>
      </c>
      <c r="AQ941" s="100">
        <f t="shared" si="4426"/>
        <v>0</v>
      </c>
      <c r="AR941" s="100">
        <f t="shared" si="4426"/>
        <v>0</v>
      </c>
      <c r="AS941" s="100">
        <f t="shared" si="4426"/>
        <v>0</v>
      </c>
      <c r="AT941" s="100">
        <f t="shared" si="4426"/>
        <v>0</v>
      </c>
      <c r="AU941" s="100">
        <f t="shared" si="4426"/>
        <v>0</v>
      </c>
      <c r="AV941" s="142"/>
      <c r="AW941" s="100">
        <f t="shared" si="3746"/>
        <v>0</v>
      </c>
      <c r="AX941" s="100">
        <f t="shared" ref="AX941:BH941" si="4427">AX723+AW941</f>
        <v>0</v>
      </c>
      <c r="AY941" s="100">
        <f t="shared" si="4427"/>
        <v>155.36000000000001</v>
      </c>
      <c r="AZ941" s="100">
        <f t="shared" si="4427"/>
        <v>310.72000000000003</v>
      </c>
      <c r="BA941" s="100">
        <f t="shared" si="4427"/>
        <v>466.08000000000004</v>
      </c>
      <c r="BB941" s="100">
        <f t="shared" si="4427"/>
        <v>621.44000000000005</v>
      </c>
      <c r="BC941" s="100">
        <f t="shared" si="4427"/>
        <v>776.80000000000007</v>
      </c>
      <c r="BD941" s="100">
        <f t="shared" si="4427"/>
        <v>932.16000000000008</v>
      </c>
      <c r="BE941" s="100">
        <f t="shared" si="4427"/>
        <v>1087.52</v>
      </c>
      <c r="BF941" s="100">
        <f t="shared" si="4427"/>
        <v>1242.8800000000001</v>
      </c>
      <c r="BG941" s="100">
        <f t="shared" si="4427"/>
        <v>1398.2400000000002</v>
      </c>
      <c r="BH941" s="100">
        <f t="shared" si="4427"/>
        <v>1553.6000000000004</v>
      </c>
      <c r="BI941" s="142"/>
      <c r="BV941" s="142"/>
      <c r="CI941" s="142"/>
      <c r="CV941" s="142"/>
      <c r="DI941" s="142"/>
      <c r="DV941" s="142"/>
      <c r="EI941" s="142"/>
    </row>
    <row r="942" spans="1:139" ht="15.75" outlineLevel="1" x14ac:dyDescent="0.25">
      <c r="A942" s="2">
        <f t="shared" si="4419"/>
        <v>35</v>
      </c>
      <c r="B942" s="86" t="str">
        <f t="shared" si="4340"/>
        <v>FH - TBD30</v>
      </c>
      <c r="C942" s="86" t="str">
        <f t="shared" si="4340"/>
        <v>SPP FH - 13346</v>
      </c>
      <c r="D942" s="2" t="str">
        <f t="shared" si="4340"/>
        <v>FH - TBD30.1</v>
      </c>
      <c r="E942" s="141" t="str">
        <f t="shared" si="4340"/>
        <v>SPP FH - 13346</v>
      </c>
      <c r="I942" s="178">
        <v>0</v>
      </c>
      <c r="J942" s="100">
        <f t="shared" ref="J942:U942" si="4428">J724+I942</f>
        <v>0</v>
      </c>
      <c r="K942" s="100">
        <f t="shared" si="4428"/>
        <v>0</v>
      </c>
      <c r="L942" s="100">
        <f t="shared" si="4428"/>
        <v>0</v>
      </c>
      <c r="M942" s="100">
        <f t="shared" si="4428"/>
        <v>0</v>
      </c>
      <c r="N942" s="100">
        <f t="shared" si="4428"/>
        <v>0</v>
      </c>
      <c r="O942" s="100">
        <f t="shared" si="4428"/>
        <v>0</v>
      </c>
      <c r="P942" s="100">
        <f t="shared" si="4428"/>
        <v>0</v>
      </c>
      <c r="Q942" s="100">
        <f t="shared" si="4428"/>
        <v>0</v>
      </c>
      <c r="R942" s="100">
        <f t="shared" si="4428"/>
        <v>0</v>
      </c>
      <c r="S942" s="100">
        <f t="shared" si="4428"/>
        <v>0</v>
      </c>
      <c r="T942" s="100">
        <f t="shared" si="4428"/>
        <v>0</v>
      </c>
      <c r="U942" s="100">
        <f t="shared" si="4428"/>
        <v>0</v>
      </c>
      <c r="V942" s="142"/>
      <c r="W942" s="100">
        <f t="shared" si="4137"/>
        <v>0</v>
      </c>
      <c r="X942" s="100">
        <f t="shared" ref="X942:AH942" si="4429">X724+W942</f>
        <v>0</v>
      </c>
      <c r="Y942" s="100">
        <f t="shared" si="4429"/>
        <v>0</v>
      </c>
      <c r="Z942" s="100">
        <f t="shared" si="4429"/>
        <v>0</v>
      </c>
      <c r="AA942" s="100">
        <f t="shared" si="4429"/>
        <v>0</v>
      </c>
      <c r="AB942" s="100">
        <f t="shared" si="4429"/>
        <v>0</v>
      </c>
      <c r="AC942" s="100">
        <f t="shared" si="4429"/>
        <v>0</v>
      </c>
      <c r="AD942" s="100">
        <f t="shared" si="4429"/>
        <v>0</v>
      </c>
      <c r="AE942" s="100">
        <f t="shared" si="4429"/>
        <v>0</v>
      </c>
      <c r="AF942" s="100">
        <f t="shared" si="4429"/>
        <v>0</v>
      </c>
      <c r="AG942" s="100">
        <f t="shared" si="4429"/>
        <v>0</v>
      </c>
      <c r="AH942" s="100">
        <f t="shared" si="4429"/>
        <v>0</v>
      </c>
      <c r="AI942" s="142"/>
      <c r="AJ942" s="100">
        <f t="shared" si="4139"/>
        <v>0</v>
      </c>
      <c r="AK942" s="100">
        <f t="shared" ref="AK942:AU942" si="4430">AK724+AJ942</f>
        <v>0</v>
      </c>
      <c r="AL942" s="100">
        <f t="shared" si="4430"/>
        <v>0</v>
      </c>
      <c r="AM942" s="100">
        <f t="shared" si="4430"/>
        <v>0</v>
      </c>
      <c r="AN942" s="100">
        <f t="shared" si="4430"/>
        <v>0</v>
      </c>
      <c r="AO942" s="100">
        <f t="shared" si="4430"/>
        <v>0</v>
      </c>
      <c r="AP942" s="100">
        <f t="shared" si="4430"/>
        <v>0</v>
      </c>
      <c r="AQ942" s="100">
        <f t="shared" si="4430"/>
        <v>0</v>
      </c>
      <c r="AR942" s="100">
        <f t="shared" si="4430"/>
        <v>0</v>
      </c>
      <c r="AS942" s="100">
        <f t="shared" si="4430"/>
        <v>0</v>
      </c>
      <c r="AT942" s="100">
        <f t="shared" si="4430"/>
        <v>0</v>
      </c>
      <c r="AU942" s="100">
        <f t="shared" si="4430"/>
        <v>0</v>
      </c>
      <c r="AV942" s="142"/>
      <c r="AW942" s="100">
        <f t="shared" si="3746"/>
        <v>0</v>
      </c>
      <c r="AX942" s="100">
        <f t="shared" ref="AX942:BH942" si="4431">AX724+AW942</f>
        <v>0</v>
      </c>
      <c r="AY942" s="100">
        <f t="shared" si="4431"/>
        <v>249.09</v>
      </c>
      <c r="AZ942" s="100">
        <f t="shared" si="4431"/>
        <v>498.18</v>
      </c>
      <c r="BA942" s="100">
        <f t="shared" si="4431"/>
        <v>747.27</v>
      </c>
      <c r="BB942" s="100">
        <f t="shared" si="4431"/>
        <v>996.36</v>
      </c>
      <c r="BC942" s="100">
        <f t="shared" si="4431"/>
        <v>1245.45</v>
      </c>
      <c r="BD942" s="100">
        <f t="shared" si="4431"/>
        <v>1494.54</v>
      </c>
      <c r="BE942" s="100">
        <f t="shared" si="4431"/>
        <v>1743.6299999999999</v>
      </c>
      <c r="BF942" s="100">
        <f t="shared" si="4431"/>
        <v>1992.7199999999998</v>
      </c>
      <c r="BG942" s="100">
        <f t="shared" si="4431"/>
        <v>2241.81</v>
      </c>
      <c r="BH942" s="100">
        <f t="shared" si="4431"/>
        <v>2490.9</v>
      </c>
      <c r="BI942" s="142"/>
      <c r="BV942" s="142"/>
      <c r="CI942" s="142"/>
      <c r="CV942" s="142"/>
      <c r="DI942" s="142"/>
      <c r="DV942" s="142"/>
      <c r="EI942" s="142"/>
    </row>
    <row r="943" spans="1:139" ht="15.75" outlineLevel="1" x14ac:dyDescent="0.25">
      <c r="A943" s="2">
        <f t="shared" si="4419"/>
        <v>36</v>
      </c>
      <c r="B943" s="86" t="str">
        <f t="shared" si="4340"/>
        <v>FH - TBD31</v>
      </c>
      <c r="C943" s="86" t="str">
        <f t="shared" si="4340"/>
        <v>SPP FH - 13312</v>
      </c>
      <c r="D943" s="2" t="str">
        <f t="shared" si="4340"/>
        <v>FH - TBD31.1</v>
      </c>
      <c r="E943" s="141" t="str">
        <f t="shared" si="4340"/>
        <v>SPP FH - 13312</v>
      </c>
      <c r="I943" s="178">
        <v>0</v>
      </c>
      <c r="J943" s="100">
        <f t="shared" ref="J943:U943" si="4432">J725+I943</f>
        <v>0</v>
      </c>
      <c r="K943" s="100">
        <f t="shared" si="4432"/>
        <v>0</v>
      </c>
      <c r="L943" s="100">
        <f t="shared" si="4432"/>
        <v>0</v>
      </c>
      <c r="M943" s="100">
        <f t="shared" si="4432"/>
        <v>0</v>
      </c>
      <c r="N943" s="100">
        <f t="shared" si="4432"/>
        <v>0</v>
      </c>
      <c r="O943" s="100">
        <f t="shared" si="4432"/>
        <v>0</v>
      </c>
      <c r="P943" s="100">
        <f t="shared" si="4432"/>
        <v>0</v>
      </c>
      <c r="Q943" s="100">
        <f t="shared" si="4432"/>
        <v>0</v>
      </c>
      <c r="R943" s="100">
        <f t="shared" si="4432"/>
        <v>0</v>
      </c>
      <c r="S943" s="100">
        <f t="shared" si="4432"/>
        <v>0</v>
      </c>
      <c r="T943" s="100">
        <f t="shared" si="4432"/>
        <v>0</v>
      </c>
      <c r="U943" s="100">
        <f t="shared" si="4432"/>
        <v>0</v>
      </c>
      <c r="V943" s="142"/>
      <c r="W943" s="100">
        <f t="shared" si="4137"/>
        <v>0</v>
      </c>
      <c r="X943" s="100">
        <f t="shared" ref="X943:AH943" si="4433">X725+W943</f>
        <v>0</v>
      </c>
      <c r="Y943" s="100">
        <f t="shared" si="4433"/>
        <v>0</v>
      </c>
      <c r="Z943" s="100">
        <f t="shared" si="4433"/>
        <v>0</v>
      </c>
      <c r="AA943" s="100">
        <f t="shared" si="4433"/>
        <v>0</v>
      </c>
      <c r="AB943" s="100">
        <f t="shared" si="4433"/>
        <v>0</v>
      </c>
      <c r="AC943" s="100">
        <f t="shared" si="4433"/>
        <v>0</v>
      </c>
      <c r="AD943" s="100">
        <f t="shared" si="4433"/>
        <v>0</v>
      </c>
      <c r="AE943" s="100">
        <f t="shared" si="4433"/>
        <v>0</v>
      </c>
      <c r="AF943" s="100">
        <f t="shared" si="4433"/>
        <v>0</v>
      </c>
      <c r="AG943" s="100">
        <f t="shared" si="4433"/>
        <v>0</v>
      </c>
      <c r="AH943" s="100">
        <f t="shared" si="4433"/>
        <v>0</v>
      </c>
      <c r="AI943" s="142"/>
      <c r="AJ943" s="100">
        <f t="shared" si="4139"/>
        <v>0</v>
      </c>
      <c r="AK943" s="100">
        <f t="shared" ref="AK943:AU943" si="4434">AK725+AJ943</f>
        <v>0</v>
      </c>
      <c r="AL943" s="100">
        <f t="shared" si="4434"/>
        <v>0</v>
      </c>
      <c r="AM943" s="100">
        <f t="shared" si="4434"/>
        <v>0</v>
      </c>
      <c r="AN943" s="100">
        <f t="shared" si="4434"/>
        <v>0</v>
      </c>
      <c r="AO943" s="100">
        <f t="shared" si="4434"/>
        <v>0</v>
      </c>
      <c r="AP943" s="100">
        <f t="shared" si="4434"/>
        <v>0</v>
      </c>
      <c r="AQ943" s="100">
        <f t="shared" si="4434"/>
        <v>0</v>
      </c>
      <c r="AR943" s="100">
        <f t="shared" si="4434"/>
        <v>0</v>
      </c>
      <c r="AS943" s="100">
        <f t="shared" si="4434"/>
        <v>0</v>
      </c>
      <c r="AT943" s="100">
        <f t="shared" si="4434"/>
        <v>0</v>
      </c>
      <c r="AU943" s="100">
        <f t="shared" si="4434"/>
        <v>0</v>
      </c>
      <c r="AV943" s="142"/>
      <c r="AW943" s="100">
        <f t="shared" si="3746"/>
        <v>0</v>
      </c>
      <c r="AX943" s="100">
        <f t="shared" ref="AX943:BH943" si="4435">AX725+AW943</f>
        <v>0</v>
      </c>
      <c r="AY943" s="100">
        <f t="shared" si="4435"/>
        <v>962.03</v>
      </c>
      <c r="AZ943" s="100">
        <f t="shared" si="4435"/>
        <v>1924.06</v>
      </c>
      <c r="BA943" s="100">
        <f t="shared" si="4435"/>
        <v>2886.09</v>
      </c>
      <c r="BB943" s="100">
        <f t="shared" si="4435"/>
        <v>3848.12</v>
      </c>
      <c r="BC943" s="100">
        <f t="shared" si="4435"/>
        <v>4810.1499999999996</v>
      </c>
      <c r="BD943" s="100">
        <f t="shared" si="4435"/>
        <v>5772.1799999999994</v>
      </c>
      <c r="BE943" s="100">
        <f t="shared" si="4435"/>
        <v>6734.2099999999991</v>
      </c>
      <c r="BF943" s="100">
        <f t="shared" si="4435"/>
        <v>7696.2399999999989</v>
      </c>
      <c r="BG943" s="100">
        <f t="shared" si="4435"/>
        <v>8658.2699999999986</v>
      </c>
      <c r="BH943" s="100">
        <f t="shared" si="4435"/>
        <v>9620.2999999999993</v>
      </c>
      <c r="BI943" s="142"/>
      <c r="BV943" s="142"/>
      <c r="CI943" s="142"/>
      <c r="CV943" s="142"/>
      <c r="DI943" s="142"/>
      <c r="DV943" s="142"/>
      <c r="EI943" s="142"/>
    </row>
    <row r="944" spans="1:139" ht="15.75" outlineLevel="1" x14ac:dyDescent="0.25">
      <c r="A944" s="2">
        <f t="shared" si="4419"/>
        <v>37</v>
      </c>
      <c r="B944" s="86" t="str">
        <f t="shared" si="4340"/>
        <v>FH - TBD32</v>
      </c>
      <c r="C944" s="86" t="str">
        <f t="shared" si="4340"/>
        <v>SPP FH - 13008</v>
      </c>
      <c r="D944" s="2" t="str">
        <f t="shared" si="4340"/>
        <v>FH - TBD32.1</v>
      </c>
      <c r="E944" s="141" t="str">
        <f t="shared" si="4340"/>
        <v>SPP FH - 13008</v>
      </c>
      <c r="I944" s="178">
        <v>0</v>
      </c>
      <c r="J944" s="100">
        <f t="shared" ref="J944:U944" si="4436">J726+I944</f>
        <v>0</v>
      </c>
      <c r="K944" s="100">
        <f t="shared" si="4436"/>
        <v>0</v>
      </c>
      <c r="L944" s="100">
        <f t="shared" si="4436"/>
        <v>0</v>
      </c>
      <c r="M944" s="100">
        <f t="shared" si="4436"/>
        <v>0</v>
      </c>
      <c r="N944" s="100">
        <f t="shared" si="4436"/>
        <v>0</v>
      </c>
      <c r="O944" s="100">
        <f t="shared" si="4436"/>
        <v>0</v>
      </c>
      <c r="P944" s="100">
        <f t="shared" si="4436"/>
        <v>0</v>
      </c>
      <c r="Q944" s="100">
        <f t="shared" si="4436"/>
        <v>0</v>
      </c>
      <c r="R944" s="100">
        <f t="shared" si="4436"/>
        <v>0</v>
      </c>
      <c r="S944" s="100">
        <f t="shared" si="4436"/>
        <v>0</v>
      </c>
      <c r="T944" s="100">
        <f t="shared" si="4436"/>
        <v>0</v>
      </c>
      <c r="U944" s="100">
        <f t="shared" si="4436"/>
        <v>0</v>
      </c>
      <c r="V944" s="142"/>
      <c r="W944" s="100">
        <f t="shared" si="4137"/>
        <v>0</v>
      </c>
      <c r="X944" s="100">
        <f t="shared" ref="X944:AH944" si="4437">X726+W944</f>
        <v>0</v>
      </c>
      <c r="Y944" s="100">
        <f t="shared" si="4437"/>
        <v>0</v>
      </c>
      <c r="Z944" s="100">
        <f t="shared" si="4437"/>
        <v>0</v>
      </c>
      <c r="AA944" s="100">
        <f t="shared" si="4437"/>
        <v>0</v>
      </c>
      <c r="AB944" s="100">
        <f t="shared" si="4437"/>
        <v>0</v>
      </c>
      <c r="AC944" s="100">
        <f t="shared" si="4437"/>
        <v>0</v>
      </c>
      <c r="AD944" s="100">
        <f t="shared" si="4437"/>
        <v>0</v>
      </c>
      <c r="AE944" s="100">
        <f t="shared" si="4437"/>
        <v>0</v>
      </c>
      <c r="AF944" s="100">
        <f t="shared" si="4437"/>
        <v>0</v>
      </c>
      <c r="AG944" s="100">
        <f t="shared" si="4437"/>
        <v>0</v>
      </c>
      <c r="AH944" s="100">
        <f t="shared" si="4437"/>
        <v>0</v>
      </c>
      <c r="AI944" s="142"/>
      <c r="AJ944" s="100">
        <f t="shared" si="4139"/>
        <v>0</v>
      </c>
      <c r="AK944" s="100">
        <f t="shared" ref="AK944:AU944" si="4438">AK726+AJ944</f>
        <v>0</v>
      </c>
      <c r="AL944" s="100">
        <f t="shared" si="4438"/>
        <v>0</v>
      </c>
      <c r="AM944" s="100">
        <f t="shared" si="4438"/>
        <v>0</v>
      </c>
      <c r="AN944" s="100">
        <f t="shared" si="4438"/>
        <v>0</v>
      </c>
      <c r="AO944" s="100">
        <f t="shared" si="4438"/>
        <v>0</v>
      </c>
      <c r="AP944" s="100">
        <f t="shared" si="4438"/>
        <v>0</v>
      </c>
      <c r="AQ944" s="100">
        <f t="shared" si="4438"/>
        <v>0</v>
      </c>
      <c r="AR944" s="100">
        <f t="shared" si="4438"/>
        <v>0</v>
      </c>
      <c r="AS944" s="100">
        <f t="shared" si="4438"/>
        <v>0</v>
      </c>
      <c r="AT944" s="100">
        <f t="shared" si="4438"/>
        <v>0</v>
      </c>
      <c r="AU944" s="100">
        <f t="shared" si="4438"/>
        <v>0</v>
      </c>
      <c r="AV944" s="142"/>
      <c r="AW944" s="100">
        <f t="shared" si="3746"/>
        <v>0</v>
      </c>
      <c r="AX944" s="100">
        <f t="shared" ref="AX944:BH944" si="4439">AX726+AW944</f>
        <v>0</v>
      </c>
      <c r="AY944" s="100">
        <f t="shared" si="4439"/>
        <v>0</v>
      </c>
      <c r="AZ944" s="100">
        <f t="shared" si="4439"/>
        <v>0</v>
      </c>
      <c r="BA944" s="100">
        <f t="shared" si="4439"/>
        <v>0</v>
      </c>
      <c r="BB944" s="100">
        <f t="shared" si="4439"/>
        <v>0</v>
      </c>
      <c r="BC944" s="100">
        <f t="shared" si="4439"/>
        <v>0</v>
      </c>
      <c r="BD944" s="100">
        <f t="shared" si="4439"/>
        <v>0</v>
      </c>
      <c r="BE944" s="100">
        <f t="shared" si="4439"/>
        <v>0</v>
      </c>
      <c r="BF944" s="100">
        <f t="shared" si="4439"/>
        <v>3314.84</v>
      </c>
      <c r="BG944" s="100">
        <f t="shared" si="4439"/>
        <v>6629.68</v>
      </c>
      <c r="BH944" s="100">
        <f t="shared" si="4439"/>
        <v>9944.52</v>
      </c>
      <c r="BI944" s="142"/>
      <c r="BV944" s="142"/>
      <c r="CI944" s="142"/>
      <c r="CV944" s="142"/>
      <c r="DI944" s="142"/>
      <c r="DV944" s="142"/>
      <c r="EI944" s="142"/>
    </row>
    <row r="945" spans="1:139" ht="15.75" outlineLevel="1" x14ac:dyDescent="0.25">
      <c r="A945" s="2">
        <f t="shared" si="4419"/>
        <v>38</v>
      </c>
      <c r="B945" s="86" t="str">
        <f t="shared" si="4340"/>
        <v>FH - TBD33</v>
      </c>
      <c r="C945" s="86" t="str">
        <f t="shared" si="4340"/>
        <v>SPP FH - 13028</v>
      </c>
      <c r="D945" s="2" t="str">
        <f t="shared" si="4340"/>
        <v>FH - TBD33.1</v>
      </c>
      <c r="E945" s="141" t="str">
        <f t="shared" si="4340"/>
        <v>SPP FH - 13028</v>
      </c>
      <c r="I945" s="178">
        <v>0</v>
      </c>
      <c r="J945" s="100">
        <f t="shared" ref="J945:U945" si="4440">J727+I945</f>
        <v>0</v>
      </c>
      <c r="K945" s="100">
        <f t="shared" si="4440"/>
        <v>0</v>
      </c>
      <c r="L945" s="100">
        <f t="shared" si="4440"/>
        <v>0</v>
      </c>
      <c r="M945" s="100">
        <f t="shared" si="4440"/>
        <v>0</v>
      </c>
      <c r="N945" s="100">
        <f t="shared" si="4440"/>
        <v>0</v>
      </c>
      <c r="O945" s="100">
        <f t="shared" si="4440"/>
        <v>0</v>
      </c>
      <c r="P945" s="100">
        <f t="shared" si="4440"/>
        <v>0</v>
      </c>
      <c r="Q945" s="100">
        <f t="shared" si="4440"/>
        <v>0</v>
      </c>
      <c r="R945" s="100">
        <f t="shared" si="4440"/>
        <v>0</v>
      </c>
      <c r="S945" s="100">
        <f t="shared" si="4440"/>
        <v>0</v>
      </c>
      <c r="T945" s="100">
        <f t="shared" si="4440"/>
        <v>0</v>
      </c>
      <c r="U945" s="100">
        <f t="shared" si="4440"/>
        <v>0</v>
      </c>
      <c r="V945" s="142"/>
      <c r="W945" s="100">
        <f t="shared" si="4137"/>
        <v>0</v>
      </c>
      <c r="X945" s="100">
        <f t="shared" ref="X945:AH945" si="4441">X727+W945</f>
        <v>0</v>
      </c>
      <c r="Y945" s="100">
        <f t="shared" si="4441"/>
        <v>0</v>
      </c>
      <c r="Z945" s="100">
        <f t="shared" si="4441"/>
        <v>0</v>
      </c>
      <c r="AA945" s="100">
        <f t="shared" si="4441"/>
        <v>0</v>
      </c>
      <c r="AB945" s="100">
        <f t="shared" si="4441"/>
        <v>0</v>
      </c>
      <c r="AC945" s="100">
        <f t="shared" si="4441"/>
        <v>0</v>
      </c>
      <c r="AD945" s="100">
        <f t="shared" si="4441"/>
        <v>0</v>
      </c>
      <c r="AE945" s="100">
        <f t="shared" si="4441"/>
        <v>0</v>
      </c>
      <c r="AF945" s="100">
        <f t="shared" si="4441"/>
        <v>0</v>
      </c>
      <c r="AG945" s="100">
        <f t="shared" si="4441"/>
        <v>0</v>
      </c>
      <c r="AH945" s="100">
        <f t="shared" si="4441"/>
        <v>0</v>
      </c>
      <c r="AI945" s="142"/>
      <c r="AJ945" s="100">
        <f t="shared" si="4139"/>
        <v>0</v>
      </c>
      <c r="AK945" s="100">
        <f t="shared" ref="AK945:AU945" si="4442">AK727+AJ945</f>
        <v>0</v>
      </c>
      <c r="AL945" s="100">
        <f t="shared" si="4442"/>
        <v>0</v>
      </c>
      <c r="AM945" s="100">
        <f t="shared" si="4442"/>
        <v>0</v>
      </c>
      <c r="AN945" s="100">
        <f t="shared" si="4442"/>
        <v>0</v>
      </c>
      <c r="AO945" s="100">
        <f t="shared" si="4442"/>
        <v>0</v>
      </c>
      <c r="AP945" s="100">
        <f t="shared" si="4442"/>
        <v>0</v>
      </c>
      <c r="AQ945" s="100">
        <f t="shared" si="4442"/>
        <v>0</v>
      </c>
      <c r="AR945" s="100">
        <f t="shared" si="4442"/>
        <v>0</v>
      </c>
      <c r="AS945" s="100">
        <f t="shared" si="4442"/>
        <v>0</v>
      </c>
      <c r="AT945" s="100">
        <f t="shared" si="4442"/>
        <v>0</v>
      </c>
      <c r="AU945" s="100">
        <f t="shared" si="4442"/>
        <v>0</v>
      </c>
      <c r="AV945" s="142"/>
      <c r="AW945" s="100">
        <f t="shared" si="3746"/>
        <v>0</v>
      </c>
      <c r="AX945" s="100">
        <f t="shared" ref="AX945:BH945" si="4443">AX727+AW945</f>
        <v>0</v>
      </c>
      <c r="AY945" s="100">
        <f t="shared" si="4443"/>
        <v>0</v>
      </c>
      <c r="AZ945" s="100">
        <f t="shared" si="4443"/>
        <v>0</v>
      </c>
      <c r="BA945" s="100">
        <f t="shared" si="4443"/>
        <v>0</v>
      </c>
      <c r="BB945" s="100">
        <f t="shared" si="4443"/>
        <v>0</v>
      </c>
      <c r="BC945" s="100">
        <f t="shared" si="4443"/>
        <v>0</v>
      </c>
      <c r="BD945" s="100">
        <f t="shared" si="4443"/>
        <v>0</v>
      </c>
      <c r="BE945" s="100">
        <f t="shared" si="4443"/>
        <v>0</v>
      </c>
      <c r="BF945" s="100">
        <f t="shared" si="4443"/>
        <v>3170.88</v>
      </c>
      <c r="BG945" s="100">
        <f t="shared" si="4443"/>
        <v>6341.76</v>
      </c>
      <c r="BH945" s="100">
        <f t="shared" si="4443"/>
        <v>9512.64</v>
      </c>
      <c r="BI945" s="142"/>
      <c r="BV945" s="142"/>
      <c r="CI945" s="142"/>
      <c r="CV945" s="142"/>
      <c r="DI945" s="142"/>
      <c r="DV945" s="142"/>
      <c r="EI945" s="142"/>
    </row>
    <row r="946" spans="1:139" ht="15.75" outlineLevel="1" x14ac:dyDescent="0.25">
      <c r="A946" s="2">
        <f t="shared" si="4419"/>
        <v>39</v>
      </c>
      <c r="B946" s="86" t="str">
        <f t="shared" si="4340"/>
        <v>FH - TBD34</v>
      </c>
      <c r="C946" s="86" t="str">
        <f t="shared" si="4340"/>
        <v>SPP FH - 13039</v>
      </c>
      <c r="D946" s="2" t="str">
        <f t="shared" si="4340"/>
        <v>FH - TBD34.1</v>
      </c>
      <c r="E946" s="141" t="str">
        <f t="shared" si="4340"/>
        <v>SPP FH - 13039</v>
      </c>
      <c r="I946" s="178">
        <v>0</v>
      </c>
      <c r="J946" s="100">
        <f t="shared" ref="J946:U946" si="4444">J728+I946</f>
        <v>0</v>
      </c>
      <c r="K946" s="100">
        <f t="shared" si="4444"/>
        <v>0</v>
      </c>
      <c r="L946" s="100">
        <f t="shared" si="4444"/>
        <v>0</v>
      </c>
      <c r="M946" s="100">
        <f t="shared" si="4444"/>
        <v>0</v>
      </c>
      <c r="N946" s="100">
        <f t="shared" si="4444"/>
        <v>0</v>
      </c>
      <c r="O946" s="100">
        <f t="shared" si="4444"/>
        <v>0</v>
      </c>
      <c r="P946" s="100">
        <f t="shared" si="4444"/>
        <v>0</v>
      </c>
      <c r="Q946" s="100">
        <f t="shared" si="4444"/>
        <v>0</v>
      </c>
      <c r="R946" s="100">
        <f t="shared" si="4444"/>
        <v>0</v>
      </c>
      <c r="S946" s="100">
        <f t="shared" si="4444"/>
        <v>0</v>
      </c>
      <c r="T946" s="100">
        <f t="shared" si="4444"/>
        <v>0</v>
      </c>
      <c r="U946" s="100">
        <f t="shared" si="4444"/>
        <v>0</v>
      </c>
      <c r="V946" s="142"/>
      <c r="W946" s="100">
        <f t="shared" si="4137"/>
        <v>0</v>
      </c>
      <c r="X946" s="100">
        <f t="shared" ref="X946:AH946" si="4445">X728+W946</f>
        <v>0</v>
      </c>
      <c r="Y946" s="100">
        <f t="shared" si="4445"/>
        <v>0</v>
      </c>
      <c r="Z946" s="100">
        <f t="shared" si="4445"/>
        <v>0</v>
      </c>
      <c r="AA946" s="100">
        <f t="shared" si="4445"/>
        <v>0</v>
      </c>
      <c r="AB946" s="100">
        <f t="shared" si="4445"/>
        <v>0</v>
      </c>
      <c r="AC946" s="100">
        <f t="shared" si="4445"/>
        <v>0</v>
      </c>
      <c r="AD946" s="100">
        <f t="shared" si="4445"/>
        <v>0</v>
      </c>
      <c r="AE946" s="100">
        <f t="shared" si="4445"/>
        <v>0</v>
      </c>
      <c r="AF946" s="100">
        <f t="shared" si="4445"/>
        <v>0</v>
      </c>
      <c r="AG946" s="100">
        <f t="shared" si="4445"/>
        <v>0</v>
      </c>
      <c r="AH946" s="100">
        <f t="shared" si="4445"/>
        <v>0</v>
      </c>
      <c r="AI946" s="142"/>
      <c r="AJ946" s="100">
        <f t="shared" si="4139"/>
        <v>0</v>
      </c>
      <c r="AK946" s="100">
        <f t="shared" ref="AK946:AU946" si="4446">AK728+AJ946</f>
        <v>0</v>
      </c>
      <c r="AL946" s="100">
        <f t="shared" si="4446"/>
        <v>0</v>
      </c>
      <c r="AM946" s="100">
        <f t="shared" si="4446"/>
        <v>0</v>
      </c>
      <c r="AN946" s="100">
        <f t="shared" si="4446"/>
        <v>0</v>
      </c>
      <c r="AO946" s="100">
        <f t="shared" si="4446"/>
        <v>0</v>
      </c>
      <c r="AP946" s="100">
        <f t="shared" si="4446"/>
        <v>0</v>
      </c>
      <c r="AQ946" s="100">
        <f t="shared" si="4446"/>
        <v>0</v>
      </c>
      <c r="AR946" s="100">
        <f t="shared" si="4446"/>
        <v>0</v>
      </c>
      <c r="AS946" s="100">
        <f t="shared" si="4446"/>
        <v>0</v>
      </c>
      <c r="AT946" s="100">
        <f t="shared" si="4446"/>
        <v>0</v>
      </c>
      <c r="AU946" s="100">
        <f t="shared" si="4446"/>
        <v>0</v>
      </c>
      <c r="AV946" s="142"/>
      <c r="AW946" s="100">
        <f t="shared" si="3746"/>
        <v>0</v>
      </c>
      <c r="AX946" s="100">
        <f t="shared" ref="AX946:BH946" si="4447">AX728+AW946</f>
        <v>0</v>
      </c>
      <c r="AY946" s="100">
        <f t="shared" si="4447"/>
        <v>0</v>
      </c>
      <c r="AZ946" s="100">
        <f t="shared" si="4447"/>
        <v>0</v>
      </c>
      <c r="BA946" s="100">
        <f t="shared" si="4447"/>
        <v>0</v>
      </c>
      <c r="BB946" s="100">
        <f t="shared" si="4447"/>
        <v>0</v>
      </c>
      <c r="BC946" s="100">
        <f t="shared" si="4447"/>
        <v>0</v>
      </c>
      <c r="BD946" s="100">
        <f t="shared" si="4447"/>
        <v>0</v>
      </c>
      <c r="BE946" s="100">
        <f t="shared" si="4447"/>
        <v>0</v>
      </c>
      <c r="BF946" s="100">
        <f t="shared" si="4447"/>
        <v>0</v>
      </c>
      <c r="BG946" s="100">
        <f t="shared" si="4447"/>
        <v>0</v>
      </c>
      <c r="BH946" s="100">
        <f t="shared" si="4447"/>
        <v>0</v>
      </c>
      <c r="BI946" s="142"/>
      <c r="BV946" s="142"/>
      <c r="CI946" s="142"/>
      <c r="CV946" s="142"/>
      <c r="DI946" s="142"/>
      <c r="DV946" s="142"/>
      <c r="EI946" s="142"/>
    </row>
    <row r="947" spans="1:139" ht="15.75" outlineLevel="1" x14ac:dyDescent="0.25">
      <c r="A947" s="2">
        <f t="shared" si="4419"/>
        <v>40</v>
      </c>
      <c r="B947" s="86" t="str">
        <f t="shared" si="4340"/>
        <v>FH - TBD35</v>
      </c>
      <c r="C947" s="86" t="str">
        <f t="shared" si="4340"/>
        <v>SPP FH - 13077</v>
      </c>
      <c r="D947" s="2" t="str">
        <f t="shared" si="4340"/>
        <v>FH - TBD35.1</v>
      </c>
      <c r="E947" s="141" t="str">
        <f t="shared" si="4340"/>
        <v>SPP FH - 13077</v>
      </c>
      <c r="I947" s="178">
        <v>0</v>
      </c>
      <c r="J947" s="100">
        <f t="shared" ref="J947:U947" si="4448">J729+I947</f>
        <v>0</v>
      </c>
      <c r="K947" s="100">
        <f t="shared" si="4448"/>
        <v>0</v>
      </c>
      <c r="L947" s="100">
        <f t="shared" si="4448"/>
        <v>0</v>
      </c>
      <c r="M947" s="100">
        <f t="shared" si="4448"/>
        <v>0</v>
      </c>
      <c r="N947" s="100">
        <f t="shared" si="4448"/>
        <v>0</v>
      </c>
      <c r="O947" s="100">
        <f t="shared" si="4448"/>
        <v>0</v>
      </c>
      <c r="P947" s="100">
        <f t="shared" si="4448"/>
        <v>0</v>
      </c>
      <c r="Q947" s="100">
        <f t="shared" si="4448"/>
        <v>0</v>
      </c>
      <c r="R947" s="100">
        <f t="shared" si="4448"/>
        <v>0</v>
      </c>
      <c r="S947" s="100">
        <f t="shared" si="4448"/>
        <v>0</v>
      </c>
      <c r="T947" s="100">
        <f t="shared" si="4448"/>
        <v>0</v>
      </c>
      <c r="U947" s="100">
        <f t="shared" si="4448"/>
        <v>0</v>
      </c>
      <c r="V947" s="142"/>
      <c r="W947" s="100">
        <f t="shared" si="4137"/>
        <v>0</v>
      </c>
      <c r="X947" s="100">
        <f t="shared" ref="X947:AH947" si="4449">X729+W947</f>
        <v>0</v>
      </c>
      <c r="Y947" s="100">
        <f t="shared" si="4449"/>
        <v>0</v>
      </c>
      <c r="Z947" s="100">
        <f t="shared" si="4449"/>
        <v>0</v>
      </c>
      <c r="AA947" s="100">
        <f t="shared" si="4449"/>
        <v>0</v>
      </c>
      <c r="AB947" s="100">
        <f t="shared" si="4449"/>
        <v>0</v>
      </c>
      <c r="AC947" s="100">
        <f t="shared" si="4449"/>
        <v>0</v>
      </c>
      <c r="AD947" s="100">
        <f t="shared" si="4449"/>
        <v>0</v>
      </c>
      <c r="AE947" s="100">
        <f t="shared" si="4449"/>
        <v>0</v>
      </c>
      <c r="AF947" s="100">
        <f t="shared" si="4449"/>
        <v>0</v>
      </c>
      <c r="AG947" s="100">
        <f t="shared" si="4449"/>
        <v>0</v>
      </c>
      <c r="AH947" s="100">
        <f t="shared" si="4449"/>
        <v>0</v>
      </c>
      <c r="AI947" s="142"/>
      <c r="AJ947" s="100">
        <f t="shared" si="4139"/>
        <v>0</v>
      </c>
      <c r="AK947" s="100">
        <f t="shared" ref="AK947:AU947" si="4450">AK729+AJ947</f>
        <v>0</v>
      </c>
      <c r="AL947" s="100">
        <f t="shared" si="4450"/>
        <v>0</v>
      </c>
      <c r="AM947" s="100">
        <f t="shared" si="4450"/>
        <v>0</v>
      </c>
      <c r="AN947" s="100">
        <f t="shared" si="4450"/>
        <v>0</v>
      </c>
      <c r="AO947" s="100">
        <f t="shared" si="4450"/>
        <v>0</v>
      </c>
      <c r="AP947" s="100">
        <f t="shared" si="4450"/>
        <v>0</v>
      </c>
      <c r="AQ947" s="100">
        <f t="shared" si="4450"/>
        <v>0</v>
      </c>
      <c r="AR947" s="100">
        <f t="shared" si="4450"/>
        <v>0</v>
      </c>
      <c r="AS947" s="100">
        <f t="shared" si="4450"/>
        <v>0</v>
      </c>
      <c r="AT947" s="100">
        <f t="shared" si="4450"/>
        <v>0</v>
      </c>
      <c r="AU947" s="100">
        <f t="shared" si="4450"/>
        <v>0</v>
      </c>
      <c r="AV947" s="142"/>
      <c r="AW947" s="100">
        <f t="shared" si="3746"/>
        <v>0</v>
      </c>
      <c r="AX947" s="100">
        <f t="shared" ref="AX947:BH947" si="4451">AX729+AW947</f>
        <v>0</v>
      </c>
      <c r="AY947" s="100">
        <f t="shared" si="4451"/>
        <v>0</v>
      </c>
      <c r="AZ947" s="100">
        <f t="shared" si="4451"/>
        <v>0</v>
      </c>
      <c r="BA947" s="100">
        <f t="shared" si="4451"/>
        <v>0</v>
      </c>
      <c r="BB947" s="100">
        <f t="shared" si="4451"/>
        <v>0</v>
      </c>
      <c r="BC947" s="100">
        <f t="shared" si="4451"/>
        <v>0</v>
      </c>
      <c r="BD947" s="100">
        <f t="shared" si="4451"/>
        <v>0</v>
      </c>
      <c r="BE947" s="100">
        <f t="shared" si="4451"/>
        <v>0</v>
      </c>
      <c r="BF947" s="100">
        <f t="shared" si="4451"/>
        <v>0</v>
      </c>
      <c r="BG947" s="100">
        <f t="shared" si="4451"/>
        <v>0</v>
      </c>
      <c r="BH947" s="100">
        <f t="shared" si="4451"/>
        <v>0</v>
      </c>
      <c r="BI947" s="142"/>
      <c r="BV947" s="142"/>
      <c r="CI947" s="142"/>
      <c r="CV947" s="142"/>
      <c r="DI947" s="142"/>
      <c r="DV947" s="142"/>
      <c r="EI947" s="142"/>
    </row>
    <row r="948" spans="1:139" ht="15.75" outlineLevel="1" x14ac:dyDescent="0.25">
      <c r="A948" s="2">
        <f t="shared" si="4419"/>
        <v>41</v>
      </c>
      <c r="B948" s="86" t="str">
        <f t="shared" si="4340"/>
        <v>FH - TBD36</v>
      </c>
      <c r="C948" s="86" t="str">
        <f t="shared" si="4340"/>
        <v>SPP FH - 13187</v>
      </c>
      <c r="D948" s="2" t="str">
        <f t="shared" si="4340"/>
        <v>FH - TBD36.1</v>
      </c>
      <c r="E948" s="141" t="str">
        <f t="shared" si="4340"/>
        <v>SPP FH - 13187</v>
      </c>
      <c r="I948" s="178">
        <v>0</v>
      </c>
      <c r="J948" s="100">
        <f t="shared" ref="J948:U948" si="4452">J730+I948</f>
        <v>0</v>
      </c>
      <c r="K948" s="100">
        <f t="shared" si="4452"/>
        <v>0</v>
      </c>
      <c r="L948" s="100">
        <f t="shared" si="4452"/>
        <v>0</v>
      </c>
      <c r="M948" s="100">
        <f t="shared" si="4452"/>
        <v>0</v>
      </c>
      <c r="N948" s="100">
        <f t="shared" si="4452"/>
        <v>0</v>
      </c>
      <c r="O948" s="100">
        <f t="shared" si="4452"/>
        <v>0</v>
      </c>
      <c r="P948" s="100">
        <f t="shared" si="4452"/>
        <v>0</v>
      </c>
      <c r="Q948" s="100">
        <f t="shared" si="4452"/>
        <v>0</v>
      </c>
      <c r="R948" s="100">
        <f t="shared" si="4452"/>
        <v>0</v>
      </c>
      <c r="S948" s="100">
        <f t="shared" si="4452"/>
        <v>0</v>
      </c>
      <c r="T948" s="100">
        <f t="shared" si="4452"/>
        <v>0</v>
      </c>
      <c r="U948" s="100">
        <f t="shared" si="4452"/>
        <v>0</v>
      </c>
      <c r="V948" s="142"/>
      <c r="W948" s="100">
        <f t="shared" si="4137"/>
        <v>0</v>
      </c>
      <c r="X948" s="100">
        <f t="shared" ref="X948:AH948" si="4453">X730+W948</f>
        <v>0</v>
      </c>
      <c r="Y948" s="100">
        <f t="shared" si="4453"/>
        <v>0</v>
      </c>
      <c r="Z948" s="100">
        <f t="shared" si="4453"/>
        <v>0</v>
      </c>
      <c r="AA948" s="100">
        <f t="shared" si="4453"/>
        <v>0</v>
      </c>
      <c r="AB948" s="100">
        <f t="shared" si="4453"/>
        <v>0</v>
      </c>
      <c r="AC948" s="100">
        <f t="shared" si="4453"/>
        <v>0</v>
      </c>
      <c r="AD948" s="100">
        <f t="shared" si="4453"/>
        <v>0</v>
      </c>
      <c r="AE948" s="100">
        <f t="shared" si="4453"/>
        <v>0</v>
      </c>
      <c r="AF948" s="100">
        <f t="shared" si="4453"/>
        <v>0</v>
      </c>
      <c r="AG948" s="100">
        <f t="shared" si="4453"/>
        <v>0</v>
      </c>
      <c r="AH948" s="100">
        <f t="shared" si="4453"/>
        <v>0</v>
      </c>
      <c r="AI948" s="142"/>
      <c r="AJ948" s="100">
        <f t="shared" si="4139"/>
        <v>0</v>
      </c>
      <c r="AK948" s="100">
        <f t="shared" ref="AK948:AU948" si="4454">AK730+AJ948</f>
        <v>0</v>
      </c>
      <c r="AL948" s="100">
        <f t="shared" si="4454"/>
        <v>0</v>
      </c>
      <c r="AM948" s="100">
        <f t="shared" si="4454"/>
        <v>0</v>
      </c>
      <c r="AN948" s="100">
        <f t="shared" si="4454"/>
        <v>0</v>
      </c>
      <c r="AO948" s="100">
        <f t="shared" si="4454"/>
        <v>0</v>
      </c>
      <c r="AP948" s="100">
        <f t="shared" si="4454"/>
        <v>0</v>
      </c>
      <c r="AQ948" s="100">
        <f t="shared" si="4454"/>
        <v>0</v>
      </c>
      <c r="AR948" s="100">
        <f t="shared" si="4454"/>
        <v>0</v>
      </c>
      <c r="AS948" s="100">
        <f t="shared" si="4454"/>
        <v>0</v>
      </c>
      <c r="AT948" s="100">
        <f t="shared" si="4454"/>
        <v>0</v>
      </c>
      <c r="AU948" s="100">
        <f t="shared" si="4454"/>
        <v>0</v>
      </c>
      <c r="AV948" s="142"/>
      <c r="AW948" s="100">
        <f t="shared" si="3746"/>
        <v>0</v>
      </c>
      <c r="AX948" s="100">
        <f t="shared" ref="AX948:BH948" si="4455">AX730+AW948</f>
        <v>0</v>
      </c>
      <c r="AY948" s="100">
        <f t="shared" si="4455"/>
        <v>0</v>
      </c>
      <c r="AZ948" s="100">
        <f t="shared" si="4455"/>
        <v>0</v>
      </c>
      <c r="BA948" s="100">
        <f t="shared" si="4455"/>
        <v>0</v>
      </c>
      <c r="BB948" s="100">
        <f t="shared" si="4455"/>
        <v>0</v>
      </c>
      <c r="BC948" s="100">
        <f t="shared" si="4455"/>
        <v>0</v>
      </c>
      <c r="BD948" s="100">
        <f t="shared" si="4455"/>
        <v>0</v>
      </c>
      <c r="BE948" s="100">
        <f t="shared" si="4455"/>
        <v>0</v>
      </c>
      <c r="BF948" s="100">
        <f t="shared" si="4455"/>
        <v>0</v>
      </c>
      <c r="BG948" s="100">
        <f t="shared" si="4455"/>
        <v>0</v>
      </c>
      <c r="BH948" s="100">
        <f t="shared" si="4455"/>
        <v>0</v>
      </c>
      <c r="BI948" s="142"/>
      <c r="BV948" s="142"/>
      <c r="CI948" s="142"/>
      <c r="CV948" s="142"/>
      <c r="DI948" s="142"/>
      <c r="DV948" s="142"/>
      <c r="EI948" s="142"/>
    </row>
    <row r="949" spans="1:139" ht="15.75" outlineLevel="1" x14ac:dyDescent="0.25">
      <c r="A949" s="2">
        <f t="shared" si="4419"/>
        <v>42</v>
      </c>
      <c r="B949" s="86" t="str">
        <f t="shared" si="4340"/>
        <v>FH - TBD38</v>
      </c>
      <c r="C949" s="86" t="str">
        <f t="shared" si="4340"/>
        <v>SPP FH - 13230</v>
      </c>
      <c r="D949" s="2" t="str">
        <f t="shared" si="4340"/>
        <v>FH - TBD38.1</v>
      </c>
      <c r="E949" s="141" t="str">
        <f t="shared" si="4340"/>
        <v>SPP FH - 13230</v>
      </c>
      <c r="I949" s="178">
        <v>0</v>
      </c>
      <c r="J949" s="100">
        <f t="shared" ref="J949:U949" si="4456">J731+I949</f>
        <v>0</v>
      </c>
      <c r="K949" s="100">
        <f t="shared" si="4456"/>
        <v>0</v>
      </c>
      <c r="L949" s="100">
        <f t="shared" si="4456"/>
        <v>0</v>
      </c>
      <c r="M949" s="100">
        <f t="shared" si="4456"/>
        <v>0</v>
      </c>
      <c r="N949" s="100">
        <f t="shared" si="4456"/>
        <v>0</v>
      </c>
      <c r="O949" s="100">
        <f t="shared" si="4456"/>
        <v>0</v>
      </c>
      <c r="P949" s="100">
        <f t="shared" si="4456"/>
        <v>0</v>
      </c>
      <c r="Q949" s="100">
        <f t="shared" si="4456"/>
        <v>0</v>
      </c>
      <c r="R949" s="100">
        <f t="shared" si="4456"/>
        <v>0</v>
      </c>
      <c r="S949" s="100">
        <f t="shared" si="4456"/>
        <v>0</v>
      </c>
      <c r="T949" s="100">
        <f t="shared" si="4456"/>
        <v>0</v>
      </c>
      <c r="U949" s="100">
        <f t="shared" si="4456"/>
        <v>0</v>
      </c>
      <c r="V949" s="142"/>
      <c r="W949" s="100">
        <f t="shared" si="4137"/>
        <v>0</v>
      </c>
      <c r="X949" s="100">
        <f t="shared" ref="X949:AH949" si="4457">X731+W949</f>
        <v>0</v>
      </c>
      <c r="Y949" s="100">
        <f t="shared" si="4457"/>
        <v>0</v>
      </c>
      <c r="Z949" s="100">
        <f t="shared" si="4457"/>
        <v>0</v>
      </c>
      <c r="AA949" s="100">
        <f t="shared" si="4457"/>
        <v>0</v>
      </c>
      <c r="AB949" s="100">
        <f t="shared" si="4457"/>
        <v>0</v>
      </c>
      <c r="AC949" s="100">
        <f t="shared" si="4457"/>
        <v>0</v>
      </c>
      <c r="AD949" s="100">
        <f t="shared" si="4457"/>
        <v>0</v>
      </c>
      <c r="AE949" s="100">
        <f t="shared" si="4457"/>
        <v>0</v>
      </c>
      <c r="AF949" s="100">
        <f t="shared" si="4457"/>
        <v>0</v>
      </c>
      <c r="AG949" s="100">
        <f t="shared" si="4457"/>
        <v>0</v>
      </c>
      <c r="AH949" s="100">
        <f t="shared" si="4457"/>
        <v>0</v>
      </c>
      <c r="AI949" s="142"/>
      <c r="AJ949" s="100">
        <f t="shared" si="4139"/>
        <v>0</v>
      </c>
      <c r="AK949" s="100">
        <f t="shared" ref="AK949:AU949" si="4458">AK731+AJ949</f>
        <v>0</v>
      </c>
      <c r="AL949" s="100">
        <f t="shared" si="4458"/>
        <v>0</v>
      </c>
      <c r="AM949" s="100">
        <f t="shared" si="4458"/>
        <v>0</v>
      </c>
      <c r="AN949" s="100">
        <f t="shared" si="4458"/>
        <v>0</v>
      </c>
      <c r="AO949" s="100">
        <f t="shared" si="4458"/>
        <v>0</v>
      </c>
      <c r="AP949" s="100">
        <f t="shared" si="4458"/>
        <v>0</v>
      </c>
      <c r="AQ949" s="100">
        <f t="shared" si="4458"/>
        <v>0</v>
      </c>
      <c r="AR949" s="100">
        <f t="shared" si="4458"/>
        <v>0</v>
      </c>
      <c r="AS949" s="100">
        <f t="shared" si="4458"/>
        <v>0</v>
      </c>
      <c r="AT949" s="100">
        <f t="shared" si="4458"/>
        <v>0</v>
      </c>
      <c r="AU949" s="100">
        <f t="shared" si="4458"/>
        <v>0</v>
      </c>
      <c r="AV949" s="142"/>
      <c r="AW949" s="100">
        <f t="shared" si="3746"/>
        <v>0</v>
      </c>
      <c r="AX949" s="100">
        <f t="shared" ref="AX949:BH949" si="4459">AX731+AW949</f>
        <v>0</v>
      </c>
      <c r="AY949" s="100">
        <f t="shared" si="4459"/>
        <v>0</v>
      </c>
      <c r="AZ949" s="100">
        <f t="shared" si="4459"/>
        <v>0</v>
      </c>
      <c r="BA949" s="100">
        <f t="shared" si="4459"/>
        <v>0</v>
      </c>
      <c r="BB949" s="100">
        <f t="shared" si="4459"/>
        <v>0</v>
      </c>
      <c r="BC949" s="100">
        <f t="shared" si="4459"/>
        <v>0</v>
      </c>
      <c r="BD949" s="100">
        <f t="shared" si="4459"/>
        <v>0</v>
      </c>
      <c r="BE949" s="100">
        <f t="shared" si="4459"/>
        <v>0</v>
      </c>
      <c r="BF949" s="100">
        <f t="shared" si="4459"/>
        <v>0</v>
      </c>
      <c r="BG949" s="100">
        <f t="shared" si="4459"/>
        <v>0</v>
      </c>
      <c r="BH949" s="100">
        <f t="shared" si="4459"/>
        <v>0</v>
      </c>
      <c r="BI949" s="142"/>
      <c r="BV949" s="142"/>
      <c r="CI949" s="142"/>
      <c r="CV949" s="142"/>
      <c r="DI949" s="142"/>
      <c r="DV949" s="142"/>
      <c r="EI949" s="142"/>
    </row>
    <row r="950" spans="1:139" ht="15.75" outlineLevel="1" x14ac:dyDescent="0.25">
      <c r="A950" s="2">
        <f t="shared" si="4419"/>
        <v>43</v>
      </c>
      <c r="B950" s="86" t="str">
        <f t="shared" si="4340"/>
        <v>FH - TBD39</v>
      </c>
      <c r="C950" s="86" t="str">
        <f t="shared" si="4340"/>
        <v>SPP FH - 13292</v>
      </c>
      <c r="D950" s="2" t="str">
        <f t="shared" si="4340"/>
        <v>FH - TBD39.1</v>
      </c>
      <c r="E950" s="141" t="str">
        <f t="shared" si="4340"/>
        <v>SPP FH - 13292</v>
      </c>
      <c r="I950" s="178">
        <v>0</v>
      </c>
      <c r="J950" s="100">
        <f t="shared" ref="J950:U950" si="4460">J732+I950</f>
        <v>0</v>
      </c>
      <c r="K950" s="100">
        <f t="shared" si="4460"/>
        <v>0</v>
      </c>
      <c r="L950" s="100">
        <f t="shared" si="4460"/>
        <v>0</v>
      </c>
      <c r="M950" s="100">
        <f t="shared" si="4460"/>
        <v>0</v>
      </c>
      <c r="N950" s="100">
        <f t="shared" si="4460"/>
        <v>0</v>
      </c>
      <c r="O950" s="100">
        <f t="shared" si="4460"/>
        <v>0</v>
      </c>
      <c r="P950" s="100">
        <f t="shared" si="4460"/>
        <v>0</v>
      </c>
      <c r="Q950" s="100">
        <f t="shared" si="4460"/>
        <v>0</v>
      </c>
      <c r="R950" s="100">
        <f t="shared" si="4460"/>
        <v>0</v>
      </c>
      <c r="S950" s="100">
        <f t="shared" si="4460"/>
        <v>0</v>
      </c>
      <c r="T950" s="100">
        <f t="shared" si="4460"/>
        <v>0</v>
      </c>
      <c r="U950" s="100">
        <f t="shared" si="4460"/>
        <v>0</v>
      </c>
      <c r="V950" s="142"/>
      <c r="W950" s="100">
        <f t="shared" si="4137"/>
        <v>0</v>
      </c>
      <c r="X950" s="100">
        <f t="shared" ref="X950:AH950" si="4461">X732+W950</f>
        <v>0</v>
      </c>
      <c r="Y950" s="100">
        <f t="shared" si="4461"/>
        <v>0</v>
      </c>
      <c r="Z950" s="100">
        <f t="shared" si="4461"/>
        <v>0</v>
      </c>
      <c r="AA950" s="100">
        <f t="shared" si="4461"/>
        <v>0</v>
      </c>
      <c r="AB950" s="100">
        <f t="shared" si="4461"/>
        <v>0</v>
      </c>
      <c r="AC950" s="100">
        <f t="shared" si="4461"/>
        <v>0</v>
      </c>
      <c r="AD950" s="100">
        <f t="shared" si="4461"/>
        <v>0</v>
      </c>
      <c r="AE950" s="100">
        <f t="shared" si="4461"/>
        <v>0</v>
      </c>
      <c r="AF950" s="100">
        <f t="shared" si="4461"/>
        <v>0</v>
      </c>
      <c r="AG950" s="100">
        <f t="shared" si="4461"/>
        <v>0</v>
      </c>
      <c r="AH950" s="100">
        <f t="shared" si="4461"/>
        <v>0</v>
      </c>
      <c r="AI950" s="142"/>
      <c r="AJ950" s="100">
        <f t="shared" si="4139"/>
        <v>0</v>
      </c>
      <c r="AK950" s="100">
        <f t="shared" ref="AK950:AU950" si="4462">AK732+AJ950</f>
        <v>0</v>
      </c>
      <c r="AL950" s="100">
        <f t="shared" si="4462"/>
        <v>0</v>
      </c>
      <c r="AM950" s="100">
        <f t="shared" si="4462"/>
        <v>0</v>
      </c>
      <c r="AN950" s="100">
        <f t="shared" si="4462"/>
        <v>0</v>
      </c>
      <c r="AO950" s="100">
        <f t="shared" si="4462"/>
        <v>0</v>
      </c>
      <c r="AP950" s="100">
        <f t="shared" si="4462"/>
        <v>0</v>
      </c>
      <c r="AQ950" s="100">
        <f t="shared" si="4462"/>
        <v>0</v>
      </c>
      <c r="AR950" s="100">
        <f t="shared" si="4462"/>
        <v>0</v>
      </c>
      <c r="AS950" s="100">
        <f t="shared" si="4462"/>
        <v>0</v>
      </c>
      <c r="AT950" s="100">
        <f t="shared" si="4462"/>
        <v>0</v>
      </c>
      <c r="AU950" s="100">
        <f t="shared" si="4462"/>
        <v>0</v>
      </c>
      <c r="AV950" s="142"/>
      <c r="AW950" s="100">
        <f t="shared" si="3746"/>
        <v>0</v>
      </c>
      <c r="AX950" s="100">
        <f t="shared" ref="AX950:BH950" si="4463">AX732+AW950</f>
        <v>0</v>
      </c>
      <c r="AY950" s="100">
        <f t="shared" si="4463"/>
        <v>0</v>
      </c>
      <c r="AZ950" s="100">
        <f t="shared" si="4463"/>
        <v>0</v>
      </c>
      <c r="BA950" s="100">
        <f t="shared" si="4463"/>
        <v>0</v>
      </c>
      <c r="BB950" s="100">
        <f t="shared" si="4463"/>
        <v>0</v>
      </c>
      <c r="BC950" s="100">
        <f t="shared" si="4463"/>
        <v>524.16999999999996</v>
      </c>
      <c r="BD950" s="100">
        <f t="shared" si="4463"/>
        <v>1048.3399999999999</v>
      </c>
      <c r="BE950" s="100">
        <f t="shared" si="4463"/>
        <v>1572.5099999999998</v>
      </c>
      <c r="BF950" s="100">
        <f t="shared" si="4463"/>
        <v>2096.6799999999998</v>
      </c>
      <c r="BG950" s="100">
        <f t="shared" si="4463"/>
        <v>2620.85</v>
      </c>
      <c r="BH950" s="100">
        <f t="shared" si="4463"/>
        <v>3145.02</v>
      </c>
      <c r="BI950" s="142"/>
      <c r="BV950" s="142"/>
      <c r="CI950" s="142"/>
      <c r="CV950" s="142"/>
      <c r="DI950" s="142"/>
      <c r="DV950" s="142"/>
      <c r="EI950" s="142"/>
    </row>
    <row r="951" spans="1:139" ht="15.75" outlineLevel="1" x14ac:dyDescent="0.25">
      <c r="A951" s="2">
        <f t="shared" si="4419"/>
        <v>44</v>
      </c>
      <c r="B951" s="86" t="str">
        <f t="shared" si="4340"/>
        <v>FH - TBD40</v>
      </c>
      <c r="C951" s="86" t="str">
        <f t="shared" si="4340"/>
        <v>SPP FH - 13299</v>
      </c>
      <c r="D951" s="2" t="str">
        <f t="shared" si="4340"/>
        <v>FH - TBD40.1</v>
      </c>
      <c r="E951" s="141" t="str">
        <f t="shared" si="4340"/>
        <v>SPP FH - 13299</v>
      </c>
      <c r="I951" s="178">
        <v>0</v>
      </c>
      <c r="J951" s="100">
        <f t="shared" ref="J951:U951" si="4464">J733+I951</f>
        <v>0</v>
      </c>
      <c r="K951" s="100">
        <f t="shared" si="4464"/>
        <v>0</v>
      </c>
      <c r="L951" s="100">
        <f t="shared" si="4464"/>
        <v>0</v>
      </c>
      <c r="M951" s="100">
        <f t="shared" si="4464"/>
        <v>0</v>
      </c>
      <c r="N951" s="100">
        <f t="shared" si="4464"/>
        <v>0</v>
      </c>
      <c r="O951" s="100">
        <f t="shared" si="4464"/>
        <v>0</v>
      </c>
      <c r="P951" s="100">
        <f t="shared" si="4464"/>
        <v>0</v>
      </c>
      <c r="Q951" s="100">
        <f t="shared" si="4464"/>
        <v>0</v>
      </c>
      <c r="R951" s="100">
        <f t="shared" si="4464"/>
        <v>0</v>
      </c>
      <c r="S951" s="100">
        <f t="shared" si="4464"/>
        <v>0</v>
      </c>
      <c r="T951" s="100">
        <f t="shared" si="4464"/>
        <v>0</v>
      </c>
      <c r="U951" s="100">
        <f t="shared" si="4464"/>
        <v>0</v>
      </c>
      <c r="V951" s="142"/>
      <c r="W951" s="100">
        <f t="shared" si="4137"/>
        <v>0</v>
      </c>
      <c r="X951" s="100">
        <f t="shared" ref="X951:AH951" si="4465">X733+W951</f>
        <v>0</v>
      </c>
      <c r="Y951" s="100">
        <f t="shared" si="4465"/>
        <v>0</v>
      </c>
      <c r="Z951" s="100">
        <f t="shared" si="4465"/>
        <v>0</v>
      </c>
      <c r="AA951" s="100">
        <f t="shared" si="4465"/>
        <v>0</v>
      </c>
      <c r="AB951" s="100">
        <f t="shared" si="4465"/>
        <v>0</v>
      </c>
      <c r="AC951" s="100">
        <f t="shared" si="4465"/>
        <v>0</v>
      </c>
      <c r="AD951" s="100">
        <f t="shared" si="4465"/>
        <v>0</v>
      </c>
      <c r="AE951" s="100">
        <f t="shared" si="4465"/>
        <v>0</v>
      </c>
      <c r="AF951" s="100">
        <f t="shared" si="4465"/>
        <v>0</v>
      </c>
      <c r="AG951" s="100">
        <f t="shared" si="4465"/>
        <v>0</v>
      </c>
      <c r="AH951" s="100">
        <f t="shared" si="4465"/>
        <v>0</v>
      </c>
      <c r="AI951" s="142"/>
      <c r="AJ951" s="100">
        <f t="shared" si="4139"/>
        <v>0</v>
      </c>
      <c r="AK951" s="100">
        <f t="shared" ref="AK951:AU951" si="4466">AK733+AJ951</f>
        <v>0</v>
      </c>
      <c r="AL951" s="100">
        <f t="shared" si="4466"/>
        <v>0</v>
      </c>
      <c r="AM951" s="100">
        <f t="shared" si="4466"/>
        <v>0</v>
      </c>
      <c r="AN951" s="100">
        <f t="shared" si="4466"/>
        <v>0</v>
      </c>
      <c r="AO951" s="100">
        <f t="shared" si="4466"/>
        <v>0</v>
      </c>
      <c r="AP951" s="100">
        <f t="shared" si="4466"/>
        <v>0</v>
      </c>
      <c r="AQ951" s="100">
        <f t="shared" si="4466"/>
        <v>0</v>
      </c>
      <c r="AR951" s="100">
        <f t="shared" si="4466"/>
        <v>0</v>
      </c>
      <c r="AS951" s="100">
        <f t="shared" si="4466"/>
        <v>0</v>
      </c>
      <c r="AT951" s="100">
        <f t="shared" si="4466"/>
        <v>0</v>
      </c>
      <c r="AU951" s="100">
        <f t="shared" si="4466"/>
        <v>0</v>
      </c>
      <c r="AV951" s="142"/>
      <c r="AW951" s="100">
        <f t="shared" si="3746"/>
        <v>0</v>
      </c>
      <c r="AX951" s="100">
        <f t="shared" ref="AX951:BH951" si="4467">AX733+AW951</f>
        <v>0</v>
      </c>
      <c r="AY951" s="100">
        <f t="shared" si="4467"/>
        <v>0</v>
      </c>
      <c r="AZ951" s="100">
        <f t="shared" si="4467"/>
        <v>0</v>
      </c>
      <c r="BA951" s="100">
        <f t="shared" si="4467"/>
        <v>0</v>
      </c>
      <c r="BB951" s="100">
        <f t="shared" si="4467"/>
        <v>0</v>
      </c>
      <c r="BC951" s="100">
        <f t="shared" si="4467"/>
        <v>0</v>
      </c>
      <c r="BD951" s="100">
        <f t="shared" si="4467"/>
        <v>0</v>
      </c>
      <c r="BE951" s="100">
        <f t="shared" si="4467"/>
        <v>0</v>
      </c>
      <c r="BF951" s="100">
        <f t="shared" si="4467"/>
        <v>0</v>
      </c>
      <c r="BG951" s="100">
        <f t="shared" si="4467"/>
        <v>0</v>
      </c>
      <c r="BH951" s="100">
        <f t="shared" si="4467"/>
        <v>0</v>
      </c>
      <c r="BI951" s="142"/>
      <c r="BV951" s="142"/>
      <c r="CI951" s="142"/>
      <c r="CV951" s="142"/>
      <c r="DI951" s="142"/>
      <c r="DV951" s="142"/>
      <c r="EI951" s="142"/>
    </row>
    <row r="952" spans="1:139" ht="15.75" outlineLevel="1" x14ac:dyDescent="0.25">
      <c r="A952" s="2">
        <f t="shared" si="4419"/>
        <v>45</v>
      </c>
      <c r="B952" s="86" t="str">
        <f t="shared" si="4340"/>
        <v>FH - TBD42</v>
      </c>
      <c r="C952" s="86" t="str">
        <f t="shared" si="4340"/>
        <v>SPP FH - 13687</v>
      </c>
      <c r="D952" s="2" t="str">
        <f t="shared" si="4340"/>
        <v>FH - TBD42.1</v>
      </c>
      <c r="E952" s="141" t="str">
        <f t="shared" si="4340"/>
        <v>SPP FH - 13687</v>
      </c>
      <c r="I952" s="178">
        <v>0</v>
      </c>
      <c r="J952" s="100">
        <f t="shared" ref="J952:U952" si="4468">J734+I952</f>
        <v>0</v>
      </c>
      <c r="K952" s="100">
        <f t="shared" si="4468"/>
        <v>0</v>
      </c>
      <c r="L952" s="100">
        <f t="shared" si="4468"/>
        <v>0</v>
      </c>
      <c r="M952" s="100">
        <f t="shared" si="4468"/>
        <v>0</v>
      </c>
      <c r="N952" s="100">
        <f t="shared" si="4468"/>
        <v>0</v>
      </c>
      <c r="O952" s="100">
        <f t="shared" si="4468"/>
        <v>0</v>
      </c>
      <c r="P952" s="100">
        <f t="shared" si="4468"/>
        <v>0</v>
      </c>
      <c r="Q952" s="100">
        <f t="shared" si="4468"/>
        <v>0</v>
      </c>
      <c r="R952" s="100">
        <f t="shared" si="4468"/>
        <v>0</v>
      </c>
      <c r="S952" s="100">
        <f t="shared" si="4468"/>
        <v>0</v>
      </c>
      <c r="T952" s="100">
        <f t="shared" si="4468"/>
        <v>0</v>
      </c>
      <c r="U952" s="100">
        <f t="shared" si="4468"/>
        <v>0</v>
      </c>
      <c r="V952" s="142"/>
      <c r="W952" s="100">
        <f t="shared" si="4137"/>
        <v>0</v>
      </c>
      <c r="X952" s="100">
        <f t="shared" ref="X952:AH952" si="4469">X734+W952</f>
        <v>0</v>
      </c>
      <c r="Y952" s="100">
        <f t="shared" si="4469"/>
        <v>0</v>
      </c>
      <c r="Z952" s="100">
        <f t="shared" si="4469"/>
        <v>0</v>
      </c>
      <c r="AA952" s="100">
        <f t="shared" si="4469"/>
        <v>0</v>
      </c>
      <c r="AB952" s="100">
        <f t="shared" si="4469"/>
        <v>0</v>
      </c>
      <c r="AC952" s="100">
        <f t="shared" si="4469"/>
        <v>0</v>
      </c>
      <c r="AD952" s="100">
        <f t="shared" si="4469"/>
        <v>0</v>
      </c>
      <c r="AE952" s="100">
        <f t="shared" si="4469"/>
        <v>0</v>
      </c>
      <c r="AF952" s="100">
        <f t="shared" si="4469"/>
        <v>0</v>
      </c>
      <c r="AG952" s="100">
        <f t="shared" si="4469"/>
        <v>0</v>
      </c>
      <c r="AH952" s="100">
        <f t="shared" si="4469"/>
        <v>0</v>
      </c>
      <c r="AI952" s="142"/>
      <c r="AJ952" s="100">
        <f t="shared" si="4139"/>
        <v>0</v>
      </c>
      <c r="AK952" s="100">
        <f t="shared" ref="AK952:AU952" si="4470">AK734+AJ952</f>
        <v>0</v>
      </c>
      <c r="AL952" s="100">
        <f t="shared" si="4470"/>
        <v>0</v>
      </c>
      <c r="AM952" s="100">
        <f t="shared" si="4470"/>
        <v>0</v>
      </c>
      <c r="AN952" s="100">
        <f t="shared" si="4470"/>
        <v>0</v>
      </c>
      <c r="AO952" s="100">
        <f t="shared" si="4470"/>
        <v>0</v>
      </c>
      <c r="AP952" s="100">
        <f t="shared" si="4470"/>
        <v>0</v>
      </c>
      <c r="AQ952" s="100">
        <f t="shared" si="4470"/>
        <v>0</v>
      </c>
      <c r="AR952" s="100">
        <f t="shared" si="4470"/>
        <v>0</v>
      </c>
      <c r="AS952" s="100">
        <f t="shared" si="4470"/>
        <v>0</v>
      </c>
      <c r="AT952" s="100">
        <f t="shared" si="4470"/>
        <v>0</v>
      </c>
      <c r="AU952" s="100">
        <f t="shared" si="4470"/>
        <v>0</v>
      </c>
      <c r="AV952" s="142"/>
      <c r="AW952" s="100">
        <f t="shared" si="3746"/>
        <v>0</v>
      </c>
      <c r="AX952" s="100">
        <f t="shared" ref="AX952:BH952" si="4471">AX734+AW952</f>
        <v>0</v>
      </c>
      <c r="AY952" s="100">
        <f t="shared" si="4471"/>
        <v>0</v>
      </c>
      <c r="AZ952" s="100">
        <f t="shared" si="4471"/>
        <v>0</v>
      </c>
      <c r="BA952" s="100">
        <f t="shared" si="4471"/>
        <v>0</v>
      </c>
      <c r="BB952" s="100">
        <f t="shared" si="4471"/>
        <v>0</v>
      </c>
      <c r="BC952" s="100">
        <f t="shared" si="4471"/>
        <v>0</v>
      </c>
      <c r="BD952" s="100">
        <f t="shared" si="4471"/>
        <v>0</v>
      </c>
      <c r="BE952" s="100">
        <f t="shared" si="4471"/>
        <v>0</v>
      </c>
      <c r="BF952" s="100">
        <f t="shared" si="4471"/>
        <v>0</v>
      </c>
      <c r="BG952" s="100">
        <f t="shared" si="4471"/>
        <v>0</v>
      </c>
      <c r="BH952" s="100">
        <f t="shared" si="4471"/>
        <v>0</v>
      </c>
      <c r="BI952" s="142"/>
      <c r="BV952" s="142"/>
      <c r="CI952" s="142"/>
      <c r="CV952" s="142"/>
      <c r="DI952" s="142"/>
      <c r="DV952" s="142"/>
      <c r="EI952" s="142"/>
    </row>
    <row r="953" spans="1:139" ht="15.75" outlineLevel="1" x14ac:dyDescent="0.25">
      <c r="A953" s="2">
        <f t="shared" si="4419"/>
        <v>46</v>
      </c>
      <c r="B953" s="86" t="str">
        <f t="shared" si="4340"/>
        <v>FH - TBD43</v>
      </c>
      <c r="C953" s="86" t="str">
        <f t="shared" si="4340"/>
        <v>SPP FH - 13040</v>
      </c>
      <c r="D953" s="2" t="str">
        <f t="shared" si="4340"/>
        <v>FH - TBD43.1</v>
      </c>
      <c r="E953" s="141" t="str">
        <f t="shared" si="4340"/>
        <v>SPP FH - 13040</v>
      </c>
      <c r="I953" s="178">
        <v>0</v>
      </c>
      <c r="J953" s="100">
        <f t="shared" ref="J953:U953" si="4472">J735+I953</f>
        <v>0</v>
      </c>
      <c r="K953" s="100">
        <f t="shared" si="4472"/>
        <v>0</v>
      </c>
      <c r="L953" s="100">
        <f t="shared" si="4472"/>
        <v>0</v>
      </c>
      <c r="M953" s="100">
        <f t="shared" si="4472"/>
        <v>0</v>
      </c>
      <c r="N953" s="100">
        <f t="shared" si="4472"/>
        <v>0</v>
      </c>
      <c r="O953" s="100">
        <f t="shared" si="4472"/>
        <v>0</v>
      </c>
      <c r="P953" s="100">
        <f t="shared" si="4472"/>
        <v>0</v>
      </c>
      <c r="Q953" s="100">
        <f t="shared" si="4472"/>
        <v>0</v>
      </c>
      <c r="R953" s="100">
        <f t="shared" si="4472"/>
        <v>0</v>
      </c>
      <c r="S953" s="100">
        <f t="shared" si="4472"/>
        <v>0</v>
      </c>
      <c r="T953" s="100">
        <f t="shared" si="4472"/>
        <v>0</v>
      </c>
      <c r="U953" s="100">
        <f t="shared" si="4472"/>
        <v>0</v>
      </c>
      <c r="V953" s="142"/>
      <c r="W953" s="100">
        <f t="shared" si="4137"/>
        <v>0</v>
      </c>
      <c r="X953" s="100">
        <f t="shared" ref="X953:AH953" si="4473">X735+W953</f>
        <v>0</v>
      </c>
      <c r="Y953" s="100">
        <f t="shared" si="4473"/>
        <v>0</v>
      </c>
      <c r="Z953" s="100">
        <f t="shared" si="4473"/>
        <v>0</v>
      </c>
      <c r="AA953" s="100">
        <f t="shared" si="4473"/>
        <v>0</v>
      </c>
      <c r="AB953" s="100">
        <f t="shared" si="4473"/>
        <v>0</v>
      </c>
      <c r="AC953" s="100">
        <f t="shared" si="4473"/>
        <v>0</v>
      </c>
      <c r="AD953" s="100">
        <f t="shared" si="4473"/>
        <v>0</v>
      </c>
      <c r="AE953" s="100">
        <f t="shared" si="4473"/>
        <v>0</v>
      </c>
      <c r="AF953" s="100">
        <f t="shared" si="4473"/>
        <v>0</v>
      </c>
      <c r="AG953" s="100">
        <f t="shared" si="4473"/>
        <v>0</v>
      </c>
      <c r="AH953" s="100">
        <f t="shared" si="4473"/>
        <v>0</v>
      </c>
      <c r="AI953" s="142"/>
      <c r="AJ953" s="100">
        <f t="shared" si="4139"/>
        <v>0</v>
      </c>
      <c r="AK953" s="100">
        <f t="shared" ref="AK953:AU953" si="4474">AK735+AJ953</f>
        <v>0</v>
      </c>
      <c r="AL953" s="100">
        <f t="shared" si="4474"/>
        <v>0</v>
      </c>
      <c r="AM953" s="100">
        <f t="shared" si="4474"/>
        <v>0</v>
      </c>
      <c r="AN953" s="100">
        <f t="shared" si="4474"/>
        <v>0</v>
      </c>
      <c r="AO953" s="100">
        <f t="shared" si="4474"/>
        <v>0</v>
      </c>
      <c r="AP953" s="100">
        <f t="shared" si="4474"/>
        <v>0</v>
      </c>
      <c r="AQ953" s="100">
        <f t="shared" si="4474"/>
        <v>0</v>
      </c>
      <c r="AR953" s="100">
        <f t="shared" si="4474"/>
        <v>0</v>
      </c>
      <c r="AS953" s="100">
        <f t="shared" si="4474"/>
        <v>0</v>
      </c>
      <c r="AT953" s="100">
        <f t="shared" si="4474"/>
        <v>0</v>
      </c>
      <c r="AU953" s="100">
        <f t="shared" si="4474"/>
        <v>0</v>
      </c>
      <c r="AV953" s="142"/>
      <c r="AW953" s="100">
        <f t="shared" si="3746"/>
        <v>0</v>
      </c>
      <c r="AX953" s="100">
        <f t="shared" ref="AX953:BH953" si="4475">AX735+AW953</f>
        <v>0</v>
      </c>
      <c r="AY953" s="100">
        <f t="shared" si="4475"/>
        <v>0</v>
      </c>
      <c r="AZ953" s="100">
        <f t="shared" si="4475"/>
        <v>0</v>
      </c>
      <c r="BA953" s="100">
        <f t="shared" si="4475"/>
        <v>0</v>
      </c>
      <c r="BB953" s="100">
        <f t="shared" si="4475"/>
        <v>0</v>
      </c>
      <c r="BC953" s="100">
        <f t="shared" si="4475"/>
        <v>0</v>
      </c>
      <c r="BD953" s="100">
        <f t="shared" si="4475"/>
        <v>0</v>
      </c>
      <c r="BE953" s="100">
        <f t="shared" si="4475"/>
        <v>0</v>
      </c>
      <c r="BF953" s="100">
        <f t="shared" si="4475"/>
        <v>0</v>
      </c>
      <c r="BG953" s="100">
        <f t="shared" si="4475"/>
        <v>0</v>
      </c>
      <c r="BH953" s="100">
        <f t="shared" si="4475"/>
        <v>0</v>
      </c>
      <c r="BI953" s="142"/>
      <c r="BV953" s="142"/>
      <c r="CI953" s="142"/>
      <c r="CV953" s="142"/>
      <c r="DI953" s="142"/>
      <c r="DV953" s="142"/>
      <c r="EI953" s="142"/>
    </row>
    <row r="954" spans="1:139" ht="15.75" outlineLevel="1" x14ac:dyDescent="0.25">
      <c r="A954" s="2">
        <f t="shared" si="4419"/>
        <v>47</v>
      </c>
      <c r="B954" s="86" t="str">
        <f t="shared" si="4340"/>
        <v>TBD</v>
      </c>
      <c r="C954" s="86" t="str">
        <f t="shared" si="4340"/>
        <v>RIVA License Purchase</v>
      </c>
      <c r="D954" s="2" t="str">
        <f t="shared" si="4340"/>
        <v>TBD</v>
      </c>
      <c r="E954" s="141" t="str">
        <f t="shared" si="4340"/>
        <v>RIVA License Purchase</v>
      </c>
      <c r="I954" s="178">
        <v>0</v>
      </c>
      <c r="J954" s="100">
        <f t="shared" ref="J954:U954" si="4476">J736+I954</f>
        <v>0</v>
      </c>
      <c r="K954" s="100">
        <f t="shared" si="4476"/>
        <v>0</v>
      </c>
      <c r="L954" s="100">
        <f t="shared" si="4476"/>
        <v>0</v>
      </c>
      <c r="M954" s="100">
        <f t="shared" si="4476"/>
        <v>0</v>
      </c>
      <c r="N954" s="100">
        <f t="shared" si="4476"/>
        <v>0</v>
      </c>
      <c r="O954" s="100">
        <f t="shared" si="4476"/>
        <v>0</v>
      </c>
      <c r="P954" s="100">
        <f t="shared" si="4476"/>
        <v>0</v>
      </c>
      <c r="Q954" s="100">
        <f t="shared" si="4476"/>
        <v>0</v>
      </c>
      <c r="R954" s="100">
        <f t="shared" si="4476"/>
        <v>0</v>
      </c>
      <c r="S954" s="100">
        <f t="shared" si="4476"/>
        <v>0</v>
      </c>
      <c r="T954" s="100">
        <f t="shared" si="4476"/>
        <v>0</v>
      </c>
      <c r="U954" s="100">
        <f t="shared" si="4476"/>
        <v>0</v>
      </c>
      <c r="V954" s="142"/>
      <c r="W954" s="100">
        <f t="shared" si="4137"/>
        <v>0</v>
      </c>
      <c r="X954" s="100">
        <f t="shared" ref="X954:AH954" si="4477">X736+W954</f>
        <v>0</v>
      </c>
      <c r="Y954" s="100">
        <f t="shared" si="4477"/>
        <v>0</v>
      </c>
      <c r="Z954" s="100">
        <f t="shared" si="4477"/>
        <v>0</v>
      </c>
      <c r="AA954" s="100">
        <f t="shared" si="4477"/>
        <v>0</v>
      </c>
      <c r="AB954" s="100">
        <f t="shared" si="4477"/>
        <v>0</v>
      </c>
      <c r="AC954" s="100">
        <f t="shared" si="4477"/>
        <v>0</v>
      </c>
      <c r="AD954" s="100">
        <f t="shared" si="4477"/>
        <v>0</v>
      </c>
      <c r="AE954" s="100">
        <f t="shared" si="4477"/>
        <v>0</v>
      </c>
      <c r="AF954" s="100">
        <f t="shared" si="4477"/>
        <v>0</v>
      </c>
      <c r="AG954" s="100">
        <f t="shared" si="4477"/>
        <v>0</v>
      </c>
      <c r="AH954" s="100">
        <f t="shared" si="4477"/>
        <v>0</v>
      </c>
      <c r="AI954" s="142"/>
      <c r="AJ954" s="100">
        <f t="shared" si="4139"/>
        <v>0</v>
      </c>
      <c r="AK954" s="100">
        <f t="shared" ref="AK954:AU954" si="4478">AK736+AJ954</f>
        <v>0</v>
      </c>
      <c r="AL954" s="100">
        <f t="shared" si="4478"/>
        <v>0</v>
      </c>
      <c r="AM954" s="100">
        <f t="shared" si="4478"/>
        <v>0</v>
      </c>
      <c r="AN954" s="100">
        <f t="shared" si="4478"/>
        <v>0</v>
      </c>
      <c r="AO954" s="100">
        <f t="shared" si="4478"/>
        <v>0</v>
      </c>
      <c r="AP954" s="100">
        <f t="shared" si="4478"/>
        <v>0</v>
      </c>
      <c r="AQ954" s="100">
        <f t="shared" si="4478"/>
        <v>0</v>
      </c>
      <c r="AR954" s="100">
        <f t="shared" si="4478"/>
        <v>0</v>
      </c>
      <c r="AS954" s="100">
        <f t="shared" si="4478"/>
        <v>0</v>
      </c>
      <c r="AT954" s="100">
        <f t="shared" si="4478"/>
        <v>15416.67</v>
      </c>
      <c r="AU954" s="100">
        <f t="shared" si="4478"/>
        <v>30833.34</v>
      </c>
      <c r="AV954" s="142"/>
      <c r="AW954" s="100">
        <f t="shared" si="3746"/>
        <v>46250.01</v>
      </c>
      <c r="AX954" s="100">
        <f t="shared" ref="AX954:BH954" si="4479">AX736+AW954</f>
        <v>61666.68</v>
      </c>
      <c r="AY954" s="100">
        <f t="shared" si="4479"/>
        <v>77083.350000000006</v>
      </c>
      <c r="AZ954" s="100">
        <f t="shared" si="4479"/>
        <v>92500.02</v>
      </c>
      <c r="BA954" s="100">
        <f t="shared" si="4479"/>
        <v>107916.69</v>
      </c>
      <c r="BB954" s="100">
        <f t="shared" si="4479"/>
        <v>123333.36</v>
      </c>
      <c r="BC954" s="100">
        <f t="shared" si="4479"/>
        <v>138750.03</v>
      </c>
      <c r="BD954" s="100">
        <f t="shared" si="4479"/>
        <v>154166.70000000001</v>
      </c>
      <c r="BE954" s="100">
        <f t="shared" si="4479"/>
        <v>169583.37000000002</v>
      </c>
      <c r="BF954" s="100">
        <f t="shared" si="4479"/>
        <v>185000.04000000004</v>
      </c>
      <c r="BG954" s="100">
        <f t="shared" si="4479"/>
        <v>200416.71000000005</v>
      </c>
      <c r="BH954" s="100">
        <f t="shared" si="4479"/>
        <v>215833.38000000006</v>
      </c>
      <c r="BI954" s="142"/>
      <c r="BV954" s="142"/>
      <c r="CI954" s="142"/>
      <c r="CV954" s="142"/>
      <c r="DI954" s="142"/>
      <c r="DV954" s="142"/>
      <c r="EI954" s="142"/>
    </row>
    <row r="955" spans="1:139" ht="15.75" outlineLevel="1" x14ac:dyDescent="0.25">
      <c r="A955" s="2">
        <f t="shared" si="4419"/>
        <v>48</v>
      </c>
      <c r="B955" s="86" t="str">
        <f t="shared" si="4340"/>
        <v>FH - TBD42</v>
      </c>
      <c r="C955" s="86" t="str">
        <f t="shared" si="4340"/>
        <v>SPP FH - 13311</v>
      </c>
      <c r="D955" s="2" t="str">
        <f t="shared" si="4340"/>
        <v>FH - TBD42.1</v>
      </c>
      <c r="E955" s="141" t="str">
        <f t="shared" si="4340"/>
        <v>SPP FH - 13311</v>
      </c>
      <c r="I955" s="178">
        <v>0</v>
      </c>
      <c r="J955" s="100">
        <f t="shared" ref="J955:U955" si="4480">J737+I955</f>
        <v>0</v>
      </c>
      <c r="K955" s="100">
        <f t="shared" si="4480"/>
        <v>0</v>
      </c>
      <c r="L955" s="100">
        <f t="shared" si="4480"/>
        <v>0</v>
      </c>
      <c r="M955" s="100">
        <f t="shared" si="4480"/>
        <v>0</v>
      </c>
      <c r="N955" s="100">
        <f t="shared" si="4480"/>
        <v>0</v>
      </c>
      <c r="O955" s="100">
        <f t="shared" si="4480"/>
        <v>0</v>
      </c>
      <c r="P955" s="100">
        <f t="shared" si="4480"/>
        <v>0</v>
      </c>
      <c r="Q955" s="100">
        <f t="shared" si="4480"/>
        <v>0</v>
      </c>
      <c r="R955" s="100">
        <f t="shared" si="4480"/>
        <v>0</v>
      </c>
      <c r="S955" s="100">
        <f t="shared" si="4480"/>
        <v>0</v>
      </c>
      <c r="T955" s="100">
        <f t="shared" si="4480"/>
        <v>0</v>
      </c>
      <c r="U955" s="100">
        <f t="shared" si="4480"/>
        <v>0</v>
      </c>
      <c r="V955" s="142"/>
      <c r="W955" s="100">
        <f t="shared" si="4137"/>
        <v>0</v>
      </c>
      <c r="X955" s="100">
        <f t="shared" ref="X955:AH955" si="4481">X737+W955</f>
        <v>0</v>
      </c>
      <c r="Y955" s="100">
        <f t="shared" si="4481"/>
        <v>0</v>
      </c>
      <c r="Z955" s="100">
        <f t="shared" si="4481"/>
        <v>0</v>
      </c>
      <c r="AA955" s="100">
        <f t="shared" si="4481"/>
        <v>0</v>
      </c>
      <c r="AB955" s="100">
        <f t="shared" si="4481"/>
        <v>0</v>
      </c>
      <c r="AC955" s="100">
        <f t="shared" si="4481"/>
        <v>0</v>
      </c>
      <c r="AD955" s="100">
        <f t="shared" si="4481"/>
        <v>0</v>
      </c>
      <c r="AE955" s="100">
        <f t="shared" si="4481"/>
        <v>0</v>
      </c>
      <c r="AF955" s="100">
        <f t="shared" si="4481"/>
        <v>0</v>
      </c>
      <c r="AG955" s="100">
        <f t="shared" si="4481"/>
        <v>0</v>
      </c>
      <c r="AH955" s="100">
        <f t="shared" si="4481"/>
        <v>0</v>
      </c>
      <c r="AI955" s="142"/>
      <c r="AJ955" s="100">
        <f t="shared" si="4139"/>
        <v>0</v>
      </c>
      <c r="AK955" s="100">
        <f t="shared" ref="AK955:AU955" si="4482">AK737+AJ955</f>
        <v>0</v>
      </c>
      <c r="AL955" s="100">
        <f t="shared" si="4482"/>
        <v>0</v>
      </c>
      <c r="AM955" s="100">
        <f t="shared" si="4482"/>
        <v>0</v>
      </c>
      <c r="AN955" s="100">
        <f t="shared" si="4482"/>
        <v>0</v>
      </c>
      <c r="AO955" s="100">
        <f t="shared" si="4482"/>
        <v>0</v>
      </c>
      <c r="AP955" s="100">
        <f t="shared" si="4482"/>
        <v>0</v>
      </c>
      <c r="AQ955" s="100">
        <f t="shared" si="4482"/>
        <v>0</v>
      </c>
      <c r="AR955" s="100">
        <f t="shared" si="4482"/>
        <v>0</v>
      </c>
      <c r="AS955" s="100">
        <f t="shared" si="4482"/>
        <v>0</v>
      </c>
      <c r="AT955" s="100">
        <f t="shared" si="4482"/>
        <v>0</v>
      </c>
      <c r="AU955" s="100">
        <f t="shared" si="4482"/>
        <v>0</v>
      </c>
      <c r="AV955" s="142"/>
      <c r="AW955" s="100">
        <f t="shared" si="3746"/>
        <v>0</v>
      </c>
      <c r="AX955" s="100">
        <f t="shared" ref="AX955:BH955" si="4483">AX737+AW955</f>
        <v>0</v>
      </c>
      <c r="AY955" s="100">
        <f t="shared" si="4483"/>
        <v>0</v>
      </c>
      <c r="AZ955" s="100">
        <f t="shared" si="4483"/>
        <v>0</v>
      </c>
      <c r="BA955" s="100">
        <f t="shared" si="4483"/>
        <v>0</v>
      </c>
      <c r="BB955" s="100">
        <f t="shared" si="4483"/>
        <v>0</v>
      </c>
      <c r="BC955" s="100">
        <f t="shared" si="4483"/>
        <v>0</v>
      </c>
      <c r="BD955" s="100">
        <f t="shared" si="4483"/>
        <v>0</v>
      </c>
      <c r="BE955" s="100">
        <f t="shared" si="4483"/>
        <v>0</v>
      </c>
      <c r="BF955" s="100">
        <f t="shared" si="4483"/>
        <v>0</v>
      </c>
      <c r="BG955" s="100">
        <f t="shared" si="4483"/>
        <v>0</v>
      </c>
      <c r="BH955" s="100">
        <f t="shared" si="4483"/>
        <v>0</v>
      </c>
      <c r="BI955" s="142"/>
      <c r="BV955" s="142"/>
      <c r="CI955" s="142"/>
      <c r="CV955" s="142"/>
      <c r="DI955" s="142"/>
      <c r="DV955" s="142"/>
      <c r="EI955" s="142"/>
    </row>
    <row r="956" spans="1:139" ht="15.75" outlineLevel="1" x14ac:dyDescent="0.25">
      <c r="A956" s="2">
        <f t="shared" si="4419"/>
        <v>49</v>
      </c>
      <c r="B956" s="86" t="str">
        <f t="shared" ref="B956:E975" si="4484">B738</f>
        <v>FH - TBD43</v>
      </c>
      <c r="C956" s="86" t="str">
        <f t="shared" si="4484"/>
        <v>SPP FH - 13343</v>
      </c>
      <c r="D956" s="2" t="str">
        <f t="shared" si="4484"/>
        <v>FH - TBD43.1</v>
      </c>
      <c r="E956" s="141" t="str">
        <f t="shared" si="4484"/>
        <v>SPP FH - 13343</v>
      </c>
      <c r="I956" s="178">
        <v>0</v>
      </c>
      <c r="J956" s="100">
        <f t="shared" ref="J956:U956" si="4485">J738+I956</f>
        <v>0</v>
      </c>
      <c r="K956" s="100">
        <f t="shared" si="4485"/>
        <v>0</v>
      </c>
      <c r="L956" s="100">
        <f t="shared" si="4485"/>
        <v>0</v>
      </c>
      <c r="M956" s="100">
        <f t="shared" si="4485"/>
        <v>0</v>
      </c>
      <c r="N956" s="100">
        <f t="shared" si="4485"/>
        <v>0</v>
      </c>
      <c r="O956" s="100">
        <f t="shared" si="4485"/>
        <v>0</v>
      </c>
      <c r="P956" s="100">
        <f t="shared" si="4485"/>
        <v>0</v>
      </c>
      <c r="Q956" s="100">
        <f t="shared" si="4485"/>
        <v>0</v>
      </c>
      <c r="R956" s="100">
        <f t="shared" si="4485"/>
        <v>0</v>
      </c>
      <c r="S956" s="100">
        <f t="shared" si="4485"/>
        <v>0</v>
      </c>
      <c r="T956" s="100">
        <f t="shared" si="4485"/>
        <v>0</v>
      </c>
      <c r="U956" s="100">
        <f t="shared" si="4485"/>
        <v>0</v>
      </c>
      <c r="V956" s="142"/>
      <c r="W956" s="100">
        <f t="shared" si="4137"/>
        <v>0</v>
      </c>
      <c r="X956" s="100">
        <f t="shared" ref="X956:AH956" si="4486">X738+W956</f>
        <v>0</v>
      </c>
      <c r="Y956" s="100">
        <f t="shared" si="4486"/>
        <v>0</v>
      </c>
      <c r="Z956" s="100">
        <f t="shared" si="4486"/>
        <v>0</v>
      </c>
      <c r="AA956" s="100">
        <f t="shared" si="4486"/>
        <v>0</v>
      </c>
      <c r="AB956" s="100">
        <f t="shared" si="4486"/>
        <v>0</v>
      </c>
      <c r="AC956" s="100">
        <f t="shared" si="4486"/>
        <v>0</v>
      </c>
      <c r="AD956" s="100">
        <f t="shared" si="4486"/>
        <v>0</v>
      </c>
      <c r="AE956" s="100">
        <f t="shared" si="4486"/>
        <v>0</v>
      </c>
      <c r="AF956" s="100">
        <f t="shared" si="4486"/>
        <v>0</v>
      </c>
      <c r="AG956" s="100">
        <f t="shared" si="4486"/>
        <v>0</v>
      </c>
      <c r="AH956" s="100">
        <f t="shared" si="4486"/>
        <v>0</v>
      </c>
      <c r="AI956" s="142"/>
      <c r="AJ956" s="100">
        <f t="shared" si="4139"/>
        <v>0</v>
      </c>
      <c r="AK956" s="100">
        <f t="shared" ref="AK956:AU956" si="4487">AK738+AJ956</f>
        <v>0</v>
      </c>
      <c r="AL956" s="100">
        <f t="shared" si="4487"/>
        <v>0</v>
      </c>
      <c r="AM956" s="100">
        <f t="shared" si="4487"/>
        <v>0</v>
      </c>
      <c r="AN956" s="100">
        <f t="shared" si="4487"/>
        <v>0</v>
      </c>
      <c r="AO956" s="100">
        <f t="shared" si="4487"/>
        <v>0</v>
      </c>
      <c r="AP956" s="100">
        <f t="shared" si="4487"/>
        <v>0</v>
      </c>
      <c r="AQ956" s="100">
        <f t="shared" si="4487"/>
        <v>0</v>
      </c>
      <c r="AR956" s="100">
        <f t="shared" si="4487"/>
        <v>0</v>
      </c>
      <c r="AS956" s="100">
        <f t="shared" si="4487"/>
        <v>0</v>
      </c>
      <c r="AT956" s="100">
        <f t="shared" si="4487"/>
        <v>0</v>
      </c>
      <c r="AU956" s="100">
        <f t="shared" si="4487"/>
        <v>0</v>
      </c>
      <c r="AV956" s="142"/>
      <c r="AW956" s="100">
        <f t="shared" si="3746"/>
        <v>0</v>
      </c>
      <c r="AX956" s="100">
        <f t="shared" ref="AX956:BH956" si="4488">AX738+AW956</f>
        <v>0</v>
      </c>
      <c r="AY956" s="100">
        <f t="shared" si="4488"/>
        <v>0</v>
      </c>
      <c r="AZ956" s="100">
        <f t="shared" si="4488"/>
        <v>0</v>
      </c>
      <c r="BA956" s="100">
        <f t="shared" si="4488"/>
        <v>0</v>
      </c>
      <c r="BB956" s="100">
        <f t="shared" si="4488"/>
        <v>0</v>
      </c>
      <c r="BC956" s="100">
        <f t="shared" si="4488"/>
        <v>0</v>
      </c>
      <c r="BD956" s="100">
        <f t="shared" si="4488"/>
        <v>0</v>
      </c>
      <c r="BE956" s="100">
        <f t="shared" si="4488"/>
        <v>0</v>
      </c>
      <c r="BF956" s="100">
        <f t="shared" si="4488"/>
        <v>0</v>
      </c>
      <c r="BG956" s="100">
        <f t="shared" si="4488"/>
        <v>0</v>
      </c>
      <c r="BH956" s="100">
        <f t="shared" si="4488"/>
        <v>0</v>
      </c>
      <c r="BI956" s="142"/>
      <c r="BV956" s="142"/>
      <c r="CI956" s="142"/>
      <c r="CV956" s="142"/>
      <c r="DI956" s="142"/>
      <c r="DV956" s="142"/>
      <c r="EI956" s="142"/>
    </row>
    <row r="957" spans="1:139" ht="15.75" outlineLevel="1" x14ac:dyDescent="0.25">
      <c r="A957" s="2">
        <f t="shared" si="4419"/>
        <v>50</v>
      </c>
      <c r="B957" s="86" t="str">
        <f t="shared" si="4484"/>
        <v>FH - TBD44</v>
      </c>
      <c r="C957" s="86" t="str">
        <f t="shared" si="4484"/>
        <v>SPP FH - 13364</v>
      </c>
      <c r="D957" s="2" t="str">
        <f t="shared" si="4484"/>
        <v>FH - TBD44.1</v>
      </c>
      <c r="E957" s="141" t="str">
        <f t="shared" si="4484"/>
        <v>SPP FH - 13364</v>
      </c>
      <c r="I957" s="178">
        <v>0</v>
      </c>
      <c r="J957" s="100">
        <f t="shared" ref="J957:U957" si="4489">J739+I957</f>
        <v>0</v>
      </c>
      <c r="K957" s="100">
        <f t="shared" si="4489"/>
        <v>0</v>
      </c>
      <c r="L957" s="100">
        <f t="shared" si="4489"/>
        <v>0</v>
      </c>
      <c r="M957" s="100">
        <f t="shared" si="4489"/>
        <v>0</v>
      </c>
      <c r="N957" s="100">
        <f t="shared" si="4489"/>
        <v>0</v>
      </c>
      <c r="O957" s="100">
        <f t="shared" si="4489"/>
        <v>0</v>
      </c>
      <c r="P957" s="100">
        <f t="shared" si="4489"/>
        <v>0</v>
      </c>
      <c r="Q957" s="100">
        <f t="shared" si="4489"/>
        <v>0</v>
      </c>
      <c r="R957" s="100">
        <f t="shared" si="4489"/>
        <v>0</v>
      </c>
      <c r="S957" s="100">
        <f t="shared" si="4489"/>
        <v>0</v>
      </c>
      <c r="T957" s="100">
        <f t="shared" si="4489"/>
        <v>0</v>
      </c>
      <c r="U957" s="100">
        <f t="shared" si="4489"/>
        <v>0</v>
      </c>
      <c r="V957" s="142"/>
      <c r="W957" s="100">
        <f t="shared" si="4137"/>
        <v>0</v>
      </c>
      <c r="X957" s="100">
        <f t="shared" ref="X957:AH957" si="4490">X739+W957</f>
        <v>0</v>
      </c>
      <c r="Y957" s="100">
        <f t="shared" si="4490"/>
        <v>0</v>
      </c>
      <c r="Z957" s="100">
        <f t="shared" si="4490"/>
        <v>0</v>
      </c>
      <c r="AA957" s="100">
        <f t="shared" si="4490"/>
        <v>0</v>
      </c>
      <c r="AB957" s="100">
        <f t="shared" si="4490"/>
        <v>0</v>
      </c>
      <c r="AC957" s="100">
        <f t="shared" si="4490"/>
        <v>0</v>
      </c>
      <c r="AD957" s="100">
        <f t="shared" si="4490"/>
        <v>0</v>
      </c>
      <c r="AE957" s="100">
        <f t="shared" si="4490"/>
        <v>0</v>
      </c>
      <c r="AF957" s="100">
        <f t="shared" si="4490"/>
        <v>0</v>
      </c>
      <c r="AG957" s="100">
        <f t="shared" si="4490"/>
        <v>0</v>
      </c>
      <c r="AH957" s="100">
        <f t="shared" si="4490"/>
        <v>0</v>
      </c>
      <c r="AI957" s="142"/>
      <c r="AJ957" s="100">
        <f t="shared" si="4139"/>
        <v>0</v>
      </c>
      <c r="AK957" s="100">
        <f t="shared" ref="AK957:AU957" si="4491">AK739+AJ957</f>
        <v>0</v>
      </c>
      <c r="AL957" s="100">
        <f t="shared" si="4491"/>
        <v>0</v>
      </c>
      <c r="AM957" s="100">
        <f t="shared" si="4491"/>
        <v>0</v>
      </c>
      <c r="AN957" s="100">
        <f t="shared" si="4491"/>
        <v>0</v>
      </c>
      <c r="AO957" s="100">
        <f t="shared" si="4491"/>
        <v>0</v>
      </c>
      <c r="AP957" s="100">
        <f t="shared" si="4491"/>
        <v>0</v>
      </c>
      <c r="AQ957" s="100">
        <f t="shared" si="4491"/>
        <v>0</v>
      </c>
      <c r="AR957" s="100">
        <f t="shared" si="4491"/>
        <v>0</v>
      </c>
      <c r="AS957" s="100">
        <f t="shared" si="4491"/>
        <v>0</v>
      </c>
      <c r="AT957" s="100">
        <f t="shared" si="4491"/>
        <v>0</v>
      </c>
      <c r="AU957" s="100">
        <f t="shared" si="4491"/>
        <v>0</v>
      </c>
      <c r="AV957" s="142"/>
      <c r="AW957" s="100">
        <f t="shared" ref="AW957:AW1020" si="4492">AW739+AU957</f>
        <v>0</v>
      </c>
      <c r="AX957" s="100">
        <f t="shared" ref="AX957:BH957" si="4493">AX739+AW957</f>
        <v>0</v>
      </c>
      <c r="AY957" s="100">
        <f t="shared" si="4493"/>
        <v>0</v>
      </c>
      <c r="AZ957" s="100">
        <f t="shared" si="4493"/>
        <v>0</v>
      </c>
      <c r="BA957" s="100">
        <f t="shared" si="4493"/>
        <v>0</v>
      </c>
      <c r="BB957" s="100">
        <f t="shared" si="4493"/>
        <v>0</v>
      </c>
      <c r="BC957" s="100">
        <f t="shared" si="4493"/>
        <v>0</v>
      </c>
      <c r="BD957" s="100">
        <f t="shared" si="4493"/>
        <v>0</v>
      </c>
      <c r="BE957" s="100">
        <f t="shared" si="4493"/>
        <v>0</v>
      </c>
      <c r="BF957" s="100">
        <f t="shared" si="4493"/>
        <v>0</v>
      </c>
      <c r="BG957" s="100">
        <f t="shared" si="4493"/>
        <v>0</v>
      </c>
      <c r="BH957" s="100">
        <f t="shared" si="4493"/>
        <v>0</v>
      </c>
      <c r="BI957" s="142"/>
      <c r="BV957" s="142"/>
      <c r="CI957" s="142"/>
      <c r="CV957" s="142"/>
      <c r="DI957" s="142"/>
      <c r="DV957" s="142"/>
      <c r="EI957" s="142"/>
    </row>
    <row r="958" spans="1:139" ht="15.75" outlineLevel="1" x14ac:dyDescent="0.25">
      <c r="A958" s="2">
        <f t="shared" si="4419"/>
        <v>51</v>
      </c>
      <c r="B958" s="86" t="str">
        <f t="shared" si="4484"/>
        <v>FH - TBD45</v>
      </c>
      <c r="C958" s="86" t="str">
        <f t="shared" si="4484"/>
        <v>SPP FH - 13414</v>
      </c>
      <c r="D958" s="2" t="str">
        <f t="shared" si="4484"/>
        <v>FH - TBD45.1</v>
      </c>
      <c r="E958" s="141" t="str">
        <f t="shared" si="4484"/>
        <v>SPP FH - 13414</v>
      </c>
      <c r="I958" s="178">
        <v>0</v>
      </c>
      <c r="J958" s="100">
        <f t="shared" ref="J958:U958" si="4494">J740+I958</f>
        <v>0</v>
      </c>
      <c r="K958" s="100">
        <f t="shared" si="4494"/>
        <v>0</v>
      </c>
      <c r="L958" s="100">
        <f t="shared" si="4494"/>
        <v>0</v>
      </c>
      <c r="M958" s="100">
        <f t="shared" si="4494"/>
        <v>0</v>
      </c>
      <c r="N958" s="100">
        <f t="shared" si="4494"/>
        <v>0</v>
      </c>
      <c r="O958" s="100">
        <f t="shared" si="4494"/>
        <v>0</v>
      </c>
      <c r="P958" s="100">
        <f t="shared" si="4494"/>
        <v>0</v>
      </c>
      <c r="Q958" s="100">
        <f t="shared" si="4494"/>
        <v>0</v>
      </c>
      <c r="R958" s="100">
        <f t="shared" si="4494"/>
        <v>0</v>
      </c>
      <c r="S958" s="100">
        <f t="shared" si="4494"/>
        <v>0</v>
      </c>
      <c r="T958" s="100">
        <f t="shared" si="4494"/>
        <v>0</v>
      </c>
      <c r="U958" s="100">
        <f t="shared" si="4494"/>
        <v>0</v>
      </c>
      <c r="V958" s="142"/>
      <c r="W958" s="100">
        <f t="shared" si="4137"/>
        <v>0</v>
      </c>
      <c r="X958" s="100">
        <f t="shared" ref="X958:AH958" si="4495">X740+W958</f>
        <v>0</v>
      </c>
      <c r="Y958" s="100">
        <f t="shared" si="4495"/>
        <v>0</v>
      </c>
      <c r="Z958" s="100">
        <f t="shared" si="4495"/>
        <v>0</v>
      </c>
      <c r="AA958" s="100">
        <f t="shared" si="4495"/>
        <v>0</v>
      </c>
      <c r="AB958" s="100">
        <f t="shared" si="4495"/>
        <v>0</v>
      </c>
      <c r="AC958" s="100">
        <f t="shared" si="4495"/>
        <v>0</v>
      </c>
      <c r="AD958" s="100">
        <f t="shared" si="4495"/>
        <v>0</v>
      </c>
      <c r="AE958" s="100">
        <f t="shared" si="4495"/>
        <v>0</v>
      </c>
      <c r="AF958" s="100">
        <f t="shared" si="4495"/>
        <v>0</v>
      </c>
      <c r="AG958" s="100">
        <f t="shared" si="4495"/>
        <v>0</v>
      </c>
      <c r="AH958" s="100">
        <f t="shared" si="4495"/>
        <v>0</v>
      </c>
      <c r="AI958" s="142"/>
      <c r="AJ958" s="100">
        <f t="shared" si="4139"/>
        <v>0</v>
      </c>
      <c r="AK958" s="100">
        <f t="shared" ref="AK958:AU958" si="4496">AK740+AJ958</f>
        <v>0</v>
      </c>
      <c r="AL958" s="100">
        <f t="shared" si="4496"/>
        <v>0</v>
      </c>
      <c r="AM958" s="100">
        <f t="shared" si="4496"/>
        <v>0</v>
      </c>
      <c r="AN958" s="100">
        <f t="shared" si="4496"/>
        <v>0</v>
      </c>
      <c r="AO958" s="100">
        <f t="shared" si="4496"/>
        <v>0</v>
      </c>
      <c r="AP958" s="100">
        <f t="shared" si="4496"/>
        <v>0</v>
      </c>
      <c r="AQ958" s="100">
        <f t="shared" si="4496"/>
        <v>0</v>
      </c>
      <c r="AR958" s="100">
        <f t="shared" si="4496"/>
        <v>0</v>
      </c>
      <c r="AS958" s="100">
        <f t="shared" si="4496"/>
        <v>0</v>
      </c>
      <c r="AT958" s="100">
        <f t="shared" si="4496"/>
        <v>0</v>
      </c>
      <c r="AU958" s="100">
        <f t="shared" si="4496"/>
        <v>0</v>
      </c>
      <c r="AV958" s="142"/>
      <c r="AW958" s="100">
        <f t="shared" si="4492"/>
        <v>0</v>
      </c>
      <c r="AX958" s="100">
        <f t="shared" ref="AX958:BH958" si="4497">AX740+AW958</f>
        <v>0</v>
      </c>
      <c r="AY958" s="100">
        <f t="shared" si="4497"/>
        <v>0</v>
      </c>
      <c r="AZ958" s="100">
        <f t="shared" si="4497"/>
        <v>0</v>
      </c>
      <c r="BA958" s="100">
        <f t="shared" si="4497"/>
        <v>0</v>
      </c>
      <c r="BB958" s="100">
        <f t="shared" si="4497"/>
        <v>0</v>
      </c>
      <c r="BC958" s="100">
        <f t="shared" si="4497"/>
        <v>0</v>
      </c>
      <c r="BD958" s="100">
        <f t="shared" si="4497"/>
        <v>0</v>
      </c>
      <c r="BE958" s="100">
        <f t="shared" si="4497"/>
        <v>0</v>
      </c>
      <c r="BF958" s="100">
        <f t="shared" si="4497"/>
        <v>0</v>
      </c>
      <c r="BG958" s="100">
        <f t="shared" si="4497"/>
        <v>0</v>
      </c>
      <c r="BH958" s="100">
        <f t="shared" si="4497"/>
        <v>0</v>
      </c>
      <c r="BI958" s="142"/>
      <c r="BV958" s="142"/>
      <c r="CI958" s="142"/>
      <c r="CV958" s="142"/>
      <c r="DI958" s="142"/>
      <c r="DV958" s="142"/>
      <c r="EI958" s="142"/>
    </row>
    <row r="959" spans="1:139" ht="15.75" outlineLevel="1" x14ac:dyDescent="0.25">
      <c r="A959" s="2">
        <f t="shared" si="4419"/>
        <v>52</v>
      </c>
      <c r="B959" s="86" t="str">
        <f t="shared" si="4484"/>
        <v>FH - TBD46</v>
      </c>
      <c r="C959" s="86" t="str">
        <f t="shared" si="4484"/>
        <v>SPP FH - 13417</v>
      </c>
      <c r="D959" s="2" t="str">
        <f t="shared" si="4484"/>
        <v>FH - TBD46.1</v>
      </c>
      <c r="E959" s="141" t="str">
        <f t="shared" si="4484"/>
        <v>SPP FH - 13417</v>
      </c>
      <c r="I959" s="178">
        <v>0</v>
      </c>
      <c r="J959" s="100">
        <f t="shared" ref="J959:U959" si="4498">J741+I959</f>
        <v>0</v>
      </c>
      <c r="K959" s="100">
        <f t="shared" si="4498"/>
        <v>0</v>
      </c>
      <c r="L959" s="100">
        <f t="shared" si="4498"/>
        <v>0</v>
      </c>
      <c r="M959" s="100">
        <f t="shared" si="4498"/>
        <v>0</v>
      </c>
      <c r="N959" s="100">
        <f t="shared" si="4498"/>
        <v>0</v>
      </c>
      <c r="O959" s="100">
        <f t="shared" si="4498"/>
        <v>0</v>
      </c>
      <c r="P959" s="100">
        <f t="shared" si="4498"/>
        <v>0</v>
      </c>
      <c r="Q959" s="100">
        <f t="shared" si="4498"/>
        <v>0</v>
      </c>
      <c r="R959" s="100">
        <f t="shared" si="4498"/>
        <v>0</v>
      </c>
      <c r="S959" s="100">
        <f t="shared" si="4498"/>
        <v>0</v>
      </c>
      <c r="T959" s="100">
        <f t="shared" si="4498"/>
        <v>0</v>
      </c>
      <c r="U959" s="100">
        <f t="shared" si="4498"/>
        <v>0</v>
      </c>
      <c r="V959" s="142"/>
      <c r="W959" s="100">
        <f t="shared" ref="W959:W990" si="4499">W741+U959</f>
        <v>0</v>
      </c>
      <c r="X959" s="100">
        <f t="shared" ref="X959:AH959" si="4500">X741+W959</f>
        <v>0</v>
      </c>
      <c r="Y959" s="100">
        <f t="shared" si="4500"/>
        <v>0</v>
      </c>
      <c r="Z959" s="100">
        <f t="shared" si="4500"/>
        <v>0</v>
      </c>
      <c r="AA959" s="100">
        <f t="shared" si="4500"/>
        <v>0</v>
      </c>
      <c r="AB959" s="100">
        <f t="shared" si="4500"/>
        <v>0</v>
      </c>
      <c r="AC959" s="100">
        <f t="shared" si="4500"/>
        <v>0</v>
      </c>
      <c r="AD959" s="100">
        <f t="shared" si="4500"/>
        <v>0</v>
      </c>
      <c r="AE959" s="100">
        <f t="shared" si="4500"/>
        <v>0</v>
      </c>
      <c r="AF959" s="100">
        <f t="shared" si="4500"/>
        <v>0</v>
      </c>
      <c r="AG959" s="100">
        <f t="shared" si="4500"/>
        <v>0</v>
      </c>
      <c r="AH959" s="100">
        <f t="shared" si="4500"/>
        <v>0</v>
      </c>
      <c r="AI959" s="142"/>
      <c r="AJ959" s="100">
        <f t="shared" ref="AJ959:AJ990" si="4501">AJ741+AH959</f>
        <v>0</v>
      </c>
      <c r="AK959" s="100">
        <f t="shared" ref="AK959:AU959" si="4502">AK741+AJ959</f>
        <v>0</v>
      </c>
      <c r="AL959" s="100">
        <f t="shared" si="4502"/>
        <v>0</v>
      </c>
      <c r="AM959" s="100">
        <f t="shared" si="4502"/>
        <v>0</v>
      </c>
      <c r="AN959" s="100">
        <f t="shared" si="4502"/>
        <v>0</v>
      </c>
      <c r="AO959" s="100">
        <f t="shared" si="4502"/>
        <v>0</v>
      </c>
      <c r="AP959" s="100">
        <f t="shared" si="4502"/>
        <v>0</v>
      </c>
      <c r="AQ959" s="100">
        <f t="shared" si="4502"/>
        <v>0</v>
      </c>
      <c r="AR959" s="100">
        <f t="shared" si="4502"/>
        <v>0</v>
      </c>
      <c r="AS959" s="100">
        <f t="shared" si="4502"/>
        <v>0</v>
      </c>
      <c r="AT959" s="100">
        <f t="shared" si="4502"/>
        <v>0</v>
      </c>
      <c r="AU959" s="100">
        <f t="shared" si="4502"/>
        <v>0</v>
      </c>
      <c r="AV959" s="142"/>
      <c r="AW959" s="100">
        <f t="shared" si="4492"/>
        <v>0</v>
      </c>
      <c r="AX959" s="100">
        <f t="shared" ref="AX959:BH959" si="4503">AX741+AW959</f>
        <v>0</v>
      </c>
      <c r="AY959" s="100">
        <f t="shared" si="4503"/>
        <v>0</v>
      </c>
      <c r="AZ959" s="100">
        <f t="shared" si="4503"/>
        <v>0</v>
      </c>
      <c r="BA959" s="100">
        <f t="shared" si="4503"/>
        <v>0</v>
      </c>
      <c r="BB959" s="100">
        <f t="shared" si="4503"/>
        <v>0</v>
      </c>
      <c r="BC959" s="100">
        <f t="shared" si="4503"/>
        <v>0</v>
      </c>
      <c r="BD959" s="100">
        <f t="shared" si="4503"/>
        <v>0</v>
      </c>
      <c r="BE959" s="100">
        <f t="shared" si="4503"/>
        <v>0</v>
      </c>
      <c r="BF959" s="100">
        <f t="shared" si="4503"/>
        <v>0</v>
      </c>
      <c r="BG959" s="100">
        <f t="shared" si="4503"/>
        <v>0</v>
      </c>
      <c r="BH959" s="100">
        <f t="shared" si="4503"/>
        <v>0</v>
      </c>
      <c r="BI959" s="142"/>
      <c r="BV959" s="142"/>
      <c r="CI959" s="142"/>
      <c r="CV959" s="142"/>
      <c r="DI959" s="142"/>
      <c r="DV959" s="142"/>
      <c r="EI959" s="142"/>
    </row>
    <row r="960" spans="1:139" ht="15.75" outlineLevel="1" x14ac:dyDescent="0.25">
      <c r="A960" s="2">
        <f t="shared" si="4419"/>
        <v>53</v>
      </c>
      <c r="B960" s="86" t="str">
        <f t="shared" si="4484"/>
        <v>FH - TBD47</v>
      </c>
      <c r="C960" s="86" t="str">
        <f t="shared" si="4484"/>
        <v>SPP FH - 13438</v>
      </c>
      <c r="D960" s="2" t="str">
        <f t="shared" si="4484"/>
        <v>FH - TBD47.1</v>
      </c>
      <c r="E960" s="141" t="str">
        <f t="shared" si="4484"/>
        <v>SPP FH - 13438</v>
      </c>
      <c r="I960" s="178">
        <v>0</v>
      </c>
      <c r="J960" s="100">
        <f t="shared" ref="J960:U960" si="4504">J742+I960</f>
        <v>0</v>
      </c>
      <c r="K960" s="100">
        <f t="shared" si="4504"/>
        <v>0</v>
      </c>
      <c r="L960" s="100">
        <f t="shared" si="4504"/>
        <v>0</v>
      </c>
      <c r="M960" s="100">
        <f t="shared" si="4504"/>
        <v>0</v>
      </c>
      <c r="N960" s="100">
        <f t="shared" si="4504"/>
        <v>0</v>
      </c>
      <c r="O960" s="100">
        <f t="shared" si="4504"/>
        <v>0</v>
      </c>
      <c r="P960" s="100">
        <f t="shared" si="4504"/>
        <v>0</v>
      </c>
      <c r="Q960" s="100">
        <f t="shared" si="4504"/>
        <v>0</v>
      </c>
      <c r="R960" s="100">
        <f t="shared" si="4504"/>
        <v>0</v>
      </c>
      <c r="S960" s="100">
        <f t="shared" si="4504"/>
        <v>0</v>
      </c>
      <c r="T960" s="100">
        <f t="shared" si="4504"/>
        <v>0</v>
      </c>
      <c r="U960" s="100">
        <f t="shared" si="4504"/>
        <v>0</v>
      </c>
      <c r="V960" s="142"/>
      <c r="W960" s="100">
        <f t="shared" si="4499"/>
        <v>0</v>
      </c>
      <c r="X960" s="100">
        <f t="shared" ref="X960:AH960" si="4505">X742+W960</f>
        <v>0</v>
      </c>
      <c r="Y960" s="100">
        <f t="shared" si="4505"/>
        <v>0</v>
      </c>
      <c r="Z960" s="100">
        <f t="shared" si="4505"/>
        <v>0</v>
      </c>
      <c r="AA960" s="100">
        <f t="shared" si="4505"/>
        <v>0</v>
      </c>
      <c r="AB960" s="100">
        <f t="shared" si="4505"/>
        <v>0</v>
      </c>
      <c r="AC960" s="100">
        <f t="shared" si="4505"/>
        <v>0</v>
      </c>
      <c r="AD960" s="100">
        <f t="shared" si="4505"/>
        <v>0</v>
      </c>
      <c r="AE960" s="100">
        <f t="shared" si="4505"/>
        <v>0</v>
      </c>
      <c r="AF960" s="100">
        <f t="shared" si="4505"/>
        <v>0</v>
      </c>
      <c r="AG960" s="100">
        <f t="shared" si="4505"/>
        <v>0</v>
      </c>
      <c r="AH960" s="100">
        <f t="shared" si="4505"/>
        <v>0</v>
      </c>
      <c r="AI960" s="142"/>
      <c r="AJ960" s="100">
        <f t="shared" si="4501"/>
        <v>0</v>
      </c>
      <c r="AK960" s="100">
        <f t="shared" ref="AK960:AU960" si="4506">AK742+AJ960</f>
        <v>0</v>
      </c>
      <c r="AL960" s="100">
        <f t="shared" si="4506"/>
        <v>0</v>
      </c>
      <c r="AM960" s="100">
        <f t="shared" si="4506"/>
        <v>0</v>
      </c>
      <c r="AN960" s="100">
        <f t="shared" si="4506"/>
        <v>0</v>
      </c>
      <c r="AO960" s="100">
        <f t="shared" si="4506"/>
        <v>0</v>
      </c>
      <c r="AP960" s="100">
        <f t="shared" si="4506"/>
        <v>0</v>
      </c>
      <c r="AQ960" s="100">
        <f t="shared" si="4506"/>
        <v>0</v>
      </c>
      <c r="AR960" s="100">
        <f t="shared" si="4506"/>
        <v>0</v>
      </c>
      <c r="AS960" s="100">
        <f t="shared" si="4506"/>
        <v>0</v>
      </c>
      <c r="AT960" s="100">
        <f t="shared" si="4506"/>
        <v>0</v>
      </c>
      <c r="AU960" s="100">
        <f t="shared" si="4506"/>
        <v>0</v>
      </c>
      <c r="AV960" s="142"/>
      <c r="AW960" s="100">
        <f t="shared" si="4492"/>
        <v>0</v>
      </c>
      <c r="AX960" s="100">
        <f t="shared" ref="AX960:BH960" si="4507">AX742+AW960</f>
        <v>0</v>
      </c>
      <c r="AY960" s="100">
        <f t="shared" si="4507"/>
        <v>0</v>
      </c>
      <c r="AZ960" s="100">
        <f t="shared" si="4507"/>
        <v>0</v>
      </c>
      <c r="BA960" s="100">
        <f t="shared" si="4507"/>
        <v>0</v>
      </c>
      <c r="BB960" s="100">
        <f t="shared" si="4507"/>
        <v>0</v>
      </c>
      <c r="BC960" s="100">
        <f t="shared" si="4507"/>
        <v>0</v>
      </c>
      <c r="BD960" s="100">
        <f t="shared" si="4507"/>
        <v>0</v>
      </c>
      <c r="BE960" s="100">
        <f t="shared" si="4507"/>
        <v>0</v>
      </c>
      <c r="BF960" s="100">
        <f t="shared" si="4507"/>
        <v>0</v>
      </c>
      <c r="BG960" s="100">
        <f t="shared" si="4507"/>
        <v>0</v>
      </c>
      <c r="BH960" s="100">
        <f t="shared" si="4507"/>
        <v>0</v>
      </c>
      <c r="BI960" s="142"/>
      <c r="BV960" s="142"/>
      <c r="CI960" s="142"/>
      <c r="CV960" s="142"/>
      <c r="DI960" s="142"/>
      <c r="DV960" s="142"/>
      <c r="EI960" s="142"/>
    </row>
    <row r="961" spans="1:139" ht="15.75" outlineLevel="1" x14ac:dyDescent="0.25">
      <c r="A961" s="2">
        <f t="shared" si="4419"/>
        <v>54</v>
      </c>
      <c r="B961" s="86" t="str">
        <f t="shared" si="4484"/>
        <v>FH - TBD48</v>
      </c>
      <c r="C961" s="86" t="str">
        <f t="shared" si="4484"/>
        <v>SPP FH - 13457</v>
      </c>
      <c r="D961" s="2" t="str">
        <f t="shared" si="4484"/>
        <v>FH - TBD48.1</v>
      </c>
      <c r="E961" s="141" t="str">
        <f t="shared" si="4484"/>
        <v>SPP FH - 13457</v>
      </c>
      <c r="I961" s="178">
        <v>0</v>
      </c>
      <c r="J961" s="100">
        <f t="shared" ref="J961:U961" si="4508">J743+I961</f>
        <v>0</v>
      </c>
      <c r="K961" s="100">
        <f t="shared" si="4508"/>
        <v>0</v>
      </c>
      <c r="L961" s="100">
        <f t="shared" si="4508"/>
        <v>0</v>
      </c>
      <c r="M961" s="100">
        <f t="shared" si="4508"/>
        <v>0</v>
      </c>
      <c r="N961" s="100">
        <f t="shared" si="4508"/>
        <v>0</v>
      </c>
      <c r="O961" s="100">
        <f t="shared" si="4508"/>
        <v>0</v>
      </c>
      <c r="P961" s="100">
        <f t="shared" si="4508"/>
        <v>0</v>
      </c>
      <c r="Q961" s="100">
        <f t="shared" si="4508"/>
        <v>0</v>
      </c>
      <c r="R961" s="100">
        <f t="shared" si="4508"/>
        <v>0</v>
      </c>
      <c r="S961" s="100">
        <f t="shared" si="4508"/>
        <v>0</v>
      </c>
      <c r="T961" s="100">
        <f t="shared" si="4508"/>
        <v>0</v>
      </c>
      <c r="U961" s="100">
        <f t="shared" si="4508"/>
        <v>0</v>
      </c>
      <c r="V961" s="142"/>
      <c r="W961" s="100">
        <f t="shared" si="4499"/>
        <v>0</v>
      </c>
      <c r="X961" s="100">
        <f t="shared" ref="X961:AH961" si="4509">X743+W961</f>
        <v>0</v>
      </c>
      <c r="Y961" s="100">
        <f t="shared" si="4509"/>
        <v>0</v>
      </c>
      <c r="Z961" s="100">
        <f t="shared" si="4509"/>
        <v>0</v>
      </c>
      <c r="AA961" s="100">
        <f t="shared" si="4509"/>
        <v>0</v>
      </c>
      <c r="AB961" s="100">
        <f t="shared" si="4509"/>
        <v>0</v>
      </c>
      <c r="AC961" s="100">
        <f t="shared" si="4509"/>
        <v>0</v>
      </c>
      <c r="AD961" s="100">
        <f t="shared" si="4509"/>
        <v>0</v>
      </c>
      <c r="AE961" s="100">
        <f t="shared" si="4509"/>
        <v>0</v>
      </c>
      <c r="AF961" s="100">
        <f t="shared" si="4509"/>
        <v>0</v>
      </c>
      <c r="AG961" s="100">
        <f t="shared" si="4509"/>
        <v>0</v>
      </c>
      <c r="AH961" s="100">
        <f t="shared" si="4509"/>
        <v>0</v>
      </c>
      <c r="AI961" s="142"/>
      <c r="AJ961" s="100">
        <f t="shared" si="4501"/>
        <v>0</v>
      </c>
      <c r="AK961" s="100">
        <f t="shared" ref="AK961:AU961" si="4510">AK743+AJ961</f>
        <v>0</v>
      </c>
      <c r="AL961" s="100">
        <f t="shared" si="4510"/>
        <v>0</v>
      </c>
      <c r="AM961" s="100">
        <f t="shared" si="4510"/>
        <v>0</v>
      </c>
      <c r="AN961" s="100">
        <f t="shared" si="4510"/>
        <v>0</v>
      </c>
      <c r="AO961" s="100">
        <f t="shared" si="4510"/>
        <v>0</v>
      </c>
      <c r="AP961" s="100">
        <f t="shared" si="4510"/>
        <v>0</v>
      </c>
      <c r="AQ961" s="100">
        <f t="shared" si="4510"/>
        <v>0</v>
      </c>
      <c r="AR961" s="100">
        <f t="shared" si="4510"/>
        <v>0</v>
      </c>
      <c r="AS961" s="100">
        <f t="shared" si="4510"/>
        <v>0</v>
      </c>
      <c r="AT961" s="100">
        <f t="shared" si="4510"/>
        <v>0</v>
      </c>
      <c r="AU961" s="100">
        <f t="shared" si="4510"/>
        <v>0</v>
      </c>
      <c r="AV961" s="142"/>
      <c r="AW961" s="100">
        <f t="shared" si="4492"/>
        <v>0</v>
      </c>
      <c r="AX961" s="100">
        <f t="shared" ref="AX961:BH961" si="4511">AX743+AW961</f>
        <v>0</v>
      </c>
      <c r="AY961" s="100">
        <f t="shared" si="4511"/>
        <v>0</v>
      </c>
      <c r="AZ961" s="100">
        <f t="shared" si="4511"/>
        <v>0</v>
      </c>
      <c r="BA961" s="100">
        <f t="shared" si="4511"/>
        <v>0</v>
      </c>
      <c r="BB961" s="100">
        <f t="shared" si="4511"/>
        <v>0</v>
      </c>
      <c r="BC961" s="100">
        <f t="shared" si="4511"/>
        <v>0</v>
      </c>
      <c r="BD961" s="100">
        <f t="shared" si="4511"/>
        <v>0</v>
      </c>
      <c r="BE961" s="100">
        <f t="shared" si="4511"/>
        <v>0</v>
      </c>
      <c r="BF961" s="100">
        <f t="shared" si="4511"/>
        <v>2963.11</v>
      </c>
      <c r="BG961" s="100">
        <f t="shared" si="4511"/>
        <v>5926.22</v>
      </c>
      <c r="BH961" s="100">
        <f t="shared" si="4511"/>
        <v>8889.33</v>
      </c>
      <c r="BI961" s="142"/>
      <c r="BV961" s="142"/>
      <c r="CI961" s="142"/>
      <c r="CV961" s="142"/>
      <c r="DI961" s="142"/>
      <c r="DV961" s="142"/>
      <c r="EI961" s="142"/>
    </row>
    <row r="962" spans="1:139" ht="15.75" outlineLevel="1" x14ac:dyDescent="0.25">
      <c r="A962" s="2">
        <f t="shared" si="4419"/>
        <v>55</v>
      </c>
      <c r="B962" s="86" t="str">
        <f t="shared" si="4484"/>
        <v>FH - TBD51</v>
      </c>
      <c r="C962" s="86" t="str">
        <f t="shared" si="4484"/>
        <v>SPP FH - 13695</v>
      </c>
      <c r="D962" s="2" t="str">
        <f t="shared" si="4484"/>
        <v>FH - TBD51.1</v>
      </c>
      <c r="E962" s="141" t="str">
        <f t="shared" si="4484"/>
        <v>SPP FH - 13695</v>
      </c>
      <c r="I962" s="178">
        <v>0</v>
      </c>
      <c r="J962" s="100">
        <f t="shared" ref="J962:U962" si="4512">J744+I962</f>
        <v>0</v>
      </c>
      <c r="K962" s="100">
        <f t="shared" si="4512"/>
        <v>0</v>
      </c>
      <c r="L962" s="100">
        <f t="shared" si="4512"/>
        <v>0</v>
      </c>
      <c r="M962" s="100">
        <f t="shared" si="4512"/>
        <v>0</v>
      </c>
      <c r="N962" s="100">
        <f t="shared" si="4512"/>
        <v>0</v>
      </c>
      <c r="O962" s="100">
        <f t="shared" si="4512"/>
        <v>0</v>
      </c>
      <c r="P962" s="100">
        <f t="shared" si="4512"/>
        <v>0</v>
      </c>
      <c r="Q962" s="100">
        <f t="shared" si="4512"/>
        <v>0</v>
      </c>
      <c r="R962" s="100">
        <f t="shared" si="4512"/>
        <v>0</v>
      </c>
      <c r="S962" s="100">
        <f t="shared" si="4512"/>
        <v>0</v>
      </c>
      <c r="T962" s="100">
        <f t="shared" si="4512"/>
        <v>0</v>
      </c>
      <c r="U962" s="100">
        <f t="shared" si="4512"/>
        <v>0</v>
      </c>
      <c r="V962" s="142"/>
      <c r="W962" s="100">
        <f t="shared" si="4499"/>
        <v>0</v>
      </c>
      <c r="X962" s="100">
        <f t="shared" ref="X962:AH962" si="4513">X744+W962</f>
        <v>0</v>
      </c>
      <c r="Y962" s="100">
        <f t="shared" si="4513"/>
        <v>0</v>
      </c>
      <c r="Z962" s="100">
        <f t="shared" si="4513"/>
        <v>0</v>
      </c>
      <c r="AA962" s="100">
        <f t="shared" si="4513"/>
        <v>0</v>
      </c>
      <c r="AB962" s="100">
        <f t="shared" si="4513"/>
        <v>0</v>
      </c>
      <c r="AC962" s="100">
        <f t="shared" si="4513"/>
        <v>0</v>
      </c>
      <c r="AD962" s="100">
        <f t="shared" si="4513"/>
        <v>0</v>
      </c>
      <c r="AE962" s="100">
        <f t="shared" si="4513"/>
        <v>0</v>
      </c>
      <c r="AF962" s="100">
        <f t="shared" si="4513"/>
        <v>0</v>
      </c>
      <c r="AG962" s="100">
        <f t="shared" si="4513"/>
        <v>0</v>
      </c>
      <c r="AH962" s="100">
        <f t="shared" si="4513"/>
        <v>0</v>
      </c>
      <c r="AI962" s="142"/>
      <c r="AJ962" s="100">
        <f t="shared" si="4501"/>
        <v>0</v>
      </c>
      <c r="AK962" s="100">
        <f t="shared" ref="AK962:AU962" si="4514">AK744+AJ962</f>
        <v>0</v>
      </c>
      <c r="AL962" s="100">
        <f t="shared" si="4514"/>
        <v>0</v>
      </c>
      <c r="AM962" s="100">
        <f t="shared" si="4514"/>
        <v>0</v>
      </c>
      <c r="AN962" s="100">
        <f t="shared" si="4514"/>
        <v>0</v>
      </c>
      <c r="AO962" s="100">
        <f t="shared" si="4514"/>
        <v>0</v>
      </c>
      <c r="AP962" s="100">
        <f t="shared" si="4514"/>
        <v>0</v>
      </c>
      <c r="AQ962" s="100">
        <f t="shared" si="4514"/>
        <v>0</v>
      </c>
      <c r="AR962" s="100">
        <f t="shared" si="4514"/>
        <v>0</v>
      </c>
      <c r="AS962" s="100">
        <f t="shared" si="4514"/>
        <v>0</v>
      </c>
      <c r="AT962" s="100">
        <f t="shared" si="4514"/>
        <v>0</v>
      </c>
      <c r="AU962" s="100">
        <f t="shared" si="4514"/>
        <v>0</v>
      </c>
      <c r="AV962" s="142"/>
      <c r="AW962" s="100">
        <f t="shared" si="4492"/>
        <v>0</v>
      </c>
      <c r="AX962" s="100">
        <f t="shared" ref="AX962:BH962" si="4515">AX744+AW962</f>
        <v>0</v>
      </c>
      <c r="AY962" s="100">
        <f t="shared" si="4515"/>
        <v>0</v>
      </c>
      <c r="AZ962" s="100">
        <f t="shared" si="4515"/>
        <v>0</v>
      </c>
      <c r="BA962" s="100">
        <f t="shared" si="4515"/>
        <v>0</v>
      </c>
      <c r="BB962" s="100">
        <f t="shared" si="4515"/>
        <v>0</v>
      </c>
      <c r="BC962" s="100">
        <f t="shared" si="4515"/>
        <v>0</v>
      </c>
      <c r="BD962" s="100">
        <f t="shared" si="4515"/>
        <v>0</v>
      </c>
      <c r="BE962" s="100">
        <f t="shared" si="4515"/>
        <v>0</v>
      </c>
      <c r="BF962" s="100">
        <f t="shared" si="4515"/>
        <v>0</v>
      </c>
      <c r="BG962" s="100">
        <f t="shared" si="4515"/>
        <v>0</v>
      </c>
      <c r="BH962" s="100">
        <f t="shared" si="4515"/>
        <v>0</v>
      </c>
      <c r="BI962" s="142"/>
      <c r="BV962" s="142"/>
      <c r="CI962" s="142"/>
      <c r="CV962" s="142"/>
      <c r="DI962" s="142"/>
      <c r="DV962" s="142"/>
      <c r="EI962" s="142"/>
    </row>
    <row r="963" spans="1:139" ht="15.75" outlineLevel="1" x14ac:dyDescent="0.25">
      <c r="A963" s="2">
        <f t="shared" si="4419"/>
        <v>56</v>
      </c>
      <c r="B963" s="86" t="str">
        <f t="shared" si="4484"/>
        <v>FH - TBD52</v>
      </c>
      <c r="C963" s="86" t="str">
        <f t="shared" si="4484"/>
        <v>SPP FH - 13737</v>
      </c>
      <c r="D963" s="2" t="str">
        <f t="shared" si="4484"/>
        <v>FH - TBD52.1</v>
      </c>
      <c r="E963" s="141" t="str">
        <f t="shared" si="4484"/>
        <v>SPP FH - 13737</v>
      </c>
      <c r="I963" s="178">
        <v>0</v>
      </c>
      <c r="J963" s="100">
        <f t="shared" ref="J963:U963" si="4516">J745+I963</f>
        <v>0</v>
      </c>
      <c r="K963" s="100">
        <f t="shared" si="4516"/>
        <v>0</v>
      </c>
      <c r="L963" s="100">
        <f t="shared" si="4516"/>
        <v>0</v>
      </c>
      <c r="M963" s="100">
        <f t="shared" si="4516"/>
        <v>0</v>
      </c>
      <c r="N963" s="100">
        <f t="shared" si="4516"/>
        <v>0</v>
      </c>
      <c r="O963" s="100">
        <f t="shared" si="4516"/>
        <v>0</v>
      </c>
      <c r="P963" s="100">
        <f t="shared" si="4516"/>
        <v>0</v>
      </c>
      <c r="Q963" s="100">
        <f t="shared" si="4516"/>
        <v>0</v>
      </c>
      <c r="R963" s="100">
        <f t="shared" si="4516"/>
        <v>0</v>
      </c>
      <c r="S963" s="100">
        <f t="shared" si="4516"/>
        <v>0</v>
      </c>
      <c r="T963" s="100">
        <f t="shared" si="4516"/>
        <v>0</v>
      </c>
      <c r="U963" s="100">
        <f t="shared" si="4516"/>
        <v>0</v>
      </c>
      <c r="V963" s="142"/>
      <c r="W963" s="100">
        <f t="shared" si="4499"/>
        <v>0</v>
      </c>
      <c r="X963" s="100">
        <f t="shared" ref="X963:AH963" si="4517">X745+W963</f>
        <v>0</v>
      </c>
      <c r="Y963" s="100">
        <f t="shared" si="4517"/>
        <v>0</v>
      </c>
      <c r="Z963" s="100">
        <f t="shared" si="4517"/>
        <v>0</v>
      </c>
      <c r="AA963" s="100">
        <f t="shared" si="4517"/>
        <v>0</v>
      </c>
      <c r="AB963" s="100">
        <f t="shared" si="4517"/>
        <v>0</v>
      </c>
      <c r="AC963" s="100">
        <f t="shared" si="4517"/>
        <v>0</v>
      </c>
      <c r="AD963" s="100">
        <f t="shared" si="4517"/>
        <v>0</v>
      </c>
      <c r="AE963" s="100">
        <f t="shared" si="4517"/>
        <v>0</v>
      </c>
      <c r="AF963" s="100">
        <f t="shared" si="4517"/>
        <v>0</v>
      </c>
      <c r="AG963" s="100">
        <f t="shared" si="4517"/>
        <v>0</v>
      </c>
      <c r="AH963" s="100">
        <f t="shared" si="4517"/>
        <v>0</v>
      </c>
      <c r="AI963" s="142"/>
      <c r="AJ963" s="100">
        <f t="shared" si="4501"/>
        <v>0</v>
      </c>
      <c r="AK963" s="100">
        <f t="shared" ref="AK963:AU963" si="4518">AK745+AJ963</f>
        <v>0</v>
      </c>
      <c r="AL963" s="100">
        <f t="shared" si="4518"/>
        <v>0</v>
      </c>
      <c r="AM963" s="100">
        <f t="shared" si="4518"/>
        <v>0</v>
      </c>
      <c r="AN963" s="100">
        <f t="shared" si="4518"/>
        <v>0</v>
      </c>
      <c r="AO963" s="100">
        <f t="shared" si="4518"/>
        <v>0</v>
      </c>
      <c r="AP963" s="100">
        <f t="shared" si="4518"/>
        <v>0</v>
      </c>
      <c r="AQ963" s="100">
        <f t="shared" si="4518"/>
        <v>0</v>
      </c>
      <c r="AR963" s="100">
        <f t="shared" si="4518"/>
        <v>0</v>
      </c>
      <c r="AS963" s="100">
        <f t="shared" si="4518"/>
        <v>0</v>
      </c>
      <c r="AT963" s="100">
        <f t="shared" si="4518"/>
        <v>0</v>
      </c>
      <c r="AU963" s="100">
        <f t="shared" si="4518"/>
        <v>0</v>
      </c>
      <c r="AV963" s="142"/>
      <c r="AW963" s="100">
        <f t="shared" si="4492"/>
        <v>0</v>
      </c>
      <c r="AX963" s="100">
        <f t="shared" ref="AX963:BH963" si="4519">AX745+AW963</f>
        <v>0</v>
      </c>
      <c r="AY963" s="100">
        <f t="shared" si="4519"/>
        <v>0</v>
      </c>
      <c r="AZ963" s="100">
        <f t="shared" si="4519"/>
        <v>0</v>
      </c>
      <c r="BA963" s="100">
        <f t="shared" si="4519"/>
        <v>0</v>
      </c>
      <c r="BB963" s="100">
        <f t="shared" si="4519"/>
        <v>0</v>
      </c>
      <c r="BC963" s="100">
        <f t="shared" si="4519"/>
        <v>0</v>
      </c>
      <c r="BD963" s="100">
        <f t="shared" si="4519"/>
        <v>0</v>
      </c>
      <c r="BE963" s="100">
        <f t="shared" si="4519"/>
        <v>0</v>
      </c>
      <c r="BF963" s="100">
        <f t="shared" si="4519"/>
        <v>0</v>
      </c>
      <c r="BG963" s="100">
        <f t="shared" si="4519"/>
        <v>0</v>
      </c>
      <c r="BH963" s="100">
        <f t="shared" si="4519"/>
        <v>0</v>
      </c>
      <c r="BI963" s="142"/>
      <c r="BV963" s="142"/>
      <c r="CI963" s="142"/>
      <c r="CV963" s="142"/>
      <c r="DI963" s="142"/>
      <c r="DV963" s="142"/>
      <c r="EI963" s="142"/>
    </row>
    <row r="964" spans="1:139" ht="15.75" outlineLevel="1" x14ac:dyDescent="0.25">
      <c r="A964" s="2">
        <f t="shared" si="4419"/>
        <v>57</v>
      </c>
      <c r="B964" s="86" t="str">
        <f t="shared" si="4484"/>
        <v>FH - TBD53</v>
      </c>
      <c r="C964" s="86" t="str">
        <f t="shared" si="4484"/>
        <v>SPP FH - 13753</v>
      </c>
      <c r="D964" s="2" t="str">
        <f t="shared" si="4484"/>
        <v>FH - TBD53.1</v>
      </c>
      <c r="E964" s="141" t="str">
        <f t="shared" si="4484"/>
        <v>SPP FH - 13753</v>
      </c>
      <c r="I964" s="178">
        <v>0</v>
      </c>
      <c r="J964" s="100">
        <f t="shared" ref="J964:U964" si="4520">J746+I964</f>
        <v>0</v>
      </c>
      <c r="K964" s="100">
        <f t="shared" si="4520"/>
        <v>0</v>
      </c>
      <c r="L964" s="100">
        <f t="shared" si="4520"/>
        <v>0</v>
      </c>
      <c r="M964" s="100">
        <f t="shared" si="4520"/>
        <v>0</v>
      </c>
      <c r="N964" s="100">
        <f t="shared" si="4520"/>
        <v>0</v>
      </c>
      <c r="O964" s="100">
        <f t="shared" si="4520"/>
        <v>0</v>
      </c>
      <c r="P964" s="100">
        <f t="shared" si="4520"/>
        <v>0</v>
      </c>
      <c r="Q964" s="100">
        <f t="shared" si="4520"/>
        <v>0</v>
      </c>
      <c r="R964" s="100">
        <f t="shared" si="4520"/>
        <v>0</v>
      </c>
      <c r="S964" s="100">
        <f t="shared" si="4520"/>
        <v>0</v>
      </c>
      <c r="T964" s="100">
        <f t="shared" si="4520"/>
        <v>0</v>
      </c>
      <c r="U964" s="100">
        <f t="shared" si="4520"/>
        <v>0</v>
      </c>
      <c r="V964" s="142"/>
      <c r="W964" s="100">
        <f t="shared" si="4499"/>
        <v>0</v>
      </c>
      <c r="X964" s="100">
        <f t="shared" ref="X964:AH964" si="4521">X746+W964</f>
        <v>0</v>
      </c>
      <c r="Y964" s="100">
        <f t="shared" si="4521"/>
        <v>0</v>
      </c>
      <c r="Z964" s="100">
        <f t="shared" si="4521"/>
        <v>0</v>
      </c>
      <c r="AA964" s="100">
        <f t="shared" si="4521"/>
        <v>0</v>
      </c>
      <c r="AB964" s="100">
        <f t="shared" si="4521"/>
        <v>0</v>
      </c>
      <c r="AC964" s="100">
        <f t="shared" si="4521"/>
        <v>0</v>
      </c>
      <c r="AD964" s="100">
        <f t="shared" si="4521"/>
        <v>0</v>
      </c>
      <c r="AE964" s="100">
        <f t="shared" si="4521"/>
        <v>0</v>
      </c>
      <c r="AF964" s="100">
        <f t="shared" si="4521"/>
        <v>0</v>
      </c>
      <c r="AG964" s="100">
        <f t="shared" si="4521"/>
        <v>0</v>
      </c>
      <c r="AH964" s="100">
        <f t="shared" si="4521"/>
        <v>0</v>
      </c>
      <c r="AI964" s="142"/>
      <c r="AJ964" s="100">
        <f t="shared" si="4501"/>
        <v>0</v>
      </c>
      <c r="AK964" s="100">
        <f t="shared" ref="AK964:AU964" si="4522">AK746+AJ964</f>
        <v>0</v>
      </c>
      <c r="AL964" s="100">
        <f t="shared" si="4522"/>
        <v>0</v>
      </c>
      <c r="AM964" s="100">
        <f t="shared" si="4522"/>
        <v>0</v>
      </c>
      <c r="AN964" s="100">
        <f t="shared" si="4522"/>
        <v>0</v>
      </c>
      <c r="AO964" s="100">
        <f t="shared" si="4522"/>
        <v>0</v>
      </c>
      <c r="AP964" s="100">
        <f t="shared" si="4522"/>
        <v>0</v>
      </c>
      <c r="AQ964" s="100">
        <f t="shared" si="4522"/>
        <v>0</v>
      </c>
      <c r="AR964" s="100">
        <f t="shared" si="4522"/>
        <v>0</v>
      </c>
      <c r="AS964" s="100">
        <f t="shared" si="4522"/>
        <v>0</v>
      </c>
      <c r="AT964" s="100">
        <f t="shared" si="4522"/>
        <v>0</v>
      </c>
      <c r="AU964" s="100">
        <f t="shared" si="4522"/>
        <v>0</v>
      </c>
      <c r="AV964" s="142"/>
      <c r="AW964" s="100">
        <f t="shared" si="4492"/>
        <v>0</v>
      </c>
      <c r="AX964" s="100">
        <f t="shared" ref="AX964:BH964" si="4523">AX746+AW964</f>
        <v>0</v>
      </c>
      <c r="AY964" s="100">
        <f t="shared" si="4523"/>
        <v>0</v>
      </c>
      <c r="AZ964" s="100">
        <f t="shared" si="4523"/>
        <v>0</v>
      </c>
      <c r="BA964" s="100">
        <f t="shared" si="4523"/>
        <v>0</v>
      </c>
      <c r="BB964" s="100">
        <f t="shared" si="4523"/>
        <v>0</v>
      </c>
      <c r="BC964" s="100">
        <f t="shared" si="4523"/>
        <v>0</v>
      </c>
      <c r="BD964" s="100">
        <f t="shared" si="4523"/>
        <v>0</v>
      </c>
      <c r="BE964" s="100">
        <f t="shared" si="4523"/>
        <v>0</v>
      </c>
      <c r="BF964" s="100">
        <f t="shared" si="4523"/>
        <v>3743.41</v>
      </c>
      <c r="BG964" s="100">
        <f t="shared" si="4523"/>
        <v>7486.82</v>
      </c>
      <c r="BH964" s="100">
        <f t="shared" si="4523"/>
        <v>11230.23</v>
      </c>
      <c r="BI964" s="142"/>
      <c r="BV964" s="142"/>
      <c r="CI964" s="142"/>
      <c r="CV964" s="142"/>
      <c r="DI964" s="142"/>
      <c r="DV964" s="142"/>
      <c r="EI964" s="142"/>
    </row>
    <row r="965" spans="1:139" ht="15.75" outlineLevel="1" x14ac:dyDescent="0.25">
      <c r="A965" s="2">
        <f t="shared" si="4419"/>
        <v>58</v>
      </c>
      <c r="B965" s="86" t="str">
        <f t="shared" si="4484"/>
        <v>FH - TBD54</v>
      </c>
      <c r="C965" s="86" t="str">
        <f t="shared" si="4484"/>
        <v>SPP FH - 13772</v>
      </c>
      <c r="D965" s="2" t="str">
        <f t="shared" si="4484"/>
        <v>FH - TBD54.1</v>
      </c>
      <c r="E965" s="141" t="str">
        <f t="shared" si="4484"/>
        <v>SPP FH - 13772</v>
      </c>
      <c r="I965" s="178">
        <v>0</v>
      </c>
      <c r="J965" s="100">
        <f t="shared" ref="J965:U965" si="4524">J747+I965</f>
        <v>0</v>
      </c>
      <c r="K965" s="100">
        <f t="shared" si="4524"/>
        <v>0</v>
      </c>
      <c r="L965" s="100">
        <f t="shared" si="4524"/>
        <v>0</v>
      </c>
      <c r="M965" s="100">
        <f t="shared" si="4524"/>
        <v>0</v>
      </c>
      <c r="N965" s="100">
        <f t="shared" si="4524"/>
        <v>0</v>
      </c>
      <c r="O965" s="100">
        <f t="shared" si="4524"/>
        <v>0</v>
      </c>
      <c r="P965" s="100">
        <f t="shared" si="4524"/>
        <v>0</v>
      </c>
      <c r="Q965" s="100">
        <f t="shared" si="4524"/>
        <v>0</v>
      </c>
      <c r="R965" s="100">
        <f t="shared" si="4524"/>
        <v>0</v>
      </c>
      <c r="S965" s="100">
        <f t="shared" si="4524"/>
        <v>0</v>
      </c>
      <c r="T965" s="100">
        <f t="shared" si="4524"/>
        <v>0</v>
      </c>
      <c r="U965" s="100">
        <f t="shared" si="4524"/>
        <v>0</v>
      </c>
      <c r="V965" s="142"/>
      <c r="W965" s="100">
        <f t="shared" si="4499"/>
        <v>0</v>
      </c>
      <c r="X965" s="100">
        <f t="shared" ref="X965:AH965" si="4525">X747+W965</f>
        <v>0</v>
      </c>
      <c r="Y965" s="100">
        <f t="shared" si="4525"/>
        <v>0</v>
      </c>
      <c r="Z965" s="100">
        <f t="shared" si="4525"/>
        <v>0</v>
      </c>
      <c r="AA965" s="100">
        <f t="shared" si="4525"/>
        <v>0</v>
      </c>
      <c r="AB965" s="100">
        <f t="shared" si="4525"/>
        <v>0</v>
      </c>
      <c r="AC965" s="100">
        <f t="shared" si="4525"/>
        <v>0</v>
      </c>
      <c r="AD965" s="100">
        <f t="shared" si="4525"/>
        <v>0</v>
      </c>
      <c r="AE965" s="100">
        <f t="shared" si="4525"/>
        <v>0</v>
      </c>
      <c r="AF965" s="100">
        <f t="shared" si="4525"/>
        <v>0</v>
      </c>
      <c r="AG965" s="100">
        <f t="shared" si="4525"/>
        <v>0</v>
      </c>
      <c r="AH965" s="100">
        <f t="shared" si="4525"/>
        <v>0</v>
      </c>
      <c r="AI965" s="142"/>
      <c r="AJ965" s="100">
        <f t="shared" si="4501"/>
        <v>0</v>
      </c>
      <c r="AK965" s="100">
        <f t="shared" ref="AK965:AU965" si="4526">AK747+AJ965</f>
        <v>0</v>
      </c>
      <c r="AL965" s="100">
        <f t="shared" si="4526"/>
        <v>0</v>
      </c>
      <c r="AM965" s="100">
        <f t="shared" si="4526"/>
        <v>0</v>
      </c>
      <c r="AN965" s="100">
        <f t="shared" si="4526"/>
        <v>0</v>
      </c>
      <c r="AO965" s="100">
        <f t="shared" si="4526"/>
        <v>0</v>
      </c>
      <c r="AP965" s="100">
        <f t="shared" si="4526"/>
        <v>0</v>
      </c>
      <c r="AQ965" s="100">
        <f t="shared" si="4526"/>
        <v>0</v>
      </c>
      <c r="AR965" s="100">
        <f t="shared" si="4526"/>
        <v>0</v>
      </c>
      <c r="AS965" s="100">
        <f t="shared" si="4526"/>
        <v>0</v>
      </c>
      <c r="AT965" s="100">
        <f t="shared" si="4526"/>
        <v>0</v>
      </c>
      <c r="AU965" s="100">
        <f t="shared" si="4526"/>
        <v>0</v>
      </c>
      <c r="AV965" s="142"/>
      <c r="AW965" s="100">
        <f t="shared" si="4492"/>
        <v>0</v>
      </c>
      <c r="AX965" s="100">
        <f t="shared" ref="AX965:BH965" si="4527">AX747+AW965</f>
        <v>0</v>
      </c>
      <c r="AY965" s="100">
        <f t="shared" si="4527"/>
        <v>0</v>
      </c>
      <c r="AZ965" s="100">
        <f t="shared" si="4527"/>
        <v>0</v>
      </c>
      <c r="BA965" s="100">
        <f t="shared" si="4527"/>
        <v>0</v>
      </c>
      <c r="BB965" s="100">
        <f t="shared" si="4527"/>
        <v>0</v>
      </c>
      <c r="BC965" s="100">
        <f t="shared" si="4527"/>
        <v>0</v>
      </c>
      <c r="BD965" s="100">
        <f t="shared" si="4527"/>
        <v>0</v>
      </c>
      <c r="BE965" s="100">
        <f t="shared" si="4527"/>
        <v>0</v>
      </c>
      <c r="BF965" s="100">
        <f t="shared" si="4527"/>
        <v>0</v>
      </c>
      <c r="BG965" s="100">
        <f t="shared" si="4527"/>
        <v>0</v>
      </c>
      <c r="BH965" s="100">
        <f t="shared" si="4527"/>
        <v>0</v>
      </c>
      <c r="BI965" s="142"/>
      <c r="BV965" s="142"/>
      <c r="CI965" s="142"/>
      <c r="CV965" s="142"/>
      <c r="DI965" s="142"/>
      <c r="DV965" s="142"/>
      <c r="EI965" s="142"/>
    </row>
    <row r="966" spans="1:139" ht="15.75" outlineLevel="1" x14ac:dyDescent="0.25">
      <c r="A966" s="2">
        <f t="shared" si="4419"/>
        <v>59</v>
      </c>
      <c r="B966" s="86" t="str">
        <f t="shared" si="4484"/>
        <v>FH - TBD56</v>
      </c>
      <c r="C966" s="86" t="str">
        <f t="shared" si="4484"/>
        <v>SPP FH - 13892</v>
      </c>
      <c r="D966" s="2" t="str">
        <f t="shared" si="4484"/>
        <v>FH - TBD56.1</v>
      </c>
      <c r="E966" s="141" t="str">
        <f t="shared" si="4484"/>
        <v>SPP FH - 13892</v>
      </c>
      <c r="I966" s="178">
        <v>0</v>
      </c>
      <c r="J966" s="100">
        <f t="shared" ref="J966:U966" si="4528">J748+I966</f>
        <v>0</v>
      </c>
      <c r="K966" s="100">
        <f t="shared" si="4528"/>
        <v>0</v>
      </c>
      <c r="L966" s="100">
        <f t="shared" si="4528"/>
        <v>0</v>
      </c>
      <c r="M966" s="100">
        <f t="shared" si="4528"/>
        <v>0</v>
      </c>
      <c r="N966" s="100">
        <f t="shared" si="4528"/>
        <v>0</v>
      </c>
      <c r="O966" s="100">
        <f t="shared" si="4528"/>
        <v>0</v>
      </c>
      <c r="P966" s="100">
        <f t="shared" si="4528"/>
        <v>0</v>
      </c>
      <c r="Q966" s="100">
        <f t="shared" si="4528"/>
        <v>0</v>
      </c>
      <c r="R966" s="100">
        <f t="shared" si="4528"/>
        <v>0</v>
      </c>
      <c r="S966" s="100">
        <f t="shared" si="4528"/>
        <v>0</v>
      </c>
      <c r="T966" s="100">
        <f t="shared" si="4528"/>
        <v>0</v>
      </c>
      <c r="U966" s="100">
        <f t="shared" si="4528"/>
        <v>0</v>
      </c>
      <c r="V966" s="142"/>
      <c r="W966" s="100">
        <f t="shared" si="4499"/>
        <v>0</v>
      </c>
      <c r="X966" s="100">
        <f t="shared" ref="X966:AH966" si="4529">X748+W966</f>
        <v>0</v>
      </c>
      <c r="Y966" s="100">
        <f t="shared" si="4529"/>
        <v>0</v>
      </c>
      <c r="Z966" s="100">
        <f t="shared" si="4529"/>
        <v>0</v>
      </c>
      <c r="AA966" s="100">
        <f t="shared" si="4529"/>
        <v>0</v>
      </c>
      <c r="AB966" s="100">
        <f t="shared" si="4529"/>
        <v>0</v>
      </c>
      <c r="AC966" s="100">
        <f t="shared" si="4529"/>
        <v>0</v>
      </c>
      <c r="AD966" s="100">
        <f t="shared" si="4529"/>
        <v>0</v>
      </c>
      <c r="AE966" s="100">
        <f t="shared" si="4529"/>
        <v>0</v>
      </c>
      <c r="AF966" s="100">
        <f t="shared" si="4529"/>
        <v>0</v>
      </c>
      <c r="AG966" s="100">
        <f t="shared" si="4529"/>
        <v>0</v>
      </c>
      <c r="AH966" s="100">
        <f t="shared" si="4529"/>
        <v>0</v>
      </c>
      <c r="AI966" s="142"/>
      <c r="AJ966" s="100">
        <f t="shared" si="4501"/>
        <v>0</v>
      </c>
      <c r="AK966" s="100">
        <f t="shared" ref="AK966:AU966" si="4530">AK748+AJ966</f>
        <v>0</v>
      </c>
      <c r="AL966" s="100">
        <f t="shared" si="4530"/>
        <v>0</v>
      </c>
      <c r="AM966" s="100">
        <f t="shared" si="4530"/>
        <v>0</v>
      </c>
      <c r="AN966" s="100">
        <f t="shared" si="4530"/>
        <v>0</v>
      </c>
      <c r="AO966" s="100">
        <f t="shared" si="4530"/>
        <v>0</v>
      </c>
      <c r="AP966" s="100">
        <f t="shared" si="4530"/>
        <v>0</v>
      </c>
      <c r="AQ966" s="100">
        <f t="shared" si="4530"/>
        <v>0</v>
      </c>
      <c r="AR966" s="100">
        <f t="shared" si="4530"/>
        <v>0</v>
      </c>
      <c r="AS966" s="100">
        <f t="shared" si="4530"/>
        <v>0</v>
      </c>
      <c r="AT966" s="100">
        <f t="shared" si="4530"/>
        <v>0</v>
      </c>
      <c r="AU966" s="100">
        <f t="shared" si="4530"/>
        <v>0</v>
      </c>
      <c r="AV966" s="142"/>
      <c r="AW966" s="100">
        <f t="shared" si="4492"/>
        <v>0</v>
      </c>
      <c r="AX966" s="100">
        <f t="shared" ref="AX966:BH966" si="4531">AX748+AW966</f>
        <v>0</v>
      </c>
      <c r="AY966" s="100">
        <f t="shared" si="4531"/>
        <v>0</v>
      </c>
      <c r="AZ966" s="100">
        <f t="shared" si="4531"/>
        <v>0</v>
      </c>
      <c r="BA966" s="100">
        <f t="shared" si="4531"/>
        <v>0</v>
      </c>
      <c r="BB966" s="100">
        <f t="shared" si="4531"/>
        <v>0</v>
      </c>
      <c r="BC966" s="100">
        <f t="shared" si="4531"/>
        <v>0</v>
      </c>
      <c r="BD966" s="100">
        <f t="shared" si="4531"/>
        <v>0</v>
      </c>
      <c r="BE966" s="100">
        <f t="shared" si="4531"/>
        <v>0</v>
      </c>
      <c r="BF966" s="100">
        <f t="shared" si="4531"/>
        <v>0</v>
      </c>
      <c r="BG966" s="100">
        <f t="shared" si="4531"/>
        <v>0</v>
      </c>
      <c r="BH966" s="100">
        <f t="shared" si="4531"/>
        <v>0</v>
      </c>
      <c r="BI966" s="142"/>
      <c r="BV966" s="142"/>
      <c r="CI966" s="142"/>
      <c r="CV966" s="142"/>
      <c r="DI966" s="142"/>
      <c r="DV966" s="142"/>
      <c r="EI966" s="142"/>
    </row>
    <row r="967" spans="1:139" ht="15.75" outlineLevel="1" x14ac:dyDescent="0.25">
      <c r="A967" s="2">
        <f t="shared" si="4419"/>
        <v>60</v>
      </c>
      <c r="B967" s="86" t="str">
        <f t="shared" si="4484"/>
        <v>FH - TBD57</v>
      </c>
      <c r="C967" s="86" t="str">
        <f t="shared" si="4484"/>
        <v>SPP FH - 13944</v>
      </c>
      <c r="D967" s="2" t="str">
        <f t="shared" si="4484"/>
        <v>FH - TBD57.1</v>
      </c>
      <c r="E967" s="141" t="str">
        <f t="shared" si="4484"/>
        <v>SPP FH - 13944</v>
      </c>
      <c r="I967" s="178">
        <v>0</v>
      </c>
      <c r="J967" s="100">
        <f t="shared" ref="J967:U967" si="4532">J749+I967</f>
        <v>0</v>
      </c>
      <c r="K967" s="100">
        <f t="shared" si="4532"/>
        <v>0</v>
      </c>
      <c r="L967" s="100">
        <f t="shared" si="4532"/>
        <v>0</v>
      </c>
      <c r="M967" s="100">
        <f t="shared" si="4532"/>
        <v>0</v>
      </c>
      <c r="N967" s="100">
        <f t="shared" si="4532"/>
        <v>0</v>
      </c>
      <c r="O967" s="100">
        <f t="shared" si="4532"/>
        <v>0</v>
      </c>
      <c r="P967" s="100">
        <f t="shared" si="4532"/>
        <v>0</v>
      </c>
      <c r="Q967" s="100">
        <f t="shared" si="4532"/>
        <v>0</v>
      </c>
      <c r="R967" s="100">
        <f t="shared" si="4532"/>
        <v>0</v>
      </c>
      <c r="S967" s="100">
        <f t="shared" si="4532"/>
        <v>0</v>
      </c>
      <c r="T967" s="100">
        <f t="shared" si="4532"/>
        <v>0</v>
      </c>
      <c r="U967" s="100">
        <f t="shared" si="4532"/>
        <v>0</v>
      </c>
      <c r="V967" s="142"/>
      <c r="W967" s="100">
        <f t="shared" si="4499"/>
        <v>0</v>
      </c>
      <c r="X967" s="100">
        <f t="shared" ref="X967:AH967" si="4533">X749+W967</f>
        <v>0</v>
      </c>
      <c r="Y967" s="100">
        <f t="shared" si="4533"/>
        <v>0</v>
      </c>
      <c r="Z967" s="100">
        <f t="shared" si="4533"/>
        <v>0</v>
      </c>
      <c r="AA967" s="100">
        <f t="shared" si="4533"/>
        <v>0</v>
      </c>
      <c r="AB967" s="100">
        <f t="shared" si="4533"/>
        <v>0</v>
      </c>
      <c r="AC967" s="100">
        <f t="shared" si="4533"/>
        <v>0</v>
      </c>
      <c r="AD967" s="100">
        <f t="shared" si="4533"/>
        <v>0</v>
      </c>
      <c r="AE967" s="100">
        <f t="shared" si="4533"/>
        <v>0</v>
      </c>
      <c r="AF967" s="100">
        <f t="shared" si="4533"/>
        <v>0</v>
      </c>
      <c r="AG967" s="100">
        <f t="shared" si="4533"/>
        <v>0</v>
      </c>
      <c r="AH967" s="100">
        <f t="shared" si="4533"/>
        <v>0</v>
      </c>
      <c r="AI967" s="142"/>
      <c r="AJ967" s="100">
        <f t="shared" si="4501"/>
        <v>0</v>
      </c>
      <c r="AK967" s="100">
        <f t="shared" ref="AK967:AU967" si="4534">AK749+AJ967</f>
        <v>0</v>
      </c>
      <c r="AL967" s="100">
        <f t="shared" si="4534"/>
        <v>0</v>
      </c>
      <c r="AM967" s="100">
        <f t="shared" si="4534"/>
        <v>0</v>
      </c>
      <c r="AN967" s="100">
        <f t="shared" si="4534"/>
        <v>0</v>
      </c>
      <c r="AO967" s="100">
        <f t="shared" si="4534"/>
        <v>0</v>
      </c>
      <c r="AP967" s="100">
        <f t="shared" si="4534"/>
        <v>0</v>
      </c>
      <c r="AQ967" s="100">
        <f t="shared" si="4534"/>
        <v>0</v>
      </c>
      <c r="AR967" s="100">
        <f t="shared" si="4534"/>
        <v>0</v>
      </c>
      <c r="AS967" s="100">
        <f t="shared" si="4534"/>
        <v>0</v>
      </c>
      <c r="AT967" s="100">
        <f t="shared" si="4534"/>
        <v>0</v>
      </c>
      <c r="AU967" s="100">
        <f t="shared" si="4534"/>
        <v>0</v>
      </c>
      <c r="AV967" s="142"/>
      <c r="AW967" s="100">
        <f t="shared" si="4492"/>
        <v>0</v>
      </c>
      <c r="AX967" s="100">
        <f t="shared" ref="AX967:BH967" si="4535">AX749+AW967</f>
        <v>0</v>
      </c>
      <c r="AY967" s="100">
        <f t="shared" si="4535"/>
        <v>0</v>
      </c>
      <c r="AZ967" s="100">
        <f t="shared" si="4535"/>
        <v>0</v>
      </c>
      <c r="BA967" s="100">
        <f t="shared" si="4535"/>
        <v>0</v>
      </c>
      <c r="BB967" s="100">
        <f t="shared" si="4535"/>
        <v>0</v>
      </c>
      <c r="BC967" s="100">
        <f t="shared" si="4535"/>
        <v>0</v>
      </c>
      <c r="BD967" s="100">
        <f t="shared" si="4535"/>
        <v>0</v>
      </c>
      <c r="BE967" s="100">
        <f t="shared" si="4535"/>
        <v>0</v>
      </c>
      <c r="BF967" s="100">
        <f t="shared" si="4535"/>
        <v>0</v>
      </c>
      <c r="BG967" s="100">
        <f t="shared" si="4535"/>
        <v>0</v>
      </c>
      <c r="BH967" s="100">
        <f t="shared" si="4535"/>
        <v>0</v>
      </c>
      <c r="BI967" s="142"/>
      <c r="BV967" s="142"/>
      <c r="CI967" s="142"/>
      <c r="CV967" s="142"/>
      <c r="DI967" s="142"/>
      <c r="DV967" s="142"/>
      <c r="EI967" s="142"/>
    </row>
    <row r="968" spans="1:139" ht="15.75" outlineLevel="1" x14ac:dyDescent="0.25">
      <c r="A968" s="2">
        <f t="shared" si="4419"/>
        <v>61</v>
      </c>
      <c r="B968" s="86" t="str">
        <f t="shared" si="4484"/>
        <v>FH - TBD58</v>
      </c>
      <c r="C968" s="86" t="str">
        <f t="shared" si="4484"/>
        <v>SPP FH - 13014</v>
      </c>
      <c r="D968" s="2" t="str">
        <f t="shared" si="4484"/>
        <v>FH - TBD58.1</v>
      </c>
      <c r="E968" s="141" t="str">
        <f t="shared" si="4484"/>
        <v>SPP FH - 13014</v>
      </c>
      <c r="I968" s="178">
        <v>0</v>
      </c>
      <c r="J968" s="100">
        <f t="shared" ref="J968:U968" si="4536">J750+I968</f>
        <v>0</v>
      </c>
      <c r="K968" s="100">
        <f t="shared" si="4536"/>
        <v>0</v>
      </c>
      <c r="L968" s="100">
        <f t="shared" si="4536"/>
        <v>0</v>
      </c>
      <c r="M968" s="100">
        <f t="shared" si="4536"/>
        <v>0</v>
      </c>
      <c r="N968" s="100">
        <f t="shared" si="4536"/>
        <v>0</v>
      </c>
      <c r="O968" s="100">
        <f t="shared" si="4536"/>
        <v>0</v>
      </c>
      <c r="P968" s="100">
        <f t="shared" si="4536"/>
        <v>0</v>
      </c>
      <c r="Q968" s="100">
        <f t="shared" si="4536"/>
        <v>0</v>
      </c>
      <c r="R968" s="100">
        <f t="shared" si="4536"/>
        <v>0</v>
      </c>
      <c r="S968" s="100">
        <f t="shared" si="4536"/>
        <v>0</v>
      </c>
      <c r="T968" s="100">
        <f t="shared" si="4536"/>
        <v>0</v>
      </c>
      <c r="U968" s="100">
        <f t="shared" si="4536"/>
        <v>0</v>
      </c>
      <c r="V968" s="142"/>
      <c r="W968" s="100">
        <f t="shared" si="4499"/>
        <v>0</v>
      </c>
      <c r="X968" s="100">
        <f t="shared" ref="X968:AH968" si="4537">X750+W968</f>
        <v>0</v>
      </c>
      <c r="Y968" s="100">
        <f t="shared" si="4537"/>
        <v>0</v>
      </c>
      <c r="Z968" s="100">
        <f t="shared" si="4537"/>
        <v>0</v>
      </c>
      <c r="AA968" s="100">
        <f t="shared" si="4537"/>
        <v>0</v>
      </c>
      <c r="AB968" s="100">
        <f t="shared" si="4537"/>
        <v>0</v>
      </c>
      <c r="AC968" s="100">
        <f t="shared" si="4537"/>
        <v>0</v>
      </c>
      <c r="AD968" s="100">
        <f t="shared" si="4537"/>
        <v>0</v>
      </c>
      <c r="AE968" s="100">
        <f t="shared" si="4537"/>
        <v>0</v>
      </c>
      <c r="AF968" s="100">
        <f t="shared" si="4537"/>
        <v>0</v>
      </c>
      <c r="AG968" s="100">
        <f t="shared" si="4537"/>
        <v>0</v>
      </c>
      <c r="AH968" s="100">
        <f t="shared" si="4537"/>
        <v>0</v>
      </c>
      <c r="AI968" s="142"/>
      <c r="AJ968" s="100">
        <f t="shared" si="4501"/>
        <v>0</v>
      </c>
      <c r="AK968" s="100">
        <f t="shared" ref="AK968:AU968" si="4538">AK750+AJ968</f>
        <v>0</v>
      </c>
      <c r="AL968" s="100">
        <f t="shared" si="4538"/>
        <v>0</v>
      </c>
      <c r="AM968" s="100">
        <f t="shared" si="4538"/>
        <v>0</v>
      </c>
      <c r="AN968" s="100">
        <f t="shared" si="4538"/>
        <v>0</v>
      </c>
      <c r="AO968" s="100">
        <f t="shared" si="4538"/>
        <v>0</v>
      </c>
      <c r="AP968" s="100">
        <f t="shared" si="4538"/>
        <v>0</v>
      </c>
      <c r="AQ968" s="100">
        <f t="shared" si="4538"/>
        <v>0</v>
      </c>
      <c r="AR968" s="100">
        <f t="shared" si="4538"/>
        <v>0</v>
      </c>
      <c r="AS968" s="100">
        <f t="shared" si="4538"/>
        <v>0</v>
      </c>
      <c r="AT968" s="100">
        <f t="shared" si="4538"/>
        <v>0</v>
      </c>
      <c r="AU968" s="100">
        <f t="shared" si="4538"/>
        <v>0</v>
      </c>
      <c r="AV968" s="142"/>
      <c r="AW968" s="100">
        <f t="shared" si="4492"/>
        <v>0</v>
      </c>
      <c r="AX968" s="100">
        <f t="shared" ref="AX968:BH968" si="4539">AX750+AW968</f>
        <v>0</v>
      </c>
      <c r="AY968" s="100">
        <f t="shared" si="4539"/>
        <v>0</v>
      </c>
      <c r="AZ968" s="100">
        <f t="shared" si="4539"/>
        <v>0</v>
      </c>
      <c r="BA968" s="100">
        <f t="shared" si="4539"/>
        <v>0</v>
      </c>
      <c r="BB968" s="100">
        <f t="shared" si="4539"/>
        <v>0</v>
      </c>
      <c r="BC968" s="100">
        <f t="shared" si="4539"/>
        <v>0</v>
      </c>
      <c r="BD968" s="100">
        <f t="shared" si="4539"/>
        <v>0</v>
      </c>
      <c r="BE968" s="100">
        <f t="shared" si="4539"/>
        <v>0</v>
      </c>
      <c r="BF968" s="100">
        <f t="shared" si="4539"/>
        <v>0</v>
      </c>
      <c r="BG968" s="100">
        <f t="shared" si="4539"/>
        <v>0</v>
      </c>
      <c r="BH968" s="100">
        <f t="shared" si="4539"/>
        <v>0</v>
      </c>
      <c r="BI968" s="142"/>
      <c r="BV968" s="142"/>
      <c r="CI968" s="142"/>
      <c r="CV968" s="142"/>
      <c r="DI968" s="142"/>
      <c r="DV968" s="142"/>
      <c r="EI968" s="142"/>
    </row>
    <row r="969" spans="1:139" ht="15.75" outlineLevel="1" x14ac:dyDescent="0.25">
      <c r="A969" s="2">
        <f t="shared" si="4419"/>
        <v>62</v>
      </c>
      <c r="B969" s="86" t="str">
        <f t="shared" si="4484"/>
        <v>FH - TBD60</v>
      </c>
      <c r="C969" s="86" t="str">
        <f t="shared" si="4484"/>
        <v>SPP FH - 13042</v>
      </c>
      <c r="D969" s="2" t="str">
        <f t="shared" si="4484"/>
        <v>FH - TBD60.1</v>
      </c>
      <c r="E969" s="141" t="str">
        <f t="shared" si="4484"/>
        <v>SPP FH - 13042</v>
      </c>
      <c r="I969" s="178">
        <v>0</v>
      </c>
      <c r="J969" s="100">
        <f t="shared" ref="J969:U969" si="4540">J751+I969</f>
        <v>0</v>
      </c>
      <c r="K969" s="100">
        <f t="shared" si="4540"/>
        <v>0</v>
      </c>
      <c r="L969" s="100">
        <f t="shared" si="4540"/>
        <v>0</v>
      </c>
      <c r="M969" s="100">
        <f t="shared" si="4540"/>
        <v>0</v>
      </c>
      <c r="N969" s="100">
        <f t="shared" si="4540"/>
        <v>0</v>
      </c>
      <c r="O969" s="100">
        <f t="shared" si="4540"/>
        <v>0</v>
      </c>
      <c r="P969" s="100">
        <f t="shared" si="4540"/>
        <v>0</v>
      </c>
      <c r="Q969" s="100">
        <f t="shared" si="4540"/>
        <v>0</v>
      </c>
      <c r="R969" s="100">
        <f t="shared" si="4540"/>
        <v>0</v>
      </c>
      <c r="S969" s="100">
        <f t="shared" si="4540"/>
        <v>0</v>
      </c>
      <c r="T969" s="100">
        <f t="shared" si="4540"/>
        <v>0</v>
      </c>
      <c r="U969" s="100">
        <f t="shared" si="4540"/>
        <v>0</v>
      </c>
      <c r="V969" s="142"/>
      <c r="W969" s="100">
        <f t="shared" si="4499"/>
        <v>0</v>
      </c>
      <c r="X969" s="100">
        <f t="shared" ref="X969:AH969" si="4541">X751+W969</f>
        <v>0</v>
      </c>
      <c r="Y969" s="100">
        <f t="shared" si="4541"/>
        <v>0</v>
      </c>
      <c r="Z969" s="100">
        <f t="shared" si="4541"/>
        <v>0</v>
      </c>
      <c r="AA969" s="100">
        <f t="shared" si="4541"/>
        <v>0</v>
      </c>
      <c r="AB969" s="100">
        <f t="shared" si="4541"/>
        <v>0</v>
      </c>
      <c r="AC969" s="100">
        <f t="shared" si="4541"/>
        <v>0</v>
      </c>
      <c r="AD969" s="100">
        <f t="shared" si="4541"/>
        <v>0</v>
      </c>
      <c r="AE969" s="100">
        <f t="shared" si="4541"/>
        <v>0</v>
      </c>
      <c r="AF969" s="100">
        <f t="shared" si="4541"/>
        <v>0</v>
      </c>
      <c r="AG969" s="100">
        <f t="shared" si="4541"/>
        <v>0</v>
      </c>
      <c r="AH969" s="100">
        <f t="shared" si="4541"/>
        <v>0</v>
      </c>
      <c r="AI969" s="142"/>
      <c r="AJ969" s="100">
        <f t="shared" si="4501"/>
        <v>0</v>
      </c>
      <c r="AK969" s="100">
        <f t="shared" ref="AK969:AU969" si="4542">AK751+AJ969</f>
        <v>0</v>
      </c>
      <c r="AL969" s="100">
        <f t="shared" si="4542"/>
        <v>0</v>
      </c>
      <c r="AM969" s="100">
        <f t="shared" si="4542"/>
        <v>0</v>
      </c>
      <c r="AN969" s="100">
        <f t="shared" si="4542"/>
        <v>0</v>
      </c>
      <c r="AO969" s="100">
        <f t="shared" si="4542"/>
        <v>0</v>
      </c>
      <c r="AP969" s="100">
        <f t="shared" si="4542"/>
        <v>0</v>
      </c>
      <c r="AQ969" s="100">
        <f t="shared" si="4542"/>
        <v>0</v>
      </c>
      <c r="AR969" s="100">
        <f t="shared" si="4542"/>
        <v>0</v>
      </c>
      <c r="AS969" s="100">
        <f t="shared" si="4542"/>
        <v>0</v>
      </c>
      <c r="AT969" s="100">
        <f t="shared" si="4542"/>
        <v>0</v>
      </c>
      <c r="AU969" s="100">
        <f t="shared" si="4542"/>
        <v>0</v>
      </c>
      <c r="AV969" s="142"/>
      <c r="AW969" s="100">
        <f t="shared" si="4492"/>
        <v>0</v>
      </c>
      <c r="AX969" s="100">
        <f t="shared" ref="AX969:BH969" si="4543">AX751+AW969</f>
        <v>0</v>
      </c>
      <c r="AY969" s="100">
        <f t="shared" si="4543"/>
        <v>0</v>
      </c>
      <c r="AZ969" s="100">
        <f t="shared" si="4543"/>
        <v>0</v>
      </c>
      <c r="BA969" s="100">
        <f t="shared" si="4543"/>
        <v>0</v>
      </c>
      <c r="BB969" s="100">
        <f t="shared" si="4543"/>
        <v>0</v>
      </c>
      <c r="BC969" s="100">
        <f t="shared" si="4543"/>
        <v>0</v>
      </c>
      <c r="BD969" s="100">
        <f t="shared" si="4543"/>
        <v>0</v>
      </c>
      <c r="BE969" s="100">
        <f t="shared" si="4543"/>
        <v>0</v>
      </c>
      <c r="BF969" s="100">
        <f t="shared" si="4543"/>
        <v>0</v>
      </c>
      <c r="BG969" s="100">
        <f t="shared" si="4543"/>
        <v>0</v>
      </c>
      <c r="BH969" s="100">
        <f t="shared" si="4543"/>
        <v>0</v>
      </c>
      <c r="BI969" s="142"/>
      <c r="BV969" s="142"/>
      <c r="CI969" s="142"/>
      <c r="CV969" s="142"/>
      <c r="DI969" s="142"/>
      <c r="DV969" s="142"/>
      <c r="EI969" s="142"/>
    </row>
    <row r="970" spans="1:139" ht="15.75" outlineLevel="1" x14ac:dyDescent="0.25">
      <c r="A970" s="2">
        <f t="shared" si="4419"/>
        <v>63</v>
      </c>
      <c r="B970" s="86" t="str">
        <f t="shared" si="4484"/>
        <v>FH - TBD61</v>
      </c>
      <c r="C970" s="86" t="str">
        <f t="shared" si="4484"/>
        <v>SPP FH - 13083</v>
      </c>
      <c r="D970" s="2" t="str">
        <f t="shared" si="4484"/>
        <v>FH - TBD61.1</v>
      </c>
      <c r="E970" s="141" t="str">
        <f t="shared" si="4484"/>
        <v>SPP FH - 13083</v>
      </c>
      <c r="I970" s="178">
        <v>0</v>
      </c>
      <c r="J970" s="100">
        <f t="shared" ref="J970:U970" si="4544">J752+I970</f>
        <v>0</v>
      </c>
      <c r="K970" s="100">
        <f t="shared" si="4544"/>
        <v>0</v>
      </c>
      <c r="L970" s="100">
        <f t="shared" si="4544"/>
        <v>0</v>
      </c>
      <c r="M970" s="100">
        <f t="shared" si="4544"/>
        <v>0</v>
      </c>
      <c r="N970" s="100">
        <f t="shared" si="4544"/>
        <v>0</v>
      </c>
      <c r="O970" s="100">
        <f t="shared" si="4544"/>
        <v>0</v>
      </c>
      <c r="P970" s="100">
        <f t="shared" si="4544"/>
        <v>0</v>
      </c>
      <c r="Q970" s="100">
        <f t="shared" si="4544"/>
        <v>0</v>
      </c>
      <c r="R970" s="100">
        <f t="shared" si="4544"/>
        <v>0</v>
      </c>
      <c r="S970" s="100">
        <f t="shared" si="4544"/>
        <v>0</v>
      </c>
      <c r="T970" s="100">
        <f t="shared" si="4544"/>
        <v>0</v>
      </c>
      <c r="U970" s="100">
        <f t="shared" si="4544"/>
        <v>0</v>
      </c>
      <c r="V970" s="142"/>
      <c r="W970" s="100">
        <f t="shared" si="4499"/>
        <v>0</v>
      </c>
      <c r="X970" s="100">
        <f t="shared" ref="X970:AH970" si="4545">X752+W970</f>
        <v>0</v>
      </c>
      <c r="Y970" s="100">
        <f t="shared" si="4545"/>
        <v>0</v>
      </c>
      <c r="Z970" s="100">
        <f t="shared" si="4545"/>
        <v>0</v>
      </c>
      <c r="AA970" s="100">
        <f t="shared" si="4545"/>
        <v>0</v>
      </c>
      <c r="AB970" s="100">
        <f t="shared" si="4545"/>
        <v>0</v>
      </c>
      <c r="AC970" s="100">
        <f t="shared" si="4545"/>
        <v>0</v>
      </c>
      <c r="AD970" s="100">
        <f t="shared" si="4545"/>
        <v>0</v>
      </c>
      <c r="AE970" s="100">
        <f t="shared" si="4545"/>
        <v>0</v>
      </c>
      <c r="AF970" s="100">
        <f t="shared" si="4545"/>
        <v>0</v>
      </c>
      <c r="AG970" s="100">
        <f t="shared" si="4545"/>
        <v>0</v>
      </c>
      <c r="AH970" s="100">
        <f t="shared" si="4545"/>
        <v>0</v>
      </c>
      <c r="AI970" s="142"/>
      <c r="AJ970" s="100">
        <f t="shared" si="4501"/>
        <v>0</v>
      </c>
      <c r="AK970" s="100">
        <f t="shared" ref="AK970:AU970" si="4546">AK752+AJ970</f>
        <v>0</v>
      </c>
      <c r="AL970" s="100">
        <f t="shared" si="4546"/>
        <v>0</v>
      </c>
      <c r="AM970" s="100">
        <f t="shared" si="4546"/>
        <v>0</v>
      </c>
      <c r="AN970" s="100">
        <f t="shared" si="4546"/>
        <v>0</v>
      </c>
      <c r="AO970" s="100">
        <f t="shared" si="4546"/>
        <v>0</v>
      </c>
      <c r="AP970" s="100">
        <f t="shared" si="4546"/>
        <v>0</v>
      </c>
      <c r="AQ970" s="100">
        <f t="shared" si="4546"/>
        <v>0</v>
      </c>
      <c r="AR970" s="100">
        <f t="shared" si="4546"/>
        <v>0</v>
      </c>
      <c r="AS970" s="100">
        <f t="shared" si="4546"/>
        <v>0</v>
      </c>
      <c r="AT970" s="100">
        <f t="shared" si="4546"/>
        <v>0</v>
      </c>
      <c r="AU970" s="100">
        <f t="shared" si="4546"/>
        <v>0</v>
      </c>
      <c r="AV970" s="142"/>
      <c r="AW970" s="100">
        <f t="shared" si="4492"/>
        <v>0</v>
      </c>
      <c r="AX970" s="100">
        <f t="shared" ref="AX970:BH970" si="4547">AX752+AW970</f>
        <v>0</v>
      </c>
      <c r="AY970" s="100">
        <f t="shared" si="4547"/>
        <v>0</v>
      </c>
      <c r="AZ970" s="100">
        <f t="shared" si="4547"/>
        <v>0</v>
      </c>
      <c r="BA970" s="100">
        <f t="shared" si="4547"/>
        <v>0</v>
      </c>
      <c r="BB970" s="100">
        <f t="shared" si="4547"/>
        <v>0</v>
      </c>
      <c r="BC970" s="100">
        <f t="shared" si="4547"/>
        <v>0</v>
      </c>
      <c r="BD970" s="100">
        <f t="shared" si="4547"/>
        <v>0</v>
      </c>
      <c r="BE970" s="100">
        <f t="shared" si="4547"/>
        <v>0</v>
      </c>
      <c r="BF970" s="100">
        <f t="shared" si="4547"/>
        <v>0</v>
      </c>
      <c r="BG970" s="100">
        <f t="shared" si="4547"/>
        <v>0</v>
      </c>
      <c r="BH970" s="100">
        <f t="shared" si="4547"/>
        <v>0</v>
      </c>
      <c r="BI970" s="142"/>
      <c r="BV970" s="142"/>
      <c r="CI970" s="142"/>
      <c r="CV970" s="142"/>
      <c r="DI970" s="142"/>
      <c r="DV970" s="142"/>
      <c r="EI970" s="142"/>
    </row>
    <row r="971" spans="1:139" ht="15.75" outlineLevel="1" x14ac:dyDescent="0.25">
      <c r="A971" s="2">
        <f t="shared" si="4419"/>
        <v>64</v>
      </c>
      <c r="B971" s="86" t="str">
        <f t="shared" si="4484"/>
        <v>TBD</v>
      </c>
      <c r="C971" s="86" t="str">
        <f t="shared" si="4484"/>
        <v>FLISR Line Sensing Server Installation</v>
      </c>
      <c r="D971" s="2" t="str">
        <f t="shared" si="4484"/>
        <v>TBD</v>
      </c>
      <c r="E971" s="141" t="str">
        <f t="shared" si="4484"/>
        <v>FLISR Line Sensing Server Installation</v>
      </c>
      <c r="I971" s="178">
        <v>0</v>
      </c>
      <c r="J971" s="100">
        <f t="shared" ref="J971:U971" si="4548">J753+I971</f>
        <v>0</v>
      </c>
      <c r="K971" s="100">
        <f t="shared" si="4548"/>
        <v>0</v>
      </c>
      <c r="L971" s="100">
        <f t="shared" si="4548"/>
        <v>0</v>
      </c>
      <c r="M971" s="100">
        <f t="shared" si="4548"/>
        <v>0</v>
      </c>
      <c r="N971" s="100">
        <f t="shared" si="4548"/>
        <v>0</v>
      </c>
      <c r="O971" s="100">
        <f t="shared" si="4548"/>
        <v>0</v>
      </c>
      <c r="P971" s="100">
        <f t="shared" si="4548"/>
        <v>0</v>
      </c>
      <c r="Q971" s="100">
        <f t="shared" si="4548"/>
        <v>0</v>
      </c>
      <c r="R971" s="100">
        <f t="shared" si="4548"/>
        <v>0</v>
      </c>
      <c r="S971" s="100">
        <f t="shared" si="4548"/>
        <v>0</v>
      </c>
      <c r="T971" s="100">
        <f t="shared" si="4548"/>
        <v>0</v>
      </c>
      <c r="U971" s="100">
        <f t="shared" si="4548"/>
        <v>0</v>
      </c>
      <c r="V971" s="142"/>
      <c r="W971" s="100">
        <f t="shared" si="4499"/>
        <v>0</v>
      </c>
      <c r="X971" s="100">
        <f t="shared" ref="X971:AH971" si="4549">X753+W971</f>
        <v>0</v>
      </c>
      <c r="Y971" s="100">
        <f t="shared" si="4549"/>
        <v>0</v>
      </c>
      <c r="Z971" s="100">
        <f t="shared" si="4549"/>
        <v>0</v>
      </c>
      <c r="AA971" s="100">
        <f t="shared" si="4549"/>
        <v>0</v>
      </c>
      <c r="AB971" s="100">
        <f t="shared" si="4549"/>
        <v>0</v>
      </c>
      <c r="AC971" s="100">
        <f t="shared" si="4549"/>
        <v>0</v>
      </c>
      <c r="AD971" s="100">
        <f t="shared" si="4549"/>
        <v>0</v>
      </c>
      <c r="AE971" s="100">
        <f t="shared" si="4549"/>
        <v>0</v>
      </c>
      <c r="AF971" s="100">
        <f t="shared" si="4549"/>
        <v>0</v>
      </c>
      <c r="AG971" s="100">
        <f t="shared" si="4549"/>
        <v>0</v>
      </c>
      <c r="AH971" s="100">
        <f t="shared" si="4549"/>
        <v>0</v>
      </c>
      <c r="AI971" s="142"/>
      <c r="AJ971" s="100">
        <f t="shared" si="4501"/>
        <v>0</v>
      </c>
      <c r="AK971" s="100">
        <f t="shared" ref="AK971:AU971" si="4550">AK753+AJ971</f>
        <v>0</v>
      </c>
      <c r="AL971" s="100">
        <f t="shared" si="4550"/>
        <v>0</v>
      </c>
      <c r="AM971" s="100">
        <f t="shared" si="4550"/>
        <v>0</v>
      </c>
      <c r="AN971" s="100">
        <f t="shared" si="4550"/>
        <v>0</v>
      </c>
      <c r="AO971" s="100">
        <f t="shared" si="4550"/>
        <v>0</v>
      </c>
      <c r="AP971" s="100">
        <f t="shared" si="4550"/>
        <v>0</v>
      </c>
      <c r="AQ971" s="100">
        <f t="shared" si="4550"/>
        <v>0</v>
      </c>
      <c r="AR971" s="100">
        <f t="shared" si="4550"/>
        <v>0</v>
      </c>
      <c r="AS971" s="100">
        <f t="shared" si="4550"/>
        <v>0</v>
      </c>
      <c r="AT971" s="100">
        <f t="shared" si="4550"/>
        <v>0</v>
      </c>
      <c r="AU971" s="100">
        <f t="shared" si="4550"/>
        <v>0</v>
      </c>
      <c r="AV971" s="142"/>
      <c r="AW971" s="100">
        <f t="shared" si="4492"/>
        <v>0</v>
      </c>
      <c r="AX971" s="100">
        <f t="shared" ref="AX971:BH971" si="4551">AX753+AW971</f>
        <v>0</v>
      </c>
      <c r="AY971" s="100">
        <f t="shared" si="4551"/>
        <v>0</v>
      </c>
      <c r="AZ971" s="100">
        <f t="shared" si="4551"/>
        <v>0</v>
      </c>
      <c r="BA971" s="100">
        <f t="shared" si="4551"/>
        <v>0</v>
      </c>
      <c r="BB971" s="100">
        <f t="shared" si="4551"/>
        <v>0</v>
      </c>
      <c r="BC971" s="100">
        <f t="shared" si="4551"/>
        <v>0</v>
      </c>
      <c r="BD971" s="100">
        <f t="shared" si="4551"/>
        <v>0</v>
      </c>
      <c r="BE971" s="100">
        <f t="shared" si="4551"/>
        <v>0</v>
      </c>
      <c r="BF971" s="100">
        <f t="shared" si="4551"/>
        <v>0</v>
      </c>
      <c r="BG971" s="100">
        <f t="shared" si="4551"/>
        <v>0</v>
      </c>
      <c r="BH971" s="100">
        <f t="shared" si="4551"/>
        <v>0</v>
      </c>
      <c r="BI971" s="142"/>
      <c r="BV971" s="142"/>
      <c r="CI971" s="142"/>
      <c r="CV971" s="142"/>
      <c r="DI971" s="142"/>
      <c r="DV971" s="142"/>
      <c r="EI971" s="142"/>
    </row>
    <row r="972" spans="1:139" ht="15.75" hidden="1" outlineLevel="1" x14ac:dyDescent="0.25">
      <c r="A972" s="2">
        <f t="shared" ref="A972:A1003" si="4552">A754</f>
        <v>65</v>
      </c>
      <c r="B972" s="86">
        <f t="shared" si="4484"/>
        <v>0</v>
      </c>
      <c r="C972" s="86">
        <f t="shared" si="4484"/>
        <v>0</v>
      </c>
      <c r="D972" s="2">
        <f t="shared" si="4484"/>
        <v>0</v>
      </c>
      <c r="E972" s="141">
        <f t="shared" si="4484"/>
        <v>0</v>
      </c>
      <c r="I972" s="178">
        <v>0</v>
      </c>
      <c r="J972" s="100">
        <f t="shared" ref="J972:U972" si="4553">J754+I972</f>
        <v>0</v>
      </c>
      <c r="K972" s="100">
        <f t="shared" si="4553"/>
        <v>0</v>
      </c>
      <c r="L972" s="100">
        <f t="shared" si="4553"/>
        <v>0</v>
      </c>
      <c r="M972" s="100">
        <f t="shared" si="4553"/>
        <v>0</v>
      </c>
      <c r="N972" s="100">
        <f t="shared" si="4553"/>
        <v>0</v>
      </c>
      <c r="O972" s="100">
        <f t="shared" si="4553"/>
        <v>0</v>
      </c>
      <c r="P972" s="100">
        <f t="shared" si="4553"/>
        <v>0</v>
      </c>
      <c r="Q972" s="100">
        <f t="shared" si="4553"/>
        <v>0</v>
      </c>
      <c r="R972" s="100">
        <f t="shared" si="4553"/>
        <v>0</v>
      </c>
      <c r="S972" s="100">
        <f t="shared" si="4553"/>
        <v>0</v>
      </c>
      <c r="T972" s="100">
        <f t="shared" si="4553"/>
        <v>0</v>
      </c>
      <c r="U972" s="100">
        <f t="shared" si="4553"/>
        <v>0</v>
      </c>
      <c r="V972" s="142"/>
      <c r="W972" s="100">
        <f t="shared" si="4499"/>
        <v>0</v>
      </c>
      <c r="X972" s="100">
        <f t="shared" ref="X972:AH972" si="4554">X754+W972</f>
        <v>0</v>
      </c>
      <c r="Y972" s="100">
        <f t="shared" si="4554"/>
        <v>0</v>
      </c>
      <c r="Z972" s="100">
        <f t="shared" si="4554"/>
        <v>0</v>
      </c>
      <c r="AA972" s="100">
        <f t="shared" si="4554"/>
        <v>0</v>
      </c>
      <c r="AB972" s="100">
        <f t="shared" si="4554"/>
        <v>0</v>
      </c>
      <c r="AC972" s="100">
        <f t="shared" si="4554"/>
        <v>0</v>
      </c>
      <c r="AD972" s="100">
        <f t="shared" si="4554"/>
        <v>0</v>
      </c>
      <c r="AE972" s="100">
        <f t="shared" si="4554"/>
        <v>0</v>
      </c>
      <c r="AF972" s="100">
        <f t="shared" si="4554"/>
        <v>0</v>
      </c>
      <c r="AG972" s="100">
        <f t="shared" si="4554"/>
        <v>0</v>
      </c>
      <c r="AH972" s="100">
        <f t="shared" si="4554"/>
        <v>0</v>
      </c>
      <c r="AI972" s="142"/>
      <c r="AJ972" s="100">
        <f t="shared" si="4501"/>
        <v>0</v>
      </c>
      <c r="AK972" s="100">
        <f t="shared" ref="AK972:AU972" si="4555">AK754+AJ972</f>
        <v>0</v>
      </c>
      <c r="AL972" s="100">
        <f t="shared" si="4555"/>
        <v>0</v>
      </c>
      <c r="AM972" s="100">
        <f t="shared" si="4555"/>
        <v>0</v>
      </c>
      <c r="AN972" s="100">
        <f t="shared" si="4555"/>
        <v>0</v>
      </c>
      <c r="AO972" s="100">
        <f t="shared" si="4555"/>
        <v>0</v>
      </c>
      <c r="AP972" s="100">
        <f t="shared" si="4555"/>
        <v>0</v>
      </c>
      <c r="AQ972" s="100">
        <f t="shared" si="4555"/>
        <v>0</v>
      </c>
      <c r="AR972" s="100">
        <f t="shared" si="4555"/>
        <v>0</v>
      </c>
      <c r="AS972" s="100">
        <f t="shared" si="4555"/>
        <v>0</v>
      </c>
      <c r="AT972" s="100">
        <f t="shared" si="4555"/>
        <v>0</v>
      </c>
      <c r="AU972" s="100">
        <f t="shared" si="4555"/>
        <v>0</v>
      </c>
      <c r="AV972" s="142"/>
      <c r="AW972" s="100">
        <f t="shared" si="4492"/>
        <v>0</v>
      </c>
      <c r="AX972" s="100">
        <f t="shared" ref="AX972:BH972" si="4556">AX754+AW972</f>
        <v>0</v>
      </c>
      <c r="AY972" s="100">
        <f t="shared" si="4556"/>
        <v>0</v>
      </c>
      <c r="AZ972" s="100">
        <f t="shared" si="4556"/>
        <v>0</v>
      </c>
      <c r="BA972" s="100">
        <f t="shared" si="4556"/>
        <v>0</v>
      </c>
      <c r="BB972" s="100">
        <f t="shared" si="4556"/>
        <v>0</v>
      </c>
      <c r="BC972" s="100">
        <f t="shared" si="4556"/>
        <v>0</v>
      </c>
      <c r="BD972" s="100">
        <f t="shared" si="4556"/>
        <v>0</v>
      </c>
      <c r="BE972" s="100">
        <f t="shared" si="4556"/>
        <v>0</v>
      </c>
      <c r="BF972" s="100">
        <f t="shared" si="4556"/>
        <v>0</v>
      </c>
      <c r="BG972" s="100">
        <f t="shared" si="4556"/>
        <v>0</v>
      </c>
      <c r="BH972" s="100">
        <f t="shared" si="4556"/>
        <v>0</v>
      </c>
      <c r="BI972" s="142"/>
      <c r="BV972" s="142"/>
      <c r="CI972" s="142"/>
      <c r="CV972" s="142"/>
      <c r="DI972" s="142"/>
      <c r="DV972" s="142"/>
      <c r="EI972" s="142"/>
    </row>
    <row r="973" spans="1:139" ht="15.75" hidden="1" outlineLevel="1" x14ac:dyDescent="0.25">
      <c r="A973" s="2">
        <f t="shared" si="4552"/>
        <v>66</v>
      </c>
      <c r="B973" s="86">
        <f t="shared" si="4484"/>
        <v>0</v>
      </c>
      <c r="C973" s="86">
        <f t="shared" si="4484"/>
        <v>0</v>
      </c>
      <c r="D973" s="2">
        <f t="shared" si="4484"/>
        <v>0</v>
      </c>
      <c r="E973" s="141">
        <f t="shared" si="4484"/>
        <v>0</v>
      </c>
      <c r="I973" s="178">
        <v>0</v>
      </c>
      <c r="J973" s="100">
        <f t="shared" ref="J973:U973" si="4557">J755+I973</f>
        <v>0</v>
      </c>
      <c r="K973" s="100">
        <f t="shared" si="4557"/>
        <v>0</v>
      </c>
      <c r="L973" s="100">
        <f t="shared" si="4557"/>
        <v>0</v>
      </c>
      <c r="M973" s="100">
        <f t="shared" si="4557"/>
        <v>0</v>
      </c>
      <c r="N973" s="100">
        <f t="shared" si="4557"/>
        <v>0</v>
      </c>
      <c r="O973" s="100">
        <f t="shared" si="4557"/>
        <v>0</v>
      </c>
      <c r="P973" s="100">
        <f t="shared" si="4557"/>
        <v>0</v>
      </c>
      <c r="Q973" s="100">
        <f t="shared" si="4557"/>
        <v>0</v>
      </c>
      <c r="R973" s="100">
        <f t="shared" si="4557"/>
        <v>0</v>
      </c>
      <c r="S973" s="100">
        <f t="shared" si="4557"/>
        <v>0</v>
      </c>
      <c r="T973" s="100">
        <f t="shared" si="4557"/>
        <v>0</v>
      </c>
      <c r="U973" s="100">
        <f t="shared" si="4557"/>
        <v>0</v>
      </c>
      <c r="V973" s="142"/>
      <c r="W973" s="100">
        <f t="shared" si="4499"/>
        <v>0</v>
      </c>
      <c r="X973" s="100">
        <f t="shared" ref="X973:AH973" si="4558">X755+W973</f>
        <v>0</v>
      </c>
      <c r="Y973" s="100">
        <f t="shared" si="4558"/>
        <v>0</v>
      </c>
      <c r="Z973" s="100">
        <f t="shared" si="4558"/>
        <v>0</v>
      </c>
      <c r="AA973" s="100">
        <f t="shared" si="4558"/>
        <v>0</v>
      </c>
      <c r="AB973" s="100">
        <f t="shared" si="4558"/>
        <v>0</v>
      </c>
      <c r="AC973" s="100">
        <f t="shared" si="4558"/>
        <v>0</v>
      </c>
      <c r="AD973" s="100">
        <f t="shared" si="4558"/>
        <v>0</v>
      </c>
      <c r="AE973" s="100">
        <f t="shared" si="4558"/>
        <v>0</v>
      </c>
      <c r="AF973" s="100">
        <f t="shared" si="4558"/>
        <v>0</v>
      </c>
      <c r="AG973" s="100">
        <f t="shared" si="4558"/>
        <v>0</v>
      </c>
      <c r="AH973" s="100">
        <f t="shared" si="4558"/>
        <v>0</v>
      </c>
      <c r="AI973" s="142"/>
      <c r="AJ973" s="100">
        <f t="shared" si="4501"/>
        <v>0</v>
      </c>
      <c r="AK973" s="100">
        <f t="shared" ref="AK973:AU973" si="4559">AK755+AJ973</f>
        <v>0</v>
      </c>
      <c r="AL973" s="100">
        <f t="shared" si="4559"/>
        <v>0</v>
      </c>
      <c r="AM973" s="100">
        <f t="shared" si="4559"/>
        <v>0</v>
      </c>
      <c r="AN973" s="100">
        <f t="shared" si="4559"/>
        <v>0</v>
      </c>
      <c r="AO973" s="100">
        <f t="shared" si="4559"/>
        <v>0</v>
      </c>
      <c r="AP973" s="100">
        <f t="shared" si="4559"/>
        <v>0</v>
      </c>
      <c r="AQ973" s="100">
        <f t="shared" si="4559"/>
        <v>0</v>
      </c>
      <c r="AR973" s="100">
        <f t="shared" si="4559"/>
        <v>0</v>
      </c>
      <c r="AS973" s="100">
        <f t="shared" si="4559"/>
        <v>0</v>
      </c>
      <c r="AT973" s="100">
        <f t="shared" si="4559"/>
        <v>0</v>
      </c>
      <c r="AU973" s="100">
        <f t="shared" si="4559"/>
        <v>0</v>
      </c>
      <c r="AV973" s="142"/>
      <c r="AW973" s="100">
        <f t="shared" si="4492"/>
        <v>0</v>
      </c>
      <c r="AX973" s="100">
        <f t="shared" ref="AX973:BH973" si="4560">AX755+AW973</f>
        <v>0</v>
      </c>
      <c r="AY973" s="100">
        <f t="shared" si="4560"/>
        <v>0</v>
      </c>
      <c r="AZ973" s="100">
        <f t="shared" si="4560"/>
        <v>0</v>
      </c>
      <c r="BA973" s="100">
        <f t="shared" si="4560"/>
        <v>0</v>
      </c>
      <c r="BB973" s="100">
        <f t="shared" si="4560"/>
        <v>0</v>
      </c>
      <c r="BC973" s="100">
        <f t="shared" si="4560"/>
        <v>0</v>
      </c>
      <c r="BD973" s="100">
        <f t="shared" si="4560"/>
        <v>0</v>
      </c>
      <c r="BE973" s="100">
        <f t="shared" si="4560"/>
        <v>0</v>
      </c>
      <c r="BF973" s="100">
        <f t="shared" si="4560"/>
        <v>0</v>
      </c>
      <c r="BG973" s="100">
        <f t="shared" si="4560"/>
        <v>0</v>
      </c>
      <c r="BH973" s="100">
        <f t="shared" si="4560"/>
        <v>0</v>
      </c>
      <c r="BI973" s="142"/>
      <c r="BV973" s="142"/>
      <c r="CI973" s="142"/>
      <c r="CV973" s="142"/>
      <c r="DI973" s="142"/>
      <c r="DV973" s="142"/>
      <c r="EI973" s="142"/>
    </row>
    <row r="974" spans="1:139" ht="15.75" hidden="1" outlineLevel="1" x14ac:dyDescent="0.25">
      <c r="A974" s="2">
        <f t="shared" si="4552"/>
        <v>67</v>
      </c>
      <c r="B974" s="86">
        <f t="shared" si="4484"/>
        <v>0</v>
      </c>
      <c r="C974" s="86">
        <f t="shared" si="4484"/>
        <v>0</v>
      </c>
      <c r="D974" s="2">
        <f t="shared" si="4484"/>
        <v>0</v>
      </c>
      <c r="E974" s="141">
        <f t="shared" si="4484"/>
        <v>0</v>
      </c>
      <c r="I974" s="178">
        <v>0</v>
      </c>
      <c r="J974" s="100">
        <f t="shared" ref="J974:U974" si="4561">J756+I974</f>
        <v>0</v>
      </c>
      <c r="K974" s="100">
        <f t="shared" si="4561"/>
        <v>0</v>
      </c>
      <c r="L974" s="100">
        <f t="shared" si="4561"/>
        <v>0</v>
      </c>
      <c r="M974" s="100">
        <f t="shared" si="4561"/>
        <v>0</v>
      </c>
      <c r="N974" s="100">
        <f t="shared" si="4561"/>
        <v>0</v>
      </c>
      <c r="O974" s="100">
        <f t="shared" si="4561"/>
        <v>0</v>
      </c>
      <c r="P974" s="100">
        <f t="shared" si="4561"/>
        <v>0</v>
      </c>
      <c r="Q974" s="100">
        <f t="shared" si="4561"/>
        <v>0</v>
      </c>
      <c r="R974" s="100">
        <f t="shared" si="4561"/>
        <v>0</v>
      </c>
      <c r="S974" s="100">
        <f t="shared" si="4561"/>
        <v>0</v>
      </c>
      <c r="T974" s="100">
        <f t="shared" si="4561"/>
        <v>0</v>
      </c>
      <c r="U974" s="100">
        <f t="shared" si="4561"/>
        <v>0</v>
      </c>
      <c r="V974" s="142"/>
      <c r="W974" s="100">
        <f t="shared" si="4499"/>
        <v>0</v>
      </c>
      <c r="X974" s="100">
        <f t="shared" ref="X974:AH974" si="4562">X756+W974</f>
        <v>0</v>
      </c>
      <c r="Y974" s="100">
        <f t="shared" si="4562"/>
        <v>0</v>
      </c>
      <c r="Z974" s="100">
        <f t="shared" si="4562"/>
        <v>0</v>
      </c>
      <c r="AA974" s="100">
        <f t="shared" si="4562"/>
        <v>0</v>
      </c>
      <c r="AB974" s="100">
        <f t="shared" si="4562"/>
        <v>0</v>
      </c>
      <c r="AC974" s="100">
        <f t="shared" si="4562"/>
        <v>0</v>
      </c>
      <c r="AD974" s="100">
        <f t="shared" si="4562"/>
        <v>0</v>
      </c>
      <c r="AE974" s="100">
        <f t="shared" si="4562"/>
        <v>0</v>
      </c>
      <c r="AF974" s="100">
        <f t="shared" si="4562"/>
        <v>0</v>
      </c>
      <c r="AG974" s="100">
        <f t="shared" si="4562"/>
        <v>0</v>
      </c>
      <c r="AH974" s="100">
        <f t="shared" si="4562"/>
        <v>0</v>
      </c>
      <c r="AI974" s="142"/>
      <c r="AJ974" s="100">
        <f t="shared" si="4501"/>
        <v>0</v>
      </c>
      <c r="AK974" s="100">
        <f t="shared" ref="AK974:AU974" si="4563">AK756+AJ974</f>
        <v>0</v>
      </c>
      <c r="AL974" s="100">
        <f t="shared" si="4563"/>
        <v>0</v>
      </c>
      <c r="AM974" s="100">
        <f t="shared" si="4563"/>
        <v>0</v>
      </c>
      <c r="AN974" s="100">
        <f t="shared" si="4563"/>
        <v>0</v>
      </c>
      <c r="AO974" s="100">
        <f t="shared" si="4563"/>
        <v>0</v>
      </c>
      <c r="AP974" s="100">
        <f t="shared" si="4563"/>
        <v>0</v>
      </c>
      <c r="AQ974" s="100">
        <f t="shared" si="4563"/>
        <v>0</v>
      </c>
      <c r="AR974" s="100">
        <f t="shared" si="4563"/>
        <v>0</v>
      </c>
      <c r="AS974" s="100">
        <f t="shared" si="4563"/>
        <v>0</v>
      </c>
      <c r="AT974" s="100">
        <f t="shared" si="4563"/>
        <v>0</v>
      </c>
      <c r="AU974" s="100">
        <f t="shared" si="4563"/>
        <v>0</v>
      </c>
      <c r="AV974" s="142"/>
      <c r="AW974" s="100">
        <f t="shared" si="4492"/>
        <v>0</v>
      </c>
      <c r="AX974" s="100">
        <f t="shared" ref="AX974:BH974" si="4564">AX756+AW974</f>
        <v>0</v>
      </c>
      <c r="AY974" s="100">
        <f t="shared" si="4564"/>
        <v>0</v>
      </c>
      <c r="AZ974" s="100">
        <f t="shared" si="4564"/>
        <v>0</v>
      </c>
      <c r="BA974" s="100">
        <f t="shared" si="4564"/>
        <v>0</v>
      </c>
      <c r="BB974" s="100">
        <f t="shared" si="4564"/>
        <v>0</v>
      </c>
      <c r="BC974" s="100">
        <f t="shared" si="4564"/>
        <v>0</v>
      </c>
      <c r="BD974" s="100">
        <f t="shared" si="4564"/>
        <v>0</v>
      </c>
      <c r="BE974" s="100">
        <f t="shared" si="4564"/>
        <v>0</v>
      </c>
      <c r="BF974" s="100">
        <f t="shared" si="4564"/>
        <v>0</v>
      </c>
      <c r="BG974" s="100">
        <f t="shared" si="4564"/>
        <v>0</v>
      </c>
      <c r="BH974" s="100">
        <f t="shared" si="4564"/>
        <v>0</v>
      </c>
      <c r="BI974" s="142"/>
      <c r="BV974" s="142"/>
      <c r="CI974" s="142"/>
      <c r="CV974" s="142"/>
      <c r="DI974" s="142"/>
      <c r="DV974" s="142"/>
      <c r="EI974" s="142"/>
    </row>
    <row r="975" spans="1:139" ht="15.75" hidden="1" outlineLevel="1" x14ac:dyDescent="0.25">
      <c r="A975" s="2">
        <f t="shared" si="4552"/>
        <v>68</v>
      </c>
      <c r="B975" s="86">
        <f t="shared" si="4484"/>
        <v>0</v>
      </c>
      <c r="C975" s="86">
        <f t="shared" si="4484"/>
        <v>0</v>
      </c>
      <c r="D975" s="2">
        <f t="shared" si="4484"/>
        <v>0</v>
      </c>
      <c r="E975" s="141">
        <f t="shared" si="4484"/>
        <v>0</v>
      </c>
      <c r="I975" s="178">
        <v>0</v>
      </c>
      <c r="J975" s="100">
        <f t="shared" ref="J975:U975" si="4565">J757+I975</f>
        <v>0</v>
      </c>
      <c r="K975" s="100">
        <f t="shared" si="4565"/>
        <v>0</v>
      </c>
      <c r="L975" s="100">
        <f t="shared" si="4565"/>
        <v>0</v>
      </c>
      <c r="M975" s="100">
        <f t="shared" si="4565"/>
        <v>0</v>
      </c>
      <c r="N975" s="100">
        <f t="shared" si="4565"/>
        <v>0</v>
      </c>
      <c r="O975" s="100">
        <f t="shared" si="4565"/>
        <v>0</v>
      </c>
      <c r="P975" s="100">
        <f t="shared" si="4565"/>
        <v>0</v>
      </c>
      <c r="Q975" s="100">
        <f t="shared" si="4565"/>
        <v>0</v>
      </c>
      <c r="R975" s="100">
        <f t="shared" si="4565"/>
        <v>0</v>
      </c>
      <c r="S975" s="100">
        <f t="shared" si="4565"/>
        <v>0</v>
      </c>
      <c r="T975" s="100">
        <f t="shared" si="4565"/>
        <v>0</v>
      </c>
      <c r="U975" s="100">
        <f t="shared" si="4565"/>
        <v>0</v>
      </c>
      <c r="V975" s="142"/>
      <c r="W975" s="100">
        <f t="shared" si="4499"/>
        <v>0</v>
      </c>
      <c r="X975" s="100">
        <f t="shared" ref="X975:AH975" si="4566">X757+W975</f>
        <v>0</v>
      </c>
      <c r="Y975" s="100">
        <f t="shared" si="4566"/>
        <v>0</v>
      </c>
      <c r="Z975" s="100">
        <f t="shared" si="4566"/>
        <v>0</v>
      </c>
      <c r="AA975" s="100">
        <f t="shared" si="4566"/>
        <v>0</v>
      </c>
      <c r="AB975" s="100">
        <f t="shared" si="4566"/>
        <v>0</v>
      </c>
      <c r="AC975" s="100">
        <f t="shared" si="4566"/>
        <v>0</v>
      </c>
      <c r="AD975" s="100">
        <f t="shared" si="4566"/>
        <v>0</v>
      </c>
      <c r="AE975" s="100">
        <f t="shared" si="4566"/>
        <v>0</v>
      </c>
      <c r="AF975" s="100">
        <f t="shared" si="4566"/>
        <v>0</v>
      </c>
      <c r="AG975" s="100">
        <f t="shared" si="4566"/>
        <v>0</v>
      </c>
      <c r="AH975" s="100">
        <f t="shared" si="4566"/>
        <v>0</v>
      </c>
      <c r="AI975" s="142"/>
      <c r="AJ975" s="100">
        <f t="shared" si="4501"/>
        <v>0</v>
      </c>
      <c r="AK975" s="100">
        <f t="shared" ref="AK975:AU975" si="4567">AK757+AJ975</f>
        <v>0</v>
      </c>
      <c r="AL975" s="100">
        <f t="shared" si="4567"/>
        <v>0</v>
      </c>
      <c r="AM975" s="100">
        <f t="shared" si="4567"/>
        <v>0</v>
      </c>
      <c r="AN975" s="100">
        <f t="shared" si="4567"/>
        <v>0</v>
      </c>
      <c r="AO975" s="100">
        <f t="shared" si="4567"/>
        <v>0</v>
      </c>
      <c r="AP975" s="100">
        <f t="shared" si="4567"/>
        <v>0</v>
      </c>
      <c r="AQ975" s="100">
        <f t="shared" si="4567"/>
        <v>0</v>
      </c>
      <c r="AR975" s="100">
        <f t="shared" si="4567"/>
        <v>0</v>
      </c>
      <c r="AS975" s="100">
        <f t="shared" si="4567"/>
        <v>0</v>
      </c>
      <c r="AT975" s="100">
        <f t="shared" si="4567"/>
        <v>0</v>
      </c>
      <c r="AU975" s="100">
        <f t="shared" si="4567"/>
        <v>0</v>
      </c>
      <c r="AV975" s="142"/>
      <c r="AW975" s="100">
        <f t="shared" si="4492"/>
        <v>0</v>
      </c>
      <c r="AX975" s="100">
        <f t="shared" ref="AX975:BH975" si="4568">AX757+AW975</f>
        <v>0</v>
      </c>
      <c r="AY975" s="100">
        <f t="shared" si="4568"/>
        <v>0</v>
      </c>
      <c r="AZ975" s="100">
        <f t="shared" si="4568"/>
        <v>0</v>
      </c>
      <c r="BA975" s="100">
        <f t="shared" si="4568"/>
        <v>0</v>
      </c>
      <c r="BB975" s="100">
        <f t="shared" si="4568"/>
        <v>0</v>
      </c>
      <c r="BC975" s="100">
        <f t="shared" si="4568"/>
        <v>0</v>
      </c>
      <c r="BD975" s="100">
        <f t="shared" si="4568"/>
        <v>0</v>
      </c>
      <c r="BE975" s="100">
        <f t="shared" si="4568"/>
        <v>0</v>
      </c>
      <c r="BF975" s="100">
        <f t="shared" si="4568"/>
        <v>0</v>
      </c>
      <c r="BG975" s="100">
        <f t="shared" si="4568"/>
        <v>0</v>
      </c>
      <c r="BH975" s="100">
        <f t="shared" si="4568"/>
        <v>0</v>
      </c>
      <c r="BI975" s="142"/>
      <c r="BV975" s="142"/>
      <c r="CI975" s="142"/>
      <c r="CV975" s="142"/>
      <c r="DI975" s="142"/>
      <c r="DV975" s="142"/>
      <c r="EI975" s="142"/>
    </row>
    <row r="976" spans="1:139" ht="15.75" hidden="1" outlineLevel="1" x14ac:dyDescent="0.25">
      <c r="A976" s="2">
        <f t="shared" si="4552"/>
        <v>69</v>
      </c>
      <c r="B976" s="86">
        <f t="shared" ref="B976:E995" si="4569">B758</f>
        <v>0</v>
      </c>
      <c r="C976" s="86">
        <f t="shared" si="4569"/>
        <v>0</v>
      </c>
      <c r="D976" s="2">
        <f t="shared" si="4569"/>
        <v>0</v>
      </c>
      <c r="E976" s="141">
        <f t="shared" si="4569"/>
        <v>0</v>
      </c>
      <c r="I976" s="178">
        <v>0</v>
      </c>
      <c r="J976" s="100">
        <f t="shared" ref="J976:U976" si="4570">J758+I976</f>
        <v>0</v>
      </c>
      <c r="K976" s="100">
        <f t="shared" si="4570"/>
        <v>0</v>
      </c>
      <c r="L976" s="100">
        <f t="shared" si="4570"/>
        <v>0</v>
      </c>
      <c r="M976" s="100">
        <f t="shared" si="4570"/>
        <v>0</v>
      </c>
      <c r="N976" s="100">
        <f t="shared" si="4570"/>
        <v>0</v>
      </c>
      <c r="O976" s="100">
        <f t="shared" si="4570"/>
        <v>0</v>
      </c>
      <c r="P976" s="100">
        <f t="shared" si="4570"/>
        <v>0</v>
      </c>
      <c r="Q976" s="100">
        <f t="shared" si="4570"/>
        <v>0</v>
      </c>
      <c r="R976" s="100">
        <f t="shared" si="4570"/>
        <v>0</v>
      </c>
      <c r="S976" s="100">
        <f t="shared" si="4570"/>
        <v>0</v>
      </c>
      <c r="T976" s="100">
        <f t="shared" si="4570"/>
        <v>0</v>
      </c>
      <c r="U976" s="100">
        <f t="shared" si="4570"/>
        <v>0</v>
      </c>
      <c r="V976" s="142"/>
      <c r="W976" s="100">
        <f t="shared" si="4499"/>
        <v>0</v>
      </c>
      <c r="X976" s="100">
        <f t="shared" ref="X976:AH976" si="4571">X758+W976</f>
        <v>0</v>
      </c>
      <c r="Y976" s="100">
        <f t="shared" si="4571"/>
        <v>0</v>
      </c>
      <c r="Z976" s="100">
        <f t="shared" si="4571"/>
        <v>0</v>
      </c>
      <c r="AA976" s="100">
        <f t="shared" si="4571"/>
        <v>0</v>
      </c>
      <c r="AB976" s="100">
        <f t="shared" si="4571"/>
        <v>0</v>
      </c>
      <c r="AC976" s="100">
        <f t="shared" si="4571"/>
        <v>0</v>
      </c>
      <c r="AD976" s="100">
        <f t="shared" si="4571"/>
        <v>0</v>
      </c>
      <c r="AE976" s="100">
        <f t="shared" si="4571"/>
        <v>0</v>
      </c>
      <c r="AF976" s="100">
        <f t="shared" si="4571"/>
        <v>0</v>
      </c>
      <c r="AG976" s="100">
        <f t="shared" si="4571"/>
        <v>0</v>
      </c>
      <c r="AH976" s="100">
        <f t="shared" si="4571"/>
        <v>0</v>
      </c>
      <c r="AI976" s="142"/>
      <c r="AJ976" s="100">
        <f t="shared" si="4501"/>
        <v>0</v>
      </c>
      <c r="AK976" s="100">
        <f t="shared" ref="AK976:AU976" si="4572">AK758+AJ976</f>
        <v>0</v>
      </c>
      <c r="AL976" s="100">
        <f t="shared" si="4572"/>
        <v>0</v>
      </c>
      <c r="AM976" s="100">
        <f t="shared" si="4572"/>
        <v>0</v>
      </c>
      <c r="AN976" s="100">
        <f t="shared" si="4572"/>
        <v>0</v>
      </c>
      <c r="AO976" s="100">
        <f t="shared" si="4572"/>
        <v>0</v>
      </c>
      <c r="AP976" s="100">
        <f t="shared" si="4572"/>
        <v>0</v>
      </c>
      <c r="AQ976" s="100">
        <f t="shared" si="4572"/>
        <v>0</v>
      </c>
      <c r="AR976" s="100">
        <f t="shared" si="4572"/>
        <v>0</v>
      </c>
      <c r="AS976" s="100">
        <f t="shared" si="4572"/>
        <v>0</v>
      </c>
      <c r="AT976" s="100">
        <f t="shared" si="4572"/>
        <v>0</v>
      </c>
      <c r="AU976" s="100">
        <f t="shared" si="4572"/>
        <v>0</v>
      </c>
      <c r="AV976" s="142"/>
      <c r="AW976" s="100">
        <f t="shared" si="4492"/>
        <v>0</v>
      </c>
      <c r="AX976" s="100">
        <f t="shared" ref="AX976:BH976" si="4573">AX758+AW976</f>
        <v>0</v>
      </c>
      <c r="AY976" s="100">
        <f t="shared" si="4573"/>
        <v>0</v>
      </c>
      <c r="AZ976" s="100">
        <f t="shared" si="4573"/>
        <v>0</v>
      </c>
      <c r="BA976" s="100">
        <f t="shared" si="4573"/>
        <v>0</v>
      </c>
      <c r="BB976" s="100">
        <f t="shared" si="4573"/>
        <v>0</v>
      </c>
      <c r="BC976" s="100">
        <f t="shared" si="4573"/>
        <v>0</v>
      </c>
      <c r="BD976" s="100">
        <f t="shared" si="4573"/>
        <v>0</v>
      </c>
      <c r="BE976" s="100">
        <f t="shared" si="4573"/>
        <v>0</v>
      </c>
      <c r="BF976" s="100">
        <f t="shared" si="4573"/>
        <v>0</v>
      </c>
      <c r="BG976" s="100">
        <f t="shared" si="4573"/>
        <v>0</v>
      </c>
      <c r="BH976" s="100">
        <f t="shared" si="4573"/>
        <v>0</v>
      </c>
      <c r="BI976" s="142"/>
      <c r="BV976" s="142"/>
      <c r="CI976" s="142"/>
      <c r="CV976" s="142"/>
      <c r="DI976" s="142"/>
      <c r="DV976" s="142"/>
      <c r="EI976" s="142"/>
    </row>
    <row r="977" spans="1:139" ht="15.75" hidden="1" outlineLevel="1" x14ac:dyDescent="0.25">
      <c r="A977" s="2">
        <f t="shared" si="4552"/>
        <v>70</v>
      </c>
      <c r="B977" s="86">
        <f t="shared" si="4569"/>
        <v>0</v>
      </c>
      <c r="C977" s="86">
        <f t="shared" si="4569"/>
        <v>0</v>
      </c>
      <c r="D977" s="2">
        <f t="shared" si="4569"/>
        <v>0</v>
      </c>
      <c r="E977" s="141">
        <f t="shared" si="4569"/>
        <v>0</v>
      </c>
      <c r="I977" s="178">
        <v>0</v>
      </c>
      <c r="J977" s="100">
        <f t="shared" ref="J977:U977" si="4574">J759+I977</f>
        <v>0</v>
      </c>
      <c r="K977" s="100">
        <f t="shared" si="4574"/>
        <v>0</v>
      </c>
      <c r="L977" s="100">
        <f t="shared" si="4574"/>
        <v>0</v>
      </c>
      <c r="M977" s="100">
        <f t="shared" si="4574"/>
        <v>0</v>
      </c>
      <c r="N977" s="100">
        <f t="shared" si="4574"/>
        <v>0</v>
      </c>
      <c r="O977" s="100">
        <f t="shared" si="4574"/>
        <v>0</v>
      </c>
      <c r="P977" s="100">
        <f t="shared" si="4574"/>
        <v>0</v>
      </c>
      <c r="Q977" s="100">
        <f t="shared" si="4574"/>
        <v>0</v>
      </c>
      <c r="R977" s="100">
        <f t="shared" si="4574"/>
        <v>0</v>
      </c>
      <c r="S977" s="100">
        <f t="shared" si="4574"/>
        <v>0</v>
      </c>
      <c r="T977" s="100">
        <f t="shared" si="4574"/>
        <v>0</v>
      </c>
      <c r="U977" s="100">
        <f t="shared" si="4574"/>
        <v>0</v>
      </c>
      <c r="V977" s="142"/>
      <c r="W977" s="100">
        <f t="shared" si="4499"/>
        <v>0</v>
      </c>
      <c r="X977" s="100">
        <f t="shared" ref="X977:AH977" si="4575">X759+W977</f>
        <v>0</v>
      </c>
      <c r="Y977" s="100">
        <f t="shared" si="4575"/>
        <v>0</v>
      </c>
      <c r="Z977" s="100">
        <f t="shared" si="4575"/>
        <v>0</v>
      </c>
      <c r="AA977" s="100">
        <f t="shared" si="4575"/>
        <v>0</v>
      </c>
      <c r="AB977" s="100">
        <f t="shared" si="4575"/>
        <v>0</v>
      </c>
      <c r="AC977" s="100">
        <f t="shared" si="4575"/>
        <v>0</v>
      </c>
      <c r="AD977" s="100">
        <f t="shared" si="4575"/>
        <v>0</v>
      </c>
      <c r="AE977" s="100">
        <f t="shared" si="4575"/>
        <v>0</v>
      </c>
      <c r="AF977" s="100">
        <f t="shared" si="4575"/>
        <v>0</v>
      </c>
      <c r="AG977" s="100">
        <f t="shared" si="4575"/>
        <v>0</v>
      </c>
      <c r="AH977" s="100">
        <f t="shared" si="4575"/>
        <v>0</v>
      </c>
      <c r="AI977" s="142"/>
      <c r="AJ977" s="100">
        <f t="shared" si="4501"/>
        <v>0</v>
      </c>
      <c r="AK977" s="100">
        <f t="shared" ref="AK977:AU977" si="4576">AK759+AJ977</f>
        <v>0</v>
      </c>
      <c r="AL977" s="100">
        <f t="shared" si="4576"/>
        <v>0</v>
      </c>
      <c r="AM977" s="100">
        <f t="shared" si="4576"/>
        <v>0</v>
      </c>
      <c r="AN977" s="100">
        <f t="shared" si="4576"/>
        <v>0</v>
      </c>
      <c r="AO977" s="100">
        <f t="shared" si="4576"/>
        <v>0</v>
      </c>
      <c r="AP977" s="100">
        <f t="shared" si="4576"/>
        <v>0</v>
      </c>
      <c r="AQ977" s="100">
        <f t="shared" si="4576"/>
        <v>0</v>
      </c>
      <c r="AR977" s="100">
        <f t="shared" si="4576"/>
        <v>0</v>
      </c>
      <c r="AS977" s="100">
        <f t="shared" si="4576"/>
        <v>0</v>
      </c>
      <c r="AT977" s="100">
        <f t="shared" si="4576"/>
        <v>0</v>
      </c>
      <c r="AU977" s="100">
        <f t="shared" si="4576"/>
        <v>0</v>
      </c>
      <c r="AV977" s="142"/>
      <c r="AW977" s="100">
        <f t="shared" si="4492"/>
        <v>0</v>
      </c>
      <c r="AX977" s="100">
        <f t="shared" ref="AX977:BH977" si="4577">AX759+AW977</f>
        <v>0</v>
      </c>
      <c r="AY977" s="100">
        <f t="shared" si="4577"/>
        <v>0</v>
      </c>
      <c r="AZ977" s="100">
        <f t="shared" si="4577"/>
        <v>0</v>
      </c>
      <c r="BA977" s="100">
        <f t="shared" si="4577"/>
        <v>0</v>
      </c>
      <c r="BB977" s="100">
        <f t="shared" si="4577"/>
        <v>0</v>
      </c>
      <c r="BC977" s="100">
        <f t="shared" si="4577"/>
        <v>0</v>
      </c>
      <c r="BD977" s="100">
        <f t="shared" si="4577"/>
        <v>0</v>
      </c>
      <c r="BE977" s="100">
        <f t="shared" si="4577"/>
        <v>0</v>
      </c>
      <c r="BF977" s="100">
        <f t="shared" si="4577"/>
        <v>0</v>
      </c>
      <c r="BG977" s="100">
        <f t="shared" si="4577"/>
        <v>0</v>
      </c>
      <c r="BH977" s="100">
        <f t="shared" si="4577"/>
        <v>0</v>
      </c>
      <c r="BI977" s="142"/>
      <c r="BV977" s="142"/>
      <c r="CI977" s="142"/>
      <c r="CV977" s="142"/>
      <c r="DI977" s="142"/>
      <c r="DV977" s="142"/>
      <c r="EI977" s="142"/>
    </row>
    <row r="978" spans="1:139" ht="15.75" hidden="1" outlineLevel="1" x14ac:dyDescent="0.25">
      <c r="A978" s="2">
        <f t="shared" si="4552"/>
        <v>71</v>
      </c>
      <c r="B978" s="86">
        <f t="shared" si="4569"/>
        <v>0</v>
      </c>
      <c r="C978" s="86">
        <f t="shared" si="4569"/>
        <v>0</v>
      </c>
      <c r="D978" s="2">
        <f t="shared" si="4569"/>
        <v>0</v>
      </c>
      <c r="E978" s="141">
        <f t="shared" si="4569"/>
        <v>0</v>
      </c>
      <c r="I978" s="178">
        <v>0</v>
      </c>
      <c r="J978" s="100">
        <f t="shared" ref="J978:U978" si="4578">J760+I978</f>
        <v>0</v>
      </c>
      <c r="K978" s="100">
        <f t="shared" si="4578"/>
        <v>0</v>
      </c>
      <c r="L978" s="100">
        <f t="shared" si="4578"/>
        <v>0</v>
      </c>
      <c r="M978" s="100">
        <f t="shared" si="4578"/>
        <v>0</v>
      </c>
      <c r="N978" s="100">
        <f t="shared" si="4578"/>
        <v>0</v>
      </c>
      <c r="O978" s="100">
        <f t="shared" si="4578"/>
        <v>0</v>
      </c>
      <c r="P978" s="100">
        <f t="shared" si="4578"/>
        <v>0</v>
      </c>
      <c r="Q978" s="100">
        <f t="shared" si="4578"/>
        <v>0</v>
      </c>
      <c r="R978" s="100">
        <f t="shared" si="4578"/>
        <v>0</v>
      </c>
      <c r="S978" s="100">
        <f t="shared" si="4578"/>
        <v>0</v>
      </c>
      <c r="T978" s="100">
        <f t="shared" si="4578"/>
        <v>0</v>
      </c>
      <c r="U978" s="100">
        <f t="shared" si="4578"/>
        <v>0</v>
      </c>
      <c r="V978" s="142"/>
      <c r="W978" s="100">
        <f t="shared" si="4499"/>
        <v>0</v>
      </c>
      <c r="X978" s="100">
        <f t="shared" ref="X978:AH978" si="4579">X760+W978</f>
        <v>0</v>
      </c>
      <c r="Y978" s="100">
        <f t="shared" si="4579"/>
        <v>0</v>
      </c>
      <c r="Z978" s="100">
        <f t="shared" si="4579"/>
        <v>0</v>
      </c>
      <c r="AA978" s="100">
        <f t="shared" si="4579"/>
        <v>0</v>
      </c>
      <c r="AB978" s="100">
        <f t="shared" si="4579"/>
        <v>0</v>
      </c>
      <c r="AC978" s="100">
        <f t="shared" si="4579"/>
        <v>0</v>
      </c>
      <c r="AD978" s="100">
        <f t="shared" si="4579"/>
        <v>0</v>
      </c>
      <c r="AE978" s="100">
        <f t="shared" si="4579"/>
        <v>0</v>
      </c>
      <c r="AF978" s="100">
        <f t="shared" si="4579"/>
        <v>0</v>
      </c>
      <c r="AG978" s="100">
        <f t="shared" si="4579"/>
        <v>0</v>
      </c>
      <c r="AH978" s="100">
        <f t="shared" si="4579"/>
        <v>0</v>
      </c>
      <c r="AI978" s="142"/>
      <c r="AJ978" s="100">
        <f t="shared" si="4501"/>
        <v>0</v>
      </c>
      <c r="AK978" s="100">
        <f t="shared" ref="AK978:AU978" si="4580">AK760+AJ978</f>
        <v>0</v>
      </c>
      <c r="AL978" s="100">
        <f t="shared" si="4580"/>
        <v>0</v>
      </c>
      <c r="AM978" s="100">
        <f t="shared" si="4580"/>
        <v>0</v>
      </c>
      <c r="AN978" s="100">
        <f t="shared" si="4580"/>
        <v>0</v>
      </c>
      <c r="AO978" s="100">
        <f t="shared" si="4580"/>
        <v>0</v>
      </c>
      <c r="AP978" s="100">
        <f t="shared" si="4580"/>
        <v>0</v>
      </c>
      <c r="AQ978" s="100">
        <f t="shared" si="4580"/>
        <v>0</v>
      </c>
      <c r="AR978" s="100">
        <f t="shared" si="4580"/>
        <v>0</v>
      </c>
      <c r="AS978" s="100">
        <f t="shared" si="4580"/>
        <v>0</v>
      </c>
      <c r="AT978" s="100">
        <f t="shared" si="4580"/>
        <v>0</v>
      </c>
      <c r="AU978" s="100">
        <f t="shared" si="4580"/>
        <v>0</v>
      </c>
      <c r="AV978" s="142"/>
      <c r="AW978" s="100">
        <f t="shared" si="4492"/>
        <v>0</v>
      </c>
      <c r="AX978" s="100">
        <f t="shared" ref="AX978:BH978" si="4581">AX760+AW978</f>
        <v>0</v>
      </c>
      <c r="AY978" s="100">
        <f t="shared" si="4581"/>
        <v>0</v>
      </c>
      <c r="AZ978" s="100">
        <f t="shared" si="4581"/>
        <v>0</v>
      </c>
      <c r="BA978" s="100">
        <f t="shared" si="4581"/>
        <v>0</v>
      </c>
      <c r="BB978" s="100">
        <f t="shared" si="4581"/>
        <v>0</v>
      </c>
      <c r="BC978" s="100">
        <f t="shared" si="4581"/>
        <v>0</v>
      </c>
      <c r="BD978" s="100">
        <f t="shared" si="4581"/>
        <v>0</v>
      </c>
      <c r="BE978" s="100">
        <f t="shared" si="4581"/>
        <v>0</v>
      </c>
      <c r="BF978" s="100">
        <f t="shared" si="4581"/>
        <v>0</v>
      </c>
      <c r="BG978" s="100">
        <f t="shared" si="4581"/>
        <v>0</v>
      </c>
      <c r="BH978" s="100">
        <f t="shared" si="4581"/>
        <v>0</v>
      </c>
      <c r="BI978" s="142"/>
      <c r="BV978" s="142"/>
      <c r="CI978" s="142"/>
      <c r="CV978" s="142"/>
      <c r="DI978" s="142"/>
      <c r="DV978" s="142"/>
      <c r="EI978" s="142"/>
    </row>
    <row r="979" spans="1:139" ht="15.75" hidden="1" outlineLevel="1" x14ac:dyDescent="0.25">
      <c r="A979" s="2">
        <f t="shared" si="4552"/>
        <v>72</v>
      </c>
      <c r="B979" s="86">
        <f t="shared" si="4569"/>
        <v>0</v>
      </c>
      <c r="C979" s="86">
        <f t="shared" si="4569"/>
        <v>0</v>
      </c>
      <c r="D979" s="2">
        <f t="shared" si="4569"/>
        <v>0</v>
      </c>
      <c r="E979" s="141">
        <f t="shared" si="4569"/>
        <v>0</v>
      </c>
      <c r="I979" s="178">
        <v>0</v>
      </c>
      <c r="J979" s="100">
        <f t="shared" ref="J979:U979" si="4582">J761+I979</f>
        <v>0</v>
      </c>
      <c r="K979" s="100">
        <f t="shared" si="4582"/>
        <v>0</v>
      </c>
      <c r="L979" s="100">
        <f t="shared" si="4582"/>
        <v>0</v>
      </c>
      <c r="M979" s="100">
        <f t="shared" si="4582"/>
        <v>0</v>
      </c>
      <c r="N979" s="100">
        <f t="shared" si="4582"/>
        <v>0</v>
      </c>
      <c r="O979" s="100">
        <f t="shared" si="4582"/>
        <v>0</v>
      </c>
      <c r="P979" s="100">
        <f t="shared" si="4582"/>
        <v>0</v>
      </c>
      <c r="Q979" s="100">
        <f t="shared" si="4582"/>
        <v>0</v>
      </c>
      <c r="R979" s="100">
        <f t="shared" si="4582"/>
        <v>0</v>
      </c>
      <c r="S979" s="100">
        <f t="shared" si="4582"/>
        <v>0</v>
      </c>
      <c r="T979" s="100">
        <f t="shared" si="4582"/>
        <v>0</v>
      </c>
      <c r="U979" s="100">
        <f t="shared" si="4582"/>
        <v>0</v>
      </c>
      <c r="V979" s="142"/>
      <c r="W979" s="100">
        <f t="shared" si="4499"/>
        <v>0</v>
      </c>
      <c r="X979" s="100">
        <f t="shared" ref="X979:AH979" si="4583">X761+W979</f>
        <v>0</v>
      </c>
      <c r="Y979" s="100">
        <f t="shared" si="4583"/>
        <v>0</v>
      </c>
      <c r="Z979" s="100">
        <f t="shared" si="4583"/>
        <v>0</v>
      </c>
      <c r="AA979" s="100">
        <f t="shared" si="4583"/>
        <v>0</v>
      </c>
      <c r="AB979" s="100">
        <f t="shared" si="4583"/>
        <v>0</v>
      </c>
      <c r="AC979" s="100">
        <f t="shared" si="4583"/>
        <v>0</v>
      </c>
      <c r="AD979" s="100">
        <f t="shared" si="4583"/>
        <v>0</v>
      </c>
      <c r="AE979" s="100">
        <f t="shared" si="4583"/>
        <v>0</v>
      </c>
      <c r="AF979" s="100">
        <f t="shared" si="4583"/>
        <v>0</v>
      </c>
      <c r="AG979" s="100">
        <f t="shared" si="4583"/>
        <v>0</v>
      </c>
      <c r="AH979" s="100">
        <f t="shared" si="4583"/>
        <v>0</v>
      </c>
      <c r="AI979" s="142"/>
      <c r="AJ979" s="100">
        <f t="shared" si="4501"/>
        <v>0</v>
      </c>
      <c r="AK979" s="100">
        <f t="shared" ref="AK979:AU979" si="4584">AK761+AJ979</f>
        <v>0</v>
      </c>
      <c r="AL979" s="100">
        <f t="shared" si="4584"/>
        <v>0</v>
      </c>
      <c r="AM979" s="100">
        <f t="shared" si="4584"/>
        <v>0</v>
      </c>
      <c r="AN979" s="100">
        <f t="shared" si="4584"/>
        <v>0</v>
      </c>
      <c r="AO979" s="100">
        <f t="shared" si="4584"/>
        <v>0</v>
      </c>
      <c r="AP979" s="100">
        <f t="shared" si="4584"/>
        <v>0</v>
      </c>
      <c r="AQ979" s="100">
        <f t="shared" si="4584"/>
        <v>0</v>
      </c>
      <c r="AR979" s="100">
        <f t="shared" si="4584"/>
        <v>0</v>
      </c>
      <c r="AS979" s="100">
        <f t="shared" si="4584"/>
        <v>0</v>
      </c>
      <c r="AT979" s="100">
        <f t="shared" si="4584"/>
        <v>0</v>
      </c>
      <c r="AU979" s="100">
        <f t="shared" si="4584"/>
        <v>0</v>
      </c>
      <c r="AV979" s="142"/>
      <c r="AW979" s="100">
        <f t="shared" si="4492"/>
        <v>0</v>
      </c>
      <c r="AX979" s="100">
        <f t="shared" ref="AX979:BH979" si="4585">AX761+AW979</f>
        <v>0</v>
      </c>
      <c r="AY979" s="100">
        <f t="shared" si="4585"/>
        <v>0</v>
      </c>
      <c r="AZ979" s="100">
        <f t="shared" si="4585"/>
        <v>0</v>
      </c>
      <c r="BA979" s="100">
        <f t="shared" si="4585"/>
        <v>0</v>
      </c>
      <c r="BB979" s="100">
        <f t="shared" si="4585"/>
        <v>0</v>
      </c>
      <c r="BC979" s="100">
        <f t="shared" si="4585"/>
        <v>0</v>
      </c>
      <c r="BD979" s="100">
        <f t="shared" si="4585"/>
        <v>0</v>
      </c>
      <c r="BE979" s="100">
        <f t="shared" si="4585"/>
        <v>0</v>
      </c>
      <c r="BF979" s="100">
        <f t="shared" si="4585"/>
        <v>0</v>
      </c>
      <c r="BG979" s="100">
        <f t="shared" si="4585"/>
        <v>0</v>
      </c>
      <c r="BH979" s="100">
        <f t="shared" si="4585"/>
        <v>0</v>
      </c>
      <c r="BI979" s="142"/>
      <c r="BV979" s="142"/>
      <c r="CI979" s="142"/>
      <c r="CV979" s="142"/>
      <c r="DI979" s="142"/>
      <c r="DV979" s="142"/>
      <c r="EI979" s="142"/>
    </row>
    <row r="980" spans="1:139" ht="15.75" hidden="1" outlineLevel="1" x14ac:dyDescent="0.25">
      <c r="A980" s="2">
        <f t="shared" si="4552"/>
        <v>73</v>
      </c>
      <c r="B980" s="86">
        <f t="shared" si="4569"/>
        <v>0</v>
      </c>
      <c r="C980" s="86">
        <f t="shared" si="4569"/>
        <v>0</v>
      </c>
      <c r="D980" s="2">
        <f t="shared" si="4569"/>
        <v>0</v>
      </c>
      <c r="E980" s="141">
        <f t="shared" si="4569"/>
        <v>0</v>
      </c>
      <c r="I980" s="178">
        <v>0</v>
      </c>
      <c r="J980" s="100">
        <f t="shared" ref="J980:U980" si="4586">J762+I980</f>
        <v>0</v>
      </c>
      <c r="K980" s="100">
        <f t="shared" si="4586"/>
        <v>0</v>
      </c>
      <c r="L980" s="100">
        <f t="shared" si="4586"/>
        <v>0</v>
      </c>
      <c r="M980" s="100">
        <f t="shared" si="4586"/>
        <v>0</v>
      </c>
      <c r="N980" s="100">
        <f t="shared" si="4586"/>
        <v>0</v>
      </c>
      <c r="O980" s="100">
        <f t="shared" si="4586"/>
        <v>0</v>
      </c>
      <c r="P980" s="100">
        <f t="shared" si="4586"/>
        <v>0</v>
      </c>
      <c r="Q980" s="100">
        <f t="shared" si="4586"/>
        <v>0</v>
      </c>
      <c r="R980" s="100">
        <f t="shared" si="4586"/>
        <v>0</v>
      </c>
      <c r="S980" s="100">
        <f t="shared" si="4586"/>
        <v>0</v>
      </c>
      <c r="T980" s="100">
        <f t="shared" si="4586"/>
        <v>0</v>
      </c>
      <c r="U980" s="100">
        <f t="shared" si="4586"/>
        <v>0</v>
      </c>
      <c r="V980" s="142"/>
      <c r="W980" s="100">
        <f t="shared" si="4499"/>
        <v>0</v>
      </c>
      <c r="X980" s="100">
        <f t="shared" ref="X980:AH980" si="4587">X762+W980</f>
        <v>0</v>
      </c>
      <c r="Y980" s="100">
        <f t="shared" si="4587"/>
        <v>0</v>
      </c>
      <c r="Z980" s="100">
        <f t="shared" si="4587"/>
        <v>0</v>
      </c>
      <c r="AA980" s="100">
        <f t="shared" si="4587"/>
        <v>0</v>
      </c>
      <c r="AB980" s="100">
        <f t="shared" si="4587"/>
        <v>0</v>
      </c>
      <c r="AC980" s="100">
        <f t="shared" si="4587"/>
        <v>0</v>
      </c>
      <c r="AD980" s="100">
        <f t="shared" si="4587"/>
        <v>0</v>
      </c>
      <c r="AE980" s="100">
        <f t="shared" si="4587"/>
        <v>0</v>
      </c>
      <c r="AF980" s="100">
        <f t="shared" si="4587"/>
        <v>0</v>
      </c>
      <c r="AG980" s="100">
        <f t="shared" si="4587"/>
        <v>0</v>
      </c>
      <c r="AH980" s="100">
        <f t="shared" si="4587"/>
        <v>0</v>
      </c>
      <c r="AI980" s="142"/>
      <c r="AJ980" s="100">
        <f t="shared" si="4501"/>
        <v>0</v>
      </c>
      <c r="AK980" s="100">
        <f t="shared" ref="AK980:AU980" si="4588">AK762+AJ980</f>
        <v>0</v>
      </c>
      <c r="AL980" s="100">
        <f t="shared" si="4588"/>
        <v>0</v>
      </c>
      <c r="AM980" s="100">
        <f t="shared" si="4588"/>
        <v>0</v>
      </c>
      <c r="AN980" s="100">
        <f t="shared" si="4588"/>
        <v>0</v>
      </c>
      <c r="AO980" s="100">
        <f t="shared" si="4588"/>
        <v>0</v>
      </c>
      <c r="AP980" s="100">
        <f t="shared" si="4588"/>
        <v>0</v>
      </c>
      <c r="AQ980" s="100">
        <f t="shared" si="4588"/>
        <v>0</v>
      </c>
      <c r="AR980" s="100">
        <f t="shared" si="4588"/>
        <v>0</v>
      </c>
      <c r="AS980" s="100">
        <f t="shared" si="4588"/>
        <v>0</v>
      </c>
      <c r="AT980" s="100">
        <f t="shared" si="4588"/>
        <v>0</v>
      </c>
      <c r="AU980" s="100">
        <f t="shared" si="4588"/>
        <v>0</v>
      </c>
      <c r="AV980" s="142"/>
      <c r="AW980" s="100">
        <f t="shared" si="4492"/>
        <v>0</v>
      </c>
      <c r="AX980" s="100">
        <f t="shared" ref="AX980:BH980" si="4589">AX762+AW980</f>
        <v>0</v>
      </c>
      <c r="AY980" s="100">
        <f t="shared" si="4589"/>
        <v>0</v>
      </c>
      <c r="AZ980" s="100">
        <f t="shared" si="4589"/>
        <v>0</v>
      </c>
      <c r="BA980" s="100">
        <f t="shared" si="4589"/>
        <v>0</v>
      </c>
      <c r="BB980" s="100">
        <f t="shared" si="4589"/>
        <v>0</v>
      </c>
      <c r="BC980" s="100">
        <f t="shared" si="4589"/>
        <v>0</v>
      </c>
      <c r="BD980" s="100">
        <f t="shared" si="4589"/>
        <v>0</v>
      </c>
      <c r="BE980" s="100">
        <f t="shared" si="4589"/>
        <v>0</v>
      </c>
      <c r="BF980" s="100">
        <f t="shared" si="4589"/>
        <v>0</v>
      </c>
      <c r="BG980" s="100">
        <f t="shared" si="4589"/>
        <v>0</v>
      </c>
      <c r="BH980" s="100">
        <f t="shared" si="4589"/>
        <v>0</v>
      </c>
      <c r="BI980" s="142"/>
      <c r="BV980" s="142"/>
      <c r="CI980" s="142"/>
      <c r="CV980" s="142"/>
      <c r="DI980" s="142"/>
      <c r="DV980" s="142"/>
      <c r="EI980" s="142"/>
    </row>
    <row r="981" spans="1:139" ht="15.75" hidden="1" outlineLevel="1" x14ac:dyDescent="0.25">
      <c r="A981" s="2">
        <f t="shared" si="4552"/>
        <v>74</v>
      </c>
      <c r="B981" s="86">
        <f t="shared" si="4569"/>
        <v>0</v>
      </c>
      <c r="C981" s="86">
        <f t="shared" si="4569"/>
        <v>0</v>
      </c>
      <c r="D981" s="2">
        <f t="shared" si="4569"/>
        <v>0</v>
      </c>
      <c r="E981" s="141">
        <f t="shared" si="4569"/>
        <v>0</v>
      </c>
      <c r="I981" s="178">
        <v>0</v>
      </c>
      <c r="J981" s="100">
        <f t="shared" ref="J981:U981" si="4590">J763+I981</f>
        <v>0</v>
      </c>
      <c r="K981" s="100">
        <f t="shared" si="4590"/>
        <v>0</v>
      </c>
      <c r="L981" s="100">
        <f t="shared" si="4590"/>
        <v>0</v>
      </c>
      <c r="M981" s="100">
        <f t="shared" si="4590"/>
        <v>0</v>
      </c>
      <c r="N981" s="100">
        <f t="shared" si="4590"/>
        <v>0</v>
      </c>
      <c r="O981" s="100">
        <f t="shared" si="4590"/>
        <v>0</v>
      </c>
      <c r="P981" s="100">
        <f t="shared" si="4590"/>
        <v>0</v>
      </c>
      <c r="Q981" s="100">
        <f t="shared" si="4590"/>
        <v>0</v>
      </c>
      <c r="R981" s="100">
        <f t="shared" si="4590"/>
        <v>0</v>
      </c>
      <c r="S981" s="100">
        <f t="shared" si="4590"/>
        <v>0</v>
      </c>
      <c r="T981" s="100">
        <f t="shared" si="4590"/>
        <v>0</v>
      </c>
      <c r="U981" s="100">
        <f t="shared" si="4590"/>
        <v>0</v>
      </c>
      <c r="V981" s="142"/>
      <c r="W981" s="100">
        <f t="shared" si="4499"/>
        <v>0</v>
      </c>
      <c r="X981" s="100">
        <f t="shared" ref="X981:AH981" si="4591">X763+W981</f>
        <v>0</v>
      </c>
      <c r="Y981" s="100">
        <f t="shared" si="4591"/>
        <v>0</v>
      </c>
      <c r="Z981" s="100">
        <f t="shared" si="4591"/>
        <v>0</v>
      </c>
      <c r="AA981" s="100">
        <f t="shared" si="4591"/>
        <v>0</v>
      </c>
      <c r="AB981" s="100">
        <f t="shared" si="4591"/>
        <v>0</v>
      </c>
      <c r="AC981" s="100">
        <f t="shared" si="4591"/>
        <v>0</v>
      </c>
      <c r="AD981" s="100">
        <f t="shared" si="4591"/>
        <v>0</v>
      </c>
      <c r="AE981" s="100">
        <f t="shared" si="4591"/>
        <v>0</v>
      </c>
      <c r="AF981" s="100">
        <f t="shared" si="4591"/>
        <v>0</v>
      </c>
      <c r="AG981" s="100">
        <f t="shared" si="4591"/>
        <v>0</v>
      </c>
      <c r="AH981" s="100">
        <f t="shared" si="4591"/>
        <v>0</v>
      </c>
      <c r="AI981" s="142"/>
      <c r="AJ981" s="100">
        <f t="shared" si="4501"/>
        <v>0</v>
      </c>
      <c r="AK981" s="100">
        <f t="shared" ref="AK981:AU981" si="4592">AK763+AJ981</f>
        <v>0</v>
      </c>
      <c r="AL981" s="100">
        <f t="shared" si="4592"/>
        <v>0</v>
      </c>
      <c r="AM981" s="100">
        <f t="shared" si="4592"/>
        <v>0</v>
      </c>
      <c r="AN981" s="100">
        <f t="shared" si="4592"/>
        <v>0</v>
      </c>
      <c r="AO981" s="100">
        <f t="shared" si="4592"/>
        <v>0</v>
      </c>
      <c r="AP981" s="100">
        <f t="shared" si="4592"/>
        <v>0</v>
      </c>
      <c r="AQ981" s="100">
        <f t="shared" si="4592"/>
        <v>0</v>
      </c>
      <c r="AR981" s="100">
        <f t="shared" si="4592"/>
        <v>0</v>
      </c>
      <c r="AS981" s="100">
        <f t="shared" si="4592"/>
        <v>0</v>
      </c>
      <c r="AT981" s="100">
        <f t="shared" si="4592"/>
        <v>0</v>
      </c>
      <c r="AU981" s="100">
        <f t="shared" si="4592"/>
        <v>0</v>
      </c>
      <c r="AV981" s="142"/>
      <c r="AW981" s="100">
        <f t="shared" si="4492"/>
        <v>0</v>
      </c>
      <c r="AX981" s="100">
        <f t="shared" ref="AX981:BH981" si="4593">AX763+AW981</f>
        <v>0</v>
      </c>
      <c r="AY981" s="100">
        <f t="shared" si="4593"/>
        <v>0</v>
      </c>
      <c r="AZ981" s="100">
        <f t="shared" si="4593"/>
        <v>0</v>
      </c>
      <c r="BA981" s="100">
        <f t="shared" si="4593"/>
        <v>0</v>
      </c>
      <c r="BB981" s="100">
        <f t="shared" si="4593"/>
        <v>0</v>
      </c>
      <c r="BC981" s="100">
        <f t="shared" si="4593"/>
        <v>0</v>
      </c>
      <c r="BD981" s="100">
        <f t="shared" si="4593"/>
        <v>0</v>
      </c>
      <c r="BE981" s="100">
        <f t="shared" si="4593"/>
        <v>0</v>
      </c>
      <c r="BF981" s="100">
        <f t="shared" si="4593"/>
        <v>0</v>
      </c>
      <c r="BG981" s="100">
        <f t="shared" si="4593"/>
        <v>0</v>
      </c>
      <c r="BH981" s="100">
        <f t="shared" si="4593"/>
        <v>0</v>
      </c>
      <c r="BI981" s="142"/>
      <c r="BV981" s="142"/>
      <c r="CI981" s="142"/>
      <c r="CV981" s="142"/>
      <c r="DI981" s="142"/>
      <c r="DV981" s="142"/>
      <c r="EI981" s="142"/>
    </row>
    <row r="982" spans="1:139" ht="15.75" hidden="1" outlineLevel="1" x14ac:dyDescent="0.25">
      <c r="A982" s="2">
        <f t="shared" si="4552"/>
        <v>75</v>
      </c>
      <c r="B982" s="86">
        <f t="shared" si="4569"/>
        <v>0</v>
      </c>
      <c r="C982" s="86">
        <f t="shared" si="4569"/>
        <v>0</v>
      </c>
      <c r="D982" s="2">
        <f t="shared" si="4569"/>
        <v>0</v>
      </c>
      <c r="E982" s="141">
        <f t="shared" si="4569"/>
        <v>0</v>
      </c>
      <c r="I982" s="178">
        <v>0</v>
      </c>
      <c r="J982" s="100">
        <f t="shared" ref="J982:U982" si="4594">J764+I982</f>
        <v>0</v>
      </c>
      <c r="K982" s="100">
        <f t="shared" si="4594"/>
        <v>0</v>
      </c>
      <c r="L982" s="100">
        <f t="shared" si="4594"/>
        <v>0</v>
      </c>
      <c r="M982" s="100">
        <f t="shared" si="4594"/>
        <v>0</v>
      </c>
      <c r="N982" s="100">
        <f t="shared" si="4594"/>
        <v>0</v>
      </c>
      <c r="O982" s="100">
        <f t="shared" si="4594"/>
        <v>0</v>
      </c>
      <c r="P982" s="100">
        <f t="shared" si="4594"/>
        <v>0</v>
      </c>
      <c r="Q982" s="100">
        <f t="shared" si="4594"/>
        <v>0</v>
      </c>
      <c r="R982" s="100">
        <f t="shared" si="4594"/>
        <v>0</v>
      </c>
      <c r="S982" s="100">
        <f t="shared" si="4594"/>
        <v>0</v>
      </c>
      <c r="T982" s="100">
        <f t="shared" si="4594"/>
        <v>0</v>
      </c>
      <c r="U982" s="100">
        <f t="shared" si="4594"/>
        <v>0</v>
      </c>
      <c r="V982" s="142"/>
      <c r="W982" s="100">
        <f t="shared" si="4499"/>
        <v>0</v>
      </c>
      <c r="X982" s="100">
        <f t="shared" ref="X982:AH982" si="4595">X764+W982</f>
        <v>0</v>
      </c>
      <c r="Y982" s="100">
        <f t="shared" si="4595"/>
        <v>0</v>
      </c>
      <c r="Z982" s="100">
        <f t="shared" si="4595"/>
        <v>0</v>
      </c>
      <c r="AA982" s="100">
        <f t="shared" si="4595"/>
        <v>0</v>
      </c>
      <c r="AB982" s="100">
        <f t="shared" si="4595"/>
        <v>0</v>
      </c>
      <c r="AC982" s="100">
        <f t="shared" si="4595"/>
        <v>0</v>
      </c>
      <c r="AD982" s="100">
        <f t="shared" si="4595"/>
        <v>0</v>
      </c>
      <c r="AE982" s="100">
        <f t="shared" si="4595"/>
        <v>0</v>
      </c>
      <c r="AF982" s="100">
        <f t="shared" si="4595"/>
        <v>0</v>
      </c>
      <c r="AG982" s="100">
        <f t="shared" si="4595"/>
        <v>0</v>
      </c>
      <c r="AH982" s="100">
        <f t="shared" si="4595"/>
        <v>0</v>
      </c>
      <c r="AI982" s="142"/>
      <c r="AJ982" s="100">
        <f t="shared" si="4501"/>
        <v>0</v>
      </c>
      <c r="AK982" s="100">
        <f t="shared" ref="AK982:AU982" si="4596">AK764+AJ982</f>
        <v>0</v>
      </c>
      <c r="AL982" s="100">
        <f t="shared" si="4596"/>
        <v>0</v>
      </c>
      <c r="AM982" s="100">
        <f t="shared" si="4596"/>
        <v>0</v>
      </c>
      <c r="AN982" s="100">
        <f t="shared" si="4596"/>
        <v>0</v>
      </c>
      <c r="AO982" s="100">
        <f t="shared" si="4596"/>
        <v>0</v>
      </c>
      <c r="AP982" s="100">
        <f t="shared" si="4596"/>
        <v>0</v>
      </c>
      <c r="AQ982" s="100">
        <f t="shared" si="4596"/>
        <v>0</v>
      </c>
      <c r="AR982" s="100">
        <f t="shared" si="4596"/>
        <v>0</v>
      </c>
      <c r="AS982" s="100">
        <f t="shared" si="4596"/>
        <v>0</v>
      </c>
      <c r="AT982" s="100">
        <f t="shared" si="4596"/>
        <v>0</v>
      </c>
      <c r="AU982" s="100">
        <f t="shared" si="4596"/>
        <v>0</v>
      </c>
      <c r="AV982" s="142"/>
      <c r="AW982" s="100">
        <f t="shared" si="4492"/>
        <v>0</v>
      </c>
      <c r="AX982" s="100">
        <f t="shared" ref="AX982:BH982" si="4597">AX764+AW982</f>
        <v>0</v>
      </c>
      <c r="AY982" s="100">
        <f t="shared" si="4597"/>
        <v>0</v>
      </c>
      <c r="AZ982" s="100">
        <f t="shared" si="4597"/>
        <v>0</v>
      </c>
      <c r="BA982" s="100">
        <f t="shared" si="4597"/>
        <v>0</v>
      </c>
      <c r="BB982" s="100">
        <f t="shared" si="4597"/>
        <v>0</v>
      </c>
      <c r="BC982" s="100">
        <f t="shared" si="4597"/>
        <v>0</v>
      </c>
      <c r="BD982" s="100">
        <f t="shared" si="4597"/>
        <v>0</v>
      </c>
      <c r="BE982" s="100">
        <f t="shared" si="4597"/>
        <v>0</v>
      </c>
      <c r="BF982" s="100">
        <f t="shared" si="4597"/>
        <v>0</v>
      </c>
      <c r="BG982" s="100">
        <f t="shared" si="4597"/>
        <v>0</v>
      </c>
      <c r="BH982" s="100">
        <f t="shared" si="4597"/>
        <v>0</v>
      </c>
      <c r="BI982" s="142"/>
      <c r="BV982" s="142"/>
      <c r="CI982" s="142"/>
      <c r="CV982" s="142"/>
      <c r="DI982" s="142"/>
      <c r="DV982" s="142"/>
      <c r="EI982" s="142"/>
    </row>
    <row r="983" spans="1:139" ht="15.75" hidden="1" outlineLevel="1" x14ac:dyDescent="0.25">
      <c r="A983" s="2">
        <f t="shared" si="4552"/>
        <v>76</v>
      </c>
      <c r="B983" s="86">
        <f t="shared" si="4569"/>
        <v>0</v>
      </c>
      <c r="C983" s="86">
        <f t="shared" si="4569"/>
        <v>0</v>
      </c>
      <c r="D983" s="2">
        <f t="shared" si="4569"/>
        <v>0</v>
      </c>
      <c r="E983" s="141">
        <f t="shared" si="4569"/>
        <v>0</v>
      </c>
      <c r="I983" s="178">
        <v>0</v>
      </c>
      <c r="J983" s="100">
        <f t="shared" ref="J983:U983" si="4598">J765+I983</f>
        <v>0</v>
      </c>
      <c r="K983" s="100">
        <f t="shared" si="4598"/>
        <v>0</v>
      </c>
      <c r="L983" s="100">
        <f t="shared" si="4598"/>
        <v>0</v>
      </c>
      <c r="M983" s="100">
        <f t="shared" si="4598"/>
        <v>0</v>
      </c>
      <c r="N983" s="100">
        <f t="shared" si="4598"/>
        <v>0</v>
      </c>
      <c r="O983" s="100">
        <f t="shared" si="4598"/>
        <v>0</v>
      </c>
      <c r="P983" s="100">
        <f t="shared" si="4598"/>
        <v>0</v>
      </c>
      <c r="Q983" s="100">
        <f t="shared" si="4598"/>
        <v>0</v>
      </c>
      <c r="R983" s="100">
        <f t="shared" si="4598"/>
        <v>0</v>
      </c>
      <c r="S983" s="100">
        <f t="shared" si="4598"/>
        <v>0</v>
      </c>
      <c r="T983" s="100">
        <f t="shared" si="4598"/>
        <v>0</v>
      </c>
      <c r="U983" s="100">
        <f t="shared" si="4598"/>
        <v>0</v>
      </c>
      <c r="V983" s="142"/>
      <c r="W983" s="100">
        <f t="shared" si="4499"/>
        <v>0</v>
      </c>
      <c r="X983" s="100">
        <f t="shared" ref="X983:AH983" si="4599">X765+W983</f>
        <v>0</v>
      </c>
      <c r="Y983" s="100">
        <f t="shared" si="4599"/>
        <v>0</v>
      </c>
      <c r="Z983" s="100">
        <f t="shared" si="4599"/>
        <v>0</v>
      </c>
      <c r="AA983" s="100">
        <f t="shared" si="4599"/>
        <v>0</v>
      </c>
      <c r="AB983" s="100">
        <f t="shared" si="4599"/>
        <v>0</v>
      </c>
      <c r="AC983" s="100">
        <f t="shared" si="4599"/>
        <v>0</v>
      </c>
      <c r="AD983" s="100">
        <f t="shared" si="4599"/>
        <v>0</v>
      </c>
      <c r="AE983" s="100">
        <f t="shared" si="4599"/>
        <v>0</v>
      </c>
      <c r="AF983" s="100">
        <f t="shared" si="4599"/>
        <v>0</v>
      </c>
      <c r="AG983" s="100">
        <f t="shared" si="4599"/>
        <v>0</v>
      </c>
      <c r="AH983" s="100">
        <f t="shared" si="4599"/>
        <v>0</v>
      </c>
      <c r="AI983" s="142"/>
      <c r="AJ983" s="100">
        <f t="shared" si="4501"/>
        <v>0</v>
      </c>
      <c r="AK983" s="100">
        <f t="shared" ref="AK983:AU983" si="4600">AK765+AJ983</f>
        <v>0</v>
      </c>
      <c r="AL983" s="100">
        <f t="shared" si="4600"/>
        <v>0</v>
      </c>
      <c r="AM983" s="100">
        <f t="shared" si="4600"/>
        <v>0</v>
      </c>
      <c r="AN983" s="100">
        <f t="shared" si="4600"/>
        <v>0</v>
      </c>
      <c r="AO983" s="100">
        <f t="shared" si="4600"/>
        <v>0</v>
      </c>
      <c r="AP983" s="100">
        <f t="shared" si="4600"/>
        <v>0</v>
      </c>
      <c r="AQ983" s="100">
        <f t="shared" si="4600"/>
        <v>0</v>
      </c>
      <c r="AR983" s="100">
        <f t="shared" si="4600"/>
        <v>0</v>
      </c>
      <c r="AS983" s="100">
        <f t="shared" si="4600"/>
        <v>0</v>
      </c>
      <c r="AT983" s="100">
        <f t="shared" si="4600"/>
        <v>0</v>
      </c>
      <c r="AU983" s="100">
        <f t="shared" si="4600"/>
        <v>0</v>
      </c>
      <c r="AV983" s="142"/>
      <c r="AW983" s="100">
        <f t="shared" si="4492"/>
        <v>0</v>
      </c>
      <c r="AX983" s="100">
        <f t="shared" ref="AX983:BH983" si="4601">AX765+AW983</f>
        <v>0</v>
      </c>
      <c r="AY983" s="100">
        <f t="shared" si="4601"/>
        <v>0</v>
      </c>
      <c r="AZ983" s="100">
        <f t="shared" si="4601"/>
        <v>0</v>
      </c>
      <c r="BA983" s="100">
        <f t="shared" si="4601"/>
        <v>0</v>
      </c>
      <c r="BB983" s="100">
        <f t="shared" si="4601"/>
        <v>0</v>
      </c>
      <c r="BC983" s="100">
        <f t="shared" si="4601"/>
        <v>0</v>
      </c>
      <c r="BD983" s="100">
        <f t="shared" si="4601"/>
        <v>0</v>
      </c>
      <c r="BE983" s="100">
        <f t="shared" si="4601"/>
        <v>0</v>
      </c>
      <c r="BF983" s="100">
        <f t="shared" si="4601"/>
        <v>0</v>
      </c>
      <c r="BG983" s="100">
        <f t="shared" si="4601"/>
        <v>0</v>
      </c>
      <c r="BH983" s="100">
        <f t="shared" si="4601"/>
        <v>0</v>
      </c>
      <c r="BI983" s="142"/>
      <c r="BV983" s="142"/>
      <c r="CI983" s="142"/>
      <c r="CV983" s="142"/>
      <c r="DI983" s="142"/>
      <c r="DV983" s="142"/>
      <c r="EI983" s="142"/>
    </row>
    <row r="984" spans="1:139" ht="15.75" hidden="1" outlineLevel="1" x14ac:dyDescent="0.25">
      <c r="A984" s="2">
        <f t="shared" si="4552"/>
        <v>77</v>
      </c>
      <c r="B984" s="86">
        <f t="shared" si="4569"/>
        <v>0</v>
      </c>
      <c r="C984" s="86">
        <f t="shared" si="4569"/>
        <v>0</v>
      </c>
      <c r="D984" s="2">
        <f t="shared" si="4569"/>
        <v>0</v>
      </c>
      <c r="E984" s="141">
        <f t="shared" si="4569"/>
        <v>0</v>
      </c>
      <c r="I984" s="178">
        <v>0</v>
      </c>
      <c r="J984" s="100">
        <f t="shared" ref="J984:U984" si="4602">J766+I984</f>
        <v>0</v>
      </c>
      <c r="K984" s="100">
        <f t="shared" si="4602"/>
        <v>0</v>
      </c>
      <c r="L984" s="100">
        <f t="shared" si="4602"/>
        <v>0</v>
      </c>
      <c r="M984" s="100">
        <f t="shared" si="4602"/>
        <v>0</v>
      </c>
      <c r="N984" s="100">
        <f t="shared" si="4602"/>
        <v>0</v>
      </c>
      <c r="O984" s="100">
        <f t="shared" si="4602"/>
        <v>0</v>
      </c>
      <c r="P984" s="100">
        <f t="shared" si="4602"/>
        <v>0</v>
      </c>
      <c r="Q984" s="100">
        <f t="shared" si="4602"/>
        <v>0</v>
      </c>
      <c r="R984" s="100">
        <f t="shared" si="4602"/>
        <v>0</v>
      </c>
      <c r="S984" s="100">
        <f t="shared" si="4602"/>
        <v>0</v>
      </c>
      <c r="T984" s="100">
        <f t="shared" si="4602"/>
        <v>0</v>
      </c>
      <c r="U984" s="100">
        <f t="shared" si="4602"/>
        <v>0</v>
      </c>
      <c r="V984" s="142"/>
      <c r="W984" s="100">
        <f t="shared" si="4499"/>
        <v>0</v>
      </c>
      <c r="X984" s="100">
        <f t="shared" ref="X984:AH984" si="4603">X766+W984</f>
        <v>0</v>
      </c>
      <c r="Y984" s="100">
        <f t="shared" si="4603"/>
        <v>0</v>
      </c>
      <c r="Z984" s="100">
        <f t="shared" si="4603"/>
        <v>0</v>
      </c>
      <c r="AA984" s="100">
        <f t="shared" si="4603"/>
        <v>0</v>
      </c>
      <c r="AB984" s="100">
        <f t="shared" si="4603"/>
        <v>0</v>
      </c>
      <c r="AC984" s="100">
        <f t="shared" si="4603"/>
        <v>0</v>
      </c>
      <c r="AD984" s="100">
        <f t="shared" si="4603"/>
        <v>0</v>
      </c>
      <c r="AE984" s="100">
        <f t="shared" si="4603"/>
        <v>0</v>
      </c>
      <c r="AF984" s="100">
        <f t="shared" si="4603"/>
        <v>0</v>
      </c>
      <c r="AG984" s="100">
        <f t="shared" si="4603"/>
        <v>0</v>
      </c>
      <c r="AH984" s="100">
        <f t="shared" si="4603"/>
        <v>0</v>
      </c>
      <c r="AI984" s="142"/>
      <c r="AJ984" s="100">
        <f t="shared" si="4501"/>
        <v>0</v>
      </c>
      <c r="AK984" s="100">
        <f t="shared" ref="AK984:AU984" si="4604">AK766+AJ984</f>
        <v>0</v>
      </c>
      <c r="AL984" s="100">
        <f t="shared" si="4604"/>
        <v>0</v>
      </c>
      <c r="AM984" s="100">
        <f t="shared" si="4604"/>
        <v>0</v>
      </c>
      <c r="AN984" s="100">
        <f t="shared" si="4604"/>
        <v>0</v>
      </c>
      <c r="AO984" s="100">
        <f t="shared" si="4604"/>
        <v>0</v>
      </c>
      <c r="AP984" s="100">
        <f t="shared" si="4604"/>
        <v>0</v>
      </c>
      <c r="AQ984" s="100">
        <f t="shared" si="4604"/>
        <v>0</v>
      </c>
      <c r="AR984" s="100">
        <f t="shared" si="4604"/>
        <v>0</v>
      </c>
      <c r="AS984" s="100">
        <f t="shared" si="4604"/>
        <v>0</v>
      </c>
      <c r="AT984" s="100">
        <f t="shared" si="4604"/>
        <v>0</v>
      </c>
      <c r="AU984" s="100">
        <f t="shared" si="4604"/>
        <v>0</v>
      </c>
      <c r="AV984" s="142"/>
      <c r="AW984" s="100">
        <f t="shared" si="4492"/>
        <v>0</v>
      </c>
      <c r="AX984" s="100">
        <f t="shared" ref="AX984:BH984" si="4605">AX766+AW984</f>
        <v>0</v>
      </c>
      <c r="AY984" s="100">
        <f t="shared" si="4605"/>
        <v>0</v>
      </c>
      <c r="AZ984" s="100">
        <f t="shared" si="4605"/>
        <v>0</v>
      </c>
      <c r="BA984" s="100">
        <f t="shared" si="4605"/>
        <v>0</v>
      </c>
      <c r="BB984" s="100">
        <f t="shared" si="4605"/>
        <v>0</v>
      </c>
      <c r="BC984" s="100">
        <f t="shared" si="4605"/>
        <v>0</v>
      </c>
      <c r="BD984" s="100">
        <f t="shared" si="4605"/>
        <v>0</v>
      </c>
      <c r="BE984" s="100">
        <f t="shared" si="4605"/>
        <v>0</v>
      </c>
      <c r="BF984" s="100">
        <f t="shared" si="4605"/>
        <v>0</v>
      </c>
      <c r="BG984" s="100">
        <f t="shared" si="4605"/>
        <v>0</v>
      </c>
      <c r="BH984" s="100">
        <f t="shared" si="4605"/>
        <v>0</v>
      </c>
      <c r="BI984" s="142"/>
      <c r="BV984" s="142"/>
      <c r="CI984" s="142"/>
      <c r="CV984" s="142"/>
      <c r="DI984" s="142"/>
      <c r="DV984" s="142"/>
      <c r="EI984" s="142"/>
    </row>
    <row r="985" spans="1:139" ht="15.75" hidden="1" outlineLevel="1" x14ac:dyDescent="0.25">
      <c r="A985" s="2">
        <f t="shared" si="4552"/>
        <v>78</v>
      </c>
      <c r="B985" s="86">
        <f t="shared" si="4569"/>
        <v>0</v>
      </c>
      <c r="C985" s="86">
        <f t="shared" si="4569"/>
        <v>0</v>
      </c>
      <c r="D985" s="2">
        <f t="shared" si="4569"/>
        <v>0</v>
      </c>
      <c r="E985" s="141">
        <f t="shared" si="4569"/>
        <v>0</v>
      </c>
      <c r="I985" s="178">
        <v>0</v>
      </c>
      <c r="J985" s="100">
        <f t="shared" ref="J985:U985" si="4606">J767+I985</f>
        <v>0</v>
      </c>
      <c r="K985" s="100">
        <f t="shared" si="4606"/>
        <v>0</v>
      </c>
      <c r="L985" s="100">
        <f t="shared" si="4606"/>
        <v>0</v>
      </c>
      <c r="M985" s="100">
        <f t="shared" si="4606"/>
        <v>0</v>
      </c>
      <c r="N985" s="100">
        <f t="shared" si="4606"/>
        <v>0</v>
      </c>
      <c r="O985" s="100">
        <f t="shared" si="4606"/>
        <v>0</v>
      </c>
      <c r="P985" s="100">
        <f t="shared" si="4606"/>
        <v>0</v>
      </c>
      <c r="Q985" s="100">
        <f t="shared" si="4606"/>
        <v>0</v>
      </c>
      <c r="R985" s="100">
        <f t="shared" si="4606"/>
        <v>0</v>
      </c>
      <c r="S985" s="100">
        <f t="shared" si="4606"/>
        <v>0</v>
      </c>
      <c r="T985" s="100">
        <f t="shared" si="4606"/>
        <v>0</v>
      </c>
      <c r="U985" s="100">
        <f t="shared" si="4606"/>
        <v>0</v>
      </c>
      <c r="V985" s="142"/>
      <c r="W985" s="100">
        <f t="shared" si="4499"/>
        <v>0</v>
      </c>
      <c r="X985" s="100">
        <f t="shared" ref="X985:AH985" si="4607">X767+W985</f>
        <v>0</v>
      </c>
      <c r="Y985" s="100">
        <f t="shared" si="4607"/>
        <v>0</v>
      </c>
      <c r="Z985" s="100">
        <f t="shared" si="4607"/>
        <v>0</v>
      </c>
      <c r="AA985" s="100">
        <f t="shared" si="4607"/>
        <v>0</v>
      </c>
      <c r="AB985" s="100">
        <f t="shared" si="4607"/>
        <v>0</v>
      </c>
      <c r="AC985" s="100">
        <f t="shared" si="4607"/>
        <v>0</v>
      </c>
      <c r="AD985" s="100">
        <f t="shared" si="4607"/>
        <v>0</v>
      </c>
      <c r="AE985" s="100">
        <f t="shared" si="4607"/>
        <v>0</v>
      </c>
      <c r="AF985" s="100">
        <f t="shared" si="4607"/>
        <v>0</v>
      </c>
      <c r="AG985" s="100">
        <f t="shared" si="4607"/>
        <v>0</v>
      </c>
      <c r="AH985" s="100">
        <f t="shared" si="4607"/>
        <v>0</v>
      </c>
      <c r="AI985" s="142"/>
      <c r="AJ985" s="100">
        <f t="shared" si="4501"/>
        <v>0</v>
      </c>
      <c r="AK985" s="100">
        <f t="shared" ref="AK985:AU985" si="4608">AK767+AJ985</f>
        <v>0</v>
      </c>
      <c r="AL985" s="100">
        <f t="shared" si="4608"/>
        <v>0</v>
      </c>
      <c r="AM985" s="100">
        <f t="shared" si="4608"/>
        <v>0</v>
      </c>
      <c r="AN985" s="100">
        <f t="shared" si="4608"/>
        <v>0</v>
      </c>
      <c r="AO985" s="100">
        <f t="shared" si="4608"/>
        <v>0</v>
      </c>
      <c r="AP985" s="100">
        <f t="shared" si="4608"/>
        <v>0</v>
      </c>
      <c r="AQ985" s="100">
        <f t="shared" si="4608"/>
        <v>0</v>
      </c>
      <c r="AR985" s="100">
        <f t="shared" si="4608"/>
        <v>0</v>
      </c>
      <c r="AS985" s="100">
        <f t="shared" si="4608"/>
        <v>0</v>
      </c>
      <c r="AT985" s="100">
        <f t="shared" si="4608"/>
        <v>0</v>
      </c>
      <c r="AU985" s="100">
        <f t="shared" si="4608"/>
        <v>0</v>
      </c>
      <c r="AV985" s="142"/>
      <c r="AW985" s="100">
        <f t="shared" si="4492"/>
        <v>0</v>
      </c>
      <c r="AX985" s="100">
        <f t="shared" ref="AX985:BH985" si="4609">AX767+AW985</f>
        <v>0</v>
      </c>
      <c r="AY985" s="100">
        <f t="shared" si="4609"/>
        <v>0</v>
      </c>
      <c r="AZ985" s="100">
        <f t="shared" si="4609"/>
        <v>0</v>
      </c>
      <c r="BA985" s="100">
        <f t="shared" si="4609"/>
        <v>0</v>
      </c>
      <c r="BB985" s="100">
        <f t="shared" si="4609"/>
        <v>0</v>
      </c>
      <c r="BC985" s="100">
        <f t="shared" si="4609"/>
        <v>0</v>
      </c>
      <c r="BD985" s="100">
        <f t="shared" si="4609"/>
        <v>0</v>
      </c>
      <c r="BE985" s="100">
        <f t="shared" si="4609"/>
        <v>0</v>
      </c>
      <c r="BF985" s="100">
        <f t="shared" si="4609"/>
        <v>0</v>
      </c>
      <c r="BG985" s="100">
        <f t="shared" si="4609"/>
        <v>0</v>
      </c>
      <c r="BH985" s="100">
        <f t="shared" si="4609"/>
        <v>0</v>
      </c>
      <c r="BI985" s="142"/>
      <c r="BV985" s="142"/>
      <c r="CI985" s="142"/>
      <c r="CV985" s="142"/>
      <c r="DI985" s="142"/>
      <c r="DV985" s="142"/>
      <c r="EI985" s="142"/>
    </row>
    <row r="986" spans="1:139" ht="15.75" hidden="1" outlineLevel="1" x14ac:dyDescent="0.25">
      <c r="A986" s="2">
        <f t="shared" si="4552"/>
        <v>79</v>
      </c>
      <c r="B986" s="86">
        <f t="shared" si="4569"/>
        <v>0</v>
      </c>
      <c r="C986" s="86">
        <f t="shared" si="4569"/>
        <v>0</v>
      </c>
      <c r="D986" s="2">
        <f t="shared" si="4569"/>
        <v>0</v>
      </c>
      <c r="E986" s="141">
        <f t="shared" si="4569"/>
        <v>0</v>
      </c>
      <c r="I986" s="178">
        <v>0</v>
      </c>
      <c r="J986" s="100">
        <f t="shared" ref="J986:U986" si="4610">J768+I986</f>
        <v>0</v>
      </c>
      <c r="K986" s="100">
        <f t="shared" si="4610"/>
        <v>0</v>
      </c>
      <c r="L986" s="100">
        <f t="shared" si="4610"/>
        <v>0</v>
      </c>
      <c r="M986" s="100">
        <f t="shared" si="4610"/>
        <v>0</v>
      </c>
      <c r="N986" s="100">
        <f t="shared" si="4610"/>
        <v>0</v>
      </c>
      <c r="O986" s="100">
        <f t="shared" si="4610"/>
        <v>0</v>
      </c>
      <c r="P986" s="100">
        <f t="shared" si="4610"/>
        <v>0</v>
      </c>
      <c r="Q986" s="100">
        <f t="shared" si="4610"/>
        <v>0</v>
      </c>
      <c r="R986" s="100">
        <f t="shared" si="4610"/>
        <v>0</v>
      </c>
      <c r="S986" s="100">
        <f t="shared" si="4610"/>
        <v>0</v>
      </c>
      <c r="T986" s="100">
        <f t="shared" si="4610"/>
        <v>0</v>
      </c>
      <c r="U986" s="100">
        <f t="shared" si="4610"/>
        <v>0</v>
      </c>
      <c r="V986" s="142"/>
      <c r="W986" s="100">
        <f t="shared" si="4499"/>
        <v>0</v>
      </c>
      <c r="X986" s="100">
        <f t="shared" ref="X986:AH986" si="4611">X768+W986</f>
        <v>0</v>
      </c>
      <c r="Y986" s="100">
        <f t="shared" si="4611"/>
        <v>0</v>
      </c>
      <c r="Z986" s="100">
        <f t="shared" si="4611"/>
        <v>0</v>
      </c>
      <c r="AA986" s="100">
        <f t="shared" si="4611"/>
        <v>0</v>
      </c>
      <c r="AB986" s="100">
        <f t="shared" si="4611"/>
        <v>0</v>
      </c>
      <c r="AC986" s="100">
        <f t="shared" si="4611"/>
        <v>0</v>
      </c>
      <c r="AD986" s="100">
        <f t="shared" si="4611"/>
        <v>0</v>
      </c>
      <c r="AE986" s="100">
        <f t="shared" si="4611"/>
        <v>0</v>
      </c>
      <c r="AF986" s="100">
        <f t="shared" si="4611"/>
        <v>0</v>
      </c>
      <c r="AG986" s="100">
        <f t="shared" si="4611"/>
        <v>0</v>
      </c>
      <c r="AH986" s="100">
        <f t="shared" si="4611"/>
        <v>0</v>
      </c>
      <c r="AI986" s="142"/>
      <c r="AJ986" s="100">
        <f t="shared" si="4501"/>
        <v>0</v>
      </c>
      <c r="AK986" s="100">
        <f t="shared" ref="AK986:AU986" si="4612">AK768+AJ986</f>
        <v>0</v>
      </c>
      <c r="AL986" s="100">
        <f t="shared" si="4612"/>
        <v>0</v>
      </c>
      <c r="AM986" s="100">
        <f t="shared" si="4612"/>
        <v>0</v>
      </c>
      <c r="AN986" s="100">
        <f t="shared" si="4612"/>
        <v>0</v>
      </c>
      <c r="AO986" s="100">
        <f t="shared" si="4612"/>
        <v>0</v>
      </c>
      <c r="AP986" s="100">
        <f t="shared" si="4612"/>
        <v>0</v>
      </c>
      <c r="AQ986" s="100">
        <f t="shared" si="4612"/>
        <v>0</v>
      </c>
      <c r="AR986" s="100">
        <f t="shared" si="4612"/>
        <v>0</v>
      </c>
      <c r="AS986" s="100">
        <f t="shared" si="4612"/>
        <v>0</v>
      </c>
      <c r="AT986" s="100">
        <f t="shared" si="4612"/>
        <v>0</v>
      </c>
      <c r="AU986" s="100">
        <f t="shared" si="4612"/>
        <v>0</v>
      </c>
      <c r="AV986" s="142"/>
      <c r="AW986" s="100">
        <f t="shared" si="4492"/>
        <v>0</v>
      </c>
      <c r="AX986" s="100">
        <f t="shared" ref="AX986:BH986" si="4613">AX768+AW986</f>
        <v>0</v>
      </c>
      <c r="AY986" s="100">
        <f t="shared" si="4613"/>
        <v>0</v>
      </c>
      <c r="AZ986" s="100">
        <f t="shared" si="4613"/>
        <v>0</v>
      </c>
      <c r="BA986" s="100">
        <f t="shared" si="4613"/>
        <v>0</v>
      </c>
      <c r="BB986" s="100">
        <f t="shared" si="4613"/>
        <v>0</v>
      </c>
      <c r="BC986" s="100">
        <f t="shared" si="4613"/>
        <v>0</v>
      </c>
      <c r="BD986" s="100">
        <f t="shared" si="4613"/>
        <v>0</v>
      </c>
      <c r="BE986" s="100">
        <f t="shared" si="4613"/>
        <v>0</v>
      </c>
      <c r="BF986" s="100">
        <f t="shared" si="4613"/>
        <v>0</v>
      </c>
      <c r="BG986" s="100">
        <f t="shared" si="4613"/>
        <v>0</v>
      </c>
      <c r="BH986" s="100">
        <f t="shared" si="4613"/>
        <v>0</v>
      </c>
      <c r="BI986" s="142"/>
      <c r="BV986" s="142"/>
      <c r="CI986" s="142"/>
      <c r="CV986" s="142"/>
      <c r="DI986" s="142"/>
      <c r="DV986" s="142"/>
      <c r="EI986" s="142"/>
    </row>
    <row r="987" spans="1:139" ht="15.75" hidden="1" outlineLevel="1" x14ac:dyDescent="0.25">
      <c r="A987" s="2">
        <f t="shared" si="4552"/>
        <v>80</v>
      </c>
      <c r="B987" s="86">
        <f t="shared" si="4569"/>
        <v>0</v>
      </c>
      <c r="C987" s="86">
        <f t="shared" si="4569"/>
        <v>0</v>
      </c>
      <c r="D987" s="2">
        <f t="shared" si="4569"/>
        <v>0</v>
      </c>
      <c r="E987" s="141">
        <f t="shared" si="4569"/>
        <v>0</v>
      </c>
      <c r="I987" s="178">
        <v>0</v>
      </c>
      <c r="J987" s="100">
        <f t="shared" ref="J987:U987" si="4614">J769+I987</f>
        <v>0</v>
      </c>
      <c r="K987" s="100">
        <f t="shared" si="4614"/>
        <v>0</v>
      </c>
      <c r="L987" s="100">
        <f t="shared" si="4614"/>
        <v>0</v>
      </c>
      <c r="M987" s="100">
        <f t="shared" si="4614"/>
        <v>0</v>
      </c>
      <c r="N987" s="100">
        <f t="shared" si="4614"/>
        <v>0</v>
      </c>
      <c r="O987" s="100">
        <f t="shared" si="4614"/>
        <v>0</v>
      </c>
      <c r="P987" s="100">
        <f t="shared" si="4614"/>
        <v>0</v>
      </c>
      <c r="Q987" s="100">
        <f t="shared" si="4614"/>
        <v>0</v>
      </c>
      <c r="R987" s="100">
        <f t="shared" si="4614"/>
        <v>0</v>
      </c>
      <c r="S987" s="100">
        <f t="shared" si="4614"/>
        <v>0</v>
      </c>
      <c r="T987" s="100">
        <f t="shared" si="4614"/>
        <v>0</v>
      </c>
      <c r="U987" s="100">
        <f t="shared" si="4614"/>
        <v>0</v>
      </c>
      <c r="V987" s="142"/>
      <c r="W987" s="100">
        <f t="shared" si="4499"/>
        <v>0</v>
      </c>
      <c r="X987" s="100">
        <f t="shared" ref="X987:AH987" si="4615">X769+W987</f>
        <v>0</v>
      </c>
      <c r="Y987" s="100">
        <f t="shared" si="4615"/>
        <v>0</v>
      </c>
      <c r="Z987" s="100">
        <f t="shared" si="4615"/>
        <v>0</v>
      </c>
      <c r="AA987" s="100">
        <f t="shared" si="4615"/>
        <v>0</v>
      </c>
      <c r="AB987" s="100">
        <f t="shared" si="4615"/>
        <v>0</v>
      </c>
      <c r="AC987" s="100">
        <f t="shared" si="4615"/>
        <v>0</v>
      </c>
      <c r="AD987" s="100">
        <f t="shared" si="4615"/>
        <v>0</v>
      </c>
      <c r="AE987" s="100">
        <f t="shared" si="4615"/>
        <v>0</v>
      </c>
      <c r="AF987" s="100">
        <f t="shared" si="4615"/>
        <v>0</v>
      </c>
      <c r="AG987" s="100">
        <f t="shared" si="4615"/>
        <v>0</v>
      </c>
      <c r="AH987" s="100">
        <f t="shared" si="4615"/>
        <v>0</v>
      </c>
      <c r="AI987" s="142"/>
      <c r="AJ987" s="100">
        <f t="shared" si="4501"/>
        <v>0</v>
      </c>
      <c r="AK987" s="100">
        <f t="shared" ref="AK987:AU987" si="4616">AK769+AJ987</f>
        <v>0</v>
      </c>
      <c r="AL987" s="100">
        <f t="shared" si="4616"/>
        <v>0</v>
      </c>
      <c r="AM987" s="100">
        <f t="shared" si="4616"/>
        <v>0</v>
      </c>
      <c r="AN987" s="100">
        <f t="shared" si="4616"/>
        <v>0</v>
      </c>
      <c r="AO987" s="100">
        <f t="shared" si="4616"/>
        <v>0</v>
      </c>
      <c r="AP987" s="100">
        <f t="shared" si="4616"/>
        <v>0</v>
      </c>
      <c r="AQ987" s="100">
        <f t="shared" si="4616"/>
        <v>0</v>
      </c>
      <c r="AR987" s="100">
        <f t="shared" si="4616"/>
        <v>0</v>
      </c>
      <c r="AS987" s="100">
        <f t="shared" si="4616"/>
        <v>0</v>
      </c>
      <c r="AT987" s="100">
        <f t="shared" si="4616"/>
        <v>0</v>
      </c>
      <c r="AU987" s="100">
        <f t="shared" si="4616"/>
        <v>0</v>
      </c>
      <c r="AV987" s="142"/>
      <c r="AW987" s="100">
        <f t="shared" si="4492"/>
        <v>0</v>
      </c>
      <c r="AX987" s="100">
        <f t="shared" ref="AX987:BH987" si="4617">AX769+AW987</f>
        <v>0</v>
      </c>
      <c r="AY987" s="100">
        <f t="shared" si="4617"/>
        <v>0</v>
      </c>
      <c r="AZ987" s="100">
        <f t="shared" si="4617"/>
        <v>0</v>
      </c>
      <c r="BA987" s="100">
        <f t="shared" si="4617"/>
        <v>0</v>
      </c>
      <c r="BB987" s="100">
        <f t="shared" si="4617"/>
        <v>0</v>
      </c>
      <c r="BC987" s="100">
        <f t="shared" si="4617"/>
        <v>0</v>
      </c>
      <c r="BD987" s="100">
        <f t="shared" si="4617"/>
        <v>0</v>
      </c>
      <c r="BE987" s="100">
        <f t="shared" si="4617"/>
        <v>0</v>
      </c>
      <c r="BF987" s="100">
        <f t="shared" si="4617"/>
        <v>0</v>
      </c>
      <c r="BG987" s="100">
        <f t="shared" si="4617"/>
        <v>0</v>
      </c>
      <c r="BH987" s="100">
        <f t="shared" si="4617"/>
        <v>0</v>
      </c>
      <c r="BI987" s="142"/>
      <c r="BV987" s="142"/>
      <c r="CI987" s="142"/>
      <c r="CV987" s="142"/>
      <c r="DI987" s="142"/>
      <c r="DV987" s="142"/>
      <c r="EI987" s="142"/>
    </row>
    <row r="988" spans="1:139" ht="15.75" hidden="1" outlineLevel="1" x14ac:dyDescent="0.25">
      <c r="A988" s="2">
        <f t="shared" si="4552"/>
        <v>81</v>
      </c>
      <c r="B988" s="86">
        <f t="shared" si="4569"/>
        <v>0</v>
      </c>
      <c r="C988" s="86">
        <f t="shared" si="4569"/>
        <v>0</v>
      </c>
      <c r="D988" s="2">
        <f t="shared" si="4569"/>
        <v>0</v>
      </c>
      <c r="E988" s="141">
        <f t="shared" si="4569"/>
        <v>0</v>
      </c>
      <c r="I988" s="178">
        <v>0</v>
      </c>
      <c r="J988" s="100">
        <f t="shared" ref="J988:U988" si="4618">J770+I988</f>
        <v>0</v>
      </c>
      <c r="K988" s="100">
        <f t="shared" si="4618"/>
        <v>0</v>
      </c>
      <c r="L988" s="100">
        <f t="shared" si="4618"/>
        <v>0</v>
      </c>
      <c r="M988" s="100">
        <f t="shared" si="4618"/>
        <v>0</v>
      </c>
      <c r="N988" s="100">
        <f t="shared" si="4618"/>
        <v>0</v>
      </c>
      <c r="O988" s="100">
        <f t="shared" si="4618"/>
        <v>0</v>
      </c>
      <c r="P988" s="100">
        <f t="shared" si="4618"/>
        <v>0</v>
      </c>
      <c r="Q988" s="100">
        <f t="shared" si="4618"/>
        <v>0</v>
      </c>
      <c r="R988" s="100">
        <f t="shared" si="4618"/>
        <v>0</v>
      </c>
      <c r="S988" s="100">
        <f t="shared" si="4618"/>
        <v>0</v>
      </c>
      <c r="T988" s="100">
        <f t="shared" si="4618"/>
        <v>0</v>
      </c>
      <c r="U988" s="100">
        <f t="shared" si="4618"/>
        <v>0</v>
      </c>
      <c r="V988" s="142"/>
      <c r="W988" s="100">
        <f t="shared" si="4499"/>
        <v>0</v>
      </c>
      <c r="X988" s="100">
        <f t="shared" ref="X988:AH988" si="4619">X770+W988</f>
        <v>0</v>
      </c>
      <c r="Y988" s="100">
        <f t="shared" si="4619"/>
        <v>0</v>
      </c>
      <c r="Z988" s="100">
        <f t="shared" si="4619"/>
        <v>0</v>
      </c>
      <c r="AA988" s="100">
        <f t="shared" si="4619"/>
        <v>0</v>
      </c>
      <c r="AB988" s="100">
        <f t="shared" si="4619"/>
        <v>0</v>
      </c>
      <c r="AC988" s="100">
        <f t="shared" si="4619"/>
        <v>0</v>
      </c>
      <c r="AD988" s="100">
        <f t="shared" si="4619"/>
        <v>0</v>
      </c>
      <c r="AE988" s="100">
        <f t="shared" si="4619"/>
        <v>0</v>
      </c>
      <c r="AF988" s="100">
        <f t="shared" si="4619"/>
        <v>0</v>
      </c>
      <c r="AG988" s="100">
        <f t="shared" si="4619"/>
        <v>0</v>
      </c>
      <c r="AH988" s="100">
        <f t="shared" si="4619"/>
        <v>0</v>
      </c>
      <c r="AI988" s="142"/>
      <c r="AJ988" s="100">
        <f t="shared" si="4501"/>
        <v>0</v>
      </c>
      <c r="AK988" s="100">
        <f t="shared" ref="AK988:AU988" si="4620">AK770+AJ988</f>
        <v>0</v>
      </c>
      <c r="AL988" s="100">
        <f t="shared" si="4620"/>
        <v>0</v>
      </c>
      <c r="AM988" s="100">
        <f t="shared" si="4620"/>
        <v>0</v>
      </c>
      <c r="AN988" s="100">
        <f t="shared" si="4620"/>
        <v>0</v>
      </c>
      <c r="AO988" s="100">
        <f t="shared" si="4620"/>
        <v>0</v>
      </c>
      <c r="AP988" s="100">
        <f t="shared" si="4620"/>
        <v>0</v>
      </c>
      <c r="AQ988" s="100">
        <f t="shared" si="4620"/>
        <v>0</v>
      </c>
      <c r="AR988" s="100">
        <f t="shared" si="4620"/>
        <v>0</v>
      </c>
      <c r="AS988" s="100">
        <f t="shared" si="4620"/>
        <v>0</v>
      </c>
      <c r="AT988" s="100">
        <f t="shared" si="4620"/>
        <v>0</v>
      </c>
      <c r="AU988" s="100">
        <f t="shared" si="4620"/>
        <v>0</v>
      </c>
      <c r="AV988" s="142"/>
      <c r="AW988" s="100">
        <f t="shared" si="4492"/>
        <v>0</v>
      </c>
      <c r="AX988" s="100">
        <f t="shared" ref="AX988:BH988" si="4621">AX770+AW988</f>
        <v>0</v>
      </c>
      <c r="AY988" s="100">
        <f t="shared" si="4621"/>
        <v>0</v>
      </c>
      <c r="AZ988" s="100">
        <f t="shared" si="4621"/>
        <v>0</v>
      </c>
      <c r="BA988" s="100">
        <f t="shared" si="4621"/>
        <v>0</v>
      </c>
      <c r="BB988" s="100">
        <f t="shared" si="4621"/>
        <v>0</v>
      </c>
      <c r="BC988" s="100">
        <f t="shared" si="4621"/>
        <v>0</v>
      </c>
      <c r="BD988" s="100">
        <f t="shared" si="4621"/>
        <v>0</v>
      </c>
      <c r="BE988" s="100">
        <f t="shared" si="4621"/>
        <v>0</v>
      </c>
      <c r="BF988" s="100">
        <f t="shared" si="4621"/>
        <v>0</v>
      </c>
      <c r="BG988" s="100">
        <f t="shared" si="4621"/>
        <v>0</v>
      </c>
      <c r="BH988" s="100">
        <f t="shared" si="4621"/>
        <v>0</v>
      </c>
      <c r="BI988" s="142"/>
      <c r="BV988" s="142"/>
      <c r="CI988" s="142"/>
      <c r="CV988" s="142"/>
      <c r="DI988" s="142"/>
      <c r="DV988" s="142"/>
      <c r="EI988" s="142"/>
    </row>
    <row r="989" spans="1:139" ht="15.75" hidden="1" outlineLevel="1" x14ac:dyDescent="0.25">
      <c r="A989" s="2">
        <f t="shared" si="4552"/>
        <v>82</v>
      </c>
      <c r="B989" s="86">
        <f t="shared" si="4569"/>
        <v>0</v>
      </c>
      <c r="C989" s="86">
        <f t="shared" si="4569"/>
        <v>0</v>
      </c>
      <c r="D989" s="2">
        <f t="shared" si="4569"/>
        <v>0</v>
      </c>
      <c r="E989" s="141">
        <f t="shared" si="4569"/>
        <v>0</v>
      </c>
      <c r="I989" s="178">
        <v>0</v>
      </c>
      <c r="J989" s="100">
        <f t="shared" ref="J989:U989" si="4622">J771+I989</f>
        <v>0</v>
      </c>
      <c r="K989" s="100">
        <f t="shared" si="4622"/>
        <v>0</v>
      </c>
      <c r="L989" s="100">
        <f t="shared" si="4622"/>
        <v>0</v>
      </c>
      <c r="M989" s="100">
        <f t="shared" si="4622"/>
        <v>0</v>
      </c>
      <c r="N989" s="100">
        <f t="shared" si="4622"/>
        <v>0</v>
      </c>
      <c r="O989" s="100">
        <f t="shared" si="4622"/>
        <v>0</v>
      </c>
      <c r="P989" s="100">
        <f t="shared" si="4622"/>
        <v>0</v>
      </c>
      <c r="Q989" s="100">
        <f t="shared" si="4622"/>
        <v>0</v>
      </c>
      <c r="R989" s="100">
        <f t="shared" si="4622"/>
        <v>0</v>
      </c>
      <c r="S989" s="100">
        <f t="shared" si="4622"/>
        <v>0</v>
      </c>
      <c r="T989" s="100">
        <f t="shared" si="4622"/>
        <v>0</v>
      </c>
      <c r="U989" s="100">
        <f t="shared" si="4622"/>
        <v>0</v>
      </c>
      <c r="V989" s="142"/>
      <c r="W989" s="100">
        <f t="shared" si="4499"/>
        <v>0</v>
      </c>
      <c r="X989" s="100">
        <f t="shared" ref="X989:AH989" si="4623">X771+W989</f>
        <v>0</v>
      </c>
      <c r="Y989" s="100">
        <f t="shared" si="4623"/>
        <v>0</v>
      </c>
      <c r="Z989" s="100">
        <f t="shared" si="4623"/>
        <v>0</v>
      </c>
      <c r="AA989" s="100">
        <f t="shared" si="4623"/>
        <v>0</v>
      </c>
      <c r="AB989" s="100">
        <f t="shared" si="4623"/>
        <v>0</v>
      </c>
      <c r="AC989" s="100">
        <f t="shared" si="4623"/>
        <v>0</v>
      </c>
      <c r="AD989" s="100">
        <f t="shared" si="4623"/>
        <v>0</v>
      </c>
      <c r="AE989" s="100">
        <f t="shared" si="4623"/>
        <v>0</v>
      </c>
      <c r="AF989" s="100">
        <f t="shared" si="4623"/>
        <v>0</v>
      </c>
      <c r="AG989" s="100">
        <f t="shared" si="4623"/>
        <v>0</v>
      </c>
      <c r="AH989" s="100">
        <f t="shared" si="4623"/>
        <v>0</v>
      </c>
      <c r="AI989" s="142"/>
      <c r="AJ989" s="100">
        <f t="shared" si="4501"/>
        <v>0</v>
      </c>
      <c r="AK989" s="100">
        <f t="shared" ref="AK989:AU989" si="4624">AK771+AJ989</f>
        <v>0</v>
      </c>
      <c r="AL989" s="100">
        <f t="shared" si="4624"/>
        <v>0</v>
      </c>
      <c r="AM989" s="100">
        <f t="shared" si="4624"/>
        <v>0</v>
      </c>
      <c r="AN989" s="100">
        <f t="shared" si="4624"/>
        <v>0</v>
      </c>
      <c r="AO989" s="100">
        <f t="shared" si="4624"/>
        <v>0</v>
      </c>
      <c r="AP989" s="100">
        <f t="shared" si="4624"/>
        <v>0</v>
      </c>
      <c r="AQ989" s="100">
        <f t="shared" si="4624"/>
        <v>0</v>
      </c>
      <c r="AR989" s="100">
        <f t="shared" si="4624"/>
        <v>0</v>
      </c>
      <c r="AS989" s="100">
        <f t="shared" si="4624"/>
        <v>0</v>
      </c>
      <c r="AT989" s="100">
        <f t="shared" si="4624"/>
        <v>0</v>
      </c>
      <c r="AU989" s="100">
        <f t="shared" si="4624"/>
        <v>0</v>
      </c>
      <c r="AV989" s="142"/>
      <c r="AW989" s="100">
        <f t="shared" si="4492"/>
        <v>0</v>
      </c>
      <c r="AX989" s="100">
        <f t="shared" ref="AX989:BH989" si="4625">AX771+AW989</f>
        <v>0</v>
      </c>
      <c r="AY989" s="100">
        <f t="shared" si="4625"/>
        <v>0</v>
      </c>
      <c r="AZ989" s="100">
        <f t="shared" si="4625"/>
        <v>0</v>
      </c>
      <c r="BA989" s="100">
        <f t="shared" si="4625"/>
        <v>0</v>
      </c>
      <c r="BB989" s="100">
        <f t="shared" si="4625"/>
        <v>0</v>
      </c>
      <c r="BC989" s="100">
        <f t="shared" si="4625"/>
        <v>0</v>
      </c>
      <c r="BD989" s="100">
        <f t="shared" si="4625"/>
        <v>0</v>
      </c>
      <c r="BE989" s="100">
        <f t="shared" si="4625"/>
        <v>0</v>
      </c>
      <c r="BF989" s="100">
        <f t="shared" si="4625"/>
        <v>0</v>
      </c>
      <c r="BG989" s="100">
        <f t="shared" si="4625"/>
        <v>0</v>
      </c>
      <c r="BH989" s="100">
        <f t="shared" si="4625"/>
        <v>0</v>
      </c>
      <c r="BI989" s="142"/>
      <c r="BV989" s="142"/>
      <c r="CI989" s="142"/>
      <c r="CV989" s="142"/>
      <c r="DI989" s="142"/>
      <c r="DV989" s="142"/>
      <c r="EI989" s="142"/>
    </row>
    <row r="990" spans="1:139" ht="15.75" hidden="1" outlineLevel="1" x14ac:dyDescent="0.25">
      <c r="A990" s="2">
        <f t="shared" si="4552"/>
        <v>83</v>
      </c>
      <c r="B990" s="86">
        <f t="shared" si="4569"/>
        <v>0</v>
      </c>
      <c r="C990" s="86">
        <f t="shared" si="4569"/>
        <v>0</v>
      </c>
      <c r="D990" s="2">
        <f t="shared" si="4569"/>
        <v>0</v>
      </c>
      <c r="E990" s="141">
        <f t="shared" si="4569"/>
        <v>0</v>
      </c>
      <c r="I990" s="178">
        <v>0</v>
      </c>
      <c r="J990" s="100">
        <f t="shared" ref="J990:U990" si="4626">J772+I990</f>
        <v>0</v>
      </c>
      <c r="K990" s="100">
        <f t="shared" si="4626"/>
        <v>0</v>
      </c>
      <c r="L990" s="100">
        <f t="shared" si="4626"/>
        <v>0</v>
      </c>
      <c r="M990" s="100">
        <f t="shared" si="4626"/>
        <v>0</v>
      </c>
      <c r="N990" s="100">
        <f t="shared" si="4626"/>
        <v>0</v>
      </c>
      <c r="O990" s="100">
        <f t="shared" si="4626"/>
        <v>0</v>
      </c>
      <c r="P990" s="100">
        <f t="shared" si="4626"/>
        <v>0</v>
      </c>
      <c r="Q990" s="100">
        <f t="shared" si="4626"/>
        <v>0</v>
      </c>
      <c r="R990" s="100">
        <f t="shared" si="4626"/>
        <v>0</v>
      </c>
      <c r="S990" s="100">
        <f t="shared" si="4626"/>
        <v>0</v>
      </c>
      <c r="T990" s="100">
        <f t="shared" si="4626"/>
        <v>0</v>
      </c>
      <c r="U990" s="100">
        <f t="shared" si="4626"/>
        <v>0</v>
      </c>
      <c r="V990" s="142"/>
      <c r="W990" s="100">
        <f t="shared" si="4499"/>
        <v>0</v>
      </c>
      <c r="X990" s="100">
        <f t="shared" ref="X990:AH990" si="4627">X772+W990</f>
        <v>0</v>
      </c>
      <c r="Y990" s="100">
        <f t="shared" si="4627"/>
        <v>0</v>
      </c>
      <c r="Z990" s="100">
        <f t="shared" si="4627"/>
        <v>0</v>
      </c>
      <c r="AA990" s="100">
        <f t="shared" si="4627"/>
        <v>0</v>
      </c>
      <c r="AB990" s="100">
        <f t="shared" si="4627"/>
        <v>0</v>
      </c>
      <c r="AC990" s="100">
        <f t="shared" si="4627"/>
        <v>0</v>
      </c>
      <c r="AD990" s="100">
        <f t="shared" si="4627"/>
        <v>0</v>
      </c>
      <c r="AE990" s="100">
        <f t="shared" si="4627"/>
        <v>0</v>
      </c>
      <c r="AF990" s="100">
        <f t="shared" si="4627"/>
        <v>0</v>
      </c>
      <c r="AG990" s="100">
        <f t="shared" si="4627"/>
        <v>0</v>
      </c>
      <c r="AH990" s="100">
        <f t="shared" si="4627"/>
        <v>0</v>
      </c>
      <c r="AI990" s="142"/>
      <c r="AJ990" s="100">
        <f t="shared" si="4501"/>
        <v>0</v>
      </c>
      <c r="AK990" s="100">
        <f t="shared" ref="AK990:AU990" si="4628">AK772+AJ990</f>
        <v>0</v>
      </c>
      <c r="AL990" s="100">
        <f t="shared" si="4628"/>
        <v>0</v>
      </c>
      <c r="AM990" s="100">
        <f t="shared" si="4628"/>
        <v>0</v>
      </c>
      <c r="AN990" s="100">
        <f t="shared" si="4628"/>
        <v>0</v>
      </c>
      <c r="AO990" s="100">
        <f t="shared" si="4628"/>
        <v>0</v>
      </c>
      <c r="AP990" s="100">
        <f t="shared" si="4628"/>
        <v>0</v>
      </c>
      <c r="AQ990" s="100">
        <f t="shared" si="4628"/>
        <v>0</v>
      </c>
      <c r="AR990" s="100">
        <f t="shared" si="4628"/>
        <v>0</v>
      </c>
      <c r="AS990" s="100">
        <f t="shared" si="4628"/>
        <v>0</v>
      </c>
      <c r="AT990" s="100">
        <f t="shared" si="4628"/>
        <v>0</v>
      </c>
      <c r="AU990" s="100">
        <f t="shared" si="4628"/>
        <v>0</v>
      </c>
      <c r="AV990" s="142"/>
      <c r="AW990" s="100">
        <f t="shared" si="4492"/>
        <v>0</v>
      </c>
      <c r="AX990" s="100">
        <f t="shared" ref="AX990:BH990" si="4629">AX772+AW990</f>
        <v>0</v>
      </c>
      <c r="AY990" s="100">
        <f t="shared" si="4629"/>
        <v>0</v>
      </c>
      <c r="AZ990" s="100">
        <f t="shared" si="4629"/>
        <v>0</v>
      </c>
      <c r="BA990" s="100">
        <f t="shared" si="4629"/>
        <v>0</v>
      </c>
      <c r="BB990" s="100">
        <f t="shared" si="4629"/>
        <v>0</v>
      </c>
      <c r="BC990" s="100">
        <f t="shared" si="4629"/>
        <v>0</v>
      </c>
      <c r="BD990" s="100">
        <f t="shared" si="4629"/>
        <v>0</v>
      </c>
      <c r="BE990" s="100">
        <f t="shared" si="4629"/>
        <v>0</v>
      </c>
      <c r="BF990" s="100">
        <f t="shared" si="4629"/>
        <v>0</v>
      </c>
      <c r="BG990" s="100">
        <f t="shared" si="4629"/>
        <v>0</v>
      </c>
      <c r="BH990" s="100">
        <f t="shared" si="4629"/>
        <v>0</v>
      </c>
      <c r="BI990" s="142"/>
      <c r="BV990" s="142"/>
      <c r="CI990" s="142"/>
      <c r="CV990" s="142"/>
      <c r="DI990" s="142"/>
      <c r="DV990" s="142"/>
      <c r="EI990" s="142"/>
    </row>
    <row r="991" spans="1:139" ht="15.75" hidden="1" outlineLevel="1" x14ac:dyDescent="0.25">
      <c r="A991" s="2">
        <f t="shared" si="4552"/>
        <v>84</v>
      </c>
      <c r="B991" s="86">
        <f t="shared" si="4569"/>
        <v>0</v>
      </c>
      <c r="C991" s="86">
        <f t="shared" si="4569"/>
        <v>0</v>
      </c>
      <c r="D991" s="2">
        <f t="shared" si="4569"/>
        <v>0</v>
      </c>
      <c r="E991" s="141">
        <f t="shared" si="4569"/>
        <v>0</v>
      </c>
      <c r="I991" s="178">
        <v>0</v>
      </c>
      <c r="J991" s="100">
        <f t="shared" ref="J991:U991" si="4630">J773+I991</f>
        <v>0</v>
      </c>
      <c r="K991" s="100">
        <f t="shared" si="4630"/>
        <v>0</v>
      </c>
      <c r="L991" s="100">
        <f t="shared" si="4630"/>
        <v>0</v>
      </c>
      <c r="M991" s="100">
        <f t="shared" si="4630"/>
        <v>0</v>
      </c>
      <c r="N991" s="100">
        <f t="shared" si="4630"/>
        <v>0</v>
      </c>
      <c r="O991" s="100">
        <f t="shared" si="4630"/>
        <v>0</v>
      </c>
      <c r="P991" s="100">
        <f t="shared" si="4630"/>
        <v>0</v>
      </c>
      <c r="Q991" s="100">
        <f t="shared" si="4630"/>
        <v>0</v>
      </c>
      <c r="R991" s="100">
        <f t="shared" si="4630"/>
        <v>0</v>
      </c>
      <c r="S991" s="100">
        <f t="shared" si="4630"/>
        <v>0</v>
      </c>
      <c r="T991" s="100">
        <f t="shared" si="4630"/>
        <v>0</v>
      </c>
      <c r="U991" s="100">
        <f t="shared" si="4630"/>
        <v>0</v>
      </c>
      <c r="V991" s="142"/>
      <c r="W991" s="100">
        <f t="shared" ref="W991:W1022" si="4631">W773+U991</f>
        <v>0</v>
      </c>
      <c r="X991" s="100">
        <f t="shared" ref="X991:AH991" si="4632">X773+W991</f>
        <v>0</v>
      </c>
      <c r="Y991" s="100">
        <f t="shared" si="4632"/>
        <v>0</v>
      </c>
      <c r="Z991" s="100">
        <f t="shared" si="4632"/>
        <v>0</v>
      </c>
      <c r="AA991" s="100">
        <f t="shared" si="4632"/>
        <v>0</v>
      </c>
      <c r="AB991" s="100">
        <f t="shared" si="4632"/>
        <v>0</v>
      </c>
      <c r="AC991" s="100">
        <f t="shared" si="4632"/>
        <v>0</v>
      </c>
      <c r="AD991" s="100">
        <f t="shared" si="4632"/>
        <v>0</v>
      </c>
      <c r="AE991" s="100">
        <f t="shared" si="4632"/>
        <v>0</v>
      </c>
      <c r="AF991" s="100">
        <f t="shared" si="4632"/>
        <v>0</v>
      </c>
      <c r="AG991" s="100">
        <f t="shared" si="4632"/>
        <v>0</v>
      </c>
      <c r="AH991" s="100">
        <f t="shared" si="4632"/>
        <v>0</v>
      </c>
      <c r="AI991" s="142"/>
      <c r="AJ991" s="100">
        <f t="shared" ref="AJ991:AJ1022" si="4633">AJ773+AH991</f>
        <v>0</v>
      </c>
      <c r="AK991" s="100">
        <f t="shared" ref="AK991:AU991" si="4634">AK773+AJ991</f>
        <v>0</v>
      </c>
      <c r="AL991" s="100">
        <f t="shared" si="4634"/>
        <v>0</v>
      </c>
      <c r="AM991" s="100">
        <f t="shared" si="4634"/>
        <v>0</v>
      </c>
      <c r="AN991" s="100">
        <f t="shared" si="4634"/>
        <v>0</v>
      </c>
      <c r="AO991" s="100">
        <f t="shared" si="4634"/>
        <v>0</v>
      </c>
      <c r="AP991" s="100">
        <f t="shared" si="4634"/>
        <v>0</v>
      </c>
      <c r="AQ991" s="100">
        <f t="shared" si="4634"/>
        <v>0</v>
      </c>
      <c r="AR991" s="100">
        <f t="shared" si="4634"/>
        <v>0</v>
      </c>
      <c r="AS991" s="100">
        <f t="shared" si="4634"/>
        <v>0</v>
      </c>
      <c r="AT991" s="100">
        <f t="shared" si="4634"/>
        <v>0</v>
      </c>
      <c r="AU991" s="100">
        <f t="shared" si="4634"/>
        <v>0</v>
      </c>
      <c r="AV991" s="142"/>
      <c r="AW991" s="100">
        <f t="shared" si="4492"/>
        <v>0</v>
      </c>
      <c r="AX991" s="100">
        <f t="shared" ref="AX991:BH991" si="4635">AX773+AW991</f>
        <v>0</v>
      </c>
      <c r="AY991" s="100">
        <f t="shared" si="4635"/>
        <v>0</v>
      </c>
      <c r="AZ991" s="100">
        <f t="shared" si="4635"/>
        <v>0</v>
      </c>
      <c r="BA991" s="100">
        <f t="shared" si="4635"/>
        <v>0</v>
      </c>
      <c r="BB991" s="100">
        <f t="shared" si="4635"/>
        <v>0</v>
      </c>
      <c r="BC991" s="100">
        <f t="shared" si="4635"/>
        <v>0</v>
      </c>
      <c r="BD991" s="100">
        <f t="shared" si="4635"/>
        <v>0</v>
      </c>
      <c r="BE991" s="100">
        <f t="shared" si="4635"/>
        <v>0</v>
      </c>
      <c r="BF991" s="100">
        <f t="shared" si="4635"/>
        <v>0</v>
      </c>
      <c r="BG991" s="100">
        <f t="shared" si="4635"/>
        <v>0</v>
      </c>
      <c r="BH991" s="100">
        <f t="shared" si="4635"/>
        <v>0</v>
      </c>
      <c r="BI991" s="142"/>
      <c r="BV991" s="142"/>
      <c r="CI991" s="142"/>
      <c r="CV991" s="142"/>
      <c r="DI991" s="142"/>
      <c r="DV991" s="142"/>
      <c r="EI991" s="142"/>
    </row>
    <row r="992" spans="1:139" ht="15.75" hidden="1" outlineLevel="1" x14ac:dyDescent="0.25">
      <c r="A992" s="2">
        <f t="shared" si="4552"/>
        <v>85</v>
      </c>
      <c r="B992" s="86">
        <f t="shared" si="4569"/>
        <v>0</v>
      </c>
      <c r="C992" s="86">
        <f t="shared" si="4569"/>
        <v>0</v>
      </c>
      <c r="D992" s="2">
        <f t="shared" si="4569"/>
        <v>0</v>
      </c>
      <c r="E992" s="141">
        <f t="shared" si="4569"/>
        <v>0</v>
      </c>
      <c r="I992" s="178">
        <v>0</v>
      </c>
      <c r="J992" s="100">
        <f t="shared" ref="J992:U992" si="4636">J774+I992</f>
        <v>0</v>
      </c>
      <c r="K992" s="100">
        <f t="shared" si="4636"/>
        <v>0</v>
      </c>
      <c r="L992" s="100">
        <f t="shared" si="4636"/>
        <v>0</v>
      </c>
      <c r="M992" s="100">
        <f t="shared" si="4636"/>
        <v>0</v>
      </c>
      <c r="N992" s="100">
        <f t="shared" si="4636"/>
        <v>0</v>
      </c>
      <c r="O992" s="100">
        <f t="shared" si="4636"/>
        <v>0</v>
      </c>
      <c r="P992" s="100">
        <f t="shared" si="4636"/>
        <v>0</v>
      </c>
      <c r="Q992" s="100">
        <f t="shared" si="4636"/>
        <v>0</v>
      </c>
      <c r="R992" s="100">
        <f t="shared" si="4636"/>
        <v>0</v>
      </c>
      <c r="S992" s="100">
        <f t="shared" si="4636"/>
        <v>0</v>
      </c>
      <c r="T992" s="100">
        <f t="shared" si="4636"/>
        <v>0</v>
      </c>
      <c r="U992" s="100">
        <f t="shared" si="4636"/>
        <v>0</v>
      </c>
      <c r="V992" s="142"/>
      <c r="W992" s="100">
        <f t="shared" si="4631"/>
        <v>0</v>
      </c>
      <c r="X992" s="100">
        <f t="shared" ref="X992:AH992" si="4637">X774+W992</f>
        <v>0</v>
      </c>
      <c r="Y992" s="100">
        <f t="shared" si="4637"/>
        <v>0</v>
      </c>
      <c r="Z992" s="100">
        <f t="shared" si="4637"/>
        <v>0</v>
      </c>
      <c r="AA992" s="100">
        <f t="shared" si="4637"/>
        <v>0</v>
      </c>
      <c r="AB992" s="100">
        <f t="shared" si="4637"/>
        <v>0</v>
      </c>
      <c r="AC992" s="100">
        <f t="shared" si="4637"/>
        <v>0</v>
      </c>
      <c r="AD992" s="100">
        <f t="shared" si="4637"/>
        <v>0</v>
      </c>
      <c r="AE992" s="100">
        <f t="shared" si="4637"/>
        <v>0</v>
      </c>
      <c r="AF992" s="100">
        <f t="shared" si="4637"/>
        <v>0</v>
      </c>
      <c r="AG992" s="100">
        <f t="shared" si="4637"/>
        <v>0</v>
      </c>
      <c r="AH992" s="100">
        <f t="shared" si="4637"/>
        <v>0</v>
      </c>
      <c r="AI992" s="142"/>
      <c r="AJ992" s="100">
        <f t="shared" si="4633"/>
        <v>0</v>
      </c>
      <c r="AK992" s="100">
        <f t="shared" ref="AK992:AU992" si="4638">AK774+AJ992</f>
        <v>0</v>
      </c>
      <c r="AL992" s="100">
        <f t="shared" si="4638"/>
        <v>0</v>
      </c>
      <c r="AM992" s="100">
        <f t="shared" si="4638"/>
        <v>0</v>
      </c>
      <c r="AN992" s="100">
        <f t="shared" si="4638"/>
        <v>0</v>
      </c>
      <c r="AO992" s="100">
        <f t="shared" si="4638"/>
        <v>0</v>
      </c>
      <c r="AP992" s="100">
        <f t="shared" si="4638"/>
        <v>0</v>
      </c>
      <c r="AQ992" s="100">
        <f t="shared" si="4638"/>
        <v>0</v>
      </c>
      <c r="AR992" s="100">
        <f t="shared" si="4638"/>
        <v>0</v>
      </c>
      <c r="AS992" s="100">
        <f t="shared" si="4638"/>
        <v>0</v>
      </c>
      <c r="AT992" s="100">
        <f t="shared" si="4638"/>
        <v>0</v>
      </c>
      <c r="AU992" s="100">
        <f t="shared" si="4638"/>
        <v>0</v>
      </c>
      <c r="AV992" s="142"/>
      <c r="AW992" s="100">
        <f t="shared" si="4492"/>
        <v>0</v>
      </c>
      <c r="AX992" s="100">
        <f t="shared" ref="AX992:BH992" si="4639">AX774+AW992</f>
        <v>0</v>
      </c>
      <c r="AY992" s="100">
        <f t="shared" si="4639"/>
        <v>0</v>
      </c>
      <c r="AZ992" s="100">
        <f t="shared" si="4639"/>
        <v>0</v>
      </c>
      <c r="BA992" s="100">
        <f t="shared" si="4639"/>
        <v>0</v>
      </c>
      <c r="BB992" s="100">
        <f t="shared" si="4639"/>
        <v>0</v>
      </c>
      <c r="BC992" s="100">
        <f t="shared" si="4639"/>
        <v>0</v>
      </c>
      <c r="BD992" s="100">
        <f t="shared" si="4639"/>
        <v>0</v>
      </c>
      <c r="BE992" s="100">
        <f t="shared" si="4639"/>
        <v>0</v>
      </c>
      <c r="BF992" s="100">
        <f t="shared" si="4639"/>
        <v>0</v>
      </c>
      <c r="BG992" s="100">
        <f t="shared" si="4639"/>
        <v>0</v>
      </c>
      <c r="BH992" s="100">
        <f t="shared" si="4639"/>
        <v>0</v>
      </c>
      <c r="BI992" s="142"/>
      <c r="BV992" s="142"/>
      <c r="CI992" s="142"/>
      <c r="CV992" s="142"/>
      <c r="DI992" s="142"/>
      <c r="DV992" s="142"/>
      <c r="EI992" s="142"/>
    </row>
    <row r="993" spans="1:139" ht="15.75" hidden="1" outlineLevel="1" x14ac:dyDescent="0.25">
      <c r="A993" s="2">
        <f t="shared" si="4552"/>
        <v>86</v>
      </c>
      <c r="B993" s="86">
        <f t="shared" si="4569"/>
        <v>0</v>
      </c>
      <c r="C993" s="86">
        <f t="shared" si="4569"/>
        <v>0</v>
      </c>
      <c r="D993" s="2">
        <f t="shared" si="4569"/>
        <v>0</v>
      </c>
      <c r="E993" s="141">
        <f t="shared" si="4569"/>
        <v>0</v>
      </c>
      <c r="I993" s="178">
        <v>0</v>
      </c>
      <c r="J993" s="100">
        <f t="shared" ref="J993:U993" si="4640">J775+I993</f>
        <v>0</v>
      </c>
      <c r="K993" s="100">
        <f t="shared" si="4640"/>
        <v>0</v>
      </c>
      <c r="L993" s="100">
        <f t="shared" si="4640"/>
        <v>0</v>
      </c>
      <c r="M993" s="100">
        <f t="shared" si="4640"/>
        <v>0</v>
      </c>
      <c r="N993" s="100">
        <f t="shared" si="4640"/>
        <v>0</v>
      </c>
      <c r="O993" s="100">
        <f t="shared" si="4640"/>
        <v>0</v>
      </c>
      <c r="P993" s="100">
        <f t="shared" si="4640"/>
        <v>0</v>
      </c>
      <c r="Q993" s="100">
        <f t="shared" si="4640"/>
        <v>0</v>
      </c>
      <c r="R993" s="100">
        <f t="shared" si="4640"/>
        <v>0</v>
      </c>
      <c r="S993" s="100">
        <f t="shared" si="4640"/>
        <v>0</v>
      </c>
      <c r="T993" s="100">
        <f t="shared" si="4640"/>
        <v>0</v>
      </c>
      <c r="U993" s="100">
        <f t="shared" si="4640"/>
        <v>0</v>
      </c>
      <c r="V993" s="142"/>
      <c r="W993" s="100">
        <f t="shared" si="4631"/>
        <v>0</v>
      </c>
      <c r="X993" s="100">
        <f t="shared" ref="X993:AH993" si="4641">X775+W993</f>
        <v>0</v>
      </c>
      <c r="Y993" s="100">
        <f t="shared" si="4641"/>
        <v>0</v>
      </c>
      <c r="Z993" s="100">
        <f t="shared" si="4641"/>
        <v>0</v>
      </c>
      <c r="AA993" s="100">
        <f t="shared" si="4641"/>
        <v>0</v>
      </c>
      <c r="AB993" s="100">
        <f t="shared" si="4641"/>
        <v>0</v>
      </c>
      <c r="AC993" s="100">
        <f t="shared" si="4641"/>
        <v>0</v>
      </c>
      <c r="AD993" s="100">
        <f t="shared" si="4641"/>
        <v>0</v>
      </c>
      <c r="AE993" s="100">
        <f t="shared" si="4641"/>
        <v>0</v>
      </c>
      <c r="AF993" s="100">
        <f t="shared" si="4641"/>
        <v>0</v>
      </c>
      <c r="AG993" s="100">
        <f t="shared" si="4641"/>
        <v>0</v>
      </c>
      <c r="AH993" s="100">
        <f t="shared" si="4641"/>
        <v>0</v>
      </c>
      <c r="AI993" s="142"/>
      <c r="AJ993" s="100">
        <f t="shared" si="4633"/>
        <v>0</v>
      </c>
      <c r="AK993" s="100">
        <f t="shared" ref="AK993:AU993" si="4642">AK775+AJ993</f>
        <v>0</v>
      </c>
      <c r="AL993" s="100">
        <f t="shared" si="4642"/>
        <v>0</v>
      </c>
      <c r="AM993" s="100">
        <f t="shared" si="4642"/>
        <v>0</v>
      </c>
      <c r="AN993" s="100">
        <f t="shared" si="4642"/>
        <v>0</v>
      </c>
      <c r="AO993" s="100">
        <f t="shared" si="4642"/>
        <v>0</v>
      </c>
      <c r="AP993" s="100">
        <f t="shared" si="4642"/>
        <v>0</v>
      </c>
      <c r="AQ993" s="100">
        <f t="shared" si="4642"/>
        <v>0</v>
      </c>
      <c r="AR993" s="100">
        <f t="shared" si="4642"/>
        <v>0</v>
      </c>
      <c r="AS993" s="100">
        <f t="shared" si="4642"/>
        <v>0</v>
      </c>
      <c r="AT993" s="100">
        <f t="shared" si="4642"/>
        <v>0</v>
      </c>
      <c r="AU993" s="100">
        <f t="shared" si="4642"/>
        <v>0</v>
      </c>
      <c r="AV993" s="142"/>
      <c r="AW993" s="100">
        <f t="shared" si="4492"/>
        <v>0</v>
      </c>
      <c r="AX993" s="100">
        <f t="shared" ref="AX993:BH993" si="4643">AX775+AW993</f>
        <v>0</v>
      </c>
      <c r="AY993" s="100">
        <f t="shared" si="4643"/>
        <v>0</v>
      </c>
      <c r="AZ993" s="100">
        <f t="shared" si="4643"/>
        <v>0</v>
      </c>
      <c r="BA993" s="100">
        <f t="shared" si="4643"/>
        <v>0</v>
      </c>
      <c r="BB993" s="100">
        <f t="shared" si="4643"/>
        <v>0</v>
      </c>
      <c r="BC993" s="100">
        <f t="shared" si="4643"/>
        <v>0</v>
      </c>
      <c r="BD993" s="100">
        <f t="shared" si="4643"/>
        <v>0</v>
      </c>
      <c r="BE993" s="100">
        <f t="shared" si="4643"/>
        <v>0</v>
      </c>
      <c r="BF993" s="100">
        <f t="shared" si="4643"/>
        <v>0</v>
      </c>
      <c r="BG993" s="100">
        <f t="shared" si="4643"/>
        <v>0</v>
      </c>
      <c r="BH993" s="100">
        <f t="shared" si="4643"/>
        <v>0</v>
      </c>
      <c r="BI993" s="142"/>
      <c r="BV993" s="142"/>
      <c r="CI993" s="142"/>
      <c r="CV993" s="142"/>
      <c r="DI993" s="142"/>
      <c r="DV993" s="142"/>
      <c r="EI993" s="142"/>
    </row>
    <row r="994" spans="1:139" ht="15.75" hidden="1" outlineLevel="1" x14ac:dyDescent="0.25">
      <c r="A994" s="2">
        <f t="shared" si="4552"/>
        <v>87</v>
      </c>
      <c r="B994" s="86">
        <f t="shared" si="4569"/>
        <v>0</v>
      </c>
      <c r="C994" s="86">
        <f t="shared" si="4569"/>
        <v>0</v>
      </c>
      <c r="D994" s="2">
        <f t="shared" si="4569"/>
        <v>0</v>
      </c>
      <c r="E994" s="141">
        <f t="shared" si="4569"/>
        <v>0</v>
      </c>
      <c r="I994" s="178">
        <v>0</v>
      </c>
      <c r="J994" s="100">
        <f t="shared" ref="J994:U994" si="4644">J776+I994</f>
        <v>0</v>
      </c>
      <c r="K994" s="100">
        <f t="shared" si="4644"/>
        <v>0</v>
      </c>
      <c r="L994" s="100">
        <f t="shared" si="4644"/>
        <v>0</v>
      </c>
      <c r="M994" s="100">
        <f t="shared" si="4644"/>
        <v>0</v>
      </c>
      <c r="N994" s="100">
        <f t="shared" si="4644"/>
        <v>0</v>
      </c>
      <c r="O994" s="100">
        <f t="shared" si="4644"/>
        <v>0</v>
      </c>
      <c r="P994" s="100">
        <f t="shared" si="4644"/>
        <v>0</v>
      </c>
      <c r="Q994" s="100">
        <f t="shared" si="4644"/>
        <v>0</v>
      </c>
      <c r="R994" s="100">
        <f t="shared" si="4644"/>
        <v>0</v>
      </c>
      <c r="S994" s="100">
        <f t="shared" si="4644"/>
        <v>0</v>
      </c>
      <c r="T994" s="100">
        <f t="shared" si="4644"/>
        <v>0</v>
      </c>
      <c r="U994" s="100">
        <f t="shared" si="4644"/>
        <v>0</v>
      </c>
      <c r="V994" s="142"/>
      <c r="W994" s="100">
        <f t="shared" si="4631"/>
        <v>0</v>
      </c>
      <c r="X994" s="100">
        <f t="shared" ref="X994:AH994" si="4645">X776+W994</f>
        <v>0</v>
      </c>
      <c r="Y994" s="100">
        <f t="shared" si="4645"/>
        <v>0</v>
      </c>
      <c r="Z994" s="100">
        <f t="shared" si="4645"/>
        <v>0</v>
      </c>
      <c r="AA994" s="100">
        <f t="shared" si="4645"/>
        <v>0</v>
      </c>
      <c r="AB994" s="100">
        <f t="shared" si="4645"/>
        <v>0</v>
      </c>
      <c r="AC994" s="100">
        <f t="shared" si="4645"/>
        <v>0</v>
      </c>
      <c r="AD994" s="100">
        <f t="shared" si="4645"/>
        <v>0</v>
      </c>
      <c r="AE994" s="100">
        <f t="shared" si="4645"/>
        <v>0</v>
      </c>
      <c r="AF994" s="100">
        <f t="shared" si="4645"/>
        <v>0</v>
      </c>
      <c r="AG994" s="100">
        <f t="shared" si="4645"/>
        <v>0</v>
      </c>
      <c r="AH994" s="100">
        <f t="shared" si="4645"/>
        <v>0</v>
      </c>
      <c r="AI994" s="142"/>
      <c r="AJ994" s="100">
        <f t="shared" si="4633"/>
        <v>0</v>
      </c>
      <c r="AK994" s="100">
        <f t="shared" ref="AK994:AU994" si="4646">AK776+AJ994</f>
        <v>0</v>
      </c>
      <c r="AL994" s="100">
        <f t="shared" si="4646"/>
        <v>0</v>
      </c>
      <c r="AM994" s="100">
        <f t="shared" si="4646"/>
        <v>0</v>
      </c>
      <c r="AN994" s="100">
        <f t="shared" si="4646"/>
        <v>0</v>
      </c>
      <c r="AO994" s="100">
        <f t="shared" si="4646"/>
        <v>0</v>
      </c>
      <c r="AP994" s="100">
        <f t="shared" si="4646"/>
        <v>0</v>
      </c>
      <c r="AQ994" s="100">
        <f t="shared" si="4646"/>
        <v>0</v>
      </c>
      <c r="AR994" s="100">
        <f t="shared" si="4646"/>
        <v>0</v>
      </c>
      <c r="AS994" s="100">
        <f t="shared" si="4646"/>
        <v>0</v>
      </c>
      <c r="AT994" s="100">
        <f t="shared" si="4646"/>
        <v>0</v>
      </c>
      <c r="AU994" s="100">
        <f t="shared" si="4646"/>
        <v>0</v>
      </c>
      <c r="AV994" s="142"/>
      <c r="AW994" s="100">
        <f t="shared" si="4492"/>
        <v>0</v>
      </c>
      <c r="AX994" s="100">
        <f t="shared" ref="AX994:BH994" si="4647">AX776+AW994</f>
        <v>0</v>
      </c>
      <c r="AY994" s="100">
        <f t="shared" si="4647"/>
        <v>0</v>
      </c>
      <c r="AZ994" s="100">
        <f t="shared" si="4647"/>
        <v>0</v>
      </c>
      <c r="BA994" s="100">
        <f t="shared" si="4647"/>
        <v>0</v>
      </c>
      <c r="BB994" s="100">
        <f t="shared" si="4647"/>
        <v>0</v>
      </c>
      <c r="BC994" s="100">
        <f t="shared" si="4647"/>
        <v>0</v>
      </c>
      <c r="BD994" s="100">
        <f t="shared" si="4647"/>
        <v>0</v>
      </c>
      <c r="BE994" s="100">
        <f t="shared" si="4647"/>
        <v>0</v>
      </c>
      <c r="BF994" s="100">
        <f t="shared" si="4647"/>
        <v>0</v>
      </c>
      <c r="BG994" s="100">
        <f t="shared" si="4647"/>
        <v>0</v>
      </c>
      <c r="BH994" s="100">
        <f t="shared" si="4647"/>
        <v>0</v>
      </c>
      <c r="BI994" s="142"/>
      <c r="BV994" s="142"/>
      <c r="CI994" s="142"/>
      <c r="CV994" s="142"/>
      <c r="DI994" s="142"/>
      <c r="DV994" s="142"/>
      <c r="EI994" s="142"/>
    </row>
    <row r="995" spans="1:139" ht="15.75" hidden="1" outlineLevel="1" x14ac:dyDescent="0.25">
      <c r="A995" s="2">
        <f t="shared" si="4552"/>
        <v>88</v>
      </c>
      <c r="B995" s="86">
        <f t="shared" si="4569"/>
        <v>0</v>
      </c>
      <c r="C995" s="86">
        <f t="shared" si="4569"/>
        <v>0</v>
      </c>
      <c r="D995" s="2">
        <f t="shared" si="4569"/>
        <v>0</v>
      </c>
      <c r="E995" s="141">
        <f t="shared" si="4569"/>
        <v>0</v>
      </c>
      <c r="I995" s="178">
        <v>0</v>
      </c>
      <c r="J995" s="100">
        <f t="shared" ref="J995:U995" si="4648">J777+I995</f>
        <v>0</v>
      </c>
      <c r="K995" s="100">
        <f t="shared" si="4648"/>
        <v>0</v>
      </c>
      <c r="L995" s="100">
        <f t="shared" si="4648"/>
        <v>0</v>
      </c>
      <c r="M995" s="100">
        <f t="shared" si="4648"/>
        <v>0</v>
      </c>
      <c r="N995" s="100">
        <f t="shared" si="4648"/>
        <v>0</v>
      </c>
      <c r="O995" s="100">
        <f t="shared" si="4648"/>
        <v>0</v>
      </c>
      <c r="P995" s="100">
        <f t="shared" si="4648"/>
        <v>0</v>
      </c>
      <c r="Q995" s="100">
        <f t="shared" si="4648"/>
        <v>0</v>
      </c>
      <c r="R995" s="100">
        <f t="shared" si="4648"/>
        <v>0</v>
      </c>
      <c r="S995" s="100">
        <f t="shared" si="4648"/>
        <v>0</v>
      </c>
      <c r="T995" s="100">
        <f t="shared" si="4648"/>
        <v>0</v>
      </c>
      <c r="U995" s="100">
        <f t="shared" si="4648"/>
        <v>0</v>
      </c>
      <c r="V995" s="142"/>
      <c r="W995" s="100">
        <f t="shared" si="4631"/>
        <v>0</v>
      </c>
      <c r="X995" s="100">
        <f t="shared" ref="X995:AH995" si="4649">X777+W995</f>
        <v>0</v>
      </c>
      <c r="Y995" s="100">
        <f t="shared" si="4649"/>
        <v>0</v>
      </c>
      <c r="Z995" s="100">
        <f t="shared" si="4649"/>
        <v>0</v>
      </c>
      <c r="AA995" s="100">
        <f t="shared" si="4649"/>
        <v>0</v>
      </c>
      <c r="AB995" s="100">
        <f t="shared" si="4649"/>
        <v>0</v>
      </c>
      <c r="AC995" s="100">
        <f t="shared" si="4649"/>
        <v>0</v>
      </c>
      <c r="AD995" s="100">
        <f t="shared" si="4649"/>
        <v>0</v>
      </c>
      <c r="AE995" s="100">
        <f t="shared" si="4649"/>
        <v>0</v>
      </c>
      <c r="AF995" s="100">
        <f t="shared" si="4649"/>
        <v>0</v>
      </c>
      <c r="AG995" s="100">
        <f t="shared" si="4649"/>
        <v>0</v>
      </c>
      <c r="AH995" s="100">
        <f t="shared" si="4649"/>
        <v>0</v>
      </c>
      <c r="AI995" s="142"/>
      <c r="AJ995" s="100">
        <f t="shared" si="4633"/>
        <v>0</v>
      </c>
      <c r="AK995" s="100">
        <f t="shared" ref="AK995:AU995" si="4650">AK777+AJ995</f>
        <v>0</v>
      </c>
      <c r="AL995" s="100">
        <f t="shared" si="4650"/>
        <v>0</v>
      </c>
      <c r="AM995" s="100">
        <f t="shared" si="4650"/>
        <v>0</v>
      </c>
      <c r="AN995" s="100">
        <f t="shared" si="4650"/>
        <v>0</v>
      </c>
      <c r="AO995" s="100">
        <f t="shared" si="4650"/>
        <v>0</v>
      </c>
      <c r="AP995" s="100">
        <f t="shared" si="4650"/>
        <v>0</v>
      </c>
      <c r="AQ995" s="100">
        <f t="shared" si="4650"/>
        <v>0</v>
      </c>
      <c r="AR995" s="100">
        <f t="shared" si="4650"/>
        <v>0</v>
      </c>
      <c r="AS995" s="100">
        <f t="shared" si="4650"/>
        <v>0</v>
      </c>
      <c r="AT995" s="100">
        <f t="shared" si="4650"/>
        <v>0</v>
      </c>
      <c r="AU995" s="100">
        <f t="shared" si="4650"/>
        <v>0</v>
      </c>
      <c r="AV995" s="142"/>
      <c r="AW995" s="100">
        <f t="shared" si="4492"/>
        <v>0</v>
      </c>
      <c r="AX995" s="100">
        <f t="shared" ref="AX995:BH995" si="4651">AX777+AW995</f>
        <v>0</v>
      </c>
      <c r="AY995" s="100">
        <f t="shared" si="4651"/>
        <v>0</v>
      </c>
      <c r="AZ995" s="100">
        <f t="shared" si="4651"/>
        <v>0</v>
      </c>
      <c r="BA995" s="100">
        <f t="shared" si="4651"/>
        <v>0</v>
      </c>
      <c r="BB995" s="100">
        <f t="shared" si="4651"/>
        <v>0</v>
      </c>
      <c r="BC995" s="100">
        <f t="shared" si="4651"/>
        <v>0</v>
      </c>
      <c r="BD995" s="100">
        <f t="shared" si="4651"/>
        <v>0</v>
      </c>
      <c r="BE995" s="100">
        <f t="shared" si="4651"/>
        <v>0</v>
      </c>
      <c r="BF995" s="100">
        <f t="shared" si="4651"/>
        <v>0</v>
      </c>
      <c r="BG995" s="100">
        <f t="shared" si="4651"/>
        <v>0</v>
      </c>
      <c r="BH995" s="100">
        <f t="shared" si="4651"/>
        <v>0</v>
      </c>
      <c r="BI995" s="142"/>
      <c r="BV995" s="142"/>
      <c r="CI995" s="142"/>
      <c r="CV995" s="142"/>
      <c r="DI995" s="142"/>
      <c r="DV995" s="142"/>
      <c r="EI995" s="142"/>
    </row>
    <row r="996" spans="1:139" ht="15.75" hidden="1" outlineLevel="1" x14ac:dyDescent="0.25">
      <c r="A996" s="2">
        <f t="shared" si="4552"/>
        <v>89</v>
      </c>
      <c r="B996" s="86">
        <f t="shared" ref="B996:E1015" si="4652">B778</f>
        <v>0</v>
      </c>
      <c r="C996" s="86">
        <f t="shared" si="4652"/>
        <v>0</v>
      </c>
      <c r="D996" s="2">
        <f t="shared" si="4652"/>
        <v>0</v>
      </c>
      <c r="E996" s="141">
        <f t="shared" si="4652"/>
        <v>0</v>
      </c>
      <c r="I996" s="178">
        <v>0</v>
      </c>
      <c r="J996" s="100">
        <f t="shared" ref="J996:U996" si="4653">J778+I996</f>
        <v>0</v>
      </c>
      <c r="K996" s="100">
        <f t="shared" si="4653"/>
        <v>0</v>
      </c>
      <c r="L996" s="100">
        <f t="shared" si="4653"/>
        <v>0</v>
      </c>
      <c r="M996" s="100">
        <f t="shared" si="4653"/>
        <v>0</v>
      </c>
      <c r="N996" s="100">
        <f t="shared" si="4653"/>
        <v>0</v>
      </c>
      <c r="O996" s="100">
        <f t="shared" si="4653"/>
        <v>0</v>
      </c>
      <c r="P996" s="100">
        <f t="shared" si="4653"/>
        <v>0</v>
      </c>
      <c r="Q996" s="100">
        <f t="shared" si="4653"/>
        <v>0</v>
      </c>
      <c r="R996" s="100">
        <f t="shared" si="4653"/>
        <v>0</v>
      </c>
      <c r="S996" s="100">
        <f t="shared" si="4653"/>
        <v>0</v>
      </c>
      <c r="T996" s="100">
        <f t="shared" si="4653"/>
        <v>0</v>
      </c>
      <c r="U996" s="100">
        <f t="shared" si="4653"/>
        <v>0</v>
      </c>
      <c r="V996" s="142"/>
      <c r="W996" s="100">
        <f t="shared" si="4631"/>
        <v>0</v>
      </c>
      <c r="X996" s="100">
        <f t="shared" ref="X996:AH996" si="4654">X778+W996</f>
        <v>0</v>
      </c>
      <c r="Y996" s="100">
        <f t="shared" si="4654"/>
        <v>0</v>
      </c>
      <c r="Z996" s="100">
        <f t="shared" si="4654"/>
        <v>0</v>
      </c>
      <c r="AA996" s="100">
        <f t="shared" si="4654"/>
        <v>0</v>
      </c>
      <c r="AB996" s="100">
        <f t="shared" si="4654"/>
        <v>0</v>
      </c>
      <c r="AC996" s="100">
        <f t="shared" si="4654"/>
        <v>0</v>
      </c>
      <c r="AD996" s="100">
        <f t="shared" si="4654"/>
        <v>0</v>
      </c>
      <c r="AE996" s="100">
        <f t="shared" si="4654"/>
        <v>0</v>
      </c>
      <c r="AF996" s="100">
        <f t="shared" si="4654"/>
        <v>0</v>
      </c>
      <c r="AG996" s="100">
        <f t="shared" si="4654"/>
        <v>0</v>
      </c>
      <c r="AH996" s="100">
        <f t="shared" si="4654"/>
        <v>0</v>
      </c>
      <c r="AI996" s="142"/>
      <c r="AJ996" s="100">
        <f t="shared" si="4633"/>
        <v>0</v>
      </c>
      <c r="AK996" s="100">
        <f t="shared" ref="AK996:AU996" si="4655">AK778+AJ996</f>
        <v>0</v>
      </c>
      <c r="AL996" s="100">
        <f t="shared" si="4655"/>
        <v>0</v>
      </c>
      <c r="AM996" s="100">
        <f t="shared" si="4655"/>
        <v>0</v>
      </c>
      <c r="AN996" s="100">
        <f t="shared" si="4655"/>
        <v>0</v>
      </c>
      <c r="AO996" s="100">
        <f t="shared" si="4655"/>
        <v>0</v>
      </c>
      <c r="AP996" s="100">
        <f t="shared" si="4655"/>
        <v>0</v>
      </c>
      <c r="AQ996" s="100">
        <f t="shared" si="4655"/>
        <v>0</v>
      </c>
      <c r="AR996" s="100">
        <f t="shared" si="4655"/>
        <v>0</v>
      </c>
      <c r="AS996" s="100">
        <f t="shared" si="4655"/>
        <v>0</v>
      </c>
      <c r="AT996" s="100">
        <f t="shared" si="4655"/>
        <v>0</v>
      </c>
      <c r="AU996" s="100">
        <f t="shared" si="4655"/>
        <v>0</v>
      </c>
      <c r="AV996" s="142"/>
      <c r="AW996" s="100">
        <f t="shared" si="4492"/>
        <v>0</v>
      </c>
      <c r="AX996" s="100">
        <f t="shared" ref="AX996:BH996" si="4656">AX778+AW996</f>
        <v>0</v>
      </c>
      <c r="AY996" s="100">
        <f t="shared" si="4656"/>
        <v>0</v>
      </c>
      <c r="AZ996" s="100">
        <f t="shared" si="4656"/>
        <v>0</v>
      </c>
      <c r="BA996" s="100">
        <f t="shared" si="4656"/>
        <v>0</v>
      </c>
      <c r="BB996" s="100">
        <f t="shared" si="4656"/>
        <v>0</v>
      </c>
      <c r="BC996" s="100">
        <f t="shared" si="4656"/>
        <v>0</v>
      </c>
      <c r="BD996" s="100">
        <f t="shared" si="4656"/>
        <v>0</v>
      </c>
      <c r="BE996" s="100">
        <f t="shared" si="4656"/>
        <v>0</v>
      </c>
      <c r="BF996" s="100">
        <f t="shared" si="4656"/>
        <v>0</v>
      </c>
      <c r="BG996" s="100">
        <f t="shared" si="4656"/>
        <v>0</v>
      </c>
      <c r="BH996" s="100">
        <f t="shared" si="4656"/>
        <v>0</v>
      </c>
      <c r="BI996" s="142"/>
      <c r="BV996" s="142"/>
      <c r="CI996" s="142"/>
      <c r="CV996" s="142"/>
      <c r="DI996" s="142"/>
      <c r="DV996" s="142"/>
      <c r="EI996" s="142"/>
    </row>
    <row r="997" spans="1:139" ht="15.75" hidden="1" outlineLevel="1" x14ac:dyDescent="0.25">
      <c r="A997" s="2">
        <f t="shared" si="4552"/>
        <v>90</v>
      </c>
      <c r="B997" s="86">
        <f t="shared" si="4652"/>
        <v>0</v>
      </c>
      <c r="C997" s="86">
        <f t="shared" si="4652"/>
        <v>0</v>
      </c>
      <c r="D997" s="2">
        <f t="shared" si="4652"/>
        <v>0</v>
      </c>
      <c r="E997" s="141">
        <f t="shared" si="4652"/>
        <v>0</v>
      </c>
      <c r="I997" s="178">
        <v>0</v>
      </c>
      <c r="J997" s="100">
        <f t="shared" ref="J997:U997" si="4657">J779+I997</f>
        <v>0</v>
      </c>
      <c r="K997" s="100">
        <f t="shared" si="4657"/>
        <v>0</v>
      </c>
      <c r="L997" s="100">
        <f t="shared" si="4657"/>
        <v>0</v>
      </c>
      <c r="M997" s="100">
        <f t="shared" si="4657"/>
        <v>0</v>
      </c>
      <c r="N997" s="100">
        <f t="shared" si="4657"/>
        <v>0</v>
      </c>
      <c r="O997" s="100">
        <f t="shared" si="4657"/>
        <v>0</v>
      </c>
      <c r="P997" s="100">
        <f t="shared" si="4657"/>
        <v>0</v>
      </c>
      <c r="Q997" s="100">
        <f t="shared" si="4657"/>
        <v>0</v>
      </c>
      <c r="R997" s="100">
        <f t="shared" si="4657"/>
        <v>0</v>
      </c>
      <c r="S997" s="100">
        <f t="shared" si="4657"/>
        <v>0</v>
      </c>
      <c r="T997" s="100">
        <f t="shared" si="4657"/>
        <v>0</v>
      </c>
      <c r="U997" s="100">
        <f t="shared" si="4657"/>
        <v>0</v>
      </c>
      <c r="V997" s="142"/>
      <c r="W997" s="100">
        <f t="shared" si="4631"/>
        <v>0</v>
      </c>
      <c r="X997" s="100">
        <f t="shared" ref="X997:AH997" si="4658">X779+W997</f>
        <v>0</v>
      </c>
      <c r="Y997" s="100">
        <f t="shared" si="4658"/>
        <v>0</v>
      </c>
      <c r="Z997" s="100">
        <f t="shared" si="4658"/>
        <v>0</v>
      </c>
      <c r="AA997" s="100">
        <f t="shared" si="4658"/>
        <v>0</v>
      </c>
      <c r="AB997" s="100">
        <f t="shared" si="4658"/>
        <v>0</v>
      </c>
      <c r="AC997" s="100">
        <f t="shared" si="4658"/>
        <v>0</v>
      </c>
      <c r="AD997" s="100">
        <f t="shared" si="4658"/>
        <v>0</v>
      </c>
      <c r="AE997" s="100">
        <f t="shared" si="4658"/>
        <v>0</v>
      </c>
      <c r="AF997" s="100">
        <f t="shared" si="4658"/>
        <v>0</v>
      </c>
      <c r="AG997" s="100">
        <f t="shared" si="4658"/>
        <v>0</v>
      </c>
      <c r="AH997" s="100">
        <f t="shared" si="4658"/>
        <v>0</v>
      </c>
      <c r="AI997" s="142"/>
      <c r="AJ997" s="100">
        <f t="shared" si="4633"/>
        <v>0</v>
      </c>
      <c r="AK997" s="100">
        <f t="shared" ref="AK997:AU997" si="4659">AK779+AJ997</f>
        <v>0</v>
      </c>
      <c r="AL997" s="100">
        <f t="shared" si="4659"/>
        <v>0</v>
      </c>
      <c r="AM997" s="100">
        <f t="shared" si="4659"/>
        <v>0</v>
      </c>
      <c r="AN997" s="100">
        <f t="shared" si="4659"/>
        <v>0</v>
      </c>
      <c r="AO997" s="100">
        <f t="shared" si="4659"/>
        <v>0</v>
      </c>
      <c r="AP997" s="100">
        <f t="shared" si="4659"/>
        <v>0</v>
      </c>
      <c r="AQ997" s="100">
        <f t="shared" si="4659"/>
        <v>0</v>
      </c>
      <c r="AR997" s="100">
        <f t="shared" si="4659"/>
        <v>0</v>
      </c>
      <c r="AS997" s="100">
        <f t="shared" si="4659"/>
        <v>0</v>
      </c>
      <c r="AT997" s="100">
        <f t="shared" si="4659"/>
        <v>0</v>
      </c>
      <c r="AU997" s="100">
        <f t="shared" si="4659"/>
        <v>0</v>
      </c>
      <c r="AV997" s="142"/>
      <c r="AW997" s="100">
        <f t="shared" si="4492"/>
        <v>0</v>
      </c>
      <c r="AX997" s="100">
        <f t="shared" ref="AX997:BH997" si="4660">AX779+AW997</f>
        <v>0</v>
      </c>
      <c r="AY997" s="100">
        <f t="shared" si="4660"/>
        <v>0</v>
      </c>
      <c r="AZ997" s="100">
        <f t="shared" si="4660"/>
        <v>0</v>
      </c>
      <c r="BA997" s="100">
        <f t="shared" si="4660"/>
        <v>0</v>
      </c>
      <c r="BB997" s="100">
        <f t="shared" si="4660"/>
        <v>0</v>
      </c>
      <c r="BC997" s="100">
        <f t="shared" si="4660"/>
        <v>0</v>
      </c>
      <c r="BD997" s="100">
        <f t="shared" si="4660"/>
        <v>0</v>
      </c>
      <c r="BE997" s="100">
        <f t="shared" si="4660"/>
        <v>0</v>
      </c>
      <c r="BF997" s="100">
        <f t="shared" si="4660"/>
        <v>0</v>
      </c>
      <c r="BG997" s="100">
        <f t="shared" si="4660"/>
        <v>0</v>
      </c>
      <c r="BH997" s="100">
        <f t="shared" si="4660"/>
        <v>0</v>
      </c>
      <c r="BI997" s="142"/>
      <c r="BV997" s="142"/>
      <c r="CI997" s="142"/>
      <c r="CV997" s="142"/>
      <c r="DI997" s="142"/>
      <c r="DV997" s="142"/>
      <c r="EI997" s="142"/>
    </row>
    <row r="998" spans="1:139" ht="15.75" hidden="1" outlineLevel="1" x14ac:dyDescent="0.25">
      <c r="A998" s="2">
        <f t="shared" si="4552"/>
        <v>91</v>
      </c>
      <c r="B998" s="86">
        <f t="shared" si="4652"/>
        <v>0</v>
      </c>
      <c r="C998" s="86">
        <f t="shared" si="4652"/>
        <v>0</v>
      </c>
      <c r="D998" s="2">
        <f t="shared" si="4652"/>
        <v>0</v>
      </c>
      <c r="E998" s="141">
        <f t="shared" si="4652"/>
        <v>0</v>
      </c>
      <c r="I998" s="178">
        <v>0</v>
      </c>
      <c r="J998" s="100">
        <f t="shared" ref="J998:U998" si="4661">J780+I998</f>
        <v>0</v>
      </c>
      <c r="K998" s="100">
        <f t="shared" si="4661"/>
        <v>0</v>
      </c>
      <c r="L998" s="100">
        <f t="shared" si="4661"/>
        <v>0</v>
      </c>
      <c r="M998" s="100">
        <f t="shared" si="4661"/>
        <v>0</v>
      </c>
      <c r="N998" s="100">
        <f t="shared" si="4661"/>
        <v>0</v>
      </c>
      <c r="O998" s="100">
        <f t="shared" si="4661"/>
        <v>0</v>
      </c>
      <c r="P998" s="100">
        <f t="shared" si="4661"/>
        <v>0</v>
      </c>
      <c r="Q998" s="100">
        <f t="shared" si="4661"/>
        <v>0</v>
      </c>
      <c r="R998" s="100">
        <f t="shared" si="4661"/>
        <v>0</v>
      </c>
      <c r="S998" s="100">
        <f t="shared" si="4661"/>
        <v>0</v>
      </c>
      <c r="T998" s="100">
        <f t="shared" si="4661"/>
        <v>0</v>
      </c>
      <c r="U998" s="100">
        <f t="shared" si="4661"/>
        <v>0</v>
      </c>
      <c r="V998" s="142"/>
      <c r="W998" s="100">
        <f t="shared" si="4631"/>
        <v>0</v>
      </c>
      <c r="X998" s="100">
        <f t="shared" ref="X998:AH998" si="4662">X780+W998</f>
        <v>0</v>
      </c>
      <c r="Y998" s="100">
        <f t="shared" si="4662"/>
        <v>0</v>
      </c>
      <c r="Z998" s="100">
        <f t="shared" si="4662"/>
        <v>0</v>
      </c>
      <c r="AA998" s="100">
        <f t="shared" si="4662"/>
        <v>0</v>
      </c>
      <c r="AB998" s="100">
        <f t="shared" si="4662"/>
        <v>0</v>
      </c>
      <c r="AC998" s="100">
        <f t="shared" si="4662"/>
        <v>0</v>
      </c>
      <c r="AD998" s="100">
        <f t="shared" si="4662"/>
        <v>0</v>
      </c>
      <c r="AE998" s="100">
        <f t="shared" si="4662"/>
        <v>0</v>
      </c>
      <c r="AF998" s="100">
        <f t="shared" si="4662"/>
        <v>0</v>
      </c>
      <c r="AG998" s="100">
        <f t="shared" si="4662"/>
        <v>0</v>
      </c>
      <c r="AH998" s="100">
        <f t="shared" si="4662"/>
        <v>0</v>
      </c>
      <c r="AI998" s="142"/>
      <c r="AJ998" s="100">
        <f t="shared" si="4633"/>
        <v>0</v>
      </c>
      <c r="AK998" s="100">
        <f t="shared" ref="AK998:AU998" si="4663">AK780+AJ998</f>
        <v>0</v>
      </c>
      <c r="AL998" s="100">
        <f t="shared" si="4663"/>
        <v>0</v>
      </c>
      <c r="AM998" s="100">
        <f t="shared" si="4663"/>
        <v>0</v>
      </c>
      <c r="AN998" s="100">
        <f t="shared" si="4663"/>
        <v>0</v>
      </c>
      <c r="AO998" s="100">
        <f t="shared" si="4663"/>
        <v>0</v>
      </c>
      <c r="AP998" s="100">
        <f t="shared" si="4663"/>
        <v>0</v>
      </c>
      <c r="AQ998" s="100">
        <f t="shared" si="4663"/>
        <v>0</v>
      </c>
      <c r="AR998" s="100">
        <f t="shared" si="4663"/>
        <v>0</v>
      </c>
      <c r="AS998" s="100">
        <f t="shared" si="4663"/>
        <v>0</v>
      </c>
      <c r="AT998" s="100">
        <f t="shared" si="4663"/>
        <v>0</v>
      </c>
      <c r="AU998" s="100">
        <f t="shared" si="4663"/>
        <v>0</v>
      </c>
      <c r="AV998" s="142"/>
      <c r="AW998" s="100">
        <f t="shared" si="4492"/>
        <v>0</v>
      </c>
      <c r="AX998" s="100">
        <f t="shared" ref="AX998:BH998" si="4664">AX780+AW998</f>
        <v>0</v>
      </c>
      <c r="AY998" s="100">
        <f t="shared" si="4664"/>
        <v>0</v>
      </c>
      <c r="AZ998" s="100">
        <f t="shared" si="4664"/>
        <v>0</v>
      </c>
      <c r="BA998" s="100">
        <f t="shared" si="4664"/>
        <v>0</v>
      </c>
      <c r="BB998" s="100">
        <f t="shared" si="4664"/>
        <v>0</v>
      </c>
      <c r="BC998" s="100">
        <f t="shared" si="4664"/>
        <v>0</v>
      </c>
      <c r="BD998" s="100">
        <f t="shared" si="4664"/>
        <v>0</v>
      </c>
      <c r="BE998" s="100">
        <f t="shared" si="4664"/>
        <v>0</v>
      </c>
      <c r="BF998" s="100">
        <f t="shared" si="4664"/>
        <v>0</v>
      </c>
      <c r="BG998" s="100">
        <f t="shared" si="4664"/>
        <v>0</v>
      </c>
      <c r="BH998" s="100">
        <f t="shared" si="4664"/>
        <v>0</v>
      </c>
      <c r="BI998" s="142"/>
      <c r="BV998" s="142"/>
      <c r="CI998" s="142"/>
      <c r="CV998" s="142"/>
      <c r="DI998" s="142"/>
      <c r="DV998" s="142"/>
      <c r="EI998" s="142"/>
    </row>
    <row r="999" spans="1:139" ht="15.75" hidden="1" outlineLevel="1" x14ac:dyDescent="0.25">
      <c r="A999" s="2">
        <f t="shared" si="4552"/>
        <v>92</v>
      </c>
      <c r="B999" s="86">
        <f t="shared" si="4652"/>
        <v>0</v>
      </c>
      <c r="C999" s="86">
        <f t="shared" si="4652"/>
        <v>0</v>
      </c>
      <c r="D999" s="2">
        <f t="shared" si="4652"/>
        <v>0</v>
      </c>
      <c r="E999" s="141">
        <f t="shared" si="4652"/>
        <v>0</v>
      </c>
      <c r="I999" s="178">
        <v>0</v>
      </c>
      <c r="J999" s="100">
        <f t="shared" ref="J999:U999" si="4665">J781+I999</f>
        <v>0</v>
      </c>
      <c r="K999" s="100">
        <f t="shared" si="4665"/>
        <v>0</v>
      </c>
      <c r="L999" s="100">
        <f t="shared" si="4665"/>
        <v>0</v>
      </c>
      <c r="M999" s="100">
        <f t="shared" si="4665"/>
        <v>0</v>
      </c>
      <c r="N999" s="100">
        <f t="shared" si="4665"/>
        <v>0</v>
      </c>
      <c r="O999" s="100">
        <f t="shared" si="4665"/>
        <v>0</v>
      </c>
      <c r="P999" s="100">
        <f t="shared" si="4665"/>
        <v>0</v>
      </c>
      <c r="Q999" s="100">
        <f t="shared" si="4665"/>
        <v>0</v>
      </c>
      <c r="R999" s="100">
        <f t="shared" si="4665"/>
        <v>0</v>
      </c>
      <c r="S999" s="100">
        <f t="shared" si="4665"/>
        <v>0</v>
      </c>
      <c r="T999" s="100">
        <f t="shared" si="4665"/>
        <v>0</v>
      </c>
      <c r="U999" s="100">
        <f t="shared" si="4665"/>
        <v>0</v>
      </c>
      <c r="V999" s="142"/>
      <c r="W999" s="100">
        <f t="shared" si="4631"/>
        <v>0</v>
      </c>
      <c r="X999" s="100">
        <f t="shared" ref="X999:AH999" si="4666">X781+W999</f>
        <v>0</v>
      </c>
      <c r="Y999" s="100">
        <f t="shared" si="4666"/>
        <v>0</v>
      </c>
      <c r="Z999" s="100">
        <f t="shared" si="4666"/>
        <v>0</v>
      </c>
      <c r="AA999" s="100">
        <f t="shared" si="4666"/>
        <v>0</v>
      </c>
      <c r="AB999" s="100">
        <f t="shared" si="4666"/>
        <v>0</v>
      </c>
      <c r="AC999" s="100">
        <f t="shared" si="4666"/>
        <v>0</v>
      </c>
      <c r="AD999" s="100">
        <f t="shared" si="4666"/>
        <v>0</v>
      </c>
      <c r="AE999" s="100">
        <f t="shared" si="4666"/>
        <v>0</v>
      </c>
      <c r="AF999" s="100">
        <f t="shared" si="4666"/>
        <v>0</v>
      </c>
      <c r="AG999" s="100">
        <f t="shared" si="4666"/>
        <v>0</v>
      </c>
      <c r="AH999" s="100">
        <f t="shared" si="4666"/>
        <v>0</v>
      </c>
      <c r="AI999" s="142"/>
      <c r="AJ999" s="100">
        <f t="shared" si="4633"/>
        <v>0</v>
      </c>
      <c r="AK999" s="100">
        <f t="shared" ref="AK999:AU999" si="4667">AK781+AJ999</f>
        <v>0</v>
      </c>
      <c r="AL999" s="100">
        <f t="shared" si="4667"/>
        <v>0</v>
      </c>
      <c r="AM999" s="100">
        <f t="shared" si="4667"/>
        <v>0</v>
      </c>
      <c r="AN999" s="100">
        <f t="shared" si="4667"/>
        <v>0</v>
      </c>
      <c r="AO999" s="100">
        <f t="shared" si="4667"/>
        <v>0</v>
      </c>
      <c r="AP999" s="100">
        <f t="shared" si="4667"/>
        <v>0</v>
      </c>
      <c r="AQ999" s="100">
        <f t="shared" si="4667"/>
        <v>0</v>
      </c>
      <c r="AR999" s="100">
        <f t="shared" si="4667"/>
        <v>0</v>
      </c>
      <c r="AS999" s="100">
        <f t="shared" si="4667"/>
        <v>0</v>
      </c>
      <c r="AT999" s="100">
        <f t="shared" si="4667"/>
        <v>0</v>
      </c>
      <c r="AU999" s="100">
        <f t="shared" si="4667"/>
        <v>0</v>
      </c>
      <c r="AV999" s="142"/>
      <c r="AW999" s="100">
        <f t="shared" si="4492"/>
        <v>0</v>
      </c>
      <c r="AX999" s="100">
        <f t="shared" ref="AX999:BH999" si="4668">AX781+AW999</f>
        <v>0</v>
      </c>
      <c r="AY999" s="100">
        <f t="shared" si="4668"/>
        <v>0</v>
      </c>
      <c r="AZ999" s="100">
        <f t="shared" si="4668"/>
        <v>0</v>
      </c>
      <c r="BA999" s="100">
        <f t="shared" si="4668"/>
        <v>0</v>
      </c>
      <c r="BB999" s="100">
        <f t="shared" si="4668"/>
        <v>0</v>
      </c>
      <c r="BC999" s="100">
        <f t="shared" si="4668"/>
        <v>0</v>
      </c>
      <c r="BD999" s="100">
        <f t="shared" si="4668"/>
        <v>0</v>
      </c>
      <c r="BE999" s="100">
        <f t="shared" si="4668"/>
        <v>0</v>
      </c>
      <c r="BF999" s="100">
        <f t="shared" si="4668"/>
        <v>0</v>
      </c>
      <c r="BG999" s="100">
        <f t="shared" si="4668"/>
        <v>0</v>
      </c>
      <c r="BH999" s="100">
        <f t="shared" si="4668"/>
        <v>0</v>
      </c>
      <c r="BI999" s="142"/>
      <c r="BV999" s="142"/>
      <c r="CI999" s="142"/>
      <c r="CV999" s="142"/>
      <c r="DI999" s="142"/>
      <c r="DV999" s="142"/>
      <c r="EI999" s="142"/>
    </row>
    <row r="1000" spans="1:139" ht="15.75" hidden="1" outlineLevel="1" x14ac:dyDescent="0.25">
      <c r="A1000" s="2">
        <f t="shared" si="4552"/>
        <v>93</v>
      </c>
      <c r="B1000" s="86">
        <f t="shared" si="4652"/>
        <v>0</v>
      </c>
      <c r="C1000" s="86">
        <f t="shared" si="4652"/>
        <v>0</v>
      </c>
      <c r="D1000" s="2">
        <f t="shared" si="4652"/>
        <v>0</v>
      </c>
      <c r="E1000" s="141">
        <f t="shared" si="4652"/>
        <v>0</v>
      </c>
      <c r="I1000" s="178">
        <v>0</v>
      </c>
      <c r="J1000" s="100">
        <f t="shared" ref="J1000:U1000" si="4669">J782+I1000</f>
        <v>0</v>
      </c>
      <c r="K1000" s="100">
        <f t="shared" si="4669"/>
        <v>0</v>
      </c>
      <c r="L1000" s="100">
        <f t="shared" si="4669"/>
        <v>0</v>
      </c>
      <c r="M1000" s="100">
        <f t="shared" si="4669"/>
        <v>0</v>
      </c>
      <c r="N1000" s="100">
        <f t="shared" si="4669"/>
        <v>0</v>
      </c>
      <c r="O1000" s="100">
        <f t="shared" si="4669"/>
        <v>0</v>
      </c>
      <c r="P1000" s="100">
        <f t="shared" si="4669"/>
        <v>0</v>
      </c>
      <c r="Q1000" s="100">
        <f t="shared" si="4669"/>
        <v>0</v>
      </c>
      <c r="R1000" s="100">
        <f t="shared" si="4669"/>
        <v>0</v>
      </c>
      <c r="S1000" s="100">
        <f t="shared" si="4669"/>
        <v>0</v>
      </c>
      <c r="T1000" s="100">
        <f t="shared" si="4669"/>
        <v>0</v>
      </c>
      <c r="U1000" s="100">
        <f t="shared" si="4669"/>
        <v>0</v>
      </c>
      <c r="V1000" s="142"/>
      <c r="W1000" s="100">
        <f t="shared" si="4631"/>
        <v>0</v>
      </c>
      <c r="X1000" s="100">
        <f t="shared" ref="X1000:AH1000" si="4670">X782+W1000</f>
        <v>0</v>
      </c>
      <c r="Y1000" s="100">
        <f t="shared" si="4670"/>
        <v>0</v>
      </c>
      <c r="Z1000" s="100">
        <f t="shared" si="4670"/>
        <v>0</v>
      </c>
      <c r="AA1000" s="100">
        <f t="shared" si="4670"/>
        <v>0</v>
      </c>
      <c r="AB1000" s="100">
        <f t="shared" si="4670"/>
        <v>0</v>
      </c>
      <c r="AC1000" s="100">
        <f t="shared" si="4670"/>
        <v>0</v>
      </c>
      <c r="AD1000" s="100">
        <f t="shared" si="4670"/>
        <v>0</v>
      </c>
      <c r="AE1000" s="100">
        <f t="shared" si="4670"/>
        <v>0</v>
      </c>
      <c r="AF1000" s="100">
        <f t="shared" si="4670"/>
        <v>0</v>
      </c>
      <c r="AG1000" s="100">
        <f t="shared" si="4670"/>
        <v>0</v>
      </c>
      <c r="AH1000" s="100">
        <f t="shared" si="4670"/>
        <v>0</v>
      </c>
      <c r="AI1000" s="142"/>
      <c r="AJ1000" s="100">
        <f t="shared" si="4633"/>
        <v>0</v>
      </c>
      <c r="AK1000" s="100">
        <f t="shared" ref="AK1000:AU1000" si="4671">AK782+AJ1000</f>
        <v>0</v>
      </c>
      <c r="AL1000" s="100">
        <f t="shared" si="4671"/>
        <v>0</v>
      </c>
      <c r="AM1000" s="100">
        <f t="shared" si="4671"/>
        <v>0</v>
      </c>
      <c r="AN1000" s="100">
        <f t="shared" si="4671"/>
        <v>0</v>
      </c>
      <c r="AO1000" s="100">
        <f t="shared" si="4671"/>
        <v>0</v>
      </c>
      <c r="AP1000" s="100">
        <f t="shared" si="4671"/>
        <v>0</v>
      </c>
      <c r="AQ1000" s="100">
        <f t="shared" si="4671"/>
        <v>0</v>
      </c>
      <c r="AR1000" s="100">
        <f t="shared" si="4671"/>
        <v>0</v>
      </c>
      <c r="AS1000" s="100">
        <f t="shared" si="4671"/>
        <v>0</v>
      </c>
      <c r="AT1000" s="100">
        <f t="shared" si="4671"/>
        <v>0</v>
      </c>
      <c r="AU1000" s="100">
        <f t="shared" si="4671"/>
        <v>0</v>
      </c>
      <c r="AV1000" s="142"/>
      <c r="AW1000" s="100">
        <f t="shared" si="4492"/>
        <v>0</v>
      </c>
      <c r="AX1000" s="100">
        <f t="shared" ref="AX1000:BH1000" si="4672">AX782+AW1000</f>
        <v>0</v>
      </c>
      <c r="AY1000" s="100">
        <f t="shared" si="4672"/>
        <v>0</v>
      </c>
      <c r="AZ1000" s="100">
        <f t="shared" si="4672"/>
        <v>0</v>
      </c>
      <c r="BA1000" s="100">
        <f t="shared" si="4672"/>
        <v>0</v>
      </c>
      <c r="BB1000" s="100">
        <f t="shared" si="4672"/>
        <v>0</v>
      </c>
      <c r="BC1000" s="100">
        <f t="shared" si="4672"/>
        <v>0</v>
      </c>
      <c r="BD1000" s="100">
        <f t="shared" si="4672"/>
        <v>0</v>
      </c>
      <c r="BE1000" s="100">
        <f t="shared" si="4672"/>
        <v>0</v>
      </c>
      <c r="BF1000" s="100">
        <f t="shared" si="4672"/>
        <v>0</v>
      </c>
      <c r="BG1000" s="100">
        <f t="shared" si="4672"/>
        <v>0</v>
      </c>
      <c r="BH1000" s="100">
        <f t="shared" si="4672"/>
        <v>0</v>
      </c>
      <c r="BI1000" s="142"/>
      <c r="BV1000" s="142"/>
      <c r="CI1000" s="142"/>
      <c r="CV1000" s="142"/>
      <c r="DI1000" s="142"/>
      <c r="DV1000" s="142"/>
      <c r="EI1000" s="142"/>
    </row>
    <row r="1001" spans="1:139" ht="15.75" hidden="1" outlineLevel="1" x14ac:dyDescent="0.25">
      <c r="A1001" s="2">
        <f t="shared" si="4552"/>
        <v>94</v>
      </c>
      <c r="B1001" s="86">
        <f t="shared" si="4652"/>
        <v>0</v>
      </c>
      <c r="C1001" s="86">
        <f t="shared" si="4652"/>
        <v>0</v>
      </c>
      <c r="D1001" s="2">
        <f t="shared" si="4652"/>
        <v>0</v>
      </c>
      <c r="E1001" s="141">
        <f t="shared" si="4652"/>
        <v>0</v>
      </c>
      <c r="I1001" s="178">
        <v>0</v>
      </c>
      <c r="J1001" s="100">
        <f t="shared" ref="J1001:U1001" si="4673">J783+I1001</f>
        <v>0</v>
      </c>
      <c r="K1001" s="100">
        <f t="shared" si="4673"/>
        <v>0</v>
      </c>
      <c r="L1001" s="100">
        <f t="shared" si="4673"/>
        <v>0</v>
      </c>
      <c r="M1001" s="100">
        <f t="shared" si="4673"/>
        <v>0</v>
      </c>
      <c r="N1001" s="100">
        <f t="shared" si="4673"/>
        <v>0</v>
      </c>
      <c r="O1001" s="100">
        <f t="shared" si="4673"/>
        <v>0</v>
      </c>
      <c r="P1001" s="100">
        <f t="shared" si="4673"/>
        <v>0</v>
      </c>
      <c r="Q1001" s="100">
        <f t="shared" si="4673"/>
        <v>0</v>
      </c>
      <c r="R1001" s="100">
        <f t="shared" si="4673"/>
        <v>0</v>
      </c>
      <c r="S1001" s="100">
        <f t="shared" si="4673"/>
        <v>0</v>
      </c>
      <c r="T1001" s="100">
        <f t="shared" si="4673"/>
        <v>0</v>
      </c>
      <c r="U1001" s="100">
        <f t="shared" si="4673"/>
        <v>0</v>
      </c>
      <c r="V1001" s="142"/>
      <c r="W1001" s="100">
        <f t="shared" si="4631"/>
        <v>0</v>
      </c>
      <c r="X1001" s="100">
        <f t="shared" ref="X1001:AH1001" si="4674">X783+W1001</f>
        <v>0</v>
      </c>
      <c r="Y1001" s="100">
        <f t="shared" si="4674"/>
        <v>0</v>
      </c>
      <c r="Z1001" s="100">
        <f t="shared" si="4674"/>
        <v>0</v>
      </c>
      <c r="AA1001" s="100">
        <f t="shared" si="4674"/>
        <v>0</v>
      </c>
      <c r="AB1001" s="100">
        <f t="shared" si="4674"/>
        <v>0</v>
      </c>
      <c r="AC1001" s="100">
        <f t="shared" si="4674"/>
        <v>0</v>
      </c>
      <c r="AD1001" s="100">
        <f t="shared" si="4674"/>
        <v>0</v>
      </c>
      <c r="AE1001" s="100">
        <f t="shared" si="4674"/>
        <v>0</v>
      </c>
      <c r="AF1001" s="100">
        <f t="shared" si="4674"/>
        <v>0</v>
      </c>
      <c r="AG1001" s="100">
        <f t="shared" si="4674"/>
        <v>0</v>
      </c>
      <c r="AH1001" s="100">
        <f t="shared" si="4674"/>
        <v>0</v>
      </c>
      <c r="AI1001" s="142"/>
      <c r="AJ1001" s="100">
        <f t="shared" si="4633"/>
        <v>0</v>
      </c>
      <c r="AK1001" s="100">
        <f t="shared" ref="AK1001:AU1001" si="4675">AK783+AJ1001</f>
        <v>0</v>
      </c>
      <c r="AL1001" s="100">
        <f t="shared" si="4675"/>
        <v>0</v>
      </c>
      <c r="AM1001" s="100">
        <f t="shared" si="4675"/>
        <v>0</v>
      </c>
      <c r="AN1001" s="100">
        <f t="shared" si="4675"/>
        <v>0</v>
      </c>
      <c r="AO1001" s="100">
        <f t="shared" si="4675"/>
        <v>0</v>
      </c>
      <c r="AP1001" s="100">
        <f t="shared" si="4675"/>
        <v>0</v>
      </c>
      <c r="AQ1001" s="100">
        <f t="shared" si="4675"/>
        <v>0</v>
      </c>
      <c r="AR1001" s="100">
        <f t="shared" si="4675"/>
        <v>0</v>
      </c>
      <c r="AS1001" s="100">
        <f t="shared" si="4675"/>
        <v>0</v>
      </c>
      <c r="AT1001" s="100">
        <f t="shared" si="4675"/>
        <v>0</v>
      </c>
      <c r="AU1001" s="100">
        <f t="shared" si="4675"/>
        <v>0</v>
      </c>
      <c r="AV1001" s="142"/>
      <c r="AW1001" s="100">
        <f t="shared" si="4492"/>
        <v>0</v>
      </c>
      <c r="AX1001" s="100">
        <f t="shared" ref="AX1001:BH1001" si="4676">AX783+AW1001</f>
        <v>0</v>
      </c>
      <c r="AY1001" s="100">
        <f t="shared" si="4676"/>
        <v>0</v>
      </c>
      <c r="AZ1001" s="100">
        <f t="shared" si="4676"/>
        <v>0</v>
      </c>
      <c r="BA1001" s="100">
        <f t="shared" si="4676"/>
        <v>0</v>
      </c>
      <c r="BB1001" s="100">
        <f t="shared" si="4676"/>
        <v>0</v>
      </c>
      <c r="BC1001" s="100">
        <f t="shared" si="4676"/>
        <v>0</v>
      </c>
      <c r="BD1001" s="100">
        <f t="shared" si="4676"/>
        <v>0</v>
      </c>
      <c r="BE1001" s="100">
        <f t="shared" si="4676"/>
        <v>0</v>
      </c>
      <c r="BF1001" s="100">
        <f t="shared" si="4676"/>
        <v>0</v>
      </c>
      <c r="BG1001" s="100">
        <f t="shared" si="4676"/>
        <v>0</v>
      </c>
      <c r="BH1001" s="100">
        <f t="shared" si="4676"/>
        <v>0</v>
      </c>
      <c r="BI1001" s="142"/>
      <c r="BV1001" s="142"/>
      <c r="CI1001" s="142"/>
      <c r="CV1001" s="142"/>
      <c r="DI1001" s="142"/>
      <c r="DV1001" s="142"/>
      <c r="EI1001" s="142"/>
    </row>
    <row r="1002" spans="1:139" ht="15.75" hidden="1" outlineLevel="1" x14ac:dyDescent="0.25">
      <c r="A1002" s="2">
        <f t="shared" si="4552"/>
        <v>95</v>
      </c>
      <c r="B1002" s="86">
        <f t="shared" si="4652"/>
        <v>0</v>
      </c>
      <c r="C1002" s="86">
        <f t="shared" si="4652"/>
        <v>0</v>
      </c>
      <c r="D1002" s="2">
        <f t="shared" si="4652"/>
        <v>0</v>
      </c>
      <c r="E1002" s="141">
        <f t="shared" si="4652"/>
        <v>0</v>
      </c>
      <c r="I1002" s="178">
        <v>0</v>
      </c>
      <c r="J1002" s="100">
        <f t="shared" ref="J1002:U1002" si="4677">J784+I1002</f>
        <v>0</v>
      </c>
      <c r="K1002" s="100">
        <f t="shared" si="4677"/>
        <v>0</v>
      </c>
      <c r="L1002" s="100">
        <f t="shared" si="4677"/>
        <v>0</v>
      </c>
      <c r="M1002" s="100">
        <f t="shared" si="4677"/>
        <v>0</v>
      </c>
      <c r="N1002" s="100">
        <f t="shared" si="4677"/>
        <v>0</v>
      </c>
      <c r="O1002" s="100">
        <f t="shared" si="4677"/>
        <v>0</v>
      </c>
      <c r="P1002" s="100">
        <f t="shared" si="4677"/>
        <v>0</v>
      </c>
      <c r="Q1002" s="100">
        <f t="shared" si="4677"/>
        <v>0</v>
      </c>
      <c r="R1002" s="100">
        <f t="shared" si="4677"/>
        <v>0</v>
      </c>
      <c r="S1002" s="100">
        <f t="shared" si="4677"/>
        <v>0</v>
      </c>
      <c r="T1002" s="100">
        <f t="shared" si="4677"/>
        <v>0</v>
      </c>
      <c r="U1002" s="100">
        <f t="shared" si="4677"/>
        <v>0</v>
      </c>
      <c r="V1002" s="142"/>
      <c r="W1002" s="100">
        <f t="shared" si="4631"/>
        <v>0</v>
      </c>
      <c r="X1002" s="100">
        <f t="shared" ref="X1002:AH1002" si="4678">X784+W1002</f>
        <v>0</v>
      </c>
      <c r="Y1002" s="100">
        <f t="shared" si="4678"/>
        <v>0</v>
      </c>
      <c r="Z1002" s="100">
        <f t="shared" si="4678"/>
        <v>0</v>
      </c>
      <c r="AA1002" s="100">
        <f t="shared" si="4678"/>
        <v>0</v>
      </c>
      <c r="AB1002" s="100">
        <f t="shared" si="4678"/>
        <v>0</v>
      </c>
      <c r="AC1002" s="100">
        <f t="shared" si="4678"/>
        <v>0</v>
      </c>
      <c r="AD1002" s="100">
        <f t="shared" si="4678"/>
        <v>0</v>
      </c>
      <c r="AE1002" s="100">
        <f t="shared" si="4678"/>
        <v>0</v>
      </c>
      <c r="AF1002" s="100">
        <f t="shared" si="4678"/>
        <v>0</v>
      </c>
      <c r="AG1002" s="100">
        <f t="shared" si="4678"/>
        <v>0</v>
      </c>
      <c r="AH1002" s="100">
        <f t="shared" si="4678"/>
        <v>0</v>
      </c>
      <c r="AI1002" s="142"/>
      <c r="AJ1002" s="100">
        <f t="shared" si="4633"/>
        <v>0</v>
      </c>
      <c r="AK1002" s="100">
        <f t="shared" ref="AK1002:AU1002" si="4679">AK784+AJ1002</f>
        <v>0</v>
      </c>
      <c r="AL1002" s="100">
        <f t="shared" si="4679"/>
        <v>0</v>
      </c>
      <c r="AM1002" s="100">
        <f t="shared" si="4679"/>
        <v>0</v>
      </c>
      <c r="AN1002" s="100">
        <f t="shared" si="4679"/>
        <v>0</v>
      </c>
      <c r="AO1002" s="100">
        <f t="shared" si="4679"/>
        <v>0</v>
      </c>
      <c r="AP1002" s="100">
        <f t="shared" si="4679"/>
        <v>0</v>
      </c>
      <c r="AQ1002" s="100">
        <f t="shared" si="4679"/>
        <v>0</v>
      </c>
      <c r="AR1002" s="100">
        <f t="shared" si="4679"/>
        <v>0</v>
      </c>
      <c r="AS1002" s="100">
        <f t="shared" si="4679"/>
        <v>0</v>
      </c>
      <c r="AT1002" s="100">
        <f t="shared" si="4679"/>
        <v>0</v>
      </c>
      <c r="AU1002" s="100">
        <f t="shared" si="4679"/>
        <v>0</v>
      </c>
      <c r="AV1002" s="142"/>
      <c r="AW1002" s="100">
        <f t="shared" si="4492"/>
        <v>0</v>
      </c>
      <c r="AX1002" s="100">
        <f t="shared" ref="AX1002:BH1002" si="4680">AX784+AW1002</f>
        <v>0</v>
      </c>
      <c r="AY1002" s="100">
        <f t="shared" si="4680"/>
        <v>0</v>
      </c>
      <c r="AZ1002" s="100">
        <f t="shared" si="4680"/>
        <v>0</v>
      </c>
      <c r="BA1002" s="100">
        <f t="shared" si="4680"/>
        <v>0</v>
      </c>
      <c r="BB1002" s="100">
        <f t="shared" si="4680"/>
        <v>0</v>
      </c>
      <c r="BC1002" s="100">
        <f t="shared" si="4680"/>
        <v>0</v>
      </c>
      <c r="BD1002" s="100">
        <f t="shared" si="4680"/>
        <v>0</v>
      </c>
      <c r="BE1002" s="100">
        <f t="shared" si="4680"/>
        <v>0</v>
      </c>
      <c r="BF1002" s="100">
        <f t="shared" si="4680"/>
        <v>0</v>
      </c>
      <c r="BG1002" s="100">
        <f t="shared" si="4680"/>
        <v>0</v>
      </c>
      <c r="BH1002" s="100">
        <f t="shared" si="4680"/>
        <v>0</v>
      </c>
      <c r="BI1002" s="142"/>
      <c r="BV1002" s="142"/>
      <c r="CI1002" s="142"/>
      <c r="CV1002" s="142"/>
      <c r="DI1002" s="142"/>
      <c r="DV1002" s="142"/>
      <c r="EI1002" s="142"/>
    </row>
    <row r="1003" spans="1:139" ht="15.75" hidden="1" outlineLevel="1" x14ac:dyDescent="0.25">
      <c r="A1003" s="2">
        <f t="shared" si="4552"/>
        <v>96</v>
      </c>
      <c r="B1003" s="86">
        <f t="shared" si="4652"/>
        <v>0</v>
      </c>
      <c r="C1003" s="86">
        <f t="shared" si="4652"/>
        <v>0</v>
      </c>
      <c r="D1003" s="2">
        <f t="shared" si="4652"/>
        <v>0</v>
      </c>
      <c r="E1003" s="141">
        <f t="shared" si="4652"/>
        <v>0</v>
      </c>
      <c r="I1003" s="178">
        <v>0</v>
      </c>
      <c r="J1003" s="100">
        <f t="shared" ref="J1003:U1003" si="4681">J785+I1003</f>
        <v>0</v>
      </c>
      <c r="K1003" s="100">
        <f t="shared" si="4681"/>
        <v>0</v>
      </c>
      <c r="L1003" s="100">
        <f t="shared" si="4681"/>
        <v>0</v>
      </c>
      <c r="M1003" s="100">
        <f t="shared" si="4681"/>
        <v>0</v>
      </c>
      <c r="N1003" s="100">
        <f t="shared" si="4681"/>
        <v>0</v>
      </c>
      <c r="O1003" s="100">
        <f t="shared" si="4681"/>
        <v>0</v>
      </c>
      <c r="P1003" s="100">
        <f t="shared" si="4681"/>
        <v>0</v>
      </c>
      <c r="Q1003" s="100">
        <f t="shared" si="4681"/>
        <v>0</v>
      </c>
      <c r="R1003" s="100">
        <f t="shared" si="4681"/>
        <v>0</v>
      </c>
      <c r="S1003" s="100">
        <f t="shared" si="4681"/>
        <v>0</v>
      </c>
      <c r="T1003" s="100">
        <f t="shared" si="4681"/>
        <v>0</v>
      </c>
      <c r="U1003" s="100">
        <f t="shared" si="4681"/>
        <v>0</v>
      </c>
      <c r="V1003" s="142"/>
      <c r="W1003" s="100">
        <f t="shared" si="4631"/>
        <v>0</v>
      </c>
      <c r="X1003" s="100">
        <f t="shared" ref="X1003:AH1003" si="4682">X785+W1003</f>
        <v>0</v>
      </c>
      <c r="Y1003" s="100">
        <f t="shared" si="4682"/>
        <v>0</v>
      </c>
      <c r="Z1003" s="100">
        <f t="shared" si="4682"/>
        <v>0</v>
      </c>
      <c r="AA1003" s="100">
        <f t="shared" si="4682"/>
        <v>0</v>
      </c>
      <c r="AB1003" s="100">
        <f t="shared" si="4682"/>
        <v>0</v>
      </c>
      <c r="AC1003" s="100">
        <f t="shared" si="4682"/>
        <v>0</v>
      </c>
      <c r="AD1003" s="100">
        <f t="shared" si="4682"/>
        <v>0</v>
      </c>
      <c r="AE1003" s="100">
        <f t="shared" si="4682"/>
        <v>0</v>
      </c>
      <c r="AF1003" s="100">
        <f t="shared" si="4682"/>
        <v>0</v>
      </c>
      <c r="AG1003" s="100">
        <f t="shared" si="4682"/>
        <v>0</v>
      </c>
      <c r="AH1003" s="100">
        <f t="shared" si="4682"/>
        <v>0</v>
      </c>
      <c r="AI1003" s="142"/>
      <c r="AJ1003" s="100">
        <f t="shared" si="4633"/>
        <v>0</v>
      </c>
      <c r="AK1003" s="100">
        <f t="shared" ref="AK1003:AU1003" si="4683">AK785+AJ1003</f>
        <v>0</v>
      </c>
      <c r="AL1003" s="100">
        <f t="shared" si="4683"/>
        <v>0</v>
      </c>
      <c r="AM1003" s="100">
        <f t="shared" si="4683"/>
        <v>0</v>
      </c>
      <c r="AN1003" s="100">
        <f t="shared" si="4683"/>
        <v>0</v>
      </c>
      <c r="AO1003" s="100">
        <f t="shared" si="4683"/>
        <v>0</v>
      </c>
      <c r="AP1003" s="100">
        <f t="shared" si="4683"/>
        <v>0</v>
      </c>
      <c r="AQ1003" s="100">
        <f t="shared" si="4683"/>
        <v>0</v>
      </c>
      <c r="AR1003" s="100">
        <f t="shared" si="4683"/>
        <v>0</v>
      </c>
      <c r="AS1003" s="100">
        <f t="shared" si="4683"/>
        <v>0</v>
      </c>
      <c r="AT1003" s="100">
        <f t="shared" si="4683"/>
        <v>0</v>
      </c>
      <c r="AU1003" s="100">
        <f t="shared" si="4683"/>
        <v>0</v>
      </c>
      <c r="AV1003" s="142"/>
      <c r="AW1003" s="100">
        <f t="shared" si="4492"/>
        <v>0</v>
      </c>
      <c r="AX1003" s="100">
        <f t="shared" ref="AX1003:BH1003" si="4684">AX785+AW1003</f>
        <v>0</v>
      </c>
      <c r="AY1003" s="100">
        <f t="shared" si="4684"/>
        <v>0</v>
      </c>
      <c r="AZ1003" s="100">
        <f t="shared" si="4684"/>
        <v>0</v>
      </c>
      <c r="BA1003" s="100">
        <f t="shared" si="4684"/>
        <v>0</v>
      </c>
      <c r="BB1003" s="100">
        <f t="shared" si="4684"/>
        <v>0</v>
      </c>
      <c r="BC1003" s="100">
        <f t="shared" si="4684"/>
        <v>0</v>
      </c>
      <c r="BD1003" s="100">
        <f t="shared" si="4684"/>
        <v>0</v>
      </c>
      <c r="BE1003" s="100">
        <f t="shared" si="4684"/>
        <v>0</v>
      </c>
      <c r="BF1003" s="100">
        <f t="shared" si="4684"/>
        <v>0</v>
      </c>
      <c r="BG1003" s="100">
        <f t="shared" si="4684"/>
        <v>0</v>
      </c>
      <c r="BH1003" s="100">
        <f t="shared" si="4684"/>
        <v>0</v>
      </c>
      <c r="BI1003" s="142"/>
      <c r="BV1003" s="142"/>
      <c r="CI1003" s="142"/>
      <c r="CV1003" s="142"/>
      <c r="DI1003" s="142"/>
      <c r="DV1003" s="142"/>
      <c r="EI1003" s="142"/>
    </row>
    <row r="1004" spans="1:139" ht="15.75" hidden="1" outlineLevel="1" x14ac:dyDescent="0.25">
      <c r="A1004" s="2">
        <f t="shared" ref="A1004:A1035" si="4685">A786</f>
        <v>97</v>
      </c>
      <c r="B1004" s="86">
        <f t="shared" si="4652"/>
        <v>0</v>
      </c>
      <c r="C1004" s="86">
        <f t="shared" si="4652"/>
        <v>0</v>
      </c>
      <c r="D1004" s="2">
        <f t="shared" si="4652"/>
        <v>0</v>
      </c>
      <c r="E1004" s="141">
        <f t="shared" si="4652"/>
        <v>0</v>
      </c>
      <c r="I1004" s="178">
        <v>0</v>
      </c>
      <c r="J1004" s="100">
        <f t="shared" ref="J1004:U1004" si="4686">J786+I1004</f>
        <v>0</v>
      </c>
      <c r="K1004" s="100">
        <f t="shared" si="4686"/>
        <v>0</v>
      </c>
      <c r="L1004" s="100">
        <f t="shared" si="4686"/>
        <v>0</v>
      </c>
      <c r="M1004" s="100">
        <f t="shared" si="4686"/>
        <v>0</v>
      </c>
      <c r="N1004" s="100">
        <f t="shared" si="4686"/>
        <v>0</v>
      </c>
      <c r="O1004" s="100">
        <f t="shared" si="4686"/>
        <v>0</v>
      </c>
      <c r="P1004" s="100">
        <f t="shared" si="4686"/>
        <v>0</v>
      </c>
      <c r="Q1004" s="100">
        <f t="shared" si="4686"/>
        <v>0</v>
      </c>
      <c r="R1004" s="100">
        <f t="shared" si="4686"/>
        <v>0</v>
      </c>
      <c r="S1004" s="100">
        <f t="shared" si="4686"/>
        <v>0</v>
      </c>
      <c r="T1004" s="100">
        <f t="shared" si="4686"/>
        <v>0</v>
      </c>
      <c r="U1004" s="100">
        <f t="shared" si="4686"/>
        <v>0</v>
      </c>
      <c r="V1004" s="142"/>
      <c r="W1004" s="100">
        <f t="shared" si="4631"/>
        <v>0</v>
      </c>
      <c r="X1004" s="100">
        <f t="shared" ref="X1004:AH1004" si="4687">X786+W1004</f>
        <v>0</v>
      </c>
      <c r="Y1004" s="100">
        <f t="shared" si="4687"/>
        <v>0</v>
      </c>
      <c r="Z1004" s="100">
        <f t="shared" si="4687"/>
        <v>0</v>
      </c>
      <c r="AA1004" s="100">
        <f t="shared" si="4687"/>
        <v>0</v>
      </c>
      <c r="AB1004" s="100">
        <f t="shared" si="4687"/>
        <v>0</v>
      </c>
      <c r="AC1004" s="100">
        <f t="shared" si="4687"/>
        <v>0</v>
      </c>
      <c r="AD1004" s="100">
        <f t="shared" si="4687"/>
        <v>0</v>
      </c>
      <c r="AE1004" s="100">
        <f t="shared" si="4687"/>
        <v>0</v>
      </c>
      <c r="AF1004" s="100">
        <f t="shared" si="4687"/>
        <v>0</v>
      </c>
      <c r="AG1004" s="100">
        <f t="shared" si="4687"/>
        <v>0</v>
      </c>
      <c r="AH1004" s="100">
        <f t="shared" si="4687"/>
        <v>0</v>
      </c>
      <c r="AI1004" s="142"/>
      <c r="AJ1004" s="100">
        <f t="shared" si="4633"/>
        <v>0</v>
      </c>
      <c r="AK1004" s="100">
        <f t="shared" ref="AK1004:AU1004" si="4688">AK786+AJ1004</f>
        <v>0</v>
      </c>
      <c r="AL1004" s="100">
        <f t="shared" si="4688"/>
        <v>0</v>
      </c>
      <c r="AM1004" s="100">
        <f t="shared" si="4688"/>
        <v>0</v>
      </c>
      <c r="AN1004" s="100">
        <f t="shared" si="4688"/>
        <v>0</v>
      </c>
      <c r="AO1004" s="100">
        <f t="shared" si="4688"/>
        <v>0</v>
      </c>
      <c r="AP1004" s="100">
        <f t="shared" si="4688"/>
        <v>0</v>
      </c>
      <c r="AQ1004" s="100">
        <f t="shared" si="4688"/>
        <v>0</v>
      </c>
      <c r="AR1004" s="100">
        <f t="shared" si="4688"/>
        <v>0</v>
      </c>
      <c r="AS1004" s="100">
        <f t="shared" si="4688"/>
        <v>0</v>
      </c>
      <c r="AT1004" s="100">
        <f t="shared" si="4688"/>
        <v>0</v>
      </c>
      <c r="AU1004" s="100">
        <f t="shared" si="4688"/>
        <v>0</v>
      </c>
      <c r="AV1004" s="142"/>
      <c r="AW1004" s="100">
        <f t="shared" si="4492"/>
        <v>0</v>
      </c>
      <c r="AX1004" s="100">
        <f t="shared" ref="AX1004:BH1004" si="4689">AX786+AW1004</f>
        <v>0</v>
      </c>
      <c r="AY1004" s="100">
        <f t="shared" si="4689"/>
        <v>0</v>
      </c>
      <c r="AZ1004" s="100">
        <f t="shared" si="4689"/>
        <v>0</v>
      </c>
      <c r="BA1004" s="100">
        <f t="shared" si="4689"/>
        <v>0</v>
      </c>
      <c r="BB1004" s="100">
        <f t="shared" si="4689"/>
        <v>0</v>
      </c>
      <c r="BC1004" s="100">
        <f t="shared" si="4689"/>
        <v>0</v>
      </c>
      <c r="BD1004" s="100">
        <f t="shared" si="4689"/>
        <v>0</v>
      </c>
      <c r="BE1004" s="100">
        <f t="shared" si="4689"/>
        <v>0</v>
      </c>
      <c r="BF1004" s="100">
        <f t="shared" si="4689"/>
        <v>0</v>
      </c>
      <c r="BG1004" s="100">
        <f t="shared" si="4689"/>
        <v>0</v>
      </c>
      <c r="BH1004" s="100">
        <f t="shared" si="4689"/>
        <v>0</v>
      </c>
      <c r="BI1004" s="142"/>
      <c r="BV1004" s="142"/>
      <c r="CI1004" s="142"/>
      <c r="CV1004" s="142"/>
      <c r="DI1004" s="142"/>
      <c r="DV1004" s="142"/>
      <c r="EI1004" s="142"/>
    </row>
    <row r="1005" spans="1:139" ht="15.75" hidden="1" outlineLevel="1" x14ac:dyDescent="0.25">
      <c r="A1005" s="2">
        <f t="shared" si="4685"/>
        <v>98</v>
      </c>
      <c r="B1005" s="86">
        <f t="shared" si="4652"/>
        <v>0</v>
      </c>
      <c r="C1005" s="86">
        <f t="shared" si="4652"/>
        <v>0</v>
      </c>
      <c r="D1005" s="2">
        <f t="shared" si="4652"/>
        <v>0</v>
      </c>
      <c r="E1005" s="141">
        <f t="shared" si="4652"/>
        <v>0</v>
      </c>
      <c r="I1005" s="178">
        <v>0</v>
      </c>
      <c r="J1005" s="100">
        <f t="shared" ref="J1005:U1005" si="4690">J787+I1005</f>
        <v>0</v>
      </c>
      <c r="K1005" s="100">
        <f t="shared" si="4690"/>
        <v>0</v>
      </c>
      <c r="L1005" s="100">
        <f t="shared" si="4690"/>
        <v>0</v>
      </c>
      <c r="M1005" s="100">
        <f t="shared" si="4690"/>
        <v>0</v>
      </c>
      <c r="N1005" s="100">
        <f t="shared" si="4690"/>
        <v>0</v>
      </c>
      <c r="O1005" s="100">
        <f t="shared" si="4690"/>
        <v>0</v>
      </c>
      <c r="P1005" s="100">
        <f t="shared" si="4690"/>
        <v>0</v>
      </c>
      <c r="Q1005" s="100">
        <f t="shared" si="4690"/>
        <v>0</v>
      </c>
      <c r="R1005" s="100">
        <f t="shared" si="4690"/>
        <v>0</v>
      </c>
      <c r="S1005" s="100">
        <f t="shared" si="4690"/>
        <v>0</v>
      </c>
      <c r="T1005" s="100">
        <f t="shared" si="4690"/>
        <v>0</v>
      </c>
      <c r="U1005" s="100">
        <f t="shared" si="4690"/>
        <v>0</v>
      </c>
      <c r="V1005" s="142"/>
      <c r="W1005" s="100">
        <f t="shared" si="4631"/>
        <v>0</v>
      </c>
      <c r="X1005" s="100">
        <f t="shared" ref="X1005:AH1005" si="4691">X787+W1005</f>
        <v>0</v>
      </c>
      <c r="Y1005" s="100">
        <f t="shared" si="4691"/>
        <v>0</v>
      </c>
      <c r="Z1005" s="100">
        <f t="shared" si="4691"/>
        <v>0</v>
      </c>
      <c r="AA1005" s="100">
        <f t="shared" si="4691"/>
        <v>0</v>
      </c>
      <c r="AB1005" s="100">
        <f t="shared" si="4691"/>
        <v>0</v>
      </c>
      <c r="AC1005" s="100">
        <f t="shared" si="4691"/>
        <v>0</v>
      </c>
      <c r="AD1005" s="100">
        <f t="shared" si="4691"/>
        <v>0</v>
      </c>
      <c r="AE1005" s="100">
        <f t="shared" si="4691"/>
        <v>0</v>
      </c>
      <c r="AF1005" s="100">
        <f t="shared" si="4691"/>
        <v>0</v>
      </c>
      <c r="AG1005" s="100">
        <f t="shared" si="4691"/>
        <v>0</v>
      </c>
      <c r="AH1005" s="100">
        <f t="shared" si="4691"/>
        <v>0</v>
      </c>
      <c r="AI1005" s="142"/>
      <c r="AJ1005" s="100">
        <f t="shared" si="4633"/>
        <v>0</v>
      </c>
      <c r="AK1005" s="100">
        <f t="shared" ref="AK1005:AU1005" si="4692">AK787+AJ1005</f>
        <v>0</v>
      </c>
      <c r="AL1005" s="100">
        <f t="shared" si="4692"/>
        <v>0</v>
      </c>
      <c r="AM1005" s="100">
        <f t="shared" si="4692"/>
        <v>0</v>
      </c>
      <c r="AN1005" s="100">
        <f t="shared" si="4692"/>
        <v>0</v>
      </c>
      <c r="AO1005" s="100">
        <f t="shared" si="4692"/>
        <v>0</v>
      </c>
      <c r="AP1005" s="100">
        <f t="shared" si="4692"/>
        <v>0</v>
      </c>
      <c r="AQ1005" s="100">
        <f t="shared" si="4692"/>
        <v>0</v>
      </c>
      <c r="AR1005" s="100">
        <f t="shared" si="4692"/>
        <v>0</v>
      </c>
      <c r="AS1005" s="100">
        <f t="shared" si="4692"/>
        <v>0</v>
      </c>
      <c r="AT1005" s="100">
        <f t="shared" si="4692"/>
        <v>0</v>
      </c>
      <c r="AU1005" s="100">
        <f t="shared" si="4692"/>
        <v>0</v>
      </c>
      <c r="AV1005" s="142"/>
      <c r="AW1005" s="100">
        <f t="shared" si="4492"/>
        <v>0</v>
      </c>
      <c r="AX1005" s="100">
        <f t="shared" ref="AX1005:BH1005" si="4693">AX787+AW1005</f>
        <v>0</v>
      </c>
      <c r="AY1005" s="100">
        <f t="shared" si="4693"/>
        <v>0</v>
      </c>
      <c r="AZ1005" s="100">
        <f t="shared" si="4693"/>
        <v>0</v>
      </c>
      <c r="BA1005" s="100">
        <f t="shared" si="4693"/>
        <v>0</v>
      </c>
      <c r="BB1005" s="100">
        <f t="shared" si="4693"/>
        <v>0</v>
      </c>
      <c r="BC1005" s="100">
        <f t="shared" si="4693"/>
        <v>0</v>
      </c>
      <c r="BD1005" s="100">
        <f t="shared" si="4693"/>
        <v>0</v>
      </c>
      <c r="BE1005" s="100">
        <f t="shared" si="4693"/>
        <v>0</v>
      </c>
      <c r="BF1005" s="100">
        <f t="shared" si="4693"/>
        <v>0</v>
      </c>
      <c r="BG1005" s="100">
        <f t="shared" si="4693"/>
        <v>0</v>
      </c>
      <c r="BH1005" s="100">
        <f t="shared" si="4693"/>
        <v>0</v>
      </c>
      <c r="BI1005" s="142"/>
      <c r="BV1005" s="142"/>
      <c r="CI1005" s="142"/>
      <c r="CV1005" s="142"/>
      <c r="DI1005" s="142"/>
      <c r="DV1005" s="142"/>
      <c r="EI1005" s="142"/>
    </row>
    <row r="1006" spans="1:139" ht="15.75" hidden="1" outlineLevel="1" x14ac:dyDescent="0.25">
      <c r="A1006" s="2">
        <f t="shared" si="4685"/>
        <v>99</v>
      </c>
      <c r="B1006" s="86">
        <f t="shared" si="4652"/>
        <v>0</v>
      </c>
      <c r="C1006" s="86">
        <f t="shared" si="4652"/>
        <v>0</v>
      </c>
      <c r="D1006" s="2">
        <f t="shared" si="4652"/>
        <v>0</v>
      </c>
      <c r="E1006" s="141">
        <f t="shared" si="4652"/>
        <v>0</v>
      </c>
      <c r="I1006" s="178">
        <v>0</v>
      </c>
      <c r="J1006" s="100">
        <f t="shared" ref="J1006:U1006" si="4694">J788+I1006</f>
        <v>0</v>
      </c>
      <c r="K1006" s="100">
        <f t="shared" si="4694"/>
        <v>0</v>
      </c>
      <c r="L1006" s="100">
        <f t="shared" si="4694"/>
        <v>0</v>
      </c>
      <c r="M1006" s="100">
        <f t="shared" si="4694"/>
        <v>0</v>
      </c>
      <c r="N1006" s="100">
        <f t="shared" si="4694"/>
        <v>0</v>
      </c>
      <c r="O1006" s="100">
        <f t="shared" si="4694"/>
        <v>0</v>
      </c>
      <c r="P1006" s="100">
        <f t="shared" si="4694"/>
        <v>0</v>
      </c>
      <c r="Q1006" s="100">
        <f t="shared" si="4694"/>
        <v>0</v>
      </c>
      <c r="R1006" s="100">
        <f t="shared" si="4694"/>
        <v>0</v>
      </c>
      <c r="S1006" s="100">
        <f t="shared" si="4694"/>
        <v>0</v>
      </c>
      <c r="T1006" s="100">
        <f t="shared" si="4694"/>
        <v>0</v>
      </c>
      <c r="U1006" s="100">
        <f t="shared" si="4694"/>
        <v>0</v>
      </c>
      <c r="V1006" s="142"/>
      <c r="W1006" s="100">
        <f t="shared" si="4631"/>
        <v>0</v>
      </c>
      <c r="X1006" s="100">
        <f t="shared" ref="X1006:AH1006" si="4695">X788+W1006</f>
        <v>0</v>
      </c>
      <c r="Y1006" s="100">
        <f t="shared" si="4695"/>
        <v>0</v>
      </c>
      <c r="Z1006" s="100">
        <f t="shared" si="4695"/>
        <v>0</v>
      </c>
      <c r="AA1006" s="100">
        <f t="shared" si="4695"/>
        <v>0</v>
      </c>
      <c r="AB1006" s="100">
        <f t="shared" si="4695"/>
        <v>0</v>
      </c>
      <c r="AC1006" s="100">
        <f t="shared" si="4695"/>
        <v>0</v>
      </c>
      <c r="AD1006" s="100">
        <f t="shared" si="4695"/>
        <v>0</v>
      </c>
      <c r="AE1006" s="100">
        <f t="shared" si="4695"/>
        <v>0</v>
      </c>
      <c r="AF1006" s="100">
        <f t="shared" si="4695"/>
        <v>0</v>
      </c>
      <c r="AG1006" s="100">
        <f t="shared" si="4695"/>
        <v>0</v>
      </c>
      <c r="AH1006" s="100">
        <f t="shared" si="4695"/>
        <v>0</v>
      </c>
      <c r="AI1006" s="142"/>
      <c r="AJ1006" s="100">
        <f t="shared" si="4633"/>
        <v>0</v>
      </c>
      <c r="AK1006" s="100">
        <f t="shared" ref="AK1006:AU1006" si="4696">AK788+AJ1006</f>
        <v>0</v>
      </c>
      <c r="AL1006" s="100">
        <f t="shared" si="4696"/>
        <v>0</v>
      </c>
      <c r="AM1006" s="100">
        <f t="shared" si="4696"/>
        <v>0</v>
      </c>
      <c r="AN1006" s="100">
        <f t="shared" si="4696"/>
        <v>0</v>
      </c>
      <c r="AO1006" s="100">
        <f t="shared" si="4696"/>
        <v>0</v>
      </c>
      <c r="AP1006" s="100">
        <f t="shared" si="4696"/>
        <v>0</v>
      </c>
      <c r="AQ1006" s="100">
        <f t="shared" si="4696"/>
        <v>0</v>
      </c>
      <c r="AR1006" s="100">
        <f t="shared" si="4696"/>
        <v>0</v>
      </c>
      <c r="AS1006" s="100">
        <f t="shared" si="4696"/>
        <v>0</v>
      </c>
      <c r="AT1006" s="100">
        <f t="shared" si="4696"/>
        <v>0</v>
      </c>
      <c r="AU1006" s="100">
        <f t="shared" si="4696"/>
        <v>0</v>
      </c>
      <c r="AV1006" s="142"/>
      <c r="AW1006" s="100">
        <f t="shared" si="4492"/>
        <v>0</v>
      </c>
      <c r="AX1006" s="100">
        <f t="shared" ref="AX1006:BH1006" si="4697">AX788+AW1006</f>
        <v>0</v>
      </c>
      <c r="AY1006" s="100">
        <f t="shared" si="4697"/>
        <v>0</v>
      </c>
      <c r="AZ1006" s="100">
        <f t="shared" si="4697"/>
        <v>0</v>
      </c>
      <c r="BA1006" s="100">
        <f t="shared" si="4697"/>
        <v>0</v>
      </c>
      <c r="BB1006" s="100">
        <f t="shared" si="4697"/>
        <v>0</v>
      </c>
      <c r="BC1006" s="100">
        <f t="shared" si="4697"/>
        <v>0</v>
      </c>
      <c r="BD1006" s="100">
        <f t="shared" si="4697"/>
        <v>0</v>
      </c>
      <c r="BE1006" s="100">
        <f t="shared" si="4697"/>
        <v>0</v>
      </c>
      <c r="BF1006" s="100">
        <f t="shared" si="4697"/>
        <v>0</v>
      </c>
      <c r="BG1006" s="100">
        <f t="shared" si="4697"/>
        <v>0</v>
      </c>
      <c r="BH1006" s="100">
        <f t="shared" si="4697"/>
        <v>0</v>
      </c>
      <c r="BI1006" s="142"/>
      <c r="BV1006" s="142"/>
      <c r="CI1006" s="142"/>
      <c r="CV1006" s="142"/>
      <c r="DI1006" s="142"/>
      <c r="DV1006" s="142"/>
      <c r="EI1006" s="142"/>
    </row>
    <row r="1007" spans="1:139" ht="15.75" hidden="1" outlineLevel="1" x14ac:dyDescent="0.25">
      <c r="A1007" s="2">
        <f t="shared" si="4685"/>
        <v>100</v>
      </c>
      <c r="B1007" s="86">
        <f t="shared" si="4652"/>
        <v>0</v>
      </c>
      <c r="C1007" s="86">
        <f t="shared" si="4652"/>
        <v>0</v>
      </c>
      <c r="D1007" s="2">
        <f t="shared" si="4652"/>
        <v>0</v>
      </c>
      <c r="E1007" s="141">
        <f t="shared" si="4652"/>
        <v>0</v>
      </c>
      <c r="I1007" s="178">
        <v>0</v>
      </c>
      <c r="J1007" s="100">
        <f t="shared" ref="J1007:U1007" si="4698">J789+I1007</f>
        <v>0</v>
      </c>
      <c r="K1007" s="100">
        <f t="shared" si="4698"/>
        <v>0</v>
      </c>
      <c r="L1007" s="100">
        <f t="shared" si="4698"/>
        <v>0</v>
      </c>
      <c r="M1007" s="100">
        <f t="shared" si="4698"/>
        <v>0</v>
      </c>
      <c r="N1007" s="100">
        <f t="shared" si="4698"/>
        <v>0</v>
      </c>
      <c r="O1007" s="100">
        <f t="shared" si="4698"/>
        <v>0</v>
      </c>
      <c r="P1007" s="100">
        <f t="shared" si="4698"/>
        <v>0</v>
      </c>
      <c r="Q1007" s="100">
        <f t="shared" si="4698"/>
        <v>0</v>
      </c>
      <c r="R1007" s="100">
        <f t="shared" si="4698"/>
        <v>0</v>
      </c>
      <c r="S1007" s="100">
        <f t="shared" si="4698"/>
        <v>0</v>
      </c>
      <c r="T1007" s="100">
        <f t="shared" si="4698"/>
        <v>0</v>
      </c>
      <c r="U1007" s="100">
        <f t="shared" si="4698"/>
        <v>0</v>
      </c>
      <c r="V1007" s="142"/>
      <c r="W1007" s="100">
        <f t="shared" si="4631"/>
        <v>0</v>
      </c>
      <c r="X1007" s="100">
        <f t="shared" ref="X1007:AH1007" si="4699">X789+W1007</f>
        <v>0</v>
      </c>
      <c r="Y1007" s="100">
        <f t="shared" si="4699"/>
        <v>0</v>
      </c>
      <c r="Z1007" s="100">
        <f t="shared" si="4699"/>
        <v>0</v>
      </c>
      <c r="AA1007" s="100">
        <f t="shared" si="4699"/>
        <v>0</v>
      </c>
      <c r="AB1007" s="100">
        <f t="shared" si="4699"/>
        <v>0</v>
      </c>
      <c r="AC1007" s="100">
        <f t="shared" si="4699"/>
        <v>0</v>
      </c>
      <c r="AD1007" s="100">
        <f t="shared" si="4699"/>
        <v>0</v>
      </c>
      <c r="AE1007" s="100">
        <f t="shared" si="4699"/>
        <v>0</v>
      </c>
      <c r="AF1007" s="100">
        <f t="shared" si="4699"/>
        <v>0</v>
      </c>
      <c r="AG1007" s="100">
        <f t="shared" si="4699"/>
        <v>0</v>
      </c>
      <c r="AH1007" s="100">
        <f t="shared" si="4699"/>
        <v>0</v>
      </c>
      <c r="AI1007" s="142"/>
      <c r="AJ1007" s="100">
        <f t="shared" si="4633"/>
        <v>0</v>
      </c>
      <c r="AK1007" s="100">
        <f t="shared" ref="AK1007:AU1007" si="4700">AK789+AJ1007</f>
        <v>0</v>
      </c>
      <c r="AL1007" s="100">
        <f t="shared" si="4700"/>
        <v>0</v>
      </c>
      <c r="AM1007" s="100">
        <f t="shared" si="4700"/>
        <v>0</v>
      </c>
      <c r="AN1007" s="100">
        <f t="shared" si="4700"/>
        <v>0</v>
      </c>
      <c r="AO1007" s="100">
        <f t="shared" si="4700"/>
        <v>0</v>
      </c>
      <c r="AP1007" s="100">
        <f t="shared" si="4700"/>
        <v>0</v>
      </c>
      <c r="AQ1007" s="100">
        <f t="shared" si="4700"/>
        <v>0</v>
      </c>
      <c r="AR1007" s="100">
        <f t="shared" si="4700"/>
        <v>0</v>
      </c>
      <c r="AS1007" s="100">
        <f t="shared" si="4700"/>
        <v>0</v>
      </c>
      <c r="AT1007" s="100">
        <f t="shared" si="4700"/>
        <v>0</v>
      </c>
      <c r="AU1007" s="100">
        <f t="shared" si="4700"/>
        <v>0</v>
      </c>
      <c r="AV1007" s="142"/>
      <c r="AW1007" s="100">
        <f t="shared" si="4492"/>
        <v>0</v>
      </c>
      <c r="AX1007" s="100">
        <f t="shared" ref="AX1007:BH1007" si="4701">AX789+AW1007</f>
        <v>0</v>
      </c>
      <c r="AY1007" s="100">
        <f t="shared" si="4701"/>
        <v>0</v>
      </c>
      <c r="AZ1007" s="100">
        <f t="shared" si="4701"/>
        <v>0</v>
      </c>
      <c r="BA1007" s="100">
        <f t="shared" si="4701"/>
        <v>0</v>
      </c>
      <c r="BB1007" s="100">
        <f t="shared" si="4701"/>
        <v>0</v>
      </c>
      <c r="BC1007" s="100">
        <f t="shared" si="4701"/>
        <v>0</v>
      </c>
      <c r="BD1007" s="100">
        <f t="shared" si="4701"/>
        <v>0</v>
      </c>
      <c r="BE1007" s="100">
        <f t="shared" si="4701"/>
        <v>0</v>
      </c>
      <c r="BF1007" s="100">
        <f t="shared" si="4701"/>
        <v>0</v>
      </c>
      <c r="BG1007" s="100">
        <f t="shared" si="4701"/>
        <v>0</v>
      </c>
      <c r="BH1007" s="100">
        <f t="shared" si="4701"/>
        <v>0</v>
      </c>
      <c r="BI1007" s="142"/>
      <c r="BV1007" s="142"/>
      <c r="CI1007" s="142"/>
      <c r="CV1007" s="142"/>
      <c r="DI1007" s="142"/>
      <c r="DV1007" s="142"/>
      <c r="EI1007" s="142"/>
    </row>
    <row r="1008" spans="1:139" ht="15.75" hidden="1" outlineLevel="1" x14ac:dyDescent="0.25">
      <c r="A1008" s="2">
        <f t="shared" si="4685"/>
        <v>101</v>
      </c>
      <c r="B1008" s="86">
        <f t="shared" si="4652"/>
        <v>0</v>
      </c>
      <c r="C1008" s="86">
        <f t="shared" si="4652"/>
        <v>0</v>
      </c>
      <c r="D1008" s="2">
        <f t="shared" si="4652"/>
        <v>0</v>
      </c>
      <c r="E1008" s="141">
        <f t="shared" si="4652"/>
        <v>0</v>
      </c>
      <c r="I1008" s="178">
        <v>0</v>
      </c>
      <c r="J1008" s="100">
        <f t="shared" ref="J1008:U1008" si="4702">J790+I1008</f>
        <v>0</v>
      </c>
      <c r="K1008" s="100">
        <f t="shared" si="4702"/>
        <v>0</v>
      </c>
      <c r="L1008" s="100">
        <f t="shared" si="4702"/>
        <v>0</v>
      </c>
      <c r="M1008" s="100">
        <f t="shared" si="4702"/>
        <v>0</v>
      </c>
      <c r="N1008" s="100">
        <f t="shared" si="4702"/>
        <v>0</v>
      </c>
      <c r="O1008" s="100">
        <f t="shared" si="4702"/>
        <v>0</v>
      </c>
      <c r="P1008" s="100">
        <f t="shared" si="4702"/>
        <v>0</v>
      </c>
      <c r="Q1008" s="100">
        <f t="shared" si="4702"/>
        <v>0</v>
      </c>
      <c r="R1008" s="100">
        <f t="shared" si="4702"/>
        <v>0</v>
      </c>
      <c r="S1008" s="100">
        <f t="shared" si="4702"/>
        <v>0</v>
      </c>
      <c r="T1008" s="100">
        <f t="shared" si="4702"/>
        <v>0</v>
      </c>
      <c r="U1008" s="100">
        <f t="shared" si="4702"/>
        <v>0</v>
      </c>
      <c r="V1008" s="142"/>
      <c r="W1008" s="100">
        <f t="shared" si="4631"/>
        <v>0</v>
      </c>
      <c r="X1008" s="100">
        <f t="shared" ref="X1008:AH1008" si="4703">X790+W1008</f>
        <v>0</v>
      </c>
      <c r="Y1008" s="100">
        <f t="shared" si="4703"/>
        <v>0</v>
      </c>
      <c r="Z1008" s="100">
        <f t="shared" si="4703"/>
        <v>0</v>
      </c>
      <c r="AA1008" s="100">
        <f t="shared" si="4703"/>
        <v>0</v>
      </c>
      <c r="AB1008" s="100">
        <f t="shared" si="4703"/>
        <v>0</v>
      </c>
      <c r="AC1008" s="100">
        <f t="shared" si="4703"/>
        <v>0</v>
      </c>
      <c r="AD1008" s="100">
        <f t="shared" si="4703"/>
        <v>0</v>
      </c>
      <c r="AE1008" s="100">
        <f t="shared" si="4703"/>
        <v>0</v>
      </c>
      <c r="AF1008" s="100">
        <f t="shared" si="4703"/>
        <v>0</v>
      </c>
      <c r="AG1008" s="100">
        <f t="shared" si="4703"/>
        <v>0</v>
      </c>
      <c r="AH1008" s="100">
        <f t="shared" si="4703"/>
        <v>0</v>
      </c>
      <c r="AI1008" s="142"/>
      <c r="AJ1008" s="100">
        <f t="shared" si="4633"/>
        <v>0</v>
      </c>
      <c r="AK1008" s="100">
        <f t="shared" ref="AK1008:AU1008" si="4704">AK790+AJ1008</f>
        <v>0</v>
      </c>
      <c r="AL1008" s="100">
        <f t="shared" si="4704"/>
        <v>0</v>
      </c>
      <c r="AM1008" s="100">
        <f t="shared" si="4704"/>
        <v>0</v>
      </c>
      <c r="AN1008" s="100">
        <f t="shared" si="4704"/>
        <v>0</v>
      </c>
      <c r="AO1008" s="100">
        <f t="shared" si="4704"/>
        <v>0</v>
      </c>
      <c r="AP1008" s="100">
        <f t="shared" si="4704"/>
        <v>0</v>
      </c>
      <c r="AQ1008" s="100">
        <f t="shared" si="4704"/>
        <v>0</v>
      </c>
      <c r="AR1008" s="100">
        <f t="shared" si="4704"/>
        <v>0</v>
      </c>
      <c r="AS1008" s="100">
        <f t="shared" si="4704"/>
        <v>0</v>
      </c>
      <c r="AT1008" s="100">
        <f t="shared" si="4704"/>
        <v>0</v>
      </c>
      <c r="AU1008" s="100">
        <f t="shared" si="4704"/>
        <v>0</v>
      </c>
      <c r="AV1008" s="142"/>
      <c r="AW1008" s="100">
        <f t="shared" si="4492"/>
        <v>0</v>
      </c>
      <c r="AX1008" s="100">
        <f t="shared" ref="AX1008:BH1008" si="4705">AX790+AW1008</f>
        <v>0</v>
      </c>
      <c r="AY1008" s="100">
        <f t="shared" si="4705"/>
        <v>0</v>
      </c>
      <c r="AZ1008" s="100">
        <f t="shared" si="4705"/>
        <v>0</v>
      </c>
      <c r="BA1008" s="100">
        <f t="shared" si="4705"/>
        <v>0</v>
      </c>
      <c r="BB1008" s="100">
        <f t="shared" si="4705"/>
        <v>0</v>
      </c>
      <c r="BC1008" s="100">
        <f t="shared" si="4705"/>
        <v>0</v>
      </c>
      <c r="BD1008" s="100">
        <f t="shared" si="4705"/>
        <v>0</v>
      </c>
      <c r="BE1008" s="100">
        <f t="shared" si="4705"/>
        <v>0</v>
      </c>
      <c r="BF1008" s="100">
        <f t="shared" si="4705"/>
        <v>0</v>
      </c>
      <c r="BG1008" s="100">
        <f t="shared" si="4705"/>
        <v>0</v>
      </c>
      <c r="BH1008" s="100">
        <f t="shared" si="4705"/>
        <v>0</v>
      </c>
      <c r="BI1008" s="142"/>
      <c r="BV1008" s="142"/>
      <c r="CI1008" s="142"/>
      <c r="CV1008" s="142"/>
      <c r="DI1008" s="142"/>
      <c r="DV1008" s="142"/>
      <c r="EI1008" s="142"/>
    </row>
    <row r="1009" spans="1:139" ht="15.75" hidden="1" outlineLevel="1" x14ac:dyDescent="0.25">
      <c r="A1009" s="2">
        <f t="shared" si="4685"/>
        <v>102</v>
      </c>
      <c r="B1009" s="86">
        <f t="shared" si="4652"/>
        <v>0</v>
      </c>
      <c r="C1009" s="86">
        <f t="shared" si="4652"/>
        <v>0</v>
      </c>
      <c r="D1009" s="2">
        <f t="shared" si="4652"/>
        <v>0</v>
      </c>
      <c r="E1009" s="141">
        <f t="shared" si="4652"/>
        <v>0</v>
      </c>
      <c r="I1009" s="178">
        <v>0</v>
      </c>
      <c r="J1009" s="100">
        <f t="shared" ref="J1009:U1009" si="4706">J791+I1009</f>
        <v>0</v>
      </c>
      <c r="K1009" s="100">
        <f t="shared" si="4706"/>
        <v>0</v>
      </c>
      <c r="L1009" s="100">
        <f t="shared" si="4706"/>
        <v>0</v>
      </c>
      <c r="M1009" s="100">
        <f t="shared" si="4706"/>
        <v>0</v>
      </c>
      <c r="N1009" s="100">
        <f t="shared" si="4706"/>
        <v>0</v>
      </c>
      <c r="O1009" s="100">
        <f t="shared" si="4706"/>
        <v>0</v>
      </c>
      <c r="P1009" s="100">
        <f t="shared" si="4706"/>
        <v>0</v>
      </c>
      <c r="Q1009" s="100">
        <f t="shared" si="4706"/>
        <v>0</v>
      </c>
      <c r="R1009" s="100">
        <f t="shared" si="4706"/>
        <v>0</v>
      </c>
      <c r="S1009" s="100">
        <f t="shared" si="4706"/>
        <v>0</v>
      </c>
      <c r="T1009" s="100">
        <f t="shared" si="4706"/>
        <v>0</v>
      </c>
      <c r="U1009" s="100">
        <f t="shared" si="4706"/>
        <v>0</v>
      </c>
      <c r="V1009" s="142"/>
      <c r="W1009" s="100">
        <f t="shared" si="4631"/>
        <v>0</v>
      </c>
      <c r="X1009" s="100">
        <f t="shared" ref="X1009:AH1009" si="4707">X791+W1009</f>
        <v>0</v>
      </c>
      <c r="Y1009" s="100">
        <f t="shared" si="4707"/>
        <v>0</v>
      </c>
      <c r="Z1009" s="100">
        <f t="shared" si="4707"/>
        <v>0</v>
      </c>
      <c r="AA1009" s="100">
        <f t="shared" si="4707"/>
        <v>0</v>
      </c>
      <c r="AB1009" s="100">
        <f t="shared" si="4707"/>
        <v>0</v>
      </c>
      <c r="AC1009" s="100">
        <f t="shared" si="4707"/>
        <v>0</v>
      </c>
      <c r="AD1009" s="100">
        <f t="shared" si="4707"/>
        <v>0</v>
      </c>
      <c r="AE1009" s="100">
        <f t="shared" si="4707"/>
        <v>0</v>
      </c>
      <c r="AF1009" s="100">
        <f t="shared" si="4707"/>
        <v>0</v>
      </c>
      <c r="AG1009" s="100">
        <f t="shared" si="4707"/>
        <v>0</v>
      </c>
      <c r="AH1009" s="100">
        <f t="shared" si="4707"/>
        <v>0</v>
      </c>
      <c r="AI1009" s="142"/>
      <c r="AJ1009" s="100">
        <f t="shared" si="4633"/>
        <v>0</v>
      </c>
      <c r="AK1009" s="100">
        <f t="shared" ref="AK1009:AU1009" si="4708">AK791+AJ1009</f>
        <v>0</v>
      </c>
      <c r="AL1009" s="100">
        <f t="shared" si="4708"/>
        <v>0</v>
      </c>
      <c r="AM1009" s="100">
        <f t="shared" si="4708"/>
        <v>0</v>
      </c>
      <c r="AN1009" s="100">
        <f t="shared" si="4708"/>
        <v>0</v>
      </c>
      <c r="AO1009" s="100">
        <f t="shared" si="4708"/>
        <v>0</v>
      </c>
      <c r="AP1009" s="100">
        <f t="shared" si="4708"/>
        <v>0</v>
      </c>
      <c r="AQ1009" s="100">
        <f t="shared" si="4708"/>
        <v>0</v>
      </c>
      <c r="AR1009" s="100">
        <f t="shared" si="4708"/>
        <v>0</v>
      </c>
      <c r="AS1009" s="100">
        <f t="shared" si="4708"/>
        <v>0</v>
      </c>
      <c r="AT1009" s="100">
        <f t="shared" si="4708"/>
        <v>0</v>
      </c>
      <c r="AU1009" s="100">
        <f t="shared" si="4708"/>
        <v>0</v>
      </c>
      <c r="AV1009" s="142"/>
      <c r="AW1009" s="100">
        <f t="shared" si="4492"/>
        <v>0</v>
      </c>
      <c r="AX1009" s="100">
        <f t="shared" ref="AX1009:BH1009" si="4709">AX791+AW1009</f>
        <v>0</v>
      </c>
      <c r="AY1009" s="100">
        <f t="shared" si="4709"/>
        <v>0</v>
      </c>
      <c r="AZ1009" s="100">
        <f t="shared" si="4709"/>
        <v>0</v>
      </c>
      <c r="BA1009" s="100">
        <f t="shared" si="4709"/>
        <v>0</v>
      </c>
      <c r="BB1009" s="100">
        <f t="shared" si="4709"/>
        <v>0</v>
      </c>
      <c r="BC1009" s="100">
        <f t="shared" si="4709"/>
        <v>0</v>
      </c>
      <c r="BD1009" s="100">
        <f t="shared" si="4709"/>
        <v>0</v>
      </c>
      <c r="BE1009" s="100">
        <f t="shared" si="4709"/>
        <v>0</v>
      </c>
      <c r="BF1009" s="100">
        <f t="shared" si="4709"/>
        <v>0</v>
      </c>
      <c r="BG1009" s="100">
        <f t="shared" si="4709"/>
        <v>0</v>
      </c>
      <c r="BH1009" s="100">
        <f t="shared" si="4709"/>
        <v>0</v>
      </c>
      <c r="BI1009" s="142"/>
      <c r="BV1009" s="142"/>
      <c r="CI1009" s="142"/>
      <c r="CV1009" s="142"/>
      <c r="DI1009" s="142"/>
      <c r="DV1009" s="142"/>
      <c r="EI1009" s="142"/>
    </row>
    <row r="1010" spans="1:139" ht="15.75" hidden="1" outlineLevel="1" x14ac:dyDescent="0.25">
      <c r="A1010" s="2">
        <f t="shared" si="4685"/>
        <v>103</v>
      </c>
      <c r="B1010" s="86">
        <f t="shared" si="4652"/>
        <v>0</v>
      </c>
      <c r="C1010" s="86">
        <f t="shared" si="4652"/>
        <v>0</v>
      </c>
      <c r="D1010" s="2">
        <f t="shared" si="4652"/>
        <v>0</v>
      </c>
      <c r="E1010" s="141">
        <f t="shared" si="4652"/>
        <v>0</v>
      </c>
      <c r="I1010" s="178">
        <v>0</v>
      </c>
      <c r="J1010" s="100">
        <f t="shared" ref="J1010:U1010" si="4710">J792+I1010</f>
        <v>0</v>
      </c>
      <c r="K1010" s="100">
        <f t="shared" si="4710"/>
        <v>0</v>
      </c>
      <c r="L1010" s="100">
        <f t="shared" si="4710"/>
        <v>0</v>
      </c>
      <c r="M1010" s="100">
        <f t="shared" si="4710"/>
        <v>0</v>
      </c>
      <c r="N1010" s="100">
        <f t="shared" si="4710"/>
        <v>0</v>
      </c>
      <c r="O1010" s="100">
        <f t="shared" si="4710"/>
        <v>0</v>
      </c>
      <c r="P1010" s="100">
        <f t="shared" si="4710"/>
        <v>0</v>
      </c>
      <c r="Q1010" s="100">
        <f t="shared" si="4710"/>
        <v>0</v>
      </c>
      <c r="R1010" s="100">
        <f t="shared" si="4710"/>
        <v>0</v>
      </c>
      <c r="S1010" s="100">
        <f t="shared" si="4710"/>
        <v>0</v>
      </c>
      <c r="T1010" s="100">
        <f t="shared" si="4710"/>
        <v>0</v>
      </c>
      <c r="U1010" s="100">
        <f t="shared" si="4710"/>
        <v>0</v>
      </c>
      <c r="V1010" s="142"/>
      <c r="W1010" s="100">
        <f t="shared" si="4631"/>
        <v>0</v>
      </c>
      <c r="X1010" s="100">
        <f t="shared" ref="X1010:AH1010" si="4711">X792+W1010</f>
        <v>0</v>
      </c>
      <c r="Y1010" s="100">
        <f t="shared" si="4711"/>
        <v>0</v>
      </c>
      <c r="Z1010" s="100">
        <f t="shared" si="4711"/>
        <v>0</v>
      </c>
      <c r="AA1010" s="100">
        <f t="shared" si="4711"/>
        <v>0</v>
      </c>
      <c r="AB1010" s="100">
        <f t="shared" si="4711"/>
        <v>0</v>
      </c>
      <c r="AC1010" s="100">
        <f t="shared" si="4711"/>
        <v>0</v>
      </c>
      <c r="AD1010" s="100">
        <f t="shared" si="4711"/>
        <v>0</v>
      </c>
      <c r="AE1010" s="100">
        <f t="shared" si="4711"/>
        <v>0</v>
      </c>
      <c r="AF1010" s="100">
        <f t="shared" si="4711"/>
        <v>0</v>
      </c>
      <c r="AG1010" s="100">
        <f t="shared" si="4711"/>
        <v>0</v>
      </c>
      <c r="AH1010" s="100">
        <f t="shared" si="4711"/>
        <v>0</v>
      </c>
      <c r="AI1010" s="142"/>
      <c r="AJ1010" s="100">
        <f t="shared" si="4633"/>
        <v>0</v>
      </c>
      <c r="AK1010" s="100">
        <f t="shared" ref="AK1010:AU1010" si="4712">AK792+AJ1010</f>
        <v>0</v>
      </c>
      <c r="AL1010" s="100">
        <f t="shared" si="4712"/>
        <v>0</v>
      </c>
      <c r="AM1010" s="100">
        <f t="shared" si="4712"/>
        <v>0</v>
      </c>
      <c r="AN1010" s="100">
        <f t="shared" si="4712"/>
        <v>0</v>
      </c>
      <c r="AO1010" s="100">
        <f t="shared" si="4712"/>
        <v>0</v>
      </c>
      <c r="AP1010" s="100">
        <f t="shared" si="4712"/>
        <v>0</v>
      </c>
      <c r="AQ1010" s="100">
        <f t="shared" si="4712"/>
        <v>0</v>
      </c>
      <c r="AR1010" s="100">
        <f t="shared" si="4712"/>
        <v>0</v>
      </c>
      <c r="AS1010" s="100">
        <f t="shared" si="4712"/>
        <v>0</v>
      </c>
      <c r="AT1010" s="100">
        <f t="shared" si="4712"/>
        <v>0</v>
      </c>
      <c r="AU1010" s="100">
        <f t="shared" si="4712"/>
        <v>0</v>
      </c>
      <c r="AV1010" s="142"/>
      <c r="AW1010" s="100">
        <f t="shared" si="4492"/>
        <v>0</v>
      </c>
      <c r="AX1010" s="100">
        <f t="shared" ref="AX1010:BH1010" si="4713">AX792+AW1010</f>
        <v>0</v>
      </c>
      <c r="AY1010" s="100">
        <f t="shared" si="4713"/>
        <v>0</v>
      </c>
      <c r="AZ1010" s="100">
        <f t="shared" si="4713"/>
        <v>0</v>
      </c>
      <c r="BA1010" s="100">
        <f t="shared" si="4713"/>
        <v>0</v>
      </c>
      <c r="BB1010" s="100">
        <f t="shared" si="4713"/>
        <v>0</v>
      </c>
      <c r="BC1010" s="100">
        <f t="shared" si="4713"/>
        <v>0</v>
      </c>
      <c r="BD1010" s="100">
        <f t="shared" si="4713"/>
        <v>0</v>
      </c>
      <c r="BE1010" s="100">
        <f t="shared" si="4713"/>
        <v>0</v>
      </c>
      <c r="BF1010" s="100">
        <f t="shared" si="4713"/>
        <v>0</v>
      </c>
      <c r="BG1010" s="100">
        <f t="shared" si="4713"/>
        <v>0</v>
      </c>
      <c r="BH1010" s="100">
        <f t="shared" si="4713"/>
        <v>0</v>
      </c>
      <c r="BI1010" s="142"/>
      <c r="BV1010" s="142"/>
      <c r="CI1010" s="142"/>
      <c r="CV1010" s="142"/>
      <c r="DI1010" s="142"/>
      <c r="DV1010" s="142"/>
      <c r="EI1010" s="142"/>
    </row>
    <row r="1011" spans="1:139" ht="15.75" hidden="1" outlineLevel="1" x14ac:dyDescent="0.25">
      <c r="A1011" s="2">
        <f t="shared" si="4685"/>
        <v>104</v>
      </c>
      <c r="B1011" s="86">
        <f t="shared" si="4652"/>
        <v>0</v>
      </c>
      <c r="C1011" s="86">
        <f t="shared" si="4652"/>
        <v>0</v>
      </c>
      <c r="D1011" s="2">
        <f t="shared" si="4652"/>
        <v>0</v>
      </c>
      <c r="E1011" s="141">
        <f t="shared" si="4652"/>
        <v>0</v>
      </c>
      <c r="I1011" s="178">
        <v>0</v>
      </c>
      <c r="J1011" s="100">
        <f t="shared" ref="J1011:U1011" si="4714">J793+I1011</f>
        <v>0</v>
      </c>
      <c r="K1011" s="100">
        <f t="shared" si="4714"/>
        <v>0</v>
      </c>
      <c r="L1011" s="100">
        <f t="shared" si="4714"/>
        <v>0</v>
      </c>
      <c r="M1011" s="100">
        <f t="shared" si="4714"/>
        <v>0</v>
      </c>
      <c r="N1011" s="100">
        <f t="shared" si="4714"/>
        <v>0</v>
      </c>
      <c r="O1011" s="100">
        <f t="shared" si="4714"/>
        <v>0</v>
      </c>
      <c r="P1011" s="100">
        <f t="shared" si="4714"/>
        <v>0</v>
      </c>
      <c r="Q1011" s="100">
        <f t="shared" si="4714"/>
        <v>0</v>
      </c>
      <c r="R1011" s="100">
        <f t="shared" si="4714"/>
        <v>0</v>
      </c>
      <c r="S1011" s="100">
        <f t="shared" si="4714"/>
        <v>0</v>
      </c>
      <c r="T1011" s="100">
        <f t="shared" si="4714"/>
        <v>0</v>
      </c>
      <c r="U1011" s="100">
        <f t="shared" si="4714"/>
        <v>0</v>
      </c>
      <c r="V1011" s="142"/>
      <c r="W1011" s="100">
        <f t="shared" si="4631"/>
        <v>0</v>
      </c>
      <c r="X1011" s="100">
        <f t="shared" ref="X1011:AH1011" si="4715">X793+W1011</f>
        <v>0</v>
      </c>
      <c r="Y1011" s="100">
        <f t="shared" si="4715"/>
        <v>0</v>
      </c>
      <c r="Z1011" s="100">
        <f t="shared" si="4715"/>
        <v>0</v>
      </c>
      <c r="AA1011" s="100">
        <f t="shared" si="4715"/>
        <v>0</v>
      </c>
      <c r="AB1011" s="100">
        <f t="shared" si="4715"/>
        <v>0</v>
      </c>
      <c r="AC1011" s="100">
        <f t="shared" si="4715"/>
        <v>0</v>
      </c>
      <c r="AD1011" s="100">
        <f t="shared" si="4715"/>
        <v>0</v>
      </c>
      <c r="AE1011" s="100">
        <f t="shared" si="4715"/>
        <v>0</v>
      </c>
      <c r="AF1011" s="100">
        <f t="shared" si="4715"/>
        <v>0</v>
      </c>
      <c r="AG1011" s="100">
        <f t="shared" si="4715"/>
        <v>0</v>
      </c>
      <c r="AH1011" s="100">
        <f t="shared" si="4715"/>
        <v>0</v>
      </c>
      <c r="AI1011" s="142"/>
      <c r="AJ1011" s="100">
        <f t="shared" si="4633"/>
        <v>0</v>
      </c>
      <c r="AK1011" s="100">
        <f t="shared" ref="AK1011:AU1011" si="4716">AK793+AJ1011</f>
        <v>0</v>
      </c>
      <c r="AL1011" s="100">
        <f t="shared" si="4716"/>
        <v>0</v>
      </c>
      <c r="AM1011" s="100">
        <f t="shared" si="4716"/>
        <v>0</v>
      </c>
      <c r="AN1011" s="100">
        <f t="shared" si="4716"/>
        <v>0</v>
      </c>
      <c r="AO1011" s="100">
        <f t="shared" si="4716"/>
        <v>0</v>
      </c>
      <c r="AP1011" s="100">
        <f t="shared" si="4716"/>
        <v>0</v>
      </c>
      <c r="AQ1011" s="100">
        <f t="shared" si="4716"/>
        <v>0</v>
      </c>
      <c r="AR1011" s="100">
        <f t="shared" si="4716"/>
        <v>0</v>
      </c>
      <c r="AS1011" s="100">
        <f t="shared" si="4716"/>
        <v>0</v>
      </c>
      <c r="AT1011" s="100">
        <f t="shared" si="4716"/>
        <v>0</v>
      </c>
      <c r="AU1011" s="100">
        <f t="shared" si="4716"/>
        <v>0</v>
      </c>
      <c r="AV1011" s="142"/>
      <c r="AW1011" s="100">
        <f t="shared" si="4492"/>
        <v>0</v>
      </c>
      <c r="AX1011" s="100">
        <f t="shared" ref="AX1011:BH1011" si="4717">AX793+AW1011</f>
        <v>0</v>
      </c>
      <c r="AY1011" s="100">
        <f t="shared" si="4717"/>
        <v>0</v>
      </c>
      <c r="AZ1011" s="100">
        <f t="shared" si="4717"/>
        <v>0</v>
      </c>
      <c r="BA1011" s="100">
        <f t="shared" si="4717"/>
        <v>0</v>
      </c>
      <c r="BB1011" s="100">
        <f t="shared" si="4717"/>
        <v>0</v>
      </c>
      <c r="BC1011" s="100">
        <f t="shared" si="4717"/>
        <v>0</v>
      </c>
      <c r="BD1011" s="100">
        <f t="shared" si="4717"/>
        <v>0</v>
      </c>
      <c r="BE1011" s="100">
        <f t="shared" si="4717"/>
        <v>0</v>
      </c>
      <c r="BF1011" s="100">
        <f t="shared" si="4717"/>
        <v>0</v>
      </c>
      <c r="BG1011" s="100">
        <f t="shared" si="4717"/>
        <v>0</v>
      </c>
      <c r="BH1011" s="100">
        <f t="shared" si="4717"/>
        <v>0</v>
      </c>
      <c r="BI1011" s="142"/>
      <c r="BV1011" s="142"/>
      <c r="CI1011" s="142"/>
      <c r="CV1011" s="142"/>
      <c r="DI1011" s="142"/>
      <c r="DV1011" s="142"/>
      <c r="EI1011" s="142"/>
    </row>
    <row r="1012" spans="1:139" ht="15.75" hidden="1" outlineLevel="1" x14ac:dyDescent="0.25">
      <c r="A1012" s="2">
        <f t="shared" si="4685"/>
        <v>105</v>
      </c>
      <c r="B1012" s="86">
        <f t="shared" si="4652"/>
        <v>0</v>
      </c>
      <c r="C1012" s="86">
        <f t="shared" si="4652"/>
        <v>0</v>
      </c>
      <c r="D1012" s="2">
        <f t="shared" si="4652"/>
        <v>0</v>
      </c>
      <c r="E1012" s="141">
        <f t="shared" si="4652"/>
        <v>0</v>
      </c>
      <c r="I1012" s="178">
        <v>0</v>
      </c>
      <c r="J1012" s="100">
        <f t="shared" ref="J1012:U1012" si="4718">J794+I1012</f>
        <v>0</v>
      </c>
      <c r="K1012" s="100">
        <f t="shared" si="4718"/>
        <v>0</v>
      </c>
      <c r="L1012" s="100">
        <f t="shared" si="4718"/>
        <v>0</v>
      </c>
      <c r="M1012" s="100">
        <f t="shared" si="4718"/>
        <v>0</v>
      </c>
      <c r="N1012" s="100">
        <f t="shared" si="4718"/>
        <v>0</v>
      </c>
      <c r="O1012" s="100">
        <f t="shared" si="4718"/>
        <v>0</v>
      </c>
      <c r="P1012" s="100">
        <f t="shared" si="4718"/>
        <v>0</v>
      </c>
      <c r="Q1012" s="100">
        <f t="shared" si="4718"/>
        <v>0</v>
      </c>
      <c r="R1012" s="100">
        <f t="shared" si="4718"/>
        <v>0</v>
      </c>
      <c r="S1012" s="100">
        <f t="shared" si="4718"/>
        <v>0</v>
      </c>
      <c r="T1012" s="100">
        <f t="shared" si="4718"/>
        <v>0</v>
      </c>
      <c r="U1012" s="100">
        <f t="shared" si="4718"/>
        <v>0</v>
      </c>
      <c r="V1012" s="142"/>
      <c r="W1012" s="100">
        <f t="shared" si="4631"/>
        <v>0</v>
      </c>
      <c r="X1012" s="100">
        <f t="shared" ref="X1012:AH1012" si="4719">X794+W1012</f>
        <v>0</v>
      </c>
      <c r="Y1012" s="100">
        <f t="shared" si="4719"/>
        <v>0</v>
      </c>
      <c r="Z1012" s="100">
        <f t="shared" si="4719"/>
        <v>0</v>
      </c>
      <c r="AA1012" s="100">
        <f t="shared" si="4719"/>
        <v>0</v>
      </c>
      <c r="AB1012" s="100">
        <f t="shared" si="4719"/>
        <v>0</v>
      </c>
      <c r="AC1012" s="100">
        <f t="shared" si="4719"/>
        <v>0</v>
      </c>
      <c r="AD1012" s="100">
        <f t="shared" si="4719"/>
        <v>0</v>
      </c>
      <c r="AE1012" s="100">
        <f t="shared" si="4719"/>
        <v>0</v>
      </c>
      <c r="AF1012" s="100">
        <f t="shared" si="4719"/>
        <v>0</v>
      </c>
      <c r="AG1012" s="100">
        <f t="shared" si="4719"/>
        <v>0</v>
      </c>
      <c r="AH1012" s="100">
        <f t="shared" si="4719"/>
        <v>0</v>
      </c>
      <c r="AI1012" s="142"/>
      <c r="AJ1012" s="100">
        <f t="shared" si="4633"/>
        <v>0</v>
      </c>
      <c r="AK1012" s="100">
        <f t="shared" ref="AK1012:AU1012" si="4720">AK794+AJ1012</f>
        <v>0</v>
      </c>
      <c r="AL1012" s="100">
        <f t="shared" si="4720"/>
        <v>0</v>
      </c>
      <c r="AM1012" s="100">
        <f t="shared" si="4720"/>
        <v>0</v>
      </c>
      <c r="AN1012" s="100">
        <f t="shared" si="4720"/>
        <v>0</v>
      </c>
      <c r="AO1012" s="100">
        <f t="shared" si="4720"/>
        <v>0</v>
      </c>
      <c r="AP1012" s="100">
        <f t="shared" si="4720"/>
        <v>0</v>
      </c>
      <c r="AQ1012" s="100">
        <f t="shared" si="4720"/>
        <v>0</v>
      </c>
      <c r="AR1012" s="100">
        <f t="shared" si="4720"/>
        <v>0</v>
      </c>
      <c r="AS1012" s="100">
        <f t="shared" si="4720"/>
        <v>0</v>
      </c>
      <c r="AT1012" s="100">
        <f t="shared" si="4720"/>
        <v>0</v>
      </c>
      <c r="AU1012" s="100">
        <f t="shared" si="4720"/>
        <v>0</v>
      </c>
      <c r="AV1012" s="142"/>
      <c r="AW1012" s="100">
        <f t="shared" si="4492"/>
        <v>0</v>
      </c>
      <c r="AX1012" s="100">
        <f t="shared" ref="AX1012:BH1012" si="4721">AX794+AW1012</f>
        <v>0</v>
      </c>
      <c r="AY1012" s="100">
        <f t="shared" si="4721"/>
        <v>0</v>
      </c>
      <c r="AZ1012" s="100">
        <f t="shared" si="4721"/>
        <v>0</v>
      </c>
      <c r="BA1012" s="100">
        <f t="shared" si="4721"/>
        <v>0</v>
      </c>
      <c r="BB1012" s="100">
        <f t="shared" si="4721"/>
        <v>0</v>
      </c>
      <c r="BC1012" s="100">
        <f t="shared" si="4721"/>
        <v>0</v>
      </c>
      <c r="BD1012" s="100">
        <f t="shared" si="4721"/>
        <v>0</v>
      </c>
      <c r="BE1012" s="100">
        <f t="shared" si="4721"/>
        <v>0</v>
      </c>
      <c r="BF1012" s="100">
        <f t="shared" si="4721"/>
        <v>0</v>
      </c>
      <c r="BG1012" s="100">
        <f t="shared" si="4721"/>
        <v>0</v>
      </c>
      <c r="BH1012" s="100">
        <f t="shared" si="4721"/>
        <v>0</v>
      </c>
      <c r="BI1012" s="142"/>
      <c r="BV1012" s="142"/>
      <c r="CI1012" s="142"/>
      <c r="CV1012" s="142"/>
      <c r="DI1012" s="142"/>
      <c r="DV1012" s="142"/>
      <c r="EI1012" s="142"/>
    </row>
    <row r="1013" spans="1:139" ht="15.75" hidden="1" outlineLevel="1" x14ac:dyDescent="0.25">
      <c r="A1013" s="2">
        <f t="shared" si="4685"/>
        <v>106</v>
      </c>
      <c r="B1013" s="86">
        <f t="shared" si="4652"/>
        <v>0</v>
      </c>
      <c r="C1013" s="86">
        <f t="shared" si="4652"/>
        <v>0</v>
      </c>
      <c r="D1013" s="2">
        <f t="shared" si="4652"/>
        <v>0</v>
      </c>
      <c r="E1013" s="141">
        <f t="shared" si="4652"/>
        <v>0</v>
      </c>
      <c r="I1013" s="178">
        <v>0</v>
      </c>
      <c r="J1013" s="100">
        <f t="shared" ref="J1013:U1013" si="4722">J795+I1013</f>
        <v>0</v>
      </c>
      <c r="K1013" s="100">
        <f t="shared" si="4722"/>
        <v>0</v>
      </c>
      <c r="L1013" s="100">
        <f t="shared" si="4722"/>
        <v>0</v>
      </c>
      <c r="M1013" s="100">
        <f t="shared" si="4722"/>
        <v>0</v>
      </c>
      <c r="N1013" s="100">
        <f t="shared" si="4722"/>
        <v>0</v>
      </c>
      <c r="O1013" s="100">
        <f t="shared" si="4722"/>
        <v>0</v>
      </c>
      <c r="P1013" s="100">
        <f t="shared" si="4722"/>
        <v>0</v>
      </c>
      <c r="Q1013" s="100">
        <f t="shared" si="4722"/>
        <v>0</v>
      </c>
      <c r="R1013" s="100">
        <f t="shared" si="4722"/>
        <v>0</v>
      </c>
      <c r="S1013" s="100">
        <f t="shared" si="4722"/>
        <v>0</v>
      </c>
      <c r="T1013" s="100">
        <f t="shared" si="4722"/>
        <v>0</v>
      </c>
      <c r="U1013" s="100">
        <f t="shared" si="4722"/>
        <v>0</v>
      </c>
      <c r="V1013" s="142"/>
      <c r="W1013" s="100">
        <f t="shared" si="4631"/>
        <v>0</v>
      </c>
      <c r="X1013" s="100">
        <f t="shared" ref="X1013:AH1013" si="4723">X795+W1013</f>
        <v>0</v>
      </c>
      <c r="Y1013" s="100">
        <f t="shared" si="4723"/>
        <v>0</v>
      </c>
      <c r="Z1013" s="100">
        <f t="shared" si="4723"/>
        <v>0</v>
      </c>
      <c r="AA1013" s="100">
        <f t="shared" si="4723"/>
        <v>0</v>
      </c>
      <c r="AB1013" s="100">
        <f t="shared" si="4723"/>
        <v>0</v>
      </c>
      <c r="AC1013" s="100">
        <f t="shared" si="4723"/>
        <v>0</v>
      </c>
      <c r="AD1013" s="100">
        <f t="shared" si="4723"/>
        <v>0</v>
      </c>
      <c r="AE1013" s="100">
        <f t="shared" si="4723"/>
        <v>0</v>
      </c>
      <c r="AF1013" s="100">
        <f t="shared" si="4723"/>
        <v>0</v>
      </c>
      <c r="AG1013" s="100">
        <f t="shared" si="4723"/>
        <v>0</v>
      </c>
      <c r="AH1013" s="100">
        <f t="shared" si="4723"/>
        <v>0</v>
      </c>
      <c r="AI1013" s="142"/>
      <c r="AJ1013" s="100">
        <f t="shared" si="4633"/>
        <v>0</v>
      </c>
      <c r="AK1013" s="100">
        <f t="shared" ref="AK1013:AU1013" si="4724">AK795+AJ1013</f>
        <v>0</v>
      </c>
      <c r="AL1013" s="100">
        <f t="shared" si="4724"/>
        <v>0</v>
      </c>
      <c r="AM1013" s="100">
        <f t="shared" si="4724"/>
        <v>0</v>
      </c>
      <c r="AN1013" s="100">
        <f t="shared" si="4724"/>
        <v>0</v>
      </c>
      <c r="AO1013" s="100">
        <f t="shared" si="4724"/>
        <v>0</v>
      </c>
      <c r="AP1013" s="100">
        <f t="shared" si="4724"/>
        <v>0</v>
      </c>
      <c r="AQ1013" s="100">
        <f t="shared" si="4724"/>
        <v>0</v>
      </c>
      <c r="AR1013" s="100">
        <f t="shared" si="4724"/>
        <v>0</v>
      </c>
      <c r="AS1013" s="100">
        <f t="shared" si="4724"/>
        <v>0</v>
      </c>
      <c r="AT1013" s="100">
        <f t="shared" si="4724"/>
        <v>0</v>
      </c>
      <c r="AU1013" s="100">
        <f t="shared" si="4724"/>
        <v>0</v>
      </c>
      <c r="AV1013" s="142"/>
      <c r="AW1013" s="100">
        <f t="shared" si="4492"/>
        <v>0</v>
      </c>
      <c r="AX1013" s="100">
        <f t="shared" ref="AX1013:BH1013" si="4725">AX795+AW1013</f>
        <v>0</v>
      </c>
      <c r="AY1013" s="100">
        <f t="shared" si="4725"/>
        <v>0</v>
      </c>
      <c r="AZ1013" s="100">
        <f t="shared" si="4725"/>
        <v>0</v>
      </c>
      <c r="BA1013" s="100">
        <f t="shared" si="4725"/>
        <v>0</v>
      </c>
      <c r="BB1013" s="100">
        <f t="shared" si="4725"/>
        <v>0</v>
      </c>
      <c r="BC1013" s="100">
        <f t="shared" si="4725"/>
        <v>0</v>
      </c>
      <c r="BD1013" s="100">
        <f t="shared" si="4725"/>
        <v>0</v>
      </c>
      <c r="BE1013" s="100">
        <f t="shared" si="4725"/>
        <v>0</v>
      </c>
      <c r="BF1013" s="100">
        <f t="shared" si="4725"/>
        <v>0</v>
      </c>
      <c r="BG1013" s="100">
        <f t="shared" si="4725"/>
        <v>0</v>
      </c>
      <c r="BH1013" s="100">
        <f t="shared" si="4725"/>
        <v>0</v>
      </c>
      <c r="BI1013" s="142"/>
      <c r="BV1013" s="142"/>
      <c r="CI1013" s="142"/>
      <c r="CV1013" s="142"/>
      <c r="DI1013" s="142"/>
      <c r="DV1013" s="142"/>
      <c r="EI1013" s="142"/>
    </row>
    <row r="1014" spans="1:139" ht="15.75" hidden="1" outlineLevel="1" x14ac:dyDescent="0.25">
      <c r="A1014" s="2">
        <f t="shared" si="4685"/>
        <v>107</v>
      </c>
      <c r="B1014" s="86">
        <f t="shared" si="4652"/>
        <v>0</v>
      </c>
      <c r="C1014" s="86">
        <f t="shared" si="4652"/>
        <v>0</v>
      </c>
      <c r="D1014" s="2">
        <f t="shared" si="4652"/>
        <v>0</v>
      </c>
      <c r="E1014" s="141">
        <f t="shared" si="4652"/>
        <v>0</v>
      </c>
      <c r="I1014" s="178">
        <v>0</v>
      </c>
      <c r="J1014" s="100">
        <f t="shared" ref="J1014:U1014" si="4726">J796+I1014</f>
        <v>0</v>
      </c>
      <c r="K1014" s="100">
        <f t="shared" si="4726"/>
        <v>0</v>
      </c>
      <c r="L1014" s="100">
        <f t="shared" si="4726"/>
        <v>0</v>
      </c>
      <c r="M1014" s="100">
        <f t="shared" si="4726"/>
        <v>0</v>
      </c>
      <c r="N1014" s="100">
        <f t="shared" si="4726"/>
        <v>0</v>
      </c>
      <c r="O1014" s="100">
        <f t="shared" si="4726"/>
        <v>0</v>
      </c>
      <c r="P1014" s="100">
        <f t="shared" si="4726"/>
        <v>0</v>
      </c>
      <c r="Q1014" s="100">
        <f t="shared" si="4726"/>
        <v>0</v>
      </c>
      <c r="R1014" s="100">
        <f t="shared" si="4726"/>
        <v>0</v>
      </c>
      <c r="S1014" s="100">
        <f t="shared" si="4726"/>
        <v>0</v>
      </c>
      <c r="T1014" s="100">
        <f t="shared" si="4726"/>
        <v>0</v>
      </c>
      <c r="U1014" s="100">
        <f t="shared" si="4726"/>
        <v>0</v>
      </c>
      <c r="V1014" s="142"/>
      <c r="W1014" s="100">
        <f t="shared" si="4631"/>
        <v>0</v>
      </c>
      <c r="X1014" s="100">
        <f t="shared" ref="X1014:AH1014" si="4727">X796+W1014</f>
        <v>0</v>
      </c>
      <c r="Y1014" s="100">
        <f t="shared" si="4727"/>
        <v>0</v>
      </c>
      <c r="Z1014" s="100">
        <f t="shared" si="4727"/>
        <v>0</v>
      </c>
      <c r="AA1014" s="100">
        <f t="shared" si="4727"/>
        <v>0</v>
      </c>
      <c r="AB1014" s="100">
        <f t="shared" si="4727"/>
        <v>0</v>
      </c>
      <c r="AC1014" s="100">
        <f t="shared" si="4727"/>
        <v>0</v>
      </c>
      <c r="AD1014" s="100">
        <f t="shared" si="4727"/>
        <v>0</v>
      </c>
      <c r="AE1014" s="100">
        <f t="shared" si="4727"/>
        <v>0</v>
      </c>
      <c r="AF1014" s="100">
        <f t="shared" si="4727"/>
        <v>0</v>
      </c>
      <c r="AG1014" s="100">
        <f t="shared" si="4727"/>
        <v>0</v>
      </c>
      <c r="AH1014" s="100">
        <f t="shared" si="4727"/>
        <v>0</v>
      </c>
      <c r="AI1014" s="142"/>
      <c r="AJ1014" s="100">
        <f t="shared" si="4633"/>
        <v>0</v>
      </c>
      <c r="AK1014" s="100">
        <f t="shared" ref="AK1014:AU1014" si="4728">AK796+AJ1014</f>
        <v>0</v>
      </c>
      <c r="AL1014" s="100">
        <f t="shared" si="4728"/>
        <v>0</v>
      </c>
      <c r="AM1014" s="100">
        <f t="shared" si="4728"/>
        <v>0</v>
      </c>
      <c r="AN1014" s="100">
        <f t="shared" si="4728"/>
        <v>0</v>
      </c>
      <c r="AO1014" s="100">
        <f t="shared" si="4728"/>
        <v>0</v>
      </c>
      <c r="AP1014" s="100">
        <f t="shared" si="4728"/>
        <v>0</v>
      </c>
      <c r="AQ1014" s="100">
        <f t="shared" si="4728"/>
        <v>0</v>
      </c>
      <c r="AR1014" s="100">
        <f t="shared" si="4728"/>
        <v>0</v>
      </c>
      <c r="AS1014" s="100">
        <f t="shared" si="4728"/>
        <v>0</v>
      </c>
      <c r="AT1014" s="100">
        <f t="shared" si="4728"/>
        <v>0</v>
      </c>
      <c r="AU1014" s="100">
        <f t="shared" si="4728"/>
        <v>0</v>
      </c>
      <c r="AV1014" s="142"/>
      <c r="AW1014" s="100">
        <f t="shared" si="4492"/>
        <v>0</v>
      </c>
      <c r="AX1014" s="100">
        <f t="shared" ref="AX1014:BH1014" si="4729">AX796+AW1014</f>
        <v>0</v>
      </c>
      <c r="AY1014" s="100">
        <f t="shared" si="4729"/>
        <v>0</v>
      </c>
      <c r="AZ1014" s="100">
        <f t="shared" si="4729"/>
        <v>0</v>
      </c>
      <c r="BA1014" s="100">
        <f t="shared" si="4729"/>
        <v>0</v>
      </c>
      <c r="BB1014" s="100">
        <f t="shared" si="4729"/>
        <v>0</v>
      </c>
      <c r="BC1014" s="100">
        <f t="shared" si="4729"/>
        <v>0</v>
      </c>
      <c r="BD1014" s="100">
        <f t="shared" si="4729"/>
        <v>0</v>
      </c>
      <c r="BE1014" s="100">
        <f t="shared" si="4729"/>
        <v>0</v>
      </c>
      <c r="BF1014" s="100">
        <f t="shared" si="4729"/>
        <v>0</v>
      </c>
      <c r="BG1014" s="100">
        <f t="shared" si="4729"/>
        <v>0</v>
      </c>
      <c r="BH1014" s="100">
        <f t="shared" si="4729"/>
        <v>0</v>
      </c>
      <c r="BI1014" s="142"/>
      <c r="BV1014" s="142"/>
      <c r="CI1014" s="142"/>
      <c r="CV1014" s="142"/>
      <c r="DI1014" s="142"/>
      <c r="DV1014" s="142"/>
      <c r="EI1014" s="142"/>
    </row>
    <row r="1015" spans="1:139" ht="15.75" hidden="1" outlineLevel="1" x14ac:dyDescent="0.25">
      <c r="A1015" s="2">
        <f t="shared" si="4685"/>
        <v>108</v>
      </c>
      <c r="B1015" s="86">
        <f t="shared" si="4652"/>
        <v>0</v>
      </c>
      <c r="C1015" s="86">
        <f t="shared" si="4652"/>
        <v>0</v>
      </c>
      <c r="D1015" s="2">
        <f t="shared" si="4652"/>
        <v>0</v>
      </c>
      <c r="E1015" s="141">
        <f t="shared" si="4652"/>
        <v>0</v>
      </c>
      <c r="I1015" s="178">
        <v>0</v>
      </c>
      <c r="J1015" s="100">
        <f t="shared" ref="J1015:U1015" si="4730">J797+I1015</f>
        <v>0</v>
      </c>
      <c r="K1015" s="100">
        <f t="shared" si="4730"/>
        <v>0</v>
      </c>
      <c r="L1015" s="100">
        <f t="shared" si="4730"/>
        <v>0</v>
      </c>
      <c r="M1015" s="100">
        <f t="shared" si="4730"/>
        <v>0</v>
      </c>
      <c r="N1015" s="100">
        <f t="shared" si="4730"/>
        <v>0</v>
      </c>
      <c r="O1015" s="100">
        <f t="shared" si="4730"/>
        <v>0</v>
      </c>
      <c r="P1015" s="100">
        <f t="shared" si="4730"/>
        <v>0</v>
      </c>
      <c r="Q1015" s="100">
        <f t="shared" si="4730"/>
        <v>0</v>
      </c>
      <c r="R1015" s="100">
        <f t="shared" si="4730"/>
        <v>0</v>
      </c>
      <c r="S1015" s="100">
        <f t="shared" si="4730"/>
        <v>0</v>
      </c>
      <c r="T1015" s="100">
        <f t="shared" si="4730"/>
        <v>0</v>
      </c>
      <c r="U1015" s="100">
        <f t="shared" si="4730"/>
        <v>0</v>
      </c>
      <c r="V1015" s="142"/>
      <c r="W1015" s="100">
        <f t="shared" si="4631"/>
        <v>0</v>
      </c>
      <c r="X1015" s="100">
        <f t="shared" ref="X1015:AH1015" si="4731">X797+W1015</f>
        <v>0</v>
      </c>
      <c r="Y1015" s="100">
        <f t="shared" si="4731"/>
        <v>0</v>
      </c>
      <c r="Z1015" s="100">
        <f t="shared" si="4731"/>
        <v>0</v>
      </c>
      <c r="AA1015" s="100">
        <f t="shared" si="4731"/>
        <v>0</v>
      </c>
      <c r="AB1015" s="100">
        <f t="shared" si="4731"/>
        <v>0</v>
      </c>
      <c r="AC1015" s="100">
        <f t="shared" si="4731"/>
        <v>0</v>
      </c>
      <c r="AD1015" s="100">
        <f t="shared" si="4731"/>
        <v>0</v>
      </c>
      <c r="AE1015" s="100">
        <f t="shared" si="4731"/>
        <v>0</v>
      </c>
      <c r="AF1015" s="100">
        <f t="shared" si="4731"/>
        <v>0</v>
      </c>
      <c r="AG1015" s="100">
        <f t="shared" si="4731"/>
        <v>0</v>
      </c>
      <c r="AH1015" s="100">
        <f t="shared" si="4731"/>
        <v>0</v>
      </c>
      <c r="AI1015" s="142"/>
      <c r="AJ1015" s="100">
        <f t="shared" si="4633"/>
        <v>0</v>
      </c>
      <c r="AK1015" s="100">
        <f t="shared" ref="AK1015:AU1015" si="4732">AK797+AJ1015</f>
        <v>0</v>
      </c>
      <c r="AL1015" s="100">
        <f t="shared" si="4732"/>
        <v>0</v>
      </c>
      <c r="AM1015" s="100">
        <f t="shared" si="4732"/>
        <v>0</v>
      </c>
      <c r="AN1015" s="100">
        <f t="shared" si="4732"/>
        <v>0</v>
      </c>
      <c r="AO1015" s="100">
        <f t="shared" si="4732"/>
        <v>0</v>
      </c>
      <c r="AP1015" s="100">
        <f t="shared" si="4732"/>
        <v>0</v>
      </c>
      <c r="AQ1015" s="100">
        <f t="shared" si="4732"/>
        <v>0</v>
      </c>
      <c r="AR1015" s="100">
        <f t="shared" si="4732"/>
        <v>0</v>
      </c>
      <c r="AS1015" s="100">
        <f t="shared" si="4732"/>
        <v>0</v>
      </c>
      <c r="AT1015" s="100">
        <f t="shared" si="4732"/>
        <v>0</v>
      </c>
      <c r="AU1015" s="100">
        <f t="shared" si="4732"/>
        <v>0</v>
      </c>
      <c r="AV1015" s="142"/>
      <c r="AW1015" s="100">
        <f t="shared" si="4492"/>
        <v>0</v>
      </c>
      <c r="AX1015" s="100">
        <f t="shared" ref="AX1015:BH1015" si="4733">AX797+AW1015</f>
        <v>0</v>
      </c>
      <c r="AY1015" s="100">
        <f t="shared" si="4733"/>
        <v>0</v>
      </c>
      <c r="AZ1015" s="100">
        <f t="shared" si="4733"/>
        <v>0</v>
      </c>
      <c r="BA1015" s="100">
        <f t="shared" si="4733"/>
        <v>0</v>
      </c>
      <c r="BB1015" s="100">
        <f t="shared" si="4733"/>
        <v>0</v>
      </c>
      <c r="BC1015" s="100">
        <f t="shared" si="4733"/>
        <v>0</v>
      </c>
      <c r="BD1015" s="100">
        <f t="shared" si="4733"/>
        <v>0</v>
      </c>
      <c r="BE1015" s="100">
        <f t="shared" si="4733"/>
        <v>0</v>
      </c>
      <c r="BF1015" s="100">
        <f t="shared" si="4733"/>
        <v>0</v>
      </c>
      <c r="BG1015" s="100">
        <f t="shared" si="4733"/>
        <v>0</v>
      </c>
      <c r="BH1015" s="100">
        <f t="shared" si="4733"/>
        <v>0</v>
      </c>
      <c r="BI1015" s="142"/>
      <c r="BV1015" s="142"/>
      <c r="CI1015" s="142"/>
      <c r="CV1015" s="142"/>
      <c r="DI1015" s="142"/>
      <c r="DV1015" s="142"/>
      <c r="EI1015" s="142"/>
    </row>
    <row r="1016" spans="1:139" ht="15.75" hidden="1" outlineLevel="1" x14ac:dyDescent="0.25">
      <c r="A1016" s="2">
        <f t="shared" si="4685"/>
        <v>109</v>
      </c>
      <c r="B1016" s="86">
        <f t="shared" ref="B1016:E1035" si="4734">B798</f>
        <v>0</v>
      </c>
      <c r="C1016" s="86">
        <f t="shared" si="4734"/>
        <v>0</v>
      </c>
      <c r="D1016" s="2">
        <f t="shared" si="4734"/>
        <v>0</v>
      </c>
      <c r="E1016" s="141">
        <f t="shared" si="4734"/>
        <v>0</v>
      </c>
      <c r="I1016" s="178">
        <v>0</v>
      </c>
      <c r="J1016" s="100">
        <f t="shared" ref="J1016:U1016" si="4735">J798+I1016</f>
        <v>0</v>
      </c>
      <c r="K1016" s="100">
        <f t="shared" si="4735"/>
        <v>0</v>
      </c>
      <c r="L1016" s="100">
        <f t="shared" si="4735"/>
        <v>0</v>
      </c>
      <c r="M1016" s="100">
        <f t="shared" si="4735"/>
        <v>0</v>
      </c>
      <c r="N1016" s="100">
        <f t="shared" si="4735"/>
        <v>0</v>
      </c>
      <c r="O1016" s="100">
        <f t="shared" si="4735"/>
        <v>0</v>
      </c>
      <c r="P1016" s="100">
        <f t="shared" si="4735"/>
        <v>0</v>
      </c>
      <c r="Q1016" s="100">
        <f t="shared" si="4735"/>
        <v>0</v>
      </c>
      <c r="R1016" s="100">
        <f t="shared" si="4735"/>
        <v>0</v>
      </c>
      <c r="S1016" s="100">
        <f t="shared" si="4735"/>
        <v>0</v>
      </c>
      <c r="T1016" s="100">
        <f t="shared" si="4735"/>
        <v>0</v>
      </c>
      <c r="U1016" s="100">
        <f t="shared" si="4735"/>
        <v>0</v>
      </c>
      <c r="V1016" s="142"/>
      <c r="W1016" s="100">
        <f t="shared" si="4631"/>
        <v>0</v>
      </c>
      <c r="X1016" s="100">
        <f t="shared" ref="X1016:AH1016" si="4736">X798+W1016</f>
        <v>0</v>
      </c>
      <c r="Y1016" s="100">
        <f t="shared" si="4736"/>
        <v>0</v>
      </c>
      <c r="Z1016" s="100">
        <f t="shared" si="4736"/>
        <v>0</v>
      </c>
      <c r="AA1016" s="100">
        <f t="shared" si="4736"/>
        <v>0</v>
      </c>
      <c r="AB1016" s="100">
        <f t="shared" si="4736"/>
        <v>0</v>
      </c>
      <c r="AC1016" s="100">
        <f t="shared" si="4736"/>
        <v>0</v>
      </c>
      <c r="AD1016" s="100">
        <f t="shared" si="4736"/>
        <v>0</v>
      </c>
      <c r="AE1016" s="100">
        <f t="shared" si="4736"/>
        <v>0</v>
      </c>
      <c r="AF1016" s="100">
        <f t="shared" si="4736"/>
        <v>0</v>
      </c>
      <c r="AG1016" s="100">
        <f t="shared" si="4736"/>
        <v>0</v>
      </c>
      <c r="AH1016" s="100">
        <f t="shared" si="4736"/>
        <v>0</v>
      </c>
      <c r="AI1016" s="142"/>
      <c r="AJ1016" s="100">
        <f t="shared" si="4633"/>
        <v>0</v>
      </c>
      <c r="AK1016" s="100">
        <f t="shared" ref="AK1016:AU1016" si="4737">AK798+AJ1016</f>
        <v>0</v>
      </c>
      <c r="AL1016" s="100">
        <f t="shared" si="4737"/>
        <v>0</v>
      </c>
      <c r="AM1016" s="100">
        <f t="shared" si="4737"/>
        <v>0</v>
      </c>
      <c r="AN1016" s="100">
        <f t="shared" si="4737"/>
        <v>0</v>
      </c>
      <c r="AO1016" s="100">
        <f t="shared" si="4737"/>
        <v>0</v>
      </c>
      <c r="AP1016" s="100">
        <f t="shared" si="4737"/>
        <v>0</v>
      </c>
      <c r="AQ1016" s="100">
        <f t="shared" si="4737"/>
        <v>0</v>
      </c>
      <c r="AR1016" s="100">
        <f t="shared" si="4737"/>
        <v>0</v>
      </c>
      <c r="AS1016" s="100">
        <f t="shared" si="4737"/>
        <v>0</v>
      </c>
      <c r="AT1016" s="100">
        <f t="shared" si="4737"/>
        <v>0</v>
      </c>
      <c r="AU1016" s="100">
        <f t="shared" si="4737"/>
        <v>0</v>
      </c>
      <c r="AV1016" s="142"/>
      <c r="AW1016" s="100">
        <f t="shared" si="4492"/>
        <v>0</v>
      </c>
      <c r="AX1016" s="100">
        <f t="shared" ref="AX1016:BH1016" si="4738">AX798+AW1016</f>
        <v>0</v>
      </c>
      <c r="AY1016" s="100">
        <f t="shared" si="4738"/>
        <v>0</v>
      </c>
      <c r="AZ1016" s="100">
        <f t="shared" si="4738"/>
        <v>0</v>
      </c>
      <c r="BA1016" s="100">
        <f t="shared" si="4738"/>
        <v>0</v>
      </c>
      <c r="BB1016" s="100">
        <f t="shared" si="4738"/>
        <v>0</v>
      </c>
      <c r="BC1016" s="100">
        <f t="shared" si="4738"/>
        <v>0</v>
      </c>
      <c r="BD1016" s="100">
        <f t="shared" si="4738"/>
        <v>0</v>
      </c>
      <c r="BE1016" s="100">
        <f t="shared" si="4738"/>
        <v>0</v>
      </c>
      <c r="BF1016" s="100">
        <f t="shared" si="4738"/>
        <v>0</v>
      </c>
      <c r="BG1016" s="100">
        <f t="shared" si="4738"/>
        <v>0</v>
      </c>
      <c r="BH1016" s="100">
        <f t="shared" si="4738"/>
        <v>0</v>
      </c>
      <c r="BI1016" s="142"/>
      <c r="BV1016" s="142"/>
      <c r="CI1016" s="142"/>
      <c r="CV1016" s="142"/>
      <c r="DI1016" s="142"/>
      <c r="DV1016" s="142"/>
      <c r="EI1016" s="142"/>
    </row>
    <row r="1017" spans="1:139" ht="15.75" hidden="1" outlineLevel="1" x14ac:dyDescent="0.25">
      <c r="A1017" s="2">
        <f t="shared" si="4685"/>
        <v>110</v>
      </c>
      <c r="B1017" s="86">
        <f t="shared" si="4734"/>
        <v>0</v>
      </c>
      <c r="C1017" s="86">
        <f t="shared" si="4734"/>
        <v>0</v>
      </c>
      <c r="D1017" s="2">
        <f t="shared" si="4734"/>
        <v>0</v>
      </c>
      <c r="E1017" s="141">
        <f t="shared" si="4734"/>
        <v>0</v>
      </c>
      <c r="I1017" s="178">
        <v>0</v>
      </c>
      <c r="J1017" s="100">
        <f t="shared" ref="J1017:U1017" si="4739">J799+I1017</f>
        <v>0</v>
      </c>
      <c r="K1017" s="100">
        <f t="shared" si="4739"/>
        <v>0</v>
      </c>
      <c r="L1017" s="100">
        <f t="shared" si="4739"/>
        <v>0</v>
      </c>
      <c r="M1017" s="100">
        <f t="shared" si="4739"/>
        <v>0</v>
      </c>
      <c r="N1017" s="100">
        <f t="shared" si="4739"/>
        <v>0</v>
      </c>
      <c r="O1017" s="100">
        <f t="shared" si="4739"/>
        <v>0</v>
      </c>
      <c r="P1017" s="100">
        <f t="shared" si="4739"/>
        <v>0</v>
      </c>
      <c r="Q1017" s="100">
        <f t="shared" si="4739"/>
        <v>0</v>
      </c>
      <c r="R1017" s="100">
        <f t="shared" si="4739"/>
        <v>0</v>
      </c>
      <c r="S1017" s="100">
        <f t="shared" si="4739"/>
        <v>0</v>
      </c>
      <c r="T1017" s="100">
        <f t="shared" si="4739"/>
        <v>0</v>
      </c>
      <c r="U1017" s="100">
        <f t="shared" si="4739"/>
        <v>0</v>
      </c>
      <c r="V1017" s="142"/>
      <c r="W1017" s="100">
        <f t="shared" si="4631"/>
        <v>0</v>
      </c>
      <c r="X1017" s="100">
        <f t="shared" ref="X1017:AH1017" si="4740">X799+W1017</f>
        <v>0</v>
      </c>
      <c r="Y1017" s="100">
        <f t="shared" si="4740"/>
        <v>0</v>
      </c>
      <c r="Z1017" s="100">
        <f t="shared" si="4740"/>
        <v>0</v>
      </c>
      <c r="AA1017" s="100">
        <f t="shared" si="4740"/>
        <v>0</v>
      </c>
      <c r="AB1017" s="100">
        <f t="shared" si="4740"/>
        <v>0</v>
      </c>
      <c r="AC1017" s="100">
        <f t="shared" si="4740"/>
        <v>0</v>
      </c>
      <c r="AD1017" s="100">
        <f t="shared" si="4740"/>
        <v>0</v>
      </c>
      <c r="AE1017" s="100">
        <f t="shared" si="4740"/>
        <v>0</v>
      </c>
      <c r="AF1017" s="100">
        <f t="shared" si="4740"/>
        <v>0</v>
      </c>
      <c r="AG1017" s="100">
        <f t="shared" si="4740"/>
        <v>0</v>
      </c>
      <c r="AH1017" s="100">
        <f t="shared" si="4740"/>
        <v>0</v>
      </c>
      <c r="AI1017" s="142"/>
      <c r="AJ1017" s="100">
        <f t="shared" si="4633"/>
        <v>0</v>
      </c>
      <c r="AK1017" s="100">
        <f t="shared" ref="AK1017:AU1017" si="4741">AK799+AJ1017</f>
        <v>0</v>
      </c>
      <c r="AL1017" s="100">
        <f t="shared" si="4741"/>
        <v>0</v>
      </c>
      <c r="AM1017" s="100">
        <f t="shared" si="4741"/>
        <v>0</v>
      </c>
      <c r="AN1017" s="100">
        <f t="shared" si="4741"/>
        <v>0</v>
      </c>
      <c r="AO1017" s="100">
        <f t="shared" si="4741"/>
        <v>0</v>
      </c>
      <c r="AP1017" s="100">
        <f t="shared" si="4741"/>
        <v>0</v>
      </c>
      <c r="AQ1017" s="100">
        <f t="shared" si="4741"/>
        <v>0</v>
      </c>
      <c r="AR1017" s="100">
        <f t="shared" si="4741"/>
        <v>0</v>
      </c>
      <c r="AS1017" s="100">
        <f t="shared" si="4741"/>
        <v>0</v>
      </c>
      <c r="AT1017" s="100">
        <f t="shared" si="4741"/>
        <v>0</v>
      </c>
      <c r="AU1017" s="100">
        <f t="shared" si="4741"/>
        <v>0</v>
      </c>
      <c r="AV1017" s="142"/>
      <c r="AW1017" s="100">
        <f t="shared" si="4492"/>
        <v>0</v>
      </c>
      <c r="AX1017" s="100">
        <f t="shared" ref="AX1017:BH1017" si="4742">AX799+AW1017</f>
        <v>0</v>
      </c>
      <c r="AY1017" s="100">
        <f t="shared" si="4742"/>
        <v>0</v>
      </c>
      <c r="AZ1017" s="100">
        <f t="shared" si="4742"/>
        <v>0</v>
      </c>
      <c r="BA1017" s="100">
        <f t="shared" si="4742"/>
        <v>0</v>
      </c>
      <c r="BB1017" s="100">
        <f t="shared" si="4742"/>
        <v>0</v>
      </c>
      <c r="BC1017" s="100">
        <f t="shared" si="4742"/>
        <v>0</v>
      </c>
      <c r="BD1017" s="100">
        <f t="shared" si="4742"/>
        <v>0</v>
      </c>
      <c r="BE1017" s="100">
        <f t="shared" si="4742"/>
        <v>0</v>
      </c>
      <c r="BF1017" s="100">
        <f t="shared" si="4742"/>
        <v>0</v>
      </c>
      <c r="BG1017" s="100">
        <f t="shared" si="4742"/>
        <v>0</v>
      </c>
      <c r="BH1017" s="100">
        <f t="shared" si="4742"/>
        <v>0</v>
      </c>
      <c r="BI1017" s="142"/>
      <c r="BV1017" s="142"/>
      <c r="CI1017" s="142"/>
      <c r="CV1017" s="142"/>
      <c r="DI1017" s="142"/>
      <c r="DV1017" s="142"/>
      <c r="EI1017" s="142"/>
    </row>
    <row r="1018" spans="1:139" ht="15.75" hidden="1" outlineLevel="1" x14ac:dyDescent="0.25">
      <c r="A1018" s="2">
        <f t="shared" si="4685"/>
        <v>111</v>
      </c>
      <c r="B1018" s="86">
        <f t="shared" si="4734"/>
        <v>0</v>
      </c>
      <c r="C1018" s="86">
        <f t="shared" si="4734"/>
        <v>0</v>
      </c>
      <c r="D1018" s="2">
        <f t="shared" si="4734"/>
        <v>0</v>
      </c>
      <c r="E1018" s="141">
        <f t="shared" si="4734"/>
        <v>0</v>
      </c>
      <c r="I1018" s="178">
        <v>0</v>
      </c>
      <c r="J1018" s="100">
        <f t="shared" ref="J1018:U1018" si="4743">J800+I1018</f>
        <v>0</v>
      </c>
      <c r="K1018" s="100">
        <f t="shared" si="4743"/>
        <v>0</v>
      </c>
      <c r="L1018" s="100">
        <f t="shared" si="4743"/>
        <v>0</v>
      </c>
      <c r="M1018" s="100">
        <f t="shared" si="4743"/>
        <v>0</v>
      </c>
      <c r="N1018" s="100">
        <f t="shared" si="4743"/>
        <v>0</v>
      </c>
      <c r="O1018" s="100">
        <f t="shared" si="4743"/>
        <v>0</v>
      </c>
      <c r="P1018" s="100">
        <f t="shared" si="4743"/>
        <v>0</v>
      </c>
      <c r="Q1018" s="100">
        <f t="shared" si="4743"/>
        <v>0</v>
      </c>
      <c r="R1018" s="100">
        <f t="shared" si="4743"/>
        <v>0</v>
      </c>
      <c r="S1018" s="100">
        <f t="shared" si="4743"/>
        <v>0</v>
      </c>
      <c r="T1018" s="100">
        <f t="shared" si="4743"/>
        <v>0</v>
      </c>
      <c r="U1018" s="100">
        <f t="shared" si="4743"/>
        <v>0</v>
      </c>
      <c r="V1018" s="142"/>
      <c r="W1018" s="100">
        <f t="shared" si="4631"/>
        <v>0</v>
      </c>
      <c r="X1018" s="100">
        <f t="shared" ref="X1018:AH1018" si="4744">X800+W1018</f>
        <v>0</v>
      </c>
      <c r="Y1018" s="100">
        <f t="shared" si="4744"/>
        <v>0</v>
      </c>
      <c r="Z1018" s="100">
        <f t="shared" si="4744"/>
        <v>0</v>
      </c>
      <c r="AA1018" s="100">
        <f t="shared" si="4744"/>
        <v>0</v>
      </c>
      <c r="AB1018" s="100">
        <f t="shared" si="4744"/>
        <v>0</v>
      </c>
      <c r="AC1018" s="100">
        <f t="shared" si="4744"/>
        <v>0</v>
      </c>
      <c r="AD1018" s="100">
        <f t="shared" si="4744"/>
        <v>0</v>
      </c>
      <c r="AE1018" s="100">
        <f t="shared" si="4744"/>
        <v>0</v>
      </c>
      <c r="AF1018" s="100">
        <f t="shared" si="4744"/>
        <v>0</v>
      </c>
      <c r="AG1018" s="100">
        <f t="shared" si="4744"/>
        <v>0</v>
      </c>
      <c r="AH1018" s="100">
        <f t="shared" si="4744"/>
        <v>0</v>
      </c>
      <c r="AI1018" s="142"/>
      <c r="AJ1018" s="100">
        <f t="shared" si="4633"/>
        <v>0</v>
      </c>
      <c r="AK1018" s="100">
        <f t="shared" ref="AK1018:AU1018" si="4745">AK800+AJ1018</f>
        <v>0</v>
      </c>
      <c r="AL1018" s="100">
        <f t="shared" si="4745"/>
        <v>0</v>
      </c>
      <c r="AM1018" s="100">
        <f t="shared" si="4745"/>
        <v>0</v>
      </c>
      <c r="AN1018" s="100">
        <f t="shared" si="4745"/>
        <v>0</v>
      </c>
      <c r="AO1018" s="100">
        <f t="shared" si="4745"/>
        <v>0</v>
      </c>
      <c r="AP1018" s="100">
        <f t="shared" si="4745"/>
        <v>0</v>
      </c>
      <c r="AQ1018" s="100">
        <f t="shared" si="4745"/>
        <v>0</v>
      </c>
      <c r="AR1018" s="100">
        <f t="shared" si="4745"/>
        <v>0</v>
      </c>
      <c r="AS1018" s="100">
        <f t="shared" si="4745"/>
        <v>0</v>
      </c>
      <c r="AT1018" s="100">
        <f t="shared" si="4745"/>
        <v>0</v>
      </c>
      <c r="AU1018" s="100">
        <f t="shared" si="4745"/>
        <v>0</v>
      </c>
      <c r="AV1018" s="142"/>
      <c r="AW1018" s="100">
        <f t="shared" si="4492"/>
        <v>0</v>
      </c>
      <c r="AX1018" s="100">
        <f t="shared" ref="AX1018:BH1018" si="4746">AX800+AW1018</f>
        <v>0</v>
      </c>
      <c r="AY1018" s="100">
        <f t="shared" si="4746"/>
        <v>0</v>
      </c>
      <c r="AZ1018" s="100">
        <f t="shared" si="4746"/>
        <v>0</v>
      </c>
      <c r="BA1018" s="100">
        <f t="shared" si="4746"/>
        <v>0</v>
      </c>
      <c r="BB1018" s="100">
        <f t="shared" si="4746"/>
        <v>0</v>
      </c>
      <c r="BC1018" s="100">
        <f t="shared" si="4746"/>
        <v>0</v>
      </c>
      <c r="BD1018" s="100">
        <f t="shared" si="4746"/>
        <v>0</v>
      </c>
      <c r="BE1018" s="100">
        <f t="shared" si="4746"/>
        <v>0</v>
      </c>
      <c r="BF1018" s="100">
        <f t="shared" si="4746"/>
        <v>0</v>
      </c>
      <c r="BG1018" s="100">
        <f t="shared" si="4746"/>
        <v>0</v>
      </c>
      <c r="BH1018" s="100">
        <f t="shared" si="4746"/>
        <v>0</v>
      </c>
      <c r="BI1018" s="142"/>
      <c r="BV1018" s="142"/>
      <c r="CI1018" s="142"/>
      <c r="CV1018" s="142"/>
      <c r="DI1018" s="142"/>
      <c r="DV1018" s="142"/>
      <c r="EI1018" s="142"/>
    </row>
    <row r="1019" spans="1:139" ht="15.75" hidden="1" outlineLevel="1" x14ac:dyDescent="0.25">
      <c r="A1019" s="2">
        <f t="shared" si="4685"/>
        <v>112</v>
      </c>
      <c r="B1019" s="86">
        <f t="shared" si="4734"/>
        <v>0</v>
      </c>
      <c r="C1019" s="86">
        <f t="shared" si="4734"/>
        <v>0</v>
      </c>
      <c r="D1019" s="2">
        <f t="shared" si="4734"/>
        <v>0</v>
      </c>
      <c r="E1019" s="141">
        <f t="shared" si="4734"/>
        <v>0</v>
      </c>
      <c r="I1019" s="178">
        <v>0</v>
      </c>
      <c r="J1019" s="100">
        <f t="shared" ref="J1019:U1019" si="4747">J801+I1019</f>
        <v>0</v>
      </c>
      <c r="K1019" s="100">
        <f t="shared" si="4747"/>
        <v>0</v>
      </c>
      <c r="L1019" s="100">
        <f t="shared" si="4747"/>
        <v>0</v>
      </c>
      <c r="M1019" s="100">
        <f t="shared" si="4747"/>
        <v>0</v>
      </c>
      <c r="N1019" s="100">
        <f t="shared" si="4747"/>
        <v>0</v>
      </c>
      <c r="O1019" s="100">
        <f t="shared" si="4747"/>
        <v>0</v>
      </c>
      <c r="P1019" s="100">
        <f t="shared" si="4747"/>
        <v>0</v>
      </c>
      <c r="Q1019" s="100">
        <f t="shared" si="4747"/>
        <v>0</v>
      </c>
      <c r="R1019" s="100">
        <f t="shared" si="4747"/>
        <v>0</v>
      </c>
      <c r="S1019" s="100">
        <f t="shared" si="4747"/>
        <v>0</v>
      </c>
      <c r="T1019" s="100">
        <f t="shared" si="4747"/>
        <v>0</v>
      </c>
      <c r="U1019" s="100">
        <f t="shared" si="4747"/>
        <v>0</v>
      </c>
      <c r="V1019" s="142"/>
      <c r="W1019" s="100">
        <f t="shared" si="4631"/>
        <v>0</v>
      </c>
      <c r="X1019" s="100">
        <f t="shared" ref="X1019:AH1019" si="4748">X801+W1019</f>
        <v>0</v>
      </c>
      <c r="Y1019" s="100">
        <f t="shared" si="4748"/>
        <v>0</v>
      </c>
      <c r="Z1019" s="100">
        <f t="shared" si="4748"/>
        <v>0</v>
      </c>
      <c r="AA1019" s="100">
        <f t="shared" si="4748"/>
        <v>0</v>
      </c>
      <c r="AB1019" s="100">
        <f t="shared" si="4748"/>
        <v>0</v>
      </c>
      <c r="AC1019" s="100">
        <f t="shared" si="4748"/>
        <v>0</v>
      </c>
      <c r="AD1019" s="100">
        <f t="shared" si="4748"/>
        <v>0</v>
      </c>
      <c r="AE1019" s="100">
        <f t="shared" si="4748"/>
        <v>0</v>
      </c>
      <c r="AF1019" s="100">
        <f t="shared" si="4748"/>
        <v>0</v>
      </c>
      <c r="AG1019" s="100">
        <f t="shared" si="4748"/>
        <v>0</v>
      </c>
      <c r="AH1019" s="100">
        <f t="shared" si="4748"/>
        <v>0</v>
      </c>
      <c r="AI1019" s="142"/>
      <c r="AJ1019" s="100">
        <f t="shared" si="4633"/>
        <v>0</v>
      </c>
      <c r="AK1019" s="100">
        <f t="shared" ref="AK1019:AU1019" si="4749">AK801+AJ1019</f>
        <v>0</v>
      </c>
      <c r="AL1019" s="100">
        <f t="shared" si="4749"/>
        <v>0</v>
      </c>
      <c r="AM1019" s="100">
        <f t="shared" si="4749"/>
        <v>0</v>
      </c>
      <c r="AN1019" s="100">
        <f t="shared" si="4749"/>
        <v>0</v>
      </c>
      <c r="AO1019" s="100">
        <f t="shared" si="4749"/>
        <v>0</v>
      </c>
      <c r="AP1019" s="100">
        <f t="shared" si="4749"/>
        <v>0</v>
      </c>
      <c r="AQ1019" s="100">
        <f t="shared" si="4749"/>
        <v>0</v>
      </c>
      <c r="AR1019" s="100">
        <f t="shared" si="4749"/>
        <v>0</v>
      </c>
      <c r="AS1019" s="100">
        <f t="shared" si="4749"/>
        <v>0</v>
      </c>
      <c r="AT1019" s="100">
        <f t="shared" si="4749"/>
        <v>0</v>
      </c>
      <c r="AU1019" s="100">
        <f t="shared" si="4749"/>
        <v>0</v>
      </c>
      <c r="AV1019" s="142"/>
      <c r="AW1019" s="100">
        <f t="shared" si="4492"/>
        <v>0</v>
      </c>
      <c r="AX1019" s="100">
        <f t="shared" ref="AX1019:BH1019" si="4750">AX801+AW1019</f>
        <v>0</v>
      </c>
      <c r="AY1019" s="100">
        <f t="shared" si="4750"/>
        <v>0</v>
      </c>
      <c r="AZ1019" s="100">
        <f t="shared" si="4750"/>
        <v>0</v>
      </c>
      <c r="BA1019" s="100">
        <f t="shared" si="4750"/>
        <v>0</v>
      </c>
      <c r="BB1019" s="100">
        <f t="shared" si="4750"/>
        <v>0</v>
      </c>
      <c r="BC1019" s="100">
        <f t="shared" si="4750"/>
        <v>0</v>
      </c>
      <c r="BD1019" s="100">
        <f t="shared" si="4750"/>
        <v>0</v>
      </c>
      <c r="BE1019" s="100">
        <f t="shared" si="4750"/>
        <v>0</v>
      </c>
      <c r="BF1019" s="100">
        <f t="shared" si="4750"/>
        <v>0</v>
      </c>
      <c r="BG1019" s="100">
        <f t="shared" si="4750"/>
        <v>0</v>
      </c>
      <c r="BH1019" s="100">
        <f t="shared" si="4750"/>
        <v>0</v>
      </c>
      <c r="BI1019" s="142"/>
      <c r="BV1019" s="142"/>
      <c r="CI1019" s="142"/>
      <c r="CV1019" s="142"/>
      <c r="DI1019" s="142"/>
      <c r="DV1019" s="142"/>
      <c r="EI1019" s="142"/>
    </row>
    <row r="1020" spans="1:139" ht="15.75" hidden="1" outlineLevel="1" x14ac:dyDescent="0.25">
      <c r="A1020" s="2">
        <f t="shared" si="4685"/>
        <v>113</v>
      </c>
      <c r="B1020" s="86">
        <f t="shared" si="4734"/>
        <v>0</v>
      </c>
      <c r="C1020" s="86">
        <f t="shared" si="4734"/>
        <v>0</v>
      </c>
      <c r="D1020" s="2">
        <f t="shared" si="4734"/>
        <v>0</v>
      </c>
      <c r="E1020" s="141">
        <f t="shared" si="4734"/>
        <v>0</v>
      </c>
      <c r="I1020" s="178">
        <v>0</v>
      </c>
      <c r="J1020" s="100">
        <f t="shared" ref="J1020:U1020" si="4751">J802+I1020</f>
        <v>0</v>
      </c>
      <c r="K1020" s="100">
        <f t="shared" si="4751"/>
        <v>0</v>
      </c>
      <c r="L1020" s="100">
        <f t="shared" si="4751"/>
        <v>0</v>
      </c>
      <c r="M1020" s="100">
        <f t="shared" si="4751"/>
        <v>0</v>
      </c>
      <c r="N1020" s="100">
        <f t="shared" si="4751"/>
        <v>0</v>
      </c>
      <c r="O1020" s="100">
        <f t="shared" si="4751"/>
        <v>0</v>
      </c>
      <c r="P1020" s="100">
        <f t="shared" si="4751"/>
        <v>0</v>
      </c>
      <c r="Q1020" s="100">
        <f t="shared" si="4751"/>
        <v>0</v>
      </c>
      <c r="R1020" s="100">
        <f t="shared" si="4751"/>
        <v>0</v>
      </c>
      <c r="S1020" s="100">
        <f t="shared" si="4751"/>
        <v>0</v>
      </c>
      <c r="T1020" s="100">
        <f t="shared" si="4751"/>
        <v>0</v>
      </c>
      <c r="U1020" s="100">
        <f t="shared" si="4751"/>
        <v>0</v>
      </c>
      <c r="V1020" s="142"/>
      <c r="W1020" s="100">
        <f t="shared" si="4631"/>
        <v>0</v>
      </c>
      <c r="X1020" s="100">
        <f t="shared" ref="X1020:AH1020" si="4752">X802+W1020</f>
        <v>0</v>
      </c>
      <c r="Y1020" s="100">
        <f t="shared" si="4752"/>
        <v>0</v>
      </c>
      <c r="Z1020" s="100">
        <f t="shared" si="4752"/>
        <v>0</v>
      </c>
      <c r="AA1020" s="100">
        <f t="shared" si="4752"/>
        <v>0</v>
      </c>
      <c r="AB1020" s="100">
        <f t="shared" si="4752"/>
        <v>0</v>
      </c>
      <c r="AC1020" s="100">
        <f t="shared" si="4752"/>
        <v>0</v>
      </c>
      <c r="AD1020" s="100">
        <f t="shared" si="4752"/>
        <v>0</v>
      </c>
      <c r="AE1020" s="100">
        <f t="shared" si="4752"/>
        <v>0</v>
      </c>
      <c r="AF1020" s="100">
        <f t="shared" si="4752"/>
        <v>0</v>
      </c>
      <c r="AG1020" s="100">
        <f t="shared" si="4752"/>
        <v>0</v>
      </c>
      <c r="AH1020" s="100">
        <f t="shared" si="4752"/>
        <v>0</v>
      </c>
      <c r="AI1020" s="142"/>
      <c r="AJ1020" s="100">
        <f t="shared" si="4633"/>
        <v>0</v>
      </c>
      <c r="AK1020" s="100">
        <f t="shared" ref="AK1020:AU1020" si="4753">AK802+AJ1020</f>
        <v>0</v>
      </c>
      <c r="AL1020" s="100">
        <f t="shared" si="4753"/>
        <v>0</v>
      </c>
      <c r="AM1020" s="100">
        <f t="shared" si="4753"/>
        <v>0</v>
      </c>
      <c r="AN1020" s="100">
        <f t="shared" si="4753"/>
        <v>0</v>
      </c>
      <c r="AO1020" s="100">
        <f t="shared" si="4753"/>
        <v>0</v>
      </c>
      <c r="AP1020" s="100">
        <f t="shared" si="4753"/>
        <v>0</v>
      </c>
      <c r="AQ1020" s="100">
        <f t="shared" si="4753"/>
        <v>0</v>
      </c>
      <c r="AR1020" s="100">
        <f t="shared" si="4753"/>
        <v>0</v>
      </c>
      <c r="AS1020" s="100">
        <f t="shared" si="4753"/>
        <v>0</v>
      </c>
      <c r="AT1020" s="100">
        <f t="shared" si="4753"/>
        <v>0</v>
      </c>
      <c r="AU1020" s="100">
        <f t="shared" si="4753"/>
        <v>0</v>
      </c>
      <c r="AV1020" s="142"/>
      <c r="AW1020" s="100">
        <f t="shared" si="4492"/>
        <v>0</v>
      </c>
      <c r="AX1020" s="100">
        <f t="shared" ref="AX1020:BH1020" si="4754">AX802+AW1020</f>
        <v>0</v>
      </c>
      <c r="AY1020" s="100">
        <f t="shared" si="4754"/>
        <v>0</v>
      </c>
      <c r="AZ1020" s="100">
        <f t="shared" si="4754"/>
        <v>0</v>
      </c>
      <c r="BA1020" s="100">
        <f t="shared" si="4754"/>
        <v>0</v>
      </c>
      <c r="BB1020" s="100">
        <f t="shared" si="4754"/>
        <v>0</v>
      </c>
      <c r="BC1020" s="100">
        <f t="shared" si="4754"/>
        <v>0</v>
      </c>
      <c r="BD1020" s="100">
        <f t="shared" si="4754"/>
        <v>0</v>
      </c>
      <c r="BE1020" s="100">
        <f t="shared" si="4754"/>
        <v>0</v>
      </c>
      <c r="BF1020" s="100">
        <f t="shared" si="4754"/>
        <v>0</v>
      </c>
      <c r="BG1020" s="100">
        <f t="shared" si="4754"/>
        <v>0</v>
      </c>
      <c r="BH1020" s="100">
        <f t="shared" si="4754"/>
        <v>0</v>
      </c>
      <c r="BI1020" s="142"/>
      <c r="BV1020" s="142"/>
      <c r="CI1020" s="142"/>
      <c r="CV1020" s="142"/>
      <c r="DI1020" s="142"/>
      <c r="DV1020" s="142"/>
      <c r="EI1020" s="142"/>
    </row>
    <row r="1021" spans="1:139" ht="15.75" hidden="1" outlineLevel="1" x14ac:dyDescent="0.25">
      <c r="A1021" s="2">
        <f t="shared" si="4685"/>
        <v>114</v>
      </c>
      <c r="B1021" s="86">
        <f t="shared" si="4734"/>
        <v>0</v>
      </c>
      <c r="C1021" s="86">
        <f t="shared" si="4734"/>
        <v>0</v>
      </c>
      <c r="D1021" s="2">
        <f t="shared" si="4734"/>
        <v>0</v>
      </c>
      <c r="E1021" s="141">
        <f t="shared" si="4734"/>
        <v>0</v>
      </c>
      <c r="I1021" s="178">
        <v>0</v>
      </c>
      <c r="J1021" s="100">
        <f t="shared" ref="J1021:U1021" si="4755">J803+I1021</f>
        <v>0</v>
      </c>
      <c r="K1021" s="100">
        <f t="shared" si="4755"/>
        <v>0</v>
      </c>
      <c r="L1021" s="100">
        <f t="shared" si="4755"/>
        <v>0</v>
      </c>
      <c r="M1021" s="100">
        <f t="shared" si="4755"/>
        <v>0</v>
      </c>
      <c r="N1021" s="100">
        <f t="shared" si="4755"/>
        <v>0</v>
      </c>
      <c r="O1021" s="100">
        <f t="shared" si="4755"/>
        <v>0</v>
      </c>
      <c r="P1021" s="100">
        <f t="shared" si="4755"/>
        <v>0</v>
      </c>
      <c r="Q1021" s="100">
        <f t="shared" si="4755"/>
        <v>0</v>
      </c>
      <c r="R1021" s="100">
        <f t="shared" si="4755"/>
        <v>0</v>
      </c>
      <c r="S1021" s="100">
        <f t="shared" si="4755"/>
        <v>0</v>
      </c>
      <c r="T1021" s="100">
        <f t="shared" si="4755"/>
        <v>0</v>
      </c>
      <c r="U1021" s="100">
        <f t="shared" si="4755"/>
        <v>0</v>
      </c>
      <c r="V1021" s="142"/>
      <c r="W1021" s="100">
        <f t="shared" si="4631"/>
        <v>0</v>
      </c>
      <c r="X1021" s="100">
        <f t="shared" ref="X1021:AH1021" si="4756">X803+W1021</f>
        <v>0</v>
      </c>
      <c r="Y1021" s="100">
        <f t="shared" si="4756"/>
        <v>0</v>
      </c>
      <c r="Z1021" s="100">
        <f t="shared" si="4756"/>
        <v>0</v>
      </c>
      <c r="AA1021" s="100">
        <f t="shared" si="4756"/>
        <v>0</v>
      </c>
      <c r="AB1021" s="100">
        <f t="shared" si="4756"/>
        <v>0</v>
      </c>
      <c r="AC1021" s="100">
        <f t="shared" si="4756"/>
        <v>0</v>
      </c>
      <c r="AD1021" s="100">
        <f t="shared" si="4756"/>
        <v>0</v>
      </c>
      <c r="AE1021" s="100">
        <f t="shared" si="4756"/>
        <v>0</v>
      </c>
      <c r="AF1021" s="100">
        <f t="shared" si="4756"/>
        <v>0</v>
      </c>
      <c r="AG1021" s="100">
        <f t="shared" si="4756"/>
        <v>0</v>
      </c>
      <c r="AH1021" s="100">
        <f t="shared" si="4756"/>
        <v>0</v>
      </c>
      <c r="AI1021" s="142"/>
      <c r="AJ1021" s="100">
        <f t="shared" si="4633"/>
        <v>0</v>
      </c>
      <c r="AK1021" s="100">
        <f t="shared" ref="AK1021:AU1021" si="4757">AK803+AJ1021</f>
        <v>0</v>
      </c>
      <c r="AL1021" s="100">
        <f t="shared" si="4757"/>
        <v>0</v>
      </c>
      <c r="AM1021" s="100">
        <f t="shared" si="4757"/>
        <v>0</v>
      </c>
      <c r="AN1021" s="100">
        <f t="shared" si="4757"/>
        <v>0</v>
      </c>
      <c r="AO1021" s="100">
        <f t="shared" si="4757"/>
        <v>0</v>
      </c>
      <c r="AP1021" s="100">
        <f t="shared" si="4757"/>
        <v>0</v>
      </c>
      <c r="AQ1021" s="100">
        <f t="shared" si="4757"/>
        <v>0</v>
      </c>
      <c r="AR1021" s="100">
        <f t="shared" si="4757"/>
        <v>0</v>
      </c>
      <c r="AS1021" s="100">
        <f t="shared" si="4757"/>
        <v>0</v>
      </c>
      <c r="AT1021" s="100">
        <f t="shared" si="4757"/>
        <v>0</v>
      </c>
      <c r="AU1021" s="100">
        <f t="shared" si="4757"/>
        <v>0</v>
      </c>
      <c r="AV1021" s="142"/>
      <c r="AW1021" s="100">
        <f t="shared" ref="AW1021:AW1042" si="4758">AW803+AU1021</f>
        <v>0</v>
      </c>
      <c r="AX1021" s="100">
        <f t="shared" ref="AX1021:BH1021" si="4759">AX803+AW1021</f>
        <v>0</v>
      </c>
      <c r="AY1021" s="100">
        <f t="shared" si="4759"/>
        <v>0</v>
      </c>
      <c r="AZ1021" s="100">
        <f t="shared" si="4759"/>
        <v>0</v>
      </c>
      <c r="BA1021" s="100">
        <f t="shared" si="4759"/>
        <v>0</v>
      </c>
      <c r="BB1021" s="100">
        <f t="shared" si="4759"/>
        <v>0</v>
      </c>
      <c r="BC1021" s="100">
        <f t="shared" si="4759"/>
        <v>0</v>
      </c>
      <c r="BD1021" s="100">
        <f t="shared" si="4759"/>
        <v>0</v>
      </c>
      <c r="BE1021" s="100">
        <f t="shared" si="4759"/>
        <v>0</v>
      </c>
      <c r="BF1021" s="100">
        <f t="shared" si="4759"/>
        <v>0</v>
      </c>
      <c r="BG1021" s="100">
        <f t="shared" si="4759"/>
        <v>0</v>
      </c>
      <c r="BH1021" s="100">
        <f t="shared" si="4759"/>
        <v>0</v>
      </c>
      <c r="BI1021" s="142"/>
      <c r="BV1021" s="142"/>
      <c r="CI1021" s="142"/>
      <c r="CV1021" s="142"/>
      <c r="DI1021" s="142"/>
      <c r="DV1021" s="142"/>
      <c r="EI1021" s="142"/>
    </row>
    <row r="1022" spans="1:139" ht="15.75" hidden="1" outlineLevel="1" x14ac:dyDescent="0.25">
      <c r="A1022" s="2">
        <f t="shared" si="4685"/>
        <v>115</v>
      </c>
      <c r="B1022" s="86">
        <f t="shared" si="4734"/>
        <v>0</v>
      </c>
      <c r="C1022" s="86">
        <f t="shared" si="4734"/>
        <v>0</v>
      </c>
      <c r="D1022" s="2">
        <f t="shared" si="4734"/>
        <v>0</v>
      </c>
      <c r="E1022" s="141">
        <f t="shared" si="4734"/>
        <v>0</v>
      </c>
      <c r="I1022" s="178">
        <v>0</v>
      </c>
      <c r="J1022" s="100">
        <f t="shared" ref="J1022:U1022" si="4760">J804+I1022</f>
        <v>0</v>
      </c>
      <c r="K1022" s="100">
        <f t="shared" si="4760"/>
        <v>0</v>
      </c>
      <c r="L1022" s="100">
        <f t="shared" si="4760"/>
        <v>0</v>
      </c>
      <c r="M1022" s="100">
        <f t="shared" si="4760"/>
        <v>0</v>
      </c>
      <c r="N1022" s="100">
        <f t="shared" si="4760"/>
        <v>0</v>
      </c>
      <c r="O1022" s="100">
        <f t="shared" si="4760"/>
        <v>0</v>
      </c>
      <c r="P1022" s="100">
        <f t="shared" si="4760"/>
        <v>0</v>
      </c>
      <c r="Q1022" s="100">
        <f t="shared" si="4760"/>
        <v>0</v>
      </c>
      <c r="R1022" s="100">
        <f t="shared" si="4760"/>
        <v>0</v>
      </c>
      <c r="S1022" s="100">
        <f t="shared" si="4760"/>
        <v>0</v>
      </c>
      <c r="T1022" s="100">
        <f t="shared" si="4760"/>
        <v>0</v>
      </c>
      <c r="U1022" s="100">
        <f t="shared" si="4760"/>
        <v>0</v>
      </c>
      <c r="V1022" s="142"/>
      <c r="W1022" s="100">
        <f t="shared" si="4631"/>
        <v>0</v>
      </c>
      <c r="X1022" s="100">
        <f t="shared" ref="X1022:AH1022" si="4761">X804+W1022</f>
        <v>0</v>
      </c>
      <c r="Y1022" s="100">
        <f t="shared" si="4761"/>
        <v>0</v>
      </c>
      <c r="Z1022" s="100">
        <f t="shared" si="4761"/>
        <v>0</v>
      </c>
      <c r="AA1022" s="100">
        <f t="shared" si="4761"/>
        <v>0</v>
      </c>
      <c r="AB1022" s="100">
        <f t="shared" si="4761"/>
        <v>0</v>
      </c>
      <c r="AC1022" s="100">
        <f t="shared" si="4761"/>
        <v>0</v>
      </c>
      <c r="AD1022" s="100">
        <f t="shared" si="4761"/>
        <v>0</v>
      </c>
      <c r="AE1022" s="100">
        <f t="shared" si="4761"/>
        <v>0</v>
      </c>
      <c r="AF1022" s="100">
        <f t="shared" si="4761"/>
        <v>0</v>
      </c>
      <c r="AG1022" s="100">
        <f t="shared" si="4761"/>
        <v>0</v>
      </c>
      <c r="AH1022" s="100">
        <f t="shared" si="4761"/>
        <v>0</v>
      </c>
      <c r="AI1022" s="142"/>
      <c r="AJ1022" s="100">
        <f t="shared" si="4633"/>
        <v>0</v>
      </c>
      <c r="AK1022" s="100">
        <f t="shared" ref="AK1022:AU1022" si="4762">AK804+AJ1022</f>
        <v>0</v>
      </c>
      <c r="AL1022" s="100">
        <f t="shared" si="4762"/>
        <v>0</v>
      </c>
      <c r="AM1022" s="100">
        <f t="shared" si="4762"/>
        <v>0</v>
      </c>
      <c r="AN1022" s="100">
        <f t="shared" si="4762"/>
        <v>0</v>
      </c>
      <c r="AO1022" s="100">
        <f t="shared" si="4762"/>
        <v>0</v>
      </c>
      <c r="AP1022" s="100">
        <f t="shared" si="4762"/>
        <v>0</v>
      </c>
      <c r="AQ1022" s="100">
        <f t="shared" si="4762"/>
        <v>0</v>
      </c>
      <c r="AR1022" s="100">
        <f t="shared" si="4762"/>
        <v>0</v>
      </c>
      <c r="AS1022" s="100">
        <f t="shared" si="4762"/>
        <v>0</v>
      </c>
      <c r="AT1022" s="100">
        <f t="shared" si="4762"/>
        <v>0</v>
      </c>
      <c r="AU1022" s="100">
        <f t="shared" si="4762"/>
        <v>0</v>
      </c>
      <c r="AV1022" s="142"/>
      <c r="AW1022" s="100">
        <f t="shared" si="4758"/>
        <v>0</v>
      </c>
      <c r="AX1022" s="100">
        <f t="shared" ref="AX1022:BH1022" si="4763">AX804+AW1022</f>
        <v>0</v>
      </c>
      <c r="AY1022" s="100">
        <f t="shared" si="4763"/>
        <v>0</v>
      </c>
      <c r="AZ1022" s="100">
        <f t="shared" si="4763"/>
        <v>0</v>
      </c>
      <c r="BA1022" s="100">
        <f t="shared" si="4763"/>
        <v>0</v>
      </c>
      <c r="BB1022" s="100">
        <f t="shared" si="4763"/>
        <v>0</v>
      </c>
      <c r="BC1022" s="100">
        <f t="shared" si="4763"/>
        <v>0</v>
      </c>
      <c r="BD1022" s="100">
        <f t="shared" si="4763"/>
        <v>0</v>
      </c>
      <c r="BE1022" s="100">
        <f t="shared" si="4763"/>
        <v>0</v>
      </c>
      <c r="BF1022" s="100">
        <f t="shared" si="4763"/>
        <v>0</v>
      </c>
      <c r="BG1022" s="100">
        <f t="shared" si="4763"/>
        <v>0</v>
      </c>
      <c r="BH1022" s="100">
        <f t="shared" si="4763"/>
        <v>0</v>
      </c>
      <c r="BI1022" s="142"/>
      <c r="BV1022" s="142"/>
      <c r="CI1022" s="142"/>
      <c r="CV1022" s="142"/>
      <c r="DI1022" s="142"/>
      <c r="DV1022" s="142"/>
      <c r="EI1022" s="142"/>
    </row>
    <row r="1023" spans="1:139" ht="15.75" hidden="1" outlineLevel="1" x14ac:dyDescent="0.25">
      <c r="A1023" s="2">
        <f t="shared" si="4685"/>
        <v>116</v>
      </c>
      <c r="B1023" s="86">
        <f t="shared" si="4734"/>
        <v>0</v>
      </c>
      <c r="C1023" s="86">
        <f t="shared" si="4734"/>
        <v>0</v>
      </c>
      <c r="D1023" s="2">
        <f t="shared" si="4734"/>
        <v>0</v>
      </c>
      <c r="E1023" s="141">
        <f t="shared" si="4734"/>
        <v>0</v>
      </c>
      <c r="I1023" s="178">
        <v>0</v>
      </c>
      <c r="J1023" s="100">
        <f t="shared" ref="J1023:U1023" si="4764">J805+I1023</f>
        <v>0</v>
      </c>
      <c r="K1023" s="100">
        <f t="shared" si="4764"/>
        <v>0</v>
      </c>
      <c r="L1023" s="100">
        <f t="shared" si="4764"/>
        <v>0</v>
      </c>
      <c r="M1023" s="100">
        <f t="shared" si="4764"/>
        <v>0</v>
      </c>
      <c r="N1023" s="100">
        <f t="shared" si="4764"/>
        <v>0</v>
      </c>
      <c r="O1023" s="100">
        <f t="shared" si="4764"/>
        <v>0</v>
      </c>
      <c r="P1023" s="100">
        <f t="shared" si="4764"/>
        <v>0</v>
      </c>
      <c r="Q1023" s="100">
        <f t="shared" si="4764"/>
        <v>0</v>
      </c>
      <c r="R1023" s="100">
        <f t="shared" si="4764"/>
        <v>0</v>
      </c>
      <c r="S1023" s="100">
        <f t="shared" si="4764"/>
        <v>0</v>
      </c>
      <c r="T1023" s="100">
        <f t="shared" si="4764"/>
        <v>0</v>
      </c>
      <c r="U1023" s="100">
        <f t="shared" si="4764"/>
        <v>0</v>
      </c>
      <c r="V1023" s="142"/>
      <c r="W1023" s="100">
        <f t="shared" ref="W1023:W1042" si="4765">W805+U1023</f>
        <v>0</v>
      </c>
      <c r="X1023" s="100">
        <f t="shared" ref="X1023:AH1023" si="4766">X805+W1023</f>
        <v>0</v>
      </c>
      <c r="Y1023" s="100">
        <f t="shared" si="4766"/>
        <v>0</v>
      </c>
      <c r="Z1023" s="100">
        <f t="shared" si="4766"/>
        <v>0</v>
      </c>
      <c r="AA1023" s="100">
        <f t="shared" si="4766"/>
        <v>0</v>
      </c>
      <c r="AB1023" s="100">
        <f t="shared" si="4766"/>
        <v>0</v>
      </c>
      <c r="AC1023" s="100">
        <f t="shared" si="4766"/>
        <v>0</v>
      </c>
      <c r="AD1023" s="100">
        <f t="shared" si="4766"/>
        <v>0</v>
      </c>
      <c r="AE1023" s="100">
        <f t="shared" si="4766"/>
        <v>0</v>
      </c>
      <c r="AF1023" s="100">
        <f t="shared" si="4766"/>
        <v>0</v>
      </c>
      <c r="AG1023" s="100">
        <f t="shared" si="4766"/>
        <v>0</v>
      </c>
      <c r="AH1023" s="100">
        <f t="shared" si="4766"/>
        <v>0</v>
      </c>
      <c r="AI1023" s="142"/>
      <c r="AJ1023" s="100">
        <f t="shared" ref="AJ1023:AJ1042" si="4767">AJ805+AH1023</f>
        <v>0</v>
      </c>
      <c r="AK1023" s="100">
        <f t="shared" ref="AK1023:AU1023" si="4768">AK805+AJ1023</f>
        <v>0</v>
      </c>
      <c r="AL1023" s="100">
        <f t="shared" si="4768"/>
        <v>0</v>
      </c>
      <c r="AM1023" s="100">
        <f t="shared" si="4768"/>
        <v>0</v>
      </c>
      <c r="AN1023" s="100">
        <f t="shared" si="4768"/>
        <v>0</v>
      </c>
      <c r="AO1023" s="100">
        <f t="shared" si="4768"/>
        <v>0</v>
      </c>
      <c r="AP1023" s="100">
        <f t="shared" si="4768"/>
        <v>0</v>
      </c>
      <c r="AQ1023" s="100">
        <f t="shared" si="4768"/>
        <v>0</v>
      </c>
      <c r="AR1023" s="100">
        <f t="shared" si="4768"/>
        <v>0</v>
      </c>
      <c r="AS1023" s="100">
        <f t="shared" si="4768"/>
        <v>0</v>
      </c>
      <c r="AT1023" s="100">
        <f t="shared" si="4768"/>
        <v>0</v>
      </c>
      <c r="AU1023" s="100">
        <f t="shared" si="4768"/>
        <v>0</v>
      </c>
      <c r="AV1023" s="142"/>
      <c r="AW1023" s="100">
        <f t="shared" si="4758"/>
        <v>0</v>
      </c>
      <c r="AX1023" s="100">
        <f t="shared" ref="AX1023:BH1023" si="4769">AX805+AW1023</f>
        <v>0</v>
      </c>
      <c r="AY1023" s="100">
        <f t="shared" si="4769"/>
        <v>0</v>
      </c>
      <c r="AZ1023" s="100">
        <f t="shared" si="4769"/>
        <v>0</v>
      </c>
      <c r="BA1023" s="100">
        <f t="shared" si="4769"/>
        <v>0</v>
      </c>
      <c r="BB1023" s="100">
        <f t="shared" si="4769"/>
        <v>0</v>
      </c>
      <c r="BC1023" s="100">
        <f t="shared" si="4769"/>
        <v>0</v>
      </c>
      <c r="BD1023" s="100">
        <f t="shared" si="4769"/>
        <v>0</v>
      </c>
      <c r="BE1023" s="100">
        <f t="shared" si="4769"/>
        <v>0</v>
      </c>
      <c r="BF1023" s="100">
        <f t="shared" si="4769"/>
        <v>0</v>
      </c>
      <c r="BG1023" s="100">
        <f t="shared" si="4769"/>
        <v>0</v>
      </c>
      <c r="BH1023" s="100">
        <f t="shared" si="4769"/>
        <v>0</v>
      </c>
      <c r="BI1023" s="142"/>
      <c r="BV1023" s="142"/>
      <c r="CI1023" s="142"/>
      <c r="CV1023" s="142"/>
      <c r="DI1023" s="142"/>
      <c r="DV1023" s="142"/>
      <c r="EI1023" s="142"/>
    </row>
    <row r="1024" spans="1:139" ht="15.75" hidden="1" outlineLevel="1" x14ac:dyDescent="0.25">
      <c r="A1024" s="2">
        <f t="shared" si="4685"/>
        <v>117</v>
      </c>
      <c r="B1024" s="86">
        <f t="shared" si="4734"/>
        <v>0</v>
      </c>
      <c r="C1024" s="86">
        <f t="shared" si="4734"/>
        <v>0</v>
      </c>
      <c r="D1024" s="2">
        <f t="shared" si="4734"/>
        <v>0</v>
      </c>
      <c r="E1024" s="141">
        <f t="shared" si="4734"/>
        <v>0</v>
      </c>
      <c r="I1024" s="178">
        <v>0</v>
      </c>
      <c r="J1024" s="100">
        <f t="shared" ref="J1024:U1024" si="4770">J806+I1024</f>
        <v>0</v>
      </c>
      <c r="K1024" s="100">
        <f t="shared" si="4770"/>
        <v>0</v>
      </c>
      <c r="L1024" s="100">
        <f t="shared" si="4770"/>
        <v>0</v>
      </c>
      <c r="M1024" s="100">
        <f t="shared" si="4770"/>
        <v>0</v>
      </c>
      <c r="N1024" s="100">
        <f t="shared" si="4770"/>
        <v>0</v>
      </c>
      <c r="O1024" s="100">
        <f t="shared" si="4770"/>
        <v>0</v>
      </c>
      <c r="P1024" s="100">
        <f t="shared" si="4770"/>
        <v>0</v>
      </c>
      <c r="Q1024" s="100">
        <f t="shared" si="4770"/>
        <v>0</v>
      </c>
      <c r="R1024" s="100">
        <f t="shared" si="4770"/>
        <v>0</v>
      </c>
      <c r="S1024" s="100">
        <f t="shared" si="4770"/>
        <v>0</v>
      </c>
      <c r="T1024" s="100">
        <f t="shared" si="4770"/>
        <v>0</v>
      </c>
      <c r="U1024" s="100">
        <f t="shared" si="4770"/>
        <v>0</v>
      </c>
      <c r="V1024" s="142"/>
      <c r="W1024" s="100">
        <f t="shared" si="4765"/>
        <v>0</v>
      </c>
      <c r="X1024" s="100">
        <f t="shared" ref="X1024:AH1024" si="4771">X806+W1024</f>
        <v>0</v>
      </c>
      <c r="Y1024" s="100">
        <f t="shared" si="4771"/>
        <v>0</v>
      </c>
      <c r="Z1024" s="100">
        <f t="shared" si="4771"/>
        <v>0</v>
      </c>
      <c r="AA1024" s="100">
        <f t="shared" si="4771"/>
        <v>0</v>
      </c>
      <c r="AB1024" s="100">
        <f t="shared" si="4771"/>
        <v>0</v>
      </c>
      <c r="AC1024" s="100">
        <f t="shared" si="4771"/>
        <v>0</v>
      </c>
      <c r="AD1024" s="100">
        <f t="shared" si="4771"/>
        <v>0</v>
      </c>
      <c r="AE1024" s="100">
        <f t="shared" si="4771"/>
        <v>0</v>
      </c>
      <c r="AF1024" s="100">
        <f t="shared" si="4771"/>
        <v>0</v>
      </c>
      <c r="AG1024" s="100">
        <f t="shared" si="4771"/>
        <v>0</v>
      </c>
      <c r="AH1024" s="100">
        <f t="shared" si="4771"/>
        <v>0</v>
      </c>
      <c r="AI1024" s="142"/>
      <c r="AJ1024" s="100">
        <f t="shared" si="4767"/>
        <v>0</v>
      </c>
      <c r="AK1024" s="100">
        <f t="shared" ref="AK1024:AU1024" si="4772">AK806+AJ1024</f>
        <v>0</v>
      </c>
      <c r="AL1024" s="100">
        <f t="shared" si="4772"/>
        <v>0</v>
      </c>
      <c r="AM1024" s="100">
        <f t="shared" si="4772"/>
        <v>0</v>
      </c>
      <c r="AN1024" s="100">
        <f t="shared" si="4772"/>
        <v>0</v>
      </c>
      <c r="AO1024" s="100">
        <f t="shared" si="4772"/>
        <v>0</v>
      </c>
      <c r="AP1024" s="100">
        <f t="shared" si="4772"/>
        <v>0</v>
      </c>
      <c r="AQ1024" s="100">
        <f t="shared" si="4772"/>
        <v>0</v>
      </c>
      <c r="AR1024" s="100">
        <f t="shared" si="4772"/>
        <v>0</v>
      </c>
      <c r="AS1024" s="100">
        <f t="shared" si="4772"/>
        <v>0</v>
      </c>
      <c r="AT1024" s="100">
        <f t="shared" si="4772"/>
        <v>0</v>
      </c>
      <c r="AU1024" s="100">
        <f t="shared" si="4772"/>
        <v>0</v>
      </c>
      <c r="AV1024" s="142"/>
      <c r="AW1024" s="100">
        <f t="shared" si="4758"/>
        <v>0</v>
      </c>
      <c r="AX1024" s="100">
        <f t="shared" ref="AX1024:BH1024" si="4773">AX806+AW1024</f>
        <v>0</v>
      </c>
      <c r="AY1024" s="100">
        <f t="shared" si="4773"/>
        <v>0</v>
      </c>
      <c r="AZ1024" s="100">
        <f t="shared" si="4773"/>
        <v>0</v>
      </c>
      <c r="BA1024" s="100">
        <f t="shared" si="4773"/>
        <v>0</v>
      </c>
      <c r="BB1024" s="100">
        <f t="shared" si="4773"/>
        <v>0</v>
      </c>
      <c r="BC1024" s="100">
        <f t="shared" si="4773"/>
        <v>0</v>
      </c>
      <c r="BD1024" s="100">
        <f t="shared" si="4773"/>
        <v>0</v>
      </c>
      <c r="BE1024" s="100">
        <f t="shared" si="4773"/>
        <v>0</v>
      </c>
      <c r="BF1024" s="100">
        <f t="shared" si="4773"/>
        <v>0</v>
      </c>
      <c r="BG1024" s="100">
        <f t="shared" si="4773"/>
        <v>0</v>
      </c>
      <c r="BH1024" s="100">
        <f t="shared" si="4773"/>
        <v>0</v>
      </c>
      <c r="BI1024" s="142"/>
      <c r="BV1024" s="142"/>
      <c r="CI1024" s="142"/>
      <c r="CV1024" s="142"/>
      <c r="DI1024" s="142"/>
      <c r="DV1024" s="142"/>
      <c r="EI1024" s="142"/>
    </row>
    <row r="1025" spans="1:139" ht="15.75" hidden="1" outlineLevel="1" x14ac:dyDescent="0.25">
      <c r="A1025" s="2">
        <f t="shared" si="4685"/>
        <v>118</v>
      </c>
      <c r="B1025" s="86">
        <f t="shared" si="4734"/>
        <v>0</v>
      </c>
      <c r="C1025" s="86">
        <f t="shared" si="4734"/>
        <v>0</v>
      </c>
      <c r="D1025" s="2">
        <f t="shared" si="4734"/>
        <v>0</v>
      </c>
      <c r="E1025" s="141">
        <f t="shared" si="4734"/>
        <v>0</v>
      </c>
      <c r="I1025" s="178">
        <v>0</v>
      </c>
      <c r="J1025" s="100">
        <f t="shared" ref="J1025:U1025" si="4774">J807+I1025</f>
        <v>0</v>
      </c>
      <c r="K1025" s="100">
        <f t="shared" si="4774"/>
        <v>0</v>
      </c>
      <c r="L1025" s="100">
        <f t="shared" si="4774"/>
        <v>0</v>
      </c>
      <c r="M1025" s="100">
        <f t="shared" si="4774"/>
        <v>0</v>
      </c>
      <c r="N1025" s="100">
        <f t="shared" si="4774"/>
        <v>0</v>
      </c>
      <c r="O1025" s="100">
        <f t="shared" si="4774"/>
        <v>0</v>
      </c>
      <c r="P1025" s="100">
        <f t="shared" si="4774"/>
        <v>0</v>
      </c>
      <c r="Q1025" s="100">
        <f t="shared" si="4774"/>
        <v>0</v>
      </c>
      <c r="R1025" s="100">
        <f t="shared" si="4774"/>
        <v>0</v>
      </c>
      <c r="S1025" s="100">
        <f t="shared" si="4774"/>
        <v>0</v>
      </c>
      <c r="T1025" s="100">
        <f t="shared" si="4774"/>
        <v>0</v>
      </c>
      <c r="U1025" s="100">
        <f t="shared" si="4774"/>
        <v>0</v>
      </c>
      <c r="V1025" s="142"/>
      <c r="W1025" s="100">
        <f t="shared" si="4765"/>
        <v>0</v>
      </c>
      <c r="X1025" s="100">
        <f t="shared" ref="X1025:AH1025" si="4775">X807+W1025</f>
        <v>0</v>
      </c>
      <c r="Y1025" s="100">
        <f t="shared" si="4775"/>
        <v>0</v>
      </c>
      <c r="Z1025" s="100">
        <f t="shared" si="4775"/>
        <v>0</v>
      </c>
      <c r="AA1025" s="100">
        <f t="shared" si="4775"/>
        <v>0</v>
      </c>
      <c r="AB1025" s="100">
        <f t="shared" si="4775"/>
        <v>0</v>
      </c>
      <c r="AC1025" s="100">
        <f t="shared" si="4775"/>
        <v>0</v>
      </c>
      <c r="AD1025" s="100">
        <f t="shared" si="4775"/>
        <v>0</v>
      </c>
      <c r="AE1025" s="100">
        <f t="shared" si="4775"/>
        <v>0</v>
      </c>
      <c r="AF1025" s="100">
        <f t="shared" si="4775"/>
        <v>0</v>
      </c>
      <c r="AG1025" s="100">
        <f t="shared" si="4775"/>
        <v>0</v>
      </c>
      <c r="AH1025" s="100">
        <f t="shared" si="4775"/>
        <v>0</v>
      </c>
      <c r="AI1025" s="142"/>
      <c r="AJ1025" s="100">
        <f t="shared" si="4767"/>
        <v>0</v>
      </c>
      <c r="AK1025" s="100">
        <f t="shared" ref="AK1025:AU1025" si="4776">AK807+AJ1025</f>
        <v>0</v>
      </c>
      <c r="AL1025" s="100">
        <f t="shared" si="4776"/>
        <v>0</v>
      </c>
      <c r="AM1025" s="100">
        <f t="shared" si="4776"/>
        <v>0</v>
      </c>
      <c r="AN1025" s="100">
        <f t="shared" si="4776"/>
        <v>0</v>
      </c>
      <c r="AO1025" s="100">
        <f t="shared" si="4776"/>
        <v>0</v>
      </c>
      <c r="AP1025" s="100">
        <f t="shared" si="4776"/>
        <v>0</v>
      </c>
      <c r="AQ1025" s="100">
        <f t="shared" si="4776"/>
        <v>0</v>
      </c>
      <c r="AR1025" s="100">
        <f t="shared" si="4776"/>
        <v>0</v>
      </c>
      <c r="AS1025" s="100">
        <f t="shared" si="4776"/>
        <v>0</v>
      </c>
      <c r="AT1025" s="100">
        <f t="shared" si="4776"/>
        <v>0</v>
      </c>
      <c r="AU1025" s="100">
        <f t="shared" si="4776"/>
        <v>0</v>
      </c>
      <c r="AV1025" s="142"/>
      <c r="AW1025" s="100">
        <f t="shared" si="4758"/>
        <v>0</v>
      </c>
      <c r="AX1025" s="100">
        <f t="shared" ref="AX1025:BH1025" si="4777">AX807+AW1025</f>
        <v>0</v>
      </c>
      <c r="AY1025" s="100">
        <f t="shared" si="4777"/>
        <v>0</v>
      </c>
      <c r="AZ1025" s="100">
        <f t="shared" si="4777"/>
        <v>0</v>
      </c>
      <c r="BA1025" s="100">
        <f t="shared" si="4777"/>
        <v>0</v>
      </c>
      <c r="BB1025" s="100">
        <f t="shared" si="4777"/>
        <v>0</v>
      </c>
      <c r="BC1025" s="100">
        <f t="shared" si="4777"/>
        <v>0</v>
      </c>
      <c r="BD1025" s="100">
        <f t="shared" si="4777"/>
        <v>0</v>
      </c>
      <c r="BE1025" s="100">
        <f t="shared" si="4777"/>
        <v>0</v>
      </c>
      <c r="BF1025" s="100">
        <f t="shared" si="4777"/>
        <v>0</v>
      </c>
      <c r="BG1025" s="100">
        <f t="shared" si="4777"/>
        <v>0</v>
      </c>
      <c r="BH1025" s="100">
        <f t="shared" si="4777"/>
        <v>0</v>
      </c>
      <c r="BI1025" s="142"/>
      <c r="BV1025" s="142"/>
      <c r="CI1025" s="142"/>
      <c r="CV1025" s="142"/>
      <c r="DI1025" s="142"/>
      <c r="DV1025" s="142"/>
      <c r="EI1025" s="142"/>
    </row>
    <row r="1026" spans="1:139" ht="15.75" hidden="1" outlineLevel="1" x14ac:dyDescent="0.25">
      <c r="A1026" s="2">
        <f t="shared" si="4685"/>
        <v>119</v>
      </c>
      <c r="B1026" s="86">
        <f t="shared" si="4734"/>
        <v>0</v>
      </c>
      <c r="C1026" s="86">
        <f t="shared" si="4734"/>
        <v>0</v>
      </c>
      <c r="D1026" s="2">
        <f t="shared" si="4734"/>
        <v>0</v>
      </c>
      <c r="E1026" s="141">
        <f t="shared" si="4734"/>
        <v>0</v>
      </c>
      <c r="I1026" s="178">
        <v>0</v>
      </c>
      <c r="J1026" s="100">
        <f t="shared" ref="J1026:U1026" si="4778">J808+I1026</f>
        <v>0</v>
      </c>
      <c r="K1026" s="100">
        <f t="shared" si="4778"/>
        <v>0</v>
      </c>
      <c r="L1026" s="100">
        <f t="shared" si="4778"/>
        <v>0</v>
      </c>
      <c r="M1026" s="100">
        <f t="shared" si="4778"/>
        <v>0</v>
      </c>
      <c r="N1026" s="100">
        <f t="shared" si="4778"/>
        <v>0</v>
      </c>
      <c r="O1026" s="100">
        <f t="shared" si="4778"/>
        <v>0</v>
      </c>
      <c r="P1026" s="100">
        <f t="shared" si="4778"/>
        <v>0</v>
      </c>
      <c r="Q1026" s="100">
        <f t="shared" si="4778"/>
        <v>0</v>
      </c>
      <c r="R1026" s="100">
        <f t="shared" si="4778"/>
        <v>0</v>
      </c>
      <c r="S1026" s="100">
        <f t="shared" si="4778"/>
        <v>0</v>
      </c>
      <c r="T1026" s="100">
        <f t="shared" si="4778"/>
        <v>0</v>
      </c>
      <c r="U1026" s="100">
        <f t="shared" si="4778"/>
        <v>0</v>
      </c>
      <c r="V1026" s="142"/>
      <c r="W1026" s="100">
        <f t="shared" si="4765"/>
        <v>0</v>
      </c>
      <c r="X1026" s="100">
        <f t="shared" ref="X1026:AH1026" si="4779">X808+W1026</f>
        <v>0</v>
      </c>
      <c r="Y1026" s="100">
        <f t="shared" si="4779"/>
        <v>0</v>
      </c>
      <c r="Z1026" s="100">
        <f t="shared" si="4779"/>
        <v>0</v>
      </c>
      <c r="AA1026" s="100">
        <f t="shared" si="4779"/>
        <v>0</v>
      </c>
      <c r="AB1026" s="100">
        <f t="shared" si="4779"/>
        <v>0</v>
      </c>
      <c r="AC1026" s="100">
        <f t="shared" si="4779"/>
        <v>0</v>
      </c>
      <c r="AD1026" s="100">
        <f t="shared" si="4779"/>
        <v>0</v>
      </c>
      <c r="AE1026" s="100">
        <f t="shared" si="4779"/>
        <v>0</v>
      </c>
      <c r="AF1026" s="100">
        <f t="shared" si="4779"/>
        <v>0</v>
      </c>
      <c r="AG1026" s="100">
        <f t="shared" si="4779"/>
        <v>0</v>
      </c>
      <c r="AH1026" s="100">
        <f t="shared" si="4779"/>
        <v>0</v>
      </c>
      <c r="AI1026" s="142"/>
      <c r="AJ1026" s="100">
        <f t="shared" si="4767"/>
        <v>0</v>
      </c>
      <c r="AK1026" s="100">
        <f t="shared" ref="AK1026:AU1026" si="4780">AK808+AJ1026</f>
        <v>0</v>
      </c>
      <c r="AL1026" s="100">
        <f t="shared" si="4780"/>
        <v>0</v>
      </c>
      <c r="AM1026" s="100">
        <f t="shared" si="4780"/>
        <v>0</v>
      </c>
      <c r="AN1026" s="100">
        <f t="shared" si="4780"/>
        <v>0</v>
      </c>
      <c r="AO1026" s="100">
        <f t="shared" si="4780"/>
        <v>0</v>
      </c>
      <c r="AP1026" s="100">
        <f t="shared" si="4780"/>
        <v>0</v>
      </c>
      <c r="AQ1026" s="100">
        <f t="shared" si="4780"/>
        <v>0</v>
      </c>
      <c r="AR1026" s="100">
        <f t="shared" si="4780"/>
        <v>0</v>
      </c>
      <c r="AS1026" s="100">
        <f t="shared" si="4780"/>
        <v>0</v>
      </c>
      <c r="AT1026" s="100">
        <f t="shared" si="4780"/>
        <v>0</v>
      </c>
      <c r="AU1026" s="100">
        <f t="shared" si="4780"/>
        <v>0</v>
      </c>
      <c r="AV1026" s="142"/>
      <c r="AW1026" s="100">
        <f t="shared" si="4758"/>
        <v>0</v>
      </c>
      <c r="AX1026" s="100">
        <f t="shared" ref="AX1026:BH1026" si="4781">AX808+AW1026</f>
        <v>0</v>
      </c>
      <c r="AY1026" s="100">
        <f t="shared" si="4781"/>
        <v>0</v>
      </c>
      <c r="AZ1026" s="100">
        <f t="shared" si="4781"/>
        <v>0</v>
      </c>
      <c r="BA1026" s="100">
        <f t="shared" si="4781"/>
        <v>0</v>
      </c>
      <c r="BB1026" s="100">
        <f t="shared" si="4781"/>
        <v>0</v>
      </c>
      <c r="BC1026" s="100">
        <f t="shared" si="4781"/>
        <v>0</v>
      </c>
      <c r="BD1026" s="100">
        <f t="shared" si="4781"/>
        <v>0</v>
      </c>
      <c r="BE1026" s="100">
        <f t="shared" si="4781"/>
        <v>0</v>
      </c>
      <c r="BF1026" s="100">
        <f t="shared" si="4781"/>
        <v>0</v>
      </c>
      <c r="BG1026" s="100">
        <f t="shared" si="4781"/>
        <v>0</v>
      </c>
      <c r="BH1026" s="100">
        <f t="shared" si="4781"/>
        <v>0</v>
      </c>
      <c r="BI1026" s="142"/>
      <c r="BV1026" s="142"/>
      <c r="CI1026" s="142"/>
      <c r="CV1026" s="142"/>
      <c r="DI1026" s="142"/>
      <c r="DV1026" s="142"/>
      <c r="EI1026" s="142"/>
    </row>
    <row r="1027" spans="1:139" ht="15.75" hidden="1" outlineLevel="1" x14ac:dyDescent="0.25">
      <c r="A1027" s="2">
        <f t="shared" si="4685"/>
        <v>120</v>
      </c>
      <c r="B1027" s="86">
        <f t="shared" si="4734"/>
        <v>0</v>
      </c>
      <c r="C1027" s="86">
        <f t="shared" si="4734"/>
        <v>0</v>
      </c>
      <c r="D1027" s="2">
        <f t="shared" si="4734"/>
        <v>0</v>
      </c>
      <c r="E1027" s="141">
        <f t="shared" si="4734"/>
        <v>0</v>
      </c>
      <c r="I1027" s="178">
        <v>0</v>
      </c>
      <c r="J1027" s="100">
        <f t="shared" ref="J1027:U1027" si="4782">J809+I1027</f>
        <v>0</v>
      </c>
      <c r="K1027" s="100">
        <f t="shared" si="4782"/>
        <v>0</v>
      </c>
      <c r="L1027" s="100">
        <f t="shared" si="4782"/>
        <v>0</v>
      </c>
      <c r="M1027" s="100">
        <f t="shared" si="4782"/>
        <v>0</v>
      </c>
      <c r="N1027" s="100">
        <f t="shared" si="4782"/>
        <v>0</v>
      </c>
      <c r="O1027" s="100">
        <f t="shared" si="4782"/>
        <v>0</v>
      </c>
      <c r="P1027" s="100">
        <f t="shared" si="4782"/>
        <v>0</v>
      </c>
      <c r="Q1027" s="100">
        <f t="shared" si="4782"/>
        <v>0</v>
      </c>
      <c r="R1027" s="100">
        <f t="shared" si="4782"/>
        <v>0</v>
      </c>
      <c r="S1027" s="100">
        <f t="shared" si="4782"/>
        <v>0</v>
      </c>
      <c r="T1027" s="100">
        <f t="shared" si="4782"/>
        <v>0</v>
      </c>
      <c r="U1027" s="100">
        <f t="shared" si="4782"/>
        <v>0</v>
      </c>
      <c r="V1027" s="142"/>
      <c r="W1027" s="100">
        <f t="shared" si="4765"/>
        <v>0</v>
      </c>
      <c r="X1027" s="100">
        <f t="shared" ref="X1027:AH1027" si="4783">X809+W1027</f>
        <v>0</v>
      </c>
      <c r="Y1027" s="100">
        <f t="shared" si="4783"/>
        <v>0</v>
      </c>
      <c r="Z1027" s="100">
        <f t="shared" si="4783"/>
        <v>0</v>
      </c>
      <c r="AA1027" s="100">
        <f t="shared" si="4783"/>
        <v>0</v>
      </c>
      <c r="AB1027" s="100">
        <f t="shared" si="4783"/>
        <v>0</v>
      </c>
      <c r="AC1027" s="100">
        <f t="shared" si="4783"/>
        <v>0</v>
      </c>
      <c r="AD1027" s="100">
        <f t="shared" si="4783"/>
        <v>0</v>
      </c>
      <c r="AE1027" s="100">
        <f t="shared" si="4783"/>
        <v>0</v>
      </c>
      <c r="AF1027" s="100">
        <f t="shared" si="4783"/>
        <v>0</v>
      </c>
      <c r="AG1027" s="100">
        <f t="shared" si="4783"/>
        <v>0</v>
      </c>
      <c r="AH1027" s="100">
        <f t="shared" si="4783"/>
        <v>0</v>
      </c>
      <c r="AI1027" s="142"/>
      <c r="AJ1027" s="100">
        <f t="shared" si="4767"/>
        <v>0</v>
      </c>
      <c r="AK1027" s="100">
        <f t="shared" ref="AK1027:AU1027" si="4784">AK809+AJ1027</f>
        <v>0</v>
      </c>
      <c r="AL1027" s="100">
        <f t="shared" si="4784"/>
        <v>0</v>
      </c>
      <c r="AM1027" s="100">
        <f t="shared" si="4784"/>
        <v>0</v>
      </c>
      <c r="AN1027" s="100">
        <f t="shared" si="4784"/>
        <v>0</v>
      </c>
      <c r="AO1027" s="100">
        <f t="shared" si="4784"/>
        <v>0</v>
      </c>
      <c r="AP1027" s="100">
        <f t="shared" si="4784"/>
        <v>0</v>
      </c>
      <c r="AQ1027" s="100">
        <f t="shared" si="4784"/>
        <v>0</v>
      </c>
      <c r="AR1027" s="100">
        <f t="shared" si="4784"/>
        <v>0</v>
      </c>
      <c r="AS1027" s="100">
        <f t="shared" si="4784"/>
        <v>0</v>
      </c>
      <c r="AT1027" s="100">
        <f t="shared" si="4784"/>
        <v>0</v>
      </c>
      <c r="AU1027" s="100">
        <f t="shared" si="4784"/>
        <v>0</v>
      </c>
      <c r="AV1027" s="142"/>
      <c r="AW1027" s="100">
        <f t="shared" si="4758"/>
        <v>0</v>
      </c>
      <c r="AX1027" s="100">
        <f t="shared" ref="AX1027:BH1027" si="4785">AX809+AW1027</f>
        <v>0</v>
      </c>
      <c r="AY1027" s="100">
        <f t="shared" si="4785"/>
        <v>0</v>
      </c>
      <c r="AZ1027" s="100">
        <f t="shared" si="4785"/>
        <v>0</v>
      </c>
      <c r="BA1027" s="100">
        <f t="shared" si="4785"/>
        <v>0</v>
      </c>
      <c r="BB1027" s="100">
        <f t="shared" si="4785"/>
        <v>0</v>
      </c>
      <c r="BC1027" s="100">
        <f t="shared" si="4785"/>
        <v>0</v>
      </c>
      <c r="BD1027" s="100">
        <f t="shared" si="4785"/>
        <v>0</v>
      </c>
      <c r="BE1027" s="100">
        <f t="shared" si="4785"/>
        <v>0</v>
      </c>
      <c r="BF1027" s="100">
        <f t="shared" si="4785"/>
        <v>0</v>
      </c>
      <c r="BG1027" s="100">
        <f t="shared" si="4785"/>
        <v>0</v>
      </c>
      <c r="BH1027" s="100">
        <f t="shared" si="4785"/>
        <v>0</v>
      </c>
      <c r="BI1027" s="142"/>
      <c r="BV1027" s="142"/>
      <c r="CI1027" s="142"/>
      <c r="CV1027" s="142"/>
      <c r="DI1027" s="142"/>
      <c r="DV1027" s="142"/>
      <c r="EI1027" s="142"/>
    </row>
    <row r="1028" spans="1:139" ht="15.75" hidden="1" outlineLevel="1" x14ac:dyDescent="0.25">
      <c r="A1028" s="2">
        <f t="shared" si="4685"/>
        <v>121</v>
      </c>
      <c r="B1028" s="86">
        <f t="shared" si="4734"/>
        <v>0</v>
      </c>
      <c r="C1028" s="86">
        <f t="shared" si="4734"/>
        <v>0</v>
      </c>
      <c r="D1028" s="2">
        <f t="shared" si="4734"/>
        <v>0</v>
      </c>
      <c r="E1028" s="141">
        <f t="shared" si="4734"/>
        <v>0</v>
      </c>
      <c r="I1028" s="178">
        <v>0</v>
      </c>
      <c r="J1028" s="100">
        <f t="shared" ref="J1028:U1028" si="4786">J810+I1028</f>
        <v>0</v>
      </c>
      <c r="K1028" s="100">
        <f t="shared" si="4786"/>
        <v>0</v>
      </c>
      <c r="L1028" s="100">
        <f t="shared" si="4786"/>
        <v>0</v>
      </c>
      <c r="M1028" s="100">
        <f t="shared" si="4786"/>
        <v>0</v>
      </c>
      <c r="N1028" s="100">
        <f t="shared" si="4786"/>
        <v>0</v>
      </c>
      <c r="O1028" s="100">
        <f t="shared" si="4786"/>
        <v>0</v>
      </c>
      <c r="P1028" s="100">
        <f t="shared" si="4786"/>
        <v>0</v>
      </c>
      <c r="Q1028" s="100">
        <f t="shared" si="4786"/>
        <v>0</v>
      </c>
      <c r="R1028" s="100">
        <f t="shared" si="4786"/>
        <v>0</v>
      </c>
      <c r="S1028" s="100">
        <f t="shared" si="4786"/>
        <v>0</v>
      </c>
      <c r="T1028" s="100">
        <f t="shared" si="4786"/>
        <v>0</v>
      </c>
      <c r="U1028" s="100">
        <f t="shared" si="4786"/>
        <v>0</v>
      </c>
      <c r="V1028" s="142"/>
      <c r="W1028" s="100">
        <f t="shared" si="4765"/>
        <v>0</v>
      </c>
      <c r="X1028" s="100">
        <f t="shared" ref="X1028:AH1028" si="4787">X810+W1028</f>
        <v>0</v>
      </c>
      <c r="Y1028" s="100">
        <f t="shared" si="4787"/>
        <v>0</v>
      </c>
      <c r="Z1028" s="100">
        <f t="shared" si="4787"/>
        <v>0</v>
      </c>
      <c r="AA1028" s="100">
        <f t="shared" si="4787"/>
        <v>0</v>
      </c>
      <c r="AB1028" s="100">
        <f t="shared" si="4787"/>
        <v>0</v>
      </c>
      <c r="AC1028" s="100">
        <f t="shared" si="4787"/>
        <v>0</v>
      </c>
      <c r="AD1028" s="100">
        <f t="shared" si="4787"/>
        <v>0</v>
      </c>
      <c r="AE1028" s="100">
        <f t="shared" si="4787"/>
        <v>0</v>
      </c>
      <c r="AF1028" s="100">
        <f t="shared" si="4787"/>
        <v>0</v>
      </c>
      <c r="AG1028" s="100">
        <f t="shared" si="4787"/>
        <v>0</v>
      </c>
      <c r="AH1028" s="100">
        <f t="shared" si="4787"/>
        <v>0</v>
      </c>
      <c r="AI1028" s="142"/>
      <c r="AJ1028" s="100">
        <f t="shared" si="4767"/>
        <v>0</v>
      </c>
      <c r="AK1028" s="100">
        <f t="shared" ref="AK1028:AU1028" si="4788">AK810+AJ1028</f>
        <v>0</v>
      </c>
      <c r="AL1028" s="100">
        <f t="shared" si="4788"/>
        <v>0</v>
      </c>
      <c r="AM1028" s="100">
        <f t="shared" si="4788"/>
        <v>0</v>
      </c>
      <c r="AN1028" s="100">
        <f t="shared" si="4788"/>
        <v>0</v>
      </c>
      <c r="AO1028" s="100">
        <f t="shared" si="4788"/>
        <v>0</v>
      </c>
      <c r="AP1028" s="100">
        <f t="shared" si="4788"/>
        <v>0</v>
      </c>
      <c r="AQ1028" s="100">
        <f t="shared" si="4788"/>
        <v>0</v>
      </c>
      <c r="AR1028" s="100">
        <f t="shared" si="4788"/>
        <v>0</v>
      </c>
      <c r="AS1028" s="100">
        <f t="shared" si="4788"/>
        <v>0</v>
      </c>
      <c r="AT1028" s="100">
        <f t="shared" si="4788"/>
        <v>0</v>
      </c>
      <c r="AU1028" s="100">
        <f t="shared" si="4788"/>
        <v>0</v>
      </c>
      <c r="AV1028" s="142"/>
      <c r="AW1028" s="100">
        <f t="shared" si="4758"/>
        <v>0</v>
      </c>
      <c r="AX1028" s="100">
        <f t="shared" ref="AX1028:BH1028" si="4789">AX810+AW1028</f>
        <v>0</v>
      </c>
      <c r="AY1028" s="100">
        <f t="shared" si="4789"/>
        <v>0</v>
      </c>
      <c r="AZ1028" s="100">
        <f t="shared" si="4789"/>
        <v>0</v>
      </c>
      <c r="BA1028" s="100">
        <f t="shared" si="4789"/>
        <v>0</v>
      </c>
      <c r="BB1028" s="100">
        <f t="shared" si="4789"/>
        <v>0</v>
      </c>
      <c r="BC1028" s="100">
        <f t="shared" si="4789"/>
        <v>0</v>
      </c>
      <c r="BD1028" s="100">
        <f t="shared" si="4789"/>
        <v>0</v>
      </c>
      <c r="BE1028" s="100">
        <f t="shared" si="4789"/>
        <v>0</v>
      </c>
      <c r="BF1028" s="100">
        <f t="shared" si="4789"/>
        <v>0</v>
      </c>
      <c r="BG1028" s="100">
        <f t="shared" si="4789"/>
        <v>0</v>
      </c>
      <c r="BH1028" s="100">
        <f t="shared" si="4789"/>
        <v>0</v>
      </c>
      <c r="BI1028" s="142"/>
      <c r="BV1028" s="142"/>
      <c r="CI1028" s="142"/>
      <c r="CV1028" s="142"/>
      <c r="DI1028" s="142"/>
      <c r="DV1028" s="142"/>
      <c r="EI1028" s="142"/>
    </row>
    <row r="1029" spans="1:139" ht="15.75" hidden="1" outlineLevel="1" x14ac:dyDescent="0.25">
      <c r="A1029" s="2">
        <f t="shared" si="4685"/>
        <v>122</v>
      </c>
      <c r="B1029" s="86">
        <f t="shared" si="4734"/>
        <v>0</v>
      </c>
      <c r="C1029" s="86">
        <f t="shared" si="4734"/>
        <v>0</v>
      </c>
      <c r="D1029" s="2">
        <f t="shared" si="4734"/>
        <v>0</v>
      </c>
      <c r="E1029" s="141">
        <f t="shared" si="4734"/>
        <v>0</v>
      </c>
      <c r="I1029" s="178">
        <v>0</v>
      </c>
      <c r="J1029" s="100">
        <f t="shared" ref="J1029:U1029" si="4790">J811+I1029</f>
        <v>0</v>
      </c>
      <c r="K1029" s="100">
        <f t="shared" si="4790"/>
        <v>0</v>
      </c>
      <c r="L1029" s="100">
        <f t="shared" si="4790"/>
        <v>0</v>
      </c>
      <c r="M1029" s="100">
        <f t="shared" si="4790"/>
        <v>0</v>
      </c>
      <c r="N1029" s="100">
        <f t="shared" si="4790"/>
        <v>0</v>
      </c>
      <c r="O1029" s="100">
        <f t="shared" si="4790"/>
        <v>0</v>
      </c>
      <c r="P1029" s="100">
        <f t="shared" si="4790"/>
        <v>0</v>
      </c>
      <c r="Q1029" s="100">
        <f t="shared" si="4790"/>
        <v>0</v>
      </c>
      <c r="R1029" s="100">
        <f t="shared" si="4790"/>
        <v>0</v>
      </c>
      <c r="S1029" s="100">
        <f t="shared" si="4790"/>
        <v>0</v>
      </c>
      <c r="T1029" s="100">
        <f t="shared" si="4790"/>
        <v>0</v>
      </c>
      <c r="U1029" s="100">
        <f t="shared" si="4790"/>
        <v>0</v>
      </c>
      <c r="V1029" s="142"/>
      <c r="W1029" s="100">
        <f t="shared" si="4765"/>
        <v>0</v>
      </c>
      <c r="X1029" s="100">
        <f t="shared" ref="X1029:AH1029" si="4791">X811+W1029</f>
        <v>0</v>
      </c>
      <c r="Y1029" s="100">
        <f t="shared" si="4791"/>
        <v>0</v>
      </c>
      <c r="Z1029" s="100">
        <f t="shared" si="4791"/>
        <v>0</v>
      </c>
      <c r="AA1029" s="100">
        <f t="shared" si="4791"/>
        <v>0</v>
      </c>
      <c r="AB1029" s="100">
        <f t="shared" si="4791"/>
        <v>0</v>
      </c>
      <c r="AC1029" s="100">
        <f t="shared" si="4791"/>
        <v>0</v>
      </c>
      <c r="AD1029" s="100">
        <f t="shared" si="4791"/>
        <v>0</v>
      </c>
      <c r="AE1029" s="100">
        <f t="shared" si="4791"/>
        <v>0</v>
      </c>
      <c r="AF1029" s="100">
        <f t="shared" si="4791"/>
        <v>0</v>
      </c>
      <c r="AG1029" s="100">
        <f t="shared" si="4791"/>
        <v>0</v>
      </c>
      <c r="AH1029" s="100">
        <f t="shared" si="4791"/>
        <v>0</v>
      </c>
      <c r="AI1029" s="142"/>
      <c r="AJ1029" s="100">
        <f t="shared" si="4767"/>
        <v>0</v>
      </c>
      <c r="AK1029" s="100">
        <f t="shared" ref="AK1029:AU1029" si="4792">AK811+AJ1029</f>
        <v>0</v>
      </c>
      <c r="AL1029" s="100">
        <f t="shared" si="4792"/>
        <v>0</v>
      </c>
      <c r="AM1029" s="100">
        <f t="shared" si="4792"/>
        <v>0</v>
      </c>
      <c r="AN1029" s="100">
        <f t="shared" si="4792"/>
        <v>0</v>
      </c>
      <c r="AO1029" s="100">
        <f t="shared" si="4792"/>
        <v>0</v>
      </c>
      <c r="AP1029" s="100">
        <f t="shared" si="4792"/>
        <v>0</v>
      </c>
      <c r="AQ1029" s="100">
        <f t="shared" si="4792"/>
        <v>0</v>
      </c>
      <c r="AR1029" s="100">
        <f t="shared" si="4792"/>
        <v>0</v>
      </c>
      <c r="AS1029" s="100">
        <f t="shared" si="4792"/>
        <v>0</v>
      </c>
      <c r="AT1029" s="100">
        <f t="shared" si="4792"/>
        <v>0</v>
      </c>
      <c r="AU1029" s="100">
        <f t="shared" si="4792"/>
        <v>0</v>
      </c>
      <c r="AV1029" s="142"/>
      <c r="AW1029" s="100">
        <f t="shared" si="4758"/>
        <v>0</v>
      </c>
      <c r="AX1029" s="100">
        <f t="shared" ref="AX1029:BH1029" si="4793">AX811+AW1029</f>
        <v>0</v>
      </c>
      <c r="AY1029" s="100">
        <f t="shared" si="4793"/>
        <v>0</v>
      </c>
      <c r="AZ1029" s="100">
        <f t="shared" si="4793"/>
        <v>0</v>
      </c>
      <c r="BA1029" s="100">
        <f t="shared" si="4793"/>
        <v>0</v>
      </c>
      <c r="BB1029" s="100">
        <f t="shared" si="4793"/>
        <v>0</v>
      </c>
      <c r="BC1029" s="100">
        <f t="shared" si="4793"/>
        <v>0</v>
      </c>
      <c r="BD1029" s="100">
        <f t="shared" si="4793"/>
        <v>0</v>
      </c>
      <c r="BE1029" s="100">
        <f t="shared" si="4793"/>
        <v>0</v>
      </c>
      <c r="BF1029" s="100">
        <f t="shared" si="4793"/>
        <v>0</v>
      </c>
      <c r="BG1029" s="100">
        <f t="shared" si="4793"/>
        <v>0</v>
      </c>
      <c r="BH1029" s="100">
        <f t="shared" si="4793"/>
        <v>0</v>
      </c>
      <c r="BI1029" s="142"/>
      <c r="BV1029" s="142"/>
      <c r="CI1029" s="142"/>
      <c r="CV1029" s="142"/>
      <c r="DI1029" s="142"/>
      <c r="DV1029" s="142"/>
      <c r="EI1029" s="142"/>
    </row>
    <row r="1030" spans="1:139" ht="15.75" hidden="1" outlineLevel="1" x14ac:dyDescent="0.25">
      <c r="A1030" s="2">
        <f t="shared" si="4685"/>
        <v>123</v>
      </c>
      <c r="B1030" s="86">
        <f t="shared" si="4734"/>
        <v>0</v>
      </c>
      <c r="C1030" s="86">
        <f t="shared" si="4734"/>
        <v>0</v>
      </c>
      <c r="D1030" s="2">
        <f t="shared" si="4734"/>
        <v>0</v>
      </c>
      <c r="E1030" s="141">
        <f t="shared" si="4734"/>
        <v>0</v>
      </c>
      <c r="I1030" s="178">
        <v>0</v>
      </c>
      <c r="J1030" s="100">
        <f t="shared" ref="J1030:U1030" si="4794">J812+I1030</f>
        <v>0</v>
      </c>
      <c r="K1030" s="100">
        <f t="shared" si="4794"/>
        <v>0</v>
      </c>
      <c r="L1030" s="100">
        <f t="shared" si="4794"/>
        <v>0</v>
      </c>
      <c r="M1030" s="100">
        <f t="shared" si="4794"/>
        <v>0</v>
      </c>
      <c r="N1030" s="100">
        <f t="shared" si="4794"/>
        <v>0</v>
      </c>
      <c r="O1030" s="100">
        <f t="shared" si="4794"/>
        <v>0</v>
      </c>
      <c r="P1030" s="100">
        <f t="shared" si="4794"/>
        <v>0</v>
      </c>
      <c r="Q1030" s="100">
        <f t="shared" si="4794"/>
        <v>0</v>
      </c>
      <c r="R1030" s="100">
        <f t="shared" si="4794"/>
        <v>0</v>
      </c>
      <c r="S1030" s="100">
        <f t="shared" si="4794"/>
        <v>0</v>
      </c>
      <c r="T1030" s="100">
        <f t="shared" si="4794"/>
        <v>0</v>
      </c>
      <c r="U1030" s="100">
        <f t="shared" si="4794"/>
        <v>0</v>
      </c>
      <c r="V1030" s="142"/>
      <c r="W1030" s="100">
        <f t="shared" si="4765"/>
        <v>0</v>
      </c>
      <c r="X1030" s="100">
        <f t="shared" ref="X1030:AH1030" si="4795">X812+W1030</f>
        <v>0</v>
      </c>
      <c r="Y1030" s="100">
        <f t="shared" si="4795"/>
        <v>0</v>
      </c>
      <c r="Z1030" s="100">
        <f t="shared" si="4795"/>
        <v>0</v>
      </c>
      <c r="AA1030" s="100">
        <f t="shared" si="4795"/>
        <v>0</v>
      </c>
      <c r="AB1030" s="100">
        <f t="shared" si="4795"/>
        <v>0</v>
      </c>
      <c r="AC1030" s="100">
        <f t="shared" si="4795"/>
        <v>0</v>
      </c>
      <c r="AD1030" s="100">
        <f t="shared" si="4795"/>
        <v>0</v>
      </c>
      <c r="AE1030" s="100">
        <f t="shared" si="4795"/>
        <v>0</v>
      </c>
      <c r="AF1030" s="100">
        <f t="shared" si="4795"/>
        <v>0</v>
      </c>
      <c r="AG1030" s="100">
        <f t="shared" si="4795"/>
        <v>0</v>
      </c>
      <c r="AH1030" s="100">
        <f t="shared" si="4795"/>
        <v>0</v>
      </c>
      <c r="AI1030" s="142"/>
      <c r="AJ1030" s="100">
        <f t="shared" si="4767"/>
        <v>0</v>
      </c>
      <c r="AK1030" s="100">
        <f t="shared" ref="AK1030:AU1030" si="4796">AK812+AJ1030</f>
        <v>0</v>
      </c>
      <c r="AL1030" s="100">
        <f t="shared" si="4796"/>
        <v>0</v>
      </c>
      <c r="AM1030" s="100">
        <f t="shared" si="4796"/>
        <v>0</v>
      </c>
      <c r="AN1030" s="100">
        <f t="shared" si="4796"/>
        <v>0</v>
      </c>
      <c r="AO1030" s="100">
        <f t="shared" si="4796"/>
        <v>0</v>
      </c>
      <c r="AP1030" s="100">
        <f t="shared" si="4796"/>
        <v>0</v>
      </c>
      <c r="AQ1030" s="100">
        <f t="shared" si="4796"/>
        <v>0</v>
      </c>
      <c r="AR1030" s="100">
        <f t="shared" si="4796"/>
        <v>0</v>
      </c>
      <c r="AS1030" s="100">
        <f t="shared" si="4796"/>
        <v>0</v>
      </c>
      <c r="AT1030" s="100">
        <f t="shared" si="4796"/>
        <v>0</v>
      </c>
      <c r="AU1030" s="100">
        <f t="shared" si="4796"/>
        <v>0</v>
      </c>
      <c r="AV1030" s="142"/>
      <c r="AW1030" s="100">
        <f t="shared" si="4758"/>
        <v>0</v>
      </c>
      <c r="AX1030" s="100">
        <f t="shared" ref="AX1030:BH1030" si="4797">AX812+AW1030</f>
        <v>0</v>
      </c>
      <c r="AY1030" s="100">
        <f t="shared" si="4797"/>
        <v>0</v>
      </c>
      <c r="AZ1030" s="100">
        <f t="shared" si="4797"/>
        <v>0</v>
      </c>
      <c r="BA1030" s="100">
        <f t="shared" si="4797"/>
        <v>0</v>
      </c>
      <c r="BB1030" s="100">
        <f t="shared" si="4797"/>
        <v>0</v>
      </c>
      <c r="BC1030" s="100">
        <f t="shared" si="4797"/>
        <v>0</v>
      </c>
      <c r="BD1030" s="100">
        <f t="shared" si="4797"/>
        <v>0</v>
      </c>
      <c r="BE1030" s="100">
        <f t="shared" si="4797"/>
        <v>0</v>
      </c>
      <c r="BF1030" s="100">
        <f t="shared" si="4797"/>
        <v>0</v>
      </c>
      <c r="BG1030" s="100">
        <f t="shared" si="4797"/>
        <v>0</v>
      </c>
      <c r="BH1030" s="100">
        <f t="shared" si="4797"/>
        <v>0</v>
      </c>
      <c r="BI1030" s="142"/>
      <c r="BV1030" s="142"/>
      <c r="CI1030" s="142"/>
      <c r="CV1030" s="142"/>
      <c r="DI1030" s="142"/>
      <c r="DV1030" s="142"/>
      <c r="EI1030" s="142"/>
    </row>
    <row r="1031" spans="1:139" ht="15.75" hidden="1" outlineLevel="1" x14ac:dyDescent="0.25">
      <c r="A1031" s="2">
        <f t="shared" si="4685"/>
        <v>124</v>
      </c>
      <c r="B1031" s="86">
        <f t="shared" si="4734"/>
        <v>0</v>
      </c>
      <c r="C1031" s="86">
        <f t="shared" si="4734"/>
        <v>0</v>
      </c>
      <c r="D1031" s="2">
        <f t="shared" si="4734"/>
        <v>0</v>
      </c>
      <c r="E1031" s="141">
        <f t="shared" si="4734"/>
        <v>0</v>
      </c>
      <c r="I1031" s="178">
        <v>0</v>
      </c>
      <c r="J1031" s="100">
        <f t="shared" ref="J1031:U1031" si="4798">J813+I1031</f>
        <v>0</v>
      </c>
      <c r="K1031" s="100">
        <f t="shared" si="4798"/>
        <v>0</v>
      </c>
      <c r="L1031" s="100">
        <f t="shared" si="4798"/>
        <v>0</v>
      </c>
      <c r="M1031" s="100">
        <f t="shared" si="4798"/>
        <v>0</v>
      </c>
      <c r="N1031" s="100">
        <f t="shared" si="4798"/>
        <v>0</v>
      </c>
      <c r="O1031" s="100">
        <f t="shared" si="4798"/>
        <v>0</v>
      </c>
      <c r="P1031" s="100">
        <f t="shared" si="4798"/>
        <v>0</v>
      </c>
      <c r="Q1031" s="100">
        <f t="shared" si="4798"/>
        <v>0</v>
      </c>
      <c r="R1031" s="100">
        <f t="shared" si="4798"/>
        <v>0</v>
      </c>
      <c r="S1031" s="100">
        <f t="shared" si="4798"/>
        <v>0</v>
      </c>
      <c r="T1031" s="100">
        <f t="shared" si="4798"/>
        <v>0</v>
      </c>
      <c r="U1031" s="100">
        <f t="shared" si="4798"/>
        <v>0</v>
      </c>
      <c r="V1031" s="142"/>
      <c r="W1031" s="100">
        <f t="shared" si="4765"/>
        <v>0</v>
      </c>
      <c r="X1031" s="100">
        <f t="shared" ref="X1031:AH1031" si="4799">X813+W1031</f>
        <v>0</v>
      </c>
      <c r="Y1031" s="100">
        <f t="shared" si="4799"/>
        <v>0</v>
      </c>
      <c r="Z1031" s="100">
        <f t="shared" si="4799"/>
        <v>0</v>
      </c>
      <c r="AA1031" s="100">
        <f t="shared" si="4799"/>
        <v>0</v>
      </c>
      <c r="AB1031" s="100">
        <f t="shared" si="4799"/>
        <v>0</v>
      </c>
      <c r="AC1031" s="100">
        <f t="shared" si="4799"/>
        <v>0</v>
      </c>
      <c r="AD1031" s="100">
        <f t="shared" si="4799"/>
        <v>0</v>
      </c>
      <c r="AE1031" s="100">
        <f t="shared" si="4799"/>
        <v>0</v>
      </c>
      <c r="AF1031" s="100">
        <f t="shared" si="4799"/>
        <v>0</v>
      </c>
      <c r="AG1031" s="100">
        <f t="shared" si="4799"/>
        <v>0</v>
      </c>
      <c r="AH1031" s="100">
        <f t="shared" si="4799"/>
        <v>0</v>
      </c>
      <c r="AI1031" s="142"/>
      <c r="AJ1031" s="100">
        <f t="shared" si="4767"/>
        <v>0</v>
      </c>
      <c r="AK1031" s="100">
        <f t="shared" ref="AK1031:AU1031" si="4800">AK813+AJ1031</f>
        <v>0</v>
      </c>
      <c r="AL1031" s="100">
        <f t="shared" si="4800"/>
        <v>0</v>
      </c>
      <c r="AM1031" s="100">
        <f t="shared" si="4800"/>
        <v>0</v>
      </c>
      <c r="AN1031" s="100">
        <f t="shared" si="4800"/>
        <v>0</v>
      </c>
      <c r="AO1031" s="100">
        <f t="shared" si="4800"/>
        <v>0</v>
      </c>
      <c r="AP1031" s="100">
        <f t="shared" si="4800"/>
        <v>0</v>
      </c>
      <c r="AQ1031" s="100">
        <f t="shared" si="4800"/>
        <v>0</v>
      </c>
      <c r="AR1031" s="100">
        <f t="shared" si="4800"/>
        <v>0</v>
      </c>
      <c r="AS1031" s="100">
        <f t="shared" si="4800"/>
        <v>0</v>
      </c>
      <c r="AT1031" s="100">
        <f t="shared" si="4800"/>
        <v>0</v>
      </c>
      <c r="AU1031" s="100">
        <f t="shared" si="4800"/>
        <v>0</v>
      </c>
      <c r="AV1031" s="142"/>
      <c r="AW1031" s="100">
        <f t="shared" si="4758"/>
        <v>0</v>
      </c>
      <c r="AX1031" s="100">
        <f t="shared" ref="AX1031:BH1031" si="4801">AX813+AW1031</f>
        <v>0</v>
      </c>
      <c r="AY1031" s="100">
        <f t="shared" si="4801"/>
        <v>0</v>
      </c>
      <c r="AZ1031" s="100">
        <f t="shared" si="4801"/>
        <v>0</v>
      </c>
      <c r="BA1031" s="100">
        <f t="shared" si="4801"/>
        <v>0</v>
      </c>
      <c r="BB1031" s="100">
        <f t="shared" si="4801"/>
        <v>0</v>
      </c>
      <c r="BC1031" s="100">
        <f t="shared" si="4801"/>
        <v>0</v>
      </c>
      <c r="BD1031" s="100">
        <f t="shared" si="4801"/>
        <v>0</v>
      </c>
      <c r="BE1031" s="100">
        <f t="shared" si="4801"/>
        <v>0</v>
      </c>
      <c r="BF1031" s="100">
        <f t="shared" si="4801"/>
        <v>0</v>
      </c>
      <c r="BG1031" s="100">
        <f t="shared" si="4801"/>
        <v>0</v>
      </c>
      <c r="BH1031" s="100">
        <f t="shared" si="4801"/>
        <v>0</v>
      </c>
      <c r="BI1031" s="142"/>
      <c r="BV1031" s="142"/>
      <c r="CI1031" s="142"/>
      <c r="CV1031" s="142"/>
      <c r="DI1031" s="142"/>
      <c r="DV1031" s="142"/>
      <c r="EI1031" s="142"/>
    </row>
    <row r="1032" spans="1:139" ht="15.75" hidden="1" outlineLevel="1" x14ac:dyDescent="0.25">
      <c r="A1032" s="2">
        <f t="shared" si="4685"/>
        <v>125</v>
      </c>
      <c r="B1032" s="86">
        <f t="shared" si="4734"/>
        <v>0</v>
      </c>
      <c r="C1032" s="86">
        <f t="shared" si="4734"/>
        <v>0</v>
      </c>
      <c r="D1032" s="2">
        <f t="shared" si="4734"/>
        <v>0</v>
      </c>
      <c r="E1032" s="141">
        <f t="shared" si="4734"/>
        <v>0</v>
      </c>
      <c r="I1032" s="178">
        <v>0</v>
      </c>
      <c r="J1032" s="100">
        <f t="shared" ref="J1032:U1032" si="4802">J814+I1032</f>
        <v>0</v>
      </c>
      <c r="K1032" s="100">
        <f t="shared" si="4802"/>
        <v>0</v>
      </c>
      <c r="L1032" s="100">
        <f t="shared" si="4802"/>
        <v>0</v>
      </c>
      <c r="M1032" s="100">
        <f t="shared" si="4802"/>
        <v>0</v>
      </c>
      <c r="N1032" s="100">
        <f t="shared" si="4802"/>
        <v>0</v>
      </c>
      <c r="O1032" s="100">
        <f t="shared" si="4802"/>
        <v>0</v>
      </c>
      <c r="P1032" s="100">
        <f t="shared" si="4802"/>
        <v>0</v>
      </c>
      <c r="Q1032" s="100">
        <f t="shared" si="4802"/>
        <v>0</v>
      </c>
      <c r="R1032" s="100">
        <f t="shared" si="4802"/>
        <v>0</v>
      </c>
      <c r="S1032" s="100">
        <f t="shared" si="4802"/>
        <v>0</v>
      </c>
      <c r="T1032" s="100">
        <f t="shared" si="4802"/>
        <v>0</v>
      </c>
      <c r="U1032" s="100">
        <f t="shared" si="4802"/>
        <v>0</v>
      </c>
      <c r="V1032" s="142"/>
      <c r="W1032" s="100">
        <f t="shared" si="4765"/>
        <v>0</v>
      </c>
      <c r="X1032" s="100">
        <f t="shared" ref="X1032:AH1032" si="4803">X814+W1032</f>
        <v>0</v>
      </c>
      <c r="Y1032" s="100">
        <f t="shared" si="4803"/>
        <v>0</v>
      </c>
      <c r="Z1032" s="100">
        <f t="shared" si="4803"/>
        <v>0</v>
      </c>
      <c r="AA1032" s="100">
        <f t="shared" si="4803"/>
        <v>0</v>
      </c>
      <c r="AB1032" s="100">
        <f t="shared" si="4803"/>
        <v>0</v>
      </c>
      <c r="AC1032" s="100">
        <f t="shared" si="4803"/>
        <v>0</v>
      </c>
      <c r="AD1032" s="100">
        <f t="shared" si="4803"/>
        <v>0</v>
      </c>
      <c r="AE1032" s="100">
        <f t="shared" si="4803"/>
        <v>0</v>
      </c>
      <c r="AF1032" s="100">
        <f t="shared" si="4803"/>
        <v>0</v>
      </c>
      <c r="AG1032" s="100">
        <f t="shared" si="4803"/>
        <v>0</v>
      </c>
      <c r="AH1032" s="100">
        <f t="shared" si="4803"/>
        <v>0</v>
      </c>
      <c r="AI1032" s="142"/>
      <c r="AJ1032" s="100">
        <f t="shared" si="4767"/>
        <v>0</v>
      </c>
      <c r="AK1032" s="100">
        <f t="shared" ref="AK1032:AU1032" si="4804">AK814+AJ1032</f>
        <v>0</v>
      </c>
      <c r="AL1032" s="100">
        <f t="shared" si="4804"/>
        <v>0</v>
      </c>
      <c r="AM1032" s="100">
        <f t="shared" si="4804"/>
        <v>0</v>
      </c>
      <c r="AN1032" s="100">
        <f t="shared" si="4804"/>
        <v>0</v>
      </c>
      <c r="AO1032" s="100">
        <f t="shared" si="4804"/>
        <v>0</v>
      </c>
      <c r="AP1032" s="100">
        <f t="shared" si="4804"/>
        <v>0</v>
      </c>
      <c r="AQ1032" s="100">
        <f t="shared" si="4804"/>
        <v>0</v>
      </c>
      <c r="AR1032" s="100">
        <f t="shared" si="4804"/>
        <v>0</v>
      </c>
      <c r="AS1032" s="100">
        <f t="shared" si="4804"/>
        <v>0</v>
      </c>
      <c r="AT1032" s="100">
        <f t="shared" si="4804"/>
        <v>0</v>
      </c>
      <c r="AU1032" s="100">
        <f t="shared" si="4804"/>
        <v>0</v>
      </c>
      <c r="AV1032" s="142"/>
      <c r="AW1032" s="100">
        <f t="shared" si="4758"/>
        <v>0</v>
      </c>
      <c r="AX1032" s="100">
        <f t="shared" ref="AX1032:BH1032" si="4805">AX814+AW1032</f>
        <v>0</v>
      </c>
      <c r="AY1032" s="100">
        <f t="shared" si="4805"/>
        <v>0</v>
      </c>
      <c r="AZ1032" s="100">
        <f t="shared" si="4805"/>
        <v>0</v>
      </c>
      <c r="BA1032" s="100">
        <f t="shared" si="4805"/>
        <v>0</v>
      </c>
      <c r="BB1032" s="100">
        <f t="shared" si="4805"/>
        <v>0</v>
      </c>
      <c r="BC1032" s="100">
        <f t="shared" si="4805"/>
        <v>0</v>
      </c>
      <c r="BD1032" s="100">
        <f t="shared" si="4805"/>
        <v>0</v>
      </c>
      <c r="BE1032" s="100">
        <f t="shared" si="4805"/>
        <v>0</v>
      </c>
      <c r="BF1032" s="100">
        <f t="shared" si="4805"/>
        <v>0</v>
      </c>
      <c r="BG1032" s="100">
        <f t="shared" si="4805"/>
        <v>0</v>
      </c>
      <c r="BH1032" s="100">
        <f t="shared" si="4805"/>
        <v>0</v>
      </c>
      <c r="BI1032" s="142"/>
      <c r="BV1032" s="142"/>
      <c r="CI1032" s="142"/>
      <c r="CV1032" s="142"/>
      <c r="DI1032" s="142"/>
      <c r="DV1032" s="142"/>
      <c r="EI1032" s="142"/>
    </row>
    <row r="1033" spans="1:139" ht="15.75" hidden="1" outlineLevel="1" x14ac:dyDescent="0.25">
      <c r="A1033" s="2">
        <f t="shared" si="4685"/>
        <v>126</v>
      </c>
      <c r="B1033" s="86">
        <f t="shared" si="4734"/>
        <v>0</v>
      </c>
      <c r="C1033" s="86">
        <f t="shared" si="4734"/>
        <v>0</v>
      </c>
      <c r="D1033" s="2">
        <f t="shared" si="4734"/>
        <v>0</v>
      </c>
      <c r="E1033" s="141">
        <f t="shared" si="4734"/>
        <v>0</v>
      </c>
      <c r="I1033" s="178">
        <v>0</v>
      </c>
      <c r="J1033" s="100">
        <f t="shared" ref="J1033:U1033" si="4806">J815+I1033</f>
        <v>0</v>
      </c>
      <c r="K1033" s="100">
        <f t="shared" si="4806"/>
        <v>0</v>
      </c>
      <c r="L1033" s="100">
        <f t="shared" si="4806"/>
        <v>0</v>
      </c>
      <c r="M1033" s="100">
        <f t="shared" si="4806"/>
        <v>0</v>
      </c>
      <c r="N1033" s="100">
        <f t="shared" si="4806"/>
        <v>0</v>
      </c>
      <c r="O1033" s="100">
        <f t="shared" si="4806"/>
        <v>0</v>
      </c>
      <c r="P1033" s="100">
        <f t="shared" si="4806"/>
        <v>0</v>
      </c>
      <c r="Q1033" s="100">
        <f t="shared" si="4806"/>
        <v>0</v>
      </c>
      <c r="R1033" s="100">
        <f t="shared" si="4806"/>
        <v>0</v>
      </c>
      <c r="S1033" s="100">
        <f t="shared" si="4806"/>
        <v>0</v>
      </c>
      <c r="T1033" s="100">
        <f t="shared" si="4806"/>
        <v>0</v>
      </c>
      <c r="U1033" s="100">
        <f t="shared" si="4806"/>
        <v>0</v>
      </c>
      <c r="V1033" s="142"/>
      <c r="W1033" s="100">
        <f t="shared" si="4765"/>
        <v>0</v>
      </c>
      <c r="X1033" s="100">
        <f t="shared" ref="X1033:AH1033" si="4807">X815+W1033</f>
        <v>0</v>
      </c>
      <c r="Y1033" s="100">
        <f t="shared" si="4807"/>
        <v>0</v>
      </c>
      <c r="Z1033" s="100">
        <f t="shared" si="4807"/>
        <v>0</v>
      </c>
      <c r="AA1033" s="100">
        <f t="shared" si="4807"/>
        <v>0</v>
      </c>
      <c r="AB1033" s="100">
        <f t="shared" si="4807"/>
        <v>0</v>
      </c>
      <c r="AC1033" s="100">
        <f t="shared" si="4807"/>
        <v>0</v>
      </c>
      <c r="AD1033" s="100">
        <f t="shared" si="4807"/>
        <v>0</v>
      </c>
      <c r="AE1033" s="100">
        <f t="shared" si="4807"/>
        <v>0</v>
      </c>
      <c r="AF1033" s="100">
        <f t="shared" si="4807"/>
        <v>0</v>
      </c>
      <c r="AG1033" s="100">
        <f t="shared" si="4807"/>
        <v>0</v>
      </c>
      <c r="AH1033" s="100">
        <f t="shared" si="4807"/>
        <v>0</v>
      </c>
      <c r="AI1033" s="142"/>
      <c r="AJ1033" s="100">
        <f t="shared" si="4767"/>
        <v>0</v>
      </c>
      <c r="AK1033" s="100">
        <f t="shared" ref="AK1033:AU1033" si="4808">AK815+AJ1033</f>
        <v>0</v>
      </c>
      <c r="AL1033" s="100">
        <f t="shared" si="4808"/>
        <v>0</v>
      </c>
      <c r="AM1033" s="100">
        <f t="shared" si="4808"/>
        <v>0</v>
      </c>
      <c r="AN1033" s="100">
        <f t="shared" si="4808"/>
        <v>0</v>
      </c>
      <c r="AO1033" s="100">
        <f t="shared" si="4808"/>
        <v>0</v>
      </c>
      <c r="AP1033" s="100">
        <f t="shared" si="4808"/>
        <v>0</v>
      </c>
      <c r="AQ1033" s="100">
        <f t="shared" si="4808"/>
        <v>0</v>
      </c>
      <c r="AR1033" s="100">
        <f t="shared" si="4808"/>
        <v>0</v>
      </c>
      <c r="AS1033" s="100">
        <f t="shared" si="4808"/>
        <v>0</v>
      </c>
      <c r="AT1033" s="100">
        <f t="shared" si="4808"/>
        <v>0</v>
      </c>
      <c r="AU1033" s="100">
        <f t="shared" si="4808"/>
        <v>0</v>
      </c>
      <c r="AV1033" s="142"/>
      <c r="AW1033" s="100">
        <f t="shared" si="4758"/>
        <v>0</v>
      </c>
      <c r="AX1033" s="100">
        <f t="shared" ref="AX1033:BH1033" si="4809">AX815+AW1033</f>
        <v>0</v>
      </c>
      <c r="AY1033" s="100">
        <f t="shared" si="4809"/>
        <v>0</v>
      </c>
      <c r="AZ1033" s="100">
        <f t="shared" si="4809"/>
        <v>0</v>
      </c>
      <c r="BA1033" s="100">
        <f t="shared" si="4809"/>
        <v>0</v>
      </c>
      <c r="BB1033" s="100">
        <f t="shared" si="4809"/>
        <v>0</v>
      </c>
      <c r="BC1033" s="100">
        <f t="shared" si="4809"/>
        <v>0</v>
      </c>
      <c r="BD1033" s="100">
        <f t="shared" si="4809"/>
        <v>0</v>
      </c>
      <c r="BE1033" s="100">
        <f t="shared" si="4809"/>
        <v>0</v>
      </c>
      <c r="BF1033" s="100">
        <f t="shared" si="4809"/>
        <v>0</v>
      </c>
      <c r="BG1033" s="100">
        <f t="shared" si="4809"/>
        <v>0</v>
      </c>
      <c r="BH1033" s="100">
        <f t="shared" si="4809"/>
        <v>0</v>
      </c>
      <c r="BI1033" s="142"/>
      <c r="BV1033" s="142"/>
      <c r="CI1033" s="142"/>
      <c r="CV1033" s="142"/>
      <c r="DI1033" s="142"/>
      <c r="DV1033" s="142"/>
      <c r="EI1033" s="142"/>
    </row>
    <row r="1034" spans="1:139" ht="15.75" hidden="1" outlineLevel="1" x14ac:dyDescent="0.25">
      <c r="A1034" s="2">
        <f t="shared" si="4685"/>
        <v>127</v>
      </c>
      <c r="B1034" s="86">
        <f t="shared" si="4734"/>
        <v>0</v>
      </c>
      <c r="C1034" s="86">
        <f t="shared" si="4734"/>
        <v>0</v>
      </c>
      <c r="D1034" s="2">
        <f t="shared" si="4734"/>
        <v>0</v>
      </c>
      <c r="E1034" s="141">
        <f t="shared" si="4734"/>
        <v>0</v>
      </c>
      <c r="I1034" s="178">
        <v>0</v>
      </c>
      <c r="J1034" s="100">
        <f t="shared" ref="J1034:U1034" si="4810">J816+I1034</f>
        <v>0</v>
      </c>
      <c r="K1034" s="100">
        <f t="shared" si="4810"/>
        <v>0</v>
      </c>
      <c r="L1034" s="100">
        <f t="shared" si="4810"/>
        <v>0</v>
      </c>
      <c r="M1034" s="100">
        <f t="shared" si="4810"/>
        <v>0</v>
      </c>
      <c r="N1034" s="100">
        <f t="shared" si="4810"/>
        <v>0</v>
      </c>
      <c r="O1034" s="100">
        <f t="shared" si="4810"/>
        <v>0</v>
      </c>
      <c r="P1034" s="100">
        <f t="shared" si="4810"/>
        <v>0</v>
      </c>
      <c r="Q1034" s="100">
        <f t="shared" si="4810"/>
        <v>0</v>
      </c>
      <c r="R1034" s="100">
        <f t="shared" si="4810"/>
        <v>0</v>
      </c>
      <c r="S1034" s="100">
        <f t="shared" si="4810"/>
        <v>0</v>
      </c>
      <c r="T1034" s="100">
        <f t="shared" si="4810"/>
        <v>0</v>
      </c>
      <c r="U1034" s="100">
        <f t="shared" si="4810"/>
        <v>0</v>
      </c>
      <c r="V1034" s="142"/>
      <c r="W1034" s="100">
        <f t="shared" si="4765"/>
        <v>0</v>
      </c>
      <c r="X1034" s="100">
        <f t="shared" ref="X1034:AH1034" si="4811">X816+W1034</f>
        <v>0</v>
      </c>
      <c r="Y1034" s="100">
        <f t="shared" si="4811"/>
        <v>0</v>
      </c>
      <c r="Z1034" s="100">
        <f t="shared" si="4811"/>
        <v>0</v>
      </c>
      <c r="AA1034" s="100">
        <f t="shared" si="4811"/>
        <v>0</v>
      </c>
      <c r="AB1034" s="100">
        <f t="shared" si="4811"/>
        <v>0</v>
      </c>
      <c r="AC1034" s="100">
        <f t="shared" si="4811"/>
        <v>0</v>
      </c>
      <c r="AD1034" s="100">
        <f t="shared" si="4811"/>
        <v>0</v>
      </c>
      <c r="AE1034" s="100">
        <f t="shared" si="4811"/>
        <v>0</v>
      </c>
      <c r="AF1034" s="100">
        <f t="shared" si="4811"/>
        <v>0</v>
      </c>
      <c r="AG1034" s="100">
        <f t="shared" si="4811"/>
        <v>0</v>
      </c>
      <c r="AH1034" s="100">
        <f t="shared" si="4811"/>
        <v>0</v>
      </c>
      <c r="AI1034" s="142"/>
      <c r="AJ1034" s="100">
        <f t="shared" si="4767"/>
        <v>0</v>
      </c>
      <c r="AK1034" s="100">
        <f t="shared" ref="AK1034:AU1034" si="4812">AK816+AJ1034</f>
        <v>0</v>
      </c>
      <c r="AL1034" s="100">
        <f t="shared" si="4812"/>
        <v>0</v>
      </c>
      <c r="AM1034" s="100">
        <f t="shared" si="4812"/>
        <v>0</v>
      </c>
      <c r="AN1034" s="100">
        <f t="shared" si="4812"/>
        <v>0</v>
      </c>
      <c r="AO1034" s="100">
        <f t="shared" si="4812"/>
        <v>0</v>
      </c>
      <c r="AP1034" s="100">
        <f t="shared" si="4812"/>
        <v>0</v>
      </c>
      <c r="AQ1034" s="100">
        <f t="shared" si="4812"/>
        <v>0</v>
      </c>
      <c r="AR1034" s="100">
        <f t="shared" si="4812"/>
        <v>0</v>
      </c>
      <c r="AS1034" s="100">
        <f t="shared" si="4812"/>
        <v>0</v>
      </c>
      <c r="AT1034" s="100">
        <f t="shared" si="4812"/>
        <v>0</v>
      </c>
      <c r="AU1034" s="100">
        <f t="shared" si="4812"/>
        <v>0</v>
      </c>
      <c r="AV1034" s="142"/>
      <c r="AW1034" s="100">
        <f t="shared" si="4758"/>
        <v>0</v>
      </c>
      <c r="AX1034" s="100">
        <f t="shared" ref="AX1034:BH1034" si="4813">AX816+AW1034</f>
        <v>0</v>
      </c>
      <c r="AY1034" s="100">
        <f t="shared" si="4813"/>
        <v>0</v>
      </c>
      <c r="AZ1034" s="100">
        <f t="shared" si="4813"/>
        <v>0</v>
      </c>
      <c r="BA1034" s="100">
        <f t="shared" si="4813"/>
        <v>0</v>
      </c>
      <c r="BB1034" s="100">
        <f t="shared" si="4813"/>
        <v>0</v>
      </c>
      <c r="BC1034" s="100">
        <f t="shared" si="4813"/>
        <v>0</v>
      </c>
      <c r="BD1034" s="100">
        <f t="shared" si="4813"/>
        <v>0</v>
      </c>
      <c r="BE1034" s="100">
        <f t="shared" si="4813"/>
        <v>0</v>
      </c>
      <c r="BF1034" s="100">
        <f t="shared" si="4813"/>
        <v>0</v>
      </c>
      <c r="BG1034" s="100">
        <f t="shared" si="4813"/>
        <v>0</v>
      </c>
      <c r="BH1034" s="100">
        <f t="shared" si="4813"/>
        <v>0</v>
      </c>
      <c r="BI1034" s="142"/>
      <c r="BV1034" s="142"/>
      <c r="CI1034" s="142"/>
      <c r="CV1034" s="142"/>
      <c r="DI1034" s="142"/>
      <c r="DV1034" s="142"/>
      <c r="EI1034" s="142"/>
    </row>
    <row r="1035" spans="1:139" ht="15.75" hidden="1" outlineLevel="1" x14ac:dyDescent="0.25">
      <c r="A1035" s="2">
        <f t="shared" si="4685"/>
        <v>128</v>
      </c>
      <c r="B1035" s="86">
        <f t="shared" si="4734"/>
        <v>0</v>
      </c>
      <c r="C1035" s="86">
        <f t="shared" si="4734"/>
        <v>0</v>
      </c>
      <c r="D1035" s="2">
        <f t="shared" si="4734"/>
        <v>0</v>
      </c>
      <c r="E1035" s="141">
        <f t="shared" si="4734"/>
        <v>0</v>
      </c>
      <c r="I1035" s="178">
        <v>0</v>
      </c>
      <c r="J1035" s="100">
        <f t="shared" ref="J1035:U1035" si="4814">J817+I1035</f>
        <v>0</v>
      </c>
      <c r="K1035" s="100">
        <f t="shared" si="4814"/>
        <v>0</v>
      </c>
      <c r="L1035" s="100">
        <f t="shared" si="4814"/>
        <v>0</v>
      </c>
      <c r="M1035" s="100">
        <f t="shared" si="4814"/>
        <v>0</v>
      </c>
      <c r="N1035" s="100">
        <f t="shared" si="4814"/>
        <v>0</v>
      </c>
      <c r="O1035" s="100">
        <f t="shared" si="4814"/>
        <v>0</v>
      </c>
      <c r="P1035" s="100">
        <f t="shared" si="4814"/>
        <v>0</v>
      </c>
      <c r="Q1035" s="100">
        <f t="shared" si="4814"/>
        <v>0</v>
      </c>
      <c r="R1035" s="100">
        <f t="shared" si="4814"/>
        <v>0</v>
      </c>
      <c r="S1035" s="100">
        <f t="shared" si="4814"/>
        <v>0</v>
      </c>
      <c r="T1035" s="100">
        <f t="shared" si="4814"/>
        <v>0</v>
      </c>
      <c r="U1035" s="100">
        <f t="shared" si="4814"/>
        <v>0</v>
      </c>
      <c r="V1035" s="142"/>
      <c r="W1035" s="100">
        <f t="shared" si="4765"/>
        <v>0</v>
      </c>
      <c r="X1035" s="100">
        <f t="shared" ref="X1035:AH1035" si="4815">X817+W1035</f>
        <v>0</v>
      </c>
      <c r="Y1035" s="100">
        <f t="shared" si="4815"/>
        <v>0</v>
      </c>
      <c r="Z1035" s="100">
        <f t="shared" si="4815"/>
        <v>0</v>
      </c>
      <c r="AA1035" s="100">
        <f t="shared" si="4815"/>
        <v>0</v>
      </c>
      <c r="AB1035" s="100">
        <f t="shared" si="4815"/>
        <v>0</v>
      </c>
      <c r="AC1035" s="100">
        <f t="shared" si="4815"/>
        <v>0</v>
      </c>
      <c r="AD1035" s="100">
        <f t="shared" si="4815"/>
        <v>0</v>
      </c>
      <c r="AE1035" s="100">
        <f t="shared" si="4815"/>
        <v>0</v>
      </c>
      <c r="AF1035" s="100">
        <f t="shared" si="4815"/>
        <v>0</v>
      </c>
      <c r="AG1035" s="100">
        <f t="shared" si="4815"/>
        <v>0</v>
      </c>
      <c r="AH1035" s="100">
        <f t="shared" si="4815"/>
        <v>0</v>
      </c>
      <c r="AI1035" s="142"/>
      <c r="AJ1035" s="100">
        <f t="shared" si="4767"/>
        <v>0</v>
      </c>
      <c r="AK1035" s="100">
        <f t="shared" ref="AK1035:AU1035" si="4816">AK817+AJ1035</f>
        <v>0</v>
      </c>
      <c r="AL1035" s="100">
        <f t="shared" si="4816"/>
        <v>0</v>
      </c>
      <c r="AM1035" s="100">
        <f t="shared" si="4816"/>
        <v>0</v>
      </c>
      <c r="AN1035" s="100">
        <f t="shared" si="4816"/>
        <v>0</v>
      </c>
      <c r="AO1035" s="100">
        <f t="shared" si="4816"/>
        <v>0</v>
      </c>
      <c r="AP1035" s="100">
        <f t="shared" si="4816"/>
        <v>0</v>
      </c>
      <c r="AQ1035" s="100">
        <f t="shared" si="4816"/>
        <v>0</v>
      </c>
      <c r="AR1035" s="100">
        <f t="shared" si="4816"/>
        <v>0</v>
      </c>
      <c r="AS1035" s="100">
        <f t="shared" si="4816"/>
        <v>0</v>
      </c>
      <c r="AT1035" s="100">
        <f t="shared" si="4816"/>
        <v>0</v>
      </c>
      <c r="AU1035" s="100">
        <f t="shared" si="4816"/>
        <v>0</v>
      </c>
      <c r="AV1035" s="142"/>
      <c r="AW1035" s="100">
        <f t="shared" si="4758"/>
        <v>0</v>
      </c>
      <c r="AX1035" s="100">
        <f t="shared" ref="AX1035:BH1035" si="4817">AX817+AW1035</f>
        <v>0</v>
      </c>
      <c r="AY1035" s="100">
        <f t="shared" si="4817"/>
        <v>0</v>
      </c>
      <c r="AZ1035" s="100">
        <f t="shared" si="4817"/>
        <v>0</v>
      </c>
      <c r="BA1035" s="100">
        <f t="shared" si="4817"/>
        <v>0</v>
      </c>
      <c r="BB1035" s="100">
        <f t="shared" si="4817"/>
        <v>0</v>
      </c>
      <c r="BC1035" s="100">
        <f t="shared" si="4817"/>
        <v>0</v>
      </c>
      <c r="BD1035" s="100">
        <f t="shared" si="4817"/>
        <v>0</v>
      </c>
      <c r="BE1035" s="100">
        <f t="shared" si="4817"/>
        <v>0</v>
      </c>
      <c r="BF1035" s="100">
        <f t="shared" si="4817"/>
        <v>0</v>
      </c>
      <c r="BG1035" s="100">
        <f t="shared" si="4817"/>
        <v>0</v>
      </c>
      <c r="BH1035" s="100">
        <f t="shared" si="4817"/>
        <v>0</v>
      </c>
      <c r="BI1035" s="142"/>
      <c r="BV1035" s="142"/>
      <c r="CI1035" s="142"/>
      <c r="CV1035" s="142"/>
      <c r="DI1035" s="142"/>
      <c r="DV1035" s="142"/>
      <c r="EI1035" s="142"/>
    </row>
    <row r="1036" spans="1:139" ht="15.75" hidden="1" outlineLevel="1" x14ac:dyDescent="0.25">
      <c r="A1036" s="2">
        <f t="shared" ref="A1036:A1042" si="4818">A818</f>
        <v>129</v>
      </c>
      <c r="B1036" s="86">
        <f t="shared" ref="B1036:E1042" si="4819">B818</f>
        <v>0</v>
      </c>
      <c r="C1036" s="86">
        <f t="shared" si="4819"/>
        <v>0</v>
      </c>
      <c r="D1036" s="2">
        <f t="shared" si="4819"/>
        <v>0</v>
      </c>
      <c r="E1036" s="141">
        <f t="shared" si="4819"/>
        <v>0</v>
      </c>
      <c r="I1036" s="178">
        <v>0</v>
      </c>
      <c r="J1036" s="100">
        <f t="shared" ref="J1036:U1036" si="4820">J818+I1036</f>
        <v>0</v>
      </c>
      <c r="K1036" s="100">
        <f t="shared" si="4820"/>
        <v>0</v>
      </c>
      <c r="L1036" s="100">
        <f t="shared" si="4820"/>
        <v>0</v>
      </c>
      <c r="M1036" s="100">
        <f t="shared" si="4820"/>
        <v>0</v>
      </c>
      <c r="N1036" s="100">
        <f t="shared" si="4820"/>
        <v>0</v>
      </c>
      <c r="O1036" s="100">
        <f t="shared" si="4820"/>
        <v>0</v>
      </c>
      <c r="P1036" s="100">
        <f t="shared" si="4820"/>
        <v>0</v>
      </c>
      <c r="Q1036" s="100">
        <f t="shared" si="4820"/>
        <v>0</v>
      </c>
      <c r="R1036" s="100">
        <f t="shared" si="4820"/>
        <v>0</v>
      </c>
      <c r="S1036" s="100">
        <f t="shared" si="4820"/>
        <v>0</v>
      </c>
      <c r="T1036" s="100">
        <f t="shared" si="4820"/>
        <v>0</v>
      </c>
      <c r="U1036" s="100">
        <f t="shared" si="4820"/>
        <v>0</v>
      </c>
      <c r="V1036" s="142"/>
      <c r="W1036" s="100">
        <f t="shared" si="4765"/>
        <v>0</v>
      </c>
      <c r="X1036" s="100">
        <f t="shared" ref="X1036:AH1036" si="4821">X818+W1036</f>
        <v>0</v>
      </c>
      <c r="Y1036" s="100">
        <f t="shared" si="4821"/>
        <v>0</v>
      </c>
      <c r="Z1036" s="100">
        <f t="shared" si="4821"/>
        <v>0</v>
      </c>
      <c r="AA1036" s="100">
        <f t="shared" si="4821"/>
        <v>0</v>
      </c>
      <c r="AB1036" s="100">
        <f t="shared" si="4821"/>
        <v>0</v>
      </c>
      <c r="AC1036" s="100">
        <f t="shared" si="4821"/>
        <v>0</v>
      </c>
      <c r="AD1036" s="100">
        <f t="shared" si="4821"/>
        <v>0</v>
      </c>
      <c r="AE1036" s="100">
        <f t="shared" si="4821"/>
        <v>0</v>
      </c>
      <c r="AF1036" s="100">
        <f t="shared" si="4821"/>
        <v>0</v>
      </c>
      <c r="AG1036" s="100">
        <f t="shared" si="4821"/>
        <v>0</v>
      </c>
      <c r="AH1036" s="100">
        <f t="shared" si="4821"/>
        <v>0</v>
      </c>
      <c r="AI1036" s="142"/>
      <c r="AJ1036" s="100">
        <f t="shared" si="4767"/>
        <v>0</v>
      </c>
      <c r="AK1036" s="100">
        <f t="shared" ref="AK1036:AU1036" si="4822">AK818+AJ1036</f>
        <v>0</v>
      </c>
      <c r="AL1036" s="100">
        <f t="shared" si="4822"/>
        <v>0</v>
      </c>
      <c r="AM1036" s="100">
        <f t="shared" si="4822"/>
        <v>0</v>
      </c>
      <c r="AN1036" s="100">
        <f t="shared" si="4822"/>
        <v>0</v>
      </c>
      <c r="AO1036" s="100">
        <f t="shared" si="4822"/>
        <v>0</v>
      </c>
      <c r="AP1036" s="100">
        <f t="shared" si="4822"/>
        <v>0</v>
      </c>
      <c r="AQ1036" s="100">
        <f t="shared" si="4822"/>
        <v>0</v>
      </c>
      <c r="AR1036" s="100">
        <f t="shared" si="4822"/>
        <v>0</v>
      </c>
      <c r="AS1036" s="100">
        <f t="shared" si="4822"/>
        <v>0</v>
      </c>
      <c r="AT1036" s="100">
        <f t="shared" si="4822"/>
        <v>0</v>
      </c>
      <c r="AU1036" s="100">
        <f t="shared" si="4822"/>
        <v>0</v>
      </c>
      <c r="AV1036" s="142"/>
      <c r="AW1036" s="100">
        <f t="shared" si="4758"/>
        <v>0</v>
      </c>
      <c r="AX1036" s="100">
        <f t="shared" ref="AX1036:BH1036" si="4823">AX818+AW1036</f>
        <v>0</v>
      </c>
      <c r="AY1036" s="100">
        <f t="shared" si="4823"/>
        <v>0</v>
      </c>
      <c r="AZ1036" s="100">
        <f t="shared" si="4823"/>
        <v>0</v>
      </c>
      <c r="BA1036" s="100">
        <f t="shared" si="4823"/>
        <v>0</v>
      </c>
      <c r="BB1036" s="100">
        <f t="shared" si="4823"/>
        <v>0</v>
      </c>
      <c r="BC1036" s="100">
        <f t="shared" si="4823"/>
        <v>0</v>
      </c>
      <c r="BD1036" s="100">
        <f t="shared" si="4823"/>
        <v>0</v>
      </c>
      <c r="BE1036" s="100">
        <f t="shared" si="4823"/>
        <v>0</v>
      </c>
      <c r="BF1036" s="100">
        <f t="shared" si="4823"/>
        <v>0</v>
      </c>
      <c r="BG1036" s="100">
        <f t="shared" si="4823"/>
        <v>0</v>
      </c>
      <c r="BH1036" s="100">
        <f t="shared" si="4823"/>
        <v>0</v>
      </c>
      <c r="BI1036" s="142"/>
      <c r="BV1036" s="142"/>
      <c r="CI1036" s="142"/>
      <c r="CV1036" s="142"/>
      <c r="DI1036" s="142"/>
      <c r="DV1036" s="142"/>
      <c r="EI1036" s="142"/>
    </row>
    <row r="1037" spans="1:139" ht="15.75" hidden="1" outlineLevel="1" x14ac:dyDescent="0.25">
      <c r="A1037" s="2">
        <f t="shared" si="4818"/>
        <v>130</v>
      </c>
      <c r="B1037" s="86">
        <f t="shared" si="4819"/>
        <v>0</v>
      </c>
      <c r="C1037" s="86">
        <f t="shared" si="4819"/>
        <v>0</v>
      </c>
      <c r="D1037" s="2">
        <f t="shared" si="4819"/>
        <v>0</v>
      </c>
      <c r="E1037" s="141">
        <f t="shared" si="4819"/>
        <v>0</v>
      </c>
      <c r="I1037" s="178">
        <v>0</v>
      </c>
      <c r="J1037" s="100">
        <f t="shared" ref="J1037:U1037" si="4824">J819+I1037</f>
        <v>0</v>
      </c>
      <c r="K1037" s="100">
        <f t="shared" si="4824"/>
        <v>0</v>
      </c>
      <c r="L1037" s="100">
        <f t="shared" si="4824"/>
        <v>0</v>
      </c>
      <c r="M1037" s="100">
        <f t="shared" si="4824"/>
        <v>0</v>
      </c>
      <c r="N1037" s="100">
        <f t="shared" si="4824"/>
        <v>0</v>
      </c>
      <c r="O1037" s="100">
        <f t="shared" si="4824"/>
        <v>0</v>
      </c>
      <c r="P1037" s="100">
        <f t="shared" si="4824"/>
        <v>0</v>
      </c>
      <c r="Q1037" s="100">
        <f t="shared" si="4824"/>
        <v>0</v>
      </c>
      <c r="R1037" s="100">
        <f t="shared" si="4824"/>
        <v>0</v>
      </c>
      <c r="S1037" s="100">
        <f t="shared" si="4824"/>
        <v>0</v>
      </c>
      <c r="T1037" s="100">
        <f t="shared" si="4824"/>
        <v>0</v>
      </c>
      <c r="U1037" s="100">
        <f t="shared" si="4824"/>
        <v>0</v>
      </c>
      <c r="V1037" s="142"/>
      <c r="W1037" s="100">
        <f t="shared" si="4765"/>
        <v>0</v>
      </c>
      <c r="X1037" s="100">
        <f t="shared" ref="X1037:AH1037" si="4825">X819+W1037</f>
        <v>0</v>
      </c>
      <c r="Y1037" s="100">
        <f t="shared" si="4825"/>
        <v>0</v>
      </c>
      <c r="Z1037" s="100">
        <f t="shared" si="4825"/>
        <v>0</v>
      </c>
      <c r="AA1037" s="100">
        <f t="shared" si="4825"/>
        <v>0</v>
      </c>
      <c r="AB1037" s="100">
        <f t="shared" si="4825"/>
        <v>0</v>
      </c>
      <c r="AC1037" s="100">
        <f t="shared" si="4825"/>
        <v>0</v>
      </c>
      <c r="AD1037" s="100">
        <f t="shared" si="4825"/>
        <v>0</v>
      </c>
      <c r="AE1037" s="100">
        <f t="shared" si="4825"/>
        <v>0</v>
      </c>
      <c r="AF1037" s="100">
        <f t="shared" si="4825"/>
        <v>0</v>
      </c>
      <c r="AG1037" s="100">
        <f t="shared" si="4825"/>
        <v>0</v>
      </c>
      <c r="AH1037" s="100">
        <f t="shared" si="4825"/>
        <v>0</v>
      </c>
      <c r="AI1037" s="142"/>
      <c r="AJ1037" s="100">
        <f t="shared" si="4767"/>
        <v>0</v>
      </c>
      <c r="AK1037" s="100">
        <f t="shared" ref="AK1037:AU1037" si="4826">AK819+AJ1037</f>
        <v>0</v>
      </c>
      <c r="AL1037" s="100">
        <f t="shared" si="4826"/>
        <v>0</v>
      </c>
      <c r="AM1037" s="100">
        <f t="shared" si="4826"/>
        <v>0</v>
      </c>
      <c r="AN1037" s="100">
        <f t="shared" si="4826"/>
        <v>0</v>
      </c>
      <c r="AO1037" s="100">
        <f t="shared" si="4826"/>
        <v>0</v>
      </c>
      <c r="AP1037" s="100">
        <f t="shared" si="4826"/>
        <v>0</v>
      </c>
      <c r="AQ1037" s="100">
        <f t="shared" si="4826"/>
        <v>0</v>
      </c>
      <c r="AR1037" s="100">
        <f t="shared" si="4826"/>
        <v>0</v>
      </c>
      <c r="AS1037" s="100">
        <f t="shared" si="4826"/>
        <v>0</v>
      </c>
      <c r="AT1037" s="100">
        <f t="shared" si="4826"/>
        <v>0</v>
      </c>
      <c r="AU1037" s="100">
        <f t="shared" si="4826"/>
        <v>0</v>
      </c>
      <c r="AV1037" s="142"/>
      <c r="AW1037" s="100">
        <f t="shared" si="4758"/>
        <v>0</v>
      </c>
      <c r="AX1037" s="100">
        <f t="shared" ref="AX1037:BH1037" si="4827">AX819+AW1037</f>
        <v>0</v>
      </c>
      <c r="AY1037" s="100">
        <f t="shared" si="4827"/>
        <v>0</v>
      </c>
      <c r="AZ1037" s="100">
        <f t="shared" si="4827"/>
        <v>0</v>
      </c>
      <c r="BA1037" s="100">
        <f t="shared" si="4827"/>
        <v>0</v>
      </c>
      <c r="BB1037" s="100">
        <f t="shared" si="4827"/>
        <v>0</v>
      </c>
      <c r="BC1037" s="100">
        <f t="shared" si="4827"/>
        <v>0</v>
      </c>
      <c r="BD1037" s="100">
        <f t="shared" si="4827"/>
        <v>0</v>
      </c>
      <c r="BE1037" s="100">
        <f t="shared" si="4827"/>
        <v>0</v>
      </c>
      <c r="BF1037" s="100">
        <f t="shared" si="4827"/>
        <v>0</v>
      </c>
      <c r="BG1037" s="100">
        <f t="shared" si="4827"/>
        <v>0</v>
      </c>
      <c r="BH1037" s="100">
        <f t="shared" si="4827"/>
        <v>0</v>
      </c>
      <c r="BI1037" s="142"/>
      <c r="BV1037" s="142"/>
      <c r="CI1037" s="142"/>
      <c r="CV1037" s="142"/>
      <c r="DI1037" s="142"/>
      <c r="DV1037" s="142"/>
      <c r="EI1037" s="142"/>
    </row>
    <row r="1038" spans="1:139" ht="15.75" hidden="1" outlineLevel="1" x14ac:dyDescent="0.25">
      <c r="A1038" s="2">
        <f t="shared" si="4818"/>
        <v>131</v>
      </c>
      <c r="B1038" s="86">
        <f t="shared" si="4819"/>
        <v>0</v>
      </c>
      <c r="C1038" s="86">
        <f t="shared" si="4819"/>
        <v>0</v>
      </c>
      <c r="D1038" s="2">
        <f t="shared" si="4819"/>
        <v>0</v>
      </c>
      <c r="E1038" s="141">
        <f t="shared" si="4819"/>
        <v>0</v>
      </c>
      <c r="I1038" s="178">
        <v>0</v>
      </c>
      <c r="J1038" s="100">
        <f t="shared" ref="J1038:U1038" si="4828">J820+I1038</f>
        <v>0</v>
      </c>
      <c r="K1038" s="100">
        <f t="shared" si="4828"/>
        <v>0</v>
      </c>
      <c r="L1038" s="100">
        <f t="shared" si="4828"/>
        <v>0</v>
      </c>
      <c r="M1038" s="100">
        <f t="shared" si="4828"/>
        <v>0</v>
      </c>
      <c r="N1038" s="100">
        <f t="shared" si="4828"/>
        <v>0</v>
      </c>
      <c r="O1038" s="100">
        <f t="shared" si="4828"/>
        <v>0</v>
      </c>
      <c r="P1038" s="100">
        <f t="shared" si="4828"/>
        <v>0</v>
      </c>
      <c r="Q1038" s="100">
        <f t="shared" si="4828"/>
        <v>0</v>
      </c>
      <c r="R1038" s="100">
        <f t="shared" si="4828"/>
        <v>0</v>
      </c>
      <c r="S1038" s="100">
        <f t="shared" si="4828"/>
        <v>0</v>
      </c>
      <c r="T1038" s="100">
        <f t="shared" si="4828"/>
        <v>0</v>
      </c>
      <c r="U1038" s="100">
        <f t="shared" si="4828"/>
        <v>0</v>
      </c>
      <c r="V1038" s="142"/>
      <c r="W1038" s="100">
        <f t="shared" si="4765"/>
        <v>0</v>
      </c>
      <c r="X1038" s="100">
        <f t="shared" ref="X1038:AH1038" si="4829">X820+W1038</f>
        <v>0</v>
      </c>
      <c r="Y1038" s="100">
        <f t="shared" si="4829"/>
        <v>0</v>
      </c>
      <c r="Z1038" s="100">
        <f t="shared" si="4829"/>
        <v>0</v>
      </c>
      <c r="AA1038" s="100">
        <f t="shared" si="4829"/>
        <v>0</v>
      </c>
      <c r="AB1038" s="100">
        <f t="shared" si="4829"/>
        <v>0</v>
      </c>
      <c r="AC1038" s="100">
        <f t="shared" si="4829"/>
        <v>0</v>
      </c>
      <c r="AD1038" s="100">
        <f t="shared" si="4829"/>
        <v>0</v>
      </c>
      <c r="AE1038" s="100">
        <f t="shared" si="4829"/>
        <v>0</v>
      </c>
      <c r="AF1038" s="100">
        <f t="shared" si="4829"/>
        <v>0</v>
      </c>
      <c r="AG1038" s="100">
        <f t="shared" si="4829"/>
        <v>0</v>
      </c>
      <c r="AH1038" s="100">
        <f t="shared" si="4829"/>
        <v>0</v>
      </c>
      <c r="AI1038" s="142"/>
      <c r="AJ1038" s="100">
        <f t="shared" si="4767"/>
        <v>0</v>
      </c>
      <c r="AK1038" s="100">
        <f t="shared" ref="AK1038:AU1038" si="4830">AK820+AJ1038</f>
        <v>0</v>
      </c>
      <c r="AL1038" s="100">
        <f t="shared" si="4830"/>
        <v>0</v>
      </c>
      <c r="AM1038" s="100">
        <f t="shared" si="4830"/>
        <v>0</v>
      </c>
      <c r="AN1038" s="100">
        <f t="shared" si="4830"/>
        <v>0</v>
      </c>
      <c r="AO1038" s="100">
        <f t="shared" si="4830"/>
        <v>0</v>
      </c>
      <c r="AP1038" s="100">
        <f t="shared" si="4830"/>
        <v>0</v>
      </c>
      <c r="AQ1038" s="100">
        <f t="shared" si="4830"/>
        <v>0</v>
      </c>
      <c r="AR1038" s="100">
        <f t="shared" si="4830"/>
        <v>0</v>
      </c>
      <c r="AS1038" s="100">
        <f t="shared" si="4830"/>
        <v>0</v>
      </c>
      <c r="AT1038" s="100">
        <f t="shared" si="4830"/>
        <v>0</v>
      </c>
      <c r="AU1038" s="100">
        <f t="shared" si="4830"/>
        <v>0</v>
      </c>
      <c r="AV1038" s="142"/>
      <c r="AW1038" s="100">
        <f t="shared" si="4758"/>
        <v>0</v>
      </c>
      <c r="AX1038" s="100">
        <f t="shared" ref="AX1038:BH1038" si="4831">AX820+AW1038</f>
        <v>0</v>
      </c>
      <c r="AY1038" s="100">
        <f t="shared" si="4831"/>
        <v>0</v>
      </c>
      <c r="AZ1038" s="100">
        <f t="shared" si="4831"/>
        <v>0</v>
      </c>
      <c r="BA1038" s="100">
        <f t="shared" si="4831"/>
        <v>0</v>
      </c>
      <c r="BB1038" s="100">
        <f t="shared" si="4831"/>
        <v>0</v>
      </c>
      <c r="BC1038" s="100">
        <f t="shared" si="4831"/>
        <v>0</v>
      </c>
      <c r="BD1038" s="100">
        <f t="shared" si="4831"/>
        <v>0</v>
      </c>
      <c r="BE1038" s="100">
        <f t="shared" si="4831"/>
        <v>0</v>
      </c>
      <c r="BF1038" s="100">
        <f t="shared" si="4831"/>
        <v>0</v>
      </c>
      <c r="BG1038" s="100">
        <f t="shared" si="4831"/>
        <v>0</v>
      </c>
      <c r="BH1038" s="100">
        <f t="shared" si="4831"/>
        <v>0</v>
      </c>
      <c r="BI1038" s="142"/>
      <c r="BV1038" s="142"/>
      <c r="CI1038" s="142"/>
      <c r="CV1038" s="142"/>
      <c r="DI1038" s="142"/>
      <c r="DV1038" s="142"/>
      <c r="EI1038" s="142"/>
    </row>
    <row r="1039" spans="1:139" ht="15.75" hidden="1" outlineLevel="1" x14ac:dyDescent="0.25">
      <c r="A1039" s="2">
        <f t="shared" si="4818"/>
        <v>132</v>
      </c>
      <c r="B1039" s="86">
        <f t="shared" si="4819"/>
        <v>0</v>
      </c>
      <c r="C1039" s="86">
        <f t="shared" si="4819"/>
        <v>0</v>
      </c>
      <c r="D1039" s="2">
        <f t="shared" si="4819"/>
        <v>0</v>
      </c>
      <c r="E1039" s="141">
        <f t="shared" si="4819"/>
        <v>0</v>
      </c>
      <c r="I1039" s="178">
        <v>0</v>
      </c>
      <c r="J1039" s="100">
        <f t="shared" ref="J1039:U1039" si="4832">J821+I1039</f>
        <v>0</v>
      </c>
      <c r="K1039" s="100">
        <f t="shared" si="4832"/>
        <v>0</v>
      </c>
      <c r="L1039" s="100">
        <f t="shared" si="4832"/>
        <v>0</v>
      </c>
      <c r="M1039" s="100">
        <f t="shared" si="4832"/>
        <v>0</v>
      </c>
      <c r="N1039" s="100">
        <f t="shared" si="4832"/>
        <v>0</v>
      </c>
      <c r="O1039" s="100">
        <f t="shared" si="4832"/>
        <v>0</v>
      </c>
      <c r="P1039" s="100">
        <f t="shared" si="4832"/>
        <v>0</v>
      </c>
      <c r="Q1039" s="100">
        <f t="shared" si="4832"/>
        <v>0</v>
      </c>
      <c r="R1039" s="100">
        <f t="shared" si="4832"/>
        <v>0</v>
      </c>
      <c r="S1039" s="100">
        <f t="shared" si="4832"/>
        <v>0</v>
      </c>
      <c r="T1039" s="100">
        <f t="shared" si="4832"/>
        <v>0</v>
      </c>
      <c r="U1039" s="100">
        <f t="shared" si="4832"/>
        <v>0</v>
      </c>
      <c r="V1039" s="142"/>
      <c r="W1039" s="100">
        <f t="shared" si="4765"/>
        <v>0</v>
      </c>
      <c r="X1039" s="100">
        <f t="shared" ref="X1039:AH1039" si="4833">X821+W1039</f>
        <v>0</v>
      </c>
      <c r="Y1039" s="100">
        <f t="shared" si="4833"/>
        <v>0</v>
      </c>
      <c r="Z1039" s="100">
        <f t="shared" si="4833"/>
        <v>0</v>
      </c>
      <c r="AA1039" s="100">
        <f t="shared" si="4833"/>
        <v>0</v>
      </c>
      <c r="AB1039" s="100">
        <f t="shared" si="4833"/>
        <v>0</v>
      </c>
      <c r="AC1039" s="100">
        <f t="shared" si="4833"/>
        <v>0</v>
      </c>
      <c r="AD1039" s="100">
        <f t="shared" si="4833"/>
        <v>0</v>
      </c>
      <c r="AE1039" s="100">
        <f t="shared" si="4833"/>
        <v>0</v>
      </c>
      <c r="AF1039" s="100">
        <f t="shared" si="4833"/>
        <v>0</v>
      </c>
      <c r="AG1039" s="100">
        <f t="shared" si="4833"/>
        <v>0</v>
      </c>
      <c r="AH1039" s="100">
        <f t="shared" si="4833"/>
        <v>0</v>
      </c>
      <c r="AI1039" s="142"/>
      <c r="AJ1039" s="100">
        <f t="shared" si="4767"/>
        <v>0</v>
      </c>
      <c r="AK1039" s="100">
        <f t="shared" ref="AK1039:AU1039" si="4834">AK821+AJ1039</f>
        <v>0</v>
      </c>
      <c r="AL1039" s="100">
        <f t="shared" si="4834"/>
        <v>0</v>
      </c>
      <c r="AM1039" s="100">
        <f t="shared" si="4834"/>
        <v>0</v>
      </c>
      <c r="AN1039" s="100">
        <f t="shared" si="4834"/>
        <v>0</v>
      </c>
      <c r="AO1039" s="100">
        <f t="shared" si="4834"/>
        <v>0</v>
      </c>
      <c r="AP1039" s="100">
        <f t="shared" si="4834"/>
        <v>0</v>
      </c>
      <c r="AQ1039" s="100">
        <f t="shared" si="4834"/>
        <v>0</v>
      </c>
      <c r="AR1039" s="100">
        <f t="shared" si="4834"/>
        <v>0</v>
      </c>
      <c r="AS1039" s="100">
        <f t="shared" si="4834"/>
        <v>0</v>
      </c>
      <c r="AT1039" s="100">
        <f t="shared" si="4834"/>
        <v>0</v>
      </c>
      <c r="AU1039" s="100">
        <f t="shared" si="4834"/>
        <v>0</v>
      </c>
      <c r="AV1039" s="142"/>
      <c r="AW1039" s="100">
        <f t="shared" si="4758"/>
        <v>0</v>
      </c>
      <c r="AX1039" s="100">
        <f t="shared" ref="AX1039:BH1039" si="4835">AX821+AW1039</f>
        <v>0</v>
      </c>
      <c r="AY1039" s="100">
        <f t="shared" si="4835"/>
        <v>0</v>
      </c>
      <c r="AZ1039" s="100">
        <f t="shared" si="4835"/>
        <v>0</v>
      </c>
      <c r="BA1039" s="100">
        <f t="shared" si="4835"/>
        <v>0</v>
      </c>
      <c r="BB1039" s="100">
        <f t="shared" si="4835"/>
        <v>0</v>
      </c>
      <c r="BC1039" s="100">
        <f t="shared" si="4835"/>
        <v>0</v>
      </c>
      <c r="BD1039" s="100">
        <f t="shared" si="4835"/>
        <v>0</v>
      </c>
      <c r="BE1039" s="100">
        <f t="shared" si="4835"/>
        <v>0</v>
      </c>
      <c r="BF1039" s="100">
        <f t="shared" si="4835"/>
        <v>0</v>
      </c>
      <c r="BG1039" s="100">
        <f t="shared" si="4835"/>
        <v>0</v>
      </c>
      <c r="BH1039" s="100">
        <f t="shared" si="4835"/>
        <v>0</v>
      </c>
      <c r="BI1039" s="142"/>
      <c r="BV1039" s="142"/>
      <c r="CI1039" s="142"/>
      <c r="CV1039" s="142"/>
      <c r="DI1039" s="142"/>
      <c r="DV1039" s="142"/>
      <c r="EI1039" s="142"/>
    </row>
    <row r="1040" spans="1:139" ht="15.75" hidden="1" outlineLevel="1" x14ac:dyDescent="0.25">
      <c r="A1040" s="2">
        <f t="shared" si="4818"/>
        <v>133</v>
      </c>
      <c r="B1040" s="86">
        <f t="shared" si="4819"/>
        <v>0</v>
      </c>
      <c r="C1040" s="86">
        <f t="shared" si="4819"/>
        <v>0</v>
      </c>
      <c r="D1040" s="2">
        <f t="shared" si="4819"/>
        <v>0</v>
      </c>
      <c r="E1040" s="141">
        <f t="shared" si="4819"/>
        <v>0</v>
      </c>
      <c r="I1040" s="178">
        <v>0</v>
      </c>
      <c r="J1040" s="100">
        <f t="shared" ref="J1040:U1040" si="4836">J822+I1040</f>
        <v>0</v>
      </c>
      <c r="K1040" s="100">
        <f t="shared" si="4836"/>
        <v>0</v>
      </c>
      <c r="L1040" s="100">
        <f t="shared" si="4836"/>
        <v>0</v>
      </c>
      <c r="M1040" s="100">
        <f t="shared" si="4836"/>
        <v>0</v>
      </c>
      <c r="N1040" s="100">
        <f t="shared" si="4836"/>
        <v>0</v>
      </c>
      <c r="O1040" s="100">
        <f t="shared" si="4836"/>
        <v>0</v>
      </c>
      <c r="P1040" s="100">
        <f t="shared" si="4836"/>
        <v>0</v>
      </c>
      <c r="Q1040" s="100">
        <f t="shared" si="4836"/>
        <v>0</v>
      </c>
      <c r="R1040" s="100">
        <f t="shared" si="4836"/>
        <v>0</v>
      </c>
      <c r="S1040" s="100">
        <f t="shared" si="4836"/>
        <v>0</v>
      </c>
      <c r="T1040" s="100">
        <f t="shared" si="4836"/>
        <v>0</v>
      </c>
      <c r="U1040" s="100">
        <f t="shared" si="4836"/>
        <v>0</v>
      </c>
      <c r="V1040" s="142"/>
      <c r="W1040" s="100">
        <f t="shared" si="4765"/>
        <v>0</v>
      </c>
      <c r="X1040" s="100">
        <f t="shared" ref="X1040:AH1040" si="4837">X822+W1040</f>
        <v>0</v>
      </c>
      <c r="Y1040" s="100">
        <f t="shared" si="4837"/>
        <v>0</v>
      </c>
      <c r="Z1040" s="100">
        <f t="shared" si="4837"/>
        <v>0</v>
      </c>
      <c r="AA1040" s="100">
        <f t="shared" si="4837"/>
        <v>0</v>
      </c>
      <c r="AB1040" s="100">
        <f t="shared" si="4837"/>
        <v>0</v>
      </c>
      <c r="AC1040" s="100">
        <f t="shared" si="4837"/>
        <v>0</v>
      </c>
      <c r="AD1040" s="100">
        <f t="shared" si="4837"/>
        <v>0</v>
      </c>
      <c r="AE1040" s="100">
        <f t="shared" si="4837"/>
        <v>0</v>
      </c>
      <c r="AF1040" s="100">
        <f t="shared" si="4837"/>
        <v>0</v>
      </c>
      <c r="AG1040" s="100">
        <f t="shared" si="4837"/>
        <v>0</v>
      </c>
      <c r="AH1040" s="100">
        <f t="shared" si="4837"/>
        <v>0</v>
      </c>
      <c r="AI1040" s="142"/>
      <c r="AJ1040" s="100">
        <f t="shared" si="4767"/>
        <v>0</v>
      </c>
      <c r="AK1040" s="100">
        <f t="shared" ref="AK1040:AU1040" si="4838">AK822+AJ1040</f>
        <v>0</v>
      </c>
      <c r="AL1040" s="100">
        <f t="shared" si="4838"/>
        <v>0</v>
      </c>
      <c r="AM1040" s="100">
        <f t="shared" si="4838"/>
        <v>0</v>
      </c>
      <c r="AN1040" s="100">
        <f t="shared" si="4838"/>
        <v>0</v>
      </c>
      <c r="AO1040" s="100">
        <f t="shared" si="4838"/>
        <v>0</v>
      </c>
      <c r="AP1040" s="100">
        <f t="shared" si="4838"/>
        <v>0</v>
      </c>
      <c r="AQ1040" s="100">
        <f t="shared" si="4838"/>
        <v>0</v>
      </c>
      <c r="AR1040" s="100">
        <f t="shared" si="4838"/>
        <v>0</v>
      </c>
      <c r="AS1040" s="100">
        <f t="shared" si="4838"/>
        <v>0</v>
      </c>
      <c r="AT1040" s="100">
        <f t="shared" si="4838"/>
        <v>0</v>
      </c>
      <c r="AU1040" s="100">
        <f t="shared" si="4838"/>
        <v>0</v>
      </c>
      <c r="AV1040" s="142"/>
      <c r="AW1040" s="100">
        <f t="shared" si="4758"/>
        <v>0</v>
      </c>
      <c r="AX1040" s="100">
        <f t="shared" ref="AX1040:BH1040" si="4839">AX822+AW1040</f>
        <v>0</v>
      </c>
      <c r="AY1040" s="100">
        <f t="shared" si="4839"/>
        <v>0</v>
      </c>
      <c r="AZ1040" s="100">
        <f t="shared" si="4839"/>
        <v>0</v>
      </c>
      <c r="BA1040" s="100">
        <f t="shared" si="4839"/>
        <v>0</v>
      </c>
      <c r="BB1040" s="100">
        <f t="shared" si="4839"/>
        <v>0</v>
      </c>
      <c r="BC1040" s="100">
        <f t="shared" si="4839"/>
        <v>0</v>
      </c>
      <c r="BD1040" s="100">
        <f t="shared" si="4839"/>
        <v>0</v>
      </c>
      <c r="BE1040" s="100">
        <f t="shared" si="4839"/>
        <v>0</v>
      </c>
      <c r="BF1040" s="100">
        <f t="shared" si="4839"/>
        <v>0</v>
      </c>
      <c r="BG1040" s="100">
        <f t="shared" si="4839"/>
        <v>0</v>
      </c>
      <c r="BH1040" s="100">
        <f t="shared" si="4839"/>
        <v>0</v>
      </c>
      <c r="BI1040" s="142"/>
      <c r="BV1040" s="142"/>
      <c r="CI1040" s="142"/>
      <c r="CV1040" s="142"/>
      <c r="DI1040" s="142"/>
      <c r="DV1040" s="142"/>
      <c r="EI1040" s="142"/>
    </row>
    <row r="1041" spans="1:139" ht="15.75" hidden="1" x14ac:dyDescent="0.25">
      <c r="A1041" s="2" t="str">
        <f t="shared" si="4818"/>
        <v>2021F</v>
      </c>
      <c r="B1041" s="86" t="str">
        <f t="shared" si="4819"/>
        <v>PRE-09362</v>
      </c>
      <c r="C1041" s="86" t="str">
        <f t="shared" si="4819"/>
        <v>SPP FH PRE-09362 - 2021F</v>
      </c>
      <c r="D1041" s="2" t="str">
        <f t="shared" si="4819"/>
        <v>FH - TBD2021F</v>
      </c>
      <c r="E1041" s="141" t="str">
        <f t="shared" si="4819"/>
        <v>SPP FH - 2021F</v>
      </c>
      <c r="I1041" s="178">
        <v>0</v>
      </c>
      <c r="J1041" s="100">
        <f t="shared" ref="J1041:U1041" si="4840">J823+I1041</f>
        <v>0</v>
      </c>
      <c r="K1041" s="100">
        <f t="shared" si="4840"/>
        <v>0</v>
      </c>
      <c r="L1041" s="100">
        <f t="shared" si="4840"/>
        <v>0</v>
      </c>
      <c r="M1041" s="100">
        <f t="shared" si="4840"/>
        <v>0</v>
      </c>
      <c r="N1041" s="100">
        <f t="shared" si="4840"/>
        <v>0</v>
      </c>
      <c r="O1041" s="100">
        <f t="shared" si="4840"/>
        <v>0</v>
      </c>
      <c r="P1041" s="100">
        <f t="shared" si="4840"/>
        <v>0</v>
      </c>
      <c r="Q1041" s="100">
        <f t="shared" si="4840"/>
        <v>0</v>
      </c>
      <c r="R1041" s="100">
        <f t="shared" si="4840"/>
        <v>0</v>
      </c>
      <c r="S1041" s="100">
        <f t="shared" si="4840"/>
        <v>0</v>
      </c>
      <c r="T1041" s="100">
        <f t="shared" si="4840"/>
        <v>0</v>
      </c>
      <c r="U1041" s="100">
        <f t="shared" si="4840"/>
        <v>0</v>
      </c>
      <c r="V1041" s="142"/>
      <c r="W1041" s="100">
        <f t="shared" si="4765"/>
        <v>0</v>
      </c>
      <c r="X1041" s="100">
        <f t="shared" ref="X1041:AG1041" si="4841">X823+W1041</f>
        <v>0</v>
      </c>
      <c r="Y1041" s="100">
        <f t="shared" si="4841"/>
        <v>0</v>
      </c>
      <c r="Z1041" s="100">
        <f t="shared" si="4841"/>
        <v>0</v>
      </c>
      <c r="AA1041" s="100">
        <f t="shared" si="4841"/>
        <v>0</v>
      </c>
      <c r="AB1041" s="100">
        <f t="shared" si="4841"/>
        <v>0</v>
      </c>
      <c r="AC1041" s="100">
        <f t="shared" si="4841"/>
        <v>0</v>
      </c>
      <c r="AD1041" s="100">
        <f t="shared" si="4841"/>
        <v>0</v>
      </c>
      <c r="AE1041" s="100">
        <f t="shared" si="4841"/>
        <v>0</v>
      </c>
      <c r="AF1041" s="100">
        <f t="shared" si="4841"/>
        <v>0</v>
      </c>
      <c r="AG1041" s="100">
        <f t="shared" si="4841"/>
        <v>0</v>
      </c>
      <c r="AH1041" s="100">
        <f>AH823+AG1041</f>
        <v>0</v>
      </c>
      <c r="AI1041" s="142"/>
      <c r="AJ1041" s="100">
        <f t="shared" si="4767"/>
        <v>0</v>
      </c>
      <c r="AK1041" s="100">
        <f t="shared" ref="AK1041:AU1041" si="4842">AK823+AJ1041</f>
        <v>0</v>
      </c>
      <c r="AL1041" s="100">
        <f t="shared" si="4842"/>
        <v>0</v>
      </c>
      <c r="AM1041" s="100">
        <f t="shared" si="4842"/>
        <v>0</v>
      </c>
      <c r="AN1041" s="100">
        <f t="shared" si="4842"/>
        <v>0</v>
      </c>
      <c r="AO1041" s="100">
        <f t="shared" si="4842"/>
        <v>0</v>
      </c>
      <c r="AP1041" s="100">
        <f t="shared" si="4842"/>
        <v>0</v>
      </c>
      <c r="AQ1041" s="100">
        <f t="shared" si="4842"/>
        <v>0</v>
      </c>
      <c r="AR1041" s="100">
        <f t="shared" si="4842"/>
        <v>0</v>
      </c>
      <c r="AS1041" s="100">
        <f t="shared" si="4842"/>
        <v>0</v>
      </c>
      <c r="AT1041" s="100">
        <f t="shared" si="4842"/>
        <v>0</v>
      </c>
      <c r="AU1041" s="100">
        <f t="shared" si="4842"/>
        <v>0</v>
      </c>
      <c r="AV1041" s="142"/>
      <c r="AW1041" s="100">
        <f t="shared" si="4758"/>
        <v>0</v>
      </c>
      <c r="AX1041" s="100">
        <f t="shared" ref="AX1041:BH1041" si="4843">AX823+AW1041</f>
        <v>0</v>
      </c>
      <c r="AY1041" s="100">
        <f t="shared" si="4843"/>
        <v>0</v>
      </c>
      <c r="AZ1041" s="100">
        <f t="shared" si="4843"/>
        <v>0</v>
      </c>
      <c r="BA1041" s="100">
        <f t="shared" si="4843"/>
        <v>0</v>
      </c>
      <c r="BB1041" s="100">
        <f t="shared" si="4843"/>
        <v>0</v>
      </c>
      <c r="BC1041" s="100">
        <f t="shared" si="4843"/>
        <v>0</v>
      </c>
      <c r="BD1041" s="100">
        <f t="shared" si="4843"/>
        <v>0</v>
      </c>
      <c r="BE1041" s="100">
        <f t="shared" si="4843"/>
        <v>0</v>
      </c>
      <c r="BF1041" s="100">
        <f t="shared" si="4843"/>
        <v>0</v>
      </c>
      <c r="BG1041" s="100">
        <f t="shared" si="4843"/>
        <v>0</v>
      </c>
      <c r="BH1041" s="100">
        <f t="shared" si="4843"/>
        <v>0</v>
      </c>
      <c r="BI1041" s="142"/>
      <c r="BV1041" s="142"/>
      <c r="CI1041" s="142"/>
      <c r="CV1041" s="142"/>
      <c r="DI1041" s="142"/>
      <c r="DV1041" s="142"/>
      <c r="EI1041" s="142"/>
    </row>
    <row r="1042" spans="1:139" ht="15.75" hidden="1" x14ac:dyDescent="0.25">
      <c r="A1042" s="2" t="str">
        <f t="shared" si="4818"/>
        <v>2022B</v>
      </c>
      <c r="B1042" s="86" t="str">
        <f t="shared" si="4819"/>
        <v>FH - 2022B</v>
      </c>
      <c r="C1042" s="86" t="str">
        <f t="shared" si="4819"/>
        <v>SPP FH - 2022B</v>
      </c>
      <c r="D1042" s="2" t="str">
        <f t="shared" si="4819"/>
        <v>FH - TBD2022B</v>
      </c>
      <c r="E1042" s="141" t="str">
        <f t="shared" si="4819"/>
        <v>SPP FH - 2022B</v>
      </c>
      <c r="I1042" s="178">
        <v>0</v>
      </c>
      <c r="J1042" s="100">
        <f t="shared" ref="J1042:U1042" si="4844">J824+I1042</f>
        <v>0</v>
      </c>
      <c r="K1042" s="100">
        <f t="shared" si="4844"/>
        <v>0</v>
      </c>
      <c r="L1042" s="100">
        <f t="shared" si="4844"/>
        <v>0</v>
      </c>
      <c r="M1042" s="100">
        <f t="shared" si="4844"/>
        <v>0</v>
      </c>
      <c r="N1042" s="100">
        <f t="shared" si="4844"/>
        <v>0</v>
      </c>
      <c r="O1042" s="100">
        <f t="shared" si="4844"/>
        <v>0</v>
      </c>
      <c r="P1042" s="100">
        <f t="shared" si="4844"/>
        <v>0</v>
      </c>
      <c r="Q1042" s="100">
        <f t="shared" si="4844"/>
        <v>0</v>
      </c>
      <c r="R1042" s="100">
        <f t="shared" si="4844"/>
        <v>0</v>
      </c>
      <c r="S1042" s="100">
        <f t="shared" si="4844"/>
        <v>0</v>
      </c>
      <c r="T1042" s="100">
        <f t="shared" si="4844"/>
        <v>0</v>
      </c>
      <c r="U1042" s="100">
        <f t="shared" si="4844"/>
        <v>0</v>
      </c>
      <c r="W1042" s="100">
        <f t="shared" si="4765"/>
        <v>0</v>
      </c>
      <c r="X1042" s="100">
        <f t="shared" ref="X1042:AH1042" si="4845">X824+W1042</f>
        <v>0</v>
      </c>
      <c r="Y1042" s="100">
        <f t="shared" si="4845"/>
        <v>0</v>
      </c>
      <c r="Z1042" s="100">
        <f t="shared" si="4845"/>
        <v>0</v>
      </c>
      <c r="AA1042" s="100">
        <f t="shared" si="4845"/>
        <v>0</v>
      </c>
      <c r="AB1042" s="100">
        <f t="shared" si="4845"/>
        <v>0</v>
      </c>
      <c r="AC1042" s="100">
        <f t="shared" si="4845"/>
        <v>0</v>
      </c>
      <c r="AD1042" s="100">
        <f t="shared" si="4845"/>
        <v>0</v>
      </c>
      <c r="AE1042" s="100">
        <f t="shared" si="4845"/>
        <v>0</v>
      </c>
      <c r="AF1042" s="100">
        <f t="shared" si="4845"/>
        <v>0</v>
      </c>
      <c r="AG1042" s="100">
        <f t="shared" si="4845"/>
        <v>0</v>
      </c>
      <c r="AH1042" s="100">
        <f t="shared" si="4845"/>
        <v>0</v>
      </c>
      <c r="AJ1042" s="100">
        <f t="shared" si="4767"/>
        <v>0</v>
      </c>
      <c r="AK1042" s="100">
        <f t="shared" ref="AK1042:AU1042" si="4846">AK824+AJ1042</f>
        <v>0</v>
      </c>
      <c r="AL1042" s="100">
        <f t="shared" si="4846"/>
        <v>0</v>
      </c>
      <c r="AM1042" s="100">
        <f t="shared" si="4846"/>
        <v>0</v>
      </c>
      <c r="AN1042" s="100">
        <f t="shared" si="4846"/>
        <v>0</v>
      </c>
      <c r="AO1042" s="100">
        <f t="shared" si="4846"/>
        <v>0</v>
      </c>
      <c r="AP1042" s="100">
        <f t="shared" si="4846"/>
        <v>0</v>
      </c>
      <c r="AQ1042" s="100">
        <f t="shared" si="4846"/>
        <v>0</v>
      </c>
      <c r="AR1042" s="100">
        <f t="shared" si="4846"/>
        <v>0</v>
      </c>
      <c r="AS1042" s="100">
        <f t="shared" si="4846"/>
        <v>0</v>
      </c>
      <c r="AT1042" s="100">
        <f t="shared" si="4846"/>
        <v>0</v>
      </c>
      <c r="AU1042" s="100">
        <f t="shared" si="4846"/>
        <v>0</v>
      </c>
      <c r="AW1042" s="100">
        <f t="shared" si="4758"/>
        <v>0</v>
      </c>
      <c r="AX1042" s="100">
        <f t="shared" ref="AX1042:BH1042" si="4847">AX824+AW1042</f>
        <v>0</v>
      </c>
      <c r="AY1042" s="100">
        <f t="shared" si="4847"/>
        <v>0</v>
      </c>
      <c r="AZ1042" s="100">
        <f t="shared" si="4847"/>
        <v>0</v>
      </c>
      <c r="BA1042" s="100">
        <f t="shared" si="4847"/>
        <v>0</v>
      </c>
      <c r="BB1042" s="100">
        <f t="shared" si="4847"/>
        <v>0</v>
      </c>
      <c r="BC1042" s="100">
        <f t="shared" si="4847"/>
        <v>0</v>
      </c>
      <c r="BD1042" s="100">
        <f t="shared" si="4847"/>
        <v>0</v>
      </c>
      <c r="BE1042" s="100">
        <f t="shared" si="4847"/>
        <v>0</v>
      </c>
      <c r="BF1042" s="100">
        <f t="shared" si="4847"/>
        <v>0</v>
      </c>
      <c r="BG1042" s="100">
        <f t="shared" si="4847"/>
        <v>0</v>
      </c>
      <c r="BH1042" s="100">
        <f t="shared" si="4847"/>
        <v>0</v>
      </c>
      <c r="BJ1042" s="100">
        <f>BH1042+BJ824</f>
        <v>0</v>
      </c>
      <c r="BK1042" s="100">
        <f t="shared" ref="BK1042:BU1042" si="4848">BJ1042+BK824</f>
        <v>0</v>
      </c>
      <c r="BL1042" s="100">
        <f t="shared" si="4848"/>
        <v>0</v>
      </c>
      <c r="BM1042" s="100">
        <f t="shared" si="4848"/>
        <v>0</v>
      </c>
      <c r="BN1042" s="100">
        <f t="shared" si="4848"/>
        <v>0</v>
      </c>
      <c r="BO1042" s="100">
        <f t="shared" si="4848"/>
        <v>0</v>
      </c>
      <c r="BP1042" s="100">
        <f t="shared" si="4848"/>
        <v>0</v>
      </c>
      <c r="BQ1042" s="100">
        <f t="shared" si="4848"/>
        <v>0</v>
      </c>
      <c r="BR1042" s="100">
        <f t="shared" si="4848"/>
        <v>0</v>
      </c>
      <c r="BS1042" s="100">
        <f t="shared" si="4848"/>
        <v>0</v>
      </c>
      <c r="BT1042" s="100">
        <f t="shared" si="4848"/>
        <v>0</v>
      </c>
      <c r="BU1042" s="100">
        <f t="shared" si="4848"/>
        <v>0</v>
      </c>
      <c r="BW1042" s="100">
        <f>BU1042+BW824</f>
        <v>0</v>
      </c>
      <c r="BX1042" s="100">
        <f t="shared" ref="BX1042:CH1042" si="4849">BW1042+BX824</f>
        <v>0</v>
      </c>
      <c r="BY1042" s="100">
        <f t="shared" si="4849"/>
        <v>0</v>
      </c>
      <c r="BZ1042" s="100">
        <f t="shared" si="4849"/>
        <v>0</v>
      </c>
      <c r="CA1042" s="100">
        <f t="shared" si="4849"/>
        <v>0</v>
      </c>
      <c r="CB1042" s="100">
        <f t="shared" si="4849"/>
        <v>0</v>
      </c>
      <c r="CC1042" s="100">
        <f t="shared" si="4849"/>
        <v>0</v>
      </c>
      <c r="CD1042" s="100">
        <f t="shared" si="4849"/>
        <v>0</v>
      </c>
      <c r="CE1042" s="100">
        <f t="shared" si="4849"/>
        <v>0</v>
      </c>
      <c r="CF1042" s="100">
        <f t="shared" si="4849"/>
        <v>0</v>
      </c>
      <c r="CG1042" s="100">
        <f t="shared" si="4849"/>
        <v>0</v>
      </c>
      <c r="CH1042" s="100">
        <f t="shared" si="4849"/>
        <v>0</v>
      </c>
      <c r="CJ1042" s="100">
        <f>CH1042+CJ824</f>
        <v>0</v>
      </c>
      <c r="CK1042" s="100">
        <f t="shared" ref="CK1042:CU1042" si="4850">CJ1042+CK824</f>
        <v>0</v>
      </c>
      <c r="CL1042" s="100">
        <f t="shared" si="4850"/>
        <v>0</v>
      </c>
      <c r="CM1042" s="100">
        <f t="shared" si="4850"/>
        <v>0</v>
      </c>
      <c r="CN1042" s="100">
        <f t="shared" si="4850"/>
        <v>0</v>
      </c>
      <c r="CO1042" s="100">
        <f t="shared" si="4850"/>
        <v>0</v>
      </c>
      <c r="CP1042" s="100">
        <f t="shared" si="4850"/>
        <v>0</v>
      </c>
      <c r="CQ1042" s="100">
        <f t="shared" si="4850"/>
        <v>0</v>
      </c>
      <c r="CR1042" s="100">
        <f t="shared" si="4850"/>
        <v>0</v>
      </c>
      <c r="CS1042" s="100">
        <f t="shared" si="4850"/>
        <v>0</v>
      </c>
      <c r="CT1042" s="100">
        <f t="shared" si="4850"/>
        <v>0</v>
      </c>
      <c r="CU1042" s="100">
        <f t="shared" si="4850"/>
        <v>0</v>
      </c>
      <c r="CW1042" s="100">
        <f>CU1042+CW824</f>
        <v>0</v>
      </c>
      <c r="CX1042" s="100">
        <f t="shared" ref="CX1042:DH1042" si="4851">CW1042+CX824</f>
        <v>0</v>
      </c>
      <c r="CY1042" s="100">
        <f t="shared" si="4851"/>
        <v>0</v>
      </c>
      <c r="CZ1042" s="100">
        <f t="shared" si="4851"/>
        <v>0</v>
      </c>
      <c r="DA1042" s="100">
        <f t="shared" si="4851"/>
        <v>0</v>
      </c>
      <c r="DB1042" s="100">
        <f t="shared" si="4851"/>
        <v>0</v>
      </c>
      <c r="DC1042" s="100">
        <f t="shared" si="4851"/>
        <v>0</v>
      </c>
      <c r="DD1042" s="100">
        <f t="shared" si="4851"/>
        <v>0</v>
      </c>
      <c r="DE1042" s="100">
        <f t="shared" si="4851"/>
        <v>0</v>
      </c>
      <c r="DF1042" s="100">
        <f t="shared" si="4851"/>
        <v>0</v>
      </c>
      <c r="DG1042" s="100">
        <f t="shared" si="4851"/>
        <v>0</v>
      </c>
      <c r="DH1042" s="100">
        <f t="shared" si="4851"/>
        <v>0</v>
      </c>
      <c r="DJ1042" s="100">
        <f>DH1042+DJ824</f>
        <v>0</v>
      </c>
      <c r="DK1042" s="100">
        <f t="shared" ref="DK1042:DU1042" si="4852">DJ1042+DK824</f>
        <v>0</v>
      </c>
      <c r="DL1042" s="100">
        <f t="shared" si="4852"/>
        <v>0</v>
      </c>
      <c r="DM1042" s="100">
        <f t="shared" si="4852"/>
        <v>0</v>
      </c>
      <c r="DN1042" s="100">
        <f t="shared" si="4852"/>
        <v>0</v>
      </c>
      <c r="DO1042" s="100">
        <f t="shared" si="4852"/>
        <v>0</v>
      </c>
      <c r="DP1042" s="100">
        <f t="shared" si="4852"/>
        <v>0</v>
      </c>
      <c r="DQ1042" s="100">
        <f t="shared" si="4852"/>
        <v>0</v>
      </c>
      <c r="DR1042" s="100">
        <f t="shared" si="4852"/>
        <v>0</v>
      </c>
      <c r="DS1042" s="100">
        <f t="shared" si="4852"/>
        <v>0</v>
      </c>
      <c r="DT1042" s="100">
        <f t="shared" si="4852"/>
        <v>0</v>
      </c>
      <c r="DU1042" s="100">
        <f t="shared" si="4852"/>
        <v>0</v>
      </c>
      <c r="DW1042" s="100">
        <f>DU1042+DW824</f>
        <v>0</v>
      </c>
      <c r="DX1042" s="100">
        <f t="shared" ref="DX1042:EH1042" si="4853">DW1042+DX824</f>
        <v>0</v>
      </c>
      <c r="DY1042" s="100">
        <f t="shared" si="4853"/>
        <v>0</v>
      </c>
      <c r="DZ1042" s="100">
        <f t="shared" si="4853"/>
        <v>0</v>
      </c>
      <c r="EA1042" s="100">
        <f t="shared" si="4853"/>
        <v>0</v>
      </c>
      <c r="EB1042" s="100">
        <f t="shared" si="4853"/>
        <v>0</v>
      </c>
      <c r="EC1042" s="100">
        <f t="shared" si="4853"/>
        <v>0</v>
      </c>
      <c r="ED1042" s="100">
        <f t="shared" si="4853"/>
        <v>0</v>
      </c>
      <c r="EE1042" s="100">
        <f t="shared" si="4853"/>
        <v>0</v>
      </c>
      <c r="EF1042" s="100">
        <f t="shared" si="4853"/>
        <v>0</v>
      </c>
      <c r="EG1042" s="100">
        <f t="shared" si="4853"/>
        <v>0</v>
      </c>
      <c r="EH1042" s="100">
        <f t="shared" si="4853"/>
        <v>0</v>
      </c>
    </row>
    <row r="1043" spans="1:139" ht="15.75" x14ac:dyDescent="0.25">
      <c r="B1043" s="1" t="s">
        <v>157</v>
      </c>
      <c r="E1043" s="141"/>
      <c r="I1043" s="191">
        <f t="shared" ref="I1043:U1043" si="4854">SUM(I829:I1042)</f>
        <v>0</v>
      </c>
      <c r="J1043" s="159">
        <f t="shared" si="4854"/>
        <v>0</v>
      </c>
      <c r="K1043" s="159">
        <f t="shared" si="4854"/>
        <v>0</v>
      </c>
      <c r="L1043" s="159">
        <f t="shared" si="4854"/>
        <v>0</v>
      </c>
      <c r="M1043" s="159">
        <f t="shared" si="4854"/>
        <v>0</v>
      </c>
      <c r="N1043" s="159">
        <f t="shared" si="4854"/>
        <v>0</v>
      </c>
      <c r="O1043" s="159">
        <f t="shared" si="4854"/>
        <v>0</v>
      </c>
      <c r="P1043" s="159">
        <f t="shared" si="4854"/>
        <v>0</v>
      </c>
      <c r="Q1043" s="159">
        <f t="shared" si="4854"/>
        <v>0</v>
      </c>
      <c r="R1043" s="159">
        <f t="shared" si="4854"/>
        <v>0</v>
      </c>
      <c r="S1043" s="159">
        <f t="shared" si="4854"/>
        <v>0</v>
      </c>
      <c r="T1043" s="159">
        <f t="shared" si="4854"/>
        <v>0</v>
      </c>
      <c r="U1043" s="159">
        <f t="shared" si="4854"/>
        <v>0</v>
      </c>
      <c r="V1043" s="154">
        <f>V825+I1043-U1043</f>
        <v>0</v>
      </c>
      <c r="W1043" s="159">
        <f t="shared" ref="W1043:AH1043" si="4855">SUM(W829:W1042)</f>
        <v>0</v>
      </c>
      <c r="X1043" s="159">
        <f t="shared" si="4855"/>
        <v>200.28</v>
      </c>
      <c r="Y1043" s="159">
        <f t="shared" si="4855"/>
        <v>422.49</v>
      </c>
      <c r="Z1043" s="159">
        <f t="shared" si="4855"/>
        <v>645.43999999999994</v>
      </c>
      <c r="AA1043" s="159">
        <f t="shared" si="4855"/>
        <v>868.38999999999987</v>
      </c>
      <c r="AB1043" s="159">
        <f t="shared" si="4855"/>
        <v>1091.3399999999999</v>
      </c>
      <c r="AC1043" s="159">
        <f t="shared" si="4855"/>
        <v>1316.5799999999997</v>
      </c>
      <c r="AD1043" s="159">
        <f t="shared" si="4855"/>
        <v>3163.6099999999997</v>
      </c>
      <c r="AE1043" s="159">
        <f t="shared" si="4855"/>
        <v>5938.6299999999992</v>
      </c>
      <c r="AF1043" s="159">
        <f t="shared" si="4855"/>
        <v>9002.7599999999984</v>
      </c>
      <c r="AG1043" s="159">
        <f t="shared" si="4855"/>
        <v>24863.569999999996</v>
      </c>
      <c r="AH1043" s="159">
        <f t="shared" si="4855"/>
        <v>40747.149999999994</v>
      </c>
      <c r="AI1043" s="154">
        <f>AI825+U1043-AH1043</f>
        <v>0</v>
      </c>
      <c r="AJ1043" s="159">
        <f t="shared" ref="AJ1043:AU1043" si="4856">SUM(AJ829:AJ1042)</f>
        <v>55793.060000000019</v>
      </c>
      <c r="AK1043" s="159">
        <f t="shared" si="4856"/>
        <v>77215.289999999979</v>
      </c>
      <c r="AL1043" s="159">
        <f t="shared" si="4856"/>
        <v>112070.62000000002</v>
      </c>
      <c r="AM1043" s="159">
        <f t="shared" si="4856"/>
        <v>164277.03000000003</v>
      </c>
      <c r="AN1043" s="159">
        <f t="shared" si="4856"/>
        <v>216512.81999999992</v>
      </c>
      <c r="AO1043" s="159">
        <f t="shared" si="4856"/>
        <v>272575.22999999992</v>
      </c>
      <c r="AP1043" s="159">
        <f t="shared" si="4856"/>
        <v>333776.1999999999</v>
      </c>
      <c r="AQ1043" s="159">
        <f t="shared" si="4856"/>
        <v>404767.11</v>
      </c>
      <c r="AR1043" s="159">
        <f t="shared" si="4856"/>
        <v>475758.02000000008</v>
      </c>
      <c r="AS1043" s="159">
        <f t="shared" si="4856"/>
        <v>554774.46</v>
      </c>
      <c r="AT1043" s="159">
        <f t="shared" si="4856"/>
        <v>663504.94000000018</v>
      </c>
      <c r="AU1043" s="159">
        <f t="shared" si="4856"/>
        <v>774732.91999999993</v>
      </c>
      <c r="AV1043" s="154">
        <f>AV825+AH1043-AU1043</f>
        <v>0</v>
      </c>
      <c r="AW1043" s="159">
        <f t="shared" ref="AW1043:BH1043" si="4857">SUM(AW829:AW1042)</f>
        <v>910081.22000000044</v>
      </c>
      <c r="AX1043" s="159">
        <f t="shared" si="4857"/>
        <v>1056932.6899999995</v>
      </c>
      <c r="AY1043" s="159">
        <f t="shared" si="4857"/>
        <v>1205304.8000000003</v>
      </c>
      <c r="AZ1043" s="159">
        <f t="shared" si="4857"/>
        <v>1363607.9499999995</v>
      </c>
      <c r="BA1043" s="159">
        <f t="shared" si="4857"/>
        <v>1522527.7600000002</v>
      </c>
      <c r="BB1043" s="159">
        <f t="shared" si="4857"/>
        <v>1682064.2400000005</v>
      </c>
      <c r="BC1043" s="159">
        <f t="shared" si="4857"/>
        <v>1842741.5599999994</v>
      </c>
      <c r="BD1043" s="159">
        <f t="shared" si="4857"/>
        <v>2004343.88</v>
      </c>
      <c r="BE1043" s="159">
        <f t="shared" si="4857"/>
        <v>2167179.5300000003</v>
      </c>
      <c r="BF1043" s="159">
        <f t="shared" si="4857"/>
        <v>2352806.8199999989</v>
      </c>
      <c r="BG1043" s="159">
        <f t="shared" si="4857"/>
        <v>2539667.4400000009</v>
      </c>
      <c r="BH1043" s="159">
        <f t="shared" si="4857"/>
        <v>2727753.2300000009</v>
      </c>
      <c r="BI1043" s="154">
        <f>BI825+AU1043-BH1043</f>
        <v>0</v>
      </c>
      <c r="BJ1043" s="159">
        <f t="shared" ref="BJ1043:BU1043" si="4858">SUM(BJ829:BJ1042)</f>
        <v>0</v>
      </c>
      <c r="BK1043" s="159">
        <f t="shared" si="4858"/>
        <v>0</v>
      </c>
      <c r="BL1043" s="159">
        <f t="shared" si="4858"/>
        <v>0</v>
      </c>
      <c r="BM1043" s="159">
        <f t="shared" si="4858"/>
        <v>0</v>
      </c>
      <c r="BN1043" s="159">
        <f t="shared" si="4858"/>
        <v>0</v>
      </c>
      <c r="BO1043" s="159">
        <f t="shared" si="4858"/>
        <v>0</v>
      </c>
      <c r="BP1043" s="159">
        <f t="shared" si="4858"/>
        <v>0</v>
      </c>
      <c r="BQ1043" s="159">
        <f t="shared" si="4858"/>
        <v>0</v>
      </c>
      <c r="BR1043" s="159">
        <f t="shared" si="4858"/>
        <v>0</v>
      </c>
      <c r="BS1043" s="159">
        <f t="shared" si="4858"/>
        <v>0</v>
      </c>
      <c r="BT1043" s="159">
        <f t="shared" si="4858"/>
        <v>0</v>
      </c>
      <c r="BU1043" s="159">
        <f t="shared" si="4858"/>
        <v>0</v>
      </c>
      <c r="BV1043" s="154">
        <f>BV825+BH1043-BU1043</f>
        <v>2727753.2300000009</v>
      </c>
      <c r="BW1043" s="159">
        <f t="shared" ref="BW1043:CH1043" si="4859">SUM(BW829:BW1042)</f>
        <v>0</v>
      </c>
      <c r="BX1043" s="159">
        <f t="shared" si="4859"/>
        <v>0</v>
      </c>
      <c r="BY1043" s="159">
        <f t="shared" si="4859"/>
        <v>0</v>
      </c>
      <c r="BZ1043" s="159">
        <f t="shared" si="4859"/>
        <v>0</v>
      </c>
      <c r="CA1043" s="159">
        <f t="shared" si="4859"/>
        <v>0</v>
      </c>
      <c r="CB1043" s="159">
        <f t="shared" si="4859"/>
        <v>0</v>
      </c>
      <c r="CC1043" s="159">
        <f t="shared" si="4859"/>
        <v>0</v>
      </c>
      <c r="CD1043" s="159">
        <f t="shared" si="4859"/>
        <v>0</v>
      </c>
      <c r="CE1043" s="159">
        <f t="shared" si="4859"/>
        <v>0</v>
      </c>
      <c r="CF1043" s="159">
        <f t="shared" si="4859"/>
        <v>0</v>
      </c>
      <c r="CG1043" s="159">
        <f t="shared" si="4859"/>
        <v>0</v>
      </c>
      <c r="CH1043" s="159">
        <f t="shared" si="4859"/>
        <v>0</v>
      </c>
      <c r="CI1043" s="154">
        <f>CI825+BU1043-CH1043</f>
        <v>0</v>
      </c>
      <c r="CJ1043" s="159">
        <f t="shared" ref="CJ1043:CU1043" si="4860">SUM(CJ829:CJ1042)</f>
        <v>0</v>
      </c>
      <c r="CK1043" s="159">
        <f t="shared" si="4860"/>
        <v>0</v>
      </c>
      <c r="CL1043" s="159">
        <f t="shared" si="4860"/>
        <v>0</v>
      </c>
      <c r="CM1043" s="159">
        <f t="shared" si="4860"/>
        <v>0</v>
      </c>
      <c r="CN1043" s="159">
        <f t="shared" si="4860"/>
        <v>0</v>
      </c>
      <c r="CO1043" s="159">
        <f t="shared" si="4860"/>
        <v>0</v>
      </c>
      <c r="CP1043" s="159">
        <f t="shared" si="4860"/>
        <v>0</v>
      </c>
      <c r="CQ1043" s="159">
        <f t="shared" si="4860"/>
        <v>0</v>
      </c>
      <c r="CR1043" s="159">
        <f t="shared" si="4860"/>
        <v>0</v>
      </c>
      <c r="CS1043" s="159">
        <f t="shared" si="4860"/>
        <v>0</v>
      </c>
      <c r="CT1043" s="159">
        <f t="shared" si="4860"/>
        <v>0</v>
      </c>
      <c r="CU1043" s="159">
        <f t="shared" si="4860"/>
        <v>0</v>
      </c>
      <c r="CV1043" s="154">
        <f>CV825+CH1043-CU1043</f>
        <v>0</v>
      </c>
      <c r="CW1043" s="159">
        <f t="shared" ref="CW1043:DH1043" si="4861">SUM(CW829:CW1042)</f>
        <v>0</v>
      </c>
      <c r="CX1043" s="159">
        <f t="shared" si="4861"/>
        <v>0</v>
      </c>
      <c r="CY1043" s="159">
        <f t="shared" si="4861"/>
        <v>0</v>
      </c>
      <c r="CZ1043" s="159">
        <f t="shared" si="4861"/>
        <v>0</v>
      </c>
      <c r="DA1043" s="159">
        <f t="shared" si="4861"/>
        <v>0</v>
      </c>
      <c r="DB1043" s="159">
        <f t="shared" si="4861"/>
        <v>0</v>
      </c>
      <c r="DC1043" s="159">
        <f t="shared" si="4861"/>
        <v>0</v>
      </c>
      <c r="DD1043" s="159">
        <f t="shared" si="4861"/>
        <v>0</v>
      </c>
      <c r="DE1043" s="159">
        <f t="shared" si="4861"/>
        <v>0</v>
      </c>
      <c r="DF1043" s="159">
        <f t="shared" si="4861"/>
        <v>0</v>
      </c>
      <c r="DG1043" s="159">
        <f t="shared" si="4861"/>
        <v>0</v>
      </c>
      <c r="DH1043" s="159">
        <f t="shared" si="4861"/>
        <v>0</v>
      </c>
      <c r="DI1043" s="154">
        <f>DI825+CU1043-DH1043</f>
        <v>0</v>
      </c>
      <c r="DJ1043" s="159">
        <f t="shared" ref="DJ1043:DU1043" si="4862">SUM(DJ829:DJ1042)</f>
        <v>0</v>
      </c>
      <c r="DK1043" s="159">
        <f t="shared" si="4862"/>
        <v>0</v>
      </c>
      <c r="DL1043" s="159">
        <f t="shared" si="4862"/>
        <v>0</v>
      </c>
      <c r="DM1043" s="159">
        <f t="shared" si="4862"/>
        <v>0</v>
      </c>
      <c r="DN1043" s="159">
        <f t="shared" si="4862"/>
        <v>0</v>
      </c>
      <c r="DO1043" s="159">
        <f t="shared" si="4862"/>
        <v>0</v>
      </c>
      <c r="DP1043" s="159">
        <f t="shared" si="4862"/>
        <v>0</v>
      </c>
      <c r="DQ1043" s="159">
        <f t="shared" si="4862"/>
        <v>0</v>
      </c>
      <c r="DR1043" s="159">
        <f t="shared" si="4862"/>
        <v>0</v>
      </c>
      <c r="DS1043" s="159">
        <f t="shared" si="4862"/>
        <v>0</v>
      </c>
      <c r="DT1043" s="159">
        <f t="shared" si="4862"/>
        <v>0</v>
      </c>
      <c r="DU1043" s="159">
        <f t="shared" si="4862"/>
        <v>0</v>
      </c>
      <c r="DV1043" s="154">
        <f>DV825+DH1043-DU1043</f>
        <v>0</v>
      </c>
      <c r="DW1043" s="159">
        <f t="shared" ref="DW1043:EH1043" si="4863">SUM(DW829:DW1042)</f>
        <v>0</v>
      </c>
      <c r="DX1043" s="159">
        <f t="shared" si="4863"/>
        <v>0</v>
      </c>
      <c r="DY1043" s="159">
        <f t="shared" si="4863"/>
        <v>0</v>
      </c>
      <c r="DZ1043" s="159">
        <f t="shared" si="4863"/>
        <v>0</v>
      </c>
      <c r="EA1043" s="159">
        <f t="shared" si="4863"/>
        <v>0</v>
      </c>
      <c r="EB1043" s="159">
        <f t="shared" si="4863"/>
        <v>0</v>
      </c>
      <c r="EC1043" s="159">
        <f t="shared" si="4863"/>
        <v>0</v>
      </c>
      <c r="ED1043" s="159">
        <f t="shared" si="4863"/>
        <v>0</v>
      </c>
      <c r="EE1043" s="159">
        <f t="shared" si="4863"/>
        <v>0</v>
      </c>
      <c r="EF1043" s="159">
        <f t="shared" si="4863"/>
        <v>0</v>
      </c>
      <c r="EG1043" s="159">
        <f t="shared" si="4863"/>
        <v>0</v>
      </c>
      <c r="EH1043" s="159">
        <f t="shared" si="4863"/>
        <v>0</v>
      </c>
      <c r="EI1043" s="154">
        <f>EI825+DU1043-EH1043</f>
        <v>0</v>
      </c>
    </row>
    <row r="1044" spans="1:139" x14ac:dyDescent="0.2">
      <c r="E1044" s="141"/>
      <c r="I1044" s="179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  <c r="AA1044" s="154"/>
      <c r="AB1044" s="154"/>
      <c r="AC1044" s="154"/>
      <c r="AD1044" s="154"/>
      <c r="AE1044" s="154"/>
      <c r="AF1044" s="154"/>
      <c r="AG1044" s="154">
        <f>+AG1043+AG2052</f>
        <v>21672.234451666664</v>
      </c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W1044" s="154"/>
      <c r="AX1044" s="154"/>
      <c r="AY1044" s="154"/>
      <c r="AZ1044" s="154"/>
      <c r="BA1044" s="154"/>
      <c r="BB1044" s="154"/>
      <c r="BC1044" s="154"/>
      <c r="BD1044" s="154"/>
      <c r="BE1044" s="154"/>
      <c r="BF1044" s="154"/>
      <c r="BG1044" s="154"/>
      <c r="BH1044" s="154"/>
      <c r="BJ1044" s="154"/>
      <c r="BK1044" s="154"/>
      <c r="BL1044" s="154"/>
      <c r="BM1044" s="154"/>
      <c r="BN1044" s="154"/>
      <c r="BO1044" s="154"/>
      <c r="BP1044" s="154"/>
      <c r="BQ1044" s="154"/>
      <c r="BR1044" s="154"/>
      <c r="BS1044" s="154"/>
      <c r="BT1044" s="154"/>
      <c r="BU1044" s="154"/>
      <c r="BW1044" s="154"/>
      <c r="BX1044" s="154"/>
      <c r="BY1044" s="154"/>
      <c r="BZ1044" s="154"/>
      <c r="CA1044" s="154"/>
      <c r="CB1044" s="154"/>
      <c r="CC1044" s="154"/>
      <c r="CD1044" s="154"/>
      <c r="CE1044" s="154"/>
      <c r="CF1044" s="154"/>
      <c r="CG1044" s="154"/>
      <c r="CH1044" s="154"/>
      <c r="CJ1044" s="154"/>
      <c r="CK1044" s="154"/>
      <c r="CL1044" s="154"/>
      <c r="CM1044" s="154"/>
      <c r="CN1044" s="154"/>
      <c r="CO1044" s="154"/>
      <c r="CP1044" s="154"/>
      <c r="CQ1044" s="154"/>
      <c r="CR1044" s="154"/>
      <c r="CS1044" s="154"/>
      <c r="CT1044" s="154"/>
      <c r="CU1044" s="154"/>
      <c r="CW1044" s="154"/>
      <c r="CX1044" s="154"/>
      <c r="CY1044" s="154"/>
      <c r="CZ1044" s="154"/>
      <c r="DA1044" s="154"/>
      <c r="DB1044" s="154"/>
      <c r="DC1044" s="154"/>
      <c r="DD1044" s="154"/>
      <c r="DE1044" s="154"/>
      <c r="DF1044" s="154"/>
      <c r="DG1044" s="154"/>
      <c r="DH1044" s="154"/>
      <c r="DJ1044" s="154"/>
      <c r="DK1044" s="154"/>
      <c r="DL1044" s="154"/>
      <c r="DM1044" s="154"/>
      <c r="DN1044" s="154"/>
      <c r="DO1044" s="154"/>
      <c r="DP1044" s="154"/>
      <c r="DQ1044" s="154"/>
      <c r="DR1044" s="154"/>
      <c r="DS1044" s="154"/>
      <c r="DT1044" s="154"/>
      <c r="DU1044" s="154"/>
      <c r="DW1044" s="154"/>
      <c r="DX1044" s="154"/>
      <c r="DY1044" s="154"/>
      <c r="DZ1044" s="154"/>
      <c r="EA1044" s="154"/>
      <c r="EB1044" s="154"/>
      <c r="EC1044" s="154"/>
      <c r="ED1044" s="154"/>
      <c r="EE1044" s="154"/>
      <c r="EF1044" s="154"/>
      <c r="EG1044" s="154"/>
      <c r="EH1044" s="154"/>
    </row>
    <row r="1045" spans="1:139" ht="15.6" customHeight="1" x14ac:dyDescent="0.2">
      <c r="E1045" s="141"/>
    </row>
    <row r="1046" spans="1:139" s="1" customFormat="1" ht="15.75" x14ac:dyDescent="0.25">
      <c r="B1046" s="163" t="s">
        <v>148</v>
      </c>
      <c r="I1046" s="190" t="str">
        <f>I392</f>
        <v>Dec'19</v>
      </c>
      <c r="J1046" s="83" t="s">
        <v>87</v>
      </c>
      <c r="K1046" s="83" t="s">
        <v>88</v>
      </c>
      <c r="L1046" s="83" t="s">
        <v>89</v>
      </c>
      <c r="M1046" s="83" t="s">
        <v>90</v>
      </c>
      <c r="N1046" s="83" t="s">
        <v>48</v>
      </c>
      <c r="O1046" s="83" t="s">
        <v>91</v>
      </c>
      <c r="P1046" s="83" t="s">
        <v>92</v>
      </c>
      <c r="Q1046" s="83" t="s">
        <v>93</v>
      </c>
      <c r="R1046" s="83" t="s">
        <v>94</v>
      </c>
      <c r="S1046" s="83" t="s">
        <v>95</v>
      </c>
      <c r="T1046" s="83" t="s">
        <v>96</v>
      </c>
      <c r="U1046" s="83" t="s">
        <v>97</v>
      </c>
      <c r="V1046" s="2"/>
      <c r="W1046" s="83" t="s">
        <v>87</v>
      </c>
      <c r="X1046" s="83" t="s">
        <v>88</v>
      </c>
      <c r="Y1046" s="83" t="s">
        <v>89</v>
      </c>
      <c r="Z1046" s="83" t="s">
        <v>90</v>
      </c>
      <c r="AA1046" s="83" t="s">
        <v>48</v>
      </c>
      <c r="AB1046" s="83" t="s">
        <v>91</v>
      </c>
      <c r="AC1046" s="83" t="s">
        <v>92</v>
      </c>
      <c r="AD1046" s="83" t="s">
        <v>93</v>
      </c>
      <c r="AE1046" s="83" t="s">
        <v>94</v>
      </c>
      <c r="AF1046" s="83" t="s">
        <v>95</v>
      </c>
      <c r="AG1046" s="83" t="s">
        <v>96</v>
      </c>
      <c r="AH1046" s="83" t="s">
        <v>97</v>
      </c>
      <c r="AJ1046" s="83" t="s">
        <v>87</v>
      </c>
      <c r="AK1046" s="83" t="s">
        <v>88</v>
      </c>
      <c r="AL1046" s="83" t="s">
        <v>89</v>
      </c>
      <c r="AM1046" s="83" t="s">
        <v>90</v>
      </c>
      <c r="AN1046" s="83" t="s">
        <v>48</v>
      </c>
      <c r="AO1046" s="83" t="s">
        <v>91</v>
      </c>
      <c r="AP1046" s="83" t="s">
        <v>92</v>
      </c>
      <c r="AQ1046" s="83" t="s">
        <v>93</v>
      </c>
      <c r="AR1046" s="83" t="s">
        <v>94</v>
      </c>
      <c r="AS1046" s="83" t="s">
        <v>95</v>
      </c>
      <c r="AT1046" s="83" t="s">
        <v>96</v>
      </c>
      <c r="AU1046" s="83" t="s">
        <v>97</v>
      </c>
      <c r="AW1046" s="83" t="s">
        <v>87</v>
      </c>
      <c r="AX1046" s="83" t="s">
        <v>88</v>
      </c>
      <c r="AY1046" s="83" t="s">
        <v>89</v>
      </c>
      <c r="AZ1046" s="83" t="s">
        <v>90</v>
      </c>
      <c r="BA1046" s="83" t="s">
        <v>48</v>
      </c>
      <c r="BB1046" s="83" t="s">
        <v>91</v>
      </c>
      <c r="BC1046" s="83" t="s">
        <v>92</v>
      </c>
      <c r="BD1046" s="83" t="s">
        <v>93</v>
      </c>
      <c r="BE1046" s="83" t="s">
        <v>94</v>
      </c>
      <c r="BF1046" s="83" t="s">
        <v>95</v>
      </c>
      <c r="BG1046" s="83" t="s">
        <v>96</v>
      </c>
      <c r="BH1046" s="83" t="s">
        <v>97</v>
      </c>
      <c r="BJ1046" s="83" t="s">
        <v>87</v>
      </c>
      <c r="BK1046" s="83" t="s">
        <v>88</v>
      </c>
      <c r="BL1046" s="83" t="s">
        <v>89</v>
      </c>
      <c r="BM1046" s="83" t="s">
        <v>90</v>
      </c>
      <c r="BN1046" s="83" t="s">
        <v>48</v>
      </c>
      <c r="BO1046" s="83" t="s">
        <v>91</v>
      </c>
      <c r="BP1046" s="83" t="s">
        <v>92</v>
      </c>
      <c r="BQ1046" s="83" t="s">
        <v>93</v>
      </c>
      <c r="BR1046" s="83" t="s">
        <v>94</v>
      </c>
      <c r="BS1046" s="83" t="s">
        <v>95</v>
      </c>
      <c r="BT1046" s="83" t="s">
        <v>96</v>
      </c>
      <c r="BU1046" s="83" t="s">
        <v>97</v>
      </c>
      <c r="BW1046" s="83" t="s">
        <v>87</v>
      </c>
      <c r="BX1046" s="83" t="s">
        <v>88</v>
      </c>
      <c r="BY1046" s="83" t="s">
        <v>89</v>
      </c>
      <c r="BZ1046" s="83" t="s">
        <v>90</v>
      </c>
      <c r="CA1046" s="83" t="s">
        <v>48</v>
      </c>
      <c r="CB1046" s="83" t="s">
        <v>91</v>
      </c>
      <c r="CC1046" s="83" t="s">
        <v>92</v>
      </c>
      <c r="CD1046" s="83" t="s">
        <v>93</v>
      </c>
      <c r="CE1046" s="83" t="s">
        <v>94</v>
      </c>
      <c r="CF1046" s="83" t="s">
        <v>95</v>
      </c>
      <c r="CG1046" s="83" t="s">
        <v>96</v>
      </c>
      <c r="CH1046" s="83" t="s">
        <v>97</v>
      </c>
      <c r="CJ1046" s="83" t="s">
        <v>87</v>
      </c>
      <c r="CK1046" s="83" t="s">
        <v>88</v>
      </c>
      <c r="CL1046" s="83" t="s">
        <v>89</v>
      </c>
      <c r="CM1046" s="83" t="s">
        <v>90</v>
      </c>
      <c r="CN1046" s="83" t="s">
        <v>48</v>
      </c>
      <c r="CO1046" s="83" t="s">
        <v>91</v>
      </c>
      <c r="CP1046" s="83" t="s">
        <v>92</v>
      </c>
      <c r="CQ1046" s="83" t="s">
        <v>93</v>
      </c>
      <c r="CR1046" s="83" t="s">
        <v>94</v>
      </c>
      <c r="CS1046" s="83" t="s">
        <v>95</v>
      </c>
      <c r="CT1046" s="83" t="s">
        <v>96</v>
      </c>
      <c r="CU1046" s="83" t="s">
        <v>97</v>
      </c>
      <c r="CW1046" s="83" t="s">
        <v>87</v>
      </c>
      <c r="CX1046" s="83" t="s">
        <v>88</v>
      </c>
      <c r="CY1046" s="83" t="s">
        <v>89</v>
      </c>
      <c r="CZ1046" s="83" t="s">
        <v>90</v>
      </c>
      <c r="DA1046" s="83" t="s">
        <v>48</v>
      </c>
      <c r="DB1046" s="83" t="s">
        <v>91</v>
      </c>
      <c r="DC1046" s="83" t="s">
        <v>92</v>
      </c>
      <c r="DD1046" s="83" t="s">
        <v>93</v>
      </c>
      <c r="DE1046" s="83" t="s">
        <v>94</v>
      </c>
      <c r="DF1046" s="83" t="s">
        <v>95</v>
      </c>
      <c r="DG1046" s="83" t="s">
        <v>96</v>
      </c>
      <c r="DH1046" s="83" t="s">
        <v>97</v>
      </c>
      <c r="DJ1046" s="83" t="s">
        <v>87</v>
      </c>
      <c r="DK1046" s="83" t="s">
        <v>88</v>
      </c>
      <c r="DL1046" s="83" t="s">
        <v>89</v>
      </c>
      <c r="DM1046" s="83" t="s">
        <v>90</v>
      </c>
      <c r="DN1046" s="83" t="s">
        <v>48</v>
      </c>
      <c r="DO1046" s="83" t="s">
        <v>91</v>
      </c>
      <c r="DP1046" s="83" t="s">
        <v>92</v>
      </c>
      <c r="DQ1046" s="83" t="s">
        <v>93</v>
      </c>
      <c r="DR1046" s="83" t="s">
        <v>94</v>
      </c>
      <c r="DS1046" s="83" t="s">
        <v>95</v>
      </c>
      <c r="DT1046" s="83" t="s">
        <v>96</v>
      </c>
      <c r="DU1046" s="83" t="s">
        <v>97</v>
      </c>
      <c r="DW1046" s="83" t="s">
        <v>87</v>
      </c>
      <c r="DX1046" s="83" t="s">
        <v>88</v>
      </c>
      <c r="DY1046" s="83" t="s">
        <v>89</v>
      </c>
      <c r="DZ1046" s="83" t="s">
        <v>90</v>
      </c>
      <c r="EA1046" s="83" t="s">
        <v>48</v>
      </c>
      <c r="EB1046" s="83" t="s">
        <v>91</v>
      </c>
      <c r="EC1046" s="83" t="s">
        <v>92</v>
      </c>
      <c r="ED1046" s="83" t="s">
        <v>93</v>
      </c>
      <c r="EE1046" s="83" t="s">
        <v>94</v>
      </c>
      <c r="EF1046" s="83" t="s">
        <v>95</v>
      </c>
      <c r="EG1046" s="83" t="s">
        <v>96</v>
      </c>
      <c r="EH1046" s="83" t="s">
        <v>97</v>
      </c>
    </row>
    <row r="1047" spans="1:139" ht="15.75" outlineLevel="1" x14ac:dyDescent="0.25">
      <c r="A1047" s="2">
        <f t="shared" ref="A1047:E1049" si="4864">A829</f>
        <v>1</v>
      </c>
      <c r="B1047" s="86" t="str">
        <f t="shared" si="4864"/>
        <v>PRE-09580</v>
      </c>
      <c r="C1047" s="86" t="str">
        <f t="shared" si="4864"/>
        <v>SPP FH - E Winterhaven 13308</v>
      </c>
      <c r="D1047" s="2" t="str">
        <f t="shared" si="4864"/>
        <v>PRE-09580.1</v>
      </c>
      <c r="E1047" s="141" t="str">
        <f t="shared" si="4864"/>
        <v>SPP FH - E Winterhaven 13308 - OH Feed</v>
      </c>
      <c r="I1047" s="178">
        <v>0</v>
      </c>
      <c r="J1047" s="166">
        <f t="shared" ref="J1047:U1047" si="4865">J5-J199+I1047</f>
        <v>0</v>
      </c>
      <c r="K1047" s="166">
        <f t="shared" si="4865"/>
        <v>0</v>
      </c>
      <c r="L1047" s="166">
        <f t="shared" si="4865"/>
        <v>0</v>
      </c>
      <c r="M1047" s="166">
        <f t="shared" si="4865"/>
        <v>0</v>
      </c>
      <c r="N1047" s="166">
        <f t="shared" si="4865"/>
        <v>2000.29</v>
      </c>
      <c r="O1047" s="166">
        <f t="shared" si="4865"/>
        <v>6838.13</v>
      </c>
      <c r="P1047" s="166">
        <f t="shared" si="4865"/>
        <v>67947.350000000006</v>
      </c>
      <c r="Q1047" s="166">
        <f t="shared" si="4865"/>
        <v>81379.210000000006</v>
      </c>
      <c r="R1047" s="166">
        <f t="shared" si="4865"/>
        <v>529671.29999999981</v>
      </c>
      <c r="S1047" s="166">
        <f t="shared" si="4865"/>
        <v>533415.13999999978</v>
      </c>
      <c r="T1047" s="166">
        <f t="shared" si="4865"/>
        <v>536931.0299999998</v>
      </c>
      <c r="U1047" s="166">
        <f t="shared" si="4865"/>
        <v>539549.89999999979</v>
      </c>
      <c r="W1047" s="166">
        <f t="shared" ref="W1047:W1078" si="4866">W5-W199+U1047</f>
        <v>566315.80999999982</v>
      </c>
      <c r="X1047" s="166">
        <f t="shared" ref="X1047:AH1047" si="4867">X5-X199+W1047</f>
        <v>691639.56999999983</v>
      </c>
      <c r="Y1047" s="100">
        <f t="shared" si="4867"/>
        <v>752913.94999999984</v>
      </c>
      <c r="Z1047" s="100">
        <f t="shared" si="4867"/>
        <v>761255.9099999998</v>
      </c>
      <c r="AA1047" s="100">
        <f t="shared" si="4867"/>
        <v>1033450.1699999998</v>
      </c>
      <c r="AB1047" s="100">
        <f t="shared" si="4867"/>
        <v>1128790.8099999998</v>
      </c>
      <c r="AC1047" s="100">
        <f t="shared" si="4867"/>
        <v>1199555.5999999999</v>
      </c>
      <c r="AD1047" s="100">
        <f t="shared" si="4867"/>
        <v>1263860.97</v>
      </c>
      <c r="AE1047" s="100">
        <f t="shared" si="4867"/>
        <v>1197688</v>
      </c>
      <c r="AF1047" s="100">
        <f t="shared" si="4867"/>
        <v>1365901.03</v>
      </c>
      <c r="AG1047" s="100">
        <f t="shared" si="4867"/>
        <v>1342590.36</v>
      </c>
      <c r="AH1047" s="100">
        <f t="shared" si="4867"/>
        <v>1359609.9700000002</v>
      </c>
      <c r="AJ1047" s="166">
        <f t="shared" ref="AJ1047:AJ1078" si="4868">AJ5-AJ199+AH1047</f>
        <v>1359609.9700000002</v>
      </c>
      <c r="AK1047" s="166">
        <f t="shared" ref="AK1047:AU1047" si="4869">AK5-AK199+AJ1047</f>
        <v>1359609.9700000002</v>
      </c>
      <c r="AL1047" s="100">
        <f t="shared" si="4869"/>
        <v>1359609.9700000002</v>
      </c>
      <c r="AM1047" s="100">
        <f t="shared" si="4869"/>
        <v>1359609.9700000002</v>
      </c>
      <c r="AN1047" s="100">
        <f t="shared" si="4869"/>
        <v>1359609.9700000002</v>
      </c>
      <c r="AO1047" s="100">
        <f t="shared" si="4869"/>
        <v>1359609.9700000002</v>
      </c>
      <c r="AP1047" s="100">
        <f t="shared" si="4869"/>
        <v>1359609.9700000002</v>
      </c>
      <c r="AQ1047" s="100">
        <f t="shared" si="4869"/>
        <v>1369609.9700000002</v>
      </c>
      <c r="AR1047" s="100">
        <f t="shared" si="4869"/>
        <v>1379609.9700000002</v>
      </c>
      <c r="AS1047" s="100">
        <f t="shared" si="4869"/>
        <v>1389609.9700000002</v>
      </c>
      <c r="AT1047" s="100">
        <f t="shared" si="4869"/>
        <v>1399609.9700000002</v>
      </c>
      <c r="AU1047" s="100">
        <f t="shared" si="4869"/>
        <v>1409609.9700000002</v>
      </c>
      <c r="AW1047" s="166">
        <f t="shared" ref="AW1047:AW1078" si="4870">AW5-AW199+AU1047</f>
        <v>1609609.9700000002</v>
      </c>
      <c r="AX1047" s="166">
        <f t="shared" ref="AX1047:BH1047" si="4871">AX5-AX199+AW1047</f>
        <v>1809609.9700000002</v>
      </c>
      <c r="AY1047" s="100">
        <f t="shared" si="4871"/>
        <v>2009609.9700000002</v>
      </c>
      <c r="AZ1047" s="100">
        <f t="shared" si="4871"/>
        <v>2209609.9700000002</v>
      </c>
      <c r="BA1047" s="100">
        <f t="shared" si="4871"/>
        <v>2409609.9700000002</v>
      </c>
      <c r="BB1047" s="100">
        <f t="shared" si="4871"/>
        <v>2659609.9700000002</v>
      </c>
      <c r="BC1047" s="100">
        <f t="shared" si="4871"/>
        <v>2713315.97</v>
      </c>
      <c r="BD1047" s="100">
        <f t="shared" si="4871"/>
        <v>2713315.97</v>
      </c>
      <c r="BE1047" s="100">
        <f t="shared" si="4871"/>
        <v>0</v>
      </c>
      <c r="BF1047" s="100">
        <f t="shared" si="4871"/>
        <v>0</v>
      </c>
      <c r="BG1047" s="100">
        <f t="shared" si="4871"/>
        <v>0</v>
      </c>
      <c r="BH1047" s="100">
        <f t="shared" si="4871"/>
        <v>0</v>
      </c>
      <c r="BJ1047" s="100"/>
      <c r="BK1047" s="100"/>
      <c r="BL1047" s="100"/>
      <c r="BM1047" s="100"/>
      <c r="BN1047" s="100"/>
      <c r="BO1047" s="100"/>
      <c r="BP1047" s="100"/>
      <c r="BQ1047" s="100"/>
      <c r="BR1047" s="100"/>
      <c r="BS1047" s="100"/>
      <c r="BT1047" s="100"/>
      <c r="BU1047" s="100"/>
      <c r="BW1047" s="100"/>
      <c r="BX1047" s="100"/>
      <c r="BY1047" s="100"/>
      <c r="BZ1047" s="100"/>
      <c r="CA1047" s="100"/>
      <c r="CB1047" s="100"/>
      <c r="CC1047" s="100"/>
      <c r="CD1047" s="100"/>
      <c r="CE1047" s="100"/>
      <c r="CF1047" s="100"/>
      <c r="CG1047" s="100"/>
      <c r="CH1047" s="100"/>
      <c r="CJ1047" s="100"/>
      <c r="CK1047" s="100"/>
      <c r="CL1047" s="100"/>
      <c r="CM1047" s="100"/>
      <c r="CN1047" s="100"/>
      <c r="CO1047" s="100"/>
      <c r="CP1047" s="100"/>
      <c r="CQ1047" s="100"/>
      <c r="CR1047" s="100"/>
      <c r="CS1047" s="100"/>
      <c r="CT1047" s="100"/>
      <c r="CU1047" s="100"/>
      <c r="CW1047" s="100"/>
      <c r="CX1047" s="100"/>
      <c r="CY1047" s="100"/>
      <c r="CZ1047" s="100"/>
      <c r="DA1047" s="100"/>
      <c r="DB1047" s="100"/>
      <c r="DC1047" s="100"/>
      <c r="DD1047" s="100"/>
      <c r="DE1047" s="100"/>
      <c r="DF1047" s="100"/>
      <c r="DG1047" s="100"/>
      <c r="DH1047" s="100"/>
      <c r="DJ1047" s="100"/>
      <c r="DK1047" s="100"/>
      <c r="DL1047" s="100"/>
      <c r="DM1047" s="100"/>
      <c r="DN1047" s="100"/>
      <c r="DO1047" s="100"/>
      <c r="DP1047" s="100"/>
      <c r="DQ1047" s="100"/>
      <c r="DR1047" s="100"/>
      <c r="DS1047" s="100"/>
      <c r="DT1047" s="100"/>
      <c r="DU1047" s="100"/>
      <c r="DW1047" s="100"/>
      <c r="DX1047" s="100"/>
      <c r="DY1047" s="100"/>
      <c r="DZ1047" s="100"/>
      <c r="EA1047" s="100"/>
      <c r="EB1047" s="100"/>
      <c r="EC1047" s="100"/>
      <c r="ED1047" s="100"/>
      <c r="EE1047" s="100"/>
      <c r="EF1047" s="100"/>
      <c r="EG1047" s="100"/>
      <c r="EH1047" s="100"/>
    </row>
    <row r="1048" spans="1:139" ht="15.75" outlineLevel="1" x14ac:dyDescent="0.25">
      <c r="A1048" s="2">
        <f t="shared" si="4864"/>
        <v>1</v>
      </c>
      <c r="B1048" s="86" t="str">
        <f t="shared" si="4864"/>
        <v>PRE-09580</v>
      </c>
      <c r="C1048" s="86" t="str">
        <f t="shared" si="4864"/>
        <v>SPP FH - E Winterhaven 13308</v>
      </c>
      <c r="D1048" s="2" t="str">
        <f t="shared" si="4864"/>
        <v>A2769355</v>
      </c>
      <c r="E1048" s="141" t="str">
        <f t="shared" si="4864"/>
        <v>SPP FH - E Winterhaven 13308 - OCR</v>
      </c>
      <c r="I1048" s="178">
        <v>0</v>
      </c>
      <c r="J1048" s="166">
        <f t="shared" ref="J1048:U1048" si="4872">J6-J200+I1048</f>
        <v>0</v>
      </c>
      <c r="K1048" s="166">
        <f t="shared" si="4872"/>
        <v>0</v>
      </c>
      <c r="L1048" s="166">
        <f t="shared" si="4872"/>
        <v>0</v>
      </c>
      <c r="M1048" s="166">
        <f t="shared" si="4872"/>
        <v>0</v>
      </c>
      <c r="N1048" s="166">
        <f t="shared" si="4872"/>
        <v>0</v>
      </c>
      <c r="O1048" s="166">
        <f t="shared" si="4872"/>
        <v>0</v>
      </c>
      <c r="P1048" s="166">
        <f t="shared" si="4872"/>
        <v>0</v>
      </c>
      <c r="Q1048" s="166">
        <f t="shared" si="4872"/>
        <v>0</v>
      </c>
      <c r="R1048" s="166">
        <f t="shared" si="4872"/>
        <v>0</v>
      </c>
      <c r="S1048" s="166">
        <f t="shared" si="4872"/>
        <v>0</v>
      </c>
      <c r="T1048" s="166">
        <f t="shared" si="4872"/>
        <v>0</v>
      </c>
      <c r="U1048" s="166">
        <f t="shared" si="4872"/>
        <v>0</v>
      </c>
      <c r="W1048" s="166">
        <f t="shared" si="4866"/>
        <v>13065.920000000002</v>
      </c>
      <c r="X1048" s="166">
        <f t="shared" ref="X1048:AH1048" si="4873">X6-X200+W1048</f>
        <v>16612.27</v>
      </c>
      <c r="Y1048" s="100">
        <f t="shared" si="4873"/>
        <v>16612.27</v>
      </c>
      <c r="Z1048" s="100">
        <f t="shared" si="4873"/>
        <v>16612.27</v>
      </c>
      <c r="AA1048" s="100">
        <f t="shared" si="4873"/>
        <v>16612.27</v>
      </c>
      <c r="AB1048" s="100">
        <f t="shared" si="4873"/>
        <v>16612.27</v>
      </c>
      <c r="AC1048" s="100">
        <f t="shared" si="4873"/>
        <v>0</v>
      </c>
      <c r="AD1048" s="100">
        <f t="shared" si="4873"/>
        <v>0</v>
      </c>
      <c r="AE1048" s="100">
        <f t="shared" si="4873"/>
        <v>0</v>
      </c>
      <c r="AF1048" s="100">
        <f t="shared" si="4873"/>
        <v>0</v>
      </c>
      <c r="AG1048" s="100">
        <f t="shared" si="4873"/>
        <v>0</v>
      </c>
      <c r="AH1048" s="100">
        <f t="shared" si="4873"/>
        <v>0</v>
      </c>
      <c r="AJ1048" s="166">
        <f t="shared" si="4868"/>
        <v>0</v>
      </c>
      <c r="AK1048" s="166">
        <f t="shared" ref="AK1048:AU1048" si="4874">AK6-AK200+AJ1048</f>
        <v>0</v>
      </c>
      <c r="AL1048" s="100">
        <f t="shared" si="4874"/>
        <v>0</v>
      </c>
      <c r="AM1048" s="100">
        <f t="shared" si="4874"/>
        <v>0</v>
      </c>
      <c r="AN1048" s="100">
        <f t="shared" si="4874"/>
        <v>0</v>
      </c>
      <c r="AO1048" s="100">
        <f t="shared" si="4874"/>
        <v>0</v>
      </c>
      <c r="AP1048" s="100">
        <f t="shared" si="4874"/>
        <v>0</v>
      </c>
      <c r="AQ1048" s="100">
        <f t="shared" si="4874"/>
        <v>0</v>
      </c>
      <c r="AR1048" s="100">
        <f t="shared" si="4874"/>
        <v>0</v>
      </c>
      <c r="AS1048" s="100">
        <f t="shared" si="4874"/>
        <v>0</v>
      </c>
      <c r="AT1048" s="100">
        <f t="shared" si="4874"/>
        <v>0</v>
      </c>
      <c r="AU1048" s="100">
        <f t="shared" si="4874"/>
        <v>0</v>
      </c>
      <c r="AW1048" s="166">
        <f t="shared" si="4870"/>
        <v>0</v>
      </c>
      <c r="AX1048" s="166">
        <f t="shared" ref="AX1048:BH1048" si="4875">AX6-AX200+AW1048</f>
        <v>0</v>
      </c>
      <c r="AY1048" s="100">
        <f t="shared" si="4875"/>
        <v>0</v>
      </c>
      <c r="AZ1048" s="100">
        <f t="shared" si="4875"/>
        <v>0</v>
      </c>
      <c r="BA1048" s="100">
        <f t="shared" si="4875"/>
        <v>0</v>
      </c>
      <c r="BB1048" s="100">
        <f t="shared" si="4875"/>
        <v>0</v>
      </c>
      <c r="BC1048" s="100">
        <f t="shared" si="4875"/>
        <v>0</v>
      </c>
      <c r="BD1048" s="100">
        <f t="shared" si="4875"/>
        <v>0</v>
      </c>
      <c r="BE1048" s="100">
        <f t="shared" si="4875"/>
        <v>0</v>
      </c>
      <c r="BF1048" s="100">
        <f t="shared" si="4875"/>
        <v>0</v>
      </c>
      <c r="BG1048" s="100">
        <f t="shared" si="4875"/>
        <v>0</v>
      </c>
      <c r="BH1048" s="100">
        <f t="shared" si="4875"/>
        <v>0</v>
      </c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J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W1048" s="100"/>
      <c r="CX1048" s="100"/>
      <c r="CY1048" s="100"/>
      <c r="CZ1048" s="100"/>
      <c r="DA1048" s="100"/>
      <c r="DB1048" s="100"/>
      <c r="DC1048" s="100"/>
      <c r="DD1048" s="100"/>
      <c r="DE1048" s="100"/>
      <c r="DF1048" s="100"/>
      <c r="DG1048" s="100"/>
      <c r="DH1048" s="100"/>
      <c r="DJ1048" s="100"/>
      <c r="DK1048" s="100"/>
      <c r="DL1048" s="100"/>
      <c r="DM1048" s="100"/>
      <c r="DN1048" s="100"/>
      <c r="DO1048" s="100"/>
      <c r="DP1048" s="100"/>
      <c r="DQ1048" s="100"/>
      <c r="DR1048" s="100"/>
      <c r="DS1048" s="100"/>
      <c r="DT1048" s="100"/>
      <c r="DU1048" s="100"/>
      <c r="DW1048" s="100"/>
      <c r="DX1048" s="100"/>
      <c r="DY1048" s="100"/>
      <c r="DZ1048" s="100"/>
      <c r="EA1048" s="100"/>
      <c r="EB1048" s="100"/>
      <c r="EC1048" s="100"/>
      <c r="ED1048" s="100"/>
      <c r="EE1048" s="100"/>
      <c r="EF1048" s="100"/>
      <c r="EG1048" s="100"/>
      <c r="EH1048" s="100"/>
    </row>
    <row r="1049" spans="1:139" ht="15.75" outlineLevel="1" x14ac:dyDescent="0.25">
      <c r="A1049" s="2">
        <f t="shared" si="4864"/>
        <v>2</v>
      </c>
      <c r="B1049" s="86" t="str">
        <f t="shared" si="4864"/>
        <v>PRE-09600</v>
      </c>
      <c r="C1049" s="86" t="str">
        <f t="shared" si="4864"/>
        <v>SPP FH - Knights 13807</v>
      </c>
      <c r="D1049" s="2" t="str">
        <f t="shared" si="4864"/>
        <v>PRE-09600.1</v>
      </c>
      <c r="E1049" s="141" t="str">
        <f t="shared" si="4864"/>
        <v>SPP FH - Knights 13807 - OH Feeder</v>
      </c>
      <c r="I1049" s="178">
        <v>0</v>
      </c>
      <c r="J1049" s="166">
        <f t="shared" ref="J1049:U1049" si="4876">J7-J201+I1049</f>
        <v>0</v>
      </c>
      <c r="K1049" s="166">
        <f t="shared" si="4876"/>
        <v>0</v>
      </c>
      <c r="L1049" s="166">
        <f t="shared" si="4876"/>
        <v>0</v>
      </c>
      <c r="M1049" s="166">
        <f t="shared" si="4876"/>
        <v>0</v>
      </c>
      <c r="N1049" s="166">
        <f t="shared" si="4876"/>
        <v>4476.8100000000004</v>
      </c>
      <c r="O1049" s="166">
        <f t="shared" si="4876"/>
        <v>9460.68</v>
      </c>
      <c r="P1049" s="166">
        <f t="shared" si="4876"/>
        <v>13644.52</v>
      </c>
      <c r="Q1049" s="166">
        <f t="shared" si="4876"/>
        <v>14916.720000000001</v>
      </c>
      <c r="R1049" s="166">
        <f t="shared" si="4876"/>
        <v>83570.48000000001</v>
      </c>
      <c r="S1049" s="166">
        <f t="shared" si="4876"/>
        <v>204409.06000000006</v>
      </c>
      <c r="T1049" s="166">
        <f t="shared" si="4876"/>
        <v>909605.80000000237</v>
      </c>
      <c r="U1049" s="166">
        <f t="shared" si="4876"/>
        <v>1221379.7200000025</v>
      </c>
      <c r="W1049" s="166">
        <f t="shared" si="4866"/>
        <v>1436066.5800000024</v>
      </c>
      <c r="X1049" s="166">
        <f t="shared" ref="X1049:AH1049" si="4877">X7-X201+W1049</f>
        <v>1703423.9400000023</v>
      </c>
      <c r="Y1049" s="100">
        <f t="shared" si="4877"/>
        <v>1974497.5600000022</v>
      </c>
      <c r="Z1049" s="100">
        <f t="shared" si="4877"/>
        <v>1977000.440000002</v>
      </c>
      <c r="AA1049" s="100">
        <f t="shared" si="4877"/>
        <v>1983245.0100000021</v>
      </c>
      <c r="AB1049" s="100">
        <f t="shared" si="4877"/>
        <v>1987350.9800000021</v>
      </c>
      <c r="AC1049" s="100">
        <f t="shared" si="4877"/>
        <v>1988385.3300000022</v>
      </c>
      <c r="AD1049" s="100">
        <f t="shared" si="4877"/>
        <v>1991151.6200000022</v>
      </c>
      <c r="AE1049" s="100">
        <f t="shared" si="4877"/>
        <v>1987520.8400000022</v>
      </c>
      <c r="AF1049" s="100">
        <f t="shared" si="4877"/>
        <v>0</v>
      </c>
      <c r="AG1049" s="100">
        <f t="shared" si="4877"/>
        <v>0</v>
      </c>
      <c r="AH1049" s="100">
        <f t="shared" si="4877"/>
        <v>0</v>
      </c>
      <c r="AJ1049" s="166">
        <f t="shared" si="4868"/>
        <v>0</v>
      </c>
      <c r="AK1049" s="166">
        <f t="shared" ref="AK1049:AU1049" si="4878">AK7-AK201+AJ1049</f>
        <v>0</v>
      </c>
      <c r="AL1049" s="100">
        <f t="shared" si="4878"/>
        <v>0</v>
      </c>
      <c r="AM1049" s="100">
        <f t="shared" si="4878"/>
        <v>0</v>
      </c>
      <c r="AN1049" s="100">
        <f t="shared" si="4878"/>
        <v>0</v>
      </c>
      <c r="AO1049" s="100">
        <f t="shared" si="4878"/>
        <v>0</v>
      </c>
      <c r="AP1049" s="100">
        <f t="shared" si="4878"/>
        <v>0</v>
      </c>
      <c r="AQ1049" s="100">
        <f t="shared" si="4878"/>
        <v>0</v>
      </c>
      <c r="AR1049" s="100">
        <f t="shared" si="4878"/>
        <v>0</v>
      </c>
      <c r="AS1049" s="100">
        <f t="shared" si="4878"/>
        <v>0</v>
      </c>
      <c r="AT1049" s="100">
        <f t="shared" si="4878"/>
        <v>0</v>
      </c>
      <c r="AU1049" s="100">
        <f t="shared" si="4878"/>
        <v>0</v>
      </c>
      <c r="AW1049" s="166">
        <f t="shared" si="4870"/>
        <v>0</v>
      </c>
      <c r="AX1049" s="166">
        <f t="shared" ref="AX1049:BH1049" si="4879">AX7-AX201+AW1049</f>
        <v>0</v>
      </c>
      <c r="AY1049" s="100">
        <f t="shared" si="4879"/>
        <v>0</v>
      </c>
      <c r="AZ1049" s="100">
        <f t="shared" si="4879"/>
        <v>0</v>
      </c>
      <c r="BA1049" s="100">
        <f t="shared" si="4879"/>
        <v>0</v>
      </c>
      <c r="BB1049" s="100">
        <f t="shared" si="4879"/>
        <v>0</v>
      </c>
      <c r="BC1049" s="100">
        <f t="shared" si="4879"/>
        <v>0</v>
      </c>
      <c r="BD1049" s="100">
        <f t="shared" si="4879"/>
        <v>0</v>
      </c>
      <c r="BE1049" s="100">
        <f t="shared" si="4879"/>
        <v>0</v>
      </c>
      <c r="BF1049" s="100">
        <f t="shared" si="4879"/>
        <v>0</v>
      </c>
      <c r="BG1049" s="100">
        <f t="shared" si="4879"/>
        <v>0</v>
      </c>
      <c r="BH1049" s="100">
        <f t="shared" si="4879"/>
        <v>0</v>
      </c>
      <c r="BJ1049" s="100"/>
      <c r="BK1049" s="100"/>
      <c r="BL1049" s="100"/>
      <c r="BM1049" s="100"/>
      <c r="BN1049" s="100"/>
      <c r="BO1049" s="100"/>
      <c r="BP1049" s="100"/>
      <c r="BQ1049" s="100"/>
      <c r="BR1049" s="100"/>
      <c r="BS1049" s="100"/>
      <c r="BT1049" s="100"/>
      <c r="BU1049" s="100"/>
      <c r="BW1049" s="100"/>
      <c r="BX1049" s="100"/>
      <c r="BY1049" s="100"/>
      <c r="BZ1049" s="100"/>
      <c r="CA1049" s="100"/>
      <c r="CB1049" s="100"/>
      <c r="CC1049" s="100"/>
      <c r="CD1049" s="100"/>
      <c r="CE1049" s="100"/>
      <c r="CF1049" s="100"/>
      <c r="CG1049" s="100"/>
      <c r="CH1049" s="100"/>
      <c r="CJ1049" s="100"/>
      <c r="CK1049" s="100"/>
      <c r="CL1049" s="100"/>
      <c r="CM1049" s="100"/>
      <c r="CN1049" s="100"/>
      <c r="CO1049" s="100"/>
      <c r="CP1049" s="100"/>
      <c r="CQ1049" s="100"/>
      <c r="CR1049" s="100"/>
      <c r="CS1049" s="100"/>
      <c r="CT1049" s="100"/>
      <c r="CU1049" s="100"/>
      <c r="CW1049" s="100"/>
      <c r="CX1049" s="100"/>
      <c r="CY1049" s="100"/>
      <c r="CZ1049" s="100"/>
      <c r="DA1049" s="100"/>
      <c r="DB1049" s="100"/>
      <c r="DC1049" s="100"/>
      <c r="DD1049" s="100"/>
      <c r="DE1049" s="100"/>
      <c r="DF1049" s="100"/>
      <c r="DG1049" s="100"/>
      <c r="DH1049" s="100"/>
      <c r="DJ1049" s="100"/>
      <c r="DK1049" s="100"/>
      <c r="DL1049" s="100"/>
      <c r="DM1049" s="100"/>
      <c r="DN1049" s="100"/>
      <c r="DO1049" s="100"/>
      <c r="DP1049" s="100"/>
      <c r="DQ1049" s="100"/>
      <c r="DR1049" s="100"/>
      <c r="DS1049" s="100"/>
      <c r="DT1049" s="100"/>
      <c r="DU1049" s="100"/>
      <c r="DW1049" s="100"/>
      <c r="DX1049" s="100"/>
      <c r="DY1049" s="100"/>
      <c r="DZ1049" s="100"/>
      <c r="EA1049" s="100"/>
      <c r="EB1049" s="100"/>
      <c r="EC1049" s="100"/>
      <c r="ED1049" s="100"/>
      <c r="EE1049" s="100"/>
      <c r="EF1049" s="100"/>
      <c r="EG1049" s="100"/>
      <c r="EH1049" s="100"/>
    </row>
    <row r="1050" spans="1:139" ht="15.75" outlineLevel="1" x14ac:dyDescent="0.25">
      <c r="A1050" s="2">
        <f t="shared" ref="A1050:E1059" si="4880">A838</f>
        <v>2</v>
      </c>
      <c r="B1050" s="86" t="str">
        <f t="shared" si="4880"/>
        <v>PRE-09600</v>
      </c>
      <c r="C1050" s="86" t="str">
        <f t="shared" si="4880"/>
        <v>SPP FH - Knights 13807</v>
      </c>
      <c r="D1050" s="2" t="str">
        <f t="shared" si="4880"/>
        <v>A2769269</v>
      </c>
      <c r="E1050" s="141" t="str">
        <f t="shared" si="4880"/>
        <v>SPP FH - Knights 13807 - OCR</v>
      </c>
      <c r="I1050" s="178">
        <v>0</v>
      </c>
      <c r="J1050" s="166">
        <f t="shared" ref="J1050:U1050" si="4881">J8-J202+I1050</f>
        <v>0</v>
      </c>
      <c r="K1050" s="166">
        <f t="shared" si="4881"/>
        <v>0</v>
      </c>
      <c r="L1050" s="166">
        <f t="shared" si="4881"/>
        <v>0</v>
      </c>
      <c r="M1050" s="166">
        <f t="shared" si="4881"/>
        <v>0</v>
      </c>
      <c r="N1050" s="166">
        <f t="shared" si="4881"/>
        <v>0</v>
      </c>
      <c r="O1050" s="166">
        <f t="shared" si="4881"/>
        <v>0</v>
      </c>
      <c r="P1050" s="166">
        <f t="shared" si="4881"/>
        <v>0</v>
      </c>
      <c r="Q1050" s="166">
        <f t="shared" si="4881"/>
        <v>0</v>
      </c>
      <c r="R1050" s="166">
        <f t="shared" si="4881"/>
        <v>0</v>
      </c>
      <c r="S1050" s="166">
        <f t="shared" si="4881"/>
        <v>0</v>
      </c>
      <c r="T1050" s="166">
        <f t="shared" si="4881"/>
        <v>0</v>
      </c>
      <c r="U1050" s="166">
        <f t="shared" si="4881"/>
        <v>0</v>
      </c>
      <c r="W1050" s="166">
        <f t="shared" si="4866"/>
        <v>3064.25</v>
      </c>
      <c r="X1050" s="166">
        <f t="shared" ref="X1050:AH1050" si="4882">X8-X202+W1050</f>
        <v>15251.4</v>
      </c>
      <c r="Y1050" s="100">
        <f t="shared" si="4882"/>
        <v>15528.49</v>
      </c>
      <c r="Z1050" s="100">
        <f t="shared" si="4882"/>
        <v>15528.49</v>
      </c>
      <c r="AA1050" s="100">
        <f t="shared" si="4882"/>
        <v>15528.49</v>
      </c>
      <c r="AB1050" s="100">
        <f t="shared" si="4882"/>
        <v>15528.49</v>
      </c>
      <c r="AC1050" s="100">
        <f t="shared" si="4882"/>
        <v>0</v>
      </c>
      <c r="AD1050" s="100">
        <f t="shared" si="4882"/>
        <v>0</v>
      </c>
      <c r="AE1050" s="100">
        <f t="shared" si="4882"/>
        <v>0</v>
      </c>
      <c r="AF1050" s="100">
        <f t="shared" si="4882"/>
        <v>0</v>
      </c>
      <c r="AG1050" s="100">
        <f t="shared" si="4882"/>
        <v>0</v>
      </c>
      <c r="AH1050" s="100">
        <f t="shared" si="4882"/>
        <v>0</v>
      </c>
      <c r="AJ1050" s="166">
        <f t="shared" si="4868"/>
        <v>0</v>
      </c>
      <c r="AK1050" s="166">
        <f t="shared" ref="AK1050:AU1050" si="4883">AK8-AK202+AJ1050</f>
        <v>0</v>
      </c>
      <c r="AL1050" s="100">
        <f t="shared" si="4883"/>
        <v>0</v>
      </c>
      <c r="AM1050" s="100">
        <f t="shared" si="4883"/>
        <v>0</v>
      </c>
      <c r="AN1050" s="100">
        <f t="shared" si="4883"/>
        <v>0</v>
      </c>
      <c r="AO1050" s="100">
        <f t="shared" si="4883"/>
        <v>0</v>
      </c>
      <c r="AP1050" s="100">
        <f t="shared" si="4883"/>
        <v>0</v>
      </c>
      <c r="AQ1050" s="100">
        <f t="shared" si="4883"/>
        <v>0</v>
      </c>
      <c r="AR1050" s="100">
        <f t="shared" si="4883"/>
        <v>0</v>
      </c>
      <c r="AS1050" s="100">
        <f t="shared" si="4883"/>
        <v>0</v>
      </c>
      <c r="AT1050" s="100">
        <f t="shared" si="4883"/>
        <v>0</v>
      </c>
      <c r="AU1050" s="100">
        <f t="shared" si="4883"/>
        <v>0</v>
      </c>
      <c r="AW1050" s="166">
        <f t="shared" si="4870"/>
        <v>0</v>
      </c>
      <c r="AX1050" s="166">
        <f t="shared" ref="AX1050:BH1050" si="4884">AX8-AX202+AW1050</f>
        <v>0</v>
      </c>
      <c r="AY1050" s="100">
        <f t="shared" si="4884"/>
        <v>0</v>
      </c>
      <c r="AZ1050" s="100">
        <f t="shared" si="4884"/>
        <v>0</v>
      </c>
      <c r="BA1050" s="100">
        <f t="shared" si="4884"/>
        <v>0</v>
      </c>
      <c r="BB1050" s="100">
        <f t="shared" si="4884"/>
        <v>0</v>
      </c>
      <c r="BC1050" s="100">
        <f t="shared" si="4884"/>
        <v>0</v>
      </c>
      <c r="BD1050" s="100">
        <f t="shared" si="4884"/>
        <v>0</v>
      </c>
      <c r="BE1050" s="100">
        <f t="shared" si="4884"/>
        <v>0</v>
      </c>
      <c r="BF1050" s="100">
        <f t="shared" si="4884"/>
        <v>0</v>
      </c>
      <c r="BG1050" s="100">
        <f t="shared" si="4884"/>
        <v>0</v>
      </c>
      <c r="BH1050" s="100">
        <f t="shared" si="4884"/>
        <v>0</v>
      </c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J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W1050" s="100"/>
      <c r="CX1050" s="100"/>
      <c r="CY1050" s="100"/>
      <c r="CZ1050" s="100"/>
      <c r="DA1050" s="100"/>
      <c r="DB1050" s="100"/>
      <c r="DC1050" s="100"/>
      <c r="DD1050" s="100"/>
      <c r="DE1050" s="100"/>
      <c r="DF1050" s="100"/>
      <c r="DG1050" s="100"/>
      <c r="DH1050" s="100"/>
      <c r="DJ1050" s="100"/>
      <c r="DK1050" s="100"/>
      <c r="DL1050" s="100"/>
      <c r="DM1050" s="100"/>
      <c r="DN1050" s="100"/>
      <c r="DO1050" s="100"/>
      <c r="DP1050" s="100"/>
      <c r="DQ1050" s="100"/>
      <c r="DR1050" s="100"/>
      <c r="DS1050" s="100"/>
      <c r="DT1050" s="100"/>
      <c r="DU1050" s="100"/>
      <c r="DW1050" s="100"/>
      <c r="DX1050" s="100"/>
      <c r="DY1050" s="100"/>
      <c r="DZ1050" s="100"/>
      <c r="EA1050" s="100"/>
      <c r="EB1050" s="100"/>
      <c r="EC1050" s="100"/>
      <c r="ED1050" s="100"/>
      <c r="EE1050" s="100"/>
      <c r="EF1050" s="100"/>
      <c r="EG1050" s="100"/>
      <c r="EH1050" s="100"/>
    </row>
    <row r="1051" spans="1:139" ht="15.75" outlineLevel="1" x14ac:dyDescent="0.25">
      <c r="A1051" s="2">
        <f t="shared" si="4880"/>
        <v>3</v>
      </c>
      <c r="B1051" s="86" t="str">
        <f t="shared" si="4880"/>
        <v>PRE-09601</v>
      </c>
      <c r="C1051" s="86" t="str">
        <f t="shared" si="4880"/>
        <v>SPP FH - Knights 13805</v>
      </c>
      <c r="D1051" s="2" t="str">
        <f t="shared" si="4880"/>
        <v>PRE-09601.1</v>
      </c>
      <c r="E1051" s="141" t="str">
        <f t="shared" si="4880"/>
        <v>SPP FH - Knights 13805 - OH Feeder</v>
      </c>
      <c r="I1051" s="178">
        <v>0</v>
      </c>
      <c r="J1051" s="166">
        <f t="shared" ref="J1051:U1051" si="4885">J9-J203+I1051</f>
        <v>0</v>
      </c>
      <c r="K1051" s="166">
        <f t="shared" si="4885"/>
        <v>0</v>
      </c>
      <c r="L1051" s="166">
        <f t="shared" si="4885"/>
        <v>0</v>
      </c>
      <c r="M1051" s="166">
        <f t="shared" si="4885"/>
        <v>0</v>
      </c>
      <c r="N1051" s="166">
        <f t="shared" si="4885"/>
        <v>3397.29</v>
      </c>
      <c r="O1051" s="166">
        <f t="shared" si="4885"/>
        <v>8294.11</v>
      </c>
      <c r="P1051" s="166">
        <f t="shared" si="4885"/>
        <v>57601.600000000006</v>
      </c>
      <c r="Q1051" s="166">
        <f t="shared" si="4885"/>
        <v>194790.00000000003</v>
      </c>
      <c r="R1051" s="166">
        <f t="shared" si="4885"/>
        <v>313929.03000000009</v>
      </c>
      <c r="S1051" s="166">
        <f t="shared" si="4885"/>
        <v>767144.70999999973</v>
      </c>
      <c r="T1051" s="166">
        <f t="shared" si="4885"/>
        <v>785385.90999999968</v>
      </c>
      <c r="U1051" s="166">
        <f t="shared" si="4885"/>
        <v>895148.24999999953</v>
      </c>
      <c r="W1051" s="166">
        <f t="shared" si="4866"/>
        <v>918735.04999999946</v>
      </c>
      <c r="X1051" s="166">
        <f t="shared" ref="X1051:AH1051" si="4886">X9-X203+W1051</f>
        <v>1037810.5399999995</v>
      </c>
      <c r="Y1051" s="100">
        <f t="shared" si="4886"/>
        <v>1253222.5999999994</v>
      </c>
      <c r="Z1051" s="100">
        <f t="shared" si="4886"/>
        <v>1278748.9499999995</v>
      </c>
      <c r="AA1051" s="100">
        <f t="shared" si="4886"/>
        <v>1335131.4399999995</v>
      </c>
      <c r="AB1051" s="100">
        <f t="shared" si="4886"/>
        <v>1295921.0199999996</v>
      </c>
      <c r="AC1051" s="100">
        <f t="shared" si="4886"/>
        <v>1302948.0799999996</v>
      </c>
      <c r="AD1051" s="100">
        <f t="shared" si="4886"/>
        <v>1313927.6799999997</v>
      </c>
      <c r="AE1051" s="100">
        <f t="shared" si="4886"/>
        <v>1321699.5699999996</v>
      </c>
      <c r="AF1051" s="100">
        <f t="shared" si="4886"/>
        <v>1331042.3199999996</v>
      </c>
      <c r="AG1051" s="100">
        <f t="shared" si="4886"/>
        <v>1321668.6499999997</v>
      </c>
      <c r="AH1051" s="100">
        <f t="shared" si="4886"/>
        <v>1321668.6499999997</v>
      </c>
      <c r="AJ1051" s="166">
        <f t="shared" si="4868"/>
        <v>1321668.6499999997</v>
      </c>
      <c r="AK1051" s="166">
        <f t="shared" ref="AK1051:AU1051" si="4887">AK9-AK203+AJ1051</f>
        <v>1321668.6499999997</v>
      </c>
      <c r="AL1051" s="100">
        <f t="shared" si="4887"/>
        <v>0</v>
      </c>
      <c r="AM1051" s="100">
        <f t="shared" si="4887"/>
        <v>0</v>
      </c>
      <c r="AN1051" s="100">
        <f t="shared" si="4887"/>
        <v>0</v>
      </c>
      <c r="AO1051" s="100">
        <f t="shared" si="4887"/>
        <v>0</v>
      </c>
      <c r="AP1051" s="100">
        <f t="shared" si="4887"/>
        <v>0</v>
      </c>
      <c r="AQ1051" s="100">
        <f t="shared" si="4887"/>
        <v>0</v>
      </c>
      <c r="AR1051" s="100">
        <f t="shared" si="4887"/>
        <v>0</v>
      </c>
      <c r="AS1051" s="100">
        <f t="shared" si="4887"/>
        <v>0</v>
      </c>
      <c r="AT1051" s="100">
        <f t="shared" si="4887"/>
        <v>0</v>
      </c>
      <c r="AU1051" s="100">
        <f t="shared" si="4887"/>
        <v>0</v>
      </c>
      <c r="AW1051" s="166">
        <f t="shared" si="4870"/>
        <v>0</v>
      </c>
      <c r="AX1051" s="166">
        <f t="shared" ref="AX1051:BH1051" si="4888">AX9-AX203+AW1051</f>
        <v>0</v>
      </c>
      <c r="AY1051" s="100">
        <f t="shared" si="4888"/>
        <v>0</v>
      </c>
      <c r="AZ1051" s="100">
        <f t="shared" si="4888"/>
        <v>0</v>
      </c>
      <c r="BA1051" s="100">
        <f t="shared" si="4888"/>
        <v>0</v>
      </c>
      <c r="BB1051" s="100">
        <f t="shared" si="4888"/>
        <v>0</v>
      </c>
      <c r="BC1051" s="100">
        <f t="shared" si="4888"/>
        <v>0</v>
      </c>
      <c r="BD1051" s="100">
        <f t="shared" si="4888"/>
        <v>0</v>
      </c>
      <c r="BE1051" s="100">
        <f t="shared" si="4888"/>
        <v>0</v>
      </c>
      <c r="BF1051" s="100">
        <f t="shared" si="4888"/>
        <v>0</v>
      </c>
      <c r="BG1051" s="100">
        <f t="shared" si="4888"/>
        <v>0</v>
      </c>
      <c r="BH1051" s="100">
        <f t="shared" si="4888"/>
        <v>0</v>
      </c>
      <c r="BJ1051" s="100"/>
      <c r="BK1051" s="100"/>
      <c r="BL1051" s="100"/>
      <c r="BM1051" s="100"/>
      <c r="BN1051" s="100"/>
      <c r="BO1051" s="100"/>
      <c r="BP1051" s="100"/>
      <c r="BQ1051" s="100"/>
      <c r="BR1051" s="100"/>
      <c r="BS1051" s="100"/>
      <c r="BT1051" s="100"/>
      <c r="BU1051" s="100"/>
      <c r="BW1051" s="100"/>
      <c r="BX1051" s="100"/>
      <c r="BY1051" s="100"/>
      <c r="BZ1051" s="100"/>
      <c r="CA1051" s="100"/>
      <c r="CB1051" s="100"/>
      <c r="CC1051" s="100"/>
      <c r="CD1051" s="100"/>
      <c r="CE1051" s="100"/>
      <c r="CF1051" s="100"/>
      <c r="CG1051" s="100"/>
      <c r="CH1051" s="100"/>
      <c r="CJ1051" s="100"/>
      <c r="CK1051" s="100"/>
      <c r="CL1051" s="100"/>
      <c r="CM1051" s="100"/>
      <c r="CN1051" s="100"/>
      <c r="CO1051" s="100"/>
      <c r="CP1051" s="100"/>
      <c r="CQ1051" s="100"/>
      <c r="CR1051" s="100"/>
      <c r="CS1051" s="100"/>
      <c r="CT1051" s="100"/>
      <c r="CU1051" s="100"/>
      <c r="CW1051" s="100"/>
      <c r="CX1051" s="100"/>
      <c r="CY1051" s="100"/>
      <c r="CZ1051" s="100"/>
      <c r="DA1051" s="100"/>
      <c r="DB1051" s="100"/>
      <c r="DC1051" s="100"/>
      <c r="DD1051" s="100"/>
      <c r="DE1051" s="100"/>
      <c r="DF1051" s="100"/>
      <c r="DG1051" s="100"/>
      <c r="DH1051" s="100"/>
      <c r="DJ1051" s="100"/>
      <c r="DK1051" s="100"/>
      <c r="DL1051" s="100"/>
      <c r="DM1051" s="100"/>
      <c r="DN1051" s="100"/>
      <c r="DO1051" s="100"/>
      <c r="DP1051" s="100"/>
      <c r="DQ1051" s="100"/>
      <c r="DR1051" s="100"/>
      <c r="DS1051" s="100"/>
      <c r="DT1051" s="100"/>
      <c r="DU1051" s="100"/>
      <c r="DW1051" s="100"/>
      <c r="DX1051" s="100"/>
      <c r="DY1051" s="100"/>
      <c r="DZ1051" s="100"/>
      <c r="EA1051" s="100"/>
      <c r="EB1051" s="100"/>
      <c r="EC1051" s="100"/>
      <c r="ED1051" s="100"/>
      <c r="EE1051" s="100"/>
      <c r="EF1051" s="100"/>
      <c r="EG1051" s="100"/>
      <c r="EH1051" s="100"/>
    </row>
    <row r="1052" spans="1:139" ht="15.75" outlineLevel="1" x14ac:dyDescent="0.25">
      <c r="A1052" s="2">
        <f t="shared" si="4880"/>
        <v>3</v>
      </c>
      <c r="B1052" s="86" t="str">
        <f t="shared" si="4880"/>
        <v>PRE-09601</v>
      </c>
      <c r="C1052" s="86" t="str">
        <f t="shared" si="4880"/>
        <v>SPP FH - Knights 13805</v>
      </c>
      <c r="D1052" s="2" t="str">
        <f t="shared" si="4880"/>
        <v>A2763487</v>
      </c>
      <c r="E1052" s="141" t="str">
        <f t="shared" si="4880"/>
        <v>KNIG805A OCR#125028</v>
      </c>
      <c r="I1052" s="178">
        <v>0</v>
      </c>
      <c r="J1052" s="166">
        <f t="shared" ref="J1052:U1052" si="4889">J10-J204+I1052</f>
        <v>0</v>
      </c>
      <c r="K1052" s="166">
        <f t="shared" si="4889"/>
        <v>0</v>
      </c>
      <c r="L1052" s="166">
        <f t="shared" si="4889"/>
        <v>0</v>
      </c>
      <c r="M1052" s="166">
        <f t="shared" si="4889"/>
        <v>0</v>
      </c>
      <c r="N1052" s="166">
        <f t="shared" si="4889"/>
        <v>0</v>
      </c>
      <c r="O1052" s="166">
        <f t="shared" si="4889"/>
        <v>0</v>
      </c>
      <c r="P1052" s="166">
        <f t="shared" si="4889"/>
        <v>0</v>
      </c>
      <c r="Q1052" s="166">
        <f t="shared" si="4889"/>
        <v>0</v>
      </c>
      <c r="R1052" s="166">
        <f t="shared" si="4889"/>
        <v>0</v>
      </c>
      <c r="S1052" s="166">
        <f t="shared" si="4889"/>
        <v>0</v>
      </c>
      <c r="T1052" s="166">
        <f t="shared" si="4889"/>
        <v>3656.81</v>
      </c>
      <c r="U1052" s="166">
        <f t="shared" si="4889"/>
        <v>3835.7799999999997</v>
      </c>
      <c r="W1052" s="166">
        <f t="shared" si="4866"/>
        <v>3835.7799999999997</v>
      </c>
      <c r="X1052" s="166">
        <f t="shared" ref="X1052:AH1052" si="4890">X10-X204+W1052</f>
        <v>4202.25</v>
      </c>
      <c r="Y1052" s="100">
        <f t="shared" si="4890"/>
        <v>6115.5499999999993</v>
      </c>
      <c r="Z1052" s="100">
        <f t="shared" si="4890"/>
        <v>6115.5499999999993</v>
      </c>
      <c r="AA1052" s="100">
        <f t="shared" si="4890"/>
        <v>6115.5499999999993</v>
      </c>
      <c r="AB1052" s="100">
        <f t="shared" si="4890"/>
        <v>6115.5499999999993</v>
      </c>
      <c r="AC1052" s="100">
        <f t="shared" si="4890"/>
        <v>0</v>
      </c>
      <c r="AD1052" s="100">
        <f t="shared" si="4890"/>
        <v>0</v>
      </c>
      <c r="AE1052" s="100">
        <f t="shared" si="4890"/>
        <v>0</v>
      </c>
      <c r="AF1052" s="100">
        <f t="shared" si="4890"/>
        <v>0</v>
      </c>
      <c r="AG1052" s="100">
        <f t="shared" si="4890"/>
        <v>0</v>
      </c>
      <c r="AH1052" s="100">
        <f t="shared" si="4890"/>
        <v>0</v>
      </c>
      <c r="AJ1052" s="166">
        <f t="shared" si="4868"/>
        <v>0</v>
      </c>
      <c r="AK1052" s="166">
        <f t="shared" ref="AK1052:AU1052" si="4891">AK10-AK204+AJ1052</f>
        <v>0</v>
      </c>
      <c r="AL1052" s="100">
        <f t="shared" si="4891"/>
        <v>0</v>
      </c>
      <c r="AM1052" s="100">
        <f t="shared" si="4891"/>
        <v>0</v>
      </c>
      <c r="AN1052" s="100">
        <f t="shared" si="4891"/>
        <v>0</v>
      </c>
      <c r="AO1052" s="100">
        <f t="shared" si="4891"/>
        <v>0</v>
      </c>
      <c r="AP1052" s="100">
        <f t="shared" si="4891"/>
        <v>0</v>
      </c>
      <c r="AQ1052" s="100">
        <f t="shared" si="4891"/>
        <v>0</v>
      </c>
      <c r="AR1052" s="100">
        <f t="shared" si="4891"/>
        <v>0</v>
      </c>
      <c r="AS1052" s="100">
        <f t="shared" si="4891"/>
        <v>0</v>
      </c>
      <c r="AT1052" s="100">
        <f t="shared" si="4891"/>
        <v>0</v>
      </c>
      <c r="AU1052" s="100">
        <f t="shared" si="4891"/>
        <v>0</v>
      </c>
      <c r="AW1052" s="166">
        <f t="shared" si="4870"/>
        <v>0</v>
      </c>
      <c r="AX1052" s="166">
        <f t="shared" ref="AX1052:BH1052" si="4892">AX10-AX204+AW1052</f>
        <v>0</v>
      </c>
      <c r="AY1052" s="100">
        <f t="shared" si="4892"/>
        <v>0</v>
      </c>
      <c r="AZ1052" s="100">
        <f t="shared" si="4892"/>
        <v>0</v>
      </c>
      <c r="BA1052" s="100">
        <f t="shared" si="4892"/>
        <v>0</v>
      </c>
      <c r="BB1052" s="100">
        <f t="shared" si="4892"/>
        <v>0</v>
      </c>
      <c r="BC1052" s="100">
        <f t="shared" si="4892"/>
        <v>0</v>
      </c>
      <c r="BD1052" s="100">
        <f t="shared" si="4892"/>
        <v>0</v>
      </c>
      <c r="BE1052" s="100">
        <f t="shared" si="4892"/>
        <v>0</v>
      </c>
      <c r="BF1052" s="100">
        <f t="shared" si="4892"/>
        <v>0</v>
      </c>
      <c r="BG1052" s="100">
        <f t="shared" si="4892"/>
        <v>0</v>
      </c>
      <c r="BH1052" s="100">
        <f t="shared" si="4892"/>
        <v>0</v>
      </c>
      <c r="BJ1052" s="100"/>
      <c r="BK1052" s="100"/>
      <c r="BL1052" s="100"/>
      <c r="BM1052" s="100"/>
      <c r="BN1052" s="100"/>
      <c r="BO1052" s="100"/>
      <c r="BP1052" s="100"/>
      <c r="BQ1052" s="100"/>
      <c r="BR1052" s="100"/>
      <c r="BS1052" s="100"/>
      <c r="BT1052" s="100"/>
      <c r="BU1052" s="100"/>
      <c r="BW1052" s="100"/>
      <c r="BX1052" s="100"/>
      <c r="BY1052" s="100"/>
      <c r="BZ1052" s="100"/>
      <c r="CA1052" s="100"/>
      <c r="CB1052" s="100"/>
      <c r="CC1052" s="100"/>
      <c r="CD1052" s="100"/>
      <c r="CE1052" s="100"/>
      <c r="CF1052" s="100"/>
      <c r="CG1052" s="100"/>
      <c r="CH1052" s="100"/>
      <c r="CJ1052" s="100"/>
      <c r="CK1052" s="100"/>
      <c r="CL1052" s="100"/>
      <c r="CM1052" s="100"/>
      <c r="CN1052" s="100"/>
      <c r="CO1052" s="100"/>
      <c r="CP1052" s="100"/>
      <c r="CQ1052" s="100"/>
      <c r="CR1052" s="100"/>
      <c r="CS1052" s="100"/>
      <c r="CT1052" s="100"/>
      <c r="CU1052" s="100"/>
      <c r="CW1052" s="100"/>
      <c r="CX1052" s="100"/>
      <c r="CY1052" s="100"/>
      <c r="CZ1052" s="100"/>
      <c r="DA1052" s="100"/>
      <c r="DB1052" s="100"/>
      <c r="DC1052" s="100"/>
      <c r="DD1052" s="100"/>
      <c r="DE1052" s="100"/>
      <c r="DF1052" s="100"/>
      <c r="DG1052" s="100"/>
      <c r="DH1052" s="100"/>
      <c r="DJ1052" s="100"/>
      <c r="DK1052" s="100"/>
      <c r="DL1052" s="100"/>
      <c r="DM1052" s="100"/>
      <c r="DN1052" s="100"/>
      <c r="DO1052" s="100"/>
      <c r="DP1052" s="100"/>
      <c r="DQ1052" s="100"/>
      <c r="DR1052" s="100"/>
      <c r="DS1052" s="100"/>
      <c r="DT1052" s="100"/>
      <c r="DU1052" s="100"/>
      <c r="DW1052" s="100"/>
      <c r="DX1052" s="100"/>
      <c r="DY1052" s="100"/>
      <c r="DZ1052" s="100"/>
      <c r="EA1052" s="100"/>
      <c r="EB1052" s="100"/>
      <c r="EC1052" s="100"/>
      <c r="ED1052" s="100"/>
      <c r="EE1052" s="100"/>
      <c r="EF1052" s="100"/>
      <c r="EG1052" s="100"/>
      <c r="EH1052" s="100"/>
    </row>
    <row r="1053" spans="1:139" ht="15.75" outlineLevel="1" x14ac:dyDescent="0.25">
      <c r="A1053" s="2">
        <f t="shared" si="4880"/>
        <v>3</v>
      </c>
      <c r="B1053" s="86" t="str">
        <f t="shared" si="4880"/>
        <v>PRE-09601</v>
      </c>
      <c r="C1053" s="86" t="str">
        <f t="shared" si="4880"/>
        <v>SPP FH - Knights 13805</v>
      </c>
      <c r="D1053" s="2" t="str">
        <f t="shared" si="4880"/>
        <v>A2763491</v>
      </c>
      <c r="E1053" s="141" t="str">
        <f t="shared" si="4880"/>
        <v>SPP FH - Knights 13805 - OCR</v>
      </c>
      <c r="I1053" s="178">
        <v>0</v>
      </c>
      <c r="J1053" s="166">
        <f t="shared" ref="J1053:U1053" si="4893">J11-J205+I1053</f>
        <v>0</v>
      </c>
      <c r="K1053" s="166">
        <f t="shared" si="4893"/>
        <v>0</v>
      </c>
      <c r="L1053" s="166">
        <f t="shared" si="4893"/>
        <v>0</v>
      </c>
      <c r="M1053" s="166">
        <f t="shared" si="4893"/>
        <v>0</v>
      </c>
      <c r="N1053" s="166">
        <f t="shared" si="4893"/>
        <v>0</v>
      </c>
      <c r="O1053" s="166">
        <f t="shared" si="4893"/>
        <v>0</v>
      </c>
      <c r="P1053" s="166">
        <f t="shared" si="4893"/>
        <v>0</v>
      </c>
      <c r="Q1053" s="166">
        <f t="shared" si="4893"/>
        <v>0</v>
      </c>
      <c r="R1053" s="166">
        <f t="shared" si="4893"/>
        <v>0</v>
      </c>
      <c r="S1053" s="166">
        <f t="shared" si="4893"/>
        <v>0</v>
      </c>
      <c r="T1053" s="166">
        <f t="shared" si="4893"/>
        <v>3455.0800000000008</v>
      </c>
      <c r="U1053" s="166">
        <f t="shared" si="4893"/>
        <v>3634.0500000000006</v>
      </c>
      <c r="W1053" s="166">
        <f t="shared" si="4866"/>
        <v>4698.9400000000005</v>
      </c>
      <c r="X1053" s="166">
        <f t="shared" ref="X1053:AH1053" si="4894">X11-X205+W1053</f>
        <v>5114.5600000000004</v>
      </c>
      <c r="Y1053" s="100">
        <f t="shared" si="4894"/>
        <v>6182.33</v>
      </c>
      <c r="Z1053" s="100">
        <f t="shared" si="4894"/>
        <v>6182.33</v>
      </c>
      <c r="AA1053" s="100">
        <f t="shared" si="4894"/>
        <v>6182.33</v>
      </c>
      <c r="AB1053" s="100">
        <f t="shared" si="4894"/>
        <v>6182.33</v>
      </c>
      <c r="AC1053" s="100">
        <f t="shared" si="4894"/>
        <v>6182.33</v>
      </c>
      <c r="AD1053" s="100">
        <f t="shared" si="4894"/>
        <v>0</v>
      </c>
      <c r="AE1053" s="100">
        <f t="shared" si="4894"/>
        <v>0</v>
      </c>
      <c r="AF1053" s="100">
        <f t="shared" si="4894"/>
        <v>0</v>
      </c>
      <c r="AG1053" s="100">
        <f t="shared" si="4894"/>
        <v>0</v>
      </c>
      <c r="AH1053" s="100">
        <f t="shared" si="4894"/>
        <v>0</v>
      </c>
      <c r="AJ1053" s="166">
        <f t="shared" si="4868"/>
        <v>0</v>
      </c>
      <c r="AK1053" s="166">
        <f t="shared" ref="AK1053:AU1053" si="4895">AK11-AK205+AJ1053</f>
        <v>0</v>
      </c>
      <c r="AL1053" s="100">
        <f t="shared" si="4895"/>
        <v>0</v>
      </c>
      <c r="AM1053" s="100">
        <f t="shared" si="4895"/>
        <v>0</v>
      </c>
      <c r="AN1053" s="100">
        <f t="shared" si="4895"/>
        <v>0</v>
      </c>
      <c r="AO1053" s="100">
        <f t="shared" si="4895"/>
        <v>0</v>
      </c>
      <c r="AP1053" s="100">
        <f t="shared" si="4895"/>
        <v>0</v>
      </c>
      <c r="AQ1053" s="100">
        <f t="shared" si="4895"/>
        <v>0</v>
      </c>
      <c r="AR1053" s="100">
        <f t="shared" si="4895"/>
        <v>0</v>
      </c>
      <c r="AS1053" s="100">
        <f t="shared" si="4895"/>
        <v>0</v>
      </c>
      <c r="AT1053" s="100">
        <f t="shared" si="4895"/>
        <v>0</v>
      </c>
      <c r="AU1053" s="100">
        <f t="shared" si="4895"/>
        <v>0</v>
      </c>
      <c r="AW1053" s="166">
        <f t="shared" si="4870"/>
        <v>0</v>
      </c>
      <c r="AX1053" s="166">
        <f t="shared" ref="AX1053:BH1053" si="4896">AX11-AX205+AW1053</f>
        <v>0</v>
      </c>
      <c r="AY1053" s="100">
        <f t="shared" si="4896"/>
        <v>0</v>
      </c>
      <c r="AZ1053" s="100">
        <f t="shared" si="4896"/>
        <v>0</v>
      </c>
      <c r="BA1053" s="100">
        <f t="shared" si="4896"/>
        <v>0</v>
      </c>
      <c r="BB1053" s="100">
        <f t="shared" si="4896"/>
        <v>0</v>
      </c>
      <c r="BC1053" s="100">
        <f t="shared" si="4896"/>
        <v>0</v>
      </c>
      <c r="BD1053" s="100">
        <f t="shared" si="4896"/>
        <v>0</v>
      </c>
      <c r="BE1053" s="100">
        <f t="shared" si="4896"/>
        <v>0</v>
      </c>
      <c r="BF1053" s="100">
        <f t="shared" si="4896"/>
        <v>0</v>
      </c>
      <c r="BG1053" s="100">
        <f t="shared" si="4896"/>
        <v>0</v>
      </c>
      <c r="BH1053" s="100">
        <f t="shared" si="4896"/>
        <v>0</v>
      </c>
      <c r="BJ1053" s="100"/>
      <c r="BK1053" s="100"/>
      <c r="BL1053" s="100"/>
      <c r="BM1053" s="100"/>
      <c r="BN1053" s="100"/>
      <c r="BO1053" s="100"/>
      <c r="BP1053" s="100"/>
      <c r="BQ1053" s="100"/>
      <c r="BR1053" s="100"/>
      <c r="BS1053" s="100"/>
      <c r="BT1053" s="100"/>
      <c r="BU1053" s="100"/>
      <c r="BW1053" s="100"/>
      <c r="BX1053" s="100"/>
      <c r="BY1053" s="100"/>
      <c r="BZ1053" s="100"/>
      <c r="CA1053" s="100"/>
      <c r="CB1053" s="100"/>
      <c r="CC1053" s="100"/>
      <c r="CD1053" s="100"/>
      <c r="CE1053" s="100"/>
      <c r="CF1053" s="100"/>
      <c r="CG1053" s="100"/>
      <c r="CH1053" s="100"/>
      <c r="CJ1053" s="100"/>
      <c r="CK1053" s="100"/>
      <c r="CL1053" s="100"/>
      <c r="CM1053" s="100"/>
      <c r="CN1053" s="100"/>
      <c r="CO1053" s="100"/>
      <c r="CP1053" s="100"/>
      <c r="CQ1053" s="100"/>
      <c r="CR1053" s="100"/>
      <c r="CS1053" s="100"/>
      <c r="CT1053" s="100"/>
      <c r="CU1053" s="100"/>
      <c r="CW1053" s="100"/>
      <c r="CX1053" s="100"/>
      <c r="CY1053" s="100"/>
      <c r="CZ1053" s="100"/>
      <c r="DA1053" s="100"/>
      <c r="DB1053" s="100"/>
      <c r="DC1053" s="100"/>
      <c r="DD1053" s="100"/>
      <c r="DE1053" s="100"/>
      <c r="DF1053" s="100"/>
      <c r="DG1053" s="100"/>
      <c r="DH1053" s="100"/>
      <c r="DJ1053" s="100"/>
      <c r="DK1053" s="100"/>
      <c r="DL1053" s="100"/>
      <c r="DM1053" s="100"/>
      <c r="DN1053" s="100"/>
      <c r="DO1053" s="100"/>
      <c r="DP1053" s="100"/>
      <c r="DQ1053" s="100"/>
      <c r="DR1053" s="100"/>
      <c r="DS1053" s="100"/>
      <c r="DT1053" s="100"/>
      <c r="DU1053" s="100"/>
      <c r="DW1053" s="100"/>
      <c r="DX1053" s="100"/>
      <c r="DY1053" s="100"/>
      <c r="DZ1053" s="100"/>
      <c r="EA1053" s="100"/>
      <c r="EB1053" s="100"/>
      <c r="EC1053" s="100"/>
      <c r="ED1053" s="100"/>
      <c r="EE1053" s="100"/>
      <c r="EF1053" s="100"/>
      <c r="EG1053" s="100"/>
      <c r="EH1053" s="100"/>
    </row>
    <row r="1054" spans="1:139" ht="15.75" outlineLevel="1" x14ac:dyDescent="0.25">
      <c r="A1054" s="2">
        <f t="shared" si="4880"/>
        <v>3</v>
      </c>
      <c r="B1054" s="86" t="str">
        <f t="shared" si="4880"/>
        <v>PRE-09601</v>
      </c>
      <c r="C1054" s="86" t="str">
        <f t="shared" si="4880"/>
        <v>SPP FH - Knights 13805</v>
      </c>
      <c r="D1054" s="2" t="str">
        <f t="shared" si="4880"/>
        <v>A2763494</v>
      </c>
      <c r="E1054" s="141" t="str">
        <f t="shared" si="4880"/>
        <v>KNIG805C OCR#125084</v>
      </c>
      <c r="I1054" s="178">
        <v>0</v>
      </c>
      <c r="J1054" s="166">
        <f t="shared" ref="J1054:U1054" si="4897">J12-J206+I1054</f>
        <v>0</v>
      </c>
      <c r="K1054" s="166">
        <f t="shared" si="4897"/>
        <v>0</v>
      </c>
      <c r="L1054" s="166">
        <f t="shared" si="4897"/>
        <v>0</v>
      </c>
      <c r="M1054" s="166">
        <f t="shared" si="4897"/>
        <v>0</v>
      </c>
      <c r="N1054" s="166">
        <f t="shared" si="4897"/>
        <v>0</v>
      </c>
      <c r="O1054" s="166">
        <f t="shared" si="4897"/>
        <v>0</v>
      </c>
      <c r="P1054" s="166">
        <f t="shared" si="4897"/>
        <v>0</v>
      </c>
      <c r="Q1054" s="166">
        <f t="shared" si="4897"/>
        <v>0</v>
      </c>
      <c r="R1054" s="166">
        <f t="shared" si="4897"/>
        <v>0</v>
      </c>
      <c r="S1054" s="166">
        <f t="shared" si="4897"/>
        <v>0</v>
      </c>
      <c r="T1054" s="166">
        <f t="shared" si="4897"/>
        <v>3510.29</v>
      </c>
      <c r="U1054" s="166">
        <f t="shared" si="4897"/>
        <v>3689.2599999999998</v>
      </c>
      <c r="W1054" s="166">
        <f t="shared" si="4866"/>
        <v>3689.2599999999998</v>
      </c>
      <c r="X1054" s="166">
        <f t="shared" ref="X1054:AH1054" si="4898">X12-X206+W1054</f>
        <v>4593.46</v>
      </c>
      <c r="Y1054" s="100">
        <f t="shared" si="4898"/>
        <v>4593.46</v>
      </c>
      <c r="Z1054" s="100">
        <f t="shared" si="4898"/>
        <v>4593.46</v>
      </c>
      <c r="AA1054" s="100">
        <f t="shared" si="4898"/>
        <v>4593.46</v>
      </c>
      <c r="AB1054" s="100">
        <f t="shared" si="4898"/>
        <v>4593.46</v>
      </c>
      <c r="AC1054" s="100">
        <f t="shared" si="4898"/>
        <v>0</v>
      </c>
      <c r="AD1054" s="100">
        <f t="shared" si="4898"/>
        <v>0</v>
      </c>
      <c r="AE1054" s="100">
        <f t="shared" si="4898"/>
        <v>0</v>
      </c>
      <c r="AF1054" s="100">
        <f t="shared" si="4898"/>
        <v>0</v>
      </c>
      <c r="AG1054" s="100">
        <f t="shared" si="4898"/>
        <v>0</v>
      </c>
      <c r="AH1054" s="100">
        <f t="shared" si="4898"/>
        <v>0</v>
      </c>
      <c r="AJ1054" s="166">
        <f t="shared" si="4868"/>
        <v>0</v>
      </c>
      <c r="AK1054" s="166">
        <f t="shared" ref="AK1054:AU1054" si="4899">AK12-AK206+AJ1054</f>
        <v>0</v>
      </c>
      <c r="AL1054" s="100">
        <f t="shared" si="4899"/>
        <v>0</v>
      </c>
      <c r="AM1054" s="100">
        <f t="shared" si="4899"/>
        <v>0</v>
      </c>
      <c r="AN1054" s="100">
        <f t="shared" si="4899"/>
        <v>0</v>
      </c>
      <c r="AO1054" s="100">
        <f t="shared" si="4899"/>
        <v>0</v>
      </c>
      <c r="AP1054" s="100">
        <f t="shared" si="4899"/>
        <v>0</v>
      </c>
      <c r="AQ1054" s="100">
        <f t="shared" si="4899"/>
        <v>0</v>
      </c>
      <c r="AR1054" s="100">
        <f t="shared" si="4899"/>
        <v>0</v>
      </c>
      <c r="AS1054" s="100">
        <f t="shared" si="4899"/>
        <v>0</v>
      </c>
      <c r="AT1054" s="100">
        <f t="shared" si="4899"/>
        <v>0</v>
      </c>
      <c r="AU1054" s="100">
        <f t="shared" si="4899"/>
        <v>0</v>
      </c>
      <c r="AW1054" s="166">
        <f t="shared" si="4870"/>
        <v>0</v>
      </c>
      <c r="AX1054" s="166">
        <f t="shared" ref="AX1054:BH1054" si="4900">AX12-AX206+AW1054</f>
        <v>0</v>
      </c>
      <c r="AY1054" s="100">
        <f t="shared" si="4900"/>
        <v>0</v>
      </c>
      <c r="AZ1054" s="100">
        <f t="shared" si="4900"/>
        <v>0</v>
      </c>
      <c r="BA1054" s="100">
        <f t="shared" si="4900"/>
        <v>0</v>
      </c>
      <c r="BB1054" s="100">
        <f t="shared" si="4900"/>
        <v>0</v>
      </c>
      <c r="BC1054" s="100">
        <f t="shared" si="4900"/>
        <v>0</v>
      </c>
      <c r="BD1054" s="100">
        <f t="shared" si="4900"/>
        <v>0</v>
      </c>
      <c r="BE1054" s="100">
        <f t="shared" si="4900"/>
        <v>0</v>
      </c>
      <c r="BF1054" s="100">
        <f t="shared" si="4900"/>
        <v>0</v>
      </c>
      <c r="BG1054" s="100">
        <f t="shared" si="4900"/>
        <v>0</v>
      </c>
      <c r="BH1054" s="100">
        <f t="shared" si="4900"/>
        <v>0</v>
      </c>
      <c r="BJ1054" s="100"/>
      <c r="BK1054" s="100"/>
      <c r="BL1054" s="100"/>
      <c r="BM1054" s="100"/>
      <c r="BN1054" s="100"/>
      <c r="BO1054" s="100"/>
      <c r="BP1054" s="100"/>
      <c r="BQ1054" s="100"/>
      <c r="BR1054" s="100"/>
      <c r="BS1054" s="100"/>
      <c r="BT1054" s="100"/>
      <c r="BU1054" s="100"/>
      <c r="BW1054" s="100"/>
      <c r="BX1054" s="100"/>
      <c r="BY1054" s="100"/>
      <c r="BZ1054" s="100"/>
      <c r="CA1054" s="100"/>
      <c r="CB1054" s="100"/>
      <c r="CC1054" s="100"/>
      <c r="CD1054" s="100"/>
      <c r="CE1054" s="100"/>
      <c r="CF1054" s="100"/>
      <c r="CG1054" s="100"/>
      <c r="CH1054" s="100"/>
      <c r="CJ1054" s="100"/>
      <c r="CK1054" s="100"/>
      <c r="CL1054" s="100"/>
      <c r="CM1054" s="100"/>
      <c r="CN1054" s="100"/>
      <c r="CO1054" s="100"/>
      <c r="CP1054" s="100"/>
      <c r="CQ1054" s="100"/>
      <c r="CR1054" s="100"/>
      <c r="CS1054" s="100"/>
      <c r="CT1054" s="100"/>
      <c r="CU1054" s="100"/>
      <c r="CW1054" s="100"/>
      <c r="CX1054" s="100"/>
      <c r="CY1054" s="100"/>
      <c r="CZ1054" s="100"/>
      <c r="DA1054" s="100"/>
      <c r="DB1054" s="100"/>
      <c r="DC1054" s="100"/>
      <c r="DD1054" s="100"/>
      <c r="DE1054" s="100"/>
      <c r="DF1054" s="100"/>
      <c r="DG1054" s="100"/>
      <c r="DH1054" s="100"/>
      <c r="DJ1054" s="100"/>
      <c r="DK1054" s="100"/>
      <c r="DL1054" s="100"/>
      <c r="DM1054" s="100"/>
      <c r="DN1054" s="100"/>
      <c r="DO1054" s="100"/>
      <c r="DP1054" s="100"/>
      <c r="DQ1054" s="100"/>
      <c r="DR1054" s="100"/>
      <c r="DS1054" s="100"/>
      <c r="DT1054" s="100"/>
      <c r="DU1054" s="100"/>
      <c r="DW1054" s="100"/>
      <c r="DX1054" s="100"/>
      <c r="DY1054" s="100"/>
      <c r="DZ1054" s="100"/>
      <c r="EA1054" s="100"/>
      <c r="EB1054" s="100"/>
      <c r="EC1054" s="100"/>
      <c r="ED1054" s="100"/>
      <c r="EE1054" s="100"/>
      <c r="EF1054" s="100"/>
      <c r="EG1054" s="100"/>
      <c r="EH1054" s="100"/>
    </row>
    <row r="1055" spans="1:139" ht="15.75" outlineLevel="1" x14ac:dyDescent="0.25">
      <c r="A1055" s="2">
        <f t="shared" si="4880"/>
        <v>3</v>
      </c>
      <c r="B1055" s="86" t="str">
        <f t="shared" si="4880"/>
        <v>PRE-09601</v>
      </c>
      <c r="C1055" s="86" t="str">
        <f t="shared" si="4880"/>
        <v>SPP FH - Knights 13805</v>
      </c>
      <c r="D1055" s="2" t="str">
        <f t="shared" si="4880"/>
        <v>A2763495</v>
      </c>
      <c r="E1055" s="141" t="str">
        <f t="shared" si="4880"/>
        <v>SPP FH - Knights 13805 - OCR</v>
      </c>
      <c r="I1055" s="178">
        <v>0</v>
      </c>
      <c r="J1055" s="166">
        <f t="shared" ref="J1055:U1055" si="4901">J13-J207+I1055</f>
        <v>0</v>
      </c>
      <c r="K1055" s="166">
        <f t="shared" si="4901"/>
        <v>0</v>
      </c>
      <c r="L1055" s="166">
        <f t="shared" si="4901"/>
        <v>0</v>
      </c>
      <c r="M1055" s="166">
        <f t="shared" si="4901"/>
        <v>0</v>
      </c>
      <c r="N1055" s="166">
        <f t="shared" si="4901"/>
        <v>0</v>
      </c>
      <c r="O1055" s="166">
        <f t="shared" si="4901"/>
        <v>0</v>
      </c>
      <c r="P1055" s="166">
        <f t="shared" si="4901"/>
        <v>0</v>
      </c>
      <c r="Q1055" s="166">
        <f t="shared" si="4901"/>
        <v>0</v>
      </c>
      <c r="R1055" s="166">
        <f t="shared" si="4901"/>
        <v>0</v>
      </c>
      <c r="S1055" s="166">
        <f t="shared" si="4901"/>
        <v>0</v>
      </c>
      <c r="T1055" s="166">
        <f t="shared" si="4901"/>
        <v>3656.8099999999995</v>
      </c>
      <c r="U1055" s="166">
        <f t="shared" si="4901"/>
        <v>3835.7799999999993</v>
      </c>
      <c r="W1055" s="166">
        <f t="shared" si="4866"/>
        <v>5277.1699999999992</v>
      </c>
      <c r="X1055" s="166">
        <f t="shared" ref="X1055:AH1055" si="4902">X13-X207+W1055</f>
        <v>5887.9299999999994</v>
      </c>
      <c r="Y1055" s="100">
        <f t="shared" si="4902"/>
        <v>5887.9299999999994</v>
      </c>
      <c r="Z1055" s="100">
        <f t="shared" si="4902"/>
        <v>5887.9299999999994</v>
      </c>
      <c r="AA1055" s="100">
        <f t="shared" si="4902"/>
        <v>5887.9299999999994</v>
      </c>
      <c r="AB1055" s="100">
        <f t="shared" si="4902"/>
        <v>5887.9299999999994</v>
      </c>
      <c r="AC1055" s="100">
        <f t="shared" si="4902"/>
        <v>5887.9299999999994</v>
      </c>
      <c r="AD1055" s="100">
        <f t="shared" si="4902"/>
        <v>0</v>
      </c>
      <c r="AE1055" s="100">
        <f t="shared" si="4902"/>
        <v>0</v>
      </c>
      <c r="AF1055" s="100">
        <f t="shared" si="4902"/>
        <v>0</v>
      </c>
      <c r="AG1055" s="100">
        <f t="shared" si="4902"/>
        <v>0</v>
      </c>
      <c r="AH1055" s="100">
        <f t="shared" si="4902"/>
        <v>0</v>
      </c>
      <c r="AJ1055" s="166">
        <f t="shared" si="4868"/>
        <v>0</v>
      </c>
      <c r="AK1055" s="166">
        <f t="shared" ref="AK1055:AU1055" si="4903">AK13-AK207+AJ1055</f>
        <v>0</v>
      </c>
      <c r="AL1055" s="100">
        <f t="shared" si="4903"/>
        <v>0</v>
      </c>
      <c r="AM1055" s="100">
        <f t="shared" si="4903"/>
        <v>0</v>
      </c>
      <c r="AN1055" s="100">
        <f t="shared" si="4903"/>
        <v>0</v>
      </c>
      <c r="AO1055" s="100">
        <f t="shared" si="4903"/>
        <v>0</v>
      </c>
      <c r="AP1055" s="100">
        <f t="shared" si="4903"/>
        <v>0</v>
      </c>
      <c r="AQ1055" s="100">
        <f t="shared" si="4903"/>
        <v>0</v>
      </c>
      <c r="AR1055" s="100">
        <f t="shared" si="4903"/>
        <v>0</v>
      </c>
      <c r="AS1055" s="100">
        <f t="shared" si="4903"/>
        <v>0</v>
      </c>
      <c r="AT1055" s="100">
        <f t="shared" si="4903"/>
        <v>0</v>
      </c>
      <c r="AU1055" s="100">
        <f t="shared" si="4903"/>
        <v>0</v>
      </c>
      <c r="AW1055" s="166">
        <f t="shared" si="4870"/>
        <v>0</v>
      </c>
      <c r="AX1055" s="166">
        <f t="shared" ref="AX1055:BH1055" si="4904">AX13-AX207+AW1055</f>
        <v>0</v>
      </c>
      <c r="AY1055" s="100">
        <f t="shared" si="4904"/>
        <v>0</v>
      </c>
      <c r="AZ1055" s="100">
        <f t="shared" si="4904"/>
        <v>0</v>
      </c>
      <c r="BA1055" s="100">
        <f t="shared" si="4904"/>
        <v>0</v>
      </c>
      <c r="BB1055" s="100">
        <f t="shared" si="4904"/>
        <v>0</v>
      </c>
      <c r="BC1055" s="100">
        <f t="shared" si="4904"/>
        <v>0</v>
      </c>
      <c r="BD1055" s="100">
        <f t="shared" si="4904"/>
        <v>0</v>
      </c>
      <c r="BE1055" s="100">
        <f t="shared" si="4904"/>
        <v>0</v>
      </c>
      <c r="BF1055" s="100">
        <f t="shared" si="4904"/>
        <v>0</v>
      </c>
      <c r="BG1055" s="100">
        <f t="shared" si="4904"/>
        <v>0</v>
      </c>
      <c r="BH1055" s="100">
        <f t="shared" si="4904"/>
        <v>0</v>
      </c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J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W1055" s="100"/>
      <c r="CX1055" s="100"/>
      <c r="CY1055" s="100"/>
      <c r="CZ1055" s="100"/>
      <c r="DA1055" s="100"/>
      <c r="DB1055" s="100"/>
      <c r="DC1055" s="100"/>
      <c r="DD1055" s="100"/>
      <c r="DE1055" s="100"/>
      <c r="DF1055" s="100"/>
      <c r="DG1055" s="100"/>
      <c r="DH1055" s="100"/>
      <c r="DJ1055" s="100"/>
      <c r="DK1055" s="100"/>
      <c r="DL1055" s="100"/>
      <c r="DM1055" s="100"/>
      <c r="DN1055" s="100"/>
      <c r="DO1055" s="100"/>
      <c r="DP1055" s="100"/>
      <c r="DQ1055" s="100"/>
      <c r="DR1055" s="100"/>
      <c r="DS1055" s="100"/>
      <c r="DT1055" s="100"/>
      <c r="DU1055" s="100"/>
      <c r="DW1055" s="100"/>
      <c r="DX1055" s="100"/>
      <c r="DY1055" s="100"/>
      <c r="DZ1055" s="100"/>
      <c r="EA1055" s="100"/>
      <c r="EB1055" s="100"/>
      <c r="EC1055" s="100"/>
      <c r="ED1055" s="100"/>
      <c r="EE1055" s="100"/>
      <c r="EF1055" s="100"/>
      <c r="EG1055" s="100"/>
      <c r="EH1055" s="100"/>
    </row>
    <row r="1056" spans="1:139" ht="15.75" outlineLevel="1" x14ac:dyDescent="0.25">
      <c r="A1056" s="2">
        <f t="shared" si="4880"/>
        <v>3</v>
      </c>
      <c r="B1056" s="86" t="str">
        <f t="shared" si="4880"/>
        <v>PRE-09601</v>
      </c>
      <c r="C1056" s="86" t="str">
        <f t="shared" si="4880"/>
        <v>SPP FH - Knights 13805</v>
      </c>
      <c r="D1056" s="2" t="str">
        <f t="shared" si="4880"/>
        <v>A2772311</v>
      </c>
      <c r="E1056" s="141" t="str">
        <f t="shared" si="4880"/>
        <v>SPP FH - Knights 13805 - OCR</v>
      </c>
      <c r="I1056" s="178">
        <v>0</v>
      </c>
      <c r="J1056" s="166">
        <f t="shared" ref="J1056:U1056" si="4905">J14-J208+I1056</f>
        <v>0</v>
      </c>
      <c r="K1056" s="166">
        <f t="shared" si="4905"/>
        <v>0</v>
      </c>
      <c r="L1056" s="166">
        <f t="shared" si="4905"/>
        <v>0</v>
      </c>
      <c r="M1056" s="166">
        <f t="shared" si="4905"/>
        <v>0</v>
      </c>
      <c r="N1056" s="166">
        <f t="shared" si="4905"/>
        <v>0</v>
      </c>
      <c r="O1056" s="166">
        <f t="shared" si="4905"/>
        <v>0</v>
      </c>
      <c r="P1056" s="166">
        <f t="shared" si="4905"/>
        <v>0</v>
      </c>
      <c r="Q1056" s="166">
        <f t="shared" si="4905"/>
        <v>0</v>
      </c>
      <c r="R1056" s="166">
        <f t="shared" si="4905"/>
        <v>0</v>
      </c>
      <c r="S1056" s="166">
        <f t="shared" si="4905"/>
        <v>0</v>
      </c>
      <c r="T1056" s="166">
        <f t="shared" si="4905"/>
        <v>0</v>
      </c>
      <c r="U1056" s="166">
        <f t="shared" si="4905"/>
        <v>0</v>
      </c>
      <c r="W1056" s="166">
        <f t="shared" si="4866"/>
        <v>0</v>
      </c>
      <c r="X1056" s="166">
        <f t="shared" ref="X1056:AH1056" si="4906">X14-X208+W1056</f>
        <v>4766.96</v>
      </c>
      <c r="Y1056" s="100">
        <f t="shared" si="4906"/>
        <v>8066.19</v>
      </c>
      <c r="Z1056" s="100">
        <f t="shared" si="4906"/>
        <v>8066.19</v>
      </c>
      <c r="AA1056" s="100">
        <f t="shared" si="4906"/>
        <v>8066.19</v>
      </c>
      <c r="AB1056" s="100">
        <f t="shared" si="4906"/>
        <v>8066.19</v>
      </c>
      <c r="AC1056" s="100">
        <f t="shared" si="4906"/>
        <v>8066.19</v>
      </c>
      <c r="AD1056" s="100">
        <f t="shared" si="4906"/>
        <v>0</v>
      </c>
      <c r="AE1056" s="100">
        <f t="shared" si="4906"/>
        <v>0</v>
      </c>
      <c r="AF1056" s="100">
        <f t="shared" si="4906"/>
        <v>0</v>
      </c>
      <c r="AG1056" s="100">
        <f t="shared" si="4906"/>
        <v>0</v>
      </c>
      <c r="AH1056" s="100">
        <f t="shared" si="4906"/>
        <v>0</v>
      </c>
      <c r="AJ1056" s="166">
        <f t="shared" si="4868"/>
        <v>0</v>
      </c>
      <c r="AK1056" s="166">
        <f t="shared" ref="AK1056:AU1056" si="4907">AK14-AK208+AJ1056</f>
        <v>0</v>
      </c>
      <c r="AL1056" s="100">
        <f t="shared" si="4907"/>
        <v>0</v>
      </c>
      <c r="AM1056" s="100">
        <f t="shared" si="4907"/>
        <v>0</v>
      </c>
      <c r="AN1056" s="100">
        <f t="shared" si="4907"/>
        <v>0</v>
      </c>
      <c r="AO1056" s="100">
        <f t="shared" si="4907"/>
        <v>0</v>
      </c>
      <c r="AP1056" s="100">
        <f t="shared" si="4907"/>
        <v>0</v>
      </c>
      <c r="AQ1056" s="100">
        <f t="shared" si="4907"/>
        <v>0</v>
      </c>
      <c r="AR1056" s="100">
        <f t="shared" si="4907"/>
        <v>0</v>
      </c>
      <c r="AS1056" s="100">
        <f t="shared" si="4907"/>
        <v>0</v>
      </c>
      <c r="AT1056" s="100">
        <f t="shared" si="4907"/>
        <v>0</v>
      </c>
      <c r="AU1056" s="100">
        <f t="shared" si="4907"/>
        <v>0</v>
      </c>
      <c r="AW1056" s="166">
        <f t="shared" si="4870"/>
        <v>0</v>
      </c>
      <c r="AX1056" s="166">
        <f t="shared" ref="AX1056:BH1056" si="4908">AX14-AX208+AW1056</f>
        <v>0</v>
      </c>
      <c r="AY1056" s="100">
        <f t="shared" si="4908"/>
        <v>0</v>
      </c>
      <c r="AZ1056" s="100">
        <f t="shared" si="4908"/>
        <v>0</v>
      </c>
      <c r="BA1056" s="100">
        <f t="shared" si="4908"/>
        <v>0</v>
      </c>
      <c r="BB1056" s="100">
        <f t="shared" si="4908"/>
        <v>0</v>
      </c>
      <c r="BC1056" s="100">
        <f t="shared" si="4908"/>
        <v>0</v>
      </c>
      <c r="BD1056" s="100">
        <f t="shared" si="4908"/>
        <v>0</v>
      </c>
      <c r="BE1056" s="100">
        <f t="shared" si="4908"/>
        <v>0</v>
      </c>
      <c r="BF1056" s="100">
        <f t="shared" si="4908"/>
        <v>0</v>
      </c>
      <c r="BG1056" s="100">
        <f t="shared" si="4908"/>
        <v>0</v>
      </c>
      <c r="BH1056" s="100">
        <f t="shared" si="4908"/>
        <v>0</v>
      </c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J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W1056" s="100"/>
      <c r="CX1056" s="100"/>
      <c r="CY1056" s="100"/>
      <c r="CZ1056" s="100"/>
      <c r="DA1056" s="100"/>
      <c r="DB1056" s="100"/>
      <c r="DC1056" s="100"/>
      <c r="DD1056" s="100"/>
      <c r="DE1056" s="100"/>
      <c r="DF1056" s="100"/>
      <c r="DG1056" s="100"/>
      <c r="DH1056" s="100"/>
      <c r="DJ1056" s="100"/>
      <c r="DK1056" s="100"/>
      <c r="DL1056" s="100"/>
      <c r="DM1056" s="100"/>
      <c r="DN1056" s="100"/>
      <c r="DO1056" s="100"/>
      <c r="DP1056" s="100"/>
      <c r="DQ1056" s="100"/>
      <c r="DR1056" s="100"/>
      <c r="DS1056" s="100"/>
      <c r="DT1056" s="100"/>
      <c r="DU1056" s="100"/>
      <c r="DW1056" s="100"/>
      <c r="DX1056" s="100"/>
      <c r="DY1056" s="100"/>
      <c r="DZ1056" s="100"/>
      <c r="EA1056" s="100"/>
      <c r="EB1056" s="100"/>
      <c r="EC1056" s="100"/>
      <c r="ED1056" s="100"/>
      <c r="EE1056" s="100"/>
      <c r="EF1056" s="100"/>
      <c r="EG1056" s="100"/>
      <c r="EH1056" s="100"/>
    </row>
    <row r="1057" spans="1:139" ht="15.75" outlineLevel="1" x14ac:dyDescent="0.25">
      <c r="A1057" s="2">
        <f t="shared" si="4880"/>
        <v>3</v>
      </c>
      <c r="B1057" s="86" t="str">
        <f t="shared" si="4880"/>
        <v>PRE-09601</v>
      </c>
      <c r="C1057" s="86" t="str">
        <f t="shared" si="4880"/>
        <v>SPP FH - Knights 13805</v>
      </c>
      <c r="D1057" s="2" t="str">
        <f t="shared" si="4880"/>
        <v>A2772393</v>
      </c>
      <c r="E1057" s="141" t="str">
        <f t="shared" si="4880"/>
        <v>KNIG805 OCR#31461</v>
      </c>
      <c r="I1057" s="178">
        <v>0</v>
      </c>
      <c r="J1057" s="166">
        <f t="shared" ref="J1057:U1057" si="4909">J15-J209+I1057</f>
        <v>0</v>
      </c>
      <c r="K1057" s="166">
        <f t="shared" si="4909"/>
        <v>0</v>
      </c>
      <c r="L1057" s="166">
        <f t="shared" si="4909"/>
        <v>0</v>
      </c>
      <c r="M1057" s="166">
        <f t="shared" si="4909"/>
        <v>0</v>
      </c>
      <c r="N1057" s="166">
        <f t="shared" si="4909"/>
        <v>0</v>
      </c>
      <c r="O1057" s="166">
        <f t="shared" si="4909"/>
        <v>0</v>
      </c>
      <c r="P1057" s="166">
        <f t="shared" si="4909"/>
        <v>0</v>
      </c>
      <c r="Q1057" s="166">
        <f t="shared" si="4909"/>
        <v>0</v>
      </c>
      <c r="R1057" s="166">
        <f t="shared" si="4909"/>
        <v>0</v>
      </c>
      <c r="S1057" s="166">
        <f t="shared" si="4909"/>
        <v>0</v>
      </c>
      <c r="T1057" s="166">
        <f t="shared" si="4909"/>
        <v>0</v>
      </c>
      <c r="U1057" s="166">
        <f t="shared" si="4909"/>
        <v>0</v>
      </c>
      <c r="W1057" s="166">
        <f t="shared" si="4866"/>
        <v>0</v>
      </c>
      <c r="X1057" s="166">
        <f t="shared" ref="X1057:AH1057" si="4910">X15-X209+W1057</f>
        <v>560.64</v>
      </c>
      <c r="Y1057" s="100">
        <f t="shared" si="4910"/>
        <v>1057.19</v>
      </c>
      <c r="Z1057" s="100">
        <f t="shared" si="4910"/>
        <v>1057.19</v>
      </c>
      <c r="AA1057" s="100">
        <f t="shared" si="4910"/>
        <v>1057.19</v>
      </c>
      <c r="AB1057" s="100">
        <f t="shared" si="4910"/>
        <v>1057.19</v>
      </c>
      <c r="AC1057" s="100">
        <f t="shared" si="4910"/>
        <v>0</v>
      </c>
      <c r="AD1057" s="100">
        <f t="shared" si="4910"/>
        <v>0</v>
      </c>
      <c r="AE1057" s="100">
        <f t="shared" si="4910"/>
        <v>0</v>
      </c>
      <c r="AF1057" s="100">
        <f t="shared" si="4910"/>
        <v>0</v>
      </c>
      <c r="AG1057" s="100">
        <f t="shared" si="4910"/>
        <v>0</v>
      </c>
      <c r="AH1057" s="100">
        <f t="shared" si="4910"/>
        <v>0</v>
      </c>
      <c r="AJ1057" s="166">
        <f t="shared" si="4868"/>
        <v>0</v>
      </c>
      <c r="AK1057" s="166">
        <f t="shared" ref="AK1057:AU1057" si="4911">AK15-AK209+AJ1057</f>
        <v>0</v>
      </c>
      <c r="AL1057" s="100">
        <f t="shared" si="4911"/>
        <v>0</v>
      </c>
      <c r="AM1057" s="100">
        <f t="shared" si="4911"/>
        <v>0</v>
      </c>
      <c r="AN1057" s="100">
        <f t="shared" si="4911"/>
        <v>0</v>
      </c>
      <c r="AO1057" s="100">
        <f t="shared" si="4911"/>
        <v>0</v>
      </c>
      <c r="AP1057" s="100">
        <f t="shared" si="4911"/>
        <v>0</v>
      </c>
      <c r="AQ1057" s="100">
        <f t="shared" si="4911"/>
        <v>0</v>
      </c>
      <c r="AR1057" s="100">
        <f t="shared" si="4911"/>
        <v>0</v>
      </c>
      <c r="AS1057" s="100">
        <f t="shared" si="4911"/>
        <v>0</v>
      </c>
      <c r="AT1057" s="100">
        <f t="shared" si="4911"/>
        <v>0</v>
      </c>
      <c r="AU1057" s="100">
        <f t="shared" si="4911"/>
        <v>0</v>
      </c>
      <c r="AW1057" s="166">
        <f t="shared" si="4870"/>
        <v>0</v>
      </c>
      <c r="AX1057" s="166">
        <f t="shared" ref="AX1057:BH1057" si="4912">AX15-AX209+AW1057</f>
        <v>0</v>
      </c>
      <c r="AY1057" s="100">
        <f t="shared" si="4912"/>
        <v>0</v>
      </c>
      <c r="AZ1057" s="100">
        <f t="shared" si="4912"/>
        <v>0</v>
      </c>
      <c r="BA1057" s="100">
        <f t="shared" si="4912"/>
        <v>0</v>
      </c>
      <c r="BB1057" s="100">
        <f t="shared" si="4912"/>
        <v>0</v>
      </c>
      <c r="BC1057" s="100">
        <f t="shared" si="4912"/>
        <v>0</v>
      </c>
      <c r="BD1057" s="100">
        <f t="shared" si="4912"/>
        <v>0</v>
      </c>
      <c r="BE1057" s="100">
        <f t="shared" si="4912"/>
        <v>0</v>
      </c>
      <c r="BF1057" s="100">
        <f t="shared" si="4912"/>
        <v>0</v>
      </c>
      <c r="BG1057" s="100">
        <f t="shared" si="4912"/>
        <v>0</v>
      </c>
      <c r="BH1057" s="100">
        <f t="shared" si="4912"/>
        <v>0</v>
      </c>
      <c r="BJ1057" s="100"/>
      <c r="BK1057" s="100"/>
      <c r="BL1057" s="100"/>
      <c r="BM1057" s="100"/>
      <c r="BN1057" s="100"/>
      <c r="BO1057" s="100"/>
      <c r="BP1057" s="100"/>
      <c r="BQ1057" s="100"/>
      <c r="BR1057" s="100"/>
      <c r="BS1057" s="100"/>
      <c r="BT1057" s="100"/>
      <c r="BU1057" s="100"/>
      <c r="BW1057" s="100"/>
      <c r="BX1057" s="100"/>
      <c r="BY1057" s="100"/>
      <c r="BZ1057" s="100"/>
      <c r="CA1057" s="100"/>
      <c r="CB1057" s="100"/>
      <c r="CC1057" s="100"/>
      <c r="CD1057" s="100"/>
      <c r="CE1057" s="100"/>
      <c r="CF1057" s="100"/>
      <c r="CG1057" s="100"/>
      <c r="CH1057" s="100"/>
      <c r="CJ1057" s="100"/>
      <c r="CK1057" s="100"/>
      <c r="CL1057" s="100"/>
      <c r="CM1057" s="100"/>
      <c r="CN1057" s="100"/>
      <c r="CO1057" s="100"/>
      <c r="CP1057" s="100"/>
      <c r="CQ1057" s="100"/>
      <c r="CR1057" s="100"/>
      <c r="CS1057" s="100"/>
      <c r="CT1057" s="100"/>
      <c r="CU1057" s="100"/>
      <c r="CW1057" s="100"/>
      <c r="CX1057" s="100"/>
      <c r="CY1057" s="100"/>
      <c r="CZ1057" s="100"/>
      <c r="DA1057" s="100"/>
      <c r="DB1057" s="100"/>
      <c r="DC1057" s="100"/>
      <c r="DD1057" s="100"/>
      <c r="DE1057" s="100"/>
      <c r="DF1057" s="100"/>
      <c r="DG1057" s="100"/>
      <c r="DH1057" s="100"/>
      <c r="DJ1057" s="100"/>
      <c r="DK1057" s="100"/>
      <c r="DL1057" s="100"/>
      <c r="DM1057" s="100"/>
      <c r="DN1057" s="100"/>
      <c r="DO1057" s="100"/>
      <c r="DP1057" s="100"/>
      <c r="DQ1057" s="100"/>
      <c r="DR1057" s="100"/>
      <c r="DS1057" s="100"/>
      <c r="DT1057" s="100"/>
      <c r="DU1057" s="100"/>
      <c r="DW1057" s="100"/>
      <c r="DX1057" s="100"/>
      <c r="DY1057" s="100"/>
      <c r="DZ1057" s="100"/>
      <c r="EA1057" s="100"/>
      <c r="EB1057" s="100"/>
      <c r="EC1057" s="100"/>
      <c r="ED1057" s="100"/>
      <c r="EE1057" s="100"/>
      <c r="EF1057" s="100"/>
      <c r="EG1057" s="100"/>
      <c r="EH1057" s="100"/>
    </row>
    <row r="1058" spans="1:139" ht="15.75" outlineLevel="1" x14ac:dyDescent="0.25">
      <c r="A1058" s="2">
        <f t="shared" si="4880"/>
        <v>4</v>
      </c>
      <c r="B1058" s="86" t="str">
        <f t="shared" si="4880"/>
        <v>PRE-09602</v>
      </c>
      <c r="C1058" s="86" t="str">
        <f t="shared" si="4880"/>
        <v>SPP FH - Casey Road 13745</v>
      </c>
      <c r="D1058" s="2" t="str">
        <f t="shared" si="4880"/>
        <v>PRE-09602.1</v>
      </c>
      <c r="E1058" s="141" t="str">
        <f t="shared" si="4880"/>
        <v>SPP FH - Casey Road 13745 - OH Feed</v>
      </c>
      <c r="I1058" s="178">
        <v>0</v>
      </c>
      <c r="J1058" s="166">
        <f t="shared" ref="J1058:U1058" si="4913">J16-J210+I1058</f>
        <v>0</v>
      </c>
      <c r="K1058" s="166">
        <f t="shared" si="4913"/>
        <v>0</v>
      </c>
      <c r="L1058" s="166">
        <f t="shared" si="4913"/>
        <v>0</v>
      </c>
      <c r="M1058" s="166">
        <f t="shared" si="4913"/>
        <v>0</v>
      </c>
      <c r="N1058" s="166">
        <f t="shared" si="4913"/>
        <v>1889.15</v>
      </c>
      <c r="O1058" s="166">
        <f t="shared" si="4913"/>
        <v>7312.91</v>
      </c>
      <c r="P1058" s="166">
        <f t="shared" si="4913"/>
        <v>11651.93</v>
      </c>
      <c r="Q1058" s="166">
        <f t="shared" si="4913"/>
        <v>12833.25</v>
      </c>
      <c r="R1058" s="166">
        <f t="shared" si="4913"/>
        <v>39369.050000000003</v>
      </c>
      <c r="S1058" s="166">
        <f t="shared" si="4913"/>
        <v>42355.640000000007</v>
      </c>
      <c r="T1058" s="166">
        <f t="shared" si="4913"/>
        <v>236740.49000000011</v>
      </c>
      <c r="U1058" s="166">
        <f t="shared" si="4913"/>
        <v>261471.65000000011</v>
      </c>
      <c r="W1058" s="166">
        <f t="shared" si="4866"/>
        <v>263425.39000000013</v>
      </c>
      <c r="X1058" s="166">
        <f t="shared" ref="X1058:AH1058" si="4914">X16-X210+W1058</f>
        <v>263871.53000000014</v>
      </c>
      <c r="Y1058" s="166">
        <f t="shared" si="4914"/>
        <v>267669.70000000013</v>
      </c>
      <c r="Z1058" s="166">
        <f t="shared" si="4914"/>
        <v>406245.8400000002</v>
      </c>
      <c r="AA1058" s="166">
        <f t="shared" si="4914"/>
        <v>553330.08000000019</v>
      </c>
      <c r="AB1058" s="166">
        <f t="shared" si="4914"/>
        <v>734205.25000000023</v>
      </c>
      <c r="AC1058" s="166">
        <f t="shared" si="4914"/>
        <v>747643.70000000019</v>
      </c>
      <c r="AD1058" s="166">
        <f t="shared" si="4914"/>
        <v>743103.23000000021</v>
      </c>
      <c r="AE1058" s="166">
        <f t="shared" si="4914"/>
        <v>767754.14000000025</v>
      </c>
      <c r="AF1058" s="166">
        <f t="shared" si="4914"/>
        <v>812520.5700000003</v>
      </c>
      <c r="AG1058" s="166">
        <f t="shared" si="4914"/>
        <v>846347.71000000031</v>
      </c>
      <c r="AH1058" s="166">
        <f t="shared" si="4914"/>
        <v>865017.18000000028</v>
      </c>
      <c r="AI1058" s="142"/>
      <c r="AJ1058" s="166">
        <f t="shared" si="4868"/>
        <v>865017.18000000028</v>
      </c>
      <c r="AK1058" s="166">
        <f t="shared" ref="AK1058:AU1058" si="4915">AK16-AK210+AJ1058</f>
        <v>865017.18000000028</v>
      </c>
      <c r="AL1058" s="166">
        <f t="shared" si="4915"/>
        <v>0</v>
      </c>
      <c r="AM1058" s="166">
        <f t="shared" si="4915"/>
        <v>0</v>
      </c>
      <c r="AN1058" s="166">
        <f t="shared" si="4915"/>
        <v>0</v>
      </c>
      <c r="AO1058" s="166">
        <f t="shared" si="4915"/>
        <v>0</v>
      </c>
      <c r="AP1058" s="166">
        <f t="shared" si="4915"/>
        <v>0</v>
      </c>
      <c r="AQ1058" s="166">
        <f t="shared" si="4915"/>
        <v>0</v>
      </c>
      <c r="AR1058" s="166">
        <f t="shared" si="4915"/>
        <v>0</v>
      </c>
      <c r="AS1058" s="166">
        <f t="shared" si="4915"/>
        <v>0</v>
      </c>
      <c r="AT1058" s="166">
        <f t="shared" si="4915"/>
        <v>0</v>
      </c>
      <c r="AU1058" s="166">
        <f t="shared" si="4915"/>
        <v>0</v>
      </c>
      <c r="AV1058" s="142"/>
      <c r="AW1058" s="166">
        <f t="shared" si="4870"/>
        <v>0</v>
      </c>
      <c r="AX1058" s="166">
        <f t="shared" ref="AX1058:BH1058" si="4916">AX16-AX210+AW1058</f>
        <v>0</v>
      </c>
      <c r="AY1058" s="166">
        <f t="shared" si="4916"/>
        <v>0</v>
      </c>
      <c r="AZ1058" s="166">
        <f t="shared" si="4916"/>
        <v>0</v>
      </c>
      <c r="BA1058" s="166">
        <f t="shared" si="4916"/>
        <v>0</v>
      </c>
      <c r="BB1058" s="166">
        <f t="shared" si="4916"/>
        <v>0</v>
      </c>
      <c r="BC1058" s="166">
        <f t="shared" si="4916"/>
        <v>0</v>
      </c>
      <c r="BD1058" s="166">
        <f t="shared" si="4916"/>
        <v>0</v>
      </c>
      <c r="BE1058" s="166">
        <f t="shared" si="4916"/>
        <v>0</v>
      </c>
      <c r="BF1058" s="166">
        <f t="shared" si="4916"/>
        <v>0</v>
      </c>
      <c r="BG1058" s="166">
        <f t="shared" si="4916"/>
        <v>0</v>
      </c>
      <c r="BH1058" s="166">
        <f t="shared" si="4916"/>
        <v>0</v>
      </c>
      <c r="BI1058" s="142"/>
      <c r="BV1058" s="142"/>
      <c r="CI1058" s="142"/>
      <c r="CV1058" s="142"/>
      <c r="DI1058" s="142"/>
      <c r="DV1058" s="142"/>
      <c r="EI1058" s="142"/>
    </row>
    <row r="1059" spans="1:139" ht="15.75" outlineLevel="1" x14ac:dyDescent="0.25">
      <c r="A1059" s="2">
        <f t="shared" si="4880"/>
        <v>4</v>
      </c>
      <c r="B1059" s="86" t="str">
        <f t="shared" si="4880"/>
        <v>PRE-09602</v>
      </c>
      <c r="C1059" s="86" t="str">
        <f t="shared" si="4880"/>
        <v>SPP FH - Casey Road 13745</v>
      </c>
      <c r="D1059" s="2" t="str">
        <f t="shared" si="4880"/>
        <v>A2764703</v>
      </c>
      <c r="E1059" s="141" t="str">
        <f t="shared" si="4880"/>
        <v>CASY745A - OCR#124466</v>
      </c>
      <c r="I1059" s="178">
        <v>0</v>
      </c>
      <c r="J1059" s="166">
        <f t="shared" ref="J1059:U1059" si="4917">J17-J211+I1059</f>
        <v>0</v>
      </c>
      <c r="K1059" s="166">
        <f t="shared" si="4917"/>
        <v>0</v>
      </c>
      <c r="L1059" s="166">
        <f t="shared" si="4917"/>
        <v>0</v>
      </c>
      <c r="M1059" s="166">
        <f t="shared" si="4917"/>
        <v>0</v>
      </c>
      <c r="N1059" s="166">
        <f t="shared" si="4917"/>
        <v>0</v>
      </c>
      <c r="O1059" s="166">
        <f t="shared" si="4917"/>
        <v>0</v>
      </c>
      <c r="P1059" s="166">
        <f t="shared" si="4917"/>
        <v>0</v>
      </c>
      <c r="Q1059" s="166">
        <f t="shared" si="4917"/>
        <v>0</v>
      </c>
      <c r="R1059" s="166">
        <f t="shared" si="4917"/>
        <v>0</v>
      </c>
      <c r="S1059" s="166">
        <f t="shared" si="4917"/>
        <v>0</v>
      </c>
      <c r="T1059" s="166">
        <f t="shared" si="4917"/>
        <v>1579.67</v>
      </c>
      <c r="U1059" s="166">
        <f t="shared" si="4917"/>
        <v>2713.38</v>
      </c>
      <c r="W1059" s="166">
        <f t="shared" si="4866"/>
        <v>2713.38</v>
      </c>
      <c r="X1059" s="166">
        <f t="shared" ref="X1059:AH1059" si="4918">X17-X211+W1059</f>
        <v>2713.38</v>
      </c>
      <c r="Y1059" s="166">
        <f t="shared" si="4918"/>
        <v>3071.63</v>
      </c>
      <c r="Z1059" s="166">
        <f t="shared" si="4918"/>
        <v>3071.63</v>
      </c>
      <c r="AA1059" s="166">
        <f t="shared" si="4918"/>
        <v>5226.8499999999995</v>
      </c>
      <c r="AB1059" s="166">
        <f t="shared" si="4918"/>
        <v>5226.8499999999995</v>
      </c>
      <c r="AC1059" s="166">
        <f t="shared" si="4918"/>
        <v>0</v>
      </c>
      <c r="AD1059" s="166">
        <f t="shared" si="4918"/>
        <v>0</v>
      </c>
      <c r="AE1059" s="166">
        <f t="shared" si="4918"/>
        <v>0</v>
      </c>
      <c r="AF1059" s="166">
        <f t="shared" si="4918"/>
        <v>0</v>
      </c>
      <c r="AG1059" s="166">
        <f t="shared" si="4918"/>
        <v>0</v>
      </c>
      <c r="AH1059" s="166">
        <f t="shared" si="4918"/>
        <v>0</v>
      </c>
      <c r="AI1059" s="142"/>
      <c r="AJ1059" s="166">
        <f t="shared" si="4868"/>
        <v>0</v>
      </c>
      <c r="AK1059" s="166">
        <f t="shared" ref="AK1059:AU1059" si="4919">AK17-AK211+AJ1059</f>
        <v>0</v>
      </c>
      <c r="AL1059" s="166">
        <f t="shared" si="4919"/>
        <v>0</v>
      </c>
      <c r="AM1059" s="166">
        <f t="shared" si="4919"/>
        <v>0</v>
      </c>
      <c r="AN1059" s="166">
        <f t="shared" si="4919"/>
        <v>0</v>
      </c>
      <c r="AO1059" s="166">
        <f t="shared" si="4919"/>
        <v>0</v>
      </c>
      <c r="AP1059" s="166">
        <f t="shared" si="4919"/>
        <v>0</v>
      </c>
      <c r="AQ1059" s="166">
        <f t="shared" si="4919"/>
        <v>0</v>
      </c>
      <c r="AR1059" s="166">
        <f t="shared" si="4919"/>
        <v>0</v>
      </c>
      <c r="AS1059" s="166">
        <f t="shared" si="4919"/>
        <v>0</v>
      </c>
      <c r="AT1059" s="166">
        <f t="shared" si="4919"/>
        <v>0</v>
      </c>
      <c r="AU1059" s="166">
        <f t="shared" si="4919"/>
        <v>0</v>
      </c>
      <c r="AV1059" s="142"/>
      <c r="AW1059" s="166">
        <f t="shared" si="4870"/>
        <v>0</v>
      </c>
      <c r="AX1059" s="166">
        <f t="shared" ref="AX1059:BH1059" si="4920">AX17-AX211+AW1059</f>
        <v>0</v>
      </c>
      <c r="AY1059" s="166">
        <f t="shared" si="4920"/>
        <v>0</v>
      </c>
      <c r="AZ1059" s="166">
        <f t="shared" si="4920"/>
        <v>0</v>
      </c>
      <c r="BA1059" s="166">
        <f t="shared" si="4920"/>
        <v>0</v>
      </c>
      <c r="BB1059" s="166">
        <f t="shared" si="4920"/>
        <v>0</v>
      </c>
      <c r="BC1059" s="166">
        <f t="shared" si="4920"/>
        <v>0</v>
      </c>
      <c r="BD1059" s="166">
        <f t="shared" si="4920"/>
        <v>0</v>
      </c>
      <c r="BE1059" s="166">
        <f t="shared" si="4920"/>
        <v>0</v>
      </c>
      <c r="BF1059" s="166">
        <f t="shared" si="4920"/>
        <v>0</v>
      </c>
      <c r="BG1059" s="166">
        <f t="shared" si="4920"/>
        <v>0</v>
      </c>
      <c r="BH1059" s="166">
        <f t="shared" si="4920"/>
        <v>0</v>
      </c>
      <c r="BI1059" s="142"/>
      <c r="BV1059" s="142"/>
      <c r="CI1059" s="142"/>
      <c r="CV1059" s="142"/>
      <c r="DI1059" s="142"/>
      <c r="DV1059" s="142"/>
      <c r="EI1059" s="142"/>
    </row>
    <row r="1060" spans="1:139" ht="15.75" outlineLevel="1" x14ac:dyDescent="0.25">
      <c r="A1060" s="2">
        <f t="shared" ref="A1060:E1060" si="4921">A848</f>
        <v>4</v>
      </c>
      <c r="B1060" s="86" t="str">
        <f t="shared" si="4921"/>
        <v>PRE-09602</v>
      </c>
      <c r="C1060" s="86" t="str">
        <f t="shared" si="4921"/>
        <v>SPP FH - Casey Road 13745</v>
      </c>
      <c r="D1060" s="2" t="str">
        <f t="shared" si="4921"/>
        <v>A2764705</v>
      </c>
      <c r="E1060" s="141" t="str">
        <f t="shared" si="4921"/>
        <v>CASY745B - OCR#27273</v>
      </c>
      <c r="I1060" s="178">
        <v>0</v>
      </c>
      <c r="J1060" s="166">
        <f t="shared" ref="J1060:U1060" si="4922">J18-J212+I1060</f>
        <v>0</v>
      </c>
      <c r="K1060" s="166">
        <f t="shared" si="4922"/>
        <v>0</v>
      </c>
      <c r="L1060" s="166">
        <f t="shared" si="4922"/>
        <v>0</v>
      </c>
      <c r="M1060" s="166">
        <f t="shared" si="4922"/>
        <v>0</v>
      </c>
      <c r="N1060" s="166">
        <f t="shared" si="4922"/>
        <v>0</v>
      </c>
      <c r="O1060" s="166">
        <f t="shared" si="4922"/>
        <v>0</v>
      </c>
      <c r="P1060" s="166">
        <f t="shared" si="4922"/>
        <v>0</v>
      </c>
      <c r="Q1060" s="166">
        <f t="shared" si="4922"/>
        <v>0</v>
      </c>
      <c r="R1060" s="166">
        <f t="shared" si="4922"/>
        <v>0</v>
      </c>
      <c r="S1060" s="166">
        <f t="shared" si="4922"/>
        <v>0</v>
      </c>
      <c r="T1060" s="166">
        <f t="shared" si="4922"/>
        <v>1842.6100000000001</v>
      </c>
      <c r="U1060" s="166">
        <f t="shared" si="4922"/>
        <v>2828.2200000000003</v>
      </c>
      <c r="W1060" s="166">
        <f t="shared" si="4866"/>
        <v>2828.2200000000003</v>
      </c>
      <c r="X1060" s="166">
        <f t="shared" ref="X1060:AH1060" si="4923">X18-X212+W1060</f>
        <v>2828.2200000000003</v>
      </c>
      <c r="Y1060" s="166">
        <f t="shared" si="4923"/>
        <v>2971.5200000000004</v>
      </c>
      <c r="Z1060" s="166">
        <f t="shared" si="4923"/>
        <v>3150.6500000000005</v>
      </c>
      <c r="AA1060" s="166">
        <f t="shared" si="4923"/>
        <v>4964.7800000000007</v>
      </c>
      <c r="AB1060" s="166">
        <f t="shared" si="4923"/>
        <v>4964.7800000000007</v>
      </c>
      <c r="AC1060" s="166">
        <f t="shared" si="4923"/>
        <v>0</v>
      </c>
      <c r="AD1060" s="166">
        <f t="shared" si="4923"/>
        <v>0</v>
      </c>
      <c r="AE1060" s="166">
        <f t="shared" si="4923"/>
        <v>0</v>
      </c>
      <c r="AF1060" s="166">
        <f t="shared" si="4923"/>
        <v>0</v>
      </c>
      <c r="AG1060" s="166">
        <f t="shared" si="4923"/>
        <v>0</v>
      </c>
      <c r="AH1060" s="166">
        <f t="shared" si="4923"/>
        <v>0</v>
      </c>
      <c r="AI1060" s="142"/>
      <c r="AJ1060" s="166">
        <f t="shared" si="4868"/>
        <v>0</v>
      </c>
      <c r="AK1060" s="166">
        <f t="shared" ref="AK1060:AU1060" si="4924">AK18-AK212+AJ1060</f>
        <v>0</v>
      </c>
      <c r="AL1060" s="166">
        <f t="shared" si="4924"/>
        <v>0</v>
      </c>
      <c r="AM1060" s="166">
        <f t="shared" si="4924"/>
        <v>0</v>
      </c>
      <c r="AN1060" s="166">
        <f t="shared" si="4924"/>
        <v>0</v>
      </c>
      <c r="AO1060" s="166">
        <f t="shared" si="4924"/>
        <v>0</v>
      </c>
      <c r="AP1060" s="166">
        <f t="shared" si="4924"/>
        <v>0</v>
      </c>
      <c r="AQ1060" s="166">
        <f t="shared" si="4924"/>
        <v>0</v>
      </c>
      <c r="AR1060" s="166">
        <f t="shared" si="4924"/>
        <v>0</v>
      </c>
      <c r="AS1060" s="166">
        <f t="shared" si="4924"/>
        <v>0</v>
      </c>
      <c r="AT1060" s="166">
        <f t="shared" si="4924"/>
        <v>0</v>
      </c>
      <c r="AU1060" s="166">
        <f t="shared" si="4924"/>
        <v>0</v>
      </c>
      <c r="AV1060" s="142"/>
      <c r="AW1060" s="166">
        <f t="shared" si="4870"/>
        <v>0</v>
      </c>
      <c r="AX1060" s="166">
        <f t="shared" ref="AX1060:BH1060" si="4925">AX18-AX212+AW1060</f>
        <v>0</v>
      </c>
      <c r="AY1060" s="166">
        <f t="shared" si="4925"/>
        <v>0</v>
      </c>
      <c r="AZ1060" s="166">
        <f t="shared" si="4925"/>
        <v>0</v>
      </c>
      <c r="BA1060" s="166">
        <f t="shared" si="4925"/>
        <v>0</v>
      </c>
      <c r="BB1060" s="166">
        <f t="shared" si="4925"/>
        <v>0</v>
      </c>
      <c r="BC1060" s="166">
        <f t="shared" si="4925"/>
        <v>0</v>
      </c>
      <c r="BD1060" s="166">
        <f t="shared" si="4925"/>
        <v>0</v>
      </c>
      <c r="BE1060" s="166">
        <f t="shared" si="4925"/>
        <v>0</v>
      </c>
      <c r="BF1060" s="166">
        <f t="shared" si="4925"/>
        <v>0</v>
      </c>
      <c r="BG1060" s="166">
        <f t="shared" si="4925"/>
        <v>0</v>
      </c>
      <c r="BH1060" s="166">
        <f t="shared" si="4925"/>
        <v>0</v>
      </c>
      <c r="BI1060" s="142"/>
      <c r="BV1060" s="142"/>
      <c r="CI1060" s="142"/>
      <c r="CV1060" s="142"/>
      <c r="DI1060" s="142"/>
      <c r="DV1060" s="142"/>
      <c r="EI1060" s="142"/>
    </row>
    <row r="1061" spans="1:139" ht="15.75" outlineLevel="1" x14ac:dyDescent="0.25">
      <c r="A1061" s="2">
        <f t="shared" ref="A1061:E1061" si="4926">A849</f>
        <v>4</v>
      </c>
      <c r="B1061" s="86" t="str">
        <f t="shared" si="4926"/>
        <v>PRE-09602</v>
      </c>
      <c r="C1061" s="86" t="str">
        <f t="shared" si="4926"/>
        <v>SPP FH - Casey Road 13745</v>
      </c>
      <c r="D1061" s="2" t="str">
        <f t="shared" si="4926"/>
        <v>A2764713</v>
      </c>
      <c r="E1061" s="141" t="str">
        <f t="shared" si="4926"/>
        <v>CASY745C - OCR#124884</v>
      </c>
      <c r="I1061" s="178">
        <v>0</v>
      </c>
      <c r="J1061" s="166">
        <f t="shared" ref="J1061:U1061" si="4927">J19-J213+I1061</f>
        <v>0</v>
      </c>
      <c r="K1061" s="166">
        <f t="shared" si="4927"/>
        <v>0</v>
      </c>
      <c r="L1061" s="166">
        <f t="shared" si="4927"/>
        <v>0</v>
      </c>
      <c r="M1061" s="166">
        <f t="shared" si="4927"/>
        <v>0</v>
      </c>
      <c r="N1061" s="166">
        <f t="shared" si="4927"/>
        <v>0</v>
      </c>
      <c r="O1061" s="166">
        <f t="shared" si="4927"/>
        <v>0</v>
      </c>
      <c r="P1061" s="166">
        <f t="shared" si="4927"/>
        <v>0</v>
      </c>
      <c r="Q1061" s="166">
        <f t="shared" si="4927"/>
        <v>0</v>
      </c>
      <c r="R1061" s="166">
        <f t="shared" si="4927"/>
        <v>0</v>
      </c>
      <c r="S1061" s="166">
        <f t="shared" si="4927"/>
        <v>0</v>
      </c>
      <c r="T1061" s="166">
        <f t="shared" si="4927"/>
        <v>1579.67</v>
      </c>
      <c r="U1061" s="166">
        <f t="shared" si="4927"/>
        <v>2501.75</v>
      </c>
      <c r="W1061" s="166">
        <f t="shared" si="4866"/>
        <v>2501.75</v>
      </c>
      <c r="X1061" s="166">
        <f t="shared" ref="X1061:AH1061" si="4928">X19-X213+W1061</f>
        <v>2501.75</v>
      </c>
      <c r="Y1061" s="166">
        <f t="shared" si="4928"/>
        <v>2645.05</v>
      </c>
      <c r="Z1061" s="166">
        <f t="shared" si="4928"/>
        <v>2824.1800000000003</v>
      </c>
      <c r="AA1061" s="166">
        <f t="shared" si="4928"/>
        <v>2824.1800000000003</v>
      </c>
      <c r="AB1061" s="166">
        <f t="shared" si="4928"/>
        <v>2824.1800000000003</v>
      </c>
      <c r="AC1061" s="166">
        <f t="shared" si="4928"/>
        <v>3343.0400000000004</v>
      </c>
      <c r="AD1061" s="166">
        <f t="shared" si="4928"/>
        <v>0</v>
      </c>
      <c r="AE1061" s="166">
        <f t="shared" si="4928"/>
        <v>0</v>
      </c>
      <c r="AF1061" s="166">
        <f t="shared" si="4928"/>
        <v>0</v>
      </c>
      <c r="AG1061" s="166">
        <f t="shared" si="4928"/>
        <v>0</v>
      </c>
      <c r="AH1061" s="166">
        <f t="shared" si="4928"/>
        <v>0</v>
      </c>
      <c r="AI1061" s="142"/>
      <c r="AJ1061" s="166">
        <f t="shared" si="4868"/>
        <v>0</v>
      </c>
      <c r="AK1061" s="166">
        <f t="shared" ref="AK1061:AU1061" si="4929">AK19-AK213+AJ1061</f>
        <v>0</v>
      </c>
      <c r="AL1061" s="166">
        <f t="shared" si="4929"/>
        <v>0</v>
      </c>
      <c r="AM1061" s="166">
        <f t="shared" si="4929"/>
        <v>0</v>
      </c>
      <c r="AN1061" s="166">
        <f t="shared" si="4929"/>
        <v>0</v>
      </c>
      <c r="AO1061" s="166">
        <f t="shared" si="4929"/>
        <v>0</v>
      </c>
      <c r="AP1061" s="166">
        <f t="shared" si="4929"/>
        <v>0</v>
      </c>
      <c r="AQ1061" s="166">
        <f t="shared" si="4929"/>
        <v>0</v>
      </c>
      <c r="AR1061" s="166">
        <f t="shared" si="4929"/>
        <v>0</v>
      </c>
      <c r="AS1061" s="166">
        <f t="shared" si="4929"/>
        <v>0</v>
      </c>
      <c r="AT1061" s="166">
        <f t="shared" si="4929"/>
        <v>0</v>
      </c>
      <c r="AU1061" s="166">
        <f t="shared" si="4929"/>
        <v>0</v>
      </c>
      <c r="AV1061" s="142"/>
      <c r="AW1061" s="166">
        <f t="shared" si="4870"/>
        <v>0</v>
      </c>
      <c r="AX1061" s="166">
        <f t="shared" ref="AX1061:BH1061" si="4930">AX19-AX213+AW1061</f>
        <v>0</v>
      </c>
      <c r="AY1061" s="166">
        <f t="shared" si="4930"/>
        <v>0</v>
      </c>
      <c r="AZ1061" s="166">
        <f t="shared" si="4930"/>
        <v>0</v>
      </c>
      <c r="BA1061" s="166">
        <f t="shared" si="4930"/>
        <v>0</v>
      </c>
      <c r="BB1061" s="166">
        <f t="shared" si="4930"/>
        <v>0</v>
      </c>
      <c r="BC1061" s="166">
        <f t="shared" si="4930"/>
        <v>0</v>
      </c>
      <c r="BD1061" s="166">
        <f t="shared" si="4930"/>
        <v>0</v>
      </c>
      <c r="BE1061" s="166">
        <f t="shared" si="4930"/>
        <v>0</v>
      </c>
      <c r="BF1061" s="166">
        <f t="shared" si="4930"/>
        <v>0</v>
      </c>
      <c r="BG1061" s="166">
        <f t="shared" si="4930"/>
        <v>0</v>
      </c>
      <c r="BH1061" s="166">
        <f t="shared" si="4930"/>
        <v>0</v>
      </c>
      <c r="BI1061" s="142"/>
      <c r="BV1061" s="142"/>
      <c r="CI1061" s="142"/>
      <c r="CV1061" s="142"/>
      <c r="DI1061" s="142"/>
      <c r="DV1061" s="142"/>
      <c r="EI1061" s="142"/>
    </row>
    <row r="1062" spans="1:139" ht="15.75" outlineLevel="1" x14ac:dyDescent="0.25">
      <c r="A1062" s="2">
        <f t="shared" ref="A1062:E1062" si="4931">A850</f>
        <v>4</v>
      </c>
      <c r="B1062" s="86" t="str">
        <f t="shared" si="4931"/>
        <v>PRE-09602</v>
      </c>
      <c r="C1062" s="86" t="str">
        <f t="shared" si="4931"/>
        <v>SPP FH - Casey Road 13745</v>
      </c>
      <c r="D1062" s="2" t="str">
        <f t="shared" si="4931"/>
        <v>A2764715</v>
      </c>
      <c r="E1062" s="141" t="str">
        <f t="shared" si="4931"/>
        <v>SPP FH - Casey 13745 - OCR 124889</v>
      </c>
      <c r="I1062" s="178">
        <v>0</v>
      </c>
      <c r="J1062" s="166">
        <f t="shared" ref="J1062:U1062" si="4932">J20-J214+I1062</f>
        <v>0</v>
      </c>
      <c r="K1062" s="166">
        <f t="shared" si="4932"/>
        <v>0</v>
      </c>
      <c r="L1062" s="166">
        <f t="shared" si="4932"/>
        <v>0</v>
      </c>
      <c r="M1062" s="166">
        <f t="shared" si="4932"/>
        <v>0</v>
      </c>
      <c r="N1062" s="166">
        <f t="shared" si="4932"/>
        <v>0</v>
      </c>
      <c r="O1062" s="166">
        <f t="shared" si="4932"/>
        <v>0</v>
      </c>
      <c r="P1062" s="166">
        <f t="shared" si="4932"/>
        <v>0</v>
      </c>
      <c r="Q1062" s="166">
        <f t="shared" si="4932"/>
        <v>0</v>
      </c>
      <c r="R1062" s="166">
        <f t="shared" si="4932"/>
        <v>0</v>
      </c>
      <c r="S1062" s="166">
        <f t="shared" si="4932"/>
        <v>0</v>
      </c>
      <c r="T1062" s="166">
        <f t="shared" si="4932"/>
        <v>1884.6200000000003</v>
      </c>
      <c r="U1062" s="166">
        <f t="shared" si="4932"/>
        <v>2519.2700000000004</v>
      </c>
      <c r="W1062" s="166">
        <f t="shared" si="4866"/>
        <v>2519.2700000000004</v>
      </c>
      <c r="X1062" s="166">
        <f t="shared" ref="X1062:AH1062" si="4933">X20-X214+W1062</f>
        <v>2519.2700000000004</v>
      </c>
      <c r="Y1062" s="166">
        <f t="shared" si="4933"/>
        <v>2662.5700000000006</v>
      </c>
      <c r="Z1062" s="166">
        <f t="shared" si="4933"/>
        <v>2913.3500000000008</v>
      </c>
      <c r="AA1062" s="166">
        <f t="shared" si="4933"/>
        <v>2913.3500000000008</v>
      </c>
      <c r="AB1062" s="166">
        <f t="shared" si="4933"/>
        <v>2913.3500000000008</v>
      </c>
      <c r="AC1062" s="166">
        <f t="shared" si="4933"/>
        <v>4051.0900000000011</v>
      </c>
      <c r="AD1062" s="166">
        <f t="shared" si="4933"/>
        <v>6270.3900000000012</v>
      </c>
      <c r="AE1062" s="166">
        <f t="shared" si="4933"/>
        <v>6270.3900000000012</v>
      </c>
      <c r="AF1062" s="166">
        <f t="shared" si="4933"/>
        <v>0</v>
      </c>
      <c r="AG1062" s="166">
        <f t="shared" si="4933"/>
        <v>0</v>
      </c>
      <c r="AH1062" s="166">
        <f t="shared" si="4933"/>
        <v>0</v>
      </c>
      <c r="AI1062" s="142"/>
      <c r="AJ1062" s="166">
        <f t="shared" si="4868"/>
        <v>0</v>
      </c>
      <c r="AK1062" s="166">
        <f t="shared" ref="AK1062:AU1062" si="4934">AK20-AK214+AJ1062</f>
        <v>0</v>
      </c>
      <c r="AL1062" s="166">
        <f t="shared" si="4934"/>
        <v>0</v>
      </c>
      <c r="AM1062" s="166">
        <f t="shared" si="4934"/>
        <v>0</v>
      </c>
      <c r="AN1062" s="166">
        <f t="shared" si="4934"/>
        <v>0</v>
      </c>
      <c r="AO1062" s="166">
        <f t="shared" si="4934"/>
        <v>0</v>
      </c>
      <c r="AP1062" s="166">
        <f t="shared" si="4934"/>
        <v>0</v>
      </c>
      <c r="AQ1062" s="166">
        <f t="shared" si="4934"/>
        <v>0</v>
      </c>
      <c r="AR1062" s="166">
        <f t="shared" si="4934"/>
        <v>0</v>
      </c>
      <c r="AS1062" s="166">
        <f t="shared" si="4934"/>
        <v>0</v>
      </c>
      <c r="AT1062" s="166">
        <f t="shared" si="4934"/>
        <v>0</v>
      </c>
      <c r="AU1062" s="166">
        <f t="shared" si="4934"/>
        <v>0</v>
      </c>
      <c r="AV1062" s="142"/>
      <c r="AW1062" s="166">
        <f t="shared" si="4870"/>
        <v>0</v>
      </c>
      <c r="AX1062" s="166">
        <f t="shared" ref="AX1062:BH1062" si="4935">AX20-AX214+AW1062</f>
        <v>0</v>
      </c>
      <c r="AY1062" s="166">
        <f t="shared" si="4935"/>
        <v>0</v>
      </c>
      <c r="AZ1062" s="166">
        <f t="shared" si="4935"/>
        <v>0</v>
      </c>
      <c r="BA1062" s="166">
        <f t="shared" si="4935"/>
        <v>0</v>
      </c>
      <c r="BB1062" s="166">
        <f t="shared" si="4935"/>
        <v>0</v>
      </c>
      <c r="BC1062" s="166">
        <f t="shared" si="4935"/>
        <v>0</v>
      </c>
      <c r="BD1062" s="166">
        <f t="shared" si="4935"/>
        <v>0</v>
      </c>
      <c r="BE1062" s="166">
        <f t="shared" si="4935"/>
        <v>0</v>
      </c>
      <c r="BF1062" s="166">
        <f t="shared" si="4935"/>
        <v>0</v>
      </c>
      <c r="BG1062" s="166">
        <f t="shared" si="4935"/>
        <v>0</v>
      </c>
      <c r="BH1062" s="166">
        <f t="shared" si="4935"/>
        <v>0</v>
      </c>
      <c r="BI1062" s="142"/>
      <c r="BV1062" s="142"/>
      <c r="CI1062" s="142"/>
      <c r="CV1062" s="142"/>
      <c r="DI1062" s="142"/>
      <c r="DV1062" s="142"/>
      <c r="EI1062" s="142"/>
    </row>
    <row r="1063" spans="1:139" ht="15.75" outlineLevel="1" x14ac:dyDescent="0.25">
      <c r="A1063" s="2">
        <f t="shared" ref="A1063:E1063" si="4936">A851</f>
        <v>4</v>
      </c>
      <c r="B1063" s="86" t="str">
        <f t="shared" si="4936"/>
        <v>PRE-09602</v>
      </c>
      <c r="C1063" s="86" t="str">
        <f t="shared" si="4936"/>
        <v>SPP FH - Casey Road 13745</v>
      </c>
      <c r="D1063" s="2" t="str">
        <f t="shared" si="4936"/>
        <v>A2764716</v>
      </c>
      <c r="E1063" s="141" t="str">
        <f t="shared" si="4936"/>
        <v>CASY745E - OCR#42920 N.O. 13871 HEN</v>
      </c>
      <c r="I1063" s="178">
        <v>0</v>
      </c>
      <c r="J1063" s="166">
        <f t="shared" ref="J1063:U1063" si="4937">J21-J215+I1063</f>
        <v>0</v>
      </c>
      <c r="K1063" s="166">
        <f t="shared" si="4937"/>
        <v>0</v>
      </c>
      <c r="L1063" s="166">
        <f t="shared" si="4937"/>
        <v>0</v>
      </c>
      <c r="M1063" s="166">
        <f t="shared" si="4937"/>
        <v>0</v>
      </c>
      <c r="N1063" s="166">
        <f t="shared" si="4937"/>
        <v>0</v>
      </c>
      <c r="O1063" s="166">
        <f t="shared" si="4937"/>
        <v>0</v>
      </c>
      <c r="P1063" s="166">
        <f t="shared" si="4937"/>
        <v>0</v>
      </c>
      <c r="Q1063" s="166">
        <f t="shared" si="4937"/>
        <v>0</v>
      </c>
      <c r="R1063" s="166">
        <f t="shared" si="4937"/>
        <v>0</v>
      </c>
      <c r="S1063" s="166">
        <f t="shared" si="4937"/>
        <v>0</v>
      </c>
      <c r="T1063" s="166">
        <f t="shared" si="4937"/>
        <v>1579.67</v>
      </c>
      <c r="U1063" s="166">
        <f t="shared" si="4937"/>
        <v>2763.79</v>
      </c>
      <c r="W1063" s="166">
        <f t="shared" si="4866"/>
        <v>2763.79</v>
      </c>
      <c r="X1063" s="166">
        <f t="shared" ref="X1063:AH1063" si="4938">X21-X215+W1063</f>
        <v>2763.79</v>
      </c>
      <c r="Y1063" s="166">
        <f t="shared" si="4938"/>
        <v>2907.09</v>
      </c>
      <c r="Z1063" s="166">
        <f t="shared" si="4938"/>
        <v>2907.09</v>
      </c>
      <c r="AA1063" s="166">
        <f t="shared" si="4938"/>
        <v>3337.02</v>
      </c>
      <c r="AB1063" s="166">
        <f t="shared" si="4938"/>
        <v>3337.02</v>
      </c>
      <c r="AC1063" s="166">
        <f t="shared" si="4938"/>
        <v>4344.8599999999997</v>
      </c>
      <c r="AD1063" s="166">
        <f t="shared" si="4938"/>
        <v>0</v>
      </c>
      <c r="AE1063" s="166">
        <f t="shared" si="4938"/>
        <v>0</v>
      </c>
      <c r="AF1063" s="166">
        <f t="shared" si="4938"/>
        <v>0</v>
      </c>
      <c r="AG1063" s="166">
        <f t="shared" si="4938"/>
        <v>0</v>
      </c>
      <c r="AH1063" s="166">
        <f t="shared" si="4938"/>
        <v>0</v>
      </c>
      <c r="AI1063" s="142"/>
      <c r="AJ1063" s="166">
        <f t="shared" si="4868"/>
        <v>0</v>
      </c>
      <c r="AK1063" s="166">
        <f t="shared" ref="AK1063:AU1063" si="4939">AK21-AK215+AJ1063</f>
        <v>0</v>
      </c>
      <c r="AL1063" s="166">
        <f t="shared" si="4939"/>
        <v>0</v>
      </c>
      <c r="AM1063" s="166">
        <f t="shared" si="4939"/>
        <v>0</v>
      </c>
      <c r="AN1063" s="166">
        <f t="shared" si="4939"/>
        <v>0</v>
      </c>
      <c r="AO1063" s="166">
        <f t="shared" si="4939"/>
        <v>0</v>
      </c>
      <c r="AP1063" s="166">
        <f t="shared" si="4939"/>
        <v>0</v>
      </c>
      <c r="AQ1063" s="166">
        <f t="shared" si="4939"/>
        <v>0</v>
      </c>
      <c r="AR1063" s="166">
        <f t="shared" si="4939"/>
        <v>0</v>
      </c>
      <c r="AS1063" s="166">
        <f t="shared" si="4939"/>
        <v>0</v>
      </c>
      <c r="AT1063" s="166">
        <f t="shared" si="4939"/>
        <v>0</v>
      </c>
      <c r="AU1063" s="166">
        <f t="shared" si="4939"/>
        <v>0</v>
      </c>
      <c r="AV1063" s="142"/>
      <c r="AW1063" s="166">
        <f t="shared" si="4870"/>
        <v>0</v>
      </c>
      <c r="AX1063" s="166">
        <f t="shared" ref="AX1063:BH1063" si="4940">AX21-AX215+AW1063</f>
        <v>0</v>
      </c>
      <c r="AY1063" s="166">
        <f t="shared" si="4940"/>
        <v>0</v>
      </c>
      <c r="AZ1063" s="166">
        <f t="shared" si="4940"/>
        <v>0</v>
      </c>
      <c r="BA1063" s="166">
        <f t="shared" si="4940"/>
        <v>0</v>
      </c>
      <c r="BB1063" s="166">
        <f t="shared" si="4940"/>
        <v>0</v>
      </c>
      <c r="BC1063" s="166">
        <f t="shared" si="4940"/>
        <v>0</v>
      </c>
      <c r="BD1063" s="166">
        <f t="shared" si="4940"/>
        <v>0</v>
      </c>
      <c r="BE1063" s="166">
        <f t="shared" si="4940"/>
        <v>0</v>
      </c>
      <c r="BF1063" s="166">
        <f t="shared" si="4940"/>
        <v>0</v>
      </c>
      <c r="BG1063" s="166">
        <f t="shared" si="4940"/>
        <v>0</v>
      </c>
      <c r="BH1063" s="166">
        <f t="shared" si="4940"/>
        <v>0</v>
      </c>
      <c r="BI1063" s="142"/>
      <c r="BV1063" s="142"/>
      <c r="CI1063" s="142"/>
      <c r="CV1063" s="142"/>
      <c r="DI1063" s="142"/>
      <c r="DV1063" s="142"/>
      <c r="EI1063" s="142"/>
    </row>
    <row r="1064" spans="1:139" ht="15.75" outlineLevel="1" x14ac:dyDescent="0.25">
      <c r="A1064" s="2">
        <f>A852</f>
        <v>5</v>
      </c>
      <c r="B1064" s="86" t="str">
        <f>B852</f>
        <v>PRE-09603</v>
      </c>
      <c r="C1064" s="86" t="str">
        <f>C852</f>
        <v>SPP FH - Coolidge  13533</v>
      </c>
      <c r="D1064" s="2" t="str">
        <f>D852</f>
        <v>PRE-09603.1</v>
      </c>
      <c r="E1064" s="141" t="str">
        <f>E852</f>
        <v>SPP FH – Coolidge 13533 – OH Feeder</v>
      </c>
      <c r="I1064" s="178">
        <v>0</v>
      </c>
      <c r="J1064" s="166">
        <f t="shared" ref="J1064:U1064" si="4941">J22-J216+I1064</f>
        <v>0</v>
      </c>
      <c r="K1064" s="166">
        <f t="shared" si="4941"/>
        <v>0</v>
      </c>
      <c r="L1064" s="166">
        <f t="shared" si="4941"/>
        <v>0</v>
      </c>
      <c r="M1064" s="166">
        <f t="shared" si="4941"/>
        <v>0</v>
      </c>
      <c r="N1064" s="166">
        <f t="shared" si="4941"/>
        <v>1889.15</v>
      </c>
      <c r="O1064" s="166">
        <f t="shared" si="4941"/>
        <v>7229.2899999999991</v>
      </c>
      <c r="P1064" s="166">
        <f t="shared" si="4941"/>
        <v>59050.569999999992</v>
      </c>
      <c r="Q1064" s="166">
        <f t="shared" si="4941"/>
        <v>270401.26999999984</v>
      </c>
      <c r="R1064" s="166">
        <f t="shared" si="4941"/>
        <v>360710.94999999984</v>
      </c>
      <c r="S1064" s="166">
        <f t="shared" si="4941"/>
        <v>379561.61999999982</v>
      </c>
      <c r="T1064" s="166">
        <f t="shared" si="4941"/>
        <v>403817.32999999984</v>
      </c>
      <c r="U1064" s="166">
        <f t="shared" si="4941"/>
        <v>522646.25999999989</v>
      </c>
      <c r="W1064" s="166">
        <f t="shared" si="4866"/>
        <v>560600.36999999988</v>
      </c>
      <c r="X1064" s="170">
        <f t="shared" ref="X1064:AH1064" si="4942">X22-X216+W1064</f>
        <v>681624.70999999985</v>
      </c>
      <c r="Y1064" s="170">
        <f t="shared" si="4942"/>
        <v>764585.79999999981</v>
      </c>
      <c r="Z1064" s="170">
        <f t="shared" si="4942"/>
        <v>766626.73999999976</v>
      </c>
      <c r="AA1064" s="170">
        <f t="shared" si="4942"/>
        <v>767666.16999999981</v>
      </c>
      <c r="AB1064" s="170">
        <f t="shared" si="4942"/>
        <v>767989.24999999977</v>
      </c>
      <c r="AC1064" s="170">
        <f t="shared" si="4942"/>
        <v>768137.69999999972</v>
      </c>
      <c r="AD1064" s="170">
        <f t="shared" si="4942"/>
        <v>769152.68999999971</v>
      </c>
      <c r="AE1064" s="170">
        <f t="shared" si="4942"/>
        <v>769852.73999999976</v>
      </c>
      <c r="AF1064" s="170">
        <f t="shared" si="4942"/>
        <v>0</v>
      </c>
      <c r="AG1064" s="170">
        <f t="shared" si="4942"/>
        <v>0</v>
      </c>
      <c r="AH1064" s="170">
        <f t="shared" si="4942"/>
        <v>0</v>
      </c>
      <c r="AI1064" s="142"/>
      <c r="AJ1064" s="166">
        <f t="shared" si="4868"/>
        <v>0</v>
      </c>
      <c r="AK1064" s="166">
        <f t="shared" ref="AK1064:AU1064" si="4943">AK22-AK216+AJ1064</f>
        <v>0</v>
      </c>
      <c r="AL1064" s="166">
        <f t="shared" si="4943"/>
        <v>0</v>
      </c>
      <c r="AM1064" s="166">
        <f t="shared" si="4943"/>
        <v>0</v>
      </c>
      <c r="AN1064" s="166">
        <f t="shared" si="4943"/>
        <v>0</v>
      </c>
      <c r="AO1064" s="166">
        <f t="shared" si="4943"/>
        <v>0</v>
      </c>
      <c r="AP1064" s="166">
        <f t="shared" si="4943"/>
        <v>0</v>
      </c>
      <c r="AQ1064" s="166">
        <f t="shared" si="4943"/>
        <v>0</v>
      </c>
      <c r="AR1064" s="166">
        <f t="shared" si="4943"/>
        <v>0</v>
      </c>
      <c r="AS1064" s="166">
        <f t="shared" si="4943"/>
        <v>0</v>
      </c>
      <c r="AT1064" s="166">
        <f t="shared" si="4943"/>
        <v>0</v>
      </c>
      <c r="AU1064" s="166">
        <f t="shared" si="4943"/>
        <v>0</v>
      </c>
      <c r="AV1064" s="142"/>
      <c r="AW1064" s="166">
        <f t="shared" si="4870"/>
        <v>0</v>
      </c>
      <c r="AX1064" s="166">
        <f t="shared" ref="AX1064:BH1064" si="4944">AX22-AX216+AW1064</f>
        <v>0</v>
      </c>
      <c r="AY1064" s="166">
        <f t="shared" si="4944"/>
        <v>0</v>
      </c>
      <c r="AZ1064" s="166">
        <f t="shared" si="4944"/>
        <v>0</v>
      </c>
      <c r="BA1064" s="166">
        <f t="shared" si="4944"/>
        <v>0</v>
      </c>
      <c r="BB1064" s="166">
        <f t="shared" si="4944"/>
        <v>0</v>
      </c>
      <c r="BC1064" s="166">
        <f t="shared" si="4944"/>
        <v>0</v>
      </c>
      <c r="BD1064" s="166">
        <f t="shared" si="4944"/>
        <v>0</v>
      </c>
      <c r="BE1064" s="166">
        <f t="shared" si="4944"/>
        <v>0</v>
      </c>
      <c r="BF1064" s="166">
        <f t="shared" si="4944"/>
        <v>0</v>
      </c>
      <c r="BG1064" s="166">
        <f t="shared" si="4944"/>
        <v>0</v>
      </c>
      <c r="BH1064" s="166">
        <f t="shared" si="4944"/>
        <v>0</v>
      </c>
      <c r="BI1064" s="142"/>
      <c r="BV1064" s="142"/>
      <c r="CI1064" s="142"/>
      <c r="CV1064" s="142"/>
      <c r="DI1064" s="142"/>
      <c r="DV1064" s="142"/>
      <c r="EI1064" s="142"/>
    </row>
    <row r="1065" spans="1:139" ht="15.75" outlineLevel="1" x14ac:dyDescent="0.25">
      <c r="A1065" s="2">
        <f t="shared" ref="A1065:E1065" si="4945">A859</f>
        <v>5</v>
      </c>
      <c r="B1065" s="86" t="str">
        <f t="shared" si="4945"/>
        <v>PRE-09603</v>
      </c>
      <c r="C1065" s="86" t="str">
        <f t="shared" si="4945"/>
        <v>SPP FH - Coolidge  13533</v>
      </c>
      <c r="D1065" s="2" t="str">
        <f t="shared" si="4945"/>
        <v>PRE-09603.2</v>
      </c>
      <c r="E1065" s="141" t="str">
        <f t="shared" si="4945"/>
        <v>SPP FH – Coolidge 13533 - S&amp;E/R&amp;C</v>
      </c>
      <c r="I1065" s="178">
        <v>0</v>
      </c>
      <c r="J1065" s="166">
        <f t="shared" ref="J1065:U1065" si="4946">J23-J217+I1065</f>
        <v>0</v>
      </c>
      <c r="K1065" s="166">
        <f t="shared" si="4946"/>
        <v>0</v>
      </c>
      <c r="L1065" s="166">
        <f t="shared" si="4946"/>
        <v>0</v>
      </c>
      <c r="M1065" s="166">
        <f t="shared" si="4946"/>
        <v>0</v>
      </c>
      <c r="N1065" s="166">
        <f t="shared" si="4946"/>
        <v>0</v>
      </c>
      <c r="O1065" s="166">
        <f t="shared" si="4946"/>
        <v>0</v>
      </c>
      <c r="P1065" s="166">
        <f t="shared" si="4946"/>
        <v>0</v>
      </c>
      <c r="Q1065" s="166">
        <f t="shared" si="4946"/>
        <v>8609.9599999999991</v>
      </c>
      <c r="R1065" s="166">
        <f t="shared" si="4946"/>
        <v>22551.149999999998</v>
      </c>
      <c r="S1065" s="166">
        <f t="shared" si="4946"/>
        <v>22300.19</v>
      </c>
      <c r="T1065" s="166">
        <f t="shared" si="4946"/>
        <v>70492.01999999999</v>
      </c>
      <c r="U1065" s="166">
        <f t="shared" si="4946"/>
        <v>100054.72999999998</v>
      </c>
      <c r="W1065" s="166">
        <f t="shared" si="4866"/>
        <v>0</v>
      </c>
      <c r="X1065" s="170">
        <f t="shared" ref="X1065:AH1065" si="4947">X23-X217+W1065</f>
        <v>0</v>
      </c>
      <c r="Y1065" s="170">
        <f t="shared" si="4947"/>
        <v>0</v>
      </c>
      <c r="Z1065" s="170">
        <f t="shared" si="4947"/>
        <v>0</v>
      </c>
      <c r="AA1065" s="170">
        <f t="shared" si="4947"/>
        <v>0</v>
      </c>
      <c r="AB1065" s="170">
        <f t="shared" si="4947"/>
        <v>0</v>
      </c>
      <c r="AC1065" s="170">
        <f t="shared" si="4947"/>
        <v>0</v>
      </c>
      <c r="AD1065" s="170">
        <f t="shared" si="4947"/>
        <v>0</v>
      </c>
      <c r="AE1065" s="170">
        <f t="shared" si="4947"/>
        <v>0</v>
      </c>
      <c r="AF1065" s="170">
        <f t="shared" si="4947"/>
        <v>0</v>
      </c>
      <c r="AG1065" s="170">
        <f t="shared" si="4947"/>
        <v>0</v>
      </c>
      <c r="AH1065" s="170">
        <f t="shared" si="4947"/>
        <v>0</v>
      </c>
      <c r="AI1065" s="142"/>
      <c r="AJ1065" s="166">
        <f t="shared" si="4868"/>
        <v>0</v>
      </c>
      <c r="AK1065" s="166">
        <f t="shared" ref="AK1065:AU1065" si="4948">AK23-AK217+AJ1065</f>
        <v>0</v>
      </c>
      <c r="AL1065" s="166">
        <f t="shared" si="4948"/>
        <v>0</v>
      </c>
      <c r="AM1065" s="166">
        <f t="shared" si="4948"/>
        <v>0</v>
      </c>
      <c r="AN1065" s="166">
        <f t="shared" si="4948"/>
        <v>0</v>
      </c>
      <c r="AO1065" s="166">
        <f t="shared" si="4948"/>
        <v>0</v>
      </c>
      <c r="AP1065" s="166">
        <f t="shared" si="4948"/>
        <v>0</v>
      </c>
      <c r="AQ1065" s="166">
        <f t="shared" si="4948"/>
        <v>0</v>
      </c>
      <c r="AR1065" s="166">
        <f t="shared" si="4948"/>
        <v>0</v>
      </c>
      <c r="AS1065" s="166">
        <f t="shared" si="4948"/>
        <v>0</v>
      </c>
      <c r="AT1065" s="166">
        <f t="shared" si="4948"/>
        <v>0</v>
      </c>
      <c r="AU1065" s="166">
        <f t="shared" si="4948"/>
        <v>0</v>
      </c>
      <c r="AV1065" s="142"/>
      <c r="AW1065" s="166">
        <f t="shared" si="4870"/>
        <v>0</v>
      </c>
      <c r="AX1065" s="166">
        <f t="shared" ref="AX1065:BH1065" si="4949">AX23-AX217+AW1065</f>
        <v>0</v>
      </c>
      <c r="AY1065" s="166">
        <f t="shared" si="4949"/>
        <v>0</v>
      </c>
      <c r="AZ1065" s="166">
        <f t="shared" si="4949"/>
        <v>0</v>
      </c>
      <c r="BA1065" s="166">
        <f t="shared" si="4949"/>
        <v>0</v>
      </c>
      <c r="BB1065" s="166">
        <f t="shared" si="4949"/>
        <v>0</v>
      </c>
      <c r="BC1065" s="166">
        <f t="shared" si="4949"/>
        <v>0</v>
      </c>
      <c r="BD1065" s="166">
        <f t="shared" si="4949"/>
        <v>0</v>
      </c>
      <c r="BE1065" s="166">
        <f t="shared" si="4949"/>
        <v>0</v>
      </c>
      <c r="BF1065" s="166">
        <f t="shared" si="4949"/>
        <v>0</v>
      </c>
      <c r="BG1065" s="166">
        <f t="shared" si="4949"/>
        <v>0</v>
      </c>
      <c r="BH1065" s="166">
        <f t="shared" si="4949"/>
        <v>0</v>
      </c>
      <c r="BI1065" s="142"/>
      <c r="BV1065" s="142"/>
      <c r="CI1065" s="142"/>
      <c r="CV1065" s="142"/>
      <c r="DI1065" s="142"/>
      <c r="DV1065" s="142"/>
      <c r="EI1065" s="142"/>
    </row>
    <row r="1066" spans="1:139" ht="15.75" outlineLevel="1" x14ac:dyDescent="0.25">
      <c r="A1066" s="2">
        <f t="shared" ref="A1066:B1074" si="4950">A860</f>
        <v>5</v>
      </c>
      <c r="B1066" s="86" t="str">
        <f t="shared" si="4950"/>
        <v>PRE-09603</v>
      </c>
      <c r="C1066" s="86" t="str">
        <f t="shared" ref="C1066:E1066" si="4951">C860</f>
        <v>SPP FH - Coolidge  13533</v>
      </c>
      <c r="D1066" s="2" t="str">
        <f t="shared" si="4951"/>
        <v>A2763851</v>
      </c>
      <c r="E1066" s="141" t="str">
        <f t="shared" si="4951"/>
        <v>SPP FH - Coolidge  13533 - S&amp;E/R&amp;C</v>
      </c>
      <c r="I1066" s="178">
        <v>0</v>
      </c>
      <c r="J1066" s="166">
        <f t="shared" ref="J1066:U1066" si="4952">J24-J218+I1066</f>
        <v>0</v>
      </c>
      <c r="K1066" s="166">
        <f t="shared" si="4952"/>
        <v>0</v>
      </c>
      <c r="L1066" s="166">
        <f t="shared" si="4952"/>
        <v>0</v>
      </c>
      <c r="M1066" s="166">
        <f t="shared" si="4952"/>
        <v>0</v>
      </c>
      <c r="N1066" s="166">
        <f t="shared" si="4952"/>
        <v>0</v>
      </c>
      <c r="O1066" s="166">
        <f t="shared" si="4952"/>
        <v>0</v>
      </c>
      <c r="P1066" s="166">
        <f t="shared" si="4952"/>
        <v>0</v>
      </c>
      <c r="Q1066" s="166">
        <f t="shared" si="4952"/>
        <v>0</v>
      </c>
      <c r="R1066" s="166">
        <f t="shared" si="4952"/>
        <v>0</v>
      </c>
      <c r="S1066" s="166">
        <f t="shared" si="4952"/>
        <v>0</v>
      </c>
      <c r="T1066" s="166">
        <f t="shared" si="4952"/>
        <v>961.66000000000008</v>
      </c>
      <c r="U1066" s="166">
        <f t="shared" si="4952"/>
        <v>6531.2899999999981</v>
      </c>
      <c r="W1066" s="166">
        <f t="shared" si="4866"/>
        <v>6531.2899999999981</v>
      </c>
      <c r="X1066" s="170">
        <f t="shared" ref="X1066:AH1066" si="4953">X24-X218+W1066</f>
        <v>0</v>
      </c>
      <c r="Y1066" s="170">
        <f t="shared" si="4953"/>
        <v>0</v>
      </c>
      <c r="Z1066" s="170">
        <f t="shared" si="4953"/>
        <v>0</v>
      </c>
      <c r="AA1066" s="170">
        <f t="shared" si="4953"/>
        <v>0</v>
      </c>
      <c r="AB1066" s="170">
        <f t="shared" si="4953"/>
        <v>0</v>
      </c>
      <c r="AC1066" s="170">
        <f t="shared" si="4953"/>
        <v>0</v>
      </c>
      <c r="AD1066" s="170">
        <f t="shared" si="4953"/>
        <v>0</v>
      </c>
      <c r="AE1066" s="170">
        <f t="shared" si="4953"/>
        <v>0</v>
      </c>
      <c r="AF1066" s="170">
        <f t="shared" si="4953"/>
        <v>0</v>
      </c>
      <c r="AG1066" s="170">
        <f t="shared" si="4953"/>
        <v>0</v>
      </c>
      <c r="AH1066" s="170">
        <f t="shared" si="4953"/>
        <v>0</v>
      </c>
      <c r="AI1066" s="142"/>
      <c r="AJ1066" s="166">
        <f t="shared" si="4868"/>
        <v>0</v>
      </c>
      <c r="AK1066" s="166">
        <f t="shared" ref="AK1066:AU1066" si="4954">AK24-AK218+AJ1066</f>
        <v>0</v>
      </c>
      <c r="AL1066" s="166">
        <f t="shared" si="4954"/>
        <v>0</v>
      </c>
      <c r="AM1066" s="166">
        <f t="shared" si="4954"/>
        <v>0</v>
      </c>
      <c r="AN1066" s="166">
        <f t="shared" si="4954"/>
        <v>0</v>
      </c>
      <c r="AO1066" s="166">
        <f t="shared" si="4954"/>
        <v>0</v>
      </c>
      <c r="AP1066" s="166">
        <f t="shared" si="4954"/>
        <v>0</v>
      </c>
      <c r="AQ1066" s="166">
        <f t="shared" si="4954"/>
        <v>0</v>
      </c>
      <c r="AR1066" s="166">
        <f t="shared" si="4954"/>
        <v>0</v>
      </c>
      <c r="AS1066" s="166">
        <f t="shared" si="4954"/>
        <v>0</v>
      </c>
      <c r="AT1066" s="166">
        <f t="shared" si="4954"/>
        <v>0</v>
      </c>
      <c r="AU1066" s="166">
        <f t="shared" si="4954"/>
        <v>0</v>
      </c>
      <c r="AV1066" s="142"/>
      <c r="AW1066" s="166">
        <f t="shared" si="4870"/>
        <v>0</v>
      </c>
      <c r="AX1066" s="166">
        <f t="shared" ref="AX1066:BH1066" si="4955">AX24-AX218+AW1066</f>
        <v>0</v>
      </c>
      <c r="AY1066" s="166">
        <f t="shared" si="4955"/>
        <v>0</v>
      </c>
      <c r="AZ1066" s="166">
        <f t="shared" si="4955"/>
        <v>0</v>
      </c>
      <c r="BA1066" s="166">
        <f t="shared" si="4955"/>
        <v>0</v>
      </c>
      <c r="BB1066" s="166">
        <f t="shared" si="4955"/>
        <v>0</v>
      </c>
      <c r="BC1066" s="166">
        <f t="shared" si="4955"/>
        <v>0</v>
      </c>
      <c r="BD1066" s="166">
        <f t="shared" si="4955"/>
        <v>0</v>
      </c>
      <c r="BE1066" s="166">
        <f t="shared" si="4955"/>
        <v>0</v>
      </c>
      <c r="BF1066" s="166">
        <f t="shared" si="4955"/>
        <v>0</v>
      </c>
      <c r="BG1066" s="166">
        <f t="shared" si="4955"/>
        <v>0</v>
      </c>
      <c r="BH1066" s="166">
        <f t="shared" si="4955"/>
        <v>0</v>
      </c>
      <c r="BI1066" s="142"/>
      <c r="BV1066" s="142"/>
      <c r="CI1066" s="142"/>
      <c r="CV1066" s="142"/>
      <c r="DI1066" s="142"/>
      <c r="DV1066" s="142"/>
      <c r="EI1066" s="142"/>
    </row>
    <row r="1067" spans="1:139" ht="15.75" outlineLevel="1" x14ac:dyDescent="0.25">
      <c r="A1067" s="2">
        <f t="shared" si="4950"/>
        <v>5</v>
      </c>
      <c r="B1067" s="86" t="str">
        <f t="shared" si="4950"/>
        <v>PRE-09603</v>
      </c>
      <c r="C1067" s="86" t="str">
        <f t="shared" ref="C1067:E1067" si="4956">C861</f>
        <v>SPP FH - Coolidge  13533</v>
      </c>
      <c r="D1067" s="2" t="str">
        <f t="shared" si="4956"/>
        <v>A2764626</v>
      </c>
      <c r="E1067" s="141" t="str">
        <f t="shared" si="4956"/>
        <v>SPP FH – Coolidge 13533 – OCR</v>
      </c>
      <c r="I1067" s="178">
        <v>0</v>
      </c>
      <c r="J1067" s="166">
        <f t="shared" ref="J1067:U1067" si="4957">J25-J219+I1067</f>
        <v>0</v>
      </c>
      <c r="K1067" s="166">
        <f t="shared" si="4957"/>
        <v>0</v>
      </c>
      <c r="L1067" s="166">
        <f t="shared" si="4957"/>
        <v>0</v>
      </c>
      <c r="M1067" s="166">
        <f t="shared" si="4957"/>
        <v>0</v>
      </c>
      <c r="N1067" s="166">
        <f t="shared" si="4957"/>
        <v>0</v>
      </c>
      <c r="O1067" s="166">
        <f t="shared" si="4957"/>
        <v>0</v>
      </c>
      <c r="P1067" s="166">
        <f t="shared" si="4957"/>
        <v>0</v>
      </c>
      <c r="Q1067" s="166">
        <f t="shared" si="4957"/>
        <v>0</v>
      </c>
      <c r="R1067" s="166">
        <f t="shared" si="4957"/>
        <v>0</v>
      </c>
      <c r="S1067" s="166">
        <f t="shared" si="4957"/>
        <v>0</v>
      </c>
      <c r="T1067" s="166">
        <f t="shared" si="4957"/>
        <v>1987.7399999999998</v>
      </c>
      <c r="U1067" s="166">
        <f t="shared" si="4957"/>
        <v>3724.2200000000003</v>
      </c>
      <c r="W1067" s="166">
        <f t="shared" si="4866"/>
        <v>7524.880000000001</v>
      </c>
      <c r="X1067" s="170">
        <f t="shared" ref="X1067:AH1067" si="4958">X25-X219+W1067</f>
        <v>7524.880000000001</v>
      </c>
      <c r="Y1067" s="170">
        <f t="shared" si="4958"/>
        <v>7524.880000000001</v>
      </c>
      <c r="Z1067" s="170">
        <f t="shared" si="4958"/>
        <v>7524.880000000001</v>
      </c>
      <c r="AA1067" s="170">
        <f t="shared" si="4958"/>
        <v>7524.880000000001</v>
      </c>
      <c r="AB1067" s="170">
        <f t="shared" si="4958"/>
        <v>7524.880000000001</v>
      </c>
      <c r="AC1067" s="170">
        <f t="shared" si="4958"/>
        <v>0</v>
      </c>
      <c r="AD1067" s="170">
        <f t="shared" si="4958"/>
        <v>0</v>
      </c>
      <c r="AE1067" s="170">
        <f t="shared" si="4958"/>
        <v>0</v>
      </c>
      <c r="AF1067" s="170">
        <f t="shared" si="4958"/>
        <v>0</v>
      </c>
      <c r="AG1067" s="170">
        <f t="shared" si="4958"/>
        <v>0</v>
      </c>
      <c r="AH1067" s="170">
        <f t="shared" si="4958"/>
        <v>0</v>
      </c>
      <c r="AI1067" s="142"/>
      <c r="AJ1067" s="166">
        <f t="shared" si="4868"/>
        <v>0</v>
      </c>
      <c r="AK1067" s="166">
        <f t="shared" ref="AK1067:AU1067" si="4959">AK25-AK219+AJ1067</f>
        <v>0</v>
      </c>
      <c r="AL1067" s="166">
        <f t="shared" si="4959"/>
        <v>0</v>
      </c>
      <c r="AM1067" s="166">
        <f t="shared" si="4959"/>
        <v>0</v>
      </c>
      <c r="AN1067" s="166">
        <f t="shared" si="4959"/>
        <v>0</v>
      </c>
      <c r="AO1067" s="166">
        <f t="shared" si="4959"/>
        <v>0</v>
      </c>
      <c r="AP1067" s="166">
        <f t="shared" si="4959"/>
        <v>0</v>
      </c>
      <c r="AQ1067" s="166">
        <f t="shared" si="4959"/>
        <v>0</v>
      </c>
      <c r="AR1067" s="166">
        <f t="shared" si="4959"/>
        <v>0</v>
      </c>
      <c r="AS1067" s="166">
        <f t="shared" si="4959"/>
        <v>0</v>
      </c>
      <c r="AT1067" s="166">
        <f t="shared" si="4959"/>
        <v>0</v>
      </c>
      <c r="AU1067" s="166">
        <f t="shared" si="4959"/>
        <v>0</v>
      </c>
      <c r="AV1067" s="142"/>
      <c r="AW1067" s="166">
        <f t="shared" si="4870"/>
        <v>0</v>
      </c>
      <c r="AX1067" s="166">
        <f t="shared" ref="AX1067:BH1067" si="4960">AX25-AX219+AW1067</f>
        <v>0</v>
      </c>
      <c r="AY1067" s="166">
        <f t="shared" si="4960"/>
        <v>0</v>
      </c>
      <c r="AZ1067" s="166">
        <f t="shared" si="4960"/>
        <v>0</v>
      </c>
      <c r="BA1067" s="166">
        <f t="shared" si="4960"/>
        <v>0</v>
      </c>
      <c r="BB1067" s="166">
        <f t="shared" si="4960"/>
        <v>0</v>
      </c>
      <c r="BC1067" s="166">
        <f t="shared" si="4960"/>
        <v>0</v>
      </c>
      <c r="BD1067" s="166">
        <f t="shared" si="4960"/>
        <v>0</v>
      </c>
      <c r="BE1067" s="166">
        <f t="shared" si="4960"/>
        <v>0</v>
      </c>
      <c r="BF1067" s="166">
        <f t="shared" si="4960"/>
        <v>0</v>
      </c>
      <c r="BG1067" s="166">
        <f t="shared" si="4960"/>
        <v>0</v>
      </c>
      <c r="BH1067" s="166">
        <f t="shared" si="4960"/>
        <v>0</v>
      </c>
      <c r="BI1067" s="142"/>
      <c r="BV1067" s="142"/>
      <c r="CI1067" s="142"/>
      <c r="CV1067" s="142"/>
      <c r="DI1067" s="142"/>
      <c r="DV1067" s="142"/>
      <c r="EI1067" s="142"/>
    </row>
    <row r="1068" spans="1:139" ht="15.75" outlineLevel="1" x14ac:dyDescent="0.25">
      <c r="A1068" s="2">
        <f t="shared" si="4950"/>
        <v>5</v>
      </c>
      <c r="B1068" s="86" t="str">
        <f t="shared" si="4950"/>
        <v>PRE-09603</v>
      </c>
      <c r="C1068" s="86" t="str">
        <f t="shared" ref="C1068:E1068" si="4961">C862</f>
        <v>SPP FH - Coolidge  13533</v>
      </c>
      <c r="D1068" s="2" t="str">
        <f t="shared" si="4961"/>
        <v>A2767872</v>
      </c>
      <c r="E1068" s="141" t="str">
        <f t="shared" si="4961"/>
        <v>COOL533B - OCR#38721 N.O. 138003</v>
      </c>
      <c r="I1068" s="178">
        <v>0</v>
      </c>
      <c r="J1068" s="166">
        <f t="shared" ref="J1068:U1068" si="4962">J26-J220+I1068</f>
        <v>0</v>
      </c>
      <c r="K1068" s="166">
        <f t="shared" si="4962"/>
        <v>0</v>
      </c>
      <c r="L1068" s="166">
        <f t="shared" si="4962"/>
        <v>0</v>
      </c>
      <c r="M1068" s="166">
        <f t="shared" si="4962"/>
        <v>0</v>
      </c>
      <c r="N1068" s="166">
        <f t="shared" si="4962"/>
        <v>0</v>
      </c>
      <c r="O1068" s="166">
        <f t="shared" si="4962"/>
        <v>0</v>
      </c>
      <c r="P1068" s="166">
        <f t="shared" si="4962"/>
        <v>0</v>
      </c>
      <c r="Q1068" s="166">
        <f t="shared" si="4962"/>
        <v>0</v>
      </c>
      <c r="R1068" s="166">
        <f t="shared" si="4962"/>
        <v>0</v>
      </c>
      <c r="S1068" s="166">
        <f t="shared" si="4962"/>
        <v>0</v>
      </c>
      <c r="T1068" s="166">
        <f t="shared" si="4962"/>
        <v>0</v>
      </c>
      <c r="U1068" s="166">
        <f t="shared" si="4962"/>
        <v>1522.48</v>
      </c>
      <c r="W1068" s="166">
        <f t="shared" si="4866"/>
        <v>5377.57</v>
      </c>
      <c r="X1068" s="170">
        <f t="shared" ref="X1068:AH1068" si="4963">X26-X220+W1068</f>
        <v>6037.49</v>
      </c>
      <c r="Y1068" s="170">
        <f t="shared" si="4963"/>
        <v>6037.49</v>
      </c>
      <c r="Z1068" s="170">
        <f t="shared" si="4963"/>
        <v>6037.49</v>
      </c>
      <c r="AA1068" s="170">
        <f t="shared" si="4963"/>
        <v>6037.49</v>
      </c>
      <c r="AB1068" s="170">
        <f t="shared" si="4963"/>
        <v>6037.49</v>
      </c>
      <c r="AC1068" s="170">
        <f t="shared" si="4963"/>
        <v>0</v>
      </c>
      <c r="AD1068" s="170">
        <f t="shared" si="4963"/>
        <v>0</v>
      </c>
      <c r="AE1068" s="170">
        <f t="shared" si="4963"/>
        <v>0</v>
      </c>
      <c r="AF1068" s="170">
        <f t="shared" si="4963"/>
        <v>0</v>
      </c>
      <c r="AG1068" s="170">
        <f t="shared" si="4963"/>
        <v>0</v>
      </c>
      <c r="AH1068" s="170">
        <f t="shared" si="4963"/>
        <v>0</v>
      </c>
      <c r="AI1068" s="142"/>
      <c r="AJ1068" s="166">
        <f t="shared" si="4868"/>
        <v>0</v>
      </c>
      <c r="AK1068" s="166">
        <f t="shared" ref="AK1068:AU1068" si="4964">AK26-AK220+AJ1068</f>
        <v>0</v>
      </c>
      <c r="AL1068" s="166">
        <f t="shared" si="4964"/>
        <v>0</v>
      </c>
      <c r="AM1068" s="166">
        <f t="shared" si="4964"/>
        <v>0</v>
      </c>
      <c r="AN1068" s="166">
        <f t="shared" si="4964"/>
        <v>0</v>
      </c>
      <c r="AO1068" s="166">
        <f t="shared" si="4964"/>
        <v>0</v>
      </c>
      <c r="AP1068" s="166">
        <f t="shared" si="4964"/>
        <v>0</v>
      </c>
      <c r="AQ1068" s="166">
        <f t="shared" si="4964"/>
        <v>0</v>
      </c>
      <c r="AR1068" s="166">
        <f t="shared" si="4964"/>
        <v>0</v>
      </c>
      <c r="AS1068" s="166">
        <f t="shared" si="4964"/>
        <v>0</v>
      </c>
      <c r="AT1068" s="166">
        <f t="shared" si="4964"/>
        <v>0</v>
      </c>
      <c r="AU1068" s="166">
        <f t="shared" si="4964"/>
        <v>0</v>
      </c>
      <c r="AV1068" s="142"/>
      <c r="AW1068" s="166">
        <f t="shared" si="4870"/>
        <v>0</v>
      </c>
      <c r="AX1068" s="166">
        <f t="shared" ref="AX1068:BH1068" si="4965">AX26-AX220+AW1068</f>
        <v>0</v>
      </c>
      <c r="AY1068" s="166">
        <f t="shared" si="4965"/>
        <v>0</v>
      </c>
      <c r="AZ1068" s="166">
        <f t="shared" si="4965"/>
        <v>0</v>
      </c>
      <c r="BA1068" s="166">
        <f t="shared" si="4965"/>
        <v>0</v>
      </c>
      <c r="BB1068" s="166">
        <f t="shared" si="4965"/>
        <v>0</v>
      </c>
      <c r="BC1068" s="166">
        <f t="shared" si="4965"/>
        <v>0</v>
      </c>
      <c r="BD1068" s="166">
        <f t="shared" si="4965"/>
        <v>0</v>
      </c>
      <c r="BE1068" s="166">
        <f t="shared" si="4965"/>
        <v>0</v>
      </c>
      <c r="BF1068" s="166">
        <f t="shared" si="4965"/>
        <v>0</v>
      </c>
      <c r="BG1068" s="166">
        <f t="shared" si="4965"/>
        <v>0</v>
      </c>
      <c r="BH1068" s="166">
        <f t="shared" si="4965"/>
        <v>0</v>
      </c>
      <c r="BI1068" s="142"/>
      <c r="BV1068" s="142"/>
      <c r="CI1068" s="142"/>
      <c r="CV1068" s="142"/>
      <c r="DI1068" s="142"/>
      <c r="DV1068" s="142"/>
      <c r="EI1068" s="142"/>
    </row>
    <row r="1069" spans="1:139" ht="15.75" outlineLevel="1" x14ac:dyDescent="0.25">
      <c r="A1069" s="2">
        <f t="shared" si="4950"/>
        <v>5</v>
      </c>
      <c r="B1069" s="86" t="str">
        <f t="shared" si="4950"/>
        <v>PRE-09603</v>
      </c>
      <c r="C1069" s="86" t="str">
        <f t="shared" ref="C1069:E1069" si="4966">C863</f>
        <v>SPP FH - Coolidge  13533</v>
      </c>
      <c r="D1069" s="2" t="str">
        <f t="shared" si="4966"/>
        <v>A2768867</v>
      </c>
      <c r="E1069" s="141" t="str">
        <f t="shared" si="4966"/>
        <v>COOLIDGE 13533 OCRs - 5 TAV</v>
      </c>
      <c r="I1069" s="178">
        <v>0</v>
      </c>
      <c r="J1069" s="166">
        <f t="shared" ref="J1069:U1069" si="4967">J27-J221+I1069</f>
        <v>0</v>
      </c>
      <c r="K1069" s="166">
        <f t="shared" si="4967"/>
        <v>0</v>
      </c>
      <c r="L1069" s="166">
        <f t="shared" si="4967"/>
        <v>0</v>
      </c>
      <c r="M1069" s="166">
        <f t="shared" si="4967"/>
        <v>0</v>
      </c>
      <c r="N1069" s="166">
        <f t="shared" si="4967"/>
        <v>0</v>
      </c>
      <c r="O1069" s="166">
        <f t="shared" si="4967"/>
        <v>0</v>
      </c>
      <c r="P1069" s="166">
        <f t="shared" si="4967"/>
        <v>0</v>
      </c>
      <c r="Q1069" s="166">
        <f t="shared" si="4967"/>
        <v>0</v>
      </c>
      <c r="R1069" s="166">
        <f t="shared" si="4967"/>
        <v>0</v>
      </c>
      <c r="S1069" s="166">
        <f t="shared" si="4967"/>
        <v>0</v>
      </c>
      <c r="T1069" s="166">
        <f t="shared" si="4967"/>
        <v>0</v>
      </c>
      <c r="U1069" s="166">
        <f t="shared" si="4967"/>
        <v>0</v>
      </c>
      <c r="W1069" s="166">
        <f t="shared" si="4866"/>
        <v>16076.790000000003</v>
      </c>
      <c r="X1069" s="170">
        <f t="shared" ref="X1069:AH1069" si="4968">X27-X221+W1069</f>
        <v>22018.630000000005</v>
      </c>
      <c r="Y1069" s="170">
        <f t="shared" si="4968"/>
        <v>24127.010000000006</v>
      </c>
      <c r="Z1069" s="170">
        <f t="shared" si="4968"/>
        <v>24127.010000000006</v>
      </c>
      <c r="AA1069" s="170">
        <f t="shared" si="4968"/>
        <v>24485.300000000007</v>
      </c>
      <c r="AB1069" s="170">
        <f t="shared" si="4968"/>
        <v>24485.300000000007</v>
      </c>
      <c r="AC1069" s="170">
        <f t="shared" si="4968"/>
        <v>25599.070000000007</v>
      </c>
      <c r="AD1069" s="170">
        <f t="shared" si="4968"/>
        <v>0</v>
      </c>
      <c r="AE1069" s="170">
        <f t="shared" si="4968"/>
        <v>0</v>
      </c>
      <c r="AF1069" s="170">
        <f t="shared" si="4968"/>
        <v>0</v>
      </c>
      <c r="AG1069" s="170">
        <f t="shared" si="4968"/>
        <v>0</v>
      </c>
      <c r="AH1069" s="170">
        <f t="shared" si="4968"/>
        <v>0</v>
      </c>
      <c r="AI1069" s="142"/>
      <c r="AJ1069" s="166">
        <f t="shared" si="4868"/>
        <v>0</v>
      </c>
      <c r="AK1069" s="166">
        <f t="shared" ref="AK1069:AU1069" si="4969">AK27-AK221+AJ1069</f>
        <v>0</v>
      </c>
      <c r="AL1069" s="166">
        <f t="shared" si="4969"/>
        <v>0</v>
      </c>
      <c r="AM1069" s="166">
        <f t="shared" si="4969"/>
        <v>0</v>
      </c>
      <c r="AN1069" s="166">
        <f t="shared" si="4969"/>
        <v>0</v>
      </c>
      <c r="AO1069" s="166">
        <f t="shared" si="4969"/>
        <v>0</v>
      </c>
      <c r="AP1069" s="166">
        <f t="shared" si="4969"/>
        <v>0</v>
      </c>
      <c r="AQ1069" s="166">
        <f t="shared" si="4969"/>
        <v>0</v>
      </c>
      <c r="AR1069" s="166">
        <f t="shared" si="4969"/>
        <v>0</v>
      </c>
      <c r="AS1069" s="166">
        <f t="shared" si="4969"/>
        <v>0</v>
      </c>
      <c r="AT1069" s="166">
        <f t="shared" si="4969"/>
        <v>0</v>
      </c>
      <c r="AU1069" s="166">
        <f t="shared" si="4969"/>
        <v>0</v>
      </c>
      <c r="AV1069" s="142"/>
      <c r="AW1069" s="166">
        <f t="shared" si="4870"/>
        <v>0</v>
      </c>
      <c r="AX1069" s="166">
        <f t="shared" ref="AX1069:BH1069" si="4970">AX27-AX221+AW1069</f>
        <v>0</v>
      </c>
      <c r="AY1069" s="166">
        <f t="shared" si="4970"/>
        <v>0</v>
      </c>
      <c r="AZ1069" s="166">
        <f t="shared" si="4970"/>
        <v>0</v>
      </c>
      <c r="BA1069" s="166">
        <f t="shared" si="4970"/>
        <v>0</v>
      </c>
      <c r="BB1069" s="166">
        <f t="shared" si="4970"/>
        <v>0</v>
      </c>
      <c r="BC1069" s="166">
        <f t="shared" si="4970"/>
        <v>0</v>
      </c>
      <c r="BD1069" s="166">
        <f t="shared" si="4970"/>
        <v>0</v>
      </c>
      <c r="BE1069" s="166">
        <f t="shared" si="4970"/>
        <v>0</v>
      </c>
      <c r="BF1069" s="166">
        <f t="shared" si="4970"/>
        <v>0</v>
      </c>
      <c r="BG1069" s="166">
        <f t="shared" si="4970"/>
        <v>0</v>
      </c>
      <c r="BH1069" s="166">
        <f t="shared" si="4970"/>
        <v>0</v>
      </c>
      <c r="BI1069" s="142"/>
      <c r="BV1069" s="142"/>
      <c r="CI1069" s="142"/>
      <c r="CV1069" s="142"/>
      <c r="DI1069" s="142"/>
      <c r="DV1069" s="142"/>
      <c r="EI1069" s="142"/>
    </row>
    <row r="1070" spans="1:139" ht="15.75" outlineLevel="1" x14ac:dyDescent="0.25">
      <c r="A1070" s="2">
        <f t="shared" si="4950"/>
        <v>6</v>
      </c>
      <c r="B1070" s="86" t="str">
        <f t="shared" si="4950"/>
        <v>PRE-09793</v>
      </c>
      <c r="C1070" s="86" t="str">
        <f t="shared" ref="C1070:E1074" si="4971">C864</f>
        <v>SPP FH - Clarkwild 13461</v>
      </c>
      <c r="D1070" s="2" t="str">
        <f t="shared" si="4971"/>
        <v>PRE-09793.1</v>
      </c>
      <c r="E1070" s="141" t="str">
        <f t="shared" si="4971"/>
        <v>SPP FH - Clarkwild 13461 -OH Feeder</v>
      </c>
      <c r="I1070" s="178">
        <v>0</v>
      </c>
      <c r="J1070" s="166">
        <f t="shared" ref="J1070:U1070" si="4972">J28-J222+I1070</f>
        <v>0</v>
      </c>
      <c r="K1070" s="166">
        <f t="shared" si="4972"/>
        <v>0</v>
      </c>
      <c r="L1070" s="166">
        <f t="shared" si="4972"/>
        <v>0</v>
      </c>
      <c r="M1070" s="166">
        <f t="shared" si="4972"/>
        <v>0</v>
      </c>
      <c r="N1070" s="166">
        <f t="shared" si="4972"/>
        <v>0</v>
      </c>
      <c r="O1070" s="166">
        <f t="shared" si="4972"/>
        <v>0</v>
      </c>
      <c r="P1070" s="166">
        <f t="shared" si="4972"/>
        <v>0</v>
      </c>
      <c r="Q1070" s="166">
        <f t="shared" si="4972"/>
        <v>0</v>
      </c>
      <c r="R1070" s="166">
        <f t="shared" si="4972"/>
        <v>0</v>
      </c>
      <c r="S1070" s="166">
        <f t="shared" si="4972"/>
        <v>0</v>
      </c>
      <c r="T1070" s="166">
        <f t="shared" si="4972"/>
        <v>0</v>
      </c>
      <c r="U1070" s="166">
        <f t="shared" si="4972"/>
        <v>541.46</v>
      </c>
      <c r="W1070" s="166">
        <f t="shared" si="4866"/>
        <v>37910.39</v>
      </c>
      <c r="X1070" s="166">
        <f t="shared" ref="X1070:AH1070" si="4973">X28-X222+W1070</f>
        <v>38714.57</v>
      </c>
      <c r="Y1070" s="166">
        <f t="shared" si="4973"/>
        <v>62285.82</v>
      </c>
      <c r="Z1070" s="166">
        <f t="shared" si="4973"/>
        <v>68850.25</v>
      </c>
      <c r="AA1070" s="166">
        <f t="shared" si="4973"/>
        <v>74038.2</v>
      </c>
      <c r="AB1070" s="166">
        <f t="shared" si="4973"/>
        <v>428772.01</v>
      </c>
      <c r="AC1070" s="166">
        <f t="shared" si="4973"/>
        <v>563351.38</v>
      </c>
      <c r="AD1070" s="166">
        <f t="shared" si="4973"/>
        <v>1037293.81</v>
      </c>
      <c r="AE1070" s="166">
        <f t="shared" si="4973"/>
        <v>1087281.02</v>
      </c>
      <c r="AF1070" s="166">
        <f t="shared" si="4973"/>
        <v>1223497.78</v>
      </c>
      <c r="AG1070" s="166">
        <f t="shared" si="4973"/>
        <v>1237558.24</v>
      </c>
      <c r="AH1070" s="170">
        <f t="shared" si="4973"/>
        <v>1271877.93</v>
      </c>
      <c r="AI1070" s="142"/>
      <c r="AJ1070" s="166">
        <f t="shared" si="4868"/>
        <v>1271877.93</v>
      </c>
      <c r="AK1070" s="166">
        <f t="shared" ref="AK1070:AU1070" si="4974">AK28-AK222+AJ1070</f>
        <v>0</v>
      </c>
      <c r="AL1070" s="166">
        <f t="shared" si="4974"/>
        <v>0</v>
      </c>
      <c r="AM1070" s="166">
        <f t="shared" si="4974"/>
        <v>0</v>
      </c>
      <c r="AN1070" s="166">
        <f t="shared" si="4974"/>
        <v>0</v>
      </c>
      <c r="AO1070" s="166">
        <f t="shared" si="4974"/>
        <v>0</v>
      </c>
      <c r="AP1070" s="166">
        <f t="shared" si="4974"/>
        <v>0</v>
      </c>
      <c r="AQ1070" s="166">
        <f t="shared" si="4974"/>
        <v>0</v>
      </c>
      <c r="AR1070" s="166">
        <f t="shared" si="4974"/>
        <v>0</v>
      </c>
      <c r="AS1070" s="166">
        <f t="shared" si="4974"/>
        <v>0</v>
      </c>
      <c r="AT1070" s="166">
        <f t="shared" si="4974"/>
        <v>0</v>
      </c>
      <c r="AU1070" s="166">
        <f t="shared" si="4974"/>
        <v>0</v>
      </c>
      <c r="AV1070" s="142"/>
      <c r="AW1070" s="166">
        <f t="shared" si="4870"/>
        <v>0</v>
      </c>
      <c r="AX1070" s="166">
        <f t="shared" ref="AX1070:BH1070" si="4975">AX28-AX222+AW1070</f>
        <v>0</v>
      </c>
      <c r="AY1070" s="166">
        <f t="shared" si="4975"/>
        <v>0</v>
      </c>
      <c r="AZ1070" s="166">
        <f t="shared" si="4975"/>
        <v>0</v>
      </c>
      <c r="BA1070" s="166">
        <f t="shared" si="4975"/>
        <v>0</v>
      </c>
      <c r="BB1070" s="166">
        <f t="shared" si="4975"/>
        <v>0</v>
      </c>
      <c r="BC1070" s="166">
        <f t="shared" si="4975"/>
        <v>0</v>
      </c>
      <c r="BD1070" s="166">
        <f t="shared" si="4975"/>
        <v>0</v>
      </c>
      <c r="BE1070" s="166">
        <f t="shared" si="4975"/>
        <v>0</v>
      </c>
      <c r="BF1070" s="166">
        <f t="shared" si="4975"/>
        <v>0</v>
      </c>
      <c r="BG1070" s="166">
        <f t="shared" si="4975"/>
        <v>0</v>
      </c>
      <c r="BH1070" s="166">
        <f t="shared" si="4975"/>
        <v>0</v>
      </c>
      <c r="BI1070" s="142"/>
      <c r="BV1070" s="142"/>
      <c r="CI1070" s="142"/>
      <c r="CV1070" s="142"/>
      <c r="DI1070" s="142"/>
      <c r="DV1070" s="142"/>
      <c r="EI1070" s="142"/>
    </row>
    <row r="1071" spans="1:139" ht="15.75" outlineLevel="1" x14ac:dyDescent="0.25">
      <c r="A1071" s="2">
        <f t="shared" si="4950"/>
        <v>6</v>
      </c>
      <c r="B1071" s="86" t="str">
        <f t="shared" si="4950"/>
        <v>PRE-09793</v>
      </c>
      <c r="C1071" s="86" t="str">
        <f t="shared" si="4971"/>
        <v>SPP FH - Clarkwild 13461</v>
      </c>
      <c r="D1071" s="2" t="str">
        <f t="shared" si="4971"/>
        <v>A2787325</v>
      </c>
      <c r="E1071" s="141" t="str">
        <f t="shared" si="4971"/>
        <v>SPP FH - Clarkwild 13461 OCR-10 TAV</v>
      </c>
      <c r="I1071" s="178">
        <v>0</v>
      </c>
      <c r="J1071" s="166">
        <f t="shared" ref="J1071:U1071" si="4976">J29-J223+I1071</f>
        <v>0</v>
      </c>
      <c r="K1071" s="166">
        <f t="shared" si="4976"/>
        <v>0</v>
      </c>
      <c r="L1071" s="166">
        <f t="shared" si="4976"/>
        <v>0</v>
      </c>
      <c r="M1071" s="166">
        <f t="shared" si="4976"/>
        <v>0</v>
      </c>
      <c r="N1071" s="166">
        <f t="shared" si="4976"/>
        <v>0</v>
      </c>
      <c r="O1071" s="166">
        <f t="shared" si="4976"/>
        <v>0</v>
      </c>
      <c r="P1071" s="166">
        <f t="shared" si="4976"/>
        <v>0</v>
      </c>
      <c r="Q1071" s="166">
        <f t="shared" si="4976"/>
        <v>0</v>
      </c>
      <c r="R1071" s="166">
        <f t="shared" si="4976"/>
        <v>0</v>
      </c>
      <c r="S1071" s="166">
        <f t="shared" si="4976"/>
        <v>0</v>
      </c>
      <c r="T1071" s="166">
        <f t="shared" si="4976"/>
        <v>0</v>
      </c>
      <c r="U1071" s="166">
        <f t="shared" si="4976"/>
        <v>0</v>
      </c>
      <c r="W1071" s="166">
        <f t="shared" si="4866"/>
        <v>0</v>
      </c>
      <c r="X1071" s="166">
        <f t="shared" ref="X1071:AH1071" si="4977">X29-X223+W1071</f>
        <v>0</v>
      </c>
      <c r="Y1071" s="166">
        <f t="shared" si="4977"/>
        <v>0</v>
      </c>
      <c r="Z1071" s="166">
        <f t="shared" si="4977"/>
        <v>0</v>
      </c>
      <c r="AA1071" s="166">
        <f t="shared" si="4977"/>
        <v>0</v>
      </c>
      <c r="AB1071" s="166">
        <f t="shared" si="4977"/>
        <v>0</v>
      </c>
      <c r="AC1071" s="166">
        <f t="shared" si="4977"/>
        <v>0</v>
      </c>
      <c r="AD1071" s="166">
        <f t="shared" si="4977"/>
        <v>28146.38</v>
      </c>
      <c r="AE1071" s="166">
        <f t="shared" si="4977"/>
        <v>39929.83</v>
      </c>
      <c r="AF1071" s="166">
        <f t="shared" si="4977"/>
        <v>41406.550000000003</v>
      </c>
      <c r="AG1071" s="166">
        <f t="shared" si="4977"/>
        <v>41406.550000000003</v>
      </c>
      <c r="AH1071" s="170">
        <f t="shared" si="4977"/>
        <v>41406.550000000003</v>
      </c>
      <c r="AI1071" s="142"/>
      <c r="AJ1071" s="166">
        <f t="shared" si="4868"/>
        <v>41406.550000000003</v>
      </c>
      <c r="AK1071" s="166">
        <f t="shared" ref="AK1071:AU1071" si="4978">AK29-AK223+AJ1071</f>
        <v>0</v>
      </c>
      <c r="AL1071" s="166">
        <f t="shared" si="4978"/>
        <v>0</v>
      </c>
      <c r="AM1071" s="166">
        <f t="shared" si="4978"/>
        <v>0</v>
      </c>
      <c r="AN1071" s="166">
        <f t="shared" si="4978"/>
        <v>0</v>
      </c>
      <c r="AO1071" s="166">
        <f t="shared" si="4978"/>
        <v>0</v>
      </c>
      <c r="AP1071" s="166">
        <f t="shared" si="4978"/>
        <v>0</v>
      </c>
      <c r="AQ1071" s="166">
        <f t="shared" si="4978"/>
        <v>0</v>
      </c>
      <c r="AR1071" s="166">
        <f t="shared" si="4978"/>
        <v>0</v>
      </c>
      <c r="AS1071" s="166">
        <f t="shared" si="4978"/>
        <v>0</v>
      </c>
      <c r="AT1071" s="166">
        <f t="shared" si="4978"/>
        <v>0</v>
      </c>
      <c r="AU1071" s="166">
        <f t="shared" si="4978"/>
        <v>0</v>
      </c>
      <c r="AV1071" s="142"/>
      <c r="AW1071" s="166">
        <f t="shared" si="4870"/>
        <v>0</v>
      </c>
      <c r="AX1071" s="166">
        <f t="shared" ref="AX1071:BH1071" si="4979">AX29-AX223+AW1071</f>
        <v>0</v>
      </c>
      <c r="AY1071" s="166">
        <f t="shared" si="4979"/>
        <v>0</v>
      </c>
      <c r="AZ1071" s="166">
        <f t="shared" si="4979"/>
        <v>0</v>
      </c>
      <c r="BA1071" s="166">
        <f t="shared" si="4979"/>
        <v>0</v>
      </c>
      <c r="BB1071" s="166">
        <f t="shared" si="4979"/>
        <v>0</v>
      </c>
      <c r="BC1071" s="166">
        <f t="shared" si="4979"/>
        <v>0</v>
      </c>
      <c r="BD1071" s="166">
        <f t="shared" si="4979"/>
        <v>0</v>
      </c>
      <c r="BE1071" s="166">
        <f t="shared" si="4979"/>
        <v>0</v>
      </c>
      <c r="BF1071" s="166">
        <f t="shared" si="4979"/>
        <v>0</v>
      </c>
      <c r="BG1071" s="166">
        <f t="shared" si="4979"/>
        <v>0</v>
      </c>
      <c r="BH1071" s="166">
        <f t="shared" si="4979"/>
        <v>0</v>
      </c>
      <c r="BI1071" s="142"/>
      <c r="BV1071" s="142"/>
      <c r="CI1071" s="142"/>
      <c r="CV1071" s="142"/>
      <c r="DI1071" s="142"/>
      <c r="DV1071" s="142"/>
      <c r="EI1071" s="142"/>
    </row>
    <row r="1072" spans="1:139" ht="15.75" outlineLevel="1" x14ac:dyDescent="0.25">
      <c r="A1072" s="2">
        <f t="shared" si="4950"/>
        <v>7</v>
      </c>
      <c r="B1072" s="86" t="str">
        <f t="shared" si="4950"/>
        <v>PRE-09794</v>
      </c>
      <c r="C1072" s="86" t="str">
        <f t="shared" si="4971"/>
        <v>SPP FH - Fishhawk 14121</v>
      </c>
      <c r="D1072" s="2" t="str">
        <f t="shared" si="4971"/>
        <v>PRE-09794.1</v>
      </c>
      <c r="E1072" s="141" t="str">
        <f t="shared" si="4971"/>
        <v>SPP FH - Fishhawk 14121 - OH Feeder</v>
      </c>
      <c r="I1072" s="178">
        <v>0</v>
      </c>
      <c r="J1072" s="166">
        <f t="shared" ref="J1072:U1072" si="4980">J30-J224+I1072</f>
        <v>0</v>
      </c>
      <c r="K1072" s="166">
        <f t="shared" si="4980"/>
        <v>0</v>
      </c>
      <c r="L1072" s="166">
        <f t="shared" si="4980"/>
        <v>0</v>
      </c>
      <c r="M1072" s="166">
        <f t="shared" si="4980"/>
        <v>0</v>
      </c>
      <c r="N1072" s="166">
        <f t="shared" si="4980"/>
        <v>0</v>
      </c>
      <c r="O1072" s="166">
        <f t="shared" si="4980"/>
        <v>0</v>
      </c>
      <c r="P1072" s="166">
        <f t="shared" si="4980"/>
        <v>0</v>
      </c>
      <c r="Q1072" s="166">
        <f t="shared" si="4980"/>
        <v>0</v>
      </c>
      <c r="R1072" s="166">
        <f t="shared" si="4980"/>
        <v>0</v>
      </c>
      <c r="S1072" s="166">
        <f t="shared" si="4980"/>
        <v>0</v>
      </c>
      <c r="T1072" s="166">
        <f t="shared" si="4980"/>
        <v>0</v>
      </c>
      <c r="U1072" s="166">
        <f t="shared" si="4980"/>
        <v>491.38</v>
      </c>
      <c r="W1072" s="166">
        <f t="shared" si="4866"/>
        <v>610.20000000000005</v>
      </c>
      <c r="X1072" s="166">
        <f t="shared" ref="X1072:AH1072" si="4981">X30-X224+W1072</f>
        <v>9029.24</v>
      </c>
      <c r="Y1072" s="166">
        <f t="shared" si="4981"/>
        <v>26563.57</v>
      </c>
      <c r="Z1072" s="166">
        <f t="shared" si="4981"/>
        <v>83136.38</v>
      </c>
      <c r="AA1072" s="166">
        <f t="shared" si="4981"/>
        <v>285909.97999999992</v>
      </c>
      <c r="AB1072" s="166">
        <f t="shared" si="4981"/>
        <v>261279.25999999992</v>
      </c>
      <c r="AC1072" s="166">
        <f t="shared" si="4981"/>
        <v>275244.92999999993</v>
      </c>
      <c r="AD1072" s="166">
        <f t="shared" si="4981"/>
        <v>251759.93999999994</v>
      </c>
      <c r="AE1072" s="166">
        <f t="shared" si="4981"/>
        <v>280078.61999999994</v>
      </c>
      <c r="AF1072" s="166">
        <f t="shared" si="4981"/>
        <v>295759.49999999994</v>
      </c>
      <c r="AG1072" s="166">
        <f t="shared" si="4981"/>
        <v>296468.20999999996</v>
      </c>
      <c r="AH1072" s="170">
        <f t="shared" si="4981"/>
        <v>301050.48</v>
      </c>
      <c r="AI1072" s="142"/>
      <c r="AJ1072" s="166">
        <f t="shared" si="4868"/>
        <v>0</v>
      </c>
      <c r="AK1072" s="166">
        <f t="shared" ref="AK1072:AU1072" si="4982">AK30-AK224+AJ1072</f>
        <v>0</v>
      </c>
      <c r="AL1072" s="166">
        <f t="shared" si="4982"/>
        <v>0</v>
      </c>
      <c r="AM1072" s="166">
        <f t="shared" si="4982"/>
        <v>0</v>
      </c>
      <c r="AN1072" s="166">
        <f t="shared" si="4982"/>
        <v>0</v>
      </c>
      <c r="AO1072" s="166">
        <f t="shared" si="4982"/>
        <v>0</v>
      </c>
      <c r="AP1072" s="166">
        <f t="shared" si="4982"/>
        <v>0</v>
      </c>
      <c r="AQ1072" s="166">
        <f t="shared" si="4982"/>
        <v>0</v>
      </c>
      <c r="AR1072" s="166">
        <f t="shared" si="4982"/>
        <v>0</v>
      </c>
      <c r="AS1072" s="166">
        <f t="shared" si="4982"/>
        <v>0</v>
      </c>
      <c r="AT1072" s="166">
        <f t="shared" si="4982"/>
        <v>0</v>
      </c>
      <c r="AU1072" s="166">
        <f t="shared" si="4982"/>
        <v>0</v>
      </c>
      <c r="AV1072" s="142"/>
      <c r="AW1072" s="166">
        <f t="shared" si="4870"/>
        <v>0</v>
      </c>
      <c r="AX1072" s="166">
        <f t="shared" ref="AX1072:BH1072" si="4983">AX30-AX224+AW1072</f>
        <v>0</v>
      </c>
      <c r="AY1072" s="166">
        <f t="shared" si="4983"/>
        <v>0</v>
      </c>
      <c r="AZ1072" s="166">
        <f t="shared" si="4983"/>
        <v>0</v>
      </c>
      <c r="BA1072" s="166">
        <f t="shared" si="4983"/>
        <v>0</v>
      </c>
      <c r="BB1072" s="166">
        <f t="shared" si="4983"/>
        <v>0</v>
      </c>
      <c r="BC1072" s="166">
        <f t="shared" si="4983"/>
        <v>0</v>
      </c>
      <c r="BD1072" s="166">
        <f t="shared" si="4983"/>
        <v>0</v>
      </c>
      <c r="BE1072" s="166">
        <f t="shared" si="4983"/>
        <v>0</v>
      </c>
      <c r="BF1072" s="166">
        <f t="shared" si="4983"/>
        <v>0</v>
      </c>
      <c r="BG1072" s="166">
        <f t="shared" si="4983"/>
        <v>0</v>
      </c>
      <c r="BH1072" s="166">
        <f t="shared" si="4983"/>
        <v>0</v>
      </c>
      <c r="BI1072" s="142"/>
      <c r="BV1072" s="142"/>
      <c r="CI1072" s="142"/>
      <c r="CV1072" s="142"/>
      <c r="DI1072" s="142"/>
      <c r="DV1072" s="142"/>
      <c r="EI1072" s="142"/>
    </row>
    <row r="1073" spans="1:139" ht="15.75" outlineLevel="1" x14ac:dyDescent="0.25">
      <c r="A1073" s="2">
        <f t="shared" si="4950"/>
        <v>7</v>
      </c>
      <c r="B1073" s="86" t="str">
        <f t="shared" si="4950"/>
        <v>PRE-09794</v>
      </c>
      <c r="C1073" s="86" t="str">
        <f t="shared" si="4971"/>
        <v>SPP FH - Fishhawk 14121</v>
      </c>
      <c r="D1073" s="2" t="str">
        <f t="shared" si="4971"/>
        <v>A2778192</v>
      </c>
      <c r="E1073" s="141" t="str">
        <f t="shared" si="4971"/>
        <v>FISH121A - OCR#28555 - N.O. - 13785</v>
      </c>
      <c r="I1073" s="178">
        <v>0</v>
      </c>
      <c r="J1073" s="166">
        <f t="shared" ref="J1073:U1073" si="4984">J31-J225+I1073</f>
        <v>0</v>
      </c>
      <c r="K1073" s="166">
        <f t="shared" si="4984"/>
        <v>0</v>
      </c>
      <c r="L1073" s="166">
        <f t="shared" si="4984"/>
        <v>0</v>
      </c>
      <c r="M1073" s="166">
        <f t="shared" si="4984"/>
        <v>0</v>
      </c>
      <c r="N1073" s="166">
        <f t="shared" si="4984"/>
        <v>0</v>
      </c>
      <c r="O1073" s="166">
        <f t="shared" si="4984"/>
        <v>0</v>
      </c>
      <c r="P1073" s="166">
        <f t="shared" si="4984"/>
        <v>0</v>
      </c>
      <c r="Q1073" s="166">
        <f t="shared" si="4984"/>
        <v>0</v>
      </c>
      <c r="R1073" s="166">
        <f t="shared" si="4984"/>
        <v>0</v>
      </c>
      <c r="S1073" s="166">
        <f t="shared" si="4984"/>
        <v>0</v>
      </c>
      <c r="T1073" s="166">
        <f t="shared" si="4984"/>
        <v>0</v>
      </c>
      <c r="U1073" s="166">
        <f t="shared" si="4984"/>
        <v>0</v>
      </c>
      <c r="W1073" s="166">
        <f t="shared" si="4866"/>
        <v>0</v>
      </c>
      <c r="X1073" s="166">
        <f t="shared" ref="X1073:AH1073" si="4985">X31-X225+W1073</f>
        <v>0</v>
      </c>
      <c r="Y1073" s="166">
        <f t="shared" si="4985"/>
        <v>0</v>
      </c>
      <c r="Z1073" s="166">
        <f t="shared" si="4985"/>
        <v>0</v>
      </c>
      <c r="AA1073" s="166">
        <f t="shared" si="4985"/>
        <v>1410.9900000000002</v>
      </c>
      <c r="AB1073" s="166">
        <f t="shared" si="4985"/>
        <v>3010.7200000000003</v>
      </c>
      <c r="AC1073" s="166">
        <f t="shared" si="4985"/>
        <v>0</v>
      </c>
      <c r="AD1073" s="166">
        <f t="shared" si="4985"/>
        <v>0</v>
      </c>
      <c r="AE1073" s="166">
        <f t="shared" si="4985"/>
        <v>0</v>
      </c>
      <c r="AF1073" s="166">
        <f t="shared" si="4985"/>
        <v>0</v>
      </c>
      <c r="AG1073" s="166">
        <f t="shared" si="4985"/>
        <v>0</v>
      </c>
      <c r="AH1073" s="170">
        <f t="shared" si="4985"/>
        <v>0</v>
      </c>
      <c r="AI1073" s="142"/>
      <c r="AJ1073" s="166">
        <f t="shared" si="4868"/>
        <v>0</v>
      </c>
      <c r="AK1073" s="166">
        <f t="shared" ref="AK1073:AU1073" si="4986">AK31-AK225+AJ1073</f>
        <v>0</v>
      </c>
      <c r="AL1073" s="166">
        <f t="shared" si="4986"/>
        <v>0</v>
      </c>
      <c r="AM1073" s="166">
        <f t="shared" si="4986"/>
        <v>0</v>
      </c>
      <c r="AN1073" s="166">
        <f t="shared" si="4986"/>
        <v>0</v>
      </c>
      <c r="AO1073" s="166">
        <f t="shared" si="4986"/>
        <v>0</v>
      </c>
      <c r="AP1073" s="166">
        <f t="shared" si="4986"/>
        <v>0</v>
      </c>
      <c r="AQ1073" s="166">
        <f t="shared" si="4986"/>
        <v>0</v>
      </c>
      <c r="AR1073" s="166">
        <f t="shared" si="4986"/>
        <v>0</v>
      </c>
      <c r="AS1073" s="166">
        <f t="shared" si="4986"/>
        <v>0</v>
      </c>
      <c r="AT1073" s="166">
        <f t="shared" si="4986"/>
        <v>0</v>
      </c>
      <c r="AU1073" s="166">
        <f t="shared" si="4986"/>
        <v>0</v>
      </c>
      <c r="AV1073" s="142"/>
      <c r="AW1073" s="166">
        <f t="shared" si="4870"/>
        <v>0</v>
      </c>
      <c r="AX1073" s="166">
        <f t="shared" ref="AX1073:BH1073" si="4987">AX31-AX225+AW1073</f>
        <v>0</v>
      </c>
      <c r="AY1073" s="166">
        <f t="shared" si="4987"/>
        <v>0</v>
      </c>
      <c r="AZ1073" s="166">
        <f t="shared" si="4987"/>
        <v>0</v>
      </c>
      <c r="BA1073" s="166">
        <f t="shared" si="4987"/>
        <v>0</v>
      </c>
      <c r="BB1073" s="166">
        <f t="shared" si="4987"/>
        <v>0</v>
      </c>
      <c r="BC1073" s="166">
        <f t="shared" si="4987"/>
        <v>0</v>
      </c>
      <c r="BD1073" s="166">
        <f t="shared" si="4987"/>
        <v>0</v>
      </c>
      <c r="BE1073" s="166">
        <f t="shared" si="4987"/>
        <v>0</v>
      </c>
      <c r="BF1073" s="166">
        <f t="shared" si="4987"/>
        <v>0</v>
      </c>
      <c r="BG1073" s="166">
        <f t="shared" si="4987"/>
        <v>0</v>
      </c>
      <c r="BH1073" s="166">
        <f t="shared" si="4987"/>
        <v>0</v>
      </c>
      <c r="BI1073" s="142"/>
      <c r="BV1073" s="142"/>
      <c r="CI1073" s="142"/>
      <c r="CV1073" s="142"/>
      <c r="DI1073" s="142"/>
      <c r="DV1073" s="142"/>
      <c r="EI1073" s="142"/>
    </row>
    <row r="1074" spans="1:139" ht="15.75" outlineLevel="1" x14ac:dyDescent="0.25">
      <c r="A1074" s="2">
        <f t="shared" si="4950"/>
        <v>7</v>
      </c>
      <c r="B1074" s="86" t="str">
        <f t="shared" si="4950"/>
        <v>PRE-09794</v>
      </c>
      <c r="C1074" s="86" t="str">
        <f t="shared" si="4971"/>
        <v>SPP FH - Fishhawk 14121</v>
      </c>
      <c r="D1074" s="2" t="str">
        <f t="shared" si="4971"/>
        <v>A2787635</v>
      </c>
      <c r="E1074" s="141" t="str">
        <f t="shared" si="4971"/>
        <v>SPP FH - Fishhawk 14121 OCR 131655</v>
      </c>
      <c r="I1074" s="178">
        <v>0</v>
      </c>
      <c r="J1074" s="166">
        <f t="shared" ref="J1074:U1074" si="4988">J32-J226+I1074</f>
        <v>0</v>
      </c>
      <c r="K1074" s="166">
        <f t="shared" si="4988"/>
        <v>0</v>
      </c>
      <c r="L1074" s="166">
        <f t="shared" si="4988"/>
        <v>0</v>
      </c>
      <c r="M1074" s="166">
        <f t="shared" si="4988"/>
        <v>0</v>
      </c>
      <c r="N1074" s="166">
        <f t="shared" si="4988"/>
        <v>0</v>
      </c>
      <c r="O1074" s="166">
        <f t="shared" si="4988"/>
        <v>0</v>
      </c>
      <c r="P1074" s="166">
        <f t="shared" si="4988"/>
        <v>0</v>
      </c>
      <c r="Q1074" s="166">
        <f t="shared" si="4988"/>
        <v>0</v>
      </c>
      <c r="R1074" s="166">
        <f t="shared" si="4988"/>
        <v>0</v>
      </c>
      <c r="S1074" s="166">
        <f t="shared" si="4988"/>
        <v>0</v>
      </c>
      <c r="T1074" s="166">
        <f t="shared" si="4988"/>
        <v>0</v>
      </c>
      <c r="U1074" s="166">
        <f t="shared" si="4988"/>
        <v>0</v>
      </c>
      <c r="W1074" s="166">
        <f t="shared" si="4866"/>
        <v>0</v>
      </c>
      <c r="X1074" s="166">
        <f t="shared" ref="X1074:AH1074" si="4989">X32-X226+W1074</f>
        <v>0</v>
      </c>
      <c r="Y1074" s="166">
        <f t="shared" si="4989"/>
        <v>0</v>
      </c>
      <c r="Z1074" s="166">
        <f t="shared" si="4989"/>
        <v>0</v>
      </c>
      <c r="AA1074" s="166">
        <f t="shared" si="4989"/>
        <v>0</v>
      </c>
      <c r="AB1074" s="166">
        <f t="shared" si="4989"/>
        <v>0</v>
      </c>
      <c r="AC1074" s="166">
        <f t="shared" si="4989"/>
        <v>0</v>
      </c>
      <c r="AD1074" s="166">
        <f t="shared" si="4989"/>
        <v>3308.63</v>
      </c>
      <c r="AE1074" s="166">
        <f t="shared" si="4989"/>
        <v>3581.52</v>
      </c>
      <c r="AF1074" s="166">
        <f t="shared" si="4989"/>
        <v>5017.96</v>
      </c>
      <c r="AG1074" s="166">
        <f t="shared" si="4989"/>
        <v>5017.96</v>
      </c>
      <c r="AH1074" s="170">
        <f t="shared" si="4989"/>
        <v>0</v>
      </c>
      <c r="AI1074" s="142"/>
      <c r="AJ1074" s="166">
        <f t="shared" si="4868"/>
        <v>0</v>
      </c>
      <c r="AK1074" s="166">
        <f t="shared" ref="AK1074:AU1074" si="4990">AK32-AK226+AJ1074</f>
        <v>0</v>
      </c>
      <c r="AL1074" s="166">
        <f t="shared" si="4990"/>
        <v>0</v>
      </c>
      <c r="AM1074" s="166">
        <f t="shared" si="4990"/>
        <v>0</v>
      </c>
      <c r="AN1074" s="166">
        <f t="shared" si="4990"/>
        <v>0</v>
      </c>
      <c r="AO1074" s="166">
        <f t="shared" si="4990"/>
        <v>0</v>
      </c>
      <c r="AP1074" s="166">
        <f t="shared" si="4990"/>
        <v>0</v>
      </c>
      <c r="AQ1074" s="166">
        <f t="shared" si="4990"/>
        <v>0</v>
      </c>
      <c r="AR1074" s="166">
        <f t="shared" si="4990"/>
        <v>0</v>
      </c>
      <c r="AS1074" s="166">
        <f t="shared" si="4990"/>
        <v>0</v>
      </c>
      <c r="AT1074" s="166">
        <f t="shared" si="4990"/>
        <v>0</v>
      </c>
      <c r="AU1074" s="166">
        <f t="shared" si="4990"/>
        <v>0</v>
      </c>
      <c r="AV1074" s="142"/>
      <c r="AW1074" s="166">
        <f t="shared" si="4870"/>
        <v>0</v>
      </c>
      <c r="AX1074" s="166">
        <f t="shared" ref="AX1074:BH1074" si="4991">AX32-AX226+AW1074</f>
        <v>0</v>
      </c>
      <c r="AY1074" s="166">
        <f t="shared" si="4991"/>
        <v>0</v>
      </c>
      <c r="AZ1074" s="166">
        <f t="shared" si="4991"/>
        <v>0</v>
      </c>
      <c r="BA1074" s="166">
        <f t="shared" si="4991"/>
        <v>0</v>
      </c>
      <c r="BB1074" s="166">
        <f t="shared" si="4991"/>
        <v>0</v>
      </c>
      <c r="BC1074" s="166">
        <f t="shared" si="4991"/>
        <v>0</v>
      </c>
      <c r="BD1074" s="166">
        <f t="shared" si="4991"/>
        <v>0</v>
      </c>
      <c r="BE1074" s="166">
        <f t="shared" si="4991"/>
        <v>0</v>
      </c>
      <c r="BF1074" s="166">
        <f t="shared" si="4991"/>
        <v>0</v>
      </c>
      <c r="BG1074" s="166">
        <f t="shared" si="4991"/>
        <v>0</v>
      </c>
      <c r="BH1074" s="166">
        <f t="shared" si="4991"/>
        <v>0</v>
      </c>
      <c r="BI1074" s="142"/>
      <c r="BV1074" s="142"/>
      <c r="CI1074" s="142"/>
      <c r="CV1074" s="142"/>
      <c r="DI1074" s="142"/>
      <c r="DV1074" s="142"/>
      <c r="EI1074" s="142"/>
    </row>
    <row r="1075" spans="1:139" ht="15.75" outlineLevel="1" x14ac:dyDescent="0.25">
      <c r="A1075" s="2">
        <f t="shared" ref="A1075:E1083" si="4992">A870</f>
        <v>8</v>
      </c>
      <c r="B1075" s="86" t="str">
        <f t="shared" si="4992"/>
        <v>PRE-09742</v>
      </c>
      <c r="C1075" s="86" t="str">
        <f t="shared" si="4992"/>
        <v>SPP FH - Lake Magdalene 13939</v>
      </c>
      <c r="D1075" s="2" t="str">
        <f t="shared" si="4992"/>
        <v>PRE-09742.1</v>
      </c>
      <c r="E1075" s="141" t="str">
        <f t="shared" si="4992"/>
        <v>SPP FH - Lake Magdalene 13939 - OH</v>
      </c>
      <c r="I1075" s="178">
        <v>0</v>
      </c>
      <c r="J1075" s="166">
        <f t="shared" ref="J1075:U1075" si="4993">J33-J227+I1075</f>
        <v>0</v>
      </c>
      <c r="K1075" s="166">
        <f t="shared" si="4993"/>
        <v>0</v>
      </c>
      <c r="L1075" s="166">
        <f t="shared" si="4993"/>
        <v>0</v>
      </c>
      <c r="M1075" s="166">
        <f t="shared" si="4993"/>
        <v>0</v>
      </c>
      <c r="N1075" s="166">
        <f t="shared" si="4993"/>
        <v>0</v>
      </c>
      <c r="O1075" s="166">
        <f t="shared" si="4993"/>
        <v>0</v>
      </c>
      <c r="P1075" s="166">
        <f t="shared" si="4993"/>
        <v>0</v>
      </c>
      <c r="Q1075" s="166">
        <f t="shared" si="4993"/>
        <v>0</v>
      </c>
      <c r="R1075" s="166">
        <f t="shared" si="4993"/>
        <v>0</v>
      </c>
      <c r="S1075" s="166">
        <f t="shared" si="4993"/>
        <v>442.45</v>
      </c>
      <c r="T1075" s="166">
        <f t="shared" si="4993"/>
        <v>1758.0600000000002</v>
      </c>
      <c r="U1075" s="166">
        <f t="shared" si="4993"/>
        <v>4509.9399999999996</v>
      </c>
      <c r="W1075" s="166">
        <f t="shared" si="4866"/>
        <v>6436.5899999999992</v>
      </c>
      <c r="X1075" s="166">
        <f t="shared" ref="X1075:AH1075" si="4994">X33-X227+W1075</f>
        <v>19554.920000000002</v>
      </c>
      <c r="Y1075" s="166">
        <f t="shared" si="4994"/>
        <v>38439.26</v>
      </c>
      <c r="Z1075" s="166">
        <f t="shared" si="4994"/>
        <v>300757.74999999988</v>
      </c>
      <c r="AA1075" s="166">
        <f t="shared" si="4994"/>
        <v>585603.22999999986</v>
      </c>
      <c r="AB1075" s="166">
        <f t="shared" si="4994"/>
        <v>624298.34999999986</v>
      </c>
      <c r="AC1075" s="166">
        <f t="shared" si="4994"/>
        <v>671699.94999999984</v>
      </c>
      <c r="AD1075" s="166">
        <f t="shared" si="4994"/>
        <v>638684.43999999983</v>
      </c>
      <c r="AE1075" s="166">
        <f t="shared" si="4994"/>
        <v>710002.79999999981</v>
      </c>
      <c r="AF1075" s="166">
        <f t="shared" si="4994"/>
        <v>711325.49999999977</v>
      </c>
      <c r="AG1075" s="166">
        <f t="shared" si="4994"/>
        <v>711690.12999999977</v>
      </c>
      <c r="AH1075" s="170">
        <f t="shared" si="4994"/>
        <v>711934.85999999975</v>
      </c>
      <c r="AI1075" s="142"/>
      <c r="AJ1075" s="166">
        <f t="shared" si="4868"/>
        <v>711934.85999999975</v>
      </c>
      <c r="AK1075" s="166">
        <f t="shared" ref="AK1075:AU1075" si="4995">AK33-AK227+AJ1075</f>
        <v>0</v>
      </c>
      <c r="AL1075" s="166">
        <f t="shared" si="4995"/>
        <v>0</v>
      </c>
      <c r="AM1075" s="166">
        <f t="shared" si="4995"/>
        <v>0</v>
      </c>
      <c r="AN1075" s="166">
        <f t="shared" si="4995"/>
        <v>0</v>
      </c>
      <c r="AO1075" s="166">
        <f t="shared" si="4995"/>
        <v>0</v>
      </c>
      <c r="AP1075" s="166">
        <f t="shared" si="4995"/>
        <v>0</v>
      </c>
      <c r="AQ1075" s="166">
        <f t="shared" si="4995"/>
        <v>0</v>
      </c>
      <c r="AR1075" s="166">
        <f t="shared" si="4995"/>
        <v>0</v>
      </c>
      <c r="AS1075" s="166">
        <f t="shared" si="4995"/>
        <v>0</v>
      </c>
      <c r="AT1075" s="166">
        <f t="shared" si="4995"/>
        <v>0</v>
      </c>
      <c r="AU1075" s="166">
        <f t="shared" si="4995"/>
        <v>0</v>
      </c>
      <c r="AV1075" s="142"/>
      <c r="AW1075" s="166">
        <f t="shared" si="4870"/>
        <v>0</v>
      </c>
      <c r="AX1075" s="166">
        <f t="shared" ref="AX1075:BH1075" si="4996">AX33-AX227+AW1075</f>
        <v>0</v>
      </c>
      <c r="AY1075" s="166">
        <f t="shared" si="4996"/>
        <v>0</v>
      </c>
      <c r="AZ1075" s="166">
        <f t="shared" si="4996"/>
        <v>0</v>
      </c>
      <c r="BA1075" s="166">
        <f t="shared" si="4996"/>
        <v>0</v>
      </c>
      <c r="BB1075" s="166">
        <f t="shared" si="4996"/>
        <v>0</v>
      </c>
      <c r="BC1075" s="166">
        <f t="shared" si="4996"/>
        <v>0</v>
      </c>
      <c r="BD1075" s="166">
        <f t="shared" si="4996"/>
        <v>0</v>
      </c>
      <c r="BE1075" s="166">
        <f t="shared" si="4996"/>
        <v>0</v>
      </c>
      <c r="BF1075" s="166">
        <f t="shared" si="4996"/>
        <v>0</v>
      </c>
      <c r="BG1075" s="166">
        <f t="shared" si="4996"/>
        <v>0</v>
      </c>
      <c r="BH1075" s="166">
        <f t="shared" si="4996"/>
        <v>0</v>
      </c>
      <c r="BI1075" s="142"/>
      <c r="BV1075" s="142"/>
      <c r="CI1075" s="142"/>
      <c r="CV1075" s="142"/>
      <c r="DI1075" s="142"/>
      <c r="DV1075" s="142"/>
      <c r="EI1075" s="142"/>
    </row>
    <row r="1076" spans="1:139" ht="15.75" outlineLevel="1" x14ac:dyDescent="0.25">
      <c r="A1076" s="2">
        <f t="shared" si="4992"/>
        <v>8</v>
      </c>
      <c r="B1076" s="86" t="str">
        <f t="shared" si="4992"/>
        <v>PRE-09742</v>
      </c>
      <c r="C1076" s="86" t="str">
        <f t="shared" si="4992"/>
        <v>SPP FH - Lake Magdalene 13939</v>
      </c>
      <c r="D1076" s="2" t="str">
        <f t="shared" si="4992"/>
        <v>PRE-09742.2</v>
      </c>
      <c r="E1076" s="141" t="str">
        <f t="shared" si="4992"/>
        <v>SPP FH - Lake Magdalene 13939-S&amp;E/R&amp;C</v>
      </c>
      <c r="I1076" s="178">
        <v>0</v>
      </c>
      <c r="J1076" s="166">
        <f t="shared" ref="J1076:U1076" si="4997">J34-J228+I1076</f>
        <v>0</v>
      </c>
      <c r="K1076" s="166">
        <f t="shared" si="4997"/>
        <v>0</v>
      </c>
      <c r="L1076" s="166">
        <f t="shared" si="4997"/>
        <v>0</v>
      </c>
      <c r="M1076" s="166">
        <f t="shared" si="4997"/>
        <v>0</v>
      </c>
      <c r="N1076" s="166">
        <f t="shared" si="4997"/>
        <v>0</v>
      </c>
      <c r="O1076" s="166">
        <f t="shared" si="4997"/>
        <v>0</v>
      </c>
      <c r="P1076" s="166">
        <f t="shared" si="4997"/>
        <v>0</v>
      </c>
      <c r="Q1076" s="166">
        <f t="shared" si="4997"/>
        <v>0</v>
      </c>
      <c r="R1076" s="166">
        <f t="shared" si="4997"/>
        <v>0</v>
      </c>
      <c r="S1076" s="166">
        <f t="shared" si="4997"/>
        <v>0</v>
      </c>
      <c r="T1076" s="166">
        <f t="shared" si="4997"/>
        <v>0</v>
      </c>
      <c r="U1076" s="166">
        <f t="shared" si="4997"/>
        <v>0</v>
      </c>
      <c r="W1076" s="166">
        <f t="shared" si="4866"/>
        <v>0</v>
      </c>
      <c r="X1076" s="166">
        <f t="shared" ref="X1076:AH1076" si="4998">X34-X228+W1076</f>
        <v>0</v>
      </c>
      <c r="Y1076" s="166">
        <f t="shared" si="4998"/>
        <v>1594.8000000000002</v>
      </c>
      <c r="Z1076" s="166">
        <f t="shared" si="4998"/>
        <v>4633.93</v>
      </c>
      <c r="AA1076" s="166">
        <f t="shared" si="4998"/>
        <v>5321.96</v>
      </c>
      <c r="AB1076" s="166">
        <f t="shared" si="4998"/>
        <v>12010.57</v>
      </c>
      <c r="AC1076" s="166">
        <f t="shared" si="4998"/>
        <v>78611.94</v>
      </c>
      <c r="AD1076" s="166">
        <f t="shared" si="4998"/>
        <v>126537.20000000001</v>
      </c>
      <c r="AE1076" s="166">
        <f t="shared" si="4998"/>
        <v>0</v>
      </c>
      <c r="AF1076" s="166">
        <f t="shared" si="4998"/>
        <v>0</v>
      </c>
      <c r="AG1076" s="166">
        <f t="shared" si="4998"/>
        <v>0</v>
      </c>
      <c r="AH1076" s="170">
        <f t="shared" si="4998"/>
        <v>0</v>
      </c>
      <c r="AI1076" s="142"/>
      <c r="AJ1076" s="166">
        <f t="shared" si="4868"/>
        <v>0</v>
      </c>
      <c r="AK1076" s="166">
        <f t="shared" ref="AK1076:AU1076" si="4999">AK34-AK228+AJ1076</f>
        <v>0</v>
      </c>
      <c r="AL1076" s="166">
        <f t="shared" si="4999"/>
        <v>0</v>
      </c>
      <c r="AM1076" s="166">
        <f t="shared" si="4999"/>
        <v>0</v>
      </c>
      <c r="AN1076" s="166">
        <f t="shared" si="4999"/>
        <v>0</v>
      </c>
      <c r="AO1076" s="166">
        <f t="shared" si="4999"/>
        <v>0</v>
      </c>
      <c r="AP1076" s="166">
        <f t="shared" si="4999"/>
        <v>0</v>
      </c>
      <c r="AQ1076" s="166">
        <f t="shared" si="4999"/>
        <v>0</v>
      </c>
      <c r="AR1076" s="166">
        <f t="shared" si="4999"/>
        <v>0</v>
      </c>
      <c r="AS1076" s="166">
        <f t="shared" si="4999"/>
        <v>0</v>
      </c>
      <c r="AT1076" s="166">
        <f t="shared" si="4999"/>
        <v>0</v>
      </c>
      <c r="AU1076" s="166">
        <f t="shared" si="4999"/>
        <v>0</v>
      </c>
      <c r="AV1076" s="142"/>
      <c r="AW1076" s="166">
        <f t="shared" si="4870"/>
        <v>0</v>
      </c>
      <c r="AX1076" s="166">
        <f t="shared" ref="AX1076:BH1076" si="5000">AX34-AX228+AW1076</f>
        <v>0</v>
      </c>
      <c r="AY1076" s="166">
        <f t="shared" si="5000"/>
        <v>0</v>
      </c>
      <c r="AZ1076" s="166">
        <f t="shared" si="5000"/>
        <v>0</v>
      </c>
      <c r="BA1076" s="166">
        <f t="shared" si="5000"/>
        <v>0</v>
      </c>
      <c r="BB1076" s="166">
        <f t="shared" si="5000"/>
        <v>0</v>
      </c>
      <c r="BC1076" s="166">
        <f t="shared" si="5000"/>
        <v>0</v>
      </c>
      <c r="BD1076" s="166">
        <f t="shared" si="5000"/>
        <v>0</v>
      </c>
      <c r="BE1076" s="166">
        <f t="shared" si="5000"/>
        <v>0</v>
      </c>
      <c r="BF1076" s="166">
        <f t="shared" si="5000"/>
        <v>0</v>
      </c>
      <c r="BG1076" s="166">
        <f t="shared" si="5000"/>
        <v>0</v>
      </c>
      <c r="BH1076" s="166">
        <f t="shared" si="5000"/>
        <v>0</v>
      </c>
      <c r="BI1076" s="142"/>
      <c r="BV1076" s="142"/>
      <c r="CI1076" s="142"/>
      <c r="CV1076" s="142"/>
      <c r="DI1076" s="142"/>
      <c r="DV1076" s="142"/>
      <c r="EI1076" s="142"/>
    </row>
    <row r="1077" spans="1:139" ht="15.75" outlineLevel="1" x14ac:dyDescent="0.25">
      <c r="A1077" s="2">
        <f t="shared" si="4992"/>
        <v>8</v>
      </c>
      <c r="B1077" s="86" t="str">
        <f t="shared" si="4992"/>
        <v>PRE-09742</v>
      </c>
      <c r="C1077" s="86" t="str">
        <f t="shared" si="4992"/>
        <v>SPP FH - Lake Magdalene 13939</v>
      </c>
      <c r="D1077" s="2" t="str">
        <f t="shared" si="4992"/>
        <v>A2778173</v>
      </c>
      <c r="E1077" s="141" t="str">
        <f t="shared" si="4992"/>
        <v>LAKE MAGDALENE 13939 OCRs - 6 TAV</v>
      </c>
      <c r="I1077" s="178">
        <v>0</v>
      </c>
      <c r="J1077" s="166">
        <f t="shared" ref="J1077:U1077" si="5001">J35-J229+I1077</f>
        <v>0</v>
      </c>
      <c r="K1077" s="166">
        <f t="shared" si="5001"/>
        <v>0</v>
      </c>
      <c r="L1077" s="166">
        <f t="shared" si="5001"/>
        <v>0</v>
      </c>
      <c r="M1077" s="166">
        <f t="shared" si="5001"/>
        <v>0</v>
      </c>
      <c r="N1077" s="166">
        <f t="shared" si="5001"/>
        <v>0</v>
      </c>
      <c r="O1077" s="166">
        <f t="shared" si="5001"/>
        <v>0</v>
      </c>
      <c r="P1077" s="166">
        <f t="shared" si="5001"/>
        <v>0</v>
      </c>
      <c r="Q1077" s="166">
        <f t="shared" si="5001"/>
        <v>0</v>
      </c>
      <c r="R1077" s="166">
        <f t="shared" si="5001"/>
        <v>0</v>
      </c>
      <c r="S1077" s="166">
        <f t="shared" si="5001"/>
        <v>0</v>
      </c>
      <c r="T1077" s="166">
        <f t="shared" si="5001"/>
        <v>0</v>
      </c>
      <c r="U1077" s="166">
        <f t="shared" si="5001"/>
        <v>0</v>
      </c>
      <c r="W1077" s="166">
        <f t="shared" si="4866"/>
        <v>0</v>
      </c>
      <c r="X1077" s="166">
        <f t="shared" ref="X1077:AH1077" si="5002">X35-X229+W1077</f>
        <v>0</v>
      </c>
      <c r="Y1077" s="166">
        <f t="shared" si="5002"/>
        <v>0</v>
      </c>
      <c r="Z1077" s="166">
        <f t="shared" si="5002"/>
        <v>0</v>
      </c>
      <c r="AA1077" s="166">
        <f t="shared" si="5002"/>
        <v>12904.130000000001</v>
      </c>
      <c r="AB1077" s="166">
        <f t="shared" si="5002"/>
        <v>15504.920000000002</v>
      </c>
      <c r="AC1077" s="166">
        <f t="shared" si="5002"/>
        <v>18830.52</v>
      </c>
      <c r="AD1077" s="166">
        <f t="shared" si="5002"/>
        <v>0</v>
      </c>
      <c r="AE1077" s="166">
        <f t="shared" si="5002"/>
        <v>0</v>
      </c>
      <c r="AF1077" s="166">
        <f t="shared" si="5002"/>
        <v>0</v>
      </c>
      <c r="AG1077" s="166">
        <f t="shared" si="5002"/>
        <v>0</v>
      </c>
      <c r="AH1077" s="170">
        <f t="shared" si="5002"/>
        <v>0</v>
      </c>
      <c r="AI1077" s="142"/>
      <c r="AJ1077" s="166">
        <f t="shared" si="4868"/>
        <v>0</v>
      </c>
      <c r="AK1077" s="166">
        <f t="shared" ref="AK1077:AU1077" si="5003">AK35-AK229+AJ1077</f>
        <v>0</v>
      </c>
      <c r="AL1077" s="166">
        <f t="shared" si="5003"/>
        <v>0</v>
      </c>
      <c r="AM1077" s="166">
        <f t="shared" si="5003"/>
        <v>0</v>
      </c>
      <c r="AN1077" s="166">
        <f t="shared" si="5003"/>
        <v>0</v>
      </c>
      <c r="AO1077" s="166">
        <f t="shared" si="5003"/>
        <v>0</v>
      </c>
      <c r="AP1077" s="166">
        <f t="shared" si="5003"/>
        <v>0</v>
      </c>
      <c r="AQ1077" s="166">
        <f t="shared" si="5003"/>
        <v>0</v>
      </c>
      <c r="AR1077" s="166">
        <f t="shared" si="5003"/>
        <v>0</v>
      </c>
      <c r="AS1077" s="166">
        <f t="shared" si="5003"/>
        <v>0</v>
      </c>
      <c r="AT1077" s="166">
        <f t="shared" si="5003"/>
        <v>0</v>
      </c>
      <c r="AU1077" s="166">
        <f t="shared" si="5003"/>
        <v>0</v>
      </c>
      <c r="AV1077" s="142"/>
      <c r="AW1077" s="166">
        <f t="shared" si="4870"/>
        <v>0</v>
      </c>
      <c r="AX1077" s="166">
        <f t="shared" ref="AX1077:BH1077" si="5004">AX35-AX229+AW1077</f>
        <v>0</v>
      </c>
      <c r="AY1077" s="166">
        <f t="shared" si="5004"/>
        <v>0</v>
      </c>
      <c r="AZ1077" s="166">
        <f t="shared" si="5004"/>
        <v>0</v>
      </c>
      <c r="BA1077" s="166">
        <f t="shared" si="5004"/>
        <v>0</v>
      </c>
      <c r="BB1077" s="166">
        <f t="shared" si="5004"/>
        <v>0</v>
      </c>
      <c r="BC1077" s="166">
        <f t="shared" si="5004"/>
        <v>0</v>
      </c>
      <c r="BD1077" s="166">
        <f t="shared" si="5004"/>
        <v>0</v>
      </c>
      <c r="BE1077" s="166">
        <f t="shared" si="5004"/>
        <v>0</v>
      </c>
      <c r="BF1077" s="166">
        <f t="shared" si="5004"/>
        <v>0</v>
      </c>
      <c r="BG1077" s="166">
        <f t="shared" si="5004"/>
        <v>0</v>
      </c>
      <c r="BH1077" s="166">
        <f t="shared" si="5004"/>
        <v>0</v>
      </c>
      <c r="BI1077" s="142"/>
      <c r="BV1077" s="142"/>
      <c r="CI1077" s="142"/>
      <c r="CV1077" s="142"/>
      <c r="DI1077" s="142"/>
      <c r="DV1077" s="142"/>
      <c r="EI1077" s="142"/>
    </row>
    <row r="1078" spans="1:139" ht="15.75" outlineLevel="1" x14ac:dyDescent="0.25">
      <c r="A1078" s="2">
        <f t="shared" si="4992"/>
        <v>8</v>
      </c>
      <c r="B1078" s="86" t="str">
        <f t="shared" si="4992"/>
        <v>PRE-09742</v>
      </c>
      <c r="C1078" s="86" t="str">
        <f t="shared" si="4992"/>
        <v>SPP FH - Lake Magdalene 13939</v>
      </c>
      <c r="D1078" s="2" t="str">
        <f t="shared" si="4992"/>
        <v>A2786545</v>
      </c>
      <c r="E1078" s="141" t="str">
        <f t="shared" si="4992"/>
        <v>SPP FH Lake Magdalene Sub - R&amp;C</v>
      </c>
      <c r="I1078" s="178">
        <v>0</v>
      </c>
      <c r="J1078" s="166">
        <f t="shared" ref="J1078:U1078" si="5005">J36-J230+I1078</f>
        <v>0</v>
      </c>
      <c r="K1078" s="166">
        <f t="shared" si="5005"/>
        <v>0</v>
      </c>
      <c r="L1078" s="166">
        <f t="shared" si="5005"/>
        <v>0</v>
      </c>
      <c r="M1078" s="166">
        <f t="shared" si="5005"/>
        <v>0</v>
      </c>
      <c r="N1078" s="166">
        <f t="shared" si="5005"/>
        <v>0</v>
      </c>
      <c r="O1078" s="166">
        <f t="shared" si="5005"/>
        <v>0</v>
      </c>
      <c r="P1078" s="166">
        <f t="shared" si="5005"/>
        <v>0</v>
      </c>
      <c r="Q1078" s="166">
        <f t="shared" si="5005"/>
        <v>0</v>
      </c>
      <c r="R1078" s="166">
        <f t="shared" si="5005"/>
        <v>0</v>
      </c>
      <c r="S1078" s="166">
        <f t="shared" si="5005"/>
        <v>0</v>
      </c>
      <c r="T1078" s="166">
        <f t="shared" si="5005"/>
        <v>0</v>
      </c>
      <c r="U1078" s="166">
        <f t="shared" si="5005"/>
        <v>0</v>
      </c>
      <c r="W1078" s="166">
        <f t="shared" si="4866"/>
        <v>0</v>
      </c>
      <c r="X1078" s="166">
        <f t="shared" ref="X1078:AH1078" si="5006">X36-X230+W1078</f>
        <v>0</v>
      </c>
      <c r="Y1078" s="166">
        <f t="shared" si="5006"/>
        <v>0</v>
      </c>
      <c r="Z1078" s="166">
        <f t="shared" si="5006"/>
        <v>0</v>
      </c>
      <c r="AA1078" s="166">
        <f t="shared" si="5006"/>
        <v>0</v>
      </c>
      <c r="AB1078" s="166">
        <f t="shared" si="5006"/>
        <v>0</v>
      </c>
      <c r="AC1078" s="166">
        <f t="shared" si="5006"/>
        <v>0</v>
      </c>
      <c r="AD1078" s="166">
        <f t="shared" si="5006"/>
        <v>13184.15</v>
      </c>
      <c r="AE1078" s="166">
        <f t="shared" si="5006"/>
        <v>0</v>
      </c>
      <c r="AF1078" s="166">
        <f t="shared" si="5006"/>
        <v>0</v>
      </c>
      <c r="AG1078" s="166">
        <f t="shared" si="5006"/>
        <v>0</v>
      </c>
      <c r="AH1078" s="170">
        <f t="shared" si="5006"/>
        <v>0</v>
      </c>
      <c r="AI1078" s="142"/>
      <c r="AJ1078" s="166">
        <f t="shared" si="4868"/>
        <v>0</v>
      </c>
      <c r="AK1078" s="166">
        <f t="shared" ref="AK1078:AU1078" si="5007">AK36-AK230+AJ1078</f>
        <v>0</v>
      </c>
      <c r="AL1078" s="166">
        <f t="shared" si="5007"/>
        <v>0</v>
      </c>
      <c r="AM1078" s="166">
        <f t="shared" si="5007"/>
        <v>0</v>
      </c>
      <c r="AN1078" s="166">
        <f t="shared" si="5007"/>
        <v>0</v>
      </c>
      <c r="AO1078" s="166">
        <f t="shared" si="5007"/>
        <v>0</v>
      </c>
      <c r="AP1078" s="166">
        <f t="shared" si="5007"/>
        <v>0</v>
      </c>
      <c r="AQ1078" s="166">
        <f t="shared" si="5007"/>
        <v>0</v>
      </c>
      <c r="AR1078" s="166">
        <f t="shared" si="5007"/>
        <v>0</v>
      </c>
      <c r="AS1078" s="166">
        <f t="shared" si="5007"/>
        <v>0</v>
      </c>
      <c r="AT1078" s="166">
        <f t="shared" si="5007"/>
        <v>0</v>
      </c>
      <c r="AU1078" s="166">
        <f t="shared" si="5007"/>
        <v>0</v>
      </c>
      <c r="AV1078" s="142"/>
      <c r="AW1078" s="166">
        <f t="shared" si="4870"/>
        <v>0</v>
      </c>
      <c r="AX1078" s="166">
        <f t="shared" ref="AX1078:BH1078" si="5008">AX36-AX230+AW1078</f>
        <v>0</v>
      </c>
      <c r="AY1078" s="166">
        <f t="shared" si="5008"/>
        <v>0</v>
      </c>
      <c r="AZ1078" s="166">
        <f t="shared" si="5008"/>
        <v>0</v>
      </c>
      <c r="BA1078" s="166">
        <f t="shared" si="5008"/>
        <v>0</v>
      </c>
      <c r="BB1078" s="166">
        <f t="shared" si="5008"/>
        <v>0</v>
      </c>
      <c r="BC1078" s="166">
        <f t="shared" si="5008"/>
        <v>0</v>
      </c>
      <c r="BD1078" s="166">
        <f t="shared" si="5008"/>
        <v>0</v>
      </c>
      <c r="BE1078" s="166">
        <f t="shared" si="5008"/>
        <v>0</v>
      </c>
      <c r="BF1078" s="166">
        <f t="shared" si="5008"/>
        <v>0</v>
      </c>
      <c r="BG1078" s="166">
        <f t="shared" si="5008"/>
        <v>0</v>
      </c>
      <c r="BH1078" s="166">
        <f t="shared" si="5008"/>
        <v>0</v>
      </c>
      <c r="BI1078" s="142"/>
      <c r="BV1078" s="142"/>
      <c r="CI1078" s="142"/>
      <c r="CV1078" s="142"/>
      <c r="DI1078" s="142"/>
      <c r="DV1078" s="142"/>
      <c r="EI1078" s="142"/>
    </row>
    <row r="1079" spans="1:139" ht="15.75" outlineLevel="1" x14ac:dyDescent="0.25">
      <c r="A1079" s="2">
        <f t="shared" si="4992"/>
        <v>8</v>
      </c>
      <c r="B1079" s="86" t="str">
        <f t="shared" si="4992"/>
        <v>PRE-09742</v>
      </c>
      <c r="C1079" s="86" t="str">
        <f t="shared" si="4992"/>
        <v>SPP FH - Lake Magdalene 13939</v>
      </c>
      <c r="D1079" s="2" t="str">
        <f t="shared" si="4992"/>
        <v>A2787632</v>
      </c>
      <c r="E1079" s="141" t="str">
        <f t="shared" si="4992"/>
        <v>SPP FH - Lake Magdalene OCR 27796</v>
      </c>
      <c r="I1079" s="178">
        <v>0</v>
      </c>
      <c r="J1079" s="166">
        <f t="shared" ref="J1079:U1079" si="5009">J37-J231+I1079</f>
        <v>0</v>
      </c>
      <c r="K1079" s="166">
        <f t="shared" si="5009"/>
        <v>0</v>
      </c>
      <c r="L1079" s="166">
        <f t="shared" si="5009"/>
        <v>0</v>
      </c>
      <c r="M1079" s="166">
        <f t="shared" si="5009"/>
        <v>0</v>
      </c>
      <c r="N1079" s="166">
        <f t="shared" si="5009"/>
        <v>0</v>
      </c>
      <c r="O1079" s="166">
        <f t="shared" si="5009"/>
        <v>0</v>
      </c>
      <c r="P1079" s="166">
        <f t="shared" si="5009"/>
        <v>0</v>
      </c>
      <c r="Q1079" s="166">
        <f t="shared" si="5009"/>
        <v>0</v>
      </c>
      <c r="R1079" s="166">
        <f t="shared" si="5009"/>
        <v>0</v>
      </c>
      <c r="S1079" s="166">
        <f t="shared" si="5009"/>
        <v>0</v>
      </c>
      <c r="T1079" s="166">
        <f t="shared" si="5009"/>
        <v>0</v>
      </c>
      <c r="U1079" s="166">
        <f t="shared" si="5009"/>
        <v>0</v>
      </c>
      <c r="W1079" s="166">
        <f t="shared" ref="W1079:W1110" si="5010">W37-W231+U1079</f>
        <v>0</v>
      </c>
      <c r="X1079" s="166">
        <f t="shared" ref="X1079:AH1079" si="5011">X37-X231+W1079</f>
        <v>0</v>
      </c>
      <c r="Y1079" s="166">
        <f t="shared" si="5011"/>
        <v>0</v>
      </c>
      <c r="Z1079" s="166">
        <f t="shared" si="5011"/>
        <v>0</v>
      </c>
      <c r="AA1079" s="166">
        <f t="shared" si="5011"/>
        <v>0</v>
      </c>
      <c r="AB1079" s="166">
        <f t="shared" si="5011"/>
        <v>0</v>
      </c>
      <c r="AC1079" s="166">
        <f t="shared" si="5011"/>
        <v>0</v>
      </c>
      <c r="AD1079" s="166">
        <f t="shared" si="5011"/>
        <v>2558.5</v>
      </c>
      <c r="AE1079" s="166">
        <f t="shared" si="5011"/>
        <v>2831.39</v>
      </c>
      <c r="AF1079" s="166">
        <f t="shared" si="5011"/>
        <v>0</v>
      </c>
      <c r="AG1079" s="166">
        <f t="shared" si="5011"/>
        <v>0</v>
      </c>
      <c r="AH1079" s="170">
        <f t="shared" si="5011"/>
        <v>0</v>
      </c>
      <c r="AI1079" s="142"/>
      <c r="AJ1079" s="166">
        <f t="shared" ref="AJ1079:AJ1110" si="5012">AJ37-AJ231+AH1079</f>
        <v>0</v>
      </c>
      <c r="AK1079" s="166">
        <f t="shared" ref="AK1079:AU1079" si="5013">AK37-AK231+AJ1079</f>
        <v>0</v>
      </c>
      <c r="AL1079" s="166">
        <f t="shared" si="5013"/>
        <v>0</v>
      </c>
      <c r="AM1079" s="166">
        <f t="shared" si="5013"/>
        <v>0</v>
      </c>
      <c r="AN1079" s="166">
        <f t="shared" si="5013"/>
        <v>0</v>
      </c>
      <c r="AO1079" s="166">
        <f t="shared" si="5013"/>
        <v>0</v>
      </c>
      <c r="AP1079" s="166">
        <f t="shared" si="5013"/>
        <v>0</v>
      </c>
      <c r="AQ1079" s="166">
        <f t="shared" si="5013"/>
        <v>0</v>
      </c>
      <c r="AR1079" s="166">
        <f t="shared" si="5013"/>
        <v>0</v>
      </c>
      <c r="AS1079" s="166">
        <f t="shared" si="5013"/>
        <v>0</v>
      </c>
      <c r="AT1079" s="166">
        <f t="shared" si="5013"/>
        <v>0</v>
      </c>
      <c r="AU1079" s="166">
        <f t="shared" si="5013"/>
        <v>0</v>
      </c>
      <c r="AV1079" s="142"/>
      <c r="AW1079" s="166">
        <f t="shared" ref="AW1079:AW1110" si="5014">AW37-AW231+AU1079</f>
        <v>0</v>
      </c>
      <c r="AX1079" s="166">
        <f t="shared" ref="AX1079:BH1079" si="5015">AX37-AX231+AW1079</f>
        <v>0</v>
      </c>
      <c r="AY1079" s="166">
        <f t="shared" si="5015"/>
        <v>0</v>
      </c>
      <c r="AZ1079" s="166">
        <f t="shared" si="5015"/>
        <v>0</v>
      </c>
      <c r="BA1079" s="166">
        <f t="shared" si="5015"/>
        <v>0</v>
      </c>
      <c r="BB1079" s="166">
        <f t="shared" si="5015"/>
        <v>0</v>
      </c>
      <c r="BC1079" s="166">
        <f t="shared" si="5015"/>
        <v>0</v>
      </c>
      <c r="BD1079" s="166">
        <f t="shared" si="5015"/>
        <v>0</v>
      </c>
      <c r="BE1079" s="166">
        <f t="shared" si="5015"/>
        <v>0</v>
      </c>
      <c r="BF1079" s="166">
        <f t="shared" si="5015"/>
        <v>0</v>
      </c>
      <c r="BG1079" s="166">
        <f t="shared" si="5015"/>
        <v>0</v>
      </c>
      <c r="BH1079" s="166">
        <f t="shared" si="5015"/>
        <v>0</v>
      </c>
      <c r="BI1079" s="142"/>
      <c r="BV1079" s="142"/>
      <c r="CI1079" s="142"/>
      <c r="CV1079" s="142"/>
      <c r="DI1079" s="142"/>
      <c r="DV1079" s="142"/>
      <c r="EI1079" s="142"/>
    </row>
    <row r="1080" spans="1:139" ht="15.75" outlineLevel="1" x14ac:dyDescent="0.25">
      <c r="A1080" s="2">
        <f t="shared" si="4992"/>
        <v>9</v>
      </c>
      <c r="B1080" s="86" t="str">
        <f t="shared" si="4992"/>
        <v>PRE-09741</v>
      </c>
      <c r="C1080" s="86" t="str">
        <f t="shared" si="4992"/>
        <v>SPP FH - Ehrlich 13890</v>
      </c>
      <c r="D1080" s="2" t="str">
        <f t="shared" si="4992"/>
        <v>PRE-09741.1</v>
      </c>
      <c r="E1080" s="141" t="str">
        <f t="shared" si="4992"/>
        <v>SPP FH - Ehrlich 13890 - OH Feeder</v>
      </c>
      <c r="I1080" s="178">
        <v>0</v>
      </c>
      <c r="J1080" s="166">
        <f t="shared" ref="J1080:U1080" si="5016">J38-J232+I1080</f>
        <v>0</v>
      </c>
      <c r="K1080" s="166">
        <f t="shared" si="5016"/>
        <v>0</v>
      </c>
      <c r="L1080" s="166">
        <f t="shared" si="5016"/>
        <v>0</v>
      </c>
      <c r="M1080" s="166">
        <f t="shared" si="5016"/>
        <v>0</v>
      </c>
      <c r="N1080" s="166">
        <f t="shared" si="5016"/>
        <v>0</v>
      </c>
      <c r="O1080" s="166">
        <f t="shared" si="5016"/>
        <v>0</v>
      </c>
      <c r="P1080" s="166">
        <f t="shared" si="5016"/>
        <v>0</v>
      </c>
      <c r="Q1080" s="166">
        <f t="shared" si="5016"/>
        <v>0</v>
      </c>
      <c r="R1080" s="166">
        <f t="shared" si="5016"/>
        <v>0</v>
      </c>
      <c r="S1080" s="166">
        <f t="shared" si="5016"/>
        <v>1305.42</v>
      </c>
      <c r="T1080" s="166">
        <f t="shared" si="5016"/>
        <v>2686.4</v>
      </c>
      <c r="U1080" s="166">
        <f t="shared" si="5016"/>
        <v>5424.02</v>
      </c>
      <c r="W1080" s="166">
        <f t="shared" si="5010"/>
        <v>7429.93</v>
      </c>
      <c r="X1080" s="166">
        <f t="shared" ref="X1080:AH1080" si="5017">X38-X232+W1080</f>
        <v>18003.3</v>
      </c>
      <c r="Y1080" s="166">
        <f t="shared" si="5017"/>
        <v>35470.44</v>
      </c>
      <c r="Z1080" s="166">
        <f t="shared" si="5017"/>
        <v>155021.79000000007</v>
      </c>
      <c r="AA1080" s="166">
        <f t="shared" si="5017"/>
        <v>301800.71000000008</v>
      </c>
      <c r="AB1080" s="166">
        <f t="shared" si="5017"/>
        <v>510874.11</v>
      </c>
      <c r="AC1080" s="166">
        <f t="shared" si="5017"/>
        <v>591885.51</v>
      </c>
      <c r="AD1080" s="166">
        <f t="shared" si="5017"/>
        <v>598992.30000000005</v>
      </c>
      <c r="AE1080" s="166">
        <f t="shared" si="5017"/>
        <v>506061.97000000003</v>
      </c>
      <c r="AF1080" s="166">
        <f t="shared" si="5017"/>
        <v>640865.12</v>
      </c>
      <c r="AG1080" s="166">
        <f t="shared" si="5017"/>
        <v>744901.11</v>
      </c>
      <c r="AH1080" s="170">
        <f t="shared" si="5017"/>
        <v>773253.85</v>
      </c>
      <c r="AI1080" s="142"/>
      <c r="AJ1080" s="166">
        <f t="shared" si="5012"/>
        <v>0</v>
      </c>
      <c r="AK1080" s="166">
        <f t="shared" ref="AK1080:AU1080" si="5018">AK38-AK232+AJ1080</f>
        <v>0</v>
      </c>
      <c r="AL1080" s="166">
        <f t="shared" si="5018"/>
        <v>0</v>
      </c>
      <c r="AM1080" s="166">
        <f t="shared" si="5018"/>
        <v>0</v>
      </c>
      <c r="AN1080" s="166">
        <f t="shared" si="5018"/>
        <v>0</v>
      </c>
      <c r="AO1080" s="166">
        <f t="shared" si="5018"/>
        <v>0</v>
      </c>
      <c r="AP1080" s="166">
        <f t="shared" si="5018"/>
        <v>0</v>
      </c>
      <c r="AQ1080" s="166">
        <f t="shared" si="5018"/>
        <v>0</v>
      </c>
      <c r="AR1080" s="166">
        <f t="shared" si="5018"/>
        <v>0</v>
      </c>
      <c r="AS1080" s="166">
        <f t="shared" si="5018"/>
        <v>0</v>
      </c>
      <c r="AT1080" s="166">
        <f t="shared" si="5018"/>
        <v>0</v>
      </c>
      <c r="AU1080" s="166">
        <f t="shared" si="5018"/>
        <v>0</v>
      </c>
      <c r="AV1080" s="142"/>
      <c r="AW1080" s="166">
        <f t="shared" si="5014"/>
        <v>0</v>
      </c>
      <c r="AX1080" s="166">
        <f t="shared" ref="AX1080:BH1080" si="5019">AX38-AX232+AW1080</f>
        <v>0</v>
      </c>
      <c r="AY1080" s="166">
        <f t="shared" si="5019"/>
        <v>0</v>
      </c>
      <c r="AZ1080" s="166">
        <f t="shared" si="5019"/>
        <v>0</v>
      </c>
      <c r="BA1080" s="166">
        <f t="shared" si="5019"/>
        <v>0</v>
      </c>
      <c r="BB1080" s="166">
        <f t="shared" si="5019"/>
        <v>0</v>
      </c>
      <c r="BC1080" s="166">
        <f t="shared" si="5019"/>
        <v>0</v>
      </c>
      <c r="BD1080" s="166">
        <f t="shared" si="5019"/>
        <v>0</v>
      </c>
      <c r="BE1080" s="166">
        <f t="shared" si="5019"/>
        <v>0</v>
      </c>
      <c r="BF1080" s="166">
        <f t="shared" si="5019"/>
        <v>0</v>
      </c>
      <c r="BG1080" s="166">
        <f t="shared" si="5019"/>
        <v>0</v>
      </c>
      <c r="BH1080" s="166">
        <f t="shared" si="5019"/>
        <v>0</v>
      </c>
      <c r="BI1080" s="142"/>
      <c r="BV1080" s="142"/>
      <c r="CI1080" s="142"/>
      <c r="CV1080" s="142"/>
      <c r="DI1080" s="142"/>
      <c r="DV1080" s="142"/>
      <c r="EI1080" s="142"/>
    </row>
    <row r="1081" spans="1:139" ht="15.75" outlineLevel="1" x14ac:dyDescent="0.25">
      <c r="A1081" s="2">
        <f t="shared" si="4992"/>
        <v>9</v>
      </c>
      <c r="B1081" s="86" t="str">
        <f t="shared" si="4992"/>
        <v>PRE-09741</v>
      </c>
      <c r="C1081" s="86" t="str">
        <f t="shared" si="4992"/>
        <v>SPP FH - Ehrlich 13890</v>
      </c>
      <c r="D1081" s="2" t="str">
        <f t="shared" si="4992"/>
        <v>PRE-09741.2</v>
      </c>
      <c r="E1081" s="141" t="str">
        <f t="shared" si="4992"/>
        <v>SPP FH - Ehrlich 13890 - S&amp;E/R&amp;C</v>
      </c>
      <c r="I1081" s="178">
        <v>0</v>
      </c>
      <c r="J1081" s="166">
        <f t="shared" ref="J1081:U1081" si="5020">J39-J233+I1081</f>
        <v>0</v>
      </c>
      <c r="K1081" s="166">
        <f t="shared" si="5020"/>
        <v>0</v>
      </c>
      <c r="L1081" s="166">
        <f t="shared" si="5020"/>
        <v>0</v>
      </c>
      <c r="M1081" s="166">
        <f t="shared" si="5020"/>
        <v>0</v>
      </c>
      <c r="N1081" s="166">
        <f t="shared" si="5020"/>
        <v>0</v>
      </c>
      <c r="O1081" s="166">
        <f t="shared" si="5020"/>
        <v>0</v>
      </c>
      <c r="P1081" s="166">
        <f t="shared" si="5020"/>
        <v>0</v>
      </c>
      <c r="Q1081" s="166">
        <f t="shared" si="5020"/>
        <v>0</v>
      </c>
      <c r="R1081" s="166">
        <f t="shared" si="5020"/>
        <v>0</v>
      </c>
      <c r="S1081" s="166">
        <f t="shared" si="5020"/>
        <v>0</v>
      </c>
      <c r="T1081" s="166">
        <f t="shared" si="5020"/>
        <v>193.4</v>
      </c>
      <c r="U1081" s="166">
        <f t="shared" si="5020"/>
        <v>1863.6600000000003</v>
      </c>
      <c r="W1081" s="166">
        <f t="shared" si="5010"/>
        <v>1863.6600000000003</v>
      </c>
      <c r="X1081" s="166">
        <f t="shared" ref="X1081:AH1081" si="5021">X39-X233+W1081</f>
        <v>11613.13</v>
      </c>
      <c r="Y1081" s="166">
        <f t="shared" si="5021"/>
        <v>110284.83000000005</v>
      </c>
      <c r="Z1081" s="166">
        <f t="shared" si="5021"/>
        <v>298847.47000000003</v>
      </c>
      <c r="AA1081" s="166">
        <f t="shared" si="5021"/>
        <v>333490.79000000004</v>
      </c>
      <c r="AB1081" s="166">
        <f t="shared" si="5021"/>
        <v>346094.78</v>
      </c>
      <c r="AC1081" s="166">
        <f t="shared" si="5021"/>
        <v>346094.78</v>
      </c>
      <c r="AD1081" s="166">
        <f t="shared" si="5021"/>
        <v>337544.42000000004</v>
      </c>
      <c r="AE1081" s="166">
        <f t="shared" si="5021"/>
        <v>343073.93000000005</v>
      </c>
      <c r="AF1081" s="166">
        <f t="shared" si="5021"/>
        <v>0</v>
      </c>
      <c r="AG1081" s="166">
        <f t="shared" si="5021"/>
        <v>0</v>
      </c>
      <c r="AH1081" s="170">
        <f t="shared" si="5021"/>
        <v>0</v>
      </c>
      <c r="AI1081" s="142"/>
      <c r="AJ1081" s="166">
        <f t="shared" si="5012"/>
        <v>0</v>
      </c>
      <c r="AK1081" s="166">
        <f t="shared" ref="AK1081:AU1081" si="5022">AK39-AK233+AJ1081</f>
        <v>0</v>
      </c>
      <c r="AL1081" s="166">
        <f t="shared" si="5022"/>
        <v>0</v>
      </c>
      <c r="AM1081" s="166">
        <f t="shared" si="5022"/>
        <v>0</v>
      </c>
      <c r="AN1081" s="166">
        <f t="shared" si="5022"/>
        <v>0</v>
      </c>
      <c r="AO1081" s="166">
        <f t="shared" si="5022"/>
        <v>0</v>
      </c>
      <c r="AP1081" s="166">
        <f t="shared" si="5022"/>
        <v>0</v>
      </c>
      <c r="AQ1081" s="166">
        <f t="shared" si="5022"/>
        <v>0</v>
      </c>
      <c r="AR1081" s="166">
        <f t="shared" si="5022"/>
        <v>0</v>
      </c>
      <c r="AS1081" s="166">
        <f t="shared" si="5022"/>
        <v>0</v>
      </c>
      <c r="AT1081" s="166">
        <f t="shared" si="5022"/>
        <v>0</v>
      </c>
      <c r="AU1081" s="166">
        <f t="shared" si="5022"/>
        <v>0</v>
      </c>
      <c r="AV1081" s="142"/>
      <c r="AW1081" s="166">
        <f t="shared" si="5014"/>
        <v>0</v>
      </c>
      <c r="AX1081" s="166">
        <f t="shared" ref="AX1081:BH1081" si="5023">AX39-AX233+AW1081</f>
        <v>0</v>
      </c>
      <c r="AY1081" s="166">
        <f t="shared" si="5023"/>
        <v>0</v>
      </c>
      <c r="AZ1081" s="166">
        <f t="shared" si="5023"/>
        <v>0</v>
      </c>
      <c r="BA1081" s="166">
        <f t="shared" si="5023"/>
        <v>0</v>
      </c>
      <c r="BB1081" s="166">
        <f t="shared" si="5023"/>
        <v>0</v>
      </c>
      <c r="BC1081" s="166">
        <f t="shared" si="5023"/>
        <v>0</v>
      </c>
      <c r="BD1081" s="166">
        <f t="shared" si="5023"/>
        <v>0</v>
      </c>
      <c r="BE1081" s="166">
        <f t="shared" si="5023"/>
        <v>0</v>
      </c>
      <c r="BF1081" s="166">
        <f t="shared" si="5023"/>
        <v>0</v>
      </c>
      <c r="BG1081" s="166">
        <f t="shared" si="5023"/>
        <v>0</v>
      </c>
      <c r="BH1081" s="166">
        <f t="shared" si="5023"/>
        <v>0</v>
      </c>
      <c r="BI1081" s="142"/>
      <c r="BV1081" s="142"/>
      <c r="CI1081" s="142"/>
      <c r="CV1081" s="142"/>
      <c r="DI1081" s="142"/>
      <c r="DV1081" s="142"/>
      <c r="EI1081" s="142"/>
    </row>
    <row r="1082" spans="1:139" ht="15.75" outlineLevel="1" x14ac:dyDescent="0.25">
      <c r="A1082" s="2">
        <f t="shared" si="4992"/>
        <v>9</v>
      </c>
      <c r="B1082" s="86" t="str">
        <f t="shared" si="4992"/>
        <v>PRE-09741</v>
      </c>
      <c r="C1082" s="86" t="str">
        <f t="shared" si="4992"/>
        <v>SPP FH - Ehrlich 13890</v>
      </c>
      <c r="D1082" s="2" t="str">
        <f t="shared" si="4992"/>
        <v>A2773904</v>
      </c>
      <c r="E1082" s="141" t="str">
        <f t="shared" si="4992"/>
        <v>SPP FH - Ehrlich - R&amp;C</v>
      </c>
      <c r="I1082" s="178">
        <v>0</v>
      </c>
      <c r="J1082" s="166">
        <f t="shared" ref="J1082:U1082" si="5024">J40-J234+I1082</f>
        <v>0</v>
      </c>
      <c r="K1082" s="166">
        <f t="shared" si="5024"/>
        <v>0</v>
      </c>
      <c r="L1082" s="166">
        <f t="shared" si="5024"/>
        <v>0</v>
      </c>
      <c r="M1082" s="166">
        <f t="shared" si="5024"/>
        <v>0</v>
      </c>
      <c r="N1082" s="166">
        <f t="shared" si="5024"/>
        <v>0</v>
      </c>
      <c r="O1082" s="166">
        <f t="shared" si="5024"/>
        <v>0</v>
      </c>
      <c r="P1082" s="166">
        <f t="shared" si="5024"/>
        <v>0</v>
      </c>
      <c r="Q1082" s="166">
        <f t="shared" si="5024"/>
        <v>0</v>
      </c>
      <c r="R1082" s="166">
        <f t="shared" si="5024"/>
        <v>0</v>
      </c>
      <c r="S1082" s="166">
        <f t="shared" si="5024"/>
        <v>0</v>
      </c>
      <c r="T1082" s="166">
        <f t="shared" si="5024"/>
        <v>0</v>
      </c>
      <c r="U1082" s="166">
        <f t="shared" si="5024"/>
        <v>0</v>
      </c>
      <c r="W1082" s="166">
        <f t="shared" si="5010"/>
        <v>0</v>
      </c>
      <c r="X1082" s="166">
        <f t="shared" ref="X1082:AH1082" si="5025">X40-X234+W1082</f>
        <v>0</v>
      </c>
      <c r="Y1082" s="166">
        <f t="shared" si="5025"/>
        <v>3479.5900000000006</v>
      </c>
      <c r="Z1082" s="166">
        <f t="shared" si="5025"/>
        <v>20645.959999999995</v>
      </c>
      <c r="AA1082" s="166">
        <f t="shared" si="5025"/>
        <v>23842.069999999996</v>
      </c>
      <c r="AB1082" s="166">
        <f t="shared" si="5025"/>
        <v>23842.069999999996</v>
      </c>
      <c r="AC1082" s="166">
        <f t="shared" si="5025"/>
        <v>23842.069999999996</v>
      </c>
      <c r="AD1082" s="166">
        <f t="shared" si="5025"/>
        <v>23842.069999999996</v>
      </c>
      <c r="AE1082" s="166">
        <f t="shared" si="5025"/>
        <v>23842.069999999996</v>
      </c>
      <c r="AF1082" s="166">
        <f t="shared" si="5025"/>
        <v>23842.069999999996</v>
      </c>
      <c r="AG1082" s="166">
        <f t="shared" si="5025"/>
        <v>23842.069999999996</v>
      </c>
      <c r="AH1082" s="170">
        <f t="shared" si="5025"/>
        <v>23842.069999999996</v>
      </c>
      <c r="AI1082" s="142"/>
      <c r="AJ1082" s="166">
        <f t="shared" si="5012"/>
        <v>23842.069999999996</v>
      </c>
      <c r="AK1082" s="166">
        <f t="shared" ref="AK1082:AU1082" si="5026">AK40-AK234+AJ1082</f>
        <v>23842.069999999996</v>
      </c>
      <c r="AL1082" s="166">
        <f t="shared" si="5026"/>
        <v>0</v>
      </c>
      <c r="AM1082" s="166">
        <f t="shared" si="5026"/>
        <v>0</v>
      </c>
      <c r="AN1082" s="166">
        <f t="shared" si="5026"/>
        <v>0</v>
      </c>
      <c r="AO1082" s="166">
        <f t="shared" si="5026"/>
        <v>0</v>
      </c>
      <c r="AP1082" s="166">
        <f t="shared" si="5026"/>
        <v>0</v>
      </c>
      <c r="AQ1082" s="166">
        <f t="shared" si="5026"/>
        <v>0</v>
      </c>
      <c r="AR1082" s="166">
        <f t="shared" si="5026"/>
        <v>0</v>
      </c>
      <c r="AS1082" s="166">
        <f t="shared" si="5026"/>
        <v>0</v>
      </c>
      <c r="AT1082" s="166">
        <f t="shared" si="5026"/>
        <v>0</v>
      </c>
      <c r="AU1082" s="166">
        <f t="shared" si="5026"/>
        <v>0</v>
      </c>
      <c r="AV1082" s="142"/>
      <c r="AW1082" s="166">
        <f t="shared" si="5014"/>
        <v>0</v>
      </c>
      <c r="AX1082" s="166">
        <f t="shared" ref="AX1082:BH1082" si="5027">AX40-AX234+AW1082</f>
        <v>0</v>
      </c>
      <c r="AY1082" s="166">
        <f t="shared" si="5027"/>
        <v>0</v>
      </c>
      <c r="AZ1082" s="166">
        <f t="shared" si="5027"/>
        <v>0</v>
      </c>
      <c r="BA1082" s="166">
        <f t="shared" si="5027"/>
        <v>0</v>
      </c>
      <c r="BB1082" s="166">
        <f t="shared" si="5027"/>
        <v>0</v>
      </c>
      <c r="BC1082" s="166">
        <f t="shared" si="5027"/>
        <v>0</v>
      </c>
      <c r="BD1082" s="166">
        <f t="shared" si="5027"/>
        <v>0</v>
      </c>
      <c r="BE1082" s="166">
        <f t="shared" si="5027"/>
        <v>0</v>
      </c>
      <c r="BF1082" s="166">
        <f t="shared" si="5027"/>
        <v>0</v>
      </c>
      <c r="BG1082" s="166">
        <f t="shared" si="5027"/>
        <v>0</v>
      </c>
      <c r="BH1082" s="166">
        <f t="shared" si="5027"/>
        <v>0</v>
      </c>
      <c r="BI1082" s="142"/>
      <c r="BV1082" s="142"/>
      <c r="CI1082" s="142"/>
      <c r="CV1082" s="142"/>
      <c r="DI1082" s="142"/>
      <c r="DV1082" s="142"/>
      <c r="EI1082" s="142"/>
    </row>
    <row r="1083" spans="1:139" ht="15.75" outlineLevel="1" x14ac:dyDescent="0.25">
      <c r="A1083" s="2">
        <f t="shared" si="4992"/>
        <v>9</v>
      </c>
      <c r="B1083" s="86" t="str">
        <f t="shared" si="4992"/>
        <v>PRE-09741</v>
      </c>
      <c r="C1083" s="86" t="str">
        <f t="shared" si="4992"/>
        <v>SPP FH - Ehrlich 13890</v>
      </c>
      <c r="D1083" s="2" t="str">
        <f t="shared" si="4992"/>
        <v>A2779736</v>
      </c>
      <c r="E1083" s="141" t="str">
        <f t="shared" si="4992"/>
        <v>EHRLICH RD 13890 OCRs - 4 TAV</v>
      </c>
      <c r="I1083" s="178">
        <v>0</v>
      </c>
      <c r="J1083" s="166">
        <f t="shared" ref="J1083:U1083" si="5028">J41-J235+I1083</f>
        <v>0</v>
      </c>
      <c r="K1083" s="166">
        <f t="shared" si="5028"/>
        <v>0</v>
      </c>
      <c r="L1083" s="166">
        <f t="shared" si="5028"/>
        <v>0</v>
      </c>
      <c r="M1083" s="166">
        <f t="shared" si="5028"/>
        <v>0</v>
      </c>
      <c r="N1083" s="166">
        <f t="shared" si="5028"/>
        <v>0</v>
      </c>
      <c r="O1083" s="166">
        <f t="shared" si="5028"/>
        <v>0</v>
      </c>
      <c r="P1083" s="166">
        <f t="shared" si="5028"/>
        <v>0</v>
      </c>
      <c r="Q1083" s="166">
        <f t="shared" si="5028"/>
        <v>0</v>
      </c>
      <c r="R1083" s="166">
        <f t="shared" si="5028"/>
        <v>0</v>
      </c>
      <c r="S1083" s="166">
        <f t="shared" si="5028"/>
        <v>0</v>
      </c>
      <c r="T1083" s="166">
        <f t="shared" si="5028"/>
        <v>0</v>
      </c>
      <c r="U1083" s="166">
        <f t="shared" si="5028"/>
        <v>0</v>
      </c>
      <c r="W1083" s="166">
        <f t="shared" si="5010"/>
        <v>0</v>
      </c>
      <c r="X1083" s="166">
        <f t="shared" ref="X1083:AH1083" si="5029">X41-X235+W1083</f>
        <v>0</v>
      </c>
      <c r="Y1083" s="166">
        <f t="shared" si="5029"/>
        <v>0</v>
      </c>
      <c r="Z1083" s="166">
        <f t="shared" si="5029"/>
        <v>0</v>
      </c>
      <c r="AA1083" s="166">
        <f t="shared" si="5029"/>
        <v>1328.88</v>
      </c>
      <c r="AB1083" s="166">
        <f t="shared" si="5029"/>
        <v>11606.98</v>
      </c>
      <c r="AC1083" s="166">
        <f t="shared" si="5029"/>
        <v>12723.16</v>
      </c>
      <c r="AD1083" s="166">
        <f t="shared" si="5029"/>
        <v>13089.51</v>
      </c>
      <c r="AE1083" s="166">
        <f t="shared" si="5029"/>
        <v>13447.77</v>
      </c>
      <c r="AF1083" s="166">
        <f t="shared" si="5029"/>
        <v>13447.77</v>
      </c>
      <c r="AG1083" s="166">
        <f t="shared" si="5029"/>
        <v>21668.760000000002</v>
      </c>
      <c r="AH1083" s="170">
        <f t="shared" si="5029"/>
        <v>0</v>
      </c>
      <c r="AI1083" s="142"/>
      <c r="AJ1083" s="166">
        <f t="shared" si="5012"/>
        <v>0</v>
      </c>
      <c r="AK1083" s="166">
        <f t="shared" ref="AK1083:AU1083" si="5030">AK41-AK235+AJ1083</f>
        <v>0</v>
      </c>
      <c r="AL1083" s="166">
        <f t="shared" si="5030"/>
        <v>0</v>
      </c>
      <c r="AM1083" s="166">
        <f t="shared" si="5030"/>
        <v>0</v>
      </c>
      <c r="AN1083" s="166">
        <f t="shared" si="5030"/>
        <v>0</v>
      </c>
      <c r="AO1083" s="166">
        <f t="shared" si="5030"/>
        <v>0</v>
      </c>
      <c r="AP1083" s="166">
        <f t="shared" si="5030"/>
        <v>0</v>
      </c>
      <c r="AQ1083" s="166">
        <f t="shared" si="5030"/>
        <v>0</v>
      </c>
      <c r="AR1083" s="166">
        <f t="shared" si="5030"/>
        <v>0</v>
      </c>
      <c r="AS1083" s="166">
        <f t="shared" si="5030"/>
        <v>0</v>
      </c>
      <c r="AT1083" s="166">
        <f t="shared" si="5030"/>
        <v>0</v>
      </c>
      <c r="AU1083" s="166">
        <f t="shared" si="5030"/>
        <v>0</v>
      </c>
      <c r="AV1083" s="142"/>
      <c r="AW1083" s="166">
        <f t="shared" si="5014"/>
        <v>0</v>
      </c>
      <c r="AX1083" s="166">
        <f t="shared" ref="AX1083:BH1083" si="5031">AX41-AX235+AW1083</f>
        <v>0</v>
      </c>
      <c r="AY1083" s="166">
        <f t="shared" si="5031"/>
        <v>0</v>
      </c>
      <c r="AZ1083" s="166">
        <f t="shared" si="5031"/>
        <v>0</v>
      </c>
      <c r="BA1083" s="166">
        <f t="shared" si="5031"/>
        <v>0</v>
      </c>
      <c r="BB1083" s="166">
        <f t="shared" si="5031"/>
        <v>0</v>
      </c>
      <c r="BC1083" s="166">
        <f t="shared" si="5031"/>
        <v>0</v>
      </c>
      <c r="BD1083" s="166">
        <f t="shared" si="5031"/>
        <v>0</v>
      </c>
      <c r="BE1083" s="166">
        <f t="shared" si="5031"/>
        <v>0</v>
      </c>
      <c r="BF1083" s="166">
        <f t="shared" si="5031"/>
        <v>0</v>
      </c>
      <c r="BG1083" s="166">
        <f t="shared" si="5031"/>
        <v>0</v>
      </c>
      <c r="BH1083" s="166">
        <f t="shared" si="5031"/>
        <v>0</v>
      </c>
      <c r="BI1083" s="142"/>
      <c r="BV1083" s="142"/>
      <c r="CI1083" s="142"/>
      <c r="CV1083" s="142"/>
      <c r="DI1083" s="142"/>
      <c r="DV1083" s="142"/>
      <c r="EI1083" s="142"/>
    </row>
    <row r="1084" spans="1:139" ht="15.75" outlineLevel="1" x14ac:dyDescent="0.25">
      <c r="A1084" s="2">
        <f t="shared" ref="A1084:E1085" si="5032">A880</f>
        <v>10</v>
      </c>
      <c r="B1084" s="86" t="str">
        <f t="shared" si="5032"/>
        <v>PRE-09739</v>
      </c>
      <c r="C1084" s="86" t="str">
        <f t="shared" si="5032"/>
        <v>SPP FH - Lake Region 13443</v>
      </c>
      <c r="D1084" s="2" t="str">
        <f t="shared" si="5032"/>
        <v>PRE-09739.1</v>
      </c>
      <c r="E1084" s="141" t="str">
        <f t="shared" si="5032"/>
        <v>SPP FH - Lake Region 13443 - OH</v>
      </c>
      <c r="I1084" s="178">
        <v>0</v>
      </c>
      <c r="J1084" s="166">
        <f t="shared" ref="J1084:U1084" si="5033">J42-J236+I1084</f>
        <v>0</v>
      </c>
      <c r="K1084" s="166">
        <f t="shared" si="5033"/>
        <v>0</v>
      </c>
      <c r="L1084" s="166">
        <f t="shared" si="5033"/>
        <v>0</v>
      </c>
      <c r="M1084" s="166">
        <f t="shared" si="5033"/>
        <v>0</v>
      </c>
      <c r="N1084" s="166">
        <f t="shared" si="5033"/>
        <v>0</v>
      </c>
      <c r="O1084" s="166">
        <f t="shared" si="5033"/>
        <v>0</v>
      </c>
      <c r="P1084" s="166">
        <f t="shared" si="5033"/>
        <v>0</v>
      </c>
      <c r="Q1084" s="166">
        <f t="shared" si="5033"/>
        <v>0</v>
      </c>
      <c r="R1084" s="166">
        <f t="shared" si="5033"/>
        <v>0</v>
      </c>
      <c r="S1084" s="166">
        <f t="shared" si="5033"/>
        <v>22382.65</v>
      </c>
      <c r="T1084" s="166">
        <f t="shared" si="5033"/>
        <v>25038.21</v>
      </c>
      <c r="U1084" s="166">
        <f t="shared" si="5033"/>
        <v>58602.999999999993</v>
      </c>
      <c r="W1084" s="166">
        <f t="shared" si="5010"/>
        <v>70642.779999999984</v>
      </c>
      <c r="X1084" s="166">
        <f t="shared" ref="X1084:AH1084" si="5034">X42-X236+W1084</f>
        <v>80472.819999999978</v>
      </c>
      <c r="Y1084" s="166">
        <f t="shared" si="5034"/>
        <v>91586.77999999997</v>
      </c>
      <c r="Z1084" s="166">
        <f t="shared" si="5034"/>
        <v>168367.95999999996</v>
      </c>
      <c r="AA1084" s="166">
        <f t="shared" si="5034"/>
        <v>481763.91999999987</v>
      </c>
      <c r="AB1084" s="166">
        <f t="shared" si="5034"/>
        <v>675917.98999999976</v>
      </c>
      <c r="AC1084" s="166">
        <f t="shared" si="5034"/>
        <v>700706.1599999998</v>
      </c>
      <c r="AD1084" s="166">
        <f t="shared" si="5034"/>
        <v>655863.88999999978</v>
      </c>
      <c r="AE1084" s="166">
        <f t="shared" si="5034"/>
        <v>711254.68999999983</v>
      </c>
      <c r="AF1084" s="166">
        <f t="shared" si="5034"/>
        <v>734038.99999999988</v>
      </c>
      <c r="AG1084" s="166">
        <f t="shared" si="5034"/>
        <v>749760.03999999992</v>
      </c>
      <c r="AH1084" s="170">
        <f t="shared" si="5034"/>
        <v>769371.14999999991</v>
      </c>
      <c r="AI1084" s="142"/>
      <c r="AJ1084" s="166">
        <f t="shared" si="5012"/>
        <v>769371.14999999991</v>
      </c>
      <c r="AK1084" s="166">
        <f t="shared" ref="AK1084:AU1084" si="5035">AK42-AK236+AJ1084</f>
        <v>0</v>
      </c>
      <c r="AL1084" s="166">
        <f t="shared" si="5035"/>
        <v>0</v>
      </c>
      <c r="AM1084" s="166">
        <f t="shared" si="5035"/>
        <v>0</v>
      </c>
      <c r="AN1084" s="166">
        <f t="shared" si="5035"/>
        <v>0</v>
      </c>
      <c r="AO1084" s="166">
        <f t="shared" si="5035"/>
        <v>0</v>
      </c>
      <c r="AP1084" s="166">
        <f t="shared" si="5035"/>
        <v>0</v>
      </c>
      <c r="AQ1084" s="166">
        <f t="shared" si="5035"/>
        <v>0</v>
      </c>
      <c r="AR1084" s="166">
        <f t="shared" si="5035"/>
        <v>0</v>
      </c>
      <c r="AS1084" s="166">
        <f t="shared" si="5035"/>
        <v>0</v>
      </c>
      <c r="AT1084" s="166">
        <f t="shared" si="5035"/>
        <v>0</v>
      </c>
      <c r="AU1084" s="166">
        <f t="shared" si="5035"/>
        <v>0</v>
      </c>
      <c r="AV1084" s="142"/>
      <c r="AW1084" s="166">
        <f t="shared" si="5014"/>
        <v>0</v>
      </c>
      <c r="AX1084" s="166">
        <f t="shared" ref="AX1084:BH1084" si="5036">AX42-AX236+AW1084</f>
        <v>0</v>
      </c>
      <c r="AY1084" s="166">
        <f t="shared" si="5036"/>
        <v>0</v>
      </c>
      <c r="AZ1084" s="166">
        <f t="shared" si="5036"/>
        <v>0</v>
      </c>
      <c r="BA1084" s="166">
        <f t="shared" si="5036"/>
        <v>0</v>
      </c>
      <c r="BB1084" s="166">
        <f t="shared" si="5036"/>
        <v>0</v>
      </c>
      <c r="BC1084" s="166">
        <f t="shared" si="5036"/>
        <v>0</v>
      </c>
      <c r="BD1084" s="166">
        <f t="shared" si="5036"/>
        <v>0</v>
      </c>
      <c r="BE1084" s="166">
        <f t="shared" si="5036"/>
        <v>0</v>
      </c>
      <c r="BF1084" s="166">
        <f t="shared" si="5036"/>
        <v>0</v>
      </c>
      <c r="BG1084" s="166">
        <f t="shared" si="5036"/>
        <v>0</v>
      </c>
      <c r="BH1084" s="166">
        <f t="shared" si="5036"/>
        <v>0</v>
      </c>
      <c r="BI1084" s="142"/>
      <c r="BV1084" s="142"/>
      <c r="CI1084" s="142"/>
      <c r="CV1084" s="142"/>
      <c r="DI1084" s="142"/>
      <c r="DV1084" s="142"/>
      <c r="EI1084" s="142"/>
    </row>
    <row r="1085" spans="1:139" ht="15.75" outlineLevel="1" x14ac:dyDescent="0.25">
      <c r="A1085" s="2">
        <f t="shared" si="5032"/>
        <v>10</v>
      </c>
      <c r="B1085" s="86" t="str">
        <f t="shared" si="5032"/>
        <v>PRE-09739</v>
      </c>
      <c r="C1085" s="86" t="str">
        <f t="shared" si="5032"/>
        <v>SPP FH - Lake Region 13443</v>
      </c>
      <c r="D1085" s="2" t="str">
        <f t="shared" si="5032"/>
        <v>PRE-09739.2</v>
      </c>
      <c r="E1085" s="141" t="str">
        <f t="shared" si="5032"/>
        <v>SPP FH-Cypress Garden 13443-S&amp;E/R&amp;C</v>
      </c>
      <c r="I1085" s="178">
        <v>0</v>
      </c>
      <c r="J1085" s="166">
        <f t="shared" ref="J1085:U1085" si="5037">J43-J237+I1085</f>
        <v>0</v>
      </c>
      <c r="K1085" s="166">
        <f t="shared" si="5037"/>
        <v>0</v>
      </c>
      <c r="L1085" s="166">
        <f t="shared" si="5037"/>
        <v>0</v>
      </c>
      <c r="M1085" s="166">
        <f t="shared" si="5037"/>
        <v>0</v>
      </c>
      <c r="N1085" s="166">
        <f t="shared" si="5037"/>
        <v>0</v>
      </c>
      <c r="O1085" s="166">
        <f t="shared" si="5037"/>
        <v>0</v>
      </c>
      <c r="P1085" s="166">
        <f t="shared" si="5037"/>
        <v>0</v>
      </c>
      <c r="Q1085" s="166">
        <f t="shared" si="5037"/>
        <v>0</v>
      </c>
      <c r="R1085" s="166">
        <f t="shared" si="5037"/>
        <v>0</v>
      </c>
      <c r="S1085" s="166">
        <f t="shared" si="5037"/>
        <v>0</v>
      </c>
      <c r="T1085" s="166">
        <f t="shared" si="5037"/>
        <v>193.4</v>
      </c>
      <c r="U1085" s="166">
        <f t="shared" si="5037"/>
        <v>1131.07</v>
      </c>
      <c r="W1085" s="166">
        <f t="shared" si="5010"/>
        <v>1131.07</v>
      </c>
      <c r="X1085" s="166">
        <f t="shared" ref="X1085:AH1085" si="5038">X43-X237+W1085</f>
        <v>1131.07</v>
      </c>
      <c r="Y1085" s="166">
        <f t="shared" si="5038"/>
        <v>1131.07</v>
      </c>
      <c r="Z1085" s="166">
        <f t="shared" si="5038"/>
        <v>1131.07</v>
      </c>
      <c r="AA1085" s="166">
        <f t="shared" si="5038"/>
        <v>1131.07</v>
      </c>
      <c r="AB1085" s="166">
        <f t="shared" si="5038"/>
        <v>2225.3500000000004</v>
      </c>
      <c r="AC1085" s="166">
        <f t="shared" si="5038"/>
        <v>7709.4800000000005</v>
      </c>
      <c r="AD1085" s="166">
        <f t="shared" si="5038"/>
        <v>20264.91</v>
      </c>
      <c r="AE1085" s="166">
        <f t="shared" si="5038"/>
        <v>126340.47</v>
      </c>
      <c r="AF1085" s="166">
        <f t="shared" si="5038"/>
        <v>305149.64</v>
      </c>
      <c r="AG1085" s="166">
        <f t="shared" si="5038"/>
        <v>1163651.18</v>
      </c>
      <c r="AH1085" s="170">
        <f t="shared" si="5038"/>
        <v>1442275.04</v>
      </c>
      <c r="AI1085" s="142"/>
      <c r="AJ1085" s="166">
        <f t="shared" si="5012"/>
        <v>1442275.04</v>
      </c>
      <c r="AK1085" s="166">
        <f t="shared" ref="AK1085:AU1085" si="5039">AK43-AK237+AJ1085</f>
        <v>0</v>
      </c>
      <c r="AL1085" s="166">
        <f t="shared" si="5039"/>
        <v>0</v>
      </c>
      <c r="AM1085" s="166">
        <f t="shared" si="5039"/>
        <v>0</v>
      </c>
      <c r="AN1085" s="166">
        <f t="shared" si="5039"/>
        <v>0</v>
      </c>
      <c r="AO1085" s="166">
        <f t="shared" si="5039"/>
        <v>0</v>
      </c>
      <c r="AP1085" s="166">
        <f t="shared" si="5039"/>
        <v>0</v>
      </c>
      <c r="AQ1085" s="166">
        <f t="shared" si="5039"/>
        <v>0</v>
      </c>
      <c r="AR1085" s="166">
        <f t="shared" si="5039"/>
        <v>0</v>
      </c>
      <c r="AS1085" s="166">
        <f t="shared" si="5039"/>
        <v>0</v>
      </c>
      <c r="AT1085" s="166">
        <f t="shared" si="5039"/>
        <v>0</v>
      </c>
      <c r="AU1085" s="166">
        <f t="shared" si="5039"/>
        <v>0</v>
      </c>
      <c r="AV1085" s="142"/>
      <c r="AW1085" s="166">
        <f t="shared" si="5014"/>
        <v>0</v>
      </c>
      <c r="AX1085" s="166">
        <f t="shared" ref="AX1085:BH1085" si="5040">AX43-AX237+AW1085</f>
        <v>0</v>
      </c>
      <c r="AY1085" s="166">
        <f t="shared" si="5040"/>
        <v>0</v>
      </c>
      <c r="AZ1085" s="166">
        <f t="shared" si="5040"/>
        <v>0</v>
      </c>
      <c r="BA1085" s="166">
        <f t="shared" si="5040"/>
        <v>0</v>
      </c>
      <c r="BB1085" s="166">
        <f t="shared" si="5040"/>
        <v>0</v>
      </c>
      <c r="BC1085" s="166">
        <f t="shared" si="5040"/>
        <v>0</v>
      </c>
      <c r="BD1085" s="166">
        <f t="shared" si="5040"/>
        <v>0</v>
      </c>
      <c r="BE1085" s="166">
        <f t="shared" si="5040"/>
        <v>0</v>
      </c>
      <c r="BF1085" s="166">
        <f t="shared" si="5040"/>
        <v>0</v>
      </c>
      <c r="BG1085" s="166">
        <f t="shared" si="5040"/>
        <v>0</v>
      </c>
      <c r="BH1085" s="166">
        <f t="shared" si="5040"/>
        <v>0</v>
      </c>
      <c r="BI1085" s="142"/>
      <c r="BV1085" s="142"/>
      <c r="CI1085" s="142"/>
      <c r="CV1085" s="142"/>
      <c r="DI1085" s="142"/>
      <c r="DV1085" s="142"/>
      <c r="EI1085" s="142"/>
    </row>
    <row r="1086" spans="1:139" ht="15.75" outlineLevel="1" x14ac:dyDescent="0.25">
      <c r="A1086" s="2">
        <f t="shared" ref="A1086:E1086" si="5041">A882</f>
        <v>10</v>
      </c>
      <c r="B1086" s="86" t="str">
        <f t="shared" si="5041"/>
        <v>PRE-09739</v>
      </c>
      <c r="C1086" s="86" t="str">
        <f t="shared" si="5041"/>
        <v>SPP FH - Lake Region 13443</v>
      </c>
      <c r="D1086" s="2" t="str">
        <f t="shared" si="5041"/>
        <v>A2777742</v>
      </c>
      <c r="E1086" s="141" t="str">
        <f t="shared" si="5041"/>
        <v>SPP FH - Lake Region 13443 - OCR</v>
      </c>
      <c r="I1086" s="178">
        <v>0</v>
      </c>
      <c r="J1086" s="166">
        <f t="shared" ref="J1086:U1086" si="5042">J44-J238+I1086</f>
        <v>0</v>
      </c>
      <c r="K1086" s="166">
        <f t="shared" si="5042"/>
        <v>0</v>
      </c>
      <c r="L1086" s="166">
        <f t="shared" si="5042"/>
        <v>0</v>
      </c>
      <c r="M1086" s="166">
        <f t="shared" si="5042"/>
        <v>0</v>
      </c>
      <c r="N1086" s="166">
        <f t="shared" si="5042"/>
        <v>0</v>
      </c>
      <c r="O1086" s="166">
        <f t="shared" si="5042"/>
        <v>0</v>
      </c>
      <c r="P1086" s="166">
        <f t="shared" si="5042"/>
        <v>0</v>
      </c>
      <c r="Q1086" s="166">
        <f t="shared" si="5042"/>
        <v>0</v>
      </c>
      <c r="R1086" s="166">
        <f t="shared" si="5042"/>
        <v>0</v>
      </c>
      <c r="S1086" s="166">
        <f t="shared" si="5042"/>
        <v>0</v>
      </c>
      <c r="T1086" s="166">
        <f t="shared" si="5042"/>
        <v>0</v>
      </c>
      <c r="U1086" s="166">
        <f t="shared" si="5042"/>
        <v>0</v>
      </c>
      <c r="W1086" s="166">
        <f t="shared" si="5010"/>
        <v>0</v>
      </c>
      <c r="X1086" s="166">
        <f t="shared" ref="X1086:AH1086" si="5043">X44-X238+W1086</f>
        <v>0</v>
      </c>
      <c r="Y1086" s="166">
        <f t="shared" si="5043"/>
        <v>0</v>
      </c>
      <c r="Z1086" s="166">
        <f t="shared" si="5043"/>
        <v>11405.93</v>
      </c>
      <c r="AA1086" s="166">
        <f t="shared" si="5043"/>
        <v>18311.890000000003</v>
      </c>
      <c r="AB1086" s="166">
        <f t="shared" si="5043"/>
        <v>18311.890000000003</v>
      </c>
      <c r="AC1086" s="166">
        <f t="shared" si="5043"/>
        <v>20602.000000000004</v>
      </c>
      <c r="AD1086" s="166">
        <f t="shared" si="5043"/>
        <v>20968.350000000002</v>
      </c>
      <c r="AE1086" s="166">
        <f t="shared" si="5043"/>
        <v>24620.230000000003</v>
      </c>
      <c r="AF1086" s="166">
        <f t="shared" si="5043"/>
        <v>35119.480000000003</v>
      </c>
      <c r="AG1086" s="166">
        <f t="shared" si="5043"/>
        <v>35119.480000000003</v>
      </c>
      <c r="AH1086" s="170">
        <f t="shared" si="5043"/>
        <v>35837.880000000005</v>
      </c>
      <c r="AI1086" s="142"/>
      <c r="AJ1086" s="166">
        <f t="shared" si="5012"/>
        <v>35837.880000000005</v>
      </c>
      <c r="AK1086" s="166">
        <f t="shared" ref="AK1086:AU1086" si="5044">AK44-AK238+AJ1086</f>
        <v>0</v>
      </c>
      <c r="AL1086" s="166">
        <f t="shared" si="5044"/>
        <v>0</v>
      </c>
      <c r="AM1086" s="166">
        <f t="shared" si="5044"/>
        <v>0</v>
      </c>
      <c r="AN1086" s="166">
        <f t="shared" si="5044"/>
        <v>0</v>
      </c>
      <c r="AO1086" s="166">
        <f t="shared" si="5044"/>
        <v>0</v>
      </c>
      <c r="AP1086" s="166">
        <f t="shared" si="5044"/>
        <v>0</v>
      </c>
      <c r="AQ1086" s="166">
        <f t="shared" si="5044"/>
        <v>0</v>
      </c>
      <c r="AR1086" s="166">
        <f t="shared" si="5044"/>
        <v>0</v>
      </c>
      <c r="AS1086" s="166">
        <f t="shared" si="5044"/>
        <v>0</v>
      </c>
      <c r="AT1086" s="166">
        <f t="shared" si="5044"/>
        <v>0</v>
      </c>
      <c r="AU1086" s="166">
        <f t="shared" si="5044"/>
        <v>0</v>
      </c>
      <c r="AV1086" s="142"/>
      <c r="AW1086" s="166">
        <f t="shared" si="5014"/>
        <v>0</v>
      </c>
      <c r="AX1086" s="166">
        <f t="shared" ref="AX1086:BH1086" si="5045">AX44-AX238+AW1086</f>
        <v>0</v>
      </c>
      <c r="AY1086" s="166">
        <f t="shared" si="5045"/>
        <v>0</v>
      </c>
      <c r="AZ1086" s="166">
        <f t="shared" si="5045"/>
        <v>0</v>
      </c>
      <c r="BA1086" s="166">
        <f t="shared" si="5045"/>
        <v>0</v>
      </c>
      <c r="BB1086" s="166">
        <f t="shared" si="5045"/>
        <v>0</v>
      </c>
      <c r="BC1086" s="166">
        <f t="shared" si="5045"/>
        <v>0</v>
      </c>
      <c r="BD1086" s="166">
        <f t="shared" si="5045"/>
        <v>0</v>
      </c>
      <c r="BE1086" s="166">
        <f t="shared" si="5045"/>
        <v>0</v>
      </c>
      <c r="BF1086" s="166">
        <f t="shared" si="5045"/>
        <v>0</v>
      </c>
      <c r="BG1086" s="166">
        <f t="shared" si="5045"/>
        <v>0</v>
      </c>
      <c r="BH1086" s="166">
        <f t="shared" si="5045"/>
        <v>0</v>
      </c>
      <c r="BI1086" s="142"/>
      <c r="BV1086" s="142"/>
      <c r="CI1086" s="142"/>
      <c r="CV1086" s="142"/>
      <c r="DI1086" s="142"/>
      <c r="DV1086" s="142"/>
      <c r="EI1086" s="142"/>
    </row>
    <row r="1087" spans="1:139" ht="15.75" outlineLevel="1" x14ac:dyDescent="0.25">
      <c r="A1087" s="2">
        <f t="shared" ref="A1087:E1096" si="5046">A885</f>
        <v>10</v>
      </c>
      <c r="B1087" s="86" t="str">
        <f t="shared" si="5046"/>
        <v>PRE-09739</v>
      </c>
      <c r="C1087" s="86" t="str">
        <f t="shared" si="5046"/>
        <v>SPP FH - Lake Region 13443</v>
      </c>
      <c r="D1087" s="2" t="str">
        <f t="shared" si="5046"/>
        <v>PRE-09739.3</v>
      </c>
      <c r="E1087" s="141" t="str">
        <f t="shared" si="5046"/>
        <v>SPP FH - Lake Region 13443 - Trans</v>
      </c>
      <c r="I1087" s="178">
        <v>0</v>
      </c>
      <c r="J1087" s="166">
        <f t="shared" ref="J1087:U1087" si="5047">J45-J239+I1087</f>
        <v>0</v>
      </c>
      <c r="K1087" s="166">
        <f t="shared" si="5047"/>
        <v>0</v>
      </c>
      <c r="L1087" s="166">
        <f t="shared" si="5047"/>
        <v>0</v>
      </c>
      <c r="M1087" s="166">
        <f t="shared" si="5047"/>
        <v>0</v>
      </c>
      <c r="N1087" s="166">
        <f t="shared" si="5047"/>
        <v>0</v>
      </c>
      <c r="O1087" s="166">
        <f t="shared" si="5047"/>
        <v>0</v>
      </c>
      <c r="P1087" s="166">
        <f t="shared" si="5047"/>
        <v>0</v>
      </c>
      <c r="Q1087" s="166">
        <f t="shared" si="5047"/>
        <v>0</v>
      </c>
      <c r="R1087" s="166">
        <f t="shared" si="5047"/>
        <v>0</v>
      </c>
      <c r="S1087" s="166">
        <f t="shared" si="5047"/>
        <v>0</v>
      </c>
      <c r="T1087" s="166">
        <f t="shared" si="5047"/>
        <v>0</v>
      </c>
      <c r="U1087" s="166">
        <f t="shared" si="5047"/>
        <v>0</v>
      </c>
      <c r="W1087" s="166">
        <f t="shared" si="5010"/>
        <v>0</v>
      </c>
      <c r="X1087" s="166">
        <f t="shared" ref="X1087:AH1087" si="5048">X45-X239+W1087</f>
        <v>0</v>
      </c>
      <c r="Y1087" s="166">
        <f t="shared" si="5048"/>
        <v>0</v>
      </c>
      <c r="Z1087" s="166">
        <f t="shared" si="5048"/>
        <v>0</v>
      </c>
      <c r="AA1087" s="166">
        <f t="shared" si="5048"/>
        <v>0</v>
      </c>
      <c r="AB1087" s="166">
        <f t="shared" si="5048"/>
        <v>3059.7700000000004</v>
      </c>
      <c r="AC1087" s="166">
        <f t="shared" si="5048"/>
        <v>3948.8300000000004</v>
      </c>
      <c r="AD1087" s="166">
        <f t="shared" si="5048"/>
        <v>24395.58</v>
      </c>
      <c r="AE1087" s="166">
        <f t="shared" si="5048"/>
        <v>35201.29</v>
      </c>
      <c r="AF1087" s="166">
        <f t="shared" si="5048"/>
        <v>41494.47</v>
      </c>
      <c r="AG1087" s="166">
        <f t="shared" si="5048"/>
        <v>49056.14</v>
      </c>
      <c r="AH1087" s="170">
        <f t="shared" si="5048"/>
        <v>0</v>
      </c>
      <c r="AI1087" s="142"/>
      <c r="AJ1087" s="166">
        <f t="shared" si="5012"/>
        <v>0</v>
      </c>
      <c r="AK1087" s="166">
        <f t="shared" ref="AK1087:AU1087" si="5049">AK45-AK239+AJ1087</f>
        <v>0</v>
      </c>
      <c r="AL1087" s="166">
        <f t="shared" si="5049"/>
        <v>0</v>
      </c>
      <c r="AM1087" s="166">
        <f t="shared" si="5049"/>
        <v>0</v>
      </c>
      <c r="AN1087" s="166">
        <f t="shared" si="5049"/>
        <v>0</v>
      </c>
      <c r="AO1087" s="166">
        <f t="shared" si="5049"/>
        <v>0</v>
      </c>
      <c r="AP1087" s="166">
        <f t="shared" si="5049"/>
        <v>0</v>
      </c>
      <c r="AQ1087" s="166">
        <f t="shared" si="5049"/>
        <v>0</v>
      </c>
      <c r="AR1087" s="166">
        <f t="shared" si="5049"/>
        <v>0</v>
      </c>
      <c r="AS1087" s="166">
        <f t="shared" si="5049"/>
        <v>0</v>
      </c>
      <c r="AT1087" s="166">
        <f t="shared" si="5049"/>
        <v>0</v>
      </c>
      <c r="AU1087" s="166">
        <f t="shared" si="5049"/>
        <v>0</v>
      </c>
      <c r="AV1087" s="142"/>
      <c r="AW1087" s="166">
        <f t="shared" si="5014"/>
        <v>0</v>
      </c>
      <c r="AX1087" s="166">
        <f t="shared" ref="AX1087:BH1087" si="5050">AX45-AX239+AW1087</f>
        <v>0</v>
      </c>
      <c r="AY1087" s="166">
        <f t="shared" si="5050"/>
        <v>0</v>
      </c>
      <c r="AZ1087" s="166">
        <f t="shared" si="5050"/>
        <v>0</v>
      </c>
      <c r="BA1087" s="166">
        <f t="shared" si="5050"/>
        <v>0</v>
      </c>
      <c r="BB1087" s="166">
        <f t="shared" si="5050"/>
        <v>0</v>
      </c>
      <c r="BC1087" s="166">
        <f t="shared" si="5050"/>
        <v>0</v>
      </c>
      <c r="BD1087" s="166">
        <f t="shared" si="5050"/>
        <v>0</v>
      </c>
      <c r="BE1087" s="166">
        <f t="shared" si="5050"/>
        <v>0</v>
      </c>
      <c r="BF1087" s="166">
        <f t="shared" si="5050"/>
        <v>0</v>
      </c>
      <c r="BG1087" s="166">
        <f t="shared" si="5050"/>
        <v>0</v>
      </c>
      <c r="BH1087" s="166">
        <f t="shared" si="5050"/>
        <v>0</v>
      </c>
      <c r="BI1087" s="142"/>
      <c r="BV1087" s="142"/>
      <c r="CI1087" s="142"/>
      <c r="CV1087" s="142"/>
      <c r="DI1087" s="142"/>
      <c r="DV1087" s="142"/>
      <c r="EI1087" s="142"/>
    </row>
    <row r="1088" spans="1:139" ht="15.75" outlineLevel="1" x14ac:dyDescent="0.25">
      <c r="A1088" s="2">
        <f t="shared" si="5046"/>
        <v>10</v>
      </c>
      <c r="B1088" s="86" t="str">
        <f t="shared" si="5046"/>
        <v>PRE-09739</v>
      </c>
      <c r="C1088" s="86" t="str">
        <f t="shared" si="5046"/>
        <v>SPP FH - Lake Region 13443</v>
      </c>
      <c r="D1088" s="2" t="str">
        <f t="shared" si="5046"/>
        <v>A2789168</v>
      </c>
      <c r="E1088" s="141" t="str">
        <f t="shared" si="5046"/>
        <v>CYPRESS GARDENS MOS 9070</v>
      </c>
      <c r="I1088" s="178">
        <v>0</v>
      </c>
      <c r="J1088" s="166">
        <f t="shared" ref="J1088:U1088" si="5051">J46-J240+I1088</f>
        <v>0</v>
      </c>
      <c r="K1088" s="166">
        <f t="shared" si="5051"/>
        <v>0</v>
      </c>
      <c r="L1088" s="166">
        <f t="shared" si="5051"/>
        <v>0</v>
      </c>
      <c r="M1088" s="166">
        <f t="shared" si="5051"/>
        <v>0</v>
      </c>
      <c r="N1088" s="166">
        <f t="shared" si="5051"/>
        <v>0</v>
      </c>
      <c r="O1088" s="166">
        <f t="shared" si="5051"/>
        <v>0</v>
      </c>
      <c r="P1088" s="166">
        <f t="shared" si="5051"/>
        <v>0</v>
      </c>
      <c r="Q1088" s="166">
        <f t="shared" si="5051"/>
        <v>0</v>
      </c>
      <c r="R1088" s="166">
        <f t="shared" si="5051"/>
        <v>0</v>
      </c>
      <c r="S1088" s="166">
        <f t="shared" si="5051"/>
        <v>0</v>
      </c>
      <c r="T1088" s="166">
        <f t="shared" si="5051"/>
        <v>0</v>
      </c>
      <c r="U1088" s="166">
        <f t="shared" si="5051"/>
        <v>0</v>
      </c>
      <c r="W1088" s="166">
        <f t="shared" si="5010"/>
        <v>0</v>
      </c>
      <c r="X1088" s="166">
        <f t="shared" ref="X1088:AH1088" si="5052">X46-X240+W1088</f>
        <v>0</v>
      </c>
      <c r="Y1088" s="166">
        <f t="shared" si="5052"/>
        <v>0</v>
      </c>
      <c r="Z1088" s="166">
        <f t="shared" si="5052"/>
        <v>0</v>
      </c>
      <c r="AA1088" s="166">
        <f t="shared" si="5052"/>
        <v>0</v>
      </c>
      <c r="AB1088" s="166">
        <f t="shared" si="5052"/>
        <v>0</v>
      </c>
      <c r="AC1088" s="166">
        <f t="shared" si="5052"/>
        <v>0</v>
      </c>
      <c r="AD1088" s="166">
        <f t="shared" si="5052"/>
        <v>0</v>
      </c>
      <c r="AE1088" s="166">
        <f t="shared" si="5052"/>
        <v>1028.6500000000001</v>
      </c>
      <c r="AF1088" s="166">
        <f t="shared" si="5052"/>
        <v>2658.82</v>
      </c>
      <c r="AG1088" s="166">
        <f t="shared" si="5052"/>
        <v>2658.82</v>
      </c>
      <c r="AH1088" s="170">
        <f t="shared" si="5052"/>
        <v>2765.88</v>
      </c>
      <c r="AI1088" s="142"/>
      <c r="AJ1088" s="166">
        <f t="shared" si="5012"/>
        <v>2765.88</v>
      </c>
      <c r="AK1088" s="166">
        <f t="shared" ref="AK1088:AU1088" si="5053">AK46-AK240+AJ1088</f>
        <v>0</v>
      </c>
      <c r="AL1088" s="166">
        <f t="shared" si="5053"/>
        <v>0</v>
      </c>
      <c r="AM1088" s="166">
        <f t="shared" si="5053"/>
        <v>0</v>
      </c>
      <c r="AN1088" s="166">
        <f t="shared" si="5053"/>
        <v>0</v>
      </c>
      <c r="AO1088" s="166">
        <f t="shared" si="5053"/>
        <v>0</v>
      </c>
      <c r="AP1088" s="166">
        <f t="shared" si="5053"/>
        <v>0</v>
      </c>
      <c r="AQ1088" s="166">
        <f t="shared" si="5053"/>
        <v>0</v>
      </c>
      <c r="AR1088" s="166">
        <f t="shared" si="5053"/>
        <v>0</v>
      </c>
      <c r="AS1088" s="166">
        <f t="shared" si="5053"/>
        <v>0</v>
      </c>
      <c r="AT1088" s="166">
        <f t="shared" si="5053"/>
        <v>0</v>
      </c>
      <c r="AU1088" s="166">
        <f t="shared" si="5053"/>
        <v>0</v>
      </c>
      <c r="AV1088" s="142"/>
      <c r="AW1088" s="166">
        <f t="shared" si="5014"/>
        <v>0</v>
      </c>
      <c r="AX1088" s="166">
        <f t="shared" ref="AX1088:BH1088" si="5054">AX46-AX240+AW1088</f>
        <v>0</v>
      </c>
      <c r="AY1088" s="166">
        <f t="shared" si="5054"/>
        <v>0</v>
      </c>
      <c r="AZ1088" s="166">
        <f t="shared" si="5054"/>
        <v>0</v>
      </c>
      <c r="BA1088" s="166">
        <f t="shared" si="5054"/>
        <v>0</v>
      </c>
      <c r="BB1088" s="166">
        <f t="shared" si="5054"/>
        <v>0</v>
      </c>
      <c r="BC1088" s="166">
        <f t="shared" si="5054"/>
        <v>0</v>
      </c>
      <c r="BD1088" s="166">
        <f t="shared" si="5054"/>
        <v>0</v>
      </c>
      <c r="BE1088" s="166">
        <f t="shared" si="5054"/>
        <v>0</v>
      </c>
      <c r="BF1088" s="166">
        <f t="shared" si="5054"/>
        <v>0</v>
      </c>
      <c r="BG1088" s="166">
        <f t="shared" si="5054"/>
        <v>0</v>
      </c>
      <c r="BH1088" s="166">
        <f t="shared" si="5054"/>
        <v>0</v>
      </c>
      <c r="BI1088" s="142"/>
      <c r="BV1088" s="142"/>
      <c r="CI1088" s="142"/>
      <c r="CV1088" s="142"/>
      <c r="DI1088" s="142"/>
      <c r="DV1088" s="142"/>
      <c r="EI1088" s="142"/>
    </row>
    <row r="1089" spans="1:139" ht="15.75" outlineLevel="1" x14ac:dyDescent="0.25">
      <c r="A1089" s="2">
        <f t="shared" si="5046"/>
        <v>10</v>
      </c>
      <c r="B1089" s="86" t="str">
        <f t="shared" si="5046"/>
        <v>PRE-09739</v>
      </c>
      <c r="C1089" s="86" t="str">
        <f t="shared" si="5046"/>
        <v>SPP FH - Lake Region 13443</v>
      </c>
      <c r="D1089" s="2" t="str">
        <f t="shared" si="5046"/>
        <v>A2803124</v>
      </c>
      <c r="E1089" s="141" t="str">
        <f t="shared" si="5046"/>
        <v>Cypress Gardens - New TX and protec</v>
      </c>
      <c r="I1089" s="178">
        <v>0</v>
      </c>
      <c r="J1089" s="166">
        <f t="shared" ref="J1089:U1089" si="5055">J47-J241+I1089</f>
        <v>0</v>
      </c>
      <c r="K1089" s="166">
        <f t="shared" si="5055"/>
        <v>0</v>
      </c>
      <c r="L1089" s="166">
        <f t="shared" si="5055"/>
        <v>0</v>
      </c>
      <c r="M1089" s="166">
        <f t="shared" si="5055"/>
        <v>0</v>
      </c>
      <c r="N1089" s="166">
        <f t="shared" si="5055"/>
        <v>0</v>
      </c>
      <c r="O1089" s="166">
        <f t="shared" si="5055"/>
        <v>0</v>
      </c>
      <c r="P1089" s="166">
        <f t="shared" si="5055"/>
        <v>0</v>
      </c>
      <c r="Q1089" s="166">
        <f t="shared" si="5055"/>
        <v>0</v>
      </c>
      <c r="R1089" s="166">
        <f t="shared" si="5055"/>
        <v>0</v>
      </c>
      <c r="S1089" s="166">
        <f t="shared" si="5055"/>
        <v>0</v>
      </c>
      <c r="T1089" s="166">
        <f t="shared" si="5055"/>
        <v>0</v>
      </c>
      <c r="U1089" s="166">
        <f t="shared" si="5055"/>
        <v>0</v>
      </c>
      <c r="W1089" s="166">
        <f t="shared" si="5010"/>
        <v>0</v>
      </c>
      <c r="X1089" s="166">
        <f t="shared" ref="X1089:AH1089" si="5056">X47-X241+W1089</f>
        <v>0</v>
      </c>
      <c r="Y1089" s="166">
        <f t="shared" si="5056"/>
        <v>0</v>
      </c>
      <c r="Z1089" s="166">
        <f t="shared" si="5056"/>
        <v>0</v>
      </c>
      <c r="AA1089" s="166">
        <f t="shared" si="5056"/>
        <v>0</v>
      </c>
      <c r="AB1089" s="166">
        <f t="shared" si="5056"/>
        <v>0</v>
      </c>
      <c r="AC1089" s="166">
        <f t="shared" si="5056"/>
        <v>0</v>
      </c>
      <c r="AD1089" s="166">
        <f t="shared" si="5056"/>
        <v>0</v>
      </c>
      <c r="AE1089" s="166">
        <f t="shared" si="5056"/>
        <v>0</v>
      </c>
      <c r="AF1089" s="166">
        <f t="shared" si="5056"/>
        <v>0</v>
      </c>
      <c r="AG1089" s="166">
        <f t="shared" si="5056"/>
        <v>10868.66</v>
      </c>
      <c r="AH1089" s="170">
        <f t="shared" si="5056"/>
        <v>33127.660000000003</v>
      </c>
      <c r="AI1089" s="142"/>
      <c r="AJ1089" s="166">
        <f t="shared" si="5012"/>
        <v>33127.660000000003</v>
      </c>
      <c r="AK1089" s="166">
        <f t="shared" ref="AK1089:AU1089" si="5057">AK47-AK241+AJ1089</f>
        <v>0</v>
      </c>
      <c r="AL1089" s="166">
        <f t="shared" si="5057"/>
        <v>0</v>
      </c>
      <c r="AM1089" s="166">
        <f t="shared" si="5057"/>
        <v>0</v>
      </c>
      <c r="AN1089" s="166">
        <f t="shared" si="5057"/>
        <v>0</v>
      </c>
      <c r="AO1089" s="166">
        <f t="shared" si="5057"/>
        <v>0</v>
      </c>
      <c r="AP1089" s="166">
        <f t="shared" si="5057"/>
        <v>0</v>
      </c>
      <c r="AQ1089" s="166">
        <f t="shared" si="5057"/>
        <v>0</v>
      </c>
      <c r="AR1089" s="166">
        <f t="shared" si="5057"/>
        <v>0</v>
      </c>
      <c r="AS1089" s="166">
        <f t="shared" si="5057"/>
        <v>0</v>
      </c>
      <c r="AT1089" s="166">
        <f t="shared" si="5057"/>
        <v>0</v>
      </c>
      <c r="AU1089" s="166">
        <f t="shared" si="5057"/>
        <v>0</v>
      </c>
      <c r="AV1089" s="142"/>
      <c r="AW1089" s="166">
        <f t="shared" si="5014"/>
        <v>0</v>
      </c>
      <c r="AX1089" s="166">
        <f t="shared" ref="AX1089:BH1089" si="5058">AX47-AX241+AW1089</f>
        <v>0</v>
      </c>
      <c r="AY1089" s="166">
        <f t="shared" si="5058"/>
        <v>0</v>
      </c>
      <c r="AZ1089" s="166">
        <f t="shared" si="5058"/>
        <v>0</v>
      </c>
      <c r="BA1089" s="166">
        <f t="shared" si="5058"/>
        <v>0</v>
      </c>
      <c r="BB1089" s="166">
        <f t="shared" si="5058"/>
        <v>0</v>
      </c>
      <c r="BC1089" s="166">
        <f t="shared" si="5058"/>
        <v>0</v>
      </c>
      <c r="BD1089" s="166">
        <f t="shared" si="5058"/>
        <v>0</v>
      </c>
      <c r="BE1089" s="166">
        <f t="shared" si="5058"/>
        <v>0</v>
      </c>
      <c r="BF1089" s="166">
        <f t="shared" si="5058"/>
        <v>0</v>
      </c>
      <c r="BG1089" s="166">
        <f t="shared" si="5058"/>
        <v>0</v>
      </c>
      <c r="BH1089" s="166">
        <f t="shared" si="5058"/>
        <v>0</v>
      </c>
      <c r="BI1089" s="142"/>
      <c r="BV1089" s="142"/>
      <c r="CI1089" s="142"/>
      <c r="CV1089" s="142"/>
      <c r="DI1089" s="142"/>
      <c r="DV1089" s="142"/>
      <c r="EI1089" s="142"/>
    </row>
    <row r="1090" spans="1:139" ht="15.75" outlineLevel="1" x14ac:dyDescent="0.25">
      <c r="A1090" s="2">
        <f t="shared" si="5046"/>
        <v>11</v>
      </c>
      <c r="B1090" s="86" t="str">
        <f t="shared" si="5046"/>
        <v>PRE-09795</v>
      </c>
      <c r="C1090" s="86" t="str">
        <f t="shared" si="5046"/>
        <v>SPP FH - Brandon 13227</v>
      </c>
      <c r="D1090" s="2" t="str">
        <f t="shared" si="5046"/>
        <v>PRE-09795.1</v>
      </c>
      <c r="E1090" s="141" t="str">
        <f t="shared" si="5046"/>
        <v>SPP FH - Brandon 13227 - OH Feeder</v>
      </c>
      <c r="I1090" s="178">
        <v>0</v>
      </c>
      <c r="J1090" s="166">
        <f t="shared" ref="J1090:U1090" si="5059">J48-J242+I1090</f>
        <v>0</v>
      </c>
      <c r="K1090" s="166">
        <f t="shared" si="5059"/>
        <v>0</v>
      </c>
      <c r="L1090" s="166">
        <f t="shared" si="5059"/>
        <v>0</v>
      </c>
      <c r="M1090" s="166">
        <f t="shared" si="5059"/>
        <v>0</v>
      </c>
      <c r="N1090" s="166">
        <f t="shared" si="5059"/>
        <v>0</v>
      </c>
      <c r="O1090" s="166">
        <f t="shared" si="5059"/>
        <v>0</v>
      </c>
      <c r="P1090" s="166">
        <f t="shared" si="5059"/>
        <v>0</v>
      </c>
      <c r="Q1090" s="166">
        <f t="shared" si="5059"/>
        <v>0</v>
      </c>
      <c r="R1090" s="166">
        <f t="shared" si="5059"/>
        <v>0</v>
      </c>
      <c r="S1090" s="166">
        <f t="shared" si="5059"/>
        <v>0</v>
      </c>
      <c r="T1090" s="166">
        <f t="shared" si="5059"/>
        <v>22565.1</v>
      </c>
      <c r="U1090" s="166">
        <f t="shared" si="5059"/>
        <v>32166.43</v>
      </c>
      <c r="W1090" s="166">
        <f t="shared" si="5010"/>
        <v>418006.97000000003</v>
      </c>
      <c r="X1090" s="166">
        <f t="shared" ref="X1090:AH1090" si="5060">X48-X242+W1090</f>
        <v>430198.01000000007</v>
      </c>
      <c r="Y1090" s="166">
        <f t="shared" si="5060"/>
        <v>791135.68000000028</v>
      </c>
      <c r="Z1090" s="166">
        <f t="shared" si="5060"/>
        <v>824074.10000000033</v>
      </c>
      <c r="AA1090" s="166">
        <f t="shared" si="5060"/>
        <v>839753.79000000027</v>
      </c>
      <c r="AB1090" s="166">
        <f t="shared" si="5060"/>
        <v>844885.24000000022</v>
      </c>
      <c r="AC1090" s="166">
        <f t="shared" si="5060"/>
        <v>842086.63000000024</v>
      </c>
      <c r="AD1090" s="166">
        <f t="shared" si="5060"/>
        <v>844891.18000000028</v>
      </c>
      <c r="AE1090" s="166">
        <f t="shared" si="5060"/>
        <v>852107.96000000031</v>
      </c>
      <c r="AF1090" s="166">
        <f t="shared" si="5060"/>
        <v>888970.40000000037</v>
      </c>
      <c r="AG1090" s="166">
        <f t="shared" si="5060"/>
        <v>892274.89000000036</v>
      </c>
      <c r="AH1090" s="170">
        <f t="shared" si="5060"/>
        <v>893748.65000000037</v>
      </c>
      <c r="AI1090" s="142"/>
      <c r="AJ1090" s="166">
        <f t="shared" si="5012"/>
        <v>893748.65000000037</v>
      </c>
      <c r="AK1090" s="166">
        <f t="shared" ref="AK1090:AU1090" si="5061">AK48-AK242+AJ1090</f>
        <v>893748.65000000037</v>
      </c>
      <c r="AL1090" s="166">
        <f t="shared" si="5061"/>
        <v>893748.65000000037</v>
      </c>
      <c r="AM1090" s="166">
        <f t="shared" si="5061"/>
        <v>893748.65000000037</v>
      </c>
      <c r="AN1090" s="166">
        <f t="shared" si="5061"/>
        <v>893748.65000000037</v>
      </c>
      <c r="AO1090" s="166">
        <f t="shared" si="5061"/>
        <v>893748.65000000037</v>
      </c>
      <c r="AP1090" s="166">
        <f t="shared" si="5061"/>
        <v>893748.65000000037</v>
      </c>
      <c r="AQ1090" s="166">
        <f t="shared" si="5061"/>
        <v>903748.65000000037</v>
      </c>
      <c r="AR1090" s="166">
        <f t="shared" si="5061"/>
        <v>913748.65000000037</v>
      </c>
      <c r="AS1090" s="166">
        <f t="shared" si="5061"/>
        <v>923748.65000000037</v>
      </c>
      <c r="AT1090" s="166">
        <f t="shared" si="5061"/>
        <v>933748.65000000037</v>
      </c>
      <c r="AU1090" s="166">
        <f t="shared" si="5061"/>
        <v>943748.65000000037</v>
      </c>
      <c r="AV1090" s="142"/>
      <c r="AW1090" s="166">
        <f t="shared" si="5014"/>
        <v>968748.65000000037</v>
      </c>
      <c r="AX1090" s="166">
        <f t="shared" ref="AX1090:BH1090" si="5062">AX48-AX242+AW1090</f>
        <v>998748.65000000037</v>
      </c>
      <c r="AY1090" s="166">
        <f t="shared" si="5062"/>
        <v>1098748.6500000004</v>
      </c>
      <c r="AZ1090" s="166">
        <f t="shared" si="5062"/>
        <v>1198748.6500000004</v>
      </c>
      <c r="BA1090" s="166">
        <f t="shared" si="5062"/>
        <v>1398748.6500000004</v>
      </c>
      <c r="BB1090" s="166">
        <f t="shared" si="5062"/>
        <v>1598748.6500000004</v>
      </c>
      <c r="BC1090" s="166">
        <f t="shared" si="5062"/>
        <v>1898748.6500000004</v>
      </c>
      <c r="BD1090" s="166">
        <f t="shared" si="5062"/>
        <v>1944365.6500000004</v>
      </c>
      <c r="BE1090" s="166">
        <f t="shared" si="5062"/>
        <v>1944365.6500000004</v>
      </c>
      <c r="BF1090" s="166">
        <f t="shared" si="5062"/>
        <v>1944365.6500000004</v>
      </c>
      <c r="BG1090" s="166">
        <f t="shared" si="5062"/>
        <v>1944365.6500000004</v>
      </c>
      <c r="BH1090" s="166">
        <f t="shared" si="5062"/>
        <v>0</v>
      </c>
      <c r="BI1090" s="142"/>
      <c r="BV1090" s="142"/>
      <c r="CI1090" s="142"/>
      <c r="CV1090" s="142"/>
      <c r="DI1090" s="142"/>
      <c r="DV1090" s="142"/>
      <c r="EI1090" s="142"/>
    </row>
    <row r="1091" spans="1:139" ht="15.75" outlineLevel="1" x14ac:dyDescent="0.25">
      <c r="A1091" s="2">
        <f t="shared" si="5046"/>
        <v>11</v>
      </c>
      <c r="B1091" s="86" t="str">
        <f t="shared" si="5046"/>
        <v>PRE-09795</v>
      </c>
      <c r="C1091" s="86" t="str">
        <f t="shared" si="5046"/>
        <v>SPP FH - Brandon 13227</v>
      </c>
      <c r="D1091" s="2" t="str">
        <f t="shared" si="5046"/>
        <v>A2774884</v>
      </c>
      <c r="E1091" s="141" t="str">
        <f t="shared" si="5046"/>
        <v>BRANDON 13227 OCRs - 8 TAV</v>
      </c>
      <c r="I1091" s="178">
        <v>0</v>
      </c>
      <c r="J1091" s="166">
        <f t="shared" ref="J1091:U1091" si="5063">J49-J243+I1091</f>
        <v>0</v>
      </c>
      <c r="K1091" s="166">
        <f t="shared" si="5063"/>
        <v>0</v>
      </c>
      <c r="L1091" s="166">
        <f t="shared" si="5063"/>
        <v>0</v>
      </c>
      <c r="M1091" s="166">
        <f t="shared" si="5063"/>
        <v>0</v>
      </c>
      <c r="N1091" s="166">
        <f t="shared" si="5063"/>
        <v>0</v>
      </c>
      <c r="O1091" s="166">
        <f t="shared" si="5063"/>
        <v>0</v>
      </c>
      <c r="P1091" s="166">
        <f t="shared" si="5063"/>
        <v>0</v>
      </c>
      <c r="Q1091" s="166">
        <f t="shared" si="5063"/>
        <v>0</v>
      </c>
      <c r="R1091" s="166">
        <f t="shared" si="5063"/>
        <v>0</v>
      </c>
      <c r="S1091" s="166">
        <f t="shared" si="5063"/>
        <v>0</v>
      </c>
      <c r="T1091" s="166">
        <f t="shared" si="5063"/>
        <v>0</v>
      </c>
      <c r="U1091" s="166">
        <f t="shared" si="5063"/>
        <v>0</v>
      </c>
      <c r="W1091" s="166">
        <f t="shared" si="5010"/>
        <v>0</v>
      </c>
      <c r="X1091" s="166">
        <f t="shared" ref="X1091:AH1091" si="5064">X49-X243+W1091</f>
        <v>0</v>
      </c>
      <c r="Y1091" s="166">
        <f t="shared" si="5064"/>
        <v>14208.550000000003</v>
      </c>
      <c r="Z1091" s="166">
        <f t="shared" si="5064"/>
        <v>25499.180000000004</v>
      </c>
      <c r="AA1091" s="166">
        <f t="shared" si="5064"/>
        <v>26226.460000000003</v>
      </c>
      <c r="AB1091" s="166">
        <f t="shared" si="5064"/>
        <v>26226.460000000003</v>
      </c>
      <c r="AC1091" s="166">
        <f t="shared" si="5064"/>
        <v>0</v>
      </c>
      <c r="AD1091" s="166">
        <f t="shared" si="5064"/>
        <v>0</v>
      </c>
      <c r="AE1091" s="166">
        <f t="shared" si="5064"/>
        <v>0</v>
      </c>
      <c r="AF1091" s="166">
        <f t="shared" si="5064"/>
        <v>0</v>
      </c>
      <c r="AG1091" s="166">
        <f t="shared" si="5064"/>
        <v>0</v>
      </c>
      <c r="AH1091" s="170">
        <f t="shared" si="5064"/>
        <v>0</v>
      </c>
      <c r="AI1091" s="142"/>
      <c r="AJ1091" s="166">
        <f t="shared" si="5012"/>
        <v>0</v>
      </c>
      <c r="AK1091" s="166">
        <f t="shared" ref="AK1091:AU1091" si="5065">AK49-AK243+AJ1091</f>
        <v>0</v>
      </c>
      <c r="AL1091" s="166">
        <f t="shared" si="5065"/>
        <v>0</v>
      </c>
      <c r="AM1091" s="166">
        <f t="shared" si="5065"/>
        <v>0</v>
      </c>
      <c r="AN1091" s="166">
        <f t="shared" si="5065"/>
        <v>0</v>
      </c>
      <c r="AO1091" s="166">
        <f t="shared" si="5065"/>
        <v>0</v>
      </c>
      <c r="AP1091" s="166">
        <f t="shared" si="5065"/>
        <v>0</v>
      </c>
      <c r="AQ1091" s="166">
        <f t="shared" si="5065"/>
        <v>0</v>
      </c>
      <c r="AR1091" s="166">
        <f t="shared" si="5065"/>
        <v>0</v>
      </c>
      <c r="AS1091" s="166">
        <f t="shared" si="5065"/>
        <v>0</v>
      </c>
      <c r="AT1091" s="166">
        <f t="shared" si="5065"/>
        <v>0</v>
      </c>
      <c r="AU1091" s="166">
        <f t="shared" si="5065"/>
        <v>0</v>
      </c>
      <c r="AV1091" s="142"/>
      <c r="AW1091" s="166">
        <f t="shared" si="5014"/>
        <v>0</v>
      </c>
      <c r="AX1091" s="166">
        <f t="shared" ref="AX1091:BH1091" si="5066">AX49-AX243+AW1091</f>
        <v>0</v>
      </c>
      <c r="AY1091" s="166">
        <f t="shared" si="5066"/>
        <v>0</v>
      </c>
      <c r="AZ1091" s="166">
        <f t="shared" si="5066"/>
        <v>0</v>
      </c>
      <c r="BA1091" s="166">
        <f t="shared" si="5066"/>
        <v>0</v>
      </c>
      <c r="BB1091" s="166">
        <f t="shared" si="5066"/>
        <v>0</v>
      </c>
      <c r="BC1091" s="166">
        <f t="shared" si="5066"/>
        <v>0</v>
      </c>
      <c r="BD1091" s="166">
        <f t="shared" si="5066"/>
        <v>0</v>
      </c>
      <c r="BE1091" s="166">
        <f t="shared" si="5066"/>
        <v>0</v>
      </c>
      <c r="BF1091" s="166">
        <f t="shared" si="5066"/>
        <v>0</v>
      </c>
      <c r="BG1091" s="166">
        <f t="shared" si="5066"/>
        <v>0</v>
      </c>
      <c r="BH1091" s="166">
        <f t="shared" si="5066"/>
        <v>0</v>
      </c>
      <c r="BI1091" s="142"/>
      <c r="BV1091" s="142"/>
      <c r="CI1091" s="142"/>
      <c r="CV1091" s="142"/>
      <c r="DI1091" s="142"/>
      <c r="DV1091" s="142"/>
      <c r="EI1091" s="142"/>
    </row>
    <row r="1092" spans="1:139" ht="15.75" outlineLevel="1" x14ac:dyDescent="0.25">
      <c r="A1092" s="2">
        <f t="shared" si="5046"/>
        <v>11</v>
      </c>
      <c r="B1092" s="86" t="str">
        <f t="shared" si="5046"/>
        <v>PRE-09795</v>
      </c>
      <c r="C1092" s="86" t="str">
        <f t="shared" si="5046"/>
        <v>SPP FH - Brandon 13227</v>
      </c>
      <c r="D1092" s="2" t="str">
        <f t="shared" si="5046"/>
        <v>A2804998</v>
      </c>
      <c r="E1092" s="141" t="str">
        <f t="shared" si="5046"/>
        <v>SPP FH - Brandon 13227 OCR#128098</v>
      </c>
      <c r="I1092" s="178">
        <v>0</v>
      </c>
      <c r="J1092" s="166">
        <f t="shared" ref="J1092:U1092" si="5067">J50-J244+I1092</f>
        <v>0</v>
      </c>
      <c r="K1092" s="166">
        <f t="shared" si="5067"/>
        <v>0</v>
      </c>
      <c r="L1092" s="166">
        <f t="shared" si="5067"/>
        <v>0</v>
      </c>
      <c r="M1092" s="166">
        <f t="shared" si="5067"/>
        <v>0</v>
      </c>
      <c r="N1092" s="166">
        <f t="shared" si="5067"/>
        <v>0</v>
      </c>
      <c r="O1092" s="166">
        <f t="shared" si="5067"/>
        <v>0</v>
      </c>
      <c r="P1092" s="166">
        <f t="shared" si="5067"/>
        <v>0</v>
      </c>
      <c r="Q1092" s="166">
        <f t="shared" si="5067"/>
        <v>0</v>
      </c>
      <c r="R1092" s="166">
        <f t="shared" si="5067"/>
        <v>0</v>
      </c>
      <c r="S1092" s="166">
        <f t="shared" si="5067"/>
        <v>0</v>
      </c>
      <c r="T1092" s="166">
        <f t="shared" si="5067"/>
        <v>0</v>
      </c>
      <c r="U1092" s="166">
        <f t="shared" si="5067"/>
        <v>0</v>
      </c>
      <c r="W1092" s="166">
        <f t="shared" si="5010"/>
        <v>0</v>
      </c>
      <c r="X1092" s="166">
        <f t="shared" ref="X1092:AH1092" si="5068">X50-X244+W1092</f>
        <v>0</v>
      </c>
      <c r="Y1092" s="166">
        <f t="shared" si="5068"/>
        <v>0</v>
      </c>
      <c r="Z1092" s="166">
        <f t="shared" si="5068"/>
        <v>0</v>
      </c>
      <c r="AA1092" s="166">
        <f t="shared" si="5068"/>
        <v>0</v>
      </c>
      <c r="AB1092" s="166">
        <f t="shared" si="5068"/>
        <v>0</v>
      </c>
      <c r="AC1092" s="166">
        <f t="shared" si="5068"/>
        <v>0</v>
      </c>
      <c r="AD1092" s="166">
        <f t="shared" si="5068"/>
        <v>0</v>
      </c>
      <c r="AE1092" s="166">
        <f t="shared" si="5068"/>
        <v>0</v>
      </c>
      <c r="AF1092" s="166">
        <f t="shared" si="5068"/>
        <v>3401.51</v>
      </c>
      <c r="AG1092" s="166">
        <f t="shared" si="5068"/>
        <v>4268.9400000000005</v>
      </c>
      <c r="AH1092" s="170">
        <f t="shared" si="5068"/>
        <v>0</v>
      </c>
      <c r="AI1092" s="142"/>
      <c r="AJ1092" s="166">
        <f t="shared" si="5012"/>
        <v>0</v>
      </c>
      <c r="AK1092" s="166">
        <f t="shared" ref="AK1092:AU1092" si="5069">AK50-AK244+AJ1092</f>
        <v>0</v>
      </c>
      <c r="AL1092" s="166">
        <f t="shared" si="5069"/>
        <v>0</v>
      </c>
      <c r="AM1092" s="166">
        <f t="shared" si="5069"/>
        <v>0</v>
      </c>
      <c r="AN1092" s="166">
        <f t="shared" si="5069"/>
        <v>0</v>
      </c>
      <c r="AO1092" s="166">
        <f t="shared" si="5069"/>
        <v>0</v>
      </c>
      <c r="AP1092" s="166">
        <f t="shared" si="5069"/>
        <v>0</v>
      </c>
      <c r="AQ1092" s="166">
        <f t="shared" si="5069"/>
        <v>0</v>
      </c>
      <c r="AR1092" s="166">
        <f t="shared" si="5069"/>
        <v>0</v>
      </c>
      <c r="AS1092" s="166">
        <f t="shared" si="5069"/>
        <v>0</v>
      </c>
      <c r="AT1092" s="166">
        <f t="shared" si="5069"/>
        <v>0</v>
      </c>
      <c r="AU1092" s="166">
        <f t="shared" si="5069"/>
        <v>0</v>
      </c>
      <c r="AV1092" s="142"/>
      <c r="AW1092" s="166">
        <f t="shared" si="5014"/>
        <v>0</v>
      </c>
      <c r="AX1092" s="166">
        <f t="shared" ref="AX1092:BH1092" si="5070">AX50-AX244+AW1092</f>
        <v>0</v>
      </c>
      <c r="AY1092" s="166">
        <f t="shared" si="5070"/>
        <v>0</v>
      </c>
      <c r="AZ1092" s="166">
        <f t="shared" si="5070"/>
        <v>0</v>
      </c>
      <c r="BA1092" s="166">
        <f t="shared" si="5070"/>
        <v>0</v>
      </c>
      <c r="BB1092" s="166">
        <f t="shared" si="5070"/>
        <v>0</v>
      </c>
      <c r="BC1092" s="166">
        <f t="shared" si="5070"/>
        <v>0</v>
      </c>
      <c r="BD1092" s="166">
        <f t="shared" si="5070"/>
        <v>0</v>
      </c>
      <c r="BE1092" s="166">
        <f t="shared" si="5070"/>
        <v>0</v>
      </c>
      <c r="BF1092" s="166">
        <f t="shared" si="5070"/>
        <v>0</v>
      </c>
      <c r="BG1092" s="166">
        <f t="shared" si="5070"/>
        <v>0</v>
      </c>
      <c r="BH1092" s="166">
        <f t="shared" si="5070"/>
        <v>0</v>
      </c>
      <c r="BI1092" s="142"/>
      <c r="BV1092" s="142"/>
      <c r="CI1092" s="142"/>
      <c r="CV1092" s="142"/>
      <c r="DI1092" s="142"/>
      <c r="DV1092" s="142"/>
      <c r="EI1092" s="142"/>
    </row>
    <row r="1093" spans="1:139" ht="15.75" outlineLevel="1" x14ac:dyDescent="0.25">
      <c r="A1093" s="2">
        <f t="shared" si="5046"/>
        <v>12</v>
      </c>
      <c r="B1093" s="86" t="str">
        <f t="shared" si="5046"/>
        <v>PRE-09796</v>
      </c>
      <c r="C1093" s="86" t="str">
        <f t="shared" si="5046"/>
        <v>SPP FH - Alexander Road 13462</v>
      </c>
      <c r="D1093" s="2" t="str">
        <f t="shared" si="5046"/>
        <v>PRE-09796.1</v>
      </c>
      <c r="E1093" s="141" t="str">
        <f t="shared" si="5046"/>
        <v>SPP FH - Alexander Rd 13462 -OH Feed</v>
      </c>
      <c r="I1093" s="178">
        <v>0</v>
      </c>
      <c r="J1093" s="166">
        <f t="shared" ref="J1093:U1093" si="5071">J51-J245+I1093</f>
        <v>0</v>
      </c>
      <c r="K1093" s="166">
        <f t="shared" si="5071"/>
        <v>0</v>
      </c>
      <c r="L1093" s="166">
        <f t="shared" si="5071"/>
        <v>0</v>
      </c>
      <c r="M1093" s="166">
        <f t="shared" si="5071"/>
        <v>0</v>
      </c>
      <c r="N1093" s="166">
        <f t="shared" si="5071"/>
        <v>0</v>
      </c>
      <c r="O1093" s="166">
        <f t="shared" si="5071"/>
        <v>0</v>
      </c>
      <c r="P1093" s="166">
        <f t="shared" si="5071"/>
        <v>0</v>
      </c>
      <c r="Q1093" s="166">
        <f t="shared" si="5071"/>
        <v>0</v>
      </c>
      <c r="R1093" s="166">
        <f t="shared" si="5071"/>
        <v>0</v>
      </c>
      <c r="S1093" s="166">
        <f t="shared" si="5071"/>
        <v>0</v>
      </c>
      <c r="T1093" s="166">
        <f t="shared" si="5071"/>
        <v>0</v>
      </c>
      <c r="U1093" s="166">
        <f t="shared" si="5071"/>
        <v>24878.579999999998</v>
      </c>
      <c r="W1093" s="166">
        <f t="shared" si="5010"/>
        <v>41230.810000000005</v>
      </c>
      <c r="X1093" s="166">
        <f t="shared" ref="X1093:AH1093" si="5072">X51-X245+W1093</f>
        <v>75788.160000000003</v>
      </c>
      <c r="Y1093" s="166">
        <f t="shared" si="5072"/>
        <v>85474.46</v>
      </c>
      <c r="Z1093" s="166">
        <f t="shared" si="5072"/>
        <v>86961.33</v>
      </c>
      <c r="AA1093" s="166">
        <f t="shared" si="5072"/>
        <v>401331.22000000032</v>
      </c>
      <c r="AB1093" s="166">
        <f t="shared" si="5072"/>
        <v>430200.48000000033</v>
      </c>
      <c r="AC1093" s="166">
        <f t="shared" si="5072"/>
        <v>501849.47000000032</v>
      </c>
      <c r="AD1093" s="166">
        <f t="shared" si="5072"/>
        <v>636030.39000000036</v>
      </c>
      <c r="AE1093" s="166">
        <f t="shared" si="5072"/>
        <v>678038.0500000004</v>
      </c>
      <c r="AF1093" s="166">
        <f t="shared" si="5072"/>
        <v>771941.47000000044</v>
      </c>
      <c r="AG1093" s="166">
        <f t="shared" si="5072"/>
        <v>910803.35000000044</v>
      </c>
      <c r="AH1093" s="170">
        <f t="shared" si="5072"/>
        <v>986611.82000000041</v>
      </c>
      <c r="AI1093" s="142"/>
      <c r="AJ1093" s="166">
        <f t="shared" si="5012"/>
        <v>0</v>
      </c>
      <c r="AK1093" s="166">
        <f t="shared" ref="AK1093:AU1093" si="5073">AK51-AK245+AJ1093</f>
        <v>0</v>
      </c>
      <c r="AL1093" s="166">
        <f t="shared" si="5073"/>
        <v>0</v>
      </c>
      <c r="AM1093" s="166">
        <f t="shared" si="5073"/>
        <v>0</v>
      </c>
      <c r="AN1093" s="166">
        <f t="shared" si="5073"/>
        <v>0</v>
      </c>
      <c r="AO1093" s="166">
        <f t="shared" si="5073"/>
        <v>0</v>
      </c>
      <c r="AP1093" s="166">
        <f t="shared" si="5073"/>
        <v>0</v>
      </c>
      <c r="AQ1093" s="166">
        <f t="shared" si="5073"/>
        <v>0</v>
      </c>
      <c r="AR1093" s="166">
        <f t="shared" si="5073"/>
        <v>0</v>
      </c>
      <c r="AS1093" s="166">
        <f t="shared" si="5073"/>
        <v>0</v>
      </c>
      <c r="AT1093" s="166">
        <f t="shared" si="5073"/>
        <v>0</v>
      </c>
      <c r="AU1093" s="166">
        <f t="shared" si="5073"/>
        <v>0</v>
      </c>
      <c r="AV1093" s="142"/>
      <c r="AW1093" s="166">
        <f t="shared" si="5014"/>
        <v>0</v>
      </c>
      <c r="AX1093" s="166">
        <f t="shared" ref="AX1093:BH1093" si="5074">AX51-AX245+AW1093</f>
        <v>0</v>
      </c>
      <c r="AY1093" s="166">
        <f t="shared" si="5074"/>
        <v>0</v>
      </c>
      <c r="AZ1093" s="166">
        <f t="shared" si="5074"/>
        <v>0</v>
      </c>
      <c r="BA1093" s="166">
        <f t="shared" si="5074"/>
        <v>0</v>
      </c>
      <c r="BB1093" s="166">
        <f t="shared" si="5074"/>
        <v>0</v>
      </c>
      <c r="BC1093" s="166">
        <f t="shared" si="5074"/>
        <v>0</v>
      </c>
      <c r="BD1093" s="166">
        <f t="shared" si="5074"/>
        <v>0</v>
      </c>
      <c r="BE1093" s="166">
        <f t="shared" si="5074"/>
        <v>0</v>
      </c>
      <c r="BF1093" s="166">
        <f t="shared" si="5074"/>
        <v>0</v>
      </c>
      <c r="BG1093" s="166">
        <f t="shared" si="5074"/>
        <v>0</v>
      </c>
      <c r="BH1093" s="166">
        <f t="shared" si="5074"/>
        <v>0</v>
      </c>
      <c r="BI1093" s="142"/>
      <c r="BV1093" s="142"/>
      <c r="CI1093" s="142"/>
      <c r="CV1093" s="142"/>
      <c r="DI1093" s="142"/>
      <c r="DV1093" s="142"/>
      <c r="EI1093" s="142"/>
    </row>
    <row r="1094" spans="1:139" ht="15.75" outlineLevel="1" x14ac:dyDescent="0.25">
      <c r="A1094" s="2">
        <f t="shared" si="5046"/>
        <v>12</v>
      </c>
      <c r="B1094" s="86" t="str">
        <f t="shared" si="5046"/>
        <v>PRE-09796</v>
      </c>
      <c r="C1094" s="86" t="str">
        <f t="shared" si="5046"/>
        <v>SPP FH - Alexander Road 13462</v>
      </c>
      <c r="D1094" s="2" t="str">
        <f t="shared" si="5046"/>
        <v>A2779868</v>
      </c>
      <c r="E1094" s="141" t="str">
        <f t="shared" si="5046"/>
        <v>SPP FH - Alexander Rd 13462 - OCR</v>
      </c>
      <c r="I1094" s="178">
        <v>0</v>
      </c>
      <c r="J1094" s="166">
        <f t="shared" ref="J1094:U1094" si="5075">J52-J246+I1094</f>
        <v>0</v>
      </c>
      <c r="K1094" s="166">
        <f t="shared" si="5075"/>
        <v>0</v>
      </c>
      <c r="L1094" s="166">
        <f t="shared" si="5075"/>
        <v>0</v>
      </c>
      <c r="M1094" s="166">
        <f t="shared" si="5075"/>
        <v>0</v>
      </c>
      <c r="N1094" s="166">
        <f t="shared" si="5075"/>
        <v>0</v>
      </c>
      <c r="O1094" s="166">
        <f t="shared" si="5075"/>
        <v>0</v>
      </c>
      <c r="P1094" s="166">
        <f t="shared" si="5075"/>
        <v>0</v>
      </c>
      <c r="Q1094" s="166">
        <f t="shared" si="5075"/>
        <v>0</v>
      </c>
      <c r="R1094" s="166">
        <f t="shared" si="5075"/>
        <v>0</v>
      </c>
      <c r="S1094" s="166">
        <f t="shared" si="5075"/>
        <v>0</v>
      </c>
      <c r="T1094" s="166">
        <f t="shared" si="5075"/>
        <v>0</v>
      </c>
      <c r="U1094" s="166">
        <f t="shared" si="5075"/>
        <v>0</v>
      </c>
      <c r="W1094" s="166">
        <f t="shared" si="5010"/>
        <v>0</v>
      </c>
      <c r="X1094" s="166">
        <f t="shared" ref="X1094:AH1094" si="5076">X52-X246+W1094</f>
        <v>0</v>
      </c>
      <c r="Y1094" s="166">
        <f t="shared" si="5076"/>
        <v>0</v>
      </c>
      <c r="Z1094" s="166">
        <f t="shared" si="5076"/>
        <v>0</v>
      </c>
      <c r="AA1094" s="166">
        <f t="shared" si="5076"/>
        <v>3911.9400000000014</v>
      </c>
      <c r="AB1094" s="166">
        <f t="shared" si="5076"/>
        <v>5160.880000000001</v>
      </c>
      <c r="AC1094" s="166">
        <f t="shared" si="5076"/>
        <v>18356.89</v>
      </c>
      <c r="AD1094" s="166">
        <f t="shared" si="5076"/>
        <v>21701.4</v>
      </c>
      <c r="AE1094" s="166">
        <f t="shared" si="5076"/>
        <v>27905.5</v>
      </c>
      <c r="AF1094" s="166">
        <f t="shared" si="5076"/>
        <v>31527.48</v>
      </c>
      <c r="AG1094" s="166">
        <f t="shared" si="5076"/>
        <v>34771</v>
      </c>
      <c r="AH1094" s="170">
        <f t="shared" si="5076"/>
        <v>36205.9</v>
      </c>
      <c r="AI1094" s="142"/>
      <c r="AJ1094" s="166">
        <f t="shared" si="5012"/>
        <v>36205.9</v>
      </c>
      <c r="AK1094" s="166">
        <f t="shared" ref="AK1094:AU1094" si="5077">AK52-AK246+AJ1094</f>
        <v>0</v>
      </c>
      <c r="AL1094" s="166">
        <f t="shared" si="5077"/>
        <v>0</v>
      </c>
      <c r="AM1094" s="166">
        <f t="shared" si="5077"/>
        <v>0</v>
      </c>
      <c r="AN1094" s="166">
        <f t="shared" si="5077"/>
        <v>0</v>
      </c>
      <c r="AO1094" s="166">
        <f t="shared" si="5077"/>
        <v>0</v>
      </c>
      <c r="AP1094" s="166">
        <f t="shared" si="5077"/>
        <v>0</v>
      </c>
      <c r="AQ1094" s="166">
        <f t="shared" si="5077"/>
        <v>0</v>
      </c>
      <c r="AR1094" s="166">
        <f t="shared" si="5077"/>
        <v>0</v>
      </c>
      <c r="AS1094" s="166">
        <f t="shared" si="5077"/>
        <v>0</v>
      </c>
      <c r="AT1094" s="166">
        <f t="shared" si="5077"/>
        <v>0</v>
      </c>
      <c r="AU1094" s="166">
        <f t="shared" si="5077"/>
        <v>0</v>
      </c>
      <c r="AV1094" s="142"/>
      <c r="AW1094" s="166">
        <f t="shared" si="5014"/>
        <v>0</v>
      </c>
      <c r="AX1094" s="166">
        <f t="shared" ref="AX1094:BH1094" si="5078">AX52-AX246+AW1094</f>
        <v>0</v>
      </c>
      <c r="AY1094" s="166">
        <f t="shared" si="5078"/>
        <v>0</v>
      </c>
      <c r="AZ1094" s="166">
        <f t="shared" si="5078"/>
        <v>0</v>
      </c>
      <c r="BA1094" s="166">
        <f t="shared" si="5078"/>
        <v>0</v>
      </c>
      <c r="BB1094" s="166">
        <f t="shared" si="5078"/>
        <v>0</v>
      </c>
      <c r="BC1094" s="166">
        <f t="shared" si="5078"/>
        <v>0</v>
      </c>
      <c r="BD1094" s="166">
        <f t="shared" si="5078"/>
        <v>0</v>
      </c>
      <c r="BE1094" s="166">
        <f t="shared" si="5078"/>
        <v>0</v>
      </c>
      <c r="BF1094" s="166">
        <f t="shared" si="5078"/>
        <v>0</v>
      </c>
      <c r="BG1094" s="166">
        <f t="shared" si="5078"/>
        <v>0</v>
      </c>
      <c r="BH1094" s="166">
        <f t="shared" si="5078"/>
        <v>0</v>
      </c>
      <c r="BI1094" s="142"/>
      <c r="BV1094" s="142"/>
      <c r="CI1094" s="142"/>
      <c r="CV1094" s="142"/>
      <c r="DI1094" s="142"/>
      <c r="DV1094" s="142"/>
      <c r="EI1094" s="142"/>
    </row>
    <row r="1095" spans="1:139" ht="15.75" outlineLevel="1" x14ac:dyDescent="0.25">
      <c r="A1095" s="2">
        <f t="shared" si="5046"/>
        <v>12</v>
      </c>
      <c r="B1095" s="86" t="str">
        <f t="shared" si="5046"/>
        <v>PRE-09796</v>
      </c>
      <c r="C1095" s="86" t="str">
        <f t="shared" si="5046"/>
        <v>SPP FH - Alexander Road 13462</v>
      </c>
      <c r="D1095" s="2" t="str">
        <f t="shared" si="5046"/>
        <v>A2787516</v>
      </c>
      <c r="E1095" s="141" t="str">
        <f t="shared" si="5046"/>
        <v>SPP FH -Alexander Rd 13462 OCR 5994</v>
      </c>
      <c r="I1095" s="178">
        <v>0</v>
      </c>
      <c r="J1095" s="166">
        <f t="shared" ref="J1095:U1095" si="5079">J53-J247+I1095</f>
        <v>0</v>
      </c>
      <c r="K1095" s="166">
        <f t="shared" si="5079"/>
        <v>0</v>
      </c>
      <c r="L1095" s="166">
        <f t="shared" si="5079"/>
        <v>0</v>
      </c>
      <c r="M1095" s="166">
        <f t="shared" si="5079"/>
        <v>0</v>
      </c>
      <c r="N1095" s="166">
        <f t="shared" si="5079"/>
        <v>0</v>
      </c>
      <c r="O1095" s="166">
        <f t="shared" si="5079"/>
        <v>0</v>
      </c>
      <c r="P1095" s="166">
        <f t="shared" si="5079"/>
        <v>0</v>
      </c>
      <c r="Q1095" s="166">
        <f t="shared" si="5079"/>
        <v>0</v>
      </c>
      <c r="R1095" s="166">
        <f t="shared" si="5079"/>
        <v>0</v>
      </c>
      <c r="S1095" s="166">
        <f t="shared" si="5079"/>
        <v>0</v>
      </c>
      <c r="T1095" s="166">
        <f t="shared" si="5079"/>
        <v>0</v>
      </c>
      <c r="U1095" s="166">
        <f t="shared" si="5079"/>
        <v>0</v>
      </c>
      <c r="W1095" s="166">
        <f t="shared" si="5010"/>
        <v>0</v>
      </c>
      <c r="X1095" s="166">
        <f t="shared" ref="X1095:AH1095" si="5080">X53-X247+W1095</f>
        <v>0</v>
      </c>
      <c r="Y1095" s="166">
        <f t="shared" si="5080"/>
        <v>0</v>
      </c>
      <c r="Z1095" s="166">
        <f t="shared" si="5080"/>
        <v>0</v>
      </c>
      <c r="AA1095" s="166">
        <f t="shared" si="5080"/>
        <v>0</v>
      </c>
      <c r="AB1095" s="166">
        <f t="shared" si="5080"/>
        <v>0</v>
      </c>
      <c r="AC1095" s="166">
        <f t="shared" si="5080"/>
        <v>0</v>
      </c>
      <c r="AD1095" s="166">
        <f t="shared" si="5080"/>
        <v>3016.97</v>
      </c>
      <c r="AE1095" s="166">
        <f t="shared" si="5080"/>
        <v>3289.8599999999997</v>
      </c>
      <c r="AF1095" s="166">
        <f t="shared" si="5080"/>
        <v>0</v>
      </c>
      <c r="AG1095" s="166">
        <f t="shared" si="5080"/>
        <v>0</v>
      </c>
      <c r="AH1095" s="170">
        <f t="shared" si="5080"/>
        <v>0</v>
      </c>
      <c r="AI1095" s="142"/>
      <c r="AJ1095" s="166">
        <f t="shared" si="5012"/>
        <v>0</v>
      </c>
      <c r="AK1095" s="166">
        <f t="shared" ref="AK1095:AU1095" si="5081">AK53-AK247+AJ1095</f>
        <v>0</v>
      </c>
      <c r="AL1095" s="166">
        <f t="shared" si="5081"/>
        <v>0</v>
      </c>
      <c r="AM1095" s="166">
        <f t="shared" si="5081"/>
        <v>0</v>
      </c>
      <c r="AN1095" s="166">
        <f t="shared" si="5081"/>
        <v>0</v>
      </c>
      <c r="AO1095" s="166">
        <f t="shared" si="5081"/>
        <v>0</v>
      </c>
      <c r="AP1095" s="166">
        <f t="shared" si="5081"/>
        <v>0</v>
      </c>
      <c r="AQ1095" s="166">
        <f t="shared" si="5081"/>
        <v>0</v>
      </c>
      <c r="AR1095" s="166">
        <f t="shared" si="5081"/>
        <v>0</v>
      </c>
      <c r="AS1095" s="166">
        <f t="shared" si="5081"/>
        <v>0</v>
      </c>
      <c r="AT1095" s="166">
        <f t="shared" si="5081"/>
        <v>0</v>
      </c>
      <c r="AU1095" s="166">
        <f t="shared" si="5081"/>
        <v>0</v>
      </c>
      <c r="AV1095" s="142"/>
      <c r="AW1095" s="166">
        <f t="shared" si="5014"/>
        <v>0</v>
      </c>
      <c r="AX1095" s="166">
        <f t="shared" ref="AX1095:BH1095" si="5082">AX53-AX247+AW1095</f>
        <v>0</v>
      </c>
      <c r="AY1095" s="166">
        <f t="shared" si="5082"/>
        <v>0</v>
      </c>
      <c r="AZ1095" s="166">
        <f t="shared" si="5082"/>
        <v>0</v>
      </c>
      <c r="BA1095" s="166">
        <f t="shared" si="5082"/>
        <v>0</v>
      </c>
      <c r="BB1095" s="166">
        <f t="shared" si="5082"/>
        <v>0</v>
      </c>
      <c r="BC1095" s="166">
        <f t="shared" si="5082"/>
        <v>0</v>
      </c>
      <c r="BD1095" s="166">
        <f t="shared" si="5082"/>
        <v>0</v>
      </c>
      <c r="BE1095" s="166">
        <f t="shared" si="5082"/>
        <v>0</v>
      </c>
      <c r="BF1095" s="166">
        <f t="shared" si="5082"/>
        <v>0</v>
      </c>
      <c r="BG1095" s="166">
        <f t="shared" si="5082"/>
        <v>0</v>
      </c>
      <c r="BH1095" s="166">
        <f t="shared" si="5082"/>
        <v>0</v>
      </c>
      <c r="BI1095" s="142"/>
      <c r="BV1095" s="142"/>
      <c r="CI1095" s="142"/>
      <c r="CV1095" s="142"/>
      <c r="DI1095" s="142"/>
      <c r="DV1095" s="142"/>
      <c r="EI1095" s="142"/>
    </row>
    <row r="1096" spans="1:139" ht="15.75" outlineLevel="1" x14ac:dyDescent="0.25">
      <c r="A1096" s="2">
        <f t="shared" si="5046"/>
        <v>13</v>
      </c>
      <c r="B1096" s="86" t="str">
        <f t="shared" si="5046"/>
        <v>PRE-09740</v>
      </c>
      <c r="C1096" s="86" t="str">
        <f t="shared" si="5046"/>
        <v>SPP FH - Pine Lake N 13633</v>
      </c>
      <c r="D1096" s="2" t="str">
        <f t="shared" si="5046"/>
        <v>PRE-09740.1</v>
      </c>
      <c r="E1096" s="141" t="str">
        <f t="shared" si="5046"/>
        <v>SPP FH - Pine Lake N 13633 - OH</v>
      </c>
      <c r="I1096" s="178">
        <v>0</v>
      </c>
      <c r="J1096" s="166">
        <f t="shared" ref="J1096:U1096" si="5083">J54-J248+I1096</f>
        <v>0</v>
      </c>
      <c r="K1096" s="166">
        <f t="shared" si="5083"/>
        <v>0</v>
      </c>
      <c r="L1096" s="166">
        <f t="shared" si="5083"/>
        <v>0</v>
      </c>
      <c r="M1096" s="166">
        <f t="shared" si="5083"/>
        <v>0</v>
      </c>
      <c r="N1096" s="166">
        <f t="shared" si="5083"/>
        <v>0</v>
      </c>
      <c r="O1096" s="166">
        <f t="shared" si="5083"/>
        <v>0</v>
      </c>
      <c r="P1096" s="166">
        <f t="shared" si="5083"/>
        <v>0</v>
      </c>
      <c r="Q1096" s="166">
        <f t="shared" si="5083"/>
        <v>0</v>
      </c>
      <c r="R1096" s="166">
        <f t="shared" si="5083"/>
        <v>0</v>
      </c>
      <c r="S1096" s="166">
        <f t="shared" si="5083"/>
        <v>604.78</v>
      </c>
      <c r="T1096" s="166">
        <f t="shared" si="5083"/>
        <v>28892.300000000003</v>
      </c>
      <c r="U1096" s="166">
        <f t="shared" si="5083"/>
        <v>55177.650000000009</v>
      </c>
      <c r="W1096" s="166">
        <f t="shared" si="5010"/>
        <v>110489.16</v>
      </c>
      <c r="X1096" s="166">
        <f t="shared" ref="X1096:AH1096" si="5084">X54-X248+W1096</f>
        <v>379169.2200000002</v>
      </c>
      <c r="Y1096" s="166">
        <f t="shared" si="5084"/>
        <v>640351.55000000016</v>
      </c>
      <c r="Z1096" s="166">
        <f t="shared" si="5084"/>
        <v>727864.35000000021</v>
      </c>
      <c r="AA1096" s="166">
        <f t="shared" si="5084"/>
        <v>883689.76000000024</v>
      </c>
      <c r="AB1096" s="166">
        <f t="shared" si="5084"/>
        <v>929383.4700000002</v>
      </c>
      <c r="AC1096" s="166">
        <f t="shared" si="5084"/>
        <v>936231.55000000016</v>
      </c>
      <c r="AD1096" s="166">
        <f t="shared" si="5084"/>
        <v>945334.57000000018</v>
      </c>
      <c r="AE1096" s="166">
        <f t="shared" si="5084"/>
        <v>958554.15000000014</v>
      </c>
      <c r="AF1096" s="166">
        <f t="shared" si="5084"/>
        <v>0</v>
      </c>
      <c r="AG1096" s="166">
        <f t="shared" si="5084"/>
        <v>0</v>
      </c>
      <c r="AH1096" s="170">
        <f t="shared" si="5084"/>
        <v>0</v>
      </c>
      <c r="AI1096" s="142"/>
      <c r="AJ1096" s="166">
        <f t="shared" si="5012"/>
        <v>0</v>
      </c>
      <c r="AK1096" s="166">
        <f t="shared" ref="AK1096:AU1096" si="5085">AK54-AK248+AJ1096</f>
        <v>0</v>
      </c>
      <c r="AL1096" s="166">
        <f t="shared" si="5085"/>
        <v>0</v>
      </c>
      <c r="AM1096" s="166">
        <f t="shared" si="5085"/>
        <v>0</v>
      </c>
      <c r="AN1096" s="166">
        <f t="shared" si="5085"/>
        <v>0</v>
      </c>
      <c r="AO1096" s="166">
        <f t="shared" si="5085"/>
        <v>0</v>
      </c>
      <c r="AP1096" s="166">
        <f t="shared" si="5085"/>
        <v>0</v>
      </c>
      <c r="AQ1096" s="166">
        <f t="shared" si="5085"/>
        <v>0</v>
      </c>
      <c r="AR1096" s="166">
        <f t="shared" si="5085"/>
        <v>0</v>
      </c>
      <c r="AS1096" s="166">
        <f t="shared" si="5085"/>
        <v>0</v>
      </c>
      <c r="AT1096" s="166">
        <f t="shared" si="5085"/>
        <v>0</v>
      </c>
      <c r="AU1096" s="166">
        <f t="shared" si="5085"/>
        <v>0</v>
      </c>
      <c r="AV1096" s="142"/>
      <c r="AW1096" s="166">
        <f t="shared" si="5014"/>
        <v>0</v>
      </c>
      <c r="AX1096" s="166">
        <f t="shared" ref="AX1096:BH1096" si="5086">AX54-AX248+AW1096</f>
        <v>0</v>
      </c>
      <c r="AY1096" s="166">
        <f t="shared" si="5086"/>
        <v>0</v>
      </c>
      <c r="AZ1096" s="166">
        <f t="shared" si="5086"/>
        <v>0</v>
      </c>
      <c r="BA1096" s="166">
        <f t="shared" si="5086"/>
        <v>0</v>
      </c>
      <c r="BB1096" s="166">
        <f t="shared" si="5086"/>
        <v>0</v>
      </c>
      <c r="BC1096" s="166">
        <f t="shared" si="5086"/>
        <v>0</v>
      </c>
      <c r="BD1096" s="166">
        <f t="shared" si="5086"/>
        <v>0</v>
      </c>
      <c r="BE1096" s="166">
        <f t="shared" si="5086"/>
        <v>0</v>
      </c>
      <c r="BF1096" s="166">
        <f t="shared" si="5086"/>
        <v>0</v>
      </c>
      <c r="BG1096" s="166">
        <f t="shared" si="5086"/>
        <v>0</v>
      </c>
      <c r="BH1096" s="166">
        <f t="shared" si="5086"/>
        <v>0</v>
      </c>
      <c r="BI1096" s="142"/>
      <c r="BV1096" s="142"/>
      <c r="CI1096" s="142"/>
      <c r="CV1096" s="142"/>
      <c r="DI1096" s="142"/>
      <c r="DV1096" s="142"/>
      <c r="EI1096" s="142"/>
    </row>
    <row r="1097" spans="1:139" ht="15.75" outlineLevel="1" x14ac:dyDescent="0.25">
      <c r="A1097" s="2">
        <f t="shared" ref="A1097:E1097" si="5087">A902</f>
        <v>13</v>
      </c>
      <c r="B1097" s="86" t="str">
        <f t="shared" si="5087"/>
        <v>PRE-09740</v>
      </c>
      <c r="C1097" s="86" t="str">
        <f t="shared" si="5087"/>
        <v>SPP FH - Pine Lake N 13633</v>
      </c>
      <c r="D1097" s="2" t="str">
        <f t="shared" si="5087"/>
        <v>PRE-09740.2</v>
      </c>
      <c r="E1097" s="141" t="str">
        <f t="shared" si="5087"/>
        <v>SPP FH - Pine Lake N 13633 -S&amp;E/R&amp;C</v>
      </c>
      <c r="I1097" s="178">
        <v>0</v>
      </c>
      <c r="J1097" s="166">
        <f t="shared" ref="J1097:U1097" si="5088">J55-J249+I1097</f>
        <v>0</v>
      </c>
      <c r="K1097" s="166">
        <f t="shared" si="5088"/>
        <v>0</v>
      </c>
      <c r="L1097" s="166">
        <f t="shared" si="5088"/>
        <v>0</v>
      </c>
      <c r="M1097" s="166">
        <f t="shared" si="5088"/>
        <v>0</v>
      </c>
      <c r="N1097" s="166">
        <f t="shared" si="5088"/>
        <v>0</v>
      </c>
      <c r="O1097" s="166">
        <f t="shared" si="5088"/>
        <v>0</v>
      </c>
      <c r="P1097" s="166">
        <f t="shared" si="5088"/>
        <v>0</v>
      </c>
      <c r="Q1097" s="166">
        <f t="shared" si="5088"/>
        <v>0</v>
      </c>
      <c r="R1097" s="166">
        <f t="shared" si="5088"/>
        <v>0</v>
      </c>
      <c r="S1097" s="166">
        <f t="shared" si="5088"/>
        <v>10687.66</v>
      </c>
      <c r="T1097" s="166">
        <f t="shared" si="5088"/>
        <v>25006.55</v>
      </c>
      <c r="U1097" s="166">
        <f t="shared" si="5088"/>
        <v>33334.31</v>
      </c>
      <c r="W1097" s="166">
        <f t="shared" si="5010"/>
        <v>29569.019999999997</v>
      </c>
      <c r="X1097" s="166">
        <f t="shared" ref="X1097:AH1097" si="5089">X55-X249+W1097</f>
        <v>120186.52000000002</v>
      </c>
      <c r="Y1097" s="166">
        <f t="shared" si="5089"/>
        <v>118717.98000000003</v>
      </c>
      <c r="Z1097" s="166">
        <f t="shared" si="5089"/>
        <v>118852.05000000003</v>
      </c>
      <c r="AA1097" s="166">
        <f t="shared" si="5089"/>
        <v>118852.05000000003</v>
      </c>
      <c r="AB1097" s="166">
        <f t="shared" si="5089"/>
        <v>118852.05000000003</v>
      </c>
      <c r="AC1097" s="166">
        <f t="shared" si="5089"/>
        <v>0</v>
      </c>
      <c r="AD1097" s="166">
        <f t="shared" si="5089"/>
        <v>0</v>
      </c>
      <c r="AE1097" s="166">
        <f t="shared" si="5089"/>
        <v>0</v>
      </c>
      <c r="AF1097" s="166">
        <f t="shared" si="5089"/>
        <v>0</v>
      </c>
      <c r="AG1097" s="166">
        <f t="shared" si="5089"/>
        <v>0</v>
      </c>
      <c r="AH1097" s="170">
        <f t="shared" si="5089"/>
        <v>0</v>
      </c>
      <c r="AI1097" s="142"/>
      <c r="AJ1097" s="166">
        <f t="shared" si="5012"/>
        <v>0</v>
      </c>
      <c r="AK1097" s="166">
        <f t="shared" ref="AK1097:AU1097" si="5090">AK55-AK249+AJ1097</f>
        <v>0</v>
      </c>
      <c r="AL1097" s="166">
        <f t="shared" si="5090"/>
        <v>0</v>
      </c>
      <c r="AM1097" s="166">
        <f t="shared" si="5090"/>
        <v>0</v>
      </c>
      <c r="AN1097" s="166">
        <f t="shared" si="5090"/>
        <v>0</v>
      </c>
      <c r="AO1097" s="166">
        <f t="shared" si="5090"/>
        <v>0</v>
      </c>
      <c r="AP1097" s="166">
        <f t="shared" si="5090"/>
        <v>0</v>
      </c>
      <c r="AQ1097" s="166">
        <f t="shared" si="5090"/>
        <v>0</v>
      </c>
      <c r="AR1097" s="166">
        <f t="shared" si="5090"/>
        <v>0</v>
      </c>
      <c r="AS1097" s="166">
        <f t="shared" si="5090"/>
        <v>0</v>
      </c>
      <c r="AT1097" s="166">
        <f t="shared" si="5090"/>
        <v>0</v>
      </c>
      <c r="AU1097" s="166">
        <f t="shared" si="5090"/>
        <v>0</v>
      </c>
      <c r="AV1097" s="142"/>
      <c r="AW1097" s="166">
        <f t="shared" si="5014"/>
        <v>0</v>
      </c>
      <c r="AX1097" s="166">
        <f t="shared" ref="AX1097:BH1097" si="5091">AX55-AX249+AW1097</f>
        <v>0</v>
      </c>
      <c r="AY1097" s="166">
        <f t="shared" si="5091"/>
        <v>0</v>
      </c>
      <c r="AZ1097" s="166">
        <f t="shared" si="5091"/>
        <v>0</v>
      </c>
      <c r="BA1097" s="166">
        <f t="shared" si="5091"/>
        <v>0</v>
      </c>
      <c r="BB1097" s="166">
        <f t="shared" si="5091"/>
        <v>0</v>
      </c>
      <c r="BC1097" s="166">
        <f t="shared" si="5091"/>
        <v>0</v>
      </c>
      <c r="BD1097" s="166">
        <f t="shared" si="5091"/>
        <v>0</v>
      </c>
      <c r="BE1097" s="166">
        <f t="shared" si="5091"/>
        <v>0</v>
      </c>
      <c r="BF1097" s="166">
        <f t="shared" si="5091"/>
        <v>0</v>
      </c>
      <c r="BG1097" s="166">
        <f t="shared" si="5091"/>
        <v>0</v>
      </c>
      <c r="BH1097" s="166">
        <f t="shared" si="5091"/>
        <v>0</v>
      </c>
      <c r="BI1097" s="142"/>
      <c r="BV1097" s="142"/>
      <c r="CI1097" s="142"/>
      <c r="CV1097" s="142"/>
      <c r="DI1097" s="142"/>
      <c r="DV1097" s="142"/>
      <c r="EI1097" s="142"/>
    </row>
    <row r="1098" spans="1:139" ht="15.75" outlineLevel="1" x14ac:dyDescent="0.25">
      <c r="A1098" s="2">
        <f t="shared" ref="A1098:E1107" si="5092">A903</f>
        <v>13</v>
      </c>
      <c r="B1098" s="86" t="str">
        <f t="shared" si="5092"/>
        <v>PRE-09740</v>
      </c>
      <c r="C1098" s="86" t="str">
        <f t="shared" si="5092"/>
        <v>SPP FH - Pine Lake N 13633</v>
      </c>
      <c r="D1098" s="2" t="str">
        <f t="shared" si="5092"/>
        <v>A2770874</v>
      </c>
      <c r="E1098" s="141" t="str">
        <f t="shared" si="5092"/>
        <v>SPP FH - Pine Lake 13633 - R&amp;C</v>
      </c>
      <c r="I1098" s="178">
        <v>0</v>
      </c>
      <c r="J1098" s="166">
        <f t="shared" ref="J1098:U1098" si="5093">J56-J250+I1098</f>
        <v>0</v>
      </c>
      <c r="K1098" s="166">
        <f t="shared" si="5093"/>
        <v>0</v>
      </c>
      <c r="L1098" s="166">
        <f t="shared" si="5093"/>
        <v>0</v>
      </c>
      <c r="M1098" s="166">
        <f t="shared" si="5093"/>
        <v>0</v>
      </c>
      <c r="N1098" s="166">
        <f t="shared" si="5093"/>
        <v>0</v>
      </c>
      <c r="O1098" s="166">
        <f t="shared" si="5093"/>
        <v>0</v>
      </c>
      <c r="P1098" s="166">
        <f t="shared" si="5093"/>
        <v>0</v>
      </c>
      <c r="Q1098" s="166">
        <f t="shared" si="5093"/>
        <v>0</v>
      </c>
      <c r="R1098" s="166">
        <f t="shared" si="5093"/>
        <v>0</v>
      </c>
      <c r="S1098" s="166">
        <f t="shared" si="5093"/>
        <v>0</v>
      </c>
      <c r="T1098" s="166">
        <f t="shared" si="5093"/>
        <v>0</v>
      </c>
      <c r="U1098" s="166">
        <f t="shared" si="5093"/>
        <v>0</v>
      </c>
      <c r="W1098" s="166">
        <f t="shared" si="5010"/>
        <v>0</v>
      </c>
      <c r="X1098" s="166">
        <f t="shared" ref="X1098:AH1098" si="5094">X56-X250+W1098</f>
        <v>1145.2</v>
      </c>
      <c r="Y1098" s="166">
        <f t="shared" si="5094"/>
        <v>1145.2</v>
      </c>
      <c r="Z1098" s="166">
        <f t="shared" si="5094"/>
        <v>1145.2</v>
      </c>
      <c r="AA1098" s="166">
        <f t="shared" si="5094"/>
        <v>1145.2</v>
      </c>
      <c r="AB1098" s="166">
        <f t="shared" si="5094"/>
        <v>0</v>
      </c>
      <c r="AC1098" s="166">
        <f t="shared" si="5094"/>
        <v>0</v>
      </c>
      <c r="AD1098" s="166">
        <f t="shared" si="5094"/>
        <v>0</v>
      </c>
      <c r="AE1098" s="166">
        <f t="shared" si="5094"/>
        <v>0</v>
      </c>
      <c r="AF1098" s="166">
        <f t="shared" si="5094"/>
        <v>0</v>
      </c>
      <c r="AG1098" s="166">
        <f t="shared" si="5094"/>
        <v>0</v>
      </c>
      <c r="AH1098" s="170">
        <f t="shared" si="5094"/>
        <v>0</v>
      </c>
      <c r="AI1098" s="142"/>
      <c r="AJ1098" s="166">
        <f t="shared" si="5012"/>
        <v>0</v>
      </c>
      <c r="AK1098" s="166">
        <f t="shared" ref="AK1098:AU1098" si="5095">AK56-AK250+AJ1098</f>
        <v>0</v>
      </c>
      <c r="AL1098" s="166">
        <f t="shared" si="5095"/>
        <v>0</v>
      </c>
      <c r="AM1098" s="166">
        <f t="shared" si="5095"/>
        <v>0</v>
      </c>
      <c r="AN1098" s="166">
        <f t="shared" si="5095"/>
        <v>0</v>
      </c>
      <c r="AO1098" s="166">
        <f t="shared" si="5095"/>
        <v>0</v>
      </c>
      <c r="AP1098" s="166">
        <f t="shared" si="5095"/>
        <v>0</v>
      </c>
      <c r="AQ1098" s="166">
        <f t="shared" si="5095"/>
        <v>0</v>
      </c>
      <c r="AR1098" s="166">
        <f t="shared" si="5095"/>
        <v>0</v>
      </c>
      <c r="AS1098" s="166">
        <f t="shared" si="5095"/>
        <v>0</v>
      </c>
      <c r="AT1098" s="166">
        <f t="shared" si="5095"/>
        <v>0</v>
      </c>
      <c r="AU1098" s="166">
        <f t="shared" si="5095"/>
        <v>0</v>
      </c>
      <c r="AV1098" s="142"/>
      <c r="AW1098" s="166">
        <f t="shared" si="5014"/>
        <v>0</v>
      </c>
      <c r="AX1098" s="166">
        <f t="shared" ref="AX1098:BH1098" si="5096">AX56-AX250+AW1098</f>
        <v>0</v>
      </c>
      <c r="AY1098" s="166">
        <f t="shared" si="5096"/>
        <v>0</v>
      </c>
      <c r="AZ1098" s="166">
        <f t="shared" si="5096"/>
        <v>0</v>
      </c>
      <c r="BA1098" s="166">
        <f t="shared" si="5096"/>
        <v>0</v>
      </c>
      <c r="BB1098" s="166">
        <f t="shared" si="5096"/>
        <v>0</v>
      </c>
      <c r="BC1098" s="166">
        <f t="shared" si="5096"/>
        <v>0</v>
      </c>
      <c r="BD1098" s="166">
        <f t="shared" si="5096"/>
        <v>0</v>
      </c>
      <c r="BE1098" s="166">
        <f t="shared" si="5096"/>
        <v>0</v>
      </c>
      <c r="BF1098" s="166">
        <f t="shared" si="5096"/>
        <v>0</v>
      </c>
      <c r="BG1098" s="166">
        <f t="shared" si="5096"/>
        <v>0</v>
      </c>
      <c r="BH1098" s="166">
        <f t="shared" si="5096"/>
        <v>0</v>
      </c>
      <c r="BI1098" s="142"/>
      <c r="BV1098" s="142"/>
      <c r="CI1098" s="142"/>
      <c r="CV1098" s="142"/>
      <c r="DI1098" s="142"/>
      <c r="DV1098" s="142"/>
      <c r="EI1098" s="142"/>
    </row>
    <row r="1099" spans="1:139" ht="15.75" outlineLevel="1" x14ac:dyDescent="0.25">
      <c r="A1099" s="2">
        <f t="shared" si="5092"/>
        <v>13</v>
      </c>
      <c r="B1099" s="86" t="str">
        <f t="shared" si="5092"/>
        <v>PRE-09740</v>
      </c>
      <c r="C1099" s="86" t="str">
        <f t="shared" si="5092"/>
        <v>SPP FH - Pine Lake N 13633</v>
      </c>
      <c r="D1099" s="2" t="str">
        <f t="shared" si="5092"/>
        <v>A2775269</v>
      </c>
      <c r="E1099" s="141" t="str">
        <f t="shared" si="5092"/>
        <v>PINE LAKE 13633 OCRs - 4 TAV</v>
      </c>
      <c r="I1099" s="178">
        <v>0</v>
      </c>
      <c r="J1099" s="166">
        <f t="shared" ref="J1099:U1099" si="5097">J57-J251+I1099</f>
        <v>0</v>
      </c>
      <c r="K1099" s="166">
        <f t="shared" si="5097"/>
        <v>0</v>
      </c>
      <c r="L1099" s="166">
        <f t="shared" si="5097"/>
        <v>0</v>
      </c>
      <c r="M1099" s="166">
        <f t="shared" si="5097"/>
        <v>0</v>
      </c>
      <c r="N1099" s="166">
        <f t="shared" si="5097"/>
        <v>0</v>
      </c>
      <c r="O1099" s="166">
        <f t="shared" si="5097"/>
        <v>0</v>
      </c>
      <c r="P1099" s="166">
        <f t="shared" si="5097"/>
        <v>0</v>
      </c>
      <c r="Q1099" s="166">
        <f t="shared" si="5097"/>
        <v>0</v>
      </c>
      <c r="R1099" s="166">
        <f t="shared" si="5097"/>
        <v>0</v>
      </c>
      <c r="S1099" s="166">
        <f t="shared" si="5097"/>
        <v>0</v>
      </c>
      <c r="T1099" s="166">
        <f t="shared" si="5097"/>
        <v>0</v>
      </c>
      <c r="U1099" s="166">
        <f t="shared" si="5097"/>
        <v>0</v>
      </c>
      <c r="W1099" s="166">
        <f t="shared" si="5010"/>
        <v>0</v>
      </c>
      <c r="X1099" s="166">
        <f t="shared" ref="X1099:AH1099" si="5098">X57-X251+W1099</f>
        <v>0</v>
      </c>
      <c r="Y1099" s="166">
        <f t="shared" si="5098"/>
        <v>0</v>
      </c>
      <c r="Z1099" s="166">
        <f t="shared" si="5098"/>
        <v>11650.600000000002</v>
      </c>
      <c r="AA1099" s="166">
        <f t="shared" si="5098"/>
        <v>17011.990000000002</v>
      </c>
      <c r="AB1099" s="166">
        <f t="shared" si="5098"/>
        <v>17011.990000000002</v>
      </c>
      <c r="AC1099" s="166">
        <f t="shared" si="5098"/>
        <v>0</v>
      </c>
      <c r="AD1099" s="166">
        <f t="shared" si="5098"/>
        <v>0</v>
      </c>
      <c r="AE1099" s="166">
        <f t="shared" si="5098"/>
        <v>0</v>
      </c>
      <c r="AF1099" s="166">
        <f t="shared" si="5098"/>
        <v>0</v>
      </c>
      <c r="AG1099" s="166">
        <f t="shared" si="5098"/>
        <v>0</v>
      </c>
      <c r="AH1099" s="170">
        <f t="shared" si="5098"/>
        <v>0</v>
      </c>
      <c r="AI1099" s="142"/>
      <c r="AJ1099" s="166">
        <f t="shared" si="5012"/>
        <v>0</v>
      </c>
      <c r="AK1099" s="166">
        <f t="shared" ref="AK1099:AU1099" si="5099">AK57-AK251+AJ1099</f>
        <v>0</v>
      </c>
      <c r="AL1099" s="166">
        <f t="shared" si="5099"/>
        <v>0</v>
      </c>
      <c r="AM1099" s="166">
        <f t="shared" si="5099"/>
        <v>0</v>
      </c>
      <c r="AN1099" s="166">
        <f t="shared" si="5099"/>
        <v>0</v>
      </c>
      <c r="AO1099" s="166">
        <f t="shared" si="5099"/>
        <v>0</v>
      </c>
      <c r="AP1099" s="166">
        <f t="shared" si="5099"/>
        <v>0</v>
      </c>
      <c r="AQ1099" s="166">
        <f t="shared" si="5099"/>
        <v>0</v>
      </c>
      <c r="AR1099" s="166">
        <f t="shared" si="5099"/>
        <v>0</v>
      </c>
      <c r="AS1099" s="166">
        <f t="shared" si="5099"/>
        <v>0</v>
      </c>
      <c r="AT1099" s="166">
        <f t="shared" si="5099"/>
        <v>0</v>
      </c>
      <c r="AU1099" s="166">
        <f t="shared" si="5099"/>
        <v>0</v>
      </c>
      <c r="AV1099" s="142"/>
      <c r="AW1099" s="166">
        <f t="shared" si="5014"/>
        <v>0</v>
      </c>
      <c r="AX1099" s="166">
        <f t="shared" ref="AX1099:BH1099" si="5100">AX57-AX251+AW1099</f>
        <v>0</v>
      </c>
      <c r="AY1099" s="166">
        <f t="shared" si="5100"/>
        <v>0</v>
      </c>
      <c r="AZ1099" s="166">
        <f t="shared" si="5100"/>
        <v>0</v>
      </c>
      <c r="BA1099" s="166">
        <f t="shared" si="5100"/>
        <v>0</v>
      </c>
      <c r="BB1099" s="166">
        <f t="shared" si="5100"/>
        <v>0</v>
      </c>
      <c r="BC1099" s="166">
        <f t="shared" si="5100"/>
        <v>0</v>
      </c>
      <c r="BD1099" s="166">
        <f t="shared" si="5100"/>
        <v>0</v>
      </c>
      <c r="BE1099" s="166">
        <f t="shared" si="5100"/>
        <v>0</v>
      </c>
      <c r="BF1099" s="166">
        <f t="shared" si="5100"/>
        <v>0</v>
      </c>
      <c r="BG1099" s="166">
        <f t="shared" si="5100"/>
        <v>0</v>
      </c>
      <c r="BH1099" s="166">
        <f t="shared" si="5100"/>
        <v>0</v>
      </c>
      <c r="BI1099" s="142"/>
      <c r="BV1099" s="142"/>
      <c r="CI1099" s="142"/>
      <c r="CV1099" s="142"/>
      <c r="DI1099" s="142"/>
      <c r="DV1099" s="142"/>
      <c r="EI1099" s="142"/>
    </row>
    <row r="1100" spans="1:139" ht="15.75" outlineLevel="1" x14ac:dyDescent="0.25">
      <c r="A1100" s="2">
        <f t="shared" si="5092"/>
        <v>14</v>
      </c>
      <c r="B1100" s="86" t="str">
        <f t="shared" si="5092"/>
        <v>PRE-10057</v>
      </c>
      <c r="C1100" s="86" t="str">
        <f t="shared" si="5092"/>
        <v>SPP FH - Hopewell 13148</v>
      </c>
      <c r="D1100" s="2" t="str">
        <f t="shared" si="5092"/>
        <v>PRE-10057.2</v>
      </c>
      <c r="E1100" s="141" t="str">
        <f t="shared" si="5092"/>
        <v>SPP FH - Hopewell 13148 - S&amp;E/R&amp;C</v>
      </c>
      <c r="I1100" s="178">
        <v>0</v>
      </c>
      <c r="J1100" s="166">
        <f t="shared" ref="J1100:U1100" si="5101">J58-J252+I1100</f>
        <v>0</v>
      </c>
      <c r="K1100" s="166">
        <f t="shared" si="5101"/>
        <v>0</v>
      </c>
      <c r="L1100" s="166">
        <f t="shared" si="5101"/>
        <v>0</v>
      </c>
      <c r="M1100" s="166">
        <f t="shared" si="5101"/>
        <v>0</v>
      </c>
      <c r="N1100" s="166">
        <f t="shared" si="5101"/>
        <v>0</v>
      </c>
      <c r="O1100" s="166">
        <f t="shared" si="5101"/>
        <v>0</v>
      </c>
      <c r="P1100" s="166">
        <f t="shared" si="5101"/>
        <v>0</v>
      </c>
      <c r="Q1100" s="166">
        <f t="shared" si="5101"/>
        <v>0</v>
      </c>
      <c r="R1100" s="166">
        <f t="shared" si="5101"/>
        <v>0</v>
      </c>
      <c r="S1100" s="166">
        <f t="shared" si="5101"/>
        <v>0</v>
      </c>
      <c r="T1100" s="166">
        <f t="shared" si="5101"/>
        <v>0</v>
      </c>
      <c r="U1100" s="166">
        <f t="shared" si="5101"/>
        <v>0</v>
      </c>
      <c r="W1100" s="166">
        <f t="shared" si="5010"/>
        <v>0</v>
      </c>
      <c r="X1100" s="166">
        <f t="shared" ref="X1100:AH1100" si="5102">X58-X252+W1100</f>
        <v>0</v>
      </c>
      <c r="Y1100" s="166">
        <f t="shared" si="5102"/>
        <v>0</v>
      </c>
      <c r="Z1100" s="166">
        <f t="shared" si="5102"/>
        <v>0</v>
      </c>
      <c r="AA1100" s="166">
        <f t="shared" si="5102"/>
        <v>0</v>
      </c>
      <c r="AB1100" s="166">
        <f t="shared" si="5102"/>
        <v>0</v>
      </c>
      <c r="AC1100" s="166">
        <f t="shared" si="5102"/>
        <v>0</v>
      </c>
      <c r="AD1100" s="166">
        <f t="shared" si="5102"/>
        <v>0</v>
      </c>
      <c r="AE1100" s="166">
        <f t="shared" si="5102"/>
        <v>0</v>
      </c>
      <c r="AF1100" s="166">
        <f t="shared" si="5102"/>
        <v>0</v>
      </c>
      <c r="AG1100" s="166">
        <f t="shared" si="5102"/>
        <v>29493.059999999998</v>
      </c>
      <c r="AH1100" s="170">
        <f t="shared" si="5102"/>
        <v>35694.149999999994</v>
      </c>
      <c r="AI1100" s="142"/>
      <c r="AJ1100" s="166">
        <f t="shared" si="5012"/>
        <v>35694.149999999994</v>
      </c>
      <c r="AK1100" s="166">
        <f t="shared" ref="AK1100:AU1100" si="5103">AK58-AK252+AJ1100</f>
        <v>35694.149999999994</v>
      </c>
      <c r="AL1100" s="166">
        <f t="shared" si="5103"/>
        <v>526712.9</v>
      </c>
      <c r="AM1100" s="166">
        <f t="shared" si="5103"/>
        <v>1254786.81</v>
      </c>
      <c r="AN1100" s="166">
        <f t="shared" si="5103"/>
        <v>1254786.81</v>
      </c>
      <c r="AO1100" s="166">
        <f t="shared" si="5103"/>
        <v>1254786.81</v>
      </c>
      <c r="AP1100" s="166">
        <f t="shared" si="5103"/>
        <v>0</v>
      </c>
      <c r="AQ1100" s="166">
        <f t="shared" si="5103"/>
        <v>0</v>
      </c>
      <c r="AR1100" s="166">
        <f t="shared" si="5103"/>
        <v>0</v>
      </c>
      <c r="AS1100" s="166">
        <f t="shared" si="5103"/>
        <v>0</v>
      </c>
      <c r="AT1100" s="166">
        <f t="shared" si="5103"/>
        <v>0</v>
      </c>
      <c r="AU1100" s="166">
        <f t="shared" si="5103"/>
        <v>0</v>
      </c>
      <c r="AV1100" s="142"/>
      <c r="AW1100" s="166">
        <f t="shared" si="5014"/>
        <v>0</v>
      </c>
      <c r="AX1100" s="166">
        <f t="shared" ref="AX1100:BH1100" si="5104">AX58-AX252+AW1100</f>
        <v>0</v>
      </c>
      <c r="AY1100" s="166">
        <f t="shared" si="5104"/>
        <v>0</v>
      </c>
      <c r="AZ1100" s="166">
        <f t="shared" si="5104"/>
        <v>0</v>
      </c>
      <c r="BA1100" s="166">
        <f t="shared" si="5104"/>
        <v>0</v>
      </c>
      <c r="BB1100" s="166">
        <f t="shared" si="5104"/>
        <v>0</v>
      </c>
      <c r="BC1100" s="166">
        <f t="shared" si="5104"/>
        <v>0</v>
      </c>
      <c r="BD1100" s="166">
        <f t="shared" si="5104"/>
        <v>0</v>
      </c>
      <c r="BE1100" s="166">
        <f t="shared" si="5104"/>
        <v>0</v>
      </c>
      <c r="BF1100" s="166">
        <f t="shared" si="5104"/>
        <v>0</v>
      </c>
      <c r="BG1100" s="166">
        <f t="shared" si="5104"/>
        <v>0</v>
      </c>
      <c r="BH1100" s="166">
        <f t="shared" si="5104"/>
        <v>0</v>
      </c>
      <c r="BI1100" s="142"/>
      <c r="BV1100" s="142"/>
      <c r="CI1100" s="142"/>
      <c r="CV1100" s="142"/>
      <c r="DI1100" s="142"/>
      <c r="DV1100" s="142"/>
      <c r="EI1100" s="142"/>
    </row>
    <row r="1101" spans="1:139" ht="15.75" outlineLevel="1" x14ac:dyDescent="0.25">
      <c r="A1101" s="2">
        <f t="shared" si="5092"/>
        <v>15</v>
      </c>
      <c r="B1101" s="86" t="str">
        <f t="shared" si="5092"/>
        <v>PRE-10058</v>
      </c>
      <c r="C1101" s="86" t="str">
        <f t="shared" si="5092"/>
        <v>SPP FH - 14th St 13048</v>
      </c>
      <c r="D1101" s="2" t="str">
        <f t="shared" si="5092"/>
        <v>PRE-10058.1</v>
      </c>
      <c r="E1101" s="141" t="str">
        <f t="shared" si="5092"/>
        <v>SPP FH - 14th St 13048 - OH</v>
      </c>
      <c r="I1101" s="178">
        <v>0</v>
      </c>
      <c r="J1101" s="166">
        <f t="shared" ref="J1101:U1101" si="5105">J59-J253+I1101</f>
        <v>0</v>
      </c>
      <c r="K1101" s="166">
        <f t="shared" si="5105"/>
        <v>0</v>
      </c>
      <c r="L1101" s="166">
        <f t="shared" si="5105"/>
        <v>0</v>
      </c>
      <c r="M1101" s="166">
        <f t="shared" si="5105"/>
        <v>0</v>
      </c>
      <c r="N1101" s="166">
        <f t="shared" si="5105"/>
        <v>0</v>
      </c>
      <c r="O1101" s="166">
        <f t="shared" si="5105"/>
        <v>0</v>
      </c>
      <c r="P1101" s="166">
        <f t="shared" si="5105"/>
        <v>0</v>
      </c>
      <c r="Q1101" s="166">
        <f t="shared" si="5105"/>
        <v>0</v>
      </c>
      <c r="R1101" s="166">
        <f t="shared" si="5105"/>
        <v>0</v>
      </c>
      <c r="S1101" s="166">
        <f t="shared" si="5105"/>
        <v>0</v>
      </c>
      <c r="T1101" s="166">
        <f t="shared" si="5105"/>
        <v>0</v>
      </c>
      <c r="U1101" s="166">
        <f t="shared" si="5105"/>
        <v>0</v>
      </c>
      <c r="W1101" s="166">
        <f t="shared" si="5010"/>
        <v>0</v>
      </c>
      <c r="X1101" s="166">
        <f t="shared" ref="X1101:AH1101" si="5106">X59-X253+W1101</f>
        <v>0</v>
      </c>
      <c r="Y1101" s="166">
        <f t="shared" si="5106"/>
        <v>0</v>
      </c>
      <c r="Z1101" s="166">
        <f t="shared" si="5106"/>
        <v>0</v>
      </c>
      <c r="AA1101" s="166">
        <f t="shared" si="5106"/>
        <v>0</v>
      </c>
      <c r="AB1101" s="166">
        <f t="shared" si="5106"/>
        <v>0</v>
      </c>
      <c r="AC1101" s="166">
        <f t="shared" si="5106"/>
        <v>0</v>
      </c>
      <c r="AD1101" s="166">
        <f t="shared" si="5106"/>
        <v>0</v>
      </c>
      <c r="AE1101" s="166">
        <f t="shared" si="5106"/>
        <v>0</v>
      </c>
      <c r="AF1101" s="166">
        <f t="shared" si="5106"/>
        <v>0</v>
      </c>
      <c r="AG1101" s="166">
        <f t="shared" si="5106"/>
        <v>0</v>
      </c>
      <c r="AH1101" s="170">
        <f t="shared" si="5106"/>
        <v>3850.3300000000004</v>
      </c>
      <c r="AI1101" s="142"/>
      <c r="AJ1101" s="166">
        <f t="shared" si="5012"/>
        <v>3850.3300000000004</v>
      </c>
      <c r="AK1101" s="166">
        <f t="shared" ref="AK1101:AU1101" si="5107">AK59-AK253+AJ1101</f>
        <v>3850.3300000000004</v>
      </c>
      <c r="AL1101" s="166">
        <f t="shared" si="5107"/>
        <v>714710.20499999996</v>
      </c>
      <c r="AM1101" s="166">
        <f t="shared" si="5107"/>
        <v>860803.95499999996</v>
      </c>
      <c r="AN1101" s="166">
        <f t="shared" si="5107"/>
        <v>1226038.33</v>
      </c>
      <c r="AO1101" s="166">
        <f t="shared" si="5107"/>
        <v>0</v>
      </c>
      <c r="AP1101" s="166">
        <f t="shared" si="5107"/>
        <v>0</v>
      </c>
      <c r="AQ1101" s="166">
        <f t="shared" si="5107"/>
        <v>0</v>
      </c>
      <c r="AR1101" s="166">
        <f t="shared" si="5107"/>
        <v>0</v>
      </c>
      <c r="AS1101" s="166">
        <f t="shared" si="5107"/>
        <v>0</v>
      </c>
      <c r="AT1101" s="166">
        <f t="shared" si="5107"/>
        <v>0</v>
      </c>
      <c r="AU1101" s="166">
        <f t="shared" si="5107"/>
        <v>0</v>
      </c>
      <c r="AV1101" s="142"/>
      <c r="AW1101" s="166">
        <f t="shared" si="5014"/>
        <v>0</v>
      </c>
      <c r="AX1101" s="166">
        <f t="shared" ref="AX1101:BH1101" si="5108">AX59-AX253+AW1101</f>
        <v>0</v>
      </c>
      <c r="AY1101" s="166">
        <f t="shared" si="5108"/>
        <v>0</v>
      </c>
      <c r="AZ1101" s="166">
        <f t="shared" si="5108"/>
        <v>0</v>
      </c>
      <c r="BA1101" s="166">
        <f t="shared" si="5108"/>
        <v>0</v>
      </c>
      <c r="BB1101" s="166">
        <f t="shared" si="5108"/>
        <v>0</v>
      </c>
      <c r="BC1101" s="166">
        <f t="shared" si="5108"/>
        <v>0</v>
      </c>
      <c r="BD1101" s="166">
        <f t="shared" si="5108"/>
        <v>0</v>
      </c>
      <c r="BE1101" s="166">
        <f t="shared" si="5108"/>
        <v>0</v>
      </c>
      <c r="BF1101" s="166">
        <f t="shared" si="5108"/>
        <v>0</v>
      </c>
      <c r="BG1101" s="166">
        <f t="shared" si="5108"/>
        <v>0</v>
      </c>
      <c r="BH1101" s="166">
        <f t="shared" si="5108"/>
        <v>0</v>
      </c>
      <c r="BI1101" s="142"/>
      <c r="BV1101" s="142"/>
      <c r="CI1101" s="142"/>
      <c r="CV1101" s="142"/>
      <c r="DI1101" s="142"/>
      <c r="DV1101" s="142"/>
      <c r="EI1101" s="142"/>
    </row>
    <row r="1102" spans="1:139" ht="15.75" outlineLevel="1" x14ac:dyDescent="0.25">
      <c r="A1102" s="2">
        <f t="shared" si="5092"/>
        <v>15</v>
      </c>
      <c r="B1102" s="86" t="str">
        <f t="shared" si="5092"/>
        <v>PRE-10058</v>
      </c>
      <c r="C1102" s="86" t="str">
        <f t="shared" si="5092"/>
        <v>SPP FH - 14th St 13048</v>
      </c>
      <c r="D1102" s="2" t="str">
        <f t="shared" si="5092"/>
        <v>PRE-10058.2</v>
      </c>
      <c r="E1102" s="141" t="str">
        <f t="shared" si="5092"/>
        <v>SPP FH - 14th St 13048 - S&amp;E/R&amp;C</v>
      </c>
      <c r="I1102" s="178">
        <v>0</v>
      </c>
      <c r="J1102" s="166">
        <f t="shared" ref="J1102:U1102" si="5109">J60-J254+I1102</f>
        <v>0</v>
      </c>
      <c r="K1102" s="166">
        <f t="shared" si="5109"/>
        <v>0</v>
      </c>
      <c r="L1102" s="166">
        <f t="shared" si="5109"/>
        <v>0</v>
      </c>
      <c r="M1102" s="166">
        <f t="shared" si="5109"/>
        <v>0</v>
      </c>
      <c r="N1102" s="166">
        <f t="shared" si="5109"/>
        <v>0</v>
      </c>
      <c r="O1102" s="166">
        <f t="shared" si="5109"/>
        <v>0</v>
      </c>
      <c r="P1102" s="166">
        <f t="shared" si="5109"/>
        <v>0</v>
      </c>
      <c r="Q1102" s="166">
        <f t="shared" si="5109"/>
        <v>0</v>
      </c>
      <c r="R1102" s="166">
        <f t="shared" si="5109"/>
        <v>0</v>
      </c>
      <c r="S1102" s="166">
        <f t="shared" si="5109"/>
        <v>0</v>
      </c>
      <c r="T1102" s="166">
        <f t="shared" si="5109"/>
        <v>0</v>
      </c>
      <c r="U1102" s="166">
        <f t="shared" si="5109"/>
        <v>0</v>
      </c>
      <c r="W1102" s="166">
        <f t="shared" si="5010"/>
        <v>0</v>
      </c>
      <c r="X1102" s="166">
        <f t="shared" ref="X1102:AH1102" si="5110">X60-X254+W1102</f>
        <v>0</v>
      </c>
      <c r="Y1102" s="166">
        <f t="shared" si="5110"/>
        <v>0</v>
      </c>
      <c r="Z1102" s="166">
        <f t="shared" si="5110"/>
        <v>0</v>
      </c>
      <c r="AA1102" s="166">
        <f t="shared" si="5110"/>
        <v>0</v>
      </c>
      <c r="AB1102" s="166">
        <f t="shared" si="5110"/>
        <v>0</v>
      </c>
      <c r="AC1102" s="166">
        <f t="shared" si="5110"/>
        <v>0</v>
      </c>
      <c r="AD1102" s="166">
        <f t="shared" si="5110"/>
        <v>0</v>
      </c>
      <c r="AE1102" s="166">
        <f t="shared" si="5110"/>
        <v>0</v>
      </c>
      <c r="AF1102" s="166">
        <f t="shared" si="5110"/>
        <v>0</v>
      </c>
      <c r="AG1102" s="166">
        <f t="shared" si="5110"/>
        <v>0</v>
      </c>
      <c r="AH1102" s="170">
        <f t="shared" si="5110"/>
        <v>2242.5500000000002</v>
      </c>
      <c r="AI1102" s="142"/>
      <c r="AJ1102" s="166">
        <f t="shared" si="5012"/>
        <v>2242.5500000000002</v>
      </c>
      <c r="AK1102" s="166">
        <f t="shared" ref="AK1102:AU1102" si="5111">AK60-AK254+AJ1102</f>
        <v>2242.5500000000002</v>
      </c>
      <c r="AL1102" s="166">
        <f t="shared" si="5111"/>
        <v>2242.5500000000002</v>
      </c>
      <c r="AM1102" s="166">
        <f t="shared" si="5111"/>
        <v>2242.5500000000002</v>
      </c>
      <c r="AN1102" s="166">
        <f t="shared" si="5111"/>
        <v>2242.5500000000002</v>
      </c>
      <c r="AO1102" s="166">
        <f t="shared" si="5111"/>
        <v>0</v>
      </c>
      <c r="AP1102" s="166">
        <f t="shared" si="5111"/>
        <v>0</v>
      </c>
      <c r="AQ1102" s="166">
        <f t="shared" si="5111"/>
        <v>0</v>
      </c>
      <c r="AR1102" s="166">
        <f t="shared" si="5111"/>
        <v>0</v>
      </c>
      <c r="AS1102" s="166">
        <f t="shared" si="5111"/>
        <v>0</v>
      </c>
      <c r="AT1102" s="166">
        <f t="shared" si="5111"/>
        <v>0</v>
      </c>
      <c r="AU1102" s="166">
        <f t="shared" si="5111"/>
        <v>0</v>
      </c>
      <c r="AV1102" s="142"/>
      <c r="AW1102" s="166">
        <f t="shared" si="5014"/>
        <v>0</v>
      </c>
      <c r="AX1102" s="166">
        <f t="shared" ref="AX1102:BH1102" si="5112">AX60-AX254+AW1102</f>
        <v>0</v>
      </c>
      <c r="AY1102" s="166">
        <f t="shared" si="5112"/>
        <v>0</v>
      </c>
      <c r="AZ1102" s="166">
        <f t="shared" si="5112"/>
        <v>0</v>
      </c>
      <c r="BA1102" s="166">
        <f t="shared" si="5112"/>
        <v>0</v>
      </c>
      <c r="BB1102" s="166">
        <f t="shared" si="5112"/>
        <v>0</v>
      </c>
      <c r="BC1102" s="166">
        <f t="shared" si="5112"/>
        <v>0</v>
      </c>
      <c r="BD1102" s="166">
        <f t="shared" si="5112"/>
        <v>0</v>
      </c>
      <c r="BE1102" s="166">
        <f t="shared" si="5112"/>
        <v>0</v>
      </c>
      <c r="BF1102" s="166">
        <f t="shared" si="5112"/>
        <v>0</v>
      </c>
      <c r="BG1102" s="166">
        <f t="shared" si="5112"/>
        <v>0</v>
      </c>
      <c r="BH1102" s="166">
        <f t="shared" si="5112"/>
        <v>0</v>
      </c>
      <c r="BI1102" s="142"/>
      <c r="BV1102" s="142"/>
      <c r="CI1102" s="142"/>
      <c r="CV1102" s="142"/>
      <c r="DI1102" s="142"/>
      <c r="DV1102" s="142"/>
      <c r="EI1102" s="142"/>
    </row>
    <row r="1103" spans="1:139" ht="15.75" outlineLevel="1" x14ac:dyDescent="0.25">
      <c r="A1103" s="2">
        <f t="shared" si="5092"/>
        <v>16</v>
      </c>
      <c r="B1103" s="86" t="str">
        <f t="shared" si="5092"/>
        <v>PRE-10059</v>
      </c>
      <c r="C1103" s="86" t="str">
        <f t="shared" si="5092"/>
        <v>SPP FH - Plymouth St 13094</v>
      </c>
      <c r="D1103" s="2" t="str">
        <f t="shared" si="5092"/>
        <v>PRE-10059.1</v>
      </c>
      <c r="E1103" s="141" t="str">
        <f t="shared" si="5092"/>
        <v>SPP FH - Plymouth St 13094 - OH</v>
      </c>
      <c r="I1103" s="178">
        <v>0</v>
      </c>
      <c r="J1103" s="166">
        <f t="shared" ref="J1103:U1103" si="5113">J61-J255+I1103</f>
        <v>0</v>
      </c>
      <c r="K1103" s="166">
        <f t="shared" si="5113"/>
        <v>0</v>
      </c>
      <c r="L1103" s="166">
        <f t="shared" si="5113"/>
        <v>0</v>
      </c>
      <c r="M1103" s="166">
        <f t="shared" si="5113"/>
        <v>0</v>
      </c>
      <c r="N1103" s="166">
        <f t="shared" si="5113"/>
        <v>0</v>
      </c>
      <c r="O1103" s="166">
        <f t="shared" si="5113"/>
        <v>0</v>
      </c>
      <c r="P1103" s="166">
        <f t="shared" si="5113"/>
        <v>0</v>
      </c>
      <c r="Q1103" s="166">
        <f t="shared" si="5113"/>
        <v>0</v>
      </c>
      <c r="R1103" s="166">
        <f t="shared" si="5113"/>
        <v>0</v>
      </c>
      <c r="S1103" s="166">
        <f t="shared" si="5113"/>
        <v>0</v>
      </c>
      <c r="T1103" s="166">
        <f t="shared" si="5113"/>
        <v>0</v>
      </c>
      <c r="U1103" s="166">
        <f t="shared" si="5113"/>
        <v>0</v>
      </c>
      <c r="W1103" s="166">
        <f t="shared" si="5010"/>
        <v>0</v>
      </c>
      <c r="X1103" s="166">
        <f t="shared" ref="X1103:AH1103" si="5114">X61-X255+W1103</f>
        <v>0</v>
      </c>
      <c r="Y1103" s="166">
        <f t="shared" si="5114"/>
        <v>0</v>
      </c>
      <c r="Z1103" s="166">
        <f t="shared" si="5114"/>
        <v>0</v>
      </c>
      <c r="AA1103" s="166">
        <f t="shared" si="5114"/>
        <v>0</v>
      </c>
      <c r="AB1103" s="166">
        <f t="shared" si="5114"/>
        <v>0</v>
      </c>
      <c r="AC1103" s="166">
        <f t="shared" si="5114"/>
        <v>0</v>
      </c>
      <c r="AD1103" s="166">
        <f t="shared" si="5114"/>
        <v>0</v>
      </c>
      <c r="AE1103" s="166">
        <f t="shared" si="5114"/>
        <v>0</v>
      </c>
      <c r="AF1103" s="166">
        <f t="shared" si="5114"/>
        <v>0</v>
      </c>
      <c r="AG1103" s="166">
        <f t="shared" si="5114"/>
        <v>0</v>
      </c>
      <c r="AH1103" s="170">
        <f t="shared" si="5114"/>
        <v>0</v>
      </c>
      <c r="AI1103" s="142"/>
      <c r="AJ1103" s="166">
        <f t="shared" si="5012"/>
        <v>0</v>
      </c>
      <c r="AK1103" s="166">
        <f t="shared" ref="AK1103:AU1103" si="5115">AK61-AK255+AJ1103</f>
        <v>0</v>
      </c>
      <c r="AL1103" s="166">
        <f t="shared" si="5115"/>
        <v>0</v>
      </c>
      <c r="AM1103" s="166">
        <f t="shared" si="5115"/>
        <v>706264.68</v>
      </c>
      <c r="AN1103" s="166">
        <f t="shared" si="5115"/>
        <v>850728.04</v>
      </c>
      <c r="AO1103" s="166">
        <f t="shared" si="5115"/>
        <v>995191.4</v>
      </c>
      <c r="AP1103" s="166">
        <f t="shared" si="5115"/>
        <v>1289118.1100000001</v>
      </c>
      <c r="AQ1103" s="166">
        <f t="shared" si="5115"/>
        <v>1722508.1800000002</v>
      </c>
      <c r="AR1103" s="166">
        <f t="shared" si="5115"/>
        <v>1934203.2100000002</v>
      </c>
      <c r="AS1103" s="166">
        <f t="shared" si="5115"/>
        <v>1934203.2100000002</v>
      </c>
      <c r="AT1103" s="166">
        <f t="shared" si="5115"/>
        <v>1934203.2100000002</v>
      </c>
      <c r="AU1103" s="166">
        <f t="shared" si="5115"/>
        <v>0</v>
      </c>
      <c r="AV1103" s="142"/>
      <c r="AW1103" s="166">
        <f t="shared" si="5014"/>
        <v>0</v>
      </c>
      <c r="AX1103" s="166">
        <f t="shared" ref="AX1103:BH1103" si="5116">AX61-AX255+AW1103</f>
        <v>0</v>
      </c>
      <c r="AY1103" s="166">
        <f t="shared" si="5116"/>
        <v>0</v>
      </c>
      <c r="AZ1103" s="166">
        <f t="shared" si="5116"/>
        <v>0</v>
      </c>
      <c r="BA1103" s="166">
        <f t="shared" si="5116"/>
        <v>0</v>
      </c>
      <c r="BB1103" s="166">
        <f t="shared" si="5116"/>
        <v>0</v>
      </c>
      <c r="BC1103" s="166">
        <f t="shared" si="5116"/>
        <v>0</v>
      </c>
      <c r="BD1103" s="166">
        <f t="shared" si="5116"/>
        <v>0</v>
      </c>
      <c r="BE1103" s="166">
        <f t="shared" si="5116"/>
        <v>0</v>
      </c>
      <c r="BF1103" s="166">
        <f t="shared" si="5116"/>
        <v>0</v>
      </c>
      <c r="BG1103" s="166">
        <f t="shared" si="5116"/>
        <v>0</v>
      </c>
      <c r="BH1103" s="166">
        <f t="shared" si="5116"/>
        <v>0</v>
      </c>
      <c r="BI1103" s="142"/>
      <c r="BV1103" s="142"/>
      <c r="CI1103" s="142"/>
      <c r="CV1103" s="142"/>
      <c r="DI1103" s="142"/>
      <c r="DV1103" s="142"/>
      <c r="EI1103" s="142"/>
    </row>
    <row r="1104" spans="1:139" ht="15.75" outlineLevel="1" x14ac:dyDescent="0.25">
      <c r="A1104" s="2">
        <f t="shared" si="5092"/>
        <v>16</v>
      </c>
      <c r="B1104" s="86" t="str">
        <f t="shared" si="5092"/>
        <v>PRE-10059</v>
      </c>
      <c r="C1104" s="86" t="str">
        <f t="shared" si="5092"/>
        <v>SPP FH - Plymouth St 13094</v>
      </c>
      <c r="D1104" s="2" t="str">
        <f t="shared" si="5092"/>
        <v>PRE-10059.2</v>
      </c>
      <c r="E1104" s="141" t="str">
        <f t="shared" si="5092"/>
        <v>SPP FH - Plymouth St 13094-S&amp;E/R&amp;C</v>
      </c>
      <c r="I1104" s="178">
        <v>0</v>
      </c>
      <c r="J1104" s="166">
        <f t="shared" ref="J1104:U1104" si="5117">J62-J256+I1104</f>
        <v>0</v>
      </c>
      <c r="K1104" s="166">
        <f t="shared" si="5117"/>
        <v>0</v>
      </c>
      <c r="L1104" s="166">
        <f t="shared" si="5117"/>
        <v>0</v>
      </c>
      <c r="M1104" s="166">
        <f t="shared" si="5117"/>
        <v>0</v>
      </c>
      <c r="N1104" s="166">
        <f t="shared" si="5117"/>
        <v>0</v>
      </c>
      <c r="O1104" s="166">
        <f t="shared" si="5117"/>
        <v>0</v>
      </c>
      <c r="P1104" s="166">
        <f t="shared" si="5117"/>
        <v>0</v>
      </c>
      <c r="Q1104" s="166">
        <f t="shared" si="5117"/>
        <v>0</v>
      </c>
      <c r="R1104" s="166">
        <f t="shared" si="5117"/>
        <v>0</v>
      </c>
      <c r="S1104" s="166">
        <f t="shared" si="5117"/>
        <v>0</v>
      </c>
      <c r="T1104" s="166">
        <f t="shared" si="5117"/>
        <v>0</v>
      </c>
      <c r="U1104" s="166">
        <f t="shared" si="5117"/>
        <v>0</v>
      </c>
      <c r="W1104" s="166">
        <f t="shared" si="5010"/>
        <v>0</v>
      </c>
      <c r="X1104" s="166">
        <f t="shared" ref="X1104:AH1104" si="5118">X62-X256+W1104</f>
        <v>0</v>
      </c>
      <c r="Y1104" s="166">
        <f t="shared" si="5118"/>
        <v>0</v>
      </c>
      <c r="Z1104" s="166">
        <f t="shared" si="5118"/>
        <v>0</v>
      </c>
      <c r="AA1104" s="166">
        <f t="shared" si="5118"/>
        <v>0</v>
      </c>
      <c r="AB1104" s="166">
        <f t="shared" si="5118"/>
        <v>0</v>
      </c>
      <c r="AC1104" s="166">
        <f t="shared" si="5118"/>
        <v>0</v>
      </c>
      <c r="AD1104" s="166">
        <f t="shared" si="5118"/>
        <v>0</v>
      </c>
      <c r="AE1104" s="166">
        <f t="shared" si="5118"/>
        <v>1028.6500000000001</v>
      </c>
      <c r="AF1104" s="166">
        <f t="shared" si="5118"/>
        <v>1771.18</v>
      </c>
      <c r="AG1104" s="166">
        <f t="shared" si="5118"/>
        <v>1771.18</v>
      </c>
      <c r="AH1104" s="170">
        <f t="shared" si="5118"/>
        <v>2199.44</v>
      </c>
      <c r="AI1104" s="142"/>
      <c r="AJ1104" s="166">
        <f t="shared" si="5012"/>
        <v>2199.44</v>
      </c>
      <c r="AK1104" s="166">
        <f t="shared" ref="AK1104:AU1104" si="5119">AK62-AK256+AJ1104</f>
        <v>2199.44</v>
      </c>
      <c r="AL1104" s="166">
        <f t="shared" si="5119"/>
        <v>2199.44</v>
      </c>
      <c r="AM1104" s="166">
        <f t="shared" si="5119"/>
        <v>2199.44</v>
      </c>
      <c r="AN1104" s="166">
        <f t="shared" si="5119"/>
        <v>2199.44</v>
      </c>
      <c r="AO1104" s="166">
        <f t="shared" si="5119"/>
        <v>2199.44</v>
      </c>
      <c r="AP1104" s="166">
        <f t="shared" si="5119"/>
        <v>907199.44</v>
      </c>
      <c r="AQ1104" s="166">
        <f t="shared" si="5119"/>
        <v>1812199.44</v>
      </c>
      <c r="AR1104" s="166">
        <f t="shared" si="5119"/>
        <v>2717199.44</v>
      </c>
      <c r="AS1104" s="166">
        <f t="shared" si="5119"/>
        <v>3622199.44</v>
      </c>
      <c r="AT1104" s="166">
        <f t="shared" si="5119"/>
        <v>3622199.44</v>
      </c>
      <c r="AU1104" s="166">
        <f t="shared" si="5119"/>
        <v>3622199.44</v>
      </c>
      <c r="AV1104" s="142"/>
      <c r="AW1104" s="166">
        <f t="shared" si="5014"/>
        <v>0</v>
      </c>
      <c r="AX1104" s="166">
        <f t="shared" ref="AX1104:BH1104" si="5120">AX62-AX256+AW1104</f>
        <v>0</v>
      </c>
      <c r="AY1104" s="166">
        <f t="shared" si="5120"/>
        <v>0</v>
      </c>
      <c r="AZ1104" s="166">
        <f t="shared" si="5120"/>
        <v>0</v>
      </c>
      <c r="BA1104" s="166">
        <f t="shared" si="5120"/>
        <v>0</v>
      </c>
      <c r="BB1104" s="166">
        <f t="shared" si="5120"/>
        <v>0</v>
      </c>
      <c r="BC1104" s="166">
        <f t="shared" si="5120"/>
        <v>0</v>
      </c>
      <c r="BD1104" s="166">
        <f t="shared" si="5120"/>
        <v>0</v>
      </c>
      <c r="BE1104" s="166">
        <f t="shared" si="5120"/>
        <v>0</v>
      </c>
      <c r="BF1104" s="166">
        <f t="shared" si="5120"/>
        <v>0</v>
      </c>
      <c r="BG1104" s="166">
        <f t="shared" si="5120"/>
        <v>0</v>
      </c>
      <c r="BH1104" s="166">
        <f t="shared" si="5120"/>
        <v>0</v>
      </c>
      <c r="BI1104" s="142"/>
      <c r="BV1104" s="142"/>
      <c r="CI1104" s="142"/>
      <c r="CV1104" s="142"/>
      <c r="DI1104" s="142"/>
      <c r="DV1104" s="142"/>
      <c r="EI1104" s="142"/>
    </row>
    <row r="1105" spans="1:139" ht="15.75" outlineLevel="1" x14ac:dyDescent="0.25">
      <c r="A1105" s="2">
        <f t="shared" si="5092"/>
        <v>17</v>
      </c>
      <c r="B1105" s="86" t="str">
        <f t="shared" si="5092"/>
        <v>FH - TBD12</v>
      </c>
      <c r="C1105" s="86" t="str">
        <f t="shared" si="5092"/>
        <v>SPP FH - 13770</v>
      </c>
      <c r="D1105" s="2" t="str">
        <f t="shared" si="5092"/>
        <v>FH - TBD12.1</v>
      </c>
      <c r="E1105" s="141" t="str">
        <f t="shared" si="5092"/>
        <v>SPP FH - Lake Juliana 13770 - OH Feeder</v>
      </c>
      <c r="I1105" s="178">
        <v>0</v>
      </c>
      <c r="J1105" s="166">
        <f t="shared" ref="J1105:U1105" si="5121">J63-J257+I1105</f>
        <v>0</v>
      </c>
      <c r="K1105" s="166">
        <f t="shared" si="5121"/>
        <v>0</v>
      </c>
      <c r="L1105" s="166">
        <f t="shared" si="5121"/>
        <v>0</v>
      </c>
      <c r="M1105" s="166">
        <f t="shared" si="5121"/>
        <v>0</v>
      </c>
      <c r="N1105" s="166">
        <f t="shared" si="5121"/>
        <v>0</v>
      </c>
      <c r="O1105" s="166">
        <f t="shared" si="5121"/>
        <v>0</v>
      </c>
      <c r="P1105" s="166">
        <f t="shared" si="5121"/>
        <v>0</v>
      </c>
      <c r="Q1105" s="166">
        <f t="shared" si="5121"/>
        <v>0</v>
      </c>
      <c r="R1105" s="166">
        <f t="shared" si="5121"/>
        <v>0</v>
      </c>
      <c r="S1105" s="166">
        <f t="shared" si="5121"/>
        <v>0</v>
      </c>
      <c r="T1105" s="166">
        <f t="shared" si="5121"/>
        <v>0</v>
      </c>
      <c r="U1105" s="166">
        <f t="shared" si="5121"/>
        <v>0</v>
      </c>
      <c r="W1105" s="166">
        <f t="shared" si="5010"/>
        <v>0</v>
      </c>
      <c r="X1105" s="166">
        <f t="shared" ref="X1105:AH1105" si="5122">X63-X257+W1105</f>
        <v>0</v>
      </c>
      <c r="Y1105" s="166">
        <f t="shared" si="5122"/>
        <v>0</v>
      </c>
      <c r="Z1105" s="166">
        <f t="shared" si="5122"/>
        <v>0</v>
      </c>
      <c r="AA1105" s="166">
        <f t="shared" si="5122"/>
        <v>0</v>
      </c>
      <c r="AB1105" s="166">
        <f t="shared" si="5122"/>
        <v>0</v>
      </c>
      <c r="AC1105" s="166">
        <f t="shared" si="5122"/>
        <v>0</v>
      </c>
      <c r="AD1105" s="166">
        <f t="shared" si="5122"/>
        <v>0</v>
      </c>
      <c r="AE1105" s="166">
        <f t="shared" si="5122"/>
        <v>0</v>
      </c>
      <c r="AF1105" s="166">
        <f t="shared" si="5122"/>
        <v>0</v>
      </c>
      <c r="AG1105" s="166">
        <f t="shared" si="5122"/>
        <v>0</v>
      </c>
      <c r="AH1105" s="170">
        <f t="shared" si="5122"/>
        <v>0</v>
      </c>
      <c r="AI1105" s="142"/>
      <c r="AJ1105" s="166">
        <f t="shared" si="5012"/>
        <v>0</v>
      </c>
      <c r="AK1105" s="166">
        <f t="shared" ref="AK1105:AU1105" si="5123">AK63-AK257+AJ1105</f>
        <v>0</v>
      </c>
      <c r="AL1105" s="166">
        <f t="shared" si="5123"/>
        <v>0</v>
      </c>
      <c r="AM1105" s="166">
        <f t="shared" si="5123"/>
        <v>605221.05874999985</v>
      </c>
      <c r="AN1105" s="166">
        <f t="shared" si="5123"/>
        <v>1192664.0187499998</v>
      </c>
      <c r="AO1105" s="166">
        <f t="shared" si="5123"/>
        <v>1395044.4037499998</v>
      </c>
      <c r="AP1105" s="166">
        <f t="shared" si="5123"/>
        <v>1784805.1737499998</v>
      </c>
      <c r="AQ1105" s="166">
        <f t="shared" si="5123"/>
        <v>2174565.9437500001</v>
      </c>
      <c r="AR1105" s="166">
        <f t="shared" si="5123"/>
        <v>2658016.90625</v>
      </c>
      <c r="AS1105" s="166">
        <f t="shared" si="5123"/>
        <v>2658016.90625</v>
      </c>
      <c r="AT1105" s="166">
        <f t="shared" si="5123"/>
        <v>2658016.90625</v>
      </c>
      <c r="AU1105" s="166">
        <f t="shared" si="5123"/>
        <v>0</v>
      </c>
      <c r="AV1105" s="142"/>
      <c r="AW1105" s="166">
        <f t="shared" si="5014"/>
        <v>0</v>
      </c>
      <c r="AX1105" s="166">
        <f t="shared" ref="AX1105:BH1105" si="5124">AX63-AX257+AW1105</f>
        <v>0</v>
      </c>
      <c r="AY1105" s="166">
        <f t="shared" si="5124"/>
        <v>0</v>
      </c>
      <c r="AZ1105" s="166">
        <f t="shared" si="5124"/>
        <v>0</v>
      </c>
      <c r="BA1105" s="166">
        <f t="shared" si="5124"/>
        <v>0</v>
      </c>
      <c r="BB1105" s="166">
        <f t="shared" si="5124"/>
        <v>0</v>
      </c>
      <c r="BC1105" s="166">
        <f t="shared" si="5124"/>
        <v>0</v>
      </c>
      <c r="BD1105" s="166">
        <f t="shared" si="5124"/>
        <v>0</v>
      </c>
      <c r="BE1105" s="166">
        <f t="shared" si="5124"/>
        <v>0</v>
      </c>
      <c r="BF1105" s="166">
        <f t="shared" si="5124"/>
        <v>0</v>
      </c>
      <c r="BG1105" s="166">
        <f t="shared" si="5124"/>
        <v>0</v>
      </c>
      <c r="BH1105" s="166">
        <f t="shared" si="5124"/>
        <v>0</v>
      </c>
      <c r="BI1105" s="142"/>
      <c r="BV1105" s="142"/>
      <c r="CI1105" s="142"/>
      <c r="CV1105" s="142"/>
      <c r="DI1105" s="142"/>
      <c r="DV1105" s="142"/>
      <c r="EI1105" s="142"/>
    </row>
    <row r="1106" spans="1:139" ht="15.75" outlineLevel="1" x14ac:dyDescent="0.25">
      <c r="A1106" s="2">
        <f t="shared" si="5092"/>
        <v>17</v>
      </c>
      <c r="B1106" s="86" t="str">
        <f t="shared" si="5092"/>
        <v>PRE-10060</v>
      </c>
      <c r="C1106" s="86" t="str">
        <f t="shared" si="5092"/>
        <v>SPP FH - Lake Juliana 13770</v>
      </c>
      <c r="D1106" s="2" t="str">
        <f t="shared" si="5092"/>
        <v>PRE-10060.2</v>
      </c>
      <c r="E1106" s="141" t="str">
        <f t="shared" si="5092"/>
        <v>SPP FH - Lake Juliana 13770-S&amp;E/R&amp;C</v>
      </c>
      <c r="I1106" s="178">
        <v>0</v>
      </c>
      <c r="J1106" s="166">
        <f t="shared" ref="J1106:U1106" si="5125">J64-J258+I1106</f>
        <v>0</v>
      </c>
      <c r="K1106" s="166">
        <f t="shared" si="5125"/>
        <v>0</v>
      </c>
      <c r="L1106" s="166">
        <f t="shared" si="5125"/>
        <v>0</v>
      </c>
      <c r="M1106" s="166">
        <f t="shared" si="5125"/>
        <v>0</v>
      </c>
      <c r="N1106" s="166">
        <f t="shared" si="5125"/>
        <v>0</v>
      </c>
      <c r="O1106" s="166">
        <f t="shared" si="5125"/>
        <v>0</v>
      </c>
      <c r="P1106" s="166">
        <f t="shared" si="5125"/>
        <v>0</v>
      </c>
      <c r="Q1106" s="166">
        <f t="shared" si="5125"/>
        <v>0</v>
      </c>
      <c r="R1106" s="166">
        <f t="shared" si="5125"/>
        <v>0</v>
      </c>
      <c r="S1106" s="166">
        <f t="shared" si="5125"/>
        <v>0</v>
      </c>
      <c r="T1106" s="166">
        <f t="shared" si="5125"/>
        <v>0</v>
      </c>
      <c r="U1106" s="166">
        <f t="shared" si="5125"/>
        <v>0</v>
      </c>
      <c r="W1106" s="166">
        <f t="shared" si="5010"/>
        <v>0</v>
      </c>
      <c r="X1106" s="166">
        <f t="shared" ref="X1106:AH1106" si="5126">X64-X258+W1106</f>
        <v>0</v>
      </c>
      <c r="Y1106" s="166">
        <f t="shared" si="5126"/>
        <v>0</v>
      </c>
      <c r="Z1106" s="166">
        <f t="shared" si="5126"/>
        <v>0</v>
      </c>
      <c r="AA1106" s="166">
        <f t="shared" si="5126"/>
        <v>0</v>
      </c>
      <c r="AB1106" s="166">
        <f t="shared" si="5126"/>
        <v>0</v>
      </c>
      <c r="AC1106" s="166">
        <f t="shared" si="5126"/>
        <v>0</v>
      </c>
      <c r="AD1106" s="166">
        <f t="shared" si="5126"/>
        <v>0</v>
      </c>
      <c r="AE1106" s="166">
        <f t="shared" si="5126"/>
        <v>0</v>
      </c>
      <c r="AF1106" s="166">
        <f t="shared" si="5126"/>
        <v>0</v>
      </c>
      <c r="AG1106" s="166">
        <f t="shared" si="5126"/>
        <v>0</v>
      </c>
      <c r="AH1106" s="170">
        <f t="shared" si="5126"/>
        <v>471.1</v>
      </c>
      <c r="AI1106" s="142"/>
      <c r="AJ1106" s="166">
        <f t="shared" si="5012"/>
        <v>471.1</v>
      </c>
      <c r="AK1106" s="166">
        <f t="shared" ref="AK1106:AU1106" si="5127">AK64-AK258+AJ1106</f>
        <v>471.1</v>
      </c>
      <c r="AL1106" s="166">
        <f t="shared" si="5127"/>
        <v>471.1</v>
      </c>
      <c r="AM1106" s="166">
        <f t="shared" si="5127"/>
        <v>471.1</v>
      </c>
      <c r="AN1106" s="166">
        <f t="shared" si="5127"/>
        <v>471.1</v>
      </c>
      <c r="AO1106" s="166">
        <f t="shared" si="5127"/>
        <v>471.1</v>
      </c>
      <c r="AP1106" s="166">
        <f t="shared" si="5127"/>
        <v>0</v>
      </c>
      <c r="AQ1106" s="166">
        <f t="shared" si="5127"/>
        <v>0</v>
      </c>
      <c r="AR1106" s="166">
        <f t="shared" si="5127"/>
        <v>0</v>
      </c>
      <c r="AS1106" s="166">
        <f t="shared" si="5127"/>
        <v>0</v>
      </c>
      <c r="AT1106" s="166">
        <f t="shared" si="5127"/>
        <v>0</v>
      </c>
      <c r="AU1106" s="166">
        <f t="shared" si="5127"/>
        <v>0</v>
      </c>
      <c r="AV1106" s="142"/>
      <c r="AW1106" s="166">
        <f t="shared" si="5014"/>
        <v>0</v>
      </c>
      <c r="AX1106" s="166">
        <f t="shared" ref="AX1106:BH1106" si="5128">AX64-AX258+AW1106</f>
        <v>0</v>
      </c>
      <c r="AY1106" s="166">
        <f t="shared" si="5128"/>
        <v>0</v>
      </c>
      <c r="AZ1106" s="166">
        <f t="shared" si="5128"/>
        <v>0</v>
      </c>
      <c r="BA1106" s="166">
        <f t="shared" si="5128"/>
        <v>0</v>
      </c>
      <c r="BB1106" s="166">
        <f t="shared" si="5128"/>
        <v>0</v>
      </c>
      <c r="BC1106" s="166">
        <f t="shared" si="5128"/>
        <v>0</v>
      </c>
      <c r="BD1106" s="166">
        <f t="shared" si="5128"/>
        <v>0</v>
      </c>
      <c r="BE1106" s="166">
        <f t="shared" si="5128"/>
        <v>0</v>
      </c>
      <c r="BF1106" s="166">
        <f t="shared" si="5128"/>
        <v>0</v>
      </c>
      <c r="BG1106" s="166">
        <f t="shared" si="5128"/>
        <v>0</v>
      </c>
      <c r="BH1106" s="166">
        <f t="shared" si="5128"/>
        <v>0</v>
      </c>
      <c r="BI1106" s="142"/>
      <c r="BV1106" s="142"/>
      <c r="CI1106" s="142"/>
      <c r="CV1106" s="142"/>
      <c r="DI1106" s="142"/>
      <c r="DV1106" s="142"/>
      <c r="EI1106" s="142"/>
    </row>
    <row r="1107" spans="1:139" ht="15.75" outlineLevel="1" x14ac:dyDescent="0.25">
      <c r="A1107" s="2">
        <f t="shared" si="5092"/>
        <v>18</v>
      </c>
      <c r="B1107" s="86" t="str">
        <f t="shared" si="5092"/>
        <v>PRE-10061</v>
      </c>
      <c r="C1107" s="86" t="str">
        <f t="shared" si="5092"/>
        <v>SPP FH - Lake Alfred 13118</v>
      </c>
      <c r="D1107" s="2" t="str">
        <f t="shared" si="5092"/>
        <v>PRE-10061.1</v>
      </c>
      <c r="E1107" s="141" t="str">
        <f t="shared" si="5092"/>
        <v>SPP FH - Lake Alfred 13118 -OH Feeder</v>
      </c>
      <c r="I1107" s="178">
        <v>0</v>
      </c>
      <c r="J1107" s="166">
        <f t="shared" ref="J1107:U1107" si="5129">J65-J259+I1107</f>
        <v>0</v>
      </c>
      <c r="K1107" s="166">
        <f t="shared" si="5129"/>
        <v>0</v>
      </c>
      <c r="L1107" s="166">
        <f t="shared" si="5129"/>
        <v>0</v>
      </c>
      <c r="M1107" s="166">
        <f t="shared" si="5129"/>
        <v>0</v>
      </c>
      <c r="N1107" s="166">
        <f t="shared" si="5129"/>
        <v>0</v>
      </c>
      <c r="O1107" s="166">
        <f t="shared" si="5129"/>
        <v>0</v>
      </c>
      <c r="P1107" s="166">
        <f t="shared" si="5129"/>
        <v>0</v>
      </c>
      <c r="Q1107" s="166">
        <f t="shared" si="5129"/>
        <v>0</v>
      </c>
      <c r="R1107" s="166">
        <f t="shared" si="5129"/>
        <v>0</v>
      </c>
      <c r="S1107" s="166">
        <f t="shared" si="5129"/>
        <v>0</v>
      </c>
      <c r="T1107" s="166">
        <f t="shared" si="5129"/>
        <v>0</v>
      </c>
      <c r="U1107" s="166">
        <f t="shared" si="5129"/>
        <v>0</v>
      </c>
      <c r="W1107" s="166">
        <f t="shared" si="5010"/>
        <v>0</v>
      </c>
      <c r="X1107" s="166">
        <f t="shared" ref="X1107:AH1107" si="5130">X65-X259+W1107</f>
        <v>0</v>
      </c>
      <c r="Y1107" s="166">
        <f t="shared" si="5130"/>
        <v>0</v>
      </c>
      <c r="Z1107" s="166">
        <f t="shared" si="5130"/>
        <v>0</v>
      </c>
      <c r="AA1107" s="166">
        <f t="shared" si="5130"/>
        <v>0</v>
      </c>
      <c r="AB1107" s="166">
        <f t="shared" si="5130"/>
        <v>0</v>
      </c>
      <c r="AC1107" s="166">
        <f t="shared" si="5130"/>
        <v>0</v>
      </c>
      <c r="AD1107" s="166">
        <f t="shared" si="5130"/>
        <v>0</v>
      </c>
      <c r="AE1107" s="166">
        <f t="shared" si="5130"/>
        <v>0</v>
      </c>
      <c r="AF1107" s="166">
        <f t="shared" si="5130"/>
        <v>0</v>
      </c>
      <c r="AG1107" s="166">
        <f t="shared" si="5130"/>
        <v>0</v>
      </c>
      <c r="AH1107" s="170">
        <f t="shared" si="5130"/>
        <v>35073.379999999997</v>
      </c>
      <c r="AI1107" s="142"/>
      <c r="AJ1107" s="166">
        <f t="shared" si="5012"/>
        <v>35073.379999999997</v>
      </c>
      <c r="AK1107" s="166">
        <f t="shared" ref="AK1107:AU1107" si="5131">AK65-AK259+AJ1107</f>
        <v>35073.379999999997</v>
      </c>
      <c r="AL1107" s="166">
        <f t="shared" si="5131"/>
        <v>862473.38</v>
      </c>
      <c r="AM1107" s="166">
        <f t="shared" si="5131"/>
        <v>1131873.3800000001</v>
      </c>
      <c r="AN1107" s="166">
        <f t="shared" si="5131"/>
        <v>1462373.3800000001</v>
      </c>
      <c r="AO1107" s="166">
        <f t="shared" si="5131"/>
        <v>1792873.3800000001</v>
      </c>
      <c r="AP1107" s="166">
        <f t="shared" si="5131"/>
        <v>1792873.3800000001</v>
      </c>
      <c r="AQ1107" s="166">
        <f t="shared" si="5131"/>
        <v>1792873.3800000001</v>
      </c>
      <c r="AR1107" s="166">
        <f t="shared" si="5131"/>
        <v>0</v>
      </c>
      <c r="AS1107" s="166">
        <f t="shared" si="5131"/>
        <v>0</v>
      </c>
      <c r="AT1107" s="166">
        <f t="shared" si="5131"/>
        <v>0</v>
      </c>
      <c r="AU1107" s="166">
        <f t="shared" si="5131"/>
        <v>0</v>
      </c>
      <c r="AV1107" s="142"/>
      <c r="AW1107" s="166">
        <f t="shared" si="5014"/>
        <v>0</v>
      </c>
      <c r="AX1107" s="166">
        <f t="shared" ref="AX1107:BH1107" si="5132">AX65-AX259+AW1107</f>
        <v>0</v>
      </c>
      <c r="AY1107" s="166">
        <f t="shared" si="5132"/>
        <v>0</v>
      </c>
      <c r="AZ1107" s="166">
        <f t="shared" si="5132"/>
        <v>0</v>
      </c>
      <c r="BA1107" s="166">
        <f t="shared" si="5132"/>
        <v>0</v>
      </c>
      <c r="BB1107" s="166">
        <f t="shared" si="5132"/>
        <v>0</v>
      </c>
      <c r="BC1107" s="166">
        <f t="shared" si="5132"/>
        <v>0</v>
      </c>
      <c r="BD1107" s="166">
        <f t="shared" si="5132"/>
        <v>0</v>
      </c>
      <c r="BE1107" s="166">
        <f t="shared" si="5132"/>
        <v>0</v>
      </c>
      <c r="BF1107" s="166">
        <f t="shared" si="5132"/>
        <v>0</v>
      </c>
      <c r="BG1107" s="166">
        <f t="shared" si="5132"/>
        <v>0</v>
      </c>
      <c r="BH1107" s="166">
        <f t="shared" si="5132"/>
        <v>0</v>
      </c>
      <c r="BI1107" s="142"/>
      <c r="BV1107" s="142"/>
      <c r="CI1107" s="142"/>
      <c r="CV1107" s="142"/>
      <c r="DI1107" s="142"/>
      <c r="DV1107" s="142"/>
      <c r="EI1107" s="142"/>
    </row>
    <row r="1108" spans="1:139" ht="15.75" outlineLevel="1" x14ac:dyDescent="0.25">
      <c r="A1108" s="2">
        <f t="shared" ref="A1108:E1117" si="5133">A913</f>
        <v>18</v>
      </c>
      <c r="B1108" s="86" t="str">
        <f t="shared" si="5133"/>
        <v>FH - TBD13</v>
      </c>
      <c r="C1108" s="86" t="str">
        <f t="shared" si="5133"/>
        <v>SPP FH - 13118</v>
      </c>
      <c r="D1108" s="2" t="str">
        <f t="shared" si="5133"/>
        <v>FH - TBD13.2</v>
      </c>
      <c r="E1108" s="141" t="str">
        <f t="shared" si="5133"/>
        <v>SPP FH - Lake Alfred 13118 - S&amp;E/R&amp;C</v>
      </c>
      <c r="I1108" s="178">
        <v>0</v>
      </c>
      <c r="J1108" s="166">
        <f t="shared" ref="J1108:U1108" si="5134">J66-J260+I1108</f>
        <v>0</v>
      </c>
      <c r="K1108" s="166">
        <f t="shared" si="5134"/>
        <v>0</v>
      </c>
      <c r="L1108" s="166">
        <f t="shared" si="5134"/>
        <v>0</v>
      </c>
      <c r="M1108" s="166">
        <f t="shared" si="5134"/>
        <v>0</v>
      </c>
      <c r="N1108" s="166">
        <f t="shared" si="5134"/>
        <v>0</v>
      </c>
      <c r="O1108" s="166">
        <f t="shared" si="5134"/>
        <v>0</v>
      </c>
      <c r="P1108" s="166">
        <f t="shared" si="5134"/>
        <v>0</v>
      </c>
      <c r="Q1108" s="166">
        <f t="shared" si="5134"/>
        <v>0</v>
      </c>
      <c r="R1108" s="166">
        <f t="shared" si="5134"/>
        <v>0</v>
      </c>
      <c r="S1108" s="166">
        <f t="shared" si="5134"/>
        <v>0</v>
      </c>
      <c r="T1108" s="166">
        <f t="shared" si="5134"/>
        <v>0</v>
      </c>
      <c r="U1108" s="166">
        <f t="shared" si="5134"/>
        <v>0</v>
      </c>
      <c r="W1108" s="166">
        <f t="shared" si="5010"/>
        <v>0</v>
      </c>
      <c r="X1108" s="166">
        <f t="shared" ref="X1108:AH1108" si="5135">X66-X260+W1108</f>
        <v>0</v>
      </c>
      <c r="Y1108" s="166">
        <f t="shared" si="5135"/>
        <v>0</v>
      </c>
      <c r="Z1108" s="166">
        <f t="shared" si="5135"/>
        <v>0</v>
      </c>
      <c r="AA1108" s="166">
        <f t="shared" si="5135"/>
        <v>0</v>
      </c>
      <c r="AB1108" s="166">
        <f t="shared" si="5135"/>
        <v>0</v>
      </c>
      <c r="AC1108" s="166">
        <f t="shared" si="5135"/>
        <v>0</v>
      </c>
      <c r="AD1108" s="166">
        <f t="shared" si="5135"/>
        <v>0</v>
      </c>
      <c r="AE1108" s="166">
        <f t="shared" si="5135"/>
        <v>0</v>
      </c>
      <c r="AF1108" s="166">
        <f t="shared" si="5135"/>
        <v>0</v>
      </c>
      <c r="AG1108" s="166">
        <f t="shared" si="5135"/>
        <v>0</v>
      </c>
      <c r="AH1108" s="170">
        <f t="shared" si="5135"/>
        <v>0</v>
      </c>
      <c r="AI1108" s="142"/>
      <c r="AJ1108" s="166">
        <f t="shared" si="5012"/>
        <v>0</v>
      </c>
      <c r="AK1108" s="166">
        <f t="shared" ref="AK1108:AU1108" si="5136">AK66-AK260+AJ1108</f>
        <v>0</v>
      </c>
      <c r="AL1108" s="166">
        <f t="shared" si="5136"/>
        <v>0</v>
      </c>
      <c r="AM1108" s="166">
        <f t="shared" si="5136"/>
        <v>0</v>
      </c>
      <c r="AN1108" s="166">
        <f t="shared" si="5136"/>
        <v>0</v>
      </c>
      <c r="AO1108" s="166">
        <f t="shared" si="5136"/>
        <v>0</v>
      </c>
      <c r="AP1108" s="166">
        <f t="shared" si="5136"/>
        <v>0</v>
      </c>
      <c r="AQ1108" s="166">
        <f t="shared" si="5136"/>
        <v>0</v>
      </c>
      <c r="AR1108" s="166">
        <f t="shared" si="5136"/>
        <v>0</v>
      </c>
      <c r="AS1108" s="166">
        <f t="shared" si="5136"/>
        <v>540000</v>
      </c>
      <c r="AT1108" s="166">
        <f t="shared" si="5136"/>
        <v>1080000</v>
      </c>
      <c r="AU1108" s="166">
        <f t="shared" si="5136"/>
        <v>1620000</v>
      </c>
      <c r="AV1108" s="142"/>
      <c r="AW1108" s="166">
        <f t="shared" si="5014"/>
        <v>1620000</v>
      </c>
      <c r="AX1108" s="166">
        <f t="shared" ref="AX1108:BH1108" si="5137">AX66-AX260+AW1108</f>
        <v>1620000</v>
      </c>
      <c r="AY1108" s="166">
        <f t="shared" si="5137"/>
        <v>0</v>
      </c>
      <c r="AZ1108" s="166">
        <f t="shared" si="5137"/>
        <v>0</v>
      </c>
      <c r="BA1108" s="166">
        <f t="shared" si="5137"/>
        <v>0</v>
      </c>
      <c r="BB1108" s="166">
        <f t="shared" si="5137"/>
        <v>0</v>
      </c>
      <c r="BC1108" s="166">
        <f t="shared" si="5137"/>
        <v>0</v>
      </c>
      <c r="BD1108" s="166">
        <f t="shared" si="5137"/>
        <v>0</v>
      </c>
      <c r="BE1108" s="166">
        <f t="shared" si="5137"/>
        <v>0</v>
      </c>
      <c r="BF1108" s="166">
        <f t="shared" si="5137"/>
        <v>0</v>
      </c>
      <c r="BG1108" s="166">
        <f t="shared" si="5137"/>
        <v>0</v>
      </c>
      <c r="BH1108" s="166">
        <f t="shared" si="5137"/>
        <v>0</v>
      </c>
      <c r="BI1108" s="142"/>
      <c r="BV1108" s="142"/>
      <c r="CI1108" s="142"/>
      <c r="CV1108" s="142"/>
      <c r="DI1108" s="142"/>
      <c r="DV1108" s="142"/>
      <c r="EI1108" s="142"/>
    </row>
    <row r="1109" spans="1:139" ht="15.75" outlineLevel="1" x14ac:dyDescent="0.25">
      <c r="A1109" s="2">
        <f t="shared" si="5133"/>
        <v>19</v>
      </c>
      <c r="B1109" s="86" t="str">
        <f t="shared" si="5133"/>
        <v>PRE-10062</v>
      </c>
      <c r="C1109" s="86" t="str">
        <f t="shared" si="5133"/>
        <v>SPP FH - Jan Phyl 13296</v>
      </c>
      <c r="D1109" s="2" t="str">
        <f t="shared" si="5133"/>
        <v>PRE-10062.1</v>
      </c>
      <c r="E1109" s="141" t="str">
        <f t="shared" si="5133"/>
        <v>SPP FH - Jan Phyl 13296 - OH</v>
      </c>
      <c r="I1109" s="178">
        <v>0</v>
      </c>
      <c r="J1109" s="166">
        <f t="shared" ref="J1109:U1109" si="5138">J67-J261+I1109</f>
        <v>0</v>
      </c>
      <c r="K1109" s="166">
        <f t="shared" si="5138"/>
        <v>0</v>
      </c>
      <c r="L1109" s="166">
        <f t="shared" si="5138"/>
        <v>0</v>
      </c>
      <c r="M1109" s="166">
        <f t="shared" si="5138"/>
        <v>0</v>
      </c>
      <c r="N1109" s="166">
        <f t="shared" si="5138"/>
        <v>0</v>
      </c>
      <c r="O1109" s="166">
        <f t="shared" si="5138"/>
        <v>0</v>
      </c>
      <c r="P1109" s="166">
        <f t="shared" si="5138"/>
        <v>0</v>
      </c>
      <c r="Q1109" s="166">
        <f t="shared" si="5138"/>
        <v>0</v>
      </c>
      <c r="R1109" s="166">
        <f t="shared" si="5138"/>
        <v>0</v>
      </c>
      <c r="S1109" s="166">
        <f t="shared" si="5138"/>
        <v>0</v>
      </c>
      <c r="T1109" s="166">
        <f t="shared" si="5138"/>
        <v>0</v>
      </c>
      <c r="U1109" s="166">
        <f t="shared" si="5138"/>
        <v>0</v>
      </c>
      <c r="W1109" s="166">
        <f t="shared" si="5010"/>
        <v>0</v>
      </c>
      <c r="X1109" s="166">
        <f t="shared" ref="X1109:AH1109" si="5139">X67-X261+W1109</f>
        <v>0</v>
      </c>
      <c r="Y1109" s="166">
        <f t="shared" si="5139"/>
        <v>0</v>
      </c>
      <c r="Z1109" s="166">
        <f t="shared" si="5139"/>
        <v>0</v>
      </c>
      <c r="AA1109" s="166">
        <f t="shared" si="5139"/>
        <v>0</v>
      </c>
      <c r="AB1109" s="166">
        <f t="shared" si="5139"/>
        <v>0</v>
      </c>
      <c r="AC1109" s="166">
        <f t="shared" si="5139"/>
        <v>0</v>
      </c>
      <c r="AD1109" s="166">
        <f t="shared" si="5139"/>
        <v>0</v>
      </c>
      <c r="AE1109" s="166">
        <f t="shared" si="5139"/>
        <v>0</v>
      </c>
      <c r="AF1109" s="166">
        <f t="shared" si="5139"/>
        <v>0</v>
      </c>
      <c r="AG1109" s="166">
        <f t="shared" si="5139"/>
        <v>0</v>
      </c>
      <c r="AH1109" s="170">
        <f t="shared" si="5139"/>
        <v>0</v>
      </c>
      <c r="AI1109" s="142"/>
      <c r="AJ1109" s="166">
        <f t="shared" si="5012"/>
        <v>0</v>
      </c>
      <c r="AK1109" s="166">
        <f t="shared" ref="AK1109:AU1109" si="5140">AK67-AK261+AJ1109</f>
        <v>0</v>
      </c>
      <c r="AL1109" s="166">
        <f t="shared" si="5140"/>
        <v>0</v>
      </c>
      <c r="AM1109" s="166">
        <f t="shared" si="5140"/>
        <v>1432280.16</v>
      </c>
      <c r="AN1109" s="166">
        <f t="shared" si="5140"/>
        <v>1883626.8699999999</v>
      </c>
      <c r="AO1109" s="166">
        <f t="shared" si="5140"/>
        <v>2439060.2599999998</v>
      </c>
      <c r="AP1109" s="166">
        <f t="shared" si="5140"/>
        <v>2994493.65</v>
      </c>
      <c r="AQ1109" s="166">
        <f t="shared" si="5140"/>
        <v>2994493.65</v>
      </c>
      <c r="AR1109" s="166">
        <f t="shared" si="5140"/>
        <v>2994493.65</v>
      </c>
      <c r="AS1109" s="166">
        <f t="shared" si="5140"/>
        <v>0</v>
      </c>
      <c r="AT1109" s="166">
        <f t="shared" si="5140"/>
        <v>0</v>
      </c>
      <c r="AU1109" s="166">
        <f t="shared" si="5140"/>
        <v>0</v>
      </c>
      <c r="AV1109" s="142"/>
      <c r="AW1109" s="166">
        <f t="shared" si="5014"/>
        <v>0</v>
      </c>
      <c r="AX1109" s="166">
        <f t="shared" ref="AX1109:BH1109" si="5141">AX67-AX261+AW1109</f>
        <v>0</v>
      </c>
      <c r="AY1109" s="166">
        <f t="shared" si="5141"/>
        <v>0</v>
      </c>
      <c r="AZ1109" s="166">
        <f t="shared" si="5141"/>
        <v>0</v>
      </c>
      <c r="BA1109" s="166">
        <f t="shared" si="5141"/>
        <v>0</v>
      </c>
      <c r="BB1109" s="166">
        <f t="shared" si="5141"/>
        <v>0</v>
      </c>
      <c r="BC1109" s="166">
        <f t="shared" si="5141"/>
        <v>0</v>
      </c>
      <c r="BD1109" s="166">
        <f t="shared" si="5141"/>
        <v>0</v>
      </c>
      <c r="BE1109" s="166">
        <f t="shared" si="5141"/>
        <v>0</v>
      </c>
      <c r="BF1109" s="166">
        <f t="shared" si="5141"/>
        <v>0</v>
      </c>
      <c r="BG1109" s="166">
        <f t="shared" si="5141"/>
        <v>0</v>
      </c>
      <c r="BH1109" s="166">
        <f t="shared" si="5141"/>
        <v>0</v>
      </c>
      <c r="BI1109" s="142"/>
      <c r="BV1109" s="142"/>
      <c r="CI1109" s="142"/>
      <c r="CV1109" s="142"/>
      <c r="DI1109" s="142"/>
      <c r="DV1109" s="142"/>
      <c r="EI1109" s="142"/>
    </row>
    <row r="1110" spans="1:139" ht="15.75" outlineLevel="1" x14ac:dyDescent="0.25">
      <c r="A1110" s="2">
        <f t="shared" si="5133"/>
        <v>19</v>
      </c>
      <c r="B1110" s="86" t="str">
        <f t="shared" si="5133"/>
        <v>PRE-10062</v>
      </c>
      <c r="C1110" s="86" t="str">
        <f t="shared" si="5133"/>
        <v>SPP FH - Jan Phyl 13296</v>
      </c>
      <c r="D1110" s="2" t="str">
        <f t="shared" si="5133"/>
        <v>PRE-10062.2</v>
      </c>
      <c r="E1110" s="141" t="str">
        <f t="shared" si="5133"/>
        <v>SPP FH -  Jan Phyl  13296 - S&amp;E/R&amp;C</v>
      </c>
      <c r="I1110" s="178">
        <v>0</v>
      </c>
      <c r="J1110" s="166">
        <f t="shared" ref="J1110:U1110" si="5142">J68-J262+I1110</f>
        <v>0</v>
      </c>
      <c r="K1110" s="166">
        <f t="shared" si="5142"/>
        <v>0</v>
      </c>
      <c r="L1110" s="166">
        <f t="shared" si="5142"/>
        <v>0</v>
      </c>
      <c r="M1110" s="166">
        <f t="shared" si="5142"/>
        <v>0</v>
      </c>
      <c r="N1110" s="166">
        <f t="shared" si="5142"/>
        <v>0</v>
      </c>
      <c r="O1110" s="166">
        <f t="shared" si="5142"/>
        <v>0</v>
      </c>
      <c r="P1110" s="166">
        <f t="shared" si="5142"/>
        <v>0</v>
      </c>
      <c r="Q1110" s="166">
        <f t="shared" si="5142"/>
        <v>0</v>
      </c>
      <c r="R1110" s="166">
        <f t="shared" si="5142"/>
        <v>0</v>
      </c>
      <c r="S1110" s="166">
        <f t="shared" si="5142"/>
        <v>0</v>
      </c>
      <c r="T1110" s="166">
        <f t="shared" si="5142"/>
        <v>0</v>
      </c>
      <c r="U1110" s="166">
        <f t="shared" si="5142"/>
        <v>0</v>
      </c>
      <c r="W1110" s="166">
        <f t="shared" si="5010"/>
        <v>0</v>
      </c>
      <c r="X1110" s="166">
        <f t="shared" ref="X1110:AH1110" si="5143">X68-X262+W1110</f>
        <v>0</v>
      </c>
      <c r="Y1110" s="166">
        <f t="shared" si="5143"/>
        <v>0</v>
      </c>
      <c r="Z1110" s="166">
        <f t="shared" si="5143"/>
        <v>0</v>
      </c>
      <c r="AA1110" s="166">
        <f t="shared" si="5143"/>
        <v>0</v>
      </c>
      <c r="AB1110" s="166">
        <f t="shared" si="5143"/>
        <v>0</v>
      </c>
      <c r="AC1110" s="166">
        <f t="shared" si="5143"/>
        <v>0</v>
      </c>
      <c r="AD1110" s="166">
        <f t="shared" si="5143"/>
        <v>0</v>
      </c>
      <c r="AE1110" s="166">
        <f t="shared" si="5143"/>
        <v>0</v>
      </c>
      <c r="AF1110" s="166">
        <f t="shared" si="5143"/>
        <v>470.26</v>
      </c>
      <c r="AG1110" s="166">
        <f t="shared" si="5143"/>
        <v>470.26</v>
      </c>
      <c r="AH1110" s="170">
        <f t="shared" si="5143"/>
        <v>877.09999999999991</v>
      </c>
      <c r="AI1110" s="142"/>
      <c r="AJ1110" s="166">
        <f t="shared" si="5012"/>
        <v>877.09999999999991</v>
      </c>
      <c r="AK1110" s="166">
        <f t="shared" ref="AK1110:AU1110" si="5144">AK68-AK262+AJ1110</f>
        <v>877.09999999999991</v>
      </c>
      <c r="AL1110" s="166">
        <f t="shared" si="5144"/>
        <v>877.09999999999991</v>
      </c>
      <c r="AM1110" s="166">
        <f t="shared" si="5144"/>
        <v>877.09999999999991</v>
      </c>
      <c r="AN1110" s="166">
        <f t="shared" si="5144"/>
        <v>877.09999999999991</v>
      </c>
      <c r="AO1110" s="166">
        <f t="shared" si="5144"/>
        <v>877.09999999999991</v>
      </c>
      <c r="AP1110" s="166">
        <f t="shared" si="5144"/>
        <v>877.09999999999991</v>
      </c>
      <c r="AQ1110" s="166">
        <f t="shared" si="5144"/>
        <v>877.09999999999991</v>
      </c>
      <c r="AR1110" s="166">
        <f t="shared" si="5144"/>
        <v>877.09999999999991</v>
      </c>
      <c r="AS1110" s="166">
        <f t="shared" si="5144"/>
        <v>500877.1</v>
      </c>
      <c r="AT1110" s="166">
        <f t="shared" si="5144"/>
        <v>1000877.1</v>
      </c>
      <c r="AU1110" s="166">
        <f t="shared" si="5144"/>
        <v>1500877.1</v>
      </c>
      <c r="AV1110" s="142"/>
      <c r="AW1110" s="166">
        <f t="shared" si="5014"/>
        <v>1500877.1</v>
      </c>
      <c r="AX1110" s="166">
        <f t="shared" ref="AX1110:BH1110" si="5145">AX68-AX262+AW1110</f>
        <v>1500877.1</v>
      </c>
      <c r="AY1110" s="166">
        <f t="shared" si="5145"/>
        <v>0</v>
      </c>
      <c r="AZ1110" s="166">
        <f t="shared" si="5145"/>
        <v>0</v>
      </c>
      <c r="BA1110" s="166">
        <f t="shared" si="5145"/>
        <v>0</v>
      </c>
      <c r="BB1110" s="166">
        <f t="shared" si="5145"/>
        <v>0</v>
      </c>
      <c r="BC1110" s="166">
        <f t="shared" si="5145"/>
        <v>0</v>
      </c>
      <c r="BD1110" s="166">
        <f t="shared" si="5145"/>
        <v>0</v>
      </c>
      <c r="BE1110" s="166">
        <f t="shared" si="5145"/>
        <v>0</v>
      </c>
      <c r="BF1110" s="166">
        <f t="shared" si="5145"/>
        <v>0</v>
      </c>
      <c r="BG1110" s="166">
        <f t="shared" si="5145"/>
        <v>0</v>
      </c>
      <c r="BH1110" s="166">
        <f t="shared" si="5145"/>
        <v>0</v>
      </c>
      <c r="BI1110" s="142"/>
      <c r="BV1110" s="142"/>
      <c r="CI1110" s="142"/>
      <c r="CV1110" s="142"/>
      <c r="DI1110" s="142"/>
      <c r="DV1110" s="142"/>
      <c r="EI1110" s="142"/>
    </row>
    <row r="1111" spans="1:139" ht="15.75" outlineLevel="1" x14ac:dyDescent="0.25">
      <c r="A1111" s="2">
        <f t="shared" si="5133"/>
        <v>20</v>
      </c>
      <c r="B1111" s="86" t="str">
        <f t="shared" si="5133"/>
        <v>FH - TBD15</v>
      </c>
      <c r="C1111" s="86" t="str">
        <f t="shared" si="5133"/>
        <v>SPP FH - 13989</v>
      </c>
      <c r="D1111" s="2" t="str">
        <f t="shared" si="5133"/>
        <v>FH - TBD15.1</v>
      </c>
      <c r="E1111" s="141" t="str">
        <f t="shared" si="5133"/>
        <v>SPP FH - 13989</v>
      </c>
      <c r="I1111" s="178">
        <v>0</v>
      </c>
      <c r="J1111" s="166">
        <f t="shared" ref="J1111:U1111" si="5146">J69-J263+I1111</f>
        <v>0</v>
      </c>
      <c r="K1111" s="166">
        <f t="shared" si="5146"/>
        <v>0</v>
      </c>
      <c r="L1111" s="166">
        <f t="shared" si="5146"/>
        <v>0</v>
      </c>
      <c r="M1111" s="166">
        <f t="shared" si="5146"/>
        <v>0</v>
      </c>
      <c r="N1111" s="166">
        <f t="shared" si="5146"/>
        <v>0</v>
      </c>
      <c r="O1111" s="166">
        <f t="shared" si="5146"/>
        <v>0</v>
      </c>
      <c r="P1111" s="166">
        <f t="shared" si="5146"/>
        <v>0</v>
      </c>
      <c r="Q1111" s="166">
        <f t="shared" si="5146"/>
        <v>0</v>
      </c>
      <c r="R1111" s="166">
        <f t="shared" si="5146"/>
        <v>0</v>
      </c>
      <c r="S1111" s="166">
        <f t="shared" si="5146"/>
        <v>0</v>
      </c>
      <c r="T1111" s="166">
        <f t="shared" si="5146"/>
        <v>0</v>
      </c>
      <c r="U1111" s="166">
        <f t="shared" si="5146"/>
        <v>0</v>
      </c>
      <c r="W1111" s="166">
        <f t="shared" ref="W1111:W1142" si="5147">W69-W263+U1111</f>
        <v>0</v>
      </c>
      <c r="X1111" s="166">
        <f t="shared" ref="X1111:AH1111" si="5148">X69-X263+W1111</f>
        <v>0</v>
      </c>
      <c r="Y1111" s="166">
        <f t="shared" si="5148"/>
        <v>0</v>
      </c>
      <c r="Z1111" s="166">
        <f t="shared" si="5148"/>
        <v>0</v>
      </c>
      <c r="AA1111" s="166">
        <f t="shared" si="5148"/>
        <v>0</v>
      </c>
      <c r="AB1111" s="166">
        <f t="shared" si="5148"/>
        <v>0</v>
      </c>
      <c r="AC1111" s="166">
        <f t="shared" si="5148"/>
        <v>0</v>
      </c>
      <c r="AD1111" s="166">
        <f t="shared" si="5148"/>
        <v>0</v>
      </c>
      <c r="AE1111" s="166">
        <f t="shared" si="5148"/>
        <v>0</v>
      </c>
      <c r="AF1111" s="166">
        <f t="shared" si="5148"/>
        <v>0</v>
      </c>
      <c r="AG1111" s="166">
        <f t="shared" si="5148"/>
        <v>0</v>
      </c>
      <c r="AH1111" s="170">
        <f t="shared" si="5148"/>
        <v>0</v>
      </c>
      <c r="AI1111" s="142"/>
      <c r="AJ1111" s="166">
        <f t="shared" ref="AJ1111:AJ1130" si="5149">AJ69-AJ263+AH1111</f>
        <v>0</v>
      </c>
      <c r="AK1111" s="166">
        <f t="shared" ref="AK1111:AU1111" si="5150">AK69-AK263+AJ1111</f>
        <v>0</v>
      </c>
      <c r="AL1111" s="166">
        <f t="shared" si="5150"/>
        <v>0</v>
      </c>
      <c r="AM1111" s="166">
        <f t="shared" si="5150"/>
        <v>319502.31</v>
      </c>
      <c r="AN1111" s="166">
        <f t="shared" si="5150"/>
        <v>387376.17</v>
      </c>
      <c r="AO1111" s="166">
        <f t="shared" si="5150"/>
        <v>609934.65999999992</v>
      </c>
      <c r="AP1111" s="166">
        <f t="shared" si="5150"/>
        <v>832493.14999999991</v>
      </c>
      <c r="AQ1111" s="166">
        <f t="shared" si="5150"/>
        <v>832493.14999999991</v>
      </c>
      <c r="AR1111" s="166">
        <f t="shared" si="5150"/>
        <v>832493.14999999991</v>
      </c>
      <c r="AS1111" s="166">
        <f t="shared" si="5150"/>
        <v>0</v>
      </c>
      <c r="AT1111" s="166">
        <f t="shared" si="5150"/>
        <v>0</v>
      </c>
      <c r="AU1111" s="166">
        <f t="shared" si="5150"/>
        <v>0</v>
      </c>
      <c r="AV1111" s="142"/>
      <c r="AW1111" s="166">
        <f t="shared" ref="AW1111:AW1129" si="5151">AW69-AW263+AU1111</f>
        <v>0</v>
      </c>
      <c r="AX1111" s="166">
        <f t="shared" ref="AX1111:BH1111" si="5152">AX69-AX263+AW1111</f>
        <v>0</v>
      </c>
      <c r="AY1111" s="166">
        <f t="shared" si="5152"/>
        <v>0</v>
      </c>
      <c r="AZ1111" s="166">
        <f t="shared" si="5152"/>
        <v>0</v>
      </c>
      <c r="BA1111" s="166">
        <f t="shared" si="5152"/>
        <v>0</v>
      </c>
      <c r="BB1111" s="166">
        <f t="shared" si="5152"/>
        <v>0</v>
      </c>
      <c r="BC1111" s="166">
        <f t="shared" si="5152"/>
        <v>0</v>
      </c>
      <c r="BD1111" s="166">
        <f t="shared" si="5152"/>
        <v>0</v>
      </c>
      <c r="BE1111" s="166">
        <f t="shared" si="5152"/>
        <v>0</v>
      </c>
      <c r="BF1111" s="166">
        <f t="shared" si="5152"/>
        <v>0</v>
      </c>
      <c r="BG1111" s="166">
        <f t="shared" si="5152"/>
        <v>0</v>
      </c>
      <c r="BH1111" s="166">
        <f t="shared" si="5152"/>
        <v>0</v>
      </c>
      <c r="BI1111" s="142"/>
      <c r="BV1111" s="142"/>
      <c r="CI1111" s="142"/>
      <c r="CV1111" s="142"/>
      <c r="DI1111" s="142"/>
      <c r="DV1111" s="142"/>
      <c r="EI1111" s="142"/>
    </row>
    <row r="1112" spans="1:139" ht="15.75" outlineLevel="1" x14ac:dyDescent="0.25">
      <c r="A1112" s="2">
        <f t="shared" si="5133"/>
        <v>21</v>
      </c>
      <c r="B1112" s="86" t="str">
        <f t="shared" si="5133"/>
        <v>FH - TBD16</v>
      </c>
      <c r="C1112" s="86" t="str">
        <f t="shared" si="5133"/>
        <v>SPP FH - 13984</v>
      </c>
      <c r="D1112" s="2" t="str">
        <f t="shared" si="5133"/>
        <v>FH - TBD16.1</v>
      </c>
      <c r="E1112" s="141" t="str">
        <f t="shared" si="5133"/>
        <v>SPP FH - 13984</v>
      </c>
      <c r="I1112" s="178">
        <v>0</v>
      </c>
      <c r="J1112" s="166">
        <f t="shared" ref="J1112:U1112" si="5153">J70-J264+I1112</f>
        <v>0</v>
      </c>
      <c r="K1112" s="166">
        <f t="shared" si="5153"/>
        <v>0</v>
      </c>
      <c r="L1112" s="166">
        <f t="shared" si="5153"/>
        <v>0</v>
      </c>
      <c r="M1112" s="166">
        <f t="shared" si="5153"/>
        <v>0</v>
      </c>
      <c r="N1112" s="166">
        <f t="shared" si="5153"/>
        <v>0</v>
      </c>
      <c r="O1112" s="166">
        <f t="shared" si="5153"/>
        <v>0</v>
      </c>
      <c r="P1112" s="166">
        <f t="shared" si="5153"/>
        <v>0</v>
      </c>
      <c r="Q1112" s="166">
        <f t="shared" si="5153"/>
        <v>0</v>
      </c>
      <c r="R1112" s="166">
        <f t="shared" si="5153"/>
        <v>0</v>
      </c>
      <c r="S1112" s="166">
        <f t="shared" si="5153"/>
        <v>0</v>
      </c>
      <c r="T1112" s="166">
        <f t="shared" si="5153"/>
        <v>0</v>
      </c>
      <c r="U1112" s="166">
        <f t="shared" si="5153"/>
        <v>0</v>
      </c>
      <c r="W1112" s="166">
        <f t="shared" si="5147"/>
        <v>0</v>
      </c>
      <c r="X1112" s="166">
        <f t="shared" ref="X1112:AH1112" si="5154">X70-X264+W1112</f>
        <v>0</v>
      </c>
      <c r="Y1112" s="166">
        <f t="shared" si="5154"/>
        <v>0</v>
      </c>
      <c r="Z1112" s="166">
        <f t="shared" si="5154"/>
        <v>0</v>
      </c>
      <c r="AA1112" s="166">
        <f t="shared" si="5154"/>
        <v>0</v>
      </c>
      <c r="AB1112" s="166">
        <f t="shared" si="5154"/>
        <v>0</v>
      </c>
      <c r="AC1112" s="166">
        <f t="shared" si="5154"/>
        <v>0</v>
      </c>
      <c r="AD1112" s="166">
        <f t="shared" si="5154"/>
        <v>0</v>
      </c>
      <c r="AE1112" s="166">
        <f t="shared" si="5154"/>
        <v>0</v>
      </c>
      <c r="AF1112" s="166">
        <f t="shared" si="5154"/>
        <v>0</v>
      </c>
      <c r="AG1112" s="166">
        <f t="shared" si="5154"/>
        <v>0</v>
      </c>
      <c r="AH1112" s="170">
        <f t="shared" si="5154"/>
        <v>0</v>
      </c>
      <c r="AI1112" s="142"/>
      <c r="AJ1112" s="166">
        <f t="shared" si="5149"/>
        <v>0</v>
      </c>
      <c r="AK1112" s="166">
        <f t="shared" ref="AK1112:AU1112" si="5155">AK70-AK264+AJ1112</f>
        <v>0</v>
      </c>
      <c r="AL1112" s="166">
        <f t="shared" si="5155"/>
        <v>0</v>
      </c>
      <c r="AM1112" s="166">
        <f t="shared" si="5155"/>
        <v>0</v>
      </c>
      <c r="AN1112" s="166">
        <f t="shared" si="5155"/>
        <v>475126.56</v>
      </c>
      <c r="AO1112" s="166">
        <f t="shared" si="5155"/>
        <v>607324.97</v>
      </c>
      <c r="AP1112" s="166">
        <f t="shared" si="5155"/>
        <v>780256.17999999993</v>
      </c>
      <c r="AQ1112" s="166">
        <f t="shared" si="5155"/>
        <v>998920.19</v>
      </c>
      <c r="AR1112" s="166">
        <f t="shared" si="5155"/>
        <v>1171851.3999999999</v>
      </c>
      <c r="AS1112" s="166">
        <f t="shared" si="5155"/>
        <v>1171851.3999999999</v>
      </c>
      <c r="AT1112" s="166">
        <f t="shared" si="5155"/>
        <v>1171851.3999999999</v>
      </c>
      <c r="AU1112" s="166">
        <f t="shared" si="5155"/>
        <v>0</v>
      </c>
      <c r="AV1112" s="142"/>
      <c r="AW1112" s="166">
        <f t="shared" si="5151"/>
        <v>0</v>
      </c>
      <c r="AX1112" s="166">
        <f t="shared" ref="AX1112:BH1112" si="5156">AX70-AX264+AW1112</f>
        <v>0</v>
      </c>
      <c r="AY1112" s="166">
        <f t="shared" si="5156"/>
        <v>0</v>
      </c>
      <c r="AZ1112" s="166">
        <f t="shared" si="5156"/>
        <v>0</v>
      </c>
      <c r="BA1112" s="166">
        <f t="shared" si="5156"/>
        <v>0</v>
      </c>
      <c r="BB1112" s="166">
        <f t="shared" si="5156"/>
        <v>0</v>
      </c>
      <c r="BC1112" s="166">
        <f t="shared" si="5156"/>
        <v>0</v>
      </c>
      <c r="BD1112" s="166">
        <f t="shared" si="5156"/>
        <v>0</v>
      </c>
      <c r="BE1112" s="166">
        <f t="shared" si="5156"/>
        <v>0</v>
      </c>
      <c r="BF1112" s="166">
        <f t="shared" si="5156"/>
        <v>0</v>
      </c>
      <c r="BG1112" s="166">
        <f t="shared" si="5156"/>
        <v>0</v>
      </c>
      <c r="BH1112" s="166">
        <f t="shared" si="5156"/>
        <v>0</v>
      </c>
      <c r="BI1112" s="142"/>
      <c r="BV1112" s="142"/>
      <c r="CI1112" s="142"/>
      <c r="CV1112" s="142"/>
      <c r="DI1112" s="142"/>
      <c r="DV1112" s="142"/>
      <c r="EI1112" s="142"/>
    </row>
    <row r="1113" spans="1:139" ht="15.75" outlineLevel="1" x14ac:dyDescent="0.25">
      <c r="A1113" s="2">
        <f t="shared" si="5133"/>
        <v>22</v>
      </c>
      <c r="B1113" s="86" t="str">
        <f t="shared" si="5133"/>
        <v>FH - TBD17</v>
      </c>
      <c r="C1113" s="86" t="str">
        <f t="shared" si="5133"/>
        <v>SPP FH - 14123</v>
      </c>
      <c r="D1113" s="2" t="str">
        <f t="shared" si="5133"/>
        <v>FH - TBD17.1</v>
      </c>
      <c r="E1113" s="141" t="str">
        <f t="shared" si="5133"/>
        <v>SPP FH - 14123</v>
      </c>
      <c r="I1113" s="178">
        <v>0</v>
      </c>
      <c r="J1113" s="166">
        <f t="shared" ref="J1113:U1113" si="5157">J71-J265+I1113</f>
        <v>0</v>
      </c>
      <c r="K1113" s="166">
        <f t="shared" si="5157"/>
        <v>0</v>
      </c>
      <c r="L1113" s="166">
        <f t="shared" si="5157"/>
        <v>0</v>
      </c>
      <c r="M1113" s="166">
        <f t="shared" si="5157"/>
        <v>0</v>
      </c>
      <c r="N1113" s="166">
        <f t="shared" si="5157"/>
        <v>0</v>
      </c>
      <c r="O1113" s="166">
        <f t="shared" si="5157"/>
        <v>0</v>
      </c>
      <c r="P1113" s="166">
        <f t="shared" si="5157"/>
        <v>0</v>
      </c>
      <c r="Q1113" s="166">
        <f t="shared" si="5157"/>
        <v>0</v>
      </c>
      <c r="R1113" s="166">
        <f t="shared" si="5157"/>
        <v>0</v>
      </c>
      <c r="S1113" s="166">
        <f t="shared" si="5157"/>
        <v>0</v>
      </c>
      <c r="T1113" s="166">
        <f t="shared" si="5157"/>
        <v>0</v>
      </c>
      <c r="U1113" s="166">
        <f t="shared" si="5157"/>
        <v>0</v>
      </c>
      <c r="W1113" s="166">
        <f t="shared" si="5147"/>
        <v>0</v>
      </c>
      <c r="X1113" s="166">
        <f t="shared" ref="X1113:AH1113" si="5158">X71-X265+W1113</f>
        <v>0</v>
      </c>
      <c r="Y1113" s="166">
        <f t="shared" si="5158"/>
        <v>0</v>
      </c>
      <c r="Z1113" s="166">
        <f t="shared" si="5158"/>
        <v>0</v>
      </c>
      <c r="AA1113" s="166">
        <f t="shared" si="5158"/>
        <v>0</v>
      </c>
      <c r="AB1113" s="166">
        <f t="shared" si="5158"/>
        <v>0</v>
      </c>
      <c r="AC1113" s="166">
        <f t="shared" si="5158"/>
        <v>0</v>
      </c>
      <c r="AD1113" s="166">
        <f t="shared" si="5158"/>
        <v>0</v>
      </c>
      <c r="AE1113" s="166">
        <f t="shared" si="5158"/>
        <v>0</v>
      </c>
      <c r="AF1113" s="166">
        <f t="shared" si="5158"/>
        <v>0</v>
      </c>
      <c r="AG1113" s="166">
        <f t="shared" si="5158"/>
        <v>0</v>
      </c>
      <c r="AH1113" s="170">
        <f t="shared" si="5158"/>
        <v>0</v>
      </c>
      <c r="AI1113" s="142"/>
      <c r="AJ1113" s="166">
        <f t="shared" si="5149"/>
        <v>0</v>
      </c>
      <c r="AK1113" s="166">
        <f t="shared" ref="AK1113:AU1113" si="5159">AK71-AK265+AJ1113</f>
        <v>0</v>
      </c>
      <c r="AL1113" s="166">
        <f t="shared" si="5159"/>
        <v>0</v>
      </c>
      <c r="AM1113" s="166">
        <f t="shared" si="5159"/>
        <v>41947.199999999997</v>
      </c>
      <c r="AN1113" s="166">
        <f t="shared" si="5159"/>
        <v>41947.199999999997</v>
      </c>
      <c r="AO1113" s="166">
        <f t="shared" si="5159"/>
        <v>574527.84</v>
      </c>
      <c r="AP1113" s="166">
        <f t="shared" si="5159"/>
        <v>799263.83</v>
      </c>
      <c r="AQ1113" s="166">
        <f t="shared" si="5159"/>
        <v>1070947.02</v>
      </c>
      <c r="AR1113" s="166">
        <f t="shared" si="5159"/>
        <v>1248735.81</v>
      </c>
      <c r="AS1113" s="166">
        <f t="shared" si="5159"/>
        <v>1248735.81</v>
      </c>
      <c r="AT1113" s="166">
        <f t="shared" si="5159"/>
        <v>1248735.81</v>
      </c>
      <c r="AU1113" s="166">
        <f t="shared" si="5159"/>
        <v>0</v>
      </c>
      <c r="AV1113" s="142"/>
      <c r="AW1113" s="166">
        <f t="shared" si="5151"/>
        <v>0</v>
      </c>
      <c r="AX1113" s="166">
        <f t="shared" ref="AX1113:BH1113" si="5160">AX71-AX265+AW1113</f>
        <v>0</v>
      </c>
      <c r="AY1113" s="166">
        <f t="shared" si="5160"/>
        <v>0</v>
      </c>
      <c r="AZ1113" s="166">
        <f t="shared" si="5160"/>
        <v>0</v>
      </c>
      <c r="BA1113" s="166">
        <f t="shared" si="5160"/>
        <v>0</v>
      </c>
      <c r="BB1113" s="166">
        <f t="shared" si="5160"/>
        <v>0</v>
      </c>
      <c r="BC1113" s="166">
        <f t="shared" si="5160"/>
        <v>0</v>
      </c>
      <c r="BD1113" s="166">
        <f t="shared" si="5160"/>
        <v>0</v>
      </c>
      <c r="BE1113" s="166">
        <f t="shared" si="5160"/>
        <v>0</v>
      </c>
      <c r="BF1113" s="166">
        <f t="shared" si="5160"/>
        <v>0</v>
      </c>
      <c r="BG1113" s="166">
        <f t="shared" si="5160"/>
        <v>0</v>
      </c>
      <c r="BH1113" s="166">
        <f t="shared" si="5160"/>
        <v>0</v>
      </c>
      <c r="BI1113" s="142"/>
      <c r="BV1113" s="142"/>
      <c r="CI1113" s="142"/>
      <c r="CV1113" s="142"/>
      <c r="DI1113" s="142"/>
      <c r="DV1113" s="142"/>
      <c r="EI1113" s="142"/>
    </row>
    <row r="1114" spans="1:139" ht="15.75" outlineLevel="1" x14ac:dyDescent="0.25">
      <c r="A1114" s="2">
        <f t="shared" si="5133"/>
        <v>23</v>
      </c>
      <c r="B1114" s="86" t="str">
        <f t="shared" si="5133"/>
        <v>PRE-09848</v>
      </c>
      <c r="C1114" s="86" t="str">
        <f t="shared" si="5133"/>
        <v>SPP FH - Yukon 13101</v>
      </c>
      <c r="D1114" s="2" t="str">
        <f t="shared" si="5133"/>
        <v>PRE-09848.1</v>
      </c>
      <c r="E1114" s="141" t="str">
        <f t="shared" si="5133"/>
        <v>SPP FH - Yukon 13101</v>
      </c>
      <c r="I1114" s="178">
        <v>0</v>
      </c>
      <c r="J1114" s="166">
        <f t="shared" ref="J1114:U1114" si="5161">J72-J266+I1114</f>
        <v>0</v>
      </c>
      <c r="K1114" s="166">
        <f t="shared" si="5161"/>
        <v>0</v>
      </c>
      <c r="L1114" s="166">
        <f t="shared" si="5161"/>
        <v>0</v>
      </c>
      <c r="M1114" s="166">
        <f t="shared" si="5161"/>
        <v>0</v>
      </c>
      <c r="N1114" s="166">
        <f t="shared" si="5161"/>
        <v>0</v>
      </c>
      <c r="O1114" s="166">
        <f t="shared" si="5161"/>
        <v>0</v>
      </c>
      <c r="P1114" s="166">
        <f t="shared" si="5161"/>
        <v>0</v>
      </c>
      <c r="Q1114" s="166">
        <f t="shared" si="5161"/>
        <v>0</v>
      </c>
      <c r="R1114" s="166">
        <f t="shared" si="5161"/>
        <v>0</v>
      </c>
      <c r="S1114" s="166">
        <f t="shared" si="5161"/>
        <v>0</v>
      </c>
      <c r="T1114" s="166">
        <f t="shared" si="5161"/>
        <v>0</v>
      </c>
      <c r="U1114" s="166">
        <f t="shared" si="5161"/>
        <v>0</v>
      </c>
      <c r="W1114" s="166">
        <f t="shared" si="5147"/>
        <v>0</v>
      </c>
      <c r="X1114" s="166">
        <f t="shared" ref="X1114:AH1114" si="5162">X72-X266+W1114</f>
        <v>0</v>
      </c>
      <c r="Y1114" s="166">
        <f t="shared" si="5162"/>
        <v>20141.3</v>
      </c>
      <c r="Z1114" s="166">
        <f t="shared" si="5162"/>
        <v>45876.84</v>
      </c>
      <c r="AA1114" s="166">
        <f t="shared" si="5162"/>
        <v>47120.049999999996</v>
      </c>
      <c r="AB1114" s="166">
        <f t="shared" si="5162"/>
        <v>96562.53</v>
      </c>
      <c r="AC1114" s="166">
        <f t="shared" si="5162"/>
        <v>189019.15</v>
      </c>
      <c r="AD1114" s="166">
        <f t="shared" si="5162"/>
        <v>449935.51</v>
      </c>
      <c r="AE1114" s="166">
        <f t="shared" si="5162"/>
        <v>474339.44</v>
      </c>
      <c r="AF1114" s="166">
        <f t="shared" si="5162"/>
        <v>674325.02</v>
      </c>
      <c r="AG1114" s="166">
        <f t="shared" si="5162"/>
        <v>735489.27</v>
      </c>
      <c r="AH1114" s="170">
        <f t="shared" si="5162"/>
        <v>859018.58000000007</v>
      </c>
      <c r="AI1114" s="142"/>
      <c r="AJ1114" s="166">
        <f t="shared" si="5149"/>
        <v>859018.58000000007</v>
      </c>
      <c r="AK1114" s="166">
        <f t="shared" ref="AK1114:AU1114" si="5163">AK72-AK266+AJ1114</f>
        <v>859018.58000000007</v>
      </c>
      <c r="AL1114" s="166">
        <f t="shared" si="5163"/>
        <v>0</v>
      </c>
      <c r="AM1114" s="166">
        <f t="shared" si="5163"/>
        <v>0</v>
      </c>
      <c r="AN1114" s="166">
        <f t="shared" si="5163"/>
        <v>0</v>
      </c>
      <c r="AO1114" s="166">
        <f t="shared" si="5163"/>
        <v>0</v>
      </c>
      <c r="AP1114" s="166">
        <f t="shared" si="5163"/>
        <v>0</v>
      </c>
      <c r="AQ1114" s="166">
        <f t="shared" si="5163"/>
        <v>0</v>
      </c>
      <c r="AR1114" s="166">
        <f t="shared" si="5163"/>
        <v>0</v>
      </c>
      <c r="AS1114" s="166">
        <f t="shared" si="5163"/>
        <v>0</v>
      </c>
      <c r="AT1114" s="166">
        <f t="shared" si="5163"/>
        <v>0</v>
      </c>
      <c r="AU1114" s="166">
        <f t="shared" si="5163"/>
        <v>0</v>
      </c>
      <c r="AV1114" s="142"/>
      <c r="AW1114" s="166">
        <f t="shared" si="5151"/>
        <v>0</v>
      </c>
      <c r="AX1114" s="166">
        <f t="shared" ref="AX1114:BH1114" si="5164">AX72-AX266+AW1114</f>
        <v>0</v>
      </c>
      <c r="AY1114" s="166">
        <f t="shared" si="5164"/>
        <v>0</v>
      </c>
      <c r="AZ1114" s="166">
        <f t="shared" si="5164"/>
        <v>0</v>
      </c>
      <c r="BA1114" s="166">
        <f t="shared" si="5164"/>
        <v>0</v>
      </c>
      <c r="BB1114" s="166">
        <f t="shared" si="5164"/>
        <v>0</v>
      </c>
      <c r="BC1114" s="166">
        <f t="shared" si="5164"/>
        <v>0</v>
      </c>
      <c r="BD1114" s="166">
        <f t="shared" si="5164"/>
        <v>0</v>
      </c>
      <c r="BE1114" s="166">
        <f t="shared" si="5164"/>
        <v>0</v>
      </c>
      <c r="BF1114" s="166">
        <f t="shared" si="5164"/>
        <v>0</v>
      </c>
      <c r="BG1114" s="166">
        <f t="shared" si="5164"/>
        <v>0</v>
      </c>
      <c r="BH1114" s="166">
        <f t="shared" si="5164"/>
        <v>0</v>
      </c>
      <c r="BI1114" s="142"/>
      <c r="BV1114" s="142"/>
      <c r="CI1114" s="142"/>
      <c r="CV1114" s="142"/>
      <c r="DI1114" s="142"/>
      <c r="DV1114" s="142"/>
      <c r="EI1114" s="142"/>
    </row>
    <row r="1115" spans="1:139" ht="15.75" outlineLevel="1" x14ac:dyDescent="0.25">
      <c r="A1115" s="2">
        <f t="shared" si="5133"/>
        <v>23</v>
      </c>
      <c r="B1115" s="86" t="str">
        <f t="shared" si="5133"/>
        <v>PRE-09848</v>
      </c>
      <c r="C1115" s="86" t="str">
        <f t="shared" si="5133"/>
        <v>SPP FH - Yukon 13101</v>
      </c>
      <c r="D1115" s="2" t="str">
        <f t="shared" si="5133"/>
        <v>A2804994</v>
      </c>
      <c r="E1115" s="141" t="str">
        <f t="shared" si="5133"/>
        <v>SPP FH - Yukon 13101 ACRs - 3 TAV</v>
      </c>
      <c r="I1115" s="178">
        <v>0</v>
      </c>
      <c r="J1115" s="166">
        <f t="shared" ref="J1115:U1115" si="5165">J73-J267+I1115</f>
        <v>0</v>
      </c>
      <c r="K1115" s="166">
        <f t="shared" si="5165"/>
        <v>0</v>
      </c>
      <c r="L1115" s="166">
        <f t="shared" si="5165"/>
        <v>0</v>
      </c>
      <c r="M1115" s="166">
        <f t="shared" si="5165"/>
        <v>0</v>
      </c>
      <c r="N1115" s="166">
        <f t="shared" si="5165"/>
        <v>0</v>
      </c>
      <c r="O1115" s="166">
        <f t="shared" si="5165"/>
        <v>0</v>
      </c>
      <c r="P1115" s="166">
        <f t="shared" si="5165"/>
        <v>0</v>
      </c>
      <c r="Q1115" s="166">
        <f t="shared" si="5165"/>
        <v>0</v>
      </c>
      <c r="R1115" s="166">
        <f t="shared" si="5165"/>
        <v>0</v>
      </c>
      <c r="S1115" s="166">
        <f t="shared" si="5165"/>
        <v>0</v>
      </c>
      <c r="T1115" s="166">
        <f t="shared" si="5165"/>
        <v>0</v>
      </c>
      <c r="U1115" s="166">
        <f t="shared" si="5165"/>
        <v>0</v>
      </c>
      <c r="W1115" s="166">
        <f t="shared" si="5147"/>
        <v>0</v>
      </c>
      <c r="X1115" s="166">
        <f t="shared" ref="X1115:AH1115" si="5166">X73-X267+W1115</f>
        <v>0</v>
      </c>
      <c r="Y1115" s="166">
        <f t="shared" si="5166"/>
        <v>0</v>
      </c>
      <c r="Z1115" s="166">
        <f t="shared" si="5166"/>
        <v>0</v>
      </c>
      <c r="AA1115" s="166">
        <f t="shared" si="5166"/>
        <v>0</v>
      </c>
      <c r="AB1115" s="166">
        <f t="shared" si="5166"/>
        <v>0</v>
      </c>
      <c r="AC1115" s="166">
        <f t="shared" si="5166"/>
        <v>0</v>
      </c>
      <c r="AD1115" s="166">
        <f t="shared" si="5166"/>
        <v>0</v>
      </c>
      <c r="AE1115" s="166">
        <f t="shared" si="5166"/>
        <v>0</v>
      </c>
      <c r="AF1115" s="166">
        <f t="shared" si="5166"/>
        <v>3235.96</v>
      </c>
      <c r="AG1115" s="166">
        <f t="shared" si="5166"/>
        <v>3235.96</v>
      </c>
      <c r="AH1115" s="170">
        <f t="shared" si="5166"/>
        <v>4345.2800000000007</v>
      </c>
      <c r="AI1115" s="142"/>
      <c r="AJ1115" s="166">
        <f t="shared" si="5149"/>
        <v>0</v>
      </c>
      <c r="AK1115" s="166">
        <f t="shared" ref="AK1115:AU1115" si="5167">AK73-AK267+AJ1115</f>
        <v>0</v>
      </c>
      <c r="AL1115" s="166">
        <f t="shared" si="5167"/>
        <v>0</v>
      </c>
      <c r="AM1115" s="166">
        <f t="shared" si="5167"/>
        <v>0</v>
      </c>
      <c r="AN1115" s="166">
        <f t="shared" si="5167"/>
        <v>0</v>
      </c>
      <c r="AO1115" s="166">
        <f t="shared" si="5167"/>
        <v>0</v>
      </c>
      <c r="AP1115" s="166">
        <f t="shared" si="5167"/>
        <v>0</v>
      </c>
      <c r="AQ1115" s="166">
        <f t="shared" si="5167"/>
        <v>0</v>
      </c>
      <c r="AR1115" s="166">
        <f t="shared" si="5167"/>
        <v>0</v>
      </c>
      <c r="AS1115" s="166">
        <f t="shared" si="5167"/>
        <v>0</v>
      </c>
      <c r="AT1115" s="166">
        <f t="shared" si="5167"/>
        <v>0</v>
      </c>
      <c r="AU1115" s="166">
        <f t="shared" si="5167"/>
        <v>0</v>
      </c>
      <c r="AV1115" s="142"/>
      <c r="AW1115" s="166">
        <f t="shared" si="5151"/>
        <v>0</v>
      </c>
      <c r="AX1115" s="166">
        <f t="shared" ref="AX1115:BH1115" si="5168">AX73-AX267+AW1115</f>
        <v>0</v>
      </c>
      <c r="AY1115" s="166">
        <f t="shared" si="5168"/>
        <v>0</v>
      </c>
      <c r="AZ1115" s="166">
        <f t="shared" si="5168"/>
        <v>0</v>
      </c>
      <c r="BA1115" s="166">
        <f t="shared" si="5168"/>
        <v>0</v>
      </c>
      <c r="BB1115" s="166">
        <f t="shared" si="5168"/>
        <v>0</v>
      </c>
      <c r="BC1115" s="166">
        <f t="shared" si="5168"/>
        <v>0</v>
      </c>
      <c r="BD1115" s="166">
        <f t="shared" si="5168"/>
        <v>0</v>
      </c>
      <c r="BE1115" s="166">
        <f t="shared" si="5168"/>
        <v>0</v>
      </c>
      <c r="BF1115" s="166">
        <f t="shared" si="5168"/>
        <v>0</v>
      </c>
      <c r="BG1115" s="166">
        <f t="shared" si="5168"/>
        <v>0</v>
      </c>
      <c r="BH1115" s="166">
        <f t="shared" si="5168"/>
        <v>0</v>
      </c>
      <c r="BI1115" s="142"/>
      <c r="BV1115" s="142"/>
      <c r="CI1115" s="142"/>
      <c r="CV1115" s="142"/>
      <c r="DI1115" s="142"/>
      <c r="DV1115" s="142"/>
      <c r="EI1115" s="142"/>
    </row>
    <row r="1116" spans="1:139" ht="15.75" outlineLevel="1" x14ac:dyDescent="0.25">
      <c r="A1116" s="2">
        <f t="shared" si="5133"/>
        <v>24</v>
      </c>
      <c r="B1116" s="86" t="str">
        <f t="shared" si="5133"/>
        <v>PRE-09849</v>
      </c>
      <c r="C1116" s="86" t="str">
        <f t="shared" si="5133"/>
        <v>SPP FH - McFarland 13104</v>
      </c>
      <c r="D1116" s="2" t="str">
        <f t="shared" si="5133"/>
        <v>PRE-09849.1</v>
      </c>
      <c r="E1116" s="141" t="str">
        <f t="shared" si="5133"/>
        <v>SPP FH - McFarland 13104</v>
      </c>
      <c r="I1116" s="178">
        <v>0</v>
      </c>
      <c r="J1116" s="166">
        <f t="shared" ref="J1116:U1116" si="5169">J74-J268+I1116</f>
        <v>0</v>
      </c>
      <c r="K1116" s="166">
        <f t="shared" si="5169"/>
        <v>0</v>
      </c>
      <c r="L1116" s="166">
        <f t="shared" si="5169"/>
        <v>0</v>
      </c>
      <c r="M1116" s="166">
        <f t="shared" si="5169"/>
        <v>0</v>
      </c>
      <c r="N1116" s="166">
        <f t="shared" si="5169"/>
        <v>0</v>
      </c>
      <c r="O1116" s="166">
        <f t="shared" si="5169"/>
        <v>0</v>
      </c>
      <c r="P1116" s="166">
        <f t="shared" si="5169"/>
        <v>0</v>
      </c>
      <c r="Q1116" s="166">
        <f t="shared" si="5169"/>
        <v>0</v>
      </c>
      <c r="R1116" s="166">
        <f t="shared" si="5169"/>
        <v>0</v>
      </c>
      <c r="S1116" s="166">
        <f t="shared" si="5169"/>
        <v>0</v>
      </c>
      <c r="T1116" s="166">
        <f t="shared" si="5169"/>
        <v>0</v>
      </c>
      <c r="U1116" s="166">
        <f t="shared" si="5169"/>
        <v>0</v>
      </c>
      <c r="W1116" s="166">
        <f t="shared" si="5147"/>
        <v>0</v>
      </c>
      <c r="X1116" s="166">
        <f t="shared" ref="X1116:AH1116" si="5170">X74-X268+W1116</f>
        <v>0</v>
      </c>
      <c r="Y1116" s="166">
        <f t="shared" si="5170"/>
        <v>20914.59</v>
      </c>
      <c r="Z1116" s="166">
        <f t="shared" si="5170"/>
        <v>34063.94</v>
      </c>
      <c r="AA1116" s="166">
        <f t="shared" si="5170"/>
        <v>35010.720000000001</v>
      </c>
      <c r="AB1116" s="166">
        <f t="shared" si="5170"/>
        <v>237245.39</v>
      </c>
      <c r="AC1116" s="166">
        <f t="shared" si="5170"/>
        <v>250409.36000000002</v>
      </c>
      <c r="AD1116" s="166">
        <f t="shared" si="5170"/>
        <v>277312.52</v>
      </c>
      <c r="AE1116" s="166">
        <f t="shared" si="5170"/>
        <v>298003.5</v>
      </c>
      <c r="AF1116" s="166">
        <f t="shared" si="5170"/>
        <v>332857.18</v>
      </c>
      <c r="AG1116" s="166">
        <f t="shared" si="5170"/>
        <v>401982.76</v>
      </c>
      <c r="AH1116" s="170">
        <f t="shared" si="5170"/>
        <v>483324.2</v>
      </c>
      <c r="AI1116" s="142"/>
      <c r="AJ1116" s="166">
        <f t="shared" si="5149"/>
        <v>483324.2</v>
      </c>
      <c r="AK1116" s="166">
        <f t="shared" ref="AK1116:AU1116" si="5171">AK74-AK268+AJ1116</f>
        <v>483324.2</v>
      </c>
      <c r="AL1116" s="166">
        <f t="shared" si="5171"/>
        <v>0</v>
      </c>
      <c r="AM1116" s="166">
        <f t="shared" si="5171"/>
        <v>0</v>
      </c>
      <c r="AN1116" s="166">
        <f t="shared" si="5171"/>
        <v>0</v>
      </c>
      <c r="AO1116" s="166">
        <f t="shared" si="5171"/>
        <v>0</v>
      </c>
      <c r="AP1116" s="166">
        <f t="shared" si="5171"/>
        <v>0</v>
      </c>
      <c r="AQ1116" s="166">
        <f t="shared" si="5171"/>
        <v>0</v>
      </c>
      <c r="AR1116" s="166">
        <f t="shared" si="5171"/>
        <v>0</v>
      </c>
      <c r="AS1116" s="166">
        <f t="shared" si="5171"/>
        <v>0</v>
      </c>
      <c r="AT1116" s="166">
        <f t="shared" si="5171"/>
        <v>0</v>
      </c>
      <c r="AU1116" s="166">
        <f t="shared" si="5171"/>
        <v>0</v>
      </c>
      <c r="AV1116" s="142"/>
      <c r="AW1116" s="166">
        <f t="shared" si="5151"/>
        <v>0</v>
      </c>
      <c r="AX1116" s="166">
        <f t="shared" ref="AX1116:BH1116" si="5172">AX74-AX268+AW1116</f>
        <v>0</v>
      </c>
      <c r="AY1116" s="166">
        <f t="shared" si="5172"/>
        <v>0</v>
      </c>
      <c r="AZ1116" s="166">
        <f t="shared" si="5172"/>
        <v>0</v>
      </c>
      <c r="BA1116" s="166">
        <f t="shared" si="5172"/>
        <v>0</v>
      </c>
      <c r="BB1116" s="166">
        <f t="shared" si="5172"/>
        <v>0</v>
      </c>
      <c r="BC1116" s="166">
        <f t="shared" si="5172"/>
        <v>0</v>
      </c>
      <c r="BD1116" s="166">
        <f t="shared" si="5172"/>
        <v>0</v>
      </c>
      <c r="BE1116" s="166">
        <f t="shared" si="5172"/>
        <v>0</v>
      </c>
      <c r="BF1116" s="166">
        <f t="shared" si="5172"/>
        <v>0</v>
      </c>
      <c r="BG1116" s="166">
        <f t="shared" si="5172"/>
        <v>0</v>
      </c>
      <c r="BH1116" s="166">
        <f t="shared" si="5172"/>
        <v>0</v>
      </c>
      <c r="BI1116" s="142"/>
      <c r="BV1116" s="142"/>
      <c r="CI1116" s="142"/>
      <c r="CV1116" s="142"/>
      <c r="DI1116" s="142"/>
      <c r="DV1116" s="142"/>
      <c r="EI1116" s="142"/>
    </row>
    <row r="1117" spans="1:139" ht="15.75" outlineLevel="1" x14ac:dyDescent="0.25">
      <c r="A1117" s="2">
        <f t="shared" si="5133"/>
        <v>24</v>
      </c>
      <c r="B1117" s="86" t="str">
        <f t="shared" si="5133"/>
        <v>PRE-09849</v>
      </c>
      <c r="C1117" s="86" t="str">
        <f t="shared" si="5133"/>
        <v>SPP FH - McFarland 13104</v>
      </c>
      <c r="D1117" s="2" t="str">
        <f t="shared" si="5133"/>
        <v>A2805002</v>
      </c>
      <c r="E1117" s="141" t="str">
        <f t="shared" si="5133"/>
        <v>SPP FH-McFarland 13104 OCRs - 2 TAV</v>
      </c>
      <c r="I1117" s="178">
        <v>0</v>
      </c>
      <c r="J1117" s="166">
        <f t="shared" ref="J1117:U1117" si="5173">J75-J269+I1117</f>
        <v>0</v>
      </c>
      <c r="K1117" s="166">
        <f t="shared" si="5173"/>
        <v>0</v>
      </c>
      <c r="L1117" s="166">
        <f t="shared" si="5173"/>
        <v>0</v>
      </c>
      <c r="M1117" s="166">
        <f t="shared" si="5173"/>
        <v>0</v>
      </c>
      <c r="N1117" s="166">
        <f t="shared" si="5173"/>
        <v>0</v>
      </c>
      <c r="O1117" s="166">
        <f t="shared" si="5173"/>
        <v>0</v>
      </c>
      <c r="P1117" s="166">
        <f t="shared" si="5173"/>
        <v>0</v>
      </c>
      <c r="Q1117" s="166">
        <f t="shared" si="5173"/>
        <v>0</v>
      </c>
      <c r="R1117" s="166">
        <f t="shared" si="5173"/>
        <v>0</v>
      </c>
      <c r="S1117" s="166">
        <f t="shared" si="5173"/>
        <v>0</v>
      </c>
      <c r="T1117" s="166">
        <f t="shared" si="5173"/>
        <v>0</v>
      </c>
      <c r="U1117" s="166">
        <f t="shared" si="5173"/>
        <v>0</v>
      </c>
      <c r="W1117" s="166">
        <f t="shared" si="5147"/>
        <v>0</v>
      </c>
      <c r="X1117" s="166">
        <f t="shared" ref="X1117:AH1117" si="5174">X75-X269+W1117</f>
        <v>0</v>
      </c>
      <c r="Y1117" s="166">
        <f t="shared" si="5174"/>
        <v>0</v>
      </c>
      <c r="Z1117" s="166">
        <f t="shared" si="5174"/>
        <v>0</v>
      </c>
      <c r="AA1117" s="166">
        <f t="shared" si="5174"/>
        <v>0</v>
      </c>
      <c r="AB1117" s="166">
        <f t="shared" si="5174"/>
        <v>0</v>
      </c>
      <c r="AC1117" s="166">
        <f t="shared" si="5174"/>
        <v>0</v>
      </c>
      <c r="AD1117" s="166">
        <f t="shared" si="5174"/>
        <v>0</v>
      </c>
      <c r="AE1117" s="166">
        <f t="shared" si="5174"/>
        <v>0</v>
      </c>
      <c r="AF1117" s="166">
        <f t="shared" si="5174"/>
        <v>2032.69</v>
      </c>
      <c r="AG1117" s="166">
        <f t="shared" si="5174"/>
        <v>2032.69</v>
      </c>
      <c r="AH1117" s="170">
        <f t="shared" si="5174"/>
        <v>2734.9700000000003</v>
      </c>
      <c r="AI1117" s="142"/>
      <c r="AJ1117" s="166">
        <f t="shared" si="5149"/>
        <v>0</v>
      </c>
      <c r="AK1117" s="166">
        <f t="shared" ref="AK1117:AU1117" si="5175">AK75-AK269+AJ1117</f>
        <v>0</v>
      </c>
      <c r="AL1117" s="166">
        <f t="shared" si="5175"/>
        <v>0</v>
      </c>
      <c r="AM1117" s="166">
        <f t="shared" si="5175"/>
        <v>0</v>
      </c>
      <c r="AN1117" s="166">
        <f t="shared" si="5175"/>
        <v>0</v>
      </c>
      <c r="AO1117" s="166">
        <f t="shared" si="5175"/>
        <v>0</v>
      </c>
      <c r="AP1117" s="166">
        <f t="shared" si="5175"/>
        <v>0</v>
      </c>
      <c r="AQ1117" s="166">
        <f t="shared" si="5175"/>
        <v>0</v>
      </c>
      <c r="AR1117" s="166">
        <f t="shared" si="5175"/>
        <v>0</v>
      </c>
      <c r="AS1117" s="166">
        <f t="shared" si="5175"/>
        <v>0</v>
      </c>
      <c r="AT1117" s="166">
        <f t="shared" si="5175"/>
        <v>0</v>
      </c>
      <c r="AU1117" s="166">
        <f t="shared" si="5175"/>
        <v>0</v>
      </c>
      <c r="AV1117" s="142"/>
      <c r="AW1117" s="166">
        <f t="shared" si="5151"/>
        <v>0</v>
      </c>
      <c r="AX1117" s="166">
        <f t="shared" ref="AX1117:BH1117" si="5176">AX75-AX269+AW1117</f>
        <v>0</v>
      </c>
      <c r="AY1117" s="166">
        <f t="shared" si="5176"/>
        <v>0</v>
      </c>
      <c r="AZ1117" s="166">
        <f t="shared" si="5176"/>
        <v>0</v>
      </c>
      <c r="BA1117" s="166">
        <f t="shared" si="5176"/>
        <v>0</v>
      </c>
      <c r="BB1117" s="166">
        <f t="shared" si="5176"/>
        <v>0</v>
      </c>
      <c r="BC1117" s="166">
        <f t="shared" si="5176"/>
        <v>0</v>
      </c>
      <c r="BD1117" s="166">
        <f t="shared" si="5176"/>
        <v>0</v>
      </c>
      <c r="BE1117" s="166">
        <f t="shared" si="5176"/>
        <v>0</v>
      </c>
      <c r="BF1117" s="166">
        <f t="shared" si="5176"/>
        <v>0</v>
      </c>
      <c r="BG1117" s="166">
        <f t="shared" si="5176"/>
        <v>0</v>
      </c>
      <c r="BH1117" s="166">
        <f t="shared" si="5176"/>
        <v>0</v>
      </c>
      <c r="BI1117" s="142"/>
      <c r="BV1117" s="142"/>
      <c r="CI1117" s="142"/>
      <c r="CV1117" s="142"/>
      <c r="DI1117" s="142"/>
      <c r="DV1117" s="142"/>
      <c r="EI1117" s="142"/>
    </row>
    <row r="1118" spans="1:139" ht="15.75" outlineLevel="1" x14ac:dyDescent="0.25">
      <c r="A1118" s="2">
        <f t="shared" ref="A1118:E1127" si="5177">A923</f>
        <v>25</v>
      </c>
      <c r="B1118" s="86" t="str">
        <f t="shared" si="5177"/>
        <v>PRE-09850</v>
      </c>
      <c r="C1118" s="86" t="str">
        <f t="shared" si="5177"/>
        <v>SPP FH - Manhattan 13111</v>
      </c>
      <c r="D1118" s="2" t="str">
        <f t="shared" si="5177"/>
        <v>PRE-09850.1</v>
      </c>
      <c r="E1118" s="141" t="str">
        <f t="shared" si="5177"/>
        <v>SPP FH - Manhattan 13111</v>
      </c>
      <c r="I1118" s="178">
        <v>0</v>
      </c>
      <c r="J1118" s="166">
        <f t="shared" ref="J1118:U1118" si="5178">J76-J270+I1118</f>
        <v>0</v>
      </c>
      <c r="K1118" s="166">
        <f t="shared" si="5178"/>
        <v>0</v>
      </c>
      <c r="L1118" s="166">
        <f t="shared" si="5178"/>
        <v>0</v>
      </c>
      <c r="M1118" s="166">
        <f t="shared" si="5178"/>
        <v>0</v>
      </c>
      <c r="N1118" s="166">
        <f t="shared" si="5178"/>
        <v>0</v>
      </c>
      <c r="O1118" s="166">
        <f t="shared" si="5178"/>
        <v>0</v>
      </c>
      <c r="P1118" s="166">
        <f t="shared" si="5178"/>
        <v>0</v>
      </c>
      <c r="Q1118" s="166">
        <f t="shared" si="5178"/>
        <v>0</v>
      </c>
      <c r="R1118" s="166">
        <f t="shared" si="5178"/>
        <v>0</v>
      </c>
      <c r="S1118" s="166">
        <f t="shared" si="5178"/>
        <v>0</v>
      </c>
      <c r="T1118" s="166">
        <f t="shared" si="5178"/>
        <v>0</v>
      </c>
      <c r="U1118" s="166">
        <f t="shared" si="5178"/>
        <v>0</v>
      </c>
      <c r="W1118" s="166">
        <f t="shared" si="5147"/>
        <v>0</v>
      </c>
      <c r="X1118" s="166">
        <f t="shared" ref="X1118:AH1118" si="5179">X76-X270+W1118</f>
        <v>0</v>
      </c>
      <c r="Y1118" s="166">
        <f t="shared" si="5179"/>
        <v>0</v>
      </c>
      <c r="Z1118" s="166">
        <f t="shared" si="5179"/>
        <v>16112.31</v>
      </c>
      <c r="AA1118" s="166">
        <f t="shared" si="5179"/>
        <v>23312.39</v>
      </c>
      <c r="AB1118" s="166">
        <f t="shared" si="5179"/>
        <v>117934.94</v>
      </c>
      <c r="AC1118" s="166">
        <f t="shared" si="5179"/>
        <v>119485.15000000001</v>
      </c>
      <c r="AD1118" s="166">
        <f t="shared" si="5179"/>
        <v>240842.64</v>
      </c>
      <c r="AE1118" s="166">
        <f t="shared" si="5179"/>
        <v>319968.36</v>
      </c>
      <c r="AF1118" s="166">
        <f t="shared" si="5179"/>
        <v>376509</v>
      </c>
      <c r="AG1118" s="166">
        <f t="shared" si="5179"/>
        <v>387177.23</v>
      </c>
      <c r="AH1118" s="170">
        <f t="shared" si="5179"/>
        <v>397568.81999999995</v>
      </c>
      <c r="AI1118" s="142"/>
      <c r="AJ1118" s="166">
        <f t="shared" si="5149"/>
        <v>397568.81999999995</v>
      </c>
      <c r="AK1118" s="166">
        <f t="shared" ref="AK1118:AU1118" si="5180">AK76-AK270+AJ1118</f>
        <v>397568.81999999995</v>
      </c>
      <c r="AL1118" s="166">
        <f t="shared" si="5180"/>
        <v>0</v>
      </c>
      <c r="AM1118" s="166">
        <f t="shared" si="5180"/>
        <v>0</v>
      </c>
      <c r="AN1118" s="166">
        <f t="shared" si="5180"/>
        <v>0</v>
      </c>
      <c r="AO1118" s="166">
        <f t="shared" si="5180"/>
        <v>0</v>
      </c>
      <c r="AP1118" s="166">
        <f t="shared" si="5180"/>
        <v>0</v>
      </c>
      <c r="AQ1118" s="166">
        <f t="shared" si="5180"/>
        <v>0</v>
      </c>
      <c r="AR1118" s="166">
        <f t="shared" si="5180"/>
        <v>0</v>
      </c>
      <c r="AS1118" s="166">
        <f t="shared" si="5180"/>
        <v>0</v>
      </c>
      <c r="AT1118" s="166">
        <f t="shared" si="5180"/>
        <v>0</v>
      </c>
      <c r="AU1118" s="166">
        <f t="shared" si="5180"/>
        <v>0</v>
      </c>
      <c r="AV1118" s="142"/>
      <c r="AW1118" s="166">
        <f t="shared" si="5151"/>
        <v>0</v>
      </c>
      <c r="AX1118" s="166">
        <f t="shared" ref="AX1118:BH1118" si="5181">AX76-AX270+AW1118</f>
        <v>0</v>
      </c>
      <c r="AY1118" s="166">
        <f t="shared" si="5181"/>
        <v>0</v>
      </c>
      <c r="AZ1118" s="166">
        <f t="shared" si="5181"/>
        <v>0</v>
      </c>
      <c r="BA1118" s="166">
        <f t="shared" si="5181"/>
        <v>0</v>
      </c>
      <c r="BB1118" s="166">
        <f t="shared" si="5181"/>
        <v>0</v>
      </c>
      <c r="BC1118" s="166">
        <f t="shared" si="5181"/>
        <v>0</v>
      </c>
      <c r="BD1118" s="166">
        <f t="shared" si="5181"/>
        <v>0</v>
      </c>
      <c r="BE1118" s="166">
        <f t="shared" si="5181"/>
        <v>0</v>
      </c>
      <c r="BF1118" s="166">
        <f t="shared" si="5181"/>
        <v>0</v>
      </c>
      <c r="BG1118" s="166">
        <f t="shared" si="5181"/>
        <v>0</v>
      </c>
      <c r="BH1118" s="166">
        <f t="shared" si="5181"/>
        <v>0</v>
      </c>
      <c r="BI1118" s="142"/>
      <c r="BV1118" s="142"/>
      <c r="CI1118" s="142"/>
      <c r="CV1118" s="142"/>
      <c r="DI1118" s="142"/>
      <c r="DV1118" s="142"/>
      <c r="EI1118" s="142"/>
    </row>
    <row r="1119" spans="1:139" ht="15.75" outlineLevel="1" x14ac:dyDescent="0.25">
      <c r="A1119" s="2">
        <f t="shared" si="5177"/>
        <v>25</v>
      </c>
      <c r="B1119" s="86" t="str">
        <f t="shared" si="5177"/>
        <v>PRE-09850</v>
      </c>
      <c r="C1119" s="86" t="str">
        <f t="shared" si="5177"/>
        <v>SPP FH - Manhattan 13111</v>
      </c>
      <c r="D1119" s="2" t="str">
        <f t="shared" si="5177"/>
        <v>A2805003</v>
      </c>
      <c r="E1119" s="141" t="str">
        <f t="shared" si="5177"/>
        <v>SPP FH-Manhattan 13111 OCRs - 3 TAV</v>
      </c>
      <c r="I1119" s="178">
        <v>0</v>
      </c>
      <c r="J1119" s="166">
        <f t="shared" ref="J1119:U1119" si="5182">J77-J271+I1119</f>
        <v>0</v>
      </c>
      <c r="K1119" s="166">
        <f t="shared" si="5182"/>
        <v>0</v>
      </c>
      <c r="L1119" s="166">
        <f t="shared" si="5182"/>
        <v>0</v>
      </c>
      <c r="M1119" s="166">
        <f t="shared" si="5182"/>
        <v>0</v>
      </c>
      <c r="N1119" s="166">
        <f t="shared" si="5182"/>
        <v>0</v>
      </c>
      <c r="O1119" s="166">
        <f t="shared" si="5182"/>
        <v>0</v>
      </c>
      <c r="P1119" s="166">
        <f t="shared" si="5182"/>
        <v>0</v>
      </c>
      <c r="Q1119" s="166">
        <f t="shared" si="5182"/>
        <v>0</v>
      </c>
      <c r="R1119" s="166">
        <f t="shared" si="5182"/>
        <v>0</v>
      </c>
      <c r="S1119" s="166">
        <f t="shared" si="5182"/>
        <v>0</v>
      </c>
      <c r="T1119" s="166">
        <f t="shared" si="5182"/>
        <v>0</v>
      </c>
      <c r="U1119" s="166">
        <f t="shared" si="5182"/>
        <v>0</v>
      </c>
      <c r="W1119" s="166">
        <f t="shared" si="5147"/>
        <v>0</v>
      </c>
      <c r="X1119" s="166">
        <f t="shared" ref="X1119:AH1119" si="5183">X77-X271+W1119</f>
        <v>0</v>
      </c>
      <c r="Y1119" s="166">
        <f t="shared" si="5183"/>
        <v>0</v>
      </c>
      <c r="Z1119" s="166">
        <f t="shared" si="5183"/>
        <v>0</v>
      </c>
      <c r="AA1119" s="166">
        <f t="shared" si="5183"/>
        <v>0</v>
      </c>
      <c r="AB1119" s="166">
        <f t="shared" si="5183"/>
        <v>0</v>
      </c>
      <c r="AC1119" s="166">
        <f t="shared" si="5183"/>
        <v>0</v>
      </c>
      <c r="AD1119" s="166">
        <f t="shared" si="5183"/>
        <v>0</v>
      </c>
      <c r="AE1119" s="166">
        <f t="shared" si="5183"/>
        <v>0</v>
      </c>
      <c r="AF1119" s="166">
        <f t="shared" si="5183"/>
        <v>4460.05</v>
      </c>
      <c r="AG1119" s="166">
        <f t="shared" si="5183"/>
        <v>4460.05</v>
      </c>
      <c r="AH1119" s="170">
        <f t="shared" si="5183"/>
        <v>5015.8600000000006</v>
      </c>
      <c r="AI1119" s="142"/>
      <c r="AJ1119" s="166">
        <f t="shared" si="5149"/>
        <v>5015.8600000000006</v>
      </c>
      <c r="AK1119" s="166">
        <f t="shared" ref="AK1119:AU1119" si="5184">AK77-AK271+AJ1119</f>
        <v>0</v>
      </c>
      <c r="AL1119" s="166">
        <f t="shared" si="5184"/>
        <v>0</v>
      </c>
      <c r="AM1119" s="166">
        <f t="shared" si="5184"/>
        <v>0</v>
      </c>
      <c r="AN1119" s="166">
        <f t="shared" si="5184"/>
        <v>0</v>
      </c>
      <c r="AO1119" s="166">
        <f t="shared" si="5184"/>
        <v>0</v>
      </c>
      <c r="AP1119" s="166">
        <f t="shared" si="5184"/>
        <v>0</v>
      </c>
      <c r="AQ1119" s="166">
        <f t="shared" si="5184"/>
        <v>0</v>
      </c>
      <c r="AR1119" s="166">
        <f t="shared" si="5184"/>
        <v>0</v>
      </c>
      <c r="AS1119" s="166">
        <f t="shared" si="5184"/>
        <v>0</v>
      </c>
      <c r="AT1119" s="166">
        <f t="shared" si="5184"/>
        <v>0</v>
      </c>
      <c r="AU1119" s="166">
        <f t="shared" si="5184"/>
        <v>0</v>
      </c>
      <c r="AV1119" s="142"/>
      <c r="AW1119" s="166">
        <f t="shared" si="5151"/>
        <v>0</v>
      </c>
      <c r="AX1119" s="166">
        <f t="shared" ref="AX1119:BH1119" si="5185">AX77-AX271+AW1119</f>
        <v>0</v>
      </c>
      <c r="AY1119" s="166">
        <f t="shared" si="5185"/>
        <v>0</v>
      </c>
      <c r="AZ1119" s="166">
        <f t="shared" si="5185"/>
        <v>0</v>
      </c>
      <c r="BA1119" s="166">
        <f t="shared" si="5185"/>
        <v>0</v>
      </c>
      <c r="BB1119" s="166">
        <f t="shared" si="5185"/>
        <v>0</v>
      </c>
      <c r="BC1119" s="166">
        <f t="shared" si="5185"/>
        <v>0</v>
      </c>
      <c r="BD1119" s="166">
        <f t="shared" si="5185"/>
        <v>0</v>
      </c>
      <c r="BE1119" s="166">
        <f t="shared" si="5185"/>
        <v>0</v>
      </c>
      <c r="BF1119" s="166">
        <f t="shared" si="5185"/>
        <v>0</v>
      </c>
      <c r="BG1119" s="166">
        <f t="shared" si="5185"/>
        <v>0</v>
      </c>
      <c r="BH1119" s="166">
        <f t="shared" si="5185"/>
        <v>0</v>
      </c>
      <c r="BI1119" s="142"/>
      <c r="BV1119" s="142"/>
      <c r="CI1119" s="142"/>
      <c r="CV1119" s="142"/>
      <c r="DI1119" s="142"/>
      <c r="DV1119" s="142"/>
      <c r="EI1119" s="142"/>
    </row>
    <row r="1120" spans="1:139" ht="15.75" outlineLevel="1" x14ac:dyDescent="0.25">
      <c r="A1120" s="2">
        <f t="shared" si="5177"/>
        <v>26</v>
      </c>
      <c r="B1120" s="86" t="str">
        <f t="shared" si="5177"/>
        <v>PRE-09851</v>
      </c>
      <c r="C1120" s="86" t="str">
        <f t="shared" si="5177"/>
        <v>SPP FH - East Winter Haven 13309</v>
      </c>
      <c r="D1120" s="2" t="str">
        <f t="shared" si="5177"/>
        <v>PRE-09851.1</v>
      </c>
      <c r="E1120" s="141" t="str">
        <f t="shared" si="5177"/>
        <v>SPP FH - East Winter Haven 13309</v>
      </c>
      <c r="I1120" s="178">
        <v>0</v>
      </c>
      <c r="J1120" s="166">
        <f t="shared" ref="J1120:U1120" si="5186">J78-J272+I1120</f>
        <v>0</v>
      </c>
      <c r="K1120" s="166">
        <f t="shared" si="5186"/>
        <v>0</v>
      </c>
      <c r="L1120" s="166">
        <f t="shared" si="5186"/>
        <v>0</v>
      </c>
      <c r="M1120" s="166">
        <f t="shared" si="5186"/>
        <v>0</v>
      </c>
      <c r="N1120" s="166">
        <f t="shared" si="5186"/>
        <v>0</v>
      </c>
      <c r="O1120" s="166">
        <f t="shared" si="5186"/>
        <v>0</v>
      </c>
      <c r="P1120" s="166">
        <f t="shared" si="5186"/>
        <v>0</v>
      </c>
      <c r="Q1120" s="166">
        <f t="shared" si="5186"/>
        <v>0</v>
      </c>
      <c r="R1120" s="166">
        <f t="shared" si="5186"/>
        <v>0</v>
      </c>
      <c r="S1120" s="166">
        <f t="shared" si="5186"/>
        <v>0</v>
      </c>
      <c r="T1120" s="166">
        <f t="shared" si="5186"/>
        <v>0</v>
      </c>
      <c r="U1120" s="166">
        <f t="shared" si="5186"/>
        <v>0</v>
      </c>
      <c r="W1120" s="166">
        <f t="shared" si="5147"/>
        <v>0</v>
      </c>
      <c r="X1120" s="166">
        <f t="shared" ref="X1120:AH1120" si="5187">X78-X272+W1120</f>
        <v>0</v>
      </c>
      <c r="Y1120" s="166">
        <f t="shared" si="5187"/>
        <v>0</v>
      </c>
      <c r="Z1120" s="166">
        <f t="shared" si="5187"/>
        <v>12664.03</v>
      </c>
      <c r="AA1120" s="166">
        <f t="shared" si="5187"/>
        <v>14684.43</v>
      </c>
      <c r="AB1120" s="166">
        <f t="shared" si="5187"/>
        <v>15100.64</v>
      </c>
      <c r="AC1120" s="166">
        <f t="shared" si="5187"/>
        <v>69275.199999999997</v>
      </c>
      <c r="AD1120" s="166">
        <f t="shared" si="5187"/>
        <v>71080.72</v>
      </c>
      <c r="AE1120" s="166">
        <f t="shared" si="5187"/>
        <v>222307.27</v>
      </c>
      <c r="AF1120" s="166">
        <f t="shared" si="5187"/>
        <v>256748.16999999998</v>
      </c>
      <c r="AG1120" s="166">
        <f t="shared" si="5187"/>
        <v>262146.59999999998</v>
      </c>
      <c r="AH1120" s="170">
        <f t="shared" si="5187"/>
        <v>290361.90999999997</v>
      </c>
      <c r="AI1120" s="142"/>
      <c r="AJ1120" s="166">
        <f t="shared" si="5149"/>
        <v>353095.91</v>
      </c>
      <c r="AK1120" s="166">
        <f t="shared" ref="AK1120:AU1120" si="5188">AK78-AK272+AJ1120</f>
        <v>415829.91</v>
      </c>
      <c r="AL1120" s="166">
        <f t="shared" si="5188"/>
        <v>415829.91</v>
      </c>
      <c r="AM1120" s="166">
        <f t="shared" si="5188"/>
        <v>415829.91</v>
      </c>
      <c r="AN1120" s="166">
        <f t="shared" si="5188"/>
        <v>0</v>
      </c>
      <c r="AO1120" s="166">
        <f t="shared" si="5188"/>
        <v>0</v>
      </c>
      <c r="AP1120" s="166">
        <f t="shared" si="5188"/>
        <v>0</v>
      </c>
      <c r="AQ1120" s="166">
        <f t="shared" si="5188"/>
        <v>0</v>
      </c>
      <c r="AR1120" s="166">
        <f t="shared" si="5188"/>
        <v>0</v>
      </c>
      <c r="AS1120" s="166">
        <f t="shared" si="5188"/>
        <v>0</v>
      </c>
      <c r="AT1120" s="166">
        <f t="shared" si="5188"/>
        <v>0</v>
      </c>
      <c r="AU1120" s="166">
        <f t="shared" si="5188"/>
        <v>0</v>
      </c>
      <c r="AV1120" s="142"/>
      <c r="AW1120" s="166">
        <f t="shared" si="5151"/>
        <v>0</v>
      </c>
      <c r="AX1120" s="166">
        <f t="shared" ref="AX1120:BH1120" si="5189">AX78-AX272+AW1120</f>
        <v>0</v>
      </c>
      <c r="AY1120" s="166">
        <f t="shared" si="5189"/>
        <v>0</v>
      </c>
      <c r="AZ1120" s="166">
        <f t="shared" si="5189"/>
        <v>0</v>
      </c>
      <c r="BA1120" s="166">
        <f t="shared" si="5189"/>
        <v>0</v>
      </c>
      <c r="BB1120" s="166">
        <f t="shared" si="5189"/>
        <v>0</v>
      </c>
      <c r="BC1120" s="166">
        <f t="shared" si="5189"/>
        <v>0</v>
      </c>
      <c r="BD1120" s="166">
        <f t="shared" si="5189"/>
        <v>0</v>
      </c>
      <c r="BE1120" s="166">
        <f t="shared" si="5189"/>
        <v>0</v>
      </c>
      <c r="BF1120" s="166">
        <f t="shared" si="5189"/>
        <v>0</v>
      </c>
      <c r="BG1120" s="166">
        <f t="shared" si="5189"/>
        <v>0</v>
      </c>
      <c r="BH1120" s="166">
        <f t="shared" si="5189"/>
        <v>0</v>
      </c>
      <c r="BI1120" s="142"/>
      <c r="BV1120" s="142"/>
      <c r="CI1120" s="142"/>
      <c r="CV1120" s="142"/>
      <c r="DI1120" s="142"/>
      <c r="DV1120" s="142"/>
      <c r="EI1120" s="142"/>
    </row>
    <row r="1121" spans="1:139" ht="15.75" outlineLevel="1" x14ac:dyDescent="0.25">
      <c r="A1121" s="2">
        <f t="shared" si="5177"/>
        <v>26</v>
      </c>
      <c r="B1121" s="86" t="str">
        <f t="shared" si="5177"/>
        <v>PRE-09851</v>
      </c>
      <c r="C1121" s="86" t="str">
        <f t="shared" si="5177"/>
        <v>SPP FH - East Winter Haven 13309</v>
      </c>
      <c r="D1121" s="2" t="str">
        <f t="shared" si="5177"/>
        <v>A2805469</v>
      </c>
      <c r="E1121" s="141" t="str">
        <f t="shared" si="5177"/>
        <v>SPP FH-E.Wntrhvn 13309 - OCR#138236</v>
      </c>
      <c r="I1121" s="178">
        <v>0</v>
      </c>
      <c r="J1121" s="166">
        <f t="shared" ref="J1121:U1121" si="5190">J79-J273+I1121</f>
        <v>0</v>
      </c>
      <c r="K1121" s="166">
        <f t="shared" si="5190"/>
        <v>0</v>
      </c>
      <c r="L1121" s="166">
        <f t="shared" si="5190"/>
        <v>0</v>
      </c>
      <c r="M1121" s="166">
        <f t="shared" si="5190"/>
        <v>0</v>
      </c>
      <c r="N1121" s="166">
        <f t="shared" si="5190"/>
        <v>0</v>
      </c>
      <c r="O1121" s="166">
        <f t="shared" si="5190"/>
        <v>0</v>
      </c>
      <c r="P1121" s="166">
        <f t="shared" si="5190"/>
        <v>0</v>
      </c>
      <c r="Q1121" s="166">
        <f t="shared" si="5190"/>
        <v>0</v>
      </c>
      <c r="R1121" s="166">
        <f t="shared" si="5190"/>
        <v>0</v>
      </c>
      <c r="S1121" s="166">
        <f t="shared" si="5190"/>
        <v>0</v>
      </c>
      <c r="T1121" s="166">
        <f t="shared" si="5190"/>
        <v>0</v>
      </c>
      <c r="U1121" s="166">
        <f t="shared" si="5190"/>
        <v>0</v>
      </c>
      <c r="W1121" s="166">
        <f t="shared" si="5147"/>
        <v>0</v>
      </c>
      <c r="X1121" s="166">
        <f t="shared" ref="X1121:AH1121" si="5191">X79-X273+W1121</f>
        <v>0</v>
      </c>
      <c r="Y1121" s="166">
        <f t="shared" si="5191"/>
        <v>0</v>
      </c>
      <c r="Z1121" s="166">
        <f t="shared" si="5191"/>
        <v>0</v>
      </c>
      <c r="AA1121" s="166">
        <f t="shared" si="5191"/>
        <v>0</v>
      </c>
      <c r="AB1121" s="166">
        <f t="shared" si="5191"/>
        <v>0</v>
      </c>
      <c r="AC1121" s="166">
        <f t="shared" si="5191"/>
        <v>0</v>
      </c>
      <c r="AD1121" s="166">
        <f t="shared" si="5191"/>
        <v>0</v>
      </c>
      <c r="AE1121" s="166">
        <f t="shared" si="5191"/>
        <v>0</v>
      </c>
      <c r="AF1121" s="166">
        <f t="shared" si="5191"/>
        <v>2577.67</v>
      </c>
      <c r="AG1121" s="166">
        <f t="shared" si="5191"/>
        <v>3454.41</v>
      </c>
      <c r="AH1121" s="170">
        <f t="shared" si="5191"/>
        <v>3916.41</v>
      </c>
      <c r="AI1121" s="142"/>
      <c r="AJ1121" s="166">
        <f t="shared" si="5149"/>
        <v>3916.41</v>
      </c>
      <c r="AK1121" s="166">
        <f t="shared" ref="AK1121:AU1121" si="5192">AK79-AK273+AJ1121</f>
        <v>3916.41</v>
      </c>
      <c r="AL1121" s="166">
        <f t="shared" si="5192"/>
        <v>0</v>
      </c>
      <c r="AM1121" s="166">
        <f t="shared" si="5192"/>
        <v>0</v>
      </c>
      <c r="AN1121" s="166">
        <f t="shared" si="5192"/>
        <v>0</v>
      </c>
      <c r="AO1121" s="166">
        <f t="shared" si="5192"/>
        <v>0</v>
      </c>
      <c r="AP1121" s="166">
        <f t="shared" si="5192"/>
        <v>0</v>
      </c>
      <c r="AQ1121" s="166">
        <f t="shared" si="5192"/>
        <v>0</v>
      </c>
      <c r="AR1121" s="166">
        <f t="shared" si="5192"/>
        <v>0</v>
      </c>
      <c r="AS1121" s="166">
        <f t="shared" si="5192"/>
        <v>0</v>
      </c>
      <c r="AT1121" s="166">
        <f t="shared" si="5192"/>
        <v>0</v>
      </c>
      <c r="AU1121" s="166">
        <f t="shared" si="5192"/>
        <v>0</v>
      </c>
      <c r="AV1121" s="142"/>
      <c r="AW1121" s="166">
        <f t="shared" si="5151"/>
        <v>0</v>
      </c>
      <c r="AX1121" s="166">
        <f t="shared" ref="AX1121:BH1121" si="5193">AX79-AX273+AW1121</f>
        <v>0</v>
      </c>
      <c r="AY1121" s="166">
        <f t="shared" si="5193"/>
        <v>0</v>
      </c>
      <c r="AZ1121" s="166">
        <f t="shared" si="5193"/>
        <v>0</v>
      </c>
      <c r="BA1121" s="166">
        <f t="shared" si="5193"/>
        <v>0</v>
      </c>
      <c r="BB1121" s="166">
        <f t="shared" si="5193"/>
        <v>0</v>
      </c>
      <c r="BC1121" s="166">
        <f t="shared" si="5193"/>
        <v>0</v>
      </c>
      <c r="BD1121" s="166">
        <f t="shared" si="5193"/>
        <v>0</v>
      </c>
      <c r="BE1121" s="166">
        <f t="shared" si="5193"/>
        <v>0</v>
      </c>
      <c r="BF1121" s="166">
        <f t="shared" si="5193"/>
        <v>0</v>
      </c>
      <c r="BG1121" s="166">
        <f t="shared" si="5193"/>
        <v>0</v>
      </c>
      <c r="BH1121" s="166">
        <f t="shared" si="5193"/>
        <v>0</v>
      </c>
      <c r="BI1121" s="142"/>
      <c r="BV1121" s="142"/>
      <c r="CI1121" s="142"/>
      <c r="CV1121" s="142"/>
      <c r="DI1121" s="142"/>
      <c r="DV1121" s="142"/>
      <c r="EI1121" s="142"/>
    </row>
    <row r="1122" spans="1:139" ht="15.75" outlineLevel="1" x14ac:dyDescent="0.25">
      <c r="A1122" s="2">
        <f t="shared" si="5177"/>
        <v>27</v>
      </c>
      <c r="B1122" s="86" t="str">
        <f t="shared" si="5177"/>
        <v>PRE-09860</v>
      </c>
      <c r="C1122" s="86" t="str">
        <f t="shared" si="5177"/>
        <v>SPP FH - East Winter Haven 13313</v>
      </c>
      <c r="D1122" s="2" t="str">
        <f t="shared" si="5177"/>
        <v>PRE-09860.1</v>
      </c>
      <c r="E1122" s="141" t="str">
        <f t="shared" si="5177"/>
        <v>SPP FH - E. Winter Haven 13313 - OH</v>
      </c>
      <c r="I1122" s="178">
        <v>0</v>
      </c>
      <c r="J1122" s="166">
        <f t="shared" ref="J1122:U1122" si="5194">J80-J274+I1122</f>
        <v>0</v>
      </c>
      <c r="K1122" s="166">
        <f t="shared" si="5194"/>
        <v>0</v>
      </c>
      <c r="L1122" s="166">
        <f t="shared" si="5194"/>
        <v>0</v>
      </c>
      <c r="M1122" s="166">
        <f t="shared" si="5194"/>
        <v>0</v>
      </c>
      <c r="N1122" s="166">
        <f t="shared" si="5194"/>
        <v>0</v>
      </c>
      <c r="O1122" s="166">
        <f t="shared" si="5194"/>
        <v>0</v>
      </c>
      <c r="P1122" s="166">
        <f t="shared" si="5194"/>
        <v>0</v>
      </c>
      <c r="Q1122" s="166">
        <f t="shared" si="5194"/>
        <v>0</v>
      </c>
      <c r="R1122" s="166">
        <f t="shared" si="5194"/>
        <v>0</v>
      </c>
      <c r="S1122" s="166">
        <f t="shared" si="5194"/>
        <v>0</v>
      </c>
      <c r="T1122" s="166">
        <f t="shared" si="5194"/>
        <v>0</v>
      </c>
      <c r="U1122" s="166">
        <f t="shared" si="5194"/>
        <v>0</v>
      </c>
      <c r="W1122" s="166">
        <f t="shared" si="5147"/>
        <v>0</v>
      </c>
      <c r="X1122" s="166">
        <f t="shared" ref="X1122:AH1122" si="5195">X80-X274+W1122</f>
        <v>0</v>
      </c>
      <c r="Y1122" s="166">
        <f t="shared" si="5195"/>
        <v>0</v>
      </c>
      <c r="Z1122" s="166">
        <f t="shared" si="5195"/>
        <v>18866.849999999999</v>
      </c>
      <c r="AA1122" s="166">
        <f t="shared" si="5195"/>
        <v>20509.3</v>
      </c>
      <c r="AB1122" s="166">
        <f t="shared" si="5195"/>
        <v>19411.099999999999</v>
      </c>
      <c r="AC1122" s="166">
        <f t="shared" si="5195"/>
        <v>25250.149999999998</v>
      </c>
      <c r="AD1122" s="166">
        <f t="shared" si="5195"/>
        <v>26532.229999999996</v>
      </c>
      <c r="AE1122" s="166">
        <f t="shared" si="5195"/>
        <v>213025.86</v>
      </c>
      <c r="AF1122" s="166">
        <f t="shared" si="5195"/>
        <v>303896.86</v>
      </c>
      <c r="AG1122" s="166">
        <f t="shared" si="5195"/>
        <v>303729.25</v>
      </c>
      <c r="AH1122" s="170">
        <f t="shared" si="5195"/>
        <v>311568.28999999998</v>
      </c>
      <c r="AI1122" s="142"/>
      <c r="AJ1122" s="166">
        <f t="shared" si="5149"/>
        <v>348086.29</v>
      </c>
      <c r="AK1122" s="166">
        <f t="shared" ref="AK1122:AU1122" si="5196">AK80-AK274+AJ1122</f>
        <v>384604.29</v>
      </c>
      <c r="AL1122" s="166">
        <f t="shared" si="5196"/>
        <v>384604.29</v>
      </c>
      <c r="AM1122" s="166">
        <f t="shared" si="5196"/>
        <v>384604.29</v>
      </c>
      <c r="AN1122" s="166">
        <f t="shared" si="5196"/>
        <v>0</v>
      </c>
      <c r="AO1122" s="166">
        <f t="shared" si="5196"/>
        <v>0</v>
      </c>
      <c r="AP1122" s="166">
        <f t="shared" si="5196"/>
        <v>0</v>
      </c>
      <c r="AQ1122" s="166">
        <f t="shared" si="5196"/>
        <v>0</v>
      </c>
      <c r="AR1122" s="166">
        <f t="shared" si="5196"/>
        <v>0</v>
      </c>
      <c r="AS1122" s="166">
        <f t="shared" si="5196"/>
        <v>0</v>
      </c>
      <c r="AT1122" s="166">
        <f t="shared" si="5196"/>
        <v>0</v>
      </c>
      <c r="AU1122" s="166">
        <f t="shared" si="5196"/>
        <v>0</v>
      </c>
      <c r="AV1122" s="142"/>
      <c r="AW1122" s="166">
        <f t="shared" si="5151"/>
        <v>0</v>
      </c>
      <c r="AX1122" s="166">
        <f t="shared" ref="AX1122:BH1122" si="5197">AX80-AX274+AW1122</f>
        <v>0</v>
      </c>
      <c r="AY1122" s="166">
        <f t="shared" si="5197"/>
        <v>0</v>
      </c>
      <c r="AZ1122" s="166">
        <f t="shared" si="5197"/>
        <v>0</v>
      </c>
      <c r="BA1122" s="166">
        <f t="shared" si="5197"/>
        <v>0</v>
      </c>
      <c r="BB1122" s="166">
        <f t="shared" si="5197"/>
        <v>0</v>
      </c>
      <c r="BC1122" s="166">
        <f t="shared" si="5197"/>
        <v>0</v>
      </c>
      <c r="BD1122" s="166">
        <f t="shared" si="5197"/>
        <v>0</v>
      </c>
      <c r="BE1122" s="166">
        <f t="shared" si="5197"/>
        <v>0</v>
      </c>
      <c r="BF1122" s="166">
        <f t="shared" si="5197"/>
        <v>0</v>
      </c>
      <c r="BG1122" s="166">
        <f t="shared" si="5197"/>
        <v>0</v>
      </c>
      <c r="BH1122" s="166">
        <f t="shared" si="5197"/>
        <v>0</v>
      </c>
      <c r="BI1122" s="142"/>
      <c r="BV1122" s="142"/>
      <c r="CI1122" s="142"/>
      <c r="CV1122" s="142"/>
      <c r="DI1122" s="142"/>
      <c r="DV1122" s="142"/>
      <c r="EI1122" s="142"/>
    </row>
    <row r="1123" spans="1:139" ht="15.75" outlineLevel="1" x14ac:dyDescent="0.25">
      <c r="A1123" s="2">
        <f t="shared" si="5177"/>
        <v>27</v>
      </c>
      <c r="B1123" s="86" t="str">
        <f t="shared" si="5177"/>
        <v>PRE-09860</v>
      </c>
      <c r="C1123" s="86" t="str">
        <f t="shared" si="5177"/>
        <v>SPP FH - East Winter Haven 13313</v>
      </c>
      <c r="D1123" s="2" t="str">
        <f t="shared" si="5177"/>
        <v>A2805452</v>
      </c>
      <c r="E1123" s="141" t="str">
        <f t="shared" si="5177"/>
        <v>SPP FH-E.Wntrhvn 13313 OCR-2 TAV</v>
      </c>
      <c r="I1123" s="178">
        <v>0</v>
      </c>
      <c r="J1123" s="166">
        <f t="shared" ref="J1123:U1123" si="5198">J81-J275+I1123</f>
        <v>0</v>
      </c>
      <c r="K1123" s="166">
        <f t="shared" si="5198"/>
        <v>0</v>
      </c>
      <c r="L1123" s="166">
        <f t="shared" si="5198"/>
        <v>0</v>
      </c>
      <c r="M1123" s="166">
        <f t="shared" si="5198"/>
        <v>0</v>
      </c>
      <c r="N1123" s="166">
        <f t="shared" si="5198"/>
        <v>0</v>
      </c>
      <c r="O1123" s="166">
        <f t="shared" si="5198"/>
        <v>0</v>
      </c>
      <c r="P1123" s="166">
        <f t="shared" si="5198"/>
        <v>0</v>
      </c>
      <c r="Q1123" s="166">
        <f t="shared" si="5198"/>
        <v>0</v>
      </c>
      <c r="R1123" s="166">
        <f t="shared" si="5198"/>
        <v>0</v>
      </c>
      <c r="S1123" s="166">
        <f t="shared" si="5198"/>
        <v>0</v>
      </c>
      <c r="T1123" s="166">
        <f t="shared" si="5198"/>
        <v>0</v>
      </c>
      <c r="U1123" s="166">
        <f t="shared" si="5198"/>
        <v>0</v>
      </c>
      <c r="W1123" s="166">
        <f t="shared" si="5147"/>
        <v>0</v>
      </c>
      <c r="X1123" s="166">
        <f t="shared" ref="X1123:AH1123" si="5199">X81-X275+W1123</f>
        <v>0</v>
      </c>
      <c r="Y1123" s="166">
        <f t="shared" si="5199"/>
        <v>0</v>
      </c>
      <c r="Z1123" s="166">
        <f t="shared" si="5199"/>
        <v>0</v>
      </c>
      <c r="AA1123" s="166">
        <f t="shared" si="5199"/>
        <v>0</v>
      </c>
      <c r="AB1123" s="166">
        <f t="shared" si="5199"/>
        <v>0</v>
      </c>
      <c r="AC1123" s="166">
        <f t="shared" si="5199"/>
        <v>0</v>
      </c>
      <c r="AD1123" s="166">
        <f t="shared" si="5199"/>
        <v>0</v>
      </c>
      <c r="AE1123" s="166">
        <f t="shared" si="5199"/>
        <v>0</v>
      </c>
      <c r="AF1123" s="166">
        <f t="shared" si="5199"/>
        <v>2891.82</v>
      </c>
      <c r="AG1123" s="166">
        <f t="shared" si="5199"/>
        <v>4576.6900000000005</v>
      </c>
      <c r="AH1123" s="170">
        <f t="shared" si="5199"/>
        <v>4576.6900000000005</v>
      </c>
      <c r="AI1123" s="142"/>
      <c r="AJ1123" s="166">
        <f t="shared" si="5149"/>
        <v>4576.6900000000005</v>
      </c>
      <c r="AK1123" s="166">
        <f t="shared" ref="AK1123:AU1123" si="5200">AK81-AK275+AJ1123</f>
        <v>4576.6900000000005</v>
      </c>
      <c r="AL1123" s="166">
        <f t="shared" si="5200"/>
        <v>0</v>
      </c>
      <c r="AM1123" s="166">
        <f t="shared" si="5200"/>
        <v>0</v>
      </c>
      <c r="AN1123" s="166">
        <f t="shared" si="5200"/>
        <v>0</v>
      </c>
      <c r="AO1123" s="166">
        <f t="shared" si="5200"/>
        <v>0</v>
      </c>
      <c r="AP1123" s="166">
        <f t="shared" si="5200"/>
        <v>0</v>
      </c>
      <c r="AQ1123" s="166">
        <f t="shared" si="5200"/>
        <v>0</v>
      </c>
      <c r="AR1123" s="166">
        <f t="shared" si="5200"/>
        <v>0</v>
      </c>
      <c r="AS1123" s="166">
        <f t="shared" si="5200"/>
        <v>0</v>
      </c>
      <c r="AT1123" s="166">
        <f t="shared" si="5200"/>
        <v>0</v>
      </c>
      <c r="AU1123" s="166">
        <f t="shared" si="5200"/>
        <v>0</v>
      </c>
      <c r="AV1123" s="142"/>
      <c r="AW1123" s="166">
        <f t="shared" si="5151"/>
        <v>0</v>
      </c>
      <c r="AX1123" s="166">
        <f t="shared" ref="AX1123:BH1123" si="5201">AX81-AX275+AW1123</f>
        <v>0</v>
      </c>
      <c r="AY1123" s="166">
        <f t="shared" si="5201"/>
        <v>0</v>
      </c>
      <c r="AZ1123" s="166">
        <f t="shared" si="5201"/>
        <v>0</v>
      </c>
      <c r="BA1123" s="166">
        <f t="shared" si="5201"/>
        <v>0</v>
      </c>
      <c r="BB1123" s="166">
        <f t="shared" si="5201"/>
        <v>0</v>
      </c>
      <c r="BC1123" s="166">
        <f t="shared" si="5201"/>
        <v>0</v>
      </c>
      <c r="BD1123" s="166">
        <f t="shared" si="5201"/>
        <v>0</v>
      </c>
      <c r="BE1123" s="166">
        <f t="shared" si="5201"/>
        <v>0</v>
      </c>
      <c r="BF1123" s="166">
        <f t="shared" si="5201"/>
        <v>0</v>
      </c>
      <c r="BG1123" s="166">
        <f t="shared" si="5201"/>
        <v>0</v>
      </c>
      <c r="BH1123" s="166">
        <f t="shared" si="5201"/>
        <v>0</v>
      </c>
      <c r="BI1123" s="142"/>
      <c r="BV1123" s="142"/>
      <c r="CI1123" s="142"/>
      <c r="CV1123" s="142"/>
      <c r="DI1123" s="142"/>
      <c r="DV1123" s="142"/>
      <c r="EI1123" s="142"/>
    </row>
    <row r="1124" spans="1:139" ht="15.75" outlineLevel="1" x14ac:dyDescent="0.25">
      <c r="A1124" s="2">
        <f t="shared" si="5177"/>
        <v>28</v>
      </c>
      <c r="B1124" s="86" t="str">
        <f t="shared" si="5177"/>
        <v>PRE-09861</v>
      </c>
      <c r="C1124" s="86" t="str">
        <f t="shared" si="5177"/>
        <v>SPP FH - East Winter Haven 13314</v>
      </c>
      <c r="D1124" s="2" t="str">
        <f t="shared" si="5177"/>
        <v>PRE-09861.1</v>
      </c>
      <c r="E1124" s="141" t="str">
        <f t="shared" si="5177"/>
        <v>SPP FH - E Winter Haven 13314 - OH</v>
      </c>
      <c r="I1124" s="178">
        <v>0</v>
      </c>
      <c r="J1124" s="166">
        <f t="shared" ref="J1124:U1124" si="5202">J82-J276+I1124</f>
        <v>0</v>
      </c>
      <c r="K1124" s="166">
        <f t="shared" si="5202"/>
        <v>0</v>
      </c>
      <c r="L1124" s="166">
        <f t="shared" si="5202"/>
        <v>0</v>
      </c>
      <c r="M1124" s="166">
        <f t="shared" si="5202"/>
        <v>0</v>
      </c>
      <c r="N1124" s="166">
        <f t="shared" si="5202"/>
        <v>0</v>
      </c>
      <c r="O1124" s="166">
        <f t="shared" si="5202"/>
        <v>0</v>
      </c>
      <c r="P1124" s="166">
        <f t="shared" si="5202"/>
        <v>0</v>
      </c>
      <c r="Q1124" s="166">
        <f t="shared" si="5202"/>
        <v>0</v>
      </c>
      <c r="R1124" s="166">
        <f t="shared" si="5202"/>
        <v>0</v>
      </c>
      <c r="S1124" s="166">
        <f t="shared" si="5202"/>
        <v>0</v>
      </c>
      <c r="T1124" s="166">
        <f t="shared" si="5202"/>
        <v>0</v>
      </c>
      <c r="U1124" s="166">
        <f t="shared" si="5202"/>
        <v>0</v>
      </c>
      <c r="W1124" s="166">
        <f t="shared" si="5147"/>
        <v>0</v>
      </c>
      <c r="X1124" s="166">
        <f t="shared" ref="X1124:AH1124" si="5203">X82-X276+W1124</f>
        <v>0</v>
      </c>
      <c r="Y1124" s="166">
        <f t="shared" si="5203"/>
        <v>0</v>
      </c>
      <c r="Z1124" s="166">
        <f t="shared" si="5203"/>
        <v>25571.55</v>
      </c>
      <c r="AA1124" s="166">
        <f t="shared" si="5203"/>
        <v>28157.14</v>
      </c>
      <c r="AB1124" s="166">
        <f t="shared" si="5203"/>
        <v>33868.019999999997</v>
      </c>
      <c r="AC1124" s="166">
        <f t="shared" si="5203"/>
        <v>73933.179999999993</v>
      </c>
      <c r="AD1124" s="166">
        <f t="shared" si="5203"/>
        <v>107970.29999999999</v>
      </c>
      <c r="AE1124" s="166">
        <f t="shared" si="5203"/>
        <v>290945.27</v>
      </c>
      <c r="AF1124" s="166">
        <f t="shared" si="5203"/>
        <v>316461.86000000004</v>
      </c>
      <c r="AG1124" s="166">
        <f t="shared" si="5203"/>
        <v>320297.22000000003</v>
      </c>
      <c r="AH1124" s="170">
        <f t="shared" si="5203"/>
        <v>408840.68000000005</v>
      </c>
      <c r="AI1124" s="142"/>
      <c r="AJ1124" s="166">
        <f t="shared" si="5149"/>
        <v>423674.68000000005</v>
      </c>
      <c r="AK1124" s="166">
        <f t="shared" ref="AK1124:AU1124" si="5204">AK82-AK276+AJ1124</f>
        <v>438508.68000000005</v>
      </c>
      <c r="AL1124" s="166">
        <f t="shared" si="5204"/>
        <v>438508.68000000005</v>
      </c>
      <c r="AM1124" s="166">
        <f t="shared" si="5204"/>
        <v>438508.68000000005</v>
      </c>
      <c r="AN1124" s="166">
        <f t="shared" si="5204"/>
        <v>0</v>
      </c>
      <c r="AO1124" s="166">
        <f t="shared" si="5204"/>
        <v>0</v>
      </c>
      <c r="AP1124" s="166">
        <f t="shared" si="5204"/>
        <v>0</v>
      </c>
      <c r="AQ1124" s="166">
        <f t="shared" si="5204"/>
        <v>0</v>
      </c>
      <c r="AR1124" s="166">
        <f t="shared" si="5204"/>
        <v>0</v>
      </c>
      <c r="AS1124" s="166">
        <f t="shared" si="5204"/>
        <v>0</v>
      </c>
      <c r="AT1124" s="166">
        <f t="shared" si="5204"/>
        <v>0</v>
      </c>
      <c r="AU1124" s="166">
        <f t="shared" si="5204"/>
        <v>0</v>
      </c>
      <c r="AV1124" s="142"/>
      <c r="AW1124" s="166">
        <f t="shared" si="5151"/>
        <v>0</v>
      </c>
      <c r="AX1124" s="166">
        <f t="shared" ref="AX1124:BH1124" si="5205">AX82-AX276+AW1124</f>
        <v>0</v>
      </c>
      <c r="AY1124" s="166">
        <f t="shared" si="5205"/>
        <v>0</v>
      </c>
      <c r="AZ1124" s="166">
        <f t="shared" si="5205"/>
        <v>0</v>
      </c>
      <c r="BA1124" s="166">
        <f t="shared" si="5205"/>
        <v>0</v>
      </c>
      <c r="BB1124" s="166">
        <f t="shared" si="5205"/>
        <v>0</v>
      </c>
      <c r="BC1124" s="166">
        <f t="shared" si="5205"/>
        <v>0</v>
      </c>
      <c r="BD1124" s="166">
        <f t="shared" si="5205"/>
        <v>0</v>
      </c>
      <c r="BE1124" s="166">
        <f t="shared" si="5205"/>
        <v>0</v>
      </c>
      <c r="BF1124" s="166">
        <f t="shared" si="5205"/>
        <v>0</v>
      </c>
      <c r="BG1124" s="166">
        <f t="shared" si="5205"/>
        <v>0</v>
      </c>
      <c r="BH1124" s="166">
        <f t="shared" si="5205"/>
        <v>0</v>
      </c>
      <c r="BI1124" s="142"/>
      <c r="BV1124" s="142"/>
      <c r="CI1124" s="142"/>
      <c r="CV1124" s="142"/>
      <c r="DI1124" s="142"/>
      <c r="DV1124" s="142"/>
      <c r="EI1124" s="142"/>
    </row>
    <row r="1125" spans="1:139" ht="15.75" outlineLevel="1" x14ac:dyDescent="0.25">
      <c r="A1125" s="2">
        <f t="shared" si="5177"/>
        <v>28</v>
      </c>
      <c r="B1125" s="86" t="str">
        <f t="shared" si="5177"/>
        <v>PRE-09861</v>
      </c>
      <c r="C1125" s="86" t="str">
        <f t="shared" si="5177"/>
        <v>SPP FH - East Winter Haven 13314</v>
      </c>
      <c r="D1125" s="2" t="str">
        <f t="shared" si="5177"/>
        <v>A2805468</v>
      </c>
      <c r="E1125" s="141" t="str">
        <f t="shared" si="5177"/>
        <v>SPP FH-E.Wntrhvn 13314 - OCR#141731</v>
      </c>
      <c r="I1125" s="178">
        <v>0</v>
      </c>
      <c r="J1125" s="166">
        <f t="shared" ref="J1125:U1125" si="5206">J83-J277+I1125</f>
        <v>0</v>
      </c>
      <c r="K1125" s="166">
        <f t="shared" si="5206"/>
        <v>0</v>
      </c>
      <c r="L1125" s="166">
        <f t="shared" si="5206"/>
        <v>0</v>
      </c>
      <c r="M1125" s="166">
        <f t="shared" si="5206"/>
        <v>0</v>
      </c>
      <c r="N1125" s="166">
        <f t="shared" si="5206"/>
        <v>0</v>
      </c>
      <c r="O1125" s="166">
        <f t="shared" si="5206"/>
        <v>0</v>
      </c>
      <c r="P1125" s="166">
        <f t="shared" si="5206"/>
        <v>0</v>
      </c>
      <c r="Q1125" s="166">
        <f t="shared" si="5206"/>
        <v>0</v>
      </c>
      <c r="R1125" s="166">
        <f t="shared" si="5206"/>
        <v>0</v>
      </c>
      <c r="S1125" s="166">
        <f t="shared" si="5206"/>
        <v>0</v>
      </c>
      <c r="T1125" s="166">
        <f t="shared" si="5206"/>
        <v>0</v>
      </c>
      <c r="U1125" s="166">
        <f t="shared" si="5206"/>
        <v>0</v>
      </c>
      <c r="W1125" s="166">
        <f t="shared" si="5147"/>
        <v>0</v>
      </c>
      <c r="X1125" s="166">
        <f t="shared" ref="X1125:AH1125" si="5207">X83-X277+W1125</f>
        <v>0</v>
      </c>
      <c r="Y1125" s="166">
        <f t="shared" si="5207"/>
        <v>0</v>
      </c>
      <c r="Z1125" s="166">
        <f t="shared" si="5207"/>
        <v>0</v>
      </c>
      <c r="AA1125" s="166">
        <f t="shared" si="5207"/>
        <v>0</v>
      </c>
      <c r="AB1125" s="166">
        <f t="shared" si="5207"/>
        <v>0</v>
      </c>
      <c r="AC1125" s="166">
        <f t="shared" si="5207"/>
        <v>0</v>
      </c>
      <c r="AD1125" s="166">
        <f t="shared" si="5207"/>
        <v>0</v>
      </c>
      <c r="AE1125" s="166">
        <f t="shared" si="5207"/>
        <v>0</v>
      </c>
      <c r="AF1125" s="166">
        <f t="shared" si="5207"/>
        <v>2442.1799999999998</v>
      </c>
      <c r="AG1125" s="166">
        <f t="shared" si="5207"/>
        <v>3631.88</v>
      </c>
      <c r="AH1125" s="170">
        <f t="shared" si="5207"/>
        <v>4093.88</v>
      </c>
      <c r="AI1125" s="142"/>
      <c r="AJ1125" s="166">
        <f t="shared" si="5149"/>
        <v>4093.88</v>
      </c>
      <c r="AK1125" s="166">
        <f t="shared" ref="AK1125:AU1125" si="5208">AK83-AK277+AJ1125</f>
        <v>0</v>
      </c>
      <c r="AL1125" s="166">
        <f t="shared" si="5208"/>
        <v>0</v>
      </c>
      <c r="AM1125" s="166">
        <f t="shared" si="5208"/>
        <v>0</v>
      </c>
      <c r="AN1125" s="166">
        <f t="shared" si="5208"/>
        <v>0</v>
      </c>
      <c r="AO1125" s="166">
        <f t="shared" si="5208"/>
        <v>0</v>
      </c>
      <c r="AP1125" s="166">
        <f t="shared" si="5208"/>
        <v>0</v>
      </c>
      <c r="AQ1125" s="166">
        <f t="shared" si="5208"/>
        <v>0</v>
      </c>
      <c r="AR1125" s="166">
        <f t="shared" si="5208"/>
        <v>0</v>
      </c>
      <c r="AS1125" s="166">
        <f t="shared" si="5208"/>
        <v>0</v>
      </c>
      <c r="AT1125" s="166">
        <f t="shared" si="5208"/>
        <v>0</v>
      </c>
      <c r="AU1125" s="166">
        <f t="shared" si="5208"/>
        <v>0</v>
      </c>
      <c r="AV1125" s="142"/>
      <c r="AW1125" s="166">
        <f t="shared" si="5151"/>
        <v>0</v>
      </c>
      <c r="AX1125" s="166">
        <f t="shared" ref="AX1125:BH1125" si="5209">AX83-AX277+AW1125</f>
        <v>0</v>
      </c>
      <c r="AY1125" s="166">
        <f t="shared" si="5209"/>
        <v>0</v>
      </c>
      <c r="AZ1125" s="166">
        <f t="shared" si="5209"/>
        <v>0</v>
      </c>
      <c r="BA1125" s="166">
        <f t="shared" si="5209"/>
        <v>0</v>
      </c>
      <c r="BB1125" s="166">
        <f t="shared" si="5209"/>
        <v>0</v>
      </c>
      <c r="BC1125" s="166">
        <f t="shared" si="5209"/>
        <v>0</v>
      </c>
      <c r="BD1125" s="166">
        <f t="shared" si="5209"/>
        <v>0</v>
      </c>
      <c r="BE1125" s="166">
        <f t="shared" si="5209"/>
        <v>0</v>
      </c>
      <c r="BF1125" s="166">
        <f t="shared" si="5209"/>
        <v>0</v>
      </c>
      <c r="BG1125" s="166">
        <f t="shared" si="5209"/>
        <v>0</v>
      </c>
      <c r="BH1125" s="166">
        <f t="shared" si="5209"/>
        <v>0</v>
      </c>
      <c r="BI1125" s="142"/>
      <c r="BV1125" s="142"/>
      <c r="CI1125" s="142"/>
      <c r="CV1125" s="142"/>
      <c r="DI1125" s="142"/>
      <c r="DV1125" s="142"/>
      <c r="EI1125" s="142"/>
    </row>
    <row r="1126" spans="1:139" ht="15.75" outlineLevel="1" x14ac:dyDescent="0.25">
      <c r="A1126" s="2">
        <f t="shared" si="5177"/>
        <v>28</v>
      </c>
      <c r="B1126" s="86" t="str">
        <f t="shared" si="5177"/>
        <v>PRE-09861</v>
      </c>
      <c r="C1126" s="86" t="str">
        <f t="shared" si="5177"/>
        <v>SPP FH - East Winter Haven 13314</v>
      </c>
      <c r="D1126" s="2" t="str">
        <f t="shared" si="5177"/>
        <v>A2812203</v>
      </c>
      <c r="E1126" s="141" t="str">
        <f t="shared" si="5177"/>
        <v>EWHV314B - OCR#10301 - N.O. - 13479</v>
      </c>
      <c r="I1126" s="178">
        <v>0</v>
      </c>
      <c r="J1126" s="166">
        <f t="shared" ref="J1126:U1126" si="5210">J84-J278+I1126</f>
        <v>0</v>
      </c>
      <c r="K1126" s="166">
        <f t="shared" si="5210"/>
        <v>0</v>
      </c>
      <c r="L1126" s="166">
        <f t="shared" si="5210"/>
        <v>0</v>
      </c>
      <c r="M1126" s="166">
        <f t="shared" si="5210"/>
        <v>0</v>
      </c>
      <c r="N1126" s="166">
        <f t="shared" si="5210"/>
        <v>0</v>
      </c>
      <c r="O1126" s="166">
        <f t="shared" si="5210"/>
        <v>0</v>
      </c>
      <c r="P1126" s="166">
        <f t="shared" si="5210"/>
        <v>0</v>
      </c>
      <c r="Q1126" s="166">
        <f t="shared" si="5210"/>
        <v>0</v>
      </c>
      <c r="R1126" s="166">
        <f t="shared" si="5210"/>
        <v>0</v>
      </c>
      <c r="S1126" s="166">
        <f t="shared" si="5210"/>
        <v>0</v>
      </c>
      <c r="T1126" s="166">
        <f t="shared" si="5210"/>
        <v>0</v>
      </c>
      <c r="U1126" s="166">
        <f t="shared" si="5210"/>
        <v>0</v>
      </c>
      <c r="W1126" s="166">
        <f t="shared" si="5147"/>
        <v>0</v>
      </c>
      <c r="X1126" s="166">
        <f t="shared" ref="X1126:AH1126" si="5211">X84-X278+W1126</f>
        <v>0</v>
      </c>
      <c r="Y1126" s="166">
        <f t="shared" si="5211"/>
        <v>0</v>
      </c>
      <c r="Z1126" s="166">
        <f t="shared" si="5211"/>
        <v>0</v>
      </c>
      <c r="AA1126" s="166">
        <f t="shared" si="5211"/>
        <v>0</v>
      </c>
      <c r="AB1126" s="166">
        <f t="shared" si="5211"/>
        <v>0</v>
      </c>
      <c r="AC1126" s="166">
        <f t="shared" si="5211"/>
        <v>0</v>
      </c>
      <c r="AD1126" s="166">
        <f t="shared" si="5211"/>
        <v>0</v>
      </c>
      <c r="AE1126" s="166">
        <f t="shared" si="5211"/>
        <v>0</v>
      </c>
      <c r="AF1126" s="166">
        <f t="shared" si="5211"/>
        <v>0</v>
      </c>
      <c r="AG1126" s="166">
        <f t="shared" si="5211"/>
        <v>2198.0500000000002</v>
      </c>
      <c r="AH1126" s="170">
        <f t="shared" si="5211"/>
        <v>2773.11</v>
      </c>
      <c r="AI1126" s="142"/>
      <c r="AJ1126" s="166">
        <f t="shared" si="5149"/>
        <v>2773.11</v>
      </c>
      <c r="AK1126" s="166">
        <f t="shared" ref="AK1126:AU1126" si="5212">AK84-AK278+AJ1126</f>
        <v>0</v>
      </c>
      <c r="AL1126" s="166">
        <f t="shared" si="5212"/>
        <v>0</v>
      </c>
      <c r="AM1126" s="166">
        <f t="shared" si="5212"/>
        <v>0</v>
      </c>
      <c r="AN1126" s="166">
        <f t="shared" si="5212"/>
        <v>0</v>
      </c>
      <c r="AO1126" s="166">
        <f t="shared" si="5212"/>
        <v>0</v>
      </c>
      <c r="AP1126" s="166">
        <f t="shared" si="5212"/>
        <v>0</v>
      </c>
      <c r="AQ1126" s="166">
        <f t="shared" si="5212"/>
        <v>0</v>
      </c>
      <c r="AR1126" s="166">
        <f t="shared" si="5212"/>
        <v>0</v>
      </c>
      <c r="AS1126" s="166">
        <f t="shared" si="5212"/>
        <v>0</v>
      </c>
      <c r="AT1126" s="166">
        <f t="shared" si="5212"/>
        <v>0</v>
      </c>
      <c r="AU1126" s="166">
        <f t="shared" si="5212"/>
        <v>0</v>
      </c>
      <c r="AV1126" s="142"/>
      <c r="AW1126" s="166">
        <f t="shared" si="5151"/>
        <v>0</v>
      </c>
      <c r="AX1126" s="166">
        <f t="shared" ref="AX1126:BH1126" si="5213">AX84-AX278+AW1126</f>
        <v>0</v>
      </c>
      <c r="AY1126" s="166">
        <f t="shared" si="5213"/>
        <v>0</v>
      </c>
      <c r="AZ1126" s="166">
        <f t="shared" si="5213"/>
        <v>0</v>
      </c>
      <c r="BA1126" s="166">
        <f t="shared" si="5213"/>
        <v>0</v>
      </c>
      <c r="BB1126" s="166">
        <f t="shared" si="5213"/>
        <v>0</v>
      </c>
      <c r="BC1126" s="166">
        <f t="shared" si="5213"/>
        <v>0</v>
      </c>
      <c r="BD1126" s="166">
        <f t="shared" si="5213"/>
        <v>0</v>
      </c>
      <c r="BE1126" s="166">
        <f t="shared" si="5213"/>
        <v>0</v>
      </c>
      <c r="BF1126" s="166">
        <f t="shared" si="5213"/>
        <v>0</v>
      </c>
      <c r="BG1126" s="166">
        <f t="shared" si="5213"/>
        <v>0</v>
      </c>
      <c r="BH1126" s="166">
        <f t="shared" si="5213"/>
        <v>0</v>
      </c>
      <c r="BI1126" s="142"/>
      <c r="BV1126" s="142"/>
      <c r="CI1126" s="142"/>
      <c r="CV1126" s="142"/>
      <c r="DI1126" s="142"/>
      <c r="DV1126" s="142"/>
      <c r="EI1126" s="142"/>
    </row>
    <row r="1127" spans="1:139" ht="15.75" outlineLevel="1" x14ac:dyDescent="0.25">
      <c r="A1127" s="2">
        <f t="shared" si="5177"/>
        <v>29</v>
      </c>
      <c r="B1127" s="86" t="str">
        <f t="shared" si="5177"/>
        <v>PRE-09862</v>
      </c>
      <c r="C1127" s="86" t="str">
        <f t="shared" si="5177"/>
        <v>SPP FH - Waters Avenue 13339</v>
      </c>
      <c r="D1127" s="2" t="str">
        <f t="shared" si="5177"/>
        <v>PRE-09862.1</v>
      </c>
      <c r="E1127" s="141" t="str">
        <f t="shared" si="5177"/>
        <v>SPP FH - Waters Avenue 13339 - OH</v>
      </c>
      <c r="I1127" s="178">
        <v>0</v>
      </c>
      <c r="J1127" s="166">
        <f t="shared" ref="J1127:U1127" si="5214">J85-J279+I1127</f>
        <v>0</v>
      </c>
      <c r="K1127" s="166">
        <f t="shared" si="5214"/>
        <v>0</v>
      </c>
      <c r="L1127" s="166">
        <f t="shared" si="5214"/>
        <v>0</v>
      </c>
      <c r="M1127" s="166">
        <f t="shared" si="5214"/>
        <v>0</v>
      </c>
      <c r="N1127" s="166">
        <f t="shared" si="5214"/>
        <v>0</v>
      </c>
      <c r="O1127" s="166">
        <f t="shared" si="5214"/>
        <v>0</v>
      </c>
      <c r="P1127" s="166">
        <f t="shared" si="5214"/>
        <v>0</v>
      </c>
      <c r="Q1127" s="166">
        <f t="shared" si="5214"/>
        <v>0</v>
      </c>
      <c r="R1127" s="166">
        <f t="shared" si="5214"/>
        <v>0</v>
      </c>
      <c r="S1127" s="166">
        <f t="shared" si="5214"/>
        <v>0</v>
      </c>
      <c r="T1127" s="166">
        <f t="shared" si="5214"/>
        <v>0</v>
      </c>
      <c r="U1127" s="166">
        <f t="shared" si="5214"/>
        <v>0</v>
      </c>
      <c r="W1127" s="166">
        <f t="shared" si="5147"/>
        <v>0</v>
      </c>
      <c r="X1127" s="166">
        <f t="shared" ref="X1127:AH1127" si="5215">X85-X279+W1127</f>
        <v>0</v>
      </c>
      <c r="Y1127" s="166">
        <f t="shared" si="5215"/>
        <v>0</v>
      </c>
      <c r="Z1127" s="166">
        <f t="shared" si="5215"/>
        <v>3318.91</v>
      </c>
      <c r="AA1127" s="166">
        <f t="shared" si="5215"/>
        <v>8770.75</v>
      </c>
      <c r="AB1127" s="166">
        <f t="shared" si="5215"/>
        <v>17749.120000000003</v>
      </c>
      <c r="AC1127" s="166">
        <f t="shared" si="5215"/>
        <v>22616.160000000003</v>
      </c>
      <c r="AD1127" s="166">
        <f t="shared" si="5215"/>
        <v>41778.950000000004</v>
      </c>
      <c r="AE1127" s="166">
        <f t="shared" si="5215"/>
        <v>82222.149999999994</v>
      </c>
      <c r="AF1127" s="166">
        <f t="shared" si="5215"/>
        <v>87170.709999999992</v>
      </c>
      <c r="AG1127" s="166">
        <f t="shared" si="5215"/>
        <v>117658.81999999998</v>
      </c>
      <c r="AH1127" s="170">
        <f t="shared" si="5215"/>
        <v>126139.15999999997</v>
      </c>
      <c r="AI1127" s="142"/>
      <c r="AJ1127" s="166">
        <f t="shared" si="5149"/>
        <v>126139.15999999997</v>
      </c>
      <c r="AK1127" s="166">
        <f t="shared" ref="AK1127:AU1127" si="5216">AK85-AK279+AJ1127</f>
        <v>126139.15999999997</v>
      </c>
      <c r="AL1127" s="166">
        <f t="shared" si="5216"/>
        <v>0</v>
      </c>
      <c r="AM1127" s="166">
        <f t="shared" si="5216"/>
        <v>0</v>
      </c>
      <c r="AN1127" s="166">
        <f t="shared" si="5216"/>
        <v>0</v>
      </c>
      <c r="AO1127" s="166">
        <f t="shared" si="5216"/>
        <v>0</v>
      </c>
      <c r="AP1127" s="166">
        <f t="shared" si="5216"/>
        <v>0</v>
      </c>
      <c r="AQ1127" s="166">
        <f t="shared" si="5216"/>
        <v>0</v>
      </c>
      <c r="AR1127" s="166">
        <f t="shared" si="5216"/>
        <v>0</v>
      </c>
      <c r="AS1127" s="166">
        <f t="shared" si="5216"/>
        <v>0</v>
      </c>
      <c r="AT1127" s="166">
        <f t="shared" si="5216"/>
        <v>0</v>
      </c>
      <c r="AU1127" s="166">
        <f t="shared" si="5216"/>
        <v>0</v>
      </c>
      <c r="AV1127" s="142"/>
      <c r="AW1127" s="166">
        <f t="shared" si="5151"/>
        <v>0</v>
      </c>
      <c r="AX1127" s="166">
        <f t="shared" ref="AX1127:BH1127" si="5217">AX85-AX279+AW1127</f>
        <v>0</v>
      </c>
      <c r="AY1127" s="166">
        <f t="shared" si="5217"/>
        <v>0</v>
      </c>
      <c r="AZ1127" s="166">
        <f t="shared" si="5217"/>
        <v>0</v>
      </c>
      <c r="BA1127" s="166">
        <f t="shared" si="5217"/>
        <v>0</v>
      </c>
      <c r="BB1127" s="166">
        <f t="shared" si="5217"/>
        <v>0</v>
      </c>
      <c r="BC1127" s="166">
        <f t="shared" si="5217"/>
        <v>0</v>
      </c>
      <c r="BD1127" s="166">
        <f t="shared" si="5217"/>
        <v>0</v>
      </c>
      <c r="BE1127" s="166">
        <f t="shared" si="5217"/>
        <v>0</v>
      </c>
      <c r="BF1127" s="166">
        <f t="shared" si="5217"/>
        <v>0</v>
      </c>
      <c r="BG1127" s="166">
        <f t="shared" si="5217"/>
        <v>0</v>
      </c>
      <c r="BH1127" s="166">
        <f t="shared" si="5217"/>
        <v>0</v>
      </c>
      <c r="BI1127" s="142"/>
      <c r="BV1127" s="142"/>
      <c r="CI1127" s="142"/>
      <c r="CV1127" s="142"/>
      <c r="DI1127" s="142"/>
      <c r="DV1127" s="142"/>
      <c r="EI1127" s="142"/>
    </row>
    <row r="1128" spans="1:139" ht="15.75" outlineLevel="1" x14ac:dyDescent="0.25">
      <c r="A1128" s="2">
        <f t="shared" ref="A1128:E1128" si="5218">A933</f>
        <v>29</v>
      </c>
      <c r="B1128" s="86" t="str">
        <f t="shared" si="5218"/>
        <v>PRE-09862</v>
      </c>
      <c r="C1128" s="86" t="str">
        <f t="shared" si="5218"/>
        <v>SPP FH - Waters Avenue 13339</v>
      </c>
      <c r="D1128" s="2" t="str">
        <f t="shared" si="5218"/>
        <v>A2787723</v>
      </c>
      <c r="E1128" s="141" t="str">
        <f t="shared" si="5218"/>
        <v>SPP FH -Waters Ave 13339 OCR 138436</v>
      </c>
      <c r="I1128" s="178">
        <v>0</v>
      </c>
      <c r="J1128" s="166">
        <f t="shared" ref="J1128:U1128" si="5219">J86-J280+I1128</f>
        <v>0</v>
      </c>
      <c r="K1128" s="166">
        <f t="shared" si="5219"/>
        <v>0</v>
      </c>
      <c r="L1128" s="166">
        <f t="shared" si="5219"/>
        <v>0</v>
      </c>
      <c r="M1128" s="166">
        <f t="shared" si="5219"/>
        <v>0</v>
      </c>
      <c r="N1128" s="166">
        <f t="shared" si="5219"/>
        <v>0</v>
      </c>
      <c r="O1128" s="166">
        <f t="shared" si="5219"/>
        <v>0</v>
      </c>
      <c r="P1128" s="166">
        <f t="shared" si="5219"/>
        <v>0</v>
      </c>
      <c r="Q1128" s="166">
        <f t="shared" si="5219"/>
        <v>0</v>
      </c>
      <c r="R1128" s="166">
        <f t="shared" si="5219"/>
        <v>0</v>
      </c>
      <c r="S1128" s="166">
        <f t="shared" si="5219"/>
        <v>0</v>
      </c>
      <c r="T1128" s="166">
        <f t="shared" si="5219"/>
        <v>0</v>
      </c>
      <c r="U1128" s="166">
        <f t="shared" si="5219"/>
        <v>0</v>
      </c>
      <c r="W1128" s="166">
        <f t="shared" si="5147"/>
        <v>0</v>
      </c>
      <c r="X1128" s="166">
        <f t="shared" ref="X1128:AH1128" si="5220">X86-X280+W1128</f>
        <v>0</v>
      </c>
      <c r="Y1128" s="166">
        <f t="shared" si="5220"/>
        <v>0</v>
      </c>
      <c r="Z1128" s="166">
        <f t="shared" si="5220"/>
        <v>0</v>
      </c>
      <c r="AA1128" s="166">
        <f t="shared" si="5220"/>
        <v>0</v>
      </c>
      <c r="AB1128" s="166">
        <f t="shared" si="5220"/>
        <v>0</v>
      </c>
      <c r="AC1128" s="166">
        <f t="shared" si="5220"/>
        <v>0</v>
      </c>
      <c r="AD1128" s="166">
        <f t="shared" si="5220"/>
        <v>2360.27</v>
      </c>
      <c r="AE1128" s="166">
        <f t="shared" si="5220"/>
        <v>2633.16</v>
      </c>
      <c r="AF1128" s="166">
        <f t="shared" si="5220"/>
        <v>2633.16</v>
      </c>
      <c r="AG1128" s="166">
        <f t="shared" si="5220"/>
        <v>5528.62</v>
      </c>
      <c r="AH1128" s="170">
        <f t="shared" si="5220"/>
        <v>0</v>
      </c>
      <c r="AI1128" s="142"/>
      <c r="AJ1128" s="166">
        <f t="shared" si="5149"/>
        <v>0</v>
      </c>
      <c r="AK1128" s="166">
        <f t="shared" ref="AK1128:AU1128" si="5221">AK86-AK280+AJ1128</f>
        <v>0</v>
      </c>
      <c r="AL1128" s="166">
        <f t="shared" si="5221"/>
        <v>0</v>
      </c>
      <c r="AM1128" s="166">
        <f t="shared" si="5221"/>
        <v>0</v>
      </c>
      <c r="AN1128" s="166">
        <f t="shared" si="5221"/>
        <v>0</v>
      </c>
      <c r="AO1128" s="166">
        <f t="shared" si="5221"/>
        <v>0</v>
      </c>
      <c r="AP1128" s="166">
        <f t="shared" si="5221"/>
        <v>0</v>
      </c>
      <c r="AQ1128" s="166">
        <f t="shared" si="5221"/>
        <v>0</v>
      </c>
      <c r="AR1128" s="166">
        <f t="shared" si="5221"/>
        <v>0</v>
      </c>
      <c r="AS1128" s="166">
        <f t="shared" si="5221"/>
        <v>0</v>
      </c>
      <c r="AT1128" s="166">
        <f t="shared" si="5221"/>
        <v>0</v>
      </c>
      <c r="AU1128" s="166">
        <f t="shared" si="5221"/>
        <v>0</v>
      </c>
      <c r="AV1128" s="142"/>
      <c r="AW1128" s="166">
        <f t="shared" si="5151"/>
        <v>0</v>
      </c>
      <c r="AX1128" s="166">
        <f t="shared" ref="AX1128:BH1128" si="5222">AX86-AX280+AW1128</f>
        <v>0</v>
      </c>
      <c r="AY1128" s="166">
        <f t="shared" si="5222"/>
        <v>0</v>
      </c>
      <c r="AZ1128" s="166">
        <f t="shared" si="5222"/>
        <v>0</v>
      </c>
      <c r="BA1128" s="166">
        <f t="shared" si="5222"/>
        <v>0</v>
      </c>
      <c r="BB1128" s="166">
        <f t="shared" si="5222"/>
        <v>0</v>
      </c>
      <c r="BC1128" s="166">
        <f t="shared" si="5222"/>
        <v>0</v>
      </c>
      <c r="BD1128" s="166">
        <f t="shared" si="5222"/>
        <v>0</v>
      </c>
      <c r="BE1128" s="166">
        <f t="shared" si="5222"/>
        <v>0</v>
      </c>
      <c r="BF1128" s="166">
        <f t="shared" si="5222"/>
        <v>0</v>
      </c>
      <c r="BG1128" s="166">
        <f t="shared" si="5222"/>
        <v>0</v>
      </c>
      <c r="BH1128" s="166">
        <f t="shared" si="5222"/>
        <v>0</v>
      </c>
      <c r="BI1128" s="142"/>
      <c r="BV1128" s="142"/>
      <c r="CI1128" s="142"/>
      <c r="CV1128" s="142"/>
      <c r="DI1128" s="142"/>
      <c r="DV1128" s="142"/>
      <c r="EI1128" s="142"/>
    </row>
    <row r="1129" spans="1:139" ht="15.75" outlineLevel="1" x14ac:dyDescent="0.25">
      <c r="A1129" s="2">
        <f t="shared" ref="A1129:E1129" si="5223">A935</f>
        <v>30</v>
      </c>
      <c r="B1129" s="86" t="str">
        <f t="shared" si="5223"/>
        <v>PRE-09863</v>
      </c>
      <c r="C1129" s="86" t="str">
        <f t="shared" si="5223"/>
        <v>SPP FH - Twelfth Avenue 13433</v>
      </c>
      <c r="D1129" s="2" t="str">
        <f t="shared" si="5223"/>
        <v>PRE-09863.1</v>
      </c>
      <c r="E1129" s="141" t="str">
        <f t="shared" si="5223"/>
        <v>SPP FH - Twelfth Avenue 13433 - OH</v>
      </c>
      <c r="I1129" s="178">
        <v>0</v>
      </c>
      <c r="J1129" s="166">
        <f t="shared" ref="J1129:U1129" si="5224">J87-J281+I1129</f>
        <v>0</v>
      </c>
      <c r="K1129" s="166">
        <f t="shared" si="5224"/>
        <v>0</v>
      </c>
      <c r="L1129" s="166">
        <f t="shared" si="5224"/>
        <v>0</v>
      </c>
      <c r="M1129" s="166">
        <f t="shared" si="5224"/>
        <v>0</v>
      </c>
      <c r="N1129" s="166">
        <f t="shared" si="5224"/>
        <v>0</v>
      </c>
      <c r="O1129" s="166">
        <f t="shared" si="5224"/>
        <v>0</v>
      </c>
      <c r="P1129" s="166">
        <f t="shared" si="5224"/>
        <v>0</v>
      </c>
      <c r="Q1129" s="166">
        <f t="shared" si="5224"/>
        <v>0</v>
      </c>
      <c r="R1129" s="166">
        <f t="shared" si="5224"/>
        <v>0</v>
      </c>
      <c r="S1129" s="166">
        <f t="shared" si="5224"/>
        <v>0</v>
      </c>
      <c r="T1129" s="166">
        <f t="shared" si="5224"/>
        <v>0</v>
      </c>
      <c r="U1129" s="166">
        <f t="shared" si="5224"/>
        <v>0</v>
      </c>
      <c r="W1129" s="166">
        <f t="shared" si="5147"/>
        <v>0</v>
      </c>
      <c r="X1129" s="166">
        <f t="shared" ref="X1129:AH1129" si="5225">X87-X281+W1129</f>
        <v>0</v>
      </c>
      <c r="Y1129" s="166">
        <f t="shared" si="5225"/>
        <v>0</v>
      </c>
      <c r="Z1129" s="166">
        <f t="shared" si="5225"/>
        <v>206.7</v>
      </c>
      <c r="AA1129" s="166">
        <f t="shared" si="5225"/>
        <v>26766.12</v>
      </c>
      <c r="AB1129" s="166">
        <f t="shared" si="5225"/>
        <v>34465.25</v>
      </c>
      <c r="AC1129" s="166">
        <f t="shared" si="5225"/>
        <v>35658.300000000003</v>
      </c>
      <c r="AD1129" s="166">
        <f t="shared" si="5225"/>
        <v>40072.490000000005</v>
      </c>
      <c r="AE1129" s="166">
        <f t="shared" si="5225"/>
        <v>75218.390000000014</v>
      </c>
      <c r="AF1129" s="166">
        <f t="shared" si="5225"/>
        <v>566934.42000000004</v>
      </c>
      <c r="AG1129" s="166">
        <f t="shared" si="5225"/>
        <v>719439.32000000007</v>
      </c>
      <c r="AH1129" s="170">
        <f t="shared" si="5225"/>
        <v>814269.93</v>
      </c>
      <c r="AI1129" s="142"/>
      <c r="AJ1129" s="166">
        <f t="shared" si="5149"/>
        <v>1027469.93</v>
      </c>
      <c r="AK1129" s="166">
        <f t="shared" ref="AK1129:AU1129" si="5226">AK87-AK281+AJ1129</f>
        <v>1167869.9300000002</v>
      </c>
      <c r="AL1129" s="166">
        <f t="shared" si="5226"/>
        <v>1340269.9300000002</v>
      </c>
      <c r="AM1129" s="166">
        <f t="shared" si="5226"/>
        <v>1502669.9300000002</v>
      </c>
      <c r="AN1129" s="166">
        <f t="shared" si="5226"/>
        <v>1502669.9300000002</v>
      </c>
      <c r="AO1129" s="166">
        <f t="shared" si="5226"/>
        <v>1502669.9300000002</v>
      </c>
      <c r="AP1129" s="166">
        <f t="shared" si="5226"/>
        <v>0</v>
      </c>
      <c r="AQ1129" s="166">
        <f t="shared" si="5226"/>
        <v>0</v>
      </c>
      <c r="AR1129" s="166">
        <f t="shared" si="5226"/>
        <v>0</v>
      </c>
      <c r="AS1129" s="166">
        <f t="shared" si="5226"/>
        <v>0</v>
      </c>
      <c r="AT1129" s="166">
        <f t="shared" si="5226"/>
        <v>0</v>
      </c>
      <c r="AU1129" s="166">
        <f t="shared" si="5226"/>
        <v>0</v>
      </c>
      <c r="AV1129" s="142"/>
      <c r="AW1129" s="166">
        <f t="shared" si="5151"/>
        <v>0</v>
      </c>
      <c r="AX1129" s="166">
        <f t="shared" ref="AX1129:BH1129" si="5227">AX87-AX281+AW1129</f>
        <v>0</v>
      </c>
      <c r="AY1129" s="166">
        <f t="shared" si="5227"/>
        <v>0</v>
      </c>
      <c r="AZ1129" s="166">
        <f t="shared" si="5227"/>
        <v>0</v>
      </c>
      <c r="BA1129" s="166">
        <f t="shared" si="5227"/>
        <v>0</v>
      </c>
      <c r="BB1129" s="166">
        <f t="shared" si="5227"/>
        <v>0</v>
      </c>
      <c r="BC1129" s="166">
        <f t="shared" si="5227"/>
        <v>0</v>
      </c>
      <c r="BD1129" s="166">
        <f t="shared" si="5227"/>
        <v>0</v>
      </c>
      <c r="BE1129" s="166">
        <f t="shared" si="5227"/>
        <v>0</v>
      </c>
      <c r="BF1129" s="166">
        <f t="shared" si="5227"/>
        <v>0</v>
      </c>
      <c r="BG1129" s="166">
        <f t="shared" si="5227"/>
        <v>0</v>
      </c>
      <c r="BH1129" s="166">
        <f t="shared" si="5227"/>
        <v>0</v>
      </c>
      <c r="BI1129" s="142"/>
      <c r="BV1129" s="142"/>
      <c r="CI1129" s="142"/>
      <c r="CV1129" s="142"/>
      <c r="DI1129" s="142"/>
      <c r="DV1129" s="142"/>
      <c r="EI1129" s="142"/>
    </row>
    <row r="1130" spans="1:139" ht="15.75" outlineLevel="1" x14ac:dyDescent="0.25">
      <c r="A1130" s="2">
        <v>30</v>
      </c>
      <c r="B1130" s="86" t="str">
        <f t="shared" ref="B1130:E1149" si="5228">B936</f>
        <v>PRE-09863</v>
      </c>
      <c r="C1130" s="86" t="str">
        <f t="shared" si="5228"/>
        <v>SPP FH - Twelfth Avenue 13433</v>
      </c>
      <c r="D1130" s="2" t="str">
        <f t="shared" si="5228"/>
        <v>A2811597</v>
      </c>
      <c r="E1130" s="141" t="str">
        <f t="shared" si="5228"/>
        <v>12AV433A - OCR#4346</v>
      </c>
      <c r="I1130" s="178">
        <v>0</v>
      </c>
      <c r="J1130" s="166">
        <f t="shared" ref="J1130:U1130" si="5229">J88-J282+I1130</f>
        <v>0</v>
      </c>
      <c r="K1130" s="166">
        <f t="shared" si="5229"/>
        <v>0</v>
      </c>
      <c r="L1130" s="166">
        <f t="shared" si="5229"/>
        <v>0</v>
      </c>
      <c r="M1130" s="166">
        <f t="shared" si="5229"/>
        <v>0</v>
      </c>
      <c r="N1130" s="166">
        <f t="shared" si="5229"/>
        <v>0</v>
      </c>
      <c r="O1130" s="166">
        <f t="shared" si="5229"/>
        <v>0</v>
      </c>
      <c r="P1130" s="166">
        <f t="shared" si="5229"/>
        <v>0</v>
      </c>
      <c r="Q1130" s="166">
        <f t="shared" si="5229"/>
        <v>0</v>
      </c>
      <c r="R1130" s="166">
        <f t="shared" si="5229"/>
        <v>0</v>
      </c>
      <c r="S1130" s="166">
        <f t="shared" si="5229"/>
        <v>0</v>
      </c>
      <c r="T1130" s="166">
        <f t="shared" si="5229"/>
        <v>0</v>
      </c>
      <c r="U1130" s="166">
        <f t="shared" si="5229"/>
        <v>0</v>
      </c>
      <c r="W1130" s="166">
        <f t="shared" si="5147"/>
        <v>0</v>
      </c>
      <c r="X1130" s="166">
        <f t="shared" ref="X1130:AH1130" si="5230">X88-X282+W1130</f>
        <v>0</v>
      </c>
      <c r="Y1130" s="166">
        <f t="shared" si="5230"/>
        <v>0</v>
      </c>
      <c r="Z1130" s="166">
        <f t="shared" si="5230"/>
        <v>0</v>
      </c>
      <c r="AA1130" s="166">
        <f t="shared" si="5230"/>
        <v>0</v>
      </c>
      <c r="AB1130" s="166">
        <f t="shared" si="5230"/>
        <v>0</v>
      </c>
      <c r="AC1130" s="166">
        <f t="shared" si="5230"/>
        <v>0</v>
      </c>
      <c r="AD1130" s="166">
        <f t="shared" si="5230"/>
        <v>0</v>
      </c>
      <c r="AE1130" s="166">
        <f t="shared" si="5230"/>
        <v>0</v>
      </c>
      <c r="AF1130" s="166">
        <f t="shared" si="5230"/>
        <v>0</v>
      </c>
      <c r="AG1130" s="166">
        <f t="shared" si="5230"/>
        <v>1661.1100000000001</v>
      </c>
      <c r="AH1130" s="170">
        <f t="shared" si="5230"/>
        <v>2123.11</v>
      </c>
      <c r="AI1130" s="142"/>
      <c r="AJ1130" s="166">
        <f t="shared" si="5149"/>
        <v>2123.11</v>
      </c>
      <c r="AK1130" s="166">
        <f t="shared" ref="AK1130" si="5231">AK88-AK282+AJ1130</f>
        <v>2123.11</v>
      </c>
      <c r="AL1130" s="166">
        <f t="shared" ref="AL1130" si="5232">AL88-AL282+AK1130</f>
        <v>2123.11</v>
      </c>
      <c r="AM1130" s="166">
        <f t="shared" ref="AM1130" si="5233">AM88-AM282+AL1130</f>
        <v>2123.11</v>
      </c>
      <c r="AN1130" s="166">
        <f t="shared" ref="AN1130" si="5234">AN88-AN282+AM1130</f>
        <v>0</v>
      </c>
      <c r="AO1130" s="166">
        <f t="shared" ref="AO1130" si="5235">AO88-AO282+AN1130</f>
        <v>0</v>
      </c>
      <c r="AP1130" s="166">
        <f t="shared" ref="AP1130" si="5236">AP88-AP282+AO1130</f>
        <v>0</v>
      </c>
      <c r="AQ1130" s="166">
        <f t="shared" ref="AQ1130" si="5237">AQ88-AQ282+AP1130</f>
        <v>0</v>
      </c>
      <c r="AR1130" s="166">
        <f t="shared" ref="AR1130" si="5238">AR88-AR282+AQ1130</f>
        <v>0</v>
      </c>
      <c r="AS1130" s="166">
        <f t="shared" ref="AS1130" si="5239">AS88-AS282+AR1130</f>
        <v>0</v>
      </c>
      <c r="AT1130" s="166">
        <f t="shared" ref="AT1130" si="5240">AT88-AT282+AS1130</f>
        <v>0</v>
      </c>
      <c r="AU1130" s="166">
        <f t="shared" ref="AU1130" si="5241">AU88-AU282+AT1130</f>
        <v>0</v>
      </c>
      <c r="AV1130" s="142"/>
      <c r="AW1130" s="166">
        <f t="shared" ref="AW1130" si="5242">AW88-AW282+AU1130</f>
        <v>0</v>
      </c>
      <c r="AX1130" s="166">
        <f t="shared" ref="AX1130" si="5243">AX88-AX282+AW1130</f>
        <v>0</v>
      </c>
      <c r="AY1130" s="166">
        <f t="shared" ref="AY1130" si="5244">AY88-AY282+AX1130</f>
        <v>0</v>
      </c>
      <c r="AZ1130" s="166">
        <f t="shared" ref="AZ1130" si="5245">AZ88-AZ282+AY1130</f>
        <v>0</v>
      </c>
      <c r="BA1130" s="166">
        <f t="shared" ref="BA1130" si="5246">BA88-BA282+AZ1130</f>
        <v>0</v>
      </c>
      <c r="BB1130" s="166">
        <f t="shared" ref="BB1130" si="5247">BB88-BB282+BA1130</f>
        <v>0</v>
      </c>
      <c r="BC1130" s="166">
        <f t="shared" ref="BC1130" si="5248">BC88-BC282+BB1130</f>
        <v>0</v>
      </c>
      <c r="BD1130" s="166">
        <f t="shared" ref="BD1130" si="5249">BD88-BD282+BC1130</f>
        <v>0</v>
      </c>
      <c r="BE1130" s="166">
        <f t="shared" ref="BE1130" si="5250">BE88-BE282+BD1130</f>
        <v>0</v>
      </c>
      <c r="BF1130" s="166">
        <f t="shared" ref="BF1130" si="5251">BF88-BF282+BE1130</f>
        <v>0</v>
      </c>
      <c r="BG1130" s="166">
        <f t="shared" ref="BG1130" si="5252">BG88-BG282+BF1130</f>
        <v>0</v>
      </c>
      <c r="BH1130" s="166">
        <f t="shared" ref="BH1130" si="5253">BH88-BH282+BG1130</f>
        <v>0</v>
      </c>
      <c r="BI1130" s="142"/>
      <c r="BV1130" s="142"/>
      <c r="CI1130" s="142"/>
      <c r="CV1130" s="142"/>
      <c r="DI1130" s="142"/>
      <c r="DV1130" s="142"/>
      <c r="EI1130" s="142"/>
    </row>
    <row r="1131" spans="1:139" ht="15.75" outlineLevel="1" x14ac:dyDescent="0.25">
      <c r="A1131" s="2">
        <f>A937</f>
        <v>31</v>
      </c>
      <c r="B1131" s="86" t="str">
        <f t="shared" si="5228"/>
        <v>PRE-09871</v>
      </c>
      <c r="C1131" s="86" t="str">
        <f t="shared" si="5228"/>
        <v>SPP FH - Knights 13808</v>
      </c>
      <c r="D1131" s="2" t="str">
        <f t="shared" si="5228"/>
        <v>PRE-09871.1</v>
      </c>
      <c r="E1131" s="141" t="str">
        <f t="shared" si="5228"/>
        <v>SPP FH - Knights 13808</v>
      </c>
      <c r="I1131" s="178">
        <v>0</v>
      </c>
      <c r="J1131" s="166">
        <f t="shared" ref="J1131:U1131" si="5254">J89-J283+I1131</f>
        <v>0</v>
      </c>
      <c r="K1131" s="166">
        <f t="shared" si="5254"/>
        <v>0</v>
      </c>
      <c r="L1131" s="166">
        <f t="shared" si="5254"/>
        <v>0</v>
      </c>
      <c r="M1131" s="166">
        <f t="shared" si="5254"/>
        <v>0</v>
      </c>
      <c r="N1131" s="166">
        <f t="shared" si="5254"/>
        <v>0</v>
      </c>
      <c r="O1131" s="166">
        <f t="shared" si="5254"/>
        <v>0</v>
      </c>
      <c r="P1131" s="166">
        <f t="shared" si="5254"/>
        <v>0</v>
      </c>
      <c r="Q1131" s="166">
        <f t="shared" si="5254"/>
        <v>0</v>
      </c>
      <c r="R1131" s="166">
        <f t="shared" si="5254"/>
        <v>0</v>
      </c>
      <c r="S1131" s="166">
        <f t="shared" si="5254"/>
        <v>0</v>
      </c>
      <c r="T1131" s="166">
        <f t="shared" si="5254"/>
        <v>0</v>
      </c>
      <c r="U1131" s="166">
        <f t="shared" si="5254"/>
        <v>0</v>
      </c>
      <c r="W1131" s="166">
        <f t="shared" si="5147"/>
        <v>0</v>
      </c>
      <c r="X1131" s="166">
        <f t="shared" ref="X1131:AH1131" si="5255">X89-X283+W1131</f>
        <v>0</v>
      </c>
      <c r="Y1131" s="166">
        <f t="shared" si="5255"/>
        <v>0</v>
      </c>
      <c r="Z1131" s="166">
        <f t="shared" si="5255"/>
        <v>0</v>
      </c>
      <c r="AA1131" s="166">
        <f t="shared" si="5255"/>
        <v>0</v>
      </c>
      <c r="AB1131" s="166">
        <f t="shared" si="5255"/>
        <v>42988.38</v>
      </c>
      <c r="AC1131" s="166">
        <f t="shared" si="5255"/>
        <v>60325.649999999994</v>
      </c>
      <c r="AD1131" s="166">
        <f t="shared" si="5255"/>
        <v>241663.53</v>
      </c>
      <c r="AE1131" s="166">
        <f t="shared" si="5255"/>
        <v>507091.37</v>
      </c>
      <c r="AF1131" s="166">
        <f t="shared" si="5255"/>
        <v>770204.35</v>
      </c>
      <c r="AG1131" s="166">
        <f t="shared" si="5255"/>
        <v>934218.7</v>
      </c>
      <c r="AH1131" s="170">
        <f t="shared" si="5255"/>
        <v>1118407.17</v>
      </c>
      <c r="AI1131" s="142"/>
      <c r="AJ1131" s="166">
        <f>AJ89-AJ283+AH1131</f>
        <v>1118407.17</v>
      </c>
      <c r="AK1131" s="166">
        <f t="shared" ref="AK1131:AU1131" si="5256">AK89-AK283+AJ1131</f>
        <v>1118407.17</v>
      </c>
      <c r="AL1131" s="166">
        <f t="shared" si="5256"/>
        <v>0</v>
      </c>
      <c r="AM1131" s="166">
        <f t="shared" si="5256"/>
        <v>0</v>
      </c>
      <c r="AN1131" s="166">
        <f t="shared" si="5256"/>
        <v>0</v>
      </c>
      <c r="AO1131" s="166">
        <f t="shared" si="5256"/>
        <v>0</v>
      </c>
      <c r="AP1131" s="166">
        <f t="shared" si="5256"/>
        <v>0</v>
      </c>
      <c r="AQ1131" s="166">
        <f t="shared" si="5256"/>
        <v>0</v>
      </c>
      <c r="AR1131" s="166">
        <f t="shared" si="5256"/>
        <v>0</v>
      </c>
      <c r="AS1131" s="166">
        <f t="shared" si="5256"/>
        <v>0</v>
      </c>
      <c r="AT1131" s="166">
        <f t="shared" si="5256"/>
        <v>0</v>
      </c>
      <c r="AU1131" s="166">
        <f t="shared" si="5256"/>
        <v>0</v>
      </c>
      <c r="AV1131" s="142"/>
      <c r="AW1131" s="166">
        <f>AW89-AW283+AU1131</f>
        <v>0</v>
      </c>
      <c r="AX1131" s="166">
        <f t="shared" ref="AX1131:BH1131" si="5257">AX89-AX283+AW1131</f>
        <v>0</v>
      </c>
      <c r="AY1131" s="166">
        <f t="shared" si="5257"/>
        <v>0</v>
      </c>
      <c r="AZ1131" s="166">
        <f t="shared" si="5257"/>
        <v>0</v>
      </c>
      <c r="BA1131" s="166">
        <f t="shared" si="5257"/>
        <v>0</v>
      </c>
      <c r="BB1131" s="166">
        <f t="shared" si="5257"/>
        <v>0</v>
      </c>
      <c r="BC1131" s="166">
        <f t="shared" si="5257"/>
        <v>0</v>
      </c>
      <c r="BD1131" s="166">
        <f t="shared" si="5257"/>
        <v>0</v>
      </c>
      <c r="BE1131" s="166">
        <f t="shared" si="5257"/>
        <v>0</v>
      </c>
      <c r="BF1131" s="166">
        <f t="shared" si="5257"/>
        <v>0</v>
      </c>
      <c r="BG1131" s="166">
        <f t="shared" si="5257"/>
        <v>0</v>
      </c>
      <c r="BH1131" s="166">
        <f t="shared" si="5257"/>
        <v>0</v>
      </c>
      <c r="BI1131" s="142"/>
      <c r="BV1131" s="142"/>
      <c r="CI1131" s="142"/>
      <c r="CV1131" s="142"/>
      <c r="DI1131" s="142"/>
      <c r="DV1131" s="142"/>
      <c r="EI1131" s="142"/>
    </row>
    <row r="1132" spans="1:139" ht="15.75" outlineLevel="1" x14ac:dyDescent="0.25">
      <c r="A1132" s="2">
        <f>A938</f>
        <v>32</v>
      </c>
      <c r="B1132" s="86" t="str">
        <f t="shared" si="5228"/>
        <v>PRE-09864</v>
      </c>
      <c r="C1132" s="86" t="str">
        <f t="shared" si="5228"/>
        <v>SPP FH - Orient Park 13964</v>
      </c>
      <c r="D1132" s="2" t="str">
        <f t="shared" si="5228"/>
        <v>PRE-09864.1</v>
      </c>
      <c r="E1132" s="141" t="str">
        <f t="shared" si="5228"/>
        <v>SPP FH - Orient Park 13964 - OH</v>
      </c>
      <c r="I1132" s="178">
        <v>0</v>
      </c>
      <c r="J1132" s="166">
        <f t="shared" ref="J1132:U1132" si="5258">J90-J284+I1132</f>
        <v>0</v>
      </c>
      <c r="K1132" s="166">
        <f t="shared" si="5258"/>
        <v>0</v>
      </c>
      <c r="L1132" s="166">
        <f t="shared" si="5258"/>
        <v>0</v>
      </c>
      <c r="M1132" s="166">
        <f t="shared" si="5258"/>
        <v>0</v>
      </c>
      <c r="N1132" s="166">
        <f t="shared" si="5258"/>
        <v>0</v>
      </c>
      <c r="O1132" s="166">
        <f t="shared" si="5258"/>
        <v>0</v>
      </c>
      <c r="P1132" s="166">
        <f t="shared" si="5258"/>
        <v>0</v>
      </c>
      <c r="Q1132" s="166">
        <f t="shared" si="5258"/>
        <v>0</v>
      </c>
      <c r="R1132" s="166">
        <f t="shared" si="5258"/>
        <v>0</v>
      </c>
      <c r="S1132" s="166">
        <f t="shared" si="5258"/>
        <v>0</v>
      </c>
      <c r="T1132" s="166">
        <f t="shared" si="5258"/>
        <v>0</v>
      </c>
      <c r="U1132" s="166">
        <f t="shared" si="5258"/>
        <v>0</v>
      </c>
      <c r="W1132" s="166">
        <f t="shared" si="5147"/>
        <v>0</v>
      </c>
      <c r="X1132" s="166">
        <f t="shared" ref="X1132:AH1132" si="5259">X90-X284+W1132</f>
        <v>0</v>
      </c>
      <c r="Y1132" s="166">
        <f t="shared" si="5259"/>
        <v>0</v>
      </c>
      <c r="Z1132" s="166">
        <f t="shared" si="5259"/>
        <v>206.7</v>
      </c>
      <c r="AA1132" s="166">
        <f t="shared" si="5259"/>
        <v>18211.990000000002</v>
      </c>
      <c r="AB1132" s="166">
        <f t="shared" si="5259"/>
        <v>23970.720000000001</v>
      </c>
      <c r="AC1132" s="166">
        <f t="shared" si="5259"/>
        <v>25088.120000000003</v>
      </c>
      <c r="AD1132" s="166">
        <f t="shared" si="5259"/>
        <v>32650.940000000002</v>
      </c>
      <c r="AE1132" s="166">
        <f t="shared" si="5259"/>
        <v>32650.940000000002</v>
      </c>
      <c r="AF1132" s="166">
        <f t="shared" si="5259"/>
        <v>36412.870000000003</v>
      </c>
      <c r="AG1132" s="166">
        <f t="shared" si="5259"/>
        <v>339331.85999999987</v>
      </c>
      <c r="AH1132" s="170">
        <f t="shared" si="5259"/>
        <v>423896.24999999988</v>
      </c>
      <c r="AI1132" s="142"/>
      <c r="AJ1132" s="166">
        <f>AJ90-AJ284+AH1132</f>
        <v>423896.24999999988</v>
      </c>
      <c r="AK1132" s="166">
        <f t="shared" ref="AK1132:AU1132" si="5260">AK90-AK284+AJ1132</f>
        <v>423896.24999999988</v>
      </c>
      <c r="AL1132" s="166">
        <f t="shared" si="5260"/>
        <v>0</v>
      </c>
      <c r="AM1132" s="166">
        <f t="shared" si="5260"/>
        <v>0</v>
      </c>
      <c r="AN1132" s="166">
        <f t="shared" si="5260"/>
        <v>0</v>
      </c>
      <c r="AO1132" s="166">
        <f t="shared" si="5260"/>
        <v>0</v>
      </c>
      <c r="AP1132" s="166">
        <f t="shared" si="5260"/>
        <v>0</v>
      </c>
      <c r="AQ1132" s="166">
        <f t="shared" si="5260"/>
        <v>0</v>
      </c>
      <c r="AR1132" s="166">
        <f t="shared" si="5260"/>
        <v>0</v>
      </c>
      <c r="AS1132" s="166">
        <f t="shared" si="5260"/>
        <v>0</v>
      </c>
      <c r="AT1132" s="166">
        <f t="shared" si="5260"/>
        <v>0</v>
      </c>
      <c r="AU1132" s="166">
        <f t="shared" si="5260"/>
        <v>0</v>
      </c>
      <c r="AV1132" s="142"/>
      <c r="AW1132" s="166">
        <f>AW90-AW284+AU1132</f>
        <v>0</v>
      </c>
      <c r="AX1132" s="166">
        <f t="shared" ref="AX1132:BH1132" si="5261">AX90-AX284+AW1132</f>
        <v>0</v>
      </c>
      <c r="AY1132" s="166">
        <f t="shared" si="5261"/>
        <v>0</v>
      </c>
      <c r="AZ1132" s="166">
        <f t="shared" si="5261"/>
        <v>0</v>
      </c>
      <c r="BA1132" s="166">
        <f t="shared" si="5261"/>
        <v>0</v>
      </c>
      <c r="BB1132" s="166">
        <f t="shared" si="5261"/>
        <v>0</v>
      </c>
      <c r="BC1132" s="166">
        <f t="shared" si="5261"/>
        <v>0</v>
      </c>
      <c r="BD1132" s="166">
        <f t="shared" si="5261"/>
        <v>0</v>
      </c>
      <c r="BE1132" s="166">
        <f t="shared" si="5261"/>
        <v>0</v>
      </c>
      <c r="BF1132" s="166">
        <f t="shared" si="5261"/>
        <v>0</v>
      </c>
      <c r="BG1132" s="166">
        <f t="shared" si="5261"/>
        <v>0</v>
      </c>
      <c r="BH1132" s="166">
        <f t="shared" si="5261"/>
        <v>0</v>
      </c>
      <c r="BI1132" s="142"/>
      <c r="BV1132" s="142"/>
      <c r="CI1132" s="142"/>
      <c r="CV1132" s="142"/>
      <c r="DI1132" s="142"/>
      <c r="DV1132" s="142"/>
      <c r="EI1132" s="142"/>
    </row>
    <row r="1133" spans="1:139" ht="15.75" outlineLevel="1" x14ac:dyDescent="0.25">
      <c r="A1133" s="2">
        <v>32</v>
      </c>
      <c r="B1133" s="86" t="str">
        <f t="shared" si="5228"/>
        <v>PRE-09864</v>
      </c>
      <c r="C1133" s="86" t="str">
        <f t="shared" si="5228"/>
        <v>SPP FH - Orient Park 13964</v>
      </c>
      <c r="D1133" s="2" t="str">
        <f t="shared" si="5228"/>
        <v>A2811608</v>
      </c>
      <c r="E1133" s="141" t="str">
        <f t="shared" si="5228"/>
        <v>ORIENT PARK 13964 OCRs - 2 TAV</v>
      </c>
      <c r="I1133" s="178">
        <v>0</v>
      </c>
      <c r="J1133" s="166">
        <f t="shared" ref="J1133:U1133" si="5262">J91-J285+I1133</f>
        <v>0</v>
      </c>
      <c r="K1133" s="166">
        <f t="shared" si="5262"/>
        <v>0</v>
      </c>
      <c r="L1133" s="166">
        <f t="shared" si="5262"/>
        <v>0</v>
      </c>
      <c r="M1133" s="166">
        <f t="shared" si="5262"/>
        <v>0</v>
      </c>
      <c r="N1133" s="166">
        <f t="shared" si="5262"/>
        <v>0</v>
      </c>
      <c r="O1133" s="166">
        <f t="shared" si="5262"/>
        <v>0</v>
      </c>
      <c r="P1133" s="166">
        <f t="shared" si="5262"/>
        <v>0</v>
      </c>
      <c r="Q1133" s="166">
        <f t="shared" si="5262"/>
        <v>0</v>
      </c>
      <c r="R1133" s="166">
        <f t="shared" si="5262"/>
        <v>0</v>
      </c>
      <c r="S1133" s="166">
        <f t="shared" si="5262"/>
        <v>0</v>
      </c>
      <c r="T1133" s="166">
        <f t="shared" si="5262"/>
        <v>0</v>
      </c>
      <c r="U1133" s="166">
        <f t="shared" si="5262"/>
        <v>0</v>
      </c>
      <c r="W1133" s="166">
        <f t="shared" si="5147"/>
        <v>0</v>
      </c>
      <c r="X1133" s="166">
        <f t="shared" ref="X1133:AH1133" si="5263">X91-X285+W1133</f>
        <v>0</v>
      </c>
      <c r="Y1133" s="166">
        <f t="shared" si="5263"/>
        <v>0</v>
      </c>
      <c r="Z1133" s="166">
        <f t="shared" si="5263"/>
        <v>0</v>
      </c>
      <c r="AA1133" s="166">
        <f t="shared" si="5263"/>
        <v>0</v>
      </c>
      <c r="AB1133" s="166">
        <f t="shared" si="5263"/>
        <v>0</v>
      </c>
      <c r="AC1133" s="166">
        <f t="shared" si="5263"/>
        <v>0</v>
      </c>
      <c r="AD1133" s="166">
        <f t="shared" si="5263"/>
        <v>0</v>
      </c>
      <c r="AE1133" s="166">
        <f t="shared" si="5263"/>
        <v>0</v>
      </c>
      <c r="AF1133" s="166">
        <f t="shared" si="5263"/>
        <v>0</v>
      </c>
      <c r="AG1133" s="166">
        <f t="shared" si="5263"/>
        <v>7680.5500000000011</v>
      </c>
      <c r="AH1133" s="170">
        <f t="shared" si="5263"/>
        <v>9529.1700000000019</v>
      </c>
      <c r="AI1133" s="142"/>
      <c r="AJ1133" s="166">
        <f>AJ91-AJ285+AH1133</f>
        <v>9529.1700000000019</v>
      </c>
      <c r="AK1133" s="166">
        <f t="shared" ref="AK1133" si="5264">AK91-AK285+AJ1133</f>
        <v>9529.1700000000019</v>
      </c>
      <c r="AL1133" s="166">
        <f t="shared" ref="AL1133" si="5265">AL91-AL285+AK1133</f>
        <v>9529.1700000000019</v>
      </c>
      <c r="AM1133" s="166">
        <f t="shared" ref="AM1133" si="5266">AM91-AM285+AL1133</f>
        <v>0</v>
      </c>
      <c r="AN1133" s="166">
        <f t="shared" ref="AN1133" si="5267">AN91-AN285+AM1133</f>
        <v>0</v>
      </c>
      <c r="AO1133" s="166">
        <f t="shared" ref="AO1133" si="5268">AO91-AO285+AN1133</f>
        <v>0</v>
      </c>
      <c r="AP1133" s="166">
        <f t="shared" ref="AP1133" si="5269">AP91-AP285+AO1133</f>
        <v>0</v>
      </c>
      <c r="AQ1133" s="166">
        <f t="shared" ref="AQ1133" si="5270">AQ91-AQ285+AP1133</f>
        <v>0</v>
      </c>
      <c r="AR1133" s="166">
        <f t="shared" ref="AR1133" si="5271">AR91-AR285+AQ1133</f>
        <v>0</v>
      </c>
      <c r="AS1133" s="166">
        <f t="shared" ref="AS1133" si="5272">AS91-AS285+AR1133</f>
        <v>0</v>
      </c>
      <c r="AT1133" s="166">
        <f t="shared" ref="AT1133" si="5273">AT91-AT285+AS1133</f>
        <v>0</v>
      </c>
      <c r="AU1133" s="166">
        <f t="shared" ref="AU1133" si="5274">AU91-AU285+AT1133</f>
        <v>0</v>
      </c>
      <c r="AV1133" s="142"/>
      <c r="AW1133" s="166">
        <f>AW91-AW285+AU1133</f>
        <v>0</v>
      </c>
      <c r="AX1133" s="166">
        <f t="shared" ref="AX1133" si="5275">AX91-AX285+AW1133</f>
        <v>0</v>
      </c>
      <c r="AY1133" s="166">
        <f t="shared" ref="AY1133" si="5276">AY91-AY285+AX1133</f>
        <v>0</v>
      </c>
      <c r="AZ1133" s="166">
        <f t="shared" ref="AZ1133" si="5277">AZ91-AZ285+AY1133</f>
        <v>0</v>
      </c>
      <c r="BA1133" s="166">
        <f t="shared" ref="BA1133" si="5278">BA91-BA285+AZ1133</f>
        <v>0</v>
      </c>
      <c r="BB1133" s="166">
        <f t="shared" ref="BB1133" si="5279">BB91-BB285+BA1133</f>
        <v>0</v>
      </c>
      <c r="BC1133" s="166">
        <f t="shared" ref="BC1133" si="5280">BC91-BC285+BB1133</f>
        <v>0</v>
      </c>
      <c r="BD1133" s="166">
        <f t="shared" ref="BD1133" si="5281">BD91-BD285+BC1133</f>
        <v>0</v>
      </c>
      <c r="BE1133" s="166">
        <f t="shared" ref="BE1133" si="5282">BE91-BE285+BD1133</f>
        <v>0</v>
      </c>
      <c r="BF1133" s="166">
        <f t="shared" ref="BF1133" si="5283">BF91-BF285+BE1133</f>
        <v>0</v>
      </c>
      <c r="BG1133" s="166">
        <f t="shared" ref="BG1133" si="5284">BG91-BG285+BF1133</f>
        <v>0</v>
      </c>
      <c r="BH1133" s="166">
        <f t="shared" ref="BH1133" si="5285">BH91-BH285+BG1133</f>
        <v>0</v>
      </c>
      <c r="BI1133" s="142"/>
      <c r="BV1133" s="142"/>
      <c r="CI1133" s="142"/>
      <c r="CV1133" s="142"/>
      <c r="DI1133" s="142"/>
      <c r="DV1133" s="142"/>
      <c r="EI1133" s="142"/>
    </row>
    <row r="1134" spans="1:139" ht="15.75" outlineLevel="1" x14ac:dyDescent="0.25">
      <c r="A1134" s="2">
        <f t="shared" ref="A1134:A1165" si="5286">A940</f>
        <v>33</v>
      </c>
      <c r="B1134" s="86" t="str">
        <f t="shared" si="5228"/>
        <v>FH - TBD28</v>
      </c>
      <c r="C1134" s="86" t="str">
        <f t="shared" si="5228"/>
        <v>SPP FH - 14094</v>
      </c>
      <c r="D1134" s="2" t="str">
        <f t="shared" si="5228"/>
        <v>FH - TBD28.1</v>
      </c>
      <c r="E1134" s="141" t="str">
        <f t="shared" si="5228"/>
        <v>SPP FH - 14094</v>
      </c>
      <c r="I1134" s="178">
        <v>0</v>
      </c>
      <c r="J1134" s="166">
        <f t="shared" ref="J1134:U1134" si="5287">J92-J286+I1134</f>
        <v>0</v>
      </c>
      <c r="K1134" s="166">
        <f t="shared" si="5287"/>
        <v>0</v>
      </c>
      <c r="L1134" s="166">
        <f t="shared" si="5287"/>
        <v>0</v>
      </c>
      <c r="M1134" s="166">
        <f t="shared" si="5287"/>
        <v>0</v>
      </c>
      <c r="N1134" s="166">
        <f t="shared" si="5287"/>
        <v>0</v>
      </c>
      <c r="O1134" s="166">
        <f t="shared" si="5287"/>
        <v>0</v>
      </c>
      <c r="P1134" s="166">
        <f t="shared" si="5287"/>
        <v>0</v>
      </c>
      <c r="Q1134" s="166">
        <f t="shared" si="5287"/>
        <v>0</v>
      </c>
      <c r="R1134" s="166">
        <f t="shared" si="5287"/>
        <v>0</v>
      </c>
      <c r="S1134" s="166">
        <f t="shared" si="5287"/>
        <v>0</v>
      </c>
      <c r="T1134" s="166">
        <f t="shared" si="5287"/>
        <v>0</v>
      </c>
      <c r="U1134" s="166">
        <f t="shared" si="5287"/>
        <v>0</v>
      </c>
      <c r="W1134" s="166">
        <f t="shared" si="5147"/>
        <v>0</v>
      </c>
      <c r="X1134" s="166">
        <f t="shared" ref="X1134:AH1134" si="5288">X92-X286+W1134</f>
        <v>0</v>
      </c>
      <c r="Y1134" s="166">
        <f t="shared" si="5288"/>
        <v>0</v>
      </c>
      <c r="Z1134" s="166">
        <f t="shared" si="5288"/>
        <v>0</v>
      </c>
      <c r="AA1134" s="166">
        <f t="shared" si="5288"/>
        <v>0</v>
      </c>
      <c r="AB1134" s="166">
        <f t="shared" si="5288"/>
        <v>0</v>
      </c>
      <c r="AC1134" s="166">
        <f t="shared" si="5288"/>
        <v>0</v>
      </c>
      <c r="AD1134" s="166">
        <f t="shared" si="5288"/>
        <v>0</v>
      </c>
      <c r="AE1134" s="166">
        <f t="shared" si="5288"/>
        <v>0</v>
      </c>
      <c r="AF1134" s="166">
        <f t="shared" si="5288"/>
        <v>0</v>
      </c>
      <c r="AG1134" s="166">
        <f t="shared" si="5288"/>
        <v>0</v>
      </c>
      <c r="AH1134" s="170">
        <f t="shared" si="5288"/>
        <v>0</v>
      </c>
      <c r="AI1134" s="142"/>
      <c r="AJ1134" s="166">
        <f t="shared" ref="AJ1134:AJ1165" si="5289">AJ92-AJ286+AH1134</f>
        <v>287.52999999999997</v>
      </c>
      <c r="AK1134" s="166">
        <f t="shared" ref="AK1134:AU1134" si="5290">AK92-AK286+AJ1134</f>
        <v>287.52999999999997</v>
      </c>
      <c r="AL1134" s="166">
        <f t="shared" si="5290"/>
        <v>287.52999999999997</v>
      </c>
      <c r="AM1134" s="166">
        <f t="shared" si="5290"/>
        <v>287.52999999999997</v>
      </c>
      <c r="AN1134" s="166">
        <f t="shared" si="5290"/>
        <v>287.52999999999997</v>
      </c>
      <c r="AO1134" s="166">
        <f t="shared" si="5290"/>
        <v>287.52999999999997</v>
      </c>
      <c r="AP1134" s="166">
        <f t="shared" si="5290"/>
        <v>287.52999999999997</v>
      </c>
      <c r="AQ1134" s="166">
        <f t="shared" si="5290"/>
        <v>287.52999999999997</v>
      </c>
      <c r="AR1134" s="166">
        <f t="shared" si="5290"/>
        <v>3383.5299999999997</v>
      </c>
      <c r="AS1134" s="166">
        <f t="shared" si="5290"/>
        <v>8559.0299999999988</v>
      </c>
      <c r="AT1134" s="166">
        <f t="shared" si="5290"/>
        <v>8559.0299999999988</v>
      </c>
      <c r="AU1134" s="166">
        <f t="shared" si="5290"/>
        <v>8559.0299999999988</v>
      </c>
      <c r="AV1134" s="142"/>
      <c r="AW1134" s="166">
        <f t="shared" ref="AW1134:AW1165" si="5291">AW92-AW286+AU1134</f>
        <v>0</v>
      </c>
      <c r="AX1134" s="166">
        <f t="shared" ref="AX1134:BH1134" si="5292">AX92-AX286+AW1134</f>
        <v>0</v>
      </c>
      <c r="AY1134" s="166">
        <f t="shared" si="5292"/>
        <v>0</v>
      </c>
      <c r="AZ1134" s="166">
        <f t="shared" si="5292"/>
        <v>0</v>
      </c>
      <c r="BA1134" s="166">
        <f t="shared" si="5292"/>
        <v>0</v>
      </c>
      <c r="BB1134" s="166">
        <f t="shared" si="5292"/>
        <v>0</v>
      </c>
      <c r="BC1134" s="166">
        <f t="shared" si="5292"/>
        <v>0</v>
      </c>
      <c r="BD1134" s="166">
        <f t="shared" si="5292"/>
        <v>0</v>
      </c>
      <c r="BE1134" s="166">
        <f t="shared" si="5292"/>
        <v>0</v>
      </c>
      <c r="BF1134" s="166">
        <f t="shared" si="5292"/>
        <v>0</v>
      </c>
      <c r="BG1134" s="166">
        <f t="shared" si="5292"/>
        <v>0</v>
      </c>
      <c r="BH1134" s="166">
        <f t="shared" si="5292"/>
        <v>0</v>
      </c>
      <c r="BI1134" s="142"/>
      <c r="BV1134" s="142"/>
      <c r="CI1134" s="142"/>
      <c r="CV1134" s="142"/>
      <c r="DI1134" s="142"/>
      <c r="DV1134" s="142"/>
      <c r="EI1134" s="142"/>
    </row>
    <row r="1135" spans="1:139" ht="15.75" outlineLevel="1" x14ac:dyDescent="0.25">
      <c r="A1135" s="2">
        <f t="shared" si="5286"/>
        <v>34</v>
      </c>
      <c r="B1135" s="86" t="str">
        <f t="shared" si="5228"/>
        <v>FH - TBD29</v>
      </c>
      <c r="C1135" s="86" t="str">
        <f t="shared" si="5228"/>
        <v>SPP FH - 13651</v>
      </c>
      <c r="D1135" s="2" t="str">
        <f t="shared" si="5228"/>
        <v>FH - TBD29.1</v>
      </c>
      <c r="E1135" s="141" t="str">
        <f t="shared" si="5228"/>
        <v>SPP FH - 13651</v>
      </c>
      <c r="I1135" s="178">
        <v>0</v>
      </c>
      <c r="J1135" s="166">
        <f t="shared" ref="J1135:U1135" si="5293">J93-J287+I1135</f>
        <v>0</v>
      </c>
      <c r="K1135" s="166">
        <f t="shared" si="5293"/>
        <v>0</v>
      </c>
      <c r="L1135" s="166">
        <f t="shared" si="5293"/>
        <v>0</v>
      </c>
      <c r="M1135" s="166">
        <f t="shared" si="5293"/>
        <v>0</v>
      </c>
      <c r="N1135" s="166">
        <f t="shared" si="5293"/>
        <v>0</v>
      </c>
      <c r="O1135" s="166">
        <f t="shared" si="5293"/>
        <v>0</v>
      </c>
      <c r="P1135" s="166">
        <f t="shared" si="5293"/>
        <v>0</v>
      </c>
      <c r="Q1135" s="166">
        <f t="shared" si="5293"/>
        <v>0</v>
      </c>
      <c r="R1135" s="166">
        <f t="shared" si="5293"/>
        <v>0</v>
      </c>
      <c r="S1135" s="166">
        <f t="shared" si="5293"/>
        <v>0</v>
      </c>
      <c r="T1135" s="166">
        <f t="shared" si="5293"/>
        <v>0</v>
      </c>
      <c r="U1135" s="166">
        <f t="shared" si="5293"/>
        <v>0</v>
      </c>
      <c r="W1135" s="166">
        <f t="shared" si="5147"/>
        <v>0</v>
      </c>
      <c r="X1135" s="166">
        <f t="shared" ref="X1135:AH1135" si="5294">X93-X287+W1135</f>
        <v>0</v>
      </c>
      <c r="Y1135" s="166">
        <f t="shared" si="5294"/>
        <v>0</v>
      </c>
      <c r="Z1135" s="166">
        <f t="shared" si="5294"/>
        <v>0</v>
      </c>
      <c r="AA1135" s="166">
        <f t="shared" si="5294"/>
        <v>0</v>
      </c>
      <c r="AB1135" s="166">
        <f t="shared" si="5294"/>
        <v>0</v>
      </c>
      <c r="AC1135" s="166">
        <f t="shared" si="5294"/>
        <v>0</v>
      </c>
      <c r="AD1135" s="166">
        <f t="shared" si="5294"/>
        <v>0</v>
      </c>
      <c r="AE1135" s="166">
        <f t="shared" si="5294"/>
        <v>0</v>
      </c>
      <c r="AF1135" s="166">
        <f t="shared" si="5294"/>
        <v>0</v>
      </c>
      <c r="AG1135" s="166">
        <f t="shared" si="5294"/>
        <v>0</v>
      </c>
      <c r="AH1135" s="170">
        <f t="shared" si="5294"/>
        <v>0</v>
      </c>
      <c r="AI1135" s="142"/>
      <c r="AJ1135" s="166">
        <f t="shared" si="5289"/>
        <v>0</v>
      </c>
      <c r="AK1135" s="166">
        <f t="shared" ref="AK1135:AU1135" si="5295">AK93-AK287+AJ1135</f>
        <v>0</v>
      </c>
      <c r="AL1135" s="166">
        <f t="shared" si="5295"/>
        <v>0</v>
      </c>
      <c r="AM1135" s="166">
        <f t="shared" si="5295"/>
        <v>1537.61</v>
      </c>
      <c r="AN1135" s="166">
        <f t="shared" si="5295"/>
        <v>3075.22</v>
      </c>
      <c r="AO1135" s="166">
        <f t="shared" si="5295"/>
        <v>3075.22</v>
      </c>
      <c r="AP1135" s="166">
        <f t="shared" si="5295"/>
        <v>15171.679999999998</v>
      </c>
      <c r="AQ1135" s="166">
        <f t="shared" si="5295"/>
        <v>27934.93</v>
      </c>
      <c r="AR1135" s="166">
        <f t="shared" si="5295"/>
        <v>40698.18</v>
      </c>
      <c r="AS1135" s="166">
        <f t="shared" si="5295"/>
        <v>50386.22</v>
      </c>
      <c r="AT1135" s="166">
        <f t="shared" si="5295"/>
        <v>50386.22</v>
      </c>
      <c r="AU1135" s="166">
        <f t="shared" si="5295"/>
        <v>50386.22</v>
      </c>
      <c r="AV1135" s="142"/>
      <c r="AW1135" s="166">
        <f t="shared" si="5291"/>
        <v>50386.22</v>
      </c>
      <c r="AX1135" s="166">
        <f t="shared" ref="AX1135:BH1135" si="5296">AX93-AX287+AW1135</f>
        <v>0</v>
      </c>
      <c r="AY1135" s="166">
        <f t="shared" si="5296"/>
        <v>0</v>
      </c>
      <c r="AZ1135" s="166">
        <f t="shared" si="5296"/>
        <v>0</v>
      </c>
      <c r="BA1135" s="166">
        <f t="shared" si="5296"/>
        <v>0</v>
      </c>
      <c r="BB1135" s="166">
        <f t="shared" si="5296"/>
        <v>0</v>
      </c>
      <c r="BC1135" s="166">
        <f t="shared" si="5296"/>
        <v>0</v>
      </c>
      <c r="BD1135" s="166">
        <f t="shared" si="5296"/>
        <v>0</v>
      </c>
      <c r="BE1135" s="166">
        <f t="shared" si="5296"/>
        <v>0</v>
      </c>
      <c r="BF1135" s="166">
        <f t="shared" si="5296"/>
        <v>0</v>
      </c>
      <c r="BG1135" s="166">
        <f t="shared" si="5296"/>
        <v>0</v>
      </c>
      <c r="BH1135" s="166">
        <f t="shared" si="5296"/>
        <v>0</v>
      </c>
      <c r="BI1135" s="142"/>
      <c r="BV1135" s="142"/>
      <c r="CI1135" s="142"/>
      <c r="CV1135" s="142"/>
      <c r="DI1135" s="142"/>
      <c r="DV1135" s="142"/>
      <c r="EI1135" s="142"/>
    </row>
    <row r="1136" spans="1:139" ht="15.75" outlineLevel="1" x14ac:dyDescent="0.25">
      <c r="A1136" s="2">
        <f t="shared" si="5286"/>
        <v>35</v>
      </c>
      <c r="B1136" s="86" t="str">
        <f t="shared" si="5228"/>
        <v>FH - TBD30</v>
      </c>
      <c r="C1136" s="86" t="str">
        <f t="shared" si="5228"/>
        <v>SPP FH - 13346</v>
      </c>
      <c r="D1136" s="2" t="str">
        <f t="shared" si="5228"/>
        <v>FH - TBD30.1</v>
      </c>
      <c r="E1136" s="141" t="str">
        <f t="shared" si="5228"/>
        <v>SPP FH - 13346</v>
      </c>
      <c r="I1136" s="178">
        <v>0</v>
      </c>
      <c r="J1136" s="166">
        <f t="shared" ref="J1136:U1136" si="5297">J94-J288+I1136</f>
        <v>0</v>
      </c>
      <c r="K1136" s="166">
        <f t="shared" si="5297"/>
        <v>0</v>
      </c>
      <c r="L1136" s="166">
        <f t="shared" si="5297"/>
        <v>0</v>
      </c>
      <c r="M1136" s="166">
        <f t="shared" si="5297"/>
        <v>0</v>
      </c>
      <c r="N1136" s="166">
        <f t="shared" si="5297"/>
        <v>0</v>
      </c>
      <c r="O1136" s="166">
        <f t="shared" si="5297"/>
        <v>0</v>
      </c>
      <c r="P1136" s="166">
        <f t="shared" si="5297"/>
        <v>0</v>
      </c>
      <c r="Q1136" s="166">
        <f t="shared" si="5297"/>
        <v>0</v>
      </c>
      <c r="R1136" s="166">
        <f t="shared" si="5297"/>
        <v>0</v>
      </c>
      <c r="S1136" s="166">
        <f t="shared" si="5297"/>
        <v>0</v>
      </c>
      <c r="T1136" s="166">
        <f t="shared" si="5297"/>
        <v>0</v>
      </c>
      <c r="U1136" s="166">
        <f t="shared" si="5297"/>
        <v>0</v>
      </c>
      <c r="W1136" s="166">
        <f t="shared" si="5147"/>
        <v>0</v>
      </c>
      <c r="X1136" s="166">
        <f t="shared" ref="X1136:AH1136" si="5298">X94-X288+W1136</f>
        <v>0</v>
      </c>
      <c r="Y1136" s="166">
        <f t="shared" si="5298"/>
        <v>0</v>
      </c>
      <c r="Z1136" s="166">
        <f t="shared" si="5298"/>
        <v>0</v>
      </c>
      <c r="AA1136" s="166">
        <f t="shared" si="5298"/>
        <v>0</v>
      </c>
      <c r="AB1136" s="166">
        <f t="shared" si="5298"/>
        <v>0</v>
      </c>
      <c r="AC1136" s="166">
        <f t="shared" si="5298"/>
        <v>0</v>
      </c>
      <c r="AD1136" s="166">
        <f t="shared" si="5298"/>
        <v>0</v>
      </c>
      <c r="AE1136" s="166">
        <f t="shared" si="5298"/>
        <v>0</v>
      </c>
      <c r="AF1136" s="166">
        <f t="shared" si="5298"/>
        <v>0</v>
      </c>
      <c r="AG1136" s="166">
        <f t="shared" si="5298"/>
        <v>0</v>
      </c>
      <c r="AH1136" s="170">
        <f t="shared" si="5298"/>
        <v>0</v>
      </c>
      <c r="AI1136" s="142"/>
      <c r="AJ1136" s="166">
        <f t="shared" si="5289"/>
        <v>0</v>
      </c>
      <c r="AK1136" s="166">
        <f t="shared" ref="AK1136:AU1136" si="5299">AK94-AK288+AJ1136</f>
        <v>0</v>
      </c>
      <c r="AL1136" s="166">
        <f t="shared" si="5299"/>
        <v>0</v>
      </c>
      <c r="AM1136" s="166">
        <f t="shared" si="5299"/>
        <v>2465.29</v>
      </c>
      <c r="AN1136" s="166">
        <f t="shared" si="5299"/>
        <v>4930.58</v>
      </c>
      <c r="AO1136" s="166">
        <f t="shared" si="5299"/>
        <v>4930.58</v>
      </c>
      <c r="AP1136" s="166">
        <f t="shared" si="5299"/>
        <v>4930.58</v>
      </c>
      <c r="AQ1136" s="166">
        <f t="shared" si="5299"/>
        <v>4930.58</v>
      </c>
      <c r="AR1136" s="166">
        <f t="shared" si="5299"/>
        <v>44736.840000000004</v>
      </c>
      <c r="AS1136" s="166">
        <f t="shared" si="5299"/>
        <v>63993.850000000006</v>
      </c>
      <c r="AT1136" s="166">
        <f t="shared" si="5299"/>
        <v>80785.58</v>
      </c>
      <c r="AU1136" s="166">
        <f t="shared" si="5299"/>
        <v>80785.58</v>
      </c>
      <c r="AV1136" s="142"/>
      <c r="AW1136" s="166">
        <f t="shared" si="5291"/>
        <v>80785.58</v>
      </c>
      <c r="AX1136" s="166">
        <f t="shared" ref="AX1136:BH1136" si="5300">AX94-AX288+AW1136</f>
        <v>0</v>
      </c>
      <c r="AY1136" s="166">
        <f t="shared" si="5300"/>
        <v>0</v>
      </c>
      <c r="AZ1136" s="166">
        <f t="shared" si="5300"/>
        <v>0</v>
      </c>
      <c r="BA1136" s="166">
        <f t="shared" si="5300"/>
        <v>0</v>
      </c>
      <c r="BB1136" s="166">
        <f t="shared" si="5300"/>
        <v>0</v>
      </c>
      <c r="BC1136" s="166">
        <f t="shared" si="5300"/>
        <v>0</v>
      </c>
      <c r="BD1136" s="166">
        <f t="shared" si="5300"/>
        <v>0</v>
      </c>
      <c r="BE1136" s="166">
        <f t="shared" si="5300"/>
        <v>0</v>
      </c>
      <c r="BF1136" s="166">
        <f t="shared" si="5300"/>
        <v>0</v>
      </c>
      <c r="BG1136" s="166">
        <f t="shared" si="5300"/>
        <v>0</v>
      </c>
      <c r="BH1136" s="166">
        <f t="shared" si="5300"/>
        <v>0</v>
      </c>
      <c r="BI1136" s="142"/>
      <c r="BV1136" s="142"/>
      <c r="CI1136" s="142"/>
      <c r="CV1136" s="142"/>
      <c r="DI1136" s="142"/>
      <c r="DV1136" s="142"/>
      <c r="EI1136" s="142"/>
    </row>
    <row r="1137" spans="1:139" ht="15.75" outlineLevel="1" x14ac:dyDescent="0.25">
      <c r="A1137" s="2">
        <f t="shared" si="5286"/>
        <v>36</v>
      </c>
      <c r="B1137" s="86" t="str">
        <f t="shared" si="5228"/>
        <v>FH - TBD31</v>
      </c>
      <c r="C1137" s="86" t="str">
        <f t="shared" si="5228"/>
        <v>SPP FH - 13312</v>
      </c>
      <c r="D1137" s="2" t="str">
        <f t="shared" si="5228"/>
        <v>FH - TBD31.1</v>
      </c>
      <c r="E1137" s="141" t="str">
        <f t="shared" si="5228"/>
        <v>SPP FH - 13312</v>
      </c>
      <c r="I1137" s="178">
        <v>0</v>
      </c>
      <c r="J1137" s="166">
        <f t="shared" ref="J1137:U1137" si="5301">J95-J289+I1137</f>
        <v>0</v>
      </c>
      <c r="K1137" s="166">
        <f t="shared" si="5301"/>
        <v>0</v>
      </c>
      <c r="L1137" s="166">
        <f t="shared" si="5301"/>
        <v>0</v>
      </c>
      <c r="M1137" s="166">
        <f t="shared" si="5301"/>
        <v>0</v>
      </c>
      <c r="N1137" s="166">
        <f t="shared" si="5301"/>
        <v>0</v>
      </c>
      <c r="O1137" s="166">
        <f t="shared" si="5301"/>
        <v>0</v>
      </c>
      <c r="P1137" s="166">
        <f t="shared" si="5301"/>
        <v>0</v>
      </c>
      <c r="Q1137" s="166">
        <f t="shared" si="5301"/>
        <v>0</v>
      </c>
      <c r="R1137" s="166">
        <f t="shared" si="5301"/>
        <v>0</v>
      </c>
      <c r="S1137" s="166">
        <f t="shared" si="5301"/>
        <v>0</v>
      </c>
      <c r="T1137" s="166">
        <f t="shared" si="5301"/>
        <v>0</v>
      </c>
      <c r="U1137" s="166">
        <f t="shared" si="5301"/>
        <v>0</v>
      </c>
      <c r="W1137" s="166">
        <f t="shared" si="5147"/>
        <v>0</v>
      </c>
      <c r="X1137" s="166">
        <f t="shared" ref="X1137:AH1137" si="5302">X95-X289+W1137</f>
        <v>0</v>
      </c>
      <c r="Y1137" s="166">
        <f t="shared" si="5302"/>
        <v>0</v>
      </c>
      <c r="Z1137" s="166">
        <f t="shared" si="5302"/>
        <v>0</v>
      </c>
      <c r="AA1137" s="166">
        <f t="shared" si="5302"/>
        <v>0</v>
      </c>
      <c r="AB1137" s="166">
        <f t="shared" si="5302"/>
        <v>0</v>
      </c>
      <c r="AC1137" s="166">
        <f t="shared" si="5302"/>
        <v>0</v>
      </c>
      <c r="AD1137" s="166">
        <f t="shared" si="5302"/>
        <v>0</v>
      </c>
      <c r="AE1137" s="166">
        <f t="shared" si="5302"/>
        <v>0</v>
      </c>
      <c r="AF1137" s="166">
        <f t="shared" si="5302"/>
        <v>0</v>
      </c>
      <c r="AG1137" s="166">
        <f t="shared" si="5302"/>
        <v>0</v>
      </c>
      <c r="AH1137" s="170">
        <f t="shared" si="5302"/>
        <v>0</v>
      </c>
      <c r="AI1137" s="142"/>
      <c r="AJ1137" s="166">
        <f t="shared" si="5289"/>
        <v>0</v>
      </c>
      <c r="AK1137" s="166">
        <f t="shared" ref="AK1137:AU1137" si="5303">AK95-AK289+AJ1137</f>
        <v>0</v>
      </c>
      <c r="AL1137" s="166">
        <f t="shared" si="5303"/>
        <v>0</v>
      </c>
      <c r="AM1137" s="166">
        <f t="shared" si="5303"/>
        <v>0</v>
      </c>
      <c r="AN1137" s="166">
        <f t="shared" si="5303"/>
        <v>9521.4599999999991</v>
      </c>
      <c r="AO1137" s="166">
        <f t="shared" si="5303"/>
        <v>19042.919999999998</v>
      </c>
      <c r="AP1137" s="166">
        <f t="shared" si="5303"/>
        <v>111103.18</v>
      </c>
      <c r="AQ1137" s="166">
        <f t="shared" si="5303"/>
        <v>144667.56</v>
      </c>
      <c r="AR1137" s="166">
        <f t="shared" si="5303"/>
        <v>197274.86</v>
      </c>
      <c r="AS1137" s="166">
        <f t="shared" si="5303"/>
        <v>259403.62</v>
      </c>
      <c r="AT1137" s="166">
        <f t="shared" si="5303"/>
        <v>312010.92</v>
      </c>
      <c r="AU1137" s="166">
        <f t="shared" si="5303"/>
        <v>312010.92</v>
      </c>
      <c r="AV1137" s="142"/>
      <c r="AW1137" s="166">
        <f t="shared" si="5291"/>
        <v>312010.92</v>
      </c>
      <c r="AX1137" s="166">
        <f t="shared" ref="AX1137:BH1137" si="5304">AX95-AX289+AW1137</f>
        <v>0</v>
      </c>
      <c r="AY1137" s="166">
        <f t="shared" si="5304"/>
        <v>0</v>
      </c>
      <c r="AZ1137" s="166">
        <f t="shared" si="5304"/>
        <v>0</v>
      </c>
      <c r="BA1137" s="166">
        <f t="shared" si="5304"/>
        <v>0</v>
      </c>
      <c r="BB1137" s="166">
        <f t="shared" si="5304"/>
        <v>0</v>
      </c>
      <c r="BC1137" s="166">
        <f t="shared" si="5304"/>
        <v>0</v>
      </c>
      <c r="BD1137" s="166">
        <f t="shared" si="5304"/>
        <v>0</v>
      </c>
      <c r="BE1137" s="166">
        <f t="shared" si="5304"/>
        <v>0</v>
      </c>
      <c r="BF1137" s="166">
        <f t="shared" si="5304"/>
        <v>0</v>
      </c>
      <c r="BG1137" s="166">
        <f t="shared" si="5304"/>
        <v>0</v>
      </c>
      <c r="BH1137" s="166">
        <f t="shared" si="5304"/>
        <v>0</v>
      </c>
      <c r="BI1137" s="142"/>
      <c r="BV1137" s="142"/>
      <c r="CI1137" s="142"/>
      <c r="CV1137" s="142"/>
      <c r="DI1137" s="142"/>
      <c r="DV1137" s="142"/>
      <c r="EI1137" s="142"/>
    </row>
    <row r="1138" spans="1:139" ht="15.75" outlineLevel="1" x14ac:dyDescent="0.25">
      <c r="A1138" s="2">
        <f t="shared" si="5286"/>
        <v>37</v>
      </c>
      <c r="B1138" s="86" t="str">
        <f t="shared" si="5228"/>
        <v>FH - TBD32</v>
      </c>
      <c r="C1138" s="86" t="str">
        <f t="shared" si="5228"/>
        <v>SPP FH - 13008</v>
      </c>
      <c r="D1138" s="2" t="str">
        <f t="shared" si="5228"/>
        <v>FH - TBD32.1</v>
      </c>
      <c r="E1138" s="141" t="str">
        <f t="shared" si="5228"/>
        <v>SPP FH - 13008</v>
      </c>
      <c r="I1138" s="178">
        <v>0</v>
      </c>
      <c r="J1138" s="166">
        <f t="shared" ref="J1138:U1138" si="5305">J96-J290+I1138</f>
        <v>0</v>
      </c>
      <c r="K1138" s="166">
        <f t="shared" si="5305"/>
        <v>0</v>
      </c>
      <c r="L1138" s="166">
        <f t="shared" si="5305"/>
        <v>0</v>
      </c>
      <c r="M1138" s="166">
        <f t="shared" si="5305"/>
        <v>0</v>
      </c>
      <c r="N1138" s="166">
        <f t="shared" si="5305"/>
        <v>0</v>
      </c>
      <c r="O1138" s="166">
        <f t="shared" si="5305"/>
        <v>0</v>
      </c>
      <c r="P1138" s="166">
        <f t="shared" si="5305"/>
        <v>0</v>
      </c>
      <c r="Q1138" s="166">
        <f t="shared" si="5305"/>
        <v>0</v>
      </c>
      <c r="R1138" s="166">
        <f t="shared" si="5305"/>
        <v>0</v>
      </c>
      <c r="S1138" s="166">
        <f t="shared" si="5305"/>
        <v>0</v>
      </c>
      <c r="T1138" s="166">
        <f t="shared" si="5305"/>
        <v>0</v>
      </c>
      <c r="U1138" s="166">
        <f t="shared" si="5305"/>
        <v>0</v>
      </c>
      <c r="W1138" s="166">
        <f t="shared" si="5147"/>
        <v>0</v>
      </c>
      <c r="X1138" s="166">
        <f t="shared" ref="X1138:AH1138" si="5306">X96-X290+W1138</f>
        <v>0</v>
      </c>
      <c r="Y1138" s="166">
        <f t="shared" si="5306"/>
        <v>0</v>
      </c>
      <c r="Z1138" s="166">
        <f t="shared" si="5306"/>
        <v>0</v>
      </c>
      <c r="AA1138" s="166">
        <f t="shared" si="5306"/>
        <v>0</v>
      </c>
      <c r="AB1138" s="166">
        <f t="shared" si="5306"/>
        <v>0</v>
      </c>
      <c r="AC1138" s="166">
        <f t="shared" si="5306"/>
        <v>0</v>
      </c>
      <c r="AD1138" s="166">
        <f t="shared" si="5306"/>
        <v>0</v>
      </c>
      <c r="AE1138" s="166">
        <f t="shared" si="5306"/>
        <v>0</v>
      </c>
      <c r="AF1138" s="166">
        <f t="shared" si="5306"/>
        <v>0</v>
      </c>
      <c r="AG1138" s="166">
        <f t="shared" si="5306"/>
        <v>0</v>
      </c>
      <c r="AH1138" s="170">
        <f t="shared" si="5306"/>
        <v>0</v>
      </c>
      <c r="AI1138" s="142"/>
      <c r="AJ1138" s="166">
        <f t="shared" si="5289"/>
        <v>0</v>
      </c>
      <c r="AK1138" s="166">
        <f t="shared" ref="AK1138:AU1138" si="5307">AK96-AK290+AJ1138</f>
        <v>0</v>
      </c>
      <c r="AL1138" s="166">
        <f t="shared" si="5307"/>
        <v>0</v>
      </c>
      <c r="AM1138" s="166">
        <f t="shared" si="5307"/>
        <v>0</v>
      </c>
      <c r="AN1138" s="166">
        <f t="shared" si="5307"/>
        <v>0</v>
      </c>
      <c r="AO1138" s="166">
        <f t="shared" si="5307"/>
        <v>0</v>
      </c>
      <c r="AP1138" s="166">
        <f t="shared" si="5307"/>
        <v>0</v>
      </c>
      <c r="AQ1138" s="166">
        <f t="shared" si="5307"/>
        <v>10000</v>
      </c>
      <c r="AR1138" s="166">
        <f t="shared" si="5307"/>
        <v>20000</v>
      </c>
      <c r="AS1138" s="166">
        <f t="shared" si="5307"/>
        <v>30000</v>
      </c>
      <c r="AT1138" s="166">
        <f t="shared" si="5307"/>
        <v>40000</v>
      </c>
      <c r="AU1138" s="166">
        <f t="shared" si="5307"/>
        <v>50000</v>
      </c>
      <c r="AV1138" s="142"/>
      <c r="AW1138" s="166">
        <f t="shared" si="5291"/>
        <v>80000</v>
      </c>
      <c r="AX1138" s="166">
        <f t="shared" ref="AX1138:BH1138" si="5308">AX96-AX290+AW1138</f>
        <v>280000</v>
      </c>
      <c r="AY1138" s="166">
        <f t="shared" si="5308"/>
        <v>480000</v>
      </c>
      <c r="AZ1138" s="166">
        <f t="shared" si="5308"/>
        <v>780000</v>
      </c>
      <c r="BA1138" s="166">
        <f t="shared" si="5308"/>
        <v>980000</v>
      </c>
      <c r="BB1138" s="166">
        <f t="shared" si="5308"/>
        <v>1075084</v>
      </c>
      <c r="BC1138" s="166">
        <f t="shared" si="5308"/>
        <v>1075084</v>
      </c>
      <c r="BD1138" s="166">
        <f t="shared" si="5308"/>
        <v>1075084</v>
      </c>
      <c r="BE1138" s="166">
        <f t="shared" si="5308"/>
        <v>0</v>
      </c>
      <c r="BF1138" s="166">
        <f t="shared" si="5308"/>
        <v>0</v>
      </c>
      <c r="BG1138" s="166">
        <f t="shared" si="5308"/>
        <v>0</v>
      </c>
      <c r="BH1138" s="166">
        <f t="shared" si="5308"/>
        <v>0</v>
      </c>
      <c r="BI1138" s="142"/>
      <c r="BV1138" s="142"/>
      <c r="CI1138" s="142"/>
      <c r="CV1138" s="142"/>
      <c r="DI1138" s="142"/>
      <c r="DV1138" s="142"/>
      <c r="EI1138" s="142"/>
    </row>
    <row r="1139" spans="1:139" ht="15.75" outlineLevel="1" x14ac:dyDescent="0.25">
      <c r="A1139" s="2">
        <f t="shared" si="5286"/>
        <v>38</v>
      </c>
      <c r="B1139" s="86" t="str">
        <f t="shared" si="5228"/>
        <v>FH - TBD33</v>
      </c>
      <c r="C1139" s="86" t="str">
        <f t="shared" si="5228"/>
        <v>SPP FH - 13028</v>
      </c>
      <c r="D1139" s="2" t="str">
        <f t="shared" si="5228"/>
        <v>FH - TBD33.1</v>
      </c>
      <c r="E1139" s="141" t="str">
        <f t="shared" si="5228"/>
        <v>SPP FH - 13028</v>
      </c>
      <c r="I1139" s="178">
        <v>0</v>
      </c>
      <c r="J1139" s="166">
        <f t="shared" ref="J1139:U1139" si="5309">J97-J291+I1139</f>
        <v>0</v>
      </c>
      <c r="K1139" s="166">
        <f t="shared" si="5309"/>
        <v>0</v>
      </c>
      <c r="L1139" s="166">
        <f t="shared" si="5309"/>
        <v>0</v>
      </c>
      <c r="M1139" s="166">
        <f t="shared" si="5309"/>
        <v>0</v>
      </c>
      <c r="N1139" s="166">
        <f t="shared" si="5309"/>
        <v>0</v>
      </c>
      <c r="O1139" s="166">
        <f t="shared" si="5309"/>
        <v>0</v>
      </c>
      <c r="P1139" s="166">
        <f t="shared" si="5309"/>
        <v>0</v>
      </c>
      <c r="Q1139" s="166">
        <f t="shared" si="5309"/>
        <v>0</v>
      </c>
      <c r="R1139" s="166">
        <f t="shared" si="5309"/>
        <v>0</v>
      </c>
      <c r="S1139" s="166">
        <f t="shared" si="5309"/>
        <v>0</v>
      </c>
      <c r="T1139" s="166">
        <f t="shared" si="5309"/>
        <v>0</v>
      </c>
      <c r="U1139" s="166">
        <f t="shared" si="5309"/>
        <v>0</v>
      </c>
      <c r="W1139" s="166">
        <f t="shared" si="5147"/>
        <v>0</v>
      </c>
      <c r="X1139" s="166">
        <f t="shared" ref="X1139:AH1139" si="5310">X97-X291+W1139</f>
        <v>0</v>
      </c>
      <c r="Y1139" s="166">
        <f t="shared" si="5310"/>
        <v>0</v>
      </c>
      <c r="Z1139" s="166">
        <f t="shared" si="5310"/>
        <v>0</v>
      </c>
      <c r="AA1139" s="166">
        <f t="shared" si="5310"/>
        <v>0</v>
      </c>
      <c r="AB1139" s="166">
        <f t="shared" si="5310"/>
        <v>0</v>
      </c>
      <c r="AC1139" s="166">
        <f t="shared" si="5310"/>
        <v>0</v>
      </c>
      <c r="AD1139" s="166">
        <f t="shared" si="5310"/>
        <v>0</v>
      </c>
      <c r="AE1139" s="166">
        <f t="shared" si="5310"/>
        <v>0</v>
      </c>
      <c r="AF1139" s="166">
        <f t="shared" si="5310"/>
        <v>0</v>
      </c>
      <c r="AG1139" s="166">
        <f t="shared" si="5310"/>
        <v>0</v>
      </c>
      <c r="AH1139" s="170">
        <f t="shared" si="5310"/>
        <v>0</v>
      </c>
      <c r="AI1139" s="142"/>
      <c r="AJ1139" s="166">
        <f t="shared" si="5289"/>
        <v>0</v>
      </c>
      <c r="AK1139" s="166">
        <f t="shared" ref="AK1139:AU1139" si="5311">AK97-AK291+AJ1139</f>
        <v>0</v>
      </c>
      <c r="AL1139" s="166">
        <f t="shared" si="5311"/>
        <v>0</v>
      </c>
      <c r="AM1139" s="166">
        <f t="shared" si="5311"/>
        <v>0</v>
      </c>
      <c r="AN1139" s="166">
        <f t="shared" si="5311"/>
        <v>0</v>
      </c>
      <c r="AO1139" s="166">
        <f t="shared" si="5311"/>
        <v>0</v>
      </c>
      <c r="AP1139" s="166">
        <f t="shared" si="5311"/>
        <v>0</v>
      </c>
      <c r="AQ1139" s="166">
        <f t="shared" si="5311"/>
        <v>10000</v>
      </c>
      <c r="AR1139" s="166">
        <f t="shared" si="5311"/>
        <v>20000</v>
      </c>
      <c r="AS1139" s="166">
        <f t="shared" si="5311"/>
        <v>30000</v>
      </c>
      <c r="AT1139" s="166">
        <f t="shared" si="5311"/>
        <v>40000</v>
      </c>
      <c r="AU1139" s="166">
        <f t="shared" si="5311"/>
        <v>50000</v>
      </c>
      <c r="AV1139" s="142"/>
      <c r="AW1139" s="166">
        <f t="shared" si="5291"/>
        <v>70000</v>
      </c>
      <c r="AX1139" s="166">
        <f t="shared" ref="AX1139:BH1139" si="5312">AX97-AX291+AW1139</f>
        <v>250000</v>
      </c>
      <c r="AY1139" s="166">
        <f t="shared" si="5312"/>
        <v>500000</v>
      </c>
      <c r="AZ1139" s="166">
        <f t="shared" si="5312"/>
        <v>750000</v>
      </c>
      <c r="BA1139" s="166">
        <f t="shared" si="5312"/>
        <v>1000000</v>
      </c>
      <c r="BB1139" s="166">
        <f t="shared" si="5312"/>
        <v>1028395</v>
      </c>
      <c r="BC1139" s="166">
        <f t="shared" si="5312"/>
        <v>1028395</v>
      </c>
      <c r="BD1139" s="166">
        <f t="shared" si="5312"/>
        <v>1028395</v>
      </c>
      <c r="BE1139" s="166">
        <f t="shared" si="5312"/>
        <v>0</v>
      </c>
      <c r="BF1139" s="166">
        <f t="shared" si="5312"/>
        <v>0</v>
      </c>
      <c r="BG1139" s="166">
        <f t="shared" si="5312"/>
        <v>0</v>
      </c>
      <c r="BH1139" s="166">
        <f t="shared" si="5312"/>
        <v>0</v>
      </c>
      <c r="BI1139" s="142"/>
      <c r="BV1139" s="142"/>
      <c r="CI1139" s="142"/>
      <c r="CV1139" s="142"/>
      <c r="DI1139" s="142"/>
      <c r="DV1139" s="142"/>
      <c r="EI1139" s="142"/>
    </row>
    <row r="1140" spans="1:139" ht="15.75" outlineLevel="1" x14ac:dyDescent="0.25">
      <c r="A1140" s="2">
        <f t="shared" si="5286"/>
        <v>39</v>
      </c>
      <c r="B1140" s="86" t="str">
        <f t="shared" si="5228"/>
        <v>FH - TBD34</v>
      </c>
      <c r="C1140" s="86" t="str">
        <f t="shared" si="5228"/>
        <v>SPP FH - 13039</v>
      </c>
      <c r="D1140" s="2" t="str">
        <f t="shared" si="5228"/>
        <v>FH - TBD34.1</v>
      </c>
      <c r="E1140" s="141" t="str">
        <f t="shared" si="5228"/>
        <v>SPP FH - 13039</v>
      </c>
      <c r="I1140" s="178">
        <v>0</v>
      </c>
      <c r="J1140" s="166">
        <f t="shared" ref="J1140:U1140" si="5313">J98-J292+I1140</f>
        <v>0</v>
      </c>
      <c r="K1140" s="166">
        <f t="shared" si="5313"/>
        <v>0</v>
      </c>
      <c r="L1140" s="166">
        <f t="shared" si="5313"/>
        <v>0</v>
      </c>
      <c r="M1140" s="166">
        <f t="shared" si="5313"/>
        <v>0</v>
      </c>
      <c r="N1140" s="166">
        <f t="shared" si="5313"/>
        <v>0</v>
      </c>
      <c r="O1140" s="166">
        <f t="shared" si="5313"/>
        <v>0</v>
      </c>
      <c r="P1140" s="166">
        <f t="shared" si="5313"/>
        <v>0</v>
      </c>
      <c r="Q1140" s="166">
        <f t="shared" si="5313"/>
        <v>0</v>
      </c>
      <c r="R1140" s="166">
        <f t="shared" si="5313"/>
        <v>0</v>
      </c>
      <c r="S1140" s="166">
        <f t="shared" si="5313"/>
        <v>0</v>
      </c>
      <c r="T1140" s="166">
        <f t="shared" si="5313"/>
        <v>0</v>
      </c>
      <c r="U1140" s="166">
        <f t="shared" si="5313"/>
        <v>0</v>
      </c>
      <c r="W1140" s="166">
        <f t="shared" si="5147"/>
        <v>0</v>
      </c>
      <c r="X1140" s="166">
        <f t="shared" ref="X1140:AH1140" si="5314">X98-X292+W1140</f>
        <v>0</v>
      </c>
      <c r="Y1140" s="166">
        <f t="shared" si="5314"/>
        <v>0</v>
      </c>
      <c r="Z1140" s="166">
        <f t="shared" si="5314"/>
        <v>0</v>
      </c>
      <c r="AA1140" s="166">
        <f t="shared" si="5314"/>
        <v>0</v>
      </c>
      <c r="AB1140" s="166">
        <f t="shared" si="5314"/>
        <v>0</v>
      </c>
      <c r="AC1140" s="166">
        <f t="shared" si="5314"/>
        <v>0</v>
      </c>
      <c r="AD1140" s="166">
        <f t="shared" si="5314"/>
        <v>0</v>
      </c>
      <c r="AE1140" s="166">
        <f t="shared" si="5314"/>
        <v>0</v>
      </c>
      <c r="AF1140" s="166">
        <f t="shared" si="5314"/>
        <v>0</v>
      </c>
      <c r="AG1140" s="166">
        <f t="shared" si="5314"/>
        <v>0</v>
      </c>
      <c r="AH1140" s="170">
        <f t="shared" si="5314"/>
        <v>0</v>
      </c>
      <c r="AI1140" s="142"/>
      <c r="AJ1140" s="166">
        <f t="shared" si="5289"/>
        <v>0</v>
      </c>
      <c r="AK1140" s="166">
        <f t="shared" ref="AK1140:AU1140" si="5315">AK98-AK292+AJ1140</f>
        <v>0</v>
      </c>
      <c r="AL1140" s="166">
        <f t="shared" si="5315"/>
        <v>0</v>
      </c>
      <c r="AM1140" s="166">
        <f t="shared" si="5315"/>
        <v>0</v>
      </c>
      <c r="AN1140" s="166">
        <f t="shared" si="5315"/>
        <v>0</v>
      </c>
      <c r="AO1140" s="166">
        <f t="shared" si="5315"/>
        <v>0</v>
      </c>
      <c r="AP1140" s="166">
        <f t="shared" si="5315"/>
        <v>0</v>
      </c>
      <c r="AQ1140" s="166">
        <f t="shared" si="5315"/>
        <v>10000</v>
      </c>
      <c r="AR1140" s="166">
        <f t="shared" si="5315"/>
        <v>20000</v>
      </c>
      <c r="AS1140" s="166">
        <f t="shared" si="5315"/>
        <v>30000</v>
      </c>
      <c r="AT1140" s="166">
        <f t="shared" si="5315"/>
        <v>40000</v>
      </c>
      <c r="AU1140" s="166">
        <f t="shared" si="5315"/>
        <v>50000</v>
      </c>
      <c r="AV1140" s="142"/>
      <c r="AW1140" s="166">
        <f t="shared" si="5291"/>
        <v>70000</v>
      </c>
      <c r="AX1140" s="166">
        <f t="shared" ref="AX1140:BH1140" si="5316">AX98-AX292+AW1140</f>
        <v>150000</v>
      </c>
      <c r="AY1140" s="166">
        <f t="shared" si="5316"/>
        <v>250000</v>
      </c>
      <c r="AZ1140" s="166">
        <f t="shared" si="5316"/>
        <v>400000</v>
      </c>
      <c r="BA1140" s="166">
        <f t="shared" si="5316"/>
        <v>600000</v>
      </c>
      <c r="BB1140" s="166">
        <f t="shared" si="5316"/>
        <v>800000</v>
      </c>
      <c r="BC1140" s="166">
        <f t="shared" si="5316"/>
        <v>1000000</v>
      </c>
      <c r="BD1140" s="166">
        <f t="shared" si="5316"/>
        <v>1036716</v>
      </c>
      <c r="BE1140" s="166">
        <f t="shared" si="5316"/>
        <v>1036716</v>
      </c>
      <c r="BF1140" s="166">
        <f t="shared" si="5316"/>
        <v>1036716</v>
      </c>
      <c r="BG1140" s="166">
        <f t="shared" si="5316"/>
        <v>1036716</v>
      </c>
      <c r="BH1140" s="166">
        <f t="shared" si="5316"/>
        <v>0</v>
      </c>
      <c r="BI1140" s="142"/>
      <c r="BV1140" s="142"/>
      <c r="CI1140" s="142"/>
      <c r="CV1140" s="142"/>
      <c r="DI1140" s="142"/>
      <c r="DV1140" s="142"/>
      <c r="EI1140" s="142"/>
    </row>
    <row r="1141" spans="1:139" ht="15.75" outlineLevel="1" x14ac:dyDescent="0.25">
      <c r="A1141" s="2">
        <f t="shared" si="5286"/>
        <v>40</v>
      </c>
      <c r="B1141" s="86" t="str">
        <f t="shared" si="5228"/>
        <v>FH - TBD35</v>
      </c>
      <c r="C1141" s="86" t="str">
        <f t="shared" si="5228"/>
        <v>SPP FH - 13077</v>
      </c>
      <c r="D1141" s="2" t="str">
        <f t="shared" si="5228"/>
        <v>FH - TBD35.1</v>
      </c>
      <c r="E1141" s="141" t="str">
        <f t="shared" si="5228"/>
        <v>SPP FH - 13077</v>
      </c>
      <c r="I1141" s="178">
        <v>0</v>
      </c>
      <c r="J1141" s="166">
        <f t="shared" ref="J1141:U1141" si="5317">J99-J293+I1141</f>
        <v>0</v>
      </c>
      <c r="K1141" s="166">
        <f t="shared" si="5317"/>
        <v>0</v>
      </c>
      <c r="L1141" s="166">
        <f t="shared" si="5317"/>
        <v>0</v>
      </c>
      <c r="M1141" s="166">
        <f t="shared" si="5317"/>
        <v>0</v>
      </c>
      <c r="N1141" s="166">
        <f t="shared" si="5317"/>
        <v>0</v>
      </c>
      <c r="O1141" s="166">
        <f t="shared" si="5317"/>
        <v>0</v>
      </c>
      <c r="P1141" s="166">
        <f t="shared" si="5317"/>
        <v>0</v>
      </c>
      <c r="Q1141" s="166">
        <f t="shared" si="5317"/>
        <v>0</v>
      </c>
      <c r="R1141" s="166">
        <f t="shared" si="5317"/>
        <v>0</v>
      </c>
      <c r="S1141" s="166">
        <f t="shared" si="5317"/>
        <v>0</v>
      </c>
      <c r="T1141" s="166">
        <f t="shared" si="5317"/>
        <v>0</v>
      </c>
      <c r="U1141" s="166">
        <f t="shared" si="5317"/>
        <v>0</v>
      </c>
      <c r="W1141" s="166">
        <f t="shared" si="5147"/>
        <v>0</v>
      </c>
      <c r="X1141" s="166">
        <f t="shared" ref="X1141:AH1141" si="5318">X99-X293+W1141</f>
        <v>0</v>
      </c>
      <c r="Y1141" s="166">
        <f t="shared" si="5318"/>
        <v>0</v>
      </c>
      <c r="Z1141" s="166">
        <f t="shared" si="5318"/>
        <v>0</v>
      </c>
      <c r="AA1141" s="166">
        <f t="shared" si="5318"/>
        <v>0</v>
      </c>
      <c r="AB1141" s="166">
        <f t="shared" si="5318"/>
        <v>0</v>
      </c>
      <c r="AC1141" s="166">
        <f t="shared" si="5318"/>
        <v>0</v>
      </c>
      <c r="AD1141" s="166">
        <f t="shared" si="5318"/>
        <v>0</v>
      </c>
      <c r="AE1141" s="166">
        <f t="shared" si="5318"/>
        <v>0</v>
      </c>
      <c r="AF1141" s="166">
        <f t="shared" si="5318"/>
        <v>0</v>
      </c>
      <c r="AG1141" s="166">
        <f t="shared" si="5318"/>
        <v>0</v>
      </c>
      <c r="AH1141" s="170">
        <f t="shared" si="5318"/>
        <v>0</v>
      </c>
      <c r="AI1141" s="142"/>
      <c r="AJ1141" s="166">
        <f t="shared" si="5289"/>
        <v>0</v>
      </c>
      <c r="AK1141" s="166">
        <f t="shared" ref="AK1141:AU1141" si="5319">AK99-AK293+AJ1141</f>
        <v>0</v>
      </c>
      <c r="AL1141" s="166">
        <f t="shared" si="5319"/>
        <v>0</v>
      </c>
      <c r="AM1141" s="166">
        <f t="shared" si="5319"/>
        <v>0</v>
      </c>
      <c r="AN1141" s="166">
        <f t="shared" si="5319"/>
        <v>0</v>
      </c>
      <c r="AO1141" s="166">
        <f t="shared" si="5319"/>
        <v>0</v>
      </c>
      <c r="AP1141" s="166">
        <f t="shared" si="5319"/>
        <v>0</v>
      </c>
      <c r="AQ1141" s="166">
        <f t="shared" si="5319"/>
        <v>10000</v>
      </c>
      <c r="AR1141" s="166">
        <f t="shared" si="5319"/>
        <v>20000</v>
      </c>
      <c r="AS1141" s="166">
        <f t="shared" si="5319"/>
        <v>30000</v>
      </c>
      <c r="AT1141" s="166">
        <f t="shared" si="5319"/>
        <v>40000</v>
      </c>
      <c r="AU1141" s="166">
        <f t="shared" si="5319"/>
        <v>50000</v>
      </c>
      <c r="AV1141" s="142"/>
      <c r="AW1141" s="166">
        <f t="shared" si="5291"/>
        <v>75000</v>
      </c>
      <c r="AX1141" s="166">
        <f t="shared" ref="AX1141:BH1141" si="5320">AX99-AX293+AW1141</f>
        <v>175000</v>
      </c>
      <c r="AY1141" s="166">
        <f t="shared" si="5320"/>
        <v>275000</v>
      </c>
      <c r="AZ1141" s="166">
        <f t="shared" si="5320"/>
        <v>375000</v>
      </c>
      <c r="BA1141" s="166">
        <f t="shared" si="5320"/>
        <v>475000</v>
      </c>
      <c r="BB1141" s="166">
        <f t="shared" si="5320"/>
        <v>675000</v>
      </c>
      <c r="BC1141" s="166">
        <f t="shared" si="5320"/>
        <v>875000</v>
      </c>
      <c r="BD1141" s="166">
        <f t="shared" si="5320"/>
        <v>1075000</v>
      </c>
      <c r="BE1141" s="166">
        <f t="shared" si="5320"/>
        <v>1155582</v>
      </c>
      <c r="BF1141" s="166">
        <f t="shared" si="5320"/>
        <v>1155582</v>
      </c>
      <c r="BG1141" s="166">
        <f t="shared" si="5320"/>
        <v>1155582</v>
      </c>
      <c r="BH1141" s="166">
        <f t="shared" si="5320"/>
        <v>0</v>
      </c>
      <c r="BI1141" s="142"/>
      <c r="BV1141" s="142"/>
      <c r="CI1141" s="142"/>
      <c r="CV1141" s="142"/>
      <c r="DI1141" s="142"/>
      <c r="DV1141" s="142"/>
      <c r="EI1141" s="142"/>
    </row>
    <row r="1142" spans="1:139" ht="15.75" outlineLevel="1" x14ac:dyDescent="0.25">
      <c r="A1142" s="2">
        <f t="shared" si="5286"/>
        <v>41</v>
      </c>
      <c r="B1142" s="86" t="str">
        <f t="shared" si="5228"/>
        <v>FH - TBD36</v>
      </c>
      <c r="C1142" s="86" t="str">
        <f t="shared" si="5228"/>
        <v>SPP FH - 13187</v>
      </c>
      <c r="D1142" s="2" t="str">
        <f t="shared" si="5228"/>
        <v>FH - TBD36.1</v>
      </c>
      <c r="E1142" s="141" t="str">
        <f t="shared" si="5228"/>
        <v>SPP FH - 13187</v>
      </c>
      <c r="I1142" s="178">
        <v>0</v>
      </c>
      <c r="J1142" s="166">
        <f t="shared" ref="J1142:U1142" si="5321">J100-J294+I1142</f>
        <v>0</v>
      </c>
      <c r="K1142" s="166">
        <f t="shared" si="5321"/>
        <v>0</v>
      </c>
      <c r="L1142" s="166">
        <f t="shared" si="5321"/>
        <v>0</v>
      </c>
      <c r="M1142" s="166">
        <f t="shared" si="5321"/>
        <v>0</v>
      </c>
      <c r="N1142" s="166">
        <f t="shared" si="5321"/>
        <v>0</v>
      </c>
      <c r="O1142" s="166">
        <f t="shared" si="5321"/>
        <v>0</v>
      </c>
      <c r="P1142" s="166">
        <f t="shared" si="5321"/>
        <v>0</v>
      </c>
      <c r="Q1142" s="166">
        <f t="shared" si="5321"/>
        <v>0</v>
      </c>
      <c r="R1142" s="166">
        <f t="shared" si="5321"/>
        <v>0</v>
      </c>
      <c r="S1142" s="166">
        <f t="shared" si="5321"/>
        <v>0</v>
      </c>
      <c r="T1142" s="166">
        <f t="shared" si="5321"/>
        <v>0</v>
      </c>
      <c r="U1142" s="166">
        <f t="shared" si="5321"/>
        <v>0</v>
      </c>
      <c r="W1142" s="166">
        <f t="shared" si="5147"/>
        <v>0</v>
      </c>
      <c r="X1142" s="166">
        <f t="shared" ref="X1142:AH1142" si="5322">X100-X294+W1142</f>
        <v>0</v>
      </c>
      <c r="Y1142" s="166">
        <f t="shared" si="5322"/>
        <v>0</v>
      </c>
      <c r="Z1142" s="166">
        <f t="shared" si="5322"/>
        <v>0</v>
      </c>
      <c r="AA1142" s="166">
        <f t="shared" si="5322"/>
        <v>0</v>
      </c>
      <c r="AB1142" s="166">
        <f t="shared" si="5322"/>
        <v>0</v>
      </c>
      <c r="AC1142" s="166">
        <f t="shared" si="5322"/>
        <v>0</v>
      </c>
      <c r="AD1142" s="166">
        <f t="shared" si="5322"/>
        <v>0</v>
      </c>
      <c r="AE1142" s="166">
        <f t="shared" si="5322"/>
        <v>0</v>
      </c>
      <c r="AF1142" s="166">
        <f t="shared" si="5322"/>
        <v>0</v>
      </c>
      <c r="AG1142" s="166">
        <f t="shared" si="5322"/>
        <v>0</v>
      </c>
      <c r="AH1142" s="170">
        <f t="shared" si="5322"/>
        <v>0</v>
      </c>
      <c r="AI1142" s="142"/>
      <c r="AJ1142" s="166">
        <f t="shared" si="5289"/>
        <v>0</v>
      </c>
      <c r="AK1142" s="166">
        <f t="shared" ref="AK1142:AU1142" si="5323">AK100-AK294+AJ1142</f>
        <v>0</v>
      </c>
      <c r="AL1142" s="166">
        <f t="shared" si="5323"/>
        <v>0</v>
      </c>
      <c r="AM1142" s="166">
        <f t="shared" si="5323"/>
        <v>0</v>
      </c>
      <c r="AN1142" s="166">
        <f t="shared" si="5323"/>
        <v>0</v>
      </c>
      <c r="AO1142" s="166">
        <f t="shared" si="5323"/>
        <v>0</v>
      </c>
      <c r="AP1142" s="166">
        <f t="shared" si="5323"/>
        <v>0</v>
      </c>
      <c r="AQ1142" s="166">
        <f t="shared" si="5323"/>
        <v>10000</v>
      </c>
      <c r="AR1142" s="166">
        <f t="shared" si="5323"/>
        <v>20000</v>
      </c>
      <c r="AS1142" s="166">
        <f t="shared" si="5323"/>
        <v>30000</v>
      </c>
      <c r="AT1142" s="166">
        <f t="shared" si="5323"/>
        <v>40000</v>
      </c>
      <c r="AU1142" s="166">
        <f t="shared" si="5323"/>
        <v>50000</v>
      </c>
      <c r="AV1142" s="142"/>
      <c r="AW1142" s="166">
        <f t="shared" si="5291"/>
        <v>80000</v>
      </c>
      <c r="AX1142" s="166">
        <f t="shared" ref="AX1142:BH1142" si="5324">AX100-AX294+AW1142</f>
        <v>180000</v>
      </c>
      <c r="AY1142" s="166">
        <f t="shared" si="5324"/>
        <v>330000</v>
      </c>
      <c r="AZ1142" s="166">
        <f t="shared" si="5324"/>
        <v>480000</v>
      </c>
      <c r="BA1142" s="166">
        <f t="shared" si="5324"/>
        <v>630000</v>
      </c>
      <c r="BB1142" s="166">
        <f t="shared" si="5324"/>
        <v>780000</v>
      </c>
      <c r="BC1142" s="166">
        <f t="shared" si="5324"/>
        <v>930000</v>
      </c>
      <c r="BD1142" s="166">
        <f t="shared" si="5324"/>
        <v>1080000</v>
      </c>
      <c r="BE1142" s="166">
        <f t="shared" si="5324"/>
        <v>1280000</v>
      </c>
      <c r="BF1142" s="166">
        <f t="shared" si="5324"/>
        <v>1580000</v>
      </c>
      <c r="BG1142" s="166">
        <f t="shared" si="5324"/>
        <v>1880000</v>
      </c>
      <c r="BH1142" s="166">
        <f t="shared" si="5324"/>
        <v>1881715</v>
      </c>
      <c r="BI1142" s="142"/>
      <c r="BV1142" s="142"/>
      <c r="CI1142" s="142"/>
      <c r="CV1142" s="142"/>
      <c r="DI1142" s="142"/>
      <c r="DV1142" s="142"/>
      <c r="EI1142" s="142"/>
    </row>
    <row r="1143" spans="1:139" ht="15.75" outlineLevel="1" x14ac:dyDescent="0.25">
      <c r="A1143" s="2">
        <f t="shared" si="5286"/>
        <v>42</v>
      </c>
      <c r="B1143" s="86" t="str">
        <f t="shared" si="5228"/>
        <v>FH - TBD38</v>
      </c>
      <c r="C1143" s="86" t="str">
        <f t="shared" si="5228"/>
        <v>SPP FH - 13230</v>
      </c>
      <c r="D1143" s="2" t="str">
        <f t="shared" si="5228"/>
        <v>FH - TBD38.1</v>
      </c>
      <c r="E1143" s="141" t="str">
        <f t="shared" si="5228"/>
        <v>SPP FH - 13230</v>
      </c>
      <c r="I1143" s="178">
        <v>0</v>
      </c>
      <c r="J1143" s="166">
        <f t="shared" ref="J1143:U1143" si="5325">J101-J295+I1143</f>
        <v>0</v>
      </c>
      <c r="K1143" s="166">
        <f t="shared" si="5325"/>
        <v>0</v>
      </c>
      <c r="L1143" s="166">
        <f t="shared" si="5325"/>
        <v>0</v>
      </c>
      <c r="M1143" s="166">
        <f t="shared" si="5325"/>
        <v>0</v>
      </c>
      <c r="N1143" s="166">
        <f t="shared" si="5325"/>
        <v>0</v>
      </c>
      <c r="O1143" s="166">
        <f t="shared" si="5325"/>
        <v>0</v>
      </c>
      <c r="P1143" s="166">
        <f t="shared" si="5325"/>
        <v>0</v>
      </c>
      <c r="Q1143" s="166">
        <f t="shared" si="5325"/>
        <v>0</v>
      </c>
      <c r="R1143" s="166">
        <f t="shared" si="5325"/>
        <v>0</v>
      </c>
      <c r="S1143" s="166">
        <f t="shared" si="5325"/>
        <v>0</v>
      </c>
      <c r="T1143" s="166">
        <f t="shared" si="5325"/>
        <v>0</v>
      </c>
      <c r="U1143" s="166">
        <f t="shared" si="5325"/>
        <v>0</v>
      </c>
      <c r="W1143" s="166">
        <f t="shared" ref="W1143:W1174" si="5326">W101-W295+U1143</f>
        <v>0</v>
      </c>
      <c r="X1143" s="166">
        <f t="shared" ref="X1143:AH1143" si="5327">X101-X295+W1143</f>
        <v>0</v>
      </c>
      <c r="Y1143" s="166">
        <f t="shared" si="5327"/>
        <v>0</v>
      </c>
      <c r="Z1143" s="166">
        <f t="shared" si="5327"/>
        <v>0</v>
      </c>
      <c r="AA1143" s="166">
        <f t="shared" si="5327"/>
        <v>0</v>
      </c>
      <c r="AB1143" s="166">
        <f t="shared" si="5327"/>
        <v>0</v>
      </c>
      <c r="AC1143" s="166">
        <f t="shared" si="5327"/>
        <v>0</v>
      </c>
      <c r="AD1143" s="166">
        <f t="shared" si="5327"/>
        <v>0</v>
      </c>
      <c r="AE1143" s="166">
        <f t="shared" si="5327"/>
        <v>0</v>
      </c>
      <c r="AF1143" s="166">
        <f t="shared" si="5327"/>
        <v>0</v>
      </c>
      <c r="AG1143" s="166">
        <f t="shared" si="5327"/>
        <v>0</v>
      </c>
      <c r="AH1143" s="170">
        <f t="shared" si="5327"/>
        <v>0</v>
      </c>
      <c r="AI1143" s="142"/>
      <c r="AJ1143" s="166">
        <f t="shared" si="5289"/>
        <v>0</v>
      </c>
      <c r="AK1143" s="166">
        <f t="shared" ref="AK1143:AU1143" si="5328">AK101-AK295+AJ1143</f>
        <v>0</v>
      </c>
      <c r="AL1143" s="166">
        <f t="shared" si="5328"/>
        <v>0</v>
      </c>
      <c r="AM1143" s="166">
        <f t="shared" si="5328"/>
        <v>0</v>
      </c>
      <c r="AN1143" s="166">
        <f t="shared" si="5328"/>
        <v>0</v>
      </c>
      <c r="AO1143" s="166">
        <f t="shared" si="5328"/>
        <v>0</v>
      </c>
      <c r="AP1143" s="166">
        <f t="shared" si="5328"/>
        <v>0</v>
      </c>
      <c r="AQ1143" s="166">
        <f t="shared" si="5328"/>
        <v>10000</v>
      </c>
      <c r="AR1143" s="166">
        <f t="shared" si="5328"/>
        <v>20000</v>
      </c>
      <c r="AS1143" s="166">
        <f t="shared" si="5328"/>
        <v>30000</v>
      </c>
      <c r="AT1143" s="166">
        <f t="shared" si="5328"/>
        <v>40000</v>
      </c>
      <c r="AU1143" s="166">
        <f t="shared" si="5328"/>
        <v>50000</v>
      </c>
      <c r="AV1143" s="142"/>
      <c r="AW1143" s="166">
        <f t="shared" si="5291"/>
        <v>100000</v>
      </c>
      <c r="AX1143" s="166">
        <f t="shared" ref="AX1143:BH1143" si="5329">AX101-AX295+AW1143</f>
        <v>150000</v>
      </c>
      <c r="AY1143" s="166">
        <f t="shared" si="5329"/>
        <v>200000</v>
      </c>
      <c r="AZ1143" s="166">
        <f t="shared" si="5329"/>
        <v>250000</v>
      </c>
      <c r="BA1143" s="166">
        <f t="shared" si="5329"/>
        <v>300000</v>
      </c>
      <c r="BB1143" s="166">
        <f t="shared" si="5329"/>
        <v>500000</v>
      </c>
      <c r="BC1143" s="166">
        <f t="shared" si="5329"/>
        <v>600000</v>
      </c>
      <c r="BD1143" s="166">
        <f t="shared" si="5329"/>
        <v>950000</v>
      </c>
      <c r="BE1143" s="166">
        <f t="shared" si="5329"/>
        <v>1200000</v>
      </c>
      <c r="BF1143" s="166">
        <f t="shared" si="5329"/>
        <v>1400000</v>
      </c>
      <c r="BG1143" s="166">
        <f t="shared" si="5329"/>
        <v>1534546</v>
      </c>
      <c r="BH1143" s="166">
        <f t="shared" si="5329"/>
        <v>1534546</v>
      </c>
      <c r="BI1143" s="142"/>
      <c r="BV1143" s="142"/>
      <c r="CI1143" s="142"/>
      <c r="CV1143" s="142"/>
      <c r="DI1143" s="142"/>
      <c r="DV1143" s="142"/>
      <c r="EI1143" s="142"/>
    </row>
    <row r="1144" spans="1:139" ht="15.75" outlineLevel="1" x14ac:dyDescent="0.25">
      <c r="A1144" s="2">
        <f t="shared" si="5286"/>
        <v>43</v>
      </c>
      <c r="B1144" s="86" t="str">
        <f t="shared" si="5228"/>
        <v>FH - TBD39</v>
      </c>
      <c r="C1144" s="86" t="str">
        <f t="shared" si="5228"/>
        <v>SPP FH - 13292</v>
      </c>
      <c r="D1144" s="2" t="str">
        <f t="shared" si="5228"/>
        <v>FH - TBD39.1</v>
      </c>
      <c r="E1144" s="141" t="str">
        <f t="shared" si="5228"/>
        <v>SPP FH - 13292</v>
      </c>
      <c r="I1144" s="178">
        <v>0</v>
      </c>
      <c r="J1144" s="166">
        <f t="shared" ref="J1144:U1144" si="5330">J102-J296+I1144</f>
        <v>0</v>
      </c>
      <c r="K1144" s="166">
        <f t="shared" si="5330"/>
        <v>0</v>
      </c>
      <c r="L1144" s="166">
        <f t="shared" si="5330"/>
        <v>0</v>
      </c>
      <c r="M1144" s="166">
        <f t="shared" si="5330"/>
        <v>0</v>
      </c>
      <c r="N1144" s="166">
        <f t="shared" si="5330"/>
        <v>0</v>
      </c>
      <c r="O1144" s="166">
        <f t="shared" si="5330"/>
        <v>0</v>
      </c>
      <c r="P1144" s="166">
        <f t="shared" si="5330"/>
        <v>0</v>
      </c>
      <c r="Q1144" s="166">
        <f t="shared" si="5330"/>
        <v>0</v>
      </c>
      <c r="R1144" s="166">
        <f t="shared" si="5330"/>
        <v>0</v>
      </c>
      <c r="S1144" s="166">
        <f t="shared" si="5330"/>
        <v>0</v>
      </c>
      <c r="T1144" s="166">
        <f t="shared" si="5330"/>
        <v>0</v>
      </c>
      <c r="U1144" s="166">
        <f t="shared" si="5330"/>
        <v>0</v>
      </c>
      <c r="W1144" s="166">
        <f t="shared" si="5326"/>
        <v>0</v>
      </c>
      <c r="X1144" s="166">
        <f t="shared" ref="X1144:AH1144" si="5331">X102-X296+W1144</f>
        <v>0</v>
      </c>
      <c r="Y1144" s="166">
        <f t="shared" si="5331"/>
        <v>0</v>
      </c>
      <c r="Z1144" s="166">
        <f t="shared" si="5331"/>
        <v>0</v>
      </c>
      <c r="AA1144" s="166">
        <f t="shared" si="5331"/>
        <v>0</v>
      </c>
      <c r="AB1144" s="166">
        <f t="shared" si="5331"/>
        <v>0</v>
      </c>
      <c r="AC1144" s="166">
        <f t="shared" si="5331"/>
        <v>0</v>
      </c>
      <c r="AD1144" s="166">
        <f t="shared" si="5331"/>
        <v>0</v>
      </c>
      <c r="AE1144" s="166">
        <f t="shared" si="5331"/>
        <v>0</v>
      </c>
      <c r="AF1144" s="166">
        <f t="shared" si="5331"/>
        <v>0</v>
      </c>
      <c r="AG1144" s="166">
        <f t="shared" si="5331"/>
        <v>0</v>
      </c>
      <c r="AH1144" s="170">
        <f t="shared" si="5331"/>
        <v>0</v>
      </c>
      <c r="AI1144" s="142"/>
      <c r="AJ1144" s="166">
        <f t="shared" si="5289"/>
        <v>0</v>
      </c>
      <c r="AK1144" s="166">
        <f t="shared" ref="AK1144:AU1144" si="5332">AK102-AK296+AJ1144</f>
        <v>0</v>
      </c>
      <c r="AL1144" s="166">
        <f t="shared" si="5332"/>
        <v>0</v>
      </c>
      <c r="AM1144" s="166">
        <f t="shared" si="5332"/>
        <v>0</v>
      </c>
      <c r="AN1144" s="166">
        <f t="shared" si="5332"/>
        <v>0</v>
      </c>
      <c r="AO1144" s="166">
        <f t="shared" si="5332"/>
        <v>0</v>
      </c>
      <c r="AP1144" s="166">
        <f t="shared" si="5332"/>
        <v>0</v>
      </c>
      <c r="AQ1144" s="166">
        <f t="shared" si="5332"/>
        <v>10000</v>
      </c>
      <c r="AR1144" s="166">
        <f t="shared" si="5332"/>
        <v>20000</v>
      </c>
      <c r="AS1144" s="166">
        <f t="shared" si="5332"/>
        <v>30000</v>
      </c>
      <c r="AT1144" s="166">
        <f t="shared" si="5332"/>
        <v>40000</v>
      </c>
      <c r="AU1144" s="166">
        <f t="shared" si="5332"/>
        <v>50000</v>
      </c>
      <c r="AV1144" s="142"/>
      <c r="AW1144" s="166">
        <f t="shared" si="5291"/>
        <v>140000</v>
      </c>
      <c r="AX1144" s="166">
        <f t="shared" ref="AX1144:BH1144" si="5333">AX102-AX296+AW1144</f>
        <v>170000</v>
      </c>
      <c r="AY1144" s="166">
        <f t="shared" si="5333"/>
        <v>170000</v>
      </c>
      <c r="AZ1144" s="166">
        <f t="shared" si="5333"/>
        <v>170000</v>
      </c>
      <c r="BA1144" s="166">
        <f t="shared" si="5333"/>
        <v>170000</v>
      </c>
      <c r="BB1144" s="166">
        <f t="shared" si="5333"/>
        <v>0</v>
      </c>
      <c r="BC1144" s="166">
        <f t="shared" si="5333"/>
        <v>0</v>
      </c>
      <c r="BD1144" s="166">
        <f t="shared" si="5333"/>
        <v>0</v>
      </c>
      <c r="BE1144" s="166">
        <f t="shared" si="5333"/>
        <v>0</v>
      </c>
      <c r="BF1144" s="166">
        <f t="shared" si="5333"/>
        <v>0</v>
      </c>
      <c r="BG1144" s="166">
        <f t="shared" si="5333"/>
        <v>0</v>
      </c>
      <c r="BH1144" s="166">
        <f t="shared" si="5333"/>
        <v>0</v>
      </c>
      <c r="BI1144" s="142"/>
      <c r="BV1144" s="142"/>
      <c r="CI1144" s="142"/>
      <c r="CV1144" s="142"/>
      <c r="DI1144" s="142"/>
      <c r="DV1144" s="142"/>
      <c r="EI1144" s="142"/>
    </row>
    <row r="1145" spans="1:139" ht="15.75" outlineLevel="1" x14ac:dyDescent="0.25">
      <c r="A1145" s="2">
        <f t="shared" si="5286"/>
        <v>44</v>
      </c>
      <c r="B1145" s="86" t="str">
        <f t="shared" si="5228"/>
        <v>FH - TBD40</v>
      </c>
      <c r="C1145" s="86" t="str">
        <f t="shared" si="5228"/>
        <v>SPP FH - 13299</v>
      </c>
      <c r="D1145" s="2" t="str">
        <f t="shared" si="5228"/>
        <v>FH - TBD40.1</v>
      </c>
      <c r="E1145" s="141" t="str">
        <f t="shared" si="5228"/>
        <v>SPP FH - 13299</v>
      </c>
      <c r="I1145" s="178">
        <v>0</v>
      </c>
      <c r="J1145" s="166">
        <f t="shared" ref="J1145:U1145" si="5334">J103-J297+I1145</f>
        <v>0</v>
      </c>
      <c r="K1145" s="166">
        <f t="shared" si="5334"/>
        <v>0</v>
      </c>
      <c r="L1145" s="166">
        <f t="shared" si="5334"/>
        <v>0</v>
      </c>
      <c r="M1145" s="166">
        <f t="shared" si="5334"/>
        <v>0</v>
      </c>
      <c r="N1145" s="166">
        <f t="shared" si="5334"/>
        <v>0</v>
      </c>
      <c r="O1145" s="166">
        <f t="shared" si="5334"/>
        <v>0</v>
      </c>
      <c r="P1145" s="166">
        <f t="shared" si="5334"/>
        <v>0</v>
      </c>
      <c r="Q1145" s="166">
        <f t="shared" si="5334"/>
        <v>0</v>
      </c>
      <c r="R1145" s="166">
        <f t="shared" si="5334"/>
        <v>0</v>
      </c>
      <c r="S1145" s="166">
        <f t="shared" si="5334"/>
        <v>0</v>
      </c>
      <c r="T1145" s="166">
        <f t="shared" si="5334"/>
        <v>0</v>
      </c>
      <c r="U1145" s="166">
        <f t="shared" si="5334"/>
        <v>0</v>
      </c>
      <c r="W1145" s="166">
        <f t="shared" si="5326"/>
        <v>0</v>
      </c>
      <c r="X1145" s="166">
        <f t="shared" ref="X1145:AH1145" si="5335">X103-X297+W1145</f>
        <v>0</v>
      </c>
      <c r="Y1145" s="166">
        <f t="shared" si="5335"/>
        <v>0</v>
      </c>
      <c r="Z1145" s="166">
        <f t="shared" si="5335"/>
        <v>0</v>
      </c>
      <c r="AA1145" s="166">
        <f t="shared" si="5335"/>
        <v>0</v>
      </c>
      <c r="AB1145" s="166">
        <f t="shared" si="5335"/>
        <v>0</v>
      </c>
      <c r="AC1145" s="166">
        <f t="shared" si="5335"/>
        <v>0</v>
      </c>
      <c r="AD1145" s="166">
        <f t="shared" si="5335"/>
        <v>0</v>
      </c>
      <c r="AE1145" s="166">
        <f t="shared" si="5335"/>
        <v>0</v>
      </c>
      <c r="AF1145" s="166">
        <f t="shared" si="5335"/>
        <v>0</v>
      </c>
      <c r="AG1145" s="166">
        <f t="shared" si="5335"/>
        <v>0</v>
      </c>
      <c r="AH1145" s="170">
        <f t="shared" si="5335"/>
        <v>0</v>
      </c>
      <c r="AI1145" s="142"/>
      <c r="AJ1145" s="166">
        <f t="shared" si="5289"/>
        <v>0</v>
      </c>
      <c r="AK1145" s="166">
        <f t="shared" ref="AK1145:AU1145" si="5336">AK103-AK297+AJ1145</f>
        <v>0</v>
      </c>
      <c r="AL1145" s="166">
        <f t="shared" si="5336"/>
        <v>0</v>
      </c>
      <c r="AM1145" s="166">
        <f t="shared" si="5336"/>
        <v>0</v>
      </c>
      <c r="AN1145" s="166">
        <f t="shared" si="5336"/>
        <v>0</v>
      </c>
      <c r="AO1145" s="166">
        <f t="shared" si="5336"/>
        <v>0</v>
      </c>
      <c r="AP1145" s="166">
        <f t="shared" si="5336"/>
        <v>0</v>
      </c>
      <c r="AQ1145" s="166">
        <f t="shared" si="5336"/>
        <v>10000</v>
      </c>
      <c r="AR1145" s="166">
        <f t="shared" si="5336"/>
        <v>20000</v>
      </c>
      <c r="AS1145" s="166">
        <f t="shared" si="5336"/>
        <v>30000</v>
      </c>
      <c r="AT1145" s="166">
        <f t="shared" si="5336"/>
        <v>40000</v>
      </c>
      <c r="AU1145" s="166">
        <f t="shared" si="5336"/>
        <v>50000</v>
      </c>
      <c r="AV1145" s="142"/>
      <c r="AW1145" s="166">
        <f t="shared" si="5291"/>
        <v>250000</v>
      </c>
      <c r="AX1145" s="166">
        <f t="shared" ref="AX1145:BH1145" si="5337">AX103-AX297+AW1145</f>
        <v>450000</v>
      </c>
      <c r="AY1145" s="166">
        <f t="shared" si="5337"/>
        <v>650000</v>
      </c>
      <c r="AZ1145" s="166">
        <f t="shared" si="5337"/>
        <v>850000</v>
      </c>
      <c r="BA1145" s="166">
        <f t="shared" si="5337"/>
        <v>1050000</v>
      </c>
      <c r="BB1145" s="166">
        <f t="shared" si="5337"/>
        <v>1250000</v>
      </c>
      <c r="BC1145" s="166">
        <f t="shared" si="5337"/>
        <v>1550000</v>
      </c>
      <c r="BD1145" s="166">
        <f t="shared" si="5337"/>
        <v>1900000</v>
      </c>
      <c r="BE1145" s="166">
        <f t="shared" si="5337"/>
        <v>2150000</v>
      </c>
      <c r="BF1145" s="166">
        <f t="shared" si="5337"/>
        <v>2230000</v>
      </c>
      <c r="BG1145" s="166">
        <f t="shared" si="5337"/>
        <v>2263199</v>
      </c>
      <c r="BH1145" s="166">
        <f t="shared" si="5337"/>
        <v>2263199</v>
      </c>
      <c r="BI1145" s="142"/>
      <c r="BV1145" s="142"/>
      <c r="CI1145" s="142"/>
      <c r="CV1145" s="142"/>
      <c r="DI1145" s="142"/>
      <c r="DV1145" s="142"/>
      <c r="EI1145" s="142"/>
    </row>
    <row r="1146" spans="1:139" ht="15.75" outlineLevel="1" x14ac:dyDescent="0.25">
      <c r="A1146" s="2">
        <f t="shared" si="5286"/>
        <v>45</v>
      </c>
      <c r="B1146" s="86" t="str">
        <f t="shared" si="5228"/>
        <v>FH - TBD42</v>
      </c>
      <c r="C1146" s="86" t="str">
        <f t="shared" si="5228"/>
        <v>SPP FH - 13687</v>
      </c>
      <c r="D1146" s="2" t="str">
        <f t="shared" si="5228"/>
        <v>FH - TBD42.1</v>
      </c>
      <c r="E1146" s="141" t="str">
        <f t="shared" si="5228"/>
        <v>SPP FH - 13687</v>
      </c>
      <c r="I1146" s="178">
        <v>0</v>
      </c>
      <c r="J1146" s="166">
        <f t="shared" ref="J1146:U1146" si="5338">J104-J298+I1146</f>
        <v>0</v>
      </c>
      <c r="K1146" s="166">
        <f t="shared" si="5338"/>
        <v>0</v>
      </c>
      <c r="L1146" s="166">
        <f t="shared" si="5338"/>
        <v>0</v>
      </c>
      <c r="M1146" s="166">
        <f t="shared" si="5338"/>
        <v>0</v>
      </c>
      <c r="N1146" s="166">
        <f t="shared" si="5338"/>
        <v>0</v>
      </c>
      <c r="O1146" s="166">
        <f t="shared" si="5338"/>
        <v>0</v>
      </c>
      <c r="P1146" s="166">
        <f t="shared" si="5338"/>
        <v>0</v>
      </c>
      <c r="Q1146" s="166">
        <f t="shared" si="5338"/>
        <v>0</v>
      </c>
      <c r="R1146" s="166">
        <f t="shared" si="5338"/>
        <v>0</v>
      </c>
      <c r="S1146" s="166">
        <f t="shared" si="5338"/>
        <v>0</v>
      </c>
      <c r="T1146" s="166">
        <f t="shared" si="5338"/>
        <v>0</v>
      </c>
      <c r="U1146" s="166">
        <f t="shared" si="5338"/>
        <v>0</v>
      </c>
      <c r="W1146" s="166">
        <f t="shared" si="5326"/>
        <v>0</v>
      </c>
      <c r="X1146" s="166">
        <f t="shared" ref="X1146:AH1146" si="5339">X104-X298+W1146</f>
        <v>0</v>
      </c>
      <c r="Y1146" s="166">
        <f t="shared" si="5339"/>
        <v>0</v>
      </c>
      <c r="Z1146" s="166">
        <f t="shared" si="5339"/>
        <v>0</v>
      </c>
      <c r="AA1146" s="166">
        <f t="shared" si="5339"/>
        <v>0</v>
      </c>
      <c r="AB1146" s="166">
        <f t="shared" si="5339"/>
        <v>0</v>
      </c>
      <c r="AC1146" s="166">
        <f t="shared" si="5339"/>
        <v>0</v>
      </c>
      <c r="AD1146" s="166">
        <f t="shared" si="5339"/>
        <v>0</v>
      </c>
      <c r="AE1146" s="166">
        <f t="shared" si="5339"/>
        <v>0</v>
      </c>
      <c r="AF1146" s="166">
        <f t="shared" si="5339"/>
        <v>0</v>
      </c>
      <c r="AG1146" s="166">
        <f t="shared" si="5339"/>
        <v>0</v>
      </c>
      <c r="AH1146" s="170">
        <f t="shared" si="5339"/>
        <v>0</v>
      </c>
      <c r="AI1146" s="142"/>
      <c r="AJ1146" s="166">
        <f t="shared" si="5289"/>
        <v>0</v>
      </c>
      <c r="AK1146" s="166">
        <f t="shared" ref="AK1146:AU1146" si="5340">AK104-AK298+AJ1146</f>
        <v>0</v>
      </c>
      <c r="AL1146" s="166">
        <f t="shared" si="5340"/>
        <v>0</v>
      </c>
      <c r="AM1146" s="166">
        <f t="shared" si="5340"/>
        <v>0</v>
      </c>
      <c r="AN1146" s="166">
        <f t="shared" si="5340"/>
        <v>0</v>
      </c>
      <c r="AO1146" s="166">
        <f t="shared" si="5340"/>
        <v>0</v>
      </c>
      <c r="AP1146" s="166">
        <f t="shared" si="5340"/>
        <v>0</v>
      </c>
      <c r="AQ1146" s="166">
        <f t="shared" si="5340"/>
        <v>10000</v>
      </c>
      <c r="AR1146" s="166">
        <f t="shared" si="5340"/>
        <v>20000</v>
      </c>
      <c r="AS1146" s="166">
        <f t="shared" si="5340"/>
        <v>30000</v>
      </c>
      <c r="AT1146" s="166">
        <f t="shared" si="5340"/>
        <v>40000</v>
      </c>
      <c r="AU1146" s="166">
        <f t="shared" si="5340"/>
        <v>50000</v>
      </c>
      <c r="AV1146" s="142"/>
      <c r="AW1146" s="166">
        <f t="shared" si="5291"/>
        <v>250000</v>
      </c>
      <c r="AX1146" s="166">
        <f t="shared" ref="AX1146:BH1146" si="5341">AX104-AX298+AW1146</f>
        <v>500000</v>
      </c>
      <c r="AY1146" s="166">
        <f t="shared" si="5341"/>
        <v>750000</v>
      </c>
      <c r="AZ1146" s="166">
        <f t="shared" si="5341"/>
        <v>1000000</v>
      </c>
      <c r="BA1146" s="166">
        <f t="shared" si="5341"/>
        <v>1250000</v>
      </c>
      <c r="BB1146" s="166">
        <f t="shared" si="5341"/>
        <v>1500000</v>
      </c>
      <c r="BC1146" s="166">
        <f t="shared" si="5341"/>
        <v>1750000</v>
      </c>
      <c r="BD1146" s="166">
        <f t="shared" si="5341"/>
        <v>2000000</v>
      </c>
      <c r="BE1146" s="166">
        <f t="shared" si="5341"/>
        <v>2268365</v>
      </c>
      <c r="BF1146" s="166">
        <f t="shared" si="5341"/>
        <v>2268365</v>
      </c>
      <c r="BG1146" s="166">
        <f t="shared" si="5341"/>
        <v>2268365</v>
      </c>
      <c r="BH1146" s="166">
        <f t="shared" si="5341"/>
        <v>0</v>
      </c>
      <c r="BI1146" s="142"/>
      <c r="BV1146" s="142"/>
      <c r="CI1146" s="142"/>
      <c r="CV1146" s="142"/>
      <c r="DI1146" s="142"/>
      <c r="DV1146" s="142"/>
      <c r="EI1146" s="142"/>
    </row>
    <row r="1147" spans="1:139" ht="15.75" outlineLevel="1" x14ac:dyDescent="0.25">
      <c r="A1147" s="2">
        <f t="shared" si="5286"/>
        <v>46</v>
      </c>
      <c r="B1147" s="86" t="str">
        <f t="shared" si="5228"/>
        <v>FH - TBD43</v>
      </c>
      <c r="C1147" s="86" t="str">
        <f t="shared" si="5228"/>
        <v>SPP FH - 13040</v>
      </c>
      <c r="D1147" s="2" t="str">
        <f t="shared" si="5228"/>
        <v>FH - TBD43.1</v>
      </c>
      <c r="E1147" s="141" t="str">
        <f t="shared" si="5228"/>
        <v>SPP FH - 13040</v>
      </c>
      <c r="I1147" s="178">
        <v>0</v>
      </c>
      <c r="J1147" s="166">
        <f t="shared" ref="J1147:U1147" si="5342">J105-J299+I1147</f>
        <v>0</v>
      </c>
      <c r="K1147" s="166">
        <f t="shared" si="5342"/>
        <v>0</v>
      </c>
      <c r="L1147" s="166">
        <f t="shared" si="5342"/>
        <v>0</v>
      </c>
      <c r="M1147" s="166">
        <f t="shared" si="5342"/>
        <v>0</v>
      </c>
      <c r="N1147" s="166">
        <f t="shared" si="5342"/>
        <v>0</v>
      </c>
      <c r="O1147" s="166">
        <f t="shared" si="5342"/>
        <v>0</v>
      </c>
      <c r="P1147" s="166">
        <f t="shared" si="5342"/>
        <v>0</v>
      </c>
      <c r="Q1147" s="166">
        <f t="shared" si="5342"/>
        <v>0</v>
      </c>
      <c r="R1147" s="166">
        <f t="shared" si="5342"/>
        <v>0</v>
      </c>
      <c r="S1147" s="166">
        <f t="shared" si="5342"/>
        <v>0</v>
      </c>
      <c r="T1147" s="166">
        <f t="shared" si="5342"/>
        <v>0</v>
      </c>
      <c r="U1147" s="166">
        <f t="shared" si="5342"/>
        <v>0</v>
      </c>
      <c r="W1147" s="166">
        <f t="shared" si="5326"/>
        <v>0</v>
      </c>
      <c r="X1147" s="166">
        <f t="shared" ref="X1147:AH1147" si="5343">X105-X299+W1147</f>
        <v>0</v>
      </c>
      <c r="Y1147" s="166">
        <f t="shared" si="5343"/>
        <v>0</v>
      </c>
      <c r="Z1147" s="166">
        <f t="shared" si="5343"/>
        <v>0</v>
      </c>
      <c r="AA1147" s="166">
        <f t="shared" si="5343"/>
        <v>0</v>
      </c>
      <c r="AB1147" s="166">
        <f t="shared" si="5343"/>
        <v>0</v>
      </c>
      <c r="AC1147" s="166">
        <f t="shared" si="5343"/>
        <v>0</v>
      </c>
      <c r="AD1147" s="166">
        <f t="shared" si="5343"/>
        <v>0</v>
      </c>
      <c r="AE1147" s="166">
        <f t="shared" si="5343"/>
        <v>0</v>
      </c>
      <c r="AF1147" s="166">
        <f t="shared" si="5343"/>
        <v>0</v>
      </c>
      <c r="AG1147" s="166">
        <f t="shared" si="5343"/>
        <v>0</v>
      </c>
      <c r="AH1147" s="170">
        <f t="shared" si="5343"/>
        <v>0</v>
      </c>
      <c r="AI1147" s="142"/>
      <c r="AJ1147" s="166">
        <f t="shared" si="5289"/>
        <v>0</v>
      </c>
      <c r="AK1147" s="166">
        <f t="shared" ref="AK1147:AU1147" si="5344">AK105-AK299+AJ1147</f>
        <v>0</v>
      </c>
      <c r="AL1147" s="166">
        <f t="shared" si="5344"/>
        <v>0</v>
      </c>
      <c r="AM1147" s="166">
        <f t="shared" si="5344"/>
        <v>0</v>
      </c>
      <c r="AN1147" s="166">
        <f t="shared" si="5344"/>
        <v>0</v>
      </c>
      <c r="AO1147" s="166">
        <f t="shared" si="5344"/>
        <v>0</v>
      </c>
      <c r="AP1147" s="166">
        <f t="shared" si="5344"/>
        <v>0</v>
      </c>
      <c r="AQ1147" s="166">
        <f t="shared" si="5344"/>
        <v>10000</v>
      </c>
      <c r="AR1147" s="166">
        <f t="shared" si="5344"/>
        <v>20000</v>
      </c>
      <c r="AS1147" s="166">
        <f t="shared" si="5344"/>
        <v>30000</v>
      </c>
      <c r="AT1147" s="166">
        <f t="shared" si="5344"/>
        <v>40000</v>
      </c>
      <c r="AU1147" s="166">
        <f t="shared" si="5344"/>
        <v>50000</v>
      </c>
      <c r="AV1147" s="142"/>
      <c r="AW1147" s="166">
        <f t="shared" si="5291"/>
        <v>200000</v>
      </c>
      <c r="AX1147" s="166">
        <f t="shared" ref="AX1147:BH1147" si="5345">AX105-AX299+AW1147</f>
        <v>400000</v>
      </c>
      <c r="AY1147" s="166">
        <f t="shared" si="5345"/>
        <v>600000</v>
      </c>
      <c r="AZ1147" s="166">
        <f t="shared" si="5345"/>
        <v>850000</v>
      </c>
      <c r="BA1147" s="166">
        <f t="shared" si="5345"/>
        <v>1100000</v>
      </c>
      <c r="BB1147" s="166">
        <f t="shared" si="5345"/>
        <v>1350000</v>
      </c>
      <c r="BC1147" s="166">
        <f t="shared" si="5345"/>
        <v>1600000</v>
      </c>
      <c r="BD1147" s="166">
        <f t="shared" si="5345"/>
        <v>1850000</v>
      </c>
      <c r="BE1147" s="166">
        <f t="shared" si="5345"/>
        <v>2100000</v>
      </c>
      <c r="BF1147" s="166">
        <f t="shared" si="5345"/>
        <v>2302832</v>
      </c>
      <c r="BG1147" s="166">
        <f t="shared" si="5345"/>
        <v>2302832</v>
      </c>
      <c r="BH1147" s="166">
        <f t="shared" si="5345"/>
        <v>2302832</v>
      </c>
      <c r="BI1147" s="142"/>
      <c r="BV1147" s="142"/>
      <c r="CI1147" s="142"/>
      <c r="CV1147" s="142"/>
      <c r="DI1147" s="142"/>
      <c r="DV1147" s="142"/>
      <c r="EI1147" s="142"/>
    </row>
    <row r="1148" spans="1:139" ht="15.75" outlineLevel="1" x14ac:dyDescent="0.25">
      <c r="A1148" s="2">
        <f t="shared" si="5286"/>
        <v>47</v>
      </c>
      <c r="B1148" s="86" t="str">
        <f t="shared" si="5228"/>
        <v>TBD</v>
      </c>
      <c r="C1148" s="86" t="str">
        <f t="shared" si="5228"/>
        <v>RIVA License Purchase</v>
      </c>
      <c r="D1148" s="2" t="str">
        <f t="shared" si="5228"/>
        <v>TBD</v>
      </c>
      <c r="E1148" s="141" t="str">
        <f t="shared" si="5228"/>
        <v>RIVA License Purchase</v>
      </c>
      <c r="I1148" s="178">
        <v>0</v>
      </c>
      <c r="J1148" s="166">
        <f t="shared" ref="J1148:U1148" si="5346">J106-J300+I1148</f>
        <v>0</v>
      </c>
      <c r="K1148" s="166">
        <f t="shared" si="5346"/>
        <v>0</v>
      </c>
      <c r="L1148" s="166">
        <f t="shared" si="5346"/>
        <v>0</v>
      </c>
      <c r="M1148" s="166">
        <f t="shared" si="5346"/>
        <v>0</v>
      </c>
      <c r="N1148" s="166">
        <f t="shared" si="5346"/>
        <v>0</v>
      </c>
      <c r="O1148" s="166">
        <f t="shared" si="5346"/>
        <v>0</v>
      </c>
      <c r="P1148" s="166">
        <f t="shared" si="5346"/>
        <v>0</v>
      </c>
      <c r="Q1148" s="166">
        <f t="shared" si="5346"/>
        <v>0</v>
      </c>
      <c r="R1148" s="166">
        <f t="shared" si="5346"/>
        <v>0</v>
      </c>
      <c r="S1148" s="166">
        <f t="shared" si="5346"/>
        <v>0</v>
      </c>
      <c r="T1148" s="166">
        <f t="shared" si="5346"/>
        <v>0</v>
      </c>
      <c r="U1148" s="166">
        <f t="shared" si="5346"/>
        <v>0</v>
      </c>
      <c r="W1148" s="166">
        <f t="shared" si="5326"/>
        <v>0</v>
      </c>
      <c r="X1148" s="166">
        <f t="shared" ref="X1148:AH1148" si="5347">X106-X300+W1148</f>
        <v>0</v>
      </c>
      <c r="Y1148" s="166">
        <f t="shared" si="5347"/>
        <v>0</v>
      </c>
      <c r="Z1148" s="166">
        <f t="shared" si="5347"/>
        <v>0</v>
      </c>
      <c r="AA1148" s="166">
        <f t="shared" si="5347"/>
        <v>0</v>
      </c>
      <c r="AB1148" s="166">
        <f t="shared" si="5347"/>
        <v>0</v>
      </c>
      <c r="AC1148" s="166">
        <f t="shared" si="5347"/>
        <v>0</v>
      </c>
      <c r="AD1148" s="166">
        <f t="shared" si="5347"/>
        <v>0</v>
      </c>
      <c r="AE1148" s="166">
        <f t="shared" si="5347"/>
        <v>0</v>
      </c>
      <c r="AF1148" s="166">
        <f t="shared" si="5347"/>
        <v>0</v>
      </c>
      <c r="AG1148" s="166">
        <f t="shared" si="5347"/>
        <v>0</v>
      </c>
      <c r="AH1148" s="170">
        <f t="shared" si="5347"/>
        <v>0</v>
      </c>
      <c r="AI1148" s="142"/>
      <c r="AJ1148" s="166">
        <f t="shared" si="5289"/>
        <v>0</v>
      </c>
      <c r="AK1148" s="166">
        <f t="shared" ref="AK1148:AU1148" si="5348">AK106-AK300+AJ1148</f>
        <v>0</v>
      </c>
      <c r="AL1148" s="166">
        <f t="shared" si="5348"/>
        <v>0</v>
      </c>
      <c r="AM1148" s="166">
        <f t="shared" si="5348"/>
        <v>0</v>
      </c>
      <c r="AN1148" s="166">
        <f t="shared" si="5348"/>
        <v>0</v>
      </c>
      <c r="AO1148" s="166">
        <f t="shared" si="5348"/>
        <v>0</v>
      </c>
      <c r="AP1148" s="166">
        <f t="shared" si="5348"/>
        <v>0</v>
      </c>
      <c r="AQ1148" s="166">
        <f t="shared" si="5348"/>
        <v>0</v>
      </c>
      <c r="AR1148" s="166">
        <f t="shared" si="5348"/>
        <v>0</v>
      </c>
      <c r="AS1148" s="166">
        <f t="shared" si="5348"/>
        <v>0</v>
      </c>
      <c r="AT1148" s="166">
        <f t="shared" si="5348"/>
        <v>0</v>
      </c>
      <c r="AU1148" s="166">
        <f t="shared" si="5348"/>
        <v>0</v>
      </c>
      <c r="AV1148" s="142"/>
      <c r="AW1148" s="166">
        <f t="shared" si="5291"/>
        <v>0</v>
      </c>
      <c r="AX1148" s="166">
        <f t="shared" ref="AX1148:BH1148" si="5349">AX106-AX300+AW1148</f>
        <v>0</v>
      </c>
      <c r="AY1148" s="166">
        <f t="shared" si="5349"/>
        <v>0</v>
      </c>
      <c r="AZ1148" s="166">
        <f t="shared" si="5349"/>
        <v>0</v>
      </c>
      <c r="BA1148" s="166">
        <f t="shared" si="5349"/>
        <v>0</v>
      </c>
      <c r="BB1148" s="166">
        <f t="shared" si="5349"/>
        <v>0</v>
      </c>
      <c r="BC1148" s="166">
        <f t="shared" si="5349"/>
        <v>0</v>
      </c>
      <c r="BD1148" s="166">
        <f t="shared" si="5349"/>
        <v>0</v>
      </c>
      <c r="BE1148" s="166">
        <f t="shared" si="5349"/>
        <v>0</v>
      </c>
      <c r="BF1148" s="166">
        <f t="shared" si="5349"/>
        <v>0</v>
      </c>
      <c r="BG1148" s="166">
        <f t="shared" si="5349"/>
        <v>0</v>
      </c>
      <c r="BH1148" s="166">
        <f t="shared" si="5349"/>
        <v>0</v>
      </c>
      <c r="BI1148" s="142"/>
      <c r="BV1148" s="142"/>
      <c r="CI1148" s="142"/>
      <c r="CV1148" s="142"/>
      <c r="DI1148" s="142"/>
      <c r="DV1148" s="142"/>
      <c r="EI1148" s="142"/>
    </row>
    <row r="1149" spans="1:139" ht="15.75" outlineLevel="1" x14ac:dyDescent="0.25">
      <c r="A1149" s="2">
        <f t="shared" si="5286"/>
        <v>48</v>
      </c>
      <c r="B1149" s="86" t="str">
        <f t="shared" si="5228"/>
        <v>FH - TBD42</v>
      </c>
      <c r="C1149" s="86" t="str">
        <f t="shared" si="5228"/>
        <v>SPP FH - 13311</v>
      </c>
      <c r="D1149" s="2" t="str">
        <f t="shared" si="5228"/>
        <v>FH - TBD42.1</v>
      </c>
      <c r="E1149" s="141" t="str">
        <f t="shared" si="5228"/>
        <v>SPP FH - 13311</v>
      </c>
      <c r="I1149" s="178">
        <v>0</v>
      </c>
      <c r="J1149" s="166">
        <f t="shared" ref="J1149:U1149" si="5350">J107-J301+I1149</f>
        <v>0</v>
      </c>
      <c r="K1149" s="166">
        <f t="shared" si="5350"/>
        <v>0</v>
      </c>
      <c r="L1149" s="166">
        <f t="shared" si="5350"/>
        <v>0</v>
      </c>
      <c r="M1149" s="166">
        <f t="shared" si="5350"/>
        <v>0</v>
      </c>
      <c r="N1149" s="166">
        <f t="shared" si="5350"/>
        <v>0</v>
      </c>
      <c r="O1149" s="166">
        <f t="shared" si="5350"/>
        <v>0</v>
      </c>
      <c r="P1149" s="166">
        <f t="shared" si="5350"/>
        <v>0</v>
      </c>
      <c r="Q1149" s="166">
        <f t="shared" si="5350"/>
        <v>0</v>
      </c>
      <c r="R1149" s="166">
        <f t="shared" si="5350"/>
        <v>0</v>
      </c>
      <c r="S1149" s="166">
        <f t="shared" si="5350"/>
        <v>0</v>
      </c>
      <c r="T1149" s="166">
        <f t="shared" si="5350"/>
        <v>0</v>
      </c>
      <c r="U1149" s="166">
        <f t="shared" si="5350"/>
        <v>0</v>
      </c>
      <c r="W1149" s="166">
        <f t="shared" si="5326"/>
        <v>0</v>
      </c>
      <c r="X1149" s="166">
        <f t="shared" ref="X1149:AH1149" si="5351">X107-X301+W1149</f>
        <v>0</v>
      </c>
      <c r="Y1149" s="166">
        <f t="shared" si="5351"/>
        <v>0</v>
      </c>
      <c r="Z1149" s="166">
        <f t="shared" si="5351"/>
        <v>0</v>
      </c>
      <c r="AA1149" s="166">
        <f t="shared" si="5351"/>
        <v>0</v>
      </c>
      <c r="AB1149" s="166">
        <f t="shared" si="5351"/>
        <v>0</v>
      </c>
      <c r="AC1149" s="166">
        <f t="shared" si="5351"/>
        <v>0</v>
      </c>
      <c r="AD1149" s="166">
        <f t="shared" si="5351"/>
        <v>0</v>
      </c>
      <c r="AE1149" s="166">
        <f t="shared" si="5351"/>
        <v>0</v>
      </c>
      <c r="AF1149" s="166">
        <f t="shared" si="5351"/>
        <v>0</v>
      </c>
      <c r="AG1149" s="166">
        <f t="shared" si="5351"/>
        <v>0</v>
      </c>
      <c r="AH1149" s="170">
        <f t="shared" si="5351"/>
        <v>0</v>
      </c>
      <c r="AI1149" s="142"/>
      <c r="AJ1149" s="166">
        <f t="shared" si="5289"/>
        <v>0</v>
      </c>
      <c r="AK1149" s="166">
        <f t="shared" ref="AK1149:AU1149" si="5352">AK107-AK301+AJ1149</f>
        <v>0</v>
      </c>
      <c r="AL1149" s="166">
        <f t="shared" si="5352"/>
        <v>0</v>
      </c>
      <c r="AM1149" s="166">
        <f t="shared" si="5352"/>
        <v>0</v>
      </c>
      <c r="AN1149" s="166">
        <f t="shared" si="5352"/>
        <v>0</v>
      </c>
      <c r="AO1149" s="166">
        <f t="shared" si="5352"/>
        <v>0</v>
      </c>
      <c r="AP1149" s="166">
        <f t="shared" si="5352"/>
        <v>0</v>
      </c>
      <c r="AQ1149" s="166">
        <f t="shared" si="5352"/>
        <v>0</v>
      </c>
      <c r="AR1149" s="166">
        <f t="shared" si="5352"/>
        <v>0</v>
      </c>
      <c r="AS1149" s="166">
        <f t="shared" si="5352"/>
        <v>0</v>
      </c>
      <c r="AT1149" s="166">
        <f t="shared" si="5352"/>
        <v>0</v>
      </c>
      <c r="AU1149" s="166">
        <f t="shared" si="5352"/>
        <v>0</v>
      </c>
      <c r="AV1149" s="142"/>
      <c r="AW1149" s="166">
        <f t="shared" si="5291"/>
        <v>20000</v>
      </c>
      <c r="AX1149" s="166">
        <f t="shared" ref="AX1149:BH1149" si="5353">AX107-AX301+AW1149</f>
        <v>40000</v>
      </c>
      <c r="AY1149" s="166">
        <f t="shared" si="5353"/>
        <v>50000</v>
      </c>
      <c r="AZ1149" s="166">
        <f t="shared" si="5353"/>
        <v>50000</v>
      </c>
      <c r="BA1149" s="166">
        <f t="shared" si="5353"/>
        <v>50000</v>
      </c>
      <c r="BB1149" s="166">
        <f t="shared" si="5353"/>
        <v>50000</v>
      </c>
      <c r="BC1149" s="166">
        <f t="shared" si="5353"/>
        <v>100000</v>
      </c>
      <c r="BD1149" s="166">
        <f t="shared" si="5353"/>
        <v>300000</v>
      </c>
      <c r="BE1149" s="166">
        <f t="shared" si="5353"/>
        <v>500000</v>
      </c>
      <c r="BF1149" s="166">
        <f t="shared" si="5353"/>
        <v>700000</v>
      </c>
      <c r="BG1149" s="166">
        <f t="shared" si="5353"/>
        <v>1000000</v>
      </c>
      <c r="BH1149" s="166">
        <f t="shared" si="5353"/>
        <v>1150070</v>
      </c>
      <c r="BI1149" s="142"/>
      <c r="BV1149" s="142"/>
      <c r="CI1149" s="142"/>
      <c r="CV1149" s="142"/>
      <c r="DI1149" s="142"/>
      <c r="DV1149" s="142"/>
      <c r="EI1149" s="142"/>
    </row>
    <row r="1150" spans="1:139" ht="15.75" outlineLevel="1" x14ac:dyDescent="0.25">
      <c r="A1150" s="2">
        <f t="shared" si="5286"/>
        <v>49</v>
      </c>
      <c r="B1150" s="86" t="str">
        <f t="shared" ref="B1150:E1169" si="5354">B956</f>
        <v>FH - TBD43</v>
      </c>
      <c r="C1150" s="86" t="str">
        <f t="shared" si="5354"/>
        <v>SPP FH - 13343</v>
      </c>
      <c r="D1150" s="2" t="str">
        <f t="shared" si="5354"/>
        <v>FH - TBD43.1</v>
      </c>
      <c r="E1150" s="141" t="str">
        <f t="shared" si="5354"/>
        <v>SPP FH - 13343</v>
      </c>
      <c r="I1150" s="178">
        <v>0</v>
      </c>
      <c r="J1150" s="166">
        <f t="shared" ref="J1150:U1150" si="5355">J108-J302+I1150</f>
        <v>0</v>
      </c>
      <c r="K1150" s="166">
        <f t="shared" si="5355"/>
        <v>0</v>
      </c>
      <c r="L1150" s="166">
        <f t="shared" si="5355"/>
        <v>0</v>
      </c>
      <c r="M1150" s="166">
        <f t="shared" si="5355"/>
        <v>0</v>
      </c>
      <c r="N1150" s="166">
        <f t="shared" si="5355"/>
        <v>0</v>
      </c>
      <c r="O1150" s="166">
        <f t="shared" si="5355"/>
        <v>0</v>
      </c>
      <c r="P1150" s="166">
        <f t="shared" si="5355"/>
        <v>0</v>
      </c>
      <c r="Q1150" s="166">
        <f t="shared" si="5355"/>
        <v>0</v>
      </c>
      <c r="R1150" s="166">
        <f t="shared" si="5355"/>
        <v>0</v>
      </c>
      <c r="S1150" s="166">
        <f t="shared" si="5355"/>
        <v>0</v>
      </c>
      <c r="T1150" s="166">
        <f t="shared" si="5355"/>
        <v>0</v>
      </c>
      <c r="U1150" s="166">
        <f t="shared" si="5355"/>
        <v>0</v>
      </c>
      <c r="W1150" s="166">
        <f t="shared" si="5326"/>
        <v>0</v>
      </c>
      <c r="X1150" s="166">
        <f t="shared" ref="X1150:AH1150" si="5356">X108-X302+W1150</f>
        <v>0</v>
      </c>
      <c r="Y1150" s="166">
        <f t="shared" si="5356"/>
        <v>0</v>
      </c>
      <c r="Z1150" s="166">
        <f t="shared" si="5356"/>
        <v>0</v>
      </c>
      <c r="AA1150" s="166">
        <f t="shared" si="5356"/>
        <v>0</v>
      </c>
      <c r="AB1150" s="166">
        <f t="shared" si="5356"/>
        <v>0</v>
      </c>
      <c r="AC1150" s="166">
        <f t="shared" si="5356"/>
        <v>0</v>
      </c>
      <c r="AD1150" s="166">
        <f t="shared" si="5356"/>
        <v>0</v>
      </c>
      <c r="AE1150" s="166">
        <f t="shared" si="5356"/>
        <v>0</v>
      </c>
      <c r="AF1150" s="166">
        <f t="shared" si="5356"/>
        <v>0</v>
      </c>
      <c r="AG1150" s="166">
        <f t="shared" si="5356"/>
        <v>0</v>
      </c>
      <c r="AH1150" s="170">
        <f t="shared" si="5356"/>
        <v>0</v>
      </c>
      <c r="AI1150" s="142"/>
      <c r="AJ1150" s="166">
        <f t="shared" si="5289"/>
        <v>0</v>
      </c>
      <c r="AK1150" s="166">
        <f t="shared" ref="AK1150:AU1150" si="5357">AK108-AK302+AJ1150</f>
        <v>0</v>
      </c>
      <c r="AL1150" s="166">
        <f t="shared" si="5357"/>
        <v>0</v>
      </c>
      <c r="AM1150" s="166">
        <f t="shared" si="5357"/>
        <v>0</v>
      </c>
      <c r="AN1150" s="166">
        <f t="shared" si="5357"/>
        <v>0</v>
      </c>
      <c r="AO1150" s="166">
        <f t="shared" si="5357"/>
        <v>0</v>
      </c>
      <c r="AP1150" s="166">
        <f t="shared" si="5357"/>
        <v>0</v>
      </c>
      <c r="AQ1150" s="166">
        <f t="shared" si="5357"/>
        <v>0</v>
      </c>
      <c r="AR1150" s="166">
        <f t="shared" si="5357"/>
        <v>0</v>
      </c>
      <c r="AS1150" s="166">
        <f t="shared" si="5357"/>
        <v>0</v>
      </c>
      <c r="AT1150" s="166">
        <f t="shared" si="5357"/>
        <v>0</v>
      </c>
      <c r="AU1150" s="166">
        <f t="shared" si="5357"/>
        <v>0</v>
      </c>
      <c r="AV1150" s="142"/>
      <c r="AW1150" s="166">
        <f t="shared" si="5291"/>
        <v>0</v>
      </c>
      <c r="AX1150" s="166">
        <f t="shared" ref="AX1150:BH1150" si="5358">AX108-AX302+AW1150</f>
        <v>0</v>
      </c>
      <c r="AY1150" s="166">
        <f t="shared" si="5358"/>
        <v>0</v>
      </c>
      <c r="AZ1150" s="166">
        <f t="shared" si="5358"/>
        <v>0</v>
      </c>
      <c r="BA1150" s="166">
        <f t="shared" si="5358"/>
        <v>0</v>
      </c>
      <c r="BB1150" s="166">
        <f t="shared" si="5358"/>
        <v>0</v>
      </c>
      <c r="BC1150" s="166">
        <f t="shared" si="5358"/>
        <v>0</v>
      </c>
      <c r="BD1150" s="166">
        <f t="shared" si="5358"/>
        <v>0</v>
      </c>
      <c r="BE1150" s="166">
        <f t="shared" si="5358"/>
        <v>0</v>
      </c>
      <c r="BF1150" s="166">
        <f t="shared" si="5358"/>
        <v>0</v>
      </c>
      <c r="BG1150" s="166">
        <f t="shared" si="5358"/>
        <v>0</v>
      </c>
      <c r="BH1150" s="166">
        <f t="shared" si="5358"/>
        <v>49314</v>
      </c>
      <c r="BI1150" s="142"/>
      <c r="BV1150" s="142"/>
      <c r="CI1150" s="142"/>
      <c r="CV1150" s="142"/>
      <c r="DI1150" s="142"/>
      <c r="DV1150" s="142"/>
      <c r="EI1150" s="142"/>
    </row>
    <row r="1151" spans="1:139" ht="15.75" outlineLevel="1" x14ac:dyDescent="0.25">
      <c r="A1151" s="2">
        <f t="shared" si="5286"/>
        <v>50</v>
      </c>
      <c r="B1151" s="86" t="str">
        <f t="shared" si="5354"/>
        <v>FH - TBD44</v>
      </c>
      <c r="C1151" s="86" t="str">
        <f t="shared" si="5354"/>
        <v>SPP FH - 13364</v>
      </c>
      <c r="D1151" s="2" t="str">
        <f t="shared" si="5354"/>
        <v>FH - TBD44.1</v>
      </c>
      <c r="E1151" s="141" t="str">
        <f t="shared" si="5354"/>
        <v>SPP FH - 13364</v>
      </c>
      <c r="I1151" s="178">
        <v>0</v>
      </c>
      <c r="J1151" s="166">
        <f t="shared" ref="J1151:U1151" si="5359">J109-J303+I1151</f>
        <v>0</v>
      </c>
      <c r="K1151" s="166">
        <f t="shared" si="5359"/>
        <v>0</v>
      </c>
      <c r="L1151" s="166">
        <f t="shared" si="5359"/>
        <v>0</v>
      </c>
      <c r="M1151" s="166">
        <f t="shared" si="5359"/>
        <v>0</v>
      </c>
      <c r="N1151" s="166">
        <f t="shared" si="5359"/>
        <v>0</v>
      </c>
      <c r="O1151" s="166">
        <f t="shared" si="5359"/>
        <v>0</v>
      </c>
      <c r="P1151" s="166">
        <f t="shared" si="5359"/>
        <v>0</v>
      </c>
      <c r="Q1151" s="166">
        <f t="shared" si="5359"/>
        <v>0</v>
      </c>
      <c r="R1151" s="166">
        <f t="shared" si="5359"/>
        <v>0</v>
      </c>
      <c r="S1151" s="166">
        <f t="shared" si="5359"/>
        <v>0</v>
      </c>
      <c r="T1151" s="166">
        <f t="shared" si="5359"/>
        <v>0</v>
      </c>
      <c r="U1151" s="166">
        <f t="shared" si="5359"/>
        <v>0</v>
      </c>
      <c r="W1151" s="166">
        <f t="shared" si="5326"/>
        <v>0</v>
      </c>
      <c r="X1151" s="166">
        <f t="shared" ref="X1151:AH1151" si="5360">X109-X303+W1151</f>
        <v>0</v>
      </c>
      <c r="Y1151" s="166">
        <f t="shared" si="5360"/>
        <v>0</v>
      </c>
      <c r="Z1151" s="166">
        <f t="shared" si="5360"/>
        <v>0</v>
      </c>
      <c r="AA1151" s="166">
        <f t="shared" si="5360"/>
        <v>0</v>
      </c>
      <c r="AB1151" s="166">
        <f t="shared" si="5360"/>
        <v>0</v>
      </c>
      <c r="AC1151" s="166">
        <f t="shared" si="5360"/>
        <v>0</v>
      </c>
      <c r="AD1151" s="166">
        <f t="shared" si="5360"/>
        <v>0</v>
      </c>
      <c r="AE1151" s="166">
        <f t="shared" si="5360"/>
        <v>0</v>
      </c>
      <c r="AF1151" s="166">
        <f t="shared" si="5360"/>
        <v>0</v>
      </c>
      <c r="AG1151" s="166">
        <f t="shared" si="5360"/>
        <v>0</v>
      </c>
      <c r="AH1151" s="170">
        <f t="shared" si="5360"/>
        <v>0</v>
      </c>
      <c r="AI1151" s="142"/>
      <c r="AJ1151" s="166">
        <f t="shared" si="5289"/>
        <v>0</v>
      </c>
      <c r="AK1151" s="166">
        <f t="shared" ref="AK1151:AU1151" si="5361">AK109-AK303+AJ1151</f>
        <v>0</v>
      </c>
      <c r="AL1151" s="166">
        <f t="shared" si="5361"/>
        <v>0</v>
      </c>
      <c r="AM1151" s="166">
        <f t="shared" si="5361"/>
        <v>0</v>
      </c>
      <c r="AN1151" s="166">
        <f t="shared" si="5361"/>
        <v>0</v>
      </c>
      <c r="AO1151" s="166">
        <f t="shared" si="5361"/>
        <v>0</v>
      </c>
      <c r="AP1151" s="166">
        <f t="shared" si="5361"/>
        <v>0</v>
      </c>
      <c r="AQ1151" s="166">
        <f t="shared" si="5361"/>
        <v>0</v>
      </c>
      <c r="AR1151" s="166">
        <f t="shared" si="5361"/>
        <v>0</v>
      </c>
      <c r="AS1151" s="166">
        <f t="shared" si="5361"/>
        <v>0</v>
      </c>
      <c r="AT1151" s="166">
        <f t="shared" si="5361"/>
        <v>0</v>
      </c>
      <c r="AU1151" s="166">
        <f t="shared" si="5361"/>
        <v>0</v>
      </c>
      <c r="AV1151" s="142"/>
      <c r="AW1151" s="166">
        <f t="shared" si="5291"/>
        <v>0</v>
      </c>
      <c r="AX1151" s="166">
        <f t="shared" ref="AX1151:BH1151" si="5362">AX109-AX303+AW1151</f>
        <v>0</v>
      </c>
      <c r="AY1151" s="166">
        <f t="shared" si="5362"/>
        <v>0</v>
      </c>
      <c r="AZ1151" s="166">
        <f t="shared" si="5362"/>
        <v>0</v>
      </c>
      <c r="BA1151" s="166">
        <f t="shared" si="5362"/>
        <v>0</v>
      </c>
      <c r="BB1151" s="166">
        <f t="shared" si="5362"/>
        <v>0</v>
      </c>
      <c r="BC1151" s="166">
        <f t="shared" si="5362"/>
        <v>0</v>
      </c>
      <c r="BD1151" s="166">
        <f t="shared" si="5362"/>
        <v>0</v>
      </c>
      <c r="BE1151" s="166">
        <f t="shared" si="5362"/>
        <v>0</v>
      </c>
      <c r="BF1151" s="166">
        <f t="shared" si="5362"/>
        <v>0</v>
      </c>
      <c r="BG1151" s="166">
        <f t="shared" si="5362"/>
        <v>0</v>
      </c>
      <c r="BH1151" s="166">
        <f t="shared" si="5362"/>
        <v>53082</v>
      </c>
      <c r="BI1151" s="142"/>
      <c r="BV1151" s="142"/>
      <c r="CI1151" s="142"/>
      <c r="CV1151" s="142"/>
      <c r="DI1151" s="142"/>
      <c r="DV1151" s="142"/>
      <c r="EI1151" s="142"/>
    </row>
    <row r="1152" spans="1:139" ht="15.75" outlineLevel="1" x14ac:dyDescent="0.25">
      <c r="A1152" s="2">
        <f t="shared" si="5286"/>
        <v>51</v>
      </c>
      <c r="B1152" s="86" t="str">
        <f t="shared" si="5354"/>
        <v>FH - TBD45</v>
      </c>
      <c r="C1152" s="86" t="str">
        <f t="shared" si="5354"/>
        <v>SPP FH - 13414</v>
      </c>
      <c r="D1152" s="2" t="str">
        <f t="shared" si="5354"/>
        <v>FH - TBD45.1</v>
      </c>
      <c r="E1152" s="141" t="str">
        <f t="shared" si="5354"/>
        <v>SPP FH - 13414</v>
      </c>
      <c r="I1152" s="178">
        <v>0</v>
      </c>
      <c r="J1152" s="166">
        <f t="shared" ref="J1152:U1152" si="5363">J110-J304+I1152</f>
        <v>0</v>
      </c>
      <c r="K1152" s="166">
        <f t="shared" si="5363"/>
        <v>0</v>
      </c>
      <c r="L1152" s="166">
        <f t="shared" si="5363"/>
        <v>0</v>
      </c>
      <c r="M1152" s="166">
        <f t="shared" si="5363"/>
        <v>0</v>
      </c>
      <c r="N1152" s="166">
        <f t="shared" si="5363"/>
        <v>0</v>
      </c>
      <c r="O1152" s="166">
        <f t="shared" si="5363"/>
        <v>0</v>
      </c>
      <c r="P1152" s="166">
        <f t="shared" si="5363"/>
        <v>0</v>
      </c>
      <c r="Q1152" s="166">
        <f t="shared" si="5363"/>
        <v>0</v>
      </c>
      <c r="R1152" s="166">
        <f t="shared" si="5363"/>
        <v>0</v>
      </c>
      <c r="S1152" s="166">
        <f t="shared" si="5363"/>
        <v>0</v>
      </c>
      <c r="T1152" s="166">
        <f t="shared" si="5363"/>
        <v>0</v>
      </c>
      <c r="U1152" s="166">
        <f t="shared" si="5363"/>
        <v>0</v>
      </c>
      <c r="W1152" s="166">
        <f t="shared" si="5326"/>
        <v>0</v>
      </c>
      <c r="X1152" s="166">
        <f t="shared" ref="X1152:AH1152" si="5364">X110-X304+W1152</f>
        <v>0</v>
      </c>
      <c r="Y1152" s="166">
        <f t="shared" si="5364"/>
        <v>0</v>
      </c>
      <c r="Z1152" s="166">
        <f t="shared" si="5364"/>
        <v>0</v>
      </c>
      <c r="AA1152" s="166">
        <f t="shared" si="5364"/>
        <v>0</v>
      </c>
      <c r="AB1152" s="166">
        <f t="shared" si="5364"/>
        <v>0</v>
      </c>
      <c r="AC1152" s="166">
        <f t="shared" si="5364"/>
        <v>0</v>
      </c>
      <c r="AD1152" s="166">
        <f t="shared" si="5364"/>
        <v>0</v>
      </c>
      <c r="AE1152" s="166">
        <f t="shared" si="5364"/>
        <v>0</v>
      </c>
      <c r="AF1152" s="166">
        <f t="shared" si="5364"/>
        <v>0</v>
      </c>
      <c r="AG1152" s="166">
        <f t="shared" si="5364"/>
        <v>0</v>
      </c>
      <c r="AH1152" s="170">
        <f t="shared" si="5364"/>
        <v>0</v>
      </c>
      <c r="AI1152" s="142"/>
      <c r="AJ1152" s="166">
        <f t="shared" si="5289"/>
        <v>0</v>
      </c>
      <c r="AK1152" s="166">
        <f t="shared" ref="AK1152:AU1152" si="5365">AK110-AK304+AJ1152</f>
        <v>0</v>
      </c>
      <c r="AL1152" s="166">
        <f t="shared" si="5365"/>
        <v>0</v>
      </c>
      <c r="AM1152" s="166">
        <f t="shared" si="5365"/>
        <v>0</v>
      </c>
      <c r="AN1152" s="166">
        <f t="shared" si="5365"/>
        <v>0</v>
      </c>
      <c r="AO1152" s="166">
        <f t="shared" si="5365"/>
        <v>0</v>
      </c>
      <c r="AP1152" s="166">
        <f t="shared" si="5365"/>
        <v>0</v>
      </c>
      <c r="AQ1152" s="166">
        <f t="shared" si="5365"/>
        <v>0</v>
      </c>
      <c r="AR1152" s="166">
        <f t="shared" si="5365"/>
        <v>0</v>
      </c>
      <c r="AS1152" s="166">
        <f t="shared" si="5365"/>
        <v>0</v>
      </c>
      <c r="AT1152" s="166">
        <f t="shared" si="5365"/>
        <v>0</v>
      </c>
      <c r="AU1152" s="166">
        <f t="shared" si="5365"/>
        <v>0</v>
      </c>
      <c r="AV1152" s="142"/>
      <c r="AW1152" s="166">
        <f t="shared" si="5291"/>
        <v>50000</v>
      </c>
      <c r="AX1152" s="166">
        <f t="shared" ref="AX1152:BH1152" si="5366">AX110-AX304+AW1152</f>
        <v>70000</v>
      </c>
      <c r="AY1152" s="166">
        <f t="shared" si="5366"/>
        <v>70000</v>
      </c>
      <c r="AZ1152" s="166">
        <f t="shared" si="5366"/>
        <v>70000</v>
      </c>
      <c r="BA1152" s="166">
        <f t="shared" si="5366"/>
        <v>70000</v>
      </c>
      <c r="BB1152" s="166">
        <f t="shared" si="5366"/>
        <v>70000</v>
      </c>
      <c r="BC1152" s="166">
        <f t="shared" si="5366"/>
        <v>70000</v>
      </c>
      <c r="BD1152" s="166">
        <f t="shared" si="5366"/>
        <v>120000</v>
      </c>
      <c r="BE1152" s="166">
        <f t="shared" si="5366"/>
        <v>270000</v>
      </c>
      <c r="BF1152" s="166">
        <f t="shared" si="5366"/>
        <v>520000</v>
      </c>
      <c r="BG1152" s="166">
        <f t="shared" si="5366"/>
        <v>820000</v>
      </c>
      <c r="BH1152" s="166">
        <f t="shared" si="5366"/>
        <v>968360</v>
      </c>
      <c r="BI1152" s="142"/>
      <c r="BV1152" s="142"/>
      <c r="CI1152" s="142"/>
      <c r="CV1152" s="142"/>
      <c r="DI1152" s="142"/>
      <c r="DV1152" s="142"/>
      <c r="EI1152" s="142"/>
    </row>
    <row r="1153" spans="1:139" ht="15.75" outlineLevel="1" x14ac:dyDescent="0.25">
      <c r="A1153" s="2">
        <f t="shared" si="5286"/>
        <v>52</v>
      </c>
      <c r="B1153" s="86" t="str">
        <f t="shared" si="5354"/>
        <v>FH - TBD46</v>
      </c>
      <c r="C1153" s="86" t="str">
        <f t="shared" si="5354"/>
        <v>SPP FH - 13417</v>
      </c>
      <c r="D1153" s="2" t="str">
        <f t="shared" si="5354"/>
        <v>FH - TBD46.1</v>
      </c>
      <c r="E1153" s="141" t="str">
        <f t="shared" si="5354"/>
        <v>SPP FH - 13417</v>
      </c>
      <c r="I1153" s="178">
        <v>0</v>
      </c>
      <c r="J1153" s="166">
        <f t="shared" ref="J1153:U1153" si="5367">J111-J305+I1153</f>
        <v>0</v>
      </c>
      <c r="K1153" s="166">
        <f t="shared" si="5367"/>
        <v>0</v>
      </c>
      <c r="L1153" s="166">
        <f t="shared" si="5367"/>
        <v>0</v>
      </c>
      <c r="M1153" s="166">
        <f t="shared" si="5367"/>
        <v>0</v>
      </c>
      <c r="N1153" s="166">
        <f t="shared" si="5367"/>
        <v>0</v>
      </c>
      <c r="O1153" s="166">
        <f t="shared" si="5367"/>
        <v>0</v>
      </c>
      <c r="P1153" s="166">
        <f t="shared" si="5367"/>
        <v>0</v>
      </c>
      <c r="Q1153" s="166">
        <f t="shared" si="5367"/>
        <v>0</v>
      </c>
      <c r="R1153" s="166">
        <f t="shared" si="5367"/>
        <v>0</v>
      </c>
      <c r="S1153" s="166">
        <f t="shared" si="5367"/>
        <v>0</v>
      </c>
      <c r="T1153" s="166">
        <f t="shared" si="5367"/>
        <v>0</v>
      </c>
      <c r="U1153" s="166">
        <f t="shared" si="5367"/>
        <v>0</v>
      </c>
      <c r="W1153" s="166">
        <f t="shared" si="5326"/>
        <v>0</v>
      </c>
      <c r="X1153" s="166">
        <f t="shared" ref="X1153:AH1153" si="5368">X111-X305+W1153</f>
        <v>0</v>
      </c>
      <c r="Y1153" s="166">
        <f t="shared" si="5368"/>
        <v>0</v>
      </c>
      <c r="Z1153" s="166">
        <f t="shared" si="5368"/>
        <v>0</v>
      </c>
      <c r="AA1153" s="166">
        <f t="shared" si="5368"/>
        <v>0</v>
      </c>
      <c r="AB1153" s="166">
        <f t="shared" si="5368"/>
        <v>0</v>
      </c>
      <c r="AC1153" s="166">
        <f t="shared" si="5368"/>
        <v>0</v>
      </c>
      <c r="AD1153" s="166">
        <f t="shared" si="5368"/>
        <v>0</v>
      </c>
      <c r="AE1153" s="166">
        <f t="shared" si="5368"/>
        <v>0</v>
      </c>
      <c r="AF1153" s="166">
        <f t="shared" si="5368"/>
        <v>0</v>
      </c>
      <c r="AG1153" s="166">
        <f t="shared" si="5368"/>
        <v>0</v>
      </c>
      <c r="AH1153" s="170">
        <f t="shared" si="5368"/>
        <v>0</v>
      </c>
      <c r="AI1153" s="142"/>
      <c r="AJ1153" s="166">
        <f t="shared" si="5289"/>
        <v>0</v>
      </c>
      <c r="AK1153" s="166">
        <f t="shared" ref="AK1153:AU1153" si="5369">AK111-AK305+AJ1153</f>
        <v>0</v>
      </c>
      <c r="AL1153" s="166">
        <f t="shared" si="5369"/>
        <v>0</v>
      </c>
      <c r="AM1153" s="166">
        <f t="shared" si="5369"/>
        <v>0</v>
      </c>
      <c r="AN1153" s="166">
        <f t="shared" si="5369"/>
        <v>0</v>
      </c>
      <c r="AO1153" s="166">
        <f t="shared" si="5369"/>
        <v>0</v>
      </c>
      <c r="AP1153" s="166">
        <f t="shared" si="5369"/>
        <v>0</v>
      </c>
      <c r="AQ1153" s="166">
        <f t="shared" si="5369"/>
        <v>0</v>
      </c>
      <c r="AR1153" s="166">
        <f t="shared" si="5369"/>
        <v>0</v>
      </c>
      <c r="AS1153" s="166">
        <f t="shared" si="5369"/>
        <v>0</v>
      </c>
      <c r="AT1153" s="166">
        <f t="shared" si="5369"/>
        <v>0</v>
      </c>
      <c r="AU1153" s="166">
        <f t="shared" si="5369"/>
        <v>0</v>
      </c>
      <c r="AV1153" s="142"/>
      <c r="AW1153" s="166">
        <f t="shared" si="5291"/>
        <v>50000</v>
      </c>
      <c r="AX1153" s="166">
        <f t="shared" ref="AX1153:BH1153" si="5370">AX111-AX305+AW1153</f>
        <v>50000</v>
      </c>
      <c r="AY1153" s="166">
        <f t="shared" si="5370"/>
        <v>50000</v>
      </c>
      <c r="AZ1153" s="166">
        <f t="shared" si="5370"/>
        <v>50000</v>
      </c>
      <c r="BA1153" s="166">
        <f t="shared" si="5370"/>
        <v>50000</v>
      </c>
      <c r="BB1153" s="166">
        <f t="shared" si="5370"/>
        <v>50000</v>
      </c>
      <c r="BC1153" s="166">
        <f t="shared" si="5370"/>
        <v>100000</v>
      </c>
      <c r="BD1153" s="166">
        <f t="shared" si="5370"/>
        <v>300000</v>
      </c>
      <c r="BE1153" s="166">
        <f t="shared" si="5370"/>
        <v>500000</v>
      </c>
      <c r="BF1153" s="166">
        <f t="shared" si="5370"/>
        <v>750000</v>
      </c>
      <c r="BG1153" s="166">
        <f t="shared" si="5370"/>
        <v>1050000</v>
      </c>
      <c r="BH1153" s="166">
        <f t="shared" si="5370"/>
        <v>1192739</v>
      </c>
      <c r="BI1153" s="142"/>
      <c r="BV1153" s="142"/>
      <c r="CI1153" s="142"/>
      <c r="CV1153" s="142"/>
      <c r="DI1153" s="142"/>
      <c r="DV1153" s="142"/>
      <c r="EI1153" s="142"/>
    </row>
    <row r="1154" spans="1:139" ht="15.75" outlineLevel="1" x14ac:dyDescent="0.25">
      <c r="A1154" s="2">
        <f t="shared" si="5286"/>
        <v>53</v>
      </c>
      <c r="B1154" s="86" t="str">
        <f t="shared" si="5354"/>
        <v>FH - TBD47</v>
      </c>
      <c r="C1154" s="86" t="str">
        <f t="shared" si="5354"/>
        <v>SPP FH - 13438</v>
      </c>
      <c r="D1154" s="2" t="str">
        <f t="shared" si="5354"/>
        <v>FH - TBD47.1</v>
      </c>
      <c r="E1154" s="141" t="str">
        <f t="shared" si="5354"/>
        <v>SPP FH - 13438</v>
      </c>
      <c r="I1154" s="178">
        <v>0</v>
      </c>
      <c r="J1154" s="166">
        <f t="shared" ref="J1154:U1154" si="5371">J112-J306+I1154</f>
        <v>0</v>
      </c>
      <c r="K1154" s="166">
        <f t="shared" si="5371"/>
        <v>0</v>
      </c>
      <c r="L1154" s="166">
        <f t="shared" si="5371"/>
        <v>0</v>
      </c>
      <c r="M1154" s="166">
        <f t="shared" si="5371"/>
        <v>0</v>
      </c>
      <c r="N1154" s="166">
        <f t="shared" si="5371"/>
        <v>0</v>
      </c>
      <c r="O1154" s="166">
        <f t="shared" si="5371"/>
        <v>0</v>
      </c>
      <c r="P1154" s="166">
        <f t="shared" si="5371"/>
        <v>0</v>
      </c>
      <c r="Q1154" s="166">
        <f t="shared" si="5371"/>
        <v>0</v>
      </c>
      <c r="R1154" s="166">
        <f t="shared" si="5371"/>
        <v>0</v>
      </c>
      <c r="S1154" s="166">
        <f t="shared" si="5371"/>
        <v>0</v>
      </c>
      <c r="T1154" s="166">
        <f t="shared" si="5371"/>
        <v>0</v>
      </c>
      <c r="U1154" s="166">
        <f t="shared" si="5371"/>
        <v>0</v>
      </c>
      <c r="W1154" s="166">
        <f t="shared" si="5326"/>
        <v>0</v>
      </c>
      <c r="X1154" s="166">
        <f t="shared" ref="X1154:AH1154" si="5372">X112-X306+W1154</f>
        <v>0</v>
      </c>
      <c r="Y1154" s="166">
        <f t="shared" si="5372"/>
        <v>0</v>
      </c>
      <c r="Z1154" s="166">
        <f t="shared" si="5372"/>
        <v>0</v>
      </c>
      <c r="AA1154" s="166">
        <f t="shared" si="5372"/>
        <v>0</v>
      </c>
      <c r="AB1154" s="166">
        <f t="shared" si="5372"/>
        <v>0</v>
      </c>
      <c r="AC1154" s="166">
        <f t="shared" si="5372"/>
        <v>0</v>
      </c>
      <c r="AD1154" s="166">
        <f t="shared" si="5372"/>
        <v>0</v>
      </c>
      <c r="AE1154" s="166">
        <f t="shared" si="5372"/>
        <v>0</v>
      </c>
      <c r="AF1154" s="166">
        <f t="shared" si="5372"/>
        <v>0</v>
      </c>
      <c r="AG1154" s="166">
        <f t="shared" si="5372"/>
        <v>0</v>
      </c>
      <c r="AH1154" s="170">
        <f t="shared" si="5372"/>
        <v>0</v>
      </c>
      <c r="AI1154" s="142"/>
      <c r="AJ1154" s="166">
        <f t="shared" si="5289"/>
        <v>0</v>
      </c>
      <c r="AK1154" s="166">
        <f t="shared" ref="AK1154:AU1154" si="5373">AK112-AK306+AJ1154</f>
        <v>0</v>
      </c>
      <c r="AL1154" s="166">
        <f t="shared" si="5373"/>
        <v>0</v>
      </c>
      <c r="AM1154" s="166">
        <f t="shared" si="5373"/>
        <v>0</v>
      </c>
      <c r="AN1154" s="166">
        <f t="shared" si="5373"/>
        <v>0</v>
      </c>
      <c r="AO1154" s="166">
        <f t="shared" si="5373"/>
        <v>0</v>
      </c>
      <c r="AP1154" s="166">
        <f t="shared" si="5373"/>
        <v>0</v>
      </c>
      <c r="AQ1154" s="166">
        <f t="shared" si="5373"/>
        <v>0</v>
      </c>
      <c r="AR1154" s="166">
        <f t="shared" si="5373"/>
        <v>0</v>
      </c>
      <c r="AS1154" s="166">
        <f t="shared" si="5373"/>
        <v>0</v>
      </c>
      <c r="AT1154" s="166">
        <f t="shared" si="5373"/>
        <v>0</v>
      </c>
      <c r="AU1154" s="166">
        <f t="shared" si="5373"/>
        <v>0</v>
      </c>
      <c r="AV1154" s="142"/>
      <c r="AW1154" s="166">
        <f t="shared" si="5291"/>
        <v>0</v>
      </c>
      <c r="AX1154" s="166">
        <f t="shared" ref="AX1154:BH1154" si="5374">AX112-AX306+AW1154</f>
        <v>0</v>
      </c>
      <c r="AY1154" s="166">
        <f t="shared" si="5374"/>
        <v>0</v>
      </c>
      <c r="AZ1154" s="166">
        <f t="shared" si="5374"/>
        <v>0</v>
      </c>
      <c r="BA1154" s="166">
        <f t="shared" si="5374"/>
        <v>0</v>
      </c>
      <c r="BB1154" s="166">
        <f t="shared" si="5374"/>
        <v>0</v>
      </c>
      <c r="BC1154" s="166">
        <f t="shared" si="5374"/>
        <v>0</v>
      </c>
      <c r="BD1154" s="166">
        <f t="shared" si="5374"/>
        <v>0</v>
      </c>
      <c r="BE1154" s="166">
        <f t="shared" si="5374"/>
        <v>0</v>
      </c>
      <c r="BF1154" s="166">
        <f t="shared" si="5374"/>
        <v>0</v>
      </c>
      <c r="BG1154" s="166">
        <f t="shared" si="5374"/>
        <v>0</v>
      </c>
      <c r="BH1154" s="166">
        <f t="shared" si="5374"/>
        <v>45745</v>
      </c>
      <c r="BI1154" s="142"/>
      <c r="BV1154" s="142"/>
      <c r="CI1154" s="142"/>
      <c r="CV1154" s="142"/>
      <c r="DI1154" s="142"/>
      <c r="DV1154" s="142"/>
      <c r="EI1154" s="142"/>
    </row>
    <row r="1155" spans="1:139" ht="15.75" outlineLevel="1" x14ac:dyDescent="0.25">
      <c r="A1155" s="2">
        <f t="shared" si="5286"/>
        <v>54</v>
      </c>
      <c r="B1155" s="86" t="str">
        <f t="shared" si="5354"/>
        <v>FH - TBD48</v>
      </c>
      <c r="C1155" s="86" t="str">
        <f t="shared" si="5354"/>
        <v>SPP FH - 13457</v>
      </c>
      <c r="D1155" s="2" t="str">
        <f t="shared" si="5354"/>
        <v>FH - TBD48.1</v>
      </c>
      <c r="E1155" s="141" t="str">
        <f t="shared" si="5354"/>
        <v>SPP FH - 13457</v>
      </c>
      <c r="I1155" s="178">
        <v>0</v>
      </c>
      <c r="J1155" s="166">
        <f t="shared" ref="J1155:U1155" si="5375">J113-J307+I1155</f>
        <v>0</v>
      </c>
      <c r="K1155" s="166">
        <f t="shared" si="5375"/>
        <v>0</v>
      </c>
      <c r="L1155" s="166">
        <f t="shared" si="5375"/>
        <v>0</v>
      </c>
      <c r="M1155" s="166">
        <f t="shared" si="5375"/>
        <v>0</v>
      </c>
      <c r="N1155" s="166">
        <f t="shared" si="5375"/>
        <v>0</v>
      </c>
      <c r="O1155" s="166">
        <f t="shared" si="5375"/>
        <v>0</v>
      </c>
      <c r="P1155" s="166">
        <f t="shared" si="5375"/>
        <v>0</v>
      </c>
      <c r="Q1155" s="166">
        <f t="shared" si="5375"/>
        <v>0</v>
      </c>
      <c r="R1155" s="166">
        <f t="shared" si="5375"/>
        <v>0</v>
      </c>
      <c r="S1155" s="166">
        <f t="shared" si="5375"/>
        <v>0</v>
      </c>
      <c r="T1155" s="166">
        <f t="shared" si="5375"/>
        <v>0</v>
      </c>
      <c r="U1155" s="166">
        <f t="shared" si="5375"/>
        <v>0</v>
      </c>
      <c r="W1155" s="166">
        <f t="shared" si="5326"/>
        <v>0</v>
      </c>
      <c r="X1155" s="166">
        <f t="shared" ref="X1155:AH1155" si="5376">X113-X307+W1155</f>
        <v>0</v>
      </c>
      <c r="Y1155" s="166">
        <f t="shared" si="5376"/>
        <v>0</v>
      </c>
      <c r="Z1155" s="166">
        <f t="shared" si="5376"/>
        <v>0</v>
      </c>
      <c r="AA1155" s="166">
        <f t="shared" si="5376"/>
        <v>0</v>
      </c>
      <c r="AB1155" s="166">
        <f t="shared" si="5376"/>
        <v>0</v>
      </c>
      <c r="AC1155" s="166">
        <f t="shared" si="5376"/>
        <v>0</v>
      </c>
      <c r="AD1155" s="166">
        <f t="shared" si="5376"/>
        <v>0</v>
      </c>
      <c r="AE1155" s="166">
        <f t="shared" si="5376"/>
        <v>0</v>
      </c>
      <c r="AF1155" s="166">
        <f t="shared" si="5376"/>
        <v>0</v>
      </c>
      <c r="AG1155" s="166">
        <f t="shared" si="5376"/>
        <v>0</v>
      </c>
      <c r="AH1155" s="170">
        <f t="shared" si="5376"/>
        <v>0</v>
      </c>
      <c r="AI1155" s="142"/>
      <c r="AJ1155" s="166">
        <f t="shared" si="5289"/>
        <v>0</v>
      </c>
      <c r="AK1155" s="166">
        <f t="shared" ref="AK1155:AU1155" si="5377">AK113-AK307+AJ1155</f>
        <v>0</v>
      </c>
      <c r="AL1155" s="166">
        <f t="shared" si="5377"/>
        <v>0</v>
      </c>
      <c r="AM1155" s="166">
        <f t="shared" si="5377"/>
        <v>0</v>
      </c>
      <c r="AN1155" s="166">
        <f t="shared" si="5377"/>
        <v>0</v>
      </c>
      <c r="AO1155" s="166">
        <f t="shared" si="5377"/>
        <v>0</v>
      </c>
      <c r="AP1155" s="166">
        <f t="shared" si="5377"/>
        <v>0</v>
      </c>
      <c r="AQ1155" s="166">
        <f t="shared" si="5377"/>
        <v>0</v>
      </c>
      <c r="AR1155" s="166">
        <f t="shared" si="5377"/>
        <v>0</v>
      </c>
      <c r="AS1155" s="166">
        <f t="shared" si="5377"/>
        <v>0</v>
      </c>
      <c r="AT1155" s="166">
        <f t="shared" si="5377"/>
        <v>0</v>
      </c>
      <c r="AU1155" s="166">
        <f t="shared" si="5377"/>
        <v>0</v>
      </c>
      <c r="AV1155" s="142"/>
      <c r="AW1155" s="166">
        <f t="shared" si="5291"/>
        <v>50000</v>
      </c>
      <c r="AX1155" s="166">
        <f t="shared" ref="AX1155:BH1155" si="5378">AX113-AX307+AW1155</f>
        <v>250000</v>
      </c>
      <c r="AY1155" s="166">
        <f t="shared" si="5378"/>
        <v>450000</v>
      </c>
      <c r="AZ1155" s="166">
        <f t="shared" si="5378"/>
        <v>650000</v>
      </c>
      <c r="BA1155" s="166">
        <f t="shared" si="5378"/>
        <v>800000</v>
      </c>
      <c r="BB1155" s="166">
        <f t="shared" si="5378"/>
        <v>900000</v>
      </c>
      <c r="BC1155" s="166">
        <f t="shared" si="5378"/>
        <v>961008</v>
      </c>
      <c r="BD1155" s="166">
        <f t="shared" si="5378"/>
        <v>961008</v>
      </c>
      <c r="BE1155" s="166">
        <f t="shared" si="5378"/>
        <v>0</v>
      </c>
      <c r="BF1155" s="166">
        <f t="shared" si="5378"/>
        <v>0</v>
      </c>
      <c r="BG1155" s="166">
        <f t="shared" si="5378"/>
        <v>0</v>
      </c>
      <c r="BH1155" s="166">
        <f t="shared" si="5378"/>
        <v>0</v>
      </c>
      <c r="BI1155" s="142"/>
      <c r="BV1155" s="142"/>
      <c r="CI1155" s="142"/>
      <c r="CV1155" s="142"/>
      <c r="DI1155" s="142"/>
      <c r="DV1155" s="142"/>
      <c r="EI1155" s="142"/>
    </row>
    <row r="1156" spans="1:139" ht="15.75" outlineLevel="1" x14ac:dyDescent="0.25">
      <c r="A1156" s="2">
        <f t="shared" si="5286"/>
        <v>55</v>
      </c>
      <c r="B1156" s="86" t="str">
        <f t="shared" si="5354"/>
        <v>FH - TBD51</v>
      </c>
      <c r="C1156" s="86" t="str">
        <f t="shared" si="5354"/>
        <v>SPP FH - 13695</v>
      </c>
      <c r="D1156" s="2" t="str">
        <f t="shared" si="5354"/>
        <v>FH - TBD51.1</v>
      </c>
      <c r="E1156" s="141" t="str">
        <f t="shared" si="5354"/>
        <v>SPP FH - 13695</v>
      </c>
      <c r="I1156" s="178">
        <v>0</v>
      </c>
      <c r="J1156" s="166">
        <f t="shared" ref="J1156:U1156" si="5379">J114-J308+I1156</f>
        <v>0</v>
      </c>
      <c r="K1156" s="166">
        <f t="shared" si="5379"/>
        <v>0</v>
      </c>
      <c r="L1156" s="166">
        <f t="shared" si="5379"/>
        <v>0</v>
      </c>
      <c r="M1156" s="166">
        <f t="shared" si="5379"/>
        <v>0</v>
      </c>
      <c r="N1156" s="166">
        <f t="shared" si="5379"/>
        <v>0</v>
      </c>
      <c r="O1156" s="166">
        <f t="shared" si="5379"/>
        <v>0</v>
      </c>
      <c r="P1156" s="166">
        <f t="shared" si="5379"/>
        <v>0</v>
      </c>
      <c r="Q1156" s="166">
        <f t="shared" si="5379"/>
        <v>0</v>
      </c>
      <c r="R1156" s="166">
        <f t="shared" si="5379"/>
        <v>0</v>
      </c>
      <c r="S1156" s="166">
        <f t="shared" si="5379"/>
        <v>0</v>
      </c>
      <c r="T1156" s="166">
        <f t="shared" si="5379"/>
        <v>0</v>
      </c>
      <c r="U1156" s="166">
        <f t="shared" si="5379"/>
        <v>0</v>
      </c>
      <c r="W1156" s="166">
        <f t="shared" si="5326"/>
        <v>0</v>
      </c>
      <c r="X1156" s="166">
        <f t="shared" ref="X1156:AH1156" si="5380">X114-X308+W1156</f>
        <v>0</v>
      </c>
      <c r="Y1156" s="166">
        <f t="shared" si="5380"/>
        <v>0</v>
      </c>
      <c r="Z1156" s="166">
        <f t="shared" si="5380"/>
        <v>0</v>
      </c>
      <c r="AA1156" s="166">
        <f t="shared" si="5380"/>
        <v>0</v>
      </c>
      <c r="AB1156" s="166">
        <f t="shared" si="5380"/>
        <v>0</v>
      </c>
      <c r="AC1156" s="166">
        <f t="shared" si="5380"/>
        <v>0</v>
      </c>
      <c r="AD1156" s="166">
        <f t="shared" si="5380"/>
        <v>0</v>
      </c>
      <c r="AE1156" s="166">
        <f t="shared" si="5380"/>
        <v>0</v>
      </c>
      <c r="AF1156" s="166">
        <f t="shared" si="5380"/>
        <v>0</v>
      </c>
      <c r="AG1156" s="166">
        <f t="shared" si="5380"/>
        <v>0</v>
      </c>
      <c r="AH1156" s="170">
        <f t="shared" si="5380"/>
        <v>0</v>
      </c>
      <c r="AI1156" s="142"/>
      <c r="AJ1156" s="166">
        <f t="shared" si="5289"/>
        <v>0</v>
      </c>
      <c r="AK1156" s="166">
        <f t="shared" ref="AK1156:AU1156" si="5381">AK114-AK308+AJ1156</f>
        <v>0</v>
      </c>
      <c r="AL1156" s="166">
        <f t="shared" si="5381"/>
        <v>0</v>
      </c>
      <c r="AM1156" s="166">
        <f t="shared" si="5381"/>
        <v>0</v>
      </c>
      <c r="AN1156" s="166">
        <f t="shared" si="5381"/>
        <v>0</v>
      </c>
      <c r="AO1156" s="166">
        <f t="shared" si="5381"/>
        <v>0</v>
      </c>
      <c r="AP1156" s="166">
        <f t="shared" si="5381"/>
        <v>0</v>
      </c>
      <c r="AQ1156" s="166">
        <f t="shared" si="5381"/>
        <v>0</v>
      </c>
      <c r="AR1156" s="166">
        <f t="shared" si="5381"/>
        <v>0</v>
      </c>
      <c r="AS1156" s="166">
        <f t="shared" si="5381"/>
        <v>0</v>
      </c>
      <c r="AT1156" s="166">
        <f t="shared" si="5381"/>
        <v>0</v>
      </c>
      <c r="AU1156" s="166">
        <f t="shared" si="5381"/>
        <v>0</v>
      </c>
      <c r="AV1156" s="142"/>
      <c r="AW1156" s="166">
        <f t="shared" si="5291"/>
        <v>30000</v>
      </c>
      <c r="AX1156" s="166">
        <f t="shared" ref="AX1156:BH1156" si="5382">AX114-AX308+AW1156</f>
        <v>50000</v>
      </c>
      <c r="AY1156" s="166">
        <f t="shared" si="5382"/>
        <v>50000</v>
      </c>
      <c r="AZ1156" s="166">
        <f t="shared" si="5382"/>
        <v>50000</v>
      </c>
      <c r="BA1156" s="166">
        <f t="shared" si="5382"/>
        <v>50000</v>
      </c>
      <c r="BB1156" s="166">
        <f t="shared" si="5382"/>
        <v>50000</v>
      </c>
      <c r="BC1156" s="166">
        <f t="shared" si="5382"/>
        <v>50000</v>
      </c>
      <c r="BD1156" s="166">
        <f t="shared" si="5382"/>
        <v>100000</v>
      </c>
      <c r="BE1156" s="166">
        <f t="shared" si="5382"/>
        <v>160000</v>
      </c>
      <c r="BF1156" s="166">
        <f t="shared" si="5382"/>
        <v>510000</v>
      </c>
      <c r="BG1156" s="166">
        <f t="shared" si="5382"/>
        <v>860000</v>
      </c>
      <c r="BH1156" s="166">
        <f t="shared" si="5382"/>
        <v>1017582</v>
      </c>
      <c r="BI1156" s="142"/>
      <c r="BV1156" s="142"/>
      <c r="CI1156" s="142"/>
      <c r="CV1156" s="142"/>
      <c r="DI1156" s="142"/>
      <c r="DV1156" s="142"/>
      <c r="EI1156" s="142"/>
    </row>
    <row r="1157" spans="1:139" ht="15.75" outlineLevel="1" x14ac:dyDescent="0.25">
      <c r="A1157" s="2">
        <f t="shared" si="5286"/>
        <v>56</v>
      </c>
      <c r="B1157" s="86" t="str">
        <f t="shared" si="5354"/>
        <v>FH - TBD52</v>
      </c>
      <c r="C1157" s="86" t="str">
        <f t="shared" si="5354"/>
        <v>SPP FH - 13737</v>
      </c>
      <c r="D1157" s="2" t="str">
        <f t="shared" si="5354"/>
        <v>FH - TBD52.1</v>
      </c>
      <c r="E1157" s="141" t="str">
        <f t="shared" si="5354"/>
        <v>SPP FH - 13737</v>
      </c>
      <c r="I1157" s="178">
        <v>0</v>
      </c>
      <c r="J1157" s="166">
        <f t="shared" ref="J1157:U1157" si="5383">J115-J309+I1157</f>
        <v>0</v>
      </c>
      <c r="K1157" s="166">
        <f t="shared" si="5383"/>
        <v>0</v>
      </c>
      <c r="L1157" s="166">
        <f t="shared" si="5383"/>
        <v>0</v>
      </c>
      <c r="M1157" s="166">
        <f t="shared" si="5383"/>
        <v>0</v>
      </c>
      <c r="N1157" s="166">
        <f t="shared" si="5383"/>
        <v>0</v>
      </c>
      <c r="O1157" s="166">
        <f t="shared" si="5383"/>
        <v>0</v>
      </c>
      <c r="P1157" s="166">
        <f t="shared" si="5383"/>
        <v>0</v>
      </c>
      <c r="Q1157" s="166">
        <f t="shared" si="5383"/>
        <v>0</v>
      </c>
      <c r="R1157" s="166">
        <f t="shared" si="5383"/>
        <v>0</v>
      </c>
      <c r="S1157" s="166">
        <f t="shared" si="5383"/>
        <v>0</v>
      </c>
      <c r="T1157" s="166">
        <f t="shared" si="5383"/>
        <v>0</v>
      </c>
      <c r="U1157" s="166">
        <f t="shared" si="5383"/>
        <v>0</v>
      </c>
      <c r="W1157" s="166">
        <f t="shared" si="5326"/>
        <v>0</v>
      </c>
      <c r="X1157" s="166">
        <f t="shared" ref="X1157:AH1157" si="5384">X115-X309+W1157</f>
        <v>0</v>
      </c>
      <c r="Y1157" s="166">
        <f t="shared" si="5384"/>
        <v>0</v>
      </c>
      <c r="Z1157" s="166">
        <f t="shared" si="5384"/>
        <v>0</v>
      </c>
      <c r="AA1157" s="166">
        <f t="shared" si="5384"/>
        <v>0</v>
      </c>
      <c r="AB1157" s="166">
        <f t="shared" si="5384"/>
        <v>0</v>
      </c>
      <c r="AC1157" s="166">
        <f t="shared" si="5384"/>
        <v>0</v>
      </c>
      <c r="AD1157" s="166">
        <f t="shared" si="5384"/>
        <v>0</v>
      </c>
      <c r="AE1157" s="166">
        <f t="shared" si="5384"/>
        <v>0</v>
      </c>
      <c r="AF1157" s="166">
        <f t="shared" si="5384"/>
        <v>0</v>
      </c>
      <c r="AG1157" s="166">
        <f t="shared" si="5384"/>
        <v>0</v>
      </c>
      <c r="AH1157" s="170">
        <f t="shared" si="5384"/>
        <v>0</v>
      </c>
      <c r="AI1157" s="142"/>
      <c r="AJ1157" s="166">
        <f t="shared" si="5289"/>
        <v>0</v>
      </c>
      <c r="AK1157" s="166">
        <f t="shared" ref="AK1157:AU1157" si="5385">AK115-AK309+AJ1157</f>
        <v>0</v>
      </c>
      <c r="AL1157" s="166">
        <f t="shared" si="5385"/>
        <v>0</v>
      </c>
      <c r="AM1157" s="166">
        <f t="shared" si="5385"/>
        <v>0</v>
      </c>
      <c r="AN1157" s="166">
        <f t="shared" si="5385"/>
        <v>0</v>
      </c>
      <c r="AO1157" s="166">
        <f t="shared" si="5385"/>
        <v>0</v>
      </c>
      <c r="AP1157" s="166">
        <f t="shared" si="5385"/>
        <v>0</v>
      </c>
      <c r="AQ1157" s="166">
        <f t="shared" si="5385"/>
        <v>0</v>
      </c>
      <c r="AR1157" s="166">
        <f t="shared" si="5385"/>
        <v>0</v>
      </c>
      <c r="AS1157" s="166">
        <f t="shared" si="5385"/>
        <v>0</v>
      </c>
      <c r="AT1157" s="166">
        <f t="shared" si="5385"/>
        <v>0</v>
      </c>
      <c r="AU1157" s="166">
        <f t="shared" si="5385"/>
        <v>0</v>
      </c>
      <c r="AV1157" s="142"/>
      <c r="AW1157" s="166">
        <f t="shared" si="5291"/>
        <v>30000</v>
      </c>
      <c r="AX1157" s="166">
        <f t="shared" ref="AX1157:BH1157" si="5386">AX115-AX309+AW1157</f>
        <v>50000</v>
      </c>
      <c r="AY1157" s="166">
        <f t="shared" si="5386"/>
        <v>50000</v>
      </c>
      <c r="AZ1157" s="166">
        <f t="shared" si="5386"/>
        <v>50000</v>
      </c>
      <c r="BA1157" s="166">
        <f t="shared" si="5386"/>
        <v>50000</v>
      </c>
      <c r="BB1157" s="166">
        <f t="shared" si="5386"/>
        <v>50000</v>
      </c>
      <c r="BC1157" s="166">
        <f t="shared" si="5386"/>
        <v>150000</v>
      </c>
      <c r="BD1157" s="166">
        <f t="shared" si="5386"/>
        <v>250000</v>
      </c>
      <c r="BE1157" s="166">
        <f t="shared" si="5386"/>
        <v>350000</v>
      </c>
      <c r="BF1157" s="166">
        <f t="shared" si="5386"/>
        <v>550000</v>
      </c>
      <c r="BG1157" s="166">
        <f t="shared" si="5386"/>
        <v>750000</v>
      </c>
      <c r="BH1157" s="166">
        <f t="shared" si="5386"/>
        <v>960134</v>
      </c>
      <c r="BI1157" s="142"/>
      <c r="BV1157" s="142"/>
      <c r="CI1157" s="142"/>
      <c r="CV1157" s="142"/>
      <c r="DI1157" s="142"/>
      <c r="DV1157" s="142"/>
      <c r="EI1157" s="142"/>
    </row>
    <row r="1158" spans="1:139" ht="15.75" outlineLevel="1" x14ac:dyDescent="0.25">
      <c r="A1158" s="2">
        <f t="shared" si="5286"/>
        <v>57</v>
      </c>
      <c r="B1158" s="86" t="str">
        <f t="shared" si="5354"/>
        <v>FH - TBD53</v>
      </c>
      <c r="C1158" s="86" t="str">
        <f t="shared" si="5354"/>
        <v>SPP FH - 13753</v>
      </c>
      <c r="D1158" s="2" t="str">
        <f t="shared" si="5354"/>
        <v>FH - TBD53.1</v>
      </c>
      <c r="E1158" s="141" t="str">
        <f t="shared" si="5354"/>
        <v>SPP FH - 13753</v>
      </c>
      <c r="I1158" s="178">
        <v>0</v>
      </c>
      <c r="J1158" s="166">
        <f t="shared" ref="J1158:U1158" si="5387">J116-J310+I1158</f>
        <v>0</v>
      </c>
      <c r="K1158" s="166">
        <f t="shared" si="5387"/>
        <v>0</v>
      </c>
      <c r="L1158" s="166">
        <f t="shared" si="5387"/>
        <v>0</v>
      </c>
      <c r="M1158" s="166">
        <f t="shared" si="5387"/>
        <v>0</v>
      </c>
      <c r="N1158" s="166">
        <f t="shared" si="5387"/>
        <v>0</v>
      </c>
      <c r="O1158" s="166">
        <f t="shared" si="5387"/>
        <v>0</v>
      </c>
      <c r="P1158" s="166">
        <f t="shared" si="5387"/>
        <v>0</v>
      </c>
      <c r="Q1158" s="166">
        <f t="shared" si="5387"/>
        <v>0</v>
      </c>
      <c r="R1158" s="166">
        <f t="shared" si="5387"/>
        <v>0</v>
      </c>
      <c r="S1158" s="166">
        <f t="shared" si="5387"/>
        <v>0</v>
      </c>
      <c r="T1158" s="166">
        <f t="shared" si="5387"/>
        <v>0</v>
      </c>
      <c r="U1158" s="166">
        <f t="shared" si="5387"/>
        <v>0</v>
      </c>
      <c r="W1158" s="166">
        <f t="shared" si="5326"/>
        <v>0</v>
      </c>
      <c r="X1158" s="166">
        <f t="shared" ref="X1158:AH1158" si="5388">X116-X310+W1158</f>
        <v>0</v>
      </c>
      <c r="Y1158" s="166">
        <f t="shared" si="5388"/>
        <v>0</v>
      </c>
      <c r="Z1158" s="166">
        <f t="shared" si="5388"/>
        <v>0</v>
      </c>
      <c r="AA1158" s="166">
        <f t="shared" si="5388"/>
        <v>0</v>
      </c>
      <c r="AB1158" s="166">
        <f t="shared" si="5388"/>
        <v>0</v>
      </c>
      <c r="AC1158" s="166">
        <f t="shared" si="5388"/>
        <v>0</v>
      </c>
      <c r="AD1158" s="166">
        <f t="shared" si="5388"/>
        <v>0</v>
      </c>
      <c r="AE1158" s="166">
        <f t="shared" si="5388"/>
        <v>0</v>
      </c>
      <c r="AF1158" s="166">
        <f t="shared" si="5388"/>
        <v>0</v>
      </c>
      <c r="AG1158" s="166">
        <f t="shared" si="5388"/>
        <v>0</v>
      </c>
      <c r="AH1158" s="170">
        <f t="shared" si="5388"/>
        <v>0</v>
      </c>
      <c r="AI1158" s="142"/>
      <c r="AJ1158" s="166">
        <f t="shared" si="5289"/>
        <v>0</v>
      </c>
      <c r="AK1158" s="166">
        <f t="shared" ref="AK1158:AU1158" si="5389">AK116-AK310+AJ1158</f>
        <v>0</v>
      </c>
      <c r="AL1158" s="166">
        <f t="shared" si="5389"/>
        <v>0</v>
      </c>
      <c r="AM1158" s="166">
        <f t="shared" si="5389"/>
        <v>0</v>
      </c>
      <c r="AN1158" s="166">
        <f t="shared" si="5389"/>
        <v>0</v>
      </c>
      <c r="AO1158" s="166">
        <f t="shared" si="5389"/>
        <v>0</v>
      </c>
      <c r="AP1158" s="166">
        <f t="shared" si="5389"/>
        <v>0</v>
      </c>
      <c r="AQ1158" s="166">
        <f t="shared" si="5389"/>
        <v>0</v>
      </c>
      <c r="AR1158" s="166">
        <f t="shared" si="5389"/>
        <v>0</v>
      </c>
      <c r="AS1158" s="166">
        <f t="shared" si="5389"/>
        <v>0</v>
      </c>
      <c r="AT1158" s="166">
        <f t="shared" si="5389"/>
        <v>0</v>
      </c>
      <c r="AU1158" s="166">
        <f t="shared" si="5389"/>
        <v>0</v>
      </c>
      <c r="AV1158" s="142"/>
      <c r="AW1158" s="166">
        <f t="shared" si="5291"/>
        <v>30000</v>
      </c>
      <c r="AX1158" s="166">
        <f t="shared" ref="AX1158:BH1158" si="5390">AX116-AX310+AW1158</f>
        <v>50000</v>
      </c>
      <c r="AY1158" s="166">
        <f t="shared" si="5390"/>
        <v>300000</v>
      </c>
      <c r="AZ1158" s="166">
        <f t="shared" si="5390"/>
        <v>600000</v>
      </c>
      <c r="BA1158" s="166">
        <f t="shared" si="5390"/>
        <v>900000</v>
      </c>
      <c r="BB1158" s="166">
        <f t="shared" si="5390"/>
        <v>1200000</v>
      </c>
      <c r="BC1158" s="166">
        <f t="shared" si="5390"/>
        <v>1214078</v>
      </c>
      <c r="BD1158" s="166">
        <f t="shared" si="5390"/>
        <v>1214078</v>
      </c>
      <c r="BE1158" s="166">
        <f t="shared" si="5390"/>
        <v>0</v>
      </c>
      <c r="BF1158" s="166">
        <f t="shared" si="5390"/>
        <v>0</v>
      </c>
      <c r="BG1158" s="166">
        <f t="shared" si="5390"/>
        <v>0</v>
      </c>
      <c r="BH1158" s="166">
        <f t="shared" si="5390"/>
        <v>0</v>
      </c>
      <c r="BI1158" s="142"/>
      <c r="BV1158" s="142"/>
      <c r="CI1158" s="142"/>
      <c r="CV1158" s="142"/>
      <c r="DI1158" s="142"/>
      <c r="DV1158" s="142"/>
      <c r="EI1158" s="142"/>
    </row>
    <row r="1159" spans="1:139" ht="15.75" outlineLevel="1" x14ac:dyDescent="0.25">
      <c r="A1159" s="2">
        <f t="shared" si="5286"/>
        <v>58</v>
      </c>
      <c r="B1159" s="86" t="str">
        <f t="shared" si="5354"/>
        <v>FH - TBD54</v>
      </c>
      <c r="C1159" s="86" t="str">
        <f t="shared" si="5354"/>
        <v>SPP FH - 13772</v>
      </c>
      <c r="D1159" s="2" t="str">
        <f t="shared" si="5354"/>
        <v>FH - TBD54.1</v>
      </c>
      <c r="E1159" s="141" t="str">
        <f t="shared" si="5354"/>
        <v>SPP FH - 13772</v>
      </c>
      <c r="I1159" s="178">
        <v>0</v>
      </c>
      <c r="J1159" s="166">
        <f t="shared" ref="J1159:U1159" si="5391">J117-J311+I1159</f>
        <v>0</v>
      </c>
      <c r="K1159" s="166">
        <f t="shared" si="5391"/>
        <v>0</v>
      </c>
      <c r="L1159" s="166">
        <f t="shared" si="5391"/>
        <v>0</v>
      </c>
      <c r="M1159" s="166">
        <f t="shared" si="5391"/>
        <v>0</v>
      </c>
      <c r="N1159" s="166">
        <f t="shared" si="5391"/>
        <v>0</v>
      </c>
      <c r="O1159" s="166">
        <f t="shared" si="5391"/>
        <v>0</v>
      </c>
      <c r="P1159" s="166">
        <f t="shared" si="5391"/>
        <v>0</v>
      </c>
      <c r="Q1159" s="166">
        <f t="shared" si="5391"/>
        <v>0</v>
      </c>
      <c r="R1159" s="166">
        <f t="shared" si="5391"/>
        <v>0</v>
      </c>
      <c r="S1159" s="166">
        <f t="shared" si="5391"/>
        <v>0</v>
      </c>
      <c r="T1159" s="166">
        <f t="shared" si="5391"/>
        <v>0</v>
      </c>
      <c r="U1159" s="166">
        <f t="shared" si="5391"/>
        <v>0</v>
      </c>
      <c r="W1159" s="166">
        <f t="shared" si="5326"/>
        <v>0</v>
      </c>
      <c r="X1159" s="166">
        <f t="shared" ref="X1159:AH1159" si="5392">X117-X311+W1159</f>
        <v>0</v>
      </c>
      <c r="Y1159" s="166">
        <f t="shared" si="5392"/>
        <v>0</v>
      </c>
      <c r="Z1159" s="166">
        <f t="shared" si="5392"/>
        <v>0</v>
      </c>
      <c r="AA1159" s="166">
        <f t="shared" si="5392"/>
        <v>0</v>
      </c>
      <c r="AB1159" s="166">
        <f t="shared" si="5392"/>
        <v>0</v>
      </c>
      <c r="AC1159" s="166">
        <f t="shared" si="5392"/>
        <v>0</v>
      </c>
      <c r="AD1159" s="166">
        <f t="shared" si="5392"/>
        <v>0</v>
      </c>
      <c r="AE1159" s="166">
        <f t="shared" si="5392"/>
        <v>0</v>
      </c>
      <c r="AF1159" s="166">
        <f t="shared" si="5392"/>
        <v>0</v>
      </c>
      <c r="AG1159" s="166">
        <f t="shared" si="5392"/>
        <v>0</v>
      </c>
      <c r="AH1159" s="170">
        <f t="shared" si="5392"/>
        <v>0</v>
      </c>
      <c r="AI1159" s="142"/>
      <c r="AJ1159" s="166">
        <f t="shared" si="5289"/>
        <v>0</v>
      </c>
      <c r="AK1159" s="166">
        <f t="shared" ref="AK1159:AU1159" si="5393">AK117-AK311+AJ1159</f>
        <v>0</v>
      </c>
      <c r="AL1159" s="166">
        <f t="shared" si="5393"/>
        <v>0</v>
      </c>
      <c r="AM1159" s="166">
        <f t="shared" si="5393"/>
        <v>0</v>
      </c>
      <c r="AN1159" s="166">
        <f t="shared" si="5393"/>
        <v>0</v>
      </c>
      <c r="AO1159" s="166">
        <f t="shared" si="5393"/>
        <v>0</v>
      </c>
      <c r="AP1159" s="166">
        <f t="shared" si="5393"/>
        <v>0</v>
      </c>
      <c r="AQ1159" s="166">
        <f t="shared" si="5393"/>
        <v>0</v>
      </c>
      <c r="AR1159" s="166">
        <f t="shared" si="5393"/>
        <v>0</v>
      </c>
      <c r="AS1159" s="166">
        <f t="shared" si="5393"/>
        <v>0</v>
      </c>
      <c r="AT1159" s="166">
        <f t="shared" si="5393"/>
        <v>0</v>
      </c>
      <c r="AU1159" s="166">
        <f t="shared" si="5393"/>
        <v>0</v>
      </c>
      <c r="AV1159" s="142"/>
      <c r="AW1159" s="166">
        <f t="shared" si="5291"/>
        <v>0</v>
      </c>
      <c r="AX1159" s="166">
        <f t="shared" ref="AX1159:BH1159" si="5394">AX117-AX311+AW1159</f>
        <v>0</v>
      </c>
      <c r="AY1159" s="166">
        <f t="shared" si="5394"/>
        <v>0</v>
      </c>
      <c r="AZ1159" s="166">
        <f t="shared" si="5394"/>
        <v>0</v>
      </c>
      <c r="BA1159" s="166">
        <f t="shared" si="5394"/>
        <v>0</v>
      </c>
      <c r="BB1159" s="166">
        <f t="shared" si="5394"/>
        <v>0</v>
      </c>
      <c r="BC1159" s="166">
        <f t="shared" si="5394"/>
        <v>0</v>
      </c>
      <c r="BD1159" s="166">
        <f t="shared" si="5394"/>
        <v>0</v>
      </c>
      <c r="BE1159" s="166">
        <f t="shared" si="5394"/>
        <v>0</v>
      </c>
      <c r="BF1159" s="166">
        <f t="shared" si="5394"/>
        <v>0</v>
      </c>
      <c r="BG1159" s="166">
        <f t="shared" si="5394"/>
        <v>30000</v>
      </c>
      <c r="BH1159" s="166">
        <f t="shared" si="5394"/>
        <v>120000</v>
      </c>
      <c r="BI1159" s="142"/>
      <c r="BV1159" s="142"/>
      <c r="CI1159" s="142"/>
      <c r="CV1159" s="142"/>
      <c r="DI1159" s="142"/>
      <c r="DV1159" s="142"/>
      <c r="EI1159" s="142"/>
    </row>
    <row r="1160" spans="1:139" ht="15.75" outlineLevel="1" x14ac:dyDescent="0.25">
      <c r="A1160" s="2">
        <f t="shared" si="5286"/>
        <v>59</v>
      </c>
      <c r="B1160" s="86" t="str">
        <f t="shared" si="5354"/>
        <v>FH - TBD56</v>
      </c>
      <c r="C1160" s="86" t="str">
        <f t="shared" si="5354"/>
        <v>SPP FH - 13892</v>
      </c>
      <c r="D1160" s="2" t="str">
        <f t="shared" si="5354"/>
        <v>FH - TBD56.1</v>
      </c>
      <c r="E1160" s="141" t="str">
        <f t="shared" si="5354"/>
        <v>SPP FH - 13892</v>
      </c>
      <c r="I1160" s="178">
        <v>0</v>
      </c>
      <c r="J1160" s="166">
        <f t="shared" ref="J1160:U1160" si="5395">J118-J312+I1160</f>
        <v>0</v>
      </c>
      <c r="K1160" s="166">
        <f t="shared" si="5395"/>
        <v>0</v>
      </c>
      <c r="L1160" s="166">
        <f t="shared" si="5395"/>
        <v>0</v>
      </c>
      <c r="M1160" s="166">
        <f t="shared" si="5395"/>
        <v>0</v>
      </c>
      <c r="N1160" s="166">
        <f t="shared" si="5395"/>
        <v>0</v>
      </c>
      <c r="O1160" s="166">
        <f t="shared" si="5395"/>
        <v>0</v>
      </c>
      <c r="P1160" s="166">
        <f t="shared" si="5395"/>
        <v>0</v>
      </c>
      <c r="Q1160" s="166">
        <f t="shared" si="5395"/>
        <v>0</v>
      </c>
      <c r="R1160" s="166">
        <f t="shared" si="5395"/>
        <v>0</v>
      </c>
      <c r="S1160" s="166">
        <f t="shared" si="5395"/>
        <v>0</v>
      </c>
      <c r="T1160" s="166">
        <f t="shared" si="5395"/>
        <v>0</v>
      </c>
      <c r="U1160" s="166">
        <f t="shared" si="5395"/>
        <v>0</v>
      </c>
      <c r="W1160" s="166">
        <f t="shared" si="5326"/>
        <v>0</v>
      </c>
      <c r="X1160" s="166">
        <f t="shared" ref="X1160:AH1160" si="5396">X118-X312+W1160</f>
        <v>0</v>
      </c>
      <c r="Y1160" s="166">
        <f t="shared" si="5396"/>
        <v>0</v>
      </c>
      <c r="Z1160" s="166">
        <f t="shared" si="5396"/>
        <v>0</v>
      </c>
      <c r="AA1160" s="166">
        <f t="shared" si="5396"/>
        <v>0</v>
      </c>
      <c r="AB1160" s="166">
        <f t="shared" si="5396"/>
        <v>0</v>
      </c>
      <c r="AC1160" s="166">
        <f t="shared" si="5396"/>
        <v>0</v>
      </c>
      <c r="AD1160" s="166">
        <f t="shared" si="5396"/>
        <v>0</v>
      </c>
      <c r="AE1160" s="166">
        <f t="shared" si="5396"/>
        <v>0</v>
      </c>
      <c r="AF1160" s="166">
        <f t="shared" si="5396"/>
        <v>0</v>
      </c>
      <c r="AG1160" s="166">
        <f t="shared" si="5396"/>
        <v>0</v>
      </c>
      <c r="AH1160" s="170">
        <f t="shared" si="5396"/>
        <v>0</v>
      </c>
      <c r="AI1160" s="142"/>
      <c r="AJ1160" s="166">
        <f t="shared" si="5289"/>
        <v>0</v>
      </c>
      <c r="AK1160" s="166">
        <f t="shared" ref="AK1160:AU1160" si="5397">AK118-AK312+AJ1160</f>
        <v>0</v>
      </c>
      <c r="AL1160" s="166">
        <f t="shared" si="5397"/>
        <v>0</v>
      </c>
      <c r="AM1160" s="166">
        <f t="shared" si="5397"/>
        <v>0</v>
      </c>
      <c r="AN1160" s="166">
        <f t="shared" si="5397"/>
        <v>0</v>
      </c>
      <c r="AO1160" s="166">
        <f t="shared" si="5397"/>
        <v>0</v>
      </c>
      <c r="AP1160" s="166">
        <f t="shared" si="5397"/>
        <v>0</v>
      </c>
      <c r="AQ1160" s="166">
        <f t="shared" si="5397"/>
        <v>0</v>
      </c>
      <c r="AR1160" s="166">
        <f t="shared" si="5397"/>
        <v>0</v>
      </c>
      <c r="AS1160" s="166">
        <f t="shared" si="5397"/>
        <v>0</v>
      </c>
      <c r="AT1160" s="166">
        <f t="shared" si="5397"/>
        <v>0</v>
      </c>
      <c r="AU1160" s="166">
        <f t="shared" si="5397"/>
        <v>0</v>
      </c>
      <c r="AV1160" s="142"/>
      <c r="AW1160" s="166">
        <f t="shared" si="5291"/>
        <v>30000</v>
      </c>
      <c r="AX1160" s="166">
        <f t="shared" ref="AX1160:BH1160" si="5398">AX118-AX312+AW1160</f>
        <v>150000</v>
      </c>
      <c r="AY1160" s="166">
        <f t="shared" si="5398"/>
        <v>270000</v>
      </c>
      <c r="AZ1160" s="166">
        <f t="shared" si="5398"/>
        <v>420000</v>
      </c>
      <c r="BA1160" s="166">
        <f t="shared" si="5398"/>
        <v>570000</v>
      </c>
      <c r="BB1160" s="166">
        <f t="shared" si="5398"/>
        <v>720000</v>
      </c>
      <c r="BC1160" s="166">
        <f t="shared" si="5398"/>
        <v>870000</v>
      </c>
      <c r="BD1160" s="166">
        <f t="shared" si="5398"/>
        <v>1020000</v>
      </c>
      <c r="BE1160" s="166">
        <f t="shared" si="5398"/>
        <v>1083243</v>
      </c>
      <c r="BF1160" s="166">
        <f t="shared" si="5398"/>
        <v>1083243</v>
      </c>
      <c r="BG1160" s="166">
        <f t="shared" si="5398"/>
        <v>1083243</v>
      </c>
      <c r="BH1160" s="166">
        <f t="shared" si="5398"/>
        <v>0</v>
      </c>
      <c r="BI1160" s="142"/>
      <c r="BV1160" s="142"/>
      <c r="CI1160" s="142"/>
      <c r="CV1160" s="142"/>
      <c r="DI1160" s="142"/>
      <c r="DV1160" s="142"/>
      <c r="EI1160" s="142"/>
    </row>
    <row r="1161" spans="1:139" ht="15.75" outlineLevel="1" x14ac:dyDescent="0.25">
      <c r="A1161" s="2">
        <f t="shared" si="5286"/>
        <v>60</v>
      </c>
      <c r="B1161" s="86" t="str">
        <f t="shared" si="5354"/>
        <v>FH - TBD57</v>
      </c>
      <c r="C1161" s="86" t="str">
        <f t="shared" si="5354"/>
        <v>SPP FH - 13944</v>
      </c>
      <c r="D1161" s="2" t="str">
        <f t="shared" si="5354"/>
        <v>FH - TBD57.1</v>
      </c>
      <c r="E1161" s="141" t="str">
        <f t="shared" si="5354"/>
        <v>SPP FH - 13944</v>
      </c>
      <c r="I1161" s="178">
        <v>0</v>
      </c>
      <c r="J1161" s="166">
        <f t="shared" ref="J1161:U1161" si="5399">J119-J313+I1161</f>
        <v>0</v>
      </c>
      <c r="K1161" s="166">
        <f t="shared" si="5399"/>
        <v>0</v>
      </c>
      <c r="L1161" s="166">
        <f t="shared" si="5399"/>
        <v>0</v>
      </c>
      <c r="M1161" s="166">
        <f t="shared" si="5399"/>
        <v>0</v>
      </c>
      <c r="N1161" s="166">
        <f t="shared" si="5399"/>
        <v>0</v>
      </c>
      <c r="O1161" s="166">
        <f t="shared" si="5399"/>
        <v>0</v>
      </c>
      <c r="P1161" s="166">
        <f t="shared" si="5399"/>
        <v>0</v>
      </c>
      <c r="Q1161" s="166">
        <f t="shared" si="5399"/>
        <v>0</v>
      </c>
      <c r="R1161" s="166">
        <f t="shared" si="5399"/>
        <v>0</v>
      </c>
      <c r="S1161" s="166">
        <f t="shared" si="5399"/>
        <v>0</v>
      </c>
      <c r="T1161" s="166">
        <f t="shared" si="5399"/>
        <v>0</v>
      </c>
      <c r="U1161" s="166">
        <f t="shared" si="5399"/>
        <v>0</v>
      </c>
      <c r="W1161" s="166">
        <f t="shared" si="5326"/>
        <v>0</v>
      </c>
      <c r="X1161" s="166">
        <f t="shared" ref="X1161:AH1161" si="5400">X119-X313+W1161</f>
        <v>0</v>
      </c>
      <c r="Y1161" s="166">
        <f t="shared" si="5400"/>
        <v>0</v>
      </c>
      <c r="Z1161" s="166">
        <f t="shared" si="5400"/>
        <v>0</v>
      </c>
      <c r="AA1161" s="166">
        <f t="shared" si="5400"/>
        <v>0</v>
      </c>
      <c r="AB1161" s="166">
        <f t="shared" si="5400"/>
        <v>0</v>
      </c>
      <c r="AC1161" s="166">
        <f t="shared" si="5400"/>
        <v>0</v>
      </c>
      <c r="AD1161" s="166">
        <f t="shared" si="5400"/>
        <v>0</v>
      </c>
      <c r="AE1161" s="166">
        <f t="shared" si="5400"/>
        <v>0</v>
      </c>
      <c r="AF1161" s="166">
        <f t="shared" si="5400"/>
        <v>0</v>
      </c>
      <c r="AG1161" s="166">
        <f t="shared" si="5400"/>
        <v>0</v>
      </c>
      <c r="AH1161" s="170">
        <f t="shared" si="5400"/>
        <v>0</v>
      </c>
      <c r="AI1161" s="142"/>
      <c r="AJ1161" s="166">
        <f t="shared" si="5289"/>
        <v>0</v>
      </c>
      <c r="AK1161" s="166">
        <f t="shared" ref="AK1161:AU1161" si="5401">AK119-AK313+AJ1161</f>
        <v>0</v>
      </c>
      <c r="AL1161" s="166">
        <f t="shared" si="5401"/>
        <v>0</v>
      </c>
      <c r="AM1161" s="166">
        <f t="shared" si="5401"/>
        <v>0</v>
      </c>
      <c r="AN1161" s="166">
        <f t="shared" si="5401"/>
        <v>0</v>
      </c>
      <c r="AO1161" s="166">
        <f t="shared" si="5401"/>
        <v>0</v>
      </c>
      <c r="AP1161" s="166">
        <f t="shared" si="5401"/>
        <v>0</v>
      </c>
      <c r="AQ1161" s="166">
        <f t="shared" si="5401"/>
        <v>0</v>
      </c>
      <c r="AR1161" s="166">
        <f t="shared" si="5401"/>
        <v>0</v>
      </c>
      <c r="AS1161" s="166">
        <f t="shared" si="5401"/>
        <v>0</v>
      </c>
      <c r="AT1161" s="166">
        <f t="shared" si="5401"/>
        <v>0</v>
      </c>
      <c r="AU1161" s="166">
        <f t="shared" si="5401"/>
        <v>0</v>
      </c>
      <c r="AV1161" s="142"/>
      <c r="AW1161" s="166">
        <f t="shared" si="5291"/>
        <v>0</v>
      </c>
      <c r="AX1161" s="166">
        <f t="shared" ref="AX1161:BH1161" si="5402">AX119-AX313+AW1161</f>
        <v>0</v>
      </c>
      <c r="AY1161" s="166">
        <f t="shared" si="5402"/>
        <v>0</v>
      </c>
      <c r="AZ1161" s="166">
        <f t="shared" si="5402"/>
        <v>0</v>
      </c>
      <c r="BA1161" s="166">
        <f t="shared" si="5402"/>
        <v>0</v>
      </c>
      <c r="BB1161" s="166">
        <f t="shared" si="5402"/>
        <v>0</v>
      </c>
      <c r="BC1161" s="166">
        <f t="shared" si="5402"/>
        <v>0</v>
      </c>
      <c r="BD1161" s="166">
        <f t="shared" si="5402"/>
        <v>0</v>
      </c>
      <c r="BE1161" s="166">
        <f t="shared" si="5402"/>
        <v>0</v>
      </c>
      <c r="BF1161" s="166">
        <f t="shared" si="5402"/>
        <v>0</v>
      </c>
      <c r="BG1161" s="166">
        <f t="shared" si="5402"/>
        <v>0</v>
      </c>
      <c r="BH1161" s="166">
        <f t="shared" si="5402"/>
        <v>8847</v>
      </c>
      <c r="BI1161" s="142"/>
      <c r="BV1161" s="142"/>
      <c r="CI1161" s="142"/>
      <c r="CV1161" s="142"/>
      <c r="DI1161" s="142"/>
      <c r="DV1161" s="142"/>
      <c r="EI1161" s="142"/>
    </row>
    <row r="1162" spans="1:139" ht="15.75" outlineLevel="1" x14ac:dyDescent="0.25">
      <c r="A1162" s="2">
        <f t="shared" si="5286"/>
        <v>61</v>
      </c>
      <c r="B1162" s="86" t="str">
        <f t="shared" si="5354"/>
        <v>FH - TBD58</v>
      </c>
      <c r="C1162" s="86" t="str">
        <f t="shared" si="5354"/>
        <v>SPP FH - 13014</v>
      </c>
      <c r="D1162" s="2" t="str">
        <f t="shared" si="5354"/>
        <v>FH - TBD58.1</v>
      </c>
      <c r="E1162" s="141" t="str">
        <f t="shared" si="5354"/>
        <v>SPP FH - 13014</v>
      </c>
      <c r="I1162" s="178">
        <v>0</v>
      </c>
      <c r="J1162" s="166">
        <f t="shared" ref="J1162:U1162" si="5403">J120-J314+I1162</f>
        <v>0</v>
      </c>
      <c r="K1162" s="166">
        <f t="shared" si="5403"/>
        <v>0</v>
      </c>
      <c r="L1162" s="166">
        <f t="shared" si="5403"/>
        <v>0</v>
      </c>
      <c r="M1162" s="166">
        <f t="shared" si="5403"/>
        <v>0</v>
      </c>
      <c r="N1162" s="166">
        <f t="shared" si="5403"/>
        <v>0</v>
      </c>
      <c r="O1162" s="166">
        <f t="shared" si="5403"/>
        <v>0</v>
      </c>
      <c r="P1162" s="166">
        <f t="shared" si="5403"/>
        <v>0</v>
      </c>
      <c r="Q1162" s="166">
        <f t="shared" si="5403"/>
        <v>0</v>
      </c>
      <c r="R1162" s="166">
        <f t="shared" si="5403"/>
        <v>0</v>
      </c>
      <c r="S1162" s="166">
        <f t="shared" si="5403"/>
        <v>0</v>
      </c>
      <c r="T1162" s="166">
        <f t="shared" si="5403"/>
        <v>0</v>
      </c>
      <c r="U1162" s="166">
        <f t="shared" si="5403"/>
        <v>0</v>
      </c>
      <c r="W1162" s="166">
        <f t="shared" si="5326"/>
        <v>0</v>
      </c>
      <c r="X1162" s="166">
        <f t="shared" ref="X1162:AH1162" si="5404">X120-X314+W1162</f>
        <v>0</v>
      </c>
      <c r="Y1162" s="166">
        <f t="shared" si="5404"/>
        <v>0</v>
      </c>
      <c r="Z1162" s="166">
        <f t="shared" si="5404"/>
        <v>0</v>
      </c>
      <c r="AA1162" s="166">
        <f t="shared" si="5404"/>
        <v>0</v>
      </c>
      <c r="AB1162" s="166">
        <f t="shared" si="5404"/>
        <v>0</v>
      </c>
      <c r="AC1162" s="166">
        <f t="shared" si="5404"/>
        <v>0</v>
      </c>
      <c r="AD1162" s="166">
        <f t="shared" si="5404"/>
        <v>0</v>
      </c>
      <c r="AE1162" s="166">
        <f t="shared" si="5404"/>
        <v>0</v>
      </c>
      <c r="AF1162" s="166">
        <f t="shared" si="5404"/>
        <v>0</v>
      </c>
      <c r="AG1162" s="166">
        <f t="shared" si="5404"/>
        <v>0</v>
      </c>
      <c r="AH1162" s="170">
        <f t="shared" si="5404"/>
        <v>0</v>
      </c>
      <c r="AI1162" s="142"/>
      <c r="AJ1162" s="166">
        <f t="shared" si="5289"/>
        <v>0</v>
      </c>
      <c r="AK1162" s="166">
        <f t="shared" ref="AK1162:AU1162" si="5405">AK120-AK314+AJ1162</f>
        <v>0</v>
      </c>
      <c r="AL1162" s="166">
        <f t="shared" si="5405"/>
        <v>0</v>
      </c>
      <c r="AM1162" s="166">
        <f t="shared" si="5405"/>
        <v>0</v>
      </c>
      <c r="AN1162" s="166">
        <f t="shared" si="5405"/>
        <v>0</v>
      </c>
      <c r="AO1162" s="166">
        <f t="shared" si="5405"/>
        <v>0</v>
      </c>
      <c r="AP1162" s="166">
        <f t="shared" si="5405"/>
        <v>0</v>
      </c>
      <c r="AQ1162" s="166">
        <f t="shared" si="5405"/>
        <v>0</v>
      </c>
      <c r="AR1162" s="166">
        <f t="shared" si="5405"/>
        <v>0</v>
      </c>
      <c r="AS1162" s="166">
        <f t="shared" si="5405"/>
        <v>0</v>
      </c>
      <c r="AT1162" s="166">
        <f t="shared" si="5405"/>
        <v>0</v>
      </c>
      <c r="AU1162" s="166">
        <f t="shared" si="5405"/>
        <v>0</v>
      </c>
      <c r="AV1162" s="142"/>
      <c r="AW1162" s="166">
        <f t="shared" si="5291"/>
        <v>0</v>
      </c>
      <c r="AX1162" s="166">
        <f t="shared" ref="AX1162:BH1162" si="5406">AX120-AX314+AW1162</f>
        <v>0</v>
      </c>
      <c r="AY1162" s="166">
        <f t="shared" si="5406"/>
        <v>0</v>
      </c>
      <c r="AZ1162" s="166">
        <f t="shared" si="5406"/>
        <v>0</v>
      </c>
      <c r="BA1162" s="166">
        <f t="shared" si="5406"/>
        <v>0</v>
      </c>
      <c r="BB1162" s="166">
        <f t="shared" si="5406"/>
        <v>0</v>
      </c>
      <c r="BC1162" s="166">
        <f t="shared" si="5406"/>
        <v>0</v>
      </c>
      <c r="BD1162" s="166">
        <f t="shared" si="5406"/>
        <v>0</v>
      </c>
      <c r="BE1162" s="166">
        <f t="shared" si="5406"/>
        <v>0</v>
      </c>
      <c r="BF1162" s="166">
        <f t="shared" si="5406"/>
        <v>0</v>
      </c>
      <c r="BG1162" s="166">
        <f t="shared" si="5406"/>
        <v>0</v>
      </c>
      <c r="BH1162" s="166">
        <f t="shared" si="5406"/>
        <v>79623</v>
      </c>
      <c r="BI1162" s="142"/>
      <c r="BV1162" s="142"/>
      <c r="CI1162" s="142"/>
      <c r="CV1162" s="142"/>
      <c r="DI1162" s="142"/>
      <c r="DV1162" s="142"/>
      <c r="EI1162" s="142"/>
    </row>
    <row r="1163" spans="1:139" ht="15.75" outlineLevel="1" x14ac:dyDescent="0.25">
      <c r="A1163" s="2">
        <f t="shared" si="5286"/>
        <v>62</v>
      </c>
      <c r="B1163" s="86" t="str">
        <f t="shared" si="5354"/>
        <v>FH - TBD60</v>
      </c>
      <c r="C1163" s="86" t="str">
        <f t="shared" si="5354"/>
        <v>SPP FH - 13042</v>
      </c>
      <c r="D1163" s="2" t="str">
        <f t="shared" si="5354"/>
        <v>FH - TBD60.1</v>
      </c>
      <c r="E1163" s="141" t="str">
        <f t="shared" si="5354"/>
        <v>SPP FH - 13042</v>
      </c>
      <c r="I1163" s="178">
        <v>0</v>
      </c>
      <c r="J1163" s="166">
        <f t="shared" ref="J1163:U1163" si="5407">J121-J315+I1163</f>
        <v>0</v>
      </c>
      <c r="K1163" s="166">
        <f t="shared" si="5407"/>
        <v>0</v>
      </c>
      <c r="L1163" s="166">
        <f t="shared" si="5407"/>
        <v>0</v>
      </c>
      <c r="M1163" s="166">
        <f t="shared" si="5407"/>
        <v>0</v>
      </c>
      <c r="N1163" s="166">
        <f t="shared" si="5407"/>
        <v>0</v>
      </c>
      <c r="O1163" s="166">
        <f t="shared" si="5407"/>
        <v>0</v>
      </c>
      <c r="P1163" s="166">
        <f t="shared" si="5407"/>
        <v>0</v>
      </c>
      <c r="Q1163" s="166">
        <f t="shared" si="5407"/>
        <v>0</v>
      </c>
      <c r="R1163" s="166">
        <f t="shared" si="5407"/>
        <v>0</v>
      </c>
      <c r="S1163" s="166">
        <f t="shared" si="5407"/>
        <v>0</v>
      </c>
      <c r="T1163" s="166">
        <f t="shared" si="5407"/>
        <v>0</v>
      </c>
      <c r="U1163" s="166">
        <f t="shared" si="5407"/>
        <v>0</v>
      </c>
      <c r="W1163" s="166">
        <f t="shared" si="5326"/>
        <v>0</v>
      </c>
      <c r="X1163" s="166">
        <f t="shared" ref="X1163:AH1163" si="5408">X121-X315+W1163</f>
        <v>0</v>
      </c>
      <c r="Y1163" s="166">
        <f t="shared" si="5408"/>
        <v>0</v>
      </c>
      <c r="Z1163" s="166">
        <f t="shared" si="5408"/>
        <v>0</v>
      </c>
      <c r="AA1163" s="166">
        <f t="shared" si="5408"/>
        <v>0</v>
      </c>
      <c r="AB1163" s="166">
        <f t="shared" si="5408"/>
        <v>0</v>
      </c>
      <c r="AC1163" s="166">
        <f t="shared" si="5408"/>
        <v>0</v>
      </c>
      <c r="AD1163" s="166">
        <f t="shared" si="5408"/>
        <v>0</v>
      </c>
      <c r="AE1163" s="166">
        <f t="shared" si="5408"/>
        <v>0</v>
      </c>
      <c r="AF1163" s="166">
        <f t="shared" si="5408"/>
        <v>0</v>
      </c>
      <c r="AG1163" s="166">
        <f t="shared" si="5408"/>
        <v>0</v>
      </c>
      <c r="AH1163" s="170">
        <f t="shared" si="5408"/>
        <v>0</v>
      </c>
      <c r="AI1163" s="142"/>
      <c r="AJ1163" s="166">
        <f t="shared" si="5289"/>
        <v>0</v>
      </c>
      <c r="AK1163" s="166">
        <f t="shared" ref="AK1163:AU1163" si="5409">AK121-AK315+AJ1163</f>
        <v>0</v>
      </c>
      <c r="AL1163" s="166">
        <f t="shared" si="5409"/>
        <v>0</v>
      </c>
      <c r="AM1163" s="166">
        <f t="shared" si="5409"/>
        <v>0</v>
      </c>
      <c r="AN1163" s="166">
        <f t="shared" si="5409"/>
        <v>0</v>
      </c>
      <c r="AO1163" s="166">
        <f t="shared" si="5409"/>
        <v>0</v>
      </c>
      <c r="AP1163" s="166">
        <f t="shared" si="5409"/>
        <v>0</v>
      </c>
      <c r="AQ1163" s="166">
        <f t="shared" si="5409"/>
        <v>0</v>
      </c>
      <c r="AR1163" s="166">
        <f t="shared" si="5409"/>
        <v>0</v>
      </c>
      <c r="AS1163" s="166">
        <f t="shared" si="5409"/>
        <v>0</v>
      </c>
      <c r="AT1163" s="166">
        <f t="shared" si="5409"/>
        <v>0</v>
      </c>
      <c r="AU1163" s="166">
        <f t="shared" si="5409"/>
        <v>0</v>
      </c>
      <c r="AV1163" s="142"/>
      <c r="AW1163" s="166">
        <f t="shared" si="5291"/>
        <v>0</v>
      </c>
      <c r="AX1163" s="166">
        <f t="shared" ref="AX1163:BH1163" si="5410">AX121-AX315+AW1163</f>
        <v>0</v>
      </c>
      <c r="AY1163" s="166">
        <f t="shared" si="5410"/>
        <v>0</v>
      </c>
      <c r="AZ1163" s="166">
        <f t="shared" si="5410"/>
        <v>50000</v>
      </c>
      <c r="BA1163" s="166">
        <f t="shared" si="5410"/>
        <v>100000</v>
      </c>
      <c r="BB1163" s="166">
        <f t="shared" si="5410"/>
        <v>150000</v>
      </c>
      <c r="BC1163" s="166">
        <f t="shared" si="5410"/>
        <v>200000</v>
      </c>
      <c r="BD1163" s="166">
        <f t="shared" si="5410"/>
        <v>250000</v>
      </c>
      <c r="BE1163" s="166">
        <f t="shared" si="5410"/>
        <v>550000</v>
      </c>
      <c r="BF1163" s="166">
        <f t="shared" si="5410"/>
        <v>850000</v>
      </c>
      <c r="BG1163" s="166">
        <f t="shared" si="5410"/>
        <v>1150000</v>
      </c>
      <c r="BH1163" s="166">
        <f t="shared" si="5410"/>
        <v>1196012</v>
      </c>
      <c r="BI1163" s="142"/>
      <c r="BV1163" s="142"/>
      <c r="CI1163" s="142"/>
      <c r="CV1163" s="142"/>
      <c r="DI1163" s="142"/>
      <c r="DV1163" s="142"/>
      <c r="EI1163" s="142"/>
    </row>
    <row r="1164" spans="1:139" ht="15.75" outlineLevel="1" x14ac:dyDescent="0.25">
      <c r="A1164" s="2">
        <f t="shared" si="5286"/>
        <v>63</v>
      </c>
      <c r="B1164" s="86" t="str">
        <f t="shared" si="5354"/>
        <v>FH - TBD61</v>
      </c>
      <c r="C1164" s="86" t="str">
        <f t="shared" si="5354"/>
        <v>SPP FH - 13083</v>
      </c>
      <c r="D1164" s="2" t="str">
        <f t="shared" si="5354"/>
        <v>FH - TBD61.1</v>
      </c>
      <c r="E1164" s="141" t="str">
        <f t="shared" si="5354"/>
        <v>SPP FH - 13083</v>
      </c>
      <c r="I1164" s="178">
        <v>0</v>
      </c>
      <c r="J1164" s="166">
        <f t="shared" ref="J1164:U1164" si="5411">J122-J316+I1164</f>
        <v>0</v>
      </c>
      <c r="K1164" s="166">
        <f t="shared" si="5411"/>
        <v>0</v>
      </c>
      <c r="L1164" s="166">
        <f t="shared" si="5411"/>
        <v>0</v>
      </c>
      <c r="M1164" s="166">
        <f t="shared" si="5411"/>
        <v>0</v>
      </c>
      <c r="N1164" s="166">
        <f t="shared" si="5411"/>
        <v>0</v>
      </c>
      <c r="O1164" s="166">
        <f t="shared" si="5411"/>
        <v>0</v>
      </c>
      <c r="P1164" s="166">
        <f t="shared" si="5411"/>
        <v>0</v>
      </c>
      <c r="Q1164" s="166">
        <f t="shared" si="5411"/>
        <v>0</v>
      </c>
      <c r="R1164" s="166">
        <f t="shared" si="5411"/>
        <v>0</v>
      </c>
      <c r="S1164" s="166">
        <f t="shared" si="5411"/>
        <v>0</v>
      </c>
      <c r="T1164" s="166">
        <f t="shared" si="5411"/>
        <v>0</v>
      </c>
      <c r="U1164" s="166">
        <f t="shared" si="5411"/>
        <v>0</v>
      </c>
      <c r="W1164" s="166">
        <f t="shared" si="5326"/>
        <v>0</v>
      </c>
      <c r="X1164" s="166">
        <f t="shared" ref="X1164:AH1164" si="5412">X122-X316+W1164</f>
        <v>0</v>
      </c>
      <c r="Y1164" s="166">
        <f t="shared" si="5412"/>
        <v>0</v>
      </c>
      <c r="Z1164" s="166">
        <f t="shared" si="5412"/>
        <v>0</v>
      </c>
      <c r="AA1164" s="166">
        <f t="shared" si="5412"/>
        <v>0</v>
      </c>
      <c r="AB1164" s="166">
        <f t="shared" si="5412"/>
        <v>0</v>
      </c>
      <c r="AC1164" s="166">
        <f t="shared" si="5412"/>
        <v>0</v>
      </c>
      <c r="AD1164" s="166">
        <f t="shared" si="5412"/>
        <v>0</v>
      </c>
      <c r="AE1164" s="166">
        <f t="shared" si="5412"/>
        <v>0</v>
      </c>
      <c r="AF1164" s="166">
        <f t="shared" si="5412"/>
        <v>0</v>
      </c>
      <c r="AG1164" s="166">
        <f t="shared" si="5412"/>
        <v>0</v>
      </c>
      <c r="AH1164" s="170">
        <f t="shared" si="5412"/>
        <v>0</v>
      </c>
      <c r="AI1164" s="142"/>
      <c r="AJ1164" s="166">
        <f t="shared" si="5289"/>
        <v>0</v>
      </c>
      <c r="AK1164" s="166">
        <f t="shared" ref="AK1164:AU1164" si="5413">AK122-AK316+AJ1164</f>
        <v>0</v>
      </c>
      <c r="AL1164" s="166">
        <f t="shared" si="5413"/>
        <v>0</v>
      </c>
      <c r="AM1164" s="166">
        <f t="shared" si="5413"/>
        <v>0</v>
      </c>
      <c r="AN1164" s="166">
        <f t="shared" si="5413"/>
        <v>0</v>
      </c>
      <c r="AO1164" s="166">
        <f t="shared" si="5413"/>
        <v>0</v>
      </c>
      <c r="AP1164" s="166">
        <f t="shared" si="5413"/>
        <v>0</v>
      </c>
      <c r="AQ1164" s="166">
        <f t="shared" si="5413"/>
        <v>0</v>
      </c>
      <c r="AR1164" s="166">
        <f t="shared" si="5413"/>
        <v>0</v>
      </c>
      <c r="AS1164" s="166">
        <f t="shared" si="5413"/>
        <v>0</v>
      </c>
      <c r="AT1164" s="166">
        <f t="shared" si="5413"/>
        <v>0</v>
      </c>
      <c r="AU1164" s="166">
        <f t="shared" si="5413"/>
        <v>0</v>
      </c>
      <c r="AV1164" s="142"/>
      <c r="AW1164" s="166">
        <f t="shared" si="5291"/>
        <v>0</v>
      </c>
      <c r="AX1164" s="166">
        <f t="shared" ref="AX1164:BH1164" si="5414">AX122-AX316+AW1164</f>
        <v>0</v>
      </c>
      <c r="AY1164" s="166">
        <f t="shared" si="5414"/>
        <v>0</v>
      </c>
      <c r="AZ1164" s="166">
        <f t="shared" si="5414"/>
        <v>0</v>
      </c>
      <c r="BA1164" s="166">
        <f t="shared" si="5414"/>
        <v>0</v>
      </c>
      <c r="BB1164" s="166">
        <f t="shared" si="5414"/>
        <v>0</v>
      </c>
      <c r="BC1164" s="166">
        <f t="shared" si="5414"/>
        <v>0</v>
      </c>
      <c r="BD1164" s="166">
        <f t="shared" si="5414"/>
        <v>0</v>
      </c>
      <c r="BE1164" s="166">
        <f t="shared" si="5414"/>
        <v>0</v>
      </c>
      <c r="BF1164" s="166">
        <f t="shared" si="5414"/>
        <v>0</v>
      </c>
      <c r="BG1164" s="166">
        <f t="shared" si="5414"/>
        <v>0</v>
      </c>
      <c r="BH1164" s="166">
        <f t="shared" si="5414"/>
        <v>79623</v>
      </c>
      <c r="BI1164" s="142"/>
      <c r="BV1164" s="142"/>
      <c r="CI1164" s="142"/>
      <c r="CV1164" s="142"/>
      <c r="DI1164" s="142"/>
      <c r="DV1164" s="142"/>
      <c r="EI1164" s="142"/>
    </row>
    <row r="1165" spans="1:139" ht="15.75" outlineLevel="1" x14ac:dyDescent="0.25">
      <c r="A1165" s="2">
        <f t="shared" si="5286"/>
        <v>64</v>
      </c>
      <c r="B1165" s="86" t="str">
        <f t="shared" si="5354"/>
        <v>TBD</v>
      </c>
      <c r="C1165" s="86" t="str">
        <f t="shared" si="5354"/>
        <v>FLISR Line Sensing Server Installation</v>
      </c>
      <c r="D1165" s="2" t="str">
        <f t="shared" si="5354"/>
        <v>TBD</v>
      </c>
      <c r="E1165" s="141" t="str">
        <f t="shared" si="5354"/>
        <v>FLISR Line Sensing Server Installation</v>
      </c>
      <c r="I1165" s="178">
        <v>0</v>
      </c>
      <c r="J1165" s="166">
        <f t="shared" ref="J1165:U1165" si="5415">J123-J317+I1165</f>
        <v>0</v>
      </c>
      <c r="K1165" s="166">
        <f t="shared" si="5415"/>
        <v>0</v>
      </c>
      <c r="L1165" s="166">
        <f t="shared" si="5415"/>
        <v>0</v>
      </c>
      <c r="M1165" s="166">
        <f t="shared" si="5415"/>
        <v>0</v>
      </c>
      <c r="N1165" s="166">
        <f t="shared" si="5415"/>
        <v>0</v>
      </c>
      <c r="O1165" s="166">
        <f t="shared" si="5415"/>
        <v>0</v>
      </c>
      <c r="P1165" s="166">
        <f t="shared" si="5415"/>
        <v>0</v>
      </c>
      <c r="Q1165" s="166">
        <f t="shared" si="5415"/>
        <v>0</v>
      </c>
      <c r="R1165" s="166">
        <f t="shared" si="5415"/>
        <v>0</v>
      </c>
      <c r="S1165" s="166">
        <f t="shared" si="5415"/>
        <v>0</v>
      </c>
      <c r="T1165" s="166">
        <f t="shared" si="5415"/>
        <v>0</v>
      </c>
      <c r="U1165" s="166">
        <f t="shared" si="5415"/>
        <v>0</v>
      </c>
      <c r="W1165" s="166">
        <f t="shared" si="5326"/>
        <v>0</v>
      </c>
      <c r="X1165" s="166">
        <f t="shared" ref="X1165:AH1165" si="5416">X123-X317+W1165</f>
        <v>0</v>
      </c>
      <c r="Y1165" s="166">
        <f t="shared" si="5416"/>
        <v>0</v>
      </c>
      <c r="Z1165" s="166">
        <f t="shared" si="5416"/>
        <v>0</v>
      </c>
      <c r="AA1165" s="166">
        <f t="shared" si="5416"/>
        <v>0</v>
      </c>
      <c r="AB1165" s="166">
        <f t="shared" si="5416"/>
        <v>0</v>
      </c>
      <c r="AC1165" s="166">
        <f t="shared" si="5416"/>
        <v>0</v>
      </c>
      <c r="AD1165" s="166">
        <f t="shared" si="5416"/>
        <v>0</v>
      </c>
      <c r="AE1165" s="166">
        <f t="shared" si="5416"/>
        <v>0</v>
      </c>
      <c r="AF1165" s="166">
        <f t="shared" si="5416"/>
        <v>0</v>
      </c>
      <c r="AG1165" s="166">
        <f t="shared" si="5416"/>
        <v>0</v>
      </c>
      <c r="AH1165" s="170">
        <f t="shared" si="5416"/>
        <v>0</v>
      </c>
      <c r="AI1165" s="142"/>
      <c r="AJ1165" s="166">
        <f t="shared" si="5289"/>
        <v>0</v>
      </c>
      <c r="AK1165" s="166">
        <f t="shared" ref="AK1165:AU1165" si="5417">AK123-AK317+AJ1165</f>
        <v>0</v>
      </c>
      <c r="AL1165" s="166">
        <f t="shared" si="5417"/>
        <v>0</v>
      </c>
      <c r="AM1165" s="166">
        <f t="shared" si="5417"/>
        <v>0</v>
      </c>
      <c r="AN1165" s="166">
        <f t="shared" si="5417"/>
        <v>0</v>
      </c>
      <c r="AO1165" s="166">
        <f t="shared" si="5417"/>
        <v>0</v>
      </c>
      <c r="AP1165" s="166">
        <f t="shared" si="5417"/>
        <v>0</v>
      </c>
      <c r="AQ1165" s="166">
        <f t="shared" si="5417"/>
        <v>0</v>
      </c>
      <c r="AR1165" s="166">
        <f t="shared" si="5417"/>
        <v>0</v>
      </c>
      <c r="AS1165" s="166">
        <f t="shared" si="5417"/>
        <v>0</v>
      </c>
      <c r="AT1165" s="166">
        <f t="shared" si="5417"/>
        <v>0</v>
      </c>
      <c r="AU1165" s="166">
        <f t="shared" si="5417"/>
        <v>0</v>
      </c>
      <c r="AV1165" s="142"/>
      <c r="AW1165" s="166">
        <f t="shared" si="5291"/>
        <v>0</v>
      </c>
      <c r="AX1165" s="166">
        <f t="shared" ref="AX1165:BH1165" si="5418">AX123-AX317+AW1165</f>
        <v>0</v>
      </c>
      <c r="AY1165" s="166">
        <f t="shared" si="5418"/>
        <v>0</v>
      </c>
      <c r="AZ1165" s="166">
        <f t="shared" si="5418"/>
        <v>0</v>
      </c>
      <c r="BA1165" s="166">
        <f t="shared" si="5418"/>
        <v>0</v>
      </c>
      <c r="BB1165" s="166">
        <f t="shared" si="5418"/>
        <v>0</v>
      </c>
      <c r="BC1165" s="166">
        <f t="shared" si="5418"/>
        <v>0</v>
      </c>
      <c r="BD1165" s="166">
        <f t="shared" si="5418"/>
        <v>0</v>
      </c>
      <c r="BE1165" s="166">
        <f t="shared" si="5418"/>
        <v>500000</v>
      </c>
      <c r="BF1165" s="166">
        <f t="shared" si="5418"/>
        <v>500000</v>
      </c>
      <c r="BG1165" s="166">
        <f t="shared" si="5418"/>
        <v>500000</v>
      </c>
      <c r="BH1165" s="166">
        <f t="shared" si="5418"/>
        <v>500000</v>
      </c>
      <c r="BI1165" s="142"/>
      <c r="BV1165" s="142"/>
      <c r="CI1165" s="142"/>
      <c r="CV1165" s="142"/>
      <c r="DI1165" s="142"/>
      <c r="DV1165" s="142"/>
      <c r="EI1165" s="142"/>
    </row>
    <row r="1166" spans="1:139" ht="15.75" hidden="1" outlineLevel="1" x14ac:dyDescent="0.25">
      <c r="A1166" s="2">
        <f t="shared" ref="A1166:A1197" si="5419">A972</f>
        <v>65</v>
      </c>
      <c r="B1166" s="86">
        <f t="shared" si="5354"/>
        <v>0</v>
      </c>
      <c r="C1166" s="86">
        <f t="shared" si="5354"/>
        <v>0</v>
      </c>
      <c r="D1166" s="2">
        <f t="shared" si="5354"/>
        <v>0</v>
      </c>
      <c r="E1166" s="141">
        <f t="shared" si="5354"/>
        <v>0</v>
      </c>
      <c r="I1166" s="178">
        <v>0</v>
      </c>
      <c r="J1166" s="166">
        <f t="shared" ref="J1166:U1166" si="5420">J124-J318+I1166</f>
        <v>0</v>
      </c>
      <c r="K1166" s="166">
        <f t="shared" si="5420"/>
        <v>0</v>
      </c>
      <c r="L1166" s="166">
        <f t="shared" si="5420"/>
        <v>0</v>
      </c>
      <c r="M1166" s="166">
        <f t="shared" si="5420"/>
        <v>0</v>
      </c>
      <c r="N1166" s="166">
        <f t="shared" si="5420"/>
        <v>0</v>
      </c>
      <c r="O1166" s="166">
        <f t="shared" si="5420"/>
        <v>0</v>
      </c>
      <c r="P1166" s="166">
        <f t="shared" si="5420"/>
        <v>0</v>
      </c>
      <c r="Q1166" s="166">
        <f t="shared" si="5420"/>
        <v>0</v>
      </c>
      <c r="R1166" s="166">
        <f t="shared" si="5420"/>
        <v>0</v>
      </c>
      <c r="S1166" s="166">
        <f t="shared" si="5420"/>
        <v>0</v>
      </c>
      <c r="T1166" s="166">
        <f t="shared" si="5420"/>
        <v>0</v>
      </c>
      <c r="U1166" s="166">
        <f t="shared" si="5420"/>
        <v>0</v>
      </c>
      <c r="W1166" s="166">
        <f t="shared" si="5326"/>
        <v>0</v>
      </c>
      <c r="X1166" s="166">
        <f t="shared" ref="X1166:AH1166" si="5421">X124-X318+W1166</f>
        <v>0</v>
      </c>
      <c r="Y1166" s="166">
        <f t="shared" si="5421"/>
        <v>0</v>
      </c>
      <c r="Z1166" s="166">
        <f t="shared" si="5421"/>
        <v>0</v>
      </c>
      <c r="AA1166" s="166">
        <f t="shared" si="5421"/>
        <v>0</v>
      </c>
      <c r="AB1166" s="166">
        <f t="shared" si="5421"/>
        <v>0</v>
      </c>
      <c r="AC1166" s="166">
        <f t="shared" si="5421"/>
        <v>0</v>
      </c>
      <c r="AD1166" s="166">
        <f t="shared" si="5421"/>
        <v>0</v>
      </c>
      <c r="AE1166" s="166">
        <f t="shared" si="5421"/>
        <v>0</v>
      </c>
      <c r="AF1166" s="166">
        <f t="shared" si="5421"/>
        <v>0</v>
      </c>
      <c r="AG1166" s="166">
        <f t="shared" si="5421"/>
        <v>0</v>
      </c>
      <c r="AH1166" s="170">
        <f t="shared" si="5421"/>
        <v>0</v>
      </c>
      <c r="AI1166" s="142"/>
      <c r="AJ1166" s="166">
        <f t="shared" ref="AJ1166:AJ1197" si="5422">AJ124-AJ318+AH1166</f>
        <v>0</v>
      </c>
      <c r="AK1166" s="166">
        <f t="shared" ref="AK1166:AU1166" si="5423">AK124-AK318+AJ1166</f>
        <v>0</v>
      </c>
      <c r="AL1166" s="166">
        <f t="shared" si="5423"/>
        <v>0</v>
      </c>
      <c r="AM1166" s="166">
        <f t="shared" si="5423"/>
        <v>0</v>
      </c>
      <c r="AN1166" s="166">
        <f t="shared" si="5423"/>
        <v>0</v>
      </c>
      <c r="AO1166" s="166">
        <f t="shared" si="5423"/>
        <v>0</v>
      </c>
      <c r="AP1166" s="166">
        <f t="shared" si="5423"/>
        <v>0</v>
      </c>
      <c r="AQ1166" s="166">
        <f t="shared" si="5423"/>
        <v>0</v>
      </c>
      <c r="AR1166" s="166">
        <f t="shared" si="5423"/>
        <v>0</v>
      </c>
      <c r="AS1166" s="166">
        <f t="shared" si="5423"/>
        <v>0</v>
      </c>
      <c r="AT1166" s="166">
        <f t="shared" si="5423"/>
        <v>0</v>
      </c>
      <c r="AU1166" s="166">
        <f t="shared" si="5423"/>
        <v>0</v>
      </c>
      <c r="AV1166" s="142"/>
      <c r="AW1166" s="166">
        <f t="shared" ref="AW1166:AW1197" si="5424">AW124-AW318+AU1166</f>
        <v>0</v>
      </c>
      <c r="AX1166" s="166">
        <f t="shared" ref="AX1166:BH1166" si="5425">AX124-AX318+AW1166</f>
        <v>0</v>
      </c>
      <c r="AY1166" s="166">
        <f t="shared" si="5425"/>
        <v>0</v>
      </c>
      <c r="AZ1166" s="166">
        <f t="shared" si="5425"/>
        <v>0</v>
      </c>
      <c r="BA1166" s="166">
        <f t="shared" si="5425"/>
        <v>0</v>
      </c>
      <c r="BB1166" s="166">
        <f t="shared" si="5425"/>
        <v>0</v>
      </c>
      <c r="BC1166" s="166">
        <f t="shared" si="5425"/>
        <v>0</v>
      </c>
      <c r="BD1166" s="166">
        <f t="shared" si="5425"/>
        <v>0</v>
      </c>
      <c r="BE1166" s="166">
        <f t="shared" si="5425"/>
        <v>0</v>
      </c>
      <c r="BF1166" s="166">
        <f t="shared" si="5425"/>
        <v>0</v>
      </c>
      <c r="BG1166" s="166">
        <f t="shared" si="5425"/>
        <v>0</v>
      </c>
      <c r="BH1166" s="166">
        <f t="shared" si="5425"/>
        <v>0</v>
      </c>
      <c r="BI1166" s="142"/>
      <c r="BV1166" s="142"/>
      <c r="CI1166" s="142"/>
      <c r="CV1166" s="142"/>
      <c r="DI1166" s="142"/>
      <c r="DV1166" s="142"/>
      <c r="EI1166" s="142"/>
    </row>
    <row r="1167" spans="1:139" ht="15.75" hidden="1" outlineLevel="1" x14ac:dyDescent="0.25">
      <c r="A1167" s="2">
        <f t="shared" si="5419"/>
        <v>66</v>
      </c>
      <c r="B1167" s="86">
        <f t="shared" si="5354"/>
        <v>0</v>
      </c>
      <c r="C1167" s="86">
        <f t="shared" si="5354"/>
        <v>0</v>
      </c>
      <c r="D1167" s="2">
        <f t="shared" si="5354"/>
        <v>0</v>
      </c>
      <c r="E1167" s="141">
        <f t="shared" si="5354"/>
        <v>0</v>
      </c>
      <c r="I1167" s="178">
        <v>0</v>
      </c>
      <c r="J1167" s="166">
        <f t="shared" ref="J1167:U1167" si="5426">J125-J319+I1167</f>
        <v>0</v>
      </c>
      <c r="K1167" s="166">
        <f t="shared" si="5426"/>
        <v>0</v>
      </c>
      <c r="L1167" s="166">
        <f t="shared" si="5426"/>
        <v>0</v>
      </c>
      <c r="M1167" s="166">
        <f t="shared" si="5426"/>
        <v>0</v>
      </c>
      <c r="N1167" s="166">
        <f t="shared" si="5426"/>
        <v>0</v>
      </c>
      <c r="O1167" s="166">
        <f t="shared" si="5426"/>
        <v>0</v>
      </c>
      <c r="P1167" s="166">
        <f t="shared" si="5426"/>
        <v>0</v>
      </c>
      <c r="Q1167" s="166">
        <f t="shared" si="5426"/>
        <v>0</v>
      </c>
      <c r="R1167" s="166">
        <f t="shared" si="5426"/>
        <v>0</v>
      </c>
      <c r="S1167" s="166">
        <f t="shared" si="5426"/>
        <v>0</v>
      </c>
      <c r="T1167" s="166">
        <f t="shared" si="5426"/>
        <v>0</v>
      </c>
      <c r="U1167" s="166">
        <f t="shared" si="5426"/>
        <v>0</v>
      </c>
      <c r="W1167" s="166">
        <f t="shared" si="5326"/>
        <v>0</v>
      </c>
      <c r="X1167" s="166">
        <f t="shared" ref="X1167:AH1167" si="5427">X125-X319+W1167</f>
        <v>0</v>
      </c>
      <c r="Y1167" s="166">
        <f t="shared" si="5427"/>
        <v>0</v>
      </c>
      <c r="Z1167" s="166">
        <f t="shared" si="5427"/>
        <v>0</v>
      </c>
      <c r="AA1167" s="166">
        <f t="shared" si="5427"/>
        <v>0</v>
      </c>
      <c r="AB1167" s="166">
        <f t="shared" si="5427"/>
        <v>0</v>
      </c>
      <c r="AC1167" s="166">
        <f t="shared" si="5427"/>
        <v>0</v>
      </c>
      <c r="AD1167" s="166">
        <f t="shared" si="5427"/>
        <v>0</v>
      </c>
      <c r="AE1167" s="166">
        <f t="shared" si="5427"/>
        <v>0</v>
      </c>
      <c r="AF1167" s="166">
        <f t="shared" si="5427"/>
        <v>0</v>
      </c>
      <c r="AG1167" s="166">
        <f t="shared" si="5427"/>
        <v>0</v>
      </c>
      <c r="AH1167" s="170">
        <f t="shared" si="5427"/>
        <v>0</v>
      </c>
      <c r="AI1167" s="142"/>
      <c r="AJ1167" s="166">
        <f t="shared" si="5422"/>
        <v>0</v>
      </c>
      <c r="AK1167" s="166">
        <f t="shared" ref="AK1167:AU1167" si="5428">AK125-AK319+AJ1167</f>
        <v>0</v>
      </c>
      <c r="AL1167" s="166">
        <f t="shared" si="5428"/>
        <v>0</v>
      </c>
      <c r="AM1167" s="166">
        <f t="shared" si="5428"/>
        <v>0</v>
      </c>
      <c r="AN1167" s="166">
        <f t="shared" si="5428"/>
        <v>0</v>
      </c>
      <c r="AO1167" s="166">
        <f t="shared" si="5428"/>
        <v>0</v>
      </c>
      <c r="AP1167" s="166">
        <f t="shared" si="5428"/>
        <v>0</v>
      </c>
      <c r="AQ1167" s="166">
        <f t="shared" si="5428"/>
        <v>0</v>
      </c>
      <c r="AR1167" s="166">
        <f t="shared" si="5428"/>
        <v>0</v>
      </c>
      <c r="AS1167" s="166">
        <f t="shared" si="5428"/>
        <v>0</v>
      </c>
      <c r="AT1167" s="166">
        <f t="shared" si="5428"/>
        <v>0</v>
      </c>
      <c r="AU1167" s="166">
        <f t="shared" si="5428"/>
        <v>0</v>
      </c>
      <c r="AV1167" s="142"/>
      <c r="AW1167" s="166">
        <f t="shared" si="5424"/>
        <v>0</v>
      </c>
      <c r="AX1167" s="166">
        <f t="shared" ref="AX1167:BH1167" si="5429">AX125-AX319+AW1167</f>
        <v>0</v>
      </c>
      <c r="AY1167" s="166">
        <f t="shared" si="5429"/>
        <v>0</v>
      </c>
      <c r="AZ1167" s="166">
        <f t="shared" si="5429"/>
        <v>0</v>
      </c>
      <c r="BA1167" s="166">
        <f t="shared" si="5429"/>
        <v>0</v>
      </c>
      <c r="BB1167" s="166">
        <f t="shared" si="5429"/>
        <v>0</v>
      </c>
      <c r="BC1167" s="166">
        <f t="shared" si="5429"/>
        <v>0</v>
      </c>
      <c r="BD1167" s="166">
        <f t="shared" si="5429"/>
        <v>0</v>
      </c>
      <c r="BE1167" s="166">
        <f t="shared" si="5429"/>
        <v>0</v>
      </c>
      <c r="BF1167" s="166">
        <f t="shared" si="5429"/>
        <v>0</v>
      </c>
      <c r="BG1167" s="166">
        <f t="shared" si="5429"/>
        <v>0</v>
      </c>
      <c r="BH1167" s="166">
        <f t="shared" si="5429"/>
        <v>0</v>
      </c>
      <c r="BI1167" s="142"/>
      <c r="BV1167" s="142"/>
      <c r="CI1167" s="142"/>
      <c r="CV1167" s="142"/>
      <c r="DI1167" s="142"/>
      <c r="DV1167" s="142"/>
      <c r="EI1167" s="142"/>
    </row>
    <row r="1168" spans="1:139" ht="15.75" hidden="1" outlineLevel="1" x14ac:dyDescent="0.25">
      <c r="A1168" s="2">
        <f t="shared" si="5419"/>
        <v>67</v>
      </c>
      <c r="B1168" s="86">
        <f t="shared" si="5354"/>
        <v>0</v>
      </c>
      <c r="C1168" s="86">
        <f t="shared" si="5354"/>
        <v>0</v>
      </c>
      <c r="D1168" s="2">
        <f t="shared" si="5354"/>
        <v>0</v>
      </c>
      <c r="E1168" s="141">
        <f t="shared" si="5354"/>
        <v>0</v>
      </c>
      <c r="I1168" s="178">
        <v>0</v>
      </c>
      <c r="J1168" s="166">
        <f t="shared" ref="J1168:U1168" si="5430">J126-J320+I1168</f>
        <v>0</v>
      </c>
      <c r="K1168" s="166">
        <f t="shared" si="5430"/>
        <v>0</v>
      </c>
      <c r="L1168" s="166">
        <f t="shared" si="5430"/>
        <v>0</v>
      </c>
      <c r="M1168" s="166">
        <f t="shared" si="5430"/>
        <v>0</v>
      </c>
      <c r="N1168" s="166">
        <f t="shared" si="5430"/>
        <v>0</v>
      </c>
      <c r="O1168" s="166">
        <f t="shared" si="5430"/>
        <v>0</v>
      </c>
      <c r="P1168" s="166">
        <f t="shared" si="5430"/>
        <v>0</v>
      </c>
      <c r="Q1168" s="166">
        <f t="shared" si="5430"/>
        <v>0</v>
      </c>
      <c r="R1168" s="166">
        <f t="shared" si="5430"/>
        <v>0</v>
      </c>
      <c r="S1168" s="166">
        <f t="shared" si="5430"/>
        <v>0</v>
      </c>
      <c r="T1168" s="166">
        <f t="shared" si="5430"/>
        <v>0</v>
      </c>
      <c r="U1168" s="166">
        <f t="shared" si="5430"/>
        <v>0</v>
      </c>
      <c r="W1168" s="166">
        <f t="shared" si="5326"/>
        <v>0</v>
      </c>
      <c r="X1168" s="166">
        <f t="shared" ref="X1168:AH1168" si="5431">X126-X320+W1168</f>
        <v>0</v>
      </c>
      <c r="Y1168" s="166">
        <f t="shared" si="5431"/>
        <v>0</v>
      </c>
      <c r="Z1168" s="166">
        <f t="shared" si="5431"/>
        <v>0</v>
      </c>
      <c r="AA1168" s="166">
        <f t="shared" si="5431"/>
        <v>0</v>
      </c>
      <c r="AB1168" s="166">
        <f t="shared" si="5431"/>
        <v>0</v>
      </c>
      <c r="AC1168" s="166">
        <f t="shared" si="5431"/>
        <v>0</v>
      </c>
      <c r="AD1168" s="166">
        <f t="shared" si="5431"/>
        <v>0</v>
      </c>
      <c r="AE1168" s="166">
        <f t="shared" si="5431"/>
        <v>0</v>
      </c>
      <c r="AF1168" s="166">
        <f t="shared" si="5431"/>
        <v>0</v>
      </c>
      <c r="AG1168" s="166">
        <f t="shared" si="5431"/>
        <v>0</v>
      </c>
      <c r="AH1168" s="170">
        <f t="shared" si="5431"/>
        <v>0</v>
      </c>
      <c r="AI1168" s="142"/>
      <c r="AJ1168" s="166">
        <f t="shared" si="5422"/>
        <v>0</v>
      </c>
      <c r="AK1168" s="166">
        <f t="shared" ref="AK1168:AU1168" si="5432">AK126-AK320+AJ1168</f>
        <v>0</v>
      </c>
      <c r="AL1168" s="166">
        <f t="shared" si="5432"/>
        <v>0</v>
      </c>
      <c r="AM1168" s="166">
        <f t="shared" si="5432"/>
        <v>0</v>
      </c>
      <c r="AN1168" s="166">
        <f t="shared" si="5432"/>
        <v>0</v>
      </c>
      <c r="AO1168" s="166">
        <f t="shared" si="5432"/>
        <v>0</v>
      </c>
      <c r="AP1168" s="166">
        <f t="shared" si="5432"/>
        <v>0</v>
      </c>
      <c r="AQ1168" s="166">
        <f t="shared" si="5432"/>
        <v>0</v>
      </c>
      <c r="AR1168" s="166">
        <f t="shared" si="5432"/>
        <v>0</v>
      </c>
      <c r="AS1168" s="166">
        <f t="shared" si="5432"/>
        <v>0</v>
      </c>
      <c r="AT1168" s="166">
        <f t="shared" si="5432"/>
        <v>0</v>
      </c>
      <c r="AU1168" s="166">
        <f t="shared" si="5432"/>
        <v>0</v>
      </c>
      <c r="AV1168" s="142"/>
      <c r="AW1168" s="166">
        <f t="shared" si="5424"/>
        <v>0</v>
      </c>
      <c r="AX1168" s="166">
        <f t="shared" ref="AX1168:BH1168" si="5433">AX126-AX320+AW1168</f>
        <v>0</v>
      </c>
      <c r="AY1168" s="166">
        <f t="shared" si="5433"/>
        <v>0</v>
      </c>
      <c r="AZ1168" s="166">
        <f t="shared" si="5433"/>
        <v>0</v>
      </c>
      <c r="BA1168" s="166">
        <f t="shared" si="5433"/>
        <v>0</v>
      </c>
      <c r="BB1168" s="166">
        <f t="shared" si="5433"/>
        <v>0</v>
      </c>
      <c r="BC1168" s="166">
        <f t="shared" si="5433"/>
        <v>0</v>
      </c>
      <c r="BD1168" s="166">
        <f t="shared" si="5433"/>
        <v>0</v>
      </c>
      <c r="BE1168" s="166">
        <f t="shared" si="5433"/>
        <v>0</v>
      </c>
      <c r="BF1168" s="166">
        <f t="shared" si="5433"/>
        <v>0</v>
      </c>
      <c r="BG1168" s="166">
        <f t="shared" si="5433"/>
        <v>0</v>
      </c>
      <c r="BH1168" s="166">
        <f t="shared" si="5433"/>
        <v>0</v>
      </c>
      <c r="BI1168" s="142"/>
      <c r="BV1168" s="142"/>
      <c r="CI1168" s="142"/>
      <c r="CV1168" s="142"/>
      <c r="DI1168" s="142"/>
      <c r="DV1168" s="142"/>
      <c r="EI1168" s="142"/>
    </row>
    <row r="1169" spans="1:139" ht="15.75" hidden="1" outlineLevel="1" x14ac:dyDescent="0.25">
      <c r="A1169" s="2">
        <f t="shared" si="5419"/>
        <v>68</v>
      </c>
      <c r="B1169" s="86">
        <f t="shared" si="5354"/>
        <v>0</v>
      </c>
      <c r="C1169" s="86">
        <f t="shared" si="5354"/>
        <v>0</v>
      </c>
      <c r="D1169" s="2">
        <f t="shared" si="5354"/>
        <v>0</v>
      </c>
      <c r="E1169" s="141">
        <f t="shared" si="5354"/>
        <v>0</v>
      </c>
      <c r="I1169" s="178">
        <v>0</v>
      </c>
      <c r="J1169" s="166">
        <f t="shared" ref="J1169:U1169" si="5434">J127-J321+I1169</f>
        <v>0</v>
      </c>
      <c r="K1169" s="166">
        <f t="shared" si="5434"/>
        <v>0</v>
      </c>
      <c r="L1169" s="166">
        <f t="shared" si="5434"/>
        <v>0</v>
      </c>
      <c r="M1169" s="166">
        <f t="shared" si="5434"/>
        <v>0</v>
      </c>
      <c r="N1169" s="166">
        <f t="shared" si="5434"/>
        <v>0</v>
      </c>
      <c r="O1169" s="166">
        <f t="shared" si="5434"/>
        <v>0</v>
      </c>
      <c r="P1169" s="166">
        <f t="shared" si="5434"/>
        <v>0</v>
      </c>
      <c r="Q1169" s="166">
        <f t="shared" si="5434"/>
        <v>0</v>
      </c>
      <c r="R1169" s="166">
        <f t="shared" si="5434"/>
        <v>0</v>
      </c>
      <c r="S1169" s="166">
        <f t="shared" si="5434"/>
        <v>0</v>
      </c>
      <c r="T1169" s="166">
        <f t="shared" si="5434"/>
        <v>0</v>
      </c>
      <c r="U1169" s="166">
        <f t="shared" si="5434"/>
        <v>0</v>
      </c>
      <c r="W1169" s="166">
        <f t="shared" si="5326"/>
        <v>0</v>
      </c>
      <c r="X1169" s="166">
        <f t="shared" ref="X1169:AH1169" si="5435">X127-X321+W1169</f>
        <v>0</v>
      </c>
      <c r="Y1169" s="166">
        <f t="shared" si="5435"/>
        <v>0</v>
      </c>
      <c r="Z1169" s="166">
        <f t="shared" si="5435"/>
        <v>0</v>
      </c>
      <c r="AA1169" s="166">
        <f t="shared" si="5435"/>
        <v>0</v>
      </c>
      <c r="AB1169" s="166">
        <f t="shared" si="5435"/>
        <v>0</v>
      </c>
      <c r="AC1169" s="166">
        <f t="shared" si="5435"/>
        <v>0</v>
      </c>
      <c r="AD1169" s="166">
        <f t="shared" si="5435"/>
        <v>0</v>
      </c>
      <c r="AE1169" s="166">
        <f t="shared" si="5435"/>
        <v>0</v>
      </c>
      <c r="AF1169" s="166">
        <f t="shared" si="5435"/>
        <v>0</v>
      </c>
      <c r="AG1169" s="166">
        <f t="shared" si="5435"/>
        <v>0</v>
      </c>
      <c r="AH1169" s="170">
        <f t="shared" si="5435"/>
        <v>0</v>
      </c>
      <c r="AI1169" s="142"/>
      <c r="AJ1169" s="166">
        <f t="shared" si="5422"/>
        <v>0</v>
      </c>
      <c r="AK1169" s="166">
        <f t="shared" ref="AK1169:AU1169" si="5436">AK127-AK321+AJ1169</f>
        <v>0</v>
      </c>
      <c r="AL1169" s="166">
        <f t="shared" si="5436"/>
        <v>0</v>
      </c>
      <c r="AM1169" s="166">
        <f t="shared" si="5436"/>
        <v>0</v>
      </c>
      <c r="AN1169" s="166">
        <f t="shared" si="5436"/>
        <v>0</v>
      </c>
      <c r="AO1169" s="166">
        <f t="shared" si="5436"/>
        <v>0</v>
      </c>
      <c r="AP1169" s="166">
        <f t="shared" si="5436"/>
        <v>0</v>
      </c>
      <c r="AQ1169" s="166">
        <f t="shared" si="5436"/>
        <v>0</v>
      </c>
      <c r="AR1169" s="166">
        <f t="shared" si="5436"/>
        <v>0</v>
      </c>
      <c r="AS1169" s="166">
        <f t="shared" si="5436"/>
        <v>0</v>
      </c>
      <c r="AT1169" s="166">
        <f t="shared" si="5436"/>
        <v>0</v>
      </c>
      <c r="AU1169" s="166">
        <f t="shared" si="5436"/>
        <v>0</v>
      </c>
      <c r="AV1169" s="142"/>
      <c r="AW1169" s="166">
        <f t="shared" si="5424"/>
        <v>0</v>
      </c>
      <c r="AX1169" s="166">
        <f t="shared" ref="AX1169:BH1169" si="5437">AX127-AX321+AW1169</f>
        <v>0</v>
      </c>
      <c r="AY1169" s="166">
        <f t="shared" si="5437"/>
        <v>0</v>
      </c>
      <c r="AZ1169" s="166">
        <f t="shared" si="5437"/>
        <v>0</v>
      </c>
      <c r="BA1169" s="166">
        <f t="shared" si="5437"/>
        <v>0</v>
      </c>
      <c r="BB1169" s="166">
        <f t="shared" si="5437"/>
        <v>0</v>
      </c>
      <c r="BC1169" s="166">
        <f t="shared" si="5437"/>
        <v>0</v>
      </c>
      <c r="BD1169" s="166">
        <f t="shared" si="5437"/>
        <v>0</v>
      </c>
      <c r="BE1169" s="166">
        <f t="shared" si="5437"/>
        <v>0</v>
      </c>
      <c r="BF1169" s="166">
        <f t="shared" si="5437"/>
        <v>0</v>
      </c>
      <c r="BG1169" s="166">
        <f t="shared" si="5437"/>
        <v>0</v>
      </c>
      <c r="BH1169" s="166">
        <f t="shared" si="5437"/>
        <v>0</v>
      </c>
      <c r="BI1169" s="142"/>
      <c r="BV1169" s="142"/>
      <c r="CI1169" s="142"/>
      <c r="CV1169" s="142"/>
      <c r="DI1169" s="142"/>
      <c r="DV1169" s="142"/>
      <c r="EI1169" s="142"/>
    </row>
    <row r="1170" spans="1:139" ht="15.75" hidden="1" outlineLevel="1" x14ac:dyDescent="0.25">
      <c r="A1170" s="2">
        <f t="shared" si="5419"/>
        <v>69</v>
      </c>
      <c r="B1170" s="86">
        <f t="shared" ref="B1170:E1189" si="5438">B976</f>
        <v>0</v>
      </c>
      <c r="C1170" s="86">
        <f t="shared" si="5438"/>
        <v>0</v>
      </c>
      <c r="D1170" s="2">
        <f t="shared" si="5438"/>
        <v>0</v>
      </c>
      <c r="E1170" s="141">
        <f t="shared" si="5438"/>
        <v>0</v>
      </c>
      <c r="I1170" s="178">
        <v>0</v>
      </c>
      <c r="J1170" s="166">
        <f t="shared" ref="J1170:U1170" si="5439">J128-J322+I1170</f>
        <v>0</v>
      </c>
      <c r="K1170" s="166">
        <f t="shared" si="5439"/>
        <v>0</v>
      </c>
      <c r="L1170" s="166">
        <f t="shared" si="5439"/>
        <v>0</v>
      </c>
      <c r="M1170" s="166">
        <f t="shared" si="5439"/>
        <v>0</v>
      </c>
      <c r="N1170" s="166">
        <f t="shared" si="5439"/>
        <v>0</v>
      </c>
      <c r="O1170" s="166">
        <f t="shared" si="5439"/>
        <v>0</v>
      </c>
      <c r="P1170" s="166">
        <f t="shared" si="5439"/>
        <v>0</v>
      </c>
      <c r="Q1170" s="166">
        <f t="shared" si="5439"/>
        <v>0</v>
      </c>
      <c r="R1170" s="166">
        <f t="shared" si="5439"/>
        <v>0</v>
      </c>
      <c r="S1170" s="166">
        <f t="shared" si="5439"/>
        <v>0</v>
      </c>
      <c r="T1170" s="166">
        <f t="shared" si="5439"/>
        <v>0</v>
      </c>
      <c r="U1170" s="166">
        <f t="shared" si="5439"/>
        <v>0</v>
      </c>
      <c r="W1170" s="166">
        <f t="shared" si="5326"/>
        <v>0</v>
      </c>
      <c r="X1170" s="166">
        <f t="shared" ref="X1170:AH1170" si="5440">X128-X322+W1170</f>
        <v>0</v>
      </c>
      <c r="Y1170" s="166">
        <f t="shared" si="5440"/>
        <v>0</v>
      </c>
      <c r="Z1170" s="166">
        <f t="shared" si="5440"/>
        <v>0</v>
      </c>
      <c r="AA1170" s="166">
        <f t="shared" si="5440"/>
        <v>0</v>
      </c>
      <c r="AB1170" s="166">
        <f t="shared" si="5440"/>
        <v>0</v>
      </c>
      <c r="AC1170" s="166">
        <f t="shared" si="5440"/>
        <v>0</v>
      </c>
      <c r="AD1170" s="166">
        <f t="shared" si="5440"/>
        <v>0</v>
      </c>
      <c r="AE1170" s="166">
        <f t="shared" si="5440"/>
        <v>0</v>
      </c>
      <c r="AF1170" s="166">
        <f t="shared" si="5440"/>
        <v>0</v>
      </c>
      <c r="AG1170" s="166">
        <f t="shared" si="5440"/>
        <v>0</v>
      </c>
      <c r="AH1170" s="170">
        <f t="shared" si="5440"/>
        <v>0</v>
      </c>
      <c r="AI1170" s="142"/>
      <c r="AJ1170" s="166">
        <f t="shared" si="5422"/>
        <v>0</v>
      </c>
      <c r="AK1170" s="166">
        <f t="shared" ref="AK1170:AU1170" si="5441">AK128-AK322+AJ1170</f>
        <v>0</v>
      </c>
      <c r="AL1170" s="166">
        <f t="shared" si="5441"/>
        <v>0</v>
      </c>
      <c r="AM1170" s="166">
        <f t="shared" si="5441"/>
        <v>0</v>
      </c>
      <c r="AN1170" s="166">
        <f t="shared" si="5441"/>
        <v>0</v>
      </c>
      <c r="AO1170" s="166">
        <f t="shared" si="5441"/>
        <v>0</v>
      </c>
      <c r="AP1170" s="166">
        <f t="shared" si="5441"/>
        <v>0</v>
      </c>
      <c r="AQ1170" s="166">
        <f t="shared" si="5441"/>
        <v>0</v>
      </c>
      <c r="AR1170" s="166">
        <f t="shared" si="5441"/>
        <v>0</v>
      </c>
      <c r="AS1170" s="166">
        <f t="shared" si="5441"/>
        <v>0</v>
      </c>
      <c r="AT1170" s="166">
        <f t="shared" si="5441"/>
        <v>0</v>
      </c>
      <c r="AU1170" s="166">
        <f t="shared" si="5441"/>
        <v>0</v>
      </c>
      <c r="AV1170" s="142"/>
      <c r="AW1170" s="166">
        <f t="shared" si="5424"/>
        <v>0</v>
      </c>
      <c r="AX1170" s="166">
        <f t="shared" ref="AX1170:BH1170" si="5442">AX128-AX322+AW1170</f>
        <v>0</v>
      </c>
      <c r="AY1170" s="166">
        <f t="shared" si="5442"/>
        <v>0</v>
      </c>
      <c r="AZ1170" s="166">
        <f t="shared" si="5442"/>
        <v>0</v>
      </c>
      <c r="BA1170" s="166">
        <f t="shared" si="5442"/>
        <v>0</v>
      </c>
      <c r="BB1170" s="166">
        <f t="shared" si="5442"/>
        <v>0</v>
      </c>
      <c r="BC1170" s="166">
        <f t="shared" si="5442"/>
        <v>0</v>
      </c>
      <c r="BD1170" s="166">
        <f t="shared" si="5442"/>
        <v>0</v>
      </c>
      <c r="BE1170" s="166">
        <f t="shared" si="5442"/>
        <v>0</v>
      </c>
      <c r="BF1170" s="166">
        <f t="shared" si="5442"/>
        <v>0</v>
      </c>
      <c r="BG1170" s="166">
        <f t="shared" si="5442"/>
        <v>0</v>
      </c>
      <c r="BH1170" s="166">
        <f t="shared" si="5442"/>
        <v>0</v>
      </c>
      <c r="BI1170" s="142"/>
      <c r="BV1170" s="142"/>
      <c r="CI1170" s="142"/>
      <c r="CV1170" s="142"/>
      <c r="DI1170" s="142"/>
      <c r="DV1170" s="142"/>
      <c r="EI1170" s="142"/>
    </row>
    <row r="1171" spans="1:139" ht="15.75" hidden="1" outlineLevel="1" x14ac:dyDescent="0.25">
      <c r="A1171" s="2">
        <f t="shared" si="5419"/>
        <v>70</v>
      </c>
      <c r="B1171" s="86">
        <f t="shared" si="5438"/>
        <v>0</v>
      </c>
      <c r="C1171" s="86">
        <f t="shared" si="5438"/>
        <v>0</v>
      </c>
      <c r="D1171" s="2">
        <f t="shared" si="5438"/>
        <v>0</v>
      </c>
      <c r="E1171" s="141">
        <f t="shared" si="5438"/>
        <v>0</v>
      </c>
      <c r="I1171" s="178">
        <v>0</v>
      </c>
      <c r="J1171" s="166">
        <f t="shared" ref="J1171:U1171" si="5443">J129-J323+I1171</f>
        <v>0</v>
      </c>
      <c r="K1171" s="166">
        <f t="shared" si="5443"/>
        <v>0</v>
      </c>
      <c r="L1171" s="166">
        <f t="shared" si="5443"/>
        <v>0</v>
      </c>
      <c r="M1171" s="166">
        <f t="shared" si="5443"/>
        <v>0</v>
      </c>
      <c r="N1171" s="166">
        <f t="shared" si="5443"/>
        <v>0</v>
      </c>
      <c r="O1171" s="166">
        <f t="shared" si="5443"/>
        <v>0</v>
      </c>
      <c r="P1171" s="166">
        <f t="shared" si="5443"/>
        <v>0</v>
      </c>
      <c r="Q1171" s="166">
        <f t="shared" si="5443"/>
        <v>0</v>
      </c>
      <c r="R1171" s="166">
        <f t="shared" si="5443"/>
        <v>0</v>
      </c>
      <c r="S1171" s="166">
        <f t="shared" si="5443"/>
        <v>0</v>
      </c>
      <c r="T1171" s="166">
        <f t="shared" si="5443"/>
        <v>0</v>
      </c>
      <c r="U1171" s="166">
        <f t="shared" si="5443"/>
        <v>0</v>
      </c>
      <c r="W1171" s="166">
        <f t="shared" si="5326"/>
        <v>0</v>
      </c>
      <c r="X1171" s="166">
        <f t="shared" ref="X1171:AH1171" si="5444">X129-X323+W1171</f>
        <v>0</v>
      </c>
      <c r="Y1171" s="166">
        <f t="shared" si="5444"/>
        <v>0</v>
      </c>
      <c r="Z1171" s="166">
        <f t="shared" si="5444"/>
        <v>0</v>
      </c>
      <c r="AA1171" s="166">
        <f t="shared" si="5444"/>
        <v>0</v>
      </c>
      <c r="AB1171" s="166">
        <f t="shared" si="5444"/>
        <v>0</v>
      </c>
      <c r="AC1171" s="166">
        <f t="shared" si="5444"/>
        <v>0</v>
      </c>
      <c r="AD1171" s="166">
        <f t="shared" si="5444"/>
        <v>0</v>
      </c>
      <c r="AE1171" s="166">
        <f t="shared" si="5444"/>
        <v>0</v>
      </c>
      <c r="AF1171" s="166">
        <f t="shared" si="5444"/>
        <v>0</v>
      </c>
      <c r="AG1171" s="166">
        <f t="shared" si="5444"/>
        <v>0</v>
      </c>
      <c r="AH1171" s="170">
        <f t="shared" si="5444"/>
        <v>0</v>
      </c>
      <c r="AI1171" s="142"/>
      <c r="AJ1171" s="166">
        <f t="shared" si="5422"/>
        <v>0</v>
      </c>
      <c r="AK1171" s="166">
        <f t="shared" ref="AK1171:AU1171" si="5445">AK129-AK323+AJ1171</f>
        <v>0</v>
      </c>
      <c r="AL1171" s="166">
        <f t="shared" si="5445"/>
        <v>0</v>
      </c>
      <c r="AM1171" s="166">
        <f t="shared" si="5445"/>
        <v>0</v>
      </c>
      <c r="AN1171" s="166">
        <f t="shared" si="5445"/>
        <v>0</v>
      </c>
      <c r="AO1171" s="166">
        <f t="shared" si="5445"/>
        <v>0</v>
      </c>
      <c r="AP1171" s="166">
        <f t="shared" si="5445"/>
        <v>0</v>
      </c>
      <c r="AQ1171" s="166">
        <f t="shared" si="5445"/>
        <v>0</v>
      </c>
      <c r="AR1171" s="166">
        <f t="shared" si="5445"/>
        <v>0</v>
      </c>
      <c r="AS1171" s="166">
        <f t="shared" si="5445"/>
        <v>0</v>
      </c>
      <c r="AT1171" s="166">
        <f t="shared" si="5445"/>
        <v>0</v>
      </c>
      <c r="AU1171" s="166">
        <f t="shared" si="5445"/>
        <v>0</v>
      </c>
      <c r="AV1171" s="142"/>
      <c r="AW1171" s="166">
        <f t="shared" si="5424"/>
        <v>0</v>
      </c>
      <c r="AX1171" s="166">
        <f t="shared" ref="AX1171:BH1171" si="5446">AX129-AX323+AW1171</f>
        <v>0</v>
      </c>
      <c r="AY1171" s="166">
        <f t="shared" si="5446"/>
        <v>0</v>
      </c>
      <c r="AZ1171" s="166">
        <f t="shared" si="5446"/>
        <v>0</v>
      </c>
      <c r="BA1171" s="166">
        <f t="shared" si="5446"/>
        <v>0</v>
      </c>
      <c r="BB1171" s="166">
        <f t="shared" si="5446"/>
        <v>0</v>
      </c>
      <c r="BC1171" s="166">
        <f t="shared" si="5446"/>
        <v>0</v>
      </c>
      <c r="BD1171" s="166">
        <f t="shared" si="5446"/>
        <v>0</v>
      </c>
      <c r="BE1171" s="166">
        <f t="shared" si="5446"/>
        <v>0</v>
      </c>
      <c r="BF1171" s="166">
        <f t="shared" si="5446"/>
        <v>0</v>
      </c>
      <c r="BG1171" s="166">
        <f t="shared" si="5446"/>
        <v>0</v>
      </c>
      <c r="BH1171" s="166">
        <f t="shared" si="5446"/>
        <v>0</v>
      </c>
      <c r="BI1171" s="142"/>
      <c r="BV1171" s="142"/>
      <c r="CI1171" s="142"/>
      <c r="CV1171" s="142"/>
      <c r="DI1171" s="142"/>
      <c r="DV1171" s="142"/>
      <c r="EI1171" s="142"/>
    </row>
    <row r="1172" spans="1:139" ht="15.75" hidden="1" outlineLevel="1" x14ac:dyDescent="0.25">
      <c r="A1172" s="2">
        <f t="shared" si="5419"/>
        <v>71</v>
      </c>
      <c r="B1172" s="86">
        <f t="shared" si="5438"/>
        <v>0</v>
      </c>
      <c r="C1172" s="86">
        <f t="shared" si="5438"/>
        <v>0</v>
      </c>
      <c r="D1172" s="2">
        <f t="shared" si="5438"/>
        <v>0</v>
      </c>
      <c r="E1172" s="141">
        <f t="shared" si="5438"/>
        <v>0</v>
      </c>
      <c r="I1172" s="178">
        <v>0</v>
      </c>
      <c r="J1172" s="166">
        <f t="shared" ref="J1172:U1172" si="5447">J130-J324+I1172</f>
        <v>0</v>
      </c>
      <c r="K1172" s="166">
        <f t="shared" si="5447"/>
        <v>0</v>
      </c>
      <c r="L1172" s="166">
        <f t="shared" si="5447"/>
        <v>0</v>
      </c>
      <c r="M1172" s="166">
        <f t="shared" si="5447"/>
        <v>0</v>
      </c>
      <c r="N1172" s="166">
        <f t="shared" si="5447"/>
        <v>0</v>
      </c>
      <c r="O1172" s="166">
        <f t="shared" si="5447"/>
        <v>0</v>
      </c>
      <c r="P1172" s="166">
        <f t="shared" si="5447"/>
        <v>0</v>
      </c>
      <c r="Q1172" s="166">
        <f t="shared" si="5447"/>
        <v>0</v>
      </c>
      <c r="R1172" s="166">
        <f t="shared" si="5447"/>
        <v>0</v>
      </c>
      <c r="S1172" s="166">
        <f t="shared" si="5447"/>
        <v>0</v>
      </c>
      <c r="T1172" s="166">
        <f t="shared" si="5447"/>
        <v>0</v>
      </c>
      <c r="U1172" s="166">
        <f t="shared" si="5447"/>
        <v>0</v>
      </c>
      <c r="W1172" s="166">
        <f t="shared" si="5326"/>
        <v>0</v>
      </c>
      <c r="X1172" s="166">
        <f t="shared" ref="X1172:AH1172" si="5448">X130-X324+W1172</f>
        <v>0</v>
      </c>
      <c r="Y1172" s="166">
        <f t="shared" si="5448"/>
        <v>0</v>
      </c>
      <c r="Z1172" s="166">
        <f t="shared" si="5448"/>
        <v>0</v>
      </c>
      <c r="AA1172" s="166">
        <f t="shared" si="5448"/>
        <v>0</v>
      </c>
      <c r="AB1172" s="166">
        <f t="shared" si="5448"/>
        <v>0</v>
      </c>
      <c r="AC1172" s="166">
        <f t="shared" si="5448"/>
        <v>0</v>
      </c>
      <c r="AD1172" s="166">
        <f t="shared" si="5448"/>
        <v>0</v>
      </c>
      <c r="AE1172" s="166">
        <f t="shared" si="5448"/>
        <v>0</v>
      </c>
      <c r="AF1172" s="166">
        <f t="shared" si="5448"/>
        <v>0</v>
      </c>
      <c r="AG1172" s="166">
        <f t="shared" si="5448"/>
        <v>0</v>
      </c>
      <c r="AH1172" s="170">
        <f t="shared" si="5448"/>
        <v>0</v>
      </c>
      <c r="AI1172" s="142"/>
      <c r="AJ1172" s="166">
        <f t="shared" si="5422"/>
        <v>0</v>
      </c>
      <c r="AK1172" s="166">
        <f t="shared" ref="AK1172:AU1172" si="5449">AK130-AK324+AJ1172</f>
        <v>0</v>
      </c>
      <c r="AL1172" s="166">
        <f t="shared" si="5449"/>
        <v>0</v>
      </c>
      <c r="AM1172" s="166">
        <f t="shared" si="5449"/>
        <v>0</v>
      </c>
      <c r="AN1172" s="166">
        <f t="shared" si="5449"/>
        <v>0</v>
      </c>
      <c r="AO1172" s="166">
        <f t="shared" si="5449"/>
        <v>0</v>
      </c>
      <c r="AP1172" s="166">
        <f t="shared" si="5449"/>
        <v>0</v>
      </c>
      <c r="AQ1172" s="166">
        <f t="shared" si="5449"/>
        <v>0</v>
      </c>
      <c r="AR1172" s="166">
        <f t="shared" si="5449"/>
        <v>0</v>
      </c>
      <c r="AS1172" s="166">
        <f t="shared" si="5449"/>
        <v>0</v>
      </c>
      <c r="AT1172" s="166">
        <f t="shared" si="5449"/>
        <v>0</v>
      </c>
      <c r="AU1172" s="166">
        <f t="shared" si="5449"/>
        <v>0</v>
      </c>
      <c r="AV1172" s="142"/>
      <c r="AW1172" s="166">
        <f t="shared" si="5424"/>
        <v>0</v>
      </c>
      <c r="AX1172" s="166">
        <f t="shared" ref="AX1172:BH1172" si="5450">AX130-AX324+AW1172</f>
        <v>0</v>
      </c>
      <c r="AY1172" s="166">
        <f t="shared" si="5450"/>
        <v>0</v>
      </c>
      <c r="AZ1172" s="166">
        <f t="shared" si="5450"/>
        <v>0</v>
      </c>
      <c r="BA1172" s="166">
        <f t="shared" si="5450"/>
        <v>0</v>
      </c>
      <c r="BB1172" s="166">
        <f t="shared" si="5450"/>
        <v>0</v>
      </c>
      <c r="BC1172" s="166">
        <f t="shared" si="5450"/>
        <v>0</v>
      </c>
      <c r="BD1172" s="166">
        <f t="shared" si="5450"/>
        <v>0</v>
      </c>
      <c r="BE1172" s="166">
        <f t="shared" si="5450"/>
        <v>0</v>
      </c>
      <c r="BF1172" s="166">
        <f t="shared" si="5450"/>
        <v>0</v>
      </c>
      <c r="BG1172" s="166">
        <f t="shared" si="5450"/>
        <v>0</v>
      </c>
      <c r="BH1172" s="166">
        <f t="shared" si="5450"/>
        <v>0</v>
      </c>
      <c r="BI1172" s="142"/>
      <c r="BV1172" s="142"/>
      <c r="CI1172" s="142"/>
      <c r="CV1172" s="142"/>
      <c r="DI1172" s="142"/>
      <c r="DV1172" s="142"/>
      <c r="EI1172" s="142"/>
    </row>
    <row r="1173" spans="1:139" ht="15.75" hidden="1" outlineLevel="1" x14ac:dyDescent="0.25">
      <c r="A1173" s="2">
        <f t="shared" si="5419"/>
        <v>72</v>
      </c>
      <c r="B1173" s="86">
        <f t="shared" si="5438"/>
        <v>0</v>
      </c>
      <c r="C1173" s="86">
        <f t="shared" si="5438"/>
        <v>0</v>
      </c>
      <c r="D1173" s="2">
        <f t="shared" si="5438"/>
        <v>0</v>
      </c>
      <c r="E1173" s="141">
        <f t="shared" si="5438"/>
        <v>0</v>
      </c>
      <c r="I1173" s="178">
        <v>0</v>
      </c>
      <c r="J1173" s="166">
        <f t="shared" ref="J1173:U1173" si="5451">J131-J325+I1173</f>
        <v>0</v>
      </c>
      <c r="K1173" s="166">
        <f t="shared" si="5451"/>
        <v>0</v>
      </c>
      <c r="L1173" s="166">
        <f t="shared" si="5451"/>
        <v>0</v>
      </c>
      <c r="M1173" s="166">
        <f t="shared" si="5451"/>
        <v>0</v>
      </c>
      <c r="N1173" s="166">
        <f t="shared" si="5451"/>
        <v>0</v>
      </c>
      <c r="O1173" s="166">
        <f t="shared" si="5451"/>
        <v>0</v>
      </c>
      <c r="P1173" s="166">
        <f t="shared" si="5451"/>
        <v>0</v>
      </c>
      <c r="Q1173" s="166">
        <f t="shared" si="5451"/>
        <v>0</v>
      </c>
      <c r="R1173" s="166">
        <f t="shared" si="5451"/>
        <v>0</v>
      </c>
      <c r="S1173" s="166">
        <f t="shared" si="5451"/>
        <v>0</v>
      </c>
      <c r="T1173" s="166">
        <f t="shared" si="5451"/>
        <v>0</v>
      </c>
      <c r="U1173" s="166">
        <f t="shared" si="5451"/>
        <v>0</v>
      </c>
      <c r="W1173" s="166">
        <f t="shared" si="5326"/>
        <v>0</v>
      </c>
      <c r="X1173" s="166">
        <f t="shared" ref="X1173:AH1173" si="5452">X131-X325+W1173</f>
        <v>0</v>
      </c>
      <c r="Y1173" s="166">
        <f t="shared" si="5452"/>
        <v>0</v>
      </c>
      <c r="Z1173" s="166">
        <f t="shared" si="5452"/>
        <v>0</v>
      </c>
      <c r="AA1173" s="166">
        <f t="shared" si="5452"/>
        <v>0</v>
      </c>
      <c r="AB1173" s="166">
        <f t="shared" si="5452"/>
        <v>0</v>
      </c>
      <c r="AC1173" s="166">
        <f t="shared" si="5452"/>
        <v>0</v>
      </c>
      <c r="AD1173" s="166">
        <f t="shared" si="5452"/>
        <v>0</v>
      </c>
      <c r="AE1173" s="166">
        <f t="shared" si="5452"/>
        <v>0</v>
      </c>
      <c r="AF1173" s="166">
        <f t="shared" si="5452"/>
        <v>0</v>
      </c>
      <c r="AG1173" s="166">
        <f t="shared" si="5452"/>
        <v>0</v>
      </c>
      <c r="AH1173" s="170">
        <f t="shared" si="5452"/>
        <v>0</v>
      </c>
      <c r="AI1173" s="142"/>
      <c r="AJ1173" s="166">
        <f t="shared" si="5422"/>
        <v>0</v>
      </c>
      <c r="AK1173" s="166">
        <f t="shared" ref="AK1173:AU1173" si="5453">AK131-AK325+AJ1173</f>
        <v>0</v>
      </c>
      <c r="AL1173" s="166">
        <f t="shared" si="5453"/>
        <v>0</v>
      </c>
      <c r="AM1173" s="166">
        <f t="shared" si="5453"/>
        <v>0</v>
      </c>
      <c r="AN1173" s="166">
        <f t="shared" si="5453"/>
        <v>0</v>
      </c>
      <c r="AO1173" s="166">
        <f t="shared" si="5453"/>
        <v>0</v>
      </c>
      <c r="AP1173" s="166">
        <f t="shared" si="5453"/>
        <v>0</v>
      </c>
      <c r="AQ1173" s="166">
        <f t="shared" si="5453"/>
        <v>0</v>
      </c>
      <c r="AR1173" s="166">
        <f t="shared" si="5453"/>
        <v>0</v>
      </c>
      <c r="AS1173" s="166">
        <f t="shared" si="5453"/>
        <v>0</v>
      </c>
      <c r="AT1173" s="166">
        <f t="shared" si="5453"/>
        <v>0</v>
      </c>
      <c r="AU1173" s="166">
        <f t="shared" si="5453"/>
        <v>0</v>
      </c>
      <c r="AV1173" s="142"/>
      <c r="AW1173" s="166">
        <f t="shared" si="5424"/>
        <v>0</v>
      </c>
      <c r="AX1173" s="166">
        <f t="shared" ref="AX1173:BH1173" si="5454">AX131-AX325+AW1173</f>
        <v>0</v>
      </c>
      <c r="AY1173" s="166">
        <f t="shared" si="5454"/>
        <v>0</v>
      </c>
      <c r="AZ1173" s="166">
        <f t="shared" si="5454"/>
        <v>0</v>
      </c>
      <c r="BA1173" s="166">
        <f t="shared" si="5454"/>
        <v>0</v>
      </c>
      <c r="BB1173" s="166">
        <f t="shared" si="5454"/>
        <v>0</v>
      </c>
      <c r="BC1173" s="166">
        <f t="shared" si="5454"/>
        <v>0</v>
      </c>
      <c r="BD1173" s="166">
        <f t="shared" si="5454"/>
        <v>0</v>
      </c>
      <c r="BE1173" s="166">
        <f t="shared" si="5454"/>
        <v>0</v>
      </c>
      <c r="BF1173" s="166">
        <f t="shared" si="5454"/>
        <v>0</v>
      </c>
      <c r="BG1173" s="166">
        <f t="shared" si="5454"/>
        <v>0</v>
      </c>
      <c r="BH1173" s="166">
        <f t="shared" si="5454"/>
        <v>0</v>
      </c>
      <c r="BI1173" s="142"/>
      <c r="BV1173" s="142"/>
      <c r="CI1173" s="142"/>
      <c r="CV1173" s="142"/>
      <c r="DI1173" s="142"/>
      <c r="DV1173" s="142"/>
      <c r="EI1173" s="142"/>
    </row>
    <row r="1174" spans="1:139" ht="15.75" hidden="1" outlineLevel="1" x14ac:dyDescent="0.25">
      <c r="A1174" s="2">
        <f t="shared" si="5419"/>
        <v>73</v>
      </c>
      <c r="B1174" s="86">
        <f t="shared" si="5438"/>
        <v>0</v>
      </c>
      <c r="C1174" s="86">
        <f t="shared" si="5438"/>
        <v>0</v>
      </c>
      <c r="D1174" s="2">
        <f t="shared" si="5438"/>
        <v>0</v>
      </c>
      <c r="E1174" s="141">
        <f t="shared" si="5438"/>
        <v>0</v>
      </c>
      <c r="I1174" s="178">
        <v>0</v>
      </c>
      <c r="J1174" s="166">
        <f t="shared" ref="J1174:U1174" si="5455">J132-J326+I1174</f>
        <v>0</v>
      </c>
      <c r="K1174" s="166">
        <f t="shared" si="5455"/>
        <v>0</v>
      </c>
      <c r="L1174" s="166">
        <f t="shared" si="5455"/>
        <v>0</v>
      </c>
      <c r="M1174" s="166">
        <f t="shared" si="5455"/>
        <v>0</v>
      </c>
      <c r="N1174" s="166">
        <f t="shared" si="5455"/>
        <v>0</v>
      </c>
      <c r="O1174" s="166">
        <f t="shared" si="5455"/>
        <v>0</v>
      </c>
      <c r="P1174" s="166">
        <f t="shared" si="5455"/>
        <v>0</v>
      </c>
      <c r="Q1174" s="166">
        <f t="shared" si="5455"/>
        <v>0</v>
      </c>
      <c r="R1174" s="166">
        <f t="shared" si="5455"/>
        <v>0</v>
      </c>
      <c r="S1174" s="166">
        <f t="shared" si="5455"/>
        <v>0</v>
      </c>
      <c r="T1174" s="166">
        <f t="shared" si="5455"/>
        <v>0</v>
      </c>
      <c r="U1174" s="166">
        <f t="shared" si="5455"/>
        <v>0</v>
      </c>
      <c r="W1174" s="166">
        <f t="shared" si="5326"/>
        <v>0</v>
      </c>
      <c r="X1174" s="166">
        <f t="shared" ref="X1174:AH1174" si="5456">X132-X326+W1174</f>
        <v>0</v>
      </c>
      <c r="Y1174" s="166">
        <f t="shared" si="5456"/>
        <v>0</v>
      </c>
      <c r="Z1174" s="166">
        <f t="shared" si="5456"/>
        <v>0</v>
      </c>
      <c r="AA1174" s="166">
        <f t="shared" si="5456"/>
        <v>0</v>
      </c>
      <c r="AB1174" s="166">
        <f t="shared" si="5456"/>
        <v>0</v>
      </c>
      <c r="AC1174" s="166">
        <f t="shared" si="5456"/>
        <v>0</v>
      </c>
      <c r="AD1174" s="166">
        <f t="shared" si="5456"/>
        <v>0</v>
      </c>
      <c r="AE1174" s="166">
        <f t="shared" si="5456"/>
        <v>0</v>
      </c>
      <c r="AF1174" s="166">
        <f t="shared" si="5456"/>
        <v>0</v>
      </c>
      <c r="AG1174" s="166">
        <f t="shared" si="5456"/>
        <v>0</v>
      </c>
      <c r="AH1174" s="170">
        <f t="shared" si="5456"/>
        <v>0</v>
      </c>
      <c r="AI1174" s="142"/>
      <c r="AJ1174" s="166">
        <f t="shared" si="5422"/>
        <v>0</v>
      </c>
      <c r="AK1174" s="166">
        <f t="shared" ref="AK1174:AU1174" si="5457">AK132-AK326+AJ1174</f>
        <v>0</v>
      </c>
      <c r="AL1174" s="166">
        <f t="shared" si="5457"/>
        <v>0</v>
      </c>
      <c r="AM1174" s="166">
        <f t="shared" si="5457"/>
        <v>0</v>
      </c>
      <c r="AN1174" s="166">
        <f t="shared" si="5457"/>
        <v>0</v>
      </c>
      <c r="AO1174" s="166">
        <f t="shared" si="5457"/>
        <v>0</v>
      </c>
      <c r="AP1174" s="166">
        <f t="shared" si="5457"/>
        <v>0</v>
      </c>
      <c r="AQ1174" s="166">
        <f t="shared" si="5457"/>
        <v>0</v>
      </c>
      <c r="AR1174" s="166">
        <f t="shared" si="5457"/>
        <v>0</v>
      </c>
      <c r="AS1174" s="166">
        <f t="shared" si="5457"/>
        <v>0</v>
      </c>
      <c r="AT1174" s="166">
        <f t="shared" si="5457"/>
        <v>0</v>
      </c>
      <c r="AU1174" s="166">
        <f t="shared" si="5457"/>
        <v>0</v>
      </c>
      <c r="AV1174" s="142"/>
      <c r="AW1174" s="166">
        <f t="shared" si="5424"/>
        <v>0</v>
      </c>
      <c r="AX1174" s="166">
        <f t="shared" ref="AX1174:BH1174" si="5458">AX132-AX326+AW1174</f>
        <v>0</v>
      </c>
      <c r="AY1174" s="166">
        <f t="shared" si="5458"/>
        <v>0</v>
      </c>
      <c r="AZ1174" s="166">
        <f t="shared" si="5458"/>
        <v>0</v>
      </c>
      <c r="BA1174" s="166">
        <f t="shared" si="5458"/>
        <v>0</v>
      </c>
      <c r="BB1174" s="166">
        <f t="shared" si="5458"/>
        <v>0</v>
      </c>
      <c r="BC1174" s="166">
        <f t="shared" si="5458"/>
        <v>0</v>
      </c>
      <c r="BD1174" s="166">
        <f t="shared" si="5458"/>
        <v>0</v>
      </c>
      <c r="BE1174" s="166">
        <f t="shared" si="5458"/>
        <v>0</v>
      </c>
      <c r="BF1174" s="166">
        <f t="shared" si="5458"/>
        <v>0</v>
      </c>
      <c r="BG1174" s="166">
        <f t="shared" si="5458"/>
        <v>0</v>
      </c>
      <c r="BH1174" s="166">
        <f t="shared" si="5458"/>
        <v>0</v>
      </c>
      <c r="BI1174" s="142"/>
      <c r="BV1174" s="142"/>
      <c r="CI1174" s="142"/>
      <c r="CV1174" s="142"/>
      <c r="DI1174" s="142"/>
      <c r="DV1174" s="142"/>
      <c r="EI1174" s="142"/>
    </row>
    <row r="1175" spans="1:139" ht="15.75" hidden="1" outlineLevel="1" x14ac:dyDescent="0.25">
      <c r="A1175" s="2">
        <f t="shared" si="5419"/>
        <v>74</v>
      </c>
      <c r="B1175" s="86">
        <f t="shared" si="5438"/>
        <v>0</v>
      </c>
      <c r="C1175" s="86">
        <f t="shared" si="5438"/>
        <v>0</v>
      </c>
      <c r="D1175" s="2">
        <f t="shared" si="5438"/>
        <v>0</v>
      </c>
      <c r="E1175" s="141">
        <f t="shared" si="5438"/>
        <v>0</v>
      </c>
      <c r="I1175" s="178">
        <v>0</v>
      </c>
      <c r="J1175" s="166">
        <f t="shared" ref="J1175:U1175" si="5459">J133-J327+I1175</f>
        <v>0</v>
      </c>
      <c r="K1175" s="166">
        <f t="shared" si="5459"/>
        <v>0</v>
      </c>
      <c r="L1175" s="166">
        <f t="shared" si="5459"/>
        <v>0</v>
      </c>
      <c r="M1175" s="166">
        <f t="shared" si="5459"/>
        <v>0</v>
      </c>
      <c r="N1175" s="166">
        <f t="shared" si="5459"/>
        <v>0</v>
      </c>
      <c r="O1175" s="166">
        <f t="shared" si="5459"/>
        <v>0</v>
      </c>
      <c r="P1175" s="166">
        <f t="shared" si="5459"/>
        <v>0</v>
      </c>
      <c r="Q1175" s="166">
        <f t="shared" si="5459"/>
        <v>0</v>
      </c>
      <c r="R1175" s="166">
        <f t="shared" si="5459"/>
        <v>0</v>
      </c>
      <c r="S1175" s="166">
        <f t="shared" si="5459"/>
        <v>0</v>
      </c>
      <c r="T1175" s="166">
        <f t="shared" si="5459"/>
        <v>0</v>
      </c>
      <c r="U1175" s="166">
        <f t="shared" si="5459"/>
        <v>0</v>
      </c>
      <c r="W1175" s="166">
        <f t="shared" ref="W1175:W1206" si="5460">W133-W327+U1175</f>
        <v>0</v>
      </c>
      <c r="X1175" s="166">
        <f t="shared" ref="X1175:AH1175" si="5461">X133-X327+W1175</f>
        <v>0</v>
      </c>
      <c r="Y1175" s="166">
        <f t="shared" si="5461"/>
        <v>0</v>
      </c>
      <c r="Z1175" s="166">
        <f t="shared" si="5461"/>
        <v>0</v>
      </c>
      <c r="AA1175" s="166">
        <f t="shared" si="5461"/>
        <v>0</v>
      </c>
      <c r="AB1175" s="166">
        <f t="shared" si="5461"/>
        <v>0</v>
      </c>
      <c r="AC1175" s="166">
        <f t="shared" si="5461"/>
        <v>0</v>
      </c>
      <c r="AD1175" s="166">
        <f t="shared" si="5461"/>
        <v>0</v>
      </c>
      <c r="AE1175" s="166">
        <f t="shared" si="5461"/>
        <v>0</v>
      </c>
      <c r="AF1175" s="166">
        <f t="shared" si="5461"/>
        <v>0</v>
      </c>
      <c r="AG1175" s="166">
        <f t="shared" si="5461"/>
        <v>0</v>
      </c>
      <c r="AH1175" s="170">
        <f t="shared" si="5461"/>
        <v>0</v>
      </c>
      <c r="AI1175" s="142"/>
      <c r="AJ1175" s="166">
        <f t="shared" si="5422"/>
        <v>0</v>
      </c>
      <c r="AK1175" s="166">
        <f t="shared" ref="AK1175:AU1175" si="5462">AK133-AK327+AJ1175</f>
        <v>0</v>
      </c>
      <c r="AL1175" s="166">
        <f t="shared" si="5462"/>
        <v>0</v>
      </c>
      <c r="AM1175" s="166">
        <f t="shared" si="5462"/>
        <v>0</v>
      </c>
      <c r="AN1175" s="166">
        <f t="shared" si="5462"/>
        <v>0</v>
      </c>
      <c r="AO1175" s="166">
        <f t="shared" si="5462"/>
        <v>0</v>
      </c>
      <c r="AP1175" s="166">
        <f t="shared" si="5462"/>
        <v>0</v>
      </c>
      <c r="AQ1175" s="166">
        <f t="shared" si="5462"/>
        <v>0</v>
      </c>
      <c r="AR1175" s="166">
        <f t="shared" si="5462"/>
        <v>0</v>
      </c>
      <c r="AS1175" s="166">
        <f t="shared" si="5462"/>
        <v>0</v>
      </c>
      <c r="AT1175" s="166">
        <f t="shared" si="5462"/>
        <v>0</v>
      </c>
      <c r="AU1175" s="166">
        <f t="shared" si="5462"/>
        <v>0</v>
      </c>
      <c r="AV1175" s="142"/>
      <c r="AW1175" s="166">
        <f t="shared" si="5424"/>
        <v>0</v>
      </c>
      <c r="AX1175" s="166">
        <f t="shared" ref="AX1175:BH1175" si="5463">AX133-AX327+AW1175</f>
        <v>0</v>
      </c>
      <c r="AY1175" s="166">
        <f t="shared" si="5463"/>
        <v>0</v>
      </c>
      <c r="AZ1175" s="166">
        <f t="shared" si="5463"/>
        <v>0</v>
      </c>
      <c r="BA1175" s="166">
        <f t="shared" si="5463"/>
        <v>0</v>
      </c>
      <c r="BB1175" s="166">
        <f t="shared" si="5463"/>
        <v>0</v>
      </c>
      <c r="BC1175" s="166">
        <f t="shared" si="5463"/>
        <v>0</v>
      </c>
      <c r="BD1175" s="166">
        <f t="shared" si="5463"/>
        <v>0</v>
      </c>
      <c r="BE1175" s="166">
        <f t="shared" si="5463"/>
        <v>0</v>
      </c>
      <c r="BF1175" s="166">
        <f t="shared" si="5463"/>
        <v>0</v>
      </c>
      <c r="BG1175" s="166">
        <f t="shared" si="5463"/>
        <v>0</v>
      </c>
      <c r="BH1175" s="166">
        <f t="shared" si="5463"/>
        <v>0</v>
      </c>
      <c r="BI1175" s="142"/>
      <c r="BV1175" s="142"/>
      <c r="CI1175" s="142"/>
      <c r="CV1175" s="142"/>
      <c r="DI1175" s="142"/>
      <c r="DV1175" s="142"/>
      <c r="EI1175" s="142"/>
    </row>
    <row r="1176" spans="1:139" ht="15.75" hidden="1" outlineLevel="1" x14ac:dyDescent="0.25">
      <c r="A1176" s="2">
        <f t="shared" si="5419"/>
        <v>75</v>
      </c>
      <c r="B1176" s="86">
        <f t="shared" si="5438"/>
        <v>0</v>
      </c>
      <c r="C1176" s="86">
        <f t="shared" si="5438"/>
        <v>0</v>
      </c>
      <c r="D1176" s="2">
        <f t="shared" si="5438"/>
        <v>0</v>
      </c>
      <c r="E1176" s="141">
        <f t="shared" si="5438"/>
        <v>0</v>
      </c>
      <c r="I1176" s="178">
        <v>0</v>
      </c>
      <c r="J1176" s="166">
        <f t="shared" ref="J1176:U1176" si="5464">J134-J328+I1176</f>
        <v>0</v>
      </c>
      <c r="K1176" s="166">
        <f t="shared" si="5464"/>
        <v>0</v>
      </c>
      <c r="L1176" s="166">
        <f t="shared" si="5464"/>
        <v>0</v>
      </c>
      <c r="M1176" s="166">
        <f t="shared" si="5464"/>
        <v>0</v>
      </c>
      <c r="N1176" s="166">
        <f t="shared" si="5464"/>
        <v>0</v>
      </c>
      <c r="O1176" s="166">
        <f t="shared" si="5464"/>
        <v>0</v>
      </c>
      <c r="P1176" s="166">
        <f t="shared" si="5464"/>
        <v>0</v>
      </c>
      <c r="Q1176" s="166">
        <f t="shared" si="5464"/>
        <v>0</v>
      </c>
      <c r="R1176" s="166">
        <f t="shared" si="5464"/>
        <v>0</v>
      </c>
      <c r="S1176" s="166">
        <f t="shared" si="5464"/>
        <v>0</v>
      </c>
      <c r="T1176" s="166">
        <f t="shared" si="5464"/>
        <v>0</v>
      </c>
      <c r="U1176" s="166">
        <f t="shared" si="5464"/>
        <v>0</v>
      </c>
      <c r="W1176" s="166">
        <f t="shared" si="5460"/>
        <v>0</v>
      </c>
      <c r="X1176" s="166">
        <f t="shared" ref="X1176:AH1176" si="5465">X134-X328+W1176</f>
        <v>0</v>
      </c>
      <c r="Y1176" s="166">
        <f t="shared" si="5465"/>
        <v>0</v>
      </c>
      <c r="Z1176" s="166">
        <f t="shared" si="5465"/>
        <v>0</v>
      </c>
      <c r="AA1176" s="166">
        <f t="shared" si="5465"/>
        <v>0</v>
      </c>
      <c r="AB1176" s="166">
        <f t="shared" si="5465"/>
        <v>0</v>
      </c>
      <c r="AC1176" s="166">
        <f t="shared" si="5465"/>
        <v>0</v>
      </c>
      <c r="AD1176" s="166">
        <f t="shared" si="5465"/>
        <v>0</v>
      </c>
      <c r="AE1176" s="166">
        <f t="shared" si="5465"/>
        <v>0</v>
      </c>
      <c r="AF1176" s="166">
        <f t="shared" si="5465"/>
        <v>0</v>
      </c>
      <c r="AG1176" s="166">
        <f t="shared" si="5465"/>
        <v>0</v>
      </c>
      <c r="AH1176" s="170">
        <f t="shared" si="5465"/>
        <v>0</v>
      </c>
      <c r="AI1176" s="142"/>
      <c r="AJ1176" s="166">
        <f t="shared" si="5422"/>
        <v>0</v>
      </c>
      <c r="AK1176" s="166">
        <f t="shared" ref="AK1176:AU1176" si="5466">AK134-AK328+AJ1176</f>
        <v>0</v>
      </c>
      <c r="AL1176" s="166">
        <f t="shared" si="5466"/>
        <v>0</v>
      </c>
      <c r="AM1176" s="166">
        <f t="shared" si="5466"/>
        <v>0</v>
      </c>
      <c r="AN1176" s="166">
        <f t="shared" si="5466"/>
        <v>0</v>
      </c>
      <c r="AO1176" s="166">
        <f t="shared" si="5466"/>
        <v>0</v>
      </c>
      <c r="AP1176" s="166">
        <f t="shared" si="5466"/>
        <v>0</v>
      </c>
      <c r="AQ1176" s="166">
        <f t="shared" si="5466"/>
        <v>0</v>
      </c>
      <c r="AR1176" s="166">
        <f t="shared" si="5466"/>
        <v>0</v>
      </c>
      <c r="AS1176" s="166">
        <f t="shared" si="5466"/>
        <v>0</v>
      </c>
      <c r="AT1176" s="166">
        <f t="shared" si="5466"/>
        <v>0</v>
      </c>
      <c r="AU1176" s="166">
        <f t="shared" si="5466"/>
        <v>0</v>
      </c>
      <c r="AV1176" s="142"/>
      <c r="AW1176" s="166">
        <f t="shared" si="5424"/>
        <v>0</v>
      </c>
      <c r="AX1176" s="166">
        <f t="shared" ref="AX1176:BH1176" si="5467">AX134-AX328+AW1176</f>
        <v>0</v>
      </c>
      <c r="AY1176" s="166">
        <f t="shared" si="5467"/>
        <v>0</v>
      </c>
      <c r="AZ1176" s="166">
        <f t="shared" si="5467"/>
        <v>0</v>
      </c>
      <c r="BA1176" s="166">
        <f t="shared" si="5467"/>
        <v>0</v>
      </c>
      <c r="BB1176" s="166">
        <f t="shared" si="5467"/>
        <v>0</v>
      </c>
      <c r="BC1176" s="166">
        <f t="shared" si="5467"/>
        <v>0</v>
      </c>
      <c r="BD1176" s="166">
        <f t="shared" si="5467"/>
        <v>0</v>
      </c>
      <c r="BE1176" s="166">
        <f t="shared" si="5467"/>
        <v>0</v>
      </c>
      <c r="BF1176" s="166">
        <f t="shared" si="5467"/>
        <v>0</v>
      </c>
      <c r="BG1176" s="166">
        <f t="shared" si="5467"/>
        <v>0</v>
      </c>
      <c r="BH1176" s="166">
        <f t="shared" si="5467"/>
        <v>0</v>
      </c>
      <c r="BI1176" s="142"/>
      <c r="BV1176" s="142"/>
      <c r="CI1176" s="142"/>
      <c r="CV1176" s="142"/>
      <c r="DI1176" s="142"/>
      <c r="DV1176" s="142"/>
      <c r="EI1176" s="142"/>
    </row>
    <row r="1177" spans="1:139" ht="15.75" hidden="1" outlineLevel="1" x14ac:dyDescent="0.25">
      <c r="A1177" s="2">
        <f t="shared" si="5419"/>
        <v>76</v>
      </c>
      <c r="B1177" s="86">
        <f t="shared" si="5438"/>
        <v>0</v>
      </c>
      <c r="C1177" s="86">
        <f t="shared" si="5438"/>
        <v>0</v>
      </c>
      <c r="D1177" s="2">
        <f t="shared" si="5438"/>
        <v>0</v>
      </c>
      <c r="E1177" s="141">
        <f t="shared" si="5438"/>
        <v>0</v>
      </c>
      <c r="I1177" s="178">
        <v>0</v>
      </c>
      <c r="J1177" s="166">
        <f t="shared" ref="J1177:U1177" si="5468">J135-J329+I1177</f>
        <v>0</v>
      </c>
      <c r="K1177" s="166">
        <f t="shared" si="5468"/>
        <v>0</v>
      </c>
      <c r="L1177" s="166">
        <f t="shared" si="5468"/>
        <v>0</v>
      </c>
      <c r="M1177" s="166">
        <f t="shared" si="5468"/>
        <v>0</v>
      </c>
      <c r="N1177" s="166">
        <f t="shared" si="5468"/>
        <v>0</v>
      </c>
      <c r="O1177" s="166">
        <f t="shared" si="5468"/>
        <v>0</v>
      </c>
      <c r="P1177" s="166">
        <f t="shared" si="5468"/>
        <v>0</v>
      </c>
      <c r="Q1177" s="166">
        <f t="shared" si="5468"/>
        <v>0</v>
      </c>
      <c r="R1177" s="166">
        <f t="shared" si="5468"/>
        <v>0</v>
      </c>
      <c r="S1177" s="166">
        <f t="shared" si="5468"/>
        <v>0</v>
      </c>
      <c r="T1177" s="166">
        <f t="shared" si="5468"/>
        <v>0</v>
      </c>
      <c r="U1177" s="166">
        <f t="shared" si="5468"/>
        <v>0</v>
      </c>
      <c r="W1177" s="166">
        <f t="shared" si="5460"/>
        <v>0</v>
      </c>
      <c r="X1177" s="166">
        <f t="shared" ref="X1177:AH1177" si="5469">X135-X329+W1177</f>
        <v>0</v>
      </c>
      <c r="Y1177" s="166">
        <f t="shared" si="5469"/>
        <v>0</v>
      </c>
      <c r="Z1177" s="166">
        <f t="shared" si="5469"/>
        <v>0</v>
      </c>
      <c r="AA1177" s="166">
        <f t="shared" si="5469"/>
        <v>0</v>
      </c>
      <c r="AB1177" s="166">
        <f t="shared" si="5469"/>
        <v>0</v>
      </c>
      <c r="AC1177" s="166">
        <f t="shared" si="5469"/>
        <v>0</v>
      </c>
      <c r="AD1177" s="166">
        <f t="shared" si="5469"/>
        <v>0</v>
      </c>
      <c r="AE1177" s="166">
        <f t="shared" si="5469"/>
        <v>0</v>
      </c>
      <c r="AF1177" s="166">
        <f t="shared" si="5469"/>
        <v>0</v>
      </c>
      <c r="AG1177" s="166">
        <f t="shared" si="5469"/>
        <v>0</v>
      </c>
      <c r="AH1177" s="170">
        <f t="shared" si="5469"/>
        <v>0</v>
      </c>
      <c r="AI1177" s="142"/>
      <c r="AJ1177" s="166">
        <f t="shared" si="5422"/>
        <v>0</v>
      </c>
      <c r="AK1177" s="166">
        <f t="shared" ref="AK1177:AU1177" si="5470">AK135-AK329+AJ1177</f>
        <v>0</v>
      </c>
      <c r="AL1177" s="166">
        <f t="shared" si="5470"/>
        <v>0</v>
      </c>
      <c r="AM1177" s="166">
        <f t="shared" si="5470"/>
        <v>0</v>
      </c>
      <c r="AN1177" s="166">
        <f t="shared" si="5470"/>
        <v>0</v>
      </c>
      <c r="AO1177" s="166">
        <f t="shared" si="5470"/>
        <v>0</v>
      </c>
      <c r="AP1177" s="166">
        <f t="shared" si="5470"/>
        <v>0</v>
      </c>
      <c r="AQ1177" s="166">
        <f t="shared" si="5470"/>
        <v>0</v>
      </c>
      <c r="AR1177" s="166">
        <f t="shared" si="5470"/>
        <v>0</v>
      </c>
      <c r="AS1177" s="166">
        <f t="shared" si="5470"/>
        <v>0</v>
      </c>
      <c r="AT1177" s="166">
        <f t="shared" si="5470"/>
        <v>0</v>
      </c>
      <c r="AU1177" s="166">
        <f t="shared" si="5470"/>
        <v>0</v>
      </c>
      <c r="AV1177" s="142"/>
      <c r="AW1177" s="166">
        <f t="shared" si="5424"/>
        <v>0</v>
      </c>
      <c r="AX1177" s="166">
        <f t="shared" ref="AX1177:BH1177" si="5471">AX135-AX329+AW1177</f>
        <v>0</v>
      </c>
      <c r="AY1177" s="166">
        <f t="shared" si="5471"/>
        <v>0</v>
      </c>
      <c r="AZ1177" s="166">
        <f t="shared" si="5471"/>
        <v>0</v>
      </c>
      <c r="BA1177" s="166">
        <f t="shared" si="5471"/>
        <v>0</v>
      </c>
      <c r="BB1177" s="166">
        <f t="shared" si="5471"/>
        <v>0</v>
      </c>
      <c r="BC1177" s="166">
        <f t="shared" si="5471"/>
        <v>0</v>
      </c>
      <c r="BD1177" s="166">
        <f t="shared" si="5471"/>
        <v>0</v>
      </c>
      <c r="BE1177" s="166">
        <f t="shared" si="5471"/>
        <v>0</v>
      </c>
      <c r="BF1177" s="166">
        <f t="shared" si="5471"/>
        <v>0</v>
      </c>
      <c r="BG1177" s="166">
        <f t="shared" si="5471"/>
        <v>0</v>
      </c>
      <c r="BH1177" s="166">
        <f t="shared" si="5471"/>
        <v>0</v>
      </c>
      <c r="BI1177" s="142"/>
      <c r="BV1177" s="142"/>
      <c r="CI1177" s="142"/>
      <c r="CV1177" s="142"/>
      <c r="DI1177" s="142"/>
      <c r="DV1177" s="142"/>
      <c r="EI1177" s="142"/>
    </row>
    <row r="1178" spans="1:139" ht="15.75" hidden="1" outlineLevel="1" x14ac:dyDescent="0.25">
      <c r="A1178" s="2">
        <f t="shared" si="5419"/>
        <v>77</v>
      </c>
      <c r="B1178" s="86">
        <f t="shared" si="5438"/>
        <v>0</v>
      </c>
      <c r="C1178" s="86">
        <f t="shared" si="5438"/>
        <v>0</v>
      </c>
      <c r="D1178" s="2">
        <f t="shared" si="5438"/>
        <v>0</v>
      </c>
      <c r="E1178" s="141">
        <f t="shared" si="5438"/>
        <v>0</v>
      </c>
      <c r="I1178" s="178">
        <v>0</v>
      </c>
      <c r="J1178" s="166">
        <f t="shared" ref="J1178:U1178" si="5472">J136-J330+I1178</f>
        <v>0</v>
      </c>
      <c r="K1178" s="166">
        <f t="shared" si="5472"/>
        <v>0</v>
      </c>
      <c r="L1178" s="166">
        <f t="shared" si="5472"/>
        <v>0</v>
      </c>
      <c r="M1178" s="166">
        <f t="shared" si="5472"/>
        <v>0</v>
      </c>
      <c r="N1178" s="166">
        <f t="shared" si="5472"/>
        <v>0</v>
      </c>
      <c r="O1178" s="166">
        <f t="shared" si="5472"/>
        <v>0</v>
      </c>
      <c r="P1178" s="166">
        <f t="shared" si="5472"/>
        <v>0</v>
      </c>
      <c r="Q1178" s="166">
        <f t="shared" si="5472"/>
        <v>0</v>
      </c>
      <c r="R1178" s="166">
        <f t="shared" si="5472"/>
        <v>0</v>
      </c>
      <c r="S1178" s="166">
        <f t="shared" si="5472"/>
        <v>0</v>
      </c>
      <c r="T1178" s="166">
        <f t="shared" si="5472"/>
        <v>0</v>
      </c>
      <c r="U1178" s="166">
        <f t="shared" si="5472"/>
        <v>0</v>
      </c>
      <c r="W1178" s="166">
        <f t="shared" si="5460"/>
        <v>0</v>
      </c>
      <c r="X1178" s="166">
        <f t="shared" ref="X1178:AH1178" si="5473">X136-X330+W1178</f>
        <v>0</v>
      </c>
      <c r="Y1178" s="166">
        <f t="shared" si="5473"/>
        <v>0</v>
      </c>
      <c r="Z1178" s="166">
        <f t="shared" si="5473"/>
        <v>0</v>
      </c>
      <c r="AA1178" s="166">
        <f t="shared" si="5473"/>
        <v>0</v>
      </c>
      <c r="AB1178" s="166">
        <f t="shared" si="5473"/>
        <v>0</v>
      </c>
      <c r="AC1178" s="166">
        <f t="shared" si="5473"/>
        <v>0</v>
      </c>
      <c r="AD1178" s="166">
        <f t="shared" si="5473"/>
        <v>0</v>
      </c>
      <c r="AE1178" s="166">
        <f t="shared" si="5473"/>
        <v>0</v>
      </c>
      <c r="AF1178" s="166">
        <f t="shared" si="5473"/>
        <v>0</v>
      </c>
      <c r="AG1178" s="166">
        <f t="shared" si="5473"/>
        <v>0</v>
      </c>
      <c r="AH1178" s="170">
        <f t="shared" si="5473"/>
        <v>0</v>
      </c>
      <c r="AI1178" s="142"/>
      <c r="AJ1178" s="166">
        <f t="shared" si="5422"/>
        <v>0</v>
      </c>
      <c r="AK1178" s="166">
        <f t="shared" ref="AK1178:AU1178" si="5474">AK136-AK330+AJ1178</f>
        <v>0</v>
      </c>
      <c r="AL1178" s="166">
        <f t="shared" si="5474"/>
        <v>0</v>
      </c>
      <c r="AM1178" s="166">
        <f t="shared" si="5474"/>
        <v>0</v>
      </c>
      <c r="AN1178" s="166">
        <f t="shared" si="5474"/>
        <v>0</v>
      </c>
      <c r="AO1178" s="166">
        <f t="shared" si="5474"/>
        <v>0</v>
      </c>
      <c r="AP1178" s="166">
        <f t="shared" si="5474"/>
        <v>0</v>
      </c>
      <c r="AQ1178" s="166">
        <f t="shared" si="5474"/>
        <v>0</v>
      </c>
      <c r="AR1178" s="166">
        <f t="shared" si="5474"/>
        <v>0</v>
      </c>
      <c r="AS1178" s="166">
        <f t="shared" si="5474"/>
        <v>0</v>
      </c>
      <c r="AT1178" s="166">
        <f t="shared" si="5474"/>
        <v>0</v>
      </c>
      <c r="AU1178" s="166">
        <f t="shared" si="5474"/>
        <v>0</v>
      </c>
      <c r="AV1178" s="142"/>
      <c r="AW1178" s="166">
        <f t="shared" si="5424"/>
        <v>0</v>
      </c>
      <c r="AX1178" s="166">
        <f t="shared" ref="AX1178:BH1178" si="5475">AX136-AX330+AW1178</f>
        <v>0</v>
      </c>
      <c r="AY1178" s="166">
        <f t="shared" si="5475"/>
        <v>0</v>
      </c>
      <c r="AZ1178" s="166">
        <f t="shared" si="5475"/>
        <v>0</v>
      </c>
      <c r="BA1178" s="166">
        <f t="shared" si="5475"/>
        <v>0</v>
      </c>
      <c r="BB1178" s="166">
        <f t="shared" si="5475"/>
        <v>0</v>
      </c>
      <c r="BC1178" s="166">
        <f t="shared" si="5475"/>
        <v>0</v>
      </c>
      <c r="BD1178" s="166">
        <f t="shared" si="5475"/>
        <v>0</v>
      </c>
      <c r="BE1178" s="166">
        <f t="shared" si="5475"/>
        <v>0</v>
      </c>
      <c r="BF1178" s="166">
        <f t="shared" si="5475"/>
        <v>0</v>
      </c>
      <c r="BG1178" s="166">
        <f t="shared" si="5475"/>
        <v>0</v>
      </c>
      <c r="BH1178" s="166">
        <f t="shared" si="5475"/>
        <v>0</v>
      </c>
      <c r="BI1178" s="142"/>
      <c r="BV1178" s="142"/>
      <c r="CI1178" s="142"/>
      <c r="CV1178" s="142"/>
      <c r="DI1178" s="142"/>
      <c r="DV1178" s="142"/>
      <c r="EI1178" s="142"/>
    </row>
    <row r="1179" spans="1:139" ht="15.75" hidden="1" outlineLevel="1" x14ac:dyDescent="0.25">
      <c r="A1179" s="2">
        <f t="shared" si="5419"/>
        <v>78</v>
      </c>
      <c r="B1179" s="86">
        <f t="shared" si="5438"/>
        <v>0</v>
      </c>
      <c r="C1179" s="86">
        <f t="shared" si="5438"/>
        <v>0</v>
      </c>
      <c r="D1179" s="2">
        <f t="shared" si="5438"/>
        <v>0</v>
      </c>
      <c r="E1179" s="141">
        <f t="shared" si="5438"/>
        <v>0</v>
      </c>
      <c r="I1179" s="178">
        <v>0</v>
      </c>
      <c r="J1179" s="166">
        <f t="shared" ref="J1179:U1179" si="5476">J137-J331+I1179</f>
        <v>0</v>
      </c>
      <c r="K1179" s="166">
        <f t="shared" si="5476"/>
        <v>0</v>
      </c>
      <c r="L1179" s="166">
        <f t="shared" si="5476"/>
        <v>0</v>
      </c>
      <c r="M1179" s="166">
        <f t="shared" si="5476"/>
        <v>0</v>
      </c>
      <c r="N1179" s="166">
        <f t="shared" si="5476"/>
        <v>0</v>
      </c>
      <c r="O1179" s="166">
        <f t="shared" si="5476"/>
        <v>0</v>
      </c>
      <c r="P1179" s="166">
        <f t="shared" si="5476"/>
        <v>0</v>
      </c>
      <c r="Q1179" s="166">
        <f t="shared" si="5476"/>
        <v>0</v>
      </c>
      <c r="R1179" s="166">
        <f t="shared" si="5476"/>
        <v>0</v>
      </c>
      <c r="S1179" s="166">
        <f t="shared" si="5476"/>
        <v>0</v>
      </c>
      <c r="T1179" s="166">
        <f t="shared" si="5476"/>
        <v>0</v>
      </c>
      <c r="U1179" s="166">
        <f t="shared" si="5476"/>
        <v>0</v>
      </c>
      <c r="W1179" s="166">
        <f t="shared" si="5460"/>
        <v>0</v>
      </c>
      <c r="X1179" s="166">
        <f t="shared" ref="X1179:AH1179" si="5477">X137-X331+W1179</f>
        <v>0</v>
      </c>
      <c r="Y1179" s="166">
        <f t="shared" si="5477"/>
        <v>0</v>
      </c>
      <c r="Z1179" s="166">
        <f t="shared" si="5477"/>
        <v>0</v>
      </c>
      <c r="AA1179" s="166">
        <f t="shared" si="5477"/>
        <v>0</v>
      </c>
      <c r="AB1179" s="166">
        <f t="shared" si="5477"/>
        <v>0</v>
      </c>
      <c r="AC1179" s="166">
        <f t="shared" si="5477"/>
        <v>0</v>
      </c>
      <c r="AD1179" s="166">
        <f t="shared" si="5477"/>
        <v>0</v>
      </c>
      <c r="AE1179" s="166">
        <f t="shared" si="5477"/>
        <v>0</v>
      </c>
      <c r="AF1179" s="166">
        <f t="shared" si="5477"/>
        <v>0</v>
      </c>
      <c r="AG1179" s="166">
        <f t="shared" si="5477"/>
        <v>0</v>
      </c>
      <c r="AH1179" s="170">
        <f t="shared" si="5477"/>
        <v>0</v>
      </c>
      <c r="AI1179" s="142"/>
      <c r="AJ1179" s="166">
        <f t="shared" si="5422"/>
        <v>0</v>
      </c>
      <c r="AK1179" s="166">
        <f t="shared" ref="AK1179:AU1179" si="5478">AK137-AK331+AJ1179</f>
        <v>0</v>
      </c>
      <c r="AL1179" s="166">
        <f t="shared" si="5478"/>
        <v>0</v>
      </c>
      <c r="AM1179" s="166">
        <f t="shared" si="5478"/>
        <v>0</v>
      </c>
      <c r="AN1179" s="166">
        <f t="shared" si="5478"/>
        <v>0</v>
      </c>
      <c r="AO1179" s="166">
        <f t="shared" si="5478"/>
        <v>0</v>
      </c>
      <c r="AP1179" s="166">
        <f t="shared" si="5478"/>
        <v>0</v>
      </c>
      <c r="AQ1179" s="166">
        <f t="shared" si="5478"/>
        <v>0</v>
      </c>
      <c r="AR1179" s="166">
        <f t="shared" si="5478"/>
        <v>0</v>
      </c>
      <c r="AS1179" s="166">
        <f t="shared" si="5478"/>
        <v>0</v>
      </c>
      <c r="AT1179" s="166">
        <f t="shared" si="5478"/>
        <v>0</v>
      </c>
      <c r="AU1179" s="166">
        <f t="shared" si="5478"/>
        <v>0</v>
      </c>
      <c r="AV1179" s="142"/>
      <c r="AW1179" s="166">
        <f t="shared" si="5424"/>
        <v>0</v>
      </c>
      <c r="AX1179" s="166">
        <f t="shared" ref="AX1179:BH1179" si="5479">AX137-AX331+AW1179</f>
        <v>0</v>
      </c>
      <c r="AY1179" s="166">
        <f t="shared" si="5479"/>
        <v>0</v>
      </c>
      <c r="AZ1179" s="166">
        <f t="shared" si="5479"/>
        <v>0</v>
      </c>
      <c r="BA1179" s="166">
        <f t="shared" si="5479"/>
        <v>0</v>
      </c>
      <c r="BB1179" s="166">
        <f t="shared" si="5479"/>
        <v>0</v>
      </c>
      <c r="BC1179" s="166">
        <f t="shared" si="5479"/>
        <v>0</v>
      </c>
      <c r="BD1179" s="166">
        <f t="shared" si="5479"/>
        <v>0</v>
      </c>
      <c r="BE1179" s="166">
        <f t="shared" si="5479"/>
        <v>0</v>
      </c>
      <c r="BF1179" s="166">
        <f t="shared" si="5479"/>
        <v>0</v>
      </c>
      <c r="BG1179" s="166">
        <f t="shared" si="5479"/>
        <v>0</v>
      </c>
      <c r="BH1179" s="166">
        <f t="shared" si="5479"/>
        <v>0</v>
      </c>
      <c r="BI1179" s="142"/>
      <c r="BV1179" s="142"/>
      <c r="CI1179" s="142"/>
      <c r="CV1179" s="142"/>
      <c r="DI1179" s="142"/>
      <c r="DV1179" s="142"/>
      <c r="EI1179" s="142"/>
    </row>
    <row r="1180" spans="1:139" ht="15.75" hidden="1" outlineLevel="1" x14ac:dyDescent="0.25">
      <c r="A1180" s="2">
        <f t="shared" si="5419"/>
        <v>79</v>
      </c>
      <c r="B1180" s="86">
        <f t="shared" si="5438"/>
        <v>0</v>
      </c>
      <c r="C1180" s="86">
        <f t="shared" si="5438"/>
        <v>0</v>
      </c>
      <c r="D1180" s="2">
        <f t="shared" si="5438"/>
        <v>0</v>
      </c>
      <c r="E1180" s="141">
        <f t="shared" si="5438"/>
        <v>0</v>
      </c>
      <c r="I1180" s="178">
        <v>0</v>
      </c>
      <c r="J1180" s="166">
        <f t="shared" ref="J1180:U1180" si="5480">J138-J332+I1180</f>
        <v>0</v>
      </c>
      <c r="K1180" s="166">
        <f t="shared" si="5480"/>
        <v>0</v>
      </c>
      <c r="L1180" s="166">
        <f t="shared" si="5480"/>
        <v>0</v>
      </c>
      <c r="M1180" s="166">
        <f t="shared" si="5480"/>
        <v>0</v>
      </c>
      <c r="N1180" s="166">
        <f t="shared" si="5480"/>
        <v>0</v>
      </c>
      <c r="O1180" s="166">
        <f t="shared" si="5480"/>
        <v>0</v>
      </c>
      <c r="P1180" s="166">
        <f t="shared" si="5480"/>
        <v>0</v>
      </c>
      <c r="Q1180" s="166">
        <f t="shared" si="5480"/>
        <v>0</v>
      </c>
      <c r="R1180" s="166">
        <f t="shared" si="5480"/>
        <v>0</v>
      </c>
      <c r="S1180" s="166">
        <f t="shared" si="5480"/>
        <v>0</v>
      </c>
      <c r="T1180" s="166">
        <f t="shared" si="5480"/>
        <v>0</v>
      </c>
      <c r="U1180" s="166">
        <f t="shared" si="5480"/>
        <v>0</v>
      </c>
      <c r="W1180" s="166">
        <f t="shared" si="5460"/>
        <v>0</v>
      </c>
      <c r="X1180" s="166">
        <f t="shared" ref="X1180:AH1180" si="5481">X138-X332+W1180</f>
        <v>0</v>
      </c>
      <c r="Y1180" s="166">
        <f t="shared" si="5481"/>
        <v>0</v>
      </c>
      <c r="Z1180" s="166">
        <f t="shared" si="5481"/>
        <v>0</v>
      </c>
      <c r="AA1180" s="166">
        <f t="shared" si="5481"/>
        <v>0</v>
      </c>
      <c r="AB1180" s="166">
        <f t="shared" si="5481"/>
        <v>0</v>
      </c>
      <c r="AC1180" s="166">
        <f t="shared" si="5481"/>
        <v>0</v>
      </c>
      <c r="AD1180" s="166">
        <f t="shared" si="5481"/>
        <v>0</v>
      </c>
      <c r="AE1180" s="166">
        <f t="shared" si="5481"/>
        <v>0</v>
      </c>
      <c r="AF1180" s="166">
        <f t="shared" si="5481"/>
        <v>0</v>
      </c>
      <c r="AG1180" s="166">
        <f t="shared" si="5481"/>
        <v>0</v>
      </c>
      <c r="AH1180" s="170">
        <f t="shared" si="5481"/>
        <v>0</v>
      </c>
      <c r="AI1180" s="142"/>
      <c r="AJ1180" s="166">
        <f t="shared" si="5422"/>
        <v>0</v>
      </c>
      <c r="AK1180" s="166">
        <f t="shared" ref="AK1180:AU1180" si="5482">AK138-AK332+AJ1180</f>
        <v>0</v>
      </c>
      <c r="AL1180" s="166">
        <f t="shared" si="5482"/>
        <v>0</v>
      </c>
      <c r="AM1180" s="166">
        <f t="shared" si="5482"/>
        <v>0</v>
      </c>
      <c r="AN1180" s="166">
        <f t="shared" si="5482"/>
        <v>0</v>
      </c>
      <c r="AO1180" s="166">
        <f t="shared" si="5482"/>
        <v>0</v>
      </c>
      <c r="AP1180" s="166">
        <f t="shared" si="5482"/>
        <v>0</v>
      </c>
      <c r="AQ1180" s="166">
        <f t="shared" si="5482"/>
        <v>0</v>
      </c>
      <c r="AR1180" s="166">
        <f t="shared" si="5482"/>
        <v>0</v>
      </c>
      <c r="AS1180" s="166">
        <f t="shared" si="5482"/>
        <v>0</v>
      </c>
      <c r="AT1180" s="166">
        <f t="shared" si="5482"/>
        <v>0</v>
      </c>
      <c r="AU1180" s="166">
        <f t="shared" si="5482"/>
        <v>0</v>
      </c>
      <c r="AV1180" s="142"/>
      <c r="AW1180" s="166">
        <f t="shared" si="5424"/>
        <v>0</v>
      </c>
      <c r="AX1180" s="166">
        <f t="shared" ref="AX1180:BH1180" si="5483">AX138-AX332+AW1180</f>
        <v>0</v>
      </c>
      <c r="AY1180" s="166">
        <f t="shared" si="5483"/>
        <v>0</v>
      </c>
      <c r="AZ1180" s="166">
        <f t="shared" si="5483"/>
        <v>0</v>
      </c>
      <c r="BA1180" s="166">
        <f t="shared" si="5483"/>
        <v>0</v>
      </c>
      <c r="BB1180" s="166">
        <f t="shared" si="5483"/>
        <v>0</v>
      </c>
      <c r="BC1180" s="166">
        <f t="shared" si="5483"/>
        <v>0</v>
      </c>
      <c r="BD1180" s="166">
        <f t="shared" si="5483"/>
        <v>0</v>
      </c>
      <c r="BE1180" s="166">
        <f t="shared" si="5483"/>
        <v>0</v>
      </c>
      <c r="BF1180" s="166">
        <f t="shared" si="5483"/>
        <v>0</v>
      </c>
      <c r="BG1180" s="166">
        <f t="shared" si="5483"/>
        <v>0</v>
      </c>
      <c r="BH1180" s="166">
        <f t="shared" si="5483"/>
        <v>0</v>
      </c>
      <c r="BI1180" s="142"/>
      <c r="BV1180" s="142"/>
      <c r="CI1180" s="142"/>
      <c r="CV1180" s="142"/>
      <c r="DI1180" s="142"/>
      <c r="DV1180" s="142"/>
      <c r="EI1180" s="142"/>
    </row>
    <row r="1181" spans="1:139" ht="15.75" hidden="1" outlineLevel="1" x14ac:dyDescent="0.25">
      <c r="A1181" s="2">
        <f t="shared" si="5419"/>
        <v>80</v>
      </c>
      <c r="B1181" s="86">
        <f t="shared" si="5438"/>
        <v>0</v>
      </c>
      <c r="C1181" s="86">
        <f t="shared" si="5438"/>
        <v>0</v>
      </c>
      <c r="D1181" s="2">
        <f t="shared" si="5438"/>
        <v>0</v>
      </c>
      <c r="E1181" s="141">
        <f t="shared" si="5438"/>
        <v>0</v>
      </c>
      <c r="I1181" s="178">
        <v>0</v>
      </c>
      <c r="J1181" s="166">
        <f t="shared" ref="J1181:U1181" si="5484">J139-J333+I1181</f>
        <v>0</v>
      </c>
      <c r="K1181" s="166">
        <f t="shared" si="5484"/>
        <v>0</v>
      </c>
      <c r="L1181" s="166">
        <f t="shared" si="5484"/>
        <v>0</v>
      </c>
      <c r="M1181" s="166">
        <f t="shared" si="5484"/>
        <v>0</v>
      </c>
      <c r="N1181" s="166">
        <f t="shared" si="5484"/>
        <v>0</v>
      </c>
      <c r="O1181" s="166">
        <f t="shared" si="5484"/>
        <v>0</v>
      </c>
      <c r="P1181" s="166">
        <f t="shared" si="5484"/>
        <v>0</v>
      </c>
      <c r="Q1181" s="166">
        <f t="shared" si="5484"/>
        <v>0</v>
      </c>
      <c r="R1181" s="166">
        <f t="shared" si="5484"/>
        <v>0</v>
      </c>
      <c r="S1181" s="166">
        <f t="shared" si="5484"/>
        <v>0</v>
      </c>
      <c r="T1181" s="166">
        <f t="shared" si="5484"/>
        <v>0</v>
      </c>
      <c r="U1181" s="166">
        <f t="shared" si="5484"/>
        <v>0</v>
      </c>
      <c r="W1181" s="166">
        <f t="shared" si="5460"/>
        <v>0</v>
      </c>
      <c r="X1181" s="166">
        <f t="shared" ref="X1181:AH1181" si="5485">X139-X333+W1181</f>
        <v>0</v>
      </c>
      <c r="Y1181" s="166">
        <f t="shared" si="5485"/>
        <v>0</v>
      </c>
      <c r="Z1181" s="166">
        <f t="shared" si="5485"/>
        <v>0</v>
      </c>
      <c r="AA1181" s="166">
        <f t="shared" si="5485"/>
        <v>0</v>
      </c>
      <c r="AB1181" s="166">
        <f t="shared" si="5485"/>
        <v>0</v>
      </c>
      <c r="AC1181" s="166">
        <f t="shared" si="5485"/>
        <v>0</v>
      </c>
      <c r="AD1181" s="166">
        <f t="shared" si="5485"/>
        <v>0</v>
      </c>
      <c r="AE1181" s="166">
        <f t="shared" si="5485"/>
        <v>0</v>
      </c>
      <c r="AF1181" s="166">
        <f t="shared" si="5485"/>
        <v>0</v>
      </c>
      <c r="AG1181" s="166">
        <f t="shared" si="5485"/>
        <v>0</v>
      </c>
      <c r="AH1181" s="170">
        <f t="shared" si="5485"/>
        <v>0</v>
      </c>
      <c r="AI1181" s="142"/>
      <c r="AJ1181" s="166">
        <f t="shared" si="5422"/>
        <v>0</v>
      </c>
      <c r="AK1181" s="166">
        <f t="shared" ref="AK1181:AU1181" si="5486">AK139-AK333+AJ1181</f>
        <v>0</v>
      </c>
      <c r="AL1181" s="166">
        <f t="shared" si="5486"/>
        <v>0</v>
      </c>
      <c r="AM1181" s="166">
        <f t="shared" si="5486"/>
        <v>0</v>
      </c>
      <c r="AN1181" s="166">
        <f t="shared" si="5486"/>
        <v>0</v>
      </c>
      <c r="AO1181" s="166">
        <f t="shared" si="5486"/>
        <v>0</v>
      </c>
      <c r="AP1181" s="166">
        <f t="shared" si="5486"/>
        <v>0</v>
      </c>
      <c r="AQ1181" s="166">
        <f t="shared" si="5486"/>
        <v>0</v>
      </c>
      <c r="AR1181" s="166">
        <f t="shared" si="5486"/>
        <v>0</v>
      </c>
      <c r="AS1181" s="166">
        <f t="shared" si="5486"/>
        <v>0</v>
      </c>
      <c r="AT1181" s="166">
        <f t="shared" si="5486"/>
        <v>0</v>
      </c>
      <c r="AU1181" s="166">
        <f t="shared" si="5486"/>
        <v>0</v>
      </c>
      <c r="AV1181" s="142"/>
      <c r="AW1181" s="166">
        <f t="shared" si="5424"/>
        <v>0</v>
      </c>
      <c r="AX1181" s="166">
        <f t="shared" ref="AX1181:BH1181" si="5487">AX139-AX333+AW1181</f>
        <v>0</v>
      </c>
      <c r="AY1181" s="166">
        <f t="shared" si="5487"/>
        <v>0</v>
      </c>
      <c r="AZ1181" s="166">
        <f t="shared" si="5487"/>
        <v>0</v>
      </c>
      <c r="BA1181" s="166">
        <f t="shared" si="5487"/>
        <v>0</v>
      </c>
      <c r="BB1181" s="166">
        <f t="shared" si="5487"/>
        <v>0</v>
      </c>
      <c r="BC1181" s="166">
        <f t="shared" si="5487"/>
        <v>0</v>
      </c>
      <c r="BD1181" s="166">
        <f t="shared" si="5487"/>
        <v>0</v>
      </c>
      <c r="BE1181" s="166">
        <f t="shared" si="5487"/>
        <v>0</v>
      </c>
      <c r="BF1181" s="166">
        <f t="shared" si="5487"/>
        <v>0</v>
      </c>
      <c r="BG1181" s="166">
        <f t="shared" si="5487"/>
        <v>0</v>
      </c>
      <c r="BH1181" s="166">
        <f t="shared" si="5487"/>
        <v>0</v>
      </c>
      <c r="BI1181" s="142"/>
      <c r="BV1181" s="142"/>
      <c r="CI1181" s="142"/>
      <c r="CV1181" s="142"/>
      <c r="DI1181" s="142"/>
      <c r="DV1181" s="142"/>
      <c r="EI1181" s="142"/>
    </row>
    <row r="1182" spans="1:139" ht="15.75" hidden="1" outlineLevel="1" x14ac:dyDescent="0.25">
      <c r="A1182" s="2">
        <f t="shared" si="5419"/>
        <v>81</v>
      </c>
      <c r="B1182" s="86">
        <f t="shared" si="5438"/>
        <v>0</v>
      </c>
      <c r="C1182" s="86">
        <f t="shared" si="5438"/>
        <v>0</v>
      </c>
      <c r="D1182" s="2">
        <f t="shared" si="5438"/>
        <v>0</v>
      </c>
      <c r="E1182" s="141">
        <f t="shared" si="5438"/>
        <v>0</v>
      </c>
      <c r="I1182" s="178">
        <v>0</v>
      </c>
      <c r="J1182" s="166">
        <f t="shared" ref="J1182:U1182" si="5488">J140-J334+I1182</f>
        <v>0</v>
      </c>
      <c r="K1182" s="166">
        <f t="shared" si="5488"/>
        <v>0</v>
      </c>
      <c r="L1182" s="166">
        <f t="shared" si="5488"/>
        <v>0</v>
      </c>
      <c r="M1182" s="166">
        <f t="shared" si="5488"/>
        <v>0</v>
      </c>
      <c r="N1182" s="166">
        <f t="shared" si="5488"/>
        <v>0</v>
      </c>
      <c r="O1182" s="166">
        <f t="shared" si="5488"/>
        <v>0</v>
      </c>
      <c r="P1182" s="166">
        <f t="shared" si="5488"/>
        <v>0</v>
      </c>
      <c r="Q1182" s="166">
        <f t="shared" si="5488"/>
        <v>0</v>
      </c>
      <c r="R1182" s="166">
        <f t="shared" si="5488"/>
        <v>0</v>
      </c>
      <c r="S1182" s="166">
        <f t="shared" si="5488"/>
        <v>0</v>
      </c>
      <c r="T1182" s="166">
        <f t="shared" si="5488"/>
        <v>0</v>
      </c>
      <c r="U1182" s="166">
        <f t="shared" si="5488"/>
        <v>0</v>
      </c>
      <c r="W1182" s="166">
        <f t="shared" si="5460"/>
        <v>0</v>
      </c>
      <c r="X1182" s="166">
        <f t="shared" ref="X1182:AH1182" si="5489">X140-X334+W1182</f>
        <v>0</v>
      </c>
      <c r="Y1182" s="166">
        <f t="shared" si="5489"/>
        <v>0</v>
      </c>
      <c r="Z1182" s="166">
        <f t="shared" si="5489"/>
        <v>0</v>
      </c>
      <c r="AA1182" s="166">
        <f t="shared" si="5489"/>
        <v>0</v>
      </c>
      <c r="AB1182" s="166">
        <f t="shared" si="5489"/>
        <v>0</v>
      </c>
      <c r="AC1182" s="166">
        <f t="shared" si="5489"/>
        <v>0</v>
      </c>
      <c r="AD1182" s="166">
        <f t="shared" si="5489"/>
        <v>0</v>
      </c>
      <c r="AE1182" s="166">
        <f t="shared" si="5489"/>
        <v>0</v>
      </c>
      <c r="AF1182" s="166">
        <f t="shared" si="5489"/>
        <v>0</v>
      </c>
      <c r="AG1182" s="166">
        <f t="shared" si="5489"/>
        <v>0</v>
      </c>
      <c r="AH1182" s="170">
        <f t="shared" si="5489"/>
        <v>0</v>
      </c>
      <c r="AI1182" s="142"/>
      <c r="AJ1182" s="166">
        <f t="shared" si="5422"/>
        <v>0</v>
      </c>
      <c r="AK1182" s="166">
        <f t="shared" ref="AK1182:AU1182" si="5490">AK140-AK334+AJ1182</f>
        <v>0</v>
      </c>
      <c r="AL1182" s="166">
        <f t="shared" si="5490"/>
        <v>0</v>
      </c>
      <c r="AM1182" s="166">
        <f t="shared" si="5490"/>
        <v>0</v>
      </c>
      <c r="AN1182" s="166">
        <f t="shared" si="5490"/>
        <v>0</v>
      </c>
      <c r="AO1182" s="166">
        <f t="shared" si="5490"/>
        <v>0</v>
      </c>
      <c r="AP1182" s="166">
        <f t="shared" si="5490"/>
        <v>0</v>
      </c>
      <c r="AQ1182" s="166">
        <f t="shared" si="5490"/>
        <v>0</v>
      </c>
      <c r="AR1182" s="166">
        <f t="shared" si="5490"/>
        <v>0</v>
      </c>
      <c r="AS1182" s="166">
        <f t="shared" si="5490"/>
        <v>0</v>
      </c>
      <c r="AT1182" s="166">
        <f t="shared" si="5490"/>
        <v>0</v>
      </c>
      <c r="AU1182" s="166">
        <f t="shared" si="5490"/>
        <v>0</v>
      </c>
      <c r="AV1182" s="142"/>
      <c r="AW1182" s="166">
        <f t="shared" si="5424"/>
        <v>0</v>
      </c>
      <c r="AX1182" s="166">
        <f t="shared" ref="AX1182:BH1182" si="5491">AX140-AX334+AW1182</f>
        <v>0</v>
      </c>
      <c r="AY1182" s="166">
        <f t="shared" si="5491"/>
        <v>0</v>
      </c>
      <c r="AZ1182" s="166">
        <f t="shared" si="5491"/>
        <v>0</v>
      </c>
      <c r="BA1182" s="166">
        <f t="shared" si="5491"/>
        <v>0</v>
      </c>
      <c r="BB1182" s="166">
        <f t="shared" si="5491"/>
        <v>0</v>
      </c>
      <c r="BC1182" s="166">
        <f t="shared" si="5491"/>
        <v>0</v>
      </c>
      <c r="BD1182" s="166">
        <f t="shared" si="5491"/>
        <v>0</v>
      </c>
      <c r="BE1182" s="166">
        <f t="shared" si="5491"/>
        <v>0</v>
      </c>
      <c r="BF1182" s="166">
        <f t="shared" si="5491"/>
        <v>0</v>
      </c>
      <c r="BG1182" s="166">
        <f t="shared" si="5491"/>
        <v>0</v>
      </c>
      <c r="BH1182" s="166">
        <f t="shared" si="5491"/>
        <v>0</v>
      </c>
      <c r="BI1182" s="142"/>
      <c r="BV1182" s="142"/>
      <c r="CI1182" s="142"/>
      <c r="CV1182" s="142"/>
      <c r="DI1182" s="142"/>
      <c r="DV1182" s="142"/>
      <c r="EI1182" s="142"/>
    </row>
    <row r="1183" spans="1:139" ht="15.75" hidden="1" outlineLevel="1" x14ac:dyDescent="0.25">
      <c r="A1183" s="2">
        <f t="shared" si="5419"/>
        <v>82</v>
      </c>
      <c r="B1183" s="86">
        <f t="shared" si="5438"/>
        <v>0</v>
      </c>
      <c r="C1183" s="86">
        <f t="shared" si="5438"/>
        <v>0</v>
      </c>
      <c r="D1183" s="2">
        <f t="shared" si="5438"/>
        <v>0</v>
      </c>
      <c r="E1183" s="141">
        <f t="shared" si="5438"/>
        <v>0</v>
      </c>
      <c r="I1183" s="178">
        <v>0</v>
      </c>
      <c r="J1183" s="166">
        <f t="shared" ref="J1183:U1183" si="5492">J141-J335+I1183</f>
        <v>0</v>
      </c>
      <c r="K1183" s="166">
        <f t="shared" si="5492"/>
        <v>0</v>
      </c>
      <c r="L1183" s="166">
        <f t="shared" si="5492"/>
        <v>0</v>
      </c>
      <c r="M1183" s="166">
        <f t="shared" si="5492"/>
        <v>0</v>
      </c>
      <c r="N1183" s="166">
        <f t="shared" si="5492"/>
        <v>0</v>
      </c>
      <c r="O1183" s="166">
        <f t="shared" si="5492"/>
        <v>0</v>
      </c>
      <c r="P1183" s="166">
        <f t="shared" si="5492"/>
        <v>0</v>
      </c>
      <c r="Q1183" s="166">
        <f t="shared" si="5492"/>
        <v>0</v>
      </c>
      <c r="R1183" s="166">
        <f t="shared" si="5492"/>
        <v>0</v>
      </c>
      <c r="S1183" s="166">
        <f t="shared" si="5492"/>
        <v>0</v>
      </c>
      <c r="T1183" s="166">
        <f t="shared" si="5492"/>
        <v>0</v>
      </c>
      <c r="U1183" s="166">
        <f t="shared" si="5492"/>
        <v>0</v>
      </c>
      <c r="W1183" s="166">
        <f t="shared" si="5460"/>
        <v>0</v>
      </c>
      <c r="X1183" s="166">
        <f t="shared" ref="X1183:AH1183" si="5493">X141-X335+W1183</f>
        <v>0</v>
      </c>
      <c r="Y1183" s="166">
        <f t="shared" si="5493"/>
        <v>0</v>
      </c>
      <c r="Z1183" s="166">
        <f t="shared" si="5493"/>
        <v>0</v>
      </c>
      <c r="AA1183" s="166">
        <f t="shared" si="5493"/>
        <v>0</v>
      </c>
      <c r="AB1183" s="166">
        <f t="shared" si="5493"/>
        <v>0</v>
      </c>
      <c r="AC1183" s="166">
        <f t="shared" si="5493"/>
        <v>0</v>
      </c>
      <c r="AD1183" s="166">
        <f t="shared" si="5493"/>
        <v>0</v>
      </c>
      <c r="AE1183" s="166">
        <f t="shared" si="5493"/>
        <v>0</v>
      </c>
      <c r="AF1183" s="166">
        <f t="shared" si="5493"/>
        <v>0</v>
      </c>
      <c r="AG1183" s="166">
        <f t="shared" si="5493"/>
        <v>0</v>
      </c>
      <c r="AH1183" s="170">
        <f t="shared" si="5493"/>
        <v>0</v>
      </c>
      <c r="AI1183" s="142"/>
      <c r="AJ1183" s="166">
        <f t="shared" si="5422"/>
        <v>0</v>
      </c>
      <c r="AK1183" s="166">
        <f t="shared" ref="AK1183:AU1183" si="5494">AK141-AK335+AJ1183</f>
        <v>0</v>
      </c>
      <c r="AL1183" s="166">
        <f t="shared" si="5494"/>
        <v>0</v>
      </c>
      <c r="AM1183" s="166">
        <f t="shared" si="5494"/>
        <v>0</v>
      </c>
      <c r="AN1183" s="166">
        <f t="shared" si="5494"/>
        <v>0</v>
      </c>
      <c r="AO1183" s="166">
        <f t="shared" si="5494"/>
        <v>0</v>
      </c>
      <c r="AP1183" s="166">
        <f t="shared" si="5494"/>
        <v>0</v>
      </c>
      <c r="AQ1183" s="166">
        <f t="shared" si="5494"/>
        <v>0</v>
      </c>
      <c r="AR1183" s="166">
        <f t="shared" si="5494"/>
        <v>0</v>
      </c>
      <c r="AS1183" s="166">
        <f t="shared" si="5494"/>
        <v>0</v>
      </c>
      <c r="AT1183" s="166">
        <f t="shared" si="5494"/>
        <v>0</v>
      </c>
      <c r="AU1183" s="166">
        <f t="shared" si="5494"/>
        <v>0</v>
      </c>
      <c r="AV1183" s="142"/>
      <c r="AW1183" s="166">
        <f t="shared" si="5424"/>
        <v>0</v>
      </c>
      <c r="AX1183" s="166">
        <f t="shared" ref="AX1183:BH1183" si="5495">AX141-AX335+AW1183</f>
        <v>0</v>
      </c>
      <c r="AY1183" s="166">
        <f t="shared" si="5495"/>
        <v>0</v>
      </c>
      <c r="AZ1183" s="166">
        <f t="shared" si="5495"/>
        <v>0</v>
      </c>
      <c r="BA1183" s="166">
        <f t="shared" si="5495"/>
        <v>0</v>
      </c>
      <c r="BB1183" s="166">
        <f t="shared" si="5495"/>
        <v>0</v>
      </c>
      <c r="BC1183" s="166">
        <f t="shared" si="5495"/>
        <v>0</v>
      </c>
      <c r="BD1183" s="166">
        <f t="shared" si="5495"/>
        <v>0</v>
      </c>
      <c r="BE1183" s="166">
        <f t="shared" si="5495"/>
        <v>0</v>
      </c>
      <c r="BF1183" s="166">
        <f t="shared" si="5495"/>
        <v>0</v>
      </c>
      <c r="BG1183" s="166">
        <f t="shared" si="5495"/>
        <v>0</v>
      </c>
      <c r="BH1183" s="166">
        <f t="shared" si="5495"/>
        <v>0</v>
      </c>
      <c r="BI1183" s="142"/>
      <c r="BV1183" s="142"/>
      <c r="CI1183" s="142"/>
      <c r="CV1183" s="142"/>
      <c r="DI1183" s="142"/>
      <c r="DV1183" s="142"/>
      <c r="EI1183" s="142"/>
    </row>
    <row r="1184" spans="1:139" ht="15.75" hidden="1" outlineLevel="1" x14ac:dyDescent="0.25">
      <c r="A1184" s="2">
        <f t="shared" si="5419"/>
        <v>83</v>
      </c>
      <c r="B1184" s="86">
        <f t="shared" si="5438"/>
        <v>0</v>
      </c>
      <c r="C1184" s="86">
        <f t="shared" si="5438"/>
        <v>0</v>
      </c>
      <c r="D1184" s="2">
        <f t="shared" si="5438"/>
        <v>0</v>
      </c>
      <c r="E1184" s="141">
        <f t="shared" si="5438"/>
        <v>0</v>
      </c>
      <c r="I1184" s="178">
        <v>0</v>
      </c>
      <c r="J1184" s="166">
        <f t="shared" ref="J1184:U1184" si="5496">J142-J336+I1184</f>
        <v>0</v>
      </c>
      <c r="K1184" s="166">
        <f t="shared" si="5496"/>
        <v>0</v>
      </c>
      <c r="L1184" s="166">
        <f t="shared" si="5496"/>
        <v>0</v>
      </c>
      <c r="M1184" s="166">
        <f t="shared" si="5496"/>
        <v>0</v>
      </c>
      <c r="N1184" s="166">
        <f t="shared" si="5496"/>
        <v>0</v>
      </c>
      <c r="O1184" s="166">
        <f t="shared" si="5496"/>
        <v>0</v>
      </c>
      <c r="P1184" s="166">
        <f t="shared" si="5496"/>
        <v>0</v>
      </c>
      <c r="Q1184" s="166">
        <f t="shared" si="5496"/>
        <v>0</v>
      </c>
      <c r="R1184" s="166">
        <f t="shared" si="5496"/>
        <v>0</v>
      </c>
      <c r="S1184" s="166">
        <f t="shared" si="5496"/>
        <v>0</v>
      </c>
      <c r="T1184" s="166">
        <f t="shared" si="5496"/>
        <v>0</v>
      </c>
      <c r="U1184" s="166">
        <f t="shared" si="5496"/>
        <v>0</v>
      </c>
      <c r="W1184" s="166">
        <f t="shared" si="5460"/>
        <v>0</v>
      </c>
      <c r="X1184" s="166">
        <f t="shared" ref="X1184:AH1184" si="5497">X142-X336+W1184</f>
        <v>0</v>
      </c>
      <c r="Y1184" s="166">
        <f t="shared" si="5497"/>
        <v>0</v>
      </c>
      <c r="Z1184" s="166">
        <f t="shared" si="5497"/>
        <v>0</v>
      </c>
      <c r="AA1184" s="166">
        <f t="shared" si="5497"/>
        <v>0</v>
      </c>
      <c r="AB1184" s="166">
        <f t="shared" si="5497"/>
        <v>0</v>
      </c>
      <c r="AC1184" s="166">
        <f t="shared" si="5497"/>
        <v>0</v>
      </c>
      <c r="AD1184" s="166">
        <f t="shared" si="5497"/>
        <v>0</v>
      </c>
      <c r="AE1184" s="166">
        <f t="shared" si="5497"/>
        <v>0</v>
      </c>
      <c r="AF1184" s="166">
        <f t="shared" si="5497"/>
        <v>0</v>
      </c>
      <c r="AG1184" s="166">
        <f t="shared" si="5497"/>
        <v>0</v>
      </c>
      <c r="AH1184" s="170">
        <f t="shared" si="5497"/>
        <v>0</v>
      </c>
      <c r="AI1184" s="142"/>
      <c r="AJ1184" s="166">
        <f t="shared" si="5422"/>
        <v>0</v>
      </c>
      <c r="AK1184" s="166">
        <f t="shared" ref="AK1184:AU1184" si="5498">AK142-AK336+AJ1184</f>
        <v>0</v>
      </c>
      <c r="AL1184" s="166">
        <f t="shared" si="5498"/>
        <v>0</v>
      </c>
      <c r="AM1184" s="166">
        <f t="shared" si="5498"/>
        <v>0</v>
      </c>
      <c r="AN1184" s="166">
        <f t="shared" si="5498"/>
        <v>0</v>
      </c>
      <c r="AO1184" s="166">
        <f t="shared" si="5498"/>
        <v>0</v>
      </c>
      <c r="AP1184" s="166">
        <f t="shared" si="5498"/>
        <v>0</v>
      </c>
      <c r="AQ1184" s="166">
        <f t="shared" si="5498"/>
        <v>0</v>
      </c>
      <c r="AR1184" s="166">
        <f t="shared" si="5498"/>
        <v>0</v>
      </c>
      <c r="AS1184" s="166">
        <f t="shared" si="5498"/>
        <v>0</v>
      </c>
      <c r="AT1184" s="166">
        <f t="shared" si="5498"/>
        <v>0</v>
      </c>
      <c r="AU1184" s="166">
        <f t="shared" si="5498"/>
        <v>0</v>
      </c>
      <c r="AV1184" s="142"/>
      <c r="AW1184" s="166">
        <f t="shared" si="5424"/>
        <v>0</v>
      </c>
      <c r="AX1184" s="166">
        <f t="shared" ref="AX1184:BH1184" si="5499">AX142-AX336+AW1184</f>
        <v>0</v>
      </c>
      <c r="AY1184" s="166">
        <f t="shared" si="5499"/>
        <v>0</v>
      </c>
      <c r="AZ1184" s="166">
        <f t="shared" si="5499"/>
        <v>0</v>
      </c>
      <c r="BA1184" s="166">
        <f t="shared" si="5499"/>
        <v>0</v>
      </c>
      <c r="BB1184" s="166">
        <f t="shared" si="5499"/>
        <v>0</v>
      </c>
      <c r="BC1184" s="166">
        <f t="shared" si="5499"/>
        <v>0</v>
      </c>
      <c r="BD1184" s="166">
        <f t="shared" si="5499"/>
        <v>0</v>
      </c>
      <c r="BE1184" s="166">
        <f t="shared" si="5499"/>
        <v>0</v>
      </c>
      <c r="BF1184" s="166">
        <f t="shared" si="5499"/>
        <v>0</v>
      </c>
      <c r="BG1184" s="166">
        <f t="shared" si="5499"/>
        <v>0</v>
      </c>
      <c r="BH1184" s="166">
        <f t="shared" si="5499"/>
        <v>0</v>
      </c>
      <c r="BI1184" s="142"/>
      <c r="BV1184" s="142"/>
      <c r="CI1184" s="142"/>
      <c r="CV1184" s="142"/>
      <c r="DI1184" s="142"/>
      <c r="DV1184" s="142"/>
      <c r="EI1184" s="142"/>
    </row>
    <row r="1185" spans="1:139" ht="15.75" hidden="1" outlineLevel="1" x14ac:dyDescent="0.25">
      <c r="A1185" s="2">
        <f t="shared" si="5419"/>
        <v>84</v>
      </c>
      <c r="B1185" s="86">
        <f t="shared" si="5438"/>
        <v>0</v>
      </c>
      <c r="C1185" s="86">
        <f t="shared" si="5438"/>
        <v>0</v>
      </c>
      <c r="D1185" s="2">
        <f t="shared" si="5438"/>
        <v>0</v>
      </c>
      <c r="E1185" s="141">
        <f t="shared" si="5438"/>
        <v>0</v>
      </c>
      <c r="I1185" s="178">
        <v>0</v>
      </c>
      <c r="J1185" s="166">
        <f t="shared" ref="J1185:U1185" si="5500">J143-J337+I1185</f>
        <v>0</v>
      </c>
      <c r="K1185" s="166">
        <f t="shared" si="5500"/>
        <v>0</v>
      </c>
      <c r="L1185" s="166">
        <f t="shared" si="5500"/>
        <v>0</v>
      </c>
      <c r="M1185" s="166">
        <f t="shared" si="5500"/>
        <v>0</v>
      </c>
      <c r="N1185" s="166">
        <f t="shared" si="5500"/>
        <v>0</v>
      </c>
      <c r="O1185" s="166">
        <f t="shared" si="5500"/>
        <v>0</v>
      </c>
      <c r="P1185" s="166">
        <f t="shared" si="5500"/>
        <v>0</v>
      </c>
      <c r="Q1185" s="166">
        <f t="shared" si="5500"/>
        <v>0</v>
      </c>
      <c r="R1185" s="166">
        <f t="shared" si="5500"/>
        <v>0</v>
      </c>
      <c r="S1185" s="166">
        <f t="shared" si="5500"/>
        <v>0</v>
      </c>
      <c r="T1185" s="166">
        <f t="shared" si="5500"/>
        <v>0</v>
      </c>
      <c r="U1185" s="166">
        <f t="shared" si="5500"/>
        <v>0</v>
      </c>
      <c r="W1185" s="166">
        <f t="shared" si="5460"/>
        <v>0</v>
      </c>
      <c r="X1185" s="166">
        <f t="shared" ref="X1185:AH1185" si="5501">X143-X337+W1185</f>
        <v>0</v>
      </c>
      <c r="Y1185" s="166">
        <f t="shared" si="5501"/>
        <v>0</v>
      </c>
      <c r="Z1185" s="166">
        <f t="shared" si="5501"/>
        <v>0</v>
      </c>
      <c r="AA1185" s="166">
        <f t="shared" si="5501"/>
        <v>0</v>
      </c>
      <c r="AB1185" s="166">
        <f t="shared" si="5501"/>
        <v>0</v>
      </c>
      <c r="AC1185" s="166">
        <f t="shared" si="5501"/>
        <v>0</v>
      </c>
      <c r="AD1185" s="166">
        <f t="shared" si="5501"/>
        <v>0</v>
      </c>
      <c r="AE1185" s="166">
        <f t="shared" si="5501"/>
        <v>0</v>
      </c>
      <c r="AF1185" s="166">
        <f t="shared" si="5501"/>
        <v>0</v>
      </c>
      <c r="AG1185" s="166">
        <f t="shared" si="5501"/>
        <v>0</v>
      </c>
      <c r="AH1185" s="170">
        <f t="shared" si="5501"/>
        <v>0</v>
      </c>
      <c r="AI1185" s="142"/>
      <c r="AJ1185" s="166">
        <f t="shared" si="5422"/>
        <v>0</v>
      </c>
      <c r="AK1185" s="166">
        <f t="shared" ref="AK1185:AU1185" si="5502">AK143-AK337+AJ1185</f>
        <v>0</v>
      </c>
      <c r="AL1185" s="166">
        <f t="shared" si="5502"/>
        <v>0</v>
      </c>
      <c r="AM1185" s="166">
        <f t="shared" si="5502"/>
        <v>0</v>
      </c>
      <c r="AN1185" s="166">
        <f t="shared" si="5502"/>
        <v>0</v>
      </c>
      <c r="AO1185" s="166">
        <f t="shared" si="5502"/>
        <v>0</v>
      </c>
      <c r="AP1185" s="166">
        <f t="shared" si="5502"/>
        <v>0</v>
      </c>
      <c r="AQ1185" s="166">
        <f t="shared" si="5502"/>
        <v>0</v>
      </c>
      <c r="AR1185" s="166">
        <f t="shared" si="5502"/>
        <v>0</v>
      </c>
      <c r="AS1185" s="166">
        <f t="shared" si="5502"/>
        <v>0</v>
      </c>
      <c r="AT1185" s="166">
        <f t="shared" si="5502"/>
        <v>0</v>
      </c>
      <c r="AU1185" s="166">
        <f t="shared" si="5502"/>
        <v>0</v>
      </c>
      <c r="AV1185" s="142"/>
      <c r="AW1185" s="166">
        <f t="shared" si="5424"/>
        <v>0</v>
      </c>
      <c r="AX1185" s="166">
        <f t="shared" ref="AX1185:BH1185" si="5503">AX143-AX337+AW1185</f>
        <v>0</v>
      </c>
      <c r="AY1185" s="166">
        <f t="shared" si="5503"/>
        <v>0</v>
      </c>
      <c r="AZ1185" s="166">
        <f t="shared" si="5503"/>
        <v>0</v>
      </c>
      <c r="BA1185" s="166">
        <f t="shared" si="5503"/>
        <v>0</v>
      </c>
      <c r="BB1185" s="166">
        <f t="shared" si="5503"/>
        <v>0</v>
      </c>
      <c r="BC1185" s="166">
        <f t="shared" si="5503"/>
        <v>0</v>
      </c>
      <c r="BD1185" s="166">
        <f t="shared" si="5503"/>
        <v>0</v>
      </c>
      <c r="BE1185" s="166">
        <f t="shared" si="5503"/>
        <v>0</v>
      </c>
      <c r="BF1185" s="166">
        <f t="shared" si="5503"/>
        <v>0</v>
      </c>
      <c r="BG1185" s="166">
        <f t="shared" si="5503"/>
        <v>0</v>
      </c>
      <c r="BH1185" s="166">
        <f t="shared" si="5503"/>
        <v>0</v>
      </c>
      <c r="BI1185" s="142"/>
      <c r="BV1185" s="142"/>
      <c r="CI1185" s="142"/>
      <c r="CV1185" s="142"/>
      <c r="DI1185" s="142"/>
      <c r="DV1185" s="142"/>
      <c r="EI1185" s="142"/>
    </row>
    <row r="1186" spans="1:139" ht="15.75" hidden="1" outlineLevel="1" x14ac:dyDescent="0.25">
      <c r="A1186" s="2">
        <f t="shared" si="5419"/>
        <v>85</v>
      </c>
      <c r="B1186" s="86">
        <f t="shared" si="5438"/>
        <v>0</v>
      </c>
      <c r="C1186" s="86">
        <f t="shared" si="5438"/>
        <v>0</v>
      </c>
      <c r="D1186" s="2">
        <f t="shared" si="5438"/>
        <v>0</v>
      </c>
      <c r="E1186" s="141">
        <f t="shared" si="5438"/>
        <v>0</v>
      </c>
      <c r="I1186" s="178">
        <v>0</v>
      </c>
      <c r="J1186" s="166">
        <f t="shared" ref="J1186:U1186" si="5504">J144-J338+I1186</f>
        <v>0</v>
      </c>
      <c r="K1186" s="166">
        <f t="shared" si="5504"/>
        <v>0</v>
      </c>
      <c r="L1186" s="166">
        <f t="shared" si="5504"/>
        <v>0</v>
      </c>
      <c r="M1186" s="166">
        <f t="shared" si="5504"/>
        <v>0</v>
      </c>
      <c r="N1186" s="166">
        <f t="shared" si="5504"/>
        <v>0</v>
      </c>
      <c r="O1186" s="166">
        <f t="shared" si="5504"/>
        <v>0</v>
      </c>
      <c r="P1186" s="166">
        <f t="shared" si="5504"/>
        <v>0</v>
      </c>
      <c r="Q1186" s="166">
        <f t="shared" si="5504"/>
        <v>0</v>
      </c>
      <c r="R1186" s="166">
        <f t="shared" si="5504"/>
        <v>0</v>
      </c>
      <c r="S1186" s="166">
        <f t="shared" si="5504"/>
        <v>0</v>
      </c>
      <c r="T1186" s="166">
        <f t="shared" si="5504"/>
        <v>0</v>
      </c>
      <c r="U1186" s="166">
        <f t="shared" si="5504"/>
        <v>0</v>
      </c>
      <c r="W1186" s="166">
        <f t="shared" si="5460"/>
        <v>0</v>
      </c>
      <c r="X1186" s="166">
        <f t="shared" ref="X1186:AH1186" si="5505">X144-X338+W1186</f>
        <v>0</v>
      </c>
      <c r="Y1186" s="166">
        <f t="shared" si="5505"/>
        <v>0</v>
      </c>
      <c r="Z1186" s="166">
        <f t="shared" si="5505"/>
        <v>0</v>
      </c>
      <c r="AA1186" s="166">
        <f t="shared" si="5505"/>
        <v>0</v>
      </c>
      <c r="AB1186" s="166">
        <f t="shared" si="5505"/>
        <v>0</v>
      </c>
      <c r="AC1186" s="166">
        <f t="shared" si="5505"/>
        <v>0</v>
      </c>
      <c r="AD1186" s="166">
        <f t="shared" si="5505"/>
        <v>0</v>
      </c>
      <c r="AE1186" s="166">
        <f t="shared" si="5505"/>
        <v>0</v>
      </c>
      <c r="AF1186" s="166">
        <f t="shared" si="5505"/>
        <v>0</v>
      </c>
      <c r="AG1186" s="166">
        <f t="shared" si="5505"/>
        <v>0</v>
      </c>
      <c r="AH1186" s="170">
        <f t="shared" si="5505"/>
        <v>0</v>
      </c>
      <c r="AI1186" s="142"/>
      <c r="AJ1186" s="166">
        <f t="shared" si="5422"/>
        <v>0</v>
      </c>
      <c r="AK1186" s="166">
        <f t="shared" ref="AK1186:AU1186" si="5506">AK144-AK338+AJ1186</f>
        <v>0</v>
      </c>
      <c r="AL1186" s="166">
        <f t="shared" si="5506"/>
        <v>0</v>
      </c>
      <c r="AM1186" s="166">
        <f t="shared" si="5506"/>
        <v>0</v>
      </c>
      <c r="AN1186" s="166">
        <f t="shared" si="5506"/>
        <v>0</v>
      </c>
      <c r="AO1186" s="166">
        <f t="shared" si="5506"/>
        <v>0</v>
      </c>
      <c r="AP1186" s="166">
        <f t="shared" si="5506"/>
        <v>0</v>
      </c>
      <c r="AQ1186" s="166">
        <f t="shared" si="5506"/>
        <v>0</v>
      </c>
      <c r="AR1186" s="166">
        <f t="shared" si="5506"/>
        <v>0</v>
      </c>
      <c r="AS1186" s="166">
        <f t="shared" si="5506"/>
        <v>0</v>
      </c>
      <c r="AT1186" s="166">
        <f t="shared" si="5506"/>
        <v>0</v>
      </c>
      <c r="AU1186" s="166">
        <f t="shared" si="5506"/>
        <v>0</v>
      </c>
      <c r="AV1186" s="142"/>
      <c r="AW1186" s="166">
        <f t="shared" si="5424"/>
        <v>0</v>
      </c>
      <c r="AX1186" s="166">
        <f t="shared" ref="AX1186:BH1186" si="5507">AX144-AX338+AW1186</f>
        <v>0</v>
      </c>
      <c r="AY1186" s="166">
        <f t="shared" si="5507"/>
        <v>0</v>
      </c>
      <c r="AZ1186" s="166">
        <f t="shared" si="5507"/>
        <v>0</v>
      </c>
      <c r="BA1186" s="166">
        <f t="shared" si="5507"/>
        <v>0</v>
      </c>
      <c r="BB1186" s="166">
        <f t="shared" si="5507"/>
        <v>0</v>
      </c>
      <c r="BC1186" s="166">
        <f t="shared" si="5507"/>
        <v>0</v>
      </c>
      <c r="BD1186" s="166">
        <f t="shared" si="5507"/>
        <v>0</v>
      </c>
      <c r="BE1186" s="166">
        <f t="shared" si="5507"/>
        <v>0</v>
      </c>
      <c r="BF1186" s="166">
        <f t="shared" si="5507"/>
        <v>0</v>
      </c>
      <c r="BG1186" s="166">
        <f t="shared" si="5507"/>
        <v>0</v>
      </c>
      <c r="BH1186" s="166">
        <f t="shared" si="5507"/>
        <v>0</v>
      </c>
      <c r="BI1186" s="142"/>
      <c r="BV1186" s="142"/>
      <c r="CI1186" s="142"/>
      <c r="CV1186" s="142"/>
      <c r="DI1186" s="142"/>
      <c r="DV1186" s="142"/>
      <c r="EI1186" s="142"/>
    </row>
    <row r="1187" spans="1:139" ht="15.75" hidden="1" outlineLevel="1" x14ac:dyDescent="0.25">
      <c r="A1187" s="2">
        <f t="shared" si="5419"/>
        <v>86</v>
      </c>
      <c r="B1187" s="86">
        <f t="shared" si="5438"/>
        <v>0</v>
      </c>
      <c r="C1187" s="86">
        <f t="shared" si="5438"/>
        <v>0</v>
      </c>
      <c r="D1187" s="2">
        <f t="shared" si="5438"/>
        <v>0</v>
      </c>
      <c r="E1187" s="141">
        <f t="shared" si="5438"/>
        <v>0</v>
      </c>
      <c r="I1187" s="178">
        <v>0</v>
      </c>
      <c r="J1187" s="166">
        <f t="shared" ref="J1187:U1187" si="5508">J145-J339+I1187</f>
        <v>0</v>
      </c>
      <c r="K1187" s="166">
        <f t="shared" si="5508"/>
        <v>0</v>
      </c>
      <c r="L1187" s="166">
        <f t="shared" si="5508"/>
        <v>0</v>
      </c>
      <c r="M1187" s="166">
        <f t="shared" si="5508"/>
        <v>0</v>
      </c>
      <c r="N1187" s="166">
        <f t="shared" si="5508"/>
        <v>0</v>
      </c>
      <c r="O1187" s="166">
        <f t="shared" si="5508"/>
        <v>0</v>
      </c>
      <c r="P1187" s="166">
        <f t="shared" si="5508"/>
        <v>0</v>
      </c>
      <c r="Q1187" s="166">
        <f t="shared" si="5508"/>
        <v>0</v>
      </c>
      <c r="R1187" s="166">
        <f t="shared" si="5508"/>
        <v>0</v>
      </c>
      <c r="S1187" s="166">
        <f t="shared" si="5508"/>
        <v>0</v>
      </c>
      <c r="T1187" s="166">
        <f t="shared" si="5508"/>
        <v>0</v>
      </c>
      <c r="U1187" s="166">
        <f t="shared" si="5508"/>
        <v>0</v>
      </c>
      <c r="W1187" s="166">
        <f t="shared" si="5460"/>
        <v>0</v>
      </c>
      <c r="X1187" s="166">
        <f t="shared" ref="X1187:AH1187" si="5509">X145-X339+W1187</f>
        <v>0</v>
      </c>
      <c r="Y1187" s="166">
        <f t="shared" si="5509"/>
        <v>0</v>
      </c>
      <c r="Z1187" s="166">
        <f t="shared" si="5509"/>
        <v>0</v>
      </c>
      <c r="AA1187" s="166">
        <f t="shared" si="5509"/>
        <v>0</v>
      </c>
      <c r="AB1187" s="166">
        <f t="shared" si="5509"/>
        <v>0</v>
      </c>
      <c r="AC1187" s="166">
        <f t="shared" si="5509"/>
        <v>0</v>
      </c>
      <c r="AD1187" s="166">
        <f t="shared" si="5509"/>
        <v>0</v>
      </c>
      <c r="AE1187" s="166">
        <f t="shared" si="5509"/>
        <v>0</v>
      </c>
      <c r="AF1187" s="166">
        <f t="shared" si="5509"/>
        <v>0</v>
      </c>
      <c r="AG1187" s="166">
        <f t="shared" si="5509"/>
        <v>0</v>
      </c>
      <c r="AH1187" s="170">
        <f t="shared" si="5509"/>
        <v>0</v>
      </c>
      <c r="AI1187" s="142"/>
      <c r="AJ1187" s="166">
        <f t="shared" si="5422"/>
        <v>0</v>
      </c>
      <c r="AK1187" s="166">
        <f t="shared" ref="AK1187:AU1187" si="5510">AK145-AK339+AJ1187</f>
        <v>0</v>
      </c>
      <c r="AL1187" s="166">
        <f t="shared" si="5510"/>
        <v>0</v>
      </c>
      <c r="AM1187" s="166">
        <f t="shared" si="5510"/>
        <v>0</v>
      </c>
      <c r="AN1187" s="166">
        <f t="shared" si="5510"/>
        <v>0</v>
      </c>
      <c r="AO1187" s="166">
        <f t="shared" si="5510"/>
        <v>0</v>
      </c>
      <c r="AP1187" s="166">
        <f t="shared" si="5510"/>
        <v>0</v>
      </c>
      <c r="AQ1187" s="166">
        <f t="shared" si="5510"/>
        <v>0</v>
      </c>
      <c r="AR1187" s="166">
        <f t="shared" si="5510"/>
        <v>0</v>
      </c>
      <c r="AS1187" s="166">
        <f t="shared" si="5510"/>
        <v>0</v>
      </c>
      <c r="AT1187" s="166">
        <f t="shared" si="5510"/>
        <v>0</v>
      </c>
      <c r="AU1187" s="166">
        <f t="shared" si="5510"/>
        <v>0</v>
      </c>
      <c r="AV1187" s="142"/>
      <c r="AW1187" s="166">
        <f t="shared" si="5424"/>
        <v>0</v>
      </c>
      <c r="AX1187" s="166">
        <f t="shared" ref="AX1187:BH1187" si="5511">AX145-AX339+AW1187</f>
        <v>0</v>
      </c>
      <c r="AY1187" s="166">
        <f t="shared" si="5511"/>
        <v>0</v>
      </c>
      <c r="AZ1187" s="166">
        <f t="shared" si="5511"/>
        <v>0</v>
      </c>
      <c r="BA1187" s="166">
        <f t="shared" si="5511"/>
        <v>0</v>
      </c>
      <c r="BB1187" s="166">
        <f t="shared" si="5511"/>
        <v>0</v>
      </c>
      <c r="BC1187" s="166">
        <f t="shared" si="5511"/>
        <v>0</v>
      </c>
      <c r="BD1187" s="166">
        <f t="shared" si="5511"/>
        <v>0</v>
      </c>
      <c r="BE1187" s="166">
        <f t="shared" si="5511"/>
        <v>0</v>
      </c>
      <c r="BF1187" s="166">
        <f t="shared" si="5511"/>
        <v>0</v>
      </c>
      <c r="BG1187" s="166">
        <f t="shared" si="5511"/>
        <v>0</v>
      </c>
      <c r="BH1187" s="166">
        <f t="shared" si="5511"/>
        <v>0</v>
      </c>
      <c r="BI1187" s="142"/>
      <c r="BV1187" s="142"/>
      <c r="CI1187" s="142"/>
      <c r="CV1187" s="142"/>
      <c r="DI1187" s="142"/>
      <c r="DV1187" s="142"/>
      <c r="EI1187" s="142"/>
    </row>
    <row r="1188" spans="1:139" ht="15.75" hidden="1" outlineLevel="1" x14ac:dyDescent="0.25">
      <c r="A1188" s="2">
        <f t="shared" si="5419"/>
        <v>87</v>
      </c>
      <c r="B1188" s="86">
        <f t="shared" si="5438"/>
        <v>0</v>
      </c>
      <c r="C1188" s="86">
        <f t="shared" si="5438"/>
        <v>0</v>
      </c>
      <c r="D1188" s="2">
        <f t="shared" si="5438"/>
        <v>0</v>
      </c>
      <c r="E1188" s="141">
        <f t="shared" si="5438"/>
        <v>0</v>
      </c>
      <c r="I1188" s="178">
        <v>0</v>
      </c>
      <c r="J1188" s="166">
        <f t="shared" ref="J1188:U1188" si="5512">J146-J340+I1188</f>
        <v>0</v>
      </c>
      <c r="K1188" s="166">
        <f t="shared" si="5512"/>
        <v>0</v>
      </c>
      <c r="L1188" s="166">
        <f t="shared" si="5512"/>
        <v>0</v>
      </c>
      <c r="M1188" s="166">
        <f t="shared" si="5512"/>
        <v>0</v>
      </c>
      <c r="N1188" s="166">
        <f t="shared" si="5512"/>
        <v>0</v>
      </c>
      <c r="O1188" s="166">
        <f t="shared" si="5512"/>
        <v>0</v>
      </c>
      <c r="P1188" s="166">
        <f t="shared" si="5512"/>
        <v>0</v>
      </c>
      <c r="Q1188" s="166">
        <f t="shared" si="5512"/>
        <v>0</v>
      </c>
      <c r="R1188" s="166">
        <f t="shared" si="5512"/>
        <v>0</v>
      </c>
      <c r="S1188" s="166">
        <f t="shared" si="5512"/>
        <v>0</v>
      </c>
      <c r="T1188" s="166">
        <f t="shared" si="5512"/>
        <v>0</v>
      </c>
      <c r="U1188" s="166">
        <f t="shared" si="5512"/>
        <v>0</v>
      </c>
      <c r="W1188" s="166">
        <f t="shared" si="5460"/>
        <v>0</v>
      </c>
      <c r="X1188" s="166">
        <f t="shared" ref="X1188:AH1188" si="5513">X146-X340+W1188</f>
        <v>0</v>
      </c>
      <c r="Y1188" s="166">
        <f t="shared" si="5513"/>
        <v>0</v>
      </c>
      <c r="Z1188" s="166">
        <f t="shared" si="5513"/>
        <v>0</v>
      </c>
      <c r="AA1188" s="166">
        <f t="shared" si="5513"/>
        <v>0</v>
      </c>
      <c r="AB1188" s="166">
        <f t="shared" si="5513"/>
        <v>0</v>
      </c>
      <c r="AC1188" s="166">
        <f t="shared" si="5513"/>
        <v>0</v>
      </c>
      <c r="AD1188" s="166">
        <f t="shared" si="5513"/>
        <v>0</v>
      </c>
      <c r="AE1188" s="166">
        <f t="shared" si="5513"/>
        <v>0</v>
      </c>
      <c r="AF1188" s="166">
        <f t="shared" si="5513"/>
        <v>0</v>
      </c>
      <c r="AG1188" s="166">
        <f t="shared" si="5513"/>
        <v>0</v>
      </c>
      <c r="AH1188" s="170">
        <f t="shared" si="5513"/>
        <v>0</v>
      </c>
      <c r="AI1188" s="142"/>
      <c r="AJ1188" s="166">
        <f t="shared" si="5422"/>
        <v>0</v>
      </c>
      <c r="AK1188" s="166">
        <f t="shared" ref="AK1188:AU1188" si="5514">AK146-AK340+AJ1188</f>
        <v>0</v>
      </c>
      <c r="AL1188" s="166">
        <f t="shared" si="5514"/>
        <v>0</v>
      </c>
      <c r="AM1188" s="166">
        <f t="shared" si="5514"/>
        <v>0</v>
      </c>
      <c r="AN1188" s="166">
        <f t="shared" si="5514"/>
        <v>0</v>
      </c>
      <c r="AO1188" s="166">
        <f t="shared" si="5514"/>
        <v>0</v>
      </c>
      <c r="AP1188" s="166">
        <f t="shared" si="5514"/>
        <v>0</v>
      </c>
      <c r="AQ1188" s="166">
        <f t="shared" si="5514"/>
        <v>0</v>
      </c>
      <c r="AR1188" s="166">
        <f t="shared" si="5514"/>
        <v>0</v>
      </c>
      <c r="AS1188" s="166">
        <f t="shared" si="5514"/>
        <v>0</v>
      </c>
      <c r="AT1188" s="166">
        <f t="shared" si="5514"/>
        <v>0</v>
      </c>
      <c r="AU1188" s="166">
        <f t="shared" si="5514"/>
        <v>0</v>
      </c>
      <c r="AV1188" s="142"/>
      <c r="AW1188" s="166">
        <f t="shared" si="5424"/>
        <v>0</v>
      </c>
      <c r="AX1188" s="166">
        <f t="shared" ref="AX1188:BH1188" si="5515">AX146-AX340+AW1188</f>
        <v>0</v>
      </c>
      <c r="AY1188" s="166">
        <f t="shared" si="5515"/>
        <v>0</v>
      </c>
      <c r="AZ1188" s="166">
        <f t="shared" si="5515"/>
        <v>0</v>
      </c>
      <c r="BA1188" s="166">
        <f t="shared" si="5515"/>
        <v>0</v>
      </c>
      <c r="BB1188" s="166">
        <f t="shared" si="5515"/>
        <v>0</v>
      </c>
      <c r="BC1188" s="166">
        <f t="shared" si="5515"/>
        <v>0</v>
      </c>
      <c r="BD1188" s="166">
        <f t="shared" si="5515"/>
        <v>0</v>
      </c>
      <c r="BE1188" s="166">
        <f t="shared" si="5515"/>
        <v>0</v>
      </c>
      <c r="BF1188" s="166">
        <f t="shared" si="5515"/>
        <v>0</v>
      </c>
      <c r="BG1188" s="166">
        <f t="shared" si="5515"/>
        <v>0</v>
      </c>
      <c r="BH1188" s="166">
        <f t="shared" si="5515"/>
        <v>0</v>
      </c>
      <c r="BI1188" s="142"/>
      <c r="BV1188" s="142"/>
      <c r="CI1188" s="142"/>
      <c r="CV1188" s="142"/>
      <c r="DI1188" s="142"/>
      <c r="DV1188" s="142"/>
      <c r="EI1188" s="142"/>
    </row>
    <row r="1189" spans="1:139" ht="15.75" hidden="1" outlineLevel="1" x14ac:dyDescent="0.25">
      <c r="A1189" s="2">
        <f t="shared" si="5419"/>
        <v>88</v>
      </c>
      <c r="B1189" s="86">
        <f t="shared" si="5438"/>
        <v>0</v>
      </c>
      <c r="C1189" s="86">
        <f t="shared" si="5438"/>
        <v>0</v>
      </c>
      <c r="D1189" s="2">
        <f t="shared" si="5438"/>
        <v>0</v>
      </c>
      <c r="E1189" s="141">
        <f t="shared" si="5438"/>
        <v>0</v>
      </c>
      <c r="I1189" s="178">
        <v>0</v>
      </c>
      <c r="J1189" s="166">
        <f t="shared" ref="J1189:U1189" si="5516">J147-J341+I1189</f>
        <v>0</v>
      </c>
      <c r="K1189" s="166">
        <f t="shared" si="5516"/>
        <v>0</v>
      </c>
      <c r="L1189" s="166">
        <f t="shared" si="5516"/>
        <v>0</v>
      </c>
      <c r="M1189" s="166">
        <f t="shared" si="5516"/>
        <v>0</v>
      </c>
      <c r="N1189" s="166">
        <f t="shared" si="5516"/>
        <v>0</v>
      </c>
      <c r="O1189" s="166">
        <f t="shared" si="5516"/>
        <v>0</v>
      </c>
      <c r="P1189" s="166">
        <f t="shared" si="5516"/>
        <v>0</v>
      </c>
      <c r="Q1189" s="166">
        <f t="shared" si="5516"/>
        <v>0</v>
      </c>
      <c r="R1189" s="166">
        <f t="shared" si="5516"/>
        <v>0</v>
      </c>
      <c r="S1189" s="166">
        <f t="shared" si="5516"/>
        <v>0</v>
      </c>
      <c r="T1189" s="166">
        <f t="shared" si="5516"/>
        <v>0</v>
      </c>
      <c r="U1189" s="166">
        <f t="shared" si="5516"/>
        <v>0</v>
      </c>
      <c r="W1189" s="166">
        <f t="shared" si="5460"/>
        <v>0</v>
      </c>
      <c r="X1189" s="166">
        <f t="shared" ref="X1189:AH1189" si="5517">X147-X341+W1189</f>
        <v>0</v>
      </c>
      <c r="Y1189" s="166">
        <f t="shared" si="5517"/>
        <v>0</v>
      </c>
      <c r="Z1189" s="166">
        <f t="shared" si="5517"/>
        <v>0</v>
      </c>
      <c r="AA1189" s="166">
        <f t="shared" si="5517"/>
        <v>0</v>
      </c>
      <c r="AB1189" s="166">
        <f t="shared" si="5517"/>
        <v>0</v>
      </c>
      <c r="AC1189" s="166">
        <f t="shared" si="5517"/>
        <v>0</v>
      </c>
      <c r="AD1189" s="166">
        <f t="shared" si="5517"/>
        <v>0</v>
      </c>
      <c r="AE1189" s="166">
        <f t="shared" si="5517"/>
        <v>0</v>
      </c>
      <c r="AF1189" s="166">
        <f t="shared" si="5517"/>
        <v>0</v>
      </c>
      <c r="AG1189" s="166">
        <f t="shared" si="5517"/>
        <v>0</v>
      </c>
      <c r="AH1189" s="170">
        <f t="shared" si="5517"/>
        <v>0</v>
      </c>
      <c r="AI1189" s="142"/>
      <c r="AJ1189" s="166">
        <f t="shared" si="5422"/>
        <v>0</v>
      </c>
      <c r="AK1189" s="166">
        <f t="shared" ref="AK1189:AU1189" si="5518">AK147-AK341+AJ1189</f>
        <v>0</v>
      </c>
      <c r="AL1189" s="166">
        <f t="shared" si="5518"/>
        <v>0</v>
      </c>
      <c r="AM1189" s="166">
        <f t="shared" si="5518"/>
        <v>0</v>
      </c>
      <c r="AN1189" s="166">
        <f t="shared" si="5518"/>
        <v>0</v>
      </c>
      <c r="AO1189" s="166">
        <f t="shared" si="5518"/>
        <v>0</v>
      </c>
      <c r="AP1189" s="166">
        <f t="shared" si="5518"/>
        <v>0</v>
      </c>
      <c r="AQ1189" s="166">
        <f t="shared" si="5518"/>
        <v>0</v>
      </c>
      <c r="AR1189" s="166">
        <f t="shared" si="5518"/>
        <v>0</v>
      </c>
      <c r="AS1189" s="166">
        <f t="shared" si="5518"/>
        <v>0</v>
      </c>
      <c r="AT1189" s="166">
        <f t="shared" si="5518"/>
        <v>0</v>
      </c>
      <c r="AU1189" s="166">
        <f t="shared" si="5518"/>
        <v>0</v>
      </c>
      <c r="AV1189" s="142"/>
      <c r="AW1189" s="166">
        <f t="shared" si="5424"/>
        <v>0</v>
      </c>
      <c r="AX1189" s="166">
        <f t="shared" ref="AX1189:BH1189" si="5519">AX147-AX341+AW1189</f>
        <v>0</v>
      </c>
      <c r="AY1189" s="166">
        <f t="shared" si="5519"/>
        <v>0</v>
      </c>
      <c r="AZ1189" s="166">
        <f t="shared" si="5519"/>
        <v>0</v>
      </c>
      <c r="BA1189" s="166">
        <f t="shared" si="5519"/>
        <v>0</v>
      </c>
      <c r="BB1189" s="166">
        <f t="shared" si="5519"/>
        <v>0</v>
      </c>
      <c r="BC1189" s="166">
        <f t="shared" si="5519"/>
        <v>0</v>
      </c>
      <c r="BD1189" s="166">
        <f t="shared" si="5519"/>
        <v>0</v>
      </c>
      <c r="BE1189" s="166">
        <f t="shared" si="5519"/>
        <v>0</v>
      </c>
      <c r="BF1189" s="166">
        <f t="shared" si="5519"/>
        <v>0</v>
      </c>
      <c r="BG1189" s="166">
        <f t="shared" si="5519"/>
        <v>0</v>
      </c>
      <c r="BH1189" s="166">
        <f t="shared" si="5519"/>
        <v>0</v>
      </c>
      <c r="BI1189" s="142"/>
      <c r="BV1189" s="142"/>
      <c r="CI1189" s="142"/>
      <c r="CV1189" s="142"/>
      <c r="DI1189" s="142"/>
      <c r="DV1189" s="142"/>
      <c r="EI1189" s="142"/>
    </row>
    <row r="1190" spans="1:139" ht="15.75" hidden="1" outlineLevel="1" x14ac:dyDescent="0.25">
      <c r="A1190" s="2">
        <f t="shared" si="5419"/>
        <v>89</v>
      </c>
      <c r="B1190" s="86">
        <f t="shared" ref="B1190:E1209" si="5520">B996</f>
        <v>0</v>
      </c>
      <c r="C1190" s="86">
        <f t="shared" si="5520"/>
        <v>0</v>
      </c>
      <c r="D1190" s="2">
        <f t="shared" si="5520"/>
        <v>0</v>
      </c>
      <c r="E1190" s="141">
        <f t="shared" si="5520"/>
        <v>0</v>
      </c>
      <c r="I1190" s="178">
        <v>0</v>
      </c>
      <c r="J1190" s="166">
        <f t="shared" ref="J1190:U1190" si="5521">J148-J342+I1190</f>
        <v>0</v>
      </c>
      <c r="K1190" s="166">
        <f t="shared" si="5521"/>
        <v>0</v>
      </c>
      <c r="L1190" s="166">
        <f t="shared" si="5521"/>
        <v>0</v>
      </c>
      <c r="M1190" s="166">
        <f t="shared" si="5521"/>
        <v>0</v>
      </c>
      <c r="N1190" s="166">
        <f t="shared" si="5521"/>
        <v>0</v>
      </c>
      <c r="O1190" s="166">
        <f t="shared" si="5521"/>
        <v>0</v>
      </c>
      <c r="P1190" s="166">
        <f t="shared" si="5521"/>
        <v>0</v>
      </c>
      <c r="Q1190" s="166">
        <f t="shared" si="5521"/>
        <v>0</v>
      </c>
      <c r="R1190" s="166">
        <f t="shared" si="5521"/>
        <v>0</v>
      </c>
      <c r="S1190" s="166">
        <f t="shared" si="5521"/>
        <v>0</v>
      </c>
      <c r="T1190" s="166">
        <f t="shared" si="5521"/>
        <v>0</v>
      </c>
      <c r="U1190" s="166">
        <f t="shared" si="5521"/>
        <v>0</v>
      </c>
      <c r="W1190" s="166">
        <f t="shared" si="5460"/>
        <v>0</v>
      </c>
      <c r="X1190" s="166">
        <f t="shared" ref="X1190:AH1190" si="5522">X148-X342+W1190</f>
        <v>0</v>
      </c>
      <c r="Y1190" s="166">
        <f t="shared" si="5522"/>
        <v>0</v>
      </c>
      <c r="Z1190" s="166">
        <f t="shared" si="5522"/>
        <v>0</v>
      </c>
      <c r="AA1190" s="166">
        <f t="shared" si="5522"/>
        <v>0</v>
      </c>
      <c r="AB1190" s="166">
        <f t="shared" si="5522"/>
        <v>0</v>
      </c>
      <c r="AC1190" s="166">
        <f t="shared" si="5522"/>
        <v>0</v>
      </c>
      <c r="AD1190" s="166">
        <f t="shared" si="5522"/>
        <v>0</v>
      </c>
      <c r="AE1190" s="166">
        <f t="shared" si="5522"/>
        <v>0</v>
      </c>
      <c r="AF1190" s="166">
        <f t="shared" si="5522"/>
        <v>0</v>
      </c>
      <c r="AG1190" s="166">
        <f t="shared" si="5522"/>
        <v>0</v>
      </c>
      <c r="AH1190" s="170">
        <f t="shared" si="5522"/>
        <v>0</v>
      </c>
      <c r="AI1190" s="142"/>
      <c r="AJ1190" s="166">
        <f t="shared" si="5422"/>
        <v>0</v>
      </c>
      <c r="AK1190" s="166">
        <f t="shared" ref="AK1190:AU1190" si="5523">AK148-AK342+AJ1190</f>
        <v>0</v>
      </c>
      <c r="AL1190" s="166">
        <f t="shared" si="5523"/>
        <v>0</v>
      </c>
      <c r="AM1190" s="166">
        <f t="shared" si="5523"/>
        <v>0</v>
      </c>
      <c r="AN1190" s="166">
        <f t="shared" si="5523"/>
        <v>0</v>
      </c>
      <c r="AO1190" s="166">
        <f t="shared" si="5523"/>
        <v>0</v>
      </c>
      <c r="AP1190" s="166">
        <f t="shared" si="5523"/>
        <v>0</v>
      </c>
      <c r="AQ1190" s="166">
        <f t="shared" si="5523"/>
        <v>0</v>
      </c>
      <c r="AR1190" s="166">
        <f t="shared" si="5523"/>
        <v>0</v>
      </c>
      <c r="AS1190" s="166">
        <f t="shared" si="5523"/>
        <v>0</v>
      </c>
      <c r="AT1190" s="166">
        <f t="shared" si="5523"/>
        <v>0</v>
      </c>
      <c r="AU1190" s="166">
        <f t="shared" si="5523"/>
        <v>0</v>
      </c>
      <c r="AV1190" s="142"/>
      <c r="AW1190" s="166">
        <f t="shared" si="5424"/>
        <v>0</v>
      </c>
      <c r="AX1190" s="166">
        <f t="shared" ref="AX1190:BH1190" si="5524">AX148-AX342+AW1190</f>
        <v>0</v>
      </c>
      <c r="AY1190" s="166">
        <f t="shared" si="5524"/>
        <v>0</v>
      </c>
      <c r="AZ1190" s="166">
        <f t="shared" si="5524"/>
        <v>0</v>
      </c>
      <c r="BA1190" s="166">
        <f t="shared" si="5524"/>
        <v>0</v>
      </c>
      <c r="BB1190" s="166">
        <f t="shared" si="5524"/>
        <v>0</v>
      </c>
      <c r="BC1190" s="166">
        <f t="shared" si="5524"/>
        <v>0</v>
      </c>
      <c r="BD1190" s="166">
        <f t="shared" si="5524"/>
        <v>0</v>
      </c>
      <c r="BE1190" s="166">
        <f t="shared" si="5524"/>
        <v>0</v>
      </c>
      <c r="BF1190" s="166">
        <f t="shared" si="5524"/>
        <v>0</v>
      </c>
      <c r="BG1190" s="166">
        <f t="shared" si="5524"/>
        <v>0</v>
      </c>
      <c r="BH1190" s="166">
        <f t="shared" si="5524"/>
        <v>0</v>
      </c>
      <c r="BI1190" s="142"/>
      <c r="BV1190" s="142"/>
      <c r="CI1190" s="142"/>
      <c r="CV1190" s="142"/>
      <c r="DI1190" s="142"/>
      <c r="DV1190" s="142"/>
      <c r="EI1190" s="142"/>
    </row>
    <row r="1191" spans="1:139" ht="15.75" hidden="1" outlineLevel="1" x14ac:dyDescent="0.25">
      <c r="A1191" s="2">
        <f t="shared" si="5419"/>
        <v>90</v>
      </c>
      <c r="B1191" s="86">
        <f t="shared" si="5520"/>
        <v>0</v>
      </c>
      <c r="C1191" s="86">
        <f t="shared" si="5520"/>
        <v>0</v>
      </c>
      <c r="D1191" s="2">
        <f t="shared" si="5520"/>
        <v>0</v>
      </c>
      <c r="E1191" s="141">
        <f t="shared" si="5520"/>
        <v>0</v>
      </c>
      <c r="I1191" s="178">
        <v>0</v>
      </c>
      <c r="J1191" s="166">
        <f t="shared" ref="J1191:U1191" si="5525">J149-J343+I1191</f>
        <v>0</v>
      </c>
      <c r="K1191" s="166">
        <f t="shared" si="5525"/>
        <v>0</v>
      </c>
      <c r="L1191" s="166">
        <f t="shared" si="5525"/>
        <v>0</v>
      </c>
      <c r="M1191" s="166">
        <f t="shared" si="5525"/>
        <v>0</v>
      </c>
      <c r="N1191" s="166">
        <f t="shared" si="5525"/>
        <v>0</v>
      </c>
      <c r="O1191" s="166">
        <f t="shared" si="5525"/>
        <v>0</v>
      </c>
      <c r="P1191" s="166">
        <f t="shared" si="5525"/>
        <v>0</v>
      </c>
      <c r="Q1191" s="166">
        <f t="shared" si="5525"/>
        <v>0</v>
      </c>
      <c r="R1191" s="166">
        <f t="shared" si="5525"/>
        <v>0</v>
      </c>
      <c r="S1191" s="166">
        <f t="shared" si="5525"/>
        <v>0</v>
      </c>
      <c r="T1191" s="166">
        <f t="shared" si="5525"/>
        <v>0</v>
      </c>
      <c r="U1191" s="166">
        <f t="shared" si="5525"/>
        <v>0</v>
      </c>
      <c r="W1191" s="166">
        <f t="shared" si="5460"/>
        <v>0</v>
      </c>
      <c r="X1191" s="166">
        <f t="shared" ref="X1191:AH1191" si="5526">X149-X343+W1191</f>
        <v>0</v>
      </c>
      <c r="Y1191" s="166">
        <f t="shared" si="5526"/>
        <v>0</v>
      </c>
      <c r="Z1191" s="166">
        <f t="shared" si="5526"/>
        <v>0</v>
      </c>
      <c r="AA1191" s="166">
        <f t="shared" si="5526"/>
        <v>0</v>
      </c>
      <c r="AB1191" s="166">
        <f t="shared" si="5526"/>
        <v>0</v>
      </c>
      <c r="AC1191" s="166">
        <f t="shared" si="5526"/>
        <v>0</v>
      </c>
      <c r="AD1191" s="166">
        <f t="shared" si="5526"/>
        <v>0</v>
      </c>
      <c r="AE1191" s="166">
        <f t="shared" si="5526"/>
        <v>0</v>
      </c>
      <c r="AF1191" s="166">
        <f t="shared" si="5526"/>
        <v>0</v>
      </c>
      <c r="AG1191" s="166">
        <f t="shared" si="5526"/>
        <v>0</v>
      </c>
      <c r="AH1191" s="170">
        <f t="shared" si="5526"/>
        <v>0</v>
      </c>
      <c r="AI1191" s="142"/>
      <c r="AJ1191" s="166">
        <f t="shared" si="5422"/>
        <v>0</v>
      </c>
      <c r="AK1191" s="166">
        <f t="shared" ref="AK1191:AU1191" si="5527">AK149-AK343+AJ1191</f>
        <v>0</v>
      </c>
      <c r="AL1191" s="166">
        <f t="shared" si="5527"/>
        <v>0</v>
      </c>
      <c r="AM1191" s="166">
        <f t="shared" si="5527"/>
        <v>0</v>
      </c>
      <c r="AN1191" s="166">
        <f t="shared" si="5527"/>
        <v>0</v>
      </c>
      <c r="AO1191" s="166">
        <f t="shared" si="5527"/>
        <v>0</v>
      </c>
      <c r="AP1191" s="166">
        <f t="shared" si="5527"/>
        <v>0</v>
      </c>
      <c r="AQ1191" s="166">
        <f t="shared" si="5527"/>
        <v>0</v>
      </c>
      <c r="AR1191" s="166">
        <f t="shared" si="5527"/>
        <v>0</v>
      </c>
      <c r="AS1191" s="166">
        <f t="shared" si="5527"/>
        <v>0</v>
      </c>
      <c r="AT1191" s="166">
        <f t="shared" si="5527"/>
        <v>0</v>
      </c>
      <c r="AU1191" s="166">
        <f t="shared" si="5527"/>
        <v>0</v>
      </c>
      <c r="AV1191" s="142"/>
      <c r="AW1191" s="166">
        <f t="shared" si="5424"/>
        <v>0</v>
      </c>
      <c r="AX1191" s="166">
        <f t="shared" ref="AX1191:BH1191" si="5528">AX149-AX343+AW1191</f>
        <v>0</v>
      </c>
      <c r="AY1191" s="166">
        <f t="shared" si="5528"/>
        <v>0</v>
      </c>
      <c r="AZ1191" s="166">
        <f t="shared" si="5528"/>
        <v>0</v>
      </c>
      <c r="BA1191" s="166">
        <f t="shared" si="5528"/>
        <v>0</v>
      </c>
      <c r="BB1191" s="166">
        <f t="shared" si="5528"/>
        <v>0</v>
      </c>
      <c r="BC1191" s="166">
        <f t="shared" si="5528"/>
        <v>0</v>
      </c>
      <c r="BD1191" s="166">
        <f t="shared" si="5528"/>
        <v>0</v>
      </c>
      <c r="BE1191" s="166">
        <f t="shared" si="5528"/>
        <v>0</v>
      </c>
      <c r="BF1191" s="166">
        <f t="shared" si="5528"/>
        <v>0</v>
      </c>
      <c r="BG1191" s="166">
        <f t="shared" si="5528"/>
        <v>0</v>
      </c>
      <c r="BH1191" s="166">
        <f t="shared" si="5528"/>
        <v>0</v>
      </c>
      <c r="BI1191" s="142"/>
      <c r="BV1191" s="142"/>
      <c r="CI1191" s="142"/>
      <c r="CV1191" s="142"/>
      <c r="DI1191" s="142"/>
      <c r="DV1191" s="142"/>
      <c r="EI1191" s="142"/>
    </row>
    <row r="1192" spans="1:139" ht="15.75" hidden="1" outlineLevel="1" x14ac:dyDescent="0.25">
      <c r="A1192" s="2">
        <f t="shared" si="5419"/>
        <v>91</v>
      </c>
      <c r="B1192" s="86">
        <f t="shared" si="5520"/>
        <v>0</v>
      </c>
      <c r="C1192" s="86">
        <f t="shared" si="5520"/>
        <v>0</v>
      </c>
      <c r="D1192" s="2">
        <f t="shared" si="5520"/>
        <v>0</v>
      </c>
      <c r="E1192" s="141">
        <f t="shared" si="5520"/>
        <v>0</v>
      </c>
      <c r="I1192" s="178">
        <v>0</v>
      </c>
      <c r="J1192" s="166">
        <f t="shared" ref="J1192:U1192" si="5529">J150-J344+I1192</f>
        <v>0</v>
      </c>
      <c r="K1192" s="166">
        <f t="shared" si="5529"/>
        <v>0</v>
      </c>
      <c r="L1192" s="166">
        <f t="shared" si="5529"/>
        <v>0</v>
      </c>
      <c r="M1192" s="166">
        <f t="shared" si="5529"/>
        <v>0</v>
      </c>
      <c r="N1192" s="166">
        <f t="shared" si="5529"/>
        <v>0</v>
      </c>
      <c r="O1192" s="166">
        <f t="shared" si="5529"/>
        <v>0</v>
      </c>
      <c r="P1192" s="166">
        <f t="shared" si="5529"/>
        <v>0</v>
      </c>
      <c r="Q1192" s="166">
        <f t="shared" si="5529"/>
        <v>0</v>
      </c>
      <c r="R1192" s="166">
        <f t="shared" si="5529"/>
        <v>0</v>
      </c>
      <c r="S1192" s="166">
        <f t="shared" si="5529"/>
        <v>0</v>
      </c>
      <c r="T1192" s="166">
        <f t="shared" si="5529"/>
        <v>0</v>
      </c>
      <c r="U1192" s="166">
        <f t="shared" si="5529"/>
        <v>0</v>
      </c>
      <c r="W1192" s="166">
        <f t="shared" si="5460"/>
        <v>0</v>
      </c>
      <c r="X1192" s="166">
        <f t="shared" ref="X1192:AH1192" si="5530">X150-X344+W1192</f>
        <v>0</v>
      </c>
      <c r="Y1192" s="166">
        <f t="shared" si="5530"/>
        <v>0</v>
      </c>
      <c r="Z1192" s="166">
        <f t="shared" si="5530"/>
        <v>0</v>
      </c>
      <c r="AA1192" s="166">
        <f t="shared" si="5530"/>
        <v>0</v>
      </c>
      <c r="AB1192" s="166">
        <f t="shared" si="5530"/>
        <v>0</v>
      </c>
      <c r="AC1192" s="166">
        <f t="shared" si="5530"/>
        <v>0</v>
      </c>
      <c r="AD1192" s="166">
        <f t="shared" si="5530"/>
        <v>0</v>
      </c>
      <c r="AE1192" s="166">
        <f t="shared" si="5530"/>
        <v>0</v>
      </c>
      <c r="AF1192" s="166">
        <f t="shared" si="5530"/>
        <v>0</v>
      </c>
      <c r="AG1192" s="166">
        <f t="shared" si="5530"/>
        <v>0</v>
      </c>
      <c r="AH1192" s="170">
        <f t="shared" si="5530"/>
        <v>0</v>
      </c>
      <c r="AI1192" s="142"/>
      <c r="AJ1192" s="166">
        <f t="shared" si="5422"/>
        <v>0</v>
      </c>
      <c r="AK1192" s="166">
        <f t="shared" ref="AK1192:AU1192" si="5531">AK150-AK344+AJ1192</f>
        <v>0</v>
      </c>
      <c r="AL1192" s="166">
        <f t="shared" si="5531"/>
        <v>0</v>
      </c>
      <c r="AM1192" s="166">
        <f t="shared" si="5531"/>
        <v>0</v>
      </c>
      <c r="AN1192" s="166">
        <f t="shared" si="5531"/>
        <v>0</v>
      </c>
      <c r="AO1192" s="166">
        <f t="shared" si="5531"/>
        <v>0</v>
      </c>
      <c r="AP1192" s="166">
        <f t="shared" si="5531"/>
        <v>0</v>
      </c>
      <c r="AQ1192" s="166">
        <f t="shared" si="5531"/>
        <v>0</v>
      </c>
      <c r="AR1192" s="166">
        <f t="shared" si="5531"/>
        <v>0</v>
      </c>
      <c r="AS1192" s="166">
        <f t="shared" si="5531"/>
        <v>0</v>
      </c>
      <c r="AT1192" s="166">
        <f t="shared" si="5531"/>
        <v>0</v>
      </c>
      <c r="AU1192" s="166">
        <f t="shared" si="5531"/>
        <v>0</v>
      </c>
      <c r="AV1192" s="142"/>
      <c r="AW1192" s="166">
        <f t="shared" si="5424"/>
        <v>0</v>
      </c>
      <c r="AX1192" s="166">
        <f t="shared" ref="AX1192:BH1192" si="5532">AX150-AX344+AW1192</f>
        <v>0</v>
      </c>
      <c r="AY1192" s="166">
        <f t="shared" si="5532"/>
        <v>0</v>
      </c>
      <c r="AZ1192" s="166">
        <f t="shared" si="5532"/>
        <v>0</v>
      </c>
      <c r="BA1192" s="166">
        <f t="shared" si="5532"/>
        <v>0</v>
      </c>
      <c r="BB1192" s="166">
        <f t="shared" si="5532"/>
        <v>0</v>
      </c>
      <c r="BC1192" s="166">
        <f t="shared" si="5532"/>
        <v>0</v>
      </c>
      <c r="BD1192" s="166">
        <f t="shared" si="5532"/>
        <v>0</v>
      </c>
      <c r="BE1192" s="166">
        <f t="shared" si="5532"/>
        <v>0</v>
      </c>
      <c r="BF1192" s="166">
        <f t="shared" si="5532"/>
        <v>0</v>
      </c>
      <c r="BG1192" s="166">
        <f t="shared" si="5532"/>
        <v>0</v>
      </c>
      <c r="BH1192" s="166">
        <f t="shared" si="5532"/>
        <v>0</v>
      </c>
      <c r="BI1192" s="142"/>
      <c r="BV1192" s="142"/>
      <c r="CI1192" s="142"/>
      <c r="CV1192" s="142"/>
      <c r="DI1192" s="142"/>
      <c r="DV1192" s="142"/>
      <c r="EI1192" s="142"/>
    </row>
    <row r="1193" spans="1:139" ht="15.75" hidden="1" outlineLevel="1" x14ac:dyDescent="0.25">
      <c r="A1193" s="2">
        <f t="shared" si="5419"/>
        <v>92</v>
      </c>
      <c r="B1193" s="86">
        <f t="shared" si="5520"/>
        <v>0</v>
      </c>
      <c r="C1193" s="86">
        <f t="shared" si="5520"/>
        <v>0</v>
      </c>
      <c r="D1193" s="2">
        <f t="shared" si="5520"/>
        <v>0</v>
      </c>
      <c r="E1193" s="141">
        <f t="shared" si="5520"/>
        <v>0</v>
      </c>
      <c r="I1193" s="178">
        <v>0</v>
      </c>
      <c r="J1193" s="166">
        <f t="shared" ref="J1193:U1193" si="5533">J151-J345+I1193</f>
        <v>0</v>
      </c>
      <c r="K1193" s="166">
        <f t="shared" si="5533"/>
        <v>0</v>
      </c>
      <c r="L1193" s="166">
        <f t="shared" si="5533"/>
        <v>0</v>
      </c>
      <c r="M1193" s="166">
        <f t="shared" si="5533"/>
        <v>0</v>
      </c>
      <c r="N1193" s="166">
        <f t="shared" si="5533"/>
        <v>0</v>
      </c>
      <c r="O1193" s="166">
        <f t="shared" si="5533"/>
        <v>0</v>
      </c>
      <c r="P1193" s="166">
        <f t="shared" si="5533"/>
        <v>0</v>
      </c>
      <c r="Q1193" s="166">
        <f t="shared" si="5533"/>
        <v>0</v>
      </c>
      <c r="R1193" s="166">
        <f t="shared" si="5533"/>
        <v>0</v>
      </c>
      <c r="S1193" s="166">
        <f t="shared" si="5533"/>
        <v>0</v>
      </c>
      <c r="T1193" s="166">
        <f t="shared" si="5533"/>
        <v>0</v>
      </c>
      <c r="U1193" s="166">
        <f t="shared" si="5533"/>
        <v>0</v>
      </c>
      <c r="W1193" s="166">
        <f t="shared" si="5460"/>
        <v>0</v>
      </c>
      <c r="X1193" s="166">
        <f t="shared" ref="X1193:AH1193" si="5534">X151-X345+W1193</f>
        <v>0</v>
      </c>
      <c r="Y1193" s="166">
        <f t="shared" si="5534"/>
        <v>0</v>
      </c>
      <c r="Z1193" s="166">
        <f t="shared" si="5534"/>
        <v>0</v>
      </c>
      <c r="AA1193" s="166">
        <f t="shared" si="5534"/>
        <v>0</v>
      </c>
      <c r="AB1193" s="166">
        <f t="shared" si="5534"/>
        <v>0</v>
      </c>
      <c r="AC1193" s="166">
        <f t="shared" si="5534"/>
        <v>0</v>
      </c>
      <c r="AD1193" s="166">
        <f t="shared" si="5534"/>
        <v>0</v>
      </c>
      <c r="AE1193" s="166">
        <f t="shared" si="5534"/>
        <v>0</v>
      </c>
      <c r="AF1193" s="166">
        <f t="shared" si="5534"/>
        <v>0</v>
      </c>
      <c r="AG1193" s="166">
        <f t="shared" si="5534"/>
        <v>0</v>
      </c>
      <c r="AH1193" s="170">
        <f t="shared" si="5534"/>
        <v>0</v>
      </c>
      <c r="AI1193" s="142"/>
      <c r="AJ1193" s="166">
        <f t="shared" si="5422"/>
        <v>0</v>
      </c>
      <c r="AK1193" s="166">
        <f t="shared" ref="AK1193:AU1193" si="5535">AK151-AK345+AJ1193</f>
        <v>0</v>
      </c>
      <c r="AL1193" s="166">
        <f t="shared" si="5535"/>
        <v>0</v>
      </c>
      <c r="AM1193" s="166">
        <f t="shared" si="5535"/>
        <v>0</v>
      </c>
      <c r="AN1193" s="166">
        <f t="shared" si="5535"/>
        <v>0</v>
      </c>
      <c r="AO1193" s="166">
        <f t="shared" si="5535"/>
        <v>0</v>
      </c>
      <c r="AP1193" s="166">
        <f t="shared" si="5535"/>
        <v>0</v>
      </c>
      <c r="AQ1193" s="166">
        <f t="shared" si="5535"/>
        <v>0</v>
      </c>
      <c r="AR1193" s="166">
        <f t="shared" si="5535"/>
        <v>0</v>
      </c>
      <c r="AS1193" s="166">
        <f t="shared" si="5535"/>
        <v>0</v>
      </c>
      <c r="AT1193" s="166">
        <f t="shared" si="5535"/>
        <v>0</v>
      </c>
      <c r="AU1193" s="166">
        <f t="shared" si="5535"/>
        <v>0</v>
      </c>
      <c r="AV1193" s="142"/>
      <c r="AW1193" s="166">
        <f t="shared" si="5424"/>
        <v>0</v>
      </c>
      <c r="AX1193" s="166">
        <f t="shared" ref="AX1193:BH1193" si="5536">AX151-AX345+AW1193</f>
        <v>0</v>
      </c>
      <c r="AY1193" s="166">
        <f t="shared" si="5536"/>
        <v>0</v>
      </c>
      <c r="AZ1193" s="166">
        <f t="shared" si="5536"/>
        <v>0</v>
      </c>
      <c r="BA1193" s="166">
        <f t="shared" si="5536"/>
        <v>0</v>
      </c>
      <c r="BB1193" s="166">
        <f t="shared" si="5536"/>
        <v>0</v>
      </c>
      <c r="BC1193" s="166">
        <f t="shared" si="5536"/>
        <v>0</v>
      </c>
      <c r="BD1193" s="166">
        <f t="shared" si="5536"/>
        <v>0</v>
      </c>
      <c r="BE1193" s="166">
        <f t="shared" si="5536"/>
        <v>0</v>
      </c>
      <c r="BF1193" s="166">
        <f t="shared" si="5536"/>
        <v>0</v>
      </c>
      <c r="BG1193" s="166">
        <f t="shared" si="5536"/>
        <v>0</v>
      </c>
      <c r="BH1193" s="166">
        <f t="shared" si="5536"/>
        <v>0</v>
      </c>
      <c r="BI1193" s="142"/>
      <c r="BV1193" s="142"/>
      <c r="CI1193" s="142"/>
      <c r="CV1193" s="142"/>
      <c r="DI1193" s="142"/>
      <c r="DV1193" s="142"/>
      <c r="EI1193" s="142"/>
    </row>
    <row r="1194" spans="1:139" ht="15.75" hidden="1" outlineLevel="1" x14ac:dyDescent="0.25">
      <c r="A1194" s="2">
        <f t="shared" si="5419"/>
        <v>93</v>
      </c>
      <c r="B1194" s="86">
        <f t="shared" si="5520"/>
        <v>0</v>
      </c>
      <c r="C1194" s="86">
        <f t="shared" si="5520"/>
        <v>0</v>
      </c>
      <c r="D1194" s="2">
        <f t="shared" si="5520"/>
        <v>0</v>
      </c>
      <c r="E1194" s="141">
        <f t="shared" si="5520"/>
        <v>0</v>
      </c>
      <c r="I1194" s="178">
        <v>0</v>
      </c>
      <c r="J1194" s="166">
        <f t="shared" ref="J1194:U1194" si="5537">J152-J346+I1194</f>
        <v>0</v>
      </c>
      <c r="K1194" s="166">
        <f t="shared" si="5537"/>
        <v>0</v>
      </c>
      <c r="L1194" s="166">
        <f t="shared" si="5537"/>
        <v>0</v>
      </c>
      <c r="M1194" s="166">
        <f t="shared" si="5537"/>
        <v>0</v>
      </c>
      <c r="N1194" s="166">
        <f t="shared" si="5537"/>
        <v>0</v>
      </c>
      <c r="O1194" s="166">
        <f t="shared" si="5537"/>
        <v>0</v>
      </c>
      <c r="P1194" s="166">
        <f t="shared" si="5537"/>
        <v>0</v>
      </c>
      <c r="Q1194" s="166">
        <f t="shared" si="5537"/>
        <v>0</v>
      </c>
      <c r="R1194" s="166">
        <f t="shared" si="5537"/>
        <v>0</v>
      </c>
      <c r="S1194" s="166">
        <f t="shared" si="5537"/>
        <v>0</v>
      </c>
      <c r="T1194" s="166">
        <f t="shared" si="5537"/>
        <v>0</v>
      </c>
      <c r="U1194" s="166">
        <f t="shared" si="5537"/>
        <v>0</v>
      </c>
      <c r="W1194" s="166">
        <f t="shared" si="5460"/>
        <v>0</v>
      </c>
      <c r="X1194" s="166">
        <f t="shared" ref="X1194:AH1194" si="5538">X152-X346+W1194</f>
        <v>0</v>
      </c>
      <c r="Y1194" s="166">
        <f t="shared" si="5538"/>
        <v>0</v>
      </c>
      <c r="Z1194" s="166">
        <f t="shared" si="5538"/>
        <v>0</v>
      </c>
      <c r="AA1194" s="166">
        <f t="shared" si="5538"/>
        <v>0</v>
      </c>
      <c r="AB1194" s="166">
        <f t="shared" si="5538"/>
        <v>0</v>
      </c>
      <c r="AC1194" s="166">
        <f t="shared" si="5538"/>
        <v>0</v>
      </c>
      <c r="AD1194" s="166">
        <f t="shared" si="5538"/>
        <v>0</v>
      </c>
      <c r="AE1194" s="166">
        <f t="shared" si="5538"/>
        <v>0</v>
      </c>
      <c r="AF1194" s="166">
        <f t="shared" si="5538"/>
        <v>0</v>
      </c>
      <c r="AG1194" s="166">
        <f t="shared" si="5538"/>
        <v>0</v>
      </c>
      <c r="AH1194" s="170">
        <f t="shared" si="5538"/>
        <v>0</v>
      </c>
      <c r="AI1194" s="142"/>
      <c r="AJ1194" s="166">
        <f t="shared" si="5422"/>
        <v>0</v>
      </c>
      <c r="AK1194" s="166">
        <f t="shared" ref="AK1194:AU1194" si="5539">AK152-AK346+AJ1194</f>
        <v>0</v>
      </c>
      <c r="AL1194" s="166">
        <f t="shared" si="5539"/>
        <v>0</v>
      </c>
      <c r="AM1194" s="166">
        <f t="shared" si="5539"/>
        <v>0</v>
      </c>
      <c r="AN1194" s="166">
        <f t="shared" si="5539"/>
        <v>0</v>
      </c>
      <c r="AO1194" s="166">
        <f t="shared" si="5539"/>
        <v>0</v>
      </c>
      <c r="AP1194" s="166">
        <f t="shared" si="5539"/>
        <v>0</v>
      </c>
      <c r="AQ1194" s="166">
        <f t="shared" si="5539"/>
        <v>0</v>
      </c>
      <c r="AR1194" s="166">
        <f t="shared" si="5539"/>
        <v>0</v>
      </c>
      <c r="AS1194" s="166">
        <f t="shared" si="5539"/>
        <v>0</v>
      </c>
      <c r="AT1194" s="166">
        <f t="shared" si="5539"/>
        <v>0</v>
      </c>
      <c r="AU1194" s="166">
        <f t="shared" si="5539"/>
        <v>0</v>
      </c>
      <c r="AV1194" s="142"/>
      <c r="AW1194" s="166">
        <f t="shared" si="5424"/>
        <v>0</v>
      </c>
      <c r="AX1194" s="166">
        <f t="shared" ref="AX1194:BH1194" si="5540">AX152-AX346+AW1194</f>
        <v>0</v>
      </c>
      <c r="AY1194" s="166">
        <f t="shared" si="5540"/>
        <v>0</v>
      </c>
      <c r="AZ1194" s="166">
        <f t="shared" si="5540"/>
        <v>0</v>
      </c>
      <c r="BA1194" s="166">
        <f t="shared" si="5540"/>
        <v>0</v>
      </c>
      <c r="BB1194" s="166">
        <f t="shared" si="5540"/>
        <v>0</v>
      </c>
      <c r="BC1194" s="166">
        <f t="shared" si="5540"/>
        <v>0</v>
      </c>
      <c r="BD1194" s="166">
        <f t="shared" si="5540"/>
        <v>0</v>
      </c>
      <c r="BE1194" s="166">
        <f t="shared" si="5540"/>
        <v>0</v>
      </c>
      <c r="BF1194" s="166">
        <f t="shared" si="5540"/>
        <v>0</v>
      </c>
      <c r="BG1194" s="166">
        <f t="shared" si="5540"/>
        <v>0</v>
      </c>
      <c r="BH1194" s="166">
        <f t="shared" si="5540"/>
        <v>0</v>
      </c>
      <c r="BI1194" s="142"/>
      <c r="BV1194" s="142"/>
      <c r="CI1194" s="142"/>
      <c r="CV1194" s="142"/>
      <c r="DI1194" s="142"/>
      <c r="DV1194" s="142"/>
      <c r="EI1194" s="142"/>
    </row>
    <row r="1195" spans="1:139" ht="15.75" hidden="1" outlineLevel="1" x14ac:dyDescent="0.25">
      <c r="A1195" s="2">
        <f t="shared" si="5419"/>
        <v>94</v>
      </c>
      <c r="B1195" s="86">
        <f t="shared" si="5520"/>
        <v>0</v>
      </c>
      <c r="C1195" s="86">
        <f t="shared" si="5520"/>
        <v>0</v>
      </c>
      <c r="D1195" s="2">
        <f t="shared" si="5520"/>
        <v>0</v>
      </c>
      <c r="E1195" s="141">
        <f t="shared" si="5520"/>
        <v>0</v>
      </c>
      <c r="I1195" s="178">
        <v>0</v>
      </c>
      <c r="J1195" s="166">
        <f t="shared" ref="J1195:U1195" si="5541">J153-J347+I1195</f>
        <v>0</v>
      </c>
      <c r="K1195" s="166">
        <f t="shared" si="5541"/>
        <v>0</v>
      </c>
      <c r="L1195" s="166">
        <f t="shared" si="5541"/>
        <v>0</v>
      </c>
      <c r="M1195" s="166">
        <f t="shared" si="5541"/>
        <v>0</v>
      </c>
      <c r="N1195" s="166">
        <f t="shared" si="5541"/>
        <v>0</v>
      </c>
      <c r="O1195" s="166">
        <f t="shared" si="5541"/>
        <v>0</v>
      </c>
      <c r="P1195" s="166">
        <f t="shared" si="5541"/>
        <v>0</v>
      </c>
      <c r="Q1195" s="166">
        <f t="shared" si="5541"/>
        <v>0</v>
      </c>
      <c r="R1195" s="166">
        <f t="shared" si="5541"/>
        <v>0</v>
      </c>
      <c r="S1195" s="166">
        <f t="shared" si="5541"/>
        <v>0</v>
      </c>
      <c r="T1195" s="166">
        <f t="shared" si="5541"/>
        <v>0</v>
      </c>
      <c r="U1195" s="166">
        <f t="shared" si="5541"/>
        <v>0</v>
      </c>
      <c r="W1195" s="166">
        <f t="shared" si="5460"/>
        <v>0</v>
      </c>
      <c r="X1195" s="166">
        <f t="shared" ref="X1195:AH1195" si="5542">X153-X347+W1195</f>
        <v>0</v>
      </c>
      <c r="Y1195" s="166">
        <f t="shared" si="5542"/>
        <v>0</v>
      </c>
      <c r="Z1195" s="166">
        <f t="shared" si="5542"/>
        <v>0</v>
      </c>
      <c r="AA1195" s="166">
        <f t="shared" si="5542"/>
        <v>0</v>
      </c>
      <c r="AB1195" s="166">
        <f t="shared" si="5542"/>
        <v>0</v>
      </c>
      <c r="AC1195" s="166">
        <f t="shared" si="5542"/>
        <v>0</v>
      </c>
      <c r="AD1195" s="166">
        <f t="shared" si="5542"/>
        <v>0</v>
      </c>
      <c r="AE1195" s="166">
        <f t="shared" si="5542"/>
        <v>0</v>
      </c>
      <c r="AF1195" s="166">
        <f t="shared" si="5542"/>
        <v>0</v>
      </c>
      <c r="AG1195" s="166">
        <f t="shared" si="5542"/>
        <v>0</v>
      </c>
      <c r="AH1195" s="170">
        <f t="shared" si="5542"/>
        <v>0</v>
      </c>
      <c r="AI1195" s="142"/>
      <c r="AJ1195" s="166">
        <f t="shared" si="5422"/>
        <v>0</v>
      </c>
      <c r="AK1195" s="166">
        <f t="shared" ref="AK1195:AU1195" si="5543">AK153-AK347+AJ1195</f>
        <v>0</v>
      </c>
      <c r="AL1195" s="166">
        <f t="shared" si="5543"/>
        <v>0</v>
      </c>
      <c r="AM1195" s="166">
        <f t="shared" si="5543"/>
        <v>0</v>
      </c>
      <c r="AN1195" s="166">
        <f t="shared" si="5543"/>
        <v>0</v>
      </c>
      <c r="AO1195" s="166">
        <f t="shared" si="5543"/>
        <v>0</v>
      </c>
      <c r="AP1195" s="166">
        <f t="shared" si="5543"/>
        <v>0</v>
      </c>
      <c r="AQ1195" s="166">
        <f t="shared" si="5543"/>
        <v>0</v>
      </c>
      <c r="AR1195" s="166">
        <f t="shared" si="5543"/>
        <v>0</v>
      </c>
      <c r="AS1195" s="166">
        <f t="shared" si="5543"/>
        <v>0</v>
      </c>
      <c r="AT1195" s="166">
        <f t="shared" si="5543"/>
        <v>0</v>
      </c>
      <c r="AU1195" s="166">
        <f t="shared" si="5543"/>
        <v>0</v>
      </c>
      <c r="AV1195" s="142"/>
      <c r="AW1195" s="166">
        <f t="shared" si="5424"/>
        <v>0</v>
      </c>
      <c r="AX1195" s="166">
        <f t="shared" ref="AX1195:BH1195" si="5544">AX153-AX347+AW1195</f>
        <v>0</v>
      </c>
      <c r="AY1195" s="166">
        <f t="shared" si="5544"/>
        <v>0</v>
      </c>
      <c r="AZ1195" s="166">
        <f t="shared" si="5544"/>
        <v>0</v>
      </c>
      <c r="BA1195" s="166">
        <f t="shared" si="5544"/>
        <v>0</v>
      </c>
      <c r="BB1195" s="166">
        <f t="shared" si="5544"/>
        <v>0</v>
      </c>
      <c r="BC1195" s="166">
        <f t="shared" si="5544"/>
        <v>0</v>
      </c>
      <c r="BD1195" s="166">
        <f t="shared" si="5544"/>
        <v>0</v>
      </c>
      <c r="BE1195" s="166">
        <f t="shared" si="5544"/>
        <v>0</v>
      </c>
      <c r="BF1195" s="166">
        <f t="shared" si="5544"/>
        <v>0</v>
      </c>
      <c r="BG1195" s="166">
        <f t="shared" si="5544"/>
        <v>0</v>
      </c>
      <c r="BH1195" s="166">
        <f t="shared" si="5544"/>
        <v>0</v>
      </c>
      <c r="BI1195" s="142"/>
      <c r="BV1195" s="142"/>
      <c r="CI1195" s="142"/>
      <c r="CV1195" s="142"/>
      <c r="DI1195" s="142"/>
      <c r="DV1195" s="142"/>
      <c r="EI1195" s="142"/>
    </row>
    <row r="1196" spans="1:139" ht="15.75" hidden="1" outlineLevel="1" x14ac:dyDescent="0.25">
      <c r="A1196" s="2">
        <f t="shared" si="5419"/>
        <v>95</v>
      </c>
      <c r="B1196" s="86">
        <f t="shared" si="5520"/>
        <v>0</v>
      </c>
      <c r="C1196" s="86">
        <f t="shared" si="5520"/>
        <v>0</v>
      </c>
      <c r="D1196" s="2">
        <f t="shared" si="5520"/>
        <v>0</v>
      </c>
      <c r="E1196" s="141">
        <f t="shared" si="5520"/>
        <v>0</v>
      </c>
      <c r="I1196" s="178">
        <v>0</v>
      </c>
      <c r="J1196" s="166">
        <f t="shared" ref="J1196:U1196" si="5545">J154-J348+I1196</f>
        <v>0</v>
      </c>
      <c r="K1196" s="166">
        <f t="shared" si="5545"/>
        <v>0</v>
      </c>
      <c r="L1196" s="166">
        <f t="shared" si="5545"/>
        <v>0</v>
      </c>
      <c r="M1196" s="166">
        <f t="shared" si="5545"/>
        <v>0</v>
      </c>
      <c r="N1196" s="166">
        <f t="shared" si="5545"/>
        <v>0</v>
      </c>
      <c r="O1196" s="166">
        <f t="shared" si="5545"/>
        <v>0</v>
      </c>
      <c r="P1196" s="166">
        <f t="shared" si="5545"/>
        <v>0</v>
      </c>
      <c r="Q1196" s="166">
        <f t="shared" si="5545"/>
        <v>0</v>
      </c>
      <c r="R1196" s="166">
        <f t="shared" si="5545"/>
        <v>0</v>
      </c>
      <c r="S1196" s="166">
        <f t="shared" si="5545"/>
        <v>0</v>
      </c>
      <c r="T1196" s="166">
        <f t="shared" si="5545"/>
        <v>0</v>
      </c>
      <c r="U1196" s="166">
        <f t="shared" si="5545"/>
        <v>0</v>
      </c>
      <c r="W1196" s="166">
        <f t="shared" si="5460"/>
        <v>0</v>
      </c>
      <c r="X1196" s="166">
        <f t="shared" ref="X1196:AH1196" si="5546">X154-X348+W1196</f>
        <v>0</v>
      </c>
      <c r="Y1196" s="166">
        <f t="shared" si="5546"/>
        <v>0</v>
      </c>
      <c r="Z1196" s="166">
        <f t="shared" si="5546"/>
        <v>0</v>
      </c>
      <c r="AA1196" s="166">
        <f t="shared" si="5546"/>
        <v>0</v>
      </c>
      <c r="AB1196" s="166">
        <f t="shared" si="5546"/>
        <v>0</v>
      </c>
      <c r="AC1196" s="166">
        <f t="shared" si="5546"/>
        <v>0</v>
      </c>
      <c r="AD1196" s="166">
        <f t="shared" si="5546"/>
        <v>0</v>
      </c>
      <c r="AE1196" s="166">
        <f t="shared" si="5546"/>
        <v>0</v>
      </c>
      <c r="AF1196" s="166">
        <f t="shared" si="5546"/>
        <v>0</v>
      </c>
      <c r="AG1196" s="166">
        <f t="shared" si="5546"/>
        <v>0</v>
      </c>
      <c r="AH1196" s="170">
        <f t="shared" si="5546"/>
        <v>0</v>
      </c>
      <c r="AI1196" s="142"/>
      <c r="AJ1196" s="166">
        <f t="shared" si="5422"/>
        <v>0</v>
      </c>
      <c r="AK1196" s="166">
        <f t="shared" ref="AK1196:AU1196" si="5547">AK154-AK348+AJ1196</f>
        <v>0</v>
      </c>
      <c r="AL1196" s="166">
        <f t="shared" si="5547"/>
        <v>0</v>
      </c>
      <c r="AM1196" s="166">
        <f t="shared" si="5547"/>
        <v>0</v>
      </c>
      <c r="AN1196" s="166">
        <f t="shared" si="5547"/>
        <v>0</v>
      </c>
      <c r="AO1196" s="166">
        <f t="shared" si="5547"/>
        <v>0</v>
      </c>
      <c r="AP1196" s="166">
        <f t="shared" si="5547"/>
        <v>0</v>
      </c>
      <c r="AQ1196" s="166">
        <f t="shared" si="5547"/>
        <v>0</v>
      </c>
      <c r="AR1196" s="166">
        <f t="shared" si="5547"/>
        <v>0</v>
      </c>
      <c r="AS1196" s="166">
        <f t="shared" si="5547"/>
        <v>0</v>
      </c>
      <c r="AT1196" s="166">
        <f t="shared" si="5547"/>
        <v>0</v>
      </c>
      <c r="AU1196" s="166">
        <f t="shared" si="5547"/>
        <v>0</v>
      </c>
      <c r="AV1196" s="142"/>
      <c r="AW1196" s="166">
        <f t="shared" si="5424"/>
        <v>0</v>
      </c>
      <c r="AX1196" s="166">
        <f t="shared" ref="AX1196:BH1196" si="5548">AX154-AX348+AW1196</f>
        <v>0</v>
      </c>
      <c r="AY1196" s="166">
        <f t="shared" si="5548"/>
        <v>0</v>
      </c>
      <c r="AZ1196" s="166">
        <f t="shared" si="5548"/>
        <v>0</v>
      </c>
      <c r="BA1196" s="166">
        <f t="shared" si="5548"/>
        <v>0</v>
      </c>
      <c r="BB1196" s="166">
        <f t="shared" si="5548"/>
        <v>0</v>
      </c>
      <c r="BC1196" s="166">
        <f t="shared" si="5548"/>
        <v>0</v>
      </c>
      <c r="BD1196" s="166">
        <f t="shared" si="5548"/>
        <v>0</v>
      </c>
      <c r="BE1196" s="166">
        <f t="shared" si="5548"/>
        <v>0</v>
      </c>
      <c r="BF1196" s="166">
        <f t="shared" si="5548"/>
        <v>0</v>
      </c>
      <c r="BG1196" s="166">
        <f t="shared" si="5548"/>
        <v>0</v>
      </c>
      <c r="BH1196" s="166">
        <f t="shared" si="5548"/>
        <v>0</v>
      </c>
      <c r="BI1196" s="142"/>
      <c r="BV1196" s="142"/>
      <c r="CI1196" s="142"/>
      <c r="CV1196" s="142"/>
      <c r="DI1196" s="142"/>
      <c r="DV1196" s="142"/>
      <c r="EI1196" s="142"/>
    </row>
    <row r="1197" spans="1:139" ht="15.75" hidden="1" outlineLevel="1" x14ac:dyDescent="0.25">
      <c r="A1197" s="2">
        <f t="shared" si="5419"/>
        <v>96</v>
      </c>
      <c r="B1197" s="86">
        <f t="shared" si="5520"/>
        <v>0</v>
      </c>
      <c r="C1197" s="86">
        <f t="shared" si="5520"/>
        <v>0</v>
      </c>
      <c r="D1197" s="2">
        <f t="shared" si="5520"/>
        <v>0</v>
      </c>
      <c r="E1197" s="141">
        <f t="shared" si="5520"/>
        <v>0</v>
      </c>
      <c r="I1197" s="178">
        <v>0</v>
      </c>
      <c r="J1197" s="166">
        <f t="shared" ref="J1197:U1197" si="5549">J155-J349+I1197</f>
        <v>0</v>
      </c>
      <c r="K1197" s="166">
        <f t="shared" si="5549"/>
        <v>0</v>
      </c>
      <c r="L1197" s="166">
        <f t="shared" si="5549"/>
        <v>0</v>
      </c>
      <c r="M1197" s="166">
        <f t="shared" si="5549"/>
        <v>0</v>
      </c>
      <c r="N1197" s="166">
        <f t="shared" si="5549"/>
        <v>0</v>
      </c>
      <c r="O1197" s="166">
        <f t="shared" si="5549"/>
        <v>0</v>
      </c>
      <c r="P1197" s="166">
        <f t="shared" si="5549"/>
        <v>0</v>
      </c>
      <c r="Q1197" s="166">
        <f t="shared" si="5549"/>
        <v>0</v>
      </c>
      <c r="R1197" s="166">
        <f t="shared" si="5549"/>
        <v>0</v>
      </c>
      <c r="S1197" s="166">
        <f t="shared" si="5549"/>
        <v>0</v>
      </c>
      <c r="T1197" s="166">
        <f t="shared" si="5549"/>
        <v>0</v>
      </c>
      <c r="U1197" s="166">
        <f t="shared" si="5549"/>
        <v>0</v>
      </c>
      <c r="W1197" s="166">
        <f t="shared" si="5460"/>
        <v>0</v>
      </c>
      <c r="X1197" s="166">
        <f t="shared" ref="X1197:AH1197" si="5550">X155-X349+W1197</f>
        <v>0</v>
      </c>
      <c r="Y1197" s="166">
        <f t="shared" si="5550"/>
        <v>0</v>
      </c>
      <c r="Z1197" s="166">
        <f t="shared" si="5550"/>
        <v>0</v>
      </c>
      <c r="AA1197" s="166">
        <f t="shared" si="5550"/>
        <v>0</v>
      </c>
      <c r="AB1197" s="166">
        <f t="shared" si="5550"/>
        <v>0</v>
      </c>
      <c r="AC1197" s="166">
        <f t="shared" si="5550"/>
        <v>0</v>
      </c>
      <c r="AD1197" s="166">
        <f t="shared" si="5550"/>
        <v>0</v>
      </c>
      <c r="AE1197" s="166">
        <f t="shared" si="5550"/>
        <v>0</v>
      </c>
      <c r="AF1197" s="166">
        <f t="shared" si="5550"/>
        <v>0</v>
      </c>
      <c r="AG1197" s="166">
        <f t="shared" si="5550"/>
        <v>0</v>
      </c>
      <c r="AH1197" s="170">
        <f t="shared" si="5550"/>
        <v>0</v>
      </c>
      <c r="AI1197" s="142"/>
      <c r="AJ1197" s="166">
        <f t="shared" si="5422"/>
        <v>0</v>
      </c>
      <c r="AK1197" s="166">
        <f t="shared" ref="AK1197:AU1197" si="5551">AK155-AK349+AJ1197</f>
        <v>0</v>
      </c>
      <c r="AL1197" s="166">
        <f t="shared" si="5551"/>
        <v>0</v>
      </c>
      <c r="AM1197" s="166">
        <f t="shared" si="5551"/>
        <v>0</v>
      </c>
      <c r="AN1197" s="166">
        <f t="shared" si="5551"/>
        <v>0</v>
      </c>
      <c r="AO1197" s="166">
        <f t="shared" si="5551"/>
        <v>0</v>
      </c>
      <c r="AP1197" s="166">
        <f t="shared" si="5551"/>
        <v>0</v>
      </c>
      <c r="AQ1197" s="166">
        <f t="shared" si="5551"/>
        <v>0</v>
      </c>
      <c r="AR1197" s="166">
        <f t="shared" si="5551"/>
        <v>0</v>
      </c>
      <c r="AS1197" s="166">
        <f t="shared" si="5551"/>
        <v>0</v>
      </c>
      <c r="AT1197" s="166">
        <f t="shared" si="5551"/>
        <v>0</v>
      </c>
      <c r="AU1197" s="166">
        <f t="shared" si="5551"/>
        <v>0</v>
      </c>
      <c r="AV1197" s="142"/>
      <c r="AW1197" s="166">
        <f t="shared" si="5424"/>
        <v>0</v>
      </c>
      <c r="AX1197" s="166">
        <f t="shared" ref="AX1197:BH1197" si="5552">AX155-AX349+AW1197</f>
        <v>0</v>
      </c>
      <c r="AY1197" s="166">
        <f t="shared" si="5552"/>
        <v>0</v>
      </c>
      <c r="AZ1197" s="166">
        <f t="shared" si="5552"/>
        <v>0</v>
      </c>
      <c r="BA1197" s="166">
        <f t="shared" si="5552"/>
        <v>0</v>
      </c>
      <c r="BB1197" s="166">
        <f t="shared" si="5552"/>
        <v>0</v>
      </c>
      <c r="BC1197" s="166">
        <f t="shared" si="5552"/>
        <v>0</v>
      </c>
      <c r="BD1197" s="166">
        <f t="shared" si="5552"/>
        <v>0</v>
      </c>
      <c r="BE1197" s="166">
        <f t="shared" si="5552"/>
        <v>0</v>
      </c>
      <c r="BF1197" s="166">
        <f t="shared" si="5552"/>
        <v>0</v>
      </c>
      <c r="BG1197" s="166">
        <f t="shared" si="5552"/>
        <v>0</v>
      </c>
      <c r="BH1197" s="166">
        <f t="shared" si="5552"/>
        <v>0</v>
      </c>
      <c r="BI1197" s="142"/>
      <c r="BV1197" s="142"/>
      <c r="CI1197" s="142"/>
      <c r="CV1197" s="142"/>
      <c r="DI1197" s="142"/>
      <c r="DV1197" s="142"/>
      <c r="EI1197" s="142"/>
    </row>
    <row r="1198" spans="1:139" ht="15.75" hidden="1" outlineLevel="1" x14ac:dyDescent="0.25">
      <c r="A1198" s="2">
        <f t="shared" ref="A1198:A1229" si="5553">A1004</f>
        <v>97</v>
      </c>
      <c r="B1198" s="86">
        <f t="shared" si="5520"/>
        <v>0</v>
      </c>
      <c r="C1198" s="86">
        <f t="shared" si="5520"/>
        <v>0</v>
      </c>
      <c r="D1198" s="2">
        <f t="shared" si="5520"/>
        <v>0</v>
      </c>
      <c r="E1198" s="141">
        <f t="shared" si="5520"/>
        <v>0</v>
      </c>
      <c r="I1198" s="178">
        <v>0</v>
      </c>
      <c r="J1198" s="166">
        <f t="shared" ref="J1198:U1198" si="5554">J156-J350+I1198</f>
        <v>0</v>
      </c>
      <c r="K1198" s="166">
        <f t="shared" si="5554"/>
        <v>0</v>
      </c>
      <c r="L1198" s="166">
        <f t="shared" si="5554"/>
        <v>0</v>
      </c>
      <c r="M1198" s="166">
        <f t="shared" si="5554"/>
        <v>0</v>
      </c>
      <c r="N1198" s="166">
        <f t="shared" si="5554"/>
        <v>0</v>
      </c>
      <c r="O1198" s="166">
        <f t="shared" si="5554"/>
        <v>0</v>
      </c>
      <c r="P1198" s="166">
        <f t="shared" si="5554"/>
        <v>0</v>
      </c>
      <c r="Q1198" s="166">
        <f t="shared" si="5554"/>
        <v>0</v>
      </c>
      <c r="R1198" s="166">
        <f t="shared" si="5554"/>
        <v>0</v>
      </c>
      <c r="S1198" s="166">
        <f t="shared" si="5554"/>
        <v>0</v>
      </c>
      <c r="T1198" s="166">
        <f t="shared" si="5554"/>
        <v>0</v>
      </c>
      <c r="U1198" s="166">
        <f t="shared" si="5554"/>
        <v>0</v>
      </c>
      <c r="W1198" s="166">
        <f t="shared" si="5460"/>
        <v>0</v>
      </c>
      <c r="X1198" s="166">
        <f t="shared" ref="X1198:AH1198" si="5555">X156-X350+W1198</f>
        <v>0</v>
      </c>
      <c r="Y1198" s="166">
        <f t="shared" si="5555"/>
        <v>0</v>
      </c>
      <c r="Z1198" s="166">
        <f t="shared" si="5555"/>
        <v>0</v>
      </c>
      <c r="AA1198" s="166">
        <f t="shared" si="5555"/>
        <v>0</v>
      </c>
      <c r="AB1198" s="166">
        <f t="shared" si="5555"/>
        <v>0</v>
      </c>
      <c r="AC1198" s="166">
        <f t="shared" si="5555"/>
        <v>0</v>
      </c>
      <c r="AD1198" s="166">
        <f t="shared" si="5555"/>
        <v>0</v>
      </c>
      <c r="AE1198" s="166">
        <f t="shared" si="5555"/>
        <v>0</v>
      </c>
      <c r="AF1198" s="166">
        <f t="shared" si="5555"/>
        <v>0</v>
      </c>
      <c r="AG1198" s="166">
        <f t="shared" si="5555"/>
        <v>0</v>
      </c>
      <c r="AH1198" s="170">
        <f t="shared" si="5555"/>
        <v>0</v>
      </c>
      <c r="AI1198" s="142"/>
      <c r="AJ1198" s="166">
        <f t="shared" ref="AJ1198:AJ1229" si="5556">AJ156-AJ350+AH1198</f>
        <v>0</v>
      </c>
      <c r="AK1198" s="166">
        <f t="shared" ref="AK1198:AU1198" si="5557">AK156-AK350+AJ1198</f>
        <v>0</v>
      </c>
      <c r="AL1198" s="166">
        <f t="shared" si="5557"/>
        <v>0</v>
      </c>
      <c r="AM1198" s="166">
        <f t="shared" si="5557"/>
        <v>0</v>
      </c>
      <c r="AN1198" s="166">
        <f t="shared" si="5557"/>
        <v>0</v>
      </c>
      <c r="AO1198" s="166">
        <f t="shared" si="5557"/>
        <v>0</v>
      </c>
      <c r="AP1198" s="166">
        <f t="shared" si="5557"/>
        <v>0</v>
      </c>
      <c r="AQ1198" s="166">
        <f t="shared" si="5557"/>
        <v>0</v>
      </c>
      <c r="AR1198" s="166">
        <f t="shared" si="5557"/>
        <v>0</v>
      </c>
      <c r="AS1198" s="166">
        <f t="shared" si="5557"/>
        <v>0</v>
      </c>
      <c r="AT1198" s="166">
        <f t="shared" si="5557"/>
        <v>0</v>
      </c>
      <c r="AU1198" s="166">
        <f t="shared" si="5557"/>
        <v>0</v>
      </c>
      <c r="AV1198" s="142"/>
      <c r="AW1198" s="166">
        <f t="shared" ref="AW1198:AW1229" si="5558">AW156-AW350+AU1198</f>
        <v>0</v>
      </c>
      <c r="AX1198" s="166">
        <f t="shared" ref="AX1198:BH1198" si="5559">AX156-AX350+AW1198</f>
        <v>0</v>
      </c>
      <c r="AY1198" s="166">
        <f t="shared" si="5559"/>
        <v>0</v>
      </c>
      <c r="AZ1198" s="166">
        <f t="shared" si="5559"/>
        <v>0</v>
      </c>
      <c r="BA1198" s="166">
        <f t="shared" si="5559"/>
        <v>0</v>
      </c>
      <c r="BB1198" s="166">
        <f t="shared" si="5559"/>
        <v>0</v>
      </c>
      <c r="BC1198" s="166">
        <f t="shared" si="5559"/>
        <v>0</v>
      </c>
      <c r="BD1198" s="166">
        <f t="shared" si="5559"/>
        <v>0</v>
      </c>
      <c r="BE1198" s="166">
        <f t="shared" si="5559"/>
        <v>0</v>
      </c>
      <c r="BF1198" s="166">
        <f t="shared" si="5559"/>
        <v>0</v>
      </c>
      <c r="BG1198" s="166">
        <f t="shared" si="5559"/>
        <v>0</v>
      </c>
      <c r="BH1198" s="166">
        <f t="shared" si="5559"/>
        <v>0</v>
      </c>
      <c r="BI1198" s="142"/>
      <c r="BV1198" s="142"/>
      <c r="CI1198" s="142"/>
      <c r="CV1198" s="142"/>
      <c r="DI1198" s="142"/>
      <c r="DV1198" s="142"/>
      <c r="EI1198" s="142"/>
    </row>
    <row r="1199" spans="1:139" ht="15.75" hidden="1" outlineLevel="1" x14ac:dyDescent="0.25">
      <c r="A1199" s="2">
        <f t="shared" si="5553"/>
        <v>98</v>
      </c>
      <c r="B1199" s="86">
        <f t="shared" si="5520"/>
        <v>0</v>
      </c>
      <c r="C1199" s="86">
        <f t="shared" si="5520"/>
        <v>0</v>
      </c>
      <c r="D1199" s="2">
        <f t="shared" si="5520"/>
        <v>0</v>
      </c>
      <c r="E1199" s="141">
        <f t="shared" si="5520"/>
        <v>0</v>
      </c>
      <c r="I1199" s="178">
        <v>0</v>
      </c>
      <c r="J1199" s="166">
        <f t="shared" ref="J1199:U1199" si="5560">J157-J351+I1199</f>
        <v>0</v>
      </c>
      <c r="K1199" s="166">
        <f t="shared" si="5560"/>
        <v>0</v>
      </c>
      <c r="L1199" s="166">
        <f t="shared" si="5560"/>
        <v>0</v>
      </c>
      <c r="M1199" s="166">
        <f t="shared" si="5560"/>
        <v>0</v>
      </c>
      <c r="N1199" s="166">
        <f t="shared" si="5560"/>
        <v>0</v>
      </c>
      <c r="O1199" s="166">
        <f t="shared" si="5560"/>
        <v>0</v>
      </c>
      <c r="P1199" s="166">
        <f t="shared" si="5560"/>
        <v>0</v>
      </c>
      <c r="Q1199" s="166">
        <f t="shared" si="5560"/>
        <v>0</v>
      </c>
      <c r="R1199" s="166">
        <f t="shared" si="5560"/>
        <v>0</v>
      </c>
      <c r="S1199" s="166">
        <f t="shared" si="5560"/>
        <v>0</v>
      </c>
      <c r="T1199" s="166">
        <f t="shared" si="5560"/>
        <v>0</v>
      </c>
      <c r="U1199" s="166">
        <f t="shared" si="5560"/>
        <v>0</v>
      </c>
      <c r="W1199" s="166">
        <f t="shared" si="5460"/>
        <v>0</v>
      </c>
      <c r="X1199" s="166">
        <f t="shared" ref="X1199:AH1199" si="5561">X157-X351+W1199</f>
        <v>0</v>
      </c>
      <c r="Y1199" s="166">
        <f t="shared" si="5561"/>
        <v>0</v>
      </c>
      <c r="Z1199" s="166">
        <f t="shared" si="5561"/>
        <v>0</v>
      </c>
      <c r="AA1199" s="166">
        <f t="shared" si="5561"/>
        <v>0</v>
      </c>
      <c r="AB1199" s="166">
        <f t="shared" si="5561"/>
        <v>0</v>
      </c>
      <c r="AC1199" s="166">
        <f t="shared" si="5561"/>
        <v>0</v>
      </c>
      <c r="AD1199" s="166">
        <f t="shared" si="5561"/>
        <v>0</v>
      </c>
      <c r="AE1199" s="166">
        <f t="shared" si="5561"/>
        <v>0</v>
      </c>
      <c r="AF1199" s="166">
        <f t="shared" si="5561"/>
        <v>0</v>
      </c>
      <c r="AG1199" s="166">
        <f t="shared" si="5561"/>
        <v>0</v>
      </c>
      <c r="AH1199" s="170">
        <f t="shared" si="5561"/>
        <v>0</v>
      </c>
      <c r="AI1199" s="142"/>
      <c r="AJ1199" s="166">
        <f t="shared" si="5556"/>
        <v>0</v>
      </c>
      <c r="AK1199" s="166">
        <f t="shared" ref="AK1199:AU1199" si="5562">AK157-AK351+AJ1199</f>
        <v>0</v>
      </c>
      <c r="AL1199" s="166">
        <f t="shared" si="5562"/>
        <v>0</v>
      </c>
      <c r="AM1199" s="166">
        <f t="shared" si="5562"/>
        <v>0</v>
      </c>
      <c r="AN1199" s="166">
        <f t="shared" si="5562"/>
        <v>0</v>
      </c>
      <c r="AO1199" s="166">
        <f t="shared" si="5562"/>
        <v>0</v>
      </c>
      <c r="AP1199" s="166">
        <f t="shared" si="5562"/>
        <v>0</v>
      </c>
      <c r="AQ1199" s="166">
        <f t="shared" si="5562"/>
        <v>0</v>
      </c>
      <c r="AR1199" s="166">
        <f t="shared" si="5562"/>
        <v>0</v>
      </c>
      <c r="AS1199" s="166">
        <f t="shared" si="5562"/>
        <v>0</v>
      </c>
      <c r="AT1199" s="166">
        <f t="shared" si="5562"/>
        <v>0</v>
      </c>
      <c r="AU1199" s="166">
        <f t="shared" si="5562"/>
        <v>0</v>
      </c>
      <c r="AV1199" s="142"/>
      <c r="AW1199" s="166">
        <f t="shared" si="5558"/>
        <v>0</v>
      </c>
      <c r="AX1199" s="166">
        <f t="shared" ref="AX1199:BH1199" si="5563">AX157-AX351+AW1199</f>
        <v>0</v>
      </c>
      <c r="AY1199" s="166">
        <f t="shared" si="5563"/>
        <v>0</v>
      </c>
      <c r="AZ1199" s="166">
        <f t="shared" si="5563"/>
        <v>0</v>
      </c>
      <c r="BA1199" s="166">
        <f t="shared" si="5563"/>
        <v>0</v>
      </c>
      <c r="BB1199" s="166">
        <f t="shared" si="5563"/>
        <v>0</v>
      </c>
      <c r="BC1199" s="166">
        <f t="shared" si="5563"/>
        <v>0</v>
      </c>
      <c r="BD1199" s="166">
        <f t="shared" si="5563"/>
        <v>0</v>
      </c>
      <c r="BE1199" s="166">
        <f t="shared" si="5563"/>
        <v>0</v>
      </c>
      <c r="BF1199" s="166">
        <f t="shared" si="5563"/>
        <v>0</v>
      </c>
      <c r="BG1199" s="166">
        <f t="shared" si="5563"/>
        <v>0</v>
      </c>
      <c r="BH1199" s="166">
        <f t="shared" si="5563"/>
        <v>0</v>
      </c>
      <c r="BI1199" s="142"/>
      <c r="BV1199" s="142"/>
      <c r="CI1199" s="142"/>
      <c r="CV1199" s="142"/>
      <c r="DI1199" s="142"/>
      <c r="DV1199" s="142"/>
      <c r="EI1199" s="142"/>
    </row>
    <row r="1200" spans="1:139" ht="15.75" hidden="1" outlineLevel="1" x14ac:dyDescent="0.25">
      <c r="A1200" s="2">
        <f t="shared" si="5553"/>
        <v>99</v>
      </c>
      <c r="B1200" s="86">
        <f t="shared" si="5520"/>
        <v>0</v>
      </c>
      <c r="C1200" s="86">
        <f t="shared" si="5520"/>
        <v>0</v>
      </c>
      <c r="D1200" s="2">
        <f t="shared" si="5520"/>
        <v>0</v>
      </c>
      <c r="E1200" s="141">
        <f t="shared" si="5520"/>
        <v>0</v>
      </c>
      <c r="I1200" s="178">
        <v>0</v>
      </c>
      <c r="J1200" s="166">
        <f t="shared" ref="J1200:U1200" si="5564">J158-J352+I1200</f>
        <v>0</v>
      </c>
      <c r="K1200" s="166">
        <f t="shared" si="5564"/>
        <v>0</v>
      </c>
      <c r="L1200" s="166">
        <f t="shared" si="5564"/>
        <v>0</v>
      </c>
      <c r="M1200" s="166">
        <f t="shared" si="5564"/>
        <v>0</v>
      </c>
      <c r="N1200" s="166">
        <f t="shared" si="5564"/>
        <v>0</v>
      </c>
      <c r="O1200" s="166">
        <f t="shared" si="5564"/>
        <v>0</v>
      </c>
      <c r="P1200" s="166">
        <f t="shared" si="5564"/>
        <v>0</v>
      </c>
      <c r="Q1200" s="166">
        <f t="shared" si="5564"/>
        <v>0</v>
      </c>
      <c r="R1200" s="166">
        <f t="shared" si="5564"/>
        <v>0</v>
      </c>
      <c r="S1200" s="166">
        <f t="shared" si="5564"/>
        <v>0</v>
      </c>
      <c r="T1200" s="166">
        <f t="shared" si="5564"/>
        <v>0</v>
      </c>
      <c r="U1200" s="166">
        <f t="shared" si="5564"/>
        <v>0</v>
      </c>
      <c r="W1200" s="166">
        <f t="shared" si="5460"/>
        <v>0</v>
      </c>
      <c r="X1200" s="166">
        <f t="shared" ref="X1200:AH1200" si="5565">X158-X352+W1200</f>
        <v>0</v>
      </c>
      <c r="Y1200" s="166">
        <f t="shared" si="5565"/>
        <v>0</v>
      </c>
      <c r="Z1200" s="166">
        <f t="shared" si="5565"/>
        <v>0</v>
      </c>
      <c r="AA1200" s="166">
        <f t="shared" si="5565"/>
        <v>0</v>
      </c>
      <c r="AB1200" s="166">
        <f t="shared" si="5565"/>
        <v>0</v>
      </c>
      <c r="AC1200" s="166">
        <f t="shared" si="5565"/>
        <v>0</v>
      </c>
      <c r="AD1200" s="166">
        <f t="shared" si="5565"/>
        <v>0</v>
      </c>
      <c r="AE1200" s="166">
        <f t="shared" si="5565"/>
        <v>0</v>
      </c>
      <c r="AF1200" s="166">
        <f t="shared" si="5565"/>
        <v>0</v>
      </c>
      <c r="AG1200" s="166">
        <f t="shared" si="5565"/>
        <v>0</v>
      </c>
      <c r="AH1200" s="170">
        <f t="shared" si="5565"/>
        <v>0</v>
      </c>
      <c r="AI1200" s="142"/>
      <c r="AJ1200" s="166">
        <f t="shared" si="5556"/>
        <v>0</v>
      </c>
      <c r="AK1200" s="166">
        <f t="shared" ref="AK1200:AU1200" si="5566">AK158-AK352+AJ1200</f>
        <v>0</v>
      </c>
      <c r="AL1200" s="166">
        <f t="shared" si="5566"/>
        <v>0</v>
      </c>
      <c r="AM1200" s="166">
        <f t="shared" si="5566"/>
        <v>0</v>
      </c>
      <c r="AN1200" s="166">
        <f t="shared" si="5566"/>
        <v>0</v>
      </c>
      <c r="AO1200" s="166">
        <f t="shared" si="5566"/>
        <v>0</v>
      </c>
      <c r="AP1200" s="166">
        <f t="shared" si="5566"/>
        <v>0</v>
      </c>
      <c r="AQ1200" s="166">
        <f t="shared" si="5566"/>
        <v>0</v>
      </c>
      <c r="AR1200" s="166">
        <f t="shared" si="5566"/>
        <v>0</v>
      </c>
      <c r="AS1200" s="166">
        <f t="shared" si="5566"/>
        <v>0</v>
      </c>
      <c r="AT1200" s="166">
        <f t="shared" si="5566"/>
        <v>0</v>
      </c>
      <c r="AU1200" s="166">
        <f t="shared" si="5566"/>
        <v>0</v>
      </c>
      <c r="AV1200" s="142"/>
      <c r="AW1200" s="166">
        <f t="shared" si="5558"/>
        <v>0</v>
      </c>
      <c r="AX1200" s="166">
        <f t="shared" ref="AX1200:BH1200" si="5567">AX158-AX352+AW1200</f>
        <v>0</v>
      </c>
      <c r="AY1200" s="166">
        <f t="shared" si="5567"/>
        <v>0</v>
      </c>
      <c r="AZ1200" s="166">
        <f t="shared" si="5567"/>
        <v>0</v>
      </c>
      <c r="BA1200" s="166">
        <f t="shared" si="5567"/>
        <v>0</v>
      </c>
      <c r="BB1200" s="166">
        <f t="shared" si="5567"/>
        <v>0</v>
      </c>
      <c r="BC1200" s="166">
        <f t="shared" si="5567"/>
        <v>0</v>
      </c>
      <c r="BD1200" s="166">
        <f t="shared" si="5567"/>
        <v>0</v>
      </c>
      <c r="BE1200" s="166">
        <f t="shared" si="5567"/>
        <v>0</v>
      </c>
      <c r="BF1200" s="166">
        <f t="shared" si="5567"/>
        <v>0</v>
      </c>
      <c r="BG1200" s="166">
        <f t="shared" si="5567"/>
        <v>0</v>
      </c>
      <c r="BH1200" s="166">
        <f t="shared" si="5567"/>
        <v>0</v>
      </c>
      <c r="BI1200" s="142"/>
      <c r="BV1200" s="142"/>
      <c r="CI1200" s="142"/>
      <c r="CV1200" s="142"/>
      <c r="DI1200" s="142"/>
      <c r="DV1200" s="142"/>
      <c r="EI1200" s="142"/>
    </row>
    <row r="1201" spans="1:139" ht="15.75" hidden="1" outlineLevel="1" x14ac:dyDescent="0.25">
      <c r="A1201" s="2">
        <f t="shared" si="5553"/>
        <v>100</v>
      </c>
      <c r="B1201" s="86">
        <f t="shared" si="5520"/>
        <v>0</v>
      </c>
      <c r="C1201" s="86">
        <f t="shared" si="5520"/>
        <v>0</v>
      </c>
      <c r="D1201" s="2">
        <f t="shared" si="5520"/>
        <v>0</v>
      </c>
      <c r="E1201" s="141">
        <f t="shared" si="5520"/>
        <v>0</v>
      </c>
      <c r="I1201" s="178">
        <v>0</v>
      </c>
      <c r="J1201" s="166">
        <f t="shared" ref="J1201:U1201" si="5568">J159-J353+I1201</f>
        <v>0</v>
      </c>
      <c r="K1201" s="166">
        <f t="shared" si="5568"/>
        <v>0</v>
      </c>
      <c r="L1201" s="166">
        <f t="shared" si="5568"/>
        <v>0</v>
      </c>
      <c r="M1201" s="166">
        <f t="shared" si="5568"/>
        <v>0</v>
      </c>
      <c r="N1201" s="166">
        <f t="shared" si="5568"/>
        <v>0</v>
      </c>
      <c r="O1201" s="166">
        <f t="shared" si="5568"/>
        <v>0</v>
      </c>
      <c r="P1201" s="166">
        <f t="shared" si="5568"/>
        <v>0</v>
      </c>
      <c r="Q1201" s="166">
        <f t="shared" si="5568"/>
        <v>0</v>
      </c>
      <c r="R1201" s="166">
        <f t="shared" si="5568"/>
        <v>0</v>
      </c>
      <c r="S1201" s="166">
        <f t="shared" si="5568"/>
        <v>0</v>
      </c>
      <c r="T1201" s="166">
        <f t="shared" si="5568"/>
        <v>0</v>
      </c>
      <c r="U1201" s="166">
        <f t="shared" si="5568"/>
        <v>0</v>
      </c>
      <c r="W1201" s="166">
        <f t="shared" si="5460"/>
        <v>0</v>
      </c>
      <c r="X1201" s="166">
        <f t="shared" ref="X1201:AH1201" si="5569">X159-X353+W1201</f>
        <v>0</v>
      </c>
      <c r="Y1201" s="166">
        <f t="shared" si="5569"/>
        <v>0</v>
      </c>
      <c r="Z1201" s="166">
        <f t="shared" si="5569"/>
        <v>0</v>
      </c>
      <c r="AA1201" s="166">
        <f t="shared" si="5569"/>
        <v>0</v>
      </c>
      <c r="AB1201" s="166">
        <f t="shared" si="5569"/>
        <v>0</v>
      </c>
      <c r="AC1201" s="166">
        <f t="shared" si="5569"/>
        <v>0</v>
      </c>
      <c r="AD1201" s="166">
        <f t="shared" si="5569"/>
        <v>0</v>
      </c>
      <c r="AE1201" s="166">
        <f t="shared" si="5569"/>
        <v>0</v>
      </c>
      <c r="AF1201" s="166">
        <f t="shared" si="5569"/>
        <v>0</v>
      </c>
      <c r="AG1201" s="166">
        <f t="shared" si="5569"/>
        <v>0</v>
      </c>
      <c r="AH1201" s="170">
        <f t="shared" si="5569"/>
        <v>0</v>
      </c>
      <c r="AI1201" s="142"/>
      <c r="AJ1201" s="166">
        <f t="shared" si="5556"/>
        <v>0</v>
      </c>
      <c r="AK1201" s="166">
        <f t="shared" ref="AK1201:AU1201" si="5570">AK159-AK353+AJ1201</f>
        <v>0</v>
      </c>
      <c r="AL1201" s="166">
        <f t="shared" si="5570"/>
        <v>0</v>
      </c>
      <c r="AM1201" s="166">
        <f t="shared" si="5570"/>
        <v>0</v>
      </c>
      <c r="AN1201" s="166">
        <f t="shared" si="5570"/>
        <v>0</v>
      </c>
      <c r="AO1201" s="166">
        <f t="shared" si="5570"/>
        <v>0</v>
      </c>
      <c r="AP1201" s="166">
        <f t="shared" si="5570"/>
        <v>0</v>
      </c>
      <c r="AQ1201" s="166">
        <f t="shared" si="5570"/>
        <v>0</v>
      </c>
      <c r="AR1201" s="166">
        <f t="shared" si="5570"/>
        <v>0</v>
      </c>
      <c r="AS1201" s="166">
        <f t="shared" si="5570"/>
        <v>0</v>
      </c>
      <c r="AT1201" s="166">
        <f t="shared" si="5570"/>
        <v>0</v>
      </c>
      <c r="AU1201" s="166">
        <f t="shared" si="5570"/>
        <v>0</v>
      </c>
      <c r="AV1201" s="142"/>
      <c r="AW1201" s="166">
        <f t="shared" si="5558"/>
        <v>0</v>
      </c>
      <c r="AX1201" s="166">
        <f t="shared" ref="AX1201:BH1201" si="5571">AX159-AX353+AW1201</f>
        <v>0</v>
      </c>
      <c r="AY1201" s="166">
        <f t="shared" si="5571"/>
        <v>0</v>
      </c>
      <c r="AZ1201" s="166">
        <f t="shared" si="5571"/>
        <v>0</v>
      </c>
      <c r="BA1201" s="166">
        <f t="shared" si="5571"/>
        <v>0</v>
      </c>
      <c r="BB1201" s="166">
        <f t="shared" si="5571"/>
        <v>0</v>
      </c>
      <c r="BC1201" s="166">
        <f t="shared" si="5571"/>
        <v>0</v>
      </c>
      <c r="BD1201" s="166">
        <f t="shared" si="5571"/>
        <v>0</v>
      </c>
      <c r="BE1201" s="166">
        <f t="shared" si="5571"/>
        <v>0</v>
      </c>
      <c r="BF1201" s="166">
        <f t="shared" si="5571"/>
        <v>0</v>
      </c>
      <c r="BG1201" s="166">
        <f t="shared" si="5571"/>
        <v>0</v>
      </c>
      <c r="BH1201" s="166">
        <f t="shared" si="5571"/>
        <v>0</v>
      </c>
      <c r="BI1201" s="142"/>
      <c r="BV1201" s="142"/>
      <c r="CI1201" s="142"/>
      <c r="CV1201" s="142"/>
      <c r="DI1201" s="142"/>
      <c r="DV1201" s="142"/>
      <c r="EI1201" s="142"/>
    </row>
    <row r="1202" spans="1:139" ht="15.75" hidden="1" outlineLevel="1" x14ac:dyDescent="0.25">
      <c r="A1202" s="2">
        <f t="shared" si="5553"/>
        <v>101</v>
      </c>
      <c r="B1202" s="86">
        <f t="shared" si="5520"/>
        <v>0</v>
      </c>
      <c r="C1202" s="86">
        <f t="shared" si="5520"/>
        <v>0</v>
      </c>
      <c r="D1202" s="2">
        <f t="shared" si="5520"/>
        <v>0</v>
      </c>
      <c r="E1202" s="141">
        <f t="shared" si="5520"/>
        <v>0</v>
      </c>
      <c r="I1202" s="178">
        <v>0</v>
      </c>
      <c r="J1202" s="166">
        <f t="shared" ref="J1202:U1202" si="5572">J160-J354+I1202</f>
        <v>0</v>
      </c>
      <c r="K1202" s="166">
        <f t="shared" si="5572"/>
        <v>0</v>
      </c>
      <c r="L1202" s="166">
        <f t="shared" si="5572"/>
        <v>0</v>
      </c>
      <c r="M1202" s="166">
        <f t="shared" si="5572"/>
        <v>0</v>
      </c>
      <c r="N1202" s="166">
        <f t="shared" si="5572"/>
        <v>0</v>
      </c>
      <c r="O1202" s="166">
        <f t="shared" si="5572"/>
        <v>0</v>
      </c>
      <c r="P1202" s="166">
        <f t="shared" si="5572"/>
        <v>0</v>
      </c>
      <c r="Q1202" s="166">
        <f t="shared" si="5572"/>
        <v>0</v>
      </c>
      <c r="R1202" s="166">
        <f t="shared" si="5572"/>
        <v>0</v>
      </c>
      <c r="S1202" s="166">
        <f t="shared" si="5572"/>
        <v>0</v>
      </c>
      <c r="T1202" s="166">
        <f t="shared" si="5572"/>
        <v>0</v>
      </c>
      <c r="U1202" s="166">
        <f t="shared" si="5572"/>
        <v>0</v>
      </c>
      <c r="W1202" s="166">
        <f t="shared" si="5460"/>
        <v>0</v>
      </c>
      <c r="X1202" s="166">
        <f t="shared" ref="X1202:AH1202" si="5573">X160-X354+W1202</f>
        <v>0</v>
      </c>
      <c r="Y1202" s="166">
        <f t="shared" si="5573"/>
        <v>0</v>
      </c>
      <c r="Z1202" s="166">
        <f t="shared" si="5573"/>
        <v>0</v>
      </c>
      <c r="AA1202" s="166">
        <f t="shared" si="5573"/>
        <v>0</v>
      </c>
      <c r="AB1202" s="166">
        <f t="shared" si="5573"/>
        <v>0</v>
      </c>
      <c r="AC1202" s="166">
        <f t="shared" si="5573"/>
        <v>0</v>
      </c>
      <c r="AD1202" s="166">
        <f t="shared" si="5573"/>
        <v>0</v>
      </c>
      <c r="AE1202" s="166">
        <f t="shared" si="5573"/>
        <v>0</v>
      </c>
      <c r="AF1202" s="166">
        <f t="shared" si="5573"/>
        <v>0</v>
      </c>
      <c r="AG1202" s="166">
        <f t="shared" si="5573"/>
        <v>0</v>
      </c>
      <c r="AH1202" s="170">
        <f t="shared" si="5573"/>
        <v>0</v>
      </c>
      <c r="AI1202" s="142"/>
      <c r="AJ1202" s="166">
        <f t="shared" si="5556"/>
        <v>0</v>
      </c>
      <c r="AK1202" s="166">
        <f t="shared" ref="AK1202:AU1202" si="5574">AK160-AK354+AJ1202</f>
        <v>0</v>
      </c>
      <c r="AL1202" s="166">
        <f t="shared" si="5574"/>
        <v>0</v>
      </c>
      <c r="AM1202" s="166">
        <f t="shared" si="5574"/>
        <v>0</v>
      </c>
      <c r="AN1202" s="166">
        <f t="shared" si="5574"/>
        <v>0</v>
      </c>
      <c r="AO1202" s="166">
        <f t="shared" si="5574"/>
        <v>0</v>
      </c>
      <c r="AP1202" s="166">
        <f t="shared" si="5574"/>
        <v>0</v>
      </c>
      <c r="AQ1202" s="166">
        <f t="shared" si="5574"/>
        <v>0</v>
      </c>
      <c r="AR1202" s="166">
        <f t="shared" si="5574"/>
        <v>0</v>
      </c>
      <c r="AS1202" s="166">
        <f t="shared" si="5574"/>
        <v>0</v>
      </c>
      <c r="AT1202" s="166">
        <f t="shared" si="5574"/>
        <v>0</v>
      </c>
      <c r="AU1202" s="166">
        <f t="shared" si="5574"/>
        <v>0</v>
      </c>
      <c r="AV1202" s="142"/>
      <c r="AW1202" s="166">
        <f t="shared" si="5558"/>
        <v>0</v>
      </c>
      <c r="AX1202" s="166">
        <f t="shared" ref="AX1202:BH1202" si="5575">AX160-AX354+AW1202</f>
        <v>0</v>
      </c>
      <c r="AY1202" s="166">
        <f t="shared" si="5575"/>
        <v>0</v>
      </c>
      <c r="AZ1202" s="166">
        <f t="shared" si="5575"/>
        <v>0</v>
      </c>
      <c r="BA1202" s="166">
        <f t="shared" si="5575"/>
        <v>0</v>
      </c>
      <c r="BB1202" s="166">
        <f t="shared" si="5575"/>
        <v>0</v>
      </c>
      <c r="BC1202" s="166">
        <f t="shared" si="5575"/>
        <v>0</v>
      </c>
      <c r="BD1202" s="166">
        <f t="shared" si="5575"/>
        <v>0</v>
      </c>
      <c r="BE1202" s="166">
        <f t="shared" si="5575"/>
        <v>0</v>
      </c>
      <c r="BF1202" s="166">
        <f t="shared" si="5575"/>
        <v>0</v>
      </c>
      <c r="BG1202" s="166">
        <f t="shared" si="5575"/>
        <v>0</v>
      </c>
      <c r="BH1202" s="166">
        <f t="shared" si="5575"/>
        <v>0</v>
      </c>
      <c r="BI1202" s="142"/>
      <c r="BV1202" s="142"/>
      <c r="CI1202" s="142"/>
      <c r="CV1202" s="142"/>
      <c r="DI1202" s="142"/>
      <c r="DV1202" s="142"/>
      <c r="EI1202" s="142"/>
    </row>
    <row r="1203" spans="1:139" ht="15.75" hidden="1" outlineLevel="1" x14ac:dyDescent="0.25">
      <c r="A1203" s="2">
        <f t="shared" si="5553"/>
        <v>102</v>
      </c>
      <c r="B1203" s="86">
        <f t="shared" si="5520"/>
        <v>0</v>
      </c>
      <c r="C1203" s="86">
        <f t="shared" si="5520"/>
        <v>0</v>
      </c>
      <c r="D1203" s="2">
        <f t="shared" si="5520"/>
        <v>0</v>
      </c>
      <c r="E1203" s="141">
        <f t="shared" si="5520"/>
        <v>0</v>
      </c>
      <c r="I1203" s="178">
        <v>0</v>
      </c>
      <c r="J1203" s="166">
        <f t="shared" ref="J1203:U1203" si="5576">J161-J355+I1203</f>
        <v>0</v>
      </c>
      <c r="K1203" s="166">
        <f t="shared" si="5576"/>
        <v>0</v>
      </c>
      <c r="L1203" s="166">
        <f t="shared" si="5576"/>
        <v>0</v>
      </c>
      <c r="M1203" s="166">
        <f t="shared" si="5576"/>
        <v>0</v>
      </c>
      <c r="N1203" s="166">
        <f t="shared" si="5576"/>
        <v>0</v>
      </c>
      <c r="O1203" s="166">
        <f t="shared" si="5576"/>
        <v>0</v>
      </c>
      <c r="P1203" s="166">
        <f t="shared" si="5576"/>
        <v>0</v>
      </c>
      <c r="Q1203" s="166">
        <f t="shared" si="5576"/>
        <v>0</v>
      </c>
      <c r="R1203" s="166">
        <f t="shared" si="5576"/>
        <v>0</v>
      </c>
      <c r="S1203" s="166">
        <f t="shared" si="5576"/>
        <v>0</v>
      </c>
      <c r="T1203" s="166">
        <f t="shared" si="5576"/>
        <v>0</v>
      </c>
      <c r="U1203" s="166">
        <f t="shared" si="5576"/>
        <v>0</v>
      </c>
      <c r="W1203" s="166">
        <f t="shared" si="5460"/>
        <v>0</v>
      </c>
      <c r="X1203" s="166">
        <f t="shared" ref="X1203:AH1203" si="5577">X161-X355+W1203</f>
        <v>0</v>
      </c>
      <c r="Y1203" s="166">
        <f t="shared" si="5577"/>
        <v>0</v>
      </c>
      <c r="Z1203" s="166">
        <f t="shared" si="5577"/>
        <v>0</v>
      </c>
      <c r="AA1203" s="166">
        <f t="shared" si="5577"/>
        <v>0</v>
      </c>
      <c r="AB1203" s="166">
        <f t="shared" si="5577"/>
        <v>0</v>
      </c>
      <c r="AC1203" s="166">
        <f t="shared" si="5577"/>
        <v>0</v>
      </c>
      <c r="AD1203" s="166">
        <f t="shared" si="5577"/>
        <v>0</v>
      </c>
      <c r="AE1203" s="166">
        <f t="shared" si="5577"/>
        <v>0</v>
      </c>
      <c r="AF1203" s="166">
        <f t="shared" si="5577"/>
        <v>0</v>
      </c>
      <c r="AG1203" s="166">
        <f t="shared" si="5577"/>
        <v>0</v>
      </c>
      <c r="AH1203" s="170">
        <f t="shared" si="5577"/>
        <v>0</v>
      </c>
      <c r="AI1203" s="142"/>
      <c r="AJ1203" s="166">
        <f t="shared" si="5556"/>
        <v>0</v>
      </c>
      <c r="AK1203" s="166">
        <f t="shared" ref="AK1203:AU1203" si="5578">AK161-AK355+AJ1203</f>
        <v>0</v>
      </c>
      <c r="AL1203" s="166">
        <f t="shared" si="5578"/>
        <v>0</v>
      </c>
      <c r="AM1203" s="166">
        <f t="shared" si="5578"/>
        <v>0</v>
      </c>
      <c r="AN1203" s="166">
        <f t="shared" si="5578"/>
        <v>0</v>
      </c>
      <c r="AO1203" s="166">
        <f t="shared" si="5578"/>
        <v>0</v>
      </c>
      <c r="AP1203" s="166">
        <f t="shared" si="5578"/>
        <v>0</v>
      </c>
      <c r="AQ1203" s="166">
        <f t="shared" si="5578"/>
        <v>0</v>
      </c>
      <c r="AR1203" s="166">
        <f t="shared" si="5578"/>
        <v>0</v>
      </c>
      <c r="AS1203" s="166">
        <f t="shared" si="5578"/>
        <v>0</v>
      </c>
      <c r="AT1203" s="166">
        <f t="shared" si="5578"/>
        <v>0</v>
      </c>
      <c r="AU1203" s="166">
        <f t="shared" si="5578"/>
        <v>0</v>
      </c>
      <c r="AV1203" s="142"/>
      <c r="AW1203" s="166">
        <f t="shared" si="5558"/>
        <v>0</v>
      </c>
      <c r="AX1203" s="166">
        <f t="shared" ref="AX1203:BH1203" si="5579">AX161-AX355+AW1203</f>
        <v>0</v>
      </c>
      <c r="AY1203" s="166">
        <f t="shared" si="5579"/>
        <v>0</v>
      </c>
      <c r="AZ1203" s="166">
        <f t="shared" si="5579"/>
        <v>0</v>
      </c>
      <c r="BA1203" s="166">
        <f t="shared" si="5579"/>
        <v>0</v>
      </c>
      <c r="BB1203" s="166">
        <f t="shared" si="5579"/>
        <v>0</v>
      </c>
      <c r="BC1203" s="166">
        <f t="shared" si="5579"/>
        <v>0</v>
      </c>
      <c r="BD1203" s="166">
        <f t="shared" si="5579"/>
        <v>0</v>
      </c>
      <c r="BE1203" s="166">
        <f t="shared" si="5579"/>
        <v>0</v>
      </c>
      <c r="BF1203" s="166">
        <f t="shared" si="5579"/>
        <v>0</v>
      </c>
      <c r="BG1203" s="166">
        <f t="shared" si="5579"/>
        <v>0</v>
      </c>
      <c r="BH1203" s="166">
        <f t="shared" si="5579"/>
        <v>0</v>
      </c>
      <c r="BI1203" s="142"/>
      <c r="BV1203" s="142"/>
      <c r="CI1203" s="142"/>
      <c r="CV1203" s="142"/>
      <c r="DI1203" s="142"/>
      <c r="DV1203" s="142"/>
      <c r="EI1203" s="142"/>
    </row>
    <row r="1204" spans="1:139" ht="15.75" hidden="1" outlineLevel="1" x14ac:dyDescent="0.25">
      <c r="A1204" s="2">
        <f t="shared" si="5553"/>
        <v>103</v>
      </c>
      <c r="B1204" s="86">
        <f t="shared" si="5520"/>
        <v>0</v>
      </c>
      <c r="C1204" s="86">
        <f t="shared" si="5520"/>
        <v>0</v>
      </c>
      <c r="D1204" s="2">
        <f t="shared" si="5520"/>
        <v>0</v>
      </c>
      <c r="E1204" s="141">
        <f t="shared" si="5520"/>
        <v>0</v>
      </c>
      <c r="I1204" s="178">
        <v>0</v>
      </c>
      <c r="J1204" s="166">
        <f t="shared" ref="J1204:U1204" si="5580">J162-J356+I1204</f>
        <v>0</v>
      </c>
      <c r="K1204" s="166">
        <f t="shared" si="5580"/>
        <v>0</v>
      </c>
      <c r="L1204" s="166">
        <f t="shared" si="5580"/>
        <v>0</v>
      </c>
      <c r="M1204" s="166">
        <f t="shared" si="5580"/>
        <v>0</v>
      </c>
      <c r="N1204" s="166">
        <f t="shared" si="5580"/>
        <v>0</v>
      </c>
      <c r="O1204" s="166">
        <f t="shared" si="5580"/>
        <v>0</v>
      </c>
      <c r="P1204" s="166">
        <f t="shared" si="5580"/>
        <v>0</v>
      </c>
      <c r="Q1204" s="166">
        <f t="shared" si="5580"/>
        <v>0</v>
      </c>
      <c r="R1204" s="166">
        <f t="shared" si="5580"/>
        <v>0</v>
      </c>
      <c r="S1204" s="166">
        <f t="shared" si="5580"/>
        <v>0</v>
      </c>
      <c r="T1204" s="166">
        <f t="shared" si="5580"/>
        <v>0</v>
      </c>
      <c r="U1204" s="166">
        <f t="shared" si="5580"/>
        <v>0</v>
      </c>
      <c r="W1204" s="166">
        <f t="shared" si="5460"/>
        <v>0</v>
      </c>
      <c r="X1204" s="166">
        <f t="shared" ref="X1204:AH1204" si="5581">X162-X356+W1204</f>
        <v>0</v>
      </c>
      <c r="Y1204" s="166">
        <f t="shared" si="5581"/>
        <v>0</v>
      </c>
      <c r="Z1204" s="166">
        <f t="shared" si="5581"/>
        <v>0</v>
      </c>
      <c r="AA1204" s="166">
        <f t="shared" si="5581"/>
        <v>0</v>
      </c>
      <c r="AB1204" s="166">
        <f t="shared" si="5581"/>
        <v>0</v>
      </c>
      <c r="AC1204" s="166">
        <f t="shared" si="5581"/>
        <v>0</v>
      </c>
      <c r="AD1204" s="166">
        <f t="shared" si="5581"/>
        <v>0</v>
      </c>
      <c r="AE1204" s="166">
        <f t="shared" si="5581"/>
        <v>0</v>
      </c>
      <c r="AF1204" s="166">
        <f t="shared" si="5581"/>
        <v>0</v>
      </c>
      <c r="AG1204" s="166">
        <f t="shared" si="5581"/>
        <v>0</v>
      </c>
      <c r="AH1204" s="170">
        <f t="shared" si="5581"/>
        <v>0</v>
      </c>
      <c r="AI1204" s="142"/>
      <c r="AJ1204" s="166">
        <f t="shared" si="5556"/>
        <v>0</v>
      </c>
      <c r="AK1204" s="166">
        <f t="shared" ref="AK1204:AU1204" si="5582">AK162-AK356+AJ1204</f>
        <v>0</v>
      </c>
      <c r="AL1204" s="166">
        <f t="shared" si="5582"/>
        <v>0</v>
      </c>
      <c r="AM1204" s="166">
        <f t="shared" si="5582"/>
        <v>0</v>
      </c>
      <c r="AN1204" s="166">
        <f t="shared" si="5582"/>
        <v>0</v>
      </c>
      <c r="AO1204" s="166">
        <f t="shared" si="5582"/>
        <v>0</v>
      </c>
      <c r="AP1204" s="166">
        <f t="shared" si="5582"/>
        <v>0</v>
      </c>
      <c r="AQ1204" s="166">
        <f t="shared" si="5582"/>
        <v>0</v>
      </c>
      <c r="AR1204" s="166">
        <f t="shared" si="5582"/>
        <v>0</v>
      </c>
      <c r="AS1204" s="166">
        <f t="shared" si="5582"/>
        <v>0</v>
      </c>
      <c r="AT1204" s="166">
        <f t="shared" si="5582"/>
        <v>0</v>
      </c>
      <c r="AU1204" s="166">
        <f t="shared" si="5582"/>
        <v>0</v>
      </c>
      <c r="AV1204" s="142"/>
      <c r="AW1204" s="166">
        <f t="shared" si="5558"/>
        <v>0</v>
      </c>
      <c r="AX1204" s="166">
        <f t="shared" ref="AX1204:BH1204" si="5583">AX162-AX356+AW1204</f>
        <v>0</v>
      </c>
      <c r="AY1204" s="166">
        <f t="shared" si="5583"/>
        <v>0</v>
      </c>
      <c r="AZ1204" s="166">
        <f t="shared" si="5583"/>
        <v>0</v>
      </c>
      <c r="BA1204" s="166">
        <f t="shared" si="5583"/>
        <v>0</v>
      </c>
      <c r="BB1204" s="166">
        <f t="shared" si="5583"/>
        <v>0</v>
      </c>
      <c r="BC1204" s="166">
        <f t="shared" si="5583"/>
        <v>0</v>
      </c>
      <c r="BD1204" s="166">
        <f t="shared" si="5583"/>
        <v>0</v>
      </c>
      <c r="BE1204" s="166">
        <f t="shared" si="5583"/>
        <v>0</v>
      </c>
      <c r="BF1204" s="166">
        <f t="shared" si="5583"/>
        <v>0</v>
      </c>
      <c r="BG1204" s="166">
        <f t="shared" si="5583"/>
        <v>0</v>
      </c>
      <c r="BH1204" s="166">
        <f t="shared" si="5583"/>
        <v>0</v>
      </c>
      <c r="BI1204" s="142"/>
      <c r="BV1204" s="142"/>
      <c r="CI1204" s="142"/>
      <c r="CV1204" s="142"/>
      <c r="DI1204" s="142"/>
      <c r="DV1204" s="142"/>
      <c r="EI1204" s="142"/>
    </row>
    <row r="1205" spans="1:139" ht="15.75" hidden="1" outlineLevel="1" x14ac:dyDescent="0.25">
      <c r="A1205" s="2">
        <f t="shared" si="5553"/>
        <v>104</v>
      </c>
      <c r="B1205" s="86">
        <f t="shared" si="5520"/>
        <v>0</v>
      </c>
      <c r="C1205" s="86">
        <f t="shared" si="5520"/>
        <v>0</v>
      </c>
      <c r="D1205" s="2">
        <f t="shared" si="5520"/>
        <v>0</v>
      </c>
      <c r="E1205" s="141">
        <f t="shared" si="5520"/>
        <v>0</v>
      </c>
      <c r="I1205" s="178">
        <v>0</v>
      </c>
      <c r="J1205" s="166">
        <f t="shared" ref="J1205:U1205" si="5584">J163-J357+I1205</f>
        <v>0</v>
      </c>
      <c r="K1205" s="166">
        <f t="shared" si="5584"/>
        <v>0</v>
      </c>
      <c r="L1205" s="166">
        <f t="shared" si="5584"/>
        <v>0</v>
      </c>
      <c r="M1205" s="166">
        <f t="shared" si="5584"/>
        <v>0</v>
      </c>
      <c r="N1205" s="166">
        <f t="shared" si="5584"/>
        <v>0</v>
      </c>
      <c r="O1205" s="166">
        <f t="shared" si="5584"/>
        <v>0</v>
      </c>
      <c r="P1205" s="166">
        <f t="shared" si="5584"/>
        <v>0</v>
      </c>
      <c r="Q1205" s="166">
        <f t="shared" si="5584"/>
        <v>0</v>
      </c>
      <c r="R1205" s="166">
        <f t="shared" si="5584"/>
        <v>0</v>
      </c>
      <c r="S1205" s="166">
        <f t="shared" si="5584"/>
        <v>0</v>
      </c>
      <c r="T1205" s="166">
        <f t="shared" si="5584"/>
        <v>0</v>
      </c>
      <c r="U1205" s="166">
        <f t="shared" si="5584"/>
        <v>0</v>
      </c>
      <c r="W1205" s="166">
        <f t="shared" si="5460"/>
        <v>0</v>
      </c>
      <c r="X1205" s="166">
        <f t="shared" ref="X1205:AH1205" si="5585">X163-X357+W1205</f>
        <v>0</v>
      </c>
      <c r="Y1205" s="166">
        <f t="shared" si="5585"/>
        <v>0</v>
      </c>
      <c r="Z1205" s="166">
        <f t="shared" si="5585"/>
        <v>0</v>
      </c>
      <c r="AA1205" s="166">
        <f t="shared" si="5585"/>
        <v>0</v>
      </c>
      <c r="AB1205" s="166">
        <f t="shared" si="5585"/>
        <v>0</v>
      </c>
      <c r="AC1205" s="166">
        <f t="shared" si="5585"/>
        <v>0</v>
      </c>
      <c r="AD1205" s="166">
        <f t="shared" si="5585"/>
        <v>0</v>
      </c>
      <c r="AE1205" s="166">
        <f t="shared" si="5585"/>
        <v>0</v>
      </c>
      <c r="AF1205" s="166">
        <f t="shared" si="5585"/>
        <v>0</v>
      </c>
      <c r="AG1205" s="166">
        <f t="shared" si="5585"/>
        <v>0</v>
      </c>
      <c r="AH1205" s="170">
        <f t="shared" si="5585"/>
        <v>0</v>
      </c>
      <c r="AI1205" s="142"/>
      <c r="AJ1205" s="166">
        <f t="shared" si="5556"/>
        <v>0</v>
      </c>
      <c r="AK1205" s="166">
        <f t="shared" ref="AK1205:AU1205" si="5586">AK163-AK357+AJ1205</f>
        <v>0</v>
      </c>
      <c r="AL1205" s="166">
        <f t="shared" si="5586"/>
        <v>0</v>
      </c>
      <c r="AM1205" s="166">
        <f t="shared" si="5586"/>
        <v>0</v>
      </c>
      <c r="AN1205" s="166">
        <f t="shared" si="5586"/>
        <v>0</v>
      </c>
      <c r="AO1205" s="166">
        <f t="shared" si="5586"/>
        <v>0</v>
      </c>
      <c r="AP1205" s="166">
        <f t="shared" si="5586"/>
        <v>0</v>
      </c>
      <c r="AQ1205" s="166">
        <f t="shared" si="5586"/>
        <v>0</v>
      </c>
      <c r="AR1205" s="166">
        <f t="shared" si="5586"/>
        <v>0</v>
      </c>
      <c r="AS1205" s="166">
        <f t="shared" si="5586"/>
        <v>0</v>
      </c>
      <c r="AT1205" s="166">
        <f t="shared" si="5586"/>
        <v>0</v>
      </c>
      <c r="AU1205" s="166">
        <f t="shared" si="5586"/>
        <v>0</v>
      </c>
      <c r="AV1205" s="142"/>
      <c r="AW1205" s="166">
        <f t="shared" si="5558"/>
        <v>0</v>
      </c>
      <c r="AX1205" s="166">
        <f t="shared" ref="AX1205:BH1205" si="5587">AX163-AX357+AW1205</f>
        <v>0</v>
      </c>
      <c r="AY1205" s="166">
        <f t="shared" si="5587"/>
        <v>0</v>
      </c>
      <c r="AZ1205" s="166">
        <f t="shared" si="5587"/>
        <v>0</v>
      </c>
      <c r="BA1205" s="166">
        <f t="shared" si="5587"/>
        <v>0</v>
      </c>
      <c r="BB1205" s="166">
        <f t="shared" si="5587"/>
        <v>0</v>
      </c>
      <c r="BC1205" s="166">
        <f t="shared" si="5587"/>
        <v>0</v>
      </c>
      <c r="BD1205" s="166">
        <f t="shared" si="5587"/>
        <v>0</v>
      </c>
      <c r="BE1205" s="166">
        <f t="shared" si="5587"/>
        <v>0</v>
      </c>
      <c r="BF1205" s="166">
        <f t="shared" si="5587"/>
        <v>0</v>
      </c>
      <c r="BG1205" s="166">
        <f t="shared" si="5587"/>
        <v>0</v>
      </c>
      <c r="BH1205" s="166">
        <f t="shared" si="5587"/>
        <v>0</v>
      </c>
      <c r="BI1205" s="142"/>
      <c r="BV1205" s="142"/>
      <c r="CI1205" s="142"/>
      <c r="CV1205" s="142"/>
      <c r="DI1205" s="142"/>
      <c r="DV1205" s="142"/>
      <c r="EI1205" s="142"/>
    </row>
    <row r="1206" spans="1:139" ht="15.75" hidden="1" outlineLevel="1" x14ac:dyDescent="0.25">
      <c r="A1206" s="2">
        <f t="shared" si="5553"/>
        <v>105</v>
      </c>
      <c r="B1206" s="86">
        <f t="shared" si="5520"/>
        <v>0</v>
      </c>
      <c r="C1206" s="86">
        <f t="shared" si="5520"/>
        <v>0</v>
      </c>
      <c r="D1206" s="2">
        <f t="shared" si="5520"/>
        <v>0</v>
      </c>
      <c r="E1206" s="141">
        <f t="shared" si="5520"/>
        <v>0</v>
      </c>
      <c r="I1206" s="178">
        <v>0</v>
      </c>
      <c r="J1206" s="166">
        <f t="shared" ref="J1206:U1206" si="5588">J164-J358+I1206</f>
        <v>0</v>
      </c>
      <c r="K1206" s="166">
        <f t="shared" si="5588"/>
        <v>0</v>
      </c>
      <c r="L1206" s="166">
        <f t="shared" si="5588"/>
        <v>0</v>
      </c>
      <c r="M1206" s="166">
        <f t="shared" si="5588"/>
        <v>0</v>
      </c>
      <c r="N1206" s="166">
        <f t="shared" si="5588"/>
        <v>0</v>
      </c>
      <c r="O1206" s="166">
        <f t="shared" si="5588"/>
        <v>0</v>
      </c>
      <c r="P1206" s="166">
        <f t="shared" si="5588"/>
        <v>0</v>
      </c>
      <c r="Q1206" s="166">
        <f t="shared" si="5588"/>
        <v>0</v>
      </c>
      <c r="R1206" s="166">
        <f t="shared" si="5588"/>
        <v>0</v>
      </c>
      <c r="S1206" s="166">
        <f t="shared" si="5588"/>
        <v>0</v>
      </c>
      <c r="T1206" s="166">
        <f t="shared" si="5588"/>
        <v>0</v>
      </c>
      <c r="U1206" s="166">
        <f t="shared" si="5588"/>
        <v>0</v>
      </c>
      <c r="W1206" s="166">
        <f t="shared" si="5460"/>
        <v>0</v>
      </c>
      <c r="X1206" s="166">
        <f t="shared" ref="X1206:AH1206" si="5589">X164-X358+W1206</f>
        <v>0</v>
      </c>
      <c r="Y1206" s="166">
        <f t="shared" si="5589"/>
        <v>0</v>
      </c>
      <c r="Z1206" s="166">
        <f t="shared" si="5589"/>
        <v>0</v>
      </c>
      <c r="AA1206" s="166">
        <f t="shared" si="5589"/>
        <v>0</v>
      </c>
      <c r="AB1206" s="166">
        <f t="shared" si="5589"/>
        <v>0</v>
      </c>
      <c r="AC1206" s="166">
        <f t="shared" si="5589"/>
        <v>0</v>
      </c>
      <c r="AD1206" s="166">
        <f t="shared" si="5589"/>
        <v>0</v>
      </c>
      <c r="AE1206" s="166">
        <f t="shared" si="5589"/>
        <v>0</v>
      </c>
      <c r="AF1206" s="166">
        <f t="shared" si="5589"/>
        <v>0</v>
      </c>
      <c r="AG1206" s="166">
        <f t="shared" si="5589"/>
        <v>0</v>
      </c>
      <c r="AH1206" s="170">
        <f t="shared" si="5589"/>
        <v>0</v>
      </c>
      <c r="AI1206" s="142"/>
      <c r="AJ1206" s="166">
        <f t="shared" si="5556"/>
        <v>0</v>
      </c>
      <c r="AK1206" s="166">
        <f t="shared" ref="AK1206:AU1206" si="5590">AK164-AK358+AJ1206</f>
        <v>0</v>
      </c>
      <c r="AL1206" s="166">
        <f t="shared" si="5590"/>
        <v>0</v>
      </c>
      <c r="AM1206" s="166">
        <f t="shared" si="5590"/>
        <v>0</v>
      </c>
      <c r="AN1206" s="166">
        <f t="shared" si="5590"/>
        <v>0</v>
      </c>
      <c r="AO1206" s="166">
        <f t="shared" si="5590"/>
        <v>0</v>
      </c>
      <c r="AP1206" s="166">
        <f t="shared" si="5590"/>
        <v>0</v>
      </c>
      <c r="AQ1206" s="166">
        <f t="shared" si="5590"/>
        <v>0</v>
      </c>
      <c r="AR1206" s="166">
        <f t="shared" si="5590"/>
        <v>0</v>
      </c>
      <c r="AS1206" s="166">
        <f t="shared" si="5590"/>
        <v>0</v>
      </c>
      <c r="AT1206" s="166">
        <f t="shared" si="5590"/>
        <v>0</v>
      </c>
      <c r="AU1206" s="166">
        <f t="shared" si="5590"/>
        <v>0</v>
      </c>
      <c r="AV1206" s="142"/>
      <c r="AW1206" s="166">
        <f t="shared" si="5558"/>
        <v>0</v>
      </c>
      <c r="AX1206" s="166">
        <f t="shared" ref="AX1206:BH1206" si="5591">AX164-AX358+AW1206</f>
        <v>0</v>
      </c>
      <c r="AY1206" s="166">
        <f t="shared" si="5591"/>
        <v>0</v>
      </c>
      <c r="AZ1206" s="166">
        <f t="shared" si="5591"/>
        <v>0</v>
      </c>
      <c r="BA1206" s="166">
        <f t="shared" si="5591"/>
        <v>0</v>
      </c>
      <c r="BB1206" s="166">
        <f t="shared" si="5591"/>
        <v>0</v>
      </c>
      <c r="BC1206" s="166">
        <f t="shared" si="5591"/>
        <v>0</v>
      </c>
      <c r="BD1206" s="166">
        <f t="shared" si="5591"/>
        <v>0</v>
      </c>
      <c r="BE1206" s="166">
        <f t="shared" si="5591"/>
        <v>0</v>
      </c>
      <c r="BF1206" s="166">
        <f t="shared" si="5591"/>
        <v>0</v>
      </c>
      <c r="BG1206" s="166">
        <f t="shared" si="5591"/>
        <v>0</v>
      </c>
      <c r="BH1206" s="166">
        <f t="shared" si="5591"/>
        <v>0</v>
      </c>
      <c r="BI1206" s="142"/>
      <c r="BV1206" s="142"/>
      <c r="CI1206" s="142"/>
      <c r="CV1206" s="142"/>
      <c r="DI1206" s="142"/>
      <c r="DV1206" s="142"/>
      <c r="EI1206" s="142"/>
    </row>
    <row r="1207" spans="1:139" ht="15.75" hidden="1" outlineLevel="1" x14ac:dyDescent="0.25">
      <c r="A1207" s="2">
        <f t="shared" si="5553"/>
        <v>106</v>
      </c>
      <c r="B1207" s="86">
        <f t="shared" si="5520"/>
        <v>0</v>
      </c>
      <c r="C1207" s="86">
        <f t="shared" si="5520"/>
        <v>0</v>
      </c>
      <c r="D1207" s="2">
        <f t="shared" si="5520"/>
        <v>0</v>
      </c>
      <c r="E1207" s="141">
        <f t="shared" si="5520"/>
        <v>0</v>
      </c>
      <c r="I1207" s="178">
        <v>0</v>
      </c>
      <c r="J1207" s="166">
        <f t="shared" ref="J1207:U1207" si="5592">J165-J359+I1207</f>
        <v>0</v>
      </c>
      <c r="K1207" s="166">
        <f t="shared" si="5592"/>
        <v>0</v>
      </c>
      <c r="L1207" s="166">
        <f t="shared" si="5592"/>
        <v>0</v>
      </c>
      <c r="M1207" s="166">
        <f t="shared" si="5592"/>
        <v>0</v>
      </c>
      <c r="N1207" s="166">
        <f t="shared" si="5592"/>
        <v>0</v>
      </c>
      <c r="O1207" s="166">
        <f t="shared" si="5592"/>
        <v>0</v>
      </c>
      <c r="P1207" s="166">
        <f t="shared" si="5592"/>
        <v>0</v>
      </c>
      <c r="Q1207" s="166">
        <f t="shared" si="5592"/>
        <v>0</v>
      </c>
      <c r="R1207" s="166">
        <f t="shared" si="5592"/>
        <v>0</v>
      </c>
      <c r="S1207" s="166">
        <f t="shared" si="5592"/>
        <v>0</v>
      </c>
      <c r="T1207" s="166">
        <f t="shared" si="5592"/>
        <v>0</v>
      </c>
      <c r="U1207" s="166">
        <f t="shared" si="5592"/>
        <v>0</v>
      </c>
      <c r="W1207" s="166">
        <f t="shared" ref="W1207:W1236" si="5593">W165-W359+U1207</f>
        <v>0</v>
      </c>
      <c r="X1207" s="166">
        <f t="shared" ref="X1207:AH1207" si="5594">X165-X359+W1207</f>
        <v>0</v>
      </c>
      <c r="Y1207" s="166">
        <f t="shared" si="5594"/>
        <v>0</v>
      </c>
      <c r="Z1207" s="166">
        <f t="shared" si="5594"/>
        <v>0</v>
      </c>
      <c r="AA1207" s="166">
        <f t="shared" si="5594"/>
        <v>0</v>
      </c>
      <c r="AB1207" s="166">
        <f t="shared" si="5594"/>
        <v>0</v>
      </c>
      <c r="AC1207" s="166">
        <f t="shared" si="5594"/>
        <v>0</v>
      </c>
      <c r="AD1207" s="166">
        <f t="shared" si="5594"/>
        <v>0</v>
      </c>
      <c r="AE1207" s="166">
        <f t="shared" si="5594"/>
        <v>0</v>
      </c>
      <c r="AF1207" s="166">
        <f t="shared" si="5594"/>
        <v>0</v>
      </c>
      <c r="AG1207" s="166">
        <f t="shared" si="5594"/>
        <v>0</v>
      </c>
      <c r="AH1207" s="170">
        <f t="shared" si="5594"/>
        <v>0</v>
      </c>
      <c r="AI1207" s="142"/>
      <c r="AJ1207" s="166">
        <f t="shared" si="5556"/>
        <v>0</v>
      </c>
      <c r="AK1207" s="166">
        <f t="shared" ref="AK1207:AU1207" si="5595">AK165-AK359+AJ1207</f>
        <v>0</v>
      </c>
      <c r="AL1207" s="166">
        <f t="shared" si="5595"/>
        <v>0</v>
      </c>
      <c r="AM1207" s="166">
        <f t="shared" si="5595"/>
        <v>0</v>
      </c>
      <c r="AN1207" s="166">
        <f t="shared" si="5595"/>
        <v>0</v>
      </c>
      <c r="AO1207" s="166">
        <f t="shared" si="5595"/>
        <v>0</v>
      </c>
      <c r="AP1207" s="166">
        <f t="shared" si="5595"/>
        <v>0</v>
      </c>
      <c r="AQ1207" s="166">
        <f t="shared" si="5595"/>
        <v>0</v>
      </c>
      <c r="AR1207" s="166">
        <f t="shared" si="5595"/>
        <v>0</v>
      </c>
      <c r="AS1207" s="166">
        <f t="shared" si="5595"/>
        <v>0</v>
      </c>
      <c r="AT1207" s="166">
        <f t="shared" si="5595"/>
        <v>0</v>
      </c>
      <c r="AU1207" s="166">
        <f t="shared" si="5595"/>
        <v>0</v>
      </c>
      <c r="AV1207" s="142"/>
      <c r="AW1207" s="166">
        <f t="shared" si="5558"/>
        <v>0</v>
      </c>
      <c r="AX1207" s="166">
        <f t="shared" ref="AX1207:BH1207" si="5596">AX165-AX359+AW1207</f>
        <v>0</v>
      </c>
      <c r="AY1207" s="166">
        <f t="shared" si="5596"/>
        <v>0</v>
      </c>
      <c r="AZ1207" s="166">
        <f t="shared" si="5596"/>
        <v>0</v>
      </c>
      <c r="BA1207" s="166">
        <f t="shared" si="5596"/>
        <v>0</v>
      </c>
      <c r="BB1207" s="166">
        <f t="shared" si="5596"/>
        <v>0</v>
      </c>
      <c r="BC1207" s="166">
        <f t="shared" si="5596"/>
        <v>0</v>
      </c>
      <c r="BD1207" s="166">
        <f t="shared" si="5596"/>
        <v>0</v>
      </c>
      <c r="BE1207" s="166">
        <f t="shared" si="5596"/>
        <v>0</v>
      </c>
      <c r="BF1207" s="166">
        <f t="shared" si="5596"/>
        <v>0</v>
      </c>
      <c r="BG1207" s="166">
        <f t="shared" si="5596"/>
        <v>0</v>
      </c>
      <c r="BH1207" s="166">
        <f t="shared" si="5596"/>
        <v>0</v>
      </c>
      <c r="BI1207" s="142"/>
      <c r="BV1207" s="142"/>
      <c r="CI1207" s="142"/>
      <c r="CV1207" s="142"/>
      <c r="DI1207" s="142"/>
      <c r="DV1207" s="142"/>
      <c r="EI1207" s="142"/>
    </row>
    <row r="1208" spans="1:139" ht="15.75" hidden="1" outlineLevel="1" x14ac:dyDescent="0.25">
      <c r="A1208" s="2">
        <f t="shared" si="5553"/>
        <v>107</v>
      </c>
      <c r="B1208" s="86">
        <f t="shared" si="5520"/>
        <v>0</v>
      </c>
      <c r="C1208" s="86">
        <f t="shared" si="5520"/>
        <v>0</v>
      </c>
      <c r="D1208" s="2">
        <f t="shared" si="5520"/>
        <v>0</v>
      </c>
      <c r="E1208" s="141">
        <f t="shared" si="5520"/>
        <v>0</v>
      </c>
      <c r="I1208" s="178">
        <v>0</v>
      </c>
      <c r="J1208" s="166">
        <f t="shared" ref="J1208:U1208" si="5597">J166-J360+I1208</f>
        <v>0</v>
      </c>
      <c r="K1208" s="166">
        <f t="shared" si="5597"/>
        <v>0</v>
      </c>
      <c r="L1208" s="166">
        <f t="shared" si="5597"/>
        <v>0</v>
      </c>
      <c r="M1208" s="166">
        <f t="shared" si="5597"/>
        <v>0</v>
      </c>
      <c r="N1208" s="166">
        <f t="shared" si="5597"/>
        <v>0</v>
      </c>
      <c r="O1208" s="166">
        <f t="shared" si="5597"/>
        <v>0</v>
      </c>
      <c r="P1208" s="166">
        <f t="shared" si="5597"/>
        <v>0</v>
      </c>
      <c r="Q1208" s="166">
        <f t="shared" si="5597"/>
        <v>0</v>
      </c>
      <c r="R1208" s="166">
        <f t="shared" si="5597"/>
        <v>0</v>
      </c>
      <c r="S1208" s="166">
        <f t="shared" si="5597"/>
        <v>0</v>
      </c>
      <c r="T1208" s="166">
        <f t="shared" si="5597"/>
        <v>0</v>
      </c>
      <c r="U1208" s="166">
        <f t="shared" si="5597"/>
        <v>0</v>
      </c>
      <c r="W1208" s="166">
        <f t="shared" si="5593"/>
        <v>0</v>
      </c>
      <c r="X1208" s="166">
        <f t="shared" ref="X1208:AH1208" si="5598">X166-X360+W1208</f>
        <v>0</v>
      </c>
      <c r="Y1208" s="166">
        <f t="shared" si="5598"/>
        <v>0</v>
      </c>
      <c r="Z1208" s="166">
        <f t="shared" si="5598"/>
        <v>0</v>
      </c>
      <c r="AA1208" s="166">
        <f t="shared" si="5598"/>
        <v>0</v>
      </c>
      <c r="AB1208" s="166">
        <f t="shared" si="5598"/>
        <v>0</v>
      </c>
      <c r="AC1208" s="166">
        <f t="shared" si="5598"/>
        <v>0</v>
      </c>
      <c r="AD1208" s="166">
        <f t="shared" si="5598"/>
        <v>0</v>
      </c>
      <c r="AE1208" s="166">
        <f t="shared" si="5598"/>
        <v>0</v>
      </c>
      <c r="AF1208" s="166">
        <f t="shared" si="5598"/>
        <v>0</v>
      </c>
      <c r="AG1208" s="166">
        <f t="shared" si="5598"/>
        <v>0</v>
      </c>
      <c r="AH1208" s="170">
        <f t="shared" si="5598"/>
        <v>0</v>
      </c>
      <c r="AI1208" s="142"/>
      <c r="AJ1208" s="166">
        <f t="shared" si="5556"/>
        <v>0</v>
      </c>
      <c r="AK1208" s="166">
        <f t="shared" ref="AK1208:AU1208" si="5599">AK166-AK360+AJ1208</f>
        <v>0</v>
      </c>
      <c r="AL1208" s="166">
        <f t="shared" si="5599"/>
        <v>0</v>
      </c>
      <c r="AM1208" s="166">
        <f t="shared" si="5599"/>
        <v>0</v>
      </c>
      <c r="AN1208" s="166">
        <f t="shared" si="5599"/>
        <v>0</v>
      </c>
      <c r="AO1208" s="166">
        <f t="shared" si="5599"/>
        <v>0</v>
      </c>
      <c r="AP1208" s="166">
        <f t="shared" si="5599"/>
        <v>0</v>
      </c>
      <c r="AQ1208" s="166">
        <f t="shared" si="5599"/>
        <v>0</v>
      </c>
      <c r="AR1208" s="166">
        <f t="shared" si="5599"/>
        <v>0</v>
      </c>
      <c r="AS1208" s="166">
        <f t="shared" si="5599"/>
        <v>0</v>
      </c>
      <c r="AT1208" s="166">
        <f t="shared" si="5599"/>
        <v>0</v>
      </c>
      <c r="AU1208" s="166">
        <f t="shared" si="5599"/>
        <v>0</v>
      </c>
      <c r="AV1208" s="142"/>
      <c r="AW1208" s="166">
        <f t="shared" si="5558"/>
        <v>0</v>
      </c>
      <c r="AX1208" s="166">
        <f t="shared" ref="AX1208:BH1208" si="5600">AX166-AX360+AW1208</f>
        <v>0</v>
      </c>
      <c r="AY1208" s="166">
        <f t="shared" si="5600"/>
        <v>0</v>
      </c>
      <c r="AZ1208" s="166">
        <f t="shared" si="5600"/>
        <v>0</v>
      </c>
      <c r="BA1208" s="166">
        <f t="shared" si="5600"/>
        <v>0</v>
      </c>
      <c r="BB1208" s="166">
        <f t="shared" si="5600"/>
        <v>0</v>
      </c>
      <c r="BC1208" s="166">
        <f t="shared" si="5600"/>
        <v>0</v>
      </c>
      <c r="BD1208" s="166">
        <f t="shared" si="5600"/>
        <v>0</v>
      </c>
      <c r="BE1208" s="166">
        <f t="shared" si="5600"/>
        <v>0</v>
      </c>
      <c r="BF1208" s="166">
        <f t="shared" si="5600"/>
        <v>0</v>
      </c>
      <c r="BG1208" s="166">
        <f t="shared" si="5600"/>
        <v>0</v>
      </c>
      <c r="BH1208" s="166">
        <f t="shared" si="5600"/>
        <v>0</v>
      </c>
      <c r="BI1208" s="142"/>
      <c r="BV1208" s="142"/>
      <c r="CI1208" s="142"/>
      <c r="CV1208" s="142"/>
      <c r="DI1208" s="142"/>
      <c r="DV1208" s="142"/>
      <c r="EI1208" s="142"/>
    </row>
    <row r="1209" spans="1:139" ht="15.75" hidden="1" outlineLevel="1" x14ac:dyDescent="0.25">
      <c r="A1209" s="2">
        <f t="shared" si="5553"/>
        <v>108</v>
      </c>
      <c r="B1209" s="86">
        <f t="shared" si="5520"/>
        <v>0</v>
      </c>
      <c r="C1209" s="86">
        <f t="shared" si="5520"/>
        <v>0</v>
      </c>
      <c r="D1209" s="2">
        <f t="shared" si="5520"/>
        <v>0</v>
      </c>
      <c r="E1209" s="141">
        <f t="shared" si="5520"/>
        <v>0</v>
      </c>
      <c r="I1209" s="178">
        <v>0</v>
      </c>
      <c r="J1209" s="166">
        <f t="shared" ref="J1209:U1209" si="5601">J167-J361+I1209</f>
        <v>0</v>
      </c>
      <c r="K1209" s="166">
        <f t="shared" si="5601"/>
        <v>0</v>
      </c>
      <c r="L1209" s="166">
        <f t="shared" si="5601"/>
        <v>0</v>
      </c>
      <c r="M1209" s="166">
        <f t="shared" si="5601"/>
        <v>0</v>
      </c>
      <c r="N1209" s="166">
        <f t="shared" si="5601"/>
        <v>0</v>
      </c>
      <c r="O1209" s="166">
        <f t="shared" si="5601"/>
        <v>0</v>
      </c>
      <c r="P1209" s="166">
        <f t="shared" si="5601"/>
        <v>0</v>
      </c>
      <c r="Q1209" s="166">
        <f t="shared" si="5601"/>
        <v>0</v>
      </c>
      <c r="R1209" s="166">
        <f t="shared" si="5601"/>
        <v>0</v>
      </c>
      <c r="S1209" s="166">
        <f t="shared" si="5601"/>
        <v>0</v>
      </c>
      <c r="T1209" s="166">
        <f t="shared" si="5601"/>
        <v>0</v>
      </c>
      <c r="U1209" s="166">
        <f t="shared" si="5601"/>
        <v>0</v>
      </c>
      <c r="W1209" s="166">
        <f t="shared" si="5593"/>
        <v>0</v>
      </c>
      <c r="X1209" s="166">
        <f t="shared" ref="X1209:AH1209" si="5602">X167-X361+W1209</f>
        <v>0</v>
      </c>
      <c r="Y1209" s="166">
        <f t="shared" si="5602"/>
        <v>0</v>
      </c>
      <c r="Z1209" s="166">
        <f t="shared" si="5602"/>
        <v>0</v>
      </c>
      <c r="AA1209" s="166">
        <f t="shared" si="5602"/>
        <v>0</v>
      </c>
      <c r="AB1209" s="166">
        <f t="shared" si="5602"/>
        <v>0</v>
      </c>
      <c r="AC1209" s="166">
        <f t="shared" si="5602"/>
        <v>0</v>
      </c>
      <c r="AD1209" s="166">
        <f t="shared" si="5602"/>
        <v>0</v>
      </c>
      <c r="AE1209" s="166">
        <f t="shared" si="5602"/>
        <v>0</v>
      </c>
      <c r="AF1209" s="166">
        <f t="shared" si="5602"/>
        <v>0</v>
      </c>
      <c r="AG1209" s="166">
        <f t="shared" si="5602"/>
        <v>0</v>
      </c>
      <c r="AH1209" s="170">
        <f t="shared" si="5602"/>
        <v>0</v>
      </c>
      <c r="AI1209" s="142"/>
      <c r="AJ1209" s="166">
        <f t="shared" si="5556"/>
        <v>0</v>
      </c>
      <c r="AK1209" s="166">
        <f t="shared" ref="AK1209:AU1209" si="5603">AK167-AK361+AJ1209</f>
        <v>0</v>
      </c>
      <c r="AL1209" s="166">
        <f t="shared" si="5603"/>
        <v>0</v>
      </c>
      <c r="AM1209" s="166">
        <f t="shared" si="5603"/>
        <v>0</v>
      </c>
      <c r="AN1209" s="166">
        <f t="shared" si="5603"/>
        <v>0</v>
      </c>
      <c r="AO1209" s="166">
        <f t="shared" si="5603"/>
        <v>0</v>
      </c>
      <c r="AP1209" s="166">
        <f t="shared" si="5603"/>
        <v>0</v>
      </c>
      <c r="AQ1209" s="166">
        <f t="shared" si="5603"/>
        <v>0</v>
      </c>
      <c r="AR1209" s="166">
        <f t="shared" si="5603"/>
        <v>0</v>
      </c>
      <c r="AS1209" s="166">
        <f t="shared" si="5603"/>
        <v>0</v>
      </c>
      <c r="AT1209" s="166">
        <f t="shared" si="5603"/>
        <v>0</v>
      </c>
      <c r="AU1209" s="166">
        <f t="shared" si="5603"/>
        <v>0</v>
      </c>
      <c r="AV1209" s="142"/>
      <c r="AW1209" s="166">
        <f t="shared" si="5558"/>
        <v>0</v>
      </c>
      <c r="AX1209" s="166">
        <f t="shared" ref="AX1209:BH1209" si="5604">AX167-AX361+AW1209</f>
        <v>0</v>
      </c>
      <c r="AY1209" s="166">
        <f t="shared" si="5604"/>
        <v>0</v>
      </c>
      <c r="AZ1209" s="166">
        <f t="shared" si="5604"/>
        <v>0</v>
      </c>
      <c r="BA1209" s="166">
        <f t="shared" si="5604"/>
        <v>0</v>
      </c>
      <c r="BB1209" s="166">
        <f t="shared" si="5604"/>
        <v>0</v>
      </c>
      <c r="BC1209" s="166">
        <f t="shared" si="5604"/>
        <v>0</v>
      </c>
      <c r="BD1209" s="166">
        <f t="shared" si="5604"/>
        <v>0</v>
      </c>
      <c r="BE1209" s="166">
        <f t="shared" si="5604"/>
        <v>0</v>
      </c>
      <c r="BF1209" s="166">
        <f t="shared" si="5604"/>
        <v>0</v>
      </c>
      <c r="BG1209" s="166">
        <f t="shared" si="5604"/>
        <v>0</v>
      </c>
      <c r="BH1209" s="166">
        <f t="shared" si="5604"/>
        <v>0</v>
      </c>
      <c r="BI1209" s="142"/>
      <c r="BV1209" s="142"/>
      <c r="CI1209" s="142"/>
      <c r="CV1209" s="142"/>
      <c r="DI1209" s="142"/>
      <c r="DV1209" s="142"/>
      <c r="EI1209" s="142"/>
    </row>
    <row r="1210" spans="1:139" ht="15.75" hidden="1" outlineLevel="1" x14ac:dyDescent="0.25">
      <c r="A1210" s="2">
        <f t="shared" si="5553"/>
        <v>109</v>
      </c>
      <c r="B1210" s="86">
        <f t="shared" ref="B1210:E1229" si="5605">B1016</f>
        <v>0</v>
      </c>
      <c r="C1210" s="86">
        <f t="shared" si="5605"/>
        <v>0</v>
      </c>
      <c r="D1210" s="2">
        <f t="shared" si="5605"/>
        <v>0</v>
      </c>
      <c r="E1210" s="141">
        <f t="shared" si="5605"/>
        <v>0</v>
      </c>
      <c r="I1210" s="178">
        <v>0</v>
      </c>
      <c r="J1210" s="166">
        <f t="shared" ref="J1210:U1210" si="5606">J168-J362+I1210</f>
        <v>0</v>
      </c>
      <c r="K1210" s="166">
        <f t="shared" si="5606"/>
        <v>0</v>
      </c>
      <c r="L1210" s="166">
        <f t="shared" si="5606"/>
        <v>0</v>
      </c>
      <c r="M1210" s="166">
        <f t="shared" si="5606"/>
        <v>0</v>
      </c>
      <c r="N1210" s="166">
        <f t="shared" si="5606"/>
        <v>0</v>
      </c>
      <c r="O1210" s="166">
        <f t="shared" si="5606"/>
        <v>0</v>
      </c>
      <c r="P1210" s="166">
        <f t="shared" si="5606"/>
        <v>0</v>
      </c>
      <c r="Q1210" s="166">
        <f t="shared" si="5606"/>
        <v>0</v>
      </c>
      <c r="R1210" s="166">
        <f t="shared" si="5606"/>
        <v>0</v>
      </c>
      <c r="S1210" s="166">
        <f t="shared" si="5606"/>
        <v>0</v>
      </c>
      <c r="T1210" s="166">
        <f t="shared" si="5606"/>
        <v>0</v>
      </c>
      <c r="U1210" s="166">
        <f t="shared" si="5606"/>
        <v>0</v>
      </c>
      <c r="W1210" s="166">
        <f t="shared" si="5593"/>
        <v>0</v>
      </c>
      <c r="X1210" s="166">
        <f t="shared" ref="X1210:AH1210" si="5607">X168-X362+W1210</f>
        <v>0</v>
      </c>
      <c r="Y1210" s="166">
        <f t="shared" si="5607"/>
        <v>0</v>
      </c>
      <c r="Z1210" s="166">
        <f t="shared" si="5607"/>
        <v>0</v>
      </c>
      <c r="AA1210" s="166">
        <f t="shared" si="5607"/>
        <v>0</v>
      </c>
      <c r="AB1210" s="166">
        <f t="shared" si="5607"/>
        <v>0</v>
      </c>
      <c r="AC1210" s="166">
        <f t="shared" si="5607"/>
        <v>0</v>
      </c>
      <c r="AD1210" s="166">
        <f t="shared" si="5607"/>
        <v>0</v>
      </c>
      <c r="AE1210" s="166">
        <f t="shared" si="5607"/>
        <v>0</v>
      </c>
      <c r="AF1210" s="166">
        <f t="shared" si="5607"/>
        <v>0</v>
      </c>
      <c r="AG1210" s="166">
        <f t="shared" si="5607"/>
        <v>0</v>
      </c>
      <c r="AH1210" s="166">
        <f t="shared" si="5607"/>
        <v>0</v>
      </c>
      <c r="AI1210" s="142"/>
      <c r="AJ1210" s="166">
        <f t="shared" si="5556"/>
        <v>0</v>
      </c>
      <c r="AK1210" s="166">
        <f t="shared" ref="AK1210:AU1210" si="5608">AK168-AK362+AJ1210</f>
        <v>0</v>
      </c>
      <c r="AL1210" s="166">
        <f t="shared" si="5608"/>
        <v>0</v>
      </c>
      <c r="AM1210" s="166">
        <f t="shared" si="5608"/>
        <v>0</v>
      </c>
      <c r="AN1210" s="166">
        <f t="shared" si="5608"/>
        <v>0</v>
      </c>
      <c r="AO1210" s="166">
        <f t="shared" si="5608"/>
        <v>0</v>
      </c>
      <c r="AP1210" s="166">
        <f t="shared" si="5608"/>
        <v>0</v>
      </c>
      <c r="AQ1210" s="166">
        <f t="shared" si="5608"/>
        <v>0</v>
      </c>
      <c r="AR1210" s="166">
        <f t="shared" si="5608"/>
        <v>0</v>
      </c>
      <c r="AS1210" s="166">
        <f t="shared" si="5608"/>
        <v>0</v>
      </c>
      <c r="AT1210" s="166">
        <f t="shared" si="5608"/>
        <v>0</v>
      </c>
      <c r="AU1210" s="166">
        <f t="shared" si="5608"/>
        <v>0</v>
      </c>
      <c r="AV1210" s="142"/>
      <c r="AW1210" s="166">
        <f t="shared" si="5558"/>
        <v>0</v>
      </c>
      <c r="AX1210" s="166">
        <f t="shared" ref="AX1210:BH1210" si="5609">AX168-AX362+AW1210</f>
        <v>0</v>
      </c>
      <c r="AY1210" s="166">
        <f t="shared" si="5609"/>
        <v>0</v>
      </c>
      <c r="AZ1210" s="166">
        <f t="shared" si="5609"/>
        <v>0</v>
      </c>
      <c r="BA1210" s="166">
        <f t="shared" si="5609"/>
        <v>0</v>
      </c>
      <c r="BB1210" s="166">
        <f t="shared" si="5609"/>
        <v>0</v>
      </c>
      <c r="BC1210" s="166">
        <f t="shared" si="5609"/>
        <v>0</v>
      </c>
      <c r="BD1210" s="166">
        <f t="shared" si="5609"/>
        <v>0</v>
      </c>
      <c r="BE1210" s="166">
        <f t="shared" si="5609"/>
        <v>0</v>
      </c>
      <c r="BF1210" s="166">
        <f t="shared" si="5609"/>
        <v>0</v>
      </c>
      <c r="BG1210" s="166">
        <f t="shared" si="5609"/>
        <v>0</v>
      </c>
      <c r="BH1210" s="166">
        <f t="shared" si="5609"/>
        <v>0</v>
      </c>
      <c r="BI1210" s="142"/>
      <c r="BV1210" s="142"/>
      <c r="CI1210" s="142"/>
      <c r="CV1210" s="142"/>
      <c r="DI1210" s="142"/>
      <c r="DV1210" s="142"/>
      <c r="EI1210" s="142"/>
    </row>
    <row r="1211" spans="1:139" ht="15.75" hidden="1" outlineLevel="1" x14ac:dyDescent="0.25">
      <c r="A1211" s="2">
        <f t="shared" si="5553"/>
        <v>110</v>
      </c>
      <c r="B1211" s="86">
        <f t="shared" si="5605"/>
        <v>0</v>
      </c>
      <c r="C1211" s="86">
        <f t="shared" si="5605"/>
        <v>0</v>
      </c>
      <c r="D1211" s="2">
        <f t="shared" si="5605"/>
        <v>0</v>
      </c>
      <c r="E1211" s="141">
        <f t="shared" si="5605"/>
        <v>0</v>
      </c>
      <c r="I1211" s="178">
        <v>0</v>
      </c>
      <c r="J1211" s="166">
        <f t="shared" ref="J1211:U1211" si="5610">J169-J363+I1211</f>
        <v>0</v>
      </c>
      <c r="K1211" s="166">
        <f t="shared" si="5610"/>
        <v>0</v>
      </c>
      <c r="L1211" s="166">
        <f t="shared" si="5610"/>
        <v>0</v>
      </c>
      <c r="M1211" s="166">
        <f t="shared" si="5610"/>
        <v>0</v>
      </c>
      <c r="N1211" s="166">
        <f t="shared" si="5610"/>
        <v>0</v>
      </c>
      <c r="O1211" s="166">
        <f t="shared" si="5610"/>
        <v>0</v>
      </c>
      <c r="P1211" s="166">
        <f t="shared" si="5610"/>
        <v>0</v>
      </c>
      <c r="Q1211" s="166">
        <f t="shared" si="5610"/>
        <v>0</v>
      </c>
      <c r="R1211" s="166">
        <f t="shared" si="5610"/>
        <v>0</v>
      </c>
      <c r="S1211" s="166">
        <f t="shared" si="5610"/>
        <v>0</v>
      </c>
      <c r="T1211" s="166">
        <f t="shared" si="5610"/>
        <v>0</v>
      </c>
      <c r="U1211" s="166">
        <f t="shared" si="5610"/>
        <v>0</v>
      </c>
      <c r="W1211" s="166">
        <f t="shared" si="5593"/>
        <v>0</v>
      </c>
      <c r="X1211" s="166">
        <f t="shared" ref="X1211:AH1211" si="5611">X169-X363+W1211</f>
        <v>0</v>
      </c>
      <c r="Y1211" s="166">
        <f t="shared" si="5611"/>
        <v>0</v>
      </c>
      <c r="Z1211" s="166">
        <f t="shared" si="5611"/>
        <v>0</v>
      </c>
      <c r="AA1211" s="166">
        <f t="shared" si="5611"/>
        <v>0</v>
      </c>
      <c r="AB1211" s="166">
        <f t="shared" si="5611"/>
        <v>0</v>
      </c>
      <c r="AC1211" s="166">
        <f t="shared" si="5611"/>
        <v>0</v>
      </c>
      <c r="AD1211" s="166">
        <f t="shared" si="5611"/>
        <v>0</v>
      </c>
      <c r="AE1211" s="166">
        <f t="shared" si="5611"/>
        <v>0</v>
      </c>
      <c r="AF1211" s="166">
        <f t="shared" si="5611"/>
        <v>0</v>
      </c>
      <c r="AG1211" s="166">
        <f t="shared" si="5611"/>
        <v>0</v>
      </c>
      <c r="AH1211" s="166">
        <f t="shared" si="5611"/>
        <v>0</v>
      </c>
      <c r="AI1211" s="142"/>
      <c r="AJ1211" s="166">
        <f t="shared" si="5556"/>
        <v>0</v>
      </c>
      <c r="AK1211" s="166">
        <f t="shared" ref="AK1211:AU1211" si="5612">AK169-AK363+AJ1211</f>
        <v>0</v>
      </c>
      <c r="AL1211" s="166">
        <f t="shared" si="5612"/>
        <v>0</v>
      </c>
      <c r="AM1211" s="166">
        <f t="shared" si="5612"/>
        <v>0</v>
      </c>
      <c r="AN1211" s="166">
        <f t="shared" si="5612"/>
        <v>0</v>
      </c>
      <c r="AO1211" s="166">
        <f t="shared" si="5612"/>
        <v>0</v>
      </c>
      <c r="AP1211" s="166">
        <f t="shared" si="5612"/>
        <v>0</v>
      </c>
      <c r="AQ1211" s="166">
        <f t="shared" si="5612"/>
        <v>0</v>
      </c>
      <c r="AR1211" s="166">
        <f t="shared" si="5612"/>
        <v>0</v>
      </c>
      <c r="AS1211" s="166">
        <f t="shared" si="5612"/>
        <v>0</v>
      </c>
      <c r="AT1211" s="166">
        <f t="shared" si="5612"/>
        <v>0</v>
      </c>
      <c r="AU1211" s="166">
        <f t="shared" si="5612"/>
        <v>0</v>
      </c>
      <c r="AV1211" s="142"/>
      <c r="AW1211" s="166">
        <f t="shared" si="5558"/>
        <v>0</v>
      </c>
      <c r="AX1211" s="166">
        <f t="shared" ref="AX1211:BH1211" si="5613">AX169-AX363+AW1211</f>
        <v>0</v>
      </c>
      <c r="AY1211" s="166">
        <f t="shared" si="5613"/>
        <v>0</v>
      </c>
      <c r="AZ1211" s="166">
        <f t="shared" si="5613"/>
        <v>0</v>
      </c>
      <c r="BA1211" s="166">
        <f t="shared" si="5613"/>
        <v>0</v>
      </c>
      <c r="BB1211" s="166">
        <f t="shared" si="5613"/>
        <v>0</v>
      </c>
      <c r="BC1211" s="166">
        <f t="shared" si="5613"/>
        <v>0</v>
      </c>
      <c r="BD1211" s="166">
        <f t="shared" si="5613"/>
        <v>0</v>
      </c>
      <c r="BE1211" s="166">
        <f t="shared" si="5613"/>
        <v>0</v>
      </c>
      <c r="BF1211" s="166">
        <f t="shared" si="5613"/>
        <v>0</v>
      </c>
      <c r="BG1211" s="166">
        <f t="shared" si="5613"/>
        <v>0</v>
      </c>
      <c r="BH1211" s="166">
        <f t="shared" si="5613"/>
        <v>0</v>
      </c>
      <c r="BI1211" s="142"/>
      <c r="BV1211" s="142"/>
      <c r="CI1211" s="142"/>
      <c r="CV1211" s="142"/>
      <c r="DI1211" s="142"/>
      <c r="DV1211" s="142"/>
      <c r="EI1211" s="142"/>
    </row>
    <row r="1212" spans="1:139" ht="15.75" hidden="1" outlineLevel="1" x14ac:dyDescent="0.25">
      <c r="A1212" s="2">
        <f t="shared" si="5553"/>
        <v>111</v>
      </c>
      <c r="B1212" s="86">
        <f t="shared" si="5605"/>
        <v>0</v>
      </c>
      <c r="C1212" s="86">
        <f t="shared" si="5605"/>
        <v>0</v>
      </c>
      <c r="D1212" s="2">
        <f t="shared" si="5605"/>
        <v>0</v>
      </c>
      <c r="E1212" s="141">
        <f t="shared" si="5605"/>
        <v>0</v>
      </c>
      <c r="I1212" s="178">
        <v>0</v>
      </c>
      <c r="J1212" s="166">
        <f t="shared" ref="J1212:U1212" si="5614">J170-J364+I1212</f>
        <v>0</v>
      </c>
      <c r="K1212" s="166">
        <f t="shared" si="5614"/>
        <v>0</v>
      </c>
      <c r="L1212" s="166">
        <f t="shared" si="5614"/>
        <v>0</v>
      </c>
      <c r="M1212" s="166">
        <f t="shared" si="5614"/>
        <v>0</v>
      </c>
      <c r="N1212" s="166">
        <f t="shared" si="5614"/>
        <v>0</v>
      </c>
      <c r="O1212" s="166">
        <f t="shared" si="5614"/>
        <v>0</v>
      </c>
      <c r="P1212" s="166">
        <f t="shared" si="5614"/>
        <v>0</v>
      </c>
      <c r="Q1212" s="166">
        <f t="shared" si="5614"/>
        <v>0</v>
      </c>
      <c r="R1212" s="166">
        <f t="shared" si="5614"/>
        <v>0</v>
      </c>
      <c r="S1212" s="166">
        <f t="shared" si="5614"/>
        <v>0</v>
      </c>
      <c r="T1212" s="166">
        <f t="shared" si="5614"/>
        <v>0</v>
      </c>
      <c r="U1212" s="166">
        <f t="shared" si="5614"/>
        <v>0</v>
      </c>
      <c r="W1212" s="166">
        <f t="shared" si="5593"/>
        <v>0</v>
      </c>
      <c r="X1212" s="166">
        <f t="shared" ref="X1212:AH1212" si="5615">X170-X364+W1212</f>
        <v>0</v>
      </c>
      <c r="Y1212" s="166">
        <f t="shared" si="5615"/>
        <v>0</v>
      </c>
      <c r="Z1212" s="166">
        <f t="shared" si="5615"/>
        <v>0</v>
      </c>
      <c r="AA1212" s="166">
        <f t="shared" si="5615"/>
        <v>0</v>
      </c>
      <c r="AB1212" s="166">
        <f t="shared" si="5615"/>
        <v>0</v>
      </c>
      <c r="AC1212" s="166">
        <f t="shared" si="5615"/>
        <v>0</v>
      </c>
      <c r="AD1212" s="166">
        <f t="shared" si="5615"/>
        <v>0</v>
      </c>
      <c r="AE1212" s="166">
        <f t="shared" si="5615"/>
        <v>0</v>
      </c>
      <c r="AF1212" s="166">
        <f t="shared" si="5615"/>
        <v>0</v>
      </c>
      <c r="AG1212" s="166">
        <f t="shared" si="5615"/>
        <v>0</v>
      </c>
      <c r="AH1212" s="166">
        <f t="shared" si="5615"/>
        <v>0</v>
      </c>
      <c r="AI1212" s="142"/>
      <c r="AJ1212" s="166">
        <f t="shared" si="5556"/>
        <v>0</v>
      </c>
      <c r="AK1212" s="166">
        <f t="shared" ref="AK1212:AU1212" si="5616">AK170-AK364+AJ1212</f>
        <v>0</v>
      </c>
      <c r="AL1212" s="166">
        <f t="shared" si="5616"/>
        <v>0</v>
      </c>
      <c r="AM1212" s="166">
        <f t="shared" si="5616"/>
        <v>0</v>
      </c>
      <c r="AN1212" s="166">
        <f t="shared" si="5616"/>
        <v>0</v>
      </c>
      <c r="AO1212" s="166">
        <f t="shared" si="5616"/>
        <v>0</v>
      </c>
      <c r="AP1212" s="166">
        <f t="shared" si="5616"/>
        <v>0</v>
      </c>
      <c r="AQ1212" s="166">
        <f t="shared" si="5616"/>
        <v>0</v>
      </c>
      <c r="AR1212" s="166">
        <f t="shared" si="5616"/>
        <v>0</v>
      </c>
      <c r="AS1212" s="166">
        <f t="shared" si="5616"/>
        <v>0</v>
      </c>
      <c r="AT1212" s="166">
        <f t="shared" si="5616"/>
        <v>0</v>
      </c>
      <c r="AU1212" s="166">
        <f t="shared" si="5616"/>
        <v>0</v>
      </c>
      <c r="AV1212" s="142"/>
      <c r="AW1212" s="166">
        <f t="shared" si="5558"/>
        <v>0</v>
      </c>
      <c r="AX1212" s="166">
        <f t="shared" ref="AX1212:BH1212" si="5617">AX170-AX364+AW1212</f>
        <v>0</v>
      </c>
      <c r="AY1212" s="166">
        <f t="shared" si="5617"/>
        <v>0</v>
      </c>
      <c r="AZ1212" s="166">
        <f t="shared" si="5617"/>
        <v>0</v>
      </c>
      <c r="BA1212" s="166">
        <f t="shared" si="5617"/>
        <v>0</v>
      </c>
      <c r="BB1212" s="166">
        <f t="shared" si="5617"/>
        <v>0</v>
      </c>
      <c r="BC1212" s="166">
        <f t="shared" si="5617"/>
        <v>0</v>
      </c>
      <c r="BD1212" s="166">
        <f t="shared" si="5617"/>
        <v>0</v>
      </c>
      <c r="BE1212" s="166">
        <f t="shared" si="5617"/>
        <v>0</v>
      </c>
      <c r="BF1212" s="166">
        <f t="shared" si="5617"/>
        <v>0</v>
      </c>
      <c r="BG1212" s="166">
        <f t="shared" si="5617"/>
        <v>0</v>
      </c>
      <c r="BH1212" s="166">
        <f t="shared" si="5617"/>
        <v>0</v>
      </c>
      <c r="BI1212" s="142"/>
      <c r="BV1212" s="142"/>
      <c r="CI1212" s="142"/>
      <c r="CV1212" s="142"/>
      <c r="DI1212" s="142"/>
      <c r="DV1212" s="142"/>
      <c r="EI1212" s="142"/>
    </row>
    <row r="1213" spans="1:139" ht="15.75" hidden="1" outlineLevel="1" x14ac:dyDescent="0.25">
      <c r="A1213" s="2">
        <f t="shared" si="5553"/>
        <v>112</v>
      </c>
      <c r="B1213" s="86">
        <f t="shared" si="5605"/>
        <v>0</v>
      </c>
      <c r="C1213" s="86">
        <f t="shared" si="5605"/>
        <v>0</v>
      </c>
      <c r="D1213" s="2">
        <f t="shared" si="5605"/>
        <v>0</v>
      </c>
      <c r="E1213" s="141">
        <f t="shared" si="5605"/>
        <v>0</v>
      </c>
      <c r="I1213" s="178">
        <v>0</v>
      </c>
      <c r="J1213" s="166">
        <f t="shared" ref="J1213:U1213" si="5618">J171-J365+I1213</f>
        <v>0</v>
      </c>
      <c r="K1213" s="166">
        <f t="shared" si="5618"/>
        <v>0</v>
      </c>
      <c r="L1213" s="166">
        <f t="shared" si="5618"/>
        <v>0</v>
      </c>
      <c r="M1213" s="166">
        <f t="shared" si="5618"/>
        <v>0</v>
      </c>
      <c r="N1213" s="166">
        <f t="shared" si="5618"/>
        <v>0</v>
      </c>
      <c r="O1213" s="166">
        <f t="shared" si="5618"/>
        <v>0</v>
      </c>
      <c r="P1213" s="166">
        <f t="shared" si="5618"/>
        <v>0</v>
      </c>
      <c r="Q1213" s="166">
        <f t="shared" si="5618"/>
        <v>0</v>
      </c>
      <c r="R1213" s="166">
        <f t="shared" si="5618"/>
        <v>0</v>
      </c>
      <c r="S1213" s="166">
        <f t="shared" si="5618"/>
        <v>0</v>
      </c>
      <c r="T1213" s="166">
        <f t="shared" si="5618"/>
        <v>0</v>
      </c>
      <c r="U1213" s="166">
        <f t="shared" si="5618"/>
        <v>0</v>
      </c>
      <c r="W1213" s="166">
        <f t="shared" si="5593"/>
        <v>0</v>
      </c>
      <c r="X1213" s="166">
        <f t="shared" ref="X1213:AH1213" si="5619">X171-X365+W1213</f>
        <v>0</v>
      </c>
      <c r="Y1213" s="166">
        <f t="shared" si="5619"/>
        <v>0</v>
      </c>
      <c r="Z1213" s="166">
        <f t="shared" si="5619"/>
        <v>0</v>
      </c>
      <c r="AA1213" s="166">
        <f t="shared" si="5619"/>
        <v>0</v>
      </c>
      <c r="AB1213" s="166">
        <f t="shared" si="5619"/>
        <v>0</v>
      </c>
      <c r="AC1213" s="166">
        <f t="shared" si="5619"/>
        <v>0</v>
      </c>
      <c r="AD1213" s="166">
        <f t="shared" si="5619"/>
        <v>0</v>
      </c>
      <c r="AE1213" s="166">
        <f t="shared" si="5619"/>
        <v>0</v>
      </c>
      <c r="AF1213" s="166">
        <f t="shared" si="5619"/>
        <v>0</v>
      </c>
      <c r="AG1213" s="166">
        <f t="shared" si="5619"/>
        <v>0</v>
      </c>
      <c r="AH1213" s="166">
        <f t="shared" si="5619"/>
        <v>0</v>
      </c>
      <c r="AI1213" s="142"/>
      <c r="AJ1213" s="166">
        <f t="shared" si="5556"/>
        <v>0</v>
      </c>
      <c r="AK1213" s="166">
        <f t="shared" ref="AK1213:AU1213" si="5620">AK171-AK365+AJ1213</f>
        <v>0</v>
      </c>
      <c r="AL1213" s="166">
        <f t="shared" si="5620"/>
        <v>0</v>
      </c>
      <c r="AM1213" s="166">
        <f t="shared" si="5620"/>
        <v>0</v>
      </c>
      <c r="AN1213" s="166">
        <f t="shared" si="5620"/>
        <v>0</v>
      </c>
      <c r="AO1213" s="166">
        <f t="shared" si="5620"/>
        <v>0</v>
      </c>
      <c r="AP1213" s="166">
        <f t="shared" si="5620"/>
        <v>0</v>
      </c>
      <c r="AQ1213" s="166">
        <f t="shared" si="5620"/>
        <v>0</v>
      </c>
      <c r="AR1213" s="166">
        <f t="shared" si="5620"/>
        <v>0</v>
      </c>
      <c r="AS1213" s="166">
        <f t="shared" si="5620"/>
        <v>0</v>
      </c>
      <c r="AT1213" s="166">
        <f t="shared" si="5620"/>
        <v>0</v>
      </c>
      <c r="AU1213" s="166">
        <f t="shared" si="5620"/>
        <v>0</v>
      </c>
      <c r="AV1213" s="142"/>
      <c r="AW1213" s="166">
        <f t="shared" si="5558"/>
        <v>0</v>
      </c>
      <c r="AX1213" s="166">
        <f t="shared" ref="AX1213:BH1213" si="5621">AX171-AX365+AW1213</f>
        <v>0</v>
      </c>
      <c r="AY1213" s="166">
        <f t="shared" si="5621"/>
        <v>0</v>
      </c>
      <c r="AZ1213" s="166">
        <f t="shared" si="5621"/>
        <v>0</v>
      </c>
      <c r="BA1213" s="166">
        <f t="shared" si="5621"/>
        <v>0</v>
      </c>
      <c r="BB1213" s="166">
        <f t="shared" si="5621"/>
        <v>0</v>
      </c>
      <c r="BC1213" s="166">
        <f t="shared" si="5621"/>
        <v>0</v>
      </c>
      <c r="BD1213" s="166">
        <f t="shared" si="5621"/>
        <v>0</v>
      </c>
      <c r="BE1213" s="166">
        <f t="shared" si="5621"/>
        <v>0</v>
      </c>
      <c r="BF1213" s="166">
        <f t="shared" si="5621"/>
        <v>0</v>
      </c>
      <c r="BG1213" s="166">
        <f t="shared" si="5621"/>
        <v>0</v>
      </c>
      <c r="BH1213" s="166">
        <f t="shared" si="5621"/>
        <v>0</v>
      </c>
      <c r="BI1213" s="142"/>
      <c r="BV1213" s="142"/>
      <c r="CI1213" s="142"/>
      <c r="CV1213" s="142"/>
      <c r="DI1213" s="142"/>
      <c r="DV1213" s="142"/>
      <c r="EI1213" s="142"/>
    </row>
    <row r="1214" spans="1:139" ht="15.75" hidden="1" outlineLevel="1" x14ac:dyDescent="0.25">
      <c r="A1214" s="2">
        <f t="shared" si="5553"/>
        <v>113</v>
      </c>
      <c r="B1214" s="86">
        <f t="shared" si="5605"/>
        <v>0</v>
      </c>
      <c r="C1214" s="86">
        <f t="shared" si="5605"/>
        <v>0</v>
      </c>
      <c r="D1214" s="2">
        <f t="shared" si="5605"/>
        <v>0</v>
      </c>
      <c r="E1214" s="141">
        <f t="shared" si="5605"/>
        <v>0</v>
      </c>
      <c r="I1214" s="178">
        <v>0</v>
      </c>
      <c r="J1214" s="166">
        <f t="shared" ref="J1214:U1214" si="5622">J172-J366+I1214</f>
        <v>0</v>
      </c>
      <c r="K1214" s="166">
        <f t="shared" si="5622"/>
        <v>0</v>
      </c>
      <c r="L1214" s="166">
        <f t="shared" si="5622"/>
        <v>0</v>
      </c>
      <c r="M1214" s="166">
        <f t="shared" si="5622"/>
        <v>0</v>
      </c>
      <c r="N1214" s="166">
        <f t="shared" si="5622"/>
        <v>0</v>
      </c>
      <c r="O1214" s="166">
        <f t="shared" si="5622"/>
        <v>0</v>
      </c>
      <c r="P1214" s="166">
        <f t="shared" si="5622"/>
        <v>0</v>
      </c>
      <c r="Q1214" s="166">
        <f t="shared" si="5622"/>
        <v>0</v>
      </c>
      <c r="R1214" s="166">
        <f t="shared" si="5622"/>
        <v>0</v>
      </c>
      <c r="S1214" s="166">
        <f t="shared" si="5622"/>
        <v>0</v>
      </c>
      <c r="T1214" s="166">
        <f t="shared" si="5622"/>
        <v>0</v>
      </c>
      <c r="U1214" s="166">
        <f t="shared" si="5622"/>
        <v>0</v>
      </c>
      <c r="W1214" s="166">
        <f t="shared" si="5593"/>
        <v>0</v>
      </c>
      <c r="X1214" s="166">
        <f t="shared" ref="X1214:AH1214" si="5623">X172-X366+W1214</f>
        <v>0</v>
      </c>
      <c r="Y1214" s="166">
        <f t="shared" si="5623"/>
        <v>0</v>
      </c>
      <c r="Z1214" s="166">
        <f t="shared" si="5623"/>
        <v>0</v>
      </c>
      <c r="AA1214" s="166">
        <f t="shared" si="5623"/>
        <v>0</v>
      </c>
      <c r="AB1214" s="166">
        <f t="shared" si="5623"/>
        <v>0</v>
      </c>
      <c r="AC1214" s="166">
        <f t="shared" si="5623"/>
        <v>0</v>
      </c>
      <c r="AD1214" s="166">
        <f t="shared" si="5623"/>
        <v>0</v>
      </c>
      <c r="AE1214" s="166">
        <f t="shared" si="5623"/>
        <v>0</v>
      </c>
      <c r="AF1214" s="166">
        <f t="shared" si="5623"/>
        <v>0</v>
      </c>
      <c r="AG1214" s="166">
        <f t="shared" si="5623"/>
        <v>0</v>
      </c>
      <c r="AH1214" s="166">
        <f t="shared" si="5623"/>
        <v>0</v>
      </c>
      <c r="AI1214" s="142"/>
      <c r="AJ1214" s="166">
        <f t="shared" si="5556"/>
        <v>0</v>
      </c>
      <c r="AK1214" s="166">
        <f t="shared" ref="AK1214:AU1214" si="5624">AK172-AK366+AJ1214</f>
        <v>0</v>
      </c>
      <c r="AL1214" s="166">
        <f t="shared" si="5624"/>
        <v>0</v>
      </c>
      <c r="AM1214" s="166">
        <f t="shared" si="5624"/>
        <v>0</v>
      </c>
      <c r="AN1214" s="166">
        <f t="shared" si="5624"/>
        <v>0</v>
      </c>
      <c r="AO1214" s="166">
        <f t="shared" si="5624"/>
        <v>0</v>
      </c>
      <c r="AP1214" s="166">
        <f t="shared" si="5624"/>
        <v>0</v>
      </c>
      <c r="AQ1214" s="166">
        <f t="shared" si="5624"/>
        <v>0</v>
      </c>
      <c r="AR1214" s="166">
        <f t="shared" si="5624"/>
        <v>0</v>
      </c>
      <c r="AS1214" s="166">
        <f t="shared" si="5624"/>
        <v>0</v>
      </c>
      <c r="AT1214" s="166">
        <f t="shared" si="5624"/>
        <v>0</v>
      </c>
      <c r="AU1214" s="166">
        <f t="shared" si="5624"/>
        <v>0</v>
      </c>
      <c r="AV1214" s="142"/>
      <c r="AW1214" s="166">
        <f t="shared" si="5558"/>
        <v>0</v>
      </c>
      <c r="AX1214" s="166">
        <f t="shared" ref="AX1214:BH1214" si="5625">AX172-AX366+AW1214</f>
        <v>0</v>
      </c>
      <c r="AY1214" s="166">
        <f t="shared" si="5625"/>
        <v>0</v>
      </c>
      <c r="AZ1214" s="166">
        <f t="shared" si="5625"/>
        <v>0</v>
      </c>
      <c r="BA1214" s="166">
        <f t="shared" si="5625"/>
        <v>0</v>
      </c>
      <c r="BB1214" s="166">
        <f t="shared" si="5625"/>
        <v>0</v>
      </c>
      <c r="BC1214" s="166">
        <f t="shared" si="5625"/>
        <v>0</v>
      </c>
      <c r="BD1214" s="166">
        <f t="shared" si="5625"/>
        <v>0</v>
      </c>
      <c r="BE1214" s="166">
        <f t="shared" si="5625"/>
        <v>0</v>
      </c>
      <c r="BF1214" s="166">
        <f t="shared" si="5625"/>
        <v>0</v>
      </c>
      <c r="BG1214" s="166">
        <f t="shared" si="5625"/>
        <v>0</v>
      </c>
      <c r="BH1214" s="166">
        <f t="shared" si="5625"/>
        <v>0</v>
      </c>
      <c r="BI1214" s="142"/>
      <c r="BV1214" s="142"/>
      <c r="CI1214" s="142"/>
      <c r="CV1214" s="142"/>
      <c r="DI1214" s="142"/>
      <c r="DV1214" s="142"/>
      <c r="EI1214" s="142"/>
    </row>
    <row r="1215" spans="1:139" ht="15.75" hidden="1" outlineLevel="1" x14ac:dyDescent="0.25">
      <c r="A1215" s="2">
        <f t="shared" si="5553"/>
        <v>114</v>
      </c>
      <c r="B1215" s="86">
        <f t="shared" si="5605"/>
        <v>0</v>
      </c>
      <c r="C1215" s="86">
        <f t="shared" si="5605"/>
        <v>0</v>
      </c>
      <c r="D1215" s="2">
        <f t="shared" si="5605"/>
        <v>0</v>
      </c>
      <c r="E1215" s="141">
        <f t="shared" si="5605"/>
        <v>0</v>
      </c>
      <c r="I1215" s="178">
        <v>0</v>
      </c>
      <c r="J1215" s="166">
        <f t="shared" ref="J1215:U1215" si="5626">J173-J367+I1215</f>
        <v>0</v>
      </c>
      <c r="K1215" s="166">
        <f t="shared" si="5626"/>
        <v>0</v>
      </c>
      <c r="L1215" s="166">
        <f t="shared" si="5626"/>
        <v>0</v>
      </c>
      <c r="M1215" s="166">
        <f t="shared" si="5626"/>
        <v>0</v>
      </c>
      <c r="N1215" s="166">
        <f t="shared" si="5626"/>
        <v>0</v>
      </c>
      <c r="O1215" s="166">
        <f t="shared" si="5626"/>
        <v>0</v>
      </c>
      <c r="P1215" s="166">
        <f t="shared" si="5626"/>
        <v>0</v>
      </c>
      <c r="Q1215" s="166">
        <f t="shared" si="5626"/>
        <v>0</v>
      </c>
      <c r="R1215" s="166">
        <f t="shared" si="5626"/>
        <v>0</v>
      </c>
      <c r="S1215" s="166">
        <f t="shared" si="5626"/>
        <v>0</v>
      </c>
      <c r="T1215" s="166">
        <f t="shared" si="5626"/>
        <v>0</v>
      </c>
      <c r="U1215" s="166">
        <f t="shared" si="5626"/>
        <v>0</v>
      </c>
      <c r="W1215" s="166">
        <f t="shared" si="5593"/>
        <v>0</v>
      </c>
      <c r="X1215" s="166">
        <f t="shared" ref="X1215:AH1215" si="5627">X173-X367+W1215</f>
        <v>0</v>
      </c>
      <c r="Y1215" s="166">
        <f t="shared" si="5627"/>
        <v>0</v>
      </c>
      <c r="Z1215" s="166">
        <f t="shared" si="5627"/>
        <v>0</v>
      </c>
      <c r="AA1215" s="166">
        <f t="shared" si="5627"/>
        <v>0</v>
      </c>
      <c r="AB1215" s="166">
        <f t="shared" si="5627"/>
        <v>0</v>
      </c>
      <c r="AC1215" s="166">
        <f t="shared" si="5627"/>
        <v>0</v>
      </c>
      <c r="AD1215" s="166">
        <f t="shared" si="5627"/>
        <v>0</v>
      </c>
      <c r="AE1215" s="166">
        <f t="shared" si="5627"/>
        <v>0</v>
      </c>
      <c r="AF1215" s="166">
        <f t="shared" si="5627"/>
        <v>0</v>
      </c>
      <c r="AG1215" s="166">
        <f t="shared" si="5627"/>
        <v>0</v>
      </c>
      <c r="AH1215" s="166">
        <f t="shared" si="5627"/>
        <v>0</v>
      </c>
      <c r="AI1215" s="142"/>
      <c r="AJ1215" s="166">
        <f t="shared" si="5556"/>
        <v>0</v>
      </c>
      <c r="AK1215" s="166">
        <f t="shared" ref="AK1215:AU1215" si="5628">AK173-AK367+AJ1215</f>
        <v>0</v>
      </c>
      <c r="AL1215" s="166">
        <f t="shared" si="5628"/>
        <v>0</v>
      </c>
      <c r="AM1215" s="166">
        <f t="shared" si="5628"/>
        <v>0</v>
      </c>
      <c r="AN1215" s="166">
        <f t="shared" si="5628"/>
        <v>0</v>
      </c>
      <c r="AO1215" s="166">
        <f t="shared" si="5628"/>
        <v>0</v>
      </c>
      <c r="AP1215" s="166">
        <f t="shared" si="5628"/>
        <v>0</v>
      </c>
      <c r="AQ1215" s="166">
        <f t="shared" si="5628"/>
        <v>0</v>
      </c>
      <c r="AR1215" s="166">
        <f t="shared" si="5628"/>
        <v>0</v>
      </c>
      <c r="AS1215" s="166">
        <f t="shared" si="5628"/>
        <v>0</v>
      </c>
      <c r="AT1215" s="166">
        <f t="shared" si="5628"/>
        <v>0</v>
      </c>
      <c r="AU1215" s="166">
        <f t="shared" si="5628"/>
        <v>0</v>
      </c>
      <c r="AV1215" s="142"/>
      <c r="AW1215" s="166">
        <f t="shared" si="5558"/>
        <v>0</v>
      </c>
      <c r="AX1215" s="166">
        <f t="shared" ref="AX1215:BH1215" si="5629">AX173-AX367+AW1215</f>
        <v>0</v>
      </c>
      <c r="AY1215" s="166">
        <f t="shared" si="5629"/>
        <v>0</v>
      </c>
      <c r="AZ1215" s="166">
        <f t="shared" si="5629"/>
        <v>0</v>
      </c>
      <c r="BA1215" s="166">
        <f t="shared" si="5629"/>
        <v>0</v>
      </c>
      <c r="BB1215" s="166">
        <f t="shared" si="5629"/>
        <v>0</v>
      </c>
      <c r="BC1215" s="166">
        <f t="shared" si="5629"/>
        <v>0</v>
      </c>
      <c r="BD1215" s="166">
        <f t="shared" si="5629"/>
        <v>0</v>
      </c>
      <c r="BE1215" s="166">
        <f t="shared" si="5629"/>
        <v>0</v>
      </c>
      <c r="BF1215" s="166">
        <f t="shared" si="5629"/>
        <v>0</v>
      </c>
      <c r="BG1215" s="166">
        <f t="shared" si="5629"/>
        <v>0</v>
      </c>
      <c r="BH1215" s="166">
        <f t="shared" si="5629"/>
        <v>0</v>
      </c>
      <c r="BI1215" s="142"/>
      <c r="BV1215" s="142"/>
      <c r="CI1215" s="142"/>
      <c r="CV1215" s="142"/>
      <c r="DI1215" s="142"/>
      <c r="DV1215" s="142"/>
      <c r="EI1215" s="142"/>
    </row>
    <row r="1216" spans="1:139" ht="15.75" hidden="1" outlineLevel="1" x14ac:dyDescent="0.25">
      <c r="A1216" s="2">
        <f t="shared" si="5553"/>
        <v>115</v>
      </c>
      <c r="B1216" s="86">
        <f t="shared" si="5605"/>
        <v>0</v>
      </c>
      <c r="C1216" s="86">
        <f t="shared" si="5605"/>
        <v>0</v>
      </c>
      <c r="D1216" s="2">
        <f t="shared" si="5605"/>
        <v>0</v>
      </c>
      <c r="E1216" s="141">
        <f t="shared" si="5605"/>
        <v>0</v>
      </c>
      <c r="I1216" s="178">
        <v>0</v>
      </c>
      <c r="J1216" s="166">
        <f t="shared" ref="J1216:U1216" si="5630">J174-J368+I1216</f>
        <v>0</v>
      </c>
      <c r="K1216" s="166">
        <f t="shared" si="5630"/>
        <v>0</v>
      </c>
      <c r="L1216" s="166">
        <f t="shared" si="5630"/>
        <v>0</v>
      </c>
      <c r="M1216" s="166">
        <f t="shared" si="5630"/>
        <v>0</v>
      </c>
      <c r="N1216" s="166">
        <f t="shared" si="5630"/>
        <v>0</v>
      </c>
      <c r="O1216" s="166">
        <f t="shared" si="5630"/>
        <v>0</v>
      </c>
      <c r="P1216" s="166">
        <f t="shared" si="5630"/>
        <v>0</v>
      </c>
      <c r="Q1216" s="166">
        <f t="shared" si="5630"/>
        <v>0</v>
      </c>
      <c r="R1216" s="166">
        <f t="shared" si="5630"/>
        <v>0</v>
      </c>
      <c r="S1216" s="166">
        <f t="shared" si="5630"/>
        <v>0</v>
      </c>
      <c r="T1216" s="166">
        <f t="shared" si="5630"/>
        <v>0</v>
      </c>
      <c r="U1216" s="166">
        <f t="shared" si="5630"/>
        <v>0</v>
      </c>
      <c r="W1216" s="166">
        <f t="shared" si="5593"/>
        <v>0</v>
      </c>
      <c r="X1216" s="166">
        <f t="shared" ref="X1216:AH1216" si="5631">X174-X368+W1216</f>
        <v>0</v>
      </c>
      <c r="Y1216" s="166">
        <f t="shared" si="5631"/>
        <v>0</v>
      </c>
      <c r="Z1216" s="166">
        <f t="shared" si="5631"/>
        <v>0</v>
      </c>
      <c r="AA1216" s="166">
        <f t="shared" si="5631"/>
        <v>0</v>
      </c>
      <c r="AB1216" s="166">
        <f t="shared" si="5631"/>
        <v>0</v>
      </c>
      <c r="AC1216" s="166">
        <f t="shared" si="5631"/>
        <v>0</v>
      </c>
      <c r="AD1216" s="166">
        <f t="shared" si="5631"/>
        <v>0</v>
      </c>
      <c r="AE1216" s="166">
        <f t="shared" si="5631"/>
        <v>0</v>
      </c>
      <c r="AF1216" s="166">
        <f t="shared" si="5631"/>
        <v>0</v>
      </c>
      <c r="AG1216" s="166">
        <f t="shared" si="5631"/>
        <v>0</v>
      </c>
      <c r="AH1216" s="166">
        <f t="shared" si="5631"/>
        <v>0</v>
      </c>
      <c r="AI1216" s="142"/>
      <c r="AJ1216" s="166">
        <f t="shared" si="5556"/>
        <v>0</v>
      </c>
      <c r="AK1216" s="166">
        <f t="shared" ref="AK1216:AU1216" si="5632">AK174-AK368+AJ1216</f>
        <v>0</v>
      </c>
      <c r="AL1216" s="166">
        <f t="shared" si="5632"/>
        <v>0</v>
      </c>
      <c r="AM1216" s="166">
        <f t="shared" si="5632"/>
        <v>0</v>
      </c>
      <c r="AN1216" s="166">
        <f t="shared" si="5632"/>
        <v>0</v>
      </c>
      <c r="AO1216" s="166">
        <f t="shared" si="5632"/>
        <v>0</v>
      </c>
      <c r="AP1216" s="166">
        <f t="shared" si="5632"/>
        <v>0</v>
      </c>
      <c r="AQ1216" s="166">
        <f t="shared" si="5632"/>
        <v>0</v>
      </c>
      <c r="AR1216" s="166">
        <f t="shared" si="5632"/>
        <v>0</v>
      </c>
      <c r="AS1216" s="166">
        <f t="shared" si="5632"/>
        <v>0</v>
      </c>
      <c r="AT1216" s="166">
        <f t="shared" si="5632"/>
        <v>0</v>
      </c>
      <c r="AU1216" s="166">
        <f t="shared" si="5632"/>
        <v>0</v>
      </c>
      <c r="AV1216" s="142"/>
      <c r="AW1216" s="166">
        <f t="shared" si="5558"/>
        <v>0</v>
      </c>
      <c r="AX1216" s="166">
        <f t="shared" ref="AX1216:BH1216" si="5633">AX174-AX368+AW1216</f>
        <v>0</v>
      </c>
      <c r="AY1216" s="166">
        <f t="shared" si="5633"/>
        <v>0</v>
      </c>
      <c r="AZ1216" s="166">
        <f t="shared" si="5633"/>
        <v>0</v>
      </c>
      <c r="BA1216" s="166">
        <f t="shared" si="5633"/>
        <v>0</v>
      </c>
      <c r="BB1216" s="166">
        <f t="shared" si="5633"/>
        <v>0</v>
      </c>
      <c r="BC1216" s="166">
        <f t="shared" si="5633"/>
        <v>0</v>
      </c>
      <c r="BD1216" s="166">
        <f t="shared" si="5633"/>
        <v>0</v>
      </c>
      <c r="BE1216" s="166">
        <f t="shared" si="5633"/>
        <v>0</v>
      </c>
      <c r="BF1216" s="166">
        <f t="shared" si="5633"/>
        <v>0</v>
      </c>
      <c r="BG1216" s="166">
        <f t="shared" si="5633"/>
        <v>0</v>
      </c>
      <c r="BH1216" s="166">
        <f t="shared" si="5633"/>
        <v>0</v>
      </c>
      <c r="BI1216" s="142"/>
      <c r="BV1216" s="142"/>
      <c r="CI1216" s="142"/>
      <c r="CV1216" s="142"/>
      <c r="DI1216" s="142"/>
      <c r="DV1216" s="142"/>
      <c r="EI1216" s="142"/>
    </row>
    <row r="1217" spans="1:139" ht="15.75" hidden="1" outlineLevel="1" x14ac:dyDescent="0.25">
      <c r="A1217" s="2">
        <f t="shared" si="5553"/>
        <v>116</v>
      </c>
      <c r="B1217" s="86">
        <f t="shared" si="5605"/>
        <v>0</v>
      </c>
      <c r="C1217" s="86">
        <f t="shared" si="5605"/>
        <v>0</v>
      </c>
      <c r="D1217" s="2">
        <f t="shared" si="5605"/>
        <v>0</v>
      </c>
      <c r="E1217" s="141">
        <f t="shared" si="5605"/>
        <v>0</v>
      </c>
      <c r="I1217" s="178">
        <v>0</v>
      </c>
      <c r="J1217" s="166">
        <f t="shared" ref="J1217:U1217" si="5634">J175-J369+I1217</f>
        <v>0</v>
      </c>
      <c r="K1217" s="166">
        <f t="shared" si="5634"/>
        <v>0</v>
      </c>
      <c r="L1217" s="166">
        <f t="shared" si="5634"/>
        <v>0</v>
      </c>
      <c r="M1217" s="166">
        <f t="shared" si="5634"/>
        <v>0</v>
      </c>
      <c r="N1217" s="166">
        <f t="shared" si="5634"/>
        <v>0</v>
      </c>
      <c r="O1217" s="166">
        <f t="shared" si="5634"/>
        <v>0</v>
      </c>
      <c r="P1217" s="166">
        <f t="shared" si="5634"/>
        <v>0</v>
      </c>
      <c r="Q1217" s="166">
        <f t="shared" si="5634"/>
        <v>0</v>
      </c>
      <c r="R1217" s="166">
        <f t="shared" si="5634"/>
        <v>0</v>
      </c>
      <c r="S1217" s="166">
        <f t="shared" si="5634"/>
        <v>0</v>
      </c>
      <c r="T1217" s="166">
        <f t="shared" si="5634"/>
        <v>0</v>
      </c>
      <c r="U1217" s="166">
        <f t="shared" si="5634"/>
        <v>0</v>
      </c>
      <c r="W1217" s="166">
        <f t="shared" si="5593"/>
        <v>0</v>
      </c>
      <c r="X1217" s="166">
        <f t="shared" ref="X1217:AH1217" si="5635">X175-X369+W1217</f>
        <v>0</v>
      </c>
      <c r="Y1217" s="166">
        <f t="shared" si="5635"/>
        <v>0</v>
      </c>
      <c r="Z1217" s="166">
        <f t="shared" si="5635"/>
        <v>0</v>
      </c>
      <c r="AA1217" s="166">
        <f t="shared" si="5635"/>
        <v>0</v>
      </c>
      <c r="AB1217" s="166">
        <f t="shared" si="5635"/>
        <v>0</v>
      </c>
      <c r="AC1217" s="166">
        <f t="shared" si="5635"/>
        <v>0</v>
      </c>
      <c r="AD1217" s="166">
        <f t="shared" si="5635"/>
        <v>0</v>
      </c>
      <c r="AE1217" s="166">
        <f t="shared" si="5635"/>
        <v>0</v>
      </c>
      <c r="AF1217" s="166">
        <f t="shared" si="5635"/>
        <v>0</v>
      </c>
      <c r="AG1217" s="166">
        <f t="shared" si="5635"/>
        <v>0</v>
      </c>
      <c r="AH1217" s="166">
        <f t="shared" si="5635"/>
        <v>0</v>
      </c>
      <c r="AI1217" s="142"/>
      <c r="AJ1217" s="166">
        <f t="shared" si="5556"/>
        <v>0</v>
      </c>
      <c r="AK1217" s="166">
        <f t="shared" ref="AK1217:AU1217" si="5636">AK175-AK369+AJ1217</f>
        <v>0</v>
      </c>
      <c r="AL1217" s="166">
        <f t="shared" si="5636"/>
        <v>0</v>
      </c>
      <c r="AM1217" s="166">
        <f t="shared" si="5636"/>
        <v>0</v>
      </c>
      <c r="AN1217" s="166">
        <f t="shared" si="5636"/>
        <v>0</v>
      </c>
      <c r="AO1217" s="166">
        <f t="shared" si="5636"/>
        <v>0</v>
      </c>
      <c r="AP1217" s="166">
        <f t="shared" si="5636"/>
        <v>0</v>
      </c>
      <c r="AQ1217" s="166">
        <f t="shared" si="5636"/>
        <v>0</v>
      </c>
      <c r="AR1217" s="166">
        <f t="shared" si="5636"/>
        <v>0</v>
      </c>
      <c r="AS1217" s="166">
        <f t="shared" si="5636"/>
        <v>0</v>
      </c>
      <c r="AT1217" s="166">
        <f t="shared" si="5636"/>
        <v>0</v>
      </c>
      <c r="AU1217" s="166">
        <f t="shared" si="5636"/>
        <v>0</v>
      </c>
      <c r="AV1217" s="142"/>
      <c r="AW1217" s="166">
        <f t="shared" si="5558"/>
        <v>0</v>
      </c>
      <c r="AX1217" s="166">
        <f t="shared" ref="AX1217:BH1217" si="5637">AX175-AX369+AW1217</f>
        <v>0</v>
      </c>
      <c r="AY1217" s="166">
        <f t="shared" si="5637"/>
        <v>0</v>
      </c>
      <c r="AZ1217" s="166">
        <f t="shared" si="5637"/>
        <v>0</v>
      </c>
      <c r="BA1217" s="166">
        <f t="shared" si="5637"/>
        <v>0</v>
      </c>
      <c r="BB1217" s="166">
        <f t="shared" si="5637"/>
        <v>0</v>
      </c>
      <c r="BC1217" s="166">
        <f t="shared" si="5637"/>
        <v>0</v>
      </c>
      <c r="BD1217" s="166">
        <f t="shared" si="5637"/>
        <v>0</v>
      </c>
      <c r="BE1217" s="166">
        <f t="shared" si="5637"/>
        <v>0</v>
      </c>
      <c r="BF1217" s="166">
        <f t="shared" si="5637"/>
        <v>0</v>
      </c>
      <c r="BG1217" s="166">
        <f t="shared" si="5637"/>
        <v>0</v>
      </c>
      <c r="BH1217" s="166">
        <f t="shared" si="5637"/>
        <v>0</v>
      </c>
      <c r="BI1217" s="142"/>
      <c r="BV1217" s="142"/>
      <c r="CI1217" s="142"/>
      <c r="CV1217" s="142"/>
      <c r="DI1217" s="142"/>
      <c r="DV1217" s="142"/>
      <c r="EI1217" s="142"/>
    </row>
    <row r="1218" spans="1:139" ht="15.75" hidden="1" outlineLevel="1" x14ac:dyDescent="0.25">
      <c r="A1218" s="2">
        <f t="shared" si="5553"/>
        <v>117</v>
      </c>
      <c r="B1218" s="86">
        <f t="shared" si="5605"/>
        <v>0</v>
      </c>
      <c r="C1218" s="86">
        <f t="shared" si="5605"/>
        <v>0</v>
      </c>
      <c r="D1218" s="2">
        <f t="shared" si="5605"/>
        <v>0</v>
      </c>
      <c r="E1218" s="141">
        <f t="shared" si="5605"/>
        <v>0</v>
      </c>
      <c r="I1218" s="178">
        <v>0</v>
      </c>
      <c r="J1218" s="166">
        <f t="shared" ref="J1218:U1218" si="5638">J176-J370+I1218</f>
        <v>0</v>
      </c>
      <c r="K1218" s="166">
        <f t="shared" si="5638"/>
        <v>0</v>
      </c>
      <c r="L1218" s="166">
        <f t="shared" si="5638"/>
        <v>0</v>
      </c>
      <c r="M1218" s="166">
        <f t="shared" si="5638"/>
        <v>0</v>
      </c>
      <c r="N1218" s="166">
        <f t="shared" si="5638"/>
        <v>0</v>
      </c>
      <c r="O1218" s="166">
        <f t="shared" si="5638"/>
        <v>0</v>
      </c>
      <c r="P1218" s="166">
        <f t="shared" si="5638"/>
        <v>0</v>
      </c>
      <c r="Q1218" s="166">
        <f t="shared" si="5638"/>
        <v>0</v>
      </c>
      <c r="R1218" s="166">
        <f t="shared" si="5638"/>
        <v>0</v>
      </c>
      <c r="S1218" s="166">
        <f t="shared" si="5638"/>
        <v>0</v>
      </c>
      <c r="T1218" s="166">
        <f t="shared" si="5638"/>
        <v>0</v>
      </c>
      <c r="U1218" s="166">
        <f t="shared" si="5638"/>
        <v>0</v>
      </c>
      <c r="W1218" s="166">
        <f t="shared" si="5593"/>
        <v>0</v>
      </c>
      <c r="X1218" s="166">
        <f t="shared" ref="X1218:AH1218" si="5639">X176-X370+W1218</f>
        <v>0</v>
      </c>
      <c r="Y1218" s="166">
        <f t="shared" si="5639"/>
        <v>0</v>
      </c>
      <c r="Z1218" s="166">
        <f t="shared" si="5639"/>
        <v>0</v>
      </c>
      <c r="AA1218" s="166">
        <f t="shared" si="5639"/>
        <v>0</v>
      </c>
      <c r="AB1218" s="166">
        <f t="shared" si="5639"/>
        <v>0</v>
      </c>
      <c r="AC1218" s="166">
        <f t="shared" si="5639"/>
        <v>0</v>
      </c>
      <c r="AD1218" s="166">
        <f t="shared" si="5639"/>
        <v>0</v>
      </c>
      <c r="AE1218" s="166">
        <f t="shared" si="5639"/>
        <v>0</v>
      </c>
      <c r="AF1218" s="166">
        <f t="shared" si="5639"/>
        <v>0</v>
      </c>
      <c r="AG1218" s="166">
        <f t="shared" si="5639"/>
        <v>0</v>
      </c>
      <c r="AH1218" s="166">
        <f t="shared" si="5639"/>
        <v>0</v>
      </c>
      <c r="AI1218" s="142"/>
      <c r="AJ1218" s="166">
        <f t="shared" si="5556"/>
        <v>0</v>
      </c>
      <c r="AK1218" s="166">
        <f t="shared" ref="AK1218:AU1218" si="5640">AK176-AK370+AJ1218</f>
        <v>0</v>
      </c>
      <c r="AL1218" s="166">
        <f t="shared" si="5640"/>
        <v>0</v>
      </c>
      <c r="AM1218" s="166">
        <f t="shared" si="5640"/>
        <v>0</v>
      </c>
      <c r="AN1218" s="166">
        <f t="shared" si="5640"/>
        <v>0</v>
      </c>
      <c r="AO1218" s="166">
        <f t="shared" si="5640"/>
        <v>0</v>
      </c>
      <c r="AP1218" s="166">
        <f t="shared" si="5640"/>
        <v>0</v>
      </c>
      <c r="AQ1218" s="166">
        <f t="shared" si="5640"/>
        <v>0</v>
      </c>
      <c r="AR1218" s="166">
        <f t="shared" si="5640"/>
        <v>0</v>
      </c>
      <c r="AS1218" s="166">
        <f t="shared" si="5640"/>
        <v>0</v>
      </c>
      <c r="AT1218" s="166">
        <f t="shared" si="5640"/>
        <v>0</v>
      </c>
      <c r="AU1218" s="166">
        <f t="shared" si="5640"/>
        <v>0</v>
      </c>
      <c r="AV1218" s="142"/>
      <c r="AW1218" s="166">
        <f t="shared" si="5558"/>
        <v>0</v>
      </c>
      <c r="AX1218" s="166">
        <f t="shared" ref="AX1218:BH1218" si="5641">AX176-AX370+AW1218</f>
        <v>0</v>
      </c>
      <c r="AY1218" s="166">
        <f t="shared" si="5641"/>
        <v>0</v>
      </c>
      <c r="AZ1218" s="166">
        <f t="shared" si="5641"/>
        <v>0</v>
      </c>
      <c r="BA1218" s="166">
        <f t="shared" si="5641"/>
        <v>0</v>
      </c>
      <c r="BB1218" s="166">
        <f t="shared" si="5641"/>
        <v>0</v>
      </c>
      <c r="BC1218" s="166">
        <f t="shared" si="5641"/>
        <v>0</v>
      </c>
      <c r="BD1218" s="166">
        <f t="shared" si="5641"/>
        <v>0</v>
      </c>
      <c r="BE1218" s="166">
        <f t="shared" si="5641"/>
        <v>0</v>
      </c>
      <c r="BF1218" s="166">
        <f t="shared" si="5641"/>
        <v>0</v>
      </c>
      <c r="BG1218" s="166">
        <f t="shared" si="5641"/>
        <v>0</v>
      </c>
      <c r="BH1218" s="166">
        <f t="shared" si="5641"/>
        <v>0</v>
      </c>
      <c r="BI1218" s="142"/>
      <c r="BV1218" s="142"/>
      <c r="CI1218" s="142"/>
      <c r="CV1218" s="142"/>
      <c r="DI1218" s="142"/>
      <c r="DV1218" s="142"/>
      <c r="EI1218" s="142"/>
    </row>
    <row r="1219" spans="1:139" ht="15.75" hidden="1" outlineLevel="1" x14ac:dyDescent="0.25">
      <c r="A1219" s="2">
        <f t="shared" si="5553"/>
        <v>118</v>
      </c>
      <c r="B1219" s="86">
        <f t="shared" si="5605"/>
        <v>0</v>
      </c>
      <c r="C1219" s="86">
        <f t="shared" si="5605"/>
        <v>0</v>
      </c>
      <c r="D1219" s="2">
        <f t="shared" si="5605"/>
        <v>0</v>
      </c>
      <c r="E1219" s="141">
        <f t="shared" si="5605"/>
        <v>0</v>
      </c>
      <c r="I1219" s="178">
        <v>0</v>
      </c>
      <c r="J1219" s="166">
        <f t="shared" ref="J1219:U1219" si="5642">J177-J371+I1219</f>
        <v>0</v>
      </c>
      <c r="K1219" s="166">
        <f t="shared" si="5642"/>
        <v>0</v>
      </c>
      <c r="L1219" s="166">
        <f t="shared" si="5642"/>
        <v>0</v>
      </c>
      <c r="M1219" s="166">
        <f t="shared" si="5642"/>
        <v>0</v>
      </c>
      <c r="N1219" s="166">
        <f t="shared" si="5642"/>
        <v>0</v>
      </c>
      <c r="O1219" s="166">
        <f t="shared" si="5642"/>
        <v>0</v>
      </c>
      <c r="P1219" s="166">
        <f t="shared" si="5642"/>
        <v>0</v>
      </c>
      <c r="Q1219" s="166">
        <f t="shared" si="5642"/>
        <v>0</v>
      </c>
      <c r="R1219" s="166">
        <f t="shared" si="5642"/>
        <v>0</v>
      </c>
      <c r="S1219" s="166">
        <f t="shared" si="5642"/>
        <v>0</v>
      </c>
      <c r="T1219" s="166">
        <f t="shared" si="5642"/>
        <v>0</v>
      </c>
      <c r="U1219" s="166">
        <f t="shared" si="5642"/>
        <v>0</v>
      </c>
      <c r="W1219" s="166">
        <f t="shared" si="5593"/>
        <v>0</v>
      </c>
      <c r="X1219" s="166">
        <f t="shared" ref="X1219:AH1219" si="5643">X177-X371+W1219</f>
        <v>0</v>
      </c>
      <c r="Y1219" s="166">
        <f t="shared" si="5643"/>
        <v>0</v>
      </c>
      <c r="Z1219" s="166">
        <f t="shared" si="5643"/>
        <v>0</v>
      </c>
      <c r="AA1219" s="166">
        <f t="shared" si="5643"/>
        <v>0</v>
      </c>
      <c r="AB1219" s="166">
        <f t="shared" si="5643"/>
        <v>0</v>
      </c>
      <c r="AC1219" s="166">
        <f t="shared" si="5643"/>
        <v>0</v>
      </c>
      <c r="AD1219" s="166">
        <f t="shared" si="5643"/>
        <v>0</v>
      </c>
      <c r="AE1219" s="166">
        <f t="shared" si="5643"/>
        <v>0</v>
      </c>
      <c r="AF1219" s="166">
        <f t="shared" si="5643"/>
        <v>0</v>
      </c>
      <c r="AG1219" s="166">
        <f t="shared" si="5643"/>
        <v>0</v>
      </c>
      <c r="AH1219" s="166">
        <f t="shared" si="5643"/>
        <v>0</v>
      </c>
      <c r="AI1219" s="142"/>
      <c r="AJ1219" s="166">
        <f t="shared" si="5556"/>
        <v>0</v>
      </c>
      <c r="AK1219" s="166">
        <f t="shared" ref="AK1219:AU1219" si="5644">AK177-AK371+AJ1219</f>
        <v>0</v>
      </c>
      <c r="AL1219" s="166">
        <f t="shared" si="5644"/>
        <v>0</v>
      </c>
      <c r="AM1219" s="166">
        <f t="shared" si="5644"/>
        <v>0</v>
      </c>
      <c r="AN1219" s="166">
        <f t="shared" si="5644"/>
        <v>0</v>
      </c>
      <c r="AO1219" s="166">
        <f t="shared" si="5644"/>
        <v>0</v>
      </c>
      <c r="AP1219" s="166">
        <f t="shared" si="5644"/>
        <v>0</v>
      </c>
      <c r="AQ1219" s="166">
        <f t="shared" si="5644"/>
        <v>0</v>
      </c>
      <c r="AR1219" s="166">
        <f t="shared" si="5644"/>
        <v>0</v>
      </c>
      <c r="AS1219" s="166">
        <f t="shared" si="5644"/>
        <v>0</v>
      </c>
      <c r="AT1219" s="166">
        <f t="shared" si="5644"/>
        <v>0</v>
      </c>
      <c r="AU1219" s="166">
        <f t="shared" si="5644"/>
        <v>0</v>
      </c>
      <c r="AV1219" s="142"/>
      <c r="AW1219" s="166">
        <f t="shared" si="5558"/>
        <v>0</v>
      </c>
      <c r="AX1219" s="166">
        <f t="shared" ref="AX1219:BH1219" si="5645">AX177-AX371+AW1219</f>
        <v>0</v>
      </c>
      <c r="AY1219" s="166">
        <f t="shared" si="5645"/>
        <v>0</v>
      </c>
      <c r="AZ1219" s="166">
        <f t="shared" si="5645"/>
        <v>0</v>
      </c>
      <c r="BA1219" s="166">
        <f t="shared" si="5645"/>
        <v>0</v>
      </c>
      <c r="BB1219" s="166">
        <f t="shared" si="5645"/>
        <v>0</v>
      </c>
      <c r="BC1219" s="166">
        <f t="shared" si="5645"/>
        <v>0</v>
      </c>
      <c r="BD1219" s="166">
        <f t="shared" si="5645"/>
        <v>0</v>
      </c>
      <c r="BE1219" s="166">
        <f t="shared" si="5645"/>
        <v>0</v>
      </c>
      <c r="BF1219" s="166">
        <f t="shared" si="5645"/>
        <v>0</v>
      </c>
      <c r="BG1219" s="166">
        <f t="shared" si="5645"/>
        <v>0</v>
      </c>
      <c r="BH1219" s="166">
        <f t="shared" si="5645"/>
        <v>0</v>
      </c>
      <c r="BI1219" s="142"/>
      <c r="BV1219" s="142"/>
      <c r="CI1219" s="142"/>
      <c r="CV1219" s="142"/>
      <c r="DI1219" s="142"/>
      <c r="DV1219" s="142"/>
      <c r="EI1219" s="142"/>
    </row>
    <row r="1220" spans="1:139" ht="15.75" hidden="1" outlineLevel="1" x14ac:dyDescent="0.25">
      <c r="A1220" s="2">
        <f t="shared" si="5553"/>
        <v>119</v>
      </c>
      <c r="B1220" s="86">
        <f t="shared" si="5605"/>
        <v>0</v>
      </c>
      <c r="C1220" s="86">
        <f t="shared" si="5605"/>
        <v>0</v>
      </c>
      <c r="D1220" s="2">
        <f t="shared" si="5605"/>
        <v>0</v>
      </c>
      <c r="E1220" s="141">
        <f t="shared" si="5605"/>
        <v>0</v>
      </c>
      <c r="I1220" s="178">
        <v>0</v>
      </c>
      <c r="J1220" s="166">
        <f t="shared" ref="J1220:U1220" si="5646">J178-J372+I1220</f>
        <v>0</v>
      </c>
      <c r="K1220" s="166">
        <f t="shared" si="5646"/>
        <v>0</v>
      </c>
      <c r="L1220" s="166">
        <f t="shared" si="5646"/>
        <v>0</v>
      </c>
      <c r="M1220" s="166">
        <f t="shared" si="5646"/>
        <v>0</v>
      </c>
      <c r="N1220" s="166">
        <f t="shared" si="5646"/>
        <v>0</v>
      </c>
      <c r="O1220" s="166">
        <f t="shared" si="5646"/>
        <v>0</v>
      </c>
      <c r="P1220" s="166">
        <f t="shared" si="5646"/>
        <v>0</v>
      </c>
      <c r="Q1220" s="166">
        <f t="shared" si="5646"/>
        <v>0</v>
      </c>
      <c r="R1220" s="166">
        <f t="shared" si="5646"/>
        <v>0</v>
      </c>
      <c r="S1220" s="166">
        <f t="shared" si="5646"/>
        <v>0</v>
      </c>
      <c r="T1220" s="166">
        <f t="shared" si="5646"/>
        <v>0</v>
      </c>
      <c r="U1220" s="166">
        <f t="shared" si="5646"/>
        <v>0</v>
      </c>
      <c r="W1220" s="166">
        <f t="shared" si="5593"/>
        <v>0</v>
      </c>
      <c r="X1220" s="166">
        <f t="shared" ref="X1220:AH1220" si="5647">X178-X372+W1220</f>
        <v>0</v>
      </c>
      <c r="Y1220" s="166">
        <f t="shared" si="5647"/>
        <v>0</v>
      </c>
      <c r="Z1220" s="166">
        <f t="shared" si="5647"/>
        <v>0</v>
      </c>
      <c r="AA1220" s="166">
        <f t="shared" si="5647"/>
        <v>0</v>
      </c>
      <c r="AB1220" s="166">
        <f t="shared" si="5647"/>
        <v>0</v>
      </c>
      <c r="AC1220" s="166">
        <f t="shared" si="5647"/>
        <v>0</v>
      </c>
      <c r="AD1220" s="166">
        <f t="shared" si="5647"/>
        <v>0</v>
      </c>
      <c r="AE1220" s="166">
        <f t="shared" si="5647"/>
        <v>0</v>
      </c>
      <c r="AF1220" s="166">
        <f t="shared" si="5647"/>
        <v>0</v>
      </c>
      <c r="AG1220" s="166">
        <f t="shared" si="5647"/>
        <v>0</v>
      </c>
      <c r="AH1220" s="166">
        <f t="shared" si="5647"/>
        <v>0</v>
      </c>
      <c r="AI1220" s="142"/>
      <c r="AJ1220" s="166">
        <f t="shared" si="5556"/>
        <v>0</v>
      </c>
      <c r="AK1220" s="166">
        <f t="shared" ref="AK1220:AU1220" si="5648">AK178-AK372+AJ1220</f>
        <v>0</v>
      </c>
      <c r="AL1220" s="166">
        <f t="shared" si="5648"/>
        <v>0</v>
      </c>
      <c r="AM1220" s="166">
        <f t="shared" si="5648"/>
        <v>0</v>
      </c>
      <c r="AN1220" s="166">
        <f t="shared" si="5648"/>
        <v>0</v>
      </c>
      <c r="AO1220" s="166">
        <f t="shared" si="5648"/>
        <v>0</v>
      </c>
      <c r="AP1220" s="166">
        <f t="shared" si="5648"/>
        <v>0</v>
      </c>
      <c r="AQ1220" s="166">
        <f t="shared" si="5648"/>
        <v>0</v>
      </c>
      <c r="AR1220" s="166">
        <f t="shared" si="5648"/>
        <v>0</v>
      </c>
      <c r="AS1220" s="166">
        <f t="shared" si="5648"/>
        <v>0</v>
      </c>
      <c r="AT1220" s="166">
        <f t="shared" si="5648"/>
        <v>0</v>
      </c>
      <c r="AU1220" s="166">
        <f t="shared" si="5648"/>
        <v>0</v>
      </c>
      <c r="AV1220" s="142"/>
      <c r="AW1220" s="166">
        <f t="shared" si="5558"/>
        <v>0</v>
      </c>
      <c r="AX1220" s="166">
        <f t="shared" ref="AX1220:BH1220" si="5649">AX178-AX372+AW1220</f>
        <v>0</v>
      </c>
      <c r="AY1220" s="166">
        <f t="shared" si="5649"/>
        <v>0</v>
      </c>
      <c r="AZ1220" s="166">
        <f t="shared" si="5649"/>
        <v>0</v>
      </c>
      <c r="BA1220" s="166">
        <f t="shared" si="5649"/>
        <v>0</v>
      </c>
      <c r="BB1220" s="166">
        <f t="shared" si="5649"/>
        <v>0</v>
      </c>
      <c r="BC1220" s="166">
        <f t="shared" si="5649"/>
        <v>0</v>
      </c>
      <c r="BD1220" s="166">
        <f t="shared" si="5649"/>
        <v>0</v>
      </c>
      <c r="BE1220" s="166">
        <f t="shared" si="5649"/>
        <v>0</v>
      </c>
      <c r="BF1220" s="166">
        <f t="shared" si="5649"/>
        <v>0</v>
      </c>
      <c r="BG1220" s="166">
        <f t="shared" si="5649"/>
        <v>0</v>
      </c>
      <c r="BH1220" s="166">
        <f t="shared" si="5649"/>
        <v>0</v>
      </c>
      <c r="BI1220" s="142"/>
      <c r="BV1220" s="142"/>
      <c r="CI1220" s="142"/>
      <c r="CV1220" s="142"/>
      <c r="DI1220" s="142"/>
      <c r="DV1220" s="142"/>
      <c r="EI1220" s="142"/>
    </row>
    <row r="1221" spans="1:139" ht="15.75" hidden="1" outlineLevel="1" x14ac:dyDescent="0.25">
      <c r="A1221" s="2">
        <f t="shared" si="5553"/>
        <v>120</v>
      </c>
      <c r="B1221" s="86">
        <f t="shared" si="5605"/>
        <v>0</v>
      </c>
      <c r="C1221" s="86">
        <f t="shared" si="5605"/>
        <v>0</v>
      </c>
      <c r="D1221" s="2">
        <f t="shared" si="5605"/>
        <v>0</v>
      </c>
      <c r="E1221" s="141">
        <f t="shared" si="5605"/>
        <v>0</v>
      </c>
      <c r="I1221" s="178">
        <v>0</v>
      </c>
      <c r="J1221" s="166">
        <f t="shared" ref="J1221:U1221" si="5650">J179-J373+I1221</f>
        <v>0</v>
      </c>
      <c r="K1221" s="166">
        <f t="shared" si="5650"/>
        <v>0</v>
      </c>
      <c r="L1221" s="166">
        <f t="shared" si="5650"/>
        <v>0</v>
      </c>
      <c r="M1221" s="166">
        <f t="shared" si="5650"/>
        <v>0</v>
      </c>
      <c r="N1221" s="166">
        <f t="shared" si="5650"/>
        <v>0</v>
      </c>
      <c r="O1221" s="166">
        <f t="shared" si="5650"/>
        <v>0</v>
      </c>
      <c r="P1221" s="166">
        <f t="shared" si="5650"/>
        <v>0</v>
      </c>
      <c r="Q1221" s="166">
        <f t="shared" si="5650"/>
        <v>0</v>
      </c>
      <c r="R1221" s="166">
        <f t="shared" si="5650"/>
        <v>0</v>
      </c>
      <c r="S1221" s="166">
        <f t="shared" si="5650"/>
        <v>0</v>
      </c>
      <c r="T1221" s="166">
        <f t="shared" si="5650"/>
        <v>0</v>
      </c>
      <c r="U1221" s="166">
        <f t="shared" si="5650"/>
        <v>0</v>
      </c>
      <c r="W1221" s="166">
        <f t="shared" si="5593"/>
        <v>0</v>
      </c>
      <c r="X1221" s="166">
        <f t="shared" ref="X1221:AH1221" si="5651">X179-X373+W1221</f>
        <v>0</v>
      </c>
      <c r="Y1221" s="166">
        <f t="shared" si="5651"/>
        <v>0</v>
      </c>
      <c r="Z1221" s="166">
        <f t="shared" si="5651"/>
        <v>0</v>
      </c>
      <c r="AA1221" s="166">
        <f t="shared" si="5651"/>
        <v>0</v>
      </c>
      <c r="AB1221" s="166">
        <f t="shared" si="5651"/>
        <v>0</v>
      </c>
      <c r="AC1221" s="166">
        <f t="shared" si="5651"/>
        <v>0</v>
      </c>
      <c r="AD1221" s="166">
        <f t="shared" si="5651"/>
        <v>0</v>
      </c>
      <c r="AE1221" s="166">
        <f t="shared" si="5651"/>
        <v>0</v>
      </c>
      <c r="AF1221" s="166">
        <f t="shared" si="5651"/>
        <v>0</v>
      </c>
      <c r="AG1221" s="166">
        <f t="shared" si="5651"/>
        <v>0</v>
      </c>
      <c r="AH1221" s="166">
        <f t="shared" si="5651"/>
        <v>0</v>
      </c>
      <c r="AI1221" s="142"/>
      <c r="AJ1221" s="166">
        <f t="shared" si="5556"/>
        <v>0</v>
      </c>
      <c r="AK1221" s="166">
        <f t="shared" ref="AK1221:AU1221" si="5652">AK179-AK373+AJ1221</f>
        <v>0</v>
      </c>
      <c r="AL1221" s="166">
        <f t="shared" si="5652"/>
        <v>0</v>
      </c>
      <c r="AM1221" s="166">
        <f t="shared" si="5652"/>
        <v>0</v>
      </c>
      <c r="AN1221" s="166">
        <f t="shared" si="5652"/>
        <v>0</v>
      </c>
      <c r="AO1221" s="166">
        <f t="shared" si="5652"/>
        <v>0</v>
      </c>
      <c r="AP1221" s="166">
        <f t="shared" si="5652"/>
        <v>0</v>
      </c>
      <c r="AQ1221" s="166">
        <f t="shared" si="5652"/>
        <v>0</v>
      </c>
      <c r="AR1221" s="166">
        <f t="shared" si="5652"/>
        <v>0</v>
      </c>
      <c r="AS1221" s="166">
        <f t="shared" si="5652"/>
        <v>0</v>
      </c>
      <c r="AT1221" s="166">
        <f t="shared" si="5652"/>
        <v>0</v>
      </c>
      <c r="AU1221" s="166">
        <f t="shared" si="5652"/>
        <v>0</v>
      </c>
      <c r="AV1221" s="142"/>
      <c r="AW1221" s="166">
        <f t="shared" si="5558"/>
        <v>0</v>
      </c>
      <c r="AX1221" s="166">
        <f t="shared" ref="AX1221:BH1221" si="5653">AX179-AX373+AW1221</f>
        <v>0</v>
      </c>
      <c r="AY1221" s="166">
        <f t="shared" si="5653"/>
        <v>0</v>
      </c>
      <c r="AZ1221" s="166">
        <f t="shared" si="5653"/>
        <v>0</v>
      </c>
      <c r="BA1221" s="166">
        <f t="shared" si="5653"/>
        <v>0</v>
      </c>
      <c r="BB1221" s="166">
        <f t="shared" si="5653"/>
        <v>0</v>
      </c>
      <c r="BC1221" s="166">
        <f t="shared" si="5653"/>
        <v>0</v>
      </c>
      <c r="BD1221" s="166">
        <f t="shared" si="5653"/>
        <v>0</v>
      </c>
      <c r="BE1221" s="166">
        <f t="shared" si="5653"/>
        <v>0</v>
      </c>
      <c r="BF1221" s="166">
        <f t="shared" si="5653"/>
        <v>0</v>
      </c>
      <c r="BG1221" s="166">
        <f t="shared" si="5653"/>
        <v>0</v>
      </c>
      <c r="BH1221" s="166">
        <f t="shared" si="5653"/>
        <v>0</v>
      </c>
      <c r="BI1221" s="142"/>
      <c r="BV1221" s="142"/>
      <c r="CI1221" s="142"/>
      <c r="CV1221" s="142"/>
      <c r="DI1221" s="142"/>
      <c r="DV1221" s="142"/>
      <c r="EI1221" s="142"/>
    </row>
    <row r="1222" spans="1:139" ht="15.75" hidden="1" outlineLevel="1" x14ac:dyDescent="0.25">
      <c r="A1222" s="2">
        <f t="shared" si="5553"/>
        <v>121</v>
      </c>
      <c r="B1222" s="86">
        <f t="shared" si="5605"/>
        <v>0</v>
      </c>
      <c r="C1222" s="86">
        <f t="shared" si="5605"/>
        <v>0</v>
      </c>
      <c r="D1222" s="2">
        <f t="shared" si="5605"/>
        <v>0</v>
      </c>
      <c r="E1222" s="141">
        <f t="shared" si="5605"/>
        <v>0</v>
      </c>
      <c r="I1222" s="178">
        <v>0</v>
      </c>
      <c r="J1222" s="166">
        <f t="shared" ref="J1222:U1222" si="5654">J180-J374+I1222</f>
        <v>0</v>
      </c>
      <c r="K1222" s="166">
        <f t="shared" si="5654"/>
        <v>0</v>
      </c>
      <c r="L1222" s="166">
        <f t="shared" si="5654"/>
        <v>0</v>
      </c>
      <c r="M1222" s="166">
        <f t="shared" si="5654"/>
        <v>0</v>
      </c>
      <c r="N1222" s="166">
        <f t="shared" si="5654"/>
        <v>0</v>
      </c>
      <c r="O1222" s="166">
        <f t="shared" si="5654"/>
        <v>0</v>
      </c>
      <c r="P1222" s="166">
        <f t="shared" si="5654"/>
        <v>0</v>
      </c>
      <c r="Q1222" s="166">
        <f t="shared" si="5654"/>
        <v>0</v>
      </c>
      <c r="R1222" s="166">
        <f t="shared" si="5654"/>
        <v>0</v>
      </c>
      <c r="S1222" s="166">
        <f t="shared" si="5654"/>
        <v>0</v>
      </c>
      <c r="T1222" s="166">
        <f t="shared" si="5654"/>
        <v>0</v>
      </c>
      <c r="U1222" s="166">
        <f t="shared" si="5654"/>
        <v>0</v>
      </c>
      <c r="W1222" s="166">
        <f t="shared" si="5593"/>
        <v>0</v>
      </c>
      <c r="X1222" s="166">
        <f t="shared" ref="X1222:AH1222" si="5655">X180-X374+W1222</f>
        <v>0</v>
      </c>
      <c r="Y1222" s="166">
        <f t="shared" si="5655"/>
        <v>0</v>
      </c>
      <c r="Z1222" s="166">
        <f t="shared" si="5655"/>
        <v>0</v>
      </c>
      <c r="AA1222" s="166">
        <f t="shared" si="5655"/>
        <v>0</v>
      </c>
      <c r="AB1222" s="166">
        <f t="shared" si="5655"/>
        <v>0</v>
      </c>
      <c r="AC1222" s="166">
        <f t="shared" si="5655"/>
        <v>0</v>
      </c>
      <c r="AD1222" s="166">
        <f t="shared" si="5655"/>
        <v>0</v>
      </c>
      <c r="AE1222" s="166">
        <f t="shared" si="5655"/>
        <v>0</v>
      </c>
      <c r="AF1222" s="166">
        <f t="shared" si="5655"/>
        <v>0</v>
      </c>
      <c r="AG1222" s="166">
        <f t="shared" si="5655"/>
        <v>0</v>
      </c>
      <c r="AH1222" s="166">
        <f t="shared" si="5655"/>
        <v>0</v>
      </c>
      <c r="AI1222" s="142"/>
      <c r="AJ1222" s="166">
        <f t="shared" si="5556"/>
        <v>0</v>
      </c>
      <c r="AK1222" s="166">
        <f t="shared" ref="AK1222:AU1222" si="5656">AK180-AK374+AJ1222</f>
        <v>0</v>
      </c>
      <c r="AL1222" s="166">
        <f t="shared" si="5656"/>
        <v>0</v>
      </c>
      <c r="AM1222" s="166">
        <f t="shared" si="5656"/>
        <v>0</v>
      </c>
      <c r="AN1222" s="166">
        <f t="shared" si="5656"/>
        <v>0</v>
      </c>
      <c r="AO1222" s="166">
        <f t="shared" si="5656"/>
        <v>0</v>
      </c>
      <c r="AP1222" s="166">
        <f t="shared" si="5656"/>
        <v>0</v>
      </c>
      <c r="AQ1222" s="166">
        <f t="shared" si="5656"/>
        <v>0</v>
      </c>
      <c r="AR1222" s="166">
        <f t="shared" si="5656"/>
        <v>0</v>
      </c>
      <c r="AS1222" s="166">
        <f t="shared" si="5656"/>
        <v>0</v>
      </c>
      <c r="AT1222" s="166">
        <f t="shared" si="5656"/>
        <v>0</v>
      </c>
      <c r="AU1222" s="166">
        <f t="shared" si="5656"/>
        <v>0</v>
      </c>
      <c r="AV1222" s="142"/>
      <c r="AW1222" s="166">
        <f t="shared" si="5558"/>
        <v>0</v>
      </c>
      <c r="AX1222" s="166">
        <f t="shared" ref="AX1222:BH1222" si="5657">AX180-AX374+AW1222</f>
        <v>0</v>
      </c>
      <c r="AY1222" s="166">
        <f t="shared" si="5657"/>
        <v>0</v>
      </c>
      <c r="AZ1222" s="166">
        <f t="shared" si="5657"/>
        <v>0</v>
      </c>
      <c r="BA1222" s="166">
        <f t="shared" si="5657"/>
        <v>0</v>
      </c>
      <c r="BB1222" s="166">
        <f t="shared" si="5657"/>
        <v>0</v>
      </c>
      <c r="BC1222" s="166">
        <f t="shared" si="5657"/>
        <v>0</v>
      </c>
      <c r="BD1222" s="166">
        <f t="shared" si="5657"/>
        <v>0</v>
      </c>
      <c r="BE1222" s="166">
        <f t="shared" si="5657"/>
        <v>0</v>
      </c>
      <c r="BF1222" s="166">
        <f t="shared" si="5657"/>
        <v>0</v>
      </c>
      <c r="BG1222" s="166">
        <f t="shared" si="5657"/>
        <v>0</v>
      </c>
      <c r="BH1222" s="166">
        <f t="shared" si="5657"/>
        <v>0</v>
      </c>
      <c r="BI1222" s="142"/>
      <c r="BV1222" s="142"/>
      <c r="CI1222" s="142"/>
      <c r="CV1222" s="142"/>
      <c r="DI1222" s="142"/>
      <c r="DV1222" s="142"/>
      <c r="EI1222" s="142"/>
    </row>
    <row r="1223" spans="1:139" ht="15.75" hidden="1" outlineLevel="1" x14ac:dyDescent="0.25">
      <c r="A1223" s="2">
        <f t="shared" si="5553"/>
        <v>122</v>
      </c>
      <c r="B1223" s="86">
        <f t="shared" si="5605"/>
        <v>0</v>
      </c>
      <c r="C1223" s="86">
        <f t="shared" si="5605"/>
        <v>0</v>
      </c>
      <c r="D1223" s="2">
        <f t="shared" si="5605"/>
        <v>0</v>
      </c>
      <c r="E1223" s="141">
        <f t="shared" si="5605"/>
        <v>0</v>
      </c>
      <c r="I1223" s="178">
        <v>0</v>
      </c>
      <c r="J1223" s="166">
        <f t="shared" ref="J1223:U1223" si="5658">J181-J375+I1223</f>
        <v>0</v>
      </c>
      <c r="K1223" s="166">
        <f t="shared" si="5658"/>
        <v>0</v>
      </c>
      <c r="L1223" s="166">
        <f t="shared" si="5658"/>
        <v>0</v>
      </c>
      <c r="M1223" s="166">
        <f t="shared" si="5658"/>
        <v>0</v>
      </c>
      <c r="N1223" s="166">
        <f t="shared" si="5658"/>
        <v>0</v>
      </c>
      <c r="O1223" s="166">
        <f t="shared" si="5658"/>
        <v>0</v>
      </c>
      <c r="P1223" s="166">
        <f t="shared" si="5658"/>
        <v>0</v>
      </c>
      <c r="Q1223" s="166">
        <f t="shared" si="5658"/>
        <v>0</v>
      </c>
      <c r="R1223" s="166">
        <f t="shared" si="5658"/>
        <v>0</v>
      </c>
      <c r="S1223" s="166">
        <f t="shared" si="5658"/>
        <v>0</v>
      </c>
      <c r="T1223" s="166">
        <f t="shared" si="5658"/>
        <v>0</v>
      </c>
      <c r="U1223" s="166">
        <f t="shared" si="5658"/>
        <v>0</v>
      </c>
      <c r="W1223" s="166">
        <f t="shared" si="5593"/>
        <v>0</v>
      </c>
      <c r="X1223" s="166">
        <f t="shared" ref="X1223:AH1223" si="5659">X181-X375+W1223</f>
        <v>0</v>
      </c>
      <c r="Y1223" s="166">
        <f t="shared" si="5659"/>
        <v>0</v>
      </c>
      <c r="Z1223" s="166">
        <f t="shared" si="5659"/>
        <v>0</v>
      </c>
      <c r="AA1223" s="166">
        <f t="shared" si="5659"/>
        <v>0</v>
      </c>
      <c r="AB1223" s="166">
        <f t="shared" si="5659"/>
        <v>0</v>
      </c>
      <c r="AC1223" s="166">
        <f t="shared" si="5659"/>
        <v>0</v>
      </c>
      <c r="AD1223" s="166">
        <f t="shared" si="5659"/>
        <v>0</v>
      </c>
      <c r="AE1223" s="166">
        <f t="shared" si="5659"/>
        <v>0</v>
      </c>
      <c r="AF1223" s="166">
        <f t="shared" si="5659"/>
        <v>0</v>
      </c>
      <c r="AG1223" s="166">
        <f t="shared" si="5659"/>
        <v>0</v>
      </c>
      <c r="AH1223" s="166">
        <f t="shared" si="5659"/>
        <v>0</v>
      </c>
      <c r="AI1223" s="142"/>
      <c r="AJ1223" s="166">
        <f t="shared" si="5556"/>
        <v>0</v>
      </c>
      <c r="AK1223" s="166">
        <f t="shared" ref="AK1223:AU1223" si="5660">AK181-AK375+AJ1223</f>
        <v>0</v>
      </c>
      <c r="AL1223" s="166">
        <f t="shared" si="5660"/>
        <v>0</v>
      </c>
      <c r="AM1223" s="166">
        <f t="shared" si="5660"/>
        <v>0</v>
      </c>
      <c r="AN1223" s="166">
        <f t="shared" si="5660"/>
        <v>0</v>
      </c>
      <c r="AO1223" s="166">
        <f t="shared" si="5660"/>
        <v>0</v>
      </c>
      <c r="AP1223" s="166">
        <f t="shared" si="5660"/>
        <v>0</v>
      </c>
      <c r="AQ1223" s="166">
        <f t="shared" si="5660"/>
        <v>0</v>
      </c>
      <c r="AR1223" s="166">
        <f t="shared" si="5660"/>
        <v>0</v>
      </c>
      <c r="AS1223" s="166">
        <f t="shared" si="5660"/>
        <v>0</v>
      </c>
      <c r="AT1223" s="166">
        <f t="shared" si="5660"/>
        <v>0</v>
      </c>
      <c r="AU1223" s="166">
        <f t="shared" si="5660"/>
        <v>0</v>
      </c>
      <c r="AV1223" s="142"/>
      <c r="AW1223" s="166">
        <f t="shared" si="5558"/>
        <v>0</v>
      </c>
      <c r="AX1223" s="166">
        <f t="shared" ref="AX1223:BH1223" si="5661">AX181-AX375+AW1223</f>
        <v>0</v>
      </c>
      <c r="AY1223" s="166">
        <f t="shared" si="5661"/>
        <v>0</v>
      </c>
      <c r="AZ1223" s="166">
        <f t="shared" si="5661"/>
        <v>0</v>
      </c>
      <c r="BA1223" s="166">
        <f t="shared" si="5661"/>
        <v>0</v>
      </c>
      <c r="BB1223" s="166">
        <f t="shared" si="5661"/>
        <v>0</v>
      </c>
      <c r="BC1223" s="166">
        <f t="shared" si="5661"/>
        <v>0</v>
      </c>
      <c r="BD1223" s="166">
        <f t="shared" si="5661"/>
        <v>0</v>
      </c>
      <c r="BE1223" s="166">
        <f t="shared" si="5661"/>
        <v>0</v>
      </c>
      <c r="BF1223" s="166">
        <f t="shared" si="5661"/>
        <v>0</v>
      </c>
      <c r="BG1223" s="166">
        <f t="shared" si="5661"/>
        <v>0</v>
      </c>
      <c r="BH1223" s="166">
        <f t="shared" si="5661"/>
        <v>0</v>
      </c>
      <c r="BI1223" s="142"/>
      <c r="BV1223" s="142"/>
      <c r="CI1223" s="142"/>
      <c r="CV1223" s="142"/>
      <c r="DI1223" s="142"/>
      <c r="DV1223" s="142"/>
      <c r="EI1223" s="142"/>
    </row>
    <row r="1224" spans="1:139" ht="15.75" hidden="1" outlineLevel="1" x14ac:dyDescent="0.25">
      <c r="A1224" s="2">
        <f t="shared" si="5553"/>
        <v>123</v>
      </c>
      <c r="B1224" s="86">
        <f t="shared" si="5605"/>
        <v>0</v>
      </c>
      <c r="C1224" s="86">
        <f t="shared" si="5605"/>
        <v>0</v>
      </c>
      <c r="D1224" s="2">
        <f t="shared" si="5605"/>
        <v>0</v>
      </c>
      <c r="E1224" s="141">
        <f t="shared" si="5605"/>
        <v>0</v>
      </c>
      <c r="I1224" s="178">
        <v>0</v>
      </c>
      <c r="J1224" s="166">
        <f t="shared" ref="J1224:U1224" si="5662">J182-J376+I1224</f>
        <v>0</v>
      </c>
      <c r="K1224" s="166">
        <f t="shared" si="5662"/>
        <v>0</v>
      </c>
      <c r="L1224" s="166">
        <f t="shared" si="5662"/>
        <v>0</v>
      </c>
      <c r="M1224" s="166">
        <f t="shared" si="5662"/>
        <v>0</v>
      </c>
      <c r="N1224" s="166">
        <f t="shared" si="5662"/>
        <v>0</v>
      </c>
      <c r="O1224" s="166">
        <f t="shared" si="5662"/>
        <v>0</v>
      </c>
      <c r="P1224" s="166">
        <f t="shared" si="5662"/>
        <v>0</v>
      </c>
      <c r="Q1224" s="166">
        <f t="shared" si="5662"/>
        <v>0</v>
      </c>
      <c r="R1224" s="166">
        <f t="shared" si="5662"/>
        <v>0</v>
      </c>
      <c r="S1224" s="166">
        <f t="shared" si="5662"/>
        <v>0</v>
      </c>
      <c r="T1224" s="166">
        <f t="shared" si="5662"/>
        <v>0</v>
      </c>
      <c r="U1224" s="166">
        <f t="shared" si="5662"/>
        <v>0</v>
      </c>
      <c r="W1224" s="166">
        <f t="shared" si="5593"/>
        <v>0</v>
      </c>
      <c r="X1224" s="166">
        <f t="shared" ref="X1224:AH1224" si="5663">X182-X376+W1224</f>
        <v>0</v>
      </c>
      <c r="Y1224" s="166">
        <f t="shared" si="5663"/>
        <v>0</v>
      </c>
      <c r="Z1224" s="166">
        <f t="shared" si="5663"/>
        <v>0</v>
      </c>
      <c r="AA1224" s="166">
        <f t="shared" si="5663"/>
        <v>0</v>
      </c>
      <c r="AB1224" s="166">
        <f t="shared" si="5663"/>
        <v>0</v>
      </c>
      <c r="AC1224" s="166">
        <f t="shared" si="5663"/>
        <v>0</v>
      </c>
      <c r="AD1224" s="166">
        <f t="shared" si="5663"/>
        <v>0</v>
      </c>
      <c r="AE1224" s="166">
        <f t="shared" si="5663"/>
        <v>0</v>
      </c>
      <c r="AF1224" s="166">
        <f t="shared" si="5663"/>
        <v>0</v>
      </c>
      <c r="AG1224" s="166">
        <f t="shared" si="5663"/>
        <v>0</v>
      </c>
      <c r="AH1224" s="166">
        <f t="shared" si="5663"/>
        <v>0</v>
      </c>
      <c r="AI1224" s="142"/>
      <c r="AJ1224" s="166">
        <f t="shared" si="5556"/>
        <v>0</v>
      </c>
      <c r="AK1224" s="166">
        <f t="shared" ref="AK1224:AU1224" si="5664">AK182-AK376+AJ1224</f>
        <v>0</v>
      </c>
      <c r="AL1224" s="166">
        <f t="shared" si="5664"/>
        <v>0</v>
      </c>
      <c r="AM1224" s="166">
        <f t="shared" si="5664"/>
        <v>0</v>
      </c>
      <c r="AN1224" s="166">
        <f t="shared" si="5664"/>
        <v>0</v>
      </c>
      <c r="AO1224" s="166">
        <f t="shared" si="5664"/>
        <v>0</v>
      </c>
      <c r="AP1224" s="166">
        <f t="shared" si="5664"/>
        <v>0</v>
      </c>
      <c r="AQ1224" s="166">
        <f t="shared" si="5664"/>
        <v>0</v>
      </c>
      <c r="AR1224" s="166">
        <f t="shared" si="5664"/>
        <v>0</v>
      </c>
      <c r="AS1224" s="166">
        <f t="shared" si="5664"/>
        <v>0</v>
      </c>
      <c r="AT1224" s="166">
        <f t="shared" si="5664"/>
        <v>0</v>
      </c>
      <c r="AU1224" s="166">
        <f t="shared" si="5664"/>
        <v>0</v>
      </c>
      <c r="AV1224" s="142"/>
      <c r="AW1224" s="166">
        <f t="shared" si="5558"/>
        <v>0</v>
      </c>
      <c r="AX1224" s="166">
        <f t="shared" ref="AX1224:BH1224" si="5665">AX182-AX376+AW1224</f>
        <v>0</v>
      </c>
      <c r="AY1224" s="166">
        <f t="shared" si="5665"/>
        <v>0</v>
      </c>
      <c r="AZ1224" s="166">
        <f t="shared" si="5665"/>
        <v>0</v>
      </c>
      <c r="BA1224" s="166">
        <f t="shared" si="5665"/>
        <v>0</v>
      </c>
      <c r="BB1224" s="166">
        <f t="shared" si="5665"/>
        <v>0</v>
      </c>
      <c r="BC1224" s="166">
        <f t="shared" si="5665"/>
        <v>0</v>
      </c>
      <c r="BD1224" s="166">
        <f t="shared" si="5665"/>
        <v>0</v>
      </c>
      <c r="BE1224" s="166">
        <f t="shared" si="5665"/>
        <v>0</v>
      </c>
      <c r="BF1224" s="166">
        <f t="shared" si="5665"/>
        <v>0</v>
      </c>
      <c r="BG1224" s="166">
        <f t="shared" si="5665"/>
        <v>0</v>
      </c>
      <c r="BH1224" s="166">
        <f t="shared" si="5665"/>
        <v>0</v>
      </c>
      <c r="BI1224" s="142"/>
      <c r="BV1224" s="142"/>
      <c r="CI1224" s="142"/>
      <c r="CV1224" s="142"/>
      <c r="DI1224" s="142"/>
      <c r="DV1224" s="142"/>
      <c r="EI1224" s="142"/>
    </row>
    <row r="1225" spans="1:139" ht="15.75" hidden="1" outlineLevel="1" x14ac:dyDescent="0.25">
      <c r="A1225" s="2">
        <f t="shared" si="5553"/>
        <v>124</v>
      </c>
      <c r="B1225" s="86">
        <f t="shared" si="5605"/>
        <v>0</v>
      </c>
      <c r="C1225" s="86">
        <f t="shared" si="5605"/>
        <v>0</v>
      </c>
      <c r="D1225" s="2">
        <f t="shared" si="5605"/>
        <v>0</v>
      </c>
      <c r="E1225" s="141">
        <f t="shared" si="5605"/>
        <v>0</v>
      </c>
      <c r="I1225" s="178">
        <v>0</v>
      </c>
      <c r="J1225" s="166">
        <f t="shared" ref="J1225:U1225" si="5666">J183-J377+I1225</f>
        <v>0</v>
      </c>
      <c r="K1225" s="166">
        <f t="shared" si="5666"/>
        <v>0</v>
      </c>
      <c r="L1225" s="166">
        <f t="shared" si="5666"/>
        <v>0</v>
      </c>
      <c r="M1225" s="166">
        <f t="shared" si="5666"/>
        <v>0</v>
      </c>
      <c r="N1225" s="166">
        <f t="shared" si="5666"/>
        <v>0</v>
      </c>
      <c r="O1225" s="166">
        <f t="shared" si="5666"/>
        <v>0</v>
      </c>
      <c r="P1225" s="166">
        <f t="shared" si="5666"/>
        <v>0</v>
      </c>
      <c r="Q1225" s="166">
        <f t="shared" si="5666"/>
        <v>0</v>
      </c>
      <c r="R1225" s="166">
        <f t="shared" si="5666"/>
        <v>0</v>
      </c>
      <c r="S1225" s="166">
        <f t="shared" si="5666"/>
        <v>0</v>
      </c>
      <c r="T1225" s="166">
        <f t="shared" si="5666"/>
        <v>0</v>
      </c>
      <c r="U1225" s="166">
        <f t="shared" si="5666"/>
        <v>0</v>
      </c>
      <c r="W1225" s="166">
        <f t="shared" si="5593"/>
        <v>0</v>
      </c>
      <c r="X1225" s="166">
        <f t="shared" ref="X1225:AH1225" si="5667">X183-X377+W1225</f>
        <v>0</v>
      </c>
      <c r="Y1225" s="166">
        <f t="shared" si="5667"/>
        <v>0</v>
      </c>
      <c r="Z1225" s="166">
        <f t="shared" si="5667"/>
        <v>0</v>
      </c>
      <c r="AA1225" s="166">
        <f t="shared" si="5667"/>
        <v>0</v>
      </c>
      <c r="AB1225" s="166">
        <f t="shared" si="5667"/>
        <v>0</v>
      </c>
      <c r="AC1225" s="166">
        <f t="shared" si="5667"/>
        <v>0</v>
      </c>
      <c r="AD1225" s="166">
        <f t="shared" si="5667"/>
        <v>0</v>
      </c>
      <c r="AE1225" s="166">
        <f t="shared" si="5667"/>
        <v>0</v>
      </c>
      <c r="AF1225" s="166">
        <f t="shared" si="5667"/>
        <v>0</v>
      </c>
      <c r="AG1225" s="166">
        <f t="shared" si="5667"/>
        <v>0</v>
      </c>
      <c r="AH1225" s="166">
        <f t="shared" si="5667"/>
        <v>0</v>
      </c>
      <c r="AI1225" s="142"/>
      <c r="AJ1225" s="166">
        <f t="shared" si="5556"/>
        <v>0</v>
      </c>
      <c r="AK1225" s="166">
        <f t="shared" ref="AK1225:AU1225" si="5668">AK183-AK377+AJ1225</f>
        <v>0</v>
      </c>
      <c r="AL1225" s="166">
        <f t="shared" si="5668"/>
        <v>0</v>
      </c>
      <c r="AM1225" s="166">
        <f t="shared" si="5668"/>
        <v>0</v>
      </c>
      <c r="AN1225" s="166">
        <f t="shared" si="5668"/>
        <v>0</v>
      </c>
      <c r="AO1225" s="166">
        <f t="shared" si="5668"/>
        <v>0</v>
      </c>
      <c r="AP1225" s="166">
        <f t="shared" si="5668"/>
        <v>0</v>
      </c>
      <c r="AQ1225" s="166">
        <f t="shared" si="5668"/>
        <v>0</v>
      </c>
      <c r="AR1225" s="166">
        <f t="shared" si="5668"/>
        <v>0</v>
      </c>
      <c r="AS1225" s="166">
        <f t="shared" si="5668"/>
        <v>0</v>
      </c>
      <c r="AT1225" s="166">
        <f t="shared" si="5668"/>
        <v>0</v>
      </c>
      <c r="AU1225" s="166">
        <f t="shared" si="5668"/>
        <v>0</v>
      </c>
      <c r="AV1225" s="142"/>
      <c r="AW1225" s="166">
        <f t="shared" si="5558"/>
        <v>0</v>
      </c>
      <c r="AX1225" s="166">
        <f t="shared" ref="AX1225:BH1225" si="5669">AX183-AX377+AW1225</f>
        <v>0</v>
      </c>
      <c r="AY1225" s="166">
        <f t="shared" si="5669"/>
        <v>0</v>
      </c>
      <c r="AZ1225" s="166">
        <f t="shared" si="5669"/>
        <v>0</v>
      </c>
      <c r="BA1225" s="166">
        <f t="shared" si="5669"/>
        <v>0</v>
      </c>
      <c r="BB1225" s="166">
        <f t="shared" si="5669"/>
        <v>0</v>
      </c>
      <c r="BC1225" s="166">
        <f t="shared" si="5669"/>
        <v>0</v>
      </c>
      <c r="BD1225" s="166">
        <f t="shared" si="5669"/>
        <v>0</v>
      </c>
      <c r="BE1225" s="166">
        <f t="shared" si="5669"/>
        <v>0</v>
      </c>
      <c r="BF1225" s="166">
        <f t="shared" si="5669"/>
        <v>0</v>
      </c>
      <c r="BG1225" s="166">
        <f t="shared" si="5669"/>
        <v>0</v>
      </c>
      <c r="BH1225" s="166">
        <f t="shared" si="5669"/>
        <v>0</v>
      </c>
      <c r="BI1225" s="142"/>
      <c r="BV1225" s="142"/>
      <c r="CI1225" s="142"/>
      <c r="CV1225" s="142"/>
      <c r="DI1225" s="142"/>
      <c r="DV1225" s="142"/>
      <c r="EI1225" s="142"/>
    </row>
    <row r="1226" spans="1:139" ht="15.75" hidden="1" outlineLevel="1" x14ac:dyDescent="0.25">
      <c r="A1226" s="2">
        <f t="shared" si="5553"/>
        <v>125</v>
      </c>
      <c r="B1226" s="86">
        <f t="shared" si="5605"/>
        <v>0</v>
      </c>
      <c r="C1226" s="86">
        <f t="shared" si="5605"/>
        <v>0</v>
      </c>
      <c r="D1226" s="2">
        <f t="shared" si="5605"/>
        <v>0</v>
      </c>
      <c r="E1226" s="141">
        <f t="shared" si="5605"/>
        <v>0</v>
      </c>
      <c r="I1226" s="178">
        <v>0</v>
      </c>
      <c r="J1226" s="166">
        <f t="shared" ref="J1226:U1226" si="5670">J184-J378+I1226</f>
        <v>0</v>
      </c>
      <c r="K1226" s="166">
        <f t="shared" si="5670"/>
        <v>0</v>
      </c>
      <c r="L1226" s="166">
        <f t="shared" si="5670"/>
        <v>0</v>
      </c>
      <c r="M1226" s="166">
        <f t="shared" si="5670"/>
        <v>0</v>
      </c>
      <c r="N1226" s="166">
        <f t="shared" si="5670"/>
        <v>0</v>
      </c>
      <c r="O1226" s="166">
        <f t="shared" si="5670"/>
        <v>0</v>
      </c>
      <c r="P1226" s="166">
        <f t="shared" si="5670"/>
        <v>0</v>
      </c>
      <c r="Q1226" s="166">
        <f t="shared" si="5670"/>
        <v>0</v>
      </c>
      <c r="R1226" s="166">
        <f t="shared" si="5670"/>
        <v>0</v>
      </c>
      <c r="S1226" s="166">
        <f t="shared" si="5670"/>
        <v>0</v>
      </c>
      <c r="T1226" s="166">
        <f t="shared" si="5670"/>
        <v>0</v>
      </c>
      <c r="U1226" s="166">
        <f t="shared" si="5670"/>
        <v>0</v>
      </c>
      <c r="W1226" s="166">
        <f t="shared" si="5593"/>
        <v>0</v>
      </c>
      <c r="X1226" s="166">
        <f t="shared" ref="X1226:AH1226" si="5671">X184-X378+W1226</f>
        <v>0</v>
      </c>
      <c r="Y1226" s="166">
        <f t="shared" si="5671"/>
        <v>0</v>
      </c>
      <c r="Z1226" s="166">
        <f t="shared" si="5671"/>
        <v>0</v>
      </c>
      <c r="AA1226" s="166">
        <f t="shared" si="5671"/>
        <v>0</v>
      </c>
      <c r="AB1226" s="166">
        <f t="shared" si="5671"/>
        <v>0</v>
      </c>
      <c r="AC1226" s="166">
        <f t="shared" si="5671"/>
        <v>0</v>
      </c>
      <c r="AD1226" s="166">
        <f t="shared" si="5671"/>
        <v>0</v>
      </c>
      <c r="AE1226" s="166">
        <f t="shared" si="5671"/>
        <v>0</v>
      </c>
      <c r="AF1226" s="166">
        <f t="shared" si="5671"/>
        <v>0</v>
      </c>
      <c r="AG1226" s="166">
        <f t="shared" si="5671"/>
        <v>0</v>
      </c>
      <c r="AH1226" s="166">
        <f t="shared" si="5671"/>
        <v>0</v>
      </c>
      <c r="AI1226" s="142"/>
      <c r="AJ1226" s="166">
        <f t="shared" si="5556"/>
        <v>0</v>
      </c>
      <c r="AK1226" s="166">
        <f t="shared" ref="AK1226:AU1226" si="5672">AK184-AK378+AJ1226</f>
        <v>0</v>
      </c>
      <c r="AL1226" s="166">
        <f t="shared" si="5672"/>
        <v>0</v>
      </c>
      <c r="AM1226" s="166">
        <f t="shared" si="5672"/>
        <v>0</v>
      </c>
      <c r="AN1226" s="166">
        <f t="shared" si="5672"/>
        <v>0</v>
      </c>
      <c r="AO1226" s="166">
        <f t="shared" si="5672"/>
        <v>0</v>
      </c>
      <c r="AP1226" s="166">
        <f t="shared" si="5672"/>
        <v>0</v>
      </c>
      <c r="AQ1226" s="166">
        <f t="shared" si="5672"/>
        <v>0</v>
      </c>
      <c r="AR1226" s="166">
        <f t="shared" si="5672"/>
        <v>0</v>
      </c>
      <c r="AS1226" s="166">
        <f t="shared" si="5672"/>
        <v>0</v>
      </c>
      <c r="AT1226" s="166">
        <f t="shared" si="5672"/>
        <v>0</v>
      </c>
      <c r="AU1226" s="166">
        <f t="shared" si="5672"/>
        <v>0</v>
      </c>
      <c r="AV1226" s="142"/>
      <c r="AW1226" s="166">
        <f t="shared" si="5558"/>
        <v>0</v>
      </c>
      <c r="AX1226" s="166">
        <f t="shared" ref="AX1226:BH1226" si="5673">AX184-AX378+AW1226</f>
        <v>0</v>
      </c>
      <c r="AY1226" s="166">
        <f t="shared" si="5673"/>
        <v>0</v>
      </c>
      <c r="AZ1226" s="166">
        <f t="shared" si="5673"/>
        <v>0</v>
      </c>
      <c r="BA1226" s="166">
        <f t="shared" si="5673"/>
        <v>0</v>
      </c>
      <c r="BB1226" s="166">
        <f t="shared" si="5673"/>
        <v>0</v>
      </c>
      <c r="BC1226" s="166">
        <f t="shared" si="5673"/>
        <v>0</v>
      </c>
      <c r="BD1226" s="166">
        <f t="shared" si="5673"/>
        <v>0</v>
      </c>
      <c r="BE1226" s="166">
        <f t="shared" si="5673"/>
        <v>0</v>
      </c>
      <c r="BF1226" s="166">
        <f t="shared" si="5673"/>
        <v>0</v>
      </c>
      <c r="BG1226" s="166">
        <f t="shared" si="5673"/>
        <v>0</v>
      </c>
      <c r="BH1226" s="166">
        <f t="shared" si="5673"/>
        <v>0</v>
      </c>
      <c r="BI1226" s="142"/>
      <c r="BV1226" s="142"/>
      <c r="CI1226" s="142"/>
      <c r="CV1226" s="142"/>
      <c r="DI1226" s="142"/>
      <c r="DV1226" s="142"/>
      <c r="EI1226" s="142"/>
    </row>
    <row r="1227" spans="1:139" ht="15.75" hidden="1" outlineLevel="1" x14ac:dyDescent="0.25">
      <c r="A1227" s="2">
        <f t="shared" si="5553"/>
        <v>126</v>
      </c>
      <c r="B1227" s="86">
        <f t="shared" si="5605"/>
        <v>0</v>
      </c>
      <c r="C1227" s="86">
        <f t="shared" si="5605"/>
        <v>0</v>
      </c>
      <c r="D1227" s="2">
        <f t="shared" si="5605"/>
        <v>0</v>
      </c>
      <c r="E1227" s="141">
        <f t="shared" si="5605"/>
        <v>0</v>
      </c>
      <c r="I1227" s="178">
        <v>0</v>
      </c>
      <c r="J1227" s="166">
        <f t="shared" ref="J1227:U1227" si="5674">J185-J379+I1227</f>
        <v>0</v>
      </c>
      <c r="K1227" s="166">
        <f t="shared" si="5674"/>
        <v>0</v>
      </c>
      <c r="L1227" s="166">
        <f t="shared" si="5674"/>
        <v>0</v>
      </c>
      <c r="M1227" s="166">
        <f t="shared" si="5674"/>
        <v>0</v>
      </c>
      <c r="N1227" s="166">
        <f t="shared" si="5674"/>
        <v>0</v>
      </c>
      <c r="O1227" s="166">
        <f t="shared" si="5674"/>
        <v>0</v>
      </c>
      <c r="P1227" s="166">
        <f t="shared" si="5674"/>
        <v>0</v>
      </c>
      <c r="Q1227" s="166">
        <f t="shared" si="5674"/>
        <v>0</v>
      </c>
      <c r="R1227" s="166">
        <f t="shared" si="5674"/>
        <v>0</v>
      </c>
      <c r="S1227" s="166">
        <f t="shared" si="5674"/>
        <v>0</v>
      </c>
      <c r="T1227" s="166">
        <f t="shared" si="5674"/>
        <v>0</v>
      </c>
      <c r="U1227" s="166">
        <f t="shared" si="5674"/>
        <v>0</v>
      </c>
      <c r="W1227" s="166">
        <f t="shared" si="5593"/>
        <v>0</v>
      </c>
      <c r="X1227" s="166">
        <f t="shared" ref="X1227:AH1227" si="5675">X185-X379+W1227</f>
        <v>0</v>
      </c>
      <c r="Y1227" s="166">
        <f t="shared" si="5675"/>
        <v>0</v>
      </c>
      <c r="Z1227" s="166">
        <f t="shared" si="5675"/>
        <v>0</v>
      </c>
      <c r="AA1227" s="166">
        <f t="shared" si="5675"/>
        <v>0</v>
      </c>
      <c r="AB1227" s="166">
        <f t="shared" si="5675"/>
        <v>0</v>
      </c>
      <c r="AC1227" s="166">
        <f t="shared" si="5675"/>
        <v>0</v>
      </c>
      <c r="AD1227" s="166">
        <f t="shared" si="5675"/>
        <v>0</v>
      </c>
      <c r="AE1227" s="166">
        <f t="shared" si="5675"/>
        <v>0</v>
      </c>
      <c r="AF1227" s="166">
        <f t="shared" si="5675"/>
        <v>0</v>
      </c>
      <c r="AG1227" s="166">
        <f t="shared" si="5675"/>
        <v>0</v>
      </c>
      <c r="AH1227" s="166">
        <f t="shared" si="5675"/>
        <v>0</v>
      </c>
      <c r="AI1227" s="142"/>
      <c r="AJ1227" s="166">
        <f t="shared" si="5556"/>
        <v>0</v>
      </c>
      <c r="AK1227" s="166">
        <f t="shared" ref="AK1227:AU1227" si="5676">AK185-AK379+AJ1227</f>
        <v>0</v>
      </c>
      <c r="AL1227" s="166">
        <f t="shared" si="5676"/>
        <v>0</v>
      </c>
      <c r="AM1227" s="166">
        <f t="shared" si="5676"/>
        <v>0</v>
      </c>
      <c r="AN1227" s="166">
        <f t="shared" si="5676"/>
        <v>0</v>
      </c>
      <c r="AO1227" s="166">
        <f t="shared" si="5676"/>
        <v>0</v>
      </c>
      <c r="AP1227" s="166">
        <f t="shared" si="5676"/>
        <v>0</v>
      </c>
      <c r="AQ1227" s="166">
        <f t="shared" si="5676"/>
        <v>0</v>
      </c>
      <c r="AR1227" s="166">
        <f t="shared" si="5676"/>
        <v>0</v>
      </c>
      <c r="AS1227" s="166">
        <f t="shared" si="5676"/>
        <v>0</v>
      </c>
      <c r="AT1227" s="166">
        <f t="shared" si="5676"/>
        <v>0</v>
      </c>
      <c r="AU1227" s="166">
        <f t="shared" si="5676"/>
        <v>0</v>
      </c>
      <c r="AV1227" s="142"/>
      <c r="AW1227" s="166">
        <f t="shared" si="5558"/>
        <v>0</v>
      </c>
      <c r="AX1227" s="166">
        <f t="shared" ref="AX1227:BH1227" si="5677">AX185-AX379+AW1227</f>
        <v>0</v>
      </c>
      <c r="AY1227" s="166">
        <f t="shared" si="5677"/>
        <v>0</v>
      </c>
      <c r="AZ1227" s="166">
        <f t="shared" si="5677"/>
        <v>0</v>
      </c>
      <c r="BA1227" s="166">
        <f t="shared" si="5677"/>
        <v>0</v>
      </c>
      <c r="BB1227" s="166">
        <f t="shared" si="5677"/>
        <v>0</v>
      </c>
      <c r="BC1227" s="166">
        <f t="shared" si="5677"/>
        <v>0</v>
      </c>
      <c r="BD1227" s="166">
        <f t="shared" si="5677"/>
        <v>0</v>
      </c>
      <c r="BE1227" s="166">
        <f t="shared" si="5677"/>
        <v>0</v>
      </c>
      <c r="BF1227" s="166">
        <f t="shared" si="5677"/>
        <v>0</v>
      </c>
      <c r="BG1227" s="166">
        <f t="shared" si="5677"/>
        <v>0</v>
      </c>
      <c r="BH1227" s="166">
        <f t="shared" si="5677"/>
        <v>0</v>
      </c>
      <c r="BI1227" s="142"/>
      <c r="BV1227" s="142"/>
      <c r="CI1227" s="142"/>
      <c r="CV1227" s="142"/>
      <c r="DI1227" s="142"/>
      <c r="DV1227" s="142"/>
      <c r="EI1227" s="142"/>
    </row>
    <row r="1228" spans="1:139" ht="15.75" hidden="1" outlineLevel="1" x14ac:dyDescent="0.25">
      <c r="A1228" s="2">
        <f t="shared" si="5553"/>
        <v>127</v>
      </c>
      <c r="B1228" s="86">
        <f t="shared" si="5605"/>
        <v>0</v>
      </c>
      <c r="C1228" s="86">
        <f t="shared" si="5605"/>
        <v>0</v>
      </c>
      <c r="D1228" s="2">
        <f t="shared" si="5605"/>
        <v>0</v>
      </c>
      <c r="E1228" s="141">
        <f t="shared" si="5605"/>
        <v>0</v>
      </c>
      <c r="I1228" s="178">
        <v>0</v>
      </c>
      <c r="J1228" s="166">
        <f t="shared" ref="J1228:U1228" si="5678">J186-J380+I1228</f>
        <v>0</v>
      </c>
      <c r="K1228" s="166">
        <f t="shared" si="5678"/>
        <v>0</v>
      </c>
      <c r="L1228" s="166">
        <f t="shared" si="5678"/>
        <v>0</v>
      </c>
      <c r="M1228" s="166">
        <f t="shared" si="5678"/>
        <v>0</v>
      </c>
      <c r="N1228" s="166">
        <f t="shared" si="5678"/>
        <v>0</v>
      </c>
      <c r="O1228" s="166">
        <f t="shared" si="5678"/>
        <v>0</v>
      </c>
      <c r="P1228" s="166">
        <f t="shared" si="5678"/>
        <v>0</v>
      </c>
      <c r="Q1228" s="166">
        <f t="shared" si="5678"/>
        <v>0</v>
      </c>
      <c r="R1228" s="166">
        <f t="shared" si="5678"/>
        <v>0</v>
      </c>
      <c r="S1228" s="166">
        <f t="shared" si="5678"/>
        <v>0</v>
      </c>
      <c r="T1228" s="166">
        <f t="shared" si="5678"/>
        <v>0</v>
      </c>
      <c r="U1228" s="166">
        <f t="shared" si="5678"/>
        <v>0</v>
      </c>
      <c r="W1228" s="166">
        <f t="shared" si="5593"/>
        <v>0</v>
      </c>
      <c r="X1228" s="166">
        <f t="shared" ref="X1228:AH1228" si="5679">X186-X380+W1228</f>
        <v>0</v>
      </c>
      <c r="Y1228" s="166">
        <f t="shared" si="5679"/>
        <v>0</v>
      </c>
      <c r="Z1228" s="166">
        <f t="shared" si="5679"/>
        <v>0</v>
      </c>
      <c r="AA1228" s="166">
        <f t="shared" si="5679"/>
        <v>0</v>
      </c>
      <c r="AB1228" s="166">
        <f t="shared" si="5679"/>
        <v>0</v>
      </c>
      <c r="AC1228" s="166">
        <f t="shared" si="5679"/>
        <v>0</v>
      </c>
      <c r="AD1228" s="166">
        <f t="shared" si="5679"/>
        <v>0</v>
      </c>
      <c r="AE1228" s="166">
        <f t="shared" si="5679"/>
        <v>0</v>
      </c>
      <c r="AF1228" s="166">
        <f t="shared" si="5679"/>
        <v>0</v>
      </c>
      <c r="AG1228" s="166">
        <f t="shared" si="5679"/>
        <v>0</v>
      </c>
      <c r="AH1228" s="166">
        <f t="shared" si="5679"/>
        <v>0</v>
      </c>
      <c r="AI1228" s="142"/>
      <c r="AJ1228" s="166">
        <f t="shared" si="5556"/>
        <v>0</v>
      </c>
      <c r="AK1228" s="166">
        <f t="shared" ref="AK1228:AU1228" si="5680">AK186-AK380+AJ1228</f>
        <v>0</v>
      </c>
      <c r="AL1228" s="166">
        <f t="shared" si="5680"/>
        <v>0</v>
      </c>
      <c r="AM1228" s="166">
        <f t="shared" si="5680"/>
        <v>0</v>
      </c>
      <c r="AN1228" s="166">
        <f t="shared" si="5680"/>
        <v>0</v>
      </c>
      <c r="AO1228" s="166">
        <f t="shared" si="5680"/>
        <v>0</v>
      </c>
      <c r="AP1228" s="166">
        <f t="shared" si="5680"/>
        <v>0</v>
      </c>
      <c r="AQ1228" s="166">
        <f t="shared" si="5680"/>
        <v>0</v>
      </c>
      <c r="AR1228" s="166">
        <f t="shared" si="5680"/>
        <v>0</v>
      </c>
      <c r="AS1228" s="166">
        <f t="shared" si="5680"/>
        <v>0</v>
      </c>
      <c r="AT1228" s="166">
        <f t="shared" si="5680"/>
        <v>0</v>
      </c>
      <c r="AU1228" s="166">
        <f t="shared" si="5680"/>
        <v>0</v>
      </c>
      <c r="AV1228" s="142"/>
      <c r="AW1228" s="166">
        <f t="shared" si="5558"/>
        <v>0</v>
      </c>
      <c r="AX1228" s="166">
        <f t="shared" ref="AX1228:BH1228" si="5681">AX186-AX380+AW1228</f>
        <v>0</v>
      </c>
      <c r="AY1228" s="166">
        <f t="shared" si="5681"/>
        <v>0</v>
      </c>
      <c r="AZ1228" s="166">
        <f t="shared" si="5681"/>
        <v>0</v>
      </c>
      <c r="BA1228" s="166">
        <f t="shared" si="5681"/>
        <v>0</v>
      </c>
      <c r="BB1228" s="166">
        <f t="shared" si="5681"/>
        <v>0</v>
      </c>
      <c r="BC1228" s="166">
        <f t="shared" si="5681"/>
        <v>0</v>
      </c>
      <c r="BD1228" s="166">
        <f t="shared" si="5681"/>
        <v>0</v>
      </c>
      <c r="BE1228" s="166">
        <f t="shared" si="5681"/>
        <v>0</v>
      </c>
      <c r="BF1228" s="166">
        <f t="shared" si="5681"/>
        <v>0</v>
      </c>
      <c r="BG1228" s="166">
        <f t="shared" si="5681"/>
        <v>0</v>
      </c>
      <c r="BH1228" s="166">
        <f t="shared" si="5681"/>
        <v>0</v>
      </c>
      <c r="BI1228" s="142"/>
      <c r="BV1228" s="142"/>
      <c r="CI1228" s="142"/>
      <c r="CV1228" s="142"/>
      <c r="DI1228" s="142"/>
      <c r="DV1228" s="142"/>
      <c r="EI1228" s="142"/>
    </row>
    <row r="1229" spans="1:139" ht="15.75" hidden="1" outlineLevel="1" x14ac:dyDescent="0.25">
      <c r="A1229" s="2">
        <f t="shared" si="5553"/>
        <v>128</v>
      </c>
      <c r="B1229" s="86">
        <f t="shared" si="5605"/>
        <v>0</v>
      </c>
      <c r="C1229" s="86">
        <f t="shared" si="5605"/>
        <v>0</v>
      </c>
      <c r="D1229" s="2">
        <f t="shared" si="5605"/>
        <v>0</v>
      </c>
      <c r="E1229" s="141">
        <f t="shared" si="5605"/>
        <v>0</v>
      </c>
      <c r="I1229" s="178">
        <v>0</v>
      </c>
      <c r="J1229" s="166">
        <f t="shared" ref="J1229:U1229" si="5682">J187-J381+I1229</f>
        <v>0</v>
      </c>
      <c r="K1229" s="166">
        <f t="shared" si="5682"/>
        <v>0</v>
      </c>
      <c r="L1229" s="166">
        <f t="shared" si="5682"/>
        <v>0</v>
      </c>
      <c r="M1229" s="166">
        <f t="shared" si="5682"/>
        <v>0</v>
      </c>
      <c r="N1229" s="166">
        <f t="shared" si="5682"/>
        <v>0</v>
      </c>
      <c r="O1229" s="166">
        <f t="shared" si="5682"/>
        <v>0</v>
      </c>
      <c r="P1229" s="166">
        <f t="shared" si="5682"/>
        <v>0</v>
      </c>
      <c r="Q1229" s="166">
        <f t="shared" si="5682"/>
        <v>0</v>
      </c>
      <c r="R1229" s="166">
        <f t="shared" si="5682"/>
        <v>0</v>
      </c>
      <c r="S1229" s="166">
        <f t="shared" si="5682"/>
        <v>0</v>
      </c>
      <c r="T1229" s="166">
        <f t="shared" si="5682"/>
        <v>0</v>
      </c>
      <c r="U1229" s="166">
        <f t="shared" si="5682"/>
        <v>0</v>
      </c>
      <c r="W1229" s="166">
        <f t="shared" si="5593"/>
        <v>0</v>
      </c>
      <c r="X1229" s="166">
        <f t="shared" ref="X1229:AH1229" si="5683">X187-X381+W1229</f>
        <v>0</v>
      </c>
      <c r="Y1229" s="166">
        <f t="shared" si="5683"/>
        <v>0</v>
      </c>
      <c r="Z1229" s="166">
        <f t="shared" si="5683"/>
        <v>0</v>
      </c>
      <c r="AA1229" s="166">
        <f t="shared" si="5683"/>
        <v>0</v>
      </c>
      <c r="AB1229" s="166">
        <f t="shared" si="5683"/>
        <v>0</v>
      </c>
      <c r="AC1229" s="166">
        <f t="shared" si="5683"/>
        <v>0</v>
      </c>
      <c r="AD1229" s="166">
        <f t="shared" si="5683"/>
        <v>0</v>
      </c>
      <c r="AE1229" s="166">
        <f t="shared" si="5683"/>
        <v>0</v>
      </c>
      <c r="AF1229" s="166">
        <f t="shared" si="5683"/>
        <v>0</v>
      </c>
      <c r="AG1229" s="166">
        <f t="shared" si="5683"/>
        <v>0</v>
      </c>
      <c r="AH1229" s="166">
        <f t="shared" si="5683"/>
        <v>0</v>
      </c>
      <c r="AI1229" s="142"/>
      <c r="AJ1229" s="166">
        <f t="shared" si="5556"/>
        <v>0</v>
      </c>
      <c r="AK1229" s="166">
        <f t="shared" ref="AK1229:AU1229" si="5684">AK187-AK381+AJ1229</f>
        <v>0</v>
      </c>
      <c r="AL1229" s="166">
        <f t="shared" si="5684"/>
        <v>0</v>
      </c>
      <c r="AM1229" s="166">
        <f t="shared" si="5684"/>
        <v>0</v>
      </c>
      <c r="AN1229" s="166">
        <f t="shared" si="5684"/>
        <v>0</v>
      </c>
      <c r="AO1229" s="166">
        <f t="shared" si="5684"/>
        <v>0</v>
      </c>
      <c r="AP1229" s="166">
        <f t="shared" si="5684"/>
        <v>0</v>
      </c>
      <c r="AQ1229" s="166">
        <f t="shared" si="5684"/>
        <v>0</v>
      </c>
      <c r="AR1229" s="166">
        <f t="shared" si="5684"/>
        <v>0</v>
      </c>
      <c r="AS1229" s="166">
        <f t="shared" si="5684"/>
        <v>0</v>
      </c>
      <c r="AT1229" s="166">
        <f t="shared" si="5684"/>
        <v>0</v>
      </c>
      <c r="AU1229" s="166">
        <f t="shared" si="5684"/>
        <v>0</v>
      </c>
      <c r="AV1229" s="142"/>
      <c r="AW1229" s="166">
        <f t="shared" si="5558"/>
        <v>0</v>
      </c>
      <c r="AX1229" s="166">
        <f t="shared" ref="AX1229:BH1229" si="5685">AX187-AX381+AW1229</f>
        <v>0</v>
      </c>
      <c r="AY1229" s="166">
        <f t="shared" si="5685"/>
        <v>0</v>
      </c>
      <c r="AZ1229" s="166">
        <f t="shared" si="5685"/>
        <v>0</v>
      </c>
      <c r="BA1229" s="166">
        <f t="shared" si="5685"/>
        <v>0</v>
      </c>
      <c r="BB1229" s="166">
        <f t="shared" si="5685"/>
        <v>0</v>
      </c>
      <c r="BC1229" s="166">
        <f t="shared" si="5685"/>
        <v>0</v>
      </c>
      <c r="BD1229" s="166">
        <f t="shared" si="5685"/>
        <v>0</v>
      </c>
      <c r="BE1229" s="166">
        <f t="shared" si="5685"/>
        <v>0</v>
      </c>
      <c r="BF1229" s="166">
        <f t="shared" si="5685"/>
        <v>0</v>
      </c>
      <c r="BG1229" s="166">
        <f t="shared" si="5685"/>
        <v>0</v>
      </c>
      <c r="BH1229" s="166">
        <f t="shared" si="5685"/>
        <v>0</v>
      </c>
      <c r="BI1229" s="142"/>
      <c r="BV1229" s="142"/>
      <c r="CI1229" s="142"/>
      <c r="CV1229" s="142"/>
      <c r="DI1229" s="142"/>
      <c r="DV1229" s="142"/>
      <c r="EI1229" s="142"/>
    </row>
    <row r="1230" spans="1:139" ht="15.75" hidden="1" outlineLevel="1" x14ac:dyDescent="0.25">
      <c r="A1230" s="2">
        <f t="shared" ref="A1230:A1236" si="5686">A1036</f>
        <v>129</v>
      </c>
      <c r="B1230" s="86">
        <f t="shared" ref="B1230:E1236" si="5687">B1036</f>
        <v>0</v>
      </c>
      <c r="C1230" s="86">
        <f t="shared" si="5687"/>
        <v>0</v>
      </c>
      <c r="D1230" s="2">
        <f t="shared" si="5687"/>
        <v>0</v>
      </c>
      <c r="E1230" s="141">
        <f t="shared" si="5687"/>
        <v>0</v>
      </c>
      <c r="I1230" s="178">
        <v>0</v>
      </c>
      <c r="J1230" s="166">
        <f t="shared" ref="J1230:U1230" si="5688">J188-J382+I1230</f>
        <v>0</v>
      </c>
      <c r="K1230" s="166">
        <f t="shared" si="5688"/>
        <v>0</v>
      </c>
      <c r="L1230" s="166">
        <f t="shared" si="5688"/>
        <v>0</v>
      </c>
      <c r="M1230" s="166">
        <f t="shared" si="5688"/>
        <v>0</v>
      </c>
      <c r="N1230" s="166">
        <f t="shared" si="5688"/>
        <v>0</v>
      </c>
      <c r="O1230" s="166">
        <f t="shared" si="5688"/>
        <v>0</v>
      </c>
      <c r="P1230" s="166">
        <f t="shared" si="5688"/>
        <v>0</v>
      </c>
      <c r="Q1230" s="166">
        <f t="shared" si="5688"/>
        <v>0</v>
      </c>
      <c r="R1230" s="166">
        <f t="shared" si="5688"/>
        <v>0</v>
      </c>
      <c r="S1230" s="166">
        <f t="shared" si="5688"/>
        <v>0</v>
      </c>
      <c r="T1230" s="166">
        <f t="shared" si="5688"/>
        <v>0</v>
      </c>
      <c r="U1230" s="166">
        <f t="shared" si="5688"/>
        <v>0</v>
      </c>
      <c r="W1230" s="166">
        <f t="shared" si="5593"/>
        <v>0</v>
      </c>
      <c r="X1230" s="166">
        <f t="shared" ref="X1230:AH1230" si="5689">X188-X382+W1230</f>
        <v>0</v>
      </c>
      <c r="Y1230" s="166">
        <f t="shared" si="5689"/>
        <v>0</v>
      </c>
      <c r="Z1230" s="166">
        <f t="shared" si="5689"/>
        <v>0</v>
      </c>
      <c r="AA1230" s="166">
        <f t="shared" si="5689"/>
        <v>0</v>
      </c>
      <c r="AB1230" s="166">
        <f t="shared" si="5689"/>
        <v>0</v>
      </c>
      <c r="AC1230" s="166">
        <f t="shared" si="5689"/>
        <v>0</v>
      </c>
      <c r="AD1230" s="166">
        <f t="shared" si="5689"/>
        <v>0</v>
      </c>
      <c r="AE1230" s="166">
        <f t="shared" si="5689"/>
        <v>0</v>
      </c>
      <c r="AF1230" s="166">
        <f t="shared" si="5689"/>
        <v>0</v>
      </c>
      <c r="AG1230" s="166">
        <f t="shared" si="5689"/>
        <v>0</v>
      </c>
      <c r="AH1230" s="166">
        <f t="shared" si="5689"/>
        <v>0</v>
      </c>
      <c r="AI1230" s="142"/>
      <c r="AJ1230" s="166">
        <f t="shared" ref="AJ1230:AJ1236" si="5690">AJ188-AJ382+AH1230</f>
        <v>0</v>
      </c>
      <c r="AK1230" s="166">
        <f t="shared" ref="AK1230:AU1230" si="5691">AK188-AK382+AJ1230</f>
        <v>0</v>
      </c>
      <c r="AL1230" s="166">
        <f t="shared" si="5691"/>
        <v>0</v>
      </c>
      <c r="AM1230" s="166">
        <f t="shared" si="5691"/>
        <v>0</v>
      </c>
      <c r="AN1230" s="166">
        <f t="shared" si="5691"/>
        <v>0</v>
      </c>
      <c r="AO1230" s="166">
        <f t="shared" si="5691"/>
        <v>0</v>
      </c>
      <c r="AP1230" s="166">
        <f t="shared" si="5691"/>
        <v>0</v>
      </c>
      <c r="AQ1230" s="166">
        <f t="shared" si="5691"/>
        <v>0</v>
      </c>
      <c r="AR1230" s="166">
        <f t="shared" si="5691"/>
        <v>0</v>
      </c>
      <c r="AS1230" s="166">
        <f t="shared" si="5691"/>
        <v>0</v>
      </c>
      <c r="AT1230" s="166">
        <f t="shared" si="5691"/>
        <v>0</v>
      </c>
      <c r="AU1230" s="166">
        <f t="shared" si="5691"/>
        <v>0</v>
      </c>
      <c r="AV1230" s="142"/>
      <c r="AW1230" s="166">
        <f t="shared" ref="AW1230:AW1236" si="5692">AW188-AW382+AU1230</f>
        <v>0</v>
      </c>
      <c r="AX1230" s="166">
        <f t="shared" ref="AX1230:BH1230" si="5693">AX188-AX382+AW1230</f>
        <v>0</v>
      </c>
      <c r="AY1230" s="166">
        <f t="shared" si="5693"/>
        <v>0</v>
      </c>
      <c r="AZ1230" s="166">
        <f t="shared" si="5693"/>
        <v>0</v>
      </c>
      <c r="BA1230" s="166">
        <f t="shared" si="5693"/>
        <v>0</v>
      </c>
      <c r="BB1230" s="166">
        <f t="shared" si="5693"/>
        <v>0</v>
      </c>
      <c r="BC1230" s="166">
        <f t="shared" si="5693"/>
        <v>0</v>
      </c>
      <c r="BD1230" s="166">
        <f t="shared" si="5693"/>
        <v>0</v>
      </c>
      <c r="BE1230" s="166">
        <f t="shared" si="5693"/>
        <v>0</v>
      </c>
      <c r="BF1230" s="166">
        <f t="shared" si="5693"/>
        <v>0</v>
      </c>
      <c r="BG1230" s="166">
        <f t="shared" si="5693"/>
        <v>0</v>
      </c>
      <c r="BH1230" s="166">
        <f t="shared" si="5693"/>
        <v>0</v>
      </c>
      <c r="BI1230" s="142"/>
      <c r="BV1230" s="142"/>
      <c r="CI1230" s="142"/>
      <c r="CV1230" s="142"/>
      <c r="DI1230" s="142"/>
      <c r="DV1230" s="142"/>
      <c r="EI1230" s="142"/>
    </row>
    <row r="1231" spans="1:139" ht="15.75" hidden="1" outlineLevel="1" x14ac:dyDescent="0.25">
      <c r="A1231" s="2">
        <f t="shared" si="5686"/>
        <v>130</v>
      </c>
      <c r="B1231" s="86">
        <f t="shared" si="5687"/>
        <v>0</v>
      </c>
      <c r="C1231" s="86">
        <f t="shared" si="5687"/>
        <v>0</v>
      </c>
      <c r="D1231" s="2">
        <f t="shared" si="5687"/>
        <v>0</v>
      </c>
      <c r="E1231" s="141">
        <f t="shared" si="5687"/>
        <v>0</v>
      </c>
      <c r="I1231" s="178">
        <v>0</v>
      </c>
      <c r="J1231" s="166">
        <f t="shared" ref="J1231:U1231" si="5694">J189-J383+I1231</f>
        <v>0</v>
      </c>
      <c r="K1231" s="166">
        <f t="shared" si="5694"/>
        <v>0</v>
      </c>
      <c r="L1231" s="166">
        <f t="shared" si="5694"/>
        <v>0</v>
      </c>
      <c r="M1231" s="166">
        <f t="shared" si="5694"/>
        <v>0</v>
      </c>
      <c r="N1231" s="166">
        <f t="shared" si="5694"/>
        <v>0</v>
      </c>
      <c r="O1231" s="166">
        <f t="shared" si="5694"/>
        <v>0</v>
      </c>
      <c r="P1231" s="166">
        <f t="shared" si="5694"/>
        <v>0</v>
      </c>
      <c r="Q1231" s="166">
        <f t="shared" si="5694"/>
        <v>0</v>
      </c>
      <c r="R1231" s="166">
        <f t="shared" si="5694"/>
        <v>0</v>
      </c>
      <c r="S1231" s="166">
        <f t="shared" si="5694"/>
        <v>0</v>
      </c>
      <c r="T1231" s="166">
        <f t="shared" si="5694"/>
        <v>0</v>
      </c>
      <c r="U1231" s="166">
        <f t="shared" si="5694"/>
        <v>0</v>
      </c>
      <c r="W1231" s="166">
        <f t="shared" si="5593"/>
        <v>0</v>
      </c>
      <c r="X1231" s="166">
        <f t="shared" ref="X1231:AH1231" si="5695">X189-X383+W1231</f>
        <v>0</v>
      </c>
      <c r="Y1231" s="166">
        <f t="shared" si="5695"/>
        <v>0</v>
      </c>
      <c r="Z1231" s="166">
        <f t="shared" si="5695"/>
        <v>0</v>
      </c>
      <c r="AA1231" s="166">
        <f t="shared" si="5695"/>
        <v>0</v>
      </c>
      <c r="AB1231" s="166">
        <f t="shared" si="5695"/>
        <v>0</v>
      </c>
      <c r="AC1231" s="166">
        <f t="shared" si="5695"/>
        <v>0</v>
      </c>
      <c r="AD1231" s="166">
        <f t="shared" si="5695"/>
        <v>0</v>
      </c>
      <c r="AE1231" s="166">
        <f t="shared" si="5695"/>
        <v>0</v>
      </c>
      <c r="AF1231" s="166">
        <f t="shared" si="5695"/>
        <v>0</v>
      </c>
      <c r="AG1231" s="166">
        <f t="shared" si="5695"/>
        <v>0</v>
      </c>
      <c r="AH1231" s="166">
        <f t="shared" si="5695"/>
        <v>0</v>
      </c>
      <c r="AI1231" s="142"/>
      <c r="AJ1231" s="166">
        <f t="shared" si="5690"/>
        <v>0</v>
      </c>
      <c r="AK1231" s="166">
        <f t="shared" ref="AK1231:AU1231" si="5696">AK189-AK383+AJ1231</f>
        <v>0</v>
      </c>
      <c r="AL1231" s="166">
        <f t="shared" si="5696"/>
        <v>0</v>
      </c>
      <c r="AM1231" s="166">
        <f t="shared" si="5696"/>
        <v>0</v>
      </c>
      <c r="AN1231" s="166">
        <f t="shared" si="5696"/>
        <v>0</v>
      </c>
      <c r="AO1231" s="166">
        <f t="shared" si="5696"/>
        <v>0</v>
      </c>
      <c r="AP1231" s="166">
        <f t="shared" si="5696"/>
        <v>0</v>
      </c>
      <c r="AQ1231" s="166">
        <f t="shared" si="5696"/>
        <v>0</v>
      </c>
      <c r="AR1231" s="166">
        <f t="shared" si="5696"/>
        <v>0</v>
      </c>
      <c r="AS1231" s="166">
        <f t="shared" si="5696"/>
        <v>0</v>
      </c>
      <c r="AT1231" s="166">
        <f t="shared" si="5696"/>
        <v>0</v>
      </c>
      <c r="AU1231" s="166">
        <f t="shared" si="5696"/>
        <v>0</v>
      </c>
      <c r="AV1231" s="142"/>
      <c r="AW1231" s="166">
        <f t="shared" si="5692"/>
        <v>0</v>
      </c>
      <c r="AX1231" s="166">
        <f t="shared" ref="AX1231:BH1231" si="5697">AX189-AX383+AW1231</f>
        <v>0</v>
      </c>
      <c r="AY1231" s="166">
        <f t="shared" si="5697"/>
        <v>0</v>
      </c>
      <c r="AZ1231" s="166">
        <f t="shared" si="5697"/>
        <v>0</v>
      </c>
      <c r="BA1231" s="166">
        <f t="shared" si="5697"/>
        <v>0</v>
      </c>
      <c r="BB1231" s="166">
        <f t="shared" si="5697"/>
        <v>0</v>
      </c>
      <c r="BC1231" s="166">
        <f t="shared" si="5697"/>
        <v>0</v>
      </c>
      <c r="BD1231" s="166">
        <f t="shared" si="5697"/>
        <v>0</v>
      </c>
      <c r="BE1231" s="166">
        <f t="shared" si="5697"/>
        <v>0</v>
      </c>
      <c r="BF1231" s="166">
        <f t="shared" si="5697"/>
        <v>0</v>
      </c>
      <c r="BG1231" s="166">
        <f t="shared" si="5697"/>
        <v>0</v>
      </c>
      <c r="BH1231" s="166">
        <f t="shared" si="5697"/>
        <v>0</v>
      </c>
      <c r="BI1231" s="142"/>
      <c r="BV1231" s="142"/>
      <c r="CI1231" s="142"/>
      <c r="CV1231" s="142"/>
      <c r="DI1231" s="142"/>
      <c r="DV1231" s="142"/>
      <c r="EI1231" s="142"/>
    </row>
    <row r="1232" spans="1:139" ht="15.75" hidden="1" outlineLevel="1" x14ac:dyDescent="0.25">
      <c r="A1232" s="2">
        <f t="shared" si="5686"/>
        <v>131</v>
      </c>
      <c r="B1232" s="86">
        <f t="shared" si="5687"/>
        <v>0</v>
      </c>
      <c r="C1232" s="86">
        <f t="shared" si="5687"/>
        <v>0</v>
      </c>
      <c r="D1232" s="2">
        <f t="shared" si="5687"/>
        <v>0</v>
      </c>
      <c r="E1232" s="141">
        <f t="shared" si="5687"/>
        <v>0</v>
      </c>
      <c r="I1232" s="178">
        <v>0</v>
      </c>
      <c r="J1232" s="166">
        <f t="shared" ref="J1232:U1232" si="5698">J190-J384+I1232</f>
        <v>0</v>
      </c>
      <c r="K1232" s="166">
        <f t="shared" si="5698"/>
        <v>0</v>
      </c>
      <c r="L1232" s="166">
        <f t="shared" si="5698"/>
        <v>0</v>
      </c>
      <c r="M1232" s="166">
        <f t="shared" si="5698"/>
        <v>0</v>
      </c>
      <c r="N1232" s="166">
        <f t="shared" si="5698"/>
        <v>0</v>
      </c>
      <c r="O1232" s="166">
        <f t="shared" si="5698"/>
        <v>0</v>
      </c>
      <c r="P1232" s="166">
        <f t="shared" si="5698"/>
        <v>0</v>
      </c>
      <c r="Q1232" s="166">
        <f t="shared" si="5698"/>
        <v>0</v>
      </c>
      <c r="R1232" s="166">
        <f t="shared" si="5698"/>
        <v>0</v>
      </c>
      <c r="S1232" s="166">
        <f t="shared" si="5698"/>
        <v>0</v>
      </c>
      <c r="T1232" s="166">
        <f t="shared" si="5698"/>
        <v>0</v>
      </c>
      <c r="U1232" s="166">
        <f t="shared" si="5698"/>
        <v>0</v>
      </c>
      <c r="W1232" s="166">
        <f t="shared" si="5593"/>
        <v>0</v>
      </c>
      <c r="X1232" s="166">
        <f t="shared" ref="X1232:AH1232" si="5699">X190-X384+W1232</f>
        <v>0</v>
      </c>
      <c r="Y1232" s="166">
        <f t="shared" si="5699"/>
        <v>0</v>
      </c>
      <c r="Z1232" s="166">
        <f t="shared" si="5699"/>
        <v>0</v>
      </c>
      <c r="AA1232" s="166">
        <f t="shared" si="5699"/>
        <v>0</v>
      </c>
      <c r="AB1232" s="166">
        <f t="shared" si="5699"/>
        <v>0</v>
      </c>
      <c r="AC1232" s="166">
        <f t="shared" si="5699"/>
        <v>0</v>
      </c>
      <c r="AD1232" s="166">
        <f t="shared" si="5699"/>
        <v>0</v>
      </c>
      <c r="AE1232" s="166">
        <f t="shared" si="5699"/>
        <v>0</v>
      </c>
      <c r="AF1232" s="166">
        <f t="shared" si="5699"/>
        <v>0</v>
      </c>
      <c r="AG1232" s="166">
        <f t="shared" si="5699"/>
        <v>0</v>
      </c>
      <c r="AH1232" s="166">
        <f t="shared" si="5699"/>
        <v>0</v>
      </c>
      <c r="AI1232" s="142"/>
      <c r="AJ1232" s="166">
        <f t="shared" si="5690"/>
        <v>0</v>
      </c>
      <c r="AK1232" s="166">
        <f t="shared" ref="AK1232:AU1232" si="5700">AK190-AK384+AJ1232</f>
        <v>0</v>
      </c>
      <c r="AL1232" s="166">
        <f t="shared" si="5700"/>
        <v>0</v>
      </c>
      <c r="AM1232" s="166">
        <f t="shared" si="5700"/>
        <v>0</v>
      </c>
      <c r="AN1232" s="166">
        <f t="shared" si="5700"/>
        <v>0</v>
      </c>
      <c r="AO1232" s="166">
        <f t="shared" si="5700"/>
        <v>0</v>
      </c>
      <c r="AP1232" s="166">
        <f t="shared" si="5700"/>
        <v>0</v>
      </c>
      <c r="AQ1232" s="166">
        <f t="shared" si="5700"/>
        <v>0</v>
      </c>
      <c r="AR1232" s="166">
        <f t="shared" si="5700"/>
        <v>0</v>
      </c>
      <c r="AS1232" s="166">
        <f t="shared" si="5700"/>
        <v>0</v>
      </c>
      <c r="AT1232" s="166">
        <f t="shared" si="5700"/>
        <v>0</v>
      </c>
      <c r="AU1232" s="166">
        <f t="shared" si="5700"/>
        <v>0</v>
      </c>
      <c r="AV1232" s="142"/>
      <c r="AW1232" s="166">
        <f t="shared" si="5692"/>
        <v>0</v>
      </c>
      <c r="AX1232" s="166">
        <f t="shared" ref="AX1232:BH1232" si="5701">AX190-AX384+AW1232</f>
        <v>0</v>
      </c>
      <c r="AY1232" s="166">
        <f t="shared" si="5701"/>
        <v>0</v>
      </c>
      <c r="AZ1232" s="166">
        <f t="shared" si="5701"/>
        <v>0</v>
      </c>
      <c r="BA1232" s="166">
        <f t="shared" si="5701"/>
        <v>0</v>
      </c>
      <c r="BB1232" s="166">
        <f t="shared" si="5701"/>
        <v>0</v>
      </c>
      <c r="BC1232" s="166">
        <f t="shared" si="5701"/>
        <v>0</v>
      </c>
      <c r="BD1232" s="166">
        <f t="shared" si="5701"/>
        <v>0</v>
      </c>
      <c r="BE1232" s="166">
        <f t="shared" si="5701"/>
        <v>0</v>
      </c>
      <c r="BF1232" s="166">
        <f t="shared" si="5701"/>
        <v>0</v>
      </c>
      <c r="BG1232" s="166">
        <f t="shared" si="5701"/>
        <v>0</v>
      </c>
      <c r="BH1232" s="166">
        <f t="shared" si="5701"/>
        <v>0</v>
      </c>
      <c r="BI1232" s="142"/>
      <c r="BV1232" s="142"/>
      <c r="CI1232" s="142"/>
      <c r="CV1232" s="142"/>
      <c r="DI1232" s="142"/>
      <c r="DV1232" s="142"/>
      <c r="EI1232" s="142"/>
    </row>
    <row r="1233" spans="1:139" ht="15.75" hidden="1" outlineLevel="1" x14ac:dyDescent="0.25">
      <c r="A1233" s="2">
        <f t="shared" si="5686"/>
        <v>132</v>
      </c>
      <c r="B1233" s="86">
        <f t="shared" si="5687"/>
        <v>0</v>
      </c>
      <c r="C1233" s="86">
        <f t="shared" si="5687"/>
        <v>0</v>
      </c>
      <c r="D1233" s="2">
        <f t="shared" si="5687"/>
        <v>0</v>
      </c>
      <c r="E1233" s="141">
        <f t="shared" si="5687"/>
        <v>0</v>
      </c>
      <c r="I1233" s="178">
        <v>0</v>
      </c>
      <c r="J1233" s="166">
        <f t="shared" ref="J1233:U1233" si="5702">J191-J385+I1233</f>
        <v>0</v>
      </c>
      <c r="K1233" s="166">
        <f t="shared" si="5702"/>
        <v>0</v>
      </c>
      <c r="L1233" s="166">
        <f t="shared" si="5702"/>
        <v>0</v>
      </c>
      <c r="M1233" s="166">
        <f t="shared" si="5702"/>
        <v>0</v>
      </c>
      <c r="N1233" s="166">
        <f t="shared" si="5702"/>
        <v>0</v>
      </c>
      <c r="O1233" s="166">
        <f t="shared" si="5702"/>
        <v>0</v>
      </c>
      <c r="P1233" s="166">
        <f t="shared" si="5702"/>
        <v>0</v>
      </c>
      <c r="Q1233" s="166">
        <f t="shared" si="5702"/>
        <v>0</v>
      </c>
      <c r="R1233" s="166">
        <f t="shared" si="5702"/>
        <v>0</v>
      </c>
      <c r="S1233" s="166">
        <f t="shared" si="5702"/>
        <v>0</v>
      </c>
      <c r="T1233" s="166">
        <f t="shared" si="5702"/>
        <v>0</v>
      </c>
      <c r="U1233" s="166">
        <f t="shared" si="5702"/>
        <v>0</v>
      </c>
      <c r="W1233" s="166">
        <f t="shared" si="5593"/>
        <v>0</v>
      </c>
      <c r="X1233" s="166">
        <f t="shared" ref="X1233:AH1233" si="5703">X191-X385+W1233</f>
        <v>0</v>
      </c>
      <c r="Y1233" s="166">
        <f t="shared" si="5703"/>
        <v>0</v>
      </c>
      <c r="Z1233" s="166">
        <f t="shared" si="5703"/>
        <v>0</v>
      </c>
      <c r="AA1233" s="166">
        <f t="shared" si="5703"/>
        <v>0</v>
      </c>
      <c r="AB1233" s="166">
        <f t="shared" si="5703"/>
        <v>0</v>
      </c>
      <c r="AC1233" s="166">
        <f t="shared" si="5703"/>
        <v>0</v>
      </c>
      <c r="AD1233" s="166">
        <f t="shared" si="5703"/>
        <v>0</v>
      </c>
      <c r="AE1233" s="166">
        <f t="shared" si="5703"/>
        <v>0</v>
      </c>
      <c r="AF1233" s="166">
        <f t="shared" si="5703"/>
        <v>0</v>
      </c>
      <c r="AG1233" s="166">
        <f t="shared" si="5703"/>
        <v>0</v>
      </c>
      <c r="AH1233" s="166">
        <f t="shared" si="5703"/>
        <v>0</v>
      </c>
      <c r="AI1233" s="142"/>
      <c r="AJ1233" s="166">
        <f t="shared" si="5690"/>
        <v>0</v>
      </c>
      <c r="AK1233" s="166">
        <f t="shared" ref="AK1233:AU1233" si="5704">AK191-AK385+AJ1233</f>
        <v>0</v>
      </c>
      <c r="AL1233" s="166">
        <f t="shared" si="5704"/>
        <v>0</v>
      </c>
      <c r="AM1233" s="166">
        <f t="shared" si="5704"/>
        <v>0</v>
      </c>
      <c r="AN1233" s="166">
        <f t="shared" si="5704"/>
        <v>0</v>
      </c>
      <c r="AO1233" s="166">
        <f t="shared" si="5704"/>
        <v>0</v>
      </c>
      <c r="AP1233" s="166">
        <f t="shared" si="5704"/>
        <v>0</v>
      </c>
      <c r="AQ1233" s="166">
        <f t="shared" si="5704"/>
        <v>0</v>
      </c>
      <c r="AR1233" s="166">
        <f t="shared" si="5704"/>
        <v>0</v>
      </c>
      <c r="AS1233" s="166">
        <f t="shared" si="5704"/>
        <v>0</v>
      </c>
      <c r="AT1233" s="166">
        <f t="shared" si="5704"/>
        <v>0</v>
      </c>
      <c r="AU1233" s="166">
        <f t="shared" si="5704"/>
        <v>0</v>
      </c>
      <c r="AV1233" s="142"/>
      <c r="AW1233" s="166">
        <f t="shared" si="5692"/>
        <v>0</v>
      </c>
      <c r="AX1233" s="166">
        <f t="shared" ref="AX1233:BH1233" si="5705">AX191-AX385+AW1233</f>
        <v>0</v>
      </c>
      <c r="AY1233" s="166">
        <f t="shared" si="5705"/>
        <v>0</v>
      </c>
      <c r="AZ1233" s="166">
        <f t="shared" si="5705"/>
        <v>0</v>
      </c>
      <c r="BA1233" s="166">
        <f t="shared" si="5705"/>
        <v>0</v>
      </c>
      <c r="BB1233" s="166">
        <f t="shared" si="5705"/>
        <v>0</v>
      </c>
      <c r="BC1233" s="166">
        <f t="shared" si="5705"/>
        <v>0</v>
      </c>
      <c r="BD1233" s="166">
        <f t="shared" si="5705"/>
        <v>0</v>
      </c>
      <c r="BE1233" s="166">
        <f t="shared" si="5705"/>
        <v>0</v>
      </c>
      <c r="BF1233" s="166">
        <f t="shared" si="5705"/>
        <v>0</v>
      </c>
      <c r="BG1233" s="166">
        <f t="shared" si="5705"/>
        <v>0</v>
      </c>
      <c r="BH1233" s="166">
        <f t="shared" si="5705"/>
        <v>0</v>
      </c>
      <c r="BI1233" s="142"/>
      <c r="BV1233" s="142"/>
      <c r="CI1233" s="142"/>
      <c r="CV1233" s="142"/>
      <c r="DI1233" s="142"/>
      <c r="DV1233" s="142"/>
      <c r="EI1233" s="142"/>
    </row>
    <row r="1234" spans="1:139" ht="15.75" hidden="1" outlineLevel="1" x14ac:dyDescent="0.25">
      <c r="A1234" s="2">
        <f t="shared" si="5686"/>
        <v>133</v>
      </c>
      <c r="B1234" s="86">
        <f t="shared" si="5687"/>
        <v>0</v>
      </c>
      <c r="C1234" s="86">
        <f t="shared" si="5687"/>
        <v>0</v>
      </c>
      <c r="D1234" s="2">
        <f t="shared" si="5687"/>
        <v>0</v>
      </c>
      <c r="E1234" s="141">
        <f t="shared" si="5687"/>
        <v>0</v>
      </c>
      <c r="I1234" s="178">
        <v>0</v>
      </c>
      <c r="J1234" s="166">
        <f t="shared" ref="J1234:U1234" si="5706">J192-J386+I1234</f>
        <v>0</v>
      </c>
      <c r="K1234" s="166">
        <f t="shared" si="5706"/>
        <v>0</v>
      </c>
      <c r="L1234" s="166">
        <f t="shared" si="5706"/>
        <v>0</v>
      </c>
      <c r="M1234" s="166">
        <f t="shared" si="5706"/>
        <v>0</v>
      </c>
      <c r="N1234" s="166">
        <f t="shared" si="5706"/>
        <v>0</v>
      </c>
      <c r="O1234" s="166">
        <f t="shared" si="5706"/>
        <v>0</v>
      </c>
      <c r="P1234" s="166">
        <f t="shared" si="5706"/>
        <v>0</v>
      </c>
      <c r="Q1234" s="166">
        <f t="shared" si="5706"/>
        <v>0</v>
      </c>
      <c r="R1234" s="166">
        <f t="shared" si="5706"/>
        <v>0</v>
      </c>
      <c r="S1234" s="166">
        <f t="shared" si="5706"/>
        <v>0</v>
      </c>
      <c r="T1234" s="166">
        <f t="shared" si="5706"/>
        <v>0</v>
      </c>
      <c r="U1234" s="166">
        <f t="shared" si="5706"/>
        <v>0</v>
      </c>
      <c r="W1234" s="166">
        <f t="shared" si="5593"/>
        <v>0</v>
      </c>
      <c r="X1234" s="166">
        <f t="shared" ref="X1234:AH1234" si="5707">X192-X386+W1234</f>
        <v>0</v>
      </c>
      <c r="Y1234" s="166">
        <f t="shared" si="5707"/>
        <v>0</v>
      </c>
      <c r="Z1234" s="166">
        <f t="shared" si="5707"/>
        <v>0</v>
      </c>
      <c r="AA1234" s="166">
        <f t="shared" si="5707"/>
        <v>0</v>
      </c>
      <c r="AB1234" s="166">
        <f t="shared" si="5707"/>
        <v>0</v>
      </c>
      <c r="AC1234" s="166">
        <f t="shared" si="5707"/>
        <v>0</v>
      </c>
      <c r="AD1234" s="166">
        <f t="shared" si="5707"/>
        <v>0</v>
      </c>
      <c r="AE1234" s="166">
        <f t="shared" si="5707"/>
        <v>0</v>
      </c>
      <c r="AF1234" s="166">
        <f t="shared" si="5707"/>
        <v>0</v>
      </c>
      <c r="AG1234" s="166">
        <f t="shared" si="5707"/>
        <v>0</v>
      </c>
      <c r="AH1234" s="166">
        <f t="shared" si="5707"/>
        <v>0</v>
      </c>
      <c r="AI1234" s="142"/>
      <c r="AJ1234" s="166">
        <f t="shared" si="5690"/>
        <v>0</v>
      </c>
      <c r="AK1234" s="166">
        <f t="shared" ref="AK1234:AU1234" si="5708">AK192-AK386+AJ1234</f>
        <v>0</v>
      </c>
      <c r="AL1234" s="166">
        <f t="shared" si="5708"/>
        <v>0</v>
      </c>
      <c r="AM1234" s="166">
        <f t="shared" si="5708"/>
        <v>0</v>
      </c>
      <c r="AN1234" s="166">
        <f t="shared" si="5708"/>
        <v>0</v>
      </c>
      <c r="AO1234" s="166">
        <f t="shared" si="5708"/>
        <v>0</v>
      </c>
      <c r="AP1234" s="166">
        <f t="shared" si="5708"/>
        <v>0</v>
      </c>
      <c r="AQ1234" s="166">
        <f t="shared" si="5708"/>
        <v>0</v>
      </c>
      <c r="AR1234" s="166">
        <f t="shared" si="5708"/>
        <v>0</v>
      </c>
      <c r="AS1234" s="166">
        <f t="shared" si="5708"/>
        <v>0</v>
      </c>
      <c r="AT1234" s="166">
        <f t="shared" si="5708"/>
        <v>0</v>
      </c>
      <c r="AU1234" s="166">
        <f t="shared" si="5708"/>
        <v>0</v>
      </c>
      <c r="AV1234" s="142"/>
      <c r="AW1234" s="166">
        <f t="shared" si="5692"/>
        <v>0</v>
      </c>
      <c r="AX1234" s="166">
        <f t="shared" ref="AX1234:BH1234" si="5709">AX192-AX386+AW1234</f>
        <v>0</v>
      </c>
      <c r="AY1234" s="166">
        <f t="shared" si="5709"/>
        <v>0</v>
      </c>
      <c r="AZ1234" s="166">
        <f t="shared" si="5709"/>
        <v>0</v>
      </c>
      <c r="BA1234" s="166">
        <f t="shared" si="5709"/>
        <v>0</v>
      </c>
      <c r="BB1234" s="166">
        <f t="shared" si="5709"/>
        <v>0</v>
      </c>
      <c r="BC1234" s="166">
        <f t="shared" si="5709"/>
        <v>0</v>
      </c>
      <c r="BD1234" s="166">
        <f t="shared" si="5709"/>
        <v>0</v>
      </c>
      <c r="BE1234" s="166">
        <f t="shared" si="5709"/>
        <v>0</v>
      </c>
      <c r="BF1234" s="166">
        <f t="shared" si="5709"/>
        <v>0</v>
      </c>
      <c r="BG1234" s="166">
        <f t="shared" si="5709"/>
        <v>0</v>
      </c>
      <c r="BH1234" s="166">
        <f t="shared" si="5709"/>
        <v>0</v>
      </c>
      <c r="BI1234" s="142"/>
      <c r="BV1234" s="142"/>
      <c r="CI1234" s="142"/>
      <c r="CV1234" s="142"/>
      <c r="DI1234" s="142"/>
      <c r="DV1234" s="142"/>
      <c r="EI1234" s="142"/>
    </row>
    <row r="1235" spans="1:139" ht="15.75" hidden="1" x14ac:dyDescent="0.25">
      <c r="A1235" s="2" t="str">
        <f t="shared" si="5686"/>
        <v>2021F</v>
      </c>
      <c r="B1235" s="86" t="str">
        <f t="shared" si="5687"/>
        <v>PRE-09362</v>
      </c>
      <c r="C1235" s="86" t="str">
        <f t="shared" si="5687"/>
        <v>SPP FH PRE-09362 - 2021F</v>
      </c>
      <c r="D1235" s="2" t="str">
        <f t="shared" si="5687"/>
        <v>FH - TBD2021F</v>
      </c>
      <c r="E1235" s="141" t="str">
        <f t="shared" si="5687"/>
        <v>SPP FH - 2021F</v>
      </c>
      <c r="I1235" s="178">
        <v>0</v>
      </c>
      <c r="J1235" s="166">
        <f t="shared" ref="J1235:U1235" si="5710">J193-J387+I1235</f>
        <v>0</v>
      </c>
      <c r="K1235" s="166">
        <f t="shared" si="5710"/>
        <v>0</v>
      </c>
      <c r="L1235" s="166">
        <f t="shared" si="5710"/>
        <v>0</v>
      </c>
      <c r="M1235" s="166">
        <f t="shared" si="5710"/>
        <v>0</v>
      </c>
      <c r="N1235" s="166">
        <f t="shared" si="5710"/>
        <v>0</v>
      </c>
      <c r="O1235" s="166">
        <f t="shared" si="5710"/>
        <v>0</v>
      </c>
      <c r="P1235" s="166">
        <f t="shared" si="5710"/>
        <v>0</v>
      </c>
      <c r="Q1235" s="166">
        <f t="shared" si="5710"/>
        <v>0</v>
      </c>
      <c r="R1235" s="166">
        <f t="shared" si="5710"/>
        <v>0</v>
      </c>
      <c r="S1235" s="166">
        <f t="shared" si="5710"/>
        <v>0</v>
      </c>
      <c r="T1235" s="166">
        <f t="shared" si="5710"/>
        <v>0</v>
      </c>
      <c r="U1235" s="166">
        <f t="shared" si="5710"/>
        <v>0</v>
      </c>
      <c r="W1235" s="166">
        <f t="shared" si="5593"/>
        <v>0</v>
      </c>
      <c r="X1235" s="166">
        <f t="shared" ref="X1235:AH1235" si="5711">X193-X387+W1235</f>
        <v>0</v>
      </c>
      <c r="Y1235" s="166">
        <f t="shared" si="5711"/>
        <v>0</v>
      </c>
      <c r="Z1235" s="166">
        <f t="shared" si="5711"/>
        <v>0</v>
      </c>
      <c r="AA1235" s="166">
        <f t="shared" si="5711"/>
        <v>0</v>
      </c>
      <c r="AB1235" s="166">
        <f t="shared" si="5711"/>
        <v>0</v>
      </c>
      <c r="AC1235" s="166">
        <f t="shared" si="5711"/>
        <v>0</v>
      </c>
      <c r="AD1235" s="166">
        <f t="shared" si="5711"/>
        <v>0</v>
      </c>
      <c r="AE1235" s="166">
        <f t="shared" si="5711"/>
        <v>0</v>
      </c>
      <c r="AF1235" s="166">
        <f t="shared" si="5711"/>
        <v>0</v>
      </c>
      <c r="AG1235" s="166">
        <f t="shared" si="5711"/>
        <v>0</v>
      </c>
      <c r="AH1235" s="166">
        <f t="shared" si="5711"/>
        <v>0</v>
      </c>
      <c r="AI1235" s="142"/>
      <c r="AJ1235" s="166">
        <f t="shared" si="5690"/>
        <v>0</v>
      </c>
      <c r="AK1235" s="166">
        <f t="shared" ref="AK1235:AU1235" si="5712">AK193-AK387+AJ1235</f>
        <v>0</v>
      </c>
      <c r="AL1235" s="166">
        <f t="shared" si="5712"/>
        <v>0</v>
      </c>
      <c r="AM1235" s="166">
        <f t="shared" si="5712"/>
        <v>0</v>
      </c>
      <c r="AN1235" s="166">
        <f t="shared" si="5712"/>
        <v>0</v>
      </c>
      <c r="AO1235" s="166">
        <f t="shared" si="5712"/>
        <v>0</v>
      </c>
      <c r="AP1235" s="166">
        <f t="shared" si="5712"/>
        <v>0</v>
      </c>
      <c r="AQ1235" s="166">
        <f t="shared" si="5712"/>
        <v>0</v>
      </c>
      <c r="AR1235" s="166">
        <f t="shared" si="5712"/>
        <v>0</v>
      </c>
      <c r="AS1235" s="166">
        <f t="shared" si="5712"/>
        <v>0</v>
      </c>
      <c r="AT1235" s="166">
        <f t="shared" si="5712"/>
        <v>0</v>
      </c>
      <c r="AU1235" s="166">
        <f t="shared" si="5712"/>
        <v>0</v>
      </c>
      <c r="AV1235" s="142"/>
      <c r="AW1235" s="166">
        <f t="shared" si="5692"/>
        <v>0</v>
      </c>
      <c r="AX1235" s="166">
        <f t="shared" ref="AX1235:BH1235" si="5713">AX193-AX387+AW1235</f>
        <v>0</v>
      </c>
      <c r="AY1235" s="166">
        <f t="shared" si="5713"/>
        <v>0</v>
      </c>
      <c r="AZ1235" s="166">
        <f t="shared" si="5713"/>
        <v>0</v>
      </c>
      <c r="BA1235" s="166">
        <f t="shared" si="5713"/>
        <v>0</v>
      </c>
      <c r="BB1235" s="166">
        <f t="shared" si="5713"/>
        <v>0</v>
      </c>
      <c r="BC1235" s="166">
        <f t="shared" si="5713"/>
        <v>0</v>
      </c>
      <c r="BD1235" s="166">
        <f t="shared" si="5713"/>
        <v>0</v>
      </c>
      <c r="BE1235" s="166">
        <f t="shared" si="5713"/>
        <v>0</v>
      </c>
      <c r="BF1235" s="166">
        <f t="shared" si="5713"/>
        <v>0</v>
      </c>
      <c r="BG1235" s="166">
        <f t="shared" si="5713"/>
        <v>0</v>
      </c>
      <c r="BH1235" s="166">
        <f t="shared" si="5713"/>
        <v>0</v>
      </c>
      <c r="BI1235" s="142"/>
      <c r="BV1235" s="142"/>
      <c r="CI1235" s="142"/>
      <c r="CV1235" s="142"/>
      <c r="DI1235" s="142"/>
      <c r="DV1235" s="142"/>
      <c r="EI1235" s="142"/>
    </row>
    <row r="1236" spans="1:139" ht="15.75" hidden="1" x14ac:dyDescent="0.25">
      <c r="A1236" s="2" t="str">
        <f t="shared" si="5686"/>
        <v>2022B</v>
      </c>
      <c r="B1236" s="86" t="str">
        <f t="shared" si="5687"/>
        <v>FH - 2022B</v>
      </c>
      <c r="C1236" s="86" t="str">
        <f t="shared" si="5687"/>
        <v>SPP FH - 2022B</v>
      </c>
      <c r="D1236" s="2" t="str">
        <f t="shared" si="5687"/>
        <v>FH - TBD2022B</v>
      </c>
      <c r="E1236" s="141" t="str">
        <f t="shared" si="5687"/>
        <v>SPP FH - 2022B</v>
      </c>
      <c r="I1236" s="178">
        <v>0</v>
      </c>
      <c r="J1236" s="166">
        <f t="shared" ref="J1236:U1236" si="5714">J194-J388+I1236</f>
        <v>0</v>
      </c>
      <c r="K1236" s="166">
        <f t="shared" si="5714"/>
        <v>0</v>
      </c>
      <c r="L1236" s="166">
        <f t="shared" si="5714"/>
        <v>0</v>
      </c>
      <c r="M1236" s="166">
        <f t="shared" si="5714"/>
        <v>0</v>
      </c>
      <c r="N1236" s="166">
        <f t="shared" si="5714"/>
        <v>0</v>
      </c>
      <c r="O1236" s="166">
        <f t="shared" si="5714"/>
        <v>0</v>
      </c>
      <c r="P1236" s="166">
        <f t="shared" si="5714"/>
        <v>0</v>
      </c>
      <c r="Q1236" s="166">
        <f t="shared" si="5714"/>
        <v>0</v>
      </c>
      <c r="R1236" s="166">
        <f t="shared" si="5714"/>
        <v>0</v>
      </c>
      <c r="S1236" s="166">
        <f t="shared" si="5714"/>
        <v>0</v>
      </c>
      <c r="T1236" s="166">
        <f t="shared" si="5714"/>
        <v>0</v>
      </c>
      <c r="U1236" s="166">
        <f t="shared" si="5714"/>
        <v>0</v>
      </c>
      <c r="W1236" s="166">
        <f t="shared" si="5593"/>
        <v>0</v>
      </c>
      <c r="X1236" s="100">
        <f t="shared" ref="X1236:AH1236" si="5715">X194-X388+W1236</f>
        <v>0</v>
      </c>
      <c r="Y1236" s="100">
        <f t="shared" si="5715"/>
        <v>0</v>
      </c>
      <c r="Z1236" s="100">
        <f t="shared" si="5715"/>
        <v>0</v>
      </c>
      <c r="AA1236" s="100">
        <f t="shared" si="5715"/>
        <v>0</v>
      </c>
      <c r="AB1236" s="100">
        <f t="shared" si="5715"/>
        <v>0</v>
      </c>
      <c r="AC1236" s="100">
        <f t="shared" si="5715"/>
        <v>0</v>
      </c>
      <c r="AD1236" s="100">
        <f t="shared" si="5715"/>
        <v>0</v>
      </c>
      <c r="AE1236" s="100">
        <f t="shared" si="5715"/>
        <v>0</v>
      </c>
      <c r="AF1236" s="100">
        <f t="shared" si="5715"/>
        <v>0</v>
      </c>
      <c r="AG1236" s="100">
        <f t="shared" si="5715"/>
        <v>0</v>
      </c>
      <c r="AH1236" s="100">
        <f t="shared" si="5715"/>
        <v>0</v>
      </c>
      <c r="AJ1236" s="166">
        <f t="shared" si="5690"/>
        <v>0</v>
      </c>
      <c r="AK1236" s="100">
        <f t="shared" ref="AK1236:AU1236" si="5716">AK194-AK388+AJ1236</f>
        <v>0</v>
      </c>
      <c r="AL1236" s="100">
        <f t="shared" si="5716"/>
        <v>0</v>
      </c>
      <c r="AM1236" s="100">
        <f t="shared" si="5716"/>
        <v>0</v>
      </c>
      <c r="AN1236" s="100">
        <f t="shared" si="5716"/>
        <v>0</v>
      </c>
      <c r="AO1236" s="100">
        <f t="shared" si="5716"/>
        <v>0</v>
      </c>
      <c r="AP1236" s="100">
        <f t="shared" si="5716"/>
        <v>0</v>
      </c>
      <c r="AQ1236" s="100">
        <f t="shared" si="5716"/>
        <v>0</v>
      </c>
      <c r="AR1236" s="100">
        <f t="shared" si="5716"/>
        <v>0</v>
      </c>
      <c r="AS1236" s="100">
        <f t="shared" si="5716"/>
        <v>0</v>
      </c>
      <c r="AT1236" s="100">
        <f t="shared" si="5716"/>
        <v>0</v>
      </c>
      <c r="AU1236" s="100">
        <f t="shared" si="5716"/>
        <v>0</v>
      </c>
      <c r="AW1236" s="166">
        <f t="shared" si="5692"/>
        <v>0</v>
      </c>
      <c r="AX1236" s="100">
        <f t="shared" ref="AX1236:BH1236" si="5717">AX194-AX388+AW1236</f>
        <v>0</v>
      </c>
      <c r="AY1236" s="100">
        <f t="shared" si="5717"/>
        <v>0</v>
      </c>
      <c r="AZ1236" s="100">
        <f t="shared" si="5717"/>
        <v>0</v>
      </c>
      <c r="BA1236" s="100">
        <f t="shared" si="5717"/>
        <v>0</v>
      </c>
      <c r="BB1236" s="100">
        <f t="shared" si="5717"/>
        <v>0</v>
      </c>
      <c r="BC1236" s="100">
        <f t="shared" si="5717"/>
        <v>0</v>
      </c>
      <c r="BD1236" s="100">
        <f t="shared" si="5717"/>
        <v>0</v>
      </c>
      <c r="BE1236" s="100">
        <f t="shared" si="5717"/>
        <v>0</v>
      </c>
      <c r="BF1236" s="100">
        <f t="shared" si="5717"/>
        <v>0</v>
      </c>
      <c r="BG1236" s="100">
        <f t="shared" si="5717"/>
        <v>0</v>
      </c>
      <c r="BH1236" s="100">
        <f t="shared" si="5717"/>
        <v>0</v>
      </c>
      <c r="BJ1236" s="100">
        <f>BH1236+BJ1042</f>
        <v>0</v>
      </c>
      <c r="BK1236" s="100">
        <f t="shared" ref="BK1236:BU1236" si="5718">BJ1236+BK1042</f>
        <v>0</v>
      </c>
      <c r="BL1236" s="100">
        <f t="shared" si="5718"/>
        <v>0</v>
      </c>
      <c r="BM1236" s="100">
        <f t="shared" si="5718"/>
        <v>0</v>
      </c>
      <c r="BN1236" s="100">
        <f t="shared" si="5718"/>
        <v>0</v>
      </c>
      <c r="BO1236" s="100">
        <f t="shared" si="5718"/>
        <v>0</v>
      </c>
      <c r="BP1236" s="100">
        <f t="shared" si="5718"/>
        <v>0</v>
      </c>
      <c r="BQ1236" s="100">
        <f t="shared" si="5718"/>
        <v>0</v>
      </c>
      <c r="BR1236" s="100">
        <f t="shared" si="5718"/>
        <v>0</v>
      </c>
      <c r="BS1236" s="100">
        <f t="shared" si="5718"/>
        <v>0</v>
      </c>
      <c r="BT1236" s="100">
        <f t="shared" si="5718"/>
        <v>0</v>
      </c>
      <c r="BU1236" s="100">
        <f t="shared" si="5718"/>
        <v>0</v>
      </c>
      <c r="BW1236" s="100">
        <f>BU1236+BW1042</f>
        <v>0</v>
      </c>
      <c r="BX1236" s="100">
        <f t="shared" ref="BX1236:CH1236" si="5719">BW1236+BX1042</f>
        <v>0</v>
      </c>
      <c r="BY1236" s="100">
        <f t="shared" si="5719"/>
        <v>0</v>
      </c>
      <c r="BZ1236" s="100">
        <f t="shared" si="5719"/>
        <v>0</v>
      </c>
      <c r="CA1236" s="100">
        <f t="shared" si="5719"/>
        <v>0</v>
      </c>
      <c r="CB1236" s="100">
        <f t="shared" si="5719"/>
        <v>0</v>
      </c>
      <c r="CC1236" s="100">
        <f t="shared" si="5719"/>
        <v>0</v>
      </c>
      <c r="CD1236" s="100">
        <f t="shared" si="5719"/>
        <v>0</v>
      </c>
      <c r="CE1236" s="100">
        <f t="shared" si="5719"/>
        <v>0</v>
      </c>
      <c r="CF1236" s="100">
        <f t="shared" si="5719"/>
        <v>0</v>
      </c>
      <c r="CG1236" s="100">
        <f t="shared" si="5719"/>
        <v>0</v>
      </c>
      <c r="CH1236" s="100">
        <f t="shared" si="5719"/>
        <v>0</v>
      </c>
      <c r="CJ1236" s="100">
        <f>CH1236+CJ1042</f>
        <v>0</v>
      </c>
      <c r="CK1236" s="100">
        <f t="shared" ref="CK1236:CU1236" si="5720">CJ1236+CK1042</f>
        <v>0</v>
      </c>
      <c r="CL1236" s="100">
        <f t="shared" si="5720"/>
        <v>0</v>
      </c>
      <c r="CM1236" s="100">
        <f t="shared" si="5720"/>
        <v>0</v>
      </c>
      <c r="CN1236" s="100">
        <f t="shared" si="5720"/>
        <v>0</v>
      </c>
      <c r="CO1236" s="100">
        <f t="shared" si="5720"/>
        <v>0</v>
      </c>
      <c r="CP1236" s="100">
        <f t="shared" si="5720"/>
        <v>0</v>
      </c>
      <c r="CQ1236" s="100">
        <f t="shared" si="5720"/>
        <v>0</v>
      </c>
      <c r="CR1236" s="100">
        <f t="shared" si="5720"/>
        <v>0</v>
      </c>
      <c r="CS1236" s="100">
        <f t="shared" si="5720"/>
        <v>0</v>
      </c>
      <c r="CT1236" s="100">
        <f t="shared" si="5720"/>
        <v>0</v>
      </c>
      <c r="CU1236" s="100">
        <f t="shared" si="5720"/>
        <v>0</v>
      </c>
      <c r="CW1236" s="100">
        <f>CU1236+CW1042</f>
        <v>0</v>
      </c>
      <c r="CX1236" s="100">
        <f t="shared" ref="CX1236:DH1236" si="5721">CW1236+CX1042</f>
        <v>0</v>
      </c>
      <c r="CY1236" s="100">
        <f t="shared" si="5721"/>
        <v>0</v>
      </c>
      <c r="CZ1236" s="100">
        <f t="shared" si="5721"/>
        <v>0</v>
      </c>
      <c r="DA1236" s="100">
        <f t="shared" si="5721"/>
        <v>0</v>
      </c>
      <c r="DB1236" s="100">
        <f t="shared" si="5721"/>
        <v>0</v>
      </c>
      <c r="DC1236" s="100">
        <f t="shared" si="5721"/>
        <v>0</v>
      </c>
      <c r="DD1236" s="100">
        <f t="shared" si="5721"/>
        <v>0</v>
      </c>
      <c r="DE1236" s="100">
        <f t="shared" si="5721"/>
        <v>0</v>
      </c>
      <c r="DF1236" s="100">
        <f t="shared" si="5721"/>
        <v>0</v>
      </c>
      <c r="DG1236" s="100">
        <f t="shared" si="5721"/>
        <v>0</v>
      </c>
      <c r="DH1236" s="100">
        <f t="shared" si="5721"/>
        <v>0</v>
      </c>
      <c r="DJ1236" s="100">
        <f>DH1236+DJ1042</f>
        <v>0</v>
      </c>
      <c r="DK1236" s="100">
        <f t="shared" ref="DK1236:DU1236" si="5722">DJ1236+DK1042</f>
        <v>0</v>
      </c>
      <c r="DL1236" s="100">
        <f t="shared" si="5722"/>
        <v>0</v>
      </c>
      <c r="DM1236" s="100">
        <f t="shared" si="5722"/>
        <v>0</v>
      </c>
      <c r="DN1236" s="100">
        <f t="shared" si="5722"/>
        <v>0</v>
      </c>
      <c r="DO1236" s="100">
        <f t="shared" si="5722"/>
        <v>0</v>
      </c>
      <c r="DP1236" s="100">
        <f t="shared" si="5722"/>
        <v>0</v>
      </c>
      <c r="DQ1236" s="100">
        <f t="shared" si="5722"/>
        <v>0</v>
      </c>
      <c r="DR1236" s="100">
        <f t="shared" si="5722"/>
        <v>0</v>
      </c>
      <c r="DS1236" s="100">
        <f t="shared" si="5722"/>
        <v>0</v>
      </c>
      <c r="DT1236" s="100">
        <f t="shared" si="5722"/>
        <v>0</v>
      </c>
      <c r="DU1236" s="100">
        <f t="shared" si="5722"/>
        <v>0</v>
      </c>
      <c r="DW1236" s="100">
        <f>DU1236+DW1042</f>
        <v>0</v>
      </c>
      <c r="DX1236" s="100">
        <f t="shared" ref="DX1236:EH1236" si="5723">DW1236+DX1042</f>
        <v>0</v>
      </c>
      <c r="DY1236" s="100">
        <f t="shared" si="5723"/>
        <v>0</v>
      </c>
      <c r="DZ1236" s="100">
        <f t="shared" si="5723"/>
        <v>0</v>
      </c>
      <c r="EA1236" s="100">
        <f t="shared" si="5723"/>
        <v>0</v>
      </c>
      <c r="EB1236" s="100">
        <f t="shared" si="5723"/>
        <v>0</v>
      </c>
      <c r="EC1236" s="100">
        <f t="shared" si="5723"/>
        <v>0</v>
      </c>
      <c r="ED1236" s="100">
        <f t="shared" si="5723"/>
        <v>0</v>
      </c>
      <c r="EE1236" s="100">
        <f t="shared" si="5723"/>
        <v>0</v>
      </c>
      <c r="EF1236" s="100">
        <f t="shared" si="5723"/>
        <v>0</v>
      </c>
      <c r="EG1236" s="100">
        <f t="shared" si="5723"/>
        <v>0</v>
      </c>
      <c r="EH1236" s="100">
        <f t="shared" si="5723"/>
        <v>0</v>
      </c>
    </row>
    <row r="1237" spans="1:139" ht="15.75" x14ac:dyDescent="0.25">
      <c r="B1237" s="1" t="s">
        <v>158</v>
      </c>
      <c r="E1237" s="141"/>
      <c r="I1237" s="191">
        <f t="shared" ref="I1237:U1237" si="5724">SUM(I1047:I1236)</f>
        <v>0</v>
      </c>
      <c r="J1237" s="188">
        <f t="shared" si="5724"/>
        <v>0</v>
      </c>
      <c r="K1237" s="188">
        <f t="shared" si="5724"/>
        <v>0</v>
      </c>
      <c r="L1237" s="188">
        <f t="shared" si="5724"/>
        <v>0</v>
      </c>
      <c r="M1237" s="188">
        <f t="shared" si="5724"/>
        <v>0</v>
      </c>
      <c r="N1237" s="188">
        <f t="shared" si="5724"/>
        <v>13652.689999999999</v>
      </c>
      <c r="O1237" s="188">
        <f t="shared" si="5724"/>
        <v>39135.120000000003</v>
      </c>
      <c r="P1237" s="188">
        <f t="shared" si="5724"/>
        <v>209895.97000000003</v>
      </c>
      <c r="Q1237" s="188">
        <f t="shared" si="5724"/>
        <v>582930.40999999992</v>
      </c>
      <c r="R1237" s="188">
        <f t="shared" si="5724"/>
        <v>1349801.9599999995</v>
      </c>
      <c r="S1237" s="188">
        <f t="shared" si="5724"/>
        <v>1984609.3199999991</v>
      </c>
      <c r="T1237" s="188">
        <f t="shared" si="5724"/>
        <v>3075000.6300000018</v>
      </c>
      <c r="U1237" s="188">
        <f t="shared" si="5724"/>
        <v>3798471.2800000012</v>
      </c>
      <c r="V1237" s="145">
        <f>(V195-V389+I1237)-U1237</f>
        <v>0</v>
      </c>
      <c r="W1237" s="188">
        <f t="shared" ref="W1237:AH1237" si="5725">SUM(W1047:W1236)</f>
        <v>4552932.040000001</v>
      </c>
      <c r="X1237" s="188">
        <f t="shared" si="5725"/>
        <v>5669273.3300000029</v>
      </c>
      <c r="Y1237" s="188">
        <f t="shared" si="5725"/>
        <v>7191805.7300000023</v>
      </c>
      <c r="Z1237" s="188">
        <f t="shared" si="5725"/>
        <v>8372210.7000000011</v>
      </c>
      <c r="AA1237" s="188">
        <f t="shared" si="5725"/>
        <v>10435503.250000004</v>
      </c>
      <c r="AB1237" s="188">
        <f t="shared" si="5725"/>
        <v>11983440.000000006</v>
      </c>
      <c r="AC1237" s="188">
        <f t="shared" si="5725"/>
        <v>12548980.590000005</v>
      </c>
      <c r="AD1237" s="188">
        <f t="shared" si="5725"/>
        <v>13867075.270000003</v>
      </c>
      <c r="AE1237" s="188">
        <f t="shared" si="5725"/>
        <v>14998691.809999999</v>
      </c>
      <c r="AF1237" s="188">
        <f t="shared" si="5725"/>
        <v>13022963.85</v>
      </c>
      <c r="AG1237" s="188">
        <f t="shared" si="5725"/>
        <v>15038057.790000003</v>
      </c>
      <c r="AH1237" s="188">
        <f t="shared" si="5725"/>
        <v>16222517.040000001</v>
      </c>
      <c r="AI1237" s="145">
        <f>ROUND((AI195-AI389+U1237)-AH1237,2)</f>
        <v>0</v>
      </c>
      <c r="AJ1237" s="188">
        <f t="shared" ref="AJ1237:AU1237" si="5726">SUM(AJ1047:AJ1236)</f>
        <v>14482094.169999996</v>
      </c>
      <c r="AK1237" s="188">
        <f t="shared" si="5726"/>
        <v>10379894.470000001</v>
      </c>
      <c r="AL1237" s="188">
        <f t="shared" si="5726"/>
        <v>6954197.915000001</v>
      </c>
      <c r="AM1237" s="188">
        <f t="shared" si="5726"/>
        <v>11359854.713749995</v>
      </c>
      <c r="AN1237" s="188">
        <f t="shared" si="5726"/>
        <v>12554300.908749999</v>
      </c>
      <c r="AO1237" s="188">
        <f t="shared" si="5726"/>
        <v>13455656.16375</v>
      </c>
      <c r="AP1237" s="188">
        <f t="shared" si="5726"/>
        <v>13566231.603749998</v>
      </c>
      <c r="AQ1237" s="188">
        <f t="shared" si="5726"/>
        <v>15951057.27375</v>
      </c>
      <c r="AR1237" s="188">
        <f t="shared" si="5726"/>
        <v>16337322.696250001</v>
      </c>
      <c r="AS1237" s="188">
        <f t="shared" si="5726"/>
        <v>14671585.206250001</v>
      </c>
      <c r="AT1237" s="188">
        <f t="shared" si="5726"/>
        <v>15900984.236250002</v>
      </c>
      <c r="AU1237" s="188">
        <f t="shared" si="5726"/>
        <v>10048176.91</v>
      </c>
      <c r="AV1237" s="145">
        <f>ROUND((AV195-AV389+AH1237)-AU1237,2)</f>
        <v>0</v>
      </c>
      <c r="AW1237" s="188">
        <f t="shared" ref="AW1237:BH1237" si="5727">SUM(AW1047:AW1236)</f>
        <v>7747418.4400000004</v>
      </c>
      <c r="AX1237" s="188">
        <f t="shared" si="5727"/>
        <v>9344235.7200000007</v>
      </c>
      <c r="AY1237" s="188">
        <f t="shared" si="5727"/>
        <v>8603358.620000001</v>
      </c>
      <c r="AZ1237" s="188">
        <f t="shared" si="5727"/>
        <v>11303358.620000001</v>
      </c>
      <c r="BA1237" s="188">
        <f t="shared" si="5727"/>
        <v>14003358.620000001</v>
      </c>
      <c r="BB1237" s="188">
        <f t="shared" si="5727"/>
        <v>16456837.620000001</v>
      </c>
      <c r="BC1237" s="188">
        <f t="shared" si="5727"/>
        <v>18735629.620000001</v>
      </c>
      <c r="BD1237" s="188">
        <f t="shared" si="5727"/>
        <v>21167962.620000001</v>
      </c>
      <c r="BE1237" s="188">
        <f t="shared" si="5727"/>
        <v>17048271.649999999</v>
      </c>
      <c r="BF1237" s="188">
        <f t="shared" si="5727"/>
        <v>19381103.649999999</v>
      </c>
      <c r="BG1237" s="188">
        <f t="shared" si="5727"/>
        <v>21628848.649999999</v>
      </c>
      <c r="BH1237" s="188">
        <f t="shared" si="5727"/>
        <v>15403423</v>
      </c>
      <c r="BI1237" s="145">
        <f>ROUND((BI195-BI389+AU1237)-BH1237,2)</f>
        <v>0</v>
      </c>
      <c r="BJ1237" s="188">
        <f t="shared" ref="BJ1237:BU1237" si="5728">SUM(BJ1047:BJ1236)</f>
        <v>0</v>
      </c>
      <c r="BK1237" s="188">
        <f t="shared" si="5728"/>
        <v>0</v>
      </c>
      <c r="BL1237" s="188">
        <f t="shared" si="5728"/>
        <v>0</v>
      </c>
      <c r="BM1237" s="188">
        <f t="shared" si="5728"/>
        <v>0</v>
      </c>
      <c r="BN1237" s="188">
        <f t="shared" si="5728"/>
        <v>0</v>
      </c>
      <c r="BO1237" s="188">
        <f t="shared" si="5728"/>
        <v>0</v>
      </c>
      <c r="BP1237" s="188">
        <f t="shared" si="5728"/>
        <v>0</v>
      </c>
      <c r="BQ1237" s="188">
        <f t="shared" si="5728"/>
        <v>0</v>
      </c>
      <c r="BR1237" s="188">
        <f t="shared" si="5728"/>
        <v>0</v>
      </c>
      <c r="BS1237" s="188">
        <f t="shared" si="5728"/>
        <v>0</v>
      </c>
      <c r="BT1237" s="188">
        <f t="shared" si="5728"/>
        <v>0</v>
      </c>
      <c r="BU1237" s="188">
        <f t="shared" si="5728"/>
        <v>0</v>
      </c>
      <c r="BV1237" s="145">
        <f>BV1043+BH1237-BU1237</f>
        <v>18131176.23</v>
      </c>
      <c r="BW1237" s="188">
        <f t="shared" ref="BW1237:CH1237" si="5729">SUM(BW1047:BW1236)</f>
        <v>0</v>
      </c>
      <c r="BX1237" s="188">
        <f t="shared" si="5729"/>
        <v>0</v>
      </c>
      <c r="BY1237" s="188">
        <f t="shared" si="5729"/>
        <v>0</v>
      </c>
      <c r="BZ1237" s="188">
        <f t="shared" si="5729"/>
        <v>0</v>
      </c>
      <c r="CA1237" s="188">
        <f t="shared" si="5729"/>
        <v>0</v>
      </c>
      <c r="CB1237" s="188">
        <f t="shared" si="5729"/>
        <v>0</v>
      </c>
      <c r="CC1237" s="188">
        <f t="shared" si="5729"/>
        <v>0</v>
      </c>
      <c r="CD1237" s="188">
        <f t="shared" si="5729"/>
        <v>0</v>
      </c>
      <c r="CE1237" s="188">
        <f t="shared" si="5729"/>
        <v>0</v>
      </c>
      <c r="CF1237" s="188">
        <f t="shared" si="5729"/>
        <v>0</v>
      </c>
      <c r="CG1237" s="188">
        <f t="shared" si="5729"/>
        <v>0</v>
      </c>
      <c r="CH1237" s="188">
        <f t="shared" si="5729"/>
        <v>0</v>
      </c>
      <c r="CI1237" s="145">
        <f>CI1043+BU1237-CH1237</f>
        <v>0</v>
      </c>
      <c r="CJ1237" s="188">
        <f t="shared" ref="CJ1237:CU1237" si="5730">SUM(CJ1047:CJ1236)</f>
        <v>0</v>
      </c>
      <c r="CK1237" s="188">
        <f t="shared" si="5730"/>
        <v>0</v>
      </c>
      <c r="CL1237" s="188">
        <f t="shared" si="5730"/>
        <v>0</v>
      </c>
      <c r="CM1237" s="188">
        <f t="shared" si="5730"/>
        <v>0</v>
      </c>
      <c r="CN1237" s="188">
        <f t="shared" si="5730"/>
        <v>0</v>
      </c>
      <c r="CO1237" s="188">
        <f t="shared" si="5730"/>
        <v>0</v>
      </c>
      <c r="CP1237" s="188">
        <f t="shared" si="5730"/>
        <v>0</v>
      </c>
      <c r="CQ1237" s="188">
        <f t="shared" si="5730"/>
        <v>0</v>
      </c>
      <c r="CR1237" s="188">
        <f t="shared" si="5730"/>
        <v>0</v>
      </c>
      <c r="CS1237" s="188">
        <f t="shared" si="5730"/>
        <v>0</v>
      </c>
      <c r="CT1237" s="188">
        <f t="shared" si="5730"/>
        <v>0</v>
      </c>
      <c r="CU1237" s="188">
        <f t="shared" si="5730"/>
        <v>0</v>
      </c>
      <c r="CV1237" s="145">
        <f>CV1043+CH1237-CU1237</f>
        <v>0</v>
      </c>
      <c r="CW1237" s="188">
        <f t="shared" ref="CW1237:DH1237" si="5731">SUM(CW1047:CW1236)</f>
        <v>0</v>
      </c>
      <c r="CX1237" s="188">
        <f t="shared" si="5731"/>
        <v>0</v>
      </c>
      <c r="CY1237" s="188">
        <f t="shared" si="5731"/>
        <v>0</v>
      </c>
      <c r="CZ1237" s="188">
        <f t="shared" si="5731"/>
        <v>0</v>
      </c>
      <c r="DA1237" s="188">
        <f t="shared" si="5731"/>
        <v>0</v>
      </c>
      <c r="DB1237" s="188">
        <f t="shared" si="5731"/>
        <v>0</v>
      </c>
      <c r="DC1237" s="188">
        <f t="shared" si="5731"/>
        <v>0</v>
      </c>
      <c r="DD1237" s="188">
        <f t="shared" si="5731"/>
        <v>0</v>
      </c>
      <c r="DE1237" s="188">
        <f t="shared" si="5731"/>
        <v>0</v>
      </c>
      <c r="DF1237" s="188">
        <f t="shared" si="5731"/>
        <v>0</v>
      </c>
      <c r="DG1237" s="188">
        <f t="shared" si="5731"/>
        <v>0</v>
      </c>
      <c r="DH1237" s="188">
        <f t="shared" si="5731"/>
        <v>0</v>
      </c>
      <c r="DI1237" s="145">
        <f>DI1043+CU1237-DH1237</f>
        <v>0</v>
      </c>
      <c r="DJ1237" s="188">
        <f t="shared" ref="DJ1237:DU1237" si="5732">SUM(DJ1047:DJ1236)</f>
        <v>0</v>
      </c>
      <c r="DK1237" s="188">
        <f t="shared" si="5732"/>
        <v>0</v>
      </c>
      <c r="DL1237" s="188">
        <f t="shared" si="5732"/>
        <v>0</v>
      </c>
      <c r="DM1237" s="188">
        <f t="shared" si="5732"/>
        <v>0</v>
      </c>
      <c r="DN1237" s="188">
        <f t="shared" si="5732"/>
        <v>0</v>
      </c>
      <c r="DO1237" s="188">
        <f t="shared" si="5732"/>
        <v>0</v>
      </c>
      <c r="DP1237" s="188">
        <f t="shared" si="5732"/>
        <v>0</v>
      </c>
      <c r="DQ1237" s="188">
        <f t="shared" si="5732"/>
        <v>0</v>
      </c>
      <c r="DR1237" s="188">
        <f t="shared" si="5732"/>
        <v>0</v>
      </c>
      <c r="DS1237" s="188">
        <f t="shared" si="5732"/>
        <v>0</v>
      </c>
      <c r="DT1237" s="188">
        <f t="shared" si="5732"/>
        <v>0</v>
      </c>
      <c r="DU1237" s="188">
        <f t="shared" si="5732"/>
        <v>0</v>
      </c>
      <c r="DV1237" s="145">
        <f>DV1043+DH1237-DU1237</f>
        <v>0</v>
      </c>
      <c r="DW1237" s="188">
        <f t="shared" ref="DW1237:EH1237" si="5733">SUM(DW1047:DW1236)</f>
        <v>0</v>
      </c>
      <c r="DX1237" s="188">
        <f t="shared" si="5733"/>
        <v>0</v>
      </c>
      <c r="DY1237" s="188">
        <f t="shared" si="5733"/>
        <v>0</v>
      </c>
      <c r="DZ1237" s="188">
        <f t="shared" si="5733"/>
        <v>0</v>
      </c>
      <c r="EA1237" s="188">
        <f t="shared" si="5733"/>
        <v>0</v>
      </c>
      <c r="EB1237" s="188">
        <f t="shared" si="5733"/>
        <v>0</v>
      </c>
      <c r="EC1237" s="188">
        <f t="shared" si="5733"/>
        <v>0</v>
      </c>
      <c r="ED1237" s="188">
        <f t="shared" si="5733"/>
        <v>0</v>
      </c>
      <c r="EE1237" s="188">
        <f t="shared" si="5733"/>
        <v>0</v>
      </c>
      <c r="EF1237" s="188">
        <f t="shared" si="5733"/>
        <v>0</v>
      </c>
      <c r="EG1237" s="188">
        <f t="shared" si="5733"/>
        <v>0</v>
      </c>
      <c r="EH1237" s="188">
        <f t="shared" si="5733"/>
        <v>0</v>
      </c>
      <c r="EI1237" s="154">
        <f>EI1043+DU1237-EH1237</f>
        <v>0</v>
      </c>
    </row>
    <row r="1238" spans="1:139" x14ac:dyDescent="0.2">
      <c r="E1238" s="141"/>
      <c r="I1238" s="179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W1238" s="154"/>
      <c r="AX1238" s="154"/>
      <c r="AY1238" s="154"/>
      <c r="AZ1238" s="154"/>
      <c r="BA1238" s="154"/>
      <c r="BB1238" s="154"/>
      <c r="BC1238" s="154"/>
      <c r="BD1238" s="154"/>
      <c r="BE1238" s="154"/>
      <c r="BF1238" s="154"/>
      <c r="BG1238" s="154"/>
      <c r="BH1238" s="154"/>
      <c r="BJ1238" s="154"/>
      <c r="BK1238" s="154"/>
      <c r="BL1238" s="154"/>
      <c r="BM1238" s="154"/>
      <c r="BN1238" s="154"/>
      <c r="BO1238" s="154"/>
      <c r="BP1238" s="154"/>
      <c r="BQ1238" s="154"/>
      <c r="BR1238" s="154"/>
      <c r="BS1238" s="154"/>
      <c r="BT1238" s="154"/>
      <c r="BU1238" s="154"/>
      <c r="BW1238" s="154"/>
      <c r="BX1238" s="154"/>
      <c r="BY1238" s="154"/>
      <c r="BZ1238" s="154"/>
      <c r="CA1238" s="154"/>
      <c r="CB1238" s="154"/>
      <c r="CC1238" s="154"/>
      <c r="CD1238" s="154"/>
      <c r="CE1238" s="154"/>
      <c r="CF1238" s="154"/>
      <c r="CG1238" s="154"/>
      <c r="CH1238" s="154"/>
      <c r="CJ1238" s="154"/>
      <c r="CK1238" s="154"/>
      <c r="CL1238" s="154"/>
      <c r="CM1238" s="154"/>
      <c r="CN1238" s="154"/>
      <c r="CO1238" s="154"/>
      <c r="CP1238" s="154"/>
      <c r="CQ1238" s="154"/>
      <c r="CR1238" s="154"/>
      <c r="CS1238" s="154"/>
      <c r="CT1238" s="154"/>
      <c r="CU1238" s="154"/>
      <c r="CW1238" s="154"/>
      <c r="CX1238" s="154"/>
      <c r="CY1238" s="154"/>
      <c r="CZ1238" s="154"/>
      <c r="DA1238" s="154"/>
      <c r="DB1238" s="154"/>
      <c r="DC1238" s="154"/>
      <c r="DD1238" s="154"/>
      <c r="DE1238" s="154"/>
      <c r="DF1238" s="154"/>
      <c r="DG1238" s="154"/>
      <c r="DH1238" s="154"/>
      <c r="DJ1238" s="154"/>
      <c r="DK1238" s="154"/>
      <c r="DL1238" s="154"/>
      <c r="DM1238" s="154"/>
      <c r="DN1238" s="154"/>
      <c r="DO1238" s="154"/>
      <c r="DP1238" s="154"/>
      <c r="DQ1238" s="154"/>
      <c r="DR1238" s="154"/>
      <c r="DS1238" s="154"/>
      <c r="DT1238" s="154"/>
      <c r="DU1238" s="154"/>
      <c r="DW1238" s="154"/>
      <c r="DX1238" s="154"/>
      <c r="DY1238" s="154"/>
      <c r="DZ1238" s="154"/>
      <c r="EA1238" s="154"/>
      <c r="EB1238" s="154"/>
      <c r="EC1238" s="154"/>
      <c r="ED1238" s="154"/>
      <c r="EE1238" s="154"/>
      <c r="EF1238" s="154"/>
      <c r="EG1238" s="154"/>
      <c r="EH1238" s="154"/>
    </row>
    <row r="1239" spans="1:139" ht="15.6" customHeight="1" x14ac:dyDescent="0.2">
      <c r="E1239" s="141"/>
    </row>
    <row r="1240" spans="1:139" s="1" customFormat="1" ht="19.5" x14ac:dyDescent="0.35">
      <c r="B1240" s="192" t="s">
        <v>128</v>
      </c>
      <c r="F1240" s="155">
        <v>0.4</v>
      </c>
      <c r="I1240" s="2"/>
      <c r="J1240" s="83" t="str">
        <f t="shared" ref="J1240:U1240" si="5734">J4</f>
        <v>Jan</v>
      </c>
      <c r="K1240" s="83" t="str">
        <f t="shared" si="5734"/>
        <v>Feb</v>
      </c>
      <c r="L1240" s="83" t="str">
        <f t="shared" si="5734"/>
        <v>Mar</v>
      </c>
      <c r="M1240" s="83" t="str">
        <f t="shared" si="5734"/>
        <v>Apr</v>
      </c>
      <c r="N1240" s="83" t="str">
        <f t="shared" si="5734"/>
        <v>May</v>
      </c>
      <c r="O1240" s="83" t="str">
        <f t="shared" si="5734"/>
        <v>Jun</v>
      </c>
      <c r="P1240" s="83" t="str">
        <f t="shared" si="5734"/>
        <v>Jul</v>
      </c>
      <c r="Q1240" s="83" t="str">
        <f t="shared" si="5734"/>
        <v>Aug</v>
      </c>
      <c r="R1240" s="83" t="str">
        <f t="shared" si="5734"/>
        <v>Sep</v>
      </c>
      <c r="S1240" s="83" t="str">
        <f t="shared" si="5734"/>
        <v>Oct</v>
      </c>
      <c r="T1240" s="83" t="str">
        <f t="shared" si="5734"/>
        <v>Nov</v>
      </c>
      <c r="U1240" s="83" t="str">
        <f t="shared" si="5734"/>
        <v>Dec</v>
      </c>
      <c r="V1240" s="146" t="s">
        <v>140</v>
      </c>
      <c r="W1240" s="83" t="str">
        <f t="shared" ref="W1240:AH1240" si="5735">W4</f>
        <v>Jan</v>
      </c>
      <c r="X1240" s="83" t="str">
        <f t="shared" si="5735"/>
        <v>Feb</v>
      </c>
      <c r="Y1240" s="83" t="str">
        <f t="shared" si="5735"/>
        <v>Mar</v>
      </c>
      <c r="Z1240" s="83" t="str">
        <f t="shared" si="5735"/>
        <v>Apr</v>
      </c>
      <c r="AA1240" s="83" t="str">
        <f t="shared" si="5735"/>
        <v>May</v>
      </c>
      <c r="AB1240" s="83" t="str">
        <f t="shared" si="5735"/>
        <v>Jun</v>
      </c>
      <c r="AC1240" s="83" t="str">
        <f t="shared" si="5735"/>
        <v>Jul</v>
      </c>
      <c r="AD1240" s="83" t="str">
        <f t="shared" si="5735"/>
        <v>Aug</v>
      </c>
      <c r="AE1240" s="83" t="str">
        <f t="shared" si="5735"/>
        <v>Sep</v>
      </c>
      <c r="AF1240" s="83" t="str">
        <f t="shared" si="5735"/>
        <v>Oct</v>
      </c>
      <c r="AG1240" s="83" t="str">
        <f t="shared" si="5735"/>
        <v>Nov</v>
      </c>
      <c r="AH1240" s="83" t="str">
        <f t="shared" si="5735"/>
        <v>Dec</v>
      </c>
      <c r="AI1240" s="156" t="s">
        <v>216</v>
      </c>
      <c r="AJ1240" s="83" t="str">
        <f t="shared" ref="AJ1240:AU1240" si="5736">AJ4</f>
        <v>Jan</v>
      </c>
      <c r="AK1240" s="83" t="str">
        <f t="shared" si="5736"/>
        <v>Feb</v>
      </c>
      <c r="AL1240" s="83" t="str">
        <f t="shared" si="5736"/>
        <v>Mar</v>
      </c>
      <c r="AM1240" s="83" t="str">
        <f t="shared" si="5736"/>
        <v>Apr</v>
      </c>
      <c r="AN1240" s="83" t="str">
        <f t="shared" si="5736"/>
        <v>May</v>
      </c>
      <c r="AO1240" s="83" t="str">
        <f t="shared" si="5736"/>
        <v>Jun</v>
      </c>
      <c r="AP1240" s="83" t="str">
        <f t="shared" si="5736"/>
        <v>Jul</v>
      </c>
      <c r="AQ1240" s="83" t="str">
        <f t="shared" si="5736"/>
        <v>Aug</v>
      </c>
      <c r="AR1240" s="83" t="str">
        <f t="shared" si="5736"/>
        <v>Sep</v>
      </c>
      <c r="AS1240" s="83" t="str">
        <f t="shared" si="5736"/>
        <v>Oct</v>
      </c>
      <c r="AT1240" s="83" t="str">
        <f t="shared" si="5736"/>
        <v>Nov</v>
      </c>
      <c r="AU1240" s="83" t="str">
        <f t="shared" si="5736"/>
        <v>Dec</v>
      </c>
      <c r="AV1240" s="157" t="s">
        <v>217</v>
      </c>
      <c r="AW1240" s="83" t="str">
        <f t="shared" ref="AW1240:BH1240" si="5737">AW4</f>
        <v>Jan</v>
      </c>
      <c r="AX1240" s="83" t="str">
        <f t="shared" si="5737"/>
        <v>Feb</v>
      </c>
      <c r="AY1240" s="83" t="str">
        <f t="shared" si="5737"/>
        <v>Mar</v>
      </c>
      <c r="AZ1240" s="83" t="str">
        <f t="shared" si="5737"/>
        <v>Apr</v>
      </c>
      <c r="BA1240" s="83" t="str">
        <f t="shared" si="5737"/>
        <v>May</v>
      </c>
      <c r="BB1240" s="83" t="str">
        <f t="shared" si="5737"/>
        <v>Jun</v>
      </c>
      <c r="BC1240" s="83" t="str">
        <f t="shared" si="5737"/>
        <v>Jul</v>
      </c>
      <c r="BD1240" s="83" t="str">
        <f t="shared" si="5737"/>
        <v>Aug</v>
      </c>
      <c r="BE1240" s="83" t="str">
        <f t="shared" si="5737"/>
        <v>Sep</v>
      </c>
      <c r="BF1240" s="83" t="str">
        <f t="shared" si="5737"/>
        <v>Oct</v>
      </c>
      <c r="BG1240" s="83" t="str">
        <f t="shared" si="5737"/>
        <v>Nov</v>
      </c>
      <c r="BH1240" s="83" t="str">
        <f t="shared" si="5737"/>
        <v>Dec</v>
      </c>
      <c r="BI1240" s="157" t="s">
        <v>4</v>
      </c>
      <c r="BJ1240" s="83" t="str">
        <f t="shared" ref="BJ1240:BU1240" si="5738">BJ4</f>
        <v>Jan</v>
      </c>
      <c r="BK1240" s="83" t="str">
        <f t="shared" si="5738"/>
        <v>Feb</v>
      </c>
      <c r="BL1240" s="83" t="str">
        <f t="shared" si="5738"/>
        <v>Mar</v>
      </c>
      <c r="BM1240" s="83" t="str">
        <f t="shared" si="5738"/>
        <v>Apr</v>
      </c>
      <c r="BN1240" s="83" t="str">
        <f t="shared" si="5738"/>
        <v>May</v>
      </c>
      <c r="BO1240" s="83" t="str">
        <f t="shared" si="5738"/>
        <v>Jun</v>
      </c>
      <c r="BP1240" s="83" t="str">
        <f t="shared" si="5738"/>
        <v>Jul</v>
      </c>
      <c r="BQ1240" s="83" t="str">
        <f t="shared" si="5738"/>
        <v>Aug</v>
      </c>
      <c r="BR1240" s="83" t="str">
        <f t="shared" si="5738"/>
        <v>Sep</v>
      </c>
      <c r="BS1240" s="83" t="str">
        <f t="shared" si="5738"/>
        <v>Oct</v>
      </c>
      <c r="BT1240" s="83" t="str">
        <f t="shared" si="5738"/>
        <v>Nov</v>
      </c>
      <c r="BU1240" s="83" t="str">
        <f t="shared" si="5738"/>
        <v>Dec</v>
      </c>
      <c r="BW1240" s="83" t="str">
        <f t="shared" ref="BW1240:CH1240" si="5739">BW4</f>
        <v>Jan</v>
      </c>
      <c r="BX1240" s="83" t="str">
        <f t="shared" si="5739"/>
        <v>Feb</v>
      </c>
      <c r="BY1240" s="83" t="str">
        <f t="shared" si="5739"/>
        <v>Mar</v>
      </c>
      <c r="BZ1240" s="83" t="str">
        <f t="shared" si="5739"/>
        <v>Apr</v>
      </c>
      <c r="CA1240" s="83" t="str">
        <f t="shared" si="5739"/>
        <v>May</v>
      </c>
      <c r="CB1240" s="83" t="str">
        <f t="shared" si="5739"/>
        <v>Jun</v>
      </c>
      <c r="CC1240" s="83" t="str">
        <f t="shared" si="5739"/>
        <v>Jul</v>
      </c>
      <c r="CD1240" s="83" t="str">
        <f t="shared" si="5739"/>
        <v>Aug</v>
      </c>
      <c r="CE1240" s="83" t="str">
        <f t="shared" si="5739"/>
        <v>Sep</v>
      </c>
      <c r="CF1240" s="83" t="str">
        <f t="shared" si="5739"/>
        <v>Oct</v>
      </c>
      <c r="CG1240" s="83" t="str">
        <f t="shared" si="5739"/>
        <v>Nov</v>
      </c>
      <c r="CH1240" s="83" t="str">
        <f t="shared" si="5739"/>
        <v>Dec</v>
      </c>
      <c r="CJ1240" s="83" t="str">
        <f t="shared" ref="CJ1240:CU1240" si="5740">CJ4</f>
        <v>Jan</v>
      </c>
      <c r="CK1240" s="83" t="str">
        <f t="shared" si="5740"/>
        <v>Feb</v>
      </c>
      <c r="CL1240" s="83" t="str">
        <f t="shared" si="5740"/>
        <v>Mar</v>
      </c>
      <c r="CM1240" s="83" t="str">
        <f t="shared" si="5740"/>
        <v>Apr</v>
      </c>
      <c r="CN1240" s="83" t="str">
        <f t="shared" si="5740"/>
        <v>May</v>
      </c>
      <c r="CO1240" s="83" t="str">
        <f t="shared" si="5740"/>
        <v>Jun</v>
      </c>
      <c r="CP1240" s="83" t="str">
        <f t="shared" si="5740"/>
        <v>Jul</v>
      </c>
      <c r="CQ1240" s="83" t="str">
        <f t="shared" si="5740"/>
        <v>Aug</v>
      </c>
      <c r="CR1240" s="83" t="str">
        <f t="shared" si="5740"/>
        <v>Sep</v>
      </c>
      <c r="CS1240" s="83" t="str">
        <f t="shared" si="5740"/>
        <v>Oct</v>
      </c>
      <c r="CT1240" s="83" t="str">
        <f t="shared" si="5740"/>
        <v>Nov</v>
      </c>
      <c r="CU1240" s="83" t="str">
        <f t="shared" si="5740"/>
        <v>Dec</v>
      </c>
      <c r="CW1240" s="83" t="str">
        <f t="shared" ref="CW1240:DH1240" si="5741">CW4</f>
        <v>Jan</v>
      </c>
      <c r="CX1240" s="83" t="str">
        <f t="shared" si="5741"/>
        <v>Feb</v>
      </c>
      <c r="CY1240" s="83" t="str">
        <f t="shared" si="5741"/>
        <v>Mar</v>
      </c>
      <c r="CZ1240" s="83" t="str">
        <f t="shared" si="5741"/>
        <v>Apr</v>
      </c>
      <c r="DA1240" s="83" t="str">
        <f t="shared" si="5741"/>
        <v>May</v>
      </c>
      <c r="DB1240" s="83" t="str">
        <f t="shared" si="5741"/>
        <v>Jun</v>
      </c>
      <c r="DC1240" s="83" t="str">
        <f t="shared" si="5741"/>
        <v>Jul</v>
      </c>
      <c r="DD1240" s="83" t="str">
        <f t="shared" si="5741"/>
        <v>Aug</v>
      </c>
      <c r="DE1240" s="83" t="str">
        <f t="shared" si="5741"/>
        <v>Sep</v>
      </c>
      <c r="DF1240" s="83" t="str">
        <f t="shared" si="5741"/>
        <v>Oct</v>
      </c>
      <c r="DG1240" s="83" t="str">
        <f t="shared" si="5741"/>
        <v>Nov</v>
      </c>
      <c r="DH1240" s="83" t="str">
        <f t="shared" si="5741"/>
        <v>Dec</v>
      </c>
      <c r="DJ1240" s="83" t="str">
        <f t="shared" ref="DJ1240:DU1240" si="5742">DJ4</f>
        <v>Jan</v>
      </c>
      <c r="DK1240" s="83" t="str">
        <f t="shared" si="5742"/>
        <v>Feb</v>
      </c>
      <c r="DL1240" s="83" t="str">
        <f t="shared" si="5742"/>
        <v>Mar</v>
      </c>
      <c r="DM1240" s="83" t="str">
        <f t="shared" si="5742"/>
        <v>Apr</v>
      </c>
      <c r="DN1240" s="83" t="str">
        <f t="shared" si="5742"/>
        <v>May</v>
      </c>
      <c r="DO1240" s="83" t="str">
        <f t="shared" si="5742"/>
        <v>Jun</v>
      </c>
      <c r="DP1240" s="83" t="str">
        <f t="shared" si="5742"/>
        <v>Jul</v>
      </c>
      <c r="DQ1240" s="83" t="str">
        <f t="shared" si="5742"/>
        <v>Aug</v>
      </c>
      <c r="DR1240" s="83" t="str">
        <f t="shared" si="5742"/>
        <v>Sep</v>
      </c>
      <c r="DS1240" s="83" t="str">
        <f t="shared" si="5742"/>
        <v>Oct</v>
      </c>
      <c r="DT1240" s="83" t="str">
        <f t="shared" si="5742"/>
        <v>Nov</v>
      </c>
      <c r="DU1240" s="83" t="str">
        <f t="shared" si="5742"/>
        <v>Dec</v>
      </c>
      <c r="DW1240" s="83" t="str">
        <f t="shared" ref="DW1240:EH1240" si="5743">DW4</f>
        <v>Jan</v>
      </c>
      <c r="DX1240" s="83" t="str">
        <f t="shared" si="5743"/>
        <v>Feb</v>
      </c>
      <c r="DY1240" s="83" t="str">
        <f t="shared" si="5743"/>
        <v>Mar</v>
      </c>
      <c r="DZ1240" s="83" t="str">
        <f t="shared" si="5743"/>
        <v>Apr</v>
      </c>
      <c r="EA1240" s="83" t="str">
        <f t="shared" si="5743"/>
        <v>May</v>
      </c>
      <c r="EB1240" s="83" t="str">
        <f t="shared" si="5743"/>
        <v>Jun</v>
      </c>
      <c r="EC1240" s="83" t="str">
        <f t="shared" si="5743"/>
        <v>Jul</v>
      </c>
      <c r="ED1240" s="83" t="str">
        <f t="shared" si="5743"/>
        <v>Aug</v>
      </c>
      <c r="EE1240" s="83" t="str">
        <f t="shared" si="5743"/>
        <v>Sep</v>
      </c>
      <c r="EF1240" s="83" t="str">
        <f t="shared" si="5743"/>
        <v>Oct</v>
      </c>
      <c r="EG1240" s="83" t="str">
        <f t="shared" si="5743"/>
        <v>Nov</v>
      </c>
      <c r="EH1240" s="83" t="str">
        <f t="shared" si="5743"/>
        <v>Dec</v>
      </c>
    </row>
    <row r="1241" spans="1:139" ht="15.75" outlineLevel="1" x14ac:dyDescent="0.25">
      <c r="A1241" s="2">
        <f t="shared" ref="A1241:E1246" si="5744">A1047</f>
        <v>1</v>
      </c>
      <c r="B1241" s="1" t="str">
        <f t="shared" si="5744"/>
        <v>PRE-09580</v>
      </c>
      <c r="C1241" s="1" t="str">
        <f t="shared" si="5744"/>
        <v>SPP FH - E Winterhaven 13308</v>
      </c>
      <c r="D1241" s="2" t="str">
        <f t="shared" si="5744"/>
        <v>PRE-09580.1</v>
      </c>
      <c r="E1241" s="141" t="str">
        <f t="shared" si="5744"/>
        <v>SPP FH - E Winterhaven 13308 - OH Feed</v>
      </c>
      <c r="F1241" s="84"/>
      <c r="G1241" s="165"/>
      <c r="H1241" s="165"/>
      <c r="J1241" s="166">
        <v>0</v>
      </c>
      <c r="K1241" s="166">
        <v>0</v>
      </c>
      <c r="L1241" s="166">
        <v>0</v>
      </c>
      <c r="M1241" s="100">
        <v>0</v>
      </c>
      <c r="N1241" s="100">
        <v>0</v>
      </c>
      <c r="O1241" s="100">
        <v>0</v>
      </c>
      <c r="P1241" s="100">
        <v>0</v>
      </c>
      <c r="Q1241" s="100">
        <v>0</v>
      </c>
      <c r="R1241" s="100">
        <v>0</v>
      </c>
      <c r="S1241" s="100">
        <v>0</v>
      </c>
      <c r="T1241" s="100">
        <v>0</v>
      </c>
      <c r="U1241" s="166">
        <v>0</v>
      </c>
      <c r="V1241" s="166">
        <f t="shared" ref="V1241:V1430" si="5745">SUM(J1241:U1241)</f>
        <v>0</v>
      </c>
      <c r="W1241" s="100">
        <v>0</v>
      </c>
      <c r="X1241" s="100">
        <v>0</v>
      </c>
      <c r="Y1241" s="100">
        <v>0</v>
      </c>
      <c r="Z1241" s="100">
        <v>0</v>
      </c>
      <c r="AA1241" s="100">
        <v>0</v>
      </c>
      <c r="AB1241" s="100">
        <v>0</v>
      </c>
      <c r="AC1241" s="100">
        <v>0</v>
      </c>
      <c r="AD1241" s="100">
        <v>0</v>
      </c>
      <c r="AE1241" s="100">
        <v>0</v>
      </c>
      <c r="AF1241" s="100">
        <v>0</v>
      </c>
      <c r="AG1241" s="100">
        <v>0</v>
      </c>
      <c r="AH1241" s="100">
        <v>0</v>
      </c>
      <c r="AI1241" s="142">
        <f>SUM(W1241:AH1241)</f>
        <v>0</v>
      </c>
      <c r="AJ1241" s="100">
        <f t="shared" ref="AJ1241:AU1241" si="5746">AJ199*$F$1240</f>
        <v>0</v>
      </c>
      <c r="AK1241" s="100">
        <f t="shared" si="5746"/>
        <v>0</v>
      </c>
      <c r="AL1241" s="100">
        <f t="shared" si="5746"/>
        <v>0</v>
      </c>
      <c r="AM1241" s="100">
        <f t="shared" si="5746"/>
        <v>0</v>
      </c>
      <c r="AN1241" s="100">
        <f t="shared" si="5746"/>
        <v>0</v>
      </c>
      <c r="AO1241" s="100">
        <f t="shared" si="5746"/>
        <v>0</v>
      </c>
      <c r="AP1241" s="100">
        <f t="shared" si="5746"/>
        <v>0</v>
      </c>
      <c r="AQ1241" s="100">
        <f t="shared" si="5746"/>
        <v>0</v>
      </c>
      <c r="AR1241" s="100">
        <f t="shared" si="5746"/>
        <v>0</v>
      </c>
      <c r="AS1241" s="100">
        <f t="shared" si="5746"/>
        <v>0</v>
      </c>
      <c r="AT1241" s="100">
        <f t="shared" si="5746"/>
        <v>0</v>
      </c>
      <c r="AU1241" s="100">
        <f t="shared" si="5746"/>
        <v>0</v>
      </c>
      <c r="AV1241" s="142">
        <f>SUM(AJ1241:AU1241)</f>
        <v>0</v>
      </c>
      <c r="AW1241" s="100">
        <f t="shared" ref="AW1241:BH1241" si="5747">AW199*$F$1240</f>
        <v>0</v>
      </c>
      <c r="AX1241" s="100">
        <f t="shared" si="5747"/>
        <v>0</v>
      </c>
      <c r="AY1241" s="100">
        <f t="shared" si="5747"/>
        <v>0</v>
      </c>
      <c r="AZ1241" s="100">
        <f t="shared" si="5747"/>
        <v>0</v>
      </c>
      <c r="BA1241" s="100">
        <f t="shared" si="5747"/>
        <v>0</v>
      </c>
      <c r="BB1241" s="100">
        <f t="shared" si="5747"/>
        <v>0</v>
      </c>
      <c r="BC1241" s="100">
        <f t="shared" si="5747"/>
        <v>0</v>
      </c>
      <c r="BD1241" s="100">
        <f t="shared" si="5747"/>
        <v>0</v>
      </c>
      <c r="BE1241" s="100">
        <f t="shared" si="5747"/>
        <v>1085326.388</v>
      </c>
      <c r="BF1241" s="100">
        <f t="shared" si="5747"/>
        <v>0</v>
      </c>
      <c r="BG1241" s="100">
        <f t="shared" si="5747"/>
        <v>0</v>
      </c>
      <c r="BH1241" s="100">
        <f t="shared" si="5747"/>
        <v>0</v>
      </c>
      <c r="BI1241" s="142">
        <f>SUM(AW1241:BH1241)</f>
        <v>1085326.388</v>
      </c>
      <c r="BV1241" s="142"/>
      <c r="CI1241" s="142"/>
      <c r="CV1241" s="142"/>
      <c r="DI1241" s="142"/>
      <c r="DV1241" s="142"/>
      <c r="EI1241" s="142"/>
    </row>
    <row r="1242" spans="1:139" ht="15.75" outlineLevel="1" x14ac:dyDescent="0.25">
      <c r="A1242" s="2">
        <f t="shared" si="5744"/>
        <v>1</v>
      </c>
      <c r="B1242" s="1" t="str">
        <f t="shared" si="5744"/>
        <v>PRE-09580</v>
      </c>
      <c r="C1242" s="1" t="str">
        <f t="shared" si="5744"/>
        <v>SPP FH - E Winterhaven 13308</v>
      </c>
      <c r="D1242" s="2" t="str">
        <f t="shared" si="5744"/>
        <v>A2769355</v>
      </c>
      <c r="E1242" s="141" t="str">
        <f t="shared" si="5744"/>
        <v>SPP FH - E Winterhaven 13308 - OCR</v>
      </c>
      <c r="F1242" s="84"/>
      <c r="G1242" s="165"/>
      <c r="H1242" s="165"/>
      <c r="J1242" s="166">
        <v>0</v>
      </c>
      <c r="K1242" s="166">
        <v>0</v>
      </c>
      <c r="L1242" s="166">
        <v>0</v>
      </c>
      <c r="M1242" s="100">
        <v>0</v>
      </c>
      <c r="N1242" s="100">
        <v>0</v>
      </c>
      <c r="O1242" s="100">
        <v>0</v>
      </c>
      <c r="P1242" s="100">
        <v>0</v>
      </c>
      <c r="Q1242" s="100">
        <v>0</v>
      </c>
      <c r="R1242" s="100">
        <v>0</v>
      </c>
      <c r="S1242" s="100">
        <v>0</v>
      </c>
      <c r="T1242" s="100">
        <v>0</v>
      </c>
      <c r="U1242" s="166">
        <v>0</v>
      </c>
      <c r="V1242" s="166">
        <f t="shared" ref="V1242" si="5748">SUM(J1242:U1242)</f>
        <v>0</v>
      </c>
      <c r="W1242" s="100">
        <v>0</v>
      </c>
      <c r="X1242" s="100">
        <v>0</v>
      </c>
      <c r="Y1242" s="100">
        <v>0</v>
      </c>
      <c r="Z1242" s="100">
        <v>0</v>
      </c>
      <c r="AA1242" s="100">
        <v>0</v>
      </c>
      <c r="AB1242" s="100">
        <v>0</v>
      </c>
      <c r="AC1242" s="100">
        <v>0</v>
      </c>
      <c r="AD1242" s="100">
        <v>0</v>
      </c>
      <c r="AE1242" s="100">
        <v>0</v>
      </c>
      <c r="AF1242" s="100">
        <v>0</v>
      </c>
      <c r="AG1242" s="100">
        <v>0</v>
      </c>
      <c r="AH1242" s="100">
        <v>0</v>
      </c>
      <c r="AI1242" s="142">
        <f>SUM(W1242:AH1242)</f>
        <v>0</v>
      </c>
      <c r="AJ1242" s="100">
        <f t="shared" ref="AJ1242:AU1242" si="5749">AJ200*$F$1240</f>
        <v>0</v>
      </c>
      <c r="AK1242" s="100">
        <f t="shared" si="5749"/>
        <v>0</v>
      </c>
      <c r="AL1242" s="100">
        <f t="shared" si="5749"/>
        <v>0</v>
      </c>
      <c r="AM1242" s="100">
        <f t="shared" si="5749"/>
        <v>0</v>
      </c>
      <c r="AN1242" s="100">
        <f t="shared" si="5749"/>
        <v>0</v>
      </c>
      <c r="AO1242" s="100">
        <f t="shared" si="5749"/>
        <v>0</v>
      </c>
      <c r="AP1242" s="100">
        <f t="shared" si="5749"/>
        <v>0</v>
      </c>
      <c r="AQ1242" s="100">
        <f t="shared" si="5749"/>
        <v>0</v>
      </c>
      <c r="AR1242" s="100">
        <f t="shared" si="5749"/>
        <v>0</v>
      </c>
      <c r="AS1242" s="100">
        <f t="shared" si="5749"/>
        <v>0</v>
      </c>
      <c r="AT1242" s="100">
        <f t="shared" si="5749"/>
        <v>0</v>
      </c>
      <c r="AU1242" s="100">
        <f t="shared" si="5749"/>
        <v>0</v>
      </c>
      <c r="AV1242" s="142">
        <f>SUM(AJ1242:AU1242)</f>
        <v>0</v>
      </c>
      <c r="AW1242" s="100">
        <f t="shared" ref="AW1242:BH1242" si="5750">AW200*$F$1240</f>
        <v>0</v>
      </c>
      <c r="AX1242" s="100">
        <f t="shared" si="5750"/>
        <v>0</v>
      </c>
      <c r="AY1242" s="100">
        <f t="shared" si="5750"/>
        <v>0</v>
      </c>
      <c r="AZ1242" s="100">
        <f t="shared" si="5750"/>
        <v>0</v>
      </c>
      <c r="BA1242" s="100">
        <f t="shared" si="5750"/>
        <v>0</v>
      </c>
      <c r="BB1242" s="100">
        <f t="shared" si="5750"/>
        <v>0</v>
      </c>
      <c r="BC1242" s="100">
        <f t="shared" si="5750"/>
        <v>0</v>
      </c>
      <c r="BD1242" s="100">
        <f t="shared" si="5750"/>
        <v>0</v>
      </c>
      <c r="BE1242" s="100">
        <f t="shared" si="5750"/>
        <v>0</v>
      </c>
      <c r="BF1242" s="100">
        <f t="shared" si="5750"/>
        <v>0</v>
      </c>
      <c r="BG1242" s="100">
        <f t="shared" si="5750"/>
        <v>0</v>
      </c>
      <c r="BH1242" s="100">
        <f t="shared" si="5750"/>
        <v>0</v>
      </c>
      <c r="BI1242" s="142">
        <f>SUM(AW1242:BH1242)</f>
        <v>0</v>
      </c>
      <c r="BV1242" s="142"/>
      <c r="CI1242" s="142"/>
      <c r="CV1242" s="142"/>
      <c r="DI1242" s="142"/>
      <c r="DV1242" s="142"/>
      <c r="EI1242" s="142"/>
    </row>
    <row r="1243" spans="1:139" ht="15.75" outlineLevel="1" x14ac:dyDescent="0.25">
      <c r="A1243" s="2">
        <f t="shared" si="5744"/>
        <v>2</v>
      </c>
      <c r="B1243" s="1" t="str">
        <f t="shared" si="5744"/>
        <v>PRE-09600</v>
      </c>
      <c r="C1243" s="1" t="str">
        <f t="shared" si="5744"/>
        <v>SPP FH - Knights 13807</v>
      </c>
      <c r="D1243" s="2" t="str">
        <f t="shared" si="5744"/>
        <v>PRE-09600.1</v>
      </c>
      <c r="E1243" s="141" t="str">
        <f t="shared" si="5744"/>
        <v>SPP FH - Knights 13807 - OH Feeder</v>
      </c>
      <c r="F1243" s="84"/>
      <c r="G1243" s="165"/>
      <c r="H1243" s="165"/>
      <c r="J1243" s="142">
        <v>0</v>
      </c>
      <c r="K1243" s="142">
        <v>0</v>
      </c>
      <c r="L1243" s="142">
        <v>0</v>
      </c>
      <c r="M1243" s="142">
        <v>0</v>
      </c>
      <c r="N1243" s="142">
        <v>0</v>
      </c>
      <c r="O1243" s="142">
        <v>0</v>
      </c>
      <c r="P1243" s="142">
        <v>0</v>
      </c>
      <c r="Q1243" s="142">
        <v>0</v>
      </c>
      <c r="R1243" s="142">
        <v>0</v>
      </c>
      <c r="S1243" s="142">
        <v>0</v>
      </c>
      <c r="T1243" s="142">
        <v>0</v>
      </c>
      <c r="U1243" s="142">
        <v>0</v>
      </c>
      <c r="V1243" s="100">
        <f t="shared" si="5745"/>
        <v>0</v>
      </c>
      <c r="W1243" s="142">
        <v>0</v>
      </c>
      <c r="X1243" s="142">
        <v>0</v>
      </c>
      <c r="Y1243" s="142">
        <v>0</v>
      </c>
      <c r="Z1243" s="142">
        <v>0</v>
      </c>
      <c r="AA1243" s="142">
        <v>0</v>
      </c>
      <c r="AB1243" s="142">
        <v>0</v>
      </c>
      <c r="AC1243" s="100">
        <v>0</v>
      </c>
      <c r="AD1243" s="100">
        <v>0</v>
      </c>
      <c r="AE1243" s="100">
        <v>0</v>
      </c>
      <c r="AF1243" s="100">
        <v>362700.88</v>
      </c>
      <c r="AG1243" s="100">
        <v>0</v>
      </c>
      <c r="AH1243" s="100">
        <v>0</v>
      </c>
      <c r="AI1243" s="142">
        <f t="shared" ref="AI1243:AI1360" si="5751">SUM(W1243:AH1243)</f>
        <v>362700.88</v>
      </c>
      <c r="AJ1243" s="100">
        <f t="shared" ref="AJ1243:AU1243" si="5752">AJ201*$F$1240</f>
        <v>0</v>
      </c>
      <c r="AK1243" s="100">
        <f t="shared" si="5752"/>
        <v>0</v>
      </c>
      <c r="AL1243" s="100">
        <f t="shared" si="5752"/>
        <v>0</v>
      </c>
      <c r="AM1243" s="100">
        <f t="shared" si="5752"/>
        <v>0</v>
      </c>
      <c r="AN1243" s="100">
        <f t="shared" si="5752"/>
        <v>0</v>
      </c>
      <c r="AO1243" s="100">
        <f t="shared" si="5752"/>
        <v>0</v>
      </c>
      <c r="AP1243" s="100">
        <f t="shared" si="5752"/>
        <v>0</v>
      </c>
      <c r="AQ1243" s="100">
        <f t="shared" si="5752"/>
        <v>0</v>
      </c>
      <c r="AR1243" s="100">
        <f t="shared" si="5752"/>
        <v>0</v>
      </c>
      <c r="AS1243" s="100">
        <f t="shared" si="5752"/>
        <v>0</v>
      </c>
      <c r="AT1243" s="100">
        <f t="shared" si="5752"/>
        <v>0</v>
      </c>
      <c r="AU1243" s="100">
        <f t="shared" si="5752"/>
        <v>0</v>
      </c>
      <c r="AV1243" s="142">
        <f t="shared" ref="AV1243:AV1360" si="5753">SUM(AJ1243:AU1243)</f>
        <v>0</v>
      </c>
      <c r="AW1243" s="100">
        <f t="shared" ref="AW1243:BH1243" si="5754">AW201*$F$1240</f>
        <v>20000</v>
      </c>
      <c r="AX1243" s="100">
        <f t="shared" si="5754"/>
        <v>20000</v>
      </c>
      <c r="AY1243" s="100">
        <f t="shared" si="5754"/>
        <v>40000</v>
      </c>
      <c r="AZ1243" s="100">
        <f t="shared" si="5754"/>
        <v>80000</v>
      </c>
      <c r="BA1243" s="100">
        <f t="shared" si="5754"/>
        <v>80000</v>
      </c>
      <c r="BB1243" s="100">
        <f t="shared" si="5754"/>
        <v>80000</v>
      </c>
      <c r="BC1243" s="100">
        <f t="shared" si="5754"/>
        <v>80000</v>
      </c>
      <c r="BD1243" s="100">
        <f t="shared" si="5754"/>
        <v>80000</v>
      </c>
      <c r="BE1243" s="100">
        <f t="shared" si="5754"/>
        <v>80000</v>
      </c>
      <c r="BF1243" s="100">
        <f t="shared" si="5754"/>
        <v>40000</v>
      </c>
      <c r="BG1243" s="100">
        <f t="shared" si="5754"/>
        <v>18940.8</v>
      </c>
      <c r="BH1243" s="100">
        <f t="shared" si="5754"/>
        <v>0</v>
      </c>
      <c r="BI1243" s="142">
        <f t="shared" ref="BI1243:BI1258" si="5755">SUM(AW1243:BH1243)</f>
        <v>618940.80000000005</v>
      </c>
      <c r="BV1243" s="142"/>
      <c r="CI1243" s="142"/>
      <c r="CV1243" s="142"/>
      <c r="DI1243" s="142"/>
      <c r="DV1243" s="142"/>
      <c r="EI1243" s="142"/>
    </row>
    <row r="1244" spans="1:139" ht="15.75" outlineLevel="1" x14ac:dyDescent="0.25">
      <c r="A1244" s="2">
        <f t="shared" si="5744"/>
        <v>2</v>
      </c>
      <c r="B1244" s="1" t="str">
        <f t="shared" si="5744"/>
        <v>PRE-09600</v>
      </c>
      <c r="C1244" s="1" t="str">
        <f t="shared" si="5744"/>
        <v>SPP FH - Knights 13807</v>
      </c>
      <c r="D1244" s="2" t="str">
        <f t="shared" si="5744"/>
        <v>A2769269</v>
      </c>
      <c r="E1244" s="141" t="str">
        <f t="shared" si="5744"/>
        <v>SPP FH - Knights 13807 - OCR</v>
      </c>
      <c r="F1244" s="84"/>
      <c r="G1244" s="165"/>
      <c r="H1244" s="165"/>
      <c r="J1244" s="142">
        <v>0</v>
      </c>
      <c r="K1244" s="142">
        <v>0</v>
      </c>
      <c r="L1244" s="142">
        <v>0</v>
      </c>
      <c r="M1244" s="142">
        <v>0</v>
      </c>
      <c r="N1244" s="142">
        <v>0</v>
      </c>
      <c r="O1244" s="142">
        <v>0</v>
      </c>
      <c r="P1244" s="142">
        <v>0</v>
      </c>
      <c r="Q1244" s="142">
        <v>0</v>
      </c>
      <c r="R1244" s="142">
        <v>0</v>
      </c>
      <c r="S1244" s="142">
        <v>0</v>
      </c>
      <c r="T1244" s="142">
        <v>0</v>
      </c>
      <c r="U1244" s="142">
        <v>0</v>
      </c>
      <c r="V1244" s="100">
        <f t="shared" ref="V1244" si="5756">SUM(J1244:U1244)</f>
        <v>0</v>
      </c>
      <c r="W1244" s="142">
        <v>0</v>
      </c>
      <c r="X1244" s="142">
        <v>0</v>
      </c>
      <c r="Y1244" s="142">
        <v>0</v>
      </c>
      <c r="Z1244" s="142">
        <v>0</v>
      </c>
      <c r="AA1244" s="142">
        <v>0</v>
      </c>
      <c r="AB1244" s="142">
        <v>0</v>
      </c>
      <c r="AC1244" s="100">
        <v>0</v>
      </c>
      <c r="AD1244" s="100">
        <v>0</v>
      </c>
      <c r="AE1244" s="100">
        <v>0</v>
      </c>
      <c r="AF1244" s="100">
        <v>0</v>
      </c>
      <c r="AG1244" s="100">
        <v>0</v>
      </c>
      <c r="AH1244" s="100">
        <v>0</v>
      </c>
      <c r="AI1244" s="142">
        <f t="shared" ref="AI1244" si="5757">SUM(W1244:AH1244)</f>
        <v>0</v>
      </c>
      <c r="AJ1244" s="100">
        <f t="shared" ref="AJ1244:AU1244" si="5758">AJ202*$F$1240</f>
        <v>0</v>
      </c>
      <c r="AK1244" s="100">
        <f t="shared" si="5758"/>
        <v>0</v>
      </c>
      <c r="AL1244" s="100">
        <f t="shared" si="5758"/>
        <v>0</v>
      </c>
      <c r="AM1244" s="100">
        <f t="shared" si="5758"/>
        <v>0</v>
      </c>
      <c r="AN1244" s="100">
        <f t="shared" si="5758"/>
        <v>0</v>
      </c>
      <c r="AO1244" s="100">
        <f t="shared" si="5758"/>
        <v>0</v>
      </c>
      <c r="AP1244" s="100">
        <f t="shared" si="5758"/>
        <v>0</v>
      </c>
      <c r="AQ1244" s="100">
        <f t="shared" si="5758"/>
        <v>0</v>
      </c>
      <c r="AR1244" s="100">
        <f t="shared" si="5758"/>
        <v>0</v>
      </c>
      <c r="AS1244" s="100">
        <f t="shared" si="5758"/>
        <v>0</v>
      </c>
      <c r="AT1244" s="100">
        <f t="shared" si="5758"/>
        <v>0</v>
      </c>
      <c r="AU1244" s="100">
        <f t="shared" si="5758"/>
        <v>0</v>
      </c>
      <c r="AV1244" s="142">
        <f t="shared" ref="AV1244" si="5759">SUM(AJ1244:AU1244)</f>
        <v>0</v>
      </c>
      <c r="AW1244" s="100">
        <f t="shared" ref="AW1244:BH1244" si="5760">AW202*$F$1240</f>
        <v>0</v>
      </c>
      <c r="AX1244" s="100">
        <f t="shared" si="5760"/>
        <v>0</v>
      </c>
      <c r="AY1244" s="100">
        <f t="shared" si="5760"/>
        <v>0</v>
      </c>
      <c r="AZ1244" s="100">
        <f t="shared" si="5760"/>
        <v>0</v>
      </c>
      <c r="BA1244" s="100">
        <f t="shared" si="5760"/>
        <v>0</v>
      </c>
      <c r="BB1244" s="100">
        <f t="shared" si="5760"/>
        <v>0</v>
      </c>
      <c r="BC1244" s="100">
        <f t="shared" si="5760"/>
        <v>0</v>
      </c>
      <c r="BD1244" s="100">
        <f t="shared" si="5760"/>
        <v>0</v>
      </c>
      <c r="BE1244" s="100">
        <f t="shared" si="5760"/>
        <v>0</v>
      </c>
      <c r="BF1244" s="100">
        <f t="shared" si="5760"/>
        <v>0</v>
      </c>
      <c r="BG1244" s="100">
        <f t="shared" si="5760"/>
        <v>0</v>
      </c>
      <c r="BH1244" s="100">
        <f t="shared" si="5760"/>
        <v>0</v>
      </c>
      <c r="BI1244" s="142">
        <f t="shared" si="5755"/>
        <v>0</v>
      </c>
      <c r="BV1244" s="142"/>
      <c r="CI1244" s="142"/>
      <c r="CV1244" s="142"/>
      <c r="DI1244" s="142"/>
      <c r="DV1244" s="142"/>
      <c r="EI1244" s="142"/>
    </row>
    <row r="1245" spans="1:139" ht="15.75" outlineLevel="1" x14ac:dyDescent="0.25">
      <c r="A1245" s="2">
        <f t="shared" si="5744"/>
        <v>3</v>
      </c>
      <c r="B1245" s="1" t="str">
        <f t="shared" si="5744"/>
        <v>PRE-09601</v>
      </c>
      <c r="C1245" s="1" t="str">
        <f t="shared" si="5744"/>
        <v>SPP FH - Knights 13805</v>
      </c>
      <c r="D1245" s="2" t="str">
        <f t="shared" si="5744"/>
        <v>PRE-09601.1</v>
      </c>
      <c r="E1245" s="141" t="str">
        <f t="shared" si="5744"/>
        <v>SPP FH - Knights 13805 - OH Feeder</v>
      </c>
      <c r="F1245" s="84"/>
      <c r="G1245" s="165"/>
      <c r="H1245" s="165"/>
      <c r="J1245" s="142">
        <v>0</v>
      </c>
      <c r="K1245" s="142">
        <v>0</v>
      </c>
      <c r="L1245" s="142">
        <v>0</v>
      </c>
      <c r="M1245" s="142">
        <v>0</v>
      </c>
      <c r="N1245" s="142">
        <v>0</v>
      </c>
      <c r="O1245" s="142">
        <v>0</v>
      </c>
      <c r="P1245" s="142">
        <v>0</v>
      </c>
      <c r="Q1245" s="100">
        <v>0</v>
      </c>
      <c r="R1245" s="142">
        <v>0</v>
      </c>
      <c r="S1245" s="142">
        <v>0</v>
      </c>
      <c r="T1245" s="142">
        <v>0</v>
      </c>
      <c r="U1245" s="142">
        <v>0</v>
      </c>
      <c r="V1245" s="100">
        <f t="shared" si="5745"/>
        <v>0</v>
      </c>
      <c r="W1245" s="100">
        <v>0</v>
      </c>
      <c r="X1245" s="142">
        <v>0</v>
      </c>
      <c r="Y1245" s="142">
        <v>0</v>
      </c>
      <c r="Z1245" s="142">
        <v>0</v>
      </c>
      <c r="AA1245" s="142">
        <v>0</v>
      </c>
      <c r="AB1245" s="142">
        <v>0</v>
      </c>
      <c r="AC1245" s="100">
        <v>0</v>
      </c>
      <c r="AD1245" s="100">
        <v>0</v>
      </c>
      <c r="AE1245" s="100">
        <v>0</v>
      </c>
      <c r="AF1245" s="100">
        <v>0</v>
      </c>
      <c r="AG1245" s="100">
        <v>0</v>
      </c>
      <c r="AH1245" s="100">
        <v>0</v>
      </c>
      <c r="AI1245" s="142">
        <f t="shared" si="5751"/>
        <v>0</v>
      </c>
      <c r="AJ1245" s="100">
        <f t="shared" ref="AJ1245:AU1245" si="5761">AJ203*$F$1240</f>
        <v>0</v>
      </c>
      <c r="AK1245" s="100">
        <f t="shared" si="5761"/>
        <v>0</v>
      </c>
      <c r="AL1245" s="100">
        <f t="shared" si="5761"/>
        <v>528667.45999999985</v>
      </c>
      <c r="AM1245" s="100">
        <f t="shared" si="5761"/>
        <v>0</v>
      </c>
      <c r="AN1245" s="100">
        <f t="shared" si="5761"/>
        <v>0</v>
      </c>
      <c r="AO1245" s="100">
        <f t="shared" si="5761"/>
        <v>0</v>
      </c>
      <c r="AP1245" s="100">
        <f t="shared" si="5761"/>
        <v>0</v>
      </c>
      <c r="AQ1245" s="100">
        <f t="shared" si="5761"/>
        <v>0</v>
      </c>
      <c r="AR1245" s="100">
        <f t="shared" si="5761"/>
        <v>0</v>
      </c>
      <c r="AS1245" s="100">
        <f t="shared" si="5761"/>
        <v>0</v>
      </c>
      <c r="AT1245" s="100">
        <f t="shared" si="5761"/>
        <v>0</v>
      </c>
      <c r="AU1245" s="100">
        <f t="shared" si="5761"/>
        <v>0</v>
      </c>
      <c r="AV1245" s="142">
        <f t="shared" si="5753"/>
        <v>528667.45999999985</v>
      </c>
      <c r="AW1245" s="100">
        <f t="shared" ref="AW1245:BH1245" si="5762">AW203*$F$1240</f>
        <v>0</v>
      </c>
      <c r="AX1245" s="100">
        <f t="shared" si="5762"/>
        <v>0</v>
      </c>
      <c r="AY1245" s="100">
        <f t="shared" si="5762"/>
        <v>0</v>
      </c>
      <c r="AZ1245" s="100">
        <f t="shared" si="5762"/>
        <v>0</v>
      </c>
      <c r="BA1245" s="100">
        <f t="shared" si="5762"/>
        <v>0</v>
      </c>
      <c r="BB1245" s="100">
        <f t="shared" si="5762"/>
        <v>0</v>
      </c>
      <c r="BC1245" s="100">
        <f t="shared" si="5762"/>
        <v>0</v>
      </c>
      <c r="BD1245" s="100">
        <f t="shared" si="5762"/>
        <v>0</v>
      </c>
      <c r="BE1245" s="100">
        <f t="shared" si="5762"/>
        <v>0</v>
      </c>
      <c r="BF1245" s="100">
        <f t="shared" si="5762"/>
        <v>0</v>
      </c>
      <c r="BG1245" s="100">
        <f t="shared" si="5762"/>
        <v>0</v>
      </c>
      <c r="BH1245" s="100">
        <f t="shared" si="5762"/>
        <v>0</v>
      </c>
      <c r="BI1245" s="142">
        <f t="shared" si="5755"/>
        <v>0</v>
      </c>
      <c r="BV1245" s="142"/>
      <c r="CI1245" s="142"/>
      <c r="CV1245" s="142"/>
      <c r="DI1245" s="142"/>
      <c r="DV1245" s="142"/>
      <c r="EI1245" s="142"/>
    </row>
    <row r="1246" spans="1:139" ht="15.75" outlineLevel="1" x14ac:dyDescent="0.25">
      <c r="A1246" s="2">
        <f t="shared" si="5744"/>
        <v>3</v>
      </c>
      <c r="B1246" s="1" t="str">
        <f t="shared" si="5744"/>
        <v>PRE-09601</v>
      </c>
      <c r="C1246" s="1" t="str">
        <f t="shared" si="5744"/>
        <v>SPP FH - Knights 13805</v>
      </c>
      <c r="D1246" s="2" t="str">
        <f t="shared" si="5744"/>
        <v>A2763487</v>
      </c>
      <c r="E1246" s="141" t="str">
        <f t="shared" si="5744"/>
        <v>KNIG805A OCR#125028</v>
      </c>
      <c r="F1246" s="84"/>
      <c r="G1246" s="165"/>
      <c r="H1246" s="165"/>
      <c r="J1246" s="142">
        <v>0</v>
      </c>
      <c r="K1246" s="142">
        <v>0</v>
      </c>
      <c r="L1246" s="142">
        <v>0</v>
      </c>
      <c r="M1246" s="142">
        <v>0</v>
      </c>
      <c r="N1246" s="142">
        <v>0</v>
      </c>
      <c r="O1246" s="142">
        <v>0</v>
      </c>
      <c r="P1246" s="142">
        <v>0</v>
      </c>
      <c r="Q1246" s="100">
        <v>0</v>
      </c>
      <c r="R1246" s="142">
        <v>0</v>
      </c>
      <c r="S1246" s="142">
        <v>0</v>
      </c>
      <c r="T1246" s="142">
        <v>0</v>
      </c>
      <c r="U1246" s="142">
        <v>0</v>
      </c>
      <c r="V1246" s="100">
        <f t="shared" ref="V1246:V1247" si="5763">SUM(J1246:U1246)</f>
        <v>0</v>
      </c>
      <c r="W1246" s="100">
        <v>0</v>
      </c>
      <c r="X1246" s="142">
        <v>0</v>
      </c>
      <c r="Y1246" s="142">
        <v>0</v>
      </c>
      <c r="Z1246" s="142">
        <v>0</v>
      </c>
      <c r="AA1246" s="142">
        <v>0</v>
      </c>
      <c r="AB1246" s="142">
        <v>0</v>
      </c>
      <c r="AC1246" s="100">
        <v>0</v>
      </c>
      <c r="AD1246" s="100">
        <v>0</v>
      </c>
      <c r="AE1246" s="100">
        <v>0</v>
      </c>
      <c r="AF1246" s="100">
        <v>0</v>
      </c>
      <c r="AG1246" s="100">
        <v>0</v>
      </c>
      <c r="AH1246" s="100">
        <v>0</v>
      </c>
      <c r="AI1246" s="142">
        <f t="shared" ref="AI1246:AI1247" si="5764">SUM(W1246:AH1246)</f>
        <v>0</v>
      </c>
      <c r="AJ1246" s="100">
        <f t="shared" ref="AJ1246:AU1246" si="5765">AJ204*$F$1240</f>
        <v>0</v>
      </c>
      <c r="AK1246" s="100">
        <f t="shared" si="5765"/>
        <v>0</v>
      </c>
      <c r="AL1246" s="100">
        <f t="shared" si="5765"/>
        <v>0</v>
      </c>
      <c r="AM1246" s="100">
        <f t="shared" si="5765"/>
        <v>0</v>
      </c>
      <c r="AN1246" s="100">
        <f t="shared" si="5765"/>
        <v>0</v>
      </c>
      <c r="AO1246" s="100">
        <f t="shared" si="5765"/>
        <v>0</v>
      </c>
      <c r="AP1246" s="100">
        <f t="shared" si="5765"/>
        <v>0</v>
      </c>
      <c r="AQ1246" s="100">
        <f t="shared" si="5765"/>
        <v>0</v>
      </c>
      <c r="AR1246" s="100">
        <f t="shared" si="5765"/>
        <v>0</v>
      </c>
      <c r="AS1246" s="100">
        <f t="shared" si="5765"/>
        <v>0</v>
      </c>
      <c r="AT1246" s="100">
        <f t="shared" si="5765"/>
        <v>0</v>
      </c>
      <c r="AU1246" s="100">
        <f t="shared" si="5765"/>
        <v>0</v>
      </c>
      <c r="AV1246" s="142">
        <f t="shared" ref="AV1246:AV1247" si="5766">SUM(AJ1246:AU1246)</f>
        <v>0</v>
      </c>
      <c r="AW1246" s="100">
        <f t="shared" ref="AW1246:BH1246" si="5767">AW204*$F$1240</f>
        <v>0</v>
      </c>
      <c r="AX1246" s="100">
        <f t="shared" si="5767"/>
        <v>0</v>
      </c>
      <c r="AY1246" s="100">
        <f t="shared" si="5767"/>
        <v>0</v>
      </c>
      <c r="AZ1246" s="100">
        <f t="shared" si="5767"/>
        <v>0</v>
      </c>
      <c r="BA1246" s="100">
        <f t="shared" si="5767"/>
        <v>0</v>
      </c>
      <c r="BB1246" s="100">
        <f t="shared" si="5767"/>
        <v>0</v>
      </c>
      <c r="BC1246" s="100">
        <f t="shared" si="5767"/>
        <v>0</v>
      </c>
      <c r="BD1246" s="100">
        <f t="shared" si="5767"/>
        <v>0</v>
      </c>
      <c r="BE1246" s="100">
        <f t="shared" si="5767"/>
        <v>0</v>
      </c>
      <c r="BF1246" s="100">
        <f t="shared" si="5767"/>
        <v>0</v>
      </c>
      <c r="BG1246" s="100">
        <f t="shared" si="5767"/>
        <v>0</v>
      </c>
      <c r="BH1246" s="100">
        <f t="shared" si="5767"/>
        <v>0</v>
      </c>
      <c r="BI1246" s="142">
        <f t="shared" si="5755"/>
        <v>0</v>
      </c>
      <c r="BV1246" s="142"/>
      <c r="CI1246" s="142"/>
      <c r="CV1246" s="142"/>
      <c r="DI1246" s="142"/>
      <c r="DV1246" s="142"/>
      <c r="EI1246" s="142"/>
    </row>
    <row r="1247" spans="1:139" ht="15.75" outlineLevel="1" x14ac:dyDescent="0.25">
      <c r="A1247" s="2">
        <f t="shared" ref="A1247:E1247" si="5768">A1053</f>
        <v>3</v>
      </c>
      <c r="B1247" s="1" t="str">
        <f t="shared" si="5768"/>
        <v>PRE-09601</v>
      </c>
      <c r="C1247" s="1" t="str">
        <f t="shared" si="5768"/>
        <v>SPP FH - Knights 13805</v>
      </c>
      <c r="D1247" s="2" t="str">
        <f t="shared" si="5768"/>
        <v>A2763491</v>
      </c>
      <c r="E1247" s="141" t="str">
        <f t="shared" si="5768"/>
        <v>SPP FH - Knights 13805 - OCR</v>
      </c>
      <c r="F1247" s="84"/>
      <c r="G1247" s="165"/>
      <c r="H1247" s="165"/>
      <c r="J1247" s="142">
        <v>0</v>
      </c>
      <c r="K1247" s="142">
        <v>0</v>
      </c>
      <c r="L1247" s="142">
        <v>0</v>
      </c>
      <c r="M1247" s="142">
        <v>0</v>
      </c>
      <c r="N1247" s="142">
        <v>0</v>
      </c>
      <c r="O1247" s="142">
        <v>0</v>
      </c>
      <c r="P1247" s="142">
        <v>0</v>
      </c>
      <c r="Q1247" s="100">
        <v>0</v>
      </c>
      <c r="R1247" s="142">
        <v>0</v>
      </c>
      <c r="S1247" s="142">
        <v>0</v>
      </c>
      <c r="T1247" s="142">
        <v>0</v>
      </c>
      <c r="U1247" s="142">
        <v>0</v>
      </c>
      <c r="V1247" s="100">
        <f t="shared" si="5763"/>
        <v>0</v>
      </c>
      <c r="W1247" s="100">
        <v>0</v>
      </c>
      <c r="X1247" s="142">
        <v>0</v>
      </c>
      <c r="Y1247" s="142">
        <v>0</v>
      </c>
      <c r="Z1247" s="142">
        <v>0</v>
      </c>
      <c r="AA1247" s="142">
        <v>0</v>
      </c>
      <c r="AB1247" s="142">
        <v>0</v>
      </c>
      <c r="AC1247" s="100">
        <v>0</v>
      </c>
      <c r="AD1247" s="100">
        <v>0</v>
      </c>
      <c r="AE1247" s="100">
        <v>0</v>
      </c>
      <c r="AF1247" s="100">
        <v>0</v>
      </c>
      <c r="AG1247" s="100">
        <v>0</v>
      </c>
      <c r="AH1247" s="100">
        <v>0</v>
      </c>
      <c r="AI1247" s="142">
        <f t="shared" si="5764"/>
        <v>0</v>
      </c>
      <c r="AJ1247" s="100">
        <f t="shared" ref="AJ1247:AU1247" si="5769">AJ205*$F$1240</f>
        <v>0</v>
      </c>
      <c r="AK1247" s="100">
        <f t="shared" si="5769"/>
        <v>0</v>
      </c>
      <c r="AL1247" s="100">
        <f t="shared" si="5769"/>
        <v>0</v>
      </c>
      <c r="AM1247" s="100">
        <f t="shared" si="5769"/>
        <v>0</v>
      </c>
      <c r="AN1247" s="100">
        <f t="shared" si="5769"/>
        <v>0</v>
      </c>
      <c r="AO1247" s="100">
        <f t="shared" si="5769"/>
        <v>0</v>
      </c>
      <c r="AP1247" s="100">
        <f t="shared" si="5769"/>
        <v>0</v>
      </c>
      <c r="AQ1247" s="100">
        <f t="shared" si="5769"/>
        <v>0</v>
      </c>
      <c r="AR1247" s="100">
        <f t="shared" si="5769"/>
        <v>0</v>
      </c>
      <c r="AS1247" s="100">
        <f t="shared" si="5769"/>
        <v>0</v>
      </c>
      <c r="AT1247" s="100">
        <f t="shared" si="5769"/>
        <v>0</v>
      </c>
      <c r="AU1247" s="100">
        <f t="shared" si="5769"/>
        <v>0</v>
      </c>
      <c r="AV1247" s="142">
        <f t="shared" si="5766"/>
        <v>0</v>
      </c>
      <c r="AW1247" s="100">
        <f t="shared" ref="AW1247:BH1247" si="5770">AW205*$F$1240</f>
        <v>0</v>
      </c>
      <c r="AX1247" s="100">
        <f t="shared" si="5770"/>
        <v>0</v>
      </c>
      <c r="AY1247" s="100">
        <f t="shared" si="5770"/>
        <v>0</v>
      </c>
      <c r="AZ1247" s="100">
        <f t="shared" si="5770"/>
        <v>0</v>
      </c>
      <c r="BA1247" s="100">
        <f t="shared" si="5770"/>
        <v>0</v>
      </c>
      <c r="BB1247" s="100">
        <f t="shared" si="5770"/>
        <v>0</v>
      </c>
      <c r="BC1247" s="100">
        <f t="shared" si="5770"/>
        <v>0</v>
      </c>
      <c r="BD1247" s="100">
        <f t="shared" si="5770"/>
        <v>0</v>
      </c>
      <c r="BE1247" s="100">
        <f t="shared" si="5770"/>
        <v>0</v>
      </c>
      <c r="BF1247" s="100">
        <f t="shared" si="5770"/>
        <v>0</v>
      </c>
      <c r="BG1247" s="100">
        <f t="shared" si="5770"/>
        <v>0</v>
      </c>
      <c r="BH1247" s="100">
        <f t="shared" si="5770"/>
        <v>0</v>
      </c>
      <c r="BI1247" s="142">
        <f t="shared" si="5755"/>
        <v>0</v>
      </c>
      <c r="BV1247" s="142"/>
      <c r="CI1247" s="142"/>
      <c r="CV1247" s="142"/>
      <c r="DI1247" s="142"/>
      <c r="DV1247" s="142"/>
      <c r="EI1247" s="142"/>
    </row>
    <row r="1248" spans="1:139" ht="15.75" outlineLevel="1" x14ac:dyDescent="0.25">
      <c r="A1248" s="2">
        <f t="shared" ref="A1248:E1248" si="5771">A1054</f>
        <v>3</v>
      </c>
      <c r="B1248" s="1" t="str">
        <f t="shared" si="5771"/>
        <v>PRE-09601</v>
      </c>
      <c r="C1248" s="1" t="str">
        <f t="shared" si="5771"/>
        <v>SPP FH - Knights 13805</v>
      </c>
      <c r="D1248" s="2" t="str">
        <f t="shared" si="5771"/>
        <v>A2763494</v>
      </c>
      <c r="E1248" s="141" t="str">
        <f t="shared" si="5771"/>
        <v>KNIG805C OCR#125084</v>
      </c>
      <c r="F1248" s="84"/>
      <c r="G1248" s="165"/>
      <c r="H1248" s="165"/>
      <c r="J1248" s="142">
        <v>0</v>
      </c>
      <c r="K1248" s="142">
        <v>0</v>
      </c>
      <c r="L1248" s="142">
        <v>0</v>
      </c>
      <c r="M1248" s="142">
        <v>0</v>
      </c>
      <c r="N1248" s="142">
        <v>0</v>
      </c>
      <c r="O1248" s="142">
        <v>0</v>
      </c>
      <c r="P1248" s="142">
        <v>0</v>
      </c>
      <c r="Q1248" s="100">
        <v>0</v>
      </c>
      <c r="R1248" s="142">
        <v>0</v>
      </c>
      <c r="S1248" s="142">
        <v>0</v>
      </c>
      <c r="T1248" s="142">
        <v>0</v>
      </c>
      <c r="U1248" s="142">
        <v>0</v>
      </c>
      <c r="V1248" s="100">
        <f t="shared" ref="V1248:V1250" si="5772">SUM(J1248:U1248)</f>
        <v>0</v>
      </c>
      <c r="W1248" s="100">
        <v>0</v>
      </c>
      <c r="X1248" s="142">
        <v>0</v>
      </c>
      <c r="Y1248" s="142">
        <v>0</v>
      </c>
      <c r="Z1248" s="142">
        <v>0</v>
      </c>
      <c r="AA1248" s="142">
        <v>0</v>
      </c>
      <c r="AB1248" s="142">
        <v>0</v>
      </c>
      <c r="AC1248" s="100">
        <v>0</v>
      </c>
      <c r="AD1248" s="100">
        <v>0</v>
      </c>
      <c r="AE1248" s="100">
        <v>0</v>
      </c>
      <c r="AF1248" s="100">
        <v>0</v>
      </c>
      <c r="AG1248" s="100">
        <v>0</v>
      </c>
      <c r="AH1248" s="100">
        <v>0</v>
      </c>
      <c r="AI1248" s="142">
        <f t="shared" ref="AI1248:AI1250" si="5773">SUM(W1248:AH1248)</f>
        <v>0</v>
      </c>
      <c r="AJ1248" s="100">
        <f t="shared" ref="AJ1248:AU1248" si="5774">AJ206*$F$1240</f>
        <v>0</v>
      </c>
      <c r="AK1248" s="100">
        <f t="shared" si="5774"/>
        <v>0</v>
      </c>
      <c r="AL1248" s="100">
        <f t="shared" si="5774"/>
        <v>0</v>
      </c>
      <c r="AM1248" s="100">
        <f t="shared" si="5774"/>
        <v>0</v>
      </c>
      <c r="AN1248" s="100">
        <f t="shared" si="5774"/>
        <v>0</v>
      </c>
      <c r="AO1248" s="100">
        <f t="shared" si="5774"/>
        <v>0</v>
      </c>
      <c r="AP1248" s="100">
        <f t="shared" si="5774"/>
        <v>0</v>
      </c>
      <c r="AQ1248" s="100">
        <f t="shared" si="5774"/>
        <v>0</v>
      </c>
      <c r="AR1248" s="100">
        <f t="shared" si="5774"/>
        <v>0</v>
      </c>
      <c r="AS1248" s="100">
        <f t="shared" si="5774"/>
        <v>0</v>
      </c>
      <c r="AT1248" s="100">
        <f t="shared" si="5774"/>
        <v>0</v>
      </c>
      <c r="AU1248" s="100">
        <f t="shared" si="5774"/>
        <v>0</v>
      </c>
      <c r="AV1248" s="142">
        <f t="shared" ref="AV1248:AV1250" si="5775">SUM(AJ1248:AU1248)</f>
        <v>0</v>
      </c>
      <c r="AW1248" s="100">
        <f t="shared" ref="AW1248:BH1248" si="5776">AW206*$F$1240</f>
        <v>0</v>
      </c>
      <c r="AX1248" s="100">
        <f t="shared" si="5776"/>
        <v>0</v>
      </c>
      <c r="AY1248" s="100">
        <f t="shared" si="5776"/>
        <v>0</v>
      </c>
      <c r="AZ1248" s="100">
        <f t="shared" si="5776"/>
        <v>0</v>
      </c>
      <c r="BA1248" s="100">
        <f t="shared" si="5776"/>
        <v>0</v>
      </c>
      <c r="BB1248" s="100">
        <f t="shared" si="5776"/>
        <v>0</v>
      </c>
      <c r="BC1248" s="100">
        <f t="shared" si="5776"/>
        <v>0</v>
      </c>
      <c r="BD1248" s="100">
        <f t="shared" si="5776"/>
        <v>0</v>
      </c>
      <c r="BE1248" s="100">
        <f t="shared" si="5776"/>
        <v>0</v>
      </c>
      <c r="BF1248" s="100">
        <f t="shared" si="5776"/>
        <v>0</v>
      </c>
      <c r="BG1248" s="100">
        <f t="shared" si="5776"/>
        <v>0</v>
      </c>
      <c r="BH1248" s="100">
        <f t="shared" si="5776"/>
        <v>0</v>
      </c>
      <c r="BI1248" s="142">
        <f t="shared" si="5755"/>
        <v>0</v>
      </c>
      <c r="BV1248" s="142"/>
      <c r="CI1248" s="142"/>
      <c r="CV1248" s="142"/>
      <c r="DI1248" s="142"/>
      <c r="DV1248" s="142"/>
      <c r="EI1248" s="142"/>
    </row>
    <row r="1249" spans="1:139" ht="15.75" outlineLevel="1" x14ac:dyDescent="0.25">
      <c r="A1249" s="2">
        <f t="shared" ref="A1249:E1249" si="5777">A1055</f>
        <v>3</v>
      </c>
      <c r="B1249" s="1" t="str">
        <f t="shared" si="5777"/>
        <v>PRE-09601</v>
      </c>
      <c r="C1249" s="1" t="str">
        <f t="shared" si="5777"/>
        <v>SPP FH - Knights 13805</v>
      </c>
      <c r="D1249" s="2" t="str">
        <f t="shared" si="5777"/>
        <v>A2763495</v>
      </c>
      <c r="E1249" s="141" t="str">
        <f t="shared" si="5777"/>
        <v>SPP FH - Knights 13805 - OCR</v>
      </c>
      <c r="F1249" s="84"/>
      <c r="G1249" s="165"/>
      <c r="H1249" s="165"/>
      <c r="J1249" s="142">
        <v>0</v>
      </c>
      <c r="K1249" s="142">
        <v>0</v>
      </c>
      <c r="L1249" s="142">
        <v>0</v>
      </c>
      <c r="M1249" s="142">
        <v>0</v>
      </c>
      <c r="N1249" s="142">
        <v>0</v>
      </c>
      <c r="O1249" s="142">
        <v>0</v>
      </c>
      <c r="P1249" s="142">
        <v>0</v>
      </c>
      <c r="Q1249" s="100">
        <v>0</v>
      </c>
      <c r="R1249" s="142">
        <v>0</v>
      </c>
      <c r="S1249" s="142">
        <v>0</v>
      </c>
      <c r="T1249" s="142">
        <v>0</v>
      </c>
      <c r="U1249" s="142">
        <v>0</v>
      </c>
      <c r="V1249" s="100">
        <f t="shared" si="5772"/>
        <v>0</v>
      </c>
      <c r="W1249" s="100">
        <v>0</v>
      </c>
      <c r="X1249" s="142">
        <v>0</v>
      </c>
      <c r="Y1249" s="142">
        <v>0</v>
      </c>
      <c r="Z1249" s="142">
        <v>0</v>
      </c>
      <c r="AA1249" s="142">
        <v>0</v>
      </c>
      <c r="AB1249" s="142">
        <v>0</v>
      </c>
      <c r="AC1249" s="100">
        <v>0</v>
      </c>
      <c r="AD1249" s="100">
        <v>0</v>
      </c>
      <c r="AE1249" s="100">
        <v>0</v>
      </c>
      <c r="AF1249" s="100">
        <v>0</v>
      </c>
      <c r="AG1249" s="100">
        <v>0</v>
      </c>
      <c r="AH1249" s="100">
        <v>0</v>
      </c>
      <c r="AI1249" s="142">
        <f t="shared" si="5773"/>
        <v>0</v>
      </c>
      <c r="AJ1249" s="100">
        <f t="shared" ref="AJ1249:AU1249" si="5778">AJ207*$F$1240</f>
        <v>0</v>
      </c>
      <c r="AK1249" s="100">
        <f t="shared" si="5778"/>
        <v>0</v>
      </c>
      <c r="AL1249" s="100">
        <f t="shared" si="5778"/>
        <v>0</v>
      </c>
      <c r="AM1249" s="100">
        <f t="shared" si="5778"/>
        <v>0</v>
      </c>
      <c r="AN1249" s="100">
        <f t="shared" si="5778"/>
        <v>0</v>
      </c>
      <c r="AO1249" s="100">
        <f t="shared" si="5778"/>
        <v>0</v>
      </c>
      <c r="AP1249" s="100">
        <f t="shared" si="5778"/>
        <v>0</v>
      </c>
      <c r="AQ1249" s="100">
        <f t="shared" si="5778"/>
        <v>0</v>
      </c>
      <c r="AR1249" s="100">
        <f t="shared" si="5778"/>
        <v>0</v>
      </c>
      <c r="AS1249" s="100">
        <f t="shared" si="5778"/>
        <v>0</v>
      </c>
      <c r="AT1249" s="100">
        <f t="shared" si="5778"/>
        <v>0</v>
      </c>
      <c r="AU1249" s="100">
        <f t="shared" si="5778"/>
        <v>0</v>
      </c>
      <c r="AV1249" s="142">
        <f t="shared" si="5775"/>
        <v>0</v>
      </c>
      <c r="AW1249" s="100">
        <f t="shared" ref="AW1249:BH1249" si="5779">AW207*$F$1240</f>
        <v>0</v>
      </c>
      <c r="AX1249" s="100">
        <f t="shared" si="5779"/>
        <v>0</v>
      </c>
      <c r="AY1249" s="100">
        <f t="shared" si="5779"/>
        <v>0</v>
      </c>
      <c r="AZ1249" s="100">
        <f t="shared" si="5779"/>
        <v>0</v>
      </c>
      <c r="BA1249" s="100">
        <f t="shared" si="5779"/>
        <v>0</v>
      </c>
      <c r="BB1249" s="100">
        <f t="shared" si="5779"/>
        <v>0</v>
      </c>
      <c r="BC1249" s="100">
        <f t="shared" si="5779"/>
        <v>0</v>
      </c>
      <c r="BD1249" s="100">
        <f t="shared" si="5779"/>
        <v>0</v>
      </c>
      <c r="BE1249" s="100">
        <f t="shared" si="5779"/>
        <v>0</v>
      </c>
      <c r="BF1249" s="100">
        <f t="shared" si="5779"/>
        <v>0</v>
      </c>
      <c r="BG1249" s="100">
        <f t="shared" si="5779"/>
        <v>0</v>
      </c>
      <c r="BH1249" s="100">
        <f t="shared" si="5779"/>
        <v>0</v>
      </c>
      <c r="BI1249" s="142">
        <f t="shared" si="5755"/>
        <v>0</v>
      </c>
      <c r="BV1249" s="142"/>
      <c r="CI1249" s="142"/>
      <c r="CV1249" s="142"/>
      <c r="DI1249" s="142"/>
      <c r="DV1249" s="142"/>
      <c r="EI1249" s="142"/>
    </row>
    <row r="1250" spans="1:139" ht="15.75" outlineLevel="1" x14ac:dyDescent="0.25">
      <c r="A1250" s="2">
        <f t="shared" ref="A1250:E1250" si="5780">A1056</f>
        <v>3</v>
      </c>
      <c r="B1250" s="1" t="str">
        <f t="shared" si="5780"/>
        <v>PRE-09601</v>
      </c>
      <c r="C1250" s="1" t="str">
        <f t="shared" si="5780"/>
        <v>SPP FH - Knights 13805</v>
      </c>
      <c r="D1250" s="2" t="str">
        <f t="shared" si="5780"/>
        <v>A2772311</v>
      </c>
      <c r="E1250" s="141" t="str">
        <f t="shared" si="5780"/>
        <v>SPP FH - Knights 13805 - OCR</v>
      </c>
      <c r="F1250" s="84"/>
      <c r="G1250" s="165"/>
      <c r="H1250" s="165"/>
      <c r="J1250" s="142">
        <v>0</v>
      </c>
      <c r="K1250" s="142">
        <v>0</v>
      </c>
      <c r="L1250" s="142">
        <v>0</v>
      </c>
      <c r="M1250" s="142">
        <v>0</v>
      </c>
      <c r="N1250" s="142">
        <v>0</v>
      </c>
      <c r="O1250" s="142">
        <v>0</v>
      </c>
      <c r="P1250" s="142">
        <v>0</v>
      </c>
      <c r="Q1250" s="100">
        <v>0</v>
      </c>
      <c r="R1250" s="142">
        <v>0</v>
      </c>
      <c r="S1250" s="142">
        <v>0</v>
      </c>
      <c r="T1250" s="142">
        <v>0</v>
      </c>
      <c r="U1250" s="142">
        <v>0</v>
      </c>
      <c r="V1250" s="100">
        <f t="shared" si="5772"/>
        <v>0</v>
      </c>
      <c r="W1250" s="100">
        <v>0</v>
      </c>
      <c r="X1250" s="142">
        <v>0</v>
      </c>
      <c r="Y1250" s="142">
        <v>0</v>
      </c>
      <c r="Z1250" s="142">
        <v>0</v>
      </c>
      <c r="AA1250" s="142">
        <v>0</v>
      </c>
      <c r="AB1250" s="142">
        <v>0</v>
      </c>
      <c r="AC1250" s="100">
        <v>0</v>
      </c>
      <c r="AD1250" s="100">
        <v>0</v>
      </c>
      <c r="AE1250" s="100">
        <v>0</v>
      </c>
      <c r="AF1250" s="100">
        <v>0</v>
      </c>
      <c r="AG1250" s="100">
        <v>0</v>
      </c>
      <c r="AH1250" s="100">
        <v>0</v>
      </c>
      <c r="AI1250" s="142">
        <f t="shared" si="5773"/>
        <v>0</v>
      </c>
      <c r="AJ1250" s="100">
        <f t="shared" ref="AJ1250:AU1250" si="5781">AJ208*$F$1240</f>
        <v>0</v>
      </c>
      <c r="AK1250" s="100">
        <f t="shared" si="5781"/>
        <v>0</v>
      </c>
      <c r="AL1250" s="100">
        <f t="shared" si="5781"/>
        <v>0</v>
      </c>
      <c r="AM1250" s="100">
        <f t="shared" si="5781"/>
        <v>0</v>
      </c>
      <c r="AN1250" s="100">
        <f t="shared" si="5781"/>
        <v>0</v>
      </c>
      <c r="AO1250" s="100">
        <f t="shared" si="5781"/>
        <v>0</v>
      </c>
      <c r="AP1250" s="100">
        <f t="shared" si="5781"/>
        <v>0</v>
      </c>
      <c r="AQ1250" s="100">
        <f t="shared" si="5781"/>
        <v>0</v>
      </c>
      <c r="AR1250" s="100">
        <f t="shared" si="5781"/>
        <v>0</v>
      </c>
      <c r="AS1250" s="100">
        <f t="shared" si="5781"/>
        <v>0</v>
      </c>
      <c r="AT1250" s="100">
        <f t="shared" si="5781"/>
        <v>0</v>
      </c>
      <c r="AU1250" s="100">
        <f t="shared" si="5781"/>
        <v>0</v>
      </c>
      <c r="AV1250" s="142">
        <f t="shared" si="5775"/>
        <v>0</v>
      </c>
      <c r="AW1250" s="100">
        <f t="shared" ref="AW1250:BH1250" si="5782">AW208*$F$1240</f>
        <v>0</v>
      </c>
      <c r="AX1250" s="100">
        <f t="shared" si="5782"/>
        <v>0</v>
      </c>
      <c r="AY1250" s="100">
        <f t="shared" si="5782"/>
        <v>0</v>
      </c>
      <c r="AZ1250" s="100">
        <f t="shared" si="5782"/>
        <v>0</v>
      </c>
      <c r="BA1250" s="100">
        <f t="shared" si="5782"/>
        <v>0</v>
      </c>
      <c r="BB1250" s="100">
        <f t="shared" si="5782"/>
        <v>0</v>
      </c>
      <c r="BC1250" s="100">
        <f t="shared" si="5782"/>
        <v>0</v>
      </c>
      <c r="BD1250" s="100">
        <f t="shared" si="5782"/>
        <v>0</v>
      </c>
      <c r="BE1250" s="100">
        <f t="shared" si="5782"/>
        <v>0</v>
      </c>
      <c r="BF1250" s="100">
        <f t="shared" si="5782"/>
        <v>0</v>
      </c>
      <c r="BG1250" s="100">
        <f t="shared" si="5782"/>
        <v>0</v>
      </c>
      <c r="BH1250" s="100">
        <f t="shared" si="5782"/>
        <v>0</v>
      </c>
      <c r="BI1250" s="142">
        <f t="shared" si="5755"/>
        <v>0</v>
      </c>
      <c r="BV1250" s="142"/>
      <c r="CI1250" s="142"/>
      <c r="CV1250" s="142"/>
      <c r="DI1250" s="142"/>
      <c r="DV1250" s="142"/>
      <c r="EI1250" s="142"/>
    </row>
    <row r="1251" spans="1:139" ht="15.75" outlineLevel="1" x14ac:dyDescent="0.25">
      <c r="A1251" s="2">
        <f t="shared" ref="A1251:E1251" si="5783">A1057</f>
        <v>3</v>
      </c>
      <c r="B1251" s="1" t="str">
        <f t="shared" si="5783"/>
        <v>PRE-09601</v>
      </c>
      <c r="C1251" s="1" t="str">
        <f t="shared" si="5783"/>
        <v>SPP FH - Knights 13805</v>
      </c>
      <c r="D1251" s="2" t="str">
        <f t="shared" si="5783"/>
        <v>A2772393</v>
      </c>
      <c r="E1251" s="141" t="str">
        <f t="shared" si="5783"/>
        <v>KNIG805 OCR#31461</v>
      </c>
      <c r="F1251" s="84"/>
      <c r="G1251" s="165"/>
      <c r="H1251" s="165"/>
      <c r="J1251" s="142">
        <v>0</v>
      </c>
      <c r="K1251" s="142">
        <v>0</v>
      </c>
      <c r="L1251" s="142">
        <v>0</v>
      </c>
      <c r="M1251" s="142">
        <v>0</v>
      </c>
      <c r="N1251" s="142">
        <v>0</v>
      </c>
      <c r="O1251" s="142">
        <v>0</v>
      </c>
      <c r="P1251" s="142">
        <v>0</v>
      </c>
      <c r="Q1251" s="100">
        <v>0</v>
      </c>
      <c r="R1251" s="142">
        <v>0</v>
      </c>
      <c r="S1251" s="142">
        <v>0</v>
      </c>
      <c r="T1251" s="142">
        <v>0</v>
      </c>
      <c r="U1251" s="142">
        <v>0</v>
      </c>
      <c r="V1251" s="100">
        <f t="shared" ref="V1251" si="5784">SUM(J1251:U1251)</f>
        <v>0</v>
      </c>
      <c r="W1251" s="100">
        <v>0</v>
      </c>
      <c r="X1251" s="142">
        <v>0</v>
      </c>
      <c r="Y1251" s="142">
        <v>0</v>
      </c>
      <c r="Z1251" s="142">
        <v>0</v>
      </c>
      <c r="AA1251" s="142">
        <v>0</v>
      </c>
      <c r="AB1251" s="142">
        <v>0</v>
      </c>
      <c r="AC1251" s="100">
        <v>0</v>
      </c>
      <c r="AD1251" s="100">
        <v>0</v>
      </c>
      <c r="AE1251" s="100">
        <v>0</v>
      </c>
      <c r="AF1251" s="100">
        <v>51.38</v>
      </c>
      <c r="AG1251" s="100">
        <v>0</v>
      </c>
      <c r="AH1251" s="100">
        <v>0</v>
      </c>
      <c r="AI1251" s="142">
        <f t="shared" ref="AI1251" si="5785">SUM(W1251:AH1251)</f>
        <v>51.38</v>
      </c>
      <c r="AJ1251" s="100">
        <f t="shared" ref="AJ1251:AU1251" si="5786">AJ209*$F$1240</f>
        <v>0</v>
      </c>
      <c r="AK1251" s="100">
        <f t="shared" si="5786"/>
        <v>0</v>
      </c>
      <c r="AL1251" s="100">
        <f t="shared" si="5786"/>
        <v>0</v>
      </c>
      <c r="AM1251" s="100">
        <f t="shared" si="5786"/>
        <v>0</v>
      </c>
      <c r="AN1251" s="100">
        <f t="shared" si="5786"/>
        <v>0</v>
      </c>
      <c r="AO1251" s="100">
        <f t="shared" si="5786"/>
        <v>0</v>
      </c>
      <c r="AP1251" s="100">
        <f t="shared" si="5786"/>
        <v>0</v>
      </c>
      <c r="AQ1251" s="100">
        <f t="shared" si="5786"/>
        <v>0</v>
      </c>
      <c r="AR1251" s="100">
        <f t="shared" si="5786"/>
        <v>0</v>
      </c>
      <c r="AS1251" s="100">
        <f t="shared" si="5786"/>
        <v>0</v>
      </c>
      <c r="AT1251" s="100">
        <f t="shared" si="5786"/>
        <v>0</v>
      </c>
      <c r="AU1251" s="100">
        <f t="shared" si="5786"/>
        <v>0</v>
      </c>
      <c r="AV1251" s="142">
        <f t="shared" ref="AV1251" si="5787">SUM(AJ1251:AU1251)</f>
        <v>0</v>
      </c>
      <c r="AW1251" s="100">
        <f t="shared" ref="AW1251:BH1251" si="5788">AW209*$F$1240</f>
        <v>0</v>
      </c>
      <c r="AX1251" s="100">
        <f t="shared" si="5788"/>
        <v>0</v>
      </c>
      <c r="AY1251" s="100">
        <f t="shared" si="5788"/>
        <v>0</v>
      </c>
      <c r="AZ1251" s="100">
        <f t="shared" si="5788"/>
        <v>0</v>
      </c>
      <c r="BA1251" s="100">
        <f t="shared" si="5788"/>
        <v>0</v>
      </c>
      <c r="BB1251" s="100">
        <f t="shared" si="5788"/>
        <v>0</v>
      </c>
      <c r="BC1251" s="100">
        <f t="shared" si="5788"/>
        <v>0</v>
      </c>
      <c r="BD1251" s="100">
        <f t="shared" si="5788"/>
        <v>0</v>
      </c>
      <c r="BE1251" s="100">
        <f t="shared" si="5788"/>
        <v>0</v>
      </c>
      <c r="BF1251" s="100">
        <f t="shared" si="5788"/>
        <v>0</v>
      </c>
      <c r="BG1251" s="100">
        <f t="shared" si="5788"/>
        <v>0</v>
      </c>
      <c r="BH1251" s="100">
        <f t="shared" si="5788"/>
        <v>0</v>
      </c>
      <c r="BI1251" s="142">
        <f t="shared" si="5755"/>
        <v>0</v>
      </c>
      <c r="BV1251" s="142"/>
      <c r="CI1251" s="142"/>
      <c r="CV1251" s="142"/>
      <c r="DI1251" s="142"/>
      <c r="DV1251" s="142"/>
      <c r="EI1251" s="142"/>
    </row>
    <row r="1252" spans="1:139" ht="15.75" outlineLevel="1" x14ac:dyDescent="0.25">
      <c r="A1252" s="2">
        <f t="shared" ref="A1252:E1253" si="5789">A1058</f>
        <v>4</v>
      </c>
      <c r="B1252" s="1" t="str">
        <f t="shared" si="5789"/>
        <v>PRE-09602</v>
      </c>
      <c r="C1252" s="1" t="str">
        <f t="shared" si="5789"/>
        <v>SPP FH - Casey Road 13745</v>
      </c>
      <c r="D1252" s="2" t="str">
        <f t="shared" si="5789"/>
        <v>PRE-09602.1</v>
      </c>
      <c r="E1252" s="141" t="str">
        <f t="shared" si="5789"/>
        <v>SPP FH - Casey Road 13745 - OH Feed</v>
      </c>
      <c r="F1252" s="84"/>
      <c r="J1252" s="166">
        <v>0</v>
      </c>
      <c r="K1252" s="166">
        <v>0</v>
      </c>
      <c r="L1252" s="166">
        <v>0</v>
      </c>
      <c r="M1252" s="166">
        <v>0</v>
      </c>
      <c r="N1252" s="166">
        <v>0</v>
      </c>
      <c r="O1252" s="166">
        <v>0</v>
      </c>
      <c r="P1252" s="166">
        <v>0</v>
      </c>
      <c r="Q1252" s="142">
        <v>0</v>
      </c>
      <c r="R1252" s="166">
        <v>0</v>
      </c>
      <c r="S1252" s="166">
        <v>0</v>
      </c>
      <c r="T1252" s="166">
        <v>0</v>
      </c>
      <c r="U1252" s="166">
        <v>0</v>
      </c>
      <c r="V1252" s="142">
        <f t="shared" si="5745"/>
        <v>0</v>
      </c>
      <c r="W1252" s="142">
        <v>0</v>
      </c>
      <c r="X1252" s="166">
        <v>0</v>
      </c>
      <c r="Y1252" s="166">
        <v>0</v>
      </c>
      <c r="Z1252" s="166">
        <v>0</v>
      </c>
      <c r="AA1252" s="166">
        <v>0</v>
      </c>
      <c r="AB1252" s="166">
        <v>0</v>
      </c>
      <c r="AC1252" s="100">
        <v>0</v>
      </c>
      <c r="AD1252" s="100">
        <v>0</v>
      </c>
      <c r="AE1252" s="100">
        <v>0</v>
      </c>
      <c r="AF1252" s="100">
        <v>0</v>
      </c>
      <c r="AG1252" s="100">
        <v>0</v>
      </c>
      <c r="AH1252" s="100">
        <v>0</v>
      </c>
      <c r="AI1252" s="142">
        <f t="shared" si="5751"/>
        <v>0</v>
      </c>
      <c r="AJ1252" s="100">
        <f t="shared" ref="AJ1252:AU1252" si="5790">AJ210*$F$1240</f>
        <v>0</v>
      </c>
      <c r="AK1252" s="100">
        <f t="shared" si="5790"/>
        <v>0</v>
      </c>
      <c r="AL1252" s="100">
        <f t="shared" si="5790"/>
        <v>346006.87200000009</v>
      </c>
      <c r="AM1252" s="100">
        <f t="shared" si="5790"/>
        <v>0</v>
      </c>
      <c r="AN1252" s="100">
        <f t="shared" si="5790"/>
        <v>0</v>
      </c>
      <c r="AO1252" s="100">
        <f t="shared" si="5790"/>
        <v>0</v>
      </c>
      <c r="AP1252" s="100">
        <f t="shared" si="5790"/>
        <v>0</v>
      </c>
      <c r="AQ1252" s="100">
        <f t="shared" si="5790"/>
        <v>0</v>
      </c>
      <c r="AR1252" s="100">
        <f t="shared" si="5790"/>
        <v>0</v>
      </c>
      <c r="AS1252" s="100">
        <f t="shared" si="5790"/>
        <v>0</v>
      </c>
      <c r="AT1252" s="100">
        <f t="shared" si="5790"/>
        <v>0</v>
      </c>
      <c r="AU1252" s="100">
        <f t="shared" si="5790"/>
        <v>0</v>
      </c>
      <c r="AV1252" s="142">
        <f t="shared" si="5753"/>
        <v>346006.87200000009</v>
      </c>
      <c r="AW1252" s="100">
        <f t="shared" ref="AW1252:BH1252" si="5791">AW210*$F$1240</f>
        <v>0</v>
      </c>
      <c r="AX1252" s="100">
        <f t="shared" si="5791"/>
        <v>0</v>
      </c>
      <c r="AY1252" s="100">
        <f t="shared" si="5791"/>
        <v>0</v>
      </c>
      <c r="AZ1252" s="100">
        <f t="shared" si="5791"/>
        <v>0</v>
      </c>
      <c r="BA1252" s="100">
        <f t="shared" si="5791"/>
        <v>0</v>
      </c>
      <c r="BB1252" s="100">
        <f t="shared" si="5791"/>
        <v>0</v>
      </c>
      <c r="BC1252" s="100">
        <f t="shared" si="5791"/>
        <v>0</v>
      </c>
      <c r="BD1252" s="100">
        <f t="shared" si="5791"/>
        <v>0</v>
      </c>
      <c r="BE1252" s="100">
        <f t="shared" si="5791"/>
        <v>0</v>
      </c>
      <c r="BF1252" s="100">
        <f t="shared" si="5791"/>
        <v>0</v>
      </c>
      <c r="BG1252" s="100">
        <f t="shared" si="5791"/>
        <v>0</v>
      </c>
      <c r="BH1252" s="100">
        <f t="shared" si="5791"/>
        <v>0</v>
      </c>
      <c r="BI1252" s="142">
        <f t="shared" si="5755"/>
        <v>0</v>
      </c>
      <c r="BV1252" s="142"/>
      <c r="CI1252" s="142"/>
      <c r="CV1252" s="142"/>
      <c r="DI1252" s="142"/>
      <c r="DV1252" s="142"/>
      <c r="EI1252" s="142"/>
    </row>
    <row r="1253" spans="1:139" ht="15.75" outlineLevel="1" x14ac:dyDescent="0.25">
      <c r="A1253" s="2">
        <f t="shared" si="5789"/>
        <v>4</v>
      </c>
      <c r="B1253" s="1" t="str">
        <f t="shared" si="5789"/>
        <v>PRE-09602</v>
      </c>
      <c r="C1253" s="1" t="str">
        <f t="shared" si="5789"/>
        <v>SPP FH - Casey Road 13745</v>
      </c>
      <c r="D1253" s="2" t="str">
        <f t="shared" si="5789"/>
        <v>A2764703</v>
      </c>
      <c r="E1253" s="141" t="str">
        <f t="shared" si="5789"/>
        <v>CASY745A - OCR#124466</v>
      </c>
      <c r="F1253" s="84"/>
      <c r="J1253" s="166">
        <v>0</v>
      </c>
      <c r="K1253" s="166">
        <v>0</v>
      </c>
      <c r="L1253" s="166">
        <v>0</v>
      </c>
      <c r="M1253" s="166">
        <v>0</v>
      </c>
      <c r="N1253" s="166">
        <v>0</v>
      </c>
      <c r="O1253" s="166">
        <v>0</v>
      </c>
      <c r="P1253" s="166">
        <v>0</v>
      </c>
      <c r="Q1253" s="142">
        <v>0</v>
      </c>
      <c r="R1253" s="166">
        <v>0</v>
      </c>
      <c r="S1253" s="166">
        <v>0</v>
      </c>
      <c r="T1253" s="166">
        <v>0</v>
      </c>
      <c r="U1253" s="166">
        <v>0</v>
      </c>
      <c r="V1253" s="142">
        <f t="shared" ref="V1253:V1254" si="5792">SUM(J1253:U1253)</f>
        <v>0</v>
      </c>
      <c r="W1253" s="142">
        <v>0</v>
      </c>
      <c r="X1253" s="166">
        <v>0</v>
      </c>
      <c r="Y1253" s="166">
        <v>0</v>
      </c>
      <c r="Z1253" s="166">
        <v>0</v>
      </c>
      <c r="AA1253" s="166">
        <v>0</v>
      </c>
      <c r="AB1253" s="166">
        <v>0</v>
      </c>
      <c r="AC1253" s="100">
        <v>0</v>
      </c>
      <c r="AD1253" s="100">
        <v>0</v>
      </c>
      <c r="AE1253" s="100">
        <v>0</v>
      </c>
      <c r="AF1253" s="100">
        <v>0</v>
      </c>
      <c r="AG1253" s="100">
        <v>0</v>
      </c>
      <c r="AH1253" s="100">
        <v>0</v>
      </c>
      <c r="AI1253" s="142">
        <f t="shared" ref="AI1253:AI1254" si="5793">SUM(W1253:AH1253)</f>
        <v>0</v>
      </c>
      <c r="AJ1253" s="100">
        <f t="shared" ref="AJ1253:AU1253" si="5794">AJ211*$F$1240</f>
        <v>0</v>
      </c>
      <c r="AK1253" s="100">
        <f t="shared" si="5794"/>
        <v>0</v>
      </c>
      <c r="AL1253" s="100">
        <f t="shared" si="5794"/>
        <v>0</v>
      </c>
      <c r="AM1253" s="100">
        <f t="shared" si="5794"/>
        <v>0</v>
      </c>
      <c r="AN1253" s="100">
        <f t="shared" si="5794"/>
        <v>0</v>
      </c>
      <c r="AO1253" s="100">
        <f t="shared" si="5794"/>
        <v>0</v>
      </c>
      <c r="AP1253" s="100">
        <f t="shared" si="5794"/>
        <v>0</v>
      </c>
      <c r="AQ1253" s="100">
        <f t="shared" si="5794"/>
        <v>0</v>
      </c>
      <c r="AR1253" s="100">
        <f t="shared" si="5794"/>
        <v>0</v>
      </c>
      <c r="AS1253" s="100">
        <f t="shared" si="5794"/>
        <v>0</v>
      </c>
      <c r="AT1253" s="100">
        <f t="shared" si="5794"/>
        <v>0</v>
      </c>
      <c r="AU1253" s="100">
        <f t="shared" si="5794"/>
        <v>0</v>
      </c>
      <c r="AV1253" s="142">
        <f t="shared" ref="AV1253:AV1254" si="5795">SUM(AJ1253:AU1253)</f>
        <v>0</v>
      </c>
      <c r="AW1253" s="100">
        <f t="shared" ref="AW1253:BH1253" si="5796">AW211*$F$1240</f>
        <v>0</v>
      </c>
      <c r="AX1253" s="100">
        <f t="shared" si="5796"/>
        <v>0</v>
      </c>
      <c r="AY1253" s="100">
        <f t="shared" si="5796"/>
        <v>0</v>
      </c>
      <c r="AZ1253" s="100">
        <f t="shared" si="5796"/>
        <v>0</v>
      </c>
      <c r="BA1253" s="100">
        <f t="shared" si="5796"/>
        <v>0</v>
      </c>
      <c r="BB1253" s="100">
        <f t="shared" si="5796"/>
        <v>0</v>
      </c>
      <c r="BC1253" s="100">
        <f t="shared" si="5796"/>
        <v>0</v>
      </c>
      <c r="BD1253" s="100">
        <f t="shared" si="5796"/>
        <v>0</v>
      </c>
      <c r="BE1253" s="100">
        <f t="shared" si="5796"/>
        <v>0</v>
      </c>
      <c r="BF1253" s="100">
        <f t="shared" si="5796"/>
        <v>0</v>
      </c>
      <c r="BG1253" s="100">
        <f t="shared" si="5796"/>
        <v>0</v>
      </c>
      <c r="BH1253" s="100">
        <f t="shared" si="5796"/>
        <v>0</v>
      </c>
      <c r="BI1253" s="142">
        <f t="shared" si="5755"/>
        <v>0</v>
      </c>
      <c r="BV1253" s="142"/>
      <c r="CI1253" s="142"/>
      <c r="CV1253" s="142"/>
      <c r="DI1253" s="142"/>
      <c r="DV1253" s="142"/>
      <c r="EI1253" s="142"/>
    </row>
    <row r="1254" spans="1:139" ht="15.75" outlineLevel="1" x14ac:dyDescent="0.25">
      <c r="A1254" s="2">
        <f t="shared" ref="A1254:E1254" si="5797">A1060</f>
        <v>4</v>
      </c>
      <c r="B1254" s="1" t="str">
        <f t="shared" si="5797"/>
        <v>PRE-09602</v>
      </c>
      <c r="C1254" s="1" t="str">
        <f t="shared" si="5797"/>
        <v>SPP FH - Casey Road 13745</v>
      </c>
      <c r="D1254" s="2" t="str">
        <f t="shared" si="5797"/>
        <v>A2764705</v>
      </c>
      <c r="E1254" s="141" t="str">
        <f t="shared" si="5797"/>
        <v>CASY745B - OCR#27273</v>
      </c>
      <c r="F1254" s="84"/>
      <c r="J1254" s="166">
        <v>0</v>
      </c>
      <c r="K1254" s="166">
        <v>0</v>
      </c>
      <c r="L1254" s="166">
        <v>0</v>
      </c>
      <c r="M1254" s="166">
        <v>0</v>
      </c>
      <c r="N1254" s="166">
        <v>0</v>
      </c>
      <c r="O1254" s="166">
        <v>0</v>
      </c>
      <c r="P1254" s="166">
        <v>0</v>
      </c>
      <c r="Q1254" s="142">
        <v>0</v>
      </c>
      <c r="R1254" s="166">
        <v>0</v>
      </c>
      <c r="S1254" s="166">
        <v>0</v>
      </c>
      <c r="T1254" s="166">
        <v>0</v>
      </c>
      <c r="U1254" s="166">
        <v>0</v>
      </c>
      <c r="V1254" s="142">
        <f t="shared" si="5792"/>
        <v>0</v>
      </c>
      <c r="W1254" s="142">
        <v>0</v>
      </c>
      <c r="X1254" s="166">
        <v>0</v>
      </c>
      <c r="Y1254" s="166">
        <v>0</v>
      </c>
      <c r="Z1254" s="166">
        <v>0</v>
      </c>
      <c r="AA1254" s="166">
        <v>0</v>
      </c>
      <c r="AB1254" s="166">
        <v>0</v>
      </c>
      <c r="AC1254" s="100">
        <v>0</v>
      </c>
      <c r="AD1254" s="100">
        <v>0</v>
      </c>
      <c r="AE1254" s="100">
        <v>0</v>
      </c>
      <c r="AF1254" s="100">
        <v>0</v>
      </c>
      <c r="AG1254" s="100">
        <v>0</v>
      </c>
      <c r="AH1254" s="100">
        <v>0</v>
      </c>
      <c r="AI1254" s="142">
        <f t="shared" si="5793"/>
        <v>0</v>
      </c>
      <c r="AJ1254" s="100">
        <f t="shared" ref="AJ1254:AU1254" si="5798">AJ212*$F$1240</f>
        <v>0</v>
      </c>
      <c r="AK1254" s="100">
        <f t="shared" si="5798"/>
        <v>0</v>
      </c>
      <c r="AL1254" s="100">
        <f t="shared" si="5798"/>
        <v>0</v>
      </c>
      <c r="AM1254" s="100">
        <f t="shared" si="5798"/>
        <v>0</v>
      </c>
      <c r="AN1254" s="100">
        <f t="shared" si="5798"/>
        <v>0</v>
      </c>
      <c r="AO1254" s="100">
        <f t="shared" si="5798"/>
        <v>0</v>
      </c>
      <c r="AP1254" s="100">
        <f t="shared" si="5798"/>
        <v>0</v>
      </c>
      <c r="AQ1254" s="100">
        <f t="shared" si="5798"/>
        <v>0</v>
      </c>
      <c r="AR1254" s="100">
        <f t="shared" si="5798"/>
        <v>0</v>
      </c>
      <c r="AS1254" s="100">
        <f t="shared" si="5798"/>
        <v>0</v>
      </c>
      <c r="AT1254" s="100">
        <f t="shared" si="5798"/>
        <v>0</v>
      </c>
      <c r="AU1254" s="100">
        <f t="shared" si="5798"/>
        <v>0</v>
      </c>
      <c r="AV1254" s="142">
        <f t="shared" si="5795"/>
        <v>0</v>
      </c>
      <c r="AW1254" s="100">
        <f t="shared" ref="AW1254:BH1254" si="5799">AW212*$F$1240</f>
        <v>0</v>
      </c>
      <c r="AX1254" s="100">
        <f t="shared" si="5799"/>
        <v>0</v>
      </c>
      <c r="AY1254" s="100">
        <f t="shared" si="5799"/>
        <v>0</v>
      </c>
      <c r="AZ1254" s="100">
        <f t="shared" si="5799"/>
        <v>0</v>
      </c>
      <c r="BA1254" s="100">
        <f t="shared" si="5799"/>
        <v>0</v>
      </c>
      <c r="BB1254" s="100">
        <f t="shared" si="5799"/>
        <v>0</v>
      </c>
      <c r="BC1254" s="100">
        <f t="shared" si="5799"/>
        <v>0</v>
      </c>
      <c r="BD1254" s="100">
        <f t="shared" si="5799"/>
        <v>0</v>
      </c>
      <c r="BE1254" s="100">
        <f t="shared" si="5799"/>
        <v>0</v>
      </c>
      <c r="BF1254" s="100">
        <f t="shared" si="5799"/>
        <v>0</v>
      </c>
      <c r="BG1254" s="100">
        <f t="shared" si="5799"/>
        <v>0</v>
      </c>
      <c r="BH1254" s="100">
        <f t="shared" si="5799"/>
        <v>0</v>
      </c>
      <c r="BI1254" s="142">
        <f t="shared" si="5755"/>
        <v>0</v>
      </c>
      <c r="BV1254" s="142"/>
      <c r="CI1254" s="142"/>
      <c r="CV1254" s="142"/>
      <c r="DI1254" s="142"/>
      <c r="DV1254" s="142"/>
      <c r="EI1254" s="142"/>
    </row>
    <row r="1255" spans="1:139" ht="15.75" outlineLevel="1" x14ac:dyDescent="0.25">
      <c r="A1255" s="2">
        <f t="shared" ref="A1255:E1255" si="5800">A1061</f>
        <v>4</v>
      </c>
      <c r="B1255" s="1" t="str">
        <f t="shared" si="5800"/>
        <v>PRE-09602</v>
      </c>
      <c r="C1255" s="1" t="str">
        <f t="shared" si="5800"/>
        <v>SPP FH - Casey Road 13745</v>
      </c>
      <c r="D1255" s="2" t="str">
        <f t="shared" si="5800"/>
        <v>A2764713</v>
      </c>
      <c r="E1255" s="141" t="str">
        <f t="shared" si="5800"/>
        <v>CASY745C - OCR#124884</v>
      </c>
      <c r="F1255" s="84"/>
      <c r="J1255" s="166">
        <v>0</v>
      </c>
      <c r="K1255" s="166">
        <v>0</v>
      </c>
      <c r="L1255" s="166">
        <v>0</v>
      </c>
      <c r="M1255" s="166">
        <v>0</v>
      </c>
      <c r="N1255" s="166">
        <v>0</v>
      </c>
      <c r="O1255" s="166">
        <v>0</v>
      </c>
      <c r="P1255" s="166">
        <v>0</v>
      </c>
      <c r="Q1255" s="142">
        <v>0</v>
      </c>
      <c r="R1255" s="166">
        <v>0</v>
      </c>
      <c r="S1255" s="166">
        <v>0</v>
      </c>
      <c r="T1255" s="166">
        <v>0</v>
      </c>
      <c r="U1255" s="166">
        <v>0</v>
      </c>
      <c r="V1255" s="142">
        <f t="shared" ref="V1255:V1256" si="5801">SUM(J1255:U1255)</f>
        <v>0</v>
      </c>
      <c r="W1255" s="142">
        <v>0</v>
      </c>
      <c r="X1255" s="166">
        <v>0</v>
      </c>
      <c r="Y1255" s="166">
        <v>0</v>
      </c>
      <c r="Z1255" s="166">
        <v>0</v>
      </c>
      <c r="AA1255" s="166">
        <v>0</v>
      </c>
      <c r="AB1255" s="166">
        <v>0</v>
      </c>
      <c r="AC1255" s="100">
        <v>0</v>
      </c>
      <c r="AD1255" s="100">
        <v>0</v>
      </c>
      <c r="AE1255" s="100">
        <v>0</v>
      </c>
      <c r="AF1255" s="100">
        <v>0</v>
      </c>
      <c r="AG1255" s="100">
        <v>0</v>
      </c>
      <c r="AH1255" s="100">
        <v>0</v>
      </c>
      <c r="AI1255" s="142">
        <f t="shared" ref="AI1255:AI1256" si="5802">SUM(W1255:AH1255)</f>
        <v>0</v>
      </c>
      <c r="AJ1255" s="100">
        <f t="shared" ref="AJ1255:AU1255" si="5803">AJ213*$F$1240</f>
        <v>0</v>
      </c>
      <c r="AK1255" s="100">
        <f t="shared" si="5803"/>
        <v>0</v>
      </c>
      <c r="AL1255" s="100">
        <f t="shared" si="5803"/>
        <v>0</v>
      </c>
      <c r="AM1255" s="100">
        <f t="shared" si="5803"/>
        <v>0</v>
      </c>
      <c r="AN1255" s="100">
        <f t="shared" si="5803"/>
        <v>0</v>
      </c>
      <c r="AO1255" s="100">
        <f t="shared" si="5803"/>
        <v>0</v>
      </c>
      <c r="AP1255" s="100">
        <f t="shared" si="5803"/>
        <v>0</v>
      </c>
      <c r="AQ1255" s="100">
        <f t="shared" si="5803"/>
        <v>0</v>
      </c>
      <c r="AR1255" s="100">
        <f t="shared" si="5803"/>
        <v>0</v>
      </c>
      <c r="AS1255" s="100">
        <f t="shared" si="5803"/>
        <v>0</v>
      </c>
      <c r="AT1255" s="100">
        <f t="shared" si="5803"/>
        <v>0</v>
      </c>
      <c r="AU1255" s="100">
        <f t="shared" si="5803"/>
        <v>0</v>
      </c>
      <c r="AV1255" s="142">
        <f t="shared" ref="AV1255:AV1256" si="5804">SUM(AJ1255:AU1255)</f>
        <v>0</v>
      </c>
      <c r="AW1255" s="100">
        <f t="shared" ref="AW1255:BH1255" si="5805">AW213*$F$1240</f>
        <v>0</v>
      </c>
      <c r="AX1255" s="100">
        <f t="shared" si="5805"/>
        <v>0</v>
      </c>
      <c r="AY1255" s="100">
        <f t="shared" si="5805"/>
        <v>0</v>
      </c>
      <c r="AZ1255" s="100">
        <f t="shared" si="5805"/>
        <v>0</v>
      </c>
      <c r="BA1255" s="100">
        <f t="shared" si="5805"/>
        <v>0</v>
      </c>
      <c r="BB1255" s="100">
        <f t="shared" si="5805"/>
        <v>0</v>
      </c>
      <c r="BC1255" s="100">
        <f t="shared" si="5805"/>
        <v>0</v>
      </c>
      <c r="BD1255" s="100">
        <f t="shared" si="5805"/>
        <v>0</v>
      </c>
      <c r="BE1255" s="100">
        <f t="shared" si="5805"/>
        <v>0</v>
      </c>
      <c r="BF1255" s="100">
        <f t="shared" si="5805"/>
        <v>0</v>
      </c>
      <c r="BG1255" s="100">
        <f t="shared" si="5805"/>
        <v>0</v>
      </c>
      <c r="BH1255" s="100">
        <f t="shared" si="5805"/>
        <v>0</v>
      </c>
      <c r="BI1255" s="142">
        <f t="shared" si="5755"/>
        <v>0</v>
      </c>
      <c r="BV1255" s="142"/>
      <c r="CI1255" s="142"/>
      <c r="CV1255" s="142"/>
      <c r="DI1255" s="142"/>
      <c r="DV1255" s="142"/>
      <c r="EI1255" s="142"/>
    </row>
    <row r="1256" spans="1:139" ht="15.75" outlineLevel="1" x14ac:dyDescent="0.25">
      <c r="A1256" s="2">
        <f t="shared" ref="A1256:E1256" si="5806">A1062</f>
        <v>4</v>
      </c>
      <c r="B1256" s="1" t="str">
        <f t="shared" si="5806"/>
        <v>PRE-09602</v>
      </c>
      <c r="C1256" s="1" t="str">
        <f t="shared" si="5806"/>
        <v>SPP FH - Casey Road 13745</v>
      </c>
      <c r="D1256" s="2" t="str">
        <f t="shared" si="5806"/>
        <v>A2764715</v>
      </c>
      <c r="E1256" s="141" t="str">
        <f t="shared" si="5806"/>
        <v>SPP FH - Casey 13745 - OCR 124889</v>
      </c>
      <c r="F1256" s="84"/>
      <c r="J1256" s="166">
        <v>0</v>
      </c>
      <c r="K1256" s="166">
        <v>0</v>
      </c>
      <c r="L1256" s="166">
        <v>0</v>
      </c>
      <c r="M1256" s="166">
        <v>0</v>
      </c>
      <c r="N1256" s="166">
        <v>0</v>
      </c>
      <c r="O1256" s="166">
        <v>0</v>
      </c>
      <c r="P1256" s="166">
        <v>0</v>
      </c>
      <c r="Q1256" s="142">
        <v>0</v>
      </c>
      <c r="R1256" s="166">
        <v>0</v>
      </c>
      <c r="S1256" s="166">
        <v>0</v>
      </c>
      <c r="T1256" s="166">
        <v>0</v>
      </c>
      <c r="U1256" s="166">
        <v>0</v>
      </c>
      <c r="V1256" s="142">
        <f t="shared" si="5801"/>
        <v>0</v>
      </c>
      <c r="W1256" s="142">
        <v>0</v>
      </c>
      <c r="X1256" s="166">
        <v>0</v>
      </c>
      <c r="Y1256" s="166">
        <v>0</v>
      </c>
      <c r="Z1256" s="166">
        <v>0</v>
      </c>
      <c r="AA1256" s="166">
        <v>0</v>
      </c>
      <c r="AB1256" s="166">
        <v>0</v>
      </c>
      <c r="AC1256" s="100">
        <v>0</v>
      </c>
      <c r="AD1256" s="100">
        <v>0</v>
      </c>
      <c r="AE1256" s="100">
        <v>0</v>
      </c>
      <c r="AF1256" s="100">
        <v>0</v>
      </c>
      <c r="AG1256" s="100">
        <v>0</v>
      </c>
      <c r="AH1256" s="100">
        <v>0</v>
      </c>
      <c r="AI1256" s="142">
        <f t="shared" si="5802"/>
        <v>0</v>
      </c>
      <c r="AJ1256" s="100">
        <f t="shared" ref="AJ1256:AU1256" si="5807">AJ214*$F$1240</f>
        <v>0</v>
      </c>
      <c r="AK1256" s="100">
        <f t="shared" si="5807"/>
        <v>0</v>
      </c>
      <c r="AL1256" s="100">
        <f t="shared" si="5807"/>
        <v>0</v>
      </c>
      <c r="AM1256" s="100">
        <f t="shared" si="5807"/>
        <v>0</v>
      </c>
      <c r="AN1256" s="100">
        <f t="shared" si="5807"/>
        <v>0</v>
      </c>
      <c r="AO1256" s="100">
        <f t="shared" si="5807"/>
        <v>0</v>
      </c>
      <c r="AP1256" s="100">
        <f t="shared" si="5807"/>
        <v>0</v>
      </c>
      <c r="AQ1256" s="100">
        <f t="shared" si="5807"/>
        <v>0</v>
      </c>
      <c r="AR1256" s="100">
        <f t="shared" si="5807"/>
        <v>0</v>
      </c>
      <c r="AS1256" s="100">
        <f t="shared" si="5807"/>
        <v>0</v>
      </c>
      <c r="AT1256" s="100">
        <f t="shared" si="5807"/>
        <v>0</v>
      </c>
      <c r="AU1256" s="100">
        <f t="shared" si="5807"/>
        <v>0</v>
      </c>
      <c r="AV1256" s="142">
        <f t="shared" si="5804"/>
        <v>0</v>
      </c>
      <c r="AW1256" s="100">
        <f t="shared" ref="AW1256:BH1256" si="5808">AW214*$F$1240</f>
        <v>0</v>
      </c>
      <c r="AX1256" s="100">
        <f t="shared" si="5808"/>
        <v>0</v>
      </c>
      <c r="AY1256" s="100">
        <f t="shared" si="5808"/>
        <v>0</v>
      </c>
      <c r="AZ1256" s="100">
        <f t="shared" si="5808"/>
        <v>0</v>
      </c>
      <c r="BA1256" s="100">
        <f t="shared" si="5808"/>
        <v>0</v>
      </c>
      <c r="BB1256" s="100">
        <f t="shared" si="5808"/>
        <v>0</v>
      </c>
      <c r="BC1256" s="100">
        <f t="shared" si="5808"/>
        <v>0</v>
      </c>
      <c r="BD1256" s="100">
        <f t="shared" si="5808"/>
        <v>0</v>
      </c>
      <c r="BE1256" s="100">
        <f t="shared" si="5808"/>
        <v>0</v>
      </c>
      <c r="BF1256" s="100">
        <f t="shared" si="5808"/>
        <v>0</v>
      </c>
      <c r="BG1256" s="100">
        <f t="shared" si="5808"/>
        <v>0</v>
      </c>
      <c r="BH1256" s="100">
        <f t="shared" si="5808"/>
        <v>0</v>
      </c>
      <c r="BI1256" s="142">
        <f t="shared" si="5755"/>
        <v>0</v>
      </c>
      <c r="BV1256" s="142"/>
      <c r="CI1256" s="142"/>
      <c r="CV1256" s="142"/>
      <c r="DI1256" s="142"/>
      <c r="DV1256" s="142"/>
      <c r="EI1256" s="142"/>
    </row>
    <row r="1257" spans="1:139" ht="15.75" outlineLevel="1" x14ac:dyDescent="0.25">
      <c r="A1257" s="2">
        <f t="shared" ref="A1257:E1257" si="5809">A1063</f>
        <v>4</v>
      </c>
      <c r="B1257" s="1" t="str">
        <f t="shared" si="5809"/>
        <v>PRE-09602</v>
      </c>
      <c r="C1257" s="1" t="str">
        <f t="shared" si="5809"/>
        <v>SPP FH - Casey Road 13745</v>
      </c>
      <c r="D1257" s="2" t="str">
        <f t="shared" si="5809"/>
        <v>A2764716</v>
      </c>
      <c r="E1257" s="141" t="str">
        <f t="shared" si="5809"/>
        <v>CASY745E - OCR#42920 N.O. 13871 HEN</v>
      </c>
      <c r="F1257" s="84"/>
      <c r="J1257" s="166">
        <v>0</v>
      </c>
      <c r="K1257" s="166">
        <v>0</v>
      </c>
      <c r="L1257" s="166">
        <v>0</v>
      </c>
      <c r="M1257" s="166">
        <v>0</v>
      </c>
      <c r="N1257" s="166">
        <v>0</v>
      </c>
      <c r="O1257" s="166">
        <v>0</v>
      </c>
      <c r="P1257" s="166">
        <v>0</v>
      </c>
      <c r="Q1257" s="142">
        <v>0</v>
      </c>
      <c r="R1257" s="166">
        <v>0</v>
      </c>
      <c r="S1257" s="166">
        <v>0</v>
      </c>
      <c r="T1257" s="166">
        <v>0</v>
      </c>
      <c r="U1257" s="166">
        <v>0</v>
      </c>
      <c r="V1257" s="142">
        <f t="shared" ref="V1257" si="5810">SUM(J1257:U1257)</f>
        <v>0</v>
      </c>
      <c r="W1257" s="142">
        <v>0</v>
      </c>
      <c r="X1257" s="166">
        <v>0</v>
      </c>
      <c r="Y1257" s="166">
        <v>0</v>
      </c>
      <c r="Z1257" s="166">
        <v>0</v>
      </c>
      <c r="AA1257" s="166">
        <v>0</v>
      </c>
      <c r="AB1257" s="166">
        <v>0</v>
      </c>
      <c r="AC1257" s="100">
        <v>0</v>
      </c>
      <c r="AD1257" s="100">
        <v>0</v>
      </c>
      <c r="AE1257" s="100">
        <v>0</v>
      </c>
      <c r="AF1257" s="100">
        <v>0</v>
      </c>
      <c r="AG1257" s="100">
        <v>0</v>
      </c>
      <c r="AH1257" s="100">
        <v>0</v>
      </c>
      <c r="AI1257" s="142">
        <f t="shared" ref="AI1257" si="5811">SUM(W1257:AH1257)</f>
        <v>0</v>
      </c>
      <c r="AJ1257" s="100">
        <f t="shared" ref="AJ1257:AU1257" si="5812">AJ215*$F$1240</f>
        <v>0</v>
      </c>
      <c r="AK1257" s="100">
        <f t="shared" si="5812"/>
        <v>0</v>
      </c>
      <c r="AL1257" s="100">
        <f t="shared" si="5812"/>
        <v>0</v>
      </c>
      <c r="AM1257" s="100">
        <f t="shared" si="5812"/>
        <v>0</v>
      </c>
      <c r="AN1257" s="100">
        <f t="shared" si="5812"/>
        <v>0</v>
      </c>
      <c r="AO1257" s="100">
        <f t="shared" si="5812"/>
        <v>0</v>
      </c>
      <c r="AP1257" s="100">
        <f t="shared" si="5812"/>
        <v>0</v>
      </c>
      <c r="AQ1257" s="100">
        <f t="shared" si="5812"/>
        <v>0</v>
      </c>
      <c r="AR1257" s="100">
        <f t="shared" si="5812"/>
        <v>0</v>
      </c>
      <c r="AS1257" s="100">
        <f t="shared" si="5812"/>
        <v>0</v>
      </c>
      <c r="AT1257" s="100">
        <f t="shared" si="5812"/>
        <v>0</v>
      </c>
      <c r="AU1257" s="100">
        <f t="shared" si="5812"/>
        <v>0</v>
      </c>
      <c r="AV1257" s="142">
        <f t="shared" ref="AV1257" si="5813">SUM(AJ1257:AU1257)</f>
        <v>0</v>
      </c>
      <c r="AW1257" s="100">
        <f t="shared" ref="AW1257:BH1257" si="5814">AW215*$F$1240</f>
        <v>0</v>
      </c>
      <c r="AX1257" s="100">
        <f t="shared" si="5814"/>
        <v>0</v>
      </c>
      <c r="AY1257" s="100">
        <f t="shared" si="5814"/>
        <v>0</v>
      </c>
      <c r="AZ1257" s="100">
        <f t="shared" si="5814"/>
        <v>0</v>
      </c>
      <c r="BA1257" s="100">
        <f t="shared" si="5814"/>
        <v>0</v>
      </c>
      <c r="BB1257" s="100">
        <f t="shared" si="5814"/>
        <v>0</v>
      </c>
      <c r="BC1257" s="100">
        <f t="shared" si="5814"/>
        <v>0</v>
      </c>
      <c r="BD1257" s="100">
        <f t="shared" si="5814"/>
        <v>0</v>
      </c>
      <c r="BE1257" s="100">
        <f t="shared" si="5814"/>
        <v>0</v>
      </c>
      <c r="BF1257" s="100">
        <f t="shared" si="5814"/>
        <v>0</v>
      </c>
      <c r="BG1257" s="100">
        <f t="shared" si="5814"/>
        <v>0</v>
      </c>
      <c r="BH1257" s="100">
        <f t="shared" si="5814"/>
        <v>0</v>
      </c>
      <c r="BI1257" s="142">
        <f t="shared" si="5755"/>
        <v>0</v>
      </c>
      <c r="BV1257" s="142"/>
      <c r="CI1257" s="142"/>
      <c r="CV1257" s="142"/>
      <c r="DI1257" s="142"/>
      <c r="DV1257" s="142"/>
      <c r="EI1257" s="142"/>
    </row>
    <row r="1258" spans="1:139" ht="15.75" outlineLevel="1" x14ac:dyDescent="0.25">
      <c r="A1258" s="2">
        <f t="shared" ref="A1258:E1267" si="5815">A1064</f>
        <v>5</v>
      </c>
      <c r="B1258" s="1" t="str">
        <f t="shared" si="5815"/>
        <v>PRE-09603</v>
      </c>
      <c r="C1258" s="1" t="str">
        <f t="shared" si="5815"/>
        <v>SPP FH - Coolidge  13533</v>
      </c>
      <c r="D1258" s="2" t="str">
        <f t="shared" si="5815"/>
        <v>PRE-09603.1</v>
      </c>
      <c r="E1258" s="141" t="str">
        <f t="shared" si="5815"/>
        <v>SPP FH – Coolidge 13533 – OH Feeder</v>
      </c>
      <c r="F1258" s="84"/>
      <c r="J1258" s="166">
        <v>0</v>
      </c>
      <c r="K1258" s="166">
        <v>0</v>
      </c>
      <c r="L1258" s="166">
        <v>0</v>
      </c>
      <c r="M1258" s="166">
        <v>0</v>
      </c>
      <c r="N1258" s="166">
        <v>0</v>
      </c>
      <c r="O1258" s="166">
        <v>0</v>
      </c>
      <c r="P1258" s="166">
        <v>0</v>
      </c>
      <c r="Q1258" s="100">
        <v>0</v>
      </c>
      <c r="R1258" s="166">
        <v>0</v>
      </c>
      <c r="S1258" s="166">
        <v>0</v>
      </c>
      <c r="T1258" s="166">
        <v>0</v>
      </c>
      <c r="U1258" s="166">
        <v>0</v>
      </c>
      <c r="V1258" s="142">
        <f t="shared" si="5745"/>
        <v>0</v>
      </c>
      <c r="W1258" s="100">
        <v>0</v>
      </c>
      <c r="X1258" s="166">
        <v>0</v>
      </c>
      <c r="Y1258" s="166">
        <v>0</v>
      </c>
      <c r="Z1258" s="166">
        <v>0</v>
      </c>
      <c r="AA1258" s="166">
        <v>0</v>
      </c>
      <c r="AB1258" s="166">
        <v>0</v>
      </c>
      <c r="AC1258" s="100">
        <v>0</v>
      </c>
      <c r="AD1258" s="100">
        <v>0</v>
      </c>
      <c r="AE1258" s="100">
        <v>0</v>
      </c>
      <c r="AF1258" s="100">
        <v>117394.79</v>
      </c>
      <c r="AG1258" s="100">
        <v>0</v>
      </c>
      <c r="AH1258" s="100">
        <v>0</v>
      </c>
      <c r="AI1258" s="142">
        <f t="shared" si="5751"/>
        <v>117394.79</v>
      </c>
      <c r="AJ1258" s="100">
        <f t="shared" ref="AJ1258:AU1258" si="5816">AJ216*$F$1240</f>
        <v>0</v>
      </c>
      <c r="AK1258" s="100">
        <f t="shared" si="5816"/>
        <v>0</v>
      </c>
      <c r="AL1258" s="100">
        <f t="shared" si="5816"/>
        <v>0</v>
      </c>
      <c r="AM1258" s="100">
        <f t="shared" si="5816"/>
        <v>0</v>
      </c>
      <c r="AN1258" s="100">
        <f t="shared" si="5816"/>
        <v>0</v>
      </c>
      <c r="AO1258" s="100">
        <f t="shared" si="5816"/>
        <v>0</v>
      </c>
      <c r="AP1258" s="100">
        <f t="shared" si="5816"/>
        <v>0</v>
      </c>
      <c r="AQ1258" s="100">
        <f t="shared" si="5816"/>
        <v>0</v>
      </c>
      <c r="AR1258" s="100">
        <f t="shared" si="5816"/>
        <v>0</v>
      </c>
      <c r="AS1258" s="100">
        <f t="shared" si="5816"/>
        <v>0</v>
      </c>
      <c r="AT1258" s="100">
        <f t="shared" si="5816"/>
        <v>0</v>
      </c>
      <c r="AU1258" s="100">
        <f t="shared" si="5816"/>
        <v>0</v>
      </c>
      <c r="AV1258" s="142">
        <f t="shared" si="5753"/>
        <v>0</v>
      </c>
      <c r="AW1258" s="100">
        <f t="shared" ref="AW1258:BH1258" si="5817">AW216*$F$1240</f>
        <v>0</v>
      </c>
      <c r="AX1258" s="100">
        <f t="shared" si="5817"/>
        <v>0</v>
      </c>
      <c r="AY1258" s="100">
        <f t="shared" si="5817"/>
        <v>0</v>
      </c>
      <c r="AZ1258" s="100">
        <f t="shared" si="5817"/>
        <v>0</v>
      </c>
      <c r="BA1258" s="100">
        <f t="shared" si="5817"/>
        <v>0</v>
      </c>
      <c r="BB1258" s="100">
        <f t="shared" si="5817"/>
        <v>0</v>
      </c>
      <c r="BC1258" s="100">
        <f t="shared" si="5817"/>
        <v>0</v>
      </c>
      <c r="BD1258" s="100">
        <f t="shared" si="5817"/>
        <v>0</v>
      </c>
      <c r="BE1258" s="100">
        <f t="shared" si="5817"/>
        <v>0</v>
      </c>
      <c r="BF1258" s="100">
        <f t="shared" si="5817"/>
        <v>0</v>
      </c>
      <c r="BG1258" s="100">
        <f t="shared" si="5817"/>
        <v>0</v>
      </c>
      <c r="BH1258" s="100">
        <f t="shared" si="5817"/>
        <v>0</v>
      </c>
      <c r="BI1258" s="142">
        <f t="shared" si="5755"/>
        <v>0</v>
      </c>
      <c r="BV1258" s="142"/>
      <c r="CI1258" s="142"/>
      <c r="CV1258" s="142"/>
      <c r="DI1258" s="142"/>
      <c r="DV1258" s="142"/>
      <c r="EI1258" s="142"/>
    </row>
    <row r="1259" spans="1:139" ht="15.75" outlineLevel="1" x14ac:dyDescent="0.25">
      <c r="A1259" s="2">
        <f t="shared" si="5815"/>
        <v>5</v>
      </c>
      <c r="B1259" s="1" t="str">
        <f t="shared" si="5815"/>
        <v>PRE-09603</v>
      </c>
      <c r="C1259" s="1" t="str">
        <f t="shared" si="5815"/>
        <v>SPP FH - Coolidge  13533</v>
      </c>
      <c r="D1259" s="2" t="str">
        <f t="shared" si="5815"/>
        <v>PRE-09603.2</v>
      </c>
      <c r="E1259" s="141" t="str">
        <f t="shared" si="5815"/>
        <v>SPP FH – Coolidge 13533 - S&amp;E/R&amp;C</v>
      </c>
      <c r="F1259" s="84"/>
      <c r="J1259" s="166">
        <v>0</v>
      </c>
      <c r="K1259" s="166">
        <v>0</v>
      </c>
      <c r="L1259" s="166">
        <v>0</v>
      </c>
      <c r="M1259" s="166">
        <v>0</v>
      </c>
      <c r="N1259" s="166">
        <v>0</v>
      </c>
      <c r="O1259" s="166">
        <v>0</v>
      </c>
      <c r="P1259" s="166">
        <v>0</v>
      </c>
      <c r="Q1259" s="100">
        <v>0</v>
      </c>
      <c r="R1259" s="166">
        <v>0</v>
      </c>
      <c r="S1259" s="166">
        <v>0</v>
      </c>
      <c r="T1259" s="166">
        <v>0</v>
      </c>
      <c r="U1259" s="166">
        <v>0</v>
      </c>
      <c r="V1259" s="142">
        <f t="shared" ref="V1259" si="5818">SUM(J1259:U1259)</f>
        <v>0</v>
      </c>
      <c r="W1259" s="100">
        <f>15284.93+6917.08</f>
        <v>22202.010000000002</v>
      </c>
      <c r="X1259" s="166">
        <v>2539.15</v>
      </c>
      <c r="Y1259" s="166">
        <v>0</v>
      </c>
      <c r="Z1259" s="166">
        <v>0</v>
      </c>
      <c r="AA1259" s="166">
        <v>0</v>
      </c>
      <c r="AB1259" s="166">
        <v>0</v>
      </c>
      <c r="AC1259" s="100">
        <v>0</v>
      </c>
      <c r="AD1259" s="100">
        <v>0</v>
      </c>
      <c r="AE1259" s="100">
        <v>0</v>
      </c>
      <c r="AF1259" s="100">
        <v>0</v>
      </c>
      <c r="AG1259" s="100">
        <v>0</v>
      </c>
      <c r="AH1259" s="100">
        <v>0</v>
      </c>
      <c r="AI1259" s="142">
        <f t="shared" ref="AI1259" si="5819">SUM(W1259:AH1259)</f>
        <v>24741.160000000003</v>
      </c>
      <c r="AJ1259" s="100">
        <f t="shared" ref="AJ1259:AU1259" si="5820">AJ217*$F$1240</f>
        <v>0</v>
      </c>
      <c r="AK1259" s="100">
        <f t="shared" si="5820"/>
        <v>0</v>
      </c>
      <c r="AL1259" s="100">
        <f t="shared" si="5820"/>
        <v>0</v>
      </c>
      <c r="AM1259" s="100">
        <f t="shared" si="5820"/>
        <v>0</v>
      </c>
      <c r="AN1259" s="100">
        <f t="shared" si="5820"/>
        <v>0</v>
      </c>
      <c r="AO1259" s="100">
        <f t="shared" si="5820"/>
        <v>0</v>
      </c>
      <c r="AP1259" s="100">
        <f t="shared" si="5820"/>
        <v>0</v>
      </c>
      <c r="AQ1259" s="100">
        <f t="shared" si="5820"/>
        <v>0</v>
      </c>
      <c r="AR1259" s="100">
        <f t="shared" si="5820"/>
        <v>0</v>
      </c>
      <c r="AS1259" s="100">
        <f t="shared" si="5820"/>
        <v>0</v>
      </c>
      <c r="AT1259" s="100">
        <f t="shared" si="5820"/>
        <v>0</v>
      </c>
      <c r="AU1259" s="100">
        <f t="shared" si="5820"/>
        <v>0</v>
      </c>
      <c r="AV1259" s="142">
        <f t="shared" ref="AV1259" si="5821">SUM(AJ1259:AU1259)</f>
        <v>0</v>
      </c>
      <c r="AW1259" s="100">
        <f t="shared" ref="AW1259:BH1259" si="5822">AW217*$F$1240</f>
        <v>0</v>
      </c>
      <c r="AX1259" s="100">
        <f t="shared" si="5822"/>
        <v>0</v>
      </c>
      <c r="AY1259" s="100">
        <f t="shared" si="5822"/>
        <v>0</v>
      </c>
      <c r="AZ1259" s="100">
        <f t="shared" si="5822"/>
        <v>0</v>
      </c>
      <c r="BA1259" s="100">
        <f t="shared" si="5822"/>
        <v>0</v>
      </c>
      <c r="BB1259" s="100">
        <f t="shared" si="5822"/>
        <v>0</v>
      </c>
      <c r="BC1259" s="100">
        <f t="shared" si="5822"/>
        <v>0</v>
      </c>
      <c r="BD1259" s="100">
        <f t="shared" si="5822"/>
        <v>0</v>
      </c>
      <c r="BE1259" s="100">
        <f t="shared" si="5822"/>
        <v>0</v>
      </c>
      <c r="BF1259" s="100">
        <f t="shared" si="5822"/>
        <v>0</v>
      </c>
      <c r="BG1259" s="100">
        <f t="shared" si="5822"/>
        <v>0</v>
      </c>
      <c r="BH1259" s="100">
        <f t="shared" si="5822"/>
        <v>0</v>
      </c>
      <c r="BI1259" s="142">
        <f t="shared" ref="BI1259:BI1263" si="5823">SUM(AW1259:BH1259)</f>
        <v>0</v>
      </c>
      <c r="BV1259" s="142"/>
      <c r="CI1259" s="142"/>
      <c r="CV1259" s="142"/>
      <c r="DI1259" s="142"/>
      <c r="DV1259" s="142"/>
      <c r="EI1259" s="142"/>
    </row>
    <row r="1260" spans="1:139" ht="15.75" outlineLevel="1" x14ac:dyDescent="0.25">
      <c r="A1260" s="2">
        <f t="shared" si="5815"/>
        <v>5</v>
      </c>
      <c r="B1260" s="1" t="str">
        <f t="shared" si="5815"/>
        <v>PRE-09603</v>
      </c>
      <c r="C1260" s="1" t="str">
        <f t="shared" si="5815"/>
        <v>SPP FH - Coolidge  13533</v>
      </c>
      <c r="D1260" s="2" t="str">
        <f t="shared" si="5815"/>
        <v>A2763851</v>
      </c>
      <c r="E1260" s="141" t="str">
        <f t="shared" si="5815"/>
        <v>SPP FH - Coolidge  13533 - S&amp;E/R&amp;C</v>
      </c>
      <c r="F1260" s="84"/>
      <c r="J1260" s="166">
        <v>0</v>
      </c>
      <c r="K1260" s="166">
        <v>0</v>
      </c>
      <c r="L1260" s="166">
        <v>0</v>
      </c>
      <c r="M1260" s="166">
        <v>0</v>
      </c>
      <c r="N1260" s="166">
        <v>0</v>
      </c>
      <c r="O1260" s="166">
        <v>0</v>
      </c>
      <c r="P1260" s="166">
        <v>0</v>
      </c>
      <c r="Q1260" s="100">
        <v>0</v>
      </c>
      <c r="R1260" s="166">
        <v>0</v>
      </c>
      <c r="S1260" s="166">
        <v>0</v>
      </c>
      <c r="T1260" s="166">
        <v>0</v>
      </c>
      <c r="U1260" s="166">
        <v>0</v>
      </c>
      <c r="V1260" s="142">
        <f t="shared" ref="V1260" si="5824">SUM(J1260:U1260)</f>
        <v>0</v>
      </c>
      <c r="W1260" s="100">
        <v>0</v>
      </c>
      <c r="X1260" s="166">
        <v>0</v>
      </c>
      <c r="Y1260" s="166">
        <v>0</v>
      </c>
      <c r="Z1260" s="166">
        <v>0</v>
      </c>
      <c r="AA1260" s="166">
        <v>0</v>
      </c>
      <c r="AB1260" s="166">
        <v>0</v>
      </c>
      <c r="AC1260" s="100">
        <v>0</v>
      </c>
      <c r="AD1260" s="100">
        <v>0</v>
      </c>
      <c r="AE1260" s="100">
        <v>0</v>
      </c>
      <c r="AF1260" s="100">
        <v>0</v>
      </c>
      <c r="AG1260" s="100">
        <v>0</v>
      </c>
      <c r="AH1260" s="100">
        <v>0</v>
      </c>
      <c r="AI1260" s="142">
        <f t="shared" ref="AI1260" si="5825">SUM(W1260:AH1260)</f>
        <v>0</v>
      </c>
      <c r="AJ1260" s="100">
        <f t="shared" ref="AJ1260:AU1260" si="5826">AJ218*$F$1240</f>
        <v>0</v>
      </c>
      <c r="AK1260" s="100">
        <f t="shared" si="5826"/>
        <v>0</v>
      </c>
      <c r="AL1260" s="100">
        <f t="shared" si="5826"/>
        <v>0</v>
      </c>
      <c r="AM1260" s="100">
        <f t="shared" si="5826"/>
        <v>0</v>
      </c>
      <c r="AN1260" s="100">
        <f t="shared" si="5826"/>
        <v>0</v>
      </c>
      <c r="AO1260" s="100">
        <f t="shared" si="5826"/>
        <v>0</v>
      </c>
      <c r="AP1260" s="100">
        <f t="shared" si="5826"/>
        <v>0</v>
      </c>
      <c r="AQ1260" s="100">
        <f t="shared" si="5826"/>
        <v>0</v>
      </c>
      <c r="AR1260" s="100">
        <f t="shared" si="5826"/>
        <v>0</v>
      </c>
      <c r="AS1260" s="100">
        <f t="shared" si="5826"/>
        <v>0</v>
      </c>
      <c r="AT1260" s="100">
        <f t="shared" si="5826"/>
        <v>0</v>
      </c>
      <c r="AU1260" s="100">
        <f t="shared" si="5826"/>
        <v>0</v>
      </c>
      <c r="AV1260" s="142">
        <f t="shared" ref="AV1260" si="5827">SUM(AJ1260:AU1260)</f>
        <v>0</v>
      </c>
      <c r="AW1260" s="100">
        <f t="shared" ref="AW1260:BH1260" si="5828">AW218*$F$1240</f>
        <v>0</v>
      </c>
      <c r="AX1260" s="100">
        <f t="shared" si="5828"/>
        <v>0</v>
      </c>
      <c r="AY1260" s="100">
        <f t="shared" si="5828"/>
        <v>0</v>
      </c>
      <c r="AZ1260" s="100">
        <f t="shared" si="5828"/>
        <v>0</v>
      </c>
      <c r="BA1260" s="100">
        <f t="shared" si="5828"/>
        <v>0</v>
      </c>
      <c r="BB1260" s="100">
        <f t="shared" si="5828"/>
        <v>0</v>
      </c>
      <c r="BC1260" s="100">
        <f t="shared" si="5828"/>
        <v>0</v>
      </c>
      <c r="BD1260" s="100">
        <f t="shared" si="5828"/>
        <v>0</v>
      </c>
      <c r="BE1260" s="100">
        <f t="shared" si="5828"/>
        <v>0</v>
      </c>
      <c r="BF1260" s="100">
        <f t="shared" si="5828"/>
        <v>0</v>
      </c>
      <c r="BG1260" s="100">
        <f t="shared" si="5828"/>
        <v>0</v>
      </c>
      <c r="BH1260" s="100">
        <f t="shared" si="5828"/>
        <v>0</v>
      </c>
      <c r="BI1260" s="142">
        <f t="shared" si="5823"/>
        <v>0</v>
      </c>
      <c r="BV1260" s="142"/>
      <c r="CI1260" s="142"/>
      <c r="CV1260" s="142"/>
      <c r="DI1260" s="142"/>
      <c r="DV1260" s="142"/>
      <c r="EI1260" s="142"/>
    </row>
    <row r="1261" spans="1:139" ht="15.75" outlineLevel="1" x14ac:dyDescent="0.25">
      <c r="A1261" s="2">
        <f t="shared" si="5815"/>
        <v>5</v>
      </c>
      <c r="B1261" s="1" t="str">
        <f t="shared" si="5815"/>
        <v>PRE-09603</v>
      </c>
      <c r="C1261" s="1" t="str">
        <f t="shared" si="5815"/>
        <v>SPP FH - Coolidge  13533</v>
      </c>
      <c r="D1261" s="2" t="str">
        <f t="shared" si="5815"/>
        <v>A2764626</v>
      </c>
      <c r="E1261" s="141" t="str">
        <f t="shared" si="5815"/>
        <v>SPP FH – Coolidge 13533 – OCR</v>
      </c>
      <c r="F1261" s="84"/>
      <c r="J1261" s="166">
        <v>0</v>
      </c>
      <c r="K1261" s="166">
        <v>0</v>
      </c>
      <c r="L1261" s="166">
        <v>0</v>
      </c>
      <c r="M1261" s="166">
        <v>0</v>
      </c>
      <c r="N1261" s="166">
        <v>0</v>
      </c>
      <c r="O1261" s="166">
        <v>0</v>
      </c>
      <c r="P1261" s="166">
        <v>0</v>
      </c>
      <c r="Q1261" s="100">
        <v>0</v>
      </c>
      <c r="R1261" s="166">
        <v>0</v>
      </c>
      <c r="S1261" s="166">
        <v>0</v>
      </c>
      <c r="T1261" s="166">
        <v>0</v>
      </c>
      <c r="U1261" s="166">
        <v>0</v>
      </c>
      <c r="V1261" s="142">
        <f t="shared" ref="V1261" si="5829">SUM(J1261:U1261)</f>
        <v>0</v>
      </c>
      <c r="W1261" s="100">
        <v>0</v>
      </c>
      <c r="X1261" s="166">
        <v>0</v>
      </c>
      <c r="Y1261" s="166">
        <v>0</v>
      </c>
      <c r="Z1261" s="166">
        <v>0</v>
      </c>
      <c r="AA1261" s="166">
        <v>0</v>
      </c>
      <c r="AB1261" s="166">
        <v>0</v>
      </c>
      <c r="AC1261" s="100">
        <v>0</v>
      </c>
      <c r="AD1261" s="100">
        <v>0</v>
      </c>
      <c r="AE1261" s="100">
        <v>0</v>
      </c>
      <c r="AF1261" s="100">
        <v>0</v>
      </c>
      <c r="AG1261" s="100">
        <v>0</v>
      </c>
      <c r="AH1261" s="100">
        <v>0</v>
      </c>
      <c r="AI1261" s="142">
        <f t="shared" ref="AI1261" si="5830">SUM(W1261:AH1261)</f>
        <v>0</v>
      </c>
      <c r="AJ1261" s="100">
        <f t="shared" ref="AJ1261:AU1261" si="5831">AJ219*$F$1240</f>
        <v>0</v>
      </c>
      <c r="AK1261" s="100">
        <f t="shared" si="5831"/>
        <v>0</v>
      </c>
      <c r="AL1261" s="100">
        <f t="shared" si="5831"/>
        <v>0</v>
      </c>
      <c r="AM1261" s="100">
        <f t="shared" si="5831"/>
        <v>0</v>
      </c>
      <c r="AN1261" s="100">
        <f t="shared" si="5831"/>
        <v>0</v>
      </c>
      <c r="AO1261" s="100">
        <f t="shared" si="5831"/>
        <v>0</v>
      </c>
      <c r="AP1261" s="100">
        <f t="shared" si="5831"/>
        <v>0</v>
      </c>
      <c r="AQ1261" s="100">
        <f t="shared" si="5831"/>
        <v>0</v>
      </c>
      <c r="AR1261" s="100">
        <f t="shared" si="5831"/>
        <v>0</v>
      </c>
      <c r="AS1261" s="100">
        <f t="shared" si="5831"/>
        <v>0</v>
      </c>
      <c r="AT1261" s="100">
        <f t="shared" si="5831"/>
        <v>0</v>
      </c>
      <c r="AU1261" s="100">
        <f t="shared" si="5831"/>
        <v>0</v>
      </c>
      <c r="AV1261" s="142">
        <f t="shared" ref="AV1261" si="5832">SUM(AJ1261:AU1261)</f>
        <v>0</v>
      </c>
      <c r="AW1261" s="100">
        <f t="shared" ref="AW1261:BH1261" si="5833">AW219*$F$1240</f>
        <v>0</v>
      </c>
      <c r="AX1261" s="100">
        <f t="shared" si="5833"/>
        <v>0</v>
      </c>
      <c r="AY1261" s="100">
        <f t="shared" si="5833"/>
        <v>0</v>
      </c>
      <c r="AZ1261" s="100">
        <f t="shared" si="5833"/>
        <v>0</v>
      </c>
      <c r="BA1261" s="100">
        <f t="shared" si="5833"/>
        <v>0</v>
      </c>
      <c r="BB1261" s="100">
        <f t="shared" si="5833"/>
        <v>0</v>
      </c>
      <c r="BC1261" s="100">
        <f t="shared" si="5833"/>
        <v>0</v>
      </c>
      <c r="BD1261" s="100">
        <f t="shared" si="5833"/>
        <v>0</v>
      </c>
      <c r="BE1261" s="100">
        <f t="shared" si="5833"/>
        <v>0</v>
      </c>
      <c r="BF1261" s="100">
        <f t="shared" si="5833"/>
        <v>0</v>
      </c>
      <c r="BG1261" s="100">
        <f t="shared" si="5833"/>
        <v>0</v>
      </c>
      <c r="BH1261" s="100">
        <f t="shared" si="5833"/>
        <v>0</v>
      </c>
      <c r="BI1261" s="142">
        <f t="shared" si="5823"/>
        <v>0</v>
      </c>
      <c r="BV1261" s="142"/>
      <c r="CI1261" s="142"/>
      <c r="CV1261" s="142"/>
      <c r="DI1261" s="142"/>
      <c r="DV1261" s="142"/>
      <c r="EI1261" s="142"/>
    </row>
    <row r="1262" spans="1:139" ht="15.75" outlineLevel="1" x14ac:dyDescent="0.25">
      <c r="A1262" s="2">
        <f t="shared" si="5815"/>
        <v>5</v>
      </c>
      <c r="B1262" s="1" t="str">
        <f t="shared" si="5815"/>
        <v>PRE-09603</v>
      </c>
      <c r="C1262" s="1" t="str">
        <f t="shared" si="5815"/>
        <v>SPP FH - Coolidge  13533</v>
      </c>
      <c r="D1262" s="2" t="str">
        <f t="shared" si="5815"/>
        <v>A2767872</v>
      </c>
      <c r="E1262" s="141" t="str">
        <f t="shared" si="5815"/>
        <v>COOL533B - OCR#38721 N.O. 138003</v>
      </c>
      <c r="F1262" s="84"/>
      <c r="J1262" s="166">
        <v>0</v>
      </c>
      <c r="K1262" s="166">
        <v>0</v>
      </c>
      <c r="L1262" s="166">
        <v>0</v>
      </c>
      <c r="M1262" s="166">
        <v>0</v>
      </c>
      <c r="N1262" s="166">
        <v>0</v>
      </c>
      <c r="O1262" s="166">
        <v>0</v>
      </c>
      <c r="P1262" s="166">
        <v>0</v>
      </c>
      <c r="Q1262" s="100">
        <v>0</v>
      </c>
      <c r="R1262" s="166">
        <v>0</v>
      </c>
      <c r="S1262" s="166">
        <v>0</v>
      </c>
      <c r="T1262" s="166">
        <v>0</v>
      </c>
      <c r="U1262" s="166">
        <v>0</v>
      </c>
      <c r="V1262" s="142">
        <f t="shared" ref="V1262" si="5834">SUM(J1262:U1262)</f>
        <v>0</v>
      </c>
      <c r="W1262" s="100">
        <v>0</v>
      </c>
      <c r="X1262" s="166">
        <v>0</v>
      </c>
      <c r="Y1262" s="166">
        <v>0</v>
      </c>
      <c r="Z1262" s="166">
        <v>0</v>
      </c>
      <c r="AA1262" s="166">
        <v>0</v>
      </c>
      <c r="AB1262" s="166">
        <v>0</v>
      </c>
      <c r="AC1262" s="100">
        <v>0</v>
      </c>
      <c r="AD1262" s="100">
        <v>0</v>
      </c>
      <c r="AE1262" s="100">
        <v>0</v>
      </c>
      <c r="AF1262" s="100">
        <v>0</v>
      </c>
      <c r="AG1262" s="100">
        <v>0</v>
      </c>
      <c r="AH1262" s="100">
        <v>0</v>
      </c>
      <c r="AI1262" s="142">
        <f t="shared" ref="AI1262" si="5835">SUM(W1262:AH1262)</f>
        <v>0</v>
      </c>
      <c r="AJ1262" s="100">
        <f t="shared" ref="AJ1262:AU1262" si="5836">AJ220*$F$1240</f>
        <v>0</v>
      </c>
      <c r="AK1262" s="100">
        <f t="shared" si="5836"/>
        <v>0</v>
      </c>
      <c r="AL1262" s="100">
        <f t="shared" si="5836"/>
        <v>0</v>
      </c>
      <c r="AM1262" s="100">
        <f t="shared" si="5836"/>
        <v>0</v>
      </c>
      <c r="AN1262" s="100">
        <f t="shared" si="5836"/>
        <v>0</v>
      </c>
      <c r="AO1262" s="100">
        <f t="shared" si="5836"/>
        <v>0</v>
      </c>
      <c r="AP1262" s="100">
        <f t="shared" si="5836"/>
        <v>0</v>
      </c>
      <c r="AQ1262" s="100">
        <f t="shared" si="5836"/>
        <v>0</v>
      </c>
      <c r="AR1262" s="100">
        <f t="shared" si="5836"/>
        <v>0</v>
      </c>
      <c r="AS1262" s="100">
        <f t="shared" si="5836"/>
        <v>0</v>
      </c>
      <c r="AT1262" s="100">
        <f t="shared" si="5836"/>
        <v>0</v>
      </c>
      <c r="AU1262" s="100">
        <f t="shared" si="5836"/>
        <v>0</v>
      </c>
      <c r="AV1262" s="142">
        <f t="shared" ref="AV1262" si="5837">SUM(AJ1262:AU1262)</f>
        <v>0</v>
      </c>
      <c r="AW1262" s="100">
        <f t="shared" ref="AW1262:BH1262" si="5838">AW220*$F$1240</f>
        <v>0</v>
      </c>
      <c r="AX1262" s="100">
        <f t="shared" si="5838"/>
        <v>0</v>
      </c>
      <c r="AY1262" s="100">
        <f t="shared" si="5838"/>
        <v>0</v>
      </c>
      <c r="AZ1262" s="100">
        <f t="shared" si="5838"/>
        <v>0</v>
      </c>
      <c r="BA1262" s="100">
        <f t="shared" si="5838"/>
        <v>0</v>
      </c>
      <c r="BB1262" s="100">
        <f t="shared" si="5838"/>
        <v>0</v>
      </c>
      <c r="BC1262" s="100">
        <f t="shared" si="5838"/>
        <v>0</v>
      </c>
      <c r="BD1262" s="100">
        <f t="shared" si="5838"/>
        <v>0</v>
      </c>
      <c r="BE1262" s="100">
        <f t="shared" si="5838"/>
        <v>0</v>
      </c>
      <c r="BF1262" s="100">
        <f t="shared" si="5838"/>
        <v>0</v>
      </c>
      <c r="BG1262" s="100">
        <f t="shared" si="5838"/>
        <v>0</v>
      </c>
      <c r="BH1262" s="100">
        <f t="shared" si="5838"/>
        <v>0</v>
      </c>
      <c r="BI1262" s="142">
        <f t="shared" si="5823"/>
        <v>0</v>
      </c>
      <c r="BV1262" s="142"/>
      <c r="CI1262" s="142"/>
      <c r="CV1262" s="142"/>
      <c r="DI1262" s="142"/>
      <c r="DV1262" s="142"/>
      <c r="EI1262" s="142"/>
    </row>
    <row r="1263" spans="1:139" ht="15.75" outlineLevel="1" x14ac:dyDescent="0.25">
      <c r="A1263" s="2">
        <f t="shared" si="5815"/>
        <v>5</v>
      </c>
      <c r="B1263" s="1" t="str">
        <f t="shared" si="5815"/>
        <v>PRE-09603</v>
      </c>
      <c r="C1263" s="1" t="str">
        <f t="shared" si="5815"/>
        <v>SPP FH - Coolidge  13533</v>
      </c>
      <c r="D1263" s="2" t="str">
        <f t="shared" si="5815"/>
        <v>A2768867</v>
      </c>
      <c r="E1263" s="141" t="str">
        <f t="shared" si="5815"/>
        <v>COOLIDGE 13533 OCRs - 5 TAV</v>
      </c>
      <c r="F1263" s="84"/>
      <c r="J1263" s="166">
        <v>0</v>
      </c>
      <c r="K1263" s="166">
        <v>0</v>
      </c>
      <c r="L1263" s="166">
        <v>0</v>
      </c>
      <c r="M1263" s="166">
        <v>0</v>
      </c>
      <c r="N1263" s="166">
        <v>0</v>
      </c>
      <c r="O1263" s="166">
        <v>0</v>
      </c>
      <c r="P1263" s="166">
        <v>0</v>
      </c>
      <c r="Q1263" s="100">
        <v>0</v>
      </c>
      <c r="R1263" s="166">
        <v>0</v>
      </c>
      <c r="S1263" s="166">
        <v>0</v>
      </c>
      <c r="T1263" s="166">
        <v>0</v>
      </c>
      <c r="U1263" s="166">
        <v>0</v>
      </c>
      <c r="V1263" s="142">
        <f t="shared" ref="V1263" si="5839">SUM(J1263:U1263)</f>
        <v>0</v>
      </c>
      <c r="W1263" s="100">
        <v>0</v>
      </c>
      <c r="X1263" s="166">
        <v>0</v>
      </c>
      <c r="Y1263" s="166">
        <v>0</v>
      </c>
      <c r="Z1263" s="166">
        <v>0</v>
      </c>
      <c r="AA1263" s="166">
        <v>0</v>
      </c>
      <c r="AB1263" s="166">
        <v>0</v>
      </c>
      <c r="AC1263" s="100">
        <v>0</v>
      </c>
      <c r="AD1263" s="100">
        <v>0</v>
      </c>
      <c r="AE1263" s="100">
        <v>0</v>
      </c>
      <c r="AF1263" s="100">
        <v>0</v>
      </c>
      <c r="AG1263" s="100">
        <v>0</v>
      </c>
      <c r="AH1263" s="100">
        <v>0</v>
      </c>
      <c r="AI1263" s="142">
        <f t="shared" ref="AI1263" si="5840">SUM(W1263:AH1263)</f>
        <v>0</v>
      </c>
      <c r="AJ1263" s="100">
        <f t="shared" ref="AJ1263:AU1263" si="5841">AJ221*$F$1240</f>
        <v>0</v>
      </c>
      <c r="AK1263" s="100">
        <f t="shared" si="5841"/>
        <v>0</v>
      </c>
      <c r="AL1263" s="100">
        <f t="shared" si="5841"/>
        <v>0</v>
      </c>
      <c r="AM1263" s="100">
        <f t="shared" si="5841"/>
        <v>0</v>
      </c>
      <c r="AN1263" s="100">
        <f t="shared" si="5841"/>
        <v>0</v>
      </c>
      <c r="AO1263" s="100">
        <f t="shared" si="5841"/>
        <v>0</v>
      </c>
      <c r="AP1263" s="100">
        <f t="shared" si="5841"/>
        <v>0</v>
      </c>
      <c r="AQ1263" s="100">
        <f t="shared" si="5841"/>
        <v>0</v>
      </c>
      <c r="AR1263" s="100">
        <f t="shared" si="5841"/>
        <v>0</v>
      </c>
      <c r="AS1263" s="100">
        <f t="shared" si="5841"/>
        <v>0</v>
      </c>
      <c r="AT1263" s="100">
        <f t="shared" si="5841"/>
        <v>0</v>
      </c>
      <c r="AU1263" s="100">
        <f t="shared" si="5841"/>
        <v>0</v>
      </c>
      <c r="AV1263" s="142">
        <f t="shared" ref="AV1263" si="5842">SUM(AJ1263:AU1263)</f>
        <v>0</v>
      </c>
      <c r="AW1263" s="100">
        <f t="shared" ref="AW1263:BH1263" si="5843">AW221*$F$1240</f>
        <v>0</v>
      </c>
      <c r="AX1263" s="100">
        <f t="shared" si="5843"/>
        <v>0</v>
      </c>
      <c r="AY1263" s="100">
        <f t="shared" si="5843"/>
        <v>0</v>
      </c>
      <c r="AZ1263" s="100">
        <f t="shared" si="5843"/>
        <v>0</v>
      </c>
      <c r="BA1263" s="100">
        <f t="shared" si="5843"/>
        <v>0</v>
      </c>
      <c r="BB1263" s="100">
        <f t="shared" si="5843"/>
        <v>0</v>
      </c>
      <c r="BC1263" s="100">
        <f t="shared" si="5843"/>
        <v>0</v>
      </c>
      <c r="BD1263" s="100">
        <f t="shared" si="5843"/>
        <v>0</v>
      </c>
      <c r="BE1263" s="100">
        <f t="shared" si="5843"/>
        <v>0</v>
      </c>
      <c r="BF1263" s="100">
        <f t="shared" si="5843"/>
        <v>0</v>
      </c>
      <c r="BG1263" s="100">
        <f t="shared" si="5843"/>
        <v>0</v>
      </c>
      <c r="BH1263" s="100">
        <f t="shared" si="5843"/>
        <v>0</v>
      </c>
      <c r="BI1263" s="142">
        <f t="shared" si="5823"/>
        <v>0</v>
      </c>
      <c r="BV1263" s="142"/>
      <c r="CI1263" s="142"/>
      <c r="CV1263" s="142"/>
      <c r="DI1263" s="142"/>
      <c r="DV1263" s="142"/>
      <c r="EI1263" s="142"/>
    </row>
    <row r="1264" spans="1:139" ht="15.75" outlineLevel="1" x14ac:dyDescent="0.25">
      <c r="A1264" s="2">
        <f t="shared" si="5815"/>
        <v>6</v>
      </c>
      <c r="B1264" s="1" t="str">
        <f t="shared" si="5815"/>
        <v>PRE-09793</v>
      </c>
      <c r="C1264" s="1" t="str">
        <f t="shared" si="5815"/>
        <v>SPP FH - Clarkwild 13461</v>
      </c>
      <c r="D1264" s="2" t="str">
        <f t="shared" si="5815"/>
        <v>PRE-09793.1</v>
      </c>
      <c r="E1264" s="141" t="str">
        <f t="shared" si="5815"/>
        <v>SPP FH - Clarkwild 13461 -OH Feeder</v>
      </c>
      <c r="F1264" s="84"/>
      <c r="J1264" s="166">
        <v>0</v>
      </c>
      <c r="K1264" s="166">
        <v>0</v>
      </c>
      <c r="L1264" s="166">
        <v>0</v>
      </c>
      <c r="M1264" s="166">
        <v>0</v>
      </c>
      <c r="N1264" s="166">
        <v>0</v>
      </c>
      <c r="O1264" s="166">
        <v>0</v>
      </c>
      <c r="P1264" s="166">
        <v>0</v>
      </c>
      <c r="Q1264" s="142">
        <v>0</v>
      </c>
      <c r="R1264" s="166">
        <v>0</v>
      </c>
      <c r="S1264" s="166">
        <v>0</v>
      </c>
      <c r="T1264" s="166">
        <v>0</v>
      </c>
      <c r="U1264" s="166">
        <v>0</v>
      </c>
      <c r="V1264" s="142">
        <f t="shared" si="5745"/>
        <v>0</v>
      </c>
      <c r="W1264" s="142">
        <v>0</v>
      </c>
      <c r="X1264" s="166">
        <v>0</v>
      </c>
      <c r="Y1264" s="166">
        <v>0</v>
      </c>
      <c r="Z1264" s="166">
        <v>0</v>
      </c>
      <c r="AA1264" s="166">
        <v>0</v>
      </c>
      <c r="AB1264" s="166">
        <v>0</v>
      </c>
      <c r="AC1264" s="100">
        <v>0</v>
      </c>
      <c r="AD1264" s="100">
        <v>0</v>
      </c>
      <c r="AE1264" s="100">
        <v>0</v>
      </c>
      <c r="AF1264" s="100">
        <v>0</v>
      </c>
      <c r="AG1264" s="100">
        <v>0</v>
      </c>
      <c r="AH1264" s="100">
        <v>0</v>
      </c>
      <c r="AI1264" s="142">
        <f t="shared" si="5751"/>
        <v>0</v>
      </c>
      <c r="AJ1264" s="100">
        <f t="shared" ref="AJ1264:AU1264" si="5844">AJ222*$F$1240</f>
        <v>0</v>
      </c>
      <c r="AK1264" s="100">
        <f t="shared" si="5844"/>
        <v>508751.1719999999</v>
      </c>
      <c r="AL1264" s="100">
        <f t="shared" si="5844"/>
        <v>0</v>
      </c>
      <c r="AM1264" s="100">
        <f t="shared" si="5844"/>
        <v>0</v>
      </c>
      <c r="AN1264" s="100">
        <f t="shared" si="5844"/>
        <v>0</v>
      </c>
      <c r="AO1264" s="100">
        <f t="shared" si="5844"/>
        <v>0</v>
      </c>
      <c r="AP1264" s="100">
        <f t="shared" si="5844"/>
        <v>0</v>
      </c>
      <c r="AQ1264" s="100">
        <f t="shared" si="5844"/>
        <v>0</v>
      </c>
      <c r="AR1264" s="100">
        <f t="shared" si="5844"/>
        <v>0</v>
      </c>
      <c r="AS1264" s="100">
        <f t="shared" si="5844"/>
        <v>0</v>
      </c>
      <c r="AT1264" s="100">
        <f t="shared" si="5844"/>
        <v>0</v>
      </c>
      <c r="AU1264" s="100">
        <f t="shared" si="5844"/>
        <v>0</v>
      </c>
      <c r="AV1264" s="142">
        <f t="shared" si="5753"/>
        <v>508751.1719999999</v>
      </c>
      <c r="AW1264" s="100">
        <f t="shared" ref="AW1264:BH1264" si="5845">AW222*$F$1240</f>
        <v>0</v>
      </c>
      <c r="AX1264" s="100">
        <f t="shared" si="5845"/>
        <v>0</v>
      </c>
      <c r="AY1264" s="100">
        <f t="shared" si="5845"/>
        <v>0</v>
      </c>
      <c r="AZ1264" s="100">
        <f t="shared" si="5845"/>
        <v>0</v>
      </c>
      <c r="BA1264" s="100">
        <f t="shared" si="5845"/>
        <v>0</v>
      </c>
      <c r="BB1264" s="100">
        <f t="shared" si="5845"/>
        <v>0</v>
      </c>
      <c r="BC1264" s="100">
        <f t="shared" si="5845"/>
        <v>0</v>
      </c>
      <c r="BD1264" s="100">
        <f t="shared" si="5845"/>
        <v>0</v>
      </c>
      <c r="BE1264" s="100">
        <f t="shared" si="5845"/>
        <v>0</v>
      </c>
      <c r="BF1264" s="100">
        <f t="shared" si="5845"/>
        <v>0</v>
      </c>
      <c r="BG1264" s="100">
        <f t="shared" si="5845"/>
        <v>0</v>
      </c>
      <c r="BH1264" s="100">
        <f t="shared" si="5845"/>
        <v>0</v>
      </c>
      <c r="BI1264" s="142">
        <f t="shared" ref="BI1264" si="5846">SUM(AW1264:BH1264)</f>
        <v>0</v>
      </c>
      <c r="BV1264" s="142"/>
      <c r="CI1264" s="142"/>
      <c r="CV1264" s="142"/>
      <c r="DI1264" s="142"/>
      <c r="DV1264" s="142"/>
      <c r="EI1264" s="142"/>
    </row>
    <row r="1265" spans="1:139" ht="15.75" outlineLevel="1" x14ac:dyDescent="0.25">
      <c r="A1265" s="2">
        <f t="shared" si="5815"/>
        <v>6</v>
      </c>
      <c r="B1265" s="1" t="str">
        <f t="shared" si="5815"/>
        <v>PRE-09793</v>
      </c>
      <c r="C1265" s="1" t="str">
        <f t="shared" si="5815"/>
        <v>SPP FH - Clarkwild 13461</v>
      </c>
      <c r="D1265" s="2" t="str">
        <f t="shared" si="5815"/>
        <v>A2787325</v>
      </c>
      <c r="E1265" s="141" t="str">
        <f t="shared" si="5815"/>
        <v>SPP FH - Clarkwild 13461 OCR-10 TAV</v>
      </c>
      <c r="F1265" s="84"/>
      <c r="J1265" s="166">
        <v>0</v>
      </c>
      <c r="K1265" s="166">
        <v>0</v>
      </c>
      <c r="L1265" s="166">
        <v>0</v>
      </c>
      <c r="M1265" s="166">
        <v>0</v>
      </c>
      <c r="N1265" s="166">
        <v>0</v>
      </c>
      <c r="O1265" s="166">
        <v>0</v>
      </c>
      <c r="P1265" s="166">
        <v>0</v>
      </c>
      <c r="Q1265" s="142">
        <v>0</v>
      </c>
      <c r="R1265" s="166">
        <v>0</v>
      </c>
      <c r="S1265" s="166">
        <v>0</v>
      </c>
      <c r="T1265" s="166">
        <v>0</v>
      </c>
      <c r="U1265" s="166">
        <v>0</v>
      </c>
      <c r="V1265" s="142">
        <f t="shared" ref="V1265" si="5847">SUM(J1265:U1265)</f>
        <v>0</v>
      </c>
      <c r="W1265" s="142">
        <v>0</v>
      </c>
      <c r="X1265" s="166">
        <v>0</v>
      </c>
      <c r="Y1265" s="166">
        <v>0</v>
      </c>
      <c r="Z1265" s="166">
        <v>0</v>
      </c>
      <c r="AA1265" s="166">
        <v>0</v>
      </c>
      <c r="AB1265" s="166">
        <v>0</v>
      </c>
      <c r="AC1265" s="100">
        <v>0</v>
      </c>
      <c r="AD1265" s="100">
        <v>0</v>
      </c>
      <c r="AE1265" s="100">
        <v>0</v>
      </c>
      <c r="AF1265" s="100">
        <v>0</v>
      </c>
      <c r="AG1265" s="100">
        <v>0</v>
      </c>
      <c r="AH1265" s="100">
        <v>0</v>
      </c>
      <c r="AI1265" s="142">
        <f t="shared" ref="AI1265" si="5848">SUM(W1265:AH1265)</f>
        <v>0</v>
      </c>
      <c r="AJ1265" s="100">
        <f t="shared" ref="AJ1265:AU1265" si="5849">AJ223*$F$1240</f>
        <v>0</v>
      </c>
      <c r="AK1265" s="100">
        <f t="shared" si="5849"/>
        <v>16562.620000000003</v>
      </c>
      <c r="AL1265" s="100">
        <f t="shared" si="5849"/>
        <v>0</v>
      </c>
      <c r="AM1265" s="100">
        <f t="shared" si="5849"/>
        <v>0</v>
      </c>
      <c r="AN1265" s="100">
        <f t="shared" si="5849"/>
        <v>0</v>
      </c>
      <c r="AO1265" s="100">
        <f t="shared" si="5849"/>
        <v>0</v>
      </c>
      <c r="AP1265" s="100">
        <f t="shared" si="5849"/>
        <v>0</v>
      </c>
      <c r="AQ1265" s="100">
        <f t="shared" si="5849"/>
        <v>0</v>
      </c>
      <c r="AR1265" s="100">
        <f t="shared" si="5849"/>
        <v>0</v>
      </c>
      <c r="AS1265" s="100">
        <f t="shared" si="5849"/>
        <v>0</v>
      </c>
      <c r="AT1265" s="100">
        <f t="shared" si="5849"/>
        <v>0</v>
      </c>
      <c r="AU1265" s="100">
        <f t="shared" si="5849"/>
        <v>0</v>
      </c>
      <c r="AV1265" s="142">
        <f t="shared" ref="AV1265" si="5850">SUM(AJ1265:AU1265)</f>
        <v>16562.620000000003</v>
      </c>
      <c r="AW1265" s="100">
        <f t="shared" ref="AW1265:BH1265" si="5851">AW223*$F$1240</f>
        <v>0</v>
      </c>
      <c r="AX1265" s="100">
        <f t="shared" si="5851"/>
        <v>0</v>
      </c>
      <c r="AY1265" s="100">
        <f t="shared" si="5851"/>
        <v>0</v>
      </c>
      <c r="AZ1265" s="100">
        <f t="shared" si="5851"/>
        <v>0</v>
      </c>
      <c r="BA1265" s="100">
        <f t="shared" si="5851"/>
        <v>0</v>
      </c>
      <c r="BB1265" s="100">
        <f t="shared" si="5851"/>
        <v>0</v>
      </c>
      <c r="BC1265" s="100">
        <f t="shared" si="5851"/>
        <v>0</v>
      </c>
      <c r="BD1265" s="100">
        <f t="shared" si="5851"/>
        <v>0</v>
      </c>
      <c r="BE1265" s="100">
        <f t="shared" si="5851"/>
        <v>0</v>
      </c>
      <c r="BF1265" s="100">
        <f t="shared" si="5851"/>
        <v>0</v>
      </c>
      <c r="BG1265" s="100">
        <f t="shared" si="5851"/>
        <v>0</v>
      </c>
      <c r="BH1265" s="100">
        <f t="shared" si="5851"/>
        <v>0</v>
      </c>
      <c r="BI1265" s="142">
        <f t="shared" ref="BI1265" si="5852">SUM(AW1265:BH1265)</f>
        <v>0</v>
      </c>
      <c r="BV1265" s="142"/>
      <c r="CI1265" s="142"/>
      <c r="CV1265" s="142"/>
      <c r="DI1265" s="142"/>
      <c r="DV1265" s="142"/>
      <c r="EI1265" s="142"/>
    </row>
    <row r="1266" spans="1:139" ht="15.75" outlineLevel="1" x14ac:dyDescent="0.25">
      <c r="A1266" s="2">
        <f t="shared" si="5815"/>
        <v>7</v>
      </c>
      <c r="B1266" s="1" t="str">
        <f t="shared" si="5815"/>
        <v>PRE-09794</v>
      </c>
      <c r="C1266" s="1" t="str">
        <f t="shared" si="5815"/>
        <v>SPP FH - Fishhawk 14121</v>
      </c>
      <c r="D1266" s="2" t="str">
        <f t="shared" si="5815"/>
        <v>PRE-09794.1</v>
      </c>
      <c r="E1266" s="141" t="str">
        <f t="shared" si="5815"/>
        <v>SPP FH - Fishhawk 14121 - OH Feeder</v>
      </c>
      <c r="F1266" s="84"/>
      <c r="J1266" s="166">
        <v>0</v>
      </c>
      <c r="K1266" s="166">
        <v>0</v>
      </c>
      <c r="L1266" s="166">
        <v>0</v>
      </c>
      <c r="M1266" s="166">
        <v>0</v>
      </c>
      <c r="N1266" s="166">
        <v>0</v>
      </c>
      <c r="O1266" s="166">
        <v>0</v>
      </c>
      <c r="P1266" s="166">
        <v>0</v>
      </c>
      <c r="Q1266" s="100">
        <v>0</v>
      </c>
      <c r="R1266" s="166">
        <v>0</v>
      </c>
      <c r="S1266" s="166">
        <v>0</v>
      </c>
      <c r="T1266" s="166">
        <v>0</v>
      </c>
      <c r="U1266" s="166">
        <v>0</v>
      </c>
      <c r="V1266" s="142">
        <f t="shared" si="5745"/>
        <v>0</v>
      </c>
      <c r="W1266" s="100">
        <v>0</v>
      </c>
      <c r="X1266" s="166">
        <v>0</v>
      </c>
      <c r="Y1266" s="166">
        <v>0</v>
      </c>
      <c r="Z1266" s="166">
        <v>0</v>
      </c>
      <c r="AA1266" s="166">
        <v>0</v>
      </c>
      <c r="AB1266" s="166">
        <v>0</v>
      </c>
      <c r="AC1266" s="100">
        <v>0</v>
      </c>
      <c r="AD1266" s="100">
        <v>0</v>
      </c>
      <c r="AE1266" s="100">
        <v>0</v>
      </c>
      <c r="AF1266" s="100">
        <v>0</v>
      </c>
      <c r="AG1266" s="100">
        <v>0</v>
      </c>
      <c r="AH1266" s="100">
        <v>0</v>
      </c>
      <c r="AI1266" s="142">
        <f t="shared" si="5751"/>
        <v>0</v>
      </c>
      <c r="AJ1266" s="100">
        <f t="shared" ref="AJ1266:AU1266" si="5853">AJ224*$F$1240</f>
        <v>120420.192</v>
      </c>
      <c r="AK1266" s="100">
        <f t="shared" si="5853"/>
        <v>0</v>
      </c>
      <c r="AL1266" s="100">
        <f t="shared" si="5853"/>
        <v>0</v>
      </c>
      <c r="AM1266" s="100">
        <f t="shared" si="5853"/>
        <v>0</v>
      </c>
      <c r="AN1266" s="100">
        <f t="shared" si="5853"/>
        <v>0</v>
      </c>
      <c r="AO1266" s="100">
        <f t="shared" si="5853"/>
        <v>0</v>
      </c>
      <c r="AP1266" s="100">
        <f t="shared" si="5853"/>
        <v>0</v>
      </c>
      <c r="AQ1266" s="100">
        <f t="shared" si="5853"/>
        <v>0</v>
      </c>
      <c r="AR1266" s="100">
        <f t="shared" si="5853"/>
        <v>0</v>
      </c>
      <c r="AS1266" s="100">
        <f t="shared" si="5853"/>
        <v>0</v>
      </c>
      <c r="AT1266" s="100">
        <f t="shared" si="5853"/>
        <v>0</v>
      </c>
      <c r="AU1266" s="100">
        <f t="shared" si="5853"/>
        <v>0</v>
      </c>
      <c r="AV1266" s="142">
        <f t="shared" si="5753"/>
        <v>120420.192</v>
      </c>
      <c r="AW1266" s="100">
        <f t="shared" ref="AW1266:BH1266" si="5854">AW224*$F$1240</f>
        <v>0</v>
      </c>
      <c r="AX1266" s="100">
        <f t="shared" si="5854"/>
        <v>0</v>
      </c>
      <c r="AY1266" s="100">
        <f t="shared" si="5854"/>
        <v>0</v>
      </c>
      <c r="AZ1266" s="100">
        <f t="shared" si="5854"/>
        <v>0</v>
      </c>
      <c r="BA1266" s="100">
        <f t="shared" si="5854"/>
        <v>0</v>
      </c>
      <c r="BB1266" s="100">
        <f t="shared" si="5854"/>
        <v>0</v>
      </c>
      <c r="BC1266" s="100">
        <f t="shared" si="5854"/>
        <v>0</v>
      </c>
      <c r="BD1266" s="100">
        <f t="shared" si="5854"/>
        <v>0</v>
      </c>
      <c r="BE1266" s="100">
        <f t="shared" si="5854"/>
        <v>0</v>
      </c>
      <c r="BF1266" s="100">
        <f t="shared" si="5854"/>
        <v>0</v>
      </c>
      <c r="BG1266" s="100">
        <f t="shared" si="5854"/>
        <v>0</v>
      </c>
      <c r="BH1266" s="100">
        <f t="shared" si="5854"/>
        <v>0</v>
      </c>
      <c r="BI1266" s="142">
        <f t="shared" ref="BI1266" si="5855">SUM(AW1266:BH1266)</f>
        <v>0</v>
      </c>
      <c r="BV1266" s="142"/>
      <c r="CI1266" s="142"/>
      <c r="CV1266" s="142"/>
      <c r="DI1266" s="142"/>
      <c r="DV1266" s="142"/>
      <c r="EI1266" s="142"/>
    </row>
    <row r="1267" spans="1:139" ht="15.75" outlineLevel="1" x14ac:dyDescent="0.25">
      <c r="A1267" s="2">
        <f t="shared" si="5815"/>
        <v>7</v>
      </c>
      <c r="B1267" s="1" t="str">
        <f t="shared" si="5815"/>
        <v>PRE-09794</v>
      </c>
      <c r="C1267" s="1" t="str">
        <f t="shared" si="5815"/>
        <v>SPP FH - Fishhawk 14121</v>
      </c>
      <c r="D1267" s="2" t="str">
        <f t="shared" si="5815"/>
        <v>A2778192</v>
      </c>
      <c r="E1267" s="141" t="str">
        <f t="shared" si="5815"/>
        <v>FISH121A - OCR#28555 - N.O. - 13785</v>
      </c>
      <c r="F1267" s="84"/>
      <c r="J1267" s="166">
        <v>0</v>
      </c>
      <c r="K1267" s="166">
        <v>0</v>
      </c>
      <c r="L1267" s="166">
        <v>0</v>
      </c>
      <c r="M1267" s="166">
        <v>0</v>
      </c>
      <c r="N1267" s="166">
        <v>0</v>
      </c>
      <c r="O1267" s="166">
        <v>0</v>
      </c>
      <c r="P1267" s="166">
        <v>0</v>
      </c>
      <c r="Q1267" s="100">
        <v>0</v>
      </c>
      <c r="R1267" s="166">
        <v>0</v>
      </c>
      <c r="S1267" s="166">
        <v>0</v>
      </c>
      <c r="T1267" s="166">
        <v>0</v>
      </c>
      <c r="U1267" s="166">
        <v>0</v>
      </c>
      <c r="V1267" s="142">
        <f t="shared" ref="V1267" si="5856">SUM(J1267:U1267)</f>
        <v>0</v>
      </c>
      <c r="W1267" s="100">
        <v>0</v>
      </c>
      <c r="X1267" s="166">
        <v>0</v>
      </c>
      <c r="Y1267" s="166">
        <v>0</v>
      </c>
      <c r="Z1267" s="166">
        <v>0</v>
      </c>
      <c r="AA1267" s="166">
        <v>0</v>
      </c>
      <c r="AB1267" s="166">
        <v>0</v>
      </c>
      <c r="AC1267" s="100">
        <v>0</v>
      </c>
      <c r="AD1267" s="100">
        <v>0</v>
      </c>
      <c r="AE1267" s="100">
        <v>0</v>
      </c>
      <c r="AF1267" s="100">
        <v>0</v>
      </c>
      <c r="AG1267" s="100">
        <v>0</v>
      </c>
      <c r="AH1267" s="100">
        <v>0</v>
      </c>
      <c r="AI1267" s="142">
        <f t="shared" ref="AI1267" si="5857">SUM(W1267:AH1267)</f>
        <v>0</v>
      </c>
      <c r="AJ1267" s="100">
        <f t="shared" ref="AJ1267:AU1267" si="5858">AJ225*$F$1240</f>
        <v>0</v>
      </c>
      <c r="AK1267" s="100">
        <f t="shared" si="5858"/>
        <v>0</v>
      </c>
      <c r="AL1267" s="100">
        <f t="shared" si="5858"/>
        <v>0</v>
      </c>
      <c r="AM1267" s="100">
        <f t="shared" si="5858"/>
        <v>0</v>
      </c>
      <c r="AN1267" s="100">
        <f t="shared" si="5858"/>
        <v>0</v>
      </c>
      <c r="AO1267" s="100">
        <f t="shared" si="5858"/>
        <v>0</v>
      </c>
      <c r="AP1267" s="100">
        <f t="shared" si="5858"/>
        <v>0</v>
      </c>
      <c r="AQ1267" s="100">
        <f t="shared" si="5858"/>
        <v>0</v>
      </c>
      <c r="AR1267" s="100">
        <f t="shared" si="5858"/>
        <v>0</v>
      </c>
      <c r="AS1267" s="100">
        <f t="shared" si="5858"/>
        <v>0</v>
      </c>
      <c r="AT1267" s="100">
        <f t="shared" si="5858"/>
        <v>0</v>
      </c>
      <c r="AU1267" s="100">
        <f t="shared" si="5858"/>
        <v>0</v>
      </c>
      <c r="AV1267" s="142">
        <f t="shared" ref="AV1267" si="5859">SUM(AJ1267:AU1267)</f>
        <v>0</v>
      </c>
      <c r="AW1267" s="100">
        <f t="shared" ref="AW1267:BH1267" si="5860">AW225*$F$1240</f>
        <v>0</v>
      </c>
      <c r="AX1267" s="100">
        <f t="shared" si="5860"/>
        <v>0</v>
      </c>
      <c r="AY1267" s="100">
        <f t="shared" si="5860"/>
        <v>0</v>
      </c>
      <c r="AZ1267" s="100">
        <f t="shared" si="5860"/>
        <v>0</v>
      </c>
      <c r="BA1267" s="100">
        <f t="shared" si="5860"/>
        <v>0</v>
      </c>
      <c r="BB1267" s="100">
        <f t="shared" si="5860"/>
        <v>0</v>
      </c>
      <c r="BC1267" s="100">
        <f t="shared" si="5860"/>
        <v>0</v>
      </c>
      <c r="BD1267" s="100">
        <f t="shared" si="5860"/>
        <v>0</v>
      </c>
      <c r="BE1267" s="100">
        <f t="shared" si="5860"/>
        <v>0</v>
      </c>
      <c r="BF1267" s="100">
        <f t="shared" si="5860"/>
        <v>0</v>
      </c>
      <c r="BG1267" s="100">
        <f t="shared" si="5860"/>
        <v>0</v>
      </c>
      <c r="BH1267" s="100">
        <f t="shared" si="5860"/>
        <v>0</v>
      </c>
      <c r="BI1267" s="142">
        <f t="shared" ref="BI1267:BI1268" si="5861">SUM(AW1267:BH1267)</f>
        <v>0</v>
      </c>
      <c r="BV1267" s="142"/>
      <c r="CI1267" s="142"/>
      <c r="CV1267" s="142"/>
      <c r="DI1267" s="142"/>
      <c r="DV1267" s="142"/>
      <c r="EI1267" s="142"/>
    </row>
    <row r="1268" spans="1:139" ht="15.75" outlineLevel="1" x14ac:dyDescent="0.25">
      <c r="A1268" s="2">
        <f t="shared" ref="A1268:E1277" si="5862">A1074</f>
        <v>7</v>
      </c>
      <c r="B1268" s="1" t="str">
        <f t="shared" si="5862"/>
        <v>PRE-09794</v>
      </c>
      <c r="C1268" s="1" t="str">
        <f t="shared" si="5862"/>
        <v>SPP FH - Fishhawk 14121</v>
      </c>
      <c r="D1268" s="2" t="str">
        <f t="shared" si="5862"/>
        <v>A2787635</v>
      </c>
      <c r="E1268" s="141" t="str">
        <f t="shared" si="5862"/>
        <v>SPP FH - Fishhawk 14121 OCR 131655</v>
      </c>
      <c r="F1268" s="84"/>
      <c r="J1268" s="166">
        <v>0</v>
      </c>
      <c r="K1268" s="166">
        <v>0</v>
      </c>
      <c r="L1268" s="166">
        <v>0</v>
      </c>
      <c r="M1268" s="166">
        <v>0</v>
      </c>
      <c r="N1268" s="166">
        <v>0</v>
      </c>
      <c r="O1268" s="166">
        <v>0</v>
      </c>
      <c r="P1268" s="166">
        <v>0</v>
      </c>
      <c r="Q1268" s="100">
        <v>0</v>
      </c>
      <c r="R1268" s="166">
        <v>0</v>
      </c>
      <c r="S1268" s="166">
        <v>0</v>
      </c>
      <c r="T1268" s="166">
        <v>0</v>
      </c>
      <c r="U1268" s="166">
        <v>0</v>
      </c>
      <c r="V1268" s="142">
        <f t="shared" ref="V1268" si="5863">SUM(J1268:U1268)</f>
        <v>0</v>
      </c>
      <c r="W1268" s="100">
        <v>0</v>
      </c>
      <c r="X1268" s="166">
        <v>0</v>
      </c>
      <c r="Y1268" s="166">
        <v>0</v>
      </c>
      <c r="Z1268" s="166">
        <v>0</v>
      </c>
      <c r="AA1268" s="166">
        <v>0</v>
      </c>
      <c r="AB1268" s="166">
        <v>0</v>
      </c>
      <c r="AC1268" s="100">
        <v>0</v>
      </c>
      <c r="AD1268" s="100">
        <v>0</v>
      </c>
      <c r="AE1268" s="100">
        <v>0</v>
      </c>
      <c r="AF1268" s="100">
        <v>0</v>
      </c>
      <c r="AG1268" s="100">
        <v>0</v>
      </c>
      <c r="AH1268" s="100">
        <v>0</v>
      </c>
      <c r="AI1268" s="142">
        <f t="shared" ref="AI1268" si="5864">SUM(W1268:AH1268)</f>
        <v>0</v>
      </c>
      <c r="AJ1268" s="100">
        <f t="shared" ref="AJ1268:AU1268" si="5865">AJ226*$F$1240</f>
        <v>0</v>
      </c>
      <c r="AK1268" s="100">
        <f t="shared" si="5865"/>
        <v>0</v>
      </c>
      <c r="AL1268" s="100">
        <f t="shared" si="5865"/>
        <v>0</v>
      </c>
      <c r="AM1268" s="100">
        <f t="shared" si="5865"/>
        <v>0</v>
      </c>
      <c r="AN1268" s="100">
        <f t="shared" si="5865"/>
        <v>0</v>
      </c>
      <c r="AO1268" s="100">
        <f t="shared" si="5865"/>
        <v>0</v>
      </c>
      <c r="AP1268" s="100">
        <f t="shared" si="5865"/>
        <v>0</v>
      </c>
      <c r="AQ1268" s="100">
        <f t="shared" si="5865"/>
        <v>0</v>
      </c>
      <c r="AR1268" s="100">
        <f t="shared" si="5865"/>
        <v>0</v>
      </c>
      <c r="AS1268" s="100">
        <f t="shared" si="5865"/>
        <v>0</v>
      </c>
      <c r="AT1268" s="100">
        <f t="shared" si="5865"/>
        <v>0</v>
      </c>
      <c r="AU1268" s="100">
        <f t="shared" si="5865"/>
        <v>0</v>
      </c>
      <c r="AV1268" s="142">
        <f t="shared" ref="AV1268" si="5866">SUM(AJ1268:AU1268)</f>
        <v>0</v>
      </c>
      <c r="AW1268" s="100">
        <f t="shared" ref="AW1268:BH1268" si="5867">AW226*$F$1240</f>
        <v>0</v>
      </c>
      <c r="AX1268" s="100">
        <f t="shared" si="5867"/>
        <v>0</v>
      </c>
      <c r="AY1268" s="100">
        <f t="shared" si="5867"/>
        <v>0</v>
      </c>
      <c r="AZ1268" s="100">
        <f t="shared" si="5867"/>
        <v>0</v>
      </c>
      <c r="BA1268" s="100">
        <f t="shared" si="5867"/>
        <v>0</v>
      </c>
      <c r="BB1268" s="100">
        <f t="shared" si="5867"/>
        <v>0</v>
      </c>
      <c r="BC1268" s="100">
        <f t="shared" si="5867"/>
        <v>0</v>
      </c>
      <c r="BD1268" s="100">
        <f t="shared" si="5867"/>
        <v>0</v>
      </c>
      <c r="BE1268" s="100">
        <f t="shared" si="5867"/>
        <v>0</v>
      </c>
      <c r="BF1268" s="100">
        <f t="shared" si="5867"/>
        <v>0</v>
      </c>
      <c r="BG1268" s="100">
        <f t="shared" si="5867"/>
        <v>0</v>
      </c>
      <c r="BH1268" s="100">
        <f t="shared" si="5867"/>
        <v>0</v>
      </c>
      <c r="BI1268" s="142">
        <f t="shared" si="5861"/>
        <v>0</v>
      </c>
      <c r="BV1268" s="142"/>
      <c r="CI1268" s="142"/>
      <c r="CV1268" s="142"/>
      <c r="DI1268" s="142"/>
      <c r="DV1268" s="142"/>
      <c r="EI1268" s="142"/>
    </row>
    <row r="1269" spans="1:139" ht="15.75" outlineLevel="1" x14ac:dyDescent="0.25">
      <c r="A1269" s="2">
        <f t="shared" si="5862"/>
        <v>8</v>
      </c>
      <c r="B1269" s="1" t="str">
        <f t="shared" si="5862"/>
        <v>PRE-09742</v>
      </c>
      <c r="C1269" s="1" t="str">
        <f t="shared" si="5862"/>
        <v>SPP FH - Lake Magdalene 13939</v>
      </c>
      <c r="D1269" s="2" t="str">
        <f t="shared" si="5862"/>
        <v>PRE-09742.1</v>
      </c>
      <c r="E1269" s="141" t="str">
        <f t="shared" si="5862"/>
        <v>SPP FH - Lake Magdalene 13939 - OH</v>
      </c>
      <c r="F1269" s="84"/>
      <c r="J1269" s="166">
        <v>0</v>
      </c>
      <c r="K1269" s="166">
        <v>0</v>
      </c>
      <c r="L1269" s="166">
        <v>0</v>
      </c>
      <c r="M1269" s="166">
        <v>0</v>
      </c>
      <c r="N1269" s="166">
        <v>0</v>
      </c>
      <c r="O1269" s="166">
        <v>0</v>
      </c>
      <c r="P1269" s="166">
        <v>0</v>
      </c>
      <c r="Q1269" s="142">
        <v>0</v>
      </c>
      <c r="R1269" s="166">
        <v>0</v>
      </c>
      <c r="S1269" s="166">
        <v>0</v>
      </c>
      <c r="T1269" s="166">
        <v>0</v>
      </c>
      <c r="U1269" s="166">
        <v>0</v>
      </c>
      <c r="V1269" s="142">
        <f t="shared" si="5745"/>
        <v>0</v>
      </c>
      <c r="W1269" s="142">
        <v>0</v>
      </c>
      <c r="X1269" s="166">
        <v>0</v>
      </c>
      <c r="Y1269" s="166">
        <v>0</v>
      </c>
      <c r="Z1269" s="166">
        <v>0</v>
      </c>
      <c r="AA1269" s="166">
        <v>0</v>
      </c>
      <c r="AB1269" s="166">
        <v>0</v>
      </c>
      <c r="AC1269" s="100">
        <v>0</v>
      </c>
      <c r="AD1269" s="100">
        <v>0</v>
      </c>
      <c r="AE1269" s="100">
        <v>0</v>
      </c>
      <c r="AF1269" s="100">
        <v>0</v>
      </c>
      <c r="AG1269" s="100">
        <v>0</v>
      </c>
      <c r="AH1269" s="100">
        <v>0</v>
      </c>
      <c r="AI1269" s="142">
        <f t="shared" si="5751"/>
        <v>0</v>
      </c>
      <c r="AJ1269" s="100">
        <f t="shared" ref="AJ1269:AU1269" si="5868">AJ227*$F$1240</f>
        <v>0</v>
      </c>
      <c r="AK1269" s="100">
        <f t="shared" si="5868"/>
        <v>284773.94399999984</v>
      </c>
      <c r="AL1269" s="100">
        <f t="shared" si="5868"/>
        <v>0</v>
      </c>
      <c r="AM1269" s="100">
        <f t="shared" si="5868"/>
        <v>0</v>
      </c>
      <c r="AN1269" s="100">
        <f t="shared" si="5868"/>
        <v>0</v>
      </c>
      <c r="AO1269" s="100">
        <f t="shared" si="5868"/>
        <v>0</v>
      </c>
      <c r="AP1269" s="100">
        <f t="shared" si="5868"/>
        <v>0</v>
      </c>
      <c r="AQ1269" s="100">
        <f t="shared" si="5868"/>
        <v>0</v>
      </c>
      <c r="AR1269" s="100">
        <f t="shared" si="5868"/>
        <v>0</v>
      </c>
      <c r="AS1269" s="100">
        <f t="shared" si="5868"/>
        <v>0</v>
      </c>
      <c r="AT1269" s="100">
        <f t="shared" si="5868"/>
        <v>0</v>
      </c>
      <c r="AU1269" s="100">
        <f t="shared" si="5868"/>
        <v>0</v>
      </c>
      <c r="AV1269" s="142">
        <f t="shared" si="5753"/>
        <v>284773.94399999984</v>
      </c>
      <c r="AW1269" s="100">
        <f t="shared" ref="AW1269:BH1269" si="5869">AW227*$F$1240</f>
        <v>0</v>
      </c>
      <c r="AX1269" s="100">
        <f t="shared" si="5869"/>
        <v>0</v>
      </c>
      <c r="AY1269" s="100">
        <f t="shared" si="5869"/>
        <v>0</v>
      </c>
      <c r="AZ1269" s="100">
        <f t="shared" si="5869"/>
        <v>0</v>
      </c>
      <c r="BA1269" s="100">
        <f t="shared" si="5869"/>
        <v>0</v>
      </c>
      <c r="BB1269" s="100">
        <f t="shared" si="5869"/>
        <v>0</v>
      </c>
      <c r="BC1269" s="100">
        <f t="shared" si="5869"/>
        <v>0</v>
      </c>
      <c r="BD1269" s="100">
        <f t="shared" si="5869"/>
        <v>0</v>
      </c>
      <c r="BE1269" s="100">
        <f t="shared" si="5869"/>
        <v>0</v>
      </c>
      <c r="BF1269" s="100">
        <f t="shared" si="5869"/>
        <v>0</v>
      </c>
      <c r="BG1269" s="100">
        <f t="shared" si="5869"/>
        <v>0</v>
      </c>
      <c r="BH1269" s="100">
        <f t="shared" si="5869"/>
        <v>0</v>
      </c>
      <c r="BI1269" s="142">
        <f t="shared" ref="BI1269" si="5870">SUM(AW1269:BH1269)</f>
        <v>0</v>
      </c>
      <c r="BV1269" s="142"/>
      <c r="CI1269" s="142"/>
      <c r="CV1269" s="142"/>
      <c r="DI1269" s="142"/>
      <c r="DV1269" s="142"/>
      <c r="EI1269" s="142"/>
    </row>
    <row r="1270" spans="1:139" ht="15.75" outlineLevel="1" x14ac:dyDescent="0.25">
      <c r="A1270" s="2">
        <f t="shared" si="5862"/>
        <v>8</v>
      </c>
      <c r="B1270" s="1" t="str">
        <f t="shared" si="5862"/>
        <v>PRE-09742</v>
      </c>
      <c r="C1270" s="1" t="str">
        <f t="shared" si="5862"/>
        <v>SPP FH - Lake Magdalene 13939</v>
      </c>
      <c r="D1270" s="2" t="str">
        <f t="shared" si="5862"/>
        <v>PRE-09742.2</v>
      </c>
      <c r="E1270" s="141" t="str">
        <f t="shared" si="5862"/>
        <v>SPP FH - Lake Magdalene 13939-S&amp;E/R&amp;C</v>
      </c>
      <c r="F1270" s="84"/>
      <c r="J1270" s="166">
        <v>0</v>
      </c>
      <c r="K1270" s="166">
        <v>0</v>
      </c>
      <c r="L1270" s="166">
        <v>0</v>
      </c>
      <c r="M1270" s="166">
        <v>0</v>
      </c>
      <c r="N1270" s="166">
        <v>0</v>
      </c>
      <c r="O1270" s="166">
        <v>0</v>
      </c>
      <c r="P1270" s="166">
        <v>0</v>
      </c>
      <c r="Q1270" s="142">
        <v>0</v>
      </c>
      <c r="R1270" s="166">
        <v>0</v>
      </c>
      <c r="S1270" s="166">
        <v>0</v>
      </c>
      <c r="T1270" s="166">
        <v>0</v>
      </c>
      <c r="U1270" s="166">
        <v>0</v>
      </c>
      <c r="V1270" s="142">
        <f t="shared" ref="V1270" si="5871">SUM(J1270:U1270)</f>
        <v>0</v>
      </c>
      <c r="W1270" s="142">
        <v>0</v>
      </c>
      <c r="X1270" s="166">
        <v>0</v>
      </c>
      <c r="Y1270" s="166">
        <v>0</v>
      </c>
      <c r="Z1270" s="166">
        <v>0</v>
      </c>
      <c r="AA1270" s="166">
        <v>0</v>
      </c>
      <c r="AB1270" s="166">
        <v>0</v>
      </c>
      <c r="AC1270" s="100">
        <v>0</v>
      </c>
      <c r="AD1270" s="100">
        <v>0</v>
      </c>
      <c r="AE1270" s="100">
        <v>0</v>
      </c>
      <c r="AF1270" s="100">
        <v>0</v>
      </c>
      <c r="AG1270" s="100">
        <v>0</v>
      </c>
      <c r="AH1270" s="100">
        <v>19768.43</v>
      </c>
      <c r="AI1270" s="142">
        <f t="shared" ref="AI1270" si="5872">SUM(W1270:AH1270)</f>
        <v>19768.43</v>
      </c>
      <c r="AJ1270" s="100">
        <f t="shared" ref="AJ1270:AU1270" si="5873">AJ228*$F$1240</f>
        <v>0</v>
      </c>
      <c r="AK1270" s="100">
        <f t="shared" si="5873"/>
        <v>0</v>
      </c>
      <c r="AL1270" s="100">
        <f t="shared" si="5873"/>
        <v>0</v>
      </c>
      <c r="AM1270" s="100">
        <f t="shared" si="5873"/>
        <v>0</v>
      </c>
      <c r="AN1270" s="100">
        <f t="shared" si="5873"/>
        <v>0</v>
      </c>
      <c r="AO1270" s="100">
        <f t="shared" si="5873"/>
        <v>0</v>
      </c>
      <c r="AP1270" s="100">
        <f t="shared" si="5873"/>
        <v>0</v>
      </c>
      <c r="AQ1270" s="100">
        <f t="shared" si="5873"/>
        <v>0</v>
      </c>
      <c r="AR1270" s="100">
        <f t="shared" si="5873"/>
        <v>0</v>
      </c>
      <c r="AS1270" s="100">
        <f t="shared" si="5873"/>
        <v>0</v>
      </c>
      <c r="AT1270" s="100">
        <f t="shared" si="5873"/>
        <v>0</v>
      </c>
      <c r="AU1270" s="100">
        <f t="shared" si="5873"/>
        <v>0</v>
      </c>
      <c r="AV1270" s="142">
        <f t="shared" ref="AV1270" si="5874">SUM(AJ1270:AU1270)</f>
        <v>0</v>
      </c>
      <c r="AW1270" s="100">
        <f t="shared" ref="AW1270:BH1270" si="5875">AW228*$F$1240</f>
        <v>0</v>
      </c>
      <c r="AX1270" s="100">
        <f t="shared" si="5875"/>
        <v>0</v>
      </c>
      <c r="AY1270" s="100">
        <f t="shared" si="5875"/>
        <v>0</v>
      </c>
      <c r="AZ1270" s="100">
        <f t="shared" si="5875"/>
        <v>0</v>
      </c>
      <c r="BA1270" s="100">
        <f t="shared" si="5875"/>
        <v>0</v>
      </c>
      <c r="BB1270" s="100">
        <f t="shared" si="5875"/>
        <v>0</v>
      </c>
      <c r="BC1270" s="100">
        <f t="shared" si="5875"/>
        <v>0</v>
      </c>
      <c r="BD1270" s="100">
        <f t="shared" si="5875"/>
        <v>0</v>
      </c>
      <c r="BE1270" s="100">
        <f t="shared" si="5875"/>
        <v>0</v>
      </c>
      <c r="BF1270" s="100">
        <f t="shared" si="5875"/>
        <v>0</v>
      </c>
      <c r="BG1270" s="100">
        <f t="shared" si="5875"/>
        <v>0</v>
      </c>
      <c r="BH1270" s="100">
        <f t="shared" si="5875"/>
        <v>0</v>
      </c>
      <c r="BI1270" s="142">
        <f t="shared" ref="BI1270:BI1273" si="5876">SUM(AW1270:BH1270)</f>
        <v>0</v>
      </c>
      <c r="BV1270" s="142"/>
      <c r="CI1270" s="142"/>
      <c r="CV1270" s="142"/>
      <c r="DI1270" s="142"/>
      <c r="DV1270" s="142"/>
      <c r="EI1270" s="142"/>
    </row>
    <row r="1271" spans="1:139" ht="15.75" outlineLevel="1" x14ac:dyDescent="0.25">
      <c r="A1271" s="2">
        <f t="shared" si="5862"/>
        <v>8</v>
      </c>
      <c r="B1271" s="1" t="str">
        <f t="shared" si="5862"/>
        <v>PRE-09742</v>
      </c>
      <c r="C1271" s="1" t="str">
        <f t="shared" si="5862"/>
        <v>SPP FH - Lake Magdalene 13939</v>
      </c>
      <c r="D1271" s="2" t="str">
        <f t="shared" si="5862"/>
        <v>A2778173</v>
      </c>
      <c r="E1271" s="141" t="str">
        <f t="shared" si="5862"/>
        <v>LAKE MAGDALENE 13939 OCRs - 6 TAV</v>
      </c>
      <c r="F1271" s="84"/>
      <c r="J1271" s="166">
        <v>0</v>
      </c>
      <c r="K1271" s="166">
        <v>0</v>
      </c>
      <c r="L1271" s="166">
        <v>0</v>
      </c>
      <c r="M1271" s="166">
        <v>0</v>
      </c>
      <c r="N1271" s="166">
        <v>0</v>
      </c>
      <c r="O1271" s="166">
        <v>0</v>
      </c>
      <c r="P1271" s="166">
        <v>0</v>
      </c>
      <c r="Q1271" s="142">
        <v>0</v>
      </c>
      <c r="R1271" s="166">
        <v>0</v>
      </c>
      <c r="S1271" s="166">
        <v>0</v>
      </c>
      <c r="T1271" s="166">
        <v>0</v>
      </c>
      <c r="U1271" s="166">
        <v>0</v>
      </c>
      <c r="V1271" s="142">
        <f t="shared" ref="V1271:V1272" si="5877">SUM(J1271:U1271)</f>
        <v>0</v>
      </c>
      <c r="W1271" s="142">
        <v>0</v>
      </c>
      <c r="X1271" s="166">
        <v>0</v>
      </c>
      <c r="Y1271" s="166">
        <v>0</v>
      </c>
      <c r="Z1271" s="166">
        <v>0</v>
      </c>
      <c r="AA1271" s="166">
        <v>0</v>
      </c>
      <c r="AB1271" s="166">
        <v>0</v>
      </c>
      <c r="AC1271" s="100">
        <v>0</v>
      </c>
      <c r="AD1271" s="100">
        <v>720</v>
      </c>
      <c r="AE1271" s="100">
        <v>0</v>
      </c>
      <c r="AF1271" s="100">
        <v>0</v>
      </c>
      <c r="AG1271" s="100">
        <v>0</v>
      </c>
      <c r="AH1271" s="100">
        <v>0</v>
      </c>
      <c r="AI1271" s="142">
        <f t="shared" ref="AI1271:AI1272" si="5878">SUM(W1271:AH1271)</f>
        <v>720</v>
      </c>
      <c r="AJ1271" s="100">
        <f t="shared" ref="AJ1271:AU1271" si="5879">AJ229*$F$1240</f>
        <v>0</v>
      </c>
      <c r="AK1271" s="100">
        <f t="shared" si="5879"/>
        <v>0</v>
      </c>
      <c r="AL1271" s="100">
        <f t="shared" si="5879"/>
        <v>0</v>
      </c>
      <c r="AM1271" s="100">
        <f t="shared" si="5879"/>
        <v>0</v>
      </c>
      <c r="AN1271" s="100">
        <f t="shared" si="5879"/>
        <v>0</v>
      </c>
      <c r="AO1271" s="100">
        <f t="shared" si="5879"/>
        <v>0</v>
      </c>
      <c r="AP1271" s="100">
        <f t="shared" si="5879"/>
        <v>0</v>
      </c>
      <c r="AQ1271" s="100">
        <f t="shared" si="5879"/>
        <v>0</v>
      </c>
      <c r="AR1271" s="100">
        <f t="shared" si="5879"/>
        <v>0</v>
      </c>
      <c r="AS1271" s="100">
        <f t="shared" si="5879"/>
        <v>0</v>
      </c>
      <c r="AT1271" s="100">
        <f t="shared" si="5879"/>
        <v>0</v>
      </c>
      <c r="AU1271" s="100">
        <f t="shared" si="5879"/>
        <v>0</v>
      </c>
      <c r="AV1271" s="142">
        <f t="shared" ref="AV1271:AV1272" si="5880">SUM(AJ1271:AU1271)</f>
        <v>0</v>
      </c>
      <c r="AW1271" s="100">
        <f t="shared" ref="AW1271:BH1271" si="5881">AW229*$F$1240</f>
        <v>0</v>
      </c>
      <c r="AX1271" s="100">
        <f t="shared" si="5881"/>
        <v>0</v>
      </c>
      <c r="AY1271" s="100">
        <f t="shared" si="5881"/>
        <v>0</v>
      </c>
      <c r="AZ1271" s="100">
        <f t="shared" si="5881"/>
        <v>0</v>
      </c>
      <c r="BA1271" s="100">
        <f t="shared" si="5881"/>
        <v>0</v>
      </c>
      <c r="BB1271" s="100">
        <f t="shared" si="5881"/>
        <v>0</v>
      </c>
      <c r="BC1271" s="100">
        <f t="shared" si="5881"/>
        <v>0</v>
      </c>
      <c r="BD1271" s="100">
        <f t="shared" si="5881"/>
        <v>0</v>
      </c>
      <c r="BE1271" s="100">
        <f t="shared" si="5881"/>
        <v>0</v>
      </c>
      <c r="BF1271" s="100">
        <f t="shared" si="5881"/>
        <v>0</v>
      </c>
      <c r="BG1271" s="100">
        <f t="shared" si="5881"/>
        <v>0</v>
      </c>
      <c r="BH1271" s="100">
        <f t="shared" si="5881"/>
        <v>0</v>
      </c>
      <c r="BI1271" s="142">
        <f t="shared" si="5876"/>
        <v>0</v>
      </c>
      <c r="BV1271" s="142"/>
      <c r="CI1271" s="142"/>
      <c r="CV1271" s="142"/>
      <c r="DI1271" s="142"/>
      <c r="DV1271" s="142"/>
      <c r="EI1271" s="142"/>
    </row>
    <row r="1272" spans="1:139" ht="15.75" outlineLevel="1" x14ac:dyDescent="0.25">
      <c r="A1272" s="2">
        <f t="shared" si="5862"/>
        <v>8</v>
      </c>
      <c r="B1272" s="1" t="str">
        <f t="shared" si="5862"/>
        <v>PRE-09742</v>
      </c>
      <c r="C1272" s="1" t="str">
        <f t="shared" si="5862"/>
        <v>SPP FH - Lake Magdalene 13939</v>
      </c>
      <c r="D1272" s="2" t="str">
        <f t="shared" si="5862"/>
        <v>A2786545</v>
      </c>
      <c r="E1272" s="141" t="str">
        <f t="shared" si="5862"/>
        <v>SPP FH Lake Magdalene Sub - R&amp;C</v>
      </c>
      <c r="F1272" s="84"/>
      <c r="J1272" s="166">
        <v>0</v>
      </c>
      <c r="K1272" s="166">
        <v>0</v>
      </c>
      <c r="L1272" s="166">
        <v>0</v>
      </c>
      <c r="M1272" s="166">
        <v>0</v>
      </c>
      <c r="N1272" s="166">
        <v>0</v>
      </c>
      <c r="O1272" s="166">
        <v>0</v>
      </c>
      <c r="P1272" s="166">
        <v>0</v>
      </c>
      <c r="Q1272" s="142">
        <v>0</v>
      </c>
      <c r="R1272" s="166">
        <v>0</v>
      </c>
      <c r="S1272" s="166">
        <v>0</v>
      </c>
      <c r="T1272" s="166">
        <v>0</v>
      </c>
      <c r="U1272" s="166">
        <v>0</v>
      </c>
      <c r="V1272" s="142">
        <f t="shared" si="5877"/>
        <v>0</v>
      </c>
      <c r="W1272" s="142">
        <v>0</v>
      </c>
      <c r="X1272" s="166">
        <v>0</v>
      </c>
      <c r="Y1272" s="166">
        <v>0</v>
      </c>
      <c r="Z1272" s="166">
        <v>0</v>
      </c>
      <c r="AA1272" s="166">
        <v>0</v>
      </c>
      <c r="AB1272" s="166">
        <v>0</v>
      </c>
      <c r="AC1272" s="100">
        <v>0</v>
      </c>
      <c r="AD1272" s="100">
        <v>0</v>
      </c>
      <c r="AE1272" s="100">
        <v>0</v>
      </c>
      <c r="AF1272" s="100">
        <v>0</v>
      </c>
      <c r="AG1272" s="100">
        <v>0</v>
      </c>
      <c r="AH1272" s="100">
        <v>0</v>
      </c>
      <c r="AI1272" s="142">
        <f t="shared" si="5878"/>
        <v>0</v>
      </c>
      <c r="AJ1272" s="100">
        <f t="shared" ref="AJ1272:AU1272" si="5882">AJ230*$F$1240</f>
        <v>0</v>
      </c>
      <c r="AK1272" s="100">
        <f t="shared" si="5882"/>
        <v>0</v>
      </c>
      <c r="AL1272" s="100">
        <f t="shared" si="5882"/>
        <v>0</v>
      </c>
      <c r="AM1272" s="100">
        <f t="shared" si="5882"/>
        <v>0</v>
      </c>
      <c r="AN1272" s="100">
        <f t="shared" si="5882"/>
        <v>0</v>
      </c>
      <c r="AO1272" s="100">
        <f t="shared" si="5882"/>
        <v>0</v>
      </c>
      <c r="AP1272" s="100">
        <f t="shared" si="5882"/>
        <v>0</v>
      </c>
      <c r="AQ1272" s="100">
        <f t="shared" si="5882"/>
        <v>0</v>
      </c>
      <c r="AR1272" s="100">
        <f t="shared" si="5882"/>
        <v>0</v>
      </c>
      <c r="AS1272" s="100">
        <f t="shared" si="5882"/>
        <v>0</v>
      </c>
      <c r="AT1272" s="100">
        <f t="shared" si="5882"/>
        <v>0</v>
      </c>
      <c r="AU1272" s="100">
        <f t="shared" si="5882"/>
        <v>0</v>
      </c>
      <c r="AV1272" s="142">
        <f t="shared" si="5880"/>
        <v>0</v>
      </c>
      <c r="AW1272" s="100">
        <f t="shared" ref="AW1272:BH1272" si="5883">AW230*$F$1240</f>
        <v>0</v>
      </c>
      <c r="AX1272" s="100">
        <f t="shared" si="5883"/>
        <v>0</v>
      </c>
      <c r="AY1272" s="100">
        <f t="shared" si="5883"/>
        <v>0</v>
      </c>
      <c r="AZ1272" s="100">
        <f t="shared" si="5883"/>
        <v>0</v>
      </c>
      <c r="BA1272" s="100">
        <f t="shared" si="5883"/>
        <v>0</v>
      </c>
      <c r="BB1272" s="100">
        <f t="shared" si="5883"/>
        <v>0</v>
      </c>
      <c r="BC1272" s="100">
        <f t="shared" si="5883"/>
        <v>0</v>
      </c>
      <c r="BD1272" s="100">
        <f t="shared" si="5883"/>
        <v>0</v>
      </c>
      <c r="BE1272" s="100">
        <f t="shared" si="5883"/>
        <v>0</v>
      </c>
      <c r="BF1272" s="100">
        <f t="shared" si="5883"/>
        <v>0</v>
      </c>
      <c r="BG1272" s="100">
        <f t="shared" si="5883"/>
        <v>0</v>
      </c>
      <c r="BH1272" s="100">
        <f t="shared" si="5883"/>
        <v>0</v>
      </c>
      <c r="BI1272" s="142">
        <f t="shared" si="5876"/>
        <v>0</v>
      </c>
      <c r="BV1272" s="142"/>
      <c r="CI1272" s="142"/>
      <c r="CV1272" s="142"/>
      <c r="DI1272" s="142"/>
      <c r="DV1272" s="142"/>
      <c r="EI1272" s="142"/>
    </row>
    <row r="1273" spans="1:139" ht="15.75" outlineLevel="1" x14ac:dyDescent="0.25">
      <c r="A1273" s="2">
        <f t="shared" si="5862"/>
        <v>8</v>
      </c>
      <c r="B1273" s="1" t="str">
        <f t="shared" si="5862"/>
        <v>PRE-09742</v>
      </c>
      <c r="C1273" s="1" t="str">
        <f t="shared" si="5862"/>
        <v>SPP FH - Lake Magdalene 13939</v>
      </c>
      <c r="D1273" s="2" t="str">
        <f t="shared" si="5862"/>
        <v>A2787632</v>
      </c>
      <c r="E1273" s="141" t="str">
        <f t="shared" si="5862"/>
        <v>SPP FH - Lake Magdalene OCR 27796</v>
      </c>
      <c r="F1273" s="84"/>
      <c r="J1273" s="166">
        <v>0</v>
      </c>
      <c r="K1273" s="166">
        <v>0</v>
      </c>
      <c r="L1273" s="166">
        <v>0</v>
      </c>
      <c r="M1273" s="166">
        <v>0</v>
      </c>
      <c r="N1273" s="166">
        <v>0</v>
      </c>
      <c r="O1273" s="166">
        <v>0</v>
      </c>
      <c r="P1273" s="166">
        <v>0</v>
      </c>
      <c r="Q1273" s="142">
        <v>0</v>
      </c>
      <c r="R1273" s="166">
        <v>0</v>
      </c>
      <c r="S1273" s="166">
        <v>0</v>
      </c>
      <c r="T1273" s="166">
        <v>0</v>
      </c>
      <c r="U1273" s="166">
        <v>0</v>
      </c>
      <c r="V1273" s="142">
        <f t="shared" ref="V1273" si="5884">SUM(J1273:U1273)</f>
        <v>0</v>
      </c>
      <c r="W1273" s="142">
        <v>0</v>
      </c>
      <c r="X1273" s="166">
        <v>0</v>
      </c>
      <c r="Y1273" s="166">
        <v>0</v>
      </c>
      <c r="Z1273" s="166">
        <v>0</v>
      </c>
      <c r="AA1273" s="166">
        <v>0</v>
      </c>
      <c r="AB1273" s="166">
        <v>0</v>
      </c>
      <c r="AC1273" s="100">
        <v>0</v>
      </c>
      <c r="AD1273" s="100">
        <v>0</v>
      </c>
      <c r="AE1273" s="100">
        <v>0</v>
      </c>
      <c r="AF1273" s="100">
        <v>0</v>
      </c>
      <c r="AG1273" s="100">
        <v>0</v>
      </c>
      <c r="AH1273" s="100">
        <v>0</v>
      </c>
      <c r="AI1273" s="142">
        <f t="shared" ref="AI1273" si="5885">SUM(W1273:AH1273)</f>
        <v>0</v>
      </c>
      <c r="AJ1273" s="100">
        <f t="shared" ref="AJ1273:AU1273" si="5886">AJ231*$F$1240</f>
        <v>0</v>
      </c>
      <c r="AK1273" s="100">
        <f t="shared" si="5886"/>
        <v>0</v>
      </c>
      <c r="AL1273" s="100">
        <f t="shared" si="5886"/>
        <v>0</v>
      </c>
      <c r="AM1273" s="100">
        <f t="shared" si="5886"/>
        <v>0</v>
      </c>
      <c r="AN1273" s="100">
        <f t="shared" si="5886"/>
        <v>0</v>
      </c>
      <c r="AO1273" s="100">
        <f t="shared" si="5886"/>
        <v>0</v>
      </c>
      <c r="AP1273" s="100">
        <f t="shared" si="5886"/>
        <v>0</v>
      </c>
      <c r="AQ1273" s="100">
        <f t="shared" si="5886"/>
        <v>0</v>
      </c>
      <c r="AR1273" s="100">
        <f t="shared" si="5886"/>
        <v>0</v>
      </c>
      <c r="AS1273" s="100">
        <f t="shared" si="5886"/>
        <v>0</v>
      </c>
      <c r="AT1273" s="100">
        <f t="shared" si="5886"/>
        <v>0</v>
      </c>
      <c r="AU1273" s="100">
        <f t="shared" si="5886"/>
        <v>0</v>
      </c>
      <c r="AV1273" s="142">
        <f t="shared" ref="AV1273" si="5887">SUM(AJ1273:AU1273)</f>
        <v>0</v>
      </c>
      <c r="AW1273" s="100">
        <f t="shared" ref="AW1273:BH1273" si="5888">AW231*$F$1240</f>
        <v>0</v>
      </c>
      <c r="AX1273" s="100">
        <f t="shared" si="5888"/>
        <v>0</v>
      </c>
      <c r="AY1273" s="100">
        <f t="shared" si="5888"/>
        <v>0</v>
      </c>
      <c r="AZ1273" s="100">
        <f t="shared" si="5888"/>
        <v>0</v>
      </c>
      <c r="BA1273" s="100">
        <f t="shared" si="5888"/>
        <v>0</v>
      </c>
      <c r="BB1273" s="100">
        <f t="shared" si="5888"/>
        <v>0</v>
      </c>
      <c r="BC1273" s="100">
        <f t="shared" si="5888"/>
        <v>0</v>
      </c>
      <c r="BD1273" s="100">
        <f t="shared" si="5888"/>
        <v>0</v>
      </c>
      <c r="BE1273" s="100">
        <f t="shared" si="5888"/>
        <v>0</v>
      </c>
      <c r="BF1273" s="100">
        <f t="shared" si="5888"/>
        <v>0</v>
      </c>
      <c r="BG1273" s="100">
        <f t="shared" si="5888"/>
        <v>0</v>
      </c>
      <c r="BH1273" s="100">
        <f t="shared" si="5888"/>
        <v>0</v>
      </c>
      <c r="BI1273" s="142">
        <f t="shared" si="5876"/>
        <v>0</v>
      </c>
      <c r="BV1273" s="142"/>
      <c r="CI1273" s="142"/>
      <c r="CV1273" s="142"/>
      <c r="DI1273" s="142"/>
      <c r="DV1273" s="142"/>
      <c r="EI1273" s="142"/>
    </row>
    <row r="1274" spans="1:139" ht="15.75" outlineLevel="1" x14ac:dyDescent="0.25">
      <c r="A1274" s="2">
        <f t="shared" si="5862"/>
        <v>9</v>
      </c>
      <c r="B1274" s="1" t="str">
        <f t="shared" si="5862"/>
        <v>PRE-09741</v>
      </c>
      <c r="C1274" s="1" t="str">
        <f t="shared" si="5862"/>
        <v>SPP FH - Ehrlich 13890</v>
      </c>
      <c r="D1274" s="2" t="str">
        <f t="shared" si="5862"/>
        <v>PRE-09741.1</v>
      </c>
      <c r="E1274" s="141" t="str">
        <f t="shared" si="5862"/>
        <v>SPP FH - Ehrlich 13890 - OH Feeder</v>
      </c>
      <c r="F1274" s="84"/>
      <c r="J1274" s="166">
        <v>0</v>
      </c>
      <c r="K1274" s="166">
        <v>0</v>
      </c>
      <c r="L1274" s="166">
        <v>0</v>
      </c>
      <c r="M1274" s="166">
        <v>0</v>
      </c>
      <c r="N1274" s="166">
        <v>0</v>
      </c>
      <c r="O1274" s="166">
        <v>0</v>
      </c>
      <c r="P1274" s="166">
        <v>0</v>
      </c>
      <c r="Q1274" s="100">
        <v>0</v>
      </c>
      <c r="R1274" s="166">
        <v>0</v>
      </c>
      <c r="S1274" s="166">
        <v>0</v>
      </c>
      <c r="T1274" s="166">
        <v>0</v>
      </c>
      <c r="U1274" s="166">
        <v>0</v>
      </c>
      <c r="V1274" s="142">
        <f t="shared" si="5745"/>
        <v>0</v>
      </c>
      <c r="W1274" s="100">
        <v>0</v>
      </c>
      <c r="X1274" s="166">
        <v>0</v>
      </c>
      <c r="Y1274" s="166">
        <v>0</v>
      </c>
      <c r="Z1274" s="166">
        <v>0</v>
      </c>
      <c r="AA1274" s="166">
        <v>0</v>
      </c>
      <c r="AB1274" s="166">
        <v>0</v>
      </c>
      <c r="AC1274" s="100">
        <v>0</v>
      </c>
      <c r="AD1274" s="100">
        <v>0</v>
      </c>
      <c r="AE1274" s="100">
        <v>0</v>
      </c>
      <c r="AF1274" s="100">
        <v>0</v>
      </c>
      <c r="AG1274" s="100">
        <v>0</v>
      </c>
      <c r="AH1274" s="100">
        <v>0</v>
      </c>
      <c r="AI1274" s="142">
        <f t="shared" si="5751"/>
        <v>0</v>
      </c>
      <c r="AJ1274" s="100">
        <f t="shared" ref="AJ1274:AU1274" si="5889">AJ232*$F$1240</f>
        <v>309301.53999999998</v>
      </c>
      <c r="AK1274" s="100">
        <f t="shared" si="5889"/>
        <v>0</v>
      </c>
      <c r="AL1274" s="100">
        <f t="shared" si="5889"/>
        <v>0</v>
      </c>
      <c r="AM1274" s="100">
        <f t="shared" si="5889"/>
        <v>0</v>
      </c>
      <c r="AN1274" s="100">
        <f t="shared" si="5889"/>
        <v>0</v>
      </c>
      <c r="AO1274" s="100">
        <f t="shared" si="5889"/>
        <v>0</v>
      </c>
      <c r="AP1274" s="100">
        <f t="shared" si="5889"/>
        <v>0</v>
      </c>
      <c r="AQ1274" s="100">
        <f t="shared" si="5889"/>
        <v>0</v>
      </c>
      <c r="AR1274" s="100">
        <f t="shared" si="5889"/>
        <v>0</v>
      </c>
      <c r="AS1274" s="100">
        <f t="shared" si="5889"/>
        <v>0</v>
      </c>
      <c r="AT1274" s="100">
        <f t="shared" si="5889"/>
        <v>0</v>
      </c>
      <c r="AU1274" s="100">
        <f t="shared" si="5889"/>
        <v>0</v>
      </c>
      <c r="AV1274" s="142">
        <f t="shared" si="5753"/>
        <v>309301.53999999998</v>
      </c>
      <c r="AW1274" s="100">
        <f t="shared" ref="AW1274:BH1274" si="5890">AW232*$F$1240</f>
        <v>0</v>
      </c>
      <c r="AX1274" s="100">
        <f t="shared" si="5890"/>
        <v>0</v>
      </c>
      <c r="AY1274" s="100">
        <f t="shared" si="5890"/>
        <v>0</v>
      </c>
      <c r="AZ1274" s="100">
        <f t="shared" si="5890"/>
        <v>0</v>
      </c>
      <c r="BA1274" s="100">
        <f t="shared" si="5890"/>
        <v>0</v>
      </c>
      <c r="BB1274" s="100">
        <f t="shared" si="5890"/>
        <v>0</v>
      </c>
      <c r="BC1274" s="100">
        <f t="shared" si="5890"/>
        <v>0</v>
      </c>
      <c r="BD1274" s="100">
        <f t="shared" si="5890"/>
        <v>0</v>
      </c>
      <c r="BE1274" s="100">
        <f t="shared" si="5890"/>
        <v>0</v>
      </c>
      <c r="BF1274" s="100">
        <f t="shared" si="5890"/>
        <v>0</v>
      </c>
      <c r="BG1274" s="100">
        <f t="shared" si="5890"/>
        <v>0</v>
      </c>
      <c r="BH1274" s="100">
        <f t="shared" si="5890"/>
        <v>0</v>
      </c>
      <c r="BI1274" s="142">
        <f t="shared" ref="BI1274" si="5891">SUM(AW1274:BH1274)</f>
        <v>0</v>
      </c>
      <c r="BV1274" s="142"/>
      <c r="CI1274" s="142"/>
      <c r="CV1274" s="142"/>
      <c r="DI1274" s="142"/>
      <c r="DV1274" s="142"/>
      <c r="EI1274" s="142"/>
    </row>
    <row r="1275" spans="1:139" ht="15.75" outlineLevel="1" x14ac:dyDescent="0.25">
      <c r="A1275" s="2">
        <f t="shared" si="5862"/>
        <v>9</v>
      </c>
      <c r="B1275" s="1" t="str">
        <f t="shared" si="5862"/>
        <v>PRE-09741</v>
      </c>
      <c r="C1275" s="1" t="str">
        <f t="shared" si="5862"/>
        <v>SPP FH - Ehrlich 13890</v>
      </c>
      <c r="D1275" s="2" t="str">
        <f t="shared" si="5862"/>
        <v>PRE-09741.2</v>
      </c>
      <c r="E1275" s="141" t="str">
        <f t="shared" si="5862"/>
        <v>SPP FH - Ehrlich 13890 - S&amp;E/R&amp;C</v>
      </c>
      <c r="F1275" s="84"/>
      <c r="J1275" s="166">
        <v>0</v>
      </c>
      <c r="K1275" s="166">
        <v>0</v>
      </c>
      <c r="L1275" s="166">
        <v>0</v>
      </c>
      <c r="M1275" s="166">
        <v>0</v>
      </c>
      <c r="N1275" s="166">
        <v>0</v>
      </c>
      <c r="O1275" s="166">
        <v>0</v>
      </c>
      <c r="P1275" s="166">
        <v>0</v>
      </c>
      <c r="Q1275" s="100">
        <v>0</v>
      </c>
      <c r="R1275" s="166">
        <v>0</v>
      </c>
      <c r="S1275" s="166">
        <v>0</v>
      </c>
      <c r="T1275" s="166">
        <v>0</v>
      </c>
      <c r="U1275" s="166">
        <v>0</v>
      </c>
      <c r="V1275" s="142">
        <f t="shared" ref="V1275" si="5892">SUM(J1275:U1275)</f>
        <v>0</v>
      </c>
      <c r="W1275" s="100">
        <v>0</v>
      </c>
      <c r="X1275" s="166">
        <v>0</v>
      </c>
      <c r="Y1275" s="166">
        <v>0</v>
      </c>
      <c r="Z1275" s="166">
        <v>0</v>
      </c>
      <c r="AA1275" s="166">
        <v>0</v>
      </c>
      <c r="AB1275" s="166">
        <v>0</v>
      </c>
      <c r="AC1275" s="100">
        <v>0</v>
      </c>
      <c r="AD1275" s="100">
        <v>0</v>
      </c>
      <c r="AE1275" s="100">
        <v>0</v>
      </c>
      <c r="AF1275" s="100">
        <v>0</v>
      </c>
      <c r="AG1275" s="100">
        <v>0</v>
      </c>
      <c r="AH1275" s="100">
        <v>0</v>
      </c>
      <c r="AI1275" s="142">
        <f t="shared" ref="AI1275" si="5893">SUM(W1275:AH1275)</f>
        <v>0</v>
      </c>
      <c r="AJ1275" s="100">
        <f t="shared" ref="AJ1275:AU1275" si="5894">AJ233*$F$1240</f>
        <v>0</v>
      </c>
      <c r="AK1275" s="100">
        <f t="shared" si="5894"/>
        <v>0</v>
      </c>
      <c r="AL1275" s="100">
        <f t="shared" si="5894"/>
        <v>0</v>
      </c>
      <c r="AM1275" s="100">
        <f t="shared" si="5894"/>
        <v>0</v>
      </c>
      <c r="AN1275" s="100">
        <f t="shared" si="5894"/>
        <v>0</v>
      </c>
      <c r="AO1275" s="100">
        <f t="shared" si="5894"/>
        <v>0</v>
      </c>
      <c r="AP1275" s="100">
        <f t="shared" si="5894"/>
        <v>0</v>
      </c>
      <c r="AQ1275" s="100">
        <f t="shared" si="5894"/>
        <v>0</v>
      </c>
      <c r="AR1275" s="100">
        <f t="shared" si="5894"/>
        <v>0</v>
      </c>
      <c r="AS1275" s="100">
        <f t="shared" si="5894"/>
        <v>0</v>
      </c>
      <c r="AT1275" s="100">
        <f t="shared" si="5894"/>
        <v>0</v>
      </c>
      <c r="AU1275" s="100">
        <f t="shared" si="5894"/>
        <v>0</v>
      </c>
      <c r="AV1275" s="142">
        <f t="shared" ref="AV1275" si="5895">SUM(AJ1275:AU1275)</f>
        <v>0</v>
      </c>
      <c r="AW1275" s="100">
        <f t="shared" ref="AW1275:BH1275" si="5896">AW233*$F$1240</f>
        <v>0</v>
      </c>
      <c r="AX1275" s="100">
        <f t="shared" si="5896"/>
        <v>0</v>
      </c>
      <c r="AY1275" s="100">
        <f t="shared" si="5896"/>
        <v>0</v>
      </c>
      <c r="AZ1275" s="100">
        <f t="shared" si="5896"/>
        <v>0</v>
      </c>
      <c r="BA1275" s="100">
        <f t="shared" si="5896"/>
        <v>0</v>
      </c>
      <c r="BB1275" s="100">
        <f t="shared" si="5896"/>
        <v>0</v>
      </c>
      <c r="BC1275" s="100">
        <f t="shared" si="5896"/>
        <v>0</v>
      </c>
      <c r="BD1275" s="100">
        <f t="shared" si="5896"/>
        <v>0</v>
      </c>
      <c r="BE1275" s="100">
        <f t="shared" si="5896"/>
        <v>0</v>
      </c>
      <c r="BF1275" s="100">
        <f t="shared" si="5896"/>
        <v>0</v>
      </c>
      <c r="BG1275" s="100">
        <f t="shared" si="5896"/>
        <v>0</v>
      </c>
      <c r="BH1275" s="100">
        <f t="shared" si="5896"/>
        <v>0</v>
      </c>
      <c r="BI1275" s="142">
        <f t="shared" ref="BI1275:BI1277" si="5897">SUM(AW1275:BH1275)</f>
        <v>0</v>
      </c>
      <c r="BV1275" s="142"/>
      <c r="CI1275" s="142"/>
      <c r="CV1275" s="142"/>
      <c r="DI1275" s="142"/>
      <c r="DV1275" s="142"/>
      <c r="EI1275" s="142"/>
    </row>
    <row r="1276" spans="1:139" ht="15.75" outlineLevel="1" x14ac:dyDescent="0.25">
      <c r="A1276" s="2">
        <f t="shared" si="5862"/>
        <v>9</v>
      </c>
      <c r="B1276" s="1" t="str">
        <f t="shared" si="5862"/>
        <v>PRE-09741</v>
      </c>
      <c r="C1276" s="1" t="str">
        <f t="shared" si="5862"/>
        <v>SPP FH - Ehrlich 13890</v>
      </c>
      <c r="D1276" s="2" t="str">
        <f t="shared" si="5862"/>
        <v>A2773904</v>
      </c>
      <c r="E1276" s="141" t="str">
        <f t="shared" si="5862"/>
        <v>SPP FH - Ehrlich - R&amp;C</v>
      </c>
      <c r="F1276" s="84"/>
      <c r="J1276" s="166">
        <v>0</v>
      </c>
      <c r="K1276" s="166">
        <v>0</v>
      </c>
      <c r="L1276" s="166">
        <v>0</v>
      </c>
      <c r="M1276" s="166">
        <v>0</v>
      </c>
      <c r="N1276" s="166">
        <v>0</v>
      </c>
      <c r="O1276" s="166">
        <v>0</v>
      </c>
      <c r="P1276" s="166">
        <v>0</v>
      </c>
      <c r="Q1276" s="100">
        <v>0</v>
      </c>
      <c r="R1276" s="166">
        <v>0</v>
      </c>
      <c r="S1276" s="166">
        <v>0</v>
      </c>
      <c r="T1276" s="166">
        <v>0</v>
      </c>
      <c r="U1276" s="166">
        <v>0</v>
      </c>
      <c r="V1276" s="142">
        <f t="shared" ref="V1276" si="5898">SUM(J1276:U1276)</f>
        <v>0</v>
      </c>
      <c r="W1276" s="100">
        <v>0</v>
      </c>
      <c r="X1276" s="166">
        <v>0</v>
      </c>
      <c r="Y1276" s="166">
        <v>0</v>
      </c>
      <c r="Z1276" s="166">
        <v>0</v>
      </c>
      <c r="AA1276" s="166">
        <v>0</v>
      </c>
      <c r="AB1276" s="166">
        <v>0</v>
      </c>
      <c r="AC1276" s="100">
        <v>0</v>
      </c>
      <c r="AD1276" s="100">
        <v>0</v>
      </c>
      <c r="AE1276" s="100">
        <v>0</v>
      </c>
      <c r="AF1276" s="100">
        <v>0</v>
      </c>
      <c r="AG1276" s="100">
        <v>0</v>
      </c>
      <c r="AH1276" s="100">
        <v>0</v>
      </c>
      <c r="AI1276" s="142">
        <f t="shared" ref="AI1276" si="5899">SUM(W1276:AH1276)</f>
        <v>0</v>
      </c>
      <c r="AJ1276" s="100">
        <f t="shared" ref="AJ1276:AU1276" si="5900">AJ234*$F$1240</f>
        <v>0</v>
      </c>
      <c r="AK1276" s="100">
        <f t="shared" si="5900"/>
        <v>0</v>
      </c>
      <c r="AL1276" s="100">
        <f t="shared" si="5900"/>
        <v>9536.8279999999995</v>
      </c>
      <c r="AM1276" s="100">
        <f t="shared" si="5900"/>
        <v>0</v>
      </c>
      <c r="AN1276" s="100">
        <f t="shared" si="5900"/>
        <v>0</v>
      </c>
      <c r="AO1276" s="100">
        <f t="shared" si="5900"/>
        <v>0</v>
      </c>
      <c r="AP1276" s="100">
        <f t="shared" si="5900"/>
        <v>0</v>
      </c>
      <c r="AQ1276" s="100">
        <f t="shared" si="5900"/>
        <v>0</v>
      </c>
      <c r="AR1276" s="100">
        <f t="shared" si="5900"/>
        <v>0</v>
      </c>
      <c r="AS1276" s="100">
        <f t="shared" si="5900"/>
        <v>0</v>
      </c>
      <c r="AT1276" s="100">
        <f t="shared" si="5900"/>
        <v>0</v>
      </c>
      <c r="AU1276" s="100">
        <f t="shared" si="5900"/>
        <v>0</v>
      </c>
      <c r="AV1276" s="142">
        <f t="shared" ref="AV1276" si="5901">SUM(AJ1276:AU1276)</f>
        <v>9536.8279999999995</v>
      </c>
      <c r="AW1276" s="100">
        <f t="shared" ref="AW1276:BH1276" si="5902">AW234*$F$1240</f>
        <v>0</v>
      </c>
      <c r="AX1276" s="100">
        <f t="shared" si="5902"/>
        <v>0</v>
      </c>
      <c r="AY1276" s="100">
        <f t="shared" si="5902"/>
        <v>0</v>
      </c>
      <c r="AZ1276" s="100">
        <f t="shared" si="5902"/>
        <v>0</v>
      </c>
      <c r="BA1276" s="100">
        <f t="shared" si="5902"/>
        <v>0</v>
      </c>
      <c r="BB1276" s="100">
        <f t="shared" si="5902"/>
        <v>0</v>
      </c>
      <c r="BC1276" s="100">
        <f t="shared" si="5902"/>
        <v>0</v>
      </c>
      <c r="BD1276" s="100">
        <f t="shared" si="5902"/>
        <v>0</v>
      </c>
      <c r="BE1276" s="100">
        <f t="shared" si="5902"/>
        <v>0</v>
      </c>
      <c r="BF1276" s="100">
        <f t="shared" si="5902"/>
        <v>0</v>
      </c>
      <c r="BG1276" s="100">
        <f t="shared" si="5902"/>
        <v>0</v>
      </c>
      <c r="BH1276" s="100">
        <f t="shared" si="5902"/>
        <v>0</v>
      </c>
      <c r="BI1276" s="142">
        <f t="shared" si="5897"/>
        <v>0</v>
      </c>
      <c r="BV1276" s="142"/>
      <c r="CI1276" s="142"/>
      <c r="CV1276" s="142"/>
      <c r="DI1276" s="142"/>
      <c r="DV1276" s="142"/>
      <c r="EI1276" s="142"/>
    </row>
    <row r="1277" spans="1:139" ht="15.75" outlineLevel="1" x14ac:dyDescent="0.25">
      <c r="A1277" s="2">
        <f t="shared" si="5862"/>
        <v>9</v>
      </c>
      <c r="B1277" s="1" t="str">
        <f t="shared" si="5862"/>
        <v>PRE-09741</v>
      </c>
      <c r="C1277" s="1" t="str">
        <f t="shared" si="5862"/>
        <v>SPP FH - Ehrlich 13890</v>
      </c>
      <c r="D1277" s="2" t="str">
        <f t="shared" si="5862"/>
        <v>A2779736</v>
      </c>
      <c r="E1277" s="141" t="str">
        <f t="shared" si="5862"/>
        <v>EHRLICH RD 13890 OCRs - 4 TAV</v>
      </c>
      <c r="F1277" s="84"/>
      <c r="J1277" s="166">
        <v>0</v>
      </c>
      <c r="K1277" s="166">
        <v>0</v>
      </c>
      <c r="L1277" s="166">
        <v>0</v>
      </c>
      <c r="M1277" s="166">
        <v>0</v>
      </c>
      <c r="N1277" s="166">
        <v>0</v>
      </c>
      <c r="O1277" s="166">
        <v>0</v>
      </c>
      <c r="P1277" s="166">
        <v>0</v>
      </c>
      <c r="Q1277" s="100">
        <v>0</v>
      </c>
      <c r="R1277" s="166">
        <v>0</v>
      </c>
      <c r="S1277" s="166">
        <v>0</v>
      </c>
      <c r="T1277" s="166">
        <v>0</v>
      </c>
      <c r="U1277" s="166">
        <v>0</v>
      </c>
      <c r="V1277" s="142">
        <f t="shared" ref="V1277" si="5903">SUM(J1277:U1277)</f>
        <v>0</v>
      </c>
      <c r="W1277" s="100">
        <v>0</v>
      </c>
      <c r="X1277" s="166">
        <v>0</v>
      </c>
      <c r="Y1277" s="166">
        <v>0</v>
      </c>
      <c r="Z1277" s="166">
        <v>0</v>
      </c>
      <c r="AA1277" s="166">
        <v>0</v>
      </c>
      <c r="AB1277" s="166">
        <v>0</v>
      </c>
      <c r="AC1277" s="100">
        <v>0</v>
      </c>
      <c r="AD1277" s="100">
        <v>0</v>
      </c>
      <c r="AE1277" s="100">
        <v>0</v>
      </c>
      <c r="AF1277" s="100">
        <v>0</v>
      </c>
      <c r="AG1277" s="100">
        <v>0</v>
      </c>
      <c r="AH1277" s="100">
        <v>0</v>
      </c>
      <c r="AI1277" s="142">
        <f t="shared" ref="AI1277" si="5904">SUM(W1277:AH1277)</f>
        <v>0</v>
      </c>
      <c r="AJ1277" s="100">
        <f t="shared" ref="AJ1277:AU1277" si="5905">AJ235*$F$1240</f>
        <v>0</v>
      </c>
      <c r="AK1277" s="100">
        <f t="shared" si="5905"/>
        <v>0</v>
      </c>
      <c r="AL1277" s="100">
        <f t="shared" si="5905"/>
        <v>0</v>
      </c>
      <c r="AM1277" s="100">
        <f t="shared" si="5905"/>
        <v>0</v>
      </c>
      <c r="AN1277" s="100">
        <f t="shared" si="5905"/>
        <v>0</v>
      </c>
      <c r="AO1277" s="100">
        <f t="shared" si="5905"/>
        <v>0</v>
      </c>
      <c r="AP1277" s="100">
        <f t="shared" si="5905"/>
        <v>0</v>
      </c>
      <c r="AQ1277" s="100">
        <f t="shared" si="5905"/>
        <v>0</v>
      </c>
      <c r="AR1277" s="100">
        <f t="shared" si="5905"/>
        <v>0</v>
      </c>
      <c r="AS1277" s="100">
        <f t="shared" si="5905"/>
        <v>0</v>
      </c>
      <c r="AT1277" s="100">
        <f t="shared" si="5905"/>
        <v>0</v>
      </c>
      <c r="AU1277" s="100">
        <f t="shared" si="5905"/>
        <v>0</v>
      </c>
      <c r="AV1277" s="142">
        <f t="shared" ref="AV1277" si="5906">SUM(AJ1277:AU1277)</f>
        <v>0</v>
      </c>
      <c r="AW1277" s="100">
        <f t="shared" ref="AW1277:BH1277" si="5907">AW235*$F$1240</f>
        <v>0</v>
      </c>
      <c r="AX1277" s="100">
        <f t="shared" si="5907"/>
        <v>0</v>
      </c>
      <c r="AY1277" s="100">
        <f t="shared" si="5907"/>
        <v>0</v>
      </c>
      <c r="AZ1277" s="100">
        <f t="shared" si="5907"/>
        <v>0</v>
      </c>
      <c r="BA1277" s="100">
        <f t="shared" si="5907"/>
        <v>0</v>
      </c>
      <c r="BB1277" s="100">
        <f t="shared" si="5907"/>
        <v>0</v>
      </c>
      <c r="BC1277" s="100">
        <f t="shared" si="5907"/>
        <v>0</v>
      </c>
      <c r="BD1277" s="100">
        <f t="shared" si="5907"/>
        <v>0</v>
      </c>
      <c r="BE1277" s="100">
        <f t="shared" si="5907"/>
        <v>0</v>
      </c>
      <c r="BF1277" s="100">
        <f t="shared" si="5907"/>
        <v>0</v>
      </c>
      <c r="BG1277" s="100">
        <f t="shared" si="5907"/>
        <v>0</v>
      </c>
      <c r="BH1277" s="100">
        <f t="shared" si="5907"/>
        <v>0</v>
      </c>
      <c r="BI1277" s="142">
        <f t="shared" si="5897"/>
        <v>0</v>
      </c>
      <c r="BV1277" s="142"/>
      <c r="CI1277" s="142"/>
      <c r="CV1277" s="142"/>
      <c r="DI1277" s="142"/>
      <c r="DV1277" s="142"/>
      <c r="EI1277" s="142"/>
    </row>
    <row r="1278" spans="1:139" ht="15.75" outlineLevel="1" x14ac:dyDescent="0.25">
      <c r="A1278" s="2">
        <f t="shared" ref="A1278:E1279" si="5908">A1084</f>
        <v>10</v>
      </c>
      <c r="B1278" s="1" t="str">
        <f t="shared" si="5908"/>
        <v>PRE-09739</v>
      </c>
      <c r="C1278" s="1" t="str">
        <f t="shared" si="5908"/>
        <v>SPP FH - Lake Region 13443</v>
      </c>
      <c r="D1278" s="2" t="str">
        <f t="shared" si="5908"/>
        <v>PRE-09739.1</v>
      </c>
      <c r="E1278" s="141" t="str">
        <f t="shared" si="5908"/>
        <v>SPP FH - Lake Region 13443 - OH</v>
      </c>
      <c r="F1278" s="84"/>
      <c r="J1278" s="166">
        <v>0</v>
      </c>
      <c r="K1278" s="166">
        <v>0</v>
      </c>
      <c r="L1278" s="166">
        <v>0</v>
      </c>
      <c r="M1278" s="166">
        <v>0</v>
      </c>
      <c r="N1278" s="166">
        <v>0</v>
      </c>
      <c r="O1278" s="166">
        <v>0</v>
      </c>
      <c r="P1278" s="166">
        <v>0</v>
      </c>
      <c r="Q1278" s="142">
        <v>0</v>
      </c>
      <c r="R1278" s="166">
        <v>0</v>
      </c>
      <c r="S1278" s="166">
        <v>0</v>
      </c>
      <c r="T1278" s="166">
        <v>0</v>
      </c>
      <c r="U1278" s="166">
        <v>0</v>
      </c>
      <c r="V1278" s="142">
        <f t="shared" si="5745"/>
        <v>0</v>
      </c>
      <c r="W1278" s="142">
        <v>0</v>
      </c>
      <c r="X1278" s="166">
        <v>0</v>
      </c>
      <c r="Y1278" s="166">
        <v>0</v>
      </c>
      <c r="Z1278" s="166">
        <v>0</v>
      </c>
      <c r="AA1278" s="166">
        <v>0</v>
      </c>
      <c r="AB1278" s="166">
        <v>0</v>
      </c>
      <c r="AC1278" s="100">
        <v>0</v>
      </c>
      <c r="AD1278" s="100">
        <v>0</v>
      </c>
      <c r="AE1278" s="100">
        <v>0</v>
      </c>
      <c r="AF1278" s="100">
        <v>0</v>
      </c>
      <c r="AG1278" s="100">
        <v>0</v>
      </c>
      <c r="AH1278" s="100">
        <v>0</v>
      </c>
      <c r="AI1278" s="142">
        <f t="shared" si="5751"/>
        <v>0</v>
      </c>
      <c r="AJ1278" s="100">
        <f t="shared" ref="AJ1278:AU1278" si="5909">AJ236*$F$1240</f>
        <v>0</v>
      </c>
      <c r="AK1278" s="100">
        <f t="shared" si="5909"/>
        <v>307748.46000000002</v>
      </c>
      <c r="AL1278" s="100">
        <f t="shared" si="5909"/>
        <v>0</v>
      </c>
      <c r="AM1278" s="100">
        <f t="shared" si="5909"/>
        <v>0</v>
      </c>
      <c r="AN1278" s="100">
        <f t="shared" si="5909"/>
        <v>0</v>
      </c>
      <c r="AO1278" s="100">
        <f t="shared" si="5909"/>
        <v>0</v>
      </c>
      <c r="AP1278" s="100">
        <f t="shared" si="5909"/>
        <v>0</v>
      </c>
      <c r="AQ1278" s="100">
        <f t="shared" si="5909"/>
        <v>0</v>
      </c>
      <c r="AR1278" s="100">
        <f t="shared" si="5909"/>
        <v>0</v>
      </c>
      <c r="AS1278" s="100">
        <f t="shared" si="5909"/>
        <v>0</v>
      </c>
      <c r="AT1278" s="100">
        <f t="shared" si="5909"/>
        <v>0</v>
      </c>
      <c r="AU1278" s="100">
        <f t="shared" si="5909"/>
        <v>0</v>
      </c>
      <c r="AV1278" s="142">
        <f t="shared" si="5753"/>
        <v>307748.46000000002</v>
      </c>
      <c r="AW1278" s="100">
        <f t="shared" ref="AW1278:BH1278" si="5910">AW236*$F$1240</f>
        <v>0</v>
      </c>
      <c r="AX1278" s="100">
        <f t="shared" si="5910"/>
        <v>0</v>
      </c>
      <c r="AY1278" s="100">
        <f t="shared" si="5910"/>
        <v>0</v>
      </c>
      <c r="AZ1278" s="100">
        <f t="shared" si="5910"/>
        <v>0</v>
      </c>
      <c r="BA1278" s="100">
        <f t="shared" si="5910"/>
        <v>0</v>
      </c>
      <c r="BB1278" s="100">
        <f t="shared" si="5910"/>
        <v>0</v>
      </c>
      <c r="BC1278" s="100">
        <f t="shared" si="5910"/>
        <v>0</v>
      </c>
      <c r="BD1278" s="100">
        <f t="shared" si="5910"/>
        <v>0</v>
      </c>
      <c r="BE1278" s="100">
        <f t="shared" si="5910"/>
        <v>0</v>
      </c>
      <c r="BF1278" s="100">
        <f t="shared" si="5910"/>
        <v>0</v>
      </c>
      <c r="BG1278" s="100">
        <f t="shared" si="5910"/>
        <v>0</v>
      </c>
      <c r="BH1278" s="100">
        <f t="shared" si="5910"/>
        <v>0</v>
      </c>
      <c r="BI1278" s="142">
        <f t="shared" ref="BI1278" si="5911">SUM(AW1278:BH1278)</f>
        <v>0</v>
      </c>
      <c r="BV1278" s="142"/>
      <c r="CI1278" s="142"/>
      <c r="CV1278" s="142"/>
      <c r="DI1278" s="142"/>
      <c r="DV1278" s="142"/>
      <c r="EI1278" s="142"/>
    </row>
    <row r="1279" spans="1:139" ht="15.75" outlineLevel="1" x14ac:dyDescent="0.25">
      <c r="A1279" s="2">
        <f t="shared" si="5908"/>
        <v>10</v>
      </c>
      <c r="B1279" s="1" t="str">
        <f t="shared" si="5908"/>
        <v>PRE-09739</v>
      </c>
      <c r="C1279" s="1" t="str">
        <f t="shared" si="5908"/>
        <v>SPP FH - Lake Region 13443</v>
      </c>
      <c r="D1279" s="2" t="str">
        <f t="shared" si="5908"/>
        <v>PRE-09739.2</v>
      </c>
      <c r="E1279" s="141" t="str">
        <f t="shared" si="5908"/>
        <v>SPP FH-Cypress Garden 13443-S&amp;E/R&amp;C</v>
      </c>
      <c r="F1279" s="84"/>
      <c r="J1279" s="166">
        <v>0</v>
      </c>
      <c r="K1279" s="166">
        <v>0</v>
      </c>
      <c r="L1279" s="166">
        <v>0</v>
      </c>
      <c r="M1279" s="166">
        <v>0</v>
      </c>
      <c r="N1279" s="166">
        <v>0</v>
      </c>
      <c r="O1279" s="166">
        <v>0</v>
      </c>
      <c r="P1279" s="166">
        <v>0</v>
      </c>
      <c r="Q1279" s="142">
        <v>0</v>
      </c>
      <c r="R1279" s="166">
        <v>0</v>
      </c>
      <c r="S1279" s="166">
        <v>0</v>
      </c>
      <c r="T1279" s="166">
        <v>0</v>
      </c>
      <c r="U1279" s="166">
        <v>0</v>
      </c>
      <c r="V1279" s="142">
        <f t="shared" ref="V1279:V1280" si="5912">SUM(J1279:U1279)</f>
        <v>0</v>
      </c>
      <c r="W1279" s="142">
        <v>0</v>
      </c>
      <c r="X1279" s="166">
        <v>0</v>
      </c>
      <c r="Y1279" s="166">
        <v>0</v>
      </c>
      <c r="Z1279" s="166">
        <v>0</v>
      </c>
      <c r="AA1279" s="166">
        <v>0</v>
      </c>
      <c r="AB1279" s="166">
        <v>0</v>
      </c>
      <c r="AC1279" s="100">
        <v>0</v>
      </c>
      <c r="AD1279" s="100">
        <v>0</v>
      </c>
      <c r="AE1279" s="100">
        <v>0</v>
      </c>
      <c r="AF1279" s="100">
        <v>0</v>
      </c>
      <c r="AG1279" s="100">
        <v>0</v>
      </c>
      <c r="AH1279" s="100">
        <v>0</v>
      </c>
      <c r="AI1279" s="142">
        <f t="shared" ref="AI1279:AI1280" si="5913">SUM(W1279:AH1279)</f>
        <v>0</v>
      </c>
      <c r="AJ1279" s="100">
        <f t="shared" ref="AJ1279:AU1279" si="5914">AJ237*$F$1240</f>
        <v>0</v>
      </c>
      <c r="AK1279" s="100">
        <f t="shared" si="5914"/>
        <v>576910.01599999995</v>
      </c>
      <c r="AL1279" s="100">
        <f t="shared" si="5914"/>
        <v>0</v>
      </c>
      <c r="AM1279" s="100">
        <f t="shared" si="5914"/>
        <v>0</v>
      </c>
      <c r="AN1279" s="100">
        <f t="shared" si="5914"/>
        <v>0</v>
      </c>
      <c r="AO1279" s="100">
        <f t="shared" si="5914"/>
        <v>0</v>
      </c>
      <c r="AP1279" s="100">
        <f t="shared" si="5914"/>
        <v>0</v>
      </c>
      <c r="AQ1279" s="100">
        <f t="shared" si="5914"/>
        <v>0</v>
      </c>
      <c r="AR1279" s="100">
        <f t="shared" si="5914"/>
        <v>0</v>
      </c>
      <c r="AS1279" s="100">
        <f t="shared" si="5914"/>
        <v>0</v>
      </c>
      <c r="AT1279" s="100">
        <f t="shared" si="5914"/>
        <v>0</v>
      </c>
      <c r="AU1279" s="100">
        <f t="shared" si="5914"/>
        <v>0</v>
      </c>
      <c r="AV1279" s="142">
        <f t="shared" ref="AV1279:AV1280" si="5915">SUM(AJ1279:AU1279)</f>
        <v>576910.01599999995</v>
      </c>
      <c r="AW1279" s="100">
        <f t="shared" ref="AW1279:BH1279" si="5916">AW237*$F$1240</f>
        <v>0</v>
      </c>
      <c r="AX1279" s="100">
        <f t="shared" si="5916"/>
        <v>0</v>
      </c>
      <c r="AY1279" s="100">
        <f t="shared" si="5916"/>
        <v>0</v>
      </c>
      <c r="AZ1279" s="100">
        <f t="shared" si="5916"/>
        <v>0</v>
      </c>
      <c r="BA1279" s="100">
        <f t="shared" si="5916"/>
        <v>0</v>
      </c>
      <c r="BB1279" s="100">
        <f t="shared" si="5916"/>
        <v>0</v>
      </c>
      <c r="BC1279" s="100">
        <f t="shared" si="5916"/>
        <v>0</v>
      </c>
      <c r="BD1279" s="100">
        <f t="shared" si="5916"/>
        <v>0</v>
      </c>
      <c r="BE1279" s="100">
        <f t="shared" si="5916"/>
        <v>0</v>
      </c>
      <c r="BF1279" s="100">
        <f t="shared" si="5916"/>
        <v>0</v>
      </c>
      <c r="BG1279" s="100">
        <f t="shared" si="5916"/>
        <v>0</v>
      </c>
      <c r="BH1279" s="100">
        <f t="shared" si="5916"/>
        <v>0</v>
      </c>
      <c r="BI1279" s="142">
        <f t="shared" ref="BI1279:BI1283" si="5917">SUM(AW1279:BH1279)</f>
        <v>0</v>
      </c>
      <c r="BV1279" s="142"/>
      <c r="CI1279" s="142"/>
      <c r="CV1279" s="142"/>
      <c r="DI1279" s="142"/>
      <c r="DV1279" s="142"/>
      <c r="EI1279" s="142"/>
    </row>
    <row r="1280" spans="1:139" ht="15.75" outlineLevel="1" x14ac:dyDescent="0.25">
      <c r="A1280" s="2">
        <f t="shared" ref="A1280:E1280" si="5918">A1086</f>
        <v>10</v>
      </c>
      <c r="B1280" s="1" t="str">
        <f t="shared" si="5918"/>
        <v>PRE-09739</v>
      </c>
      <c r="C1280" s="1" t="str">
        <f t="shared" si="5918"/>
        <v>SPP FH - Lake Region 13443</v>
      </c>
      <c r="D1280" s="2" t="str">
        <f t="shared" si="5918"/>
        <v>A2777742</v>
      </c>
      <c r="E1280" s="141" t="str">
        <f t="shared" si="5918"/>
        <v>SPP FH - Lake Region 13443 - OCR</v>
      </c>
      <c r="F1280" s="84"/>
      <c r="J1280" s="166">
        <v>0</v>
      </c>
      <c r="K1280" s="166">
        <v>0</v>
      </c>
      <c r="L1280" s="166">
        <v>0</v>
      </c>
      <c r="M1280" s="166">
        <v>0</v>
      </c>
      <c r="N1280" s="166">
        <v>0</v>
      </c>
      <c r="O1280" s="166">
        <v>0</v>
      </c>
      <c r="P1280" s="166">
        <v>0</v>
      </c>
      <c r="Q1280" s="142">
        <v>0</v>
      </c>
      <c r="R1280" s="166">
        <v>0</v>
      </c>
      <c r="S1280" s="166">
        <v>0</v>
      </c>
      <c r="T1280" s="166">
        <v>0</v>
      </c>
      <c r="U1280" s="166">
        <v>0</v>
      </c>
      <c r="V1280" s="142">
        <f t="shared" si="5912"/>
        <v>0</v>
      </c>
      <c r="W1280" s="142">
        <v>0</v>
      </c>
      <c r="X1280" s="166">
        <v>0</v>
      </c>
      <c r="Y1280" s="166">
        <v>0</v>
      </c>
      <c r="Z1280" s="166">
        <v>0</v>
      </c>
      <c r="AA1280" s="166">
        <v>0</v>
      </c>
      <c r="AB1280" s="166">
        <v>0</v>
      </c>
      <c r="AC1280" s="100">
        <v>0</v>
      </c>
      <c r="AD1280" s="100">
        <v>0</v>
      </c>
      <c r="AE1280" s="100">
        <v>0</v>
      </c>
      <c r="AF1280" s="100">
        <v>0</v>
      </c>
      <c r="AG1280" s="100">
        <v>0</v>
      </c>
      <c r="AH1280" s="100">
        <v>0</v>
      </c>
      <c r="AI1280" s="142">
        <f t="shared" si="5913"/>
        <v>0</v>
      </c>
      <c r="AJ1280" s="100">
        <f t="shared" ref="AJ1280:AU1280" si="5919">AJ238*$F$1240</f>
        <v>0</v>
      </c>
      <c r="AK1280" s="100">
        <f t="shared" si="5919"/>
        <v>14335.152000000002</v>
      </c>
      <c r="AL1280" s="100">
        <f t="shared" si="5919"/>
        <v>0</v>
      </c>
      <c r="AM1280" s="100">
        <f t="shared" si="5919"/>
        <v>0</v>
      </c>
      <c r="AN1280" s="100">
        <f t="shared" si="5919"/>
        <v>0</v>
      </c>
      <c r="AO1280" s="100">
        <f t="shared" si="5919"/>
        <v>0</v>
      </c>
      <c r="AP1280" s="100">
        <f t="shared" si="5919"/>
        <v>0</v>
      </c>
      <c r="AQ1280" s="100">
        <f t="shared" si="5919"/>
        <v>0</v>
      </c>
      <c r="AR1280" s="100">
        <f t="shared" si="5919"/>
        <v>0</v>
      </c>
      <c r="AS1280" s="100">
        <f t="shared" si="5919"/>
        <v>0</v>
      </c>
      <c r="AT1280" s="100">
        <f t="shared" si="5919"/>
        <v>0</v>
      </c>
      <c r="AU1280" s="100">
        <f t="shared" si="5919"/>
        <v>0</v>
      </c>
      <c r="AV1280" s="142">
        <f t="shared" si="5915"/>
        <v>14335.152000000002</v>
      </c>
      <c r="AW1280" s="100">
        <f t="shared" ref="AW1280:BH1280" si="5920">AW238*$F$1240</f>
        <v>0</v>
      </c>
      <c r="AX1280" s="100">
        <f t="shared" si="5920"/>
        <v>0</v>
      </c>
      <c r="AY1280" s="100">
        <f t="shared" si="5920"/>
        <v>0</v>
      </c>
      <c r="AZ1280" s="100">
        <f t="shared" si="5920"/>
        <v>0</v>
      </c>
      <c r="BA1280" s="100">
        <f t="shared" si="5920"/>
        <v>0</v>
      </c>
      <c r="BB1280" s="100">
        <f t="shared" si="5920"/>
        <v>0</v>
      </c>
      <c r="BC1280" s="100">
        <f t="shared" si="5920"/>
        <v>0</v>
      </c>
      <c r="BD1280" s="100">
        <f t="shared" si="5920"/>
        <v>0</v>
      </c>
      <c r="BE1280" s="100">
        <f t="shared" si="5920"/>
        <v>0</v>
      </c>
      <c r="BF1280" s="100">
        <f t="shared" si="5920"/>
        <v>0</v>
      </c>
      <c r="BG1280" s="100">
        <f t="shared" si="5920"/>
        <v>0</v>
      </c>
      <c r="BH1280" s="100">
        <f t="shared" si="5920"/>
        <v>0</v>
      </c>
      <c r="BI1280" s="142">
        <f t="shared" si="5917"/>
        <v>0</v>
      </c>
      <c r="BV1280" s="142"/>
      <c r="CI1280" s="142"/>
      <c r="CV1280" s="142"/>
      <c r="DI1280" s="142"/>
      <c r="DV1280" s="142"/>
      <c r="EI1280" s="142"/>
    </row>
    <row r="1281" spans="1:139" ht="15.75" outlineLevel="1" x14ac:dyDescent="0.25">
      <c r="A1281" s="2">
        <f t="shared" ref="A1281:E1291" si="5921">A1087</f>
        <v>10</v>
      </c>
      <c r="B1281" s="1" t="str">
        <f t="shared" si="5921"/>
        <v>PRE-09739</v>
      </c>
      <c r="C1281" s="1" t="str">
        <f t="shared" si="5921"/>
        <v>SPP FH - Lake Region 13443</v>
      </c>
      <c r="D1281" s="2" t="str">
        <f t="shared" si="5921"/>
        <v>PRE-09739.3</v>
      </c>
      <c r="E1281" s="141" t="str">
        <f t="shared" si="5921"/>
        <v>SPP FH - Lake Region 13443 - Trans</v>
      </c>
      <c r="F1281" s="84"/>
      <c r="J1281" s="166">
        <v>0</v>
      </c>
      <c r="K1281" s="166">
        <v>0</v>
      </c>
      <c r="L1281" s="166">
        <v>0</v>
      </c>
      <c r="M1281" s="166">
        <v>0</v>
      </c>
      <c r="N1281" s="166">
        <v>0</v>
      </c>
      <c r="O1281" s="166">
        <v>0</v>
      </c>
      <c r="P1281" s="166">
        <v>0</v>
      </c>
      <c r="Q1281" s="142">
        <v>0</v>
      </c>
      <c r="R1281" s="166">
        <v>0</v>
      </c>
      <c r="S1281" s="166">
        <v>0</v>
      </c>
      <c r="T1281" s="166">
        <v>0</v>
      </c>
      <c r="U1281" s="166">
        <v>0</v>
      </c>
      <c r="V1281" s="142">
        <f t="shared" ref="V1281" si="5922">SUM(J1281:U1281)</f>
        <v>0</v>
      </c>
      <c r="W1281" s="142">
        <v>0</v>
      </c>
      <c r="X1281" s="166">
        <v>0</v>
      </c>
      <c r="Y1281" s="166">
        <v>0</v>
      </c>
      <c r="Z1281" s="166">
        <v>0</v>
      </c>
      <c r="AA1281" s="166">
        <v>0</v>
      </c>
      <c r="AB1281" s="166">
        <v>0</v>
      </c>
      <c r="AC1281" s="100">
        <v>0</v>
      </c>
      <c r="AD1281" s="100">
        <v>0</v>
      </c>
      <c r="AE1281" s="100">
        <v>0</v>
      </c>
      <c r="AF1281" s="100">
        <v>0</v>
      </c>
      <c r="AG1281" s="100">
        <v>0</v>
      </c>
      <c r="AH1281" s="100">
        <v>15242.6</v>
      </c>
      <c r="AI1281" s="142">
        <f t="shared" ref="AI1281" si="5923">SUM(W1281:AH1281)</f>
        <v>15242.6</v>
      </c>
      <c r="AJ1281" s="100">
        <f t="shared" ref="AJ1281:AU1281" si="5924">AJ239*$F$1240</f>
        <v>0</v>
      </c>
      <c r="AK1281" s="100">
        <f t="shared" si="5924"/>
        <v>0</v>
      </c>
      <c r="AL1281" s="100">
        <f t="shared" si="5924"/>
        <v>0</v>
      </c>
      <c r="AM1281" s="100">
        <f t="shared" si="5924"/>
        <v>0</v>
      </c>
      <c r="AN1281" s="100">
        <f t="shared" si="5924"/>
        <v>0</v>
      </c>
      <c r="AO1281" s="100">
        <f t="shared" si="5924"/>
        <v>0</v>
      </c>
      <c r="AP1281" s="100">
        <f t="shared" si="5924"/>
        <v>0</v>
      </c>
      <c r="AQ1281" s="100">
        <f t="shared" si="5924"/>
        <v>0</v>
      </c>
      <c r="AR1281" s="100">
        <f t="shared" si="5924"/>
        <v>0</v>
      </c>
      <c r="AS1281" s="100">
        <f t="shared" si="5924"/>
        <v>0</v>
      </c>
      <c r="AT1281" s="100">
        <f t="shared" si="5924"/>
        <v>0</v>
      </c>
      <c r="AU1281" s="100">
        <f t="shared" si="5924"/>
        <v>0</v>
      </c>
      <c r="AV1281" s="142">
        <f t="shared" ref="AV1281" si="5925">SUM(AJ1281:AU1281)</f>
        <v>0</v>
      </c>
      <c r="AW1281" s="100">
        <f t="shared" ref="AW1281:BH1281" si="5926">AW239*$F$1240</f>
        <v>0</v>
      </c>
      <c r="AX1281" s="100">
        <f t="shared" si="5926"/>
        <v>0</v>
      </c>
      <c r="AY1281" s="100">
        <f t="shared" si="5926"/>
        <v>0</v>
      </c>
      <c r="AZ1281" s="100">
        <f t="shared" si="5926"/>
        <v>0</v>
      </c>
      <c r="BA1281" s="100">
        <f t="shared" si="5926"/>
        <v>0</v>
      </c>
      <c r="BB1281" s="100">
        <f t="shared" si="5926"/>
        <v>0</v>
      </c>
      <c r="BC1281" s="100">
        <f t="shared" si="5926"/>
        <v>0</v>
      </c>
      <c r="BD1281" s="100">
        <f t="shared" si="5926"/>
        <v>0</v>
      </c>
      <c r="BE1281" s="100">
        <f t="shared" si="5926"/>
        <v>0</v>
      </c>
      <c r="BF1281" s="100">
        <f t="shared" si="5926"/>
        <v>0</v>
      </c>
      <c r="BG1281" s="100">
        <f t="shared" si="5926"/>
        <v>0</v>
      </c>
      <c r="BH1281" s="100">
        <f t="shared" si="5926"/>
        <v>0</v>
      </c>
      <c r="BI1281" s="142">
        <f t="shared" si="5917"/>
        <v>0</v>
      </c>
      <c r="BV1281" s="142"/>
      <c r="CI1281" s="142"/>
      <c r="CV1281" s="142"/>
      <c r="DI1281" s="142"/>
      <c r="DV1281" s="142"/>
      <c r="EI1281" s="142"/>
    </row>
    <row r="1282" spans="1:139" ht="15.75" outlineLevel="1" x14ac:dyDescent="0.25">
      <c r="A1282" s="2">
        <f t="shared" si="5921"/>
        <v>10</v>
      </c>
      <c r="B1282" s="1" t="str">
        <f t="shared" si="5921"/>
        <v>PRE-09739</v>
      </c>
      <c r="C1282" s="1" t="str">
        <f t="shared" si="5921"/>
        <v>SPP FH - Lake Region 13443</v>
      </c>
      <c r="D1282" s="2" t="str">
        <f t="shared" si="5921"/>
        <v>A2789168</v>
      </c>
      <c r="E1282" s="141" t="str">
        <f t="shared" si="5921"/>
        <v>CYPRESS GARDENS MOS 9070</v>
      </c>
      <c r="F1282" s="84"/>
      <c r="J1282" s="166">
        <v>0</v>
      </c>
      <c r="K1282" s="166">
        <v>0</v>
      </c>
      <c r="L1282" s="166">
        <v>0</v>
      </c>
      <c r="M1282" s="166">
        <v>0</v>
      </c>
      <c r="N1282" s="166">
        <v>0</v>
      </c>
      <c r="O1282" s="166">
        <v>0</v>
      </c>
      <c r="P1282" s="166">
        <v>0</v>
      </c>
      <c r="Q1282" s="142">
        <v>0</v>
      </c>
      <c r="R1282" s="166">
        <v>0</v>
      </c>
      <c r="S1282" s="166">
        <v>0</v>
      </c>
      <c r="T1282" s="166">
        <v>0</v>
      </c>
      <c r="U1282" s="166">
        <v>0</v>
      </c>
      <c r="V1282" s="142">
        <f t="shared" ref="V1282" si="5927">SUM(J1282:U1282)</f>
        <v>0</v>
      </c>
      <c r="W1282" s="142">
        <v>0</v>
      </c>
      <c r="X1282" s="166">
        <v>0</v>
      </c>
      <c r="Y1282" s="166">
        <v>0</v>
      </c>
      <c r="Z1282" s="166">
        <v>0</v>
      </c>
      <c r="AA1282" s="166">
        <v>0</v>
      </c>
      <c r="AB1282" s="166">
        <v>0</v>
      </c>
      <c r="AC1282" s="100">
        <v>0</v>
      </c>
      <c r="AD1282" s="100">
        <v>0</v>
      </c>
      <c r="AE1282" s="100">
        <v>0</v>
      </c>
      <c r="AF1282" s="100">
        <v>0</v>
      </c>
      <c r="AG1282" s="100">
        <v>0</v>
      </c>
      <c r="AH1282" s="100">
        <v>0</v>
      </c>
      <c r="AI1282" s="142">
        <f t="shared" ref="AI1282" si="5928">SUM(W1282:AH1282)</f>
        <v>0</v>
      </c>
      <c r="AJ1282" s="100">
        <f t="shared" ref="AJ1282:AU1282" si="5929">AJ240*$F$1240</f>
        <v>0</v>
      </c>
      <c r="AK1282" s="100">
        <f t="shared" si="5929"/>
        <v>1106.3520000000001</v>
      </c>
      <c r="AL1282" s="100">
        <f t="shared" si="5929"/>
        <v>0</v>
      </c>
      <c r="AM1282" s="100">
        <f t="shared" si="5929"/>
        <v>0</v>
      </c>
      <c r="AN1282" s="100">
        <f t="shared" si="5929"/>
        <v>0</v>
      </c>
      <c r="AO1282" s="100">
        <f t="shared" si="5929"/>
        <v>0</v>
      </c>
      <c r="AP1282" s="100">
        <f t="shared" si="5929"/>
        <v>0</v>
      </c>
      <c r="AQ1282" s="100">
        <f t="shared" si="5929"/>
        <v>0</v>
      </c>
      <c r="AR1282" s="100">
        <f t="shared" si="5929"/>
        <v>0</v>
      </c>
      <c r="AS1282" s="100">
        <f t="shared" si="5929"/>
        <v>0</v>
      </c>
      <c r="AT1282" s="100">
        <f t="shared" si="5929"/>
        <v>0</v>
      </c>
      <c r="AU1282" s="100">
        <f t="shared" si="5929"/>
        <v>0</v>
      </c>
      <c r="AV1282" s="142">
        <f t="shared" ref="AV1282" si="5930">SUM(AJ1282:AU1282)</f>
        <v>1106.3520000000001</v>
      </c>
      <c r="AW1282" s="100">
        <f t="shared" ref="AW1282:BH1282" si="5931">AW240*$F$1240</f>
        <v>0</v>
      </c>
      <c r="AX1282" s="100">
        <f t="shared" si="5931"/>
        <v>0</v>
      </c>
      <c r="AY1282" s="100">
        <f t="shared" si="5931"/>
        <v>0</v>
      </c>
      <c r="AZ1282" s="100">
        <f t="shared" si="5931"/>
        <v>0</v>
      </c>
      <c r="BA1282" s="100">
        <f t="shared" si="5931"/>
        <v>0</v>
      </c>
      <c r="BB1282" s="100">
        <f t="shared" si="5931"/>
        <v>0</v>
      </c>
      <c r="BC1282" s="100">
        <f t="shared" si="5931"/>
        <v>0</v>
      </c>
      <c r="BD1282" s="100">
        <f t="shared" si="5931"/>
        <v>0</v>
      </c>
      <c r="BE1282" s="100">
        <f t="shared" si="5931"/>
        <v>0</v>
      </c>
      <c r="BF1282" s="100">
        <f t="shared" si="5931"/>
        <v>0</v>
      </c>
      <c r="BG1282" s="100">
        <f t="shared" si="5931"/>
        <v>0</v>
      </c>
      <c r="BH1282" s="100">
        <f t="shared" si="5931"/>
        <v>0</v>
      </c>
      <c r="BI1282" s="142">
        <f t="shared" si="5917"/>
        <v>0</v>
      </c>
      <c r="BV1282" s="142"/>
      <c r="CI1282" s="142"/>
      <c r="CV1282" s="142"/>
      <c r="DI1282" s="142"/>
      <c r="DV1282" s="142"/>
      <c r="EI1282" s="142"/>
    </row>
    <row r="1283" spans="1:139" ht="15.75" outlineLevel="1" x14ac:dyDescent="0.25">
      <c r="A1283" s="2">
        <f t="shared" si="5921"/>
        <v>10</v>
      </c>
      <c r="B1283" s="1" t="str">
        <f t="shared" si="5921"/>
        <v>PRE-09739</v>
      </c>
      <c r="C1283" s="1" t="str">
        <f t="shared" si="5921"/>
        <v>SPP FH - Lake Region 13443</v>
      </c>
      <c r="D1283" s="2" t="str">
        <f t="shared" si="5921"/>
        <v>A2803124</v>
      </c>
      <c r="E1283" s="141" t="str">
        <f t="shared" si="5921"/>
        <v>Cypress Gardens - New TX and protec</v>
      </c>
      <c r="F1283" s="84"/>
      <c r="J1283" s="166">
        <v>0</v>
      </c>
      <c r="K1283" s="166">
        <v>0</v>
      </c>
      <c r="L1283" s="166">
        <v>0</v>
      </c>
      <c r="M1283" s="166">
        <v>0</v>
      </c>
      <c r="N1283" s="166">
        <v>0</v>
      </c>
      <c r="O1283" s="166">
        <v>0</v>
      </c>
      <c r="P1283" s="166">
        <v>0</v>
      </c>
      <c r="Q1283" s="142">
        <v>0</v>
      </c>
      <c r="R1283" s="166">
        <v>0</v>
      </c>
      <c r="S1283" s="166">
        <v>0</v>
      </c>
      <c r="T1283" s="166">
        <v>0</v>
      </c>
      <c r="U1283" s="166">
        <v>0</v>
      </c>
      <c r="V1283" s="142">
        <f t="shared" ref="V1283" si="5932">SUM(J1283:U1283)</f>
        <v>0</v>
      </c>
      <c r="W1283" s="142">
        <v>0</v>
      </c>
      <c r="X1283" s="166">
        <v>0</v>
      </c>
      <c r="Y1283" s="166">
        <v>0</v>
      </c>
      <c r="Z1283" s="166">
        <v>0</v>
      </c>
      <c r="AA1283" s="166">
        <v>0</v>
      </c>
      <c r="AB1283" s="166">
        <v>0</v>
      </c>
      <c r="AC1283" s="100">
        <v>0</v>
      </c>
      <c r="AD1283" s="100">
        <v>0</v>
      </c>
      <c r="AE1283" s="100">
        <v>0</v>
      </c>
      <c r="AF1283" s="100">
        <v>0</v>
      </c>
      <c r="AG1283" s="100">
        <v>0</v>
      </c>
      <c r="AH1283" s="100">
        <v>0</v>
      </c>
      <c r="AI1283" s="142">
        <f t="shared" ref="AI1283" si="5933">SUM(W1283:AH1283)</f>
        <v>0</v>
      </c>
      <c r="AJ1283" s="100">
        <f t="shared" ref="AJ1283:AU1283" si="5934">AJ241*$F$1240</f>
        <v>0</v>
      </c>
      <c r="AK1283" s="100">
        <f t="shared" si="5934"/>
        <v>13251.064000000002</v>
      </c>
      <c r="AL1283" s="100">
        <f t="shared" si="5934"/>
        <v>0</v>
      </c>
      <c r="AM1283" s="100">
        <f t="shared" si="5934"/>
        <v>0</v>
      </c>
      <c r="AN1283" s="100">
        <f t="shared" si="5934"/>
        <v>0</v>
      </c>
      <c r="AO1283" s="100">
        <f t="shared" si="5934"/>
        <v>0</v>
      </c>
      <c r="AP1283" s="100">
        <f t="shared" si="5934"/>
        <v>0</v>
      </c>
      <c r="AQ1283" s="100">
        <f t="shared" si="5934"/>
        <v>0</v>
      </c>
      <c r="AR1283" s="100">
        <f t="shared" si="5934"/>
        <v>0</v>
      </c>
      <c r="AS1283" s="100">
        <f t="shared" si="5934"/>
        <v>0</v>
      </c>
      <c r="AT1283" s="100">
        <f t="shared" si="5934"/>
        <v>0</v>
      </c>
      <c r="AU1283" s="100">
        <f t="shared" si="5934"/>
        <v>0</v>
      </c>
      <c r="AV1283" s="142">
        <f t="shared" ref="AV1283" si="5935">SUM(AJ1283:AU1283)</f>
        <v>13251.064000000002</v>
      </c>
      <c r="AW1283" s="100">
        <f t="shared" ref="AW1283:BH1283" si="5936">AW241*$F$1240</f>
        <v>0</v>
      </c>
      <c r="AX1283" s="100">
        <f t="shared" si="5936"/>
        <v>0</v>
      </c>
      <c r="AY1283" s="100">
        <f t="shared" si="5936"/>
        <v>0</v>
      </c>
      <c r="AZ1283" s="100">
        <f t="shared" si="5936"/>
        <v>0</v>
      </c>
      <c r="BA1283" s="100">
        <f t="shared" si="5936"/>
        <v>0</v>
      </c>
      <c r="BB1283" s="100">
        <f t="shared" si="5936"/>
        <v>0</v>
      </c>
      <c r="BC1283" s="100">
        <f t="shared" si="5936"/>
        <v>0</v>
      </c>
      <c r="BD1283" s="100">
        <f t="shared" si="5936"/>
        <v>0</v>
      </c>
      <c r="BE1283" s="100">
        <f t="shared" si="5936"/>
        <v>0</v>
      </c>
      <c r="BF1283" s="100">
        <f t="shared" si="5936"/>
        <v>0</v>
      </c>
      <c r="BG1283" s="100">
        <f t="shared" si="5936"/>
        <v>0</v>
      </c>
      <c r="BH1283" s="100">
        <f t="shared" si="5936"/>
        <v>0</v>
      </c>
      <c r="BI1283" s="142">
        <f t="shared" si="5917"/>
        <v>0</v>
      </c>
      <c r="BV1283" s="142"/>
      <c r="CI1283" s="142"/>
      <c r="CV1283" s="142"/>
      <c r="DI1283" s="142"/>
      <c r="DV1283" s="142"/>
      <c r="EI1283" s="142"/>
    </row>
    <row r="1284" spans="1:139" ht="15.75" outlineLevel="1" x14ac:dyDescent="0.25">
      <c r="A1284" s="2">
        <f t="shared" si="5921"/>
        <v>11</v>
      </c>
      <c r="B1284" s="1" t="str">
        <f t="shared" si="5921"/>
        <v>PRE-09795</v>
      </c>
      <c r="C1284" s="1" t="str">
        <f t="shared" si="5921"/>
        <v>SPP FH - Brandon 13227</v>
      </c>
      <c r="D1284" s="2" t="str">
        <f t="shared" si="5921"/>
        <v>PRE-09795.1</v>
      </c>
      <c r="E1284" s="141" t="str">
        <f t="shared" si="5921"/>
        <v>SPP FH - Brandon 13227 - OH Feeder</v>
      </c>
      <c r="F1284" s="84"/>
      <c r="J1284" s="166">
        <v>0</v>
      </c>
      <c r="K1284" s="166">
        <v>0</v>
      </c>
      <c r="L1284" s="166">
        <v>0</v>
      </c>
      <c r="M1284" s="166">
        <v>0</v>
      </c>
      <c r="N1284" s="166">
        <v>0</v>
      </c>
      <c r="O1284" s="166">
        <v>0</v>
      </c>
      <c r="P1284" s="166">
        <v>0</v>
      </c>
      <c r="Q1284" s="100">
        <v>0</v>
      </c>
      <c r="R1284" s="166">
        <v>0</v>
      </c>
      <c r="S1284" s="166">
        <v>0</v>
      </c>
      <c r="T1284" s="166">
        <v>0</v>
      </c>
      <c r="U1284" s="166">
        <v>0</v>
      </c>
      <c r="V1284" s="142">
        <f t="shared" si="5745"/>
        <v>0</v>
      </c>
      <c r="W1284" s="100">
        <v>0</v>
      </c>
      <c r="X1284" s="166">
        <v>0</v>
      </c>
      <c r="Y1284" s="166">
        <v>0</v>
      </c>
      <c r="Z1284" s="166">
        <v>0</v>
      </c>
      <c r="AA1284" s="166">
        <v>0</v>
      </c>
      <c r="AB1284" s="166">
        <v>0</v>
      </c>
      <c r="AC1284" s="100">
        <v>0</v>
      </c>
      <c r="AD1284" s="100">
        <v>0</v>
      </c>
      <c r="AE1284" s="100">
        <v>0</v>
      </c>
      <c r="AF1284" s="100">
        <v>0</v>
      </c>
      <c r="AG1284" s="100">
        <v>0</v>
      </c>
      <c r="AH1284" s="100">
        <v>0</v>
      </c>
      <c r="AI1284" s="142">
        <f t="shared" si="5751"/>
        <v>0</v>
      </c>
      <c r="AJ1284" s="100">
        <f t="shared" ref="AJ1284:AU1284" si="5937">AJ242*$F$1240</f>
        <v>0</v>
      </c>
      <c r="AK1284" s="100">
        <f t="shared" si="5937"/>
        <v>0</v>
      </c>
      <c r="AL1284" s="100">
        <f t="shared" si="5937"/>
        <v>0</v>
      </c>
      <c r="AM1284" s="100">
        <f t="shared" si="5937"/>
        <v>0</v>
      </c>
      <c r="AN1284" s="100">
        <f t="shared" si="5937"/>
        <v>0</v>
      </c>
      <c r="AO1284" s="100">
        <f t="shared" si="5937"/>
        <v>0</v>
      </c>
      <c r="AP1284" s="100">
        <f t="shared" si="5937"/>
        <v>0</v>
      </c>
      <c r="AQ1284" s="100">
        <f t="shared" si="5937"/>
        <v>0</v>
      </c>
      <c r="AR1284" s="100">
        <f t="shared" si="5937"/>
        <v>0</v>
      </c>
      <c r="AS1284" s="100">
        <f t="shared" si="5937"/>
        <v>0</v>
      </c>
      <c r="AT1284" s="100">
        <f t="shared" si="5937"/>
        <v>0</v>
      </c>
      <c r="AU1284" s="100">
        <f t="shared" si="5937"/>
        <v>0</v>
      </c>
      <c r="AV1284" s="142">
        <f t="shared" si="5753"/>
        <v>0</v>
      </c>
      <c r="AW1284" s="100">
        <f t="shared" ref="AW1284:BH1284" si="5938">AW242*$F$1240</f>
        <v>0</v>
      </c>
      <c r="AX1284" s="100">
        <f t="shared" si="5938"/>
        <v>0</v>
      </c>
      <c r="AY1284" s="100">
        <f t="shared" si="5938"/>
        <v>0</v>
      </c>
      <c r="AZ1284" s="100">
        <f t="shared" si="5938"/>
        <v>0</v>
      </c>
      <c r="BA1284" s="100">
        <f t="shared" si="5938"/>
        <v>0</v>
      </c>
      <c r="BB1284" s="100">
        <f t="shared" si="5938"/>
        <v>0</v>
      </c>
      <c r="BC1284" s="100">
        <f t="shared" si="5938"/>
        <v>0</v>
      </c>
      <c r="BD1284" s="100">
        <f t="shared" si="5938"/>
        <v>0</v>
      </c>
      <c r="BE1284" s="100">
        <f t="shared" si="5938"/>
        <v>0</v>
      </c>
      <c r="BF1284" s="100">
        <f t="shared" si="5938"/>
        <v>0</v>
      </c>
      <c r="BG1284" s="100">
        <f t="shared" si="5938"/>
        <v>0</v>
      </c>
      <c r="BH1284" s="100">
        <f t="shared" si="5938"/>
        <v>777746.26000000024</v>
      </c>
      <c r="BI1284" s="142">
        <f t="shared" ref="BI1284" si="5939">SUM(AW1284:BH1284)</f>
        <v>777746.26000000024</v>
      </c>
      <c r="BV1284" s="142"/>
      <c r="CI1284" s="142"/>
      <c r="CV1284" s="142"/>
      <c r="DI1284" s="142"/>
      <c r="DV1284" s="142"/>
      <c r="EI1284" s="142"/>
    </row>
    <row r="1285" spans="1:139" ht="15.75" outlineLevel="1" x14ac:dyDescent="0.25">
      <c r="A1285" s="2">
        <f t="shared" si="5921"/>
        <v>11</v>
      </c>
      <c r="B1285" s="1" t="str">
        <f t="shared" si="5921"/>
        <v>PRE-09795</v>
      </c>
      <c r="C1285" s="1" t="str">
        <f t="shared" si="5921"/>
        <v>SPP FH - Brandon 13227</v>
      </c>
      <c r="D1285" s="2" t="str">
        <f t="shared" si="5921"/>
        <v>A2774884</v>
      </c>
      <c r="E1285" s="141" t="str">
        <f t="shared" si="5921"/>
        <v>BRANDON 13227 OCRs - 8 TAV</v>
      </c>
      <c r="F1285" s="84"/>
      <c r="J1285" s="166">
        <v>0</v>
      </c>
      <c r="K1285" s="166">
        <v>0</v>
      </c>
      <c r="L1285" s="166">
        <v>0</v>
      </c>
      <c r="M1285" s="166">
        <v>0</v>
      </c>
      <c r="N1285" s="166">
        <v>0</v>
      </c>
      <c r="O1285" s="166">
        <v>0</v>
      </c>
      <c r="P1285" s="166">
        <v>0</v>
      </c>
      <c r="Q1285" s="100">
        <v>0</v>
      </c>
      <c r="R1285" s="166">
        <v>0</v>
      </c>
      <c r="S1285" s="166">
        <v>0</v>
      </c>
      <c r="T1285" s="166">
        <v>0</v>
      </c>
      <c r="U1285" s="166">
        <v>0</v>
      </c>
      <c r="V1285" s="142">
        <f t="shared" ref="V1285" si="5940">SUM(J1285:U1285)</f>
        <v>0</v>
      </c>
      <c r="W1285" s="100">
        <v>0</v>
      </c>
      <c r="X1285" s="166">
        <v>0</v>
      </c>
      <c r="Y1285" s="166">
        <v>0</v>
      </c>
      <c r="Z1285" s="166">
        <v>0</v>
      </c>
      <c r="AA1285" s="166">
        <v>0</v>
      </c>
      <c r="AB1285" s="166">
        <v>0</v>
      </c>
      <c r="AC1285" s="100">
        <v>0</v>
      </c>
      <c r="AD1285" s="100">
        <v>0</v>
      </c>
      <c r="AE1285" s="100">
        <v>0</v>
      </c>
      <c r="AF1285" s="100">
        <v>0</v>
      </c>
      <c r="AG1285" s="100">
        <v>0</v>
      </c>
      <c r="AH1285" s="100">
        <v>0</v>
      </c>
      <c r="AI1285" s="142">
        <f t="shared" ref="AI1285" si="5941">SUM(W1285:AH1285)</f>
        <v>0</v>
      </c>
      <c r="AJ1285" s="100">
        <f t="shared" ref="AJ1285:AU1285" si="5942">AJ243*$F$1240</f>
        <v>0</v>
      </c>
      <c r="AK1285" s="100">
        <f t="shared" si="5942"/>
        <v>0</v>
      </c>
      <c r="AL1285" s="100">
        <f t="shared" si="5942"/>
        <v>0</v>
      </c>
      <c r="AM1285" s="100">
        <f t="shared" si="5942"/>
        <v>0</v>
      </c>
      <c r="AN1285" s="100">
        <f t="shared" si="5942"/>
        <v>0</v>
      </c>
      <c r="AO1285" s="100">
        <f t="shared" si="5942"/>
        <v>0</v>
      </c>
      <c r="AP1285" s="100">
        <f t="shared" si="5942"/>
        <v>0</v>
      </c>
      <c r="AQ1285" s="100">
        <f t="shared" si="5942"/>
        <v>0</v>
      </c>
      <c r="AR1285" s="100">
        <f t="shared" si="5942"/>
        <v>0</v>
      </c>
      <c r="AS1285" s="100">
        <f t="shared" si="5942"/>
        <v>0</v>
      </c>
      <c r="AT1285" s="100">
        <f t="shared" si="5942"/>
        <v>0</v>
      </c>
      <c r="AU1285" s="100">
        <f t="shared" si="5942"/>
        <v>0</v>
      </c>
      <c r="AV1285" s="142">
        <f t="shared" ref="AV1285" si="5943">SUM(AJ1285:AU1285)</f>
        <v>0</v>
      </c>
      <c r="AW1285" s="100">
        <f t="shared" ref="AW1285:BH1285" si="5944">AW243*$F$1240</f>
        <v>0</v>
      </c>
      <c r="AX1285" s="100">
        <f t="shared" si="5944"/>
        <v>0</v>
      </c>
      <c r="AY1285" s="100">
        <f t="shared" si="5944"/>
        <v>0</v>
      </c>
      <c r="AZ1285" s="100">
        <f t="shared" si="5944"/>
        <v>0</v>
      </c>
      <c r="BA1285" s="100">
        <f t="shared" si="5944"/>
        <v>0</v>
      </c>
      <c r="BB1285" s="100">
        <f t="shared" si="5944"/>
        <v>0</v>
      </c>
      <c r="BC1285" s="100">
        <f t="shared" si="5944"/>
        <v>0</v>
      </c>
      <c r="BD1285" s="100">
        <f t="shared" si="5944"/>
        <v>0</v>
      </c>
      <c r="BE1285" s="100">
        <f t="shared" si="5944"/>
        <v>0</v>
      </c>
      <c r="BF1285" s="100">
        <f t="shared" si="5944"/>
        <v>0</v>
      </c>
      <c r="BG1285" s="100">
        <f t="shared" si="5944"/>
        <v>0</v>
      </c>
      <c r="BH1285" s="100">
        <f t="shared" si="5944"/>
        <v>0</v>
      </c>
      <c r="BI1285" s="142">
        <f t="shared" ref="BI1285:BI1286" si="5945">SUM(AW1285:BH1285)</f>
        <v>0</v>
      </c>
      <c r="BV1285" s="142"/>
      <c r="CI1285" s="142"/>
      <c r="CV1285" s="142"/>
      <c r="DI1285" s="142"/>
      <c r="DV1285" s="142"/>
      <c r="EI1285" s="142"/>
    </row>
    <row r="1286" spans="1:139" ht="15.75" outlineLevel="1" x14ac:dyDescent="0.25">
      <c r="A1286" s="2">
        <f t="shared" si="5921"/>
        <v>11</v>
      </c>
      <c r="B1286" s="1" t="str">
        <f t="shared" si="5921"/>
        <v>PRE-09795</v>
      </c>
      <c r="C1286" s="1" t="str">
        <f t="shared" si="5921"/>
        <v>SPP FH - Brandon 13227</v>
      </c>
      <c r="D1286" s="2" t="str">
        <f t="shared" si="5921"/>
        <v>A2804998</v>
      </c>
      <c r="E1286" s="141" t="str">
        <f t="shared" si="5921"/>
        <v>SPP FH - Brandon 13227 OCR#128098</v>
      </c>
      <c r="F1286" s="84"/>
      <c r="J1286" s="166">
        <v>0</v>
      </c>
      <c r="K1286" s="166">
        <v>0</v>
      </c>
      <c r="L1286" s="166">
        <v>0</v>
      </c>
      <c r="M1286" s="166">
        <v>0</v>
      </c>
      <c r="N1286" s="166">
        <v>0</v>
      </c>
      <c r="O1286" s="166">
        <v>0</v>
      </c>
      <c r="P1286" s="166">
        <v>0</v>
      </c>
      <c r="Q1286" s="100">
        <v>0</v>
      </c>
      <c r="R1286" s="166">
        <v>0</v>
      </c>
      <c r="S1286" s="166">
        <v>0</v>
      </c>
      <c r="T1286" s="166">
        <v>0</v>
      </c>
      <c r="U1286" s="166">
        <v>0</v>
      </c>
      <c r="V1286" s="142">
        <f t="shared" ref="V1286" si="5946">SUM(J1286:U1286)</f>
        <v>0</v>
      </c>
      <c r="W1286" s="100">
        <v>0</v>
      </c>
      <c r="X1286" s="166">
        <v>0</v>
      </c>
      <c r="Y1286" s="166">
        <v>0</v>
      </c>
      <c r="Z1286" s="166">
        <v>0</v>
      </c>
      <c r="AA1286" s="166">
        <v>0</v>
      </c>
      <c r="AB1286" s="166">
        <v>0</v>
      </c>
      <c r="AC1286" s="100">
        <v>0</v>
      </c>
      <c r="AD1286" s="100">
        <v>0</v>
      </c>
      <c r="AE1286" s="100">
        <v>0</v>
      </c>
      <c r="AF1286" s="100">
        <v>0</v>
      </c>
      <c r="AG1286" s="100">
        <v>0</v>
      </c>
      <c r="AH1286" s="100">
        <v>0</v>
      </c>
      <c r="AI1286" s="142">
        <f t="shared" ref="AI1286" si="5947">SUM(W1286:AH1286)</f>
        <v>0</v>
      </c>
      <c r="AJ1286" s="100">
        <f t="shared" ref="AJ1286:AU1286" si="5948">AJ244*$F$1240</f>
        <v>0</v>
      </c>
      <c r="AK1286" s="100">
        <f t="shared" si="5948"/>
        <v>0</v>
      </c>
      <c r="AL1286" s="100">
        <f t="shared" si="5948"/>
        <v>0</v>
      </c>
      <c r="AM1286" s="100">
        <f t="shared" si="5948"/>
        <v>0</v>
      </c>
      <c r="AN1286" s="100">
        <f t="shared" si="5948"/>
        <v>0</v>
      </c>
      <c r="AO1286" s="100">
        <f t="shared" si="5948"/>
        <v>0</v>
      </c>
      <c r="AP1286" s="100">
        <f t="shared" si="5948"/>
        <v>0</v>
      </c>
      <c r="AQ1286" s="100">
        <f t="shared" si="5948"/>
        <v>0</v>
      </c>
      <c r="AR1286" s="100">
        <f t="shared" si="5948"/>
        <v>0</v>
      </c>
      <c r="AS1286" s="100">
        <f t="shared" si="5948"/>
        <v>0</v>
      </c>
      <c r="AT1286" s="100">
        <f t="shared" si="5948"/>
        <v>0</v>
      </c>
      <c r="AU1286" s="100">
        <f t="shared" si="5948"/>
        <v>0</v>
      </c>
      <c r="AV1286" s="142">
        <f t="shared" ref="AV1286" si="5949">SUM(AJ1286:AU1286)</f>
        <v>0</v>
      </c>
      <c r="AW1286" s="100">
        <f t="shared" ref="AW1286:BH1286" si="5950">AW244*$F$1240</f>
        <v>0</v>
      </c>
      <c r="AX1286" s="100">
        <f t="shared" si="5950"/>
        <v>0</v>
      </c>
      <c r="AY1286" s="100">
        <f t="shared" si="5950"/>
        <v>0</v>
      </c>
      <c r="AZ1286" s="100">
        <f t="shared" si="5950"/>
        <v>0</v>
      </c>
      <c r="BA1286" s="100">
        <f t="shared" si="5950"/>
        <v>0</v>
      </c>
      <c r="BB1286" s="100">
        <f t="shared" si="5950"/>
        <v>0</v>
      </c>
      <c r="BC1286" s="100">
        <f t="shared" si="5950"/>
        <v>0</v>
      </c>
      <c r="BD1286" s="100">
        <f t="shared" si="5950"/>
        <v>0</v>
      </c>
      <c r="BE1286" s="100">
        <f t="shared" si="5950"/>
        <v>0</v>
      </c>
      <c r="BF1286" s="100">
        <f t="shared" si="5950"/>
        <v>0</v>
      </c>
      <c r="BG1286" s="100">
        <f t="shared" si="5950"/>
        <v>0</v>
      </c>
      <c r="BH1286" s="100">
        <f t="shared" si="5950"/>
        <v>0</v>
      </c>
      <c r="BI1286" s="142">
        <f t="shared" si="5945"/>
        <v>0</v>
      </c>
      <c r="BV1286" s="142"/>
      <c r="CI1286" s="142"/>
      <c r="CV1286" s="142"/>
      <c r="DI1286" s="142"/>
      <c r="DV1286" s="142"/>
      <c r="EI1286" s="142"/>
    </row>
    <row r="1287" spans="1:139" ht="15.75" outlineLevel="1" x14ac:dyDescent="0.25">
      <c r="A1287" s="2">
        <f t="shared" si="5921"/>
        <v>12</v>
      </c>
      <c r="B1287" s="1" t="str">
        <f t="shared" si="5921"/>
        <v>PRE-09796</v>
      </c>
      <c r="C1287" s="1" t="str">
        <f t="shared" si="5921"/>
        <v>SPP FH - Alexander Road 13462</v>
      </c>
      <c r="D1287" s="2" t="str">
        <f t="shared" si="5921"/>
        <v>PRE-09796.1</v>
      </c>
      <c r="E1287" s="141" t="str">
        <f t="shared" si="5921"/>
        <v>SPP FH - Alexander Rd 13462 -OH Feed</v>
      </c>
      <c r="F1287" s="84"/>
      <c r="J1287" s="166">
        <v>0</v>
      </c>
      <c r="K1287" s="166">
        <v>0</v>
      </c>
      <c r="L1287" s="166">
        <v>0</v>
      </c>
      <c r="M1287" s="166">
        <v>0</v>
      </c>
      <c r="N1287" s="166">
        <v>0</v>
      </c>
      <c r="O1287" s="166">
        <v>0</v>
      </c>
      <c r="P1287" s="166">
        <v>0</v>
      </c>
      <c r="Q1287" s="142">
        <v>0</v>
      </c>
      <c r="R1287" s="166">
        <v>0</v>
      </c>
      <c r="S1287" s="166">
        <v>0</v>
      </c>
      <c r="T1287" s="166">
        <v>0</v>
      </c>
      <c r="U1287" s="166">
        <v>0</v>
      </c>
      <c r="V1287" s="142">
        <f t="shared" si="5745"/>
        <v>0</v>
      </c>
      <c r="W1287" s="142">
        <v>0</v>
      </c>
      <c r="X1287" s="166">
        <v>0</v>
      </c>
      <c r="Y1287" s="166">
        <v>0</v>
      </c>
      <c r="Z1287" s="166">
        <v>0</v>
      </c>
      <c r="AA1287" s="166">
        <v>0</v>
      </c>
      <c r="AB1287" s="166">
        <v>0</v>
      </c>
      <c r="AC1287" s="100">
        <v>0</v>
      </c>
      <c r="AD1287" s="100">
        <v>0</v>
      </c>
      <c r="AE1287" s="100">
        <v>0</v>
      </c>
      <c r="AF1287" s="100">
        <v>0</v>
      </c>
      <c r="AG1287" s="100">
        <v>0</v>
      </c>
      <c r="AH1287" s="100">
        <v>0</v>
      </c>
      <c r="AI1287" s="142">
        <f t="shared" si="5751"/>
        <v>0</v>
      </c>
      <c r="AJ1287" s="100">
        <f t="shared" ref="AJ1287:AU1287" si="5951">AJ245*$F$1240</f>
        <v>394644.72800000012</v>
      </c>
      <c r="AK1287" s="100">
        <f t="shared" si="5951"/>
        <v>0</v>
      </c>
      <c r="AL1287" s="100">
        <f t="shared" si="5951"/>
        <v>0</v>
      </c>
      <c r="AM1287" s="100">
        <f t="shared" si="5951"/>
        <v>0</v>
      </c>
      <c r="AN1287" s="100">
        <f t="shared" si="5951"/>
        <v>0</v>
      </c>
      <c r="AO1287" s="100">
        <f t="shared" si="5951"/>
        <v>0</v>
      </c>
      <c r="AP1287" s="100">
        <f t="shared" si="5951"/>
        <v>0</v>
      </c>
      <c r="AQ1287" s="100">
        <f t="shared" si="5951"/>
        <v>0</v>
      </c>
      <c r="AR1287" s="100">
        <f t="shared" si="5951"/>
        <v>0</v>
      </c>
      <c r="AS1287" s="100">
        <f t="shared" si="5951"/>
        <v>0</v>
      </c>
      <c r="AT1287" s="100">
        <f t="shared" si="5951"/>
        <v>0</v>
      </c>
      <c r="AU1287" s="100">
        <f t="shared" si="5951"/>
        <v>0</v>
      </c>
      <c r="AV1287" s="142">
        <f t="shared" si="5753"/>
        <v>394644.72800000012</v>
      </c>
      <c r="AW1287" s="100">
        <f t="shared" ref="AW1287:BH1287" si="5952">AW245*$F$1240</f>
        <v>0</v>
      </c>
      <c r="AX1287" s="100">
        <f t="shared" si="5952"/>
        <v>0</v>
      </c>
      <c r="AY1287" s="100">
        <f t="shared" si="5952"/>
        <v>0</v>
      </c>
      <c r="AZ1287" s="100">
        <f t="shared" si="5952"/>
        <v>0</v>
      </c>
      <c r="BA1287" s="100">
        <f t="shared" si="5952"/>
        <v>0</v>
      </c>
      <c r="BB1287" s="100">
        <f t="shared" si="5952"/>
        <v>0</v>
      </c>
      <c r="BC1287" s="100">
        <f t="shared" si="5952"/>
        <v>0</v>
      </c>
      <c r="BD1287" s="100">
        <f t="shared" si="5952"/>
        <v>0</v>
      </c>
      <c r="BE1287" s="100">
        <f t="shared" si="5952"/>
        <v>0</v>
      </c>
      <c r="BF1287" s="100">
        <f t="shared" si="5952"/>
        <v>0</v>
      </c>
      <c r="BG1287" s="100">
        <f t="shared" si="5952"/>
        <v>0</v>
      </c>
      <c r="BH1287" s="100">
        <f t="shared" si="5952"/>
        <v>0</v>
      </c>
      <c r="BI1287" s="142">
        <f t="shared" ref="BI1287" si="5953">SUM(AW1287:BH1287)</f>
        <v>0</v>
      </c>
      <c r="BV1287" s="142"/>
      <c r="CI1287" s="142"/>
      <c r="CV1287" s="142"/>
      <c r="DI1287" s="142"/>
      <c r="DV1287" s="142"/>
      <c r="EI1287" s="142"/>
    </row>
    <row r="1288" spans="1:139" ht="15.75" outlineLevel="1" x14ac:dyDescent="0.25">
      <c r="A1288" s="2">
        <f t="shared" si="5921"/>
        <v>12</v>
      </c>
      <c r="B1288" s="1" t="str">
        <f t="shared" si="5921"/>
        <v>PRE-09796</v>
      </c>
      <c r="C1288" s="1" t="str">
        <f t="shared" si="5921"/>
        <v>SPP FH - Alexander Road 13462</v>
      </c>
      <c r="D1288" s="2" t="str">
        <f t="shared" si="5921"/>
        <v>A2779868</v>
      </c>
      <c r="E1288" s="141" t="str">
        <f t="shared" si="5921"/>
        <v>SPP FH - Alexander Rd 13462 - OCR</v>
      </c>
      <c r="F1288" s="84"/>
      <c r="J1288" s="166">
        <v>0</v>
      </c>
      <c r="K1288" s="166">
        <v>0</v>
      </c>
      <c r="L1288" s="166">
        <v>0</v>
      </c>
      <c r="M1288" s="166">
        <v>0</v>
      </c>
      <c r="N1288" s="166">
        <v>0</v>
      </c>
      <c r="O1288" s="166">
        <v>0</v>
      </c>
      <c r="P1288" s="166">
        <v>0</v>
      </c>
      <c r="Q1288" s="142">
        <v>0</v>
      </c>
      <c r="R1288" s="166">
        <v>0</v>
      </c>
      <c r="S1288" s="166">
        <v>0</v>
      </c>
      <c r="T1288" s="166">
        <v>0</v>
      </c>
      <c r="U1288" s="166">
        <v>0</v>
      </c>
      <c r="V1288" s="142">
        <f t="shared" ref="V1288" si="5954">SUM(J1288:U1288)</f>
        <v>0</v>
      </c>
      <c r="W1288" s="142">
        <v>0</v>
      </c>
      <c r="X1288" s="166">
        <v>0</v>
      </c>
      <c r="Y1288" s="166">
        <v>0</v>
      </c>
      <c r="Z1288" s="166">
        <v>0</v>
      </c>
      <c r="AA1288" s="166">
        <v>0</v>
      </c>
      <c r="AB1288" s="166">
        <v>0</v>
      </c>
      <c r="AC1288" s="100">
        <v>0</v>
      </c>
      <c r="AD1288" s="100">
        <v>0</v>
      </c>
      <c r="AE1288" s="100">
        <v>0</v>
      </c>
      <c r="AF1288" s="100">
        <v>0</v>
      </c>
      <c r="AG1288" s="100">
        <v>0</v>
      </c>
      <c r="AH1288" s="100">
        <v>0</v>
      </c>
      <c r="AI1288" s="142">
        <f t="shared" ref="AI1288" si="5955">SUM(W1288:AH1288)</f>
        <v>0</v>
      </c>
      <c r="AJ1288" s="100">
        <f t="shared" ref="AJ1288:AU1288" si="5956">AJ246*$F$1240</f>
        <v>0</v>
      </c>
      <c r="AK1288" s="100">
        <f t="shared" si="5956"/>
        <v>14482.36</v>
      </c>
      <c r="AL1288" s="100">
        <f t="shared" si="5956"/>
        <v>0</v>
      </c>
      <c r="AM1288" s="100">
        <f t="shared" si="5956"/>
        <v>0</v>
      </c>
      <c r="AN1288" s="100">
        <f t="shared" si="5956"/>
        <v>0</v>
      </c>
      <c r="AO1288" s="100">
        <f t="shared" si="5956"/>
        <v>0</v>
      </c>
      <c r="AP1288" s="100">
        <f t="shared" si="5956"/>
        <v>0</v>
      </c>
      <c r="AQ1288" s="100">
        <f t="shared" si="5956"/>
        <v>0</v>
      </c>
      <c r="AR1288" s="100">
        <f t="shared" si="5956"/>
        <v>0</v>
      </c>
      <c r="AS1288" s="100">
        <f t="shared" si="5956"/>
        <v>0</v>
      </c>
      <c r="AT1288" s="100">
        <f t="shared" si="5956"/>
        <v>0</v>
      </c>
      <c r="AU1288" s="100">
        <f t="shared" si="5956"/>
        <v>0</v>
      </c>
      <c r="AV1288" s="142">
        <f t="shared" ref="AV1288" si="5957">SUM(AJ1288:AU1288)</f>
        <v>14482.36</v>
      </c>
      <c r="AW1288" s="100">
        <f t="shared" ref="AW1288:BH1288" si="5958">AW246*$F$1240</f>
        <v>0</v>
      </c>
      <c r="AX1288" s="100">
        <f t="shared" si="5958"/>
        <v>0</v>
      </c>
      <c r="AY1288" s="100">
        <f t="shared" si="5958"/>
        <v>0</v>
      </c>
      <c r="AZ1288" s="100">
        <f t="shared" si="5958"/>
        <v>0</v>
      </c>
      <c r="BA1288" s="100">
        <f t="shared" si="5958"/>
        <v>0</v>
      </c>
      <c r="BB1288" s="100">
        <f t="shared" si="5958"/>
        <v>0</v>
      </c>
      <c r="BC1288" s="100">
        <f t="shared" si="5958"/>
        <v>0</v>
      </c>
      <c r="BD1288" s="100">
        <f t="shared" si="5958"/>
        <v>0</v>
      </c>
      <c r="BE1288" s="100">
        <f t="shared" si="5958"/>
        <v>0</v>
      </c>
      <c r="BF1288" s="100">
        <f t="shared" si="5958"/>
        <v>0</v>
      </c>
      <c r="BG1288" s="100">
        <f t="shared" si="5958"/>
        <v>0</v>
      </c>
      <c r="BH1288" s="100">
        <f t="shared" si="5958"/>
        <v>0</v>
      </c>
      <c r="BI1288" s="142">
        <f t="shared" ref="BI1288:BI1289" si="5959">SUM(AW1288:BH1288)</f>
        <v>0</v>
      </c>
      <c r="BV1288" s="142"/>
      <c r="CI1288" s="142"/>
      <c r="CV1288" s="142"/>
      <c r="DI1288" s="142"/>
      <c r="DV1288" s="142"/>
      <c r="EI1288" s="142"/>
    </row>
    <row r="1289" spans="1:139" ht="15.75" outlineLevel="1" x14ac:dyDescent="0.25">
      <c r="A1289" s="2">
        <f t="shared" si="5921"/>
        <v>12</v>
      </c>
      <c r="B1289" s="1" t="str">
        <f t="shared" si="5921"/>
        <v>PRE-09796</v>
      </c>
      <c r="C1289" s="1" t="str">
        <f t="shared" si="5921"/>
        <v>SPP FH - Alexander Road 13462</v>
      </c>
      <c r="D1289" s="2" t="str">
        <f t="shared" si="5921"/>
        <v>A2787516</v>
      </c>
      <c r="E1289" s="141" t="str">
        <f t="shared" si="5921"/>
        <v>SPP FH -Alexander Rd 13462 OCR 5994</v>
      </c>
      <c r="F1289" s="84"/>
      <c r="J1289" s="166">
        <v>0</v>
      </c>
      <c r="K1289" s="166">
        <v>0</v>
      </c>
      <c r="L1289" s="166">
        <v>0</v>
      </c>
      <c r="M1289" s="166">
        <v>0</v>
      </c>
      <c r="N1289" s="166">
        <v>0</v>
      </c>
      <c r="O1289" s="166">
        <v>0</v>
      </c>
      <c r="P1289" s="166">
        <v>0</v>
      </c>
      <c r="Q1289" s="142">
        <v>0</v>
      </c>
      <c r="R1289" s="166">
        <v>0</v>
      </c>
      <c r="S1289" s="166">
        <v>0</v>
      </c>
      <c r="T1289" s="166">
        <v>0</v>
      </c>
      <c r="U1289" s="166">
        <v>0</v>
      </c>
      <c r="V1289" s="142">
        <f t="shared" ref="V1289" si="5960">SUM(J1289:U1289)</f>
        <v>0</v>
      </c>
      <c r="W1289" s="142">
        <v>0</v>
      </c>
      <c r="X1289" s="166">
        <v>0</v>
      </c>
      <c r="Y1289" s="166">
        <v>0</v>
      </c>
      <c r="Z1289" s="166">
        <v>0</v>
      </c>
      <c r="AA1289" s="166">
        <v>0</v>
      </c>
      <c r="AB1289" s="166">
        <v>0</v>
      </c>
      <c r="AC1289" s="100">
        <v>0</v>
      </c>
      <c r="AD1289" s="100">
        <v>0</v>
      </c>
      <c r="AE1289" s="100">
        <v>0</v>
      </c>
      <c r="AF1289" s="100">
        <v>0</v>
      </c>
      <c r="AG1289" s="100">
        <v>0</v>
      </c>
      <c r="AH1289" s="100">
        <v>0</v>
      </c>
      <c r="AI1289" s="142">
        <f t="shared" ref="AI1289" si="5961">SUM(W1289:AH1289)</f>
        <v>0</v>
      </c>
      <c r="AJ1289" s="100">
        <f t="shared" ref="AJ1289:AU1289" si="5962">AJ247*$F$1240</f>
        <v>0</v>
      </c>
      <c r="AK1289" s="100">
        <f t="shared" si="5962"/>
        <v>0</v>
      </c>
      <c r="AL1289" s="100">
        <f t="shared" si="5962"/>
        <v>0</v>
      </c>
      <c r="AM1289" s="100">
        <f t="shared" si="5962"/>
        <v>0</v>
      </c>
      <c r="AN1289" s="100">
        <f t="shared" si="5962"/>
        <v>0</v>
      </c>
      <c r="AO1289" s="100">
        <f t="shared" si="5962"/>
        <v>0</v>
      </c>
      <c r="AP1289" s="100">
        <f t="shared" si="5962"/>
        <v>0</v>
      </c>
      <c r="AQ1289" s="100">
        <f t="shared" si="5962"/>
        <v>0</v>
      </c>
      <c r="AR1289" s="100">
        <f t="shared" si="5962"/>
        <v>0</v>
      </c>
      <c r="AS1289" s="100">
        <f t="shared" si="5962"/>
        <v>0</v>
      </c>
      <c r="AT1289" s="100">
        <f t="shared" si="5962"/>
        <v>0</v>
      </c>
      <c r="AU1289" s="100">
        <f t="shared" si="5962"/>
        <v>0</v>
      </c>
      <c r="AV1289" s="142">
        <f t="shared" ref="AV1289" si="5963">SUM(AJ1289:AU1289)</f>
        <v>0</v>
      </c>
      <c r="AW1289" s="100">
        <f t="shared" ref="AW1289:BH1289" si="5964">AW247*$F$1240</f>
        <v>0</v>
      </c>
      <c r="AX1289" s="100">
        <f t="shared" si="5964"/>
        <v>0</v>
      </c>
      <c r="AY1289" s="100">
        <f t="shared" si="5964"/>
        <v>0</v>
      </c>
      <c r="AZ1289" s="100">
        <f t="shared" si="5964"/>
        <v>0</v>
      </c>
      <c r="BA1289" s="100">
        <f t="shared" si="5964"/>
        <v>0</v>
      </c>
      <c r="BB1289" s="100">
        <f t="shared" si="5964"/>
        <v>0</v>
      </c>
      <c r="BC1289" s="100">
        <f t="shared" si="5964"/>
        <v>0</v>
      </c>
      <c r="BD1289" s="100">
        <f t="shared" si="5964"/>
        <v>0</v>
      </c>
      <c r="BE1289" s="100">
        <f t="shared" si="5964"/>
        <v>0</v>
      </c>
      <c r="BF1289" s="100">
        <f t="shared" si="5964"/>
        <v>0</v>
      </c>
      <c r="BG1289" s="100">
        <f t="shared" si="5964"/>
        <v>0</v>
      </c>
      <c r="BH1289" s="100">
        <f t="shared" si="5964"/>
        <v>0</v>
      </c>
      <c r="BI1289" s="142">
        <f t="shared" si="5959"/>
        <v>0</v>
      </c>
      <c r="BV1289" s="142"/>
      <c r="CI1289" s="142"/>
      <c r="CV1289" s="142"/>
      <c r="DI1289" s="142"/>
      <c r="DV1289" s="142"/>
      <c r="EI1289" s="142"/>
    </row>
    <row r="1290" spans="1:139" ht="15.75" outlineLevel="1" x14ac:dyDescent="0.25">
      <c r="A1290" s="2">
        <f t="shared" si="5921"/>
        <v>13</v>
      </c>
      <c r="B1290" s="1" t="str">
        <f t="shared" si="5921"/>
        <v>PRE-09740</v>
      </c>
      <c r="C1290" s="1" t="str">
        <f t="shared" si="5921"/>
        <v>SPP FH - Pine Lake N 13633</v>
      </c>
      <c r="D1290" s="2" t="str">
        <f t="shared" si="5921"/>
        <v>PRE-09740.1</v>
      </c>
      <c r="E1290" s="141" t="str">
        <f t="shared" si="5921"/>
        <v>SPP FH - Pine Lake N 13633 - OH</v>
      </c>
      <c r="F1290" s="84"/>
      <c r="J1290" s="166">
        <v>0</v>
      </c>
      <c r="K1290" s="166">
        <v>0</v>
      </c>
      <c r="L1290" s="166">
        <v>0</v>
      </c>
      <c r="M1290" s="166">
        <v>0</v>
      </c>
      <c r="N1290" s="166">
        <v>0</v>
      </c>
      <c r="O1290" s="166">
        <v>0</v>
      </c>
      <c r="P1290" s="166">
        <v>0</v>
      </c>
      <c r="Q1290" s="100">
        <v>0</v>
      </c>
      <c r="R1290" s="166">
        <v>0</v>
      </c>
      <c r="S1290" s="166">
        <v>0</v>
      </c>
      <c r="T1290" s="166">
        <v>0</v>
      </c>
      <c r="U1290" s="166">
        <v>0</v>
      </c>
      <c r="V1290" s="142">
        <f t="shared" si="5745"/>
        <v>0</v>
      </c>
      <c r="W1290" s="100">
        <v>0</v>
      </c>
      <c r="X1290" s="166">
        <v>0</v>
      </c>
      <c r="Y1290" s="166">
        <v>0</v>
      </c>
      <c r="Z1290" s="166">
        <v>0</v>
      </c>
      <c r="AA1290" s="166">
        <v>0</v>
      </c>
      <c r="AB1290" s="166">
        <v>0</v>
      </c>
      <c r="AC1290" s="100">
        <v>0</v>
      </c>
      <c r="AD1290" s="100">
        <v>0</v>
      </c>
      <c r="AE1290" s="100">
        <v>0</v>
      </c>
      <c r="AF1290" s="100">
        <v>267237.78999999998</v>
      </c>
      <c r="AG1290" s="100">
        <v>0</v>
      </c>
      <c r="AH1290" s="100">
        <v>0</v>
      </c>
      <c r="AI1290" s="142">
        <f t="shared" si="5751"/>
        <v>267237.78999999998</v>
      </c>
      <c r="AJ1290" s="100">
        <f t="shared" ref="AJ1290:AU1290" si="5965">AJ248*$F$1240</f>
        <v>0</v>
      </c>
      <c r="AK1290" s="100">
        <f t="shared" si="5965"/>
        <v>0</v>
      </c>
      <c r="AL1290" s="100">
        <f t="shared" si="5965"/>
        <v>0</v>
      </c>
      <c r="AM1290" s="100">
        <f t="shared" si="5965"/>
        <v>0</v>
      </c>
      <c r="AN1290" s="100">
        <f t="shared" si="5965"/>
        <v>0</v>
      </c>
      <c r="AO1290" s="100">
        <f t="shared" si="5965"/>
        <v>0</v>
      </c>
      <c r="AP1290" s="100">
        <f t="shared" si="5965"/>
        <v>0</v>
      </c>
      <c r="AQ1290" s="100">
        <f t="shared" si="5965"/>
        <v>0</v>
      </c>
      <c r="AR1290" s="100">
        <f t="shared" si="5965"/>
        <v>0</v>
      </c>
      <c r="AS1290" s="100">
        <f t="shared" si="5965"/>
        <v>0</v>
      </c>
      <c r="AT1290" s="100">
        <f t="shared" si="5965"/>
        <v>0</v>
      </c>
      <c r="AU1290" s="100">
        <f t="shared" si="5965"/>
        <v>0</v>
      </c>
      <c r="AV1290" s="142">
        <f t="shared" si="5753"/>
        <v>0</v>
      </c>
      <c r="AW1290" s="100">
        <f t="shared" ref="AW1290:BH1290" si="5966">AW248*$F$1240</f>
        <v>20000</v>
      </c>
      <c r="AX1290" s="100">
        <f t="shared" si="5966"/>
        <v>0</v>
      </c>
      <c r="AY1290" s="100">
        <f t="shared" si="5966"/>
        <v>0</v>
      </c>
      <c r="AZ1290" s="100">
        <f t="shared" si="5966"/>
        <v>0</v>
      </c>
      <c r="BA1290" s="100">
        <f t="shared" si="5966"/>
        <v>0</v>
      </c>
      <c r="BB1290" s="100">
        <f t="shared" si="5966"/>
        <v>0</v>
      </c>
      <c r="BC1290" s="100">
        <f t="shared" si="5966"/>
        <v>40000</v>
      </c>
      <c r="BD1290" s="100">
        <f t="shared" si="5966"/>
        <v>80000</v>
      </c>
      <c r="BE1290" s="100">
        <f t="shared" si="5966"/>
        <v>80000</v>
      </c>
      <c r="BF1290" s="100">
        <f t="shared" si="5966"/>
        <v>120000</v>
      </c>
      <c r="BG1290" s="100">
        <f t="shared" si="5966"/>
        <v>140000</v>
      </c>
      <c r="BH1290" s="100">
        <f t="shared" si="5966"/>
        <v>67045.600000000006</v>
      </c>
      <c r="BI1290" s="142">
        <f t="shared" ref="BI1290" si="5967">SUM(AW1290:BH1290)</f>
        <v>547045.6</v>
      </c>
      <c r="BV1290" s="142"/>
      <c r="CI1290" s="142"/>
      <c r="CV1290" s="142"/>
      <c r="DI1290" s="142"/>
      <c r="DV1290" s="142"/>
      <c r="EI1290" s="142"/>
    </row>
    <row r="1291" spans="1:139" ht="15.75" outlineLevel="1" x14ac:dyDescent="0.25">
      <c r="A1291" s="2">
        <f t="shared" si="5921"/>
        <v>13</v>
      </c>
      <c r="B1291" s="1" t="str">
        <f t="shared" si="5921"/>
        <v>PRE-09740</v>
      </c>
      <c r="C1291" s="1" t="str">
        <f t="shared" si="5921"/>
        <v>SPP FH - Pine Lake N 13633</v>
      </c>
      <c r="D1291" s="2" t="str">
        <f t="shared" si="5921"/>
        <v>PRE-09740.2</v>
      </c>
      <c r="E1291" s="141" t="str">
        <f t="shared" si="5921"/>
        <v>SPP FH - Pine Lake N 13633 -S&amp;E/R&amp;C</v>
      </c>
      <c r="F1291" s="84"/>
      <c r="J1291" s="166">
        <v>0</v>
      </c>
      <c r="K1291" s="166">
        <v>0</v>
      </c>
      <c r="L1291" s="166">
        <v>0</v>
      </c>
      <c r="M1291" s="166">
        <v>0</v>
      </c>
      <c r="N1291" s="166">
        <v>0</v>
      </c>
      <c r="O1291" s="166">
        <v>0</v>
      </c>
      <c r="P1291" s="166">
        <v>0</v>
      </c>
      <c r="Q1291" s="100">
        <v>0</v>
      </c>
      <c r="R1291" s="166">
        <v>0</v>
      </c>
      <c r="S1291" s="166">
        <v>0</v>
      </c>
      <c r="T1291" s="166">
        <v>0</v>
      </c>
      <c r="U1291" s="166">
        <v>0</v>
      </c>
      <c r="V1291" s="142">
        <f t="shared" ref="V1291:V1292" si="5968">SUM(J1291:U1291)</f>
        <v>0</v>
      </c>
      <c r="W1291" s="100">
        <v>0</v>
      </c>
      <c r="X1291" s="166">
        <v>0</v>
      </c>
      <c r="Y1291" s="166">
        <v>0</v>
      </c>
      <c r="Z1291" s="166">
        <v>0</v>
      </c>
      <c r="AA1291" s="166">
        <v>0</v>
      </c>
      <c r="AB1291" s="166">
        <v>0</v>
      </c>
      <c r="AC1291" s="100">
        <v>21496.06</v>
      </c>
      <c r="AD1291" s="100">
        <v>0</v>
      </c>
      <c r="AE1291" s="100">
        <v>0</v>
      </c>
      <c r="AF1291" s="100">
        <v>0</v>
      </c>
      <c r="AG1291" s="100">
        <v>0</v>
      </c>
      <c r="AH1291" s="100">
        <v>0</v>
      </c>
      <c r="AI1291" s="142">
        <f t="shared" ref="AI1291:AI1292" si="5969">SUM(W1291:AH1291)</f>
        <v>21496.06</v>
      </c>
      <c r="AJ1291" s="100">
        <f t="shared" ref="AJ1291:AU1291" si="5970">AJ249*$F$1240</f>
        <v>0</v>
      </c>
      <c r="AK1291" s="100">
        <f t="shared" si="5970"/>
        <v>0</v>
      </c>
      <c r="AL1291" s="100">
        <f t="shared" si="5970"/>
        <v>0</v>
      </c>
      <c r="AM1291" s="100">
        <f t="shared" si="5970"/>
        <v>0</v>
      </c>
      <c r="AN1291" s="100">
        <f t="shared" si="5970"/>
        <v>0</v>
      </c>
      <c r="AO1291" s="100">
        <f t="shared" si="5970"/>
        <v>0</v>
      </c>
      <c r="AP1291" s="100">
        <f t="shared" si="5970"/>
        <v>0</v>
      </c>
      <c r="AQ1291" s="100">
        <f t="shared" si="5970"/>
        <v>0</v>
      </c>
      <c r="AR1291" s="100">
        <f t="shared" si="5970"/>
        <v>0</v>
      </c>
      <c r="AS1291" s="100">
        <f t="shared" si="5970"/>
        <v>0</v>
      </c>
      <c r="AT1291" s="100">
        <f t="shared" si="5970"/>
        <v>0</v>
      </c>
      <c r="AU1291" s="100">
        <f t="shared" si="5970"/>
        <v>0</v>
      </c>
      <c r="AV1291" s="142">
        <f t="shared" ref="AV1291:AV1292" si="5971">SUM(AJ1291:AU1291)</f>
        <v>0</v>
      </c>
      <c r="AW1291" s="100">
        <f t="shared" ref="AW1291:BH1291" si="5972">AW249*$F$1240</f>
        <v>0</v>
      </c>
      <c r="AX1291" s="100">
        <f t="shared" si="5972"/>
        <v>0</v>
      </c>
      <c r="AY1291" s="100">
        <f t="shared" si="5972"/>
        <v>0</v>
      </c>
      <c r="AZ1291" s="100">
        <f t="shared" si="5972"/>
        <v>0</v>
      </c>
      <c r="BA1291" s="100">
        <f t="shared" si="5972"/>
        <v>0</v>
      </c>
      <c r="BB1291" s="100">
        <f t="shared" si="5972"/>
        <v>0</v>
      </c>
      <c r="BC1291" s="100">
        <f t="shared" si="5972"/>
        <v>0</v>
      </c>
      <c r="BD1291" s="100">
        <f t="shared" si="5972"/>
        <v>0</v>
      </c>
      <c r="BE1291" s="100">
        <f t="shared" si="5972"/>
        <v>0</v>
      </c>
      <c r="BF1291" s="100">
        <f t="shared" si="5972"/>
        <v>0</v>
      </c>
      <c r="BG1291" s="100">
        <f t="shared" si="5972"/>
        <v>0</v>
      </c>
      <c r="BH1291" s="100">
        <f t="shared" si="5972"/>
        <v>0</v>
      </c>
      <c r="BI1291" s="142">
        <f t="shared" ref="BI1291:BI1293" si="5973">SUM(AW1291:BH1291)</f>
        <v>0</v>
      </c>
      <c r="BV1291" s="142"/>
      <c r="CI1291" s="142"/>
      <c r="CV1291" s="142"/>
      <c r="DI1291" s="142"/>
      <c r="DV1291" s="142"/>
      <c r="EI1291" s="142"/>
    </row>
    <row r="1292" spans="1:139" ht="15.75" outlineLevel="1" x14ac:dyDescent="0.25">
      <c r="A1292" s="2">
        <f t="shared" ref="A1292:E1292" si="5974">A1098</f>
        <v>13</v>
      </c>
      <c r="B1292" s="1" t="str">
        <f t="shared" si="5974"/>
        <v>PRE-09740</v>
      </c>
      <c r="C1292" s="1" t="str">
        <f t="shared" si="5974"/>
        <v>SPP FH - Pine Lake N 13633</v>
      </c>
      <c r="D1292" s="2" t="str">
        <f t="shared" si="5974"/>
        <v>A2770874</v>
      </c>
      <c r="E1292" s="141" t="str">
        <f t="shared" si="5974"/>
        <v>SPP FH - Pine Lake 13633 - R&amp;C</v>
      </c>
      <c r="F1292" s="84"/>
      <c r="J1292" s="166">
        <v>0</v>
      </c>
      <c r="K1292" s="166">
        <v>0</v>
      </c>
      <c r="L1292" s="166">
        <v>0</v>
      </c>
      <c r="M1292" s="166">
        <v>0</v>
      </c>
      <c r="N1292" s="166">
        <v>0</v>
      </c>
      <c r="O1292" s="166">
        <v>0</v>
      </c>
      <c r="P1292" s="166">
        <v>0</v>
      </c>
      <c r="Q1292" s="100">
        <v>0</v>
      </c>
      <c r="R1292" s="166">
        <v>0</v>
      </c>
      <c r="S1292" s="166">
        <v>0</v>
      </c>
      <c r="T1292" s="166">
        <v>0</v>
      </c>
      <c r="U1292" s="166">
        <v>0</v>
      </c>
      <c r="V1292" s="142">
        <f t="shared" si="5968"/>
        <v>0</v>
      </c>
      <c r="W1292" s="100">
        <v>0</v>
      </c>
      <c r="X1292" s="166">
        <v>0</v>
      </c>
      <c r="Y1292" s="166">
        <v>0</v>
      </c>
      <c r="Z1292" s="166">
        <v>0</v>
      </c>
      <c r="AA1292" s="166">
        <v>0</v>
      </c>
      <c r="AB1292" s="166">
        <v>0</v>
      </c>
      <c r="AC1292" s="100">
        <v>0</v>
      </c>
      <c r="AD1292" s="100">
        <v>0</v>
      </c>
      <c r="AE1292" s="100">
        <v>0</v>
      </c>
      <c r="AF1292" s="100">
        <v>0</v>
      </c>
      <c r="AG1292" s="100">
        <v>500</v>
      </c>
      <c r="AH1292" s="100">
        <v>0</v>
      </c>
      <c r="AI1292" s="142">
        <f t="shared" si="5969"/>
        <v>500</v>
      </c>
      <c r="AJ1292" s="100">
        <f t="shared" ref="AJ1292:AU1292" si="5975">AJ250*$F$1240</f>
        <v>0</v>
      </c>
      <c r="AK1292" s="100">
        <f t="shared" si="5975"/>
        <v>0</v>
      </c>
      <c r="AL1292" s="100">
        <f t="shared" si="5975"/>
        <v>0</v>
      </c>
      <c r="AM1292" s="100">
        <f t="shared" si="5975"/>
        <v>0</v>
      </c>
      <c r="AN1292" s="100">
        <f t="shared" si="5975"/>
        <v>0</v>
      </c>
      <c r="AO1292" s="100">
        <f t="shared" si="5975"/>
        <v>0</v>
      </c>
      <c r="AP1292" s="100">
        <f t="shared" si="5975"/>
        <v>0</v>
      </c>
      <c r="AQ1292" s="100">
        <f t="shared" si="5975"/>
        <v>0</v>
      </c>
      <c r="AR1292" s="100">
        <f t="shared" si="5975"/>
        <v>0</v>
      </c>
      <c r="AS1292" s="100">
        <f t="shared" si="5975"/>
        <v>0</v>
      </c>
      <c r="AT1292" s="100">
        <f t="shared" si="5975"/>
        <v>0</v>
      </c>
      <c r="AU1292" s="100">
        <f t="shared" si="5975"/>
        <v>0</v>
      </c>
      <c r="AV1292" s="142">
        <f t="shared" si="5971"/>
        <v>0</v>
      </c>
      <c r="AW1292" s="100">
        <f t="shared" ref="AW1292:BH1292" si="5976">AW250*$F$1240</f>
        <v>0</v>
      </c>
      <c r="AX1292" s="100">
        <f t="shared" si="5976"/>
        <v>0</v>
      </c>
      <c r="AY1292" s="100">
        <f t="shared" si="5976"/>
        <v>0</v>
      </c>
      <c r="AZ1292" s="100">
        <f t="shared" si="5976"/>
        <v>0</v>
      </c>
      <c r="BA1292" s="100">
        <f t="shared" si="5976"/>
        <v>0</v>
      </c>
      <c r="BB1292" s="100">
        <f t="shared" si="5976"/>
        <v>0</v>
      </c>
      <c r="BC1292" s="100">
        <f t="shared" si="5976"/>
        <v>0</v>
      </c>
      <c r="BD1292" s="100">
        <f t="shared" si="5976"/>
        <v>0</v>
      </c>
      <c r="BE1292" s="100">
        <f t="shared" si="5976"/>
        <v>0</v>
      </c>
      <c r="BF1292" s="100">
        <f t="shared" si="5976"/>
        <v>0</v>
      </c>
      <c r="BG1292" s="100">
        <f t="shared" si="5976"/>
        <v>0</v>
      </c>
      <c r="BH1292" s="100">
        <f t="shared" si="5976"/>
        <v>0</v>
      </c>
      <c r="BI1292" s="142">
        <f t="shared" si="5973"/>
        <v>0</v>
      </c>
      <c r="BV1292" s="142"/>
      <c r="CI1292" s="142"/>
      <c r="CV1292" s="142"/>
      <c r="DI1292" s="142"/>
      <c r="DV1292" s="142"/>
      <c r="EI1292" s="142"/>
    </row>
    <row r="1293" spans="1:139" ht="15.75" outlineLevel="1" x14ac:dyDescent="0.25">
      <c r="A1293" s="2">
        <f t="shared" ref="A1293:E1293" si="5977">A1099</f>
        <v>13</v>
      </c>
      <c r="B1293" s="1" t="str">
        <f t="shared" si="5977"/>
        <v>PRE-09740</v>
      </c>
      <c r="C1293" s="1" t="str">
        <f t="shared" si="5977"/>
        <v>SPP FH - Pine Lake N 13633</v>
      </c>
      <c r="D1293" s="2" t="str">
        <f t="shared" si="5977"/>
        <v>A2775269</v>
      </c>
      <c r="E1293" s="141" t="str">
        <f t="shared" si="5977"/>
        <v>PINE LAKE 13633 OCRs - 4 TAV</v>
      </c>
      <c r="F1293" s="84"/>
      <c r="J1293" s="166">
        <v>0</v>
      </c>
      <c r="K1293" s="166">
        <v>0</v>
      </c>
      <c r="L1293" s="166">
        <v>0</v>
      </c>
      <c r="M1293" s="166">
        <v>0</v>
      </c>
      <c r="N1293" s="166">
        <v>0</v>
      </c>
      <c r="O1293" s="166">
        <v>0</v>
      </c>
      <c r="P1293" s="166">
        <v>0</v>
      </c>
      <c r="Q1293" s="100">
        <v>0</v>
      </c>
      <c r="R1293" s="166">
        <v>0</v>
      </c>
      <c r="S1293" s="166">
        <v>0</v>
      </c>
      <c r="T1293" s="166">
        <v>0</v>
      </c>
      <c r="U1293" s="166">
        <v>0</v>
      </c>
      <c r="V1293" s="142">
        <f t="shared" ref="V1293" si="5978">SUM(J1293:U1293)</f>
        <v>0</v>
      </c>
      <c r="W1293" s="100">
        <v>0</v>
      </c>
      <c r="X1293" s="166">
        <v>0</v>
      </c>
      <c r="Y1293" s="166">
        <v>0</v>
      </c>
      <c r="Z1293" s="166">
        <v>0</v>
      </c>
      <c r="AA1293" s="166">
        <v>0</v>
      </c>
      <c r="AB1293" s="166">
        <v>0</v>
      </c>
      <c r="AC1293" s="100">
        <v>0</v>
      </c>
      <c r="AD1293" s="100">
        <v>0</v>
      </c>
      <c r="AE1293" s="100">
        <v>0</v>
      </c>
      <c r="AF1293" s="100">
        <v>0</v>
      </c>
      <c r="AG1293" s="100">
        <v>0</v>
      </c>
      <c r="AH1293" s="100">
        <v>0</v>
      </c>
      <c r="AI1293" s="142">
        <f t="shared" ref="AI1293" si="5979">SUM(W1293:AH1293)</f>
        <v>0</v>
      </c>
      <c r="AJ1293" s="100">
        <f t="shared" ref="AJ1293:AU1293" si="5980">AJ251*$F$1240</f>
        <v>0</v>
      </c>
      <c r="AK1293" s="100">
        <f t="shared" si="5980"/>
        <v>0</v>
      </c>
      <c r="AL1293" s="100">
        <f t="shared" si="5980"/>
        <v>0</v>
      </c>
      <c r="AM1293" s="100">
        <f t="shared" si="5980"/>
        <v>0</v>
      </c>
      <c r="AN1293" s="100">
        <f t="shared" si="5980"/>
        <v>0</v>
      </c>
      <c r="AO1293" s="100">
        <f t="shared" si="5980"/>
        <v>0</v>
      </c>
      <c r="AP1293" s="100">
        <f t="shared" si="5980"/>
        <v>0</v>
      </c>
      <c r="AQ1293" s="100">
        <f t="shared" si="5980"/>
        <v>0</v>
      </c>
      <c r="AR1293" s="100">
        <f t="shared" si="5980"/>
        <v>0</v>
      </c>
      <c r="AS1293" s="100">
        <f t="shared" si="5980"/>
        <v>0</v>
      </c>
      <c r="AT1293" s="100">
        <f t="shared" si="5980"/>
        <v>0</v>
      </c>
      <c r="AU1293" s="100">
        <f t="shared" si="5980"/>
        <v>0</v>
      </c>
      <c r="AV1293" s="142">
        <f t="shared" ref="AV1293" si="5981">SUM(AJ1293:AU1293)</f>
        <v>0</v>
      </c>
      <c r="AW1293" s="100">
        <f t="shared" ref="AW1293:BH1293" si="5982">AW251*$F$1240</f>
        <v>0</v>
      </c>
      <c r="AX1293" s="100">
        <f t="shared" si="5982"/>
        <v>0</v>
      </c>
      <c r="AY1293" s="100">
        <f t="shared" si="5982"/>
        <v>0</v>
      </c>
      <c r="AZ1293" s="100">
        <f t="shared" si="5982"/>
        <v>0</v>
      </c>
      <c r="BA1293" s="100">
        <f t="shared" si="5982"/>
        <v>0</v>
      </c>
      <c r="BB1293" s="100">
        <f t="shared" si="5982"/>
        <v>0</v>
      </c>
      <c r="BC1293" s="100">
        <f t="shared" si="5982"/>
        <v>0</v>
      </c>
      <c r="BD1293" s="100">
        <f t="shared" si="5982"/>
        <v>0</v>
      </c>
      <c r="BE1293" s="100">
        <f t="shared" si="5982"/>
        <v>0</v>
      </c>
      <c r="BF1293" s="100">
        <f t="shared" si="5982"/>
        <v>0</v>
      </c>
      <c r="BG1293" s="100">
        <f t="shared" si="5982"/>
        <v>0</v>
      </c>
      <c r="BH1293" s="100">
        <f t="shared" si="5982"/>
        <v>0</v>
      </c>
      <c r="BI1293" s="142">
        <f t="shared" si="5973"/>
        <v>0</v>
      </c>
      <c r="BV1293" s="142"/>
      <c r="CI1293" s="142"/>
      <c r="CV1293" s="142"/>
      <c r="DI1293" s="142"/>
      <c r="DV1293" s="142"/>
      <c r="EI1293" s="142"/>
    </row>
    <row r="1294" spans="1:139" ht="15.75" outlineLevel="1" x14ac:dyDescent="0.25">
      <c r="A1294" s="2">
        <f t="shared" ref="A1294:E1294" si="5983">A1100</f>
        <v>14</v>
      </c>
      <c r="B1294" s="1" t="str">
        <f t="shared" si="5983"/>
        <v>PRE-10057</v>
      </c>
      <c r="C1294" s="1" t="str">
        <f t="shared" si="5983"/>
        <v>SPP FH - Hopewell 13148</v>
      </c>
      <c r="D1294" s="2" t="str">
        <f t="shared" si="5983"/>
        <v>PRE-10057.2</v>
      </c>
      <c r="E1294" s="141" t="str">
        <f t="shared" si="5983"/>
        <v>SPP FH - Hopewell 13148 - S&amp;E/R&amp;C</v>
      </c>
      <c r="F1294" s="84"/>
      <c r="J1294" s="166">
        <v>0</v>
      </c>
      <c r="K1294" s="166">
        <v>0</v>
      </c>
      <c r="L1294" s="166">
        <v>0</v>
      </c>
      <c r="M1294" s="166">
        <v>0</v>
      </c>
      <c r="N1294" s="166">
        <v>0</v>
      </c>
      <c r="O1294" s="166">
        <v>0</v>
      </c>
      <c r="P1294" s="166">
        <v>0</v>
      </c>
      <c r="Q1294" s="142">
        <v>0</v>
      </c>
      <c r="R1294" s="166">
        <v>0</v>
      </c>
      <c r="S1294" s="166">
        <v>0</v>
      </c>
      <c r="T1294" s="166">
        <v>0</v>
      </c>
      <c r="U1294" s="166">
        <v>0</v>
      </c>
      <c r="V1294" s="142">
        <f t="shared" si="5745"/>
        <v>0</v>
      </c>
      <c r="W1294" s="142">
        <v>0</v>
      </c>
      <c r="X1294" s="166">
        <v>0</v>
      </c>
      <c r="Y1294" s="166">
        <v>0</v>
      </c>
      <c r="Z1294" s="166">
        <v>0</v>
      </c>
      <c r="AA1294" s="166">
        <v>0</v>
      </c>
      <c r="AB1294" s="166">
        <v>0</v>
      </c>
      <c r="AC1294" s="100">
        <v>0</v>
      </c>
      <c r="AD1294" s="100">
        <v>0</v>
      </c>
      <c r="AE1294" s="100">
        <v>0</v>
      </c>
      <c r="AF1294" s="100">
        <v>0</v>
      </c>
      <c r="AG1294" s="100">
        <v>0</v>
      </c>
      <c r="AH1294" s="100">
        <v>0</v>
      </c>
      <c r="AI1294" s="142">
        <f t="shared" si="5751"/>
        <v>0</v>
      </c>
      <c r="AJ1294" s="100">
        <f t="shared" ref="AJ1294:AU1294" si="5984">AJ252*$F$1240</f>
        <v>0</v>
      </c>
      <c r="AK1294" s="100">
        <f t="shared" si="5984"/>
        <v>0</v>
      </c>
      <c r="AL1294" s="100">
        <f t="shared" si="5984"/>
        <v>0</v>
      </c>
      <c r="AM1294" s="100">
        <f t="shared" si="5984"/>
        <v>0</v>
      </c>
      <c r="AN1294" s="100">
        <f t="shared" si="5984"/>
        <v>0</v>
      </c>
      <c r="AO1294" s="100">
        <f t="shared" si="5984"/>
        <v>0</v>
      </c>
      <c r="AP1294" s="100">
        <f t="shared" si="5984"/>
        <v>501914.72400000005</v>
      </c>
      <c r="AQ1294" s="100">
        <f t="shared" si="5984"/>
        <v>0</v>
      </c>
      <c r="AR1294" s="100">
        <f t="shared" si="5984"/>
        <v>0</v>
      </c>
      <c r="AS1294" s="100">
        <f t="shared" si="5984"/>
        <v>0</v>
      </c>
      <c r="AT1294" s="100">
        <f t="shared" si="5984"/>
        <v>0</v>
      </c>
      <c r="AU1294" s="100">
        <f t="shared" si="5984"/>
        <v>0</v>
      </c>
      <c r="AV1294" s="142">
        <f t="shared" si="5753"/>
        <v>501914.72400000005</v>
      </c>
      <c r="AW1294" s="100">
        <f t="shared" ref="AW1294:BH1294" si="5985">AW252*$F$1240</f>
        <v>0</v>
      </c>
      <c r="AX1294" s="100">
        <f t="shared" si="5985"/>
        <v>0</v>
      </c>
      <c r="AY1294" s="100">
        <f t="shared" si="5985"/>
        <v>0</v>
      </c>
      <c r="AZ1294" s="100">
        <f t="shared" si="5985"/>
        <v>0</v>
      </c>
      <c r="BA1294" s="100">
        <f t="shared" si="5985"/>
        <v>0</v>
      </c>
      <c r="BB1294" s="100">
        <f t="shared" si="5985"/>
        <v>0</v>
      </c>
      <c r="BC1294" s="100">
        <f t="shared" si="5985"/>
        <v>0</v>
      </c>
      <c r="BD1294" s="100">
        <f t="shared" si="5985"/>
        <v>0</v>
      </c>
      <c r="BE1294" s="100">
        <f t="shared" si="5985"/>
        <v>0</v>
      </c>
      <c r="BF1294" s="100">
        <f t="shared" si="5985"/>
        <v>0</v>
      </c>
      <c r="BG1294" s="100">
        <f t="shared" si="5985"/>
        <v>0</v>
      </c>
      <c r="BH1294" s="100">
        <f t="shared" si="5985"/>
        <v>0</v>
      </c>
      <c r="BI1294" s="142">
        <f t="shared" ref="BI1294:BI1308" si="5986">SUM(AW1294:BH1294)</f>
        <v>0</v>
      </c>
      <c r="BV1294" s="142"/>
      <c r="CI1294" s="142"/>
      <c r="CV1294" s="142"/>
      <c r="DI1294" s="142"/>
      <c r="DV1294" s="142"/>
      <c r="EI1294" s="142"/>
    </row>
    <row r="1295" spans="1:139" ht="15.75" outlineLevel="1" x14ac:dyDescent="0.25">
      <c r="A1295" s="2">
        <f t="shared" ref="A1295:E1296" si="5987">A1101</f>
        <v>15</v>
      </c>
      <c r="B1295" s="1" t="str">
        <f t="shared" si="5987"/>
        <v>PRE-10058</v>
      </c>
      <c r="C1295" s="1" t="str">
        <f t="shared" si="5987"/>
        <v>SPP FH - 14th St 13048</v>
      </c>
      <c r="D1295" s="2" t="str">
        <f t="shared" si="5987"/>
        <v>PRE-10058.1</v>
      </c>
      <c r="E1295" s="141" t="str">
        <f t="shared" si="5987"/>
        <v>SPP FH - 14th St 13048 - OH</v>
      </c>
      <c r="F1295" s="84"/>
      <c r="J1295" s="166">
        <v>0</v>
      </c>
      <c r="K1295" s="166">
        <v>0</v>
      </c>
      <c r="L1295" s="166">
        <v>0</v>
      </c>
      <c r="M1295" s="166">
        <v>0</v>
      </c>
      <c r="N1295" s="166">
        <v>0</v>
      </c>
      <c r="O1295" s="166">
        <v>0</v>
      </c>
      <c r="P1295" s="166">
        <v>0</v>
      </c>
      <c r="Q1295" s="100">
        <v>0</v>
      </c>
      <c r="R1295" s="166">
        <v>0</v>
      </c>
      <c r="S1295" s="166">
        <v>0</v>
      </c>
      <c r="T1295" s="166">
        <v>0</v>
      </c>
      <c r="U1295" s="166">
        <v>0</v>
      </c>
      <c r="V1295" s="142">
        <f t="shared" si="5745"/>
        <v>0</v>
      </c>
      <c r="W1295" s="100">
        <v>0</v>
      </c>
      <c r="X1295" s="166">
        <v>0</v>
      </c>
      <c r="Y1295" s="166">
        <v>0</v>
      </c>
      <c r="Z1295" s="166">
        <v>0</v>
      </c>
      <c r="AA1295" s="166">
        <v>0</v>
      </c>
      <c r="AB1295" s="166">
        <v>0</v>
      </c>
      <c r="AC1295" s="100">
        <v>0</v>
      </c>
      <c r="AD1295" s="100">
        <v>0</v>
      </c>
      <c r="AE1295" s="100">
        <v>0</v>
      </c>
      <c r="AF1295" s="100">
        <v>0</v>
      </c>
      <c r="AG1295" s="100">
        <v>0</v>
      </c>
      <c r="AH1295" s="100">
        <v>0</v>
      </c>
      <c r="AI1295" s="142">
        <f t="shared" si="5751"/>
        <v>0</v>
      </c>
      <c r="AJ1295" s="100">
        <f t="shared" ref="AJ1295:AU1295" si="5988">AJ253*$F$1240</f>
        <v>0</v>
      </c>
      <c r="AK1295" s="100">
        <f t="shared" si="5988"/>
        <v>0</v>
      </c>
      <c r="AL1295" s="100">
        <f t="shared" si="5988"/>
        <v>0</v>
      </c>
      <c r="AM1295" s="100">
        <f t="shared" si="5988"/>
        <v>0</v>
      </c>
      <c r="AN1295" s="100">
        <f t="shared" si="5988"/>
        <v>0</v>
      </c>
      <c r="AO1295" s="100">
        <f t="shared" si="5988"/>
        <v>665727.83200000005</v>
      </c>
      <c r="AP1295" s="100">
        <f t="shared" si="5988"/>
        <v>166875.06400000001</v>
      </c>
      <c r="AQ1295" s="100">
        <f t="shared" si="5988"/>
        <v>0</v>
      </c>
      <c r="AR1295" s="100">
        <f t="shared" si="5988"/>
        <v>0</v>
      </c>
      <c r="AS1295" s="100">
        <f t="shared" si="5988"/>
        <v>0</v>
      </c>
      <c r="AT1295" s="100">
        <f t="shared" si="5988"/>
        <v>0</v>
      </c>
      <c r="AU1295" s="100">
        <f t="shared" si="5988"/>
        <v>0</v>
      </c>
      <c r="AV1295" s="142">
        <f t="shared" si="5753"/>
        <v>832602.89600000007</v>
      </c>
      <c r="AW1295" s="100">
        <f t="shared" ref="AW1295:BH1295" si="5989">AW253*$F$1240</f>
        <v>0</v>
      </c>
      <c r="AX1295" s="100">
        <f t="shared" si="5989"/>
        <v>0</v>
      </c>
      <c r="AY1295" s="100">
        <f t="shared" si="5989"/>
        <v>0</v>
      </c>
      <c r="AZ1295" s="100">
        <f t="shared" si="5989"/>
        <v>0</v>
      </c>
      <c r="BA1295" s="100">
        <f t="shared" si="5989"/>
        <v>0</v>
      </c>
      <c r="BB1295" s="100">
        <f t="shared" si="5989"/>
        <v>0</v>
      </c>
      <c r="BC1295" s="100">
        <f t="shared" si="5989"/>
        <v>0</v>
      </c>
      <c r="BD1295" s="100">
        <f t="shared" si="5989"/>
        <v>0</v>
      </c>
      <c r="BE1295" s="100">
        <f t="shared" si="5989"/>
        <v>0</v>
      </c>
      <c r="BF1295" s="100">
        <f t="shared" si="5989"/>
        <v>0</v>
      </c>
      <c r="BG1295" s="100">
        <f t="shared" si="5989"/>
        <v>0</v>
      </c>
      <c r="BH1295" s="100">
        <f t="shared" si="5989"/>
        <v>0</v>
      </c>
      <c r="BI1295" s="142">
        <f t="shared" si="5986"/>
        <v>0</v>
      </c>
      <c r="BV1295" s="142"/>
      <c r="CI1295" s="142"/>
      <c r="CV1295" s="142"/>
      <c r="DI1295" s="142"/>
      <c r="DV1295" s="142"/>
      <c r="EI1295" s="142"/>
    </row>
    <row r="1296" spans="1:139" ht="15.75" outlineLevel="1" x14ac:dyDescent="0.25">
      <c r="A1296" s="2">
        <f t="shared" si="5987"/>
        <v>15</v>
      </c>
      <c r="B1296" s="1" t="str">
        <f t="shared" si="5987"/>
        <v>PRE-10058</v>
      </c>
      <c r="C1296" s="1" t="str">
        <f t="shared" si="5987"/>
        <v>SPP FH - 14th St 13048</v>
      </c>
      <c r="D1296" s="2" t="str">
        <f t="shared" si="5987"/>
        <v>PRE-10058.2</v>
      </c>
      <c r="E1296" s="141" t="str">
        <f t="shared" si="5987"/>
        <v>SPP FH - 14th St 13048 - S&amp;E/R&amp;C</v>
      </c>
      <c r="F1296" s="84"/>
      <c r="J1296" s="166">
        <v>0</v>
      </c>
      <c r="K1296" s="166">
        <v>0</v>
      </c>
      <c r="L1296" s="166">
        <v>0</v>
      </c>
      <c r="M1296" s="166">
        <v>0</v>
      </c>
      <c r="N1296" s="166">
        <v>0</v>
      </c>
      <c r="O1296" s="166">
        <v>0</v>
      </c>
      <c r="P1296" s="166">
        <v>0</v>
      </c>
      <c r="Q1296" s="100">
        <v>0</v>
      </c>
      <c r="R1296" s="166">
        <v>0</v>
      </c>
      <c r="S1296" s="166">
        <v>0</v>
      </c>
      <c r="T1296" s="166">
        <v>0</v>
      </c>
      <c r="U1296" s="166">
        <v>0</v>
      </c>
      <c r="V1296" s="142">
        <f t="shared" ref="V1296" si="5990">SUM(J1296:U1296)</f>
        <v>0</v>
      </c>
      <c r="W1296" s="100">
        <v>0</v>
      </c>
      <c r="X1296" s="166">
        <v>0</v>
      </c>
      <c r="Y1296" s="166">
        <v>0</v>
      </c>
      <c r="Z1296" s="166">
        <v>0</v>
      </c>
      <c r="AA1296" s="166">
        <v>0</v>
      </c>
      <c r="AB1296" s="166">
        <v>0</v>
      </c>
      <c r="AC1296" s="100">
        <v>0</v>
      </c>
      <c r="AD1296" s="100">
        <v>0</v>
      </c>
      <c r="AE1296" s="100">
        <v>0</v>
      </c>
      <c r="AF1296" s="100">
        <v>0</v>
      </c>
      <c r="AG1296" s="100">
        <v>0</v>
      </c>
      <c r="AH1296" s="100">
        <v>0</v>
      </c>
      <c r="AI1296" s="142">
        <f t="shared" ref="AI1296" si="5991">SUM(W1296:AH1296)</f>
        <v>0</v>
      </c>
      <c r="AJ1296" s="100">
        <f t="shared" ref="AJ1296:AU1296" si="5992">AJ254*$F$1240</f>
        <v>0</v>
      </c>
      <c r="AK1296" s="100">
        <f t="shared" si="5992"/>
        <v>0</v>
      </c>
      <c r="AL1296" s="100">
        <f t="shared" si="5992"/>
        <v>0</v>
      </c>
      <c r="AM1296" s="100">
        <f t="shared" si="5992"/>
        <v>0</v>
      </c>
      <c r="AN1296" s="100">
        <f t="shared" si="5992"/>
        <v>0</v>
      </c>
      <c r="AO1296" s="100">
        <f t="shared" si="5992"/>
        <v>897.0200000000001</v>
      </c>
      <c r="AP1296" s="100">
        <f t="shared" si="5992"/>
        <v>0</v>
      </c>
      <c r="AQ1296" s="100">
        <f t="shared" si="5992"/>
        <v>0</v>
      </c>
      <c r="AR1296" s="100">
        <f t="shared" si="5992"/>
        <v>0</v>
      </c>
      <c r="AS1296" s="100">
        <f t="shared" si="5992"/>
        <v>0</v>
      </c>
      <c r="AT1296" s="100">
        <f t="shared" si="5992"/>
        <v>0</v>
      </c>
      <c r="AU1296" s="100">
        <f t="shared" si="5992"/>
        <v>0</v>
      </c>
      <c r="AV1296" s="142">
        <f t="shared" ref="AV1296" si="5993">SUM(AJ1296:AU1296)</f>
        <v>897.0200000000001</v>
      </c>
      <c r="AW1296" s="100">
        <f t="shared" ref="AW1296:BH1296" si="5994">AW254*$F$1240</f>
        <v>0</v>
      </c>
      <c r="AX1296" s="100">
        <f t="shared" si="5994"/>
        <v>0</v>
      </c>
      <c r="AY1296" s="100">
        <f t="shared" si="5994"/>
        <v>0</v>
      </c>
      <c r="AZ1296" s="100">
        <f t="shared" si="5994"/>
        <v>0</v>
      </c>
      <c r="BA1296" s="100">
        <f t="shared" si="5994"/>
        <v>0</v>
      </c>
      <c r="BB1296" s="100">
        <f t="shared" si="5994"/>
        <v>0</v>
      </c>
      <c r="BC1296" s="100">
        <f t="shared" si="5994"/>
        <v>0</v>
      </c>
      <c r="BD1296" s="100">
        <f t="shared" si="5994"/>
        <v>0</v>
      </c>
      <c r="BE1296" s="100">
        <f t="shared" si="5994"/>
        <v>0</v>
      </c>
      <c r="BF1296" s="100">
        <f t="shared" si="5994"/>
        <v>0</v>
      </c>
      <c r="BG1296" s="100">
        <f t="shared" si="5994"/>
        <v>0</v>
      </c>
      <c r="BH1296" s="100">
        <f t="shared" si="5994"/>
        <v>0</v>
      </c>
      <c r="BI1296" s="142">
        <f t="shared" ref="BI1296" si="5995">SUM(AW1296:BH1296)</f>
        <v>0</v>
      </c>
      <c r="BV1296" s="142"/>
      <c r="CI1296" s="142"/>
      <c r="CV1296" s="142"/>
      <c r="DI1296" s="142"/>
      <c r="DV1296" s="142"/>
      <c r="EI1296" s="142"/>
    </row>
    <row r="1297" spans="1:139" ht="15.75" outlineLevel="1" x14ac:dyDescent="0.25">
      <c r="A1297" s="2">
        <f t="shared" ref="A1297:E1304" si="5996">A1103</f>
        <v>16</v>
      </c>
      <c r="B1297" s="1" t="str">
        <f t="shared" si="5996"/>
        <v>PRE-10059</v>
      </c>
      <c r="C1297" s="1" t="str">
        <f t="shared" si="5996"/>
        <v>SPP FH - Plymouth St 13094</v>
      </c>
      <c r="D1297" s="2" t="str">
        <f t="shared" si="5996"/>
        <v>PRE-10059.1</v>
      </c>
      <c r="E1297" s="141" t="str">
        <f t="shared" si="5996"/>
        <v>SPP FH - Plymouth St 13094 - OH</v>
      </c>
      <c r="F1297" s="84"/>
      <c r="J1297" s="166">
        <v>0</v>
      </c>
      <c r="K1297" s="166">
        <v>0</v>
      </c>
      <c r="L1297" s="166">
        <v>0</v>
      </c>
      <c r="M1297" s="166">
        <v>0</v>
      </c>
      <c r="N1297" s="166">
        <v>0</v>
      </c>
      <c r="O1297" s="166">
        <v>0</v>
      </c>
      <c r="P1297" s="166">
        <v>0</v>
      </c>
      <c r="Q1297" s="142">
        <v>0</v>
      </c>
      <c r="R1297" s="166">
        <v>0</v>
      </c>
      <c r="S1297" s="166">
        <v>0</v>
      </c>
      <c r="T1297" s="166">
        <v>0</v>
      </c>
      <c r="U1297" s="166">
        <v>0</v>
      </c>
      <c r="V1297" s="142">
        <f t="shared" ref="V1297" si="5997">SUM(J1297:U1297)</f>
        <v>0</v>
      </c>
      <c r="W1297" s="142">
        <v>0</v>
      </c>
      <c r="X1297" s="166">
        <v>0</v>
      </c>
      <c r="Y1297" s="166">
        <v>0</v>
      </c>
      <c r="Z1297" s="166">
        <v>0</v>
      </c>
      <c r="AA1297" s="166">
        <v>0</v>
      </c>
      <c r="AB1297" s="166">
        <v>0</v>
      </c>
      <c r="AC1297" s="100">
        <v>0</v>
      </c>
      <c r="AD1297" s="100">
        <v>0</v>
      </c>
      <c r="AE1297" s="100">
        <v>0</v>
      </c>
      <c r="AF1297" s="100">
        <v>0</v>
      </c>
      <c r="AG1297" s="100">
        <v>0</v>
      </c>
      <c r="AH1297" s="100">
        <v>0</v>
      </c>
      <c r="AI1297" s="142">
        <f t="shared" ref="AI1297" si="5998">SUM(W1297:AH1297)</f>
        <v>0</v>
      </c>
      <c r="AJ1297" s="100">
        <f t="shared" ref="AJ1297:AU1297" si="5999">AJ255*$F$1240</f>
        <v>0</v>
      </c>
      <c r="AK1297" s="100">
        <f t="shared" si="5999"/>
        <v>0</v>
      </c>
      <c r="AL1297" s="100">
        <f t="shared" si="5999"/>
        <v>0</v>
      </c>
      <c r="AM1297" s="100">
        <f t="shared" si="5999"/>
        <v>0</v>
      </c>
      <c r="AN1297" s="100">
        <f t="shared" si="5999"/>
        <v>0</v>
      </c>
      <c r="AO1297" s="100">
        <f t="shared" si="5999"/>
        <v>0</v>
      </c>
      <c r="AP1297" s="100">
        <f t="shared" si="5999"/>
        <v>0</v>
      </c>
      <c r="AQ1297" s="100">
        <f t="shared" si="5999"/>
        <v>0</v>
      </c>
      <c r="AR1297" s="100">
        <f t="shared" si="5999"/>
        <v>0</v>
      </c>
      <c r="AS1297" s="100">
        <f t="shared" si="5999"/>
        <v>0</v>
      </c>
      <c r="AT1297" s="100">
        <f t="shared" si="5999"/>
        <v>0</v>
      </c>
      <c r="AU1297" s="100">
        <f t="shared" si="5999"/>
        <v>773681.2840000001</v>
      </c>
      <c r="AV1297" s="142">
        <f t="shared" ref="AV1297" si="6000">SUM(AJ1297:AU1297)</f>
        <v>773681.2840000001</v>
      </c>
      <c r="AW1297" s="100">
        <f t="shared" ref="AW1297:BH1297" si="6001">AW255*$F$1240</f>
        <v>0</v>
      </c>
      <c r="AX1297" s="100">
        <f t="shared" si="6001"/>
        <v>0</v>
      </c>
      <c r="AY1297" s="100">
        <f t="shared" si="6001"/>
        <v>0</v>
      </c>
      <c r="AZ1297" s="100">
        <f t="shared" si="6001"/>
        <v>0</v>
      </c>
      <c r="BA1297" s="100">
        <f t="shared" si="6001"/>
        <v>0</v>
      </c>
      <c r="BB1297" s="100">
        <f t="shared" si="6001"/>
        <v>0</v>
      </c>
      <c r="BC1297" s="100">
        <f t="shared" si="6001"/>
        <v>0</v>
      </c>
      <c r="BD1297" s="100">
        <f t="shared" si="6001"/>
        <v>0</v>
      </c>
      <c r="BE1297" s="100">
        <f t="shared" si="6001"/>
        <v>0</v>
      </c>
      <c r="BF1297" s="100">
        <f t="shared" si="6001"/>
        <v>0</v>
      </c>
      <c r="BG1297" s="100">
        <f t="shared" si="6001"/>
        <v>0</v>
      </c>
      <c r="BH1297" s="100">
        <f t="shared" si="6001"/>
        <v>0</v>
      </c>
      <c r="BI1297" s="142">
        <f t="shared" si="5986"/>
        <v>0</v>
      </c>
      <c r="BV1297" s="142"/>
      <c r="CI1297" s="142"/>
      <c r="CV1297" s="142"/>
      <c r="DI1297" s="142"/>
      <c r="DV1297" s="142"/>
      <c r="EI1297" s="142"/>
    </row>
    <row r="1298" spans="1:139" ht="15.75" outlineLevel="1" x14ac:dyDescent="0.25">
      <c r="A1298" s="2">
        <f t="shared" si="5996"/>
        <v>16</v>
      </c>
      <c r="B1298" s="1" t="str">
        <f t="shared" si="5996"/>
        <v>PRE-10059</v>
      </c>
      <c r="C1298" s="1" t="str">
        <f t="shared" si="5996"/>
        <v>SPP FH - Plymouth St 13094</v>
      </c>
      <c r="D1298" s="2" t="str">
        <f t="shared" si="5996"/>
        <v>PRE-10059.2</v>
      </c>
      <c r="E1298" s="141" t="str">
        <f t="shared" si="5996"/>
        <v>SPP FH - Plymouth St 13094-S&amp;E/R&amp;C</v>
      </c>
      <c r="F1298" s="84"/>
      <c r="J1298" s="166">
        <v>0</v>
      </c>
      <c r="K1298" s="166">
        <v>0</v>
      </c>
      <c r="L1298" s="166">
        <v>0</v>
      </c>
      <c r="M1298" s="166">
        <v>0</v>
      </c>
      <c r="N1298" s="166">
        <v>0</v>
      </c>
      <c r="O1298" s="166">
        <v>0</v>
      </c>
      <c r="P1298" s="166">
        <v>0</v>
      </c>
      <c r="Q1298" s="142">
        <v>0</v>
      </c>
      <c r="R1298" s="166">
        <v>0</v>
      </c>
      <c r="S1298" s="166">
        <v>0</v>
      </c>
      <c r="T1298" s="166">
        <v>0</v>
      </c>
      <c r="U1298" s="166">
        <v>0</v>
      </c>
      <c r="V1298" s="142">
        <f t="shared" si="5745"/>
        <v>0</v>
      </c>
      <c r="W1298" s="142">
        <v>0</v>
      </c>
      <c r="X1298" s="166">
        <v>0</v>
      </c>
      <c r="Y1298" s="166">
        <v>0</v>
      </c>
      <c r="Z1298" s="166">
        <v>0</v>
      </c>
      <c r="AA1298" s="166">
        <v>0</v>
      </c>
      <c r="AB1298" s="166">
        <v>0</v>
      </c>
      <c r="AC1298" s="100">
        <v>0</v>
      </c>
      <c r="AD1298" s="100">
        <v>0</v>
      </c>
      <c r="AE1298" s="100">
        <v>0</v>
      </c>
      <c r="AF1298" s="100">
        <v>0</v>
      </c>
      <c r="AG1298" s="100">
        <v>0</v>
      </c>
      <c r="AH1298" s="100">
        <v>0</v>
      </c>
      <c r="AI1298" s="142">
        <f t="shared" si="5751"/>
        <v>0</v>
      </c>
      <c r="AJ1298" s="100">
        <f t="shared" ref="AJ1298:AU1298" si="6002">AJ256*$F$1240</f>
        <v>0</v>
      </c>
      <c r="AK1298" s="100">
        <f t="shared" si="6002"/>
        <v>0</v>
      </c>
      <c r="AL1298" s="100">
        <f t="shared" si="6002"/>
        <v>0</v>
      </c>
      <c r="AM1298" s="100">
        <f t="shared" si="6002"/>
        <v>0</v>
      </c>
      <c r="AN1298" s="100">
        <f t="shared" si="6002"/>
        <v>0</v>
      </c>
      <c r="AO1298" s="100">
        <f t="shared" si="6002"/>
        <v>0</v>
      </c>
      <c r="AP1298" s="100">
        <f t="shared" si="6002"/>
        <v>0</v>
      </c>
      <c r="AQ1298" s="100">
        <f t="shared" si="6002"/>
        <v>0</v>
      </c>
      <c r="AR1298" s="100">
        <f t="shared" si="6002"/>
        <v>0</v>
      </c>
      <c r="AS1298" s="100">
        <f t="shared" si="6002"/>
        <v>0</v>
      </c>
      <c r="AT1298" s="100">
        <f t="shared" si="6002"/>
        <v>0</v>
      </c>
      <c r="AU1298" s="100">
        <f t="shared" si="6002"/>
        <v>0</v>
      </c>
      <c r="AV1298" s="142">
        <f t="shared" si="5753"/>
        <v>0</v>
      </c>
      <c r="AW1298" s="100">
        <f t="shared" ref="AW1298:BH1298" si="6003">AW256*$F$1240</f>
        <v>1448879.7760000001</v>
      </c>
      <c r="AX1298" s="100">
        <f t="shared" si="6003"/>
        <v>0</v>
      </c>
      <c r="AY1298" s="100">
        <f t="shared" si="6003"/>
        <v>0</v>
      </c>
      <c r="AZ1298" s="100">
        <f t="shared" si="6003"/>
        <v>0</v>
      </c>
      <c r="BA1298" s="100">
        <f t="shared" si="6003"/>
        <v>0</v>
      </c>
      <c r="BB1298" s="100">
        <f t="shared" si="6003"/>
        <v>0</v>
      </c>
      <c r="BC1298" s="100">
        <f t="shared" si="6003"/>
        <v>0</v>
      </c>
      <c r="BD1298" s="100">
        <f t="shared" si="6003"/>
        <v>0</v>
      </c>
      <c r="BE1298" s="100">
        <f t="shared" si="6003"/>
        <v>0</v>
      </c>
      <c r="BF1298" s="100">
        <f t="shared" si="6003"/>
        <v>0</v>
      </c>
      <c r="BG1298" s="100">
        <f t="shared" si="6003"/>
        <v>0</v>
      </c>
      <c r="BH1298" s="100">
        <f t="shared" si="6003"/>
        <v>0</v>
      </c>
      <c r="BI1298" s="142">
        <f t="shared" si="5986"/>
        <v>1448879.7760000001</v>
      </c>
      <c r="BV1298" s="142"/>
      <c r="CI1298" s="142"/>
      <c r="CV1298" s="142"/>
      <c r="DI1298" s="142"/>
      <c r="DV1298" s="142"/>
      <c r="EI1298" s="142"/>
    </row>
    <row r="1299" spans="1:139" ht="15.75" outlineLevel="1" x14ac:dyDescent="0.25">
      <c r="A1299" s="2">
        <f t="shared" si="5996"/>
        <v>17</v>
      </c>
      <c r="B1299" s="1" t="str">
        <f t="shared" si="5996"/>
        <v>FH - TBD12</v>
      </c>
      <c r="C1299" s="1" t="str">
        <f t="shared" si="5996"/>
        <v>SPP FH - 13770</v>
      </c>
      <c r="D1299" s="2" t="str">
        <f t="shared" si="5996"/>
        <v>FH - TBD12.1</v>
      </c>
      <c r="E1299" s="141" t="str">
        <f t="shared" si="5996"/>
        <v>SPP FH - Lake Juliana 13770 - OH Feeder</v>
      </c>
      <c r="F1299" s="84"/>
      <c r="J1299" s="166">
        <v>0</v>
      </c>
      <c r="K1299" s="166">
        <v>0</v>
      </c>
      <c r="L1299" s="166">
        <v>0</v>
      </c>
      <c r="M1299" s="166">
        <v>0</v>
      </c>
      <c r="N1299" s="166">
        <v>0</v>
      </c>
      <c r="O1299" s="166">
        <v>0</v>
      </c>
      <c r="P1299" s="166">
        <v>0</v>
      </c>
      <c r="Q1299" s="100">
        <v>0</v>
      </c>
      <c r="R1299" s="166">
        <v>0</v>
      </c>
      <c r="S1299" s="166">
        <v>0</v>
      </c>
      <c r="T1299" s="166">
        <v>0</v>
      </c>
      <c r="U1299" s="166">
        <v>0</v>
      </c>
      <c r="V1299" s="142">
        <f t="shared" ref="V1299" si="6004">SUM(J1299:U1299)</f>
        <v>0</v>
      </c>
      <c r="W1299" s="100">
        <v>0</v>
      </c>
      <c r="X1299" s="166">
        <v>0</v>
      </c>
      <c r="Y1299" s="166">
        <v>0</v>
      </c>
      <c r="Z1299" s="166">
        <v>0</v>
      </c>
      <c r="AA1299" s="166">
        <v>0</v>
      </c>
      <c r="AB1299" s="166">
        <v>0</v>
      </c>
      <c r="AC1299" s="100">
        <v>0</v>
      </c>
      <c r="AD1299" s="100">
        <v>0</v>
      </c>
      <c r="AE1299" s="100">
        <v>0</v>
      </c>
      <c r="AF1299" s="100">
        <v>0</v>
      </c>
      <c r="AG1299" s="100">
        <v>0</v>
      </c>
      <c r="AH1299" s="100">
        <v>0</v>
      </c>
      <c r="AI1299" s="142">
        <f t="shared" ref="AI1299" si="6005">SUM(W1299:AH1299)</f>
        <v>0</v>
      </c>
      <c r="AJ1299" s="100">
        <f t="shared" ref="AJ1299:AU1299" si="6006">AJ257*$F$1240</f>
        <v>0</v>
      </c>
      <c r="AK1299" s="100">
        <f t="shared" si="6006"/>
        <v>0</v>
      </c>
      <c r="AL1299" s="100">
        <f t="shared" si="6006"/>
        <v>0</v>
      </c>
      <c r="AM1299" s="100">
        <f t="shared" si="6006"/>
        <v>0</v>
      </c>
      <c r="AN1299" s="100">
        <f t="shared" si="6006"/>
        <v>0</v>
      </c>
      <c r="AO1299" s="100">
        <f t="shared" si="6006"/>
        <v>0</v>
      </c>
      <c r="AP1299" s="100">
        <f t="shared" si="6006"/>
        <v>0</v>
      </c>
      <c r="AQ1299" s="100">
        <f t="shared" si="6006"/>
        <v>0</v>
      </c>
      <c r="AR1299" s="100">
        <f t="shared" si="6006"/>
        <v>0</v>
      </c>
      <c r="AS1299" s="100">
        <f t="shared" si="6006"/>
        <v>0</v>
      </c>
      <c r="AT1299" s="100">
        <f t="shared" si="6006"/>
        <v>0</v>
      </c>
      <c r="AU1299" s="100">
        <f t="shared" si="6006"/>
        <v>1063206.7625</v>
      </c>
      <c r="AV1299" s="142">
        <f t="shared" ref="AV1299" si="6007">SUM(AJ1299:AU1299)</f>
        <v>1063206.7625</v>
      </c>
      <c r="AW1299" s="100">
        <f t="shared" ref="AW1299:BH1299" si="6008">AW257*$F$1240</f>
        <v>0</v>
      </c>
      <c r="AX1299" s="100">
        <f t="shared" si="6008"/>
        <v>0</v>
      </c>
      <c r="AY1299" s="100">
        <f t="shared" si="6008"/>
        <v>0</v>
      </c>
      <c r="AZ1299" s="100">
        <f t="shared" si="6008"/>
        <v>0</v>
      </c>
      <c r="BA1299" s="100">
        <f t="shared" si="6008"/>
        <v>0</v>
      </c>
      <c r="BB1299" s="100">
        <f t="shared" si="6008"/>
        <v>0</v>
      </c>
      <c r="BC1299" s="100">
        <f t="shared" si="6008"/>
        <v>0</v>
      </c>
      <c r="BD1299" s="100">
        <f t="shared" si="6008"/>
        <v>0</v>
      </c>
      <c r="BE1299" s="100">
        <f t="shared" si="6008"/>
        <v>0</v>
      </c>
      <c r="BF1299" s="100">
        <f t="shared" si="6008"/>
        <v>0</v>
      </c>
      <c r="BG1299" s="100">
        <f t="shared" si="6008"/>
        <v>0</v>
      </c>
      <c r="BH1299" s="100">
        <f t="shared" si="6008"/>
        <v>0</v>
      </c>
      <c r="BI1299" s="142">
        <f t="shared" si="5986"/>
        <v>0</v>
      </c>
      <c r="BV1299" s="142"/>
      <c r="CI1299" s="142"/>
      <c r="CV1299" s="142"/>
      <c r="DI1299" s="142"/>
      <c r="DV1299" s="142"/>
      <c r="EI1299" s="142"/>
    </row>
    <row r="1300" spans="1:139" ht="15.75" outlineLevel="1" x14ac:dyDescent="0.25">
      <c r="A1300" s="2">
        <f t="shared" si="5996"/>
        <v>17</v>
      </c>
      <c r="B1300" s="1" t="str">
        <f t="shared" si="5996"/>
        <v>PRE-10060</v>
      </c>
      <c r="C1300" s="1" t="str">
        <f t="shared" si="5996"/>
        <v>SPP FH - Lake Juliana 13770</v>
      </c>
      <c r="D1300" s="2" t="str">
        <f t="shared" si="5996"/>
        <v>PRE-10060.2</v>
      </c>
      <c r="E1300" s="141" t="str">
        <f t="shared" si="5996"/>
        <v>SPP FH - Lake Juliana 13770-S&amp;E/R&amp;C</v>
      </c>
      <c r="F1300" s="84"/>
      <c r="J1300" s="166">
        <v>0</v>
      </c>
      <c r="K1300" s="166">
        <v>0</v>
      </c>
      <c r="L1300" s="166">
        <v>0</v>
      </c>
      <c r="M1300" s="166">
        <v>0</v>
      </c>
      <c r="N1300" s="166">
        <v>0</v>
      </c>
      <c r="O1300" s="166">
        <v>0</v>
      </c>
      <c r="P1300" s="166">
        <v>0</v>
      </c>
      <c r="Q1300" s="100">
        <v>0</v>
      </c>
      <c r="R1300" s="166">
        <v>0</v>
      </c>
      <c r="S1300" s="166">
        <v>0</v>
      </c>
      <c r="T1300" s="166">
        <v>0</v>
      </c>
      <c r="U1300" s="166">
        <v>0</v>
      </c>
      <c r="V1300" s="142">
        <f t="shared" si="5745"/>
        <v>0</v>
      </c>
      <c r="W1300" s="100">
        <v>0</v>
      </c>
      <c r="X1300" s="166">
        <v>0</v>
      </c>
      <c r="Y1300" s="166">
        <v>0</v>
      </c>
      <c r="Z1300" s="166">
        <v>0</v>
      </c>
      <c r="AA1300" s="166">
        <v>0</v>
      </c>
      <c r="AB1300" s="166">
        <v>0</v>
      </c>
      <c r="AC1300" s="100">
        <v>0</v>
      </c>
      <c r="AD1300" s="100">
        <v>0</v>
      </c>
      <c r="AE1300" s="100">
        <v>0</v>
      </c>
      <c r="AF1300" s="100">
        <v>0</v>
      </c>
      <c r="AG1300" s="100">
        <v>0</v>
      </c>
      <c r="AH1300" s="100">
        <v>0</v>
      </c>
      <c r="AI1300" s="142">
        <f t="shared" si="5751"/>
        <v>0</v>
      </c>
      <c r="AJ1300" s="100">
        <f t="shared" ref="AJ1300:AU1300" si="6009">AJ258*$F$1240</f>
        <v>0</v>
      </c>
      <c r="AK1300" s="100">
        <f t="shared" si="6009"/>
        <v>0</v>
      </c>
      <c r="AL1300" s="100">
        <f t="shared" si="6009"/>
        <v>0</v>
      </c>
      <c r="AM1300" s="100">
        <f t="shared" si="6009"/>
        <v>0</v>
      </c>
      <c r="AN1300" s="100">
        <f t="shared" si="6009"/>
        <v>0</v>
      </c>
      <c r="AO1300" s="100">
        <f t="shared" si="6009"/>
        <v>0</v>
      </c>
      <c r="AP1300" s="100">
        <f t="shared" si="6009"/>
        <v>188.44000000000003</v>
      </c>
      <c r="AQ1300" s="100">
        <f t="shared" si="6009"/>
        <v>0</v>
      </c>
      <c r="AR1300" s="100">
        <f t="shared" si="6009"/>
        <v>324000</v>
      </c>
      <c r="AS1300" s="100">
        <f t="shared" si="6009"/>
        <v>324000</v>
      </c>
      <c r="AT1300" s="100">
        <f t="shared" si="6009"/>
        <v>324000</v>
      </c>
      <c r="AU1300" s="100">
        <f t="shared" si="6009"/>
        <v>324000</v>
      </c>
      <c r="AV1300" s="142">
        <f t="shared" si="5753"/>
        <v>1296188.44</v>
      </c>
      <c r="AW1300" s="100">
        <f t="shared" ref="AW1300:BH1300" si="6010">AW258*$F$1240</f>
        <v>0</v>
      </c>
      <c r="AX1300" s="100">
        <f t="shared" si="6010"/>
        <v>0</v>
      </c>
      <c r="AY1300" s="100">
        <f t="shared" si="6010"/>
        <v>0</v>
      </c>
      <c r="AZ1300" s="100">
        <f t="shared" si="6010"/>
        <v>0</v>
      </c>
      <c r="BA1300" s="100">
        <f t="shared" si="6010"/>
        <v>0</v>
      </c>
      <c r="BB1300" s="100">
        <f t="shared" si="6010"/>
        <v>0</v>
      </c>
      <c r="BC1300" s="100">
        <f t="shared" si="6010"/>
        <v>0</v>
      </c>
      <c r="BD1300" s="100">
        <f t="shared" si="6010"/>
        <v>0</v>
      </c>
      <c r="BE1300" s="100">
        <f t="shared" si="6010"/>
        <v>0</v>
      </c>
      <c r="BF1300" s="100">
        <f t="shared" si="6010"/>
        <v>0</v>
      </c>
      <c r="BG1300" s="100">
        <f t="shared" si="6010"/>
        <v>0</v>
      </c>
      <c r="BH1300" s="100">
        <f t="shared" si="6010"/>
        <v>0</v>
      </c>
      <c r="BI1300" s="142">
        <f t="shared" si="5986"/>
        <v>0</v>
      </c>
      <c r="BV1300" s="142"/>
      <c r="CI1300" s="142"/>
      <c r="CV1300" s="142"/>
      <c r="DI1300" s="142"/>
      <c r="DV1300" s="142"/>
      <c r="EI1300" s="142"/>
    </row>
    <row r="1301" spans="1:139" ht="15.75" outlineLevel="1" x14ac:dyDescent="0.25">
      <c r="A1301" s="2">
        <f t="shared" si="5996"/>
        <v>18</v>
      </c>
      <c r="B1301" s="1" t="str">
        <f t="shared" si="5996"/>
        <v>PRE-10061</v>
      </c>
      <c r="C1301" s="1" t="str">
        <f t="shared" si="5996"/>
        <v>SPP FH - Lake Alfred 13118</v>
      </c>
      <c r="D1301" s="2" t="str">
        <f t="shared" si="5996"/>
        <v>PRE-10061.1</v>
      </c>
      <c r="E1301" s="141" t="str">
        <f t="shared" si="5996"/>
        <v>SPP FH - Lake Alfred 13118 -OH Feeder</v>
      </c>
      <c r="F1301" s="84"/>
      <c r="J1301" s="166">
        <v>0</v>
      </c>
      <c r="K1301" s="166">
        <v>0</v>
      </c>
      <c r="L1301" s="166">
        <v>0</v>
      </c>
      <c r="M1301" s="166">
        <v>0</v>
      </c>
      <c r="N1301" s="166">
        <v>0</v>
      </c>
      <c r="O1301" s="166">
        <v>0</v>
      </c>
      <c r="P1301" s="166">
        <v>0</v>
      </c>
      <c r="Q1301" s="142">
        <v>0</v>
      </c>
      <c r="R1301" s="166">
        <v>0</v>
      </c>
      <c r="S1301" s="166">
        <v>0</v>
      </c>
      <c r="T1301" s="166">
        <v>0</v>
      </c>
      <c r="U1301" s="166">
        <v>0</v>
      </c>
      <c r="V1301" s="142">
        <f t="shared" ref="V1301" si="6011">SUM(J1301:U1301)</f>
        <v>0</v>
      </c>
      <c r="W1301" s="142">
        <v>0</v>
      </c>
      <c r="X1301" s="166">
        <v>0</v>
      </c>
      <c r="Y1301" s="166">
        <v>0</v>
      </c>
      <c r="Z1301" s="166">
        <v>0</v>
      </c>
      <c r="AA1301" s="166">
        <v>0</v>
      </c>
      <c r="AB1301" s="166">
        <v>0</v>
      </c>
      <c r="AC1301" s="100">
        <v>0</v>
      </c>
      <c r="AD1301" s="100">
        <v>0</v>
      </c>
      <c r="AE1301" s="100">
        <v>0</v>
      </c>
      <c r="AF1301" s="100">
        <v>0</v>
      </c>
      <c r="AG1301" s="100">
        <v>0</v>
      </c>
      <c r="AH1301" s="100">
        <v>0</v>
      </c>
      <c r="AI1301" s="142">
        <f t="shared" ref="AI1301" si="6012">SUM(W1301:AH1301)</f>
        <v>0</v>
      </c>
      <c r="AJ1301" s="100">
        <f t="shared" ref="AJ1301:AU1301" si="6013">AJ259*$F$1240</f>
        <v>0</v>
      </c>
      <c r="AK1301" s="100">
        <f t="shared" si="6013"/>
        <v>0</v>
      </c>
      <c r="AL1301" s="100">
        <f t="shared" si="6013"/>
        <v>0</v>
      </c>
      <c r="AM1301" s="100">
        <f t="shared" si="6013"/>
        <v>0</v>
      </c>
      <c r="AN1301" s="100">
        <f t="shared" si="6013"/>
        <v>0</v>
      </c>
      <c r="AO1301" s="100">
        <f t="shared" si="6013"/>
        <v>0</v>
      </c>
      <c r="AP1301" s="100">
        <f t="shared" si="6013"/>
        <v>0</v>
      </c>
      <c r="AQ1301" s="100">
        <f t="shared" si="6013"/>
        <v>0</v>
      </c>
      <c r="AR1301" s="100">
        <f t="shared" si="6013"/>
        <v>717149.35200000007</v>
      </c>
      <c r="AS1301" s="100">
        <f t="shared" si="6013"/>
        <v>0</v>
      </c>
      <c r="AT1301" s="100">
        <f t="shared" si="6013"/>
        <v>0</v>
      </c>
      <c r="AU1301" s="100">
        <f t="shared" si="6013"/>
        <v>0</v>
      </c>
      <c r="AV1301" s="142">
        <f t="shared" ref="AV1301" si="6014">SUM(AJ1301:AU1301)</f>
        <v>717149.35200000007</v>
      </c>
      <c r="AW1301" s="100">
        <f t="shared" ref="AW1301:BH1301" si="6015">AW259*$F$1240</f>
        <v>0</v>
      </c>
      <c r="AX1301" s="100">
        <f t="shared" si="6015"/>
        <v>0</v>
      </c>
      <c r="AY1301" s="100">
        <f t="shared" si="6015"/>
        <v>0</v>
      </c>
      <c r="AZ1301" s="100">
        <f t="shared" si="6015"/>
        <v>0</v>
      </c>
      <c r="BA1301" s="100">
        <f t="shared" si="6015"/>
        <v>0</v>
      </c>
      <c r="BB1301" s="100">
        <f t="shared" si="6015"/>
        <v>0</v>
      </c>
      <c r="BC1301" s="100">
        <f t="shared" si="6015"/>
        <v>0</v>
      </c>
      <c r="BD1301" s="100">
        <f t="shared" si="6015"/>
        <v>0</v>
      </c>
      <c r="BE1301" s="100">
        <f t="shared" si="6015"/>
        <v>0</v>
      </c>
      <c r="BF1301" s="100">
        <f t="shared" si="6015"/>
        <v>0</v>
      </c>
      <c r="BG1301" s="100">
        <f t="shared" si="6015"/>
        <v>0</v>
      </c>
      <c r="BH1301" s="100">
        <f t="shared" si="6015"/>
        <v>0</v>
      </c>
      <c r="BI1301" s="142">
        <f t="shared" si="5986"/>
        <v>0</v>
      </c>
      <c r="BV1301" s="142"/>
      <c r="CI1301" s="142"/>
      <c r="CV1301" s="142"/>
      <c r="DI1301" s="142"/>
      <c r="DV1301" s="142"/>
      <c r="EI1301" s="142"/>
    </row>
    <row r="1302" spans="1:139" ht="15.75" outlineLevel="1" x14ac:dyDescent="0.25">
      <c r="A1302" s="2">
        <f t="shared" si="5996"/>
        <v>18</v>
      </c>
      <c r="B1302" s="1" t="str">
        <f t="shared" si="5996"/>
        <v>FH - TBD13</v>
      </c>
      <c r="C1302" s="1" t="str">
        <f t="shared" si="5996"/>
        <v>SPP FH - 13118</v>
      </c>
      <c r="D1302" s="2" t="str">
        <f t="shared" si="5996"/>
        <v>FH - TBD13.2</v>
      </c>
      <c r="E1302" s="141" t="str">
        <f t="shared" si="5996"/>
        <v>SPP FH - Lake Alfred 13118 - S&amp;E/R&amp;C</v>
      </c>
      <c r="F1302" s="84"/>
      <c r="J1302" s="166">
        <v>0</v>
      </c>
      <c r="K1302" s="166">
        <v>0</v>
      </c>
      <c r="L1302" s="166">
        <v>0</v>
      </c>
      <c r="M1302" s="166">
        <v>0</v>
      </c>
      <c r="N1302" s="166">
        <v>0</v>
      </c>
      <c r="O1302" s="166">
        <v>0</v>
      </c>
      <c r="P1302" s="166">
        <v>0</v>
      </c>
      <c r="Q1302" s="142">
        <v>0</v>
      </c>
      <c r="R1302" s="166">
        <v>0</v>
      </c>
      <c r="S1302" s="166">
        <v>0</v>
      </c>
      <c r="T1302" s="166">
        <v>0</v>
      </c>
      <c r="U1302" s="166">
        <v>0</v>
      </c>
      <c r="V1302" s="142">
        <f t="shared" si="5745"/>
        <v>0</v>
      </c>
      <c r="W1302" s="142">
        <v>0</v>
      </c>
      <c r="X1302" s="166">
        <v>0</v>
      </c>
      <c r="Y1302" s="166">
        <v>0</v>
      </c>
      <c r="Z1302" s="166">
        <v>0</v>
      </c>
      <c r="AA1302" s="166">
        <v>0</v>
      </c>
      <c r="AB1302" s="166">
        <v>0</v>
      </c>
      <c r="AC1302" s="100">
        <v>0</v>
      </c>
      <c r="AD1302" s="100">
        <v>0</v>
      </c>
      <c r="AE1302" s="100">
        <v>0</v>
      </c>
      <c r="AF1302" s="100">
        <v>0</v>
      </c>
      <c r="AG1302" s="100">
        <v>0</v>
      </c>
      <c r="AH1302" s="100">
        <v>0</v>
      </c>
      <c r="AI1302" s="142">
        <f t="shared" si="5751"/>
        <v>0</v>
      </c>
      <c r="AJ1302" s="100">
        <f t="shared" ref="AJ1302:AU1302" si="6016">AJ260*$F$1240</f>
        <v>0</v>
      </c>
      <c r="AK1302" s="100">
        <f t="shared" si="6016"/>
        <v>0</v>
      </c>
      <c r="AL1302" s="100">
        <f t="shared" si="6016"/>
        <v>0</v>
      </c>
      <c r="AM1302" s="100">
        <f t="shared" si="6016"/>
        <v>0</v>
      </c>
      <c r="AN1302" s="100">
        <f t="shared" si="6016"/>
        <v>0</v>
      </c>
      <c r="AO1302" s="100">
        <f t="shared" si="6016"/>
        <v>0</v>
      </c>
      <c r="AP1302" s="100">
        <f t="shared" si="6016"/>
        <v>0</v>
      </c>
      <c r="AQ1302" s="100">
        <f t="shared" si="6016"/>
        <v>0</v>
      </c>
      <c r="AR1302" s="100">
        <f t="shared" si="6016"/>
        <v>0</v>
      </c>
      <c r="AS1302" s="100">
        <f t="shared" si="6016"/>
        <v>0</v>
      </c>
      <c r="AT1302" s="100">
        <f t="shared" si="6016"/>
        <v>0</v>
      </c>
      <c r="AU1302" s="100">
        <f t="shared" si="6016"/>
        <v>0</v>
      </c>
      <c r="AV1302" s="142">
        <f t="shared" si="5753"/>
        <v>0</v>
      </c>
      <c r="AW1302" s="100">
        <f t="shared" ref="AW1302:BH1302" si="6017">AW260*$F$1240</f>
        <v>0</v>
      </c>
      <c r="AX1302" s="100">
        <f t="shared" si="6017"/>
        <v>0</v>
      </c>
      <c r="AY1302" s="100">
        <f t="shared" si="6017"/>
        <v>648000</v>
      </c>
      <c r="AZ1302" s="100">
        <f t="shared" si="6017"/>
        <v>0</v>
      </c>
      <c r="BA1302" s="100">
        <f t="shared" si="6017"/>
        <v>0</v>
      </c>
      <c r="BB1302" s="100">
        <f t="shared" si="6017"/>
        <v>0</v>
      </c>
      <c r="BC1302" s="100">
        <f t="shared" si="6017"/>
        <v>0</v>
      </c>
      <c r="BD1302" s="100">
        <f t="shared" si="6017"/>
        <v>0</v>
      </c>
      <c r="BE1302" s="100">
        <f t="shared" si="6017"/>
        <v>0</v>
      </c>
      <c r="BF1302" s="100">
        <f t="shared" si="6017"/>
        <v>0</v>
      </c>
      <c r="BG1302" s="100">
        <f t="shared" si="6017"/>
        <v>0</v>
      </c>
      <c r="BH1302" s="100">
        <f t="shared" si="6017"/>
        <v>0</v>
      </c>
      <c r="BI1302" s="142">
        <f t="shared" si="5986"/>
        <v>648000</v>
      </c>
      <c r="BV1302" s="142"/>
      <c r="CI1302" s="142"/>
      <c r="CV1302" s="142"/>
      <c r="DI1302" s="142"/>
      <c r="DV1302" s="142"/>
      <c r="EI1302" s="142"/>
    </row>
    <row r="1303" spans="1:139" ht="15.75" outlineLevel="1" x14ac:dyDescent="0.25">
      <c r="A1303" s="2">
        <f t="shared" si="5996"/>
        <v>19</v>
      </c>
      <c r="B1303" s="1" t="str">
        <f t="shared" si="5996"/>
        <v>PRE-10062</v>
      </c>
      <c r="C1303" s="1" t="str">
        <f t="shared" si="5996"/>
        <v>SPP FH - Jan Phyl 13296</v>
      </c>
      <c r="D1303" s="2" t="str">
        <f t="shared" si="5996"/>
        <v>PRE-10062.1</v>
      </c>
      <c r="E1303" s="141" t="str">
        <f t="shared" si="5996"/>
        <v>SPP FH - Jan Phyl 13296 - OH</v>
      </c>
      <c r="F1303" s="84"/>
      <c r="J1303" s="166">
        <v>0</v>
      </c>
      <c r="K1303" s="166">
        <v>0</v>
      </c>
      <c r="L1303" s="166">
        <v>0</v>
      </c>
      <c r="M1303" s="166">
        <v>0</v>
      </c>
      <c r="N1303" s="166">
        <v>0</v>
      </c>
      <c r="O1303" s="166">
        <v>0</v>
      </c>
      <c r="P1303" s="166">
        <v>0</v>
      </c>
      <c r="Q1303" s="100">
        <v>0</v>
      </c>
      <c r="R1303" s="166">
        <v>0</v>
      </c>
      <c r="S1303" s="166">
        <v>0</v>
      </c>
      <c r="T1303" s="166">
        <v>0</v>
      </c>
      <c r="U1303" s="166">
        <v>0</v>
      </c>
      <c r="V1303" s="142">
        <f t="shared" ref="V1303" si="6018">SUM(J1303:U1303)</f>
        <v>0</v>
      </c>
      <c r="W1303" s="100">
        <v>0</v>
      </c>
      <c r="X1303" s="166">
        <v>0</v>
      </c>
      <c r="Y1303" s="166">
        <v>0</v>
      </c>
      <c r="Z1303" s="166">
        <v>0</v>
      </c>
      <c r="AA1303" s="166">
        <v>0</v>
      </c>
      <c r="AB1303" s="166">
        <v>0</v>
      </c>
      <c r="AC1303" s="100">
        <v>0</v>
      </c>
      <c r="AD1303" s="100">
        <v>0</v>
      </c>
      <c r="AE1303" s="100">
        <v>0</v>
      </c>
      <c r="AF1303" s="100">
        <v>0</v>
      </c>
      <c r="AG1303" s="100">
        <v>0</v>
      </c>
      <c r="AH1303" s="100">
        <v>0</v>
      </c>
      <c r="AI1303" s="142">
        <f t="shared" ref="AI1303" si="6019">SUM(W1303:AH1303)</f>
        <v>0</v>
      </c>
      <c r="AJ1303" s="100">
        <f t="shared" ref="AJ1303:AU1303" si="6020">AJ261*$F$1240</f>
        <v>0</v>
      </c>
      <c r="AK1303" s="100">
        <f t="shared" si="6020"/>
        <v>0</v>
      </c>
      <c r="AL1303" s="100">
        <f t="shared" si="6020"/>
        <v>0</v>
      </c>
      <c r="AM1303" s="100">
        <f t="shared" si="6020"/>
        <v>0</v>
      </c>
      <c r="AN1303" s="100">
        <f t="shared" si="6020"/>
        <v>0</v>
      </c>
      <c r="AO1303" s="100">
        <f t="shared" si="6020"/>
        <v>0</v>
      </c>
      <c r="AP1303" s="100">
        <f t="shared" si="6020"/>
        <v>0</v>
      </c>
      <c r="AQ1303" s="100">
        <f t="shared" si="6020"/>
        <v>0</v>
      </c>
      <c r="AR1303" s="100">
        <f t="shared" si="6020"/>
        <v>0</v>
      </c>
      <c r="AS1303" s="100">
        <f t="shared" si="6020"/>
        <v>1197797.46</v>
      </c>
      <c r="AT1303" s="100">
        <f t="shared" si="6020"/>
        <v>0</v>
      </c>
      <c r="AU1303" s="100">
        <f t="shared" si="6020"/>
        <v>0</v>
      </c>
      <c r="AV1303" s="142">
        <f t="shared" ref="AV1303" si="6021">SUM(AJ1303:AU1303)</f>
        <v>1197797.46</v>
      </c>
      <c r="AW1303" s="100">
        <f t="shared" ref="AW1303:BH1303" si="6022">AW261*$F$1240</f>
        <v>0</v>
      </c>
      <c r="AX1303" s="100">
        <f t="shared" si="6022"/>
        <v>0</v>
      </c>
      <c r="AY1303" s="100">
        <f t="shared" si="6022"/>
        <v>0</v>
      </c>
      <c r="AZ1303" s="100">
        <f t="shared" si="6022"/>
        <v>0</v>
      </c>
      <c r="BA1303" s="100">
        <f t="shared" si="6022"/>
        <v>0</v>
      </c>
      <c r="BB1303" s="100">
        <f t="shared" si="6022"/>
        <v>0</v>
      </c>
      <c r="BC1303" s="100">
        <f t="shared" si="6022"/>
        <v>0</v>
      </c>
      <c r="BD1303" s="100">
        <f t="shared" si="6022"/>
        <v>0</v>
      </c>
      <c r="BE1303" s="100">
        <f t="shared" si="6022"/>
        <v>0</v>
      </c>
      <c r="BF1303" s="100">
        <f t="shared" si="6022"/>
        <v>0</v>
      </c>
      <c r="BG1303" s="100">
        <f t="shared" si="6022"/>
        <v>0</v>
      </c>
      <c r="BH1303" s="100">
        <f t="shared" si="6022"/>
        <v>0</v>
      </c>
      <c r="BI1303" s="142">
        <f t="shared" si="5986"/>
        <v>0</v>
      </c>
      <c r="BV1303" s="142"/>
      <c r="CI1303" s="142"/>
      <c r="CV1303" s="142"/>
      <c r="DI1303" s="142"/>
      <c r="DV1303" s="142"/>
      <c r="EI1303" s="142"/>
    </row>
    <row r="1304" spans="1:139" ht="15.75" outlineLevel="1" x14ac:dyDescent="0.25">
      <c r="A1304" s="2">
        <f t="shared" si="5996"/>
        <v>19</v>
      </c>
      <c r="B1304" s="1" t="str">
        <f t="shared" si="5996"/>
        <v>PRE-10062</v>
      </c>
      <c r="C1304" s="1" t="str">
        <f t="shared" si="5996"/>
        <v>SPP FH - Jan Phyl 13296</v>
      </c>
      <c r="D1304" s="2" t="str">
        <f t="shared" si="5996"/>
        <v>PRE-10062.2</v>
      </c>
      <c r="E1304" s="141" t="str">
        <f t="shared" si="5996"/>
        <v>SPP FH -  Jan Phyl  13296 - S&amp;E/R&amp;C</v>
      </c>
      <c r="F1304" s="84"/>
      <c r="J1304" s="166">
        <v>0</v>
      </c>
      <c r="K1304" s="166">
        <v>0</v>
      </c>
      <c r="L1304" s="166">
        <v>0</v>
      </c>
      <c r="M1304" s="166">
        <v>0</v>
      </c>
      <c r="N1304" s="166">
        <v>0</v>
      </c>
      <c r="O1304" s="166">
        <v>0</v>
      </c>
      <c r="P1304" s="166">
        <v>0</v>
      </c>
      <c r="Q1304" s="100">
        <v>0</v>
      </c>
      <c r="R1304" s="166">
        <v>0</v>
      </c>
      <c r="S1304" s="166">
        <v>0</v>
      </c>
      <c r="T1304" s="166">
        <v>0</v>
      </c>
      <c r="U1304" s="166">
        <v>0</v>
      </c>
      <c r="V1304" s="142">
        <f t="shared" si="5745"/>
        <v>0</v>
      </c>
      <c r="W1304" s="100">
        <v>0</v>
      </c>
      <c r="X1304" s="166">
        <v>0</v>
      </c>
      <c r="Y1304" s="166">
        <v>0</v>
      </c>
      <c r="Z1304" s="166">
        <v>0</v>
      </c>
      <c r="AA1304" s="166">
        <v>0</v>
      </c>
      <c r="AB1304" s="166">
        <v>0</v>
      </c>
      <c r="AC1304" s="100">
        <v>0</v>
      </c>
      <c r="AD1304" s="100">
        <v>0</v>
      </c>
      <c r="AE1304" s="100">
        <v>0</v>
      </c>
      <c r="AF1304" s="100">
        <v>0</v>
      </c>
      <c r="AG1304" s="100">
        <v>0</v>
      </c>
      <c r="AH1304" s="100">
        <v>0</v>
      </c>
      <c r="AI1304" s="142">
        <f t="shared" si="5751"/>
        <v>0</v>
      </c>
      <c r="AJ1304" s="100">
        <f t="shared" ref="AJ1304:AU1304" si="6023">AJ262*$F$1240</f>
        <v>0</v>
      </c>
      <c r="AK1304" s="100">
        <f t="shared" si="6023"/>
        <v>0</v>
      </c>
      <c r="AL1304" s="100">
        <f t="shared" si="6023"/>
        <v>0</v>
      </c>
      <c r="AM1304" s="100">
        <f t="shared" si="6023"/>
        <v>0</v>
      </c>
      <c r="AN1304" s="100">
        <f t="shared" si="6023"/>
        <v>0</v>
      </c>
      <c r="AO1304" s="100">
        <f t="shared" si="6023"/>
        <v>0</v>
      </c>
      <c r="AP1304" s="100">
        <f t="shared" si="6023"/>
        <v>0</v>
      </c>
      <c r="AQ1304" s="100">
        <f t="shared" si="6023"/>
        <v>0</v>
      </c>
      <c r="AR1304" s="100">
        <f t="shared" si="6023"/>
        <v>0</v>
      </c>
      <c r="AS1304" s="100">
        <f t="shared" si="6023"/>
        <v>0</v>
      </c>
      <c r="AT1304" s="100">
        <f t="shared" si="6023"/>
        <v>0</v>
      </c>
      <c r="AU1304" s="100">
        <f t="shared" si="6023"/>
        <v>0</v>
      </c>
      <c r="AV1304" s="142">
        <f t="shared" si="5753"/>
        <v>0</v>
      </c>
      <c r="AW1304" s="100">
        <f t="shared" ref="AW1304:BH1304" si="6024">AW262*$F$1240</f>
        <v>0</v>
      </c>
      <c r="AX1304" s="100">
        <f t="shared" si="6024"/>
        <v>0</v>
      </c>
      <c r="AY1304" s="100">
        <f t="shared" si="6024"/>
        <v>600350.84000000008</v>
      </c>
      <c r="AZ1304" s="100">
        <f t="shared" si="6024"/>
        <v>0</v>
      </c>
      <c r="BA1304" s="100">
        <f t="shared" si="6024"/>
        <v>0</v>
      </c>
      <c r="BB1304" s="100">
        <f t="shared" si="6024"/>
        <v>0</v>
      </c>
      <c r="BC1304" s="100">
        <f t="shared" si="6024"/>
        <v>0</v>
      </c>
      <c r="BD1304" s="100">
        <f t="shared" si="6024"/>
        <v>0</v>
      </c>
      <c r="BE1304" s="100">
        <f t="shared" si="6024"/>
        <v>0</v>
      </c>
      <c r="BF1304" s="100">
        <f t="shared" si="6024"/>
        <v>0</v>
      </c>
      <c r="BG1304" s="100">
        <f t="shared" si="6024"/>
        <v>0</v>
      </c>
      <c r="BH1304" s="100">
        <f t="shared" si="6024"/>
        <v>0</v>
      </c>
      <c r="BI1304" s="142">
        <f t="shared" si="5986"/>
        <v>600350.84000000008</v>
      </c>
      <c r="BV1304" s="142"/>
      <c r="CI1304" s="142"/>
      <c r="CV1304" s="142"/>
      <c r="DI1304" s="142"/>
      <c r="DV1304" s="142"/>
      <c r="EI1304" s="142"/>
    </row>
    <row r="1305" spans="1:139" ht="15.75" outlineLevel="1" x14ac:dyDescent="0.25">
      <c r="A1305" s="2">
        <f t="shared" ref="A1305:E1305" si="6025">A1111</f>
        <v>20</v>
      </c>
      <c r="B1305" s="1" t="str">
        <f t="shared" si="6025"/>
        <v>FH - TBD15</v>
      </c>
      <c r="C1305" s="1" t="str">
        <f t="shared" si="6025"/>
        <v>SPP FH - 13989</v>
      </c>
      <c r="D1305" s="2" t="str">
        <f t="shared" si="6025"/>
        <v>FH - TBD15.1</v>
      </c>
      <c r="E1305" s="141" t="str">
        <f t="shared" si="6025"/>
        <v>SPP FH - 13989</v>
      </c>
      <c r="F1305" s="84"/>
      <c r="J1305" s="166">
        <v>0</v>
      </c>
      <c r="K1305" s="166">
        <v>0</v>
      </c>
      <c r="L1305" s="166">
        <v>0</v>
      </c>
      <c r="M1305" s="166">
        <v>0</v>
      </c>
      <c r="N1305" s="166">
        <v>0</v>
      </c>
      <c r="O1305" s="166">
        <v>0</v>
      </c>
      <c r="P1305" s="166">
        <v>0</v>
      </c>
      <c r="Q1305" s="142">
        <v>0</v>
      </c>
      <c r="R1305" s="166">
        <v>0</v>
      </c>
      <c r="S1305" s="166">
        <v>0</v>
      </c>
      <c r="T1305" s="166">
        <v>0</v>
      </c>
      <c r="U1305" s="166">
        <v>0</v>
      </c>
      <c r="V1305" s="142">
        <f t="shared" si="5745"/>
        <v>0</v>
      </c>
      <c r="W1305" s="142">
        <v>0</v>
      </c>
      <c r="X1305" s="166">
        <v>0</v>
      </c>
      <c r="Y1305" s="166">
        <v>0</v>
      </c>
      <c r="Z1305" s="166">
        <v>0</v>
      </c>
      <c r="AA1305" s="166">
        <v>0</v>
      </c>
      <c r="AB1305" s="166">
        <v>0</v>
      </c>
      <c r="AC1305" s="100">
        <v>0</v>
      </c>
      <c r="AD1305" s="100">
        <v>0</v>
      </c>
      <c r="AE1305" s="100">
        <v>0</v>
      </c>
      <c r="AF1305" s="100">
        <v>0</v>
      </c>
      <c r="AG1305" s="100">
        <v>0</v>
      </c>
      <c r="AH1305" s="100">
        <v>0</v>
      </c>
      <c r="AI1305" s="142">
        <f t="shared" si="5751"/>
        <v>0</v>
      </c>
      <c r="AJ1305" s="100">
        <f t="shared" ref="AJ1305:AU1305" si="6026">AJ263*$F$1240</f>
        <v>0</v>
      </c>
      <c r="AK1305" s="100">
        <f t="shared" si="6026"/>
        <v>0</v>
      </c>
      <c r="AL1305" s="100">
        <f t="shared" si="6026"/>
        <v>0</v>
      </c>
      <c r="AM1305" s="100">
        <f t="shared" si="6026"/>
        <v>0</v>
      </c>
      <c r="AN1305" s="100">
        <f t="shared" si="6026"/>
        <v>0</v>
      </c>
      <c r="AO1305" s="100">
        <f t="shared" si="6026"/>
        <v>0</v>
      </c>
      <c r="AP1305" s="100">
        <f t="shared" si="6026"/>
        <v>0</v>
      </c>
      <c r="AQ1305" s="100">
        <f t="shared" si="6026"/>
        <v>0</v>
      </c>
      <c r="AR1305" s="100">
        <f t="shared" si="6026"/>
        <v>0</v>
      </c>
      <c r="AS1305" s="100">
        <f t="shared" si="6026"/>
        <v>332997.26</v>
      </c>
      <c r="AT1305" s="100">
        <f t="shared" si="6026"/>
        <v>0</v>
      </c>
      <c r="AU1305" s="100">
        <f t="shared" si="6026"/>
        <v>0</v>
      </c>
      <c r="AV1305" s="142">
        <f t="shared" si="5753"/>
        <v>332997.26</v>
      </c>
      <c r="AW1305" s="100">
        <f t="shared" ref="AW1305:BH1305" si="6027">AW263*$F$1240</f>
        <v>0</v>
      </c>
      <c r="AX1305" s="100">
        <f t="shared" si="6027"/>
        <v>0</v>
      </c>
      <c r="AY1305" s="100">
        <f t="shared" si="6027"/>
        <v>0</v>
      </c>
      <c r="AZ1305" s="100">
        <f t="shared" si="6027"/>
        <v>0</v>
      </c>
      <c r="BA1305" s="100">
        <f t="shared" si="6027"/>
        <v>0</v>
      </c>
      <c r="BB1305" s="100">
        <f t="shared" si="6027"/>
        <v>0</v>
      </c>
      <c r="BC1305" s="100">
        <f t="shared" si="6027"/>
        <v>0</v>
      </c>
      <c r="BD1305" s="100">
        <f t="shared" si="6027"/>
        <v>0</v>
      </c>
      <c r="BE1305" s="100">
        <f t="shared" si="6027"/>
        <v>0</v>
      </c>
      <c r="BF1305" s="100">
        <f t="shared" si="6027"/>
        <v>0</v>
      </c>
      <c r="BG1305" s="100">
        <f t="shared" si="6027"/>
        <v>0</v>
      </c>
      <c r="BH1305" s="100">
        <f t="shared" si="6027"/>
        <v>0</v>
      </c>
      <c r="BI1305" s="142">
        <f t="shared" si="5986"/>
        <v>0</v>
      </c>
      <c r="BV1305" s="142"/>
      <c r="CI1305" s="142"/>
      <c r="CV1305" s="142"/>
      <c r="DI1305" s="142"/>
      <c r="DV1305" s="142"/>
      <c r="EI1305" s="142"/>
    </row>
    <row r="1306" spans="1:139" ht="15.75" outlineLevel="1" x14ac:dyDescent="0.25">
      <c r="A1306" s="2">
        <f t="shared" ref="A1306:E1306" si="6028">A1112</f>
        <v>21</v>
      </c>
      <c r="B1306" s="1" t="str">
        <f t="shared" si="6028"/>
        <v>FH - TBD16</v>
      </c>
      <c r="C1306" s="1" t="str">
        <f t="shared" si="6028"/>
        <v>SPP FH - 13984</v>
      </c>
      <c r="D1306" s="2" t="str">
        <f t="shared" si="6028"/>
        <v>FH - TBD16.1</v>
      </c>
      <c r="E1306" s="141" t="str">
        <f t="shared" si="6028"/>
        <v>SPP FH - 13984</v>
      </c>
      <c r="F1306" s="84"/>
      <c r="J1306" s="166">
        <v>0</v>
      </c>
      <c r="K1306" s="166">
        <v>0</v>
      </c>
      <c r="L1306" s="166">
        <v>0</v>
      </c>
      <c r="M1306" s="166">
        <v>0</v>
      </c>
      <c r="N1306" s="166">
        <v>0</v>
      </c>
      <c r="O1306" s="166">
        <v>0</v>
      </c>
      <c r="P1306" s="166">
        <v>0</v>
      </c>
      <c r="Q1306" s="100">
        <v>0</v>
      </c>
      <c r="R1306" s="166">
        <v>0</v>
      </c>
      <c r="S1306" s="166">
        <v>0</v>
      </c>
      <c r="T1306" s="166">
        <v>0</v>
      </c>
      <c r="U1306" s="166">
        <v>0</v>
      </c>
      <c r="V1306" s="142">
        <f t="shared" si="5745"/>
        <v>0</v>
      </c>
      <c r="W1306" s="100">
        <v>0</v>
      </c>
      <c r="X1306" s="166">
        <v>0</v>
      </c>
      <c r="Y1306" s="166">
        <v>0</v>
      </c>
      <c r="Z1306" s="166">
        <v>0</v>
      </c>
      <c r="AA1306" s="166">
        <v>0</v>
      </c>
      <c r="AB1306" s="166">
        <v>0</v>
      </c>
      <c r="AC1306" s="100">
        <v>0</v>
      </c>
      <c r="AD1306" s="100">
        <v>0</v>
      </c>
      <c r="AE1306" s="100">
        <v>0</v>
      </c>
      <c r="AF1306" s="100">
        <v>0</v>
      </c>
      <c r="AG1306" s="100">
        <v>0</v>
      </c>
      <c r="AH1306" s="100">
        <v>0</v>
      </c>
      <c r="AI1306" s="142">
        <f t="shared" si="5751"/>
        <v>0</v>
      </c>
      <c r="AJ1306" s="100">
        <f t="shared" ref="AJ1306:AU1306" si="6029">AJ264*$F$1240</f>
        <v>0</v>
      </c>
      <c r="AK1306" s="100">
        <f t="shared" si="6029"/>
        <v>0</v>
      </c>
      <c r="AL1306" s="100">
        <f t="shared" si="6029"/>
        <v>0</v>
      </c>
      <c r="AM1306" s="100">
        <f t="shared" si="6029"/>
        <v>0</v>
      </c>
      <c r="AN1306" s="100">
        <f t="shared" si="6029"/>
        <v>0</v>
      </c>
      <c r="AO1306" s="100">
        <f t="shared" si="6029"/>
        <v>0</v>
      </c>
      <c r="AP1306" s="100">
        <f t="shared" si="6029"/>
        <v>0</v>
      </c>
      <c r="AQ1306" s="100">
        <f t="shared" si="6029"/>
        <v>0</v>
      </c>
      <c r="AR1306" s="100">
        <f t="shared" si="6029"/>
        <v>0</v>
      </c>
      <c r="AS1306" s="100">
        <f t="shared" si="6029"/>
        <v>0</v>
      </c>
      <c r="AT1306" s="100">
        <f t="shared" si="6029"/>
        <v>0</v>
      </c>
      <c r="AU1306" s="100">
        <f t="shared" si="6029"/>
        <v>468740.56</v>
      </c>
      <c r="AV1306" s="142">
        <f t="shared" si="5753"/>
        <v>468740.56</v>
      </c>
      <c r="AW1306" s="100">
        <f t="shared" ref="AW1306:BH1306" si="6030">AW264*$F$1240</f>
        <v>0</v>
      </c>
      <c r="AX1306" s="100">
        <f t="shared" si="6030"/>
        <v>0</v>
      </c>
      <c r="AY1306" s="100">
        <f t="shared" si="6030"/>
        <v>0</v>
      </c>
      <c r="AZ1306" s="100">
        <f t="shared" si="6030"/>
        <v>0</v>
      </c>
      <c r="BA1306" s="100">
        <f t="shared" si="6030"/>
        <v>0</v>
      </c>
      <c r="BB1306" s="100">
        <f t="shared" si="6030"/>
        <v>0</v>
      </c>
      <c r="BC1306" s="100">
        <f t="shared" si="6030"/>
        <v>0</v>
      </c>
      <c r="BD1306" s="100">
        <f t="shared" si="6030"/>
        <v>0</v>
      </c>
      <c r="BE1306" s="100">
        <f t="shared" si="6030"/>
        <v>0</v>
      </c>
      <c r="BF1306" s="100">
        <f t="shared" si="6030"/>
        <v>0</v>
      </c>
      <c r="BG1306" s="100">
        <f t="shared" si="6030"/>
        <v>0</v>
      </c>
      <c r="BH1306" s="100">
        <f t="shared" si="6030"/>
        <v>0</v>
      </c>
      <c r="BI1306" s="142">
        <f t="shared" si="5986"/>
        <v>0</v>
      </c>
      <c r="BV1306" s="142"/>
      <c r="CI1306" s="142"/>
      <c r="CV1306" s="142"/>
      <c r="DI1306" s="142"/>
      <c r="DV1306" s="142"/>
      <c r="EI1306" s="142"/>
    </row>
    <row r="1307" spans="1:139" ht="15.75" outlineLevel="1" x14ac:dyDescent="0.25">
      <c r="A1307" s="2">
        <f t="shared" ref="A1307:E1307" si="6031">A1113</f>
        <v>22</v>
      </c>
      <c r="B1307" s="1" t="str">
        <f t="shared" si="6031"/>
        <v>FH - TBD17</v>
      </c>
      <c r="C1307" s="1" t="str">
        <f t="shared" si="6031"/>
        <v>SPP FH - 14123</v>
      </c>
      <c r="D1307" s="2" t="str">
        <f t="shared" si="6031"/>
        <v>FH - TBD17.1</v>
      </c>
      <c r="E1307" s="141" t="str">
        <f t="shared" si="6031"/>
        <v>SPP FH - 14123</v>
      </c>
      <c r="F1307" s="84"/>
      <c r="J1307" s="166">
        <v>0</v>
      </c>
      <c r="K1307" s="166">
        <v>0</v>
      </c>
      <c r="L1307" s="166">
        <v>0</v>
      </c>
      <c r="M1307" s="166">
        <v>0</v>
      </c>
      <c r="N1307" s="166">
        <v>0</v>
      </c>
      <c r="O1307" s="166">
        <v>0</v>
      </c>
      <c r="P1307" s="166">
        <v>0</v>
      </c>
      <c r="Q1307" s="142">
        <v>0</v>
      </c>
      <c r="R1307" s="166">
        <v>0</v>
      </c>
      <c r="S1307" s="166">
        <v>0</v>
      </c>
      <c r="T1307" s="166">
        <v>0</v>
      </c>
      <c r="U1307" s="166">
        <v>0</v>
      </c>
      <c r="V1307" s="142">
        <f t="shared" si="5745"/>
        <v>0</v>
      </c>
      <c r="W1307" s="142">
        <v>0</v>
      </c>
      <c r="X1307" s="166">
        <v>0</v>
      </c>
      <c r="Y1307" s="166">
        <v>0</v>
      </c>
      <c r="Z1307" s="166">
        <v>0</v>
      </c>
      <c r="AA1307" s="166">
        <v>0</v>
      </c>
      <c r="AB1307" s="166">
        <v>0</v>
      </c>
      <c r="AC1307" s="100">
        <v>0</v>
      </c>
      <c r="AD1307" s="100">
        <v>0</v>
      </c>
      <c r="AE1307" s="100">
        <v>0</v>
      </c>
      <c r="AF1307" s="100">
        <v>0</v>
      </c>
      <c r="AG1307" s="100">
        <v>0</v>
      </c>
      <c r="AH1307" s="100">
        <v>0</v>
      </c>
      <c r="AI1307" s="142">
        <f t="shared" si="5751"/>
        <v>0</v>
      </c>
      <c r="AJ1307" s="100">
        <f t="shared" ref="AJ1307:AU1307" si="6032">AJ265*$F$1240</f>
        <v>0</v>
      </c>
      <c r="AK1307" s="100">
        <f t="shared" si="6032"/>
        <v>0</v>
      </c>
      <c r="AL1307" s="100">
        <f t="shared" si="6032"/>
        <v>0</v>
      </c>
      <c r="AM1307" s="100">
        <f t="shared" si="6032"/>
        <v>0</v>
      </c>
      <c r="AN1307" s="100">
        <f t="shared" si="6032"/>
        <v>0</v>
      </c>
      <c r="AO1307" s="100">
        <f t="shared" si="6032"/>
        <v>0</v>
      </c>
      <c r="AP1307" s="100">
        <f t="shared" si="6032"/>
        <v>0</v>
      </c>
      <c r="AQ1307" s="100">
        <f t="shared" si="6032"/>
        <v>0</v>
      </c>
      <c r="AR1307" s="100">
        <f t="shared" si="6032"/>
        <v>0</v>
      </c>
      <c r="AS1307" s="100">
        <f t="shared" si="6032"/>
        <v>0</v>
      </c>
      <c r="AT1307" s="100">
        <f t="shared" si="6032"/>
        <v>0</v>
      </c>
      <c r="AU1307" s="100">
        <f t="shared" si="6032"/>
        <v>499494.32400000002</v>
      </c>
      <c r="AV1307" s="142">
        <f t="shared" si="5753"/>
        <v>499494.32400000002</v>
      </c>
      <c r="AW1307" s="100">
        <f t="shared" ref="AW1307:BH1307" si="6033">AW265*$F$1240</f>
        <v>0</v>
      </c>
      <c r="AX1307" s="100">
        <f t="shared" si="6033"/>
        <v>0</v>
      </c>
      <c r="AY1307" s="100">
        <f t="shared" si="6033"/>
        <v>0</v>
      </c>
      <c r="AZ1307" s="100">
        <f t="shared" si="6033"/>
        <v>0</v>
      </c>
      <c r="BA1307" s="100">
        <f t="shared" si="6033"/>
        <v>0</v>
      </c>
      <c r="BB1307" s="100">
        <f t="shared" si="6033"/>
        <v>0</v>
      </c>
      <c r="BC1307" s="100">
        <f t="shared" si="6033"/>
        <v>0</v>
      </c>
      <c r="BD1307" s="100">
        <f t="shared" si="6033"/>
        <v>0</v>
      </c>
      <c r="BE1307" s="100">
        <f t="shared" si="6033"/>
        <v>0</v>
      </c>
      <c r="BF1307" s="100">
        <f t="shared" si="6033"/>
        <v>0</v>
      </c>
      <c r="BG1307" s="100">
        <f t="shared" si="6033"/>
        <v>0</v>
      </c>
      <c r="BH1307" s="100">
        <f t="shared" si="6033"/>
        <v>0</v>
      </c>
      <c r="BI1307" s="142">
        <f t="shared" si="5986"/>
        <v>0</v>
      </c>
      <c r="BV1307" s="142"/>
      <c r="CI1307" s="142"/>
      <c r="CV1307" s="142"/>
      <c r="DI1307" s="142"/>
      <c r="DV1307" s="142"/>
      <c r="EI1307" s="142"/>
    </row>
    <row r="1308" spans="1:139" ht="15.75" outlineLevel="1" x14ac:dyDescent="0.25">
      <c r="A1308" s="2">
        <f t="shared" ref="A1308:E1317" si="6034">A1114</f>
        <v>23</v>
      </c>
      <c r="B1308" s="1" t="str">
        <f t="shared" si="6034"/>
        <v>PRE-09848</v>
      </c>
      <c r="C1308" s="1" t="str">
        <f t="shared" si="6034"/>
        <v>SPP FH - Yukon 13101</v>
      </c>
      <c r="D1308" s="2" t="str">
        <f t="shared" si="6034"/>
        <v>PRE-09848.1</v>
      </c>
      <c r="E1308" s="141" t="str">
        <f t="shared" si="6034"/>
        <v>SPP FH - Yukon 13101</v>
      </c>
      <c r="F1308" s="84"/>
      <c r="J1308" s="166">
        <v>0</v>
      </c>
      <c r="K1308" s="166">
        <v>0</v>
      </c>
      <c r="L1308" s="166">
        <v>0</v>
      </c>
      <c r="M1308" s="166">
        <v>0</v>
      </c>
      <c r="N1308" s="166">
        <v>0</v>
      </c>
      <c r="O1308" s="166">
        <v>0</v>
      </c>
      <c r="P1308" s="166">
        <v>0</v>
      </c>
      <c r="Q1308" s="100">
        <v>0</v>
      </c>
      <c r="R1308" s="166">
        <v>0</v>
      </c>
      <c r="S1308" s="166">
        <v>0</v>
      </c>
      <c r="T1308" s="166">
        <v>0</v>
      </c>
      <c r="U1308" s="166">
        <v>0</v>
      </c>
      <c r="V1308" s="142">
        <f t="shared" si="5745"/>
        <v>0</v>
      </c>
      <c r="W1308" s="100">
        <v>0</v>
      </c>
      <c r="X1308" s="166">
        <v>0</v>
      </c>
      <c r="Y1308" s="166">
        <v>0</v>
      </c>
      <c r="Z1308" s="166">
        <v>0</v>
      </c>
      <c r="AA1308" s="166">
        <v>0</v>
      </c>
      <c r="AB1308" s="166">
        <v>0</v>
      </c>
      <c r="AC1308" s="100">
        <v>0</v>
      </c>
      <c r="AD1308" s="100">
        <v>0</v>
      </c>
      <c r="AE1308" s="100">
        <v>0</v>
      </c>
      <c r="AF1308" s="100">
        <v>0</v>
      </c>
      <c r="AG1308" s="100">
        <v>0</v>
      </c>
      <c r="AH1308" s="100">
        <v>0</v>
      </c>
      <c r="AI1308" s="142">
        <f t="shared" si="5751"/>
        <v>0</v>
      </c>
      <c r="AJ1308" s="100">
        <f t="shared" ref="AJ1308:AU1308" si="6035">AJ266*$F$1240</f>
        <v>0</v>
      </c>
      <c r="AK1308" s="100">
        <f t="shared" si="6035"/>
        <v>0</v>
      </c>
      <c r="AL1308" s="100">
        <f t="shared" si="6035"/>
        <v>343607.43200000003</v>
      </c>
      <c r="AM1308" s="100">
        <f t="shared" si="6035"/>
        <v>0</v>
      </c>
      <c r="AN1308" s="100">
        <f t="shared" si="6035"/>
        <v>0</v>
      </c>
      <c r="AO1308" s="100">
        <f t="shared" si="6035"/>
        <v>0</v>
      </c>
      <c r="AP1308" s="100">
        <f t="shared" si="6035"/>
        <v>0</v>
      </c>
      <c r="AQ1308" s="100">
        <f t="shared" si="6035"/>
        <v>0</v>
      </c>
      <c r="AR1308" s="100">
        <f t="shared" si="6035"/>
        <v>0</v>
      </c>
      <c r="AS1308" s="100">
        <f t="shared" si="6035"/>
        <v>0</v>
      </c>
      <c r="AT1308" s="100">
        <f t="shared" si="6035"/>
        <v>0</v>
      </c>
      <c r="AU1308" s="100">
        <f t="shared" si="6035"/>
        <v>0</v>
      </c>
      <c r="AV1308" s="142">
        <f t="shared" si="5753"/>
        <v>343607.43200000003</v>
      </c>
      <c r="AW1308" s="100">
        <f t="shared" ref="AW1308:BH1308" si="6036">AW266*$F$1240</f>
        <v>0</v>
      </c>
      <c r="AX1308" s="100">
        <f t="shared" si="6036"/>
        <v>0</v>
      </c>
      <c r="AY1308" s="100">
        <f t="shared" si="6036"/>
        <v>0</v>
      </c>
      <c r="AZ1308" s="100">
        <f t="shared" si="6036"/>
        <v>0</v>
      </c>
      <c r="BA1308" s="100">
        <f t="shared" si="6036"/>
        <v>0</v>
      </c>
      <c r="BB1308" s="100">
        <f t="shared" si="6036"/>
        <v>0</v>
      </c>
      <c r="BC1308" s="100">
        <f t="shared" si="6036"/>
        <v>0</v>
      </c>
      <c r="BD1308" s="100">
        <f t="shared" si="6036"/>
        <v>0</v>
      </c>
      <c r="BE1308" s="100">
        <f t="shared" si="6036"/>
        <v>0</v>
      </c>
      <c r="BF1308" s="100">
        <f t="shared" si="6036"/>
        <v>0</v>
      </c>
      <c r="BG1308" s="100">
        <f t="shared" si="6036"/>
        <v>0</v>
      </c>
      <c r="BH1308" s="100">
        <f t="shared" si="6036"/>
        <v>0</v>
      </c>
      <c r="BI1308" s="142">
        <f t="shared" si="5986"/>
        <v>0</v>
      </c>
      <c r="BV1308" s="142"/>
      <c r="CI1308" s="142"/>
      <c r="CV1308" s="142"/>
      <c r="DI1308" s="142"/>
      <c r="DV1308" s="142"/>
      <c r="EI1308" s="142"/>
    </row>
    <row r="1309" spans="1:139" ht="15.75" outlineLevel="1" x14ac:dyDescent="0.25">
      <c r="A1309" s="2">
        <f t="shared" si="6034"/>
        <v>23</v>
      </c>
      <c r="B1309" s="1" t="str">
        <f t="shared" si="6034"/>
        <v>PRE-09848</v>
      </c>
      <c r="C1309" s="1" t="str">
        <f t="shared" si="6034"/>
        <v>SPP FH - Yukon 13101</v>
      </c>
      <c r="D1309" s="2" t="str">
        <f t="shared" si="6034"/>
        <v>A2804994</v>
      </c>
      <c r="E1309" s="141" t="str">
        <f t="shared" si="6034"/>
        <v>SPP FH - Yukon 13101 ACRs - 3 TAV</v>
      </c>
      <c r="F1309" s="84"/>
      <c r="J1309" s="166">
        <v>0</v>
      </c>
      <c r="K1309" s="166">
        <v>0</v>
      </c>
      <c r="L1309" s="166">
        <v>0</v>
      </c>
      <c r="M1309" s="166">
        <v>0</v>
      </c>
      <c r="N1309" s="166">
        <v>0</v>
      </c>
      <c r="O1309" s="166">
        <v>0</v>
      </c>
      <c r="P1309" s="166">
        <v>0</v>
      </c>
      <c r="Q1309" s="100">
        <v>0</v>
      </c>
      <c r="R1309" s="166">
        <v>0</v>
      </c>
      <c r="S1309" s="166">
        <v>0</v>
      </c>
      <c r="T1309" s="166">
        <v>0</v>
      </c>
      <c r="U1309" s="166">
        <v>0</v>
      </c>
      <c r="V1309" s="142">
        <f t="shared" ref="V1309" si="6037">SUM(J1309:U1309)</f>
        <v>0</v>
      </c>
      <c r="W1309" s="100">
        <v>0</v>
      </c>
      <c r="X1309" s="166">
        <v>0</v>
      </c>
      <c r="Y1309" s="166">
        <v>0</v>
      </c>
      <c r="Z1309" s="166">
        <v>0</v>
      </c>
      <c r="AA1309" s="166">
        <v>0</v>
      </c>
      <c r="AB1309" s="166">
        <v>0</v>
      </c>
      <c r="AC1309" s="100">
        <v>0</v>
      </c>
      <c r="AD1309" s="100">
        <v>0</v>
      </c>
      <c r="AE1309" s="100">
        <v>0</v>
      </c>
      <c r="AF1309" s="100">
        <v>0</v>
      </c>
      <c r="AG1309" s="100">
        <v>0</v>
      </c>
      <c r="AH1309" s="100">
        <v>0</v>
      </c>
      <c r="AI1309" s="142">
        <f t="shared" ref="AI1309" si="6038">SUM(W1309:AH1309)</f>
        <v>0</v>
      </c>
      <c r="AJ1309" s="100">
        <f t="shared" ref="AJ1309:AU1309" si="6039">AJ267*$F$1240</f>
        <v>1738.1120000000003</v>
      </c>
      <c r="AK1309" s="100">
        <f t="shared" si="6039"/>
        <v>0</v>
      </c>
      <c r="AL1309" s="100">
        <f t="shared" si="6039"/>
        <v>0</v>
      </c>
      <c r="AM1309" s="100">
        <f t="shared" si="6039"/>
        <v>0</v>
      </c>
      <c r="AN1309" s="100">
        <f t="shared" si="6039"/>
        <v>0</v>
      </c>
      <c r="AO1309" s="100">
        <f t="shared" si="6039"/>
        <v>0</v>
      </c>
      <c r="AP1309" s="100">
        <f t="shared" si="6039"/>
        <v>0</v>
      </c>
      <c r="AQ1309" s="100">
        <f t="shared" si="6039"/>
        <v>0</v>
      </c>
      <c r="AR1309" s="100">
        <f t="shared" si="6039"/>
        <v>0</v>
      </c>
      <c r="AS1309" s="100">
        <f t="shared" si="6039"/>
        <v>0</v>
      </c>
      <c r="AT1309" s="100">
        <f t="shared" si="6039"/>
        <v>0</v>
      </c>
      <c r="AU1309" s="100">
        <f t="shared" si="6039"/>
        <v>0</v>
      </c>
      <c r="AV1309" s="142">
        <f t="shared" ref="AV1309" si="6040">SUM(AJ1309:AU1309)</f>
        <v>1738.1120000000003</v>
      </c>
      <c r="AW1309" s="100">
        <f t="shared" ref="AW1309:BH1309" si="6041">AW267*$F$1240</f>
        <v>0</v>
      </c>
      <c r="AX1309" s="100">
        <f t="shared" si="6041"/>
        <v>0</v>
      </c>
      <c r="AY1309" s="100">
        <f t="shared" si="6041"/>
        <v>0</v>
      </c>
      <c r="AZ1309" s="100">
        <f t="shared" si="6041"/>
        <v>0</v>
      </c>
      <c r="BA1309" s="100">
        <f t="shared" si="6041"/>
        <v>0</v>
      </c>
      <c r="BB1309" s="100">
        <f t="shared" si="6041"/>
        <v>0</v>
      </c>
      <c r="BC1309" s="100">
        <f t="shared" si="6041"/>
        <v>0</v>
      </c>
      <c r="BD1309" s="100">
        <f t="shared" si="6041"/>
        <v>0</v>
      </c>
      <c r="BE1309" s="100">
        <f t="shared" si="6041"/>
        <v>0</v>
      </c>
      <c r="BF1309" s="100">
        <f t="shared" si="6041"/>
        <v>0</v>
      </c>
      <c r="BG1309" s="100">
        <f t="shared" si="6041"/>
        <v>0</v>
      </c>
      <c r="BH1309" s="100">
        <f t="shared" si="6041"/>
        <v>0</v>
      </c>
      <c r="BI1309" s="142">
        <f t="shared" ref="BI1309" si="6042">SUM(AW1309:BH1309)</f>
        <v>0</v>
      </c>
      <c r="BV1309" s="142"/>
      <c r="CI1309" s="142"/>
      <c r="CV1309" s="142"/>
      <c r="DI1309" s="142"/>
      <c r="DV1309" s="142"/>
      <c r="EI1309" s="142"/>
    </row>
    <row r="1310" spans="1:139" ht="15.75" outlineLevel="1" x14ac:dyDescent="0.25">
      <c r="A1310" s="2">
        <f t="shared" si="6034"/>
        <v>24</v>
      </c>
      <c r="B1310" s="1" t="str">
        <f t="shared" si="6034"/>
        <v>PRE-09849</v>
      </c>
      <c r="C1310" s="1" t="str">
        <f t="shared" si="6034"/>
        <v>SPP FH - McFarland 13104</v>
      </c>
      <c r="D1310" s="2" t="str">
        <f t="shared" si="6034"/>
        <v>PRE-09849.1</v>
      </c>
      <c r="E1310" s="141" t="str">
        <f t="shared" si="6034"/>
        <v>SPP FH - McFarland 13104</v>
      </c>
      <c r="F1310" s="84"/>
      <c r="J1310" s="166">
        <v>0</v>
      </c>
      <c r="K1310" s="166">
        <v>0</v>
      </c>
      <c r="L1310" s="166">
        <v>0</v>
      </c>
      <c r="M1310" s="166">
        <v>0</v>
      </c>
      <c r="N1310" s="166">
        <v>0</v>
      </c>
      <c r="O1310" s="166">
        <v>0</v>
      </c>
      <c r="P1310" s="166">
        <v>0</v>
      </c>
      <c r="Q1310" s="142">
        <v>0</v>
      </c>
      <c r="R1310" s="166">
        <v>0</v>
      </c>
      <c r="S1310" s="166">
        <v>0</v>
      </c>
      <c r="T1310" s="166">
        <v>0</v>
      </c>
      <c r="U1310" s="166">
        <v>0</v>
      </c>
      <c r="V1310" s="142">
        <f t="shared" si="5745"/>
        <v>0</v>
      </c>
      <c r="W1310" s="142">
        <v>0</v>
      </c>
      <c r="X1310" s="166">
        <v>0</v>
      </c>
      <c r="Y1310" s="166">
        <v>0</v>
      </c>
      <c r="Z1310" s="166">
        <v>0</v>
      </c>
      <c r="AA1310" s="166">
        <v>0</v>
      </c>
      <c r="AB1310" s="166">
        <v>0</v>
      </c>
      <c r="AC1310" s="100">
        <v>0</v>
      </c>
      <c r="AD1310" s="100">
        <v>0</v>
      </c>
      <c r="AE1310" s="100">
        <v>0</v>
      </c>
      <c r="AF1310" s="100">
        <v>0</v>
      </c>
      <c r="AG1310" s="100">
        <v>0</v>
      </c>
      <c r="AH1310" s="100">
        <v>0</v>
      </c>
      <c r="AI1310" s="142">
        <f t="shared" si="5751"/>
        <v>0</v>
      </c>
      <c r="AJ1310" s="100">
        <f t="shared" ref="AJ1310:AU1310" si="6043">AJ268*$F$1240</f>
        <v>0</v>
      </c>
      <c r="AK1310" s="100">
        <f t="shared" si="6043"/>
        <v>0</v>
      </c>
      <c r="AL1310" s="100">
        <f t="shared" si="6043"/>
        <v>193329.68000000002</v>
      </c>
      <c r="AM1310" s="100">
        <f t="shared" si="6043"/>
        <v>0</v>
      </c>
      <c r="AN1310" s="100">
        <f t="shared" si="6043"/>
        <v>0</v>
      </c>
      <c r="AO1310" s="100">
        <f t="shared" si="6043"/>
        <v>0</v>
      </c>
      <c r="AP1310" s="100">
        <f t="shared" si="6043"/>
        <v>0</v>
      </c>
      <c r="AQ1310" s="100">
        <f t="shared" si="6043"/>
        <v>0</v>
      </c>
      <c r="AR1310" s="100">
        <f t="shared" si="6043"/>
        <v>0</v>
      </c>
      <c r="AS1310" s="100">
        <f t="shared" si="6043"/>
        <v>0</v>
      </c>
      <c r="AT1310" s="100">
        <f t="shared" si="6043"/>
        <v>0</v>
      </c>
      <c r="AU1310" s="100">
        <f t="shared" si="6043"/>
        <v>0</v>
      </c>
      <c r="AV1310" s="142">
        <f t="shared" si="5753"/>
        <v>193329.68000000002</v>
      </c>
      <c r="AW1310" s="100">
        <f t="shared" ref="AW1310:BH1310" si="6044">AW268*$F$1240</f>
        <v>0</v>
      </c>
      <c r="AX1310" s="100">
        <f t="shared" si="6044"/>
        <v>0</v>
      </c>
      <c r="AY1310" s="100">
        <f t="shared" si="6044"/>
        <v>0</v>
      </c>
      <c r="AZ1310" s="100">
        <f t="shared" si="6044"/>
        <v>0</v>
      </c>
      <c r="BA1310" s="100">
        <f t="shared" si="6044"/>
        <v>0</v>
      </c>
      <c r="BB1310" s="100">
        <f t="shared" si="6044"/>
        <v>0</v>
      </c>
      <c r="BC1310" s="100">
        <f t="shared" si="6044"/>
        <v>0</v>
      </c>
      <c r="BD1310" s="100">
        <f t="shared" si="6044"/>
        <v>0</v>
      </c>
      <c r="BE1310" s="100">
        <f t="shared" si="6044"/>
        <v>0</v>
      </c>
      <c r="BF1310" s="100">
        <f t="shared" si="6044"/>
        <v>0</v>
      </c>
      <c r="BG1310" s="100">
        <f t="shared" si="6044"/>
        <v>0</v>
      </c>
      <c r="BH1310" s="100">
        <f t="shared" si="6044"/>
        <v>0</v>
      </c>
      <c r="BI1310" s="142">
        <f t="shared" ref="BI1310" si="6045">SUM(AW1310:BH1310)</f>
        <v>0</v>
      </c>
      <c r="BV1310" s="142"/>
      <c r="CI1310" s="142"/>
      <c r="CV1310" s="142"/>
      <c r="DI1310" s="142"/>
      <c r="DV1310" s="142"/>
      <c r="EI1310" s="142"/>
    </row>
    <row r="1311" spans="1:139" ht="15.75" outlineLevel="1" x14ac:dyDescent="0.25">
      <c r="A1311" s="2">
        <f t="shared" si="6034"/>
        <v>24</v>
      </c>
      <c r="B1311" s="1" t="str">
        <f t="shared" si="6034"/>
        <v>PRE-09849</v>
      </c>
      <c r="C1311" s="1" t="str">
        <f t="shared" si="6034"/>
        <v>SPP FH - McFarland 13104</v>
      </c>
      <c r="D1311" s="2" t="str">
        <f t="shared" si="6034"/>
        <v>A2805002</v>
      </c>
      <c r="E1311" s="141" t="str">
        <f t="shared" si="6034"/>
        <v>SPP FH-McFarland 13104 OCRs - 2 TAV</v>
      </c>
      <c r="F1311" s="84"/>
      <c r="J1311" s="166">
        <v>0</v>
      </c>
      <c r="K1311" s="166">
        <v>0</v>
      </c>
      <c r="L1311" s="166">
        <v>0</v>
      </c>
      <c r="M1311" s="166">
        <v>0</v>
      </c>
      <c r="N1311" s="166">
        <v>0</v>
      </c>
      <c r="O1311" s="166">
        <v>0</v>
      </c>
      <c r="P1311" s="166">
        <v>0</v>
      </c>
      <c r="Q1311" s="142">
        <v>0</v>
      </c>
      <c r="R1311" s="166">
        <v>0</v>
      </c>
      <c r="S1311" s="166">
        <v>0</v>
      </c>
      <c r="T1311" s="166">
        <v>0</v>
      </c>
      <c r="U1311" s="166">
        <v>0</v>
      </c>
      <c r="V1311" s="142">
        <f t="shared" ref="V1311" si="6046">SUM(J1311:U1311)</f>
        <v>0</v>
      </c>
      <c r="W1311" s="142">
        <v>0</v>
      </c>
      <c r="X1311" s="166">
        <v>0</v>
      </c>
      <c r="Y1311" s="166">
        <v>0</v>
      </c>
      <c r="Z1311" s="166">
        <v>0</v>
      </c>
      <c r="AA1311" s="166">
        <v>0</v>
      </c>
      <c r="AB1311" s="166">
        <v>0</v>
      </c>
      <c r="AC1311" s="100">
        <v>0</v>
      </c>
      <c r="AD1311" s="100">
        <v>0</v>
      </c>
      <c r="AE1311" s="100">
        <v>0</v>
      </c>
      <c r="AF1311" s="100">
        <v>0</v>
      </c>
      <c r="AG1311" s="100">
        <v>0</v>
      </c>
      <c r="AH1311" s="100">
        <v>0</v>
      </c>
      <c r="AI1311" s="142">
        <f t="shared" ref="AI1311" si="6047">SUM(W1311:AH1311)</f>
        <v>0</v>
      </c>
      <c r="AJ1311" s="100">
        <f t="shared" ref="AJ1311:AU1311" si="6048">AJ269*$F$1240</f>
        <v>1093.9880000000001</v>
      </c>
      <c r="AK1311" s="100">
        <f t="shared" si="6048"/>
        <v>0</v>
      </c>
      <c r="AL1311" s="100">
        <f t="shared" si="6048"/>
        <v>0</v>
      </c>
      <c r="AM1311" s="100">
        <f t="shared" si="6048"/>
        <v>0</v>
      </c>
      <c r="AN1311" s="100">
        <f t="shared" si="6048"/>
        <v>0</v>
      </c>
      <c r="AO1311" s="100">
        <f t="shared" si="6048"/>
        <v>0</v>
      </c>
      <c r="AP1311" s="100">
        <f t="shared" si="6048"/>
        <v>0</v>
      </c>
      <c r="AQ1311" s="100">
        <f t="shared" si="6048"/>
        <v>0</v>
      </c>
      <c r="AR1311" s="100">
        <f t="shared" si="6048"/>
        <v>0</v>
      </c>
      <c r="AS1311" s="100">
        <f t="shared" si="6048"/>
        <v>0</v>
      </c>
      <c r="AT1311" s="100">
        <f t="shared" si="6048"/>
        <v>0</v>
      </c>
      <c r="AU1311" s="100">
        <f t="shared" si="6048"/>
        <v>0</v>
      </c>
      <c r="AV1311" s="142">
        <f t="shared" ref="AV1311" si="6049">SUM(AJ1311:AU1311)</f>
        <v>1093.9880000000001</v>
      </c>
      <c r="AW1311" s="100">
        <f t="shared" ref="AW1311:BH1311" si="6050">AW269*$F$1240</f>
        <v>0</v>
      </c>
      <c r="AX1311" s="100">
        <f t="shared" si="6050"/>
        <v>0</v>
      </c>
      <c r="AY1311" s="100">
        <f t="shared" si="6050"/>
        <v>0</v>
      </c>
      <c r="AZ1311" s="100">
        <f t="shared" si="6050"/>
        <v>0</v>
      </c>
      <c r="BA1311" s="100">
        <f t="shared" si="6050"/>
        <v>0</v>
      </c>
      <c r="BB1311" s="100">
        <f t="shared" si="6050"/>
        <v>0</v>
      </c>
      <c r="BC1311" s="100">
        <f t="shared" si="6050"/>
        <v>0</v>
      </c>
      <c r="BD1311" s="100">
        <f t="shared" si="6050"/>
        <v>0</v>
      </c>
      <c r="BE1311" s="100">
        <f t="shared" si="6050"/>
        <v>0</v>
      </c>
      <c r="BF1311" s="100">
        <f t="shared" si="6050"/>
        <v>0</v>
      </c>
      <c r="BG1311" s="100">
        <f t="shared" si="6050"/>
        <v>0</v>
      </c>
      <c r="BH1311" s="100">
        <f t="shared" si="6050"/>
        <v>0</v>
      </c>
      <c r="BI1311" s="142">
        <f t="shared" ref="BI1311" si="6051">SUM(AW1311:BH1311)</f>
        <v>0</v>
      </c>
      <c r="BV1311" s="142"/>
      <c r="CI1311" s="142"/>
      <c r="CV1311" s="142"/>
      <c r="DI1311" s="142"/>
      <c r="DV1311" s="142"/>
      <c r="EI1311" s="142"/>
    </row>
    <row r="1312" spans="1:139" ht="15.75" outlineLevel="1" x14ac:dyDescent="0.25">
      <c r="A1312" s="2">
        <f t="shared" si="6034"/>
        <v>25</v>
      </c>
      <c r="B1312" s="1" t="str">
        <f t="shared" si="6034"/>
        <v>PRE-09850</v>
      </c>
      <c r="C1312" s="1" t="str">
        <f t="shared" si="6034"/>
        <v>SPP FH - Manhattan 13111</v>
      </c>
      <c r="D1312" s="2" t="str">
        <f t="shared" si="6034"/>
        <v>PRE-09850.1</v>
      </c>
      <c r="E1312" s="141" t="str">
        <f t="shared" si="6034"/>
        <v>SPP FH - Manhattan 13111</v>
      </c>
      <c r="F1312" s="84"/>
      <c r="J1312" s="166">
        <v>0</v>
      </c>
      <c r="K1312" s="166">
        <v>0</v>
      </c>
      <c r="L1312" s="166">
        <v>0</v>
      </c>
      <c r="M1312" s="166">
        <v>0</v>
      </c>
      <c r="N1312" s="166">
        <v>0</v>
      </c>
      <c r="O1312" s="166">
        <v>0</v>
      </c>
      <c r="P1312" s="166">
        <v>0</v>
      </c>
      <c r="Q1312" s="100">
        <v>0</v>
      </c>
      <c r="R1312" s="166">
        <v>0</v>
      </c>
      <c r="S1312" s="166">
        <v>0</v>
      </c>
      <c r="T1312" s="166">
        <v>0</v>
      </c>
      <c r="U1312" s="166">
        <v>0</v>
      </c>
      <c r="V1312" s="142">
        <f t="shared" si="5745"/>
        <v>0</v>
      </c>
      <c r="W1312" s="100">
        <v>0</v>
      </c>
      <c r="X1312" s="166">
        <v>0</v>
      </c>
      <c r="Y1312" s="166">
        <v>0</v>
      </c>
      <c r="Z1312" s="166">
        <v>0</v>
      </c>
      <c r="AA1312" s="166">
        <v>0</v>
      </c>
      <c r="AB1312" s="166">
        <v>0</v>
      </c>
      <c r="AC1312" s="100">
        <v>0</v>
      </c>
      <c r="AD1312" s="100">
        <v>0</v>
      </c>
      <c r="AE1312" s="100">
        <v>0</v>
      </c>
      <c r="AF1312" s="100">
        <v>0</v>
      </c>
      <c r="AG1312" s="100">
        <v>0</v>
      </c>
      <c r="AH1312" s="100">
        <v>0</v>
      </c>
      <c r="AI1312" s="142">
        <f t="shared" si="5751"/>
        <v>0</v>
      </c>
      <c r="AJ1312" s="100">
        <f t="shared" ref="AJ1312:AU1312" si="6052">AJ270*$F$1240</f>
        <v>0</v>
      </c>
      <c r="AK1312" s="100">
        <f t="shared" si="6052"/>
        <v>0</v>
      </c>
      <c r="AL1312" s="100">
        <f t="shared" si="6052"/>
        <v>159027.52799999999</v>
      </c>
      <c r="AM1312" s="100">
        <f t="shared" si="6052"/>
        <v>0</v>
      </c>
      <c r="AN1312" s="100">
        <f t="shared" si="6052"/>
        <v>0</v>
      </c>
      <c r="AO1312" s="100">
        <f t="shared" si="6052"/>
        <v>0</v>
      </c>
      <c r="AP1312" s="100">
        <f t="shared" si="6052"/>
        <v>0</v>
      </c>
      <c r="AQ1312" s="100">
        <f t="shared" si="6052"/>
        <v>0</v>
      </c>
      <c r="AR1312" s="100">
        <f t="shared" si="6052"/>
        <v>0</v>
      </c>
      <c r="AS1312" s="100">
        <f t="shared" si="6052"/>
        <v>0</v>
      </c>
      <c r="AT1312" s="100">
        <f t="shared" si="6052"/>
        <v>0</v>
      </c>
      <c r="AU1312" s="100">
        <f t="shared" si="6052"/>
        <v>0</v>
      </c>
      <c r="AV1312" s="142">
        <f t="shared" si="5753"/>
        <v>159027.52799999999</v>
      </c>
      <c r="AW1312" s="100">
        <f t="shared" ref="AW1312:BH1312" si="6053">AW270*$F$1240</f>
        <v>0</v>
      </c>
      <c r="AX1312" s="100">
        <f t="shared" si="6053"/>
        <v>0</v>
      </c>
      <c r="AY1312" s="100">
        <f t="shared" si="6053"/>
        <v>0</v>
      </c>
      <c r="AZ1312" s="100">
        <f t="shared" si="6053"/>
        <v>0</v>
      </c>
      <c r="BA1312" s="100">
        <f t="shared" si="6053"/>
        <v>0</v>
      </c>
      <c r="BB1312" s="100">
        <f t="shared" si="6053"/>
        <v>0</v>
      </c>
      <c r="BC1312" s="100">
        <f t="shared" si="6053"/>
        <v>0</v>
      </c>
      <c r="BD1312" s="100">
        <f t="shared" si="6053"/>
        <v>0</v>
      </c>
      <c r="BE1312" s="100">
        <f t="shared" si="6053"/>
        <v>0</v>
      </c>
      <c r="BF1312" s="100">
        <f t="shared" si="6053"/>
        <v>0</v>
      </c>
      <c r="BG1312" s="100">
        <f t="shared" si="6053"/>
        <v>0</v>
      </c>
      <c r="BH1312" s="100">
        <f t="shared" si="6053"/>
        <v>0</v>
      </c>
      <c r="BI1312" s="142">
        <f t="shared" ref="BI1312" si="6054">SUM(AW1312:BH1312)</f>
        <v>0</v>
      </c>
      <c r="BV1312" s="142"/>
      <c r="CI1312" s="142"/>
      <c r="CV1312" s="142"/>
      <c r="DI1312" s="142"/>
      <c r="DV1312" s="142"/>
      <c r="EI1312" s="142"/>
    </row>
    <row r="1313" spans="1:139" ht="15.75" outlineLevel="1" x14ac:dyDescent="0.25">
      <c r="A1313" s="2">
        <f t="shared" si="6034"/>
        <v>25</v>
      </c>
      <c r="B1313" s="1" t="str">
        <f t="shared" si="6034"/>
        <v>PRE-09850</v>
      </c>
      <c r="C1313" s="1" t="str">
        <f t="shared" si="6034"/>
        <v>SPP FH - Manhattan 13111</v>
      </c>
      <c r="D1313" s="2" t="str">
        <f t="shared" si="6034"/>
        <v>A2805003</v>
      </c>
      <c r="E1313" s="141" t="str">
        <f t="shared" si="6034"/>
        <v>SPP FH-Manhattan 13111 OCRs - 3 TAV</v>
      </c>
      <c r="F1313" s="84"/>
      <c r="J1313" s="166">
        <v>0</v>
      </c>
      <c r="K1313" s="166">
        <v>0</v>
      </c>
      <c r="L1313" s="166">
        <v>0</v>
      </c>
      <c r="M1313" s="166">
        <v>0</v>
      </c>
      <c r="N1313" s="166">
        <v>0</v>
      </c>
      <c r="O1313" s="166">
        <v>0</v>
      </c>
      <c r="P1313" s="166">
        <v>0</v>
      </c>
      <c r="Q1313" s="100">
        <v>0</v>
      </c>
      <c r="R1313" s="166">
        <v>0</v>
      </c>
      <c r="S1313" s="166">
        <v>0</v>
      </c>
      <c r="T1313" s="166">
        <v>0</v>
      </c>
      <c r="U1313" s="166">
        <v>0</v>
      </c>
      <c r="V1313" s="142">
        <f t="shared" ref="V1313" si="6055">SUM(J1313:U1313)</f>
        <v>0</v>
      </c>
      <c r="W1313" s="100">
        <v>0</v>
      </c>
      <c r="X1313" s="166">
        <v>0</v>
      </c>
      <c r="Y1313" s="166">
        <v>0</v>
      </c>
      <c r="Z1313" s="166">
        <v>0</v>
      </c>
      <c r="AA1313" s="166">
        <v>0</v>
      </c>
      <c r="AB1313" s="166">
        <v>0</v>
      </c>
      <c r="AC1313" s="100">
        <v>0</v>
      </c>
      <c r="AD1313" s="100">
        <v>0</v>
      </c>
      <c r="AE1313" s="100">
        <v>0</v>
      </c>
      <c r="AF1313" s="100">
        <v>0</v>
      </c>
      <c r="AG1313" s="100">
        <v>0</v>
      </c>
      <c r="AH1313" s="100">
        <v>0</v>
      </c>
      <c r="AI1313" s="142">
        <f t="shared" ref="AI1313" si="6056">SUM(W1313:AH1313)</f>
        <v>0</v>
      </c>
      <c r="AJ1313" s="100">
        <f t="shared" ref="AJ1313:AU1313" si="6057">AJ271*$F$1240</f>
        <v>0</v>
      </c>
      <c r="AK1313" s="100">
        <f t="shared" si="6057"/>
        <v>2006.3440000000003</v>
      </c>
      <c r="AL1313" s="100">
        <f t="shared" si="6057"/>
        <v>0</v>
      </c>
      <c r="AM1313" s="100">
        <f t="shared" si="6057"/>
        <v>0</v>
      </c>
      <c r="AN1313" s="100">
        <f t="shared" si="6057"/>
        <v>0</v>
      </c>
      <c r="AO1313" s="100">
        <f t="shared" si="6057"/>
        <v>0</v>
      </c>
      <c r="AP1313" s="100">
        <f t="shared" si="6057"/>
        <v>0</v>
      </c>
      <c r="AQ1313" s="100">
        <f t="shared" si="6057"/>
        <v>0</v>
      </c>
      <c r="AR1313" s="100">
        <f t="shared" si="6057"/>
        <v>0</v>
      </c>
      <c r="AS1313" s="100">
        <f t="shared" si="6057"/>
        <v>0</v>
      </c>
      <c r="AT1313" s="100">
        <f t="shared" si="6057"/>
        <v>0</v>
      </c>
      <c r="AU1313" s="100">
        <f t="shared" si="6057"/>
        <v>0</v>
      </c>
      <c r="AV1313" s="142">
        <f t="shared" ref="AV1313" si="6058">SUM(AJ1313:AU1313)</f>
        <v>2006.3440000000003</v>
      </c>
      <c r="AW1313" s="100">
        <f t="shared" ref="AW1313:BH1313" si="6059">AW271*$F$1240</f>
        <v>0</v>
      </c>
      <c r="AX1313" s="100">
        <f t="shared" si="6059"/>
        <v>0</v>
      </c>
      <c r="AY1313" s="100">
        <f t="shared" si="6059"/>
        <v>0</v>
      </c>
      <c r="AZ1313" s="100">
        <f t="shared" si="6059"/>
        <v>0</v>
      </c>
      <c r="BA1313" s="100">
        <f t="shared" si="6059"/>
        <v>0</v>
      </c>
      <c r="BB1313" s="100">
        <f t="shared" si="6059"/>
        <v>0</v>
      </c>
      <c r="BC1313" s="100">
        <f t="shared" si="6059"/>
        <v>0</v>
      </c>
      <c r="BD1313" s="100">
        <f t="shared" si="6059"/>
        <v>0</v>
      </c>
      <c r="BE1313" s="100">
        <f t="shared" si="6059"/>
        <v>0</v>
      </c>
      <c r="BF1313" s="100">
        <f t="shared" si="6059"/>
        <v>0</v>
      </c>
      <c r="BG1313" s="100">
        <f t="shared" si="6059"/>
        <v>0</v>
      </c>
      <c r="BH1313" s="100">
        <f t="shared" si="6059"/>
        <v>0</v>
      </c>
      <c r="BI1313" s="142">
        <f t="shared" ref="BI1313" si="6060">SUM(AW1313:BH1313)</f>
        <v>0</v>
      </c>
      <c r="BV1313" s="142"/>
      <c r="CI1313" s="142"/>
      <c r="CV1313" s="142"/>
      <c r="DI1313" s="142"/>
      <c r="DV1313" s="142"/>
      <c r="EI1313" s="142"/>
    </row>
    <row r="1314" spans="1:139" ht="15.75" outlineLevel="1" x14ac:dyDescent="0.25">
      <c r="A1314" s="2">
        <f t="shared" si="6034"/>
        <v>26</v>
      </c>
      <c r="B1314" s="1" t="str">
        <f t="shared" si="6034"/>
        <v>PRE-09851</v>
      </c>
      <c r="C1314" s="1" t="str">
        <f t="shared" si="6034"/>
        <v>SPP FH - East Winter Haven 13309</v>
      </c>
      <c r="D1314" s="2" t="str">
        <f t="shared" si="6034"/>
        <v>PRE-09851.1</v>
      </c>
      <c r="E1314" s="141" t="str">
        <f t="shared" si="6034"/>
        <v>SPP FH - East Winter Haven 13309</v>
      </c>
      <c r="F1314" s="84"/>
      <c r="J1314" s="166">
        <v>0</v>
      </c>
      <c r="K1314" s="166">
        <v>0</v>
      </c>
      <c r="L1314" s="166">
        <v>0</v>
      </c>
      <c r="M1314" s="166">
        <v>0</v>
      </c>
      <c r="N1314" s="166">
        <v>0</v>
      </c>
      <c r="O1314" s="166">
        <v>0</v>
      </c>
      <c r="P1314" s="166">
        <v>0</v>
      </c>
      <c r="Q1314" s="142">
        <v>0</v>
      </c>
      <c r="R1314" s="166">
        <v>0</v>
      </c>
      <c r="S1314" s="166">
        <v>0</v>
      </c>
      <c r="T1314" s="166">
        <v>0</v>
      </c>
      <c r="U1314" s="166">
        <v>0</v>
      </c>
      <c r="V1314" s="142">
        <f t="shared" si="5745"/>
        <v>0</v>
      </c>
      <c r="W1314" s="142">
        <v>0</v>
      </c>
      <c r="X1314" s="166">
        <v>0</v>
      </c>
      <c r="Y1314" s="166">
        <v>0</v>
      </c>
      <c r="Z1314" s="166">
        <v>0</v>
      </c>
      <c r="AA1314" s="166">
        <v>0</v>
      </c>
      <c r="AB1314" s="166">
        <v>0</v>
      </c>
      <c r="AC1314" s="100">
        <v>0</v>
      </c>
      <c r="AD1314" s="100">
        <v>0</v>
      </c>
      <c r="AE1314" s="100">
        <v>0</v>
      </c>
      <c r="AF1314" s="100">
        <v>0</v>
      </c>
      <c r="AG1314" s="100">
        <v>0</v>
      </c>
      <c r="AH1314" s="100">
        <v>0</v>
      </c>
      <c r="AI1314" s="142">
        <f t="shared" si="5751"/>
        <v>0</v>
      </c>
      <c r="AJ1314" s="100">
        <f t="shared" ref="AJ1314:AU1314" si="6061">AJ272*$F$1240</f>
        <v>0</v>
      </c>
      <c r="AK1314" s="100">
        <f t="shared" si="6061"/>
        <v>0</v>
      </c>
      <c r="AL1314" s="100">
        <f t="shared" si="6061"/>
        <v>0</v>
      </c>
      <c r="AM1314" s="100">
        <f t="shared" si="6061"/>
        <v>0</v>
      </c>
      <c r="AN1314" s="100">
        <f t="shared" si="6061"/>
        <v>166331.96400000001</v>
      </c>
      <c r="AO1314" s="100">
        <f t="shared" si="6061"/>
        <v>0</v>
      </c>
      <c r="AP1314" s="100">
        <f t="shared" si="6061"/>
        <v>0</v>
      </c>
      <c r="AQ1314" s="100">
        <f t="shared" si="6061"/>
        <v>0</v>
      </c>
      <c r="AR1314" s="100">
        <f t="shared" si="6061"/>
        <v>0</v>
      </c>
      <c r="AS1314" s="100">
        <f t="shared" si="6061"/>
        <v>0</v>
      </c>
      <c r="AT1314" s="100">
        <f t="shared" si="6061"/>
        <v>0</v>
      </c>
      <c r="AU1314" s="100">
        <f t="shared" si="6061"/>
        <v>0</v>
      </c>
      <c r="AV1314" s="142">
        <f t="shared" si="5753"/>
        <v>166331.96400000001</v>
      </c>
      <c r="AW1314" s="100">
        <f t="shared" ref="AW1314:BH1314" si="6062">AW272*$F$1240</f>
        <v>0</v>
      </c>
      <c r="AX1314" s="100">
        <f t="shared" si="6062"/>
        <v>0</v>
      </c>
      <c r="AY1314" s="100">
        <f t="shared" si="6062"/>
        <v>0</v>
      </c>
      <c r="AZ1314" s="100">
        <f t="shared" si="6062"/>
        <v>0</v>
      </c>
      <c r="BA1314" s="100">
        <f t="shared" si="6062"/>
        <v>0</v>
      </c>
      <c r="BB1314" s="100">
        <f t="shared" si="6062"/>
        <v>0</v>
      </c>
      <c r="BC1314" s="100">
        <f t="shared" si="6062"/>
        <v>0</v>
      </c>
      <c r="BD1314" s="100">
        <f t="shared" si="6062"/>
        <v>0</v>
      </c>
      <c r="BE1314" s="100">
        <f t="shared" si="6062"/>
        <v>0</v>
      </c>
      <c r="BF1314" s="100">
        <f t="shared" si="6062"/>
        <v>0</v>
      </c>
      <c r="BG1314" s="100">
        <f t="shared" si="6062"/>
        <v>0</v>
      </c>
      <c r="BH1314" s="100">
        <f t="shared" si="6062"/>
        <v>0</v>
      </c>
      <c r="BI1314" s="142">
        <f t="shared" ref="BI1314" si="6063">SUM(AW1314:BH1314)</f>
        <v>0</v>
      </c>
      <c r="BV1314" s="142"/>
      <c r="CI1314" s="142"/>
      <c r="CV1314" s="142"/>
      <c r="DI1314" s="142"/>
      <c r="DV1314" s="142"/>
      <c r="EI1314" s="142"/>
    </row>
    <row r="1315" spans="1:139" ht="15.75" outlineLevel="1" x14ac:dyDescent="0.25">
      <c r="A1315" s="2">
        <f t="shared" si="6034"/>
        <v>26</v>
      </c>
      <c r="B1315" s="1" t="str">
        <f t="shared" si="6034"/>
        <v>PRE-09851</v>
      </c>
      <c r="C1315" s="1" t="str">
        <f t="shared" si="6034"/>
        <v>SPP FH - East Winter Haven 13309</v>
      </c>
      <c r="D1315" s="2" t="str">
        <f t="shared" si="6034"/>
        <v>A2805469</v>
      </c>
      <c r="E1315" s="141" t="str">
        <f t="shared" si="6034"/>
        <v>SPP FH-E.Wntrhvn 13309 - OCR#138236</v>
      </c>
      <c r="F1315" s="84"/>
      <c r="J1315" s="166">
        <v>0</v>
      </c>
      <c r="K1315" s="166">
        <v>0</v>
      </c>
      <c r="L1315" s="166">
        <v>0</v>
      </c>
      <c r="M1315" s="166">
        <v>0</v>
      </c>
      <c r="N1315" s="166">
        <v>0</v>
      </c>
      <c r="O1315" s="166">
        <v>0</v>
      </c>
      <c r="P1315" s="166">
        <v>0</v>
      </c>
      <c r="Q1315" s="142">
        <v>0</v>
      </c>
      <c r="R1315" s="166">
        <v>0</v>
      </c>
      <c r="S1315" s="166">
        <v>0</v>
      </c>
      <c r="T1315" s="166">
        <v>0</v>
      </c>
      <c r="U1315" s="166">
        <v>0</v>
      </c>
      <c r="V1315" s="142">
        <f t="shared" ref="V1315" si="6064">SUM(J1315:U1315)</f>
        <v>0</v>
      </c>
      <c r="W1315" s="142">
        <v>0</v>
      </c>
      <c r="X1315" s="166">
        <v>0</v>
      </c>
      <c r="Y1315" s="166">
        <v>0</v>
      </c>
      <c r="Z1315" s="166">
        <v>0</v>
      </c>
      <c r="AA1315" s="166">
        <v>0</v>
      </c>
      <c r="AB1315" s="166">
        <v>0</v>
      </c>
      <c r="AC1315" s="100">
        <v>0</v>
      </c>
      <c r="AD1315" s="100">
        <v>0</v>
      </c>
      <c r="AE1315" s="100">
        <v>0</v>
      </c>
      <c r="AF1315" s="100">
        <v>0</v>
      </c>
      <c r="AG1315" s="100">
        <v>0</v>
      </c>
      <c r="AH1315" s="100">
        <v>0</v>
      </c>
      <c r="AI1315" s="142">
        <f t="shared" ref="AI1315" si="6065">SUM(W1315:AH1315)</f>
        <v>0</v>
      </c>
      <c r="AJ1315" s="100">
        <f t="shared" ref="AJ1315:AU1315" si="6066">AJ273*$F$1240</f>
        <v>0</v>
      </c>
      <c r="AK1315" s="100">
        <f t="shared" si="6066"/>
        <v>0</v>
      </c>
      <c r="AL1315" s="100">
        <f t="shared" si="6066"/>
        <v>1566.5640000000001</v>
      </c>
      <c r="AM1315" s="100">
        <f t="shared" si="6066"/>
        <v>0</v>
      </c>
      <c r="AN1315" s="100">
        <f t="shared" si="6066"/>
        <v>0</v>
      </c>
      <c r="AO1315" s="100">
        <f t="shared" si="6066"/>
        <v>0</v>
      </c>
      <c r="AP1315" s="100">
        <f t="shared" si="6066"/>
        <v>0</v>
      </c>
      <c r="AQ1315" s="100">
        <f t="shared" si="6066"/>
        <v>0</v>
      </c>
      <c r="AR1315" s="100">
        <f t="shared" si="6066"/>
        <v>0</v>
      </c>
      <c r="AS1315" s="100">
        <f t="shared" si="6066"/>
        <v>0</v>
      </c>
      <c r="AT1315" s="100">
        <f t="shared" si="6066"/>
        <v>0</v>
      </c>
      <c r="AU1315" s="100">
        <f t="shared" si="6066"/>
        <v>0</v>
      </c>
      <c r="AV1315" s="142">
        <f t="shared" ref="AV1315" si="6067">SUM(AJ1315:AU1315)</f>
        <v>1566.5640000000001</v>
      </c>
      <c r="AW1315" s="100">
        <f t="shared" ref="AW1315:BH1315" si="6068">AW273*$F$1240</f>
        <v>0</v>
      </c>
      <c r="AX1315" s="100">
        <f t="shared" si="6068"/>
        <v>0</v>
      </c>
      <c r="AY1315" s="100">
        <f t="shared" si="6068"/>
        <v>0</v>
      </c>
      <c r="AZ1315" s="100">
        <f t="shared" si="6068"/>
        <v>0</v>
      </c>
      <c r="BA1315" s="100">
        <f t="shared" si="6068"/>
        <v>0</v>
      </c>
      <c r="BB1315" s="100">
        <f t="shared" si="6068"/>
        <v>0</v>
      </c>
      <c r="BC1315" s="100">
        <f t="shared" si="6068"/>
        <v>0</v>
      </c>
      <c r="BD1315" s="100">
        <f t="shared" si="6068"/>
        <v>0</v>
      </c>
      <c r="BE1315" s="100">
        <f t="shared" si="6068"/>
        <v>0</v>
      </c>
      <c r="BF1315" s="100">
        <f t="shared" si="6068"/>
        <v>0</v>
      </c>
      <c r="BG1315" s="100">
        <f t="shared" si="6068"/>
        <v>0</v>
      </c>
      <c r="BH1315" s="100">
        <f t="shared" si="6068"/>
        <v>0</v>
      </c>
      <c r="BI1315" s="142">
        <f t="shared" ref="BI1315" si="6069">SUM(AW1315:BH1315)</f>
        <v>0</v>
      </c>
      <c r="BV1315" s="142"/>
      <c r="CI1315" s="142"/>
      <c r="CV1315" s="142"/>
      <c r="DI1315" s="142"/>
      <c r="DV1315" s="142"/>
      <c r="EI1315" s="142"/>
    </row>
    <row r="1316" spans="1:139" ht="15.75" outlineLevel="1" x14ac:dyDescent="0.25">
      <c r="A1316" s="2">
        <f t="shared" si="6034"/>
        <v>27</v>
      </c>
      <c r="B1316" s="1" t="str">
        <f t="shared" si="6034"/>
        <v>PRE-09860</v>
      </c>
      <c r="C1316" s="1" t="str">
        <f t="shared" si="6034"/>
        <v>SPP FH - East Winter Haven 13313</v>
      </c>
      <c r="D1316" s="2" t="str">
        <f t="shared" si="6034"/>
        <v>PRE-09860.1</v>
      </c>
      <c r="E1316" s="141" t="str">
        <f t="shared" si="6034"/>
        <v>SPP FH - E. Winter Haven 13313 - OH</v>
      </c>
      <c r="F1316" s="84"/>
      <c r="J1316" s="166">
        <v>0</v>
      </c>
      <c r="K1316" s="166">
        <v>0</v>
      </c>
      <c r="L1316" s="166">
        <v>0</v>
      </c>
      <c r="M1316" s="166">
        <v>0</v>
      </c>
      <c r="N1316" s="166">
        <v>0</v>
      </c>
      <c r="O1316" s="166">
        <v>0</v>
      </c>
      <c r="P1316" s="166">
        <v>0</v>
      </c>
      <c r="Q1316" s="100">
        <v>0</v>
      </c>
      <c r="R1316" s="166">
        <v>0</v>
      </c>
      <c r="S1316" s="166">
        <v>0</v>
      </c>
      <c r="T1316" s="166">
        <v>0</v>
      </c>
      <c r="U1316" s="166">
        <v>0</v>
      </c>
      <c r="V1316" s="142">
        <f t="shared" si="5745"/>
        <v>0</v>
      </c>
      <c r="W1316" s="100">
        <v>0</v>
      </c>
      <c r="X1316" s="166">
        <v>0</v>
      </c>
      <c r="Y1316" s="166">
        <v>0</v>
      </c>
      <c r="Z1316" s="166">
        <v>0</v>
      </c>
      <c r="AA1316" s="166">
        <v>0</v>
      </c>
      <c r="AB1316" s="166">
        <v>0</v>
      </c>
      <c r="AC1316" s="100">
        <v>0</v>
      </c>
      <c r="AD1316" s="100">
        <v>0</v>
      </c>
      <c r="AE1316" s="100">
        <v>0</v>
      </c>
      <c r="AF1316" s="100">
        <v>0</v>
      </c>
      <c r="AG1316" s="100">
        <v>0</v>
      </c>
      <c r="AH1316" s="100">
        <v>0</v>
      </c>
      <c r="AI1316" s="142">
        <f t="shared" si="5751"/>
        <v>0</v>
      </c>
      <c r="AJ1316" s="100">
        <f t="shared" ref="AJ1316:AU1316" si="6070">AJ274*$F$1240</f>
        <v>0</v>
      </c>
      <c r="AK1316" s="100">
        <f t="shared" si="6070"/>
        <v>0</v>
      </c>
      <c r="AL1316" s="100">
        <f t="shared" si="6070"/>
        <v>0</v>
      </c>
      <c r="AM1316" s="100">
        <f t="shared" si="6070"/>
        <v>0</v>
      </c>
      <c r="AN1316" s="100">
        <f t="shared" si="6070"/>
        <v>153841.71599999999</v>
      </c>
      <c r="AO1316" s="100">
        <f t="shared" si="6070"/>
        <v>0</v>
      </c>
      <c r="AP1316" s="100">
        <f t="shared" si="6070"/>
        <v>0</v>
      </c>
      <c r="AQ1316" s="100">
        <f t="shared" si="6070"/>
        <v>0</v>
      </c>
      <c r="AR1316" s="100">
        <f t="shared" si="6070"/>
        <v>0</v>
      </c>
      <c r="AS1316" s="100">
        <f t="shared" si="6070"/>
        <v>0</v>
      </c>
      <c r="AT1316" s="100">
        <f t="shared" si="6070"/>
        <v>0</v>
      </c>
      <c r="AU1316" s="100">
        <f t="shared" si="6070"/>
        <v>0</v>
      </c>
      <c r="AV1316" s="142">
        <f t="shared" si="5753"/>
        <v>153841.71599999999</v>
      </c>
      <c r="AW1316" s="100">
        <f t="shared" ref="AW1316:BH1316" si="6071">AW274*$F$1240</f>
        <v>0</v>
      </c>
      <c r="AX1316" s="100">
        <f t="shared" si="6071"/>
        <v>0</v>
      </c>
      <c r="AY1316" s="100">
        <f t="shared" si="6071"/>
        <v>0</v>
      </c>
      <c r="AZ1316" s="100">
        <f t="shared" si="6071"/>
        <v>0</v>
      </c>
      <c r="BA1316" s="100">
        <f t="shared" si="6071"/>
        <v>0</v>
      </c>
      <c r="BB1316" s="100">
        <f t="shared" si="6071"/>
        <v>0</v>
      </c>
      <c r="BC1316" s="100">
        <f t="shared" si="6071"/>
        <v>0</v>
      </c>
      <c r="BD1316" s="100">
        <f t="shared" si="6071"/>
        <v>0</v>
      </c>
      <c r="BE1316" s="100">
        <f t="shared" si="6071"/>
        <v>0</v>
      </c>
      <c r="BF1316" s="100">
        <f t="shared" si="6071"/>
        <v>0</v>
      </c>
      <c r="BG1316" s="100">
        <f t="shared" si="6071"/>
        <v>0</v>
      </c>
      <c r="BH1316" s="100">
        <f t="shared" si="6071"/>
        <v>0</v>
      </c>
      <c r="BI1316" s="142">
        <f t="shared" ref="BI1316" si="6072">SUM(AW1316:BH1316)</f>
        <v>0</v>
      </c>
      <c r="BV1316" s="142"/>
      <c r="CI1316" s="142"/>
      <c r="CV1316" s="142"/>
      <c r="DI1316" s="142"/>
      <c r="DV1316" s="142"/>
      <c r="EI1316" s="142"/>
    </row>
    <row r="1317" spans="1:139" ht="15.75" outlineLevel="1" x14ac:dyDescent="0.25">
      <c r="A1317" s="2">
        <f t="shared" si="6034"/>
        <v>27</v>
      </c>
      <c r="B1317" s="1" t="str">
        <f t="shared" si="6034"/>
        <v>PRE-09860</v>
      </c>
      <c r="C1317" s="1" t="str">
        <f t="shared" si="6034"/>
        <v>SPP FH - East Winter Haven 13313</v>
      </c>
      <c r="D1317" s="2" t="str">
        <f t="shared" si="6034"/>
        <v>A2805452</v>
      </c>
      <c r="E1317" s="141" t="str">
        <f t="shared" si="6034"/>
        <v>SPP FH-E.Wntrhvn 13313 OCR-2 TAV</v>
      </c>
      <c r="F1317" s="84"/>
      <c r="J1317" s="166">
        <v>0</v>
      </c>
      <c r="K1317" s="166">
        <v>0</v>
      </c>
      <c r="L1317" s="166">
        <v>0</v>
      </c>
      <c r="M1317" s="166">
        <v>0</v>
      </c>
      <c r="N1317" s="166">
        <v>0</v>
      </c>
      <c r="O1317" s="166">
        <v>0</v>
      </c>
      <c r="P1317" s="166">
        <v>0</v>
      </c>
      <c r="Q1317" s="100">
        <v>0</v>
      </c>
      <c r="R1317" s="166">
        <v>0</v>
      </c>
      <c r="S1317" s="166">
        <v>0</v>
      </c>
      <c r="T1317" s="166">
        <v>0</v>
      </c>
      <c r="U1317" s="166">
        <v>0</v>
      </c>
      <c r="V1317" s="142">
        <f t="shared" ref="V1317" si="6073">SUM(J1317:U1317)</f>
        <v>0</v>
      </c>
      <c r="W1317" s="100">
        <v>0</v>
      </c>
      <c r="X1317" s="166">
        <v>0</v>
      </c>
      <c r="Y1317" s="166">
        <v>0</v>
      </c>
      <c r="Z1317" s="166">
        <v>0</v>
      </c>
      <c r="AA1317" s="166">
        <v>0</v>
      </c>
      <c r="AB1317" s="166">
        <v>0</v>
      </c>
      <c r="AC1317" s="100">
        <v>0</v>
      </c>
      <c r="AD1317" s="100">
        <v>0</v>
      </c>
      <c r="AE1317" s="100">
        <v>0</v>
      </c>
      <c r="AF1317" s="100">
        <v>0</v>
      </c>
      <c r="AG1317" s="100">
        <v>0</v>
      </c>
      <c r="AH1317" s="100">
        <v>0</v>
      </c>
      <c r="AI1317" s="142">
        <f t="shared" ref="AI1317" si="6074">SUM(W1317:AH1317)</f>
        <v>0</v>
      </c>
      <c r="AJ1317" s="100">
        <f t="shared" ref="AJ1317:AU1317" si="6075">AJ275*$F$1240</f>
        <v>0</v>
      </c>
      <c r="AK1317" s="100">
        <f t="shared" si="6075"/>
        <v>0</v>
      </c>
      <c r="AL1317" s="100">
        <f t="shared" si="6075"/>
        <v>1830.6760000000004</v>
      </c>
      <c r="AM1317" s="100">
        <f t="shared" si="6075"/>
        <v>0</v>
      </c>
      <c r="AN1317" s="100">
        <f t="shared" si="6075"/>
        <v>0</v>
      </c>
      <c r="AO1317" s="100">
        <f t="shared" si="6075"/>
        <v>0</v>
      </c>
      <c r="AP1317" s="100">
        <f t="shared" si="6075"/>
        <v>0</v>
      </c>
      <c r="AQ1317" s="100">
        <f t="shared" si="6075"/>
        <v>0</v>
      </c>
      <c r="AR1317" s="100">
        <f t="shared" si="6075"/>
        <v>0</v>
      </c>
      <c r="AS1317" s="100">
        <f t="shared" si="6075"/>
        <v>0</v>
      </c>
      <c r="AT1317" s="100">
        <f t="shared" si="6075"/>
        <v>0</v>
      </c>
      <c r="AU1317" s="100">
        <f t="shared" si="6075"/>
        <v>0</v>
      </c>
      <c r="AV1317" s="142">
        <f t="shared" ref="AV1317" si="6076">SUM(AJ1317:AU1317)</f>
        <v>1830.6760000000004</v>
      </c>
      <c r="AW1317" s="100">
        <f t="shared" ref="AW1317:BH1317" si="6077">AW275*$F$1240</f>
        <v>0</v>
      </c>
      <c r="AX1317" s="100">
        <f t="shared" si="6077"/>
        <v>0</v>
      </c>
      <c r="AY1317" s="100">
        <f t="shared" si="6077"/>
        <v>0</v>
      </c>
      <c r="AZ1317" s="100">
        <f t="shared" si="6077"/>
        <v>0</v>
      </c>
      <c r="BA1317" s="100">
        <f t="shared" si="6077"/>
        <v>0</v>
      </c>
      <c r="BB1317" s="100">
        <f t="shared" si="6077"/>
        <v>0</v>
      </c>
      <c r="BC1317" s="100">
        <f t="shared" si="6077"/>
        <v>0</v>
      </c>
      <c r="BD1317" s="100">
        <f t="shared" si="6077"/>
        <v>0</v>
      </c>
      <c r="BE1317" s="100">
        <f t="shared" si="6077"/>
        <v>0</v>
      </c>
      <c r="BF1317" s="100">
        <f t="shared" si="6077"/>
        <v>0</v>
      </c>
      <c r="BG1317" s="100">
        <f t="shared" si="6077"/>
        <v>0</v>
      </c>
      <c r="BH1317" s="100">
        <f t="shared" si="6077"/>
        <v>0</v>
      </c>
      <c r="BI1317" s="142">
        <f t="shared" ref="BI1317" si="6078">SUM(AW1317:BH1317)</f>
        <v>0</v>
      </c>
      <c r="BV1317" s="142"/>
      <c r="CI1317" s="142"/>
      <c r="CV1317" s="142"/>
      <c r="DI1317" s="142"/>
      <c r="DV1317" s="142"/>
      <c r="EI1317" s="142"/>
    </row>
    <row r="1318" spans="1:139" ht="15.75" outlineLevel="1" x14ac:dyDescent="0.25">
      <c r="A1318" s="2">
        <f t="shared" ref="A1318:E1323" si="6079">A1124</f>
        <v>28</v>
      </c>
      <c r="B1318" s="1" t="str">
        <f t="shared" si="6079"/>
        <v>PRE-09861</v>
      </c>
      <c r="C1318" s="1" t="str">
        <f t="shared" si="6079"/>
        <v>SPP FH - East Winter Haven 13314</v>
      </c>
      <c r="D1318" s="2" t="str">
        <f t="shared" si="6079"/>
        <v>PRE-09861.1</v>
      </c>
      <c r="E1318" s="141" t="str">
        <f t="shared" si="6079"/>
        <v>SPP FH - E Winter Haven 13314 - OH</v>
      </c>
      <c r="F1318" s="84"/>
      <c r="J1318" s="166">
        <v>0</v>
      </c>
      <c r="K1318" s="166">
        <v>0</v>
      </c>
      <c r="L1318" s="166">
        <v>0</v>
      </c>
      <c r="M1318" s="166">
        <v>0</v>
      </c>
      <c r="N1318" s="166">
        <v>0</v>
      </c>
      <c r="O1318" s="166">
        <v>0</v>
      </c>
      <c r="P1318" s="166">
        <v>0</v>
      </c>
      <c r="Q1318" s="142">
        <v>0</v>
      </c>
      <c r="R1318" s="166">
        <v>0</v>
      </c>
      <c r="S1318" s="166">
        <v>0</v>
      </c>
      <c r="T1318" s="166">
        <v>0</v>
      </c>
      <c r="U1318" s="166">
        <v>0</v>
      </c>
      <c r="V1318" s="142">
        <f t="shared" si="5745"/>
        <v>0</v>
      </c>
      <c r="W1318" s="142">
        <v>0</v>
      </c>
      <c r="X1318" s="166">
        <v>0</v>
      </c>
      <c r="Y1318" s="166">
        <v>0</v>
      </c>
      <c r="Z1318" s="166">
        <v>0</v>
      </c>
      <c r="AA1318" s="166">
        <v>0</v>
      </c>
      <c r="AB1318" s="166">
        <v>0</v>
      </c>
      <c r="AC1318" s="100">
        <v>0</v>
      </c>
      <c r="AD1318" s="100">
        <v>0</v>
      </c>
      <c r="AE1318" s="100">
        <v>0</v>
      </c>
      <c r="AF1318" s="100">
        <v>0</v>
      </c>
      <c r="AG1318" s="100">
        <v>0</v>
      </c>
      <c r="AH1318" s="100">
        <v>0</v>
      </c>
      <c r="AI1318" s="142">
        <f t="shared" si="5751"/>
        <v>0</v>
      </c>
      <c r="AJ1318" s="100">
        <f t="shared" ref="AJ1318:AU1318" si="6080">AJ276*$F$1240</f>
        <v>0</v>
      </c>
      <c r="AK1318" s="100">
        <f t="shared" si="6080"/>
        <v>0</v>
      </c>
      <c r="AL1318" s="100">
        <f t="shared" si="6080"/>
        <v>0</v>
      </c>
      <c r="AM1318" s="100">
        <f t="shared" si="6080"/>
        <v>0</v>
      </c>
      <c r="AN1318" s="100">
        <f t="shared" si="6080"/>
        <v>175403.47200000004</v>
      </c>
      <c r="AO1318" s="100">
        <f t="shared" si="6080"/>
        <v>0</v>
      </c>
      <c r="AP1318" s="100">
        <f t="shared" si="6080"/>
        <v>0</v>
      </c>
      <c r="AQ1318" s="100">
        <f t="shared" si="6080"/>
        <v>0</v>
      </c>
      <c r="AR1318" s="100">
        <f t="shared" si="6080"/>
        <v>0</v>
      </c>
      <c r="AS1318" s="100">
        <f t="shared" si="6080"/>
        <v>0</v>
      </c>
      <c r="AT1318" s="100">
        <f t="shared" si="6080"/>
        <v>0</v>
      </c>
      <c r="AU1318" s="100">
        <f t="shared" si="6080"/>
        <v>0</v>
      </c>
      <c r="AV1318" s="142">
        <f t="shared" si="5753"/>
        <v>175403.47200000004</v>
      </c>
      <c r="AW1318" s="100">
        <f t="shared" ref="AW1318:BH1318" si="6081">AW276*$F$1240</f>
        <v>0</v>
      </c>
      <c r="AX1318" s="100">
        <f t="shared" si="6081"/>
        <v>0</v>
      </c>
      <c r="AY1318" s="100">
        <f t="shared" si="6081"/>
        <v>0</v>
      </c>
      <c r="AZ1318" s="100">
        <f t="shared" si="6081"/>
        <v>0</v>
      </c>
      <c r="BA1318" s="100">
        <f t="shared" si="6081"/>
        <v>0</v>
      </c>
      <c r="BB1318" s="100">
        <f t="shared" si="6081"/>
        <v>0</v>
      </c>
      <c r="BC1318" s="100">
        <f t="shared" si="6081"/>
        <v>0</v>
      </c>
      <c r="BD1318" s="100">
        <f t="shared" si="6081"/>
        <v>0</v>
      </c>
      <c r="BE1318" s="100">
        <f t="shared" si="6081"/>
        <v>0</v>
      </c>
      <c r="BF1318" s="100">
        <f t="shared" si="6081"/>
        <v>0</v>
      </c>
      <c r="BG1318" s="100">
        <f t="shared" si="6081"/>
        <v>0</v>
      </c>
      <c r="BH1318" s="100">
        <f t="shared" si="6081"/>
        <v>0</v>
      </c>
      <c r="BI1318" s="142">
        <f t="shared" ref="BI1318" si="6082">SUM(AW1318:BH1318)</f>
        <v>0</v>
      </c>
      <c r="BV1318" s="142"/>
      <c r="CI1318" s="142"/>
      <c r="CV1318" s="142"/>
      <c r="DI1318" s="142"/>
      <c r="DV1318" s="142"/>
      <c r="EI1318" s="142"/>
    </row>
    <row r="1319" spans="1:139" ht="15.75" outlineLevel="1" x14ac:dyDescent="0.25">
      <c r="A1319" s="2">
        <f t="shared" si="6079"/>
        <v>28</v>
      </c>
      <c r="B1319" s="1" t="str">
        <f t="shared" si="6079"/>
        <v>PRE-09861</v>
      </c>
      <c r="C1319" s="1" t="str">
        <f t="shared" si="6079"/>
        <v>SPP FH - East Winter Haven 13314</v>
      </c>
      <c r="D1319" s="2" t="str">
        <f t="shared" si="6079"/>
        <v>A2805468</v>
      </c>
      <c r="E1319" s="141" t="str">
        <f t="shared" si="6079"/>
        <v>SPP FH-E.Wntrhvn 13314 - OCR#141731</v>
      </c>
      <c r="F1319" s="84"/>
      <c r="J1319" s="166">
        <v>0</v>
      </c>
      <c r="K1319" s="166">
        <v>0</v>
      </c>
      <c r="L1319" s="166">
        <v>0</v>
      </c>
      <c r="M1319" s="166">
        <v>0</v>
      </c>
      <c r="N1319" s="166">
        <v>0</v>
      </c>
      <c r="O1319" s="166">
        <v>0</v>
      </c>
      <c r="P1319" s="166">
        <v>0</v>
      </c>
      <c r="Q1319" s="142">
        <v>0</v>
      </c>
      <c r="R1319" s="166">
        <v>0</v>
      </c>
      <c r="S1319" s="166">
        <v>0</v>
      </c>
      <c r="T1319" s="166">
        <v>0</v>
      </c>
      <c r="U1319" s="166">
        <v>0</v>
      </c>
      <c r="V1319" s="142">
        <f t="shared" ref="V1319" si="6083">SUM(J1319:U1319)</f>
        <v>0</v>
      </c>
      <c r="W1319" s="142">
        <v>0</v>
      </c>
      <c r="X1319" s="166">
        <v>0</v>
      </c>
      <c r="Y1319" s="166">
        <v>0</v>
      </c>
      <c r="Z1319" s="166">
        <v>0</v>
      </c>
      <c r="AA1319" s="166">
        <v>0</v>
      </c>
      <c r="AB1319" s="166">
        <v>0</v>
      </c>
      <c r="AC1319" s="100">
        <v>0</v>
      </c>
      <c r="AD1319" s="100">
        <v>0</v>
      </c>
      <c r="AE1319" s="100">
        <v>0</v>
      </c>
      <c r="AF1319" s="100">
        <v>0</v>
      </c>
      <c r="AG1319" s="100">
        <v>0</v>
      </c>
      <c r="AH1319" s="100">
        <v>0</v>
      </c>
      <c r="AI1319" s="142">
        <f t="shared" ref="AI1319" si="6084">SUM(W1319:AH1319)</f>
        <v>0</v>
      </c>
      <c r="AJ1319" s="100">
        <f t="shared" ref="AJ1319:AU1319" si="6085">AJ277*$F$1240</f>
        <v>0</v>
      </c>
      <c r="AK1319" s="100">
        <f t="shared" si="6085"/>
        <v>1637.5520000000001</v>
      </c>
      <c r="AL1319" s="100">
        <f t="shared" si="6085"/>
        <v>0</v>
      </c>
      <c r="AM1319" s="100">
        <f t="shared" si="6085"/>
        <v>0</v>
      </c>
      <c r="AN1319" s="100">
        <f t="shared" si="6085"/>
        <v>0</v>
      </c>
      <c r="AO1319" s="100">
        <f t="shared" si="6085"/>
        <v>0</v>
      </c>
      <c r="AP1319" s="100">
        <f t="shared" si="6085"/>
        <v>0</v>
      </c>
      <c r="AQ1319" s="100">
        <f t="shared" si="6085"/>
        <v>0</v>
      </c>
      <c r="AR1319" s="100">
        <f t="shared" si="6085"/>
        <v>0</v>
      </c>
      <c r="AS1319" s="100">
        <f t="shared" si="6085"/>
        <v>0</v>
      </c>
      <c r="AT1319" s="100">
        <f t="shared" si="6085"/>
        <v>0</v>
      </c>
      <c r="AU1319" s="100">
        <f t="shared" si="6085"/>
        <v>0</v>
      </c>
      <c r="AV1319" s="142">
        <f t="shared" ref="AV1319" si="6086">SUM(AJ1319:AU1319)</f>
        <v>1637.5520000000001</v>
      </c>
      <c r="AW1319" s="100">
        <f t="shared" ref="AW1319:BH1319" si="6087">AW277*$F$1240</f>
        <v>0</v>
      </c>
      <c r="AX1319" s="100">
        <f t="shared" si="6087"/>
        <v>0</v>
      </c>
      <c r="AY1319" s="100">
        <f t="shared" si="6087"/>
        <v>0</v>
      </c>
      <c r="AZ1319" s="100">
        <f t="shared" si="6087"/>
        <v>0</v>
      </c>
      <c r="BA1319" s="100">
        <f t="shared" si="6087"/>
        <v>0</v>
      </c>
      <c r="BB1319" s="100">
        <f t="shared" si="6087"/>
        <v>0</v>
      </c>
      <c r="BC1319" s="100">
        <f t="shared" si="6087"/>
        <v>0</v>
      </c>
      <c r="BD1319" s="100">
        <f t="shared" si="6087"/>
        <v>0</v>
      </c>
      <c r="BE1319" s="100">
        <f t="shared" si="6087"/>
        <v>0</v>
      </c>
      <c r="BF1319" s="100">
        <f t="shared" si="6087"/>
        <v>0</v>
      </c>
      <c r="BG1319" s="100">
        <f t="shared" si="6087"/>
        <v>0</v>
      </c>
      <c r="BH1319" s="100">
        <f t="shared" si="6087"/>
        <v>0</v>
      </c>
      <c r="BI1319" s="142">
        <f t="shared" ref="BI1319:BI1320" si="6088">SUM(AW1319:BH1319)</f>
        <v>0</v>
      </c>
      <c r="BV1319" s="142"/>
      <c r="CI1319" s="142"/>
      <c r="CV1319" s="142"/>
      <c r="DI1319" s="142"/>
      <c r="DV1319" s="142"/>
      <c r="EI1319" s="142"/>
    </row>
    <row r="1320" spans="1:139" ht="15.75" outlineLevel="1" x14ac:dyDescent="0.25">
      <c r="A1320" s="2">
        <f t="shared" si="6079"/>
        <v>28</v>
      </c>
      <c r="B1320" s="1" t="str">
        <f t="shared" si="6079"/>
        <v>PRE-09861</v>
      </c>
      <c r="C1320" s="1" t="str">
        <f t="shared" si="6079"/>
        <v>SPP FH - East Winter Haven 13314</v>
      </c>
      <c r="D1320" s="2" t="str">
        <f t="shared" si="6079"/>
        <v>A2812203</v>
      </c>
      <c r="E1320" s="141" t="str">
        <f t="shared" si="6079"/>
        <v>EWHV314B - OCR#10301 - N.O. - 13479</v>
      </c>
      <c r="F1320" s="84"/>
      <c r="J1320" s="166">
        <v>0</v>
      </c>
      <c r="K1320" s="166">
        <v>0</v>
      </c>
      <c r="L1320" s="166">
        <v>0</v>
      </c>
      <c r="M1320" s="166">
        <v>0</v>
      </c>
      <c r="N1320" s="166">
        <v>0</v>
      </c>
      <c r="O1320" s="166">
        <v>0</v>
      </c>
      <c r="P1320" s="166">
        <v>0</v>
      </c>
      <c r="Q1320" s="142">
        <v>0</v>
      </c>
      <c r="R1320" s="166">
        <v>0</v>
      </c>
      <c r="S1320" s="166">
        <v>0</v>
      </c>
      <c r="T1320" s="166">
        <v>0</v>
      </c>
      <c r="U1320" s="166">
        <v>0</v>
      </c>
      <c r="V1320" s="142">
        <f t="shared" ref="V1320" si="6089">SUM(J1320:U1320)</f>
        <v>0</v>
      </c>
      <c r="W1320" s="142">
        <v>0</v>
      </c>
      <c r="X1320" s="166">
        <v>0</v>
      </c>
      <c r="Y1320" s="166">
        <v>0</v>
      </c>
      <c r="Z1320" s="166">
        <v>0</v>
      </c>
      <c r="AA1320" s="166">
        <v>0</v>
      </c>
      <c r="AB1320" s="166">
        <v>0</v>
      </c>
      <c r="AC1320" s="100">
        <v>0</v>
      </c>
      <c r="AD1320" s="100">
        <v>0</v>
      </c>
      <c r="AE1320" s="100">
        <v>0</v>
      </c>
      <c r="AF1320" s="100">
        <v>0</v>
      </c>
      <c r="AG1320" s="100">
        <v>0</v>
      </c>
      <c r="AH1320" s="100">
        <v>0</v>
      </c>
      <c r="AI1320" s="142">
        <f t="shared" ref="AI1320" si="6090">SUM(W1320:AH1320)</f>
        <v>0</v>
      </c>
      <c r="AJ1320" s="100">
        <f t="shared" ref="AJ1320:AU1320" si="6091">AJ278*$F$1240</f>
        <v>0</v>
      </c>
      <c r="AK1320" s="100">
        <f t="shared" si="6091"/>
        <v>1109.2440000000001</v>
      </c>
      <c r="AL1320" s="100">
        <f t="shared" si="6091"/>
        <v>0</v>
      </c>
      <c r="AM1320" s="100">
        <f t="shared" si="6091"/>
        <v>0</v>
      </c>
      <c r="AN1320" s="100">
        <f t="shared" si="6091"/>
        <v>0</v>
      </c>
      <c r="AO1320" s="100">
        <f t="shared" si="6091"/>
        <v>0</v>
      </c>
      <c r="AP1320" s="100">
        <f t="shared" si="6091"/>
        <v>0</v>
      </c>
      <c r="AQ1320" s="100">
        <f t="shared" si="6091"/>
        <v>0</v>
      </c>
      <c r="AR1320" s="100">
        <f t="shared" si="6091"/>
        <v>0</v>
      </c>
      <c r="AS1320" s="100">
        <f t="shared" si="6091"/>
        <v>0</v>
      </c>
      <c r="AT1320" s="100">
        <f t="shared" si="6091"/>
        <v>0</v>
      </c>
      <c r="AU1320" s="100">
        <f t="shared" si="6091"/>
        <v>0</v>
      </c>
      <c r="AV1320" s="142">
        <f t="shared" ref="AV1320" si="6092">SUM(AJ1320:AU1320)</f>
        <v>1109.2440000000001</v>
      </c>
      <c r="AW1320" s="100">
        <f t="shared" ref="AW1320:BH1320" si="6093">AW278*$F$1240</f>
        <v>0</v>
      </c>
      <c r="AX1320" s="100">
        <f t="shared" si="6093"/>
        <v>0</v>
      </c>
      <c r="AY1320" s="100">
        <f t="shared" si="6093"/>
        <v>0</v>
      </c>
      <c r="AZ1320" s="100">
        <f t="shared" si="6093"/>
        <v>0</v>
      </c>
      <c r="BA1320" s="100">
        <f t="shared" si="6093"/>
        <v>0</v>
      </c>
      <c r="BB1320" s="100">
        <f t="shared" si="6093"/>
        <v>0</v>
      </c>
      <c r="BC1320" s="100">
        <f t="shared" si="6093"/>
        <v>0</v>
      </c>
      <c r="BD1320" s="100">
        <f t="shared" si="6093"/>
        <v>0</v>
      </c>
      <c r="BE1320" s="100">
        <f t="shared" si="6093"/>
        <v>0</v>
      </c>
      <c r="BF1320" s="100">
        <f t="shared" si="6093"/>
        <v>0</v>
      </c>
      <c r="BG1320" s="100">
        <f t="shared" si="6093"/>
        <v>0</v>
      </c>
      <c r="BH1320" s="100">
        <f t="shared" si="6093"/>
        <v>0</v>
      </c>
      <c r="BI1320" s="142">
        <f t="shared" si="6088"/>
        <v>0</v>
      </c>
      <c r="BV1320" s="142"/>
      <c r="CI1320" s="142"/>
      <c r="CV1320" s="142"/>
      <c r="DI1320" s="142"/>
      <c r="DV1320" s="142"/>
      <c r="EI1320" s="142"/>
    </row>
    <row r="1321" spans="1:139" ht="15.75" outlineLevel="1" x14ac:dyDescent="0.25">
      <c r="A1321" s="2">
        <f t="shared" si="6079"/>
        <v>29</v>
      </c>
      <c r="B1321" s="1" t="str">
        <f t="shared" si="6079"/>
        <v>PRE-09862</v>
      </c>
      <c r="C1321" s="1" t="str">
        <f t="shared" si="6079"/>
        <v>SPP FH - Waters Avenue 13339</v>
      </c>
      <c r="D1321" s="2" t="str">
        <f t="shared" si="6079"/>
        <v>PRE-09862.1</v>
      </c>
      <c r="E1321" s="141" t="str">
        <f t="shared" si="6079"/>
        <v>SPP FH - Waters Avenue 13339 - OH</v>
      </c>
      <c r="F1321" s="84"/>
      <c r="J1321" s="166">
        <v>0</v>
      </c>
      <c r="K1321" s="166">
        <v>0</v>
      </c>
      <c r="L1321" s="166">
        <v>0</v>
      </c>
      <c r="M1321" s="166">
        <v>0</v>
      </c>
      <c r="N1321" s="166">
        <v>0</v>
      </c>
      <c r="O1321" s="166">
        <v>0</v>
      </c>
      <c r="P1321" s="166">
        <v>0</v>
      </c>
      <c r="Q1321" s="100">
        <v>0</v>
      </c>
      <c r="R1321" s="166">
        <v>0</v>
      </c>
      <c r="S1321" s="166">
        <v>0</v>
      </c>
      <c r="T1321" s="166">
        <v>0</v>
      </c>
      <c r="U1321" s="166">
        <v>0</v>
      </c>
      <c r="V1321" s="142">
        <f t="shared" si="5745"/>
        <v>0</v>
      </c>
      <c r="W1321" s="100">
        <v>0</v>
      </c>
      <c r="X1321" s="166">
        <v>0</v>
      </c>
      <c r="Y1321" s="166">
        <v>0</v>
      </c>
      <c r="Z1321" s="166">
        <v>0</v>
      </c>
      <c r="AA1321" s="166">
        <v>0</v>
      </c>
      <c r="AB1321" s="166">
        <v>0</v>
      </c>
      <c r="AC1321" s="100">
        <v>0</v>
      </c>
      <c r="AD1321" s="100">
        <v>0</v>
      </c>
      <c r="AE1321" s="100">
        <v>0</v>
      </c>
      <c r="AF1321" s="100">
        <v>0</v>
      </c>
      <c r="AG1321" s="100">
        <v>0</v>
      </c>
      <c r="AH1321" s="100">
        <v>0</v>
      </c>
      <c r="AI1321" s="142">
        <f t="shared" si="5751"/>
        <v>0</v>
      </c>
      <c r="AJ1321" s="100">
        <f t="shared" ref="AJ1321:AU1321" si="6094">AJ279*$F$1240</f>
        <v>0</v>
      </c>
      <c r="AK1321" s="100">
        <f t="shared" si="6094"/>
        <v>0</v>
      </c>
      <c r="AL1321" s="100">
        <f t="shared" si="6094"/>
        <v>50455.66399999999</v>
      </c>
      <c r="AM1321" s="100">
        <f t="shared" si="6094"/>
        <v>0</v>
      </c>
      <c r="AN1321" s="100">
        <f t="shared" si="6094"/>
        <v>0</v>
      </c>
      <c r="AO1321" s="100">
        <f t="shared" si="6094"/>
        <v>0</v>
      </c>
      <c r="AP1321" s="100">
        <f t="shared" si="6094"/>
        <v>0</v>
      </c>
      <c r="AQ1321" s="100">
        <f t="shared" si="6094"/>
        <v>0</v>
      </c>
      <c r="AR1321" s="100">
        <f t="shared" si="6094"/>
        <v>0</v>
      </c>
      <c r="AS1321" s="100">
        <f t="shared" si="6094"/>
        <v>0</v>
      </c>
      <c r="AT1321" s="100">
        <f t="shared" si="6094"/>
        <v>0</v>
      </c>
      <c r="AU1321" s="100">
        <f t="shared" si="6094"/>
        <v>0</v>
      </c>
      <c r="AV1321" s="142">
        <f t="shared" si="5753"/>
        <v>50455.66399999999</v>
      </c>
      <c r="AW1321" s="100">
        <f t="shared" ref="AW1321:BH1321" si="6095">AW279*$F$1240</f>
        <v>0</v>
      </c>
      <c r="AX1321" s="100">
        <f t="shared" si="6095"/>
        <v>0</v>
      </c>
      <c r="AY1321" s="100">
        <f t="shared" si="6095"/>
        <v>0</v>
      </c>
      <c r="AZ1321" s="100">
        <f t="shared" si="6095"/>
        <v>0</v>
      </c>
      <c r="BA1321" s="100">
        <f t="shared" si="6095"/>
        <v>0</v>
      </c>
      <c r="BB1321" s="100">
        <f t="shared" si="6095"/>
        <v>0</v>
      </c>
      <c r="BC1321" s="100">
        <f t="shared" si="6095"/>
        <v>0</v>
      </c>
      <c r="BD1321" s="100">
        <f t="shared" si="6095"/>
        <v>0</v>
      </c>
      <c r="BE1321" s="100">
        <f t="shared" si="6095"/>
        <v>0</v>
      </c>
      <c r="BF1321" s="100">
        <f t="shared" si="6095"/>
        <v>0</v>
      </c>
      <c r="BG1321" s="100">
        <f t="shared" si="6095"/>
        <v>0</v>
      </c>
      <c r="BH1321" s="100">
        <f t="shared" si="6095"/>
        <v>0</v>
      </c>
      <c r="BI1321" s="142">
        <f t="shared" ref="BI1321" si="6096">SUM(AW1321:BH1321)</f>
        <v>0</v>
      </c>
      <c r="BV1321" s="142"/>
      <c r="CI1321" s="142"/>
      <c r="CV1321" s="142"/>
      <c r="DI1321" s="142"/>
      <c r="DV1321" s="142"/>
      <c r="EI1321" s="142"/>
    </row>
    <row r="1322" spans="1:139" ht="15.75" outlineLevel="1" x14ac:dyDescent="0.25">
      <c r="A1322" s="2">
        <f t="shared" si="6079"/>
        <v>29</v>
      </c>
      <c r="B1322" s="1" t="str">
        <f t="shared" si="6079"/>
        <v>PRE-09862</v>
      </c>
      <c r="C1322" s="1" t="str">
        <f t="shared" si="6079"/>
        <v>SPP FH - Waters Avenue 13339</v>
      </c>
      <c r="D1322" s="2" t="str">
        <f t="shared" si="6079"/>
        <v>A2787723</v>
      </c>
      <c r="E1322" s="141" t="str">
        <f t="shared" si="6079"/>
        <v>SPP FH -Waters Ave 13339 OCR 138436</v>
      </c>
      <c r="F1322" s="84"/>
      <c r="J1322" s="166">
        <v>0</v>
      </c>
      <c r="K1322" s="166">
        <v>0</v>
      </c>
      <c r="L1322" s="166">
        <v>0</v>
      </c>
      <c r="M1322" s="166">
        <v>0</v>
      </c>
      <c r="N1322" s="166">
        <v>0</v>
      </c>
      <c r="O1322" s="166">
        <v>0</v>
      </c>
      <c r="P1322" s="166">
        <v>0</v>
      </c>
      <c r="Q1322" s="100">
        <v>0</v>
      </c>
      <c r="R1322" s="166">
        <v>0</v>
      </c>
      <c r="S1322" s="166">
        <v>0</v>
      </c>
      <c r="T1322" s="166">
        <v>0</v>
      </c>
      <c r="U1322" s="166">
        <v>0</v>
      </c>
      <c r="V1322" s="142">
        <f t="shared" ref="V1322" si="6097">SUM(J1322:U1322)</f>
        <v>0</v>
      </c>
      <c r="W1322" s="100">
        <v>0</v>
      </c>
      <c r="X1322" s="166">
        <v>0</v>
      </c>
      <c r="Y1322" s="166">
        <v>0</v>
      </c>
      <c r="Z1322" s="166">
        <v>0</v>
      </c>
      <c r="AA1322" s="166">
        <v>0</v>
      </c>
      <c r="AB1322" s="166">
        <v>0</v>
      </c>
      <c r="AC1322" s="100">
        <v>0</v>
      </c>
      <c r="AD1322" s="100">
        <v>0</v>
      </c>
      <c r="AE1322" s="100">
        <v>0</v>
      </c>
      <c r="AF1322" s="100">
        <v>0</v>
      </c>
      <c r="AG1322" s="100">
        <v>0</v>
      </c>
      <c r="AH1322" s="100">
        <v>0</v>
      </c>
      <c r="AI1322" s="142">
        <f t="shared" ref="AI1322" si="6098">SUM(W1322:AH1322)</f>
        <v>0</v>
      </c>
      <c r="AJ1322" s="100">
        <f t="shared" ref="AJ1322:AU1322" si="6099">AJ280*$F$1240</f>
        <v>0</v>
      </c>
      <c r="AK1322" s="100">
        <f t="shared" si="6099"/>
        <v>0</v>
      </c>
      <c r="AL1322" s="100">
        <f t="shared" si="6099"/>
        <v>0</v>
      </c>
      <c r="AM1322" s="100">
        <f t="shared" si="6099"/>
        <v>0</v>
      </c>
      <c r="AN1322" s="100">
        <f t="shared" si="6099"/>
        <v>0</v>
      </c>
      <c r="AO1322" s="100">
        <f t="shared" si="6099"/>
        <v>0</v>
      </c>
      <c r="AP1322" s="100">
        <f t="shared" si="6099"/>
        <v>0</v>
      </c>
      <c r="AQ1322" s="100">
        <f t="shared" si="6099"/>
        <v>0</v>
      </c>
      <c r="AR1322" s="100">
        <f t="shared" si="6099"/>
        <v>0</v>
      </c>
      <c r="AS1322" s="100">
        <f t="shared" si="6099"/>
        <v>0</v>
      </c>
      <c r="AT1322" s="100">
        <f t="shared" si="6099"/>
        <v>0</v>
      </c>
      <c r="AU1322" s="100">
        <f t="shared" si="6099"/>
        <v>0</v>
      </c>
      <c r="AV1322" s="142">
        <f t="shared" ref="AV1322" si="6100">SUM(AJ1322:AU1322)</f>
        <v>0</v>
      </c>
      <c r="AW1322" s="100">
        <f t="shared" ref="AW1322:BH1322" si="6101">AW280*$F$1240</f>
        <v>0</v>
      </c>
      <c r="AX1322" s="100">
        <f t="shared" si="6101"/>
        <v>0</v>
      </c>
      <c r="AY1322" s="100">
        <f t="shared" si="6101"/>
        <v>0</v>
      </c>
      <c r="AZ1322" s="100">
        <f t="shared" si="6101"/>
        <v>0</v>
      </c>
      <c r="BA1322" s="100">
        <f t="shared" si="6101"/>
        <v>0</v>
      </c>
      <c r="BB1322" s="100">
        <f t="shared" si="6101"/>
        <v>0</v>
      </c>
      <c r="BC1322" s="100">
        <f t="shared" si="6101"/>
        <v>0</v>
      </c>
      <c r="BD1322" s="100">
        <f t="shared" si="6101"/>
        <v>0</v>
      </c>
      <c r="BE1322" s="100">
        <f t="shared" si="6101"/>
        <v>0</v>
      </c>
      <c r="BF1322" s="100">
        <f t="shared" si="6101"/>
        <v>0</v>
      </c>
      <c r="BG1322" s="100">
        <f t="shared" si="6101"/>
        <v>0</v>
      </c>
      <c r="BH1322" s="100">
        <f t="shared" si="6101"/>
        <v>0</v>
      </c>
      <c r="BI1322" s="142">
        <f t="shared" ref="BI1322" si="6102">SUM(AW1322:BH1322)</f>
        <v>0</v>
      </c>
      <c r="BV1322" s="142"/>
      <c r="CI1322" s="142"/>
      <c r="CV1322" s="142"/>
      <c r="DI1322" s="142"/>
      <c r="DV1322" s="142"/>
      <c r="EI1322" s="142"/>
    </row>
    <row r="1323" spans="1:139" ht="15.75" outlineLevel="1" x14ac:dyDescent="0.25">
      <c r="A1323" s="2">
        <f t="shared" si="6079"/>
        <v>30</v>
      </c>
      <c r="B1323" s="1" t="str">
        <f t="shared" si="6079"/>
        <v>PRE-09863</v>
      </c>
      <c r="C1323" s="1" t="str">
        <f t="shared" si="6079"/>
        <v>SPP FH - Twelfth Avenue 13433</v>
      </c>
      <c r="D1323" s="2" t="str">
        <f t="shared" si="6079"/>
        <v>PRE-09863.1</v>
      </c>
      <c r="E1323" s="141" t="str">
        <f t="shared" si="6079"/>
        <v>SPP FH - Twelfth Avenue 13433 - OH</v>
      </c>
      <c r="F1323" s="84"/>
      <c r="J1323" s="166">
        <v>0</v>
      </c>
      <c r="K1323" s="166">
        <v>0</v>
      </c>
      <c r="L1323" s="166">
        <v>0</v>
      </c>
      <c r="M1323" s="166">
        <v>0</v>
      </c>
      <c r="N1323" s="166">
        <v>0</v>
      </c>
      <c r="O1323" s="166">
        <v>0</v>
      </c>
      <c r="P1323" s="166">
        <v>0</v>
      </c>
      <c r="Q1323" s="142">
        <v>0</v>
      </c>
      <c r="R1323" s="166">
        <v>0</v>
      </c>
      <c r="S1323" s="166">
        <v>0</v>
      </c>
      <c r="T1323" s="166">
        <v>0</v>
      </c>
      <c r="U1323" s="166">
        <v>0</v>
      </c>
      <c r="V1323" s="142">
        <f t="shared" si="5745"/>
        <v>0</v>
      </c>
      <c r="W1323" s="142">
        <v>0</v>
      </c>
      <c r="X1323" s="166">
        <v>0</v>
      </c>
      <c r="Y1323" s="166">
        <v>0</v>
      </c>
      <c r="Z1323" s="166">
        <v>0</v>
      </c>
      <c r="AA1323" s="166">
        <v>0</v>
      </c>
      <c r="AB1323" s="166">
        <v>0</v>
      </c>
      <c r="AC1323" s="100">
        <v>0</v>
      </c>
      <c r="AD1323" s="100">
        <v>0</v>
      </c>
      <c r="AE1323" s="100">
        <v>0</v>
      </c>
      <c r="AF1323" s="100">
        <v>0</v>
      </c>
      <c r="AG1323" s="100">
        <v>0</v>
      </c>
      <c r="AH1323" s="100">
        <v>0</v>
      </c>
      <c r="AI1323" s="142">
        <f t="shared" si="5751"/>
        <v>0</v>
      </c>
      <c r="AJ1323" s="100">
        <f t="shared" ref="AJ1323:AU1323" si="6103">AJ281*$F$1240</f>
        <v>0</v>
      </c>
      <c r="AK1323" s="100">
        <f t="shared" si="6103"/>
        <v>0</v>
      </c>
      <c r="AL1323" s="100">
        <f t="shared" si="6103"/>
        <v>0</v>
      </c>
      <c r="AM1323" s="100">
        <f t="shared" si="6103"/>
        <v>0</v>
      </c>
      <c r="AN1323" s="100">
        <f t="shared" si="6103"/>
        <v>0</v>
      </c>
      <c r="AO1323" s="100">
        <f t="shared" si="6103"/>
        <v>0</v>
      </c>
      <c r="AP1323" s="100">
        <f t="shared" si="6103"/>
        <v>601067.97200000007</v>
      </c>
      <c r="AQ1323" s="100">
        <f t="shared" si="6103"/>
        <v>0</v>
      </c>
      <c r="AR1323" s="100">
        <f t="shared" si="6103"/>
        <v>0</v>
      </c>
      <c r="AS1323" s="100">
        <f t="shared" si="6103"/>
        <v>0</v>
      </c>
      <c r="AT1323" s="100">
        <f t="shared" si="6103"/>
        <v>0</v>
      </c>
      <c r="AU1323" s="100">
        <f t="shared" si="6103"/>
        <v>0</v>
      </c>
      <c r="AV1323" s="142">
        <f t="shared" si="5753"/>
        <v>601067.97200000007</v>
      </c>
      <c r="AW1323" s="100">
        <f t="shared" ref="AW1323:BH1323" si="6104">AW281*$F$1240</f>
        <v>0</v>
      </c>
      <c r="AX1323" s="100">
        <f t="shared" si="6104"/>
        <v>0</v>
      </c>
      <c r="AY1323" s="100">
        <f t="shared" si="6104"/>
        <v>0</v>
      </c>
      <c r="AZ1323" s="100">
        <f t="shared" si="6104"/>
        <v>0</v>
      </c>
      <c r="BA1323" s="100">
        <f t="shared" si="6104"/>
        <v>0</v>
      </c>
      <c r="BB1323" s="100">
        <f t="shared" si="6104"/>
        <v>0</v>
      </c>
      <c r="BC1323" s="100">
        <f t="shared" si="6104"/>
        <v>0</v>
      </c>
      <c r="BD1323" s="100">
        <f t="shared" si="6104"/>
        <v>0</v>
      </c>
      <c r="BE1323" s="100">
        <f t="shared" si="6104"/>
        <v>0</v>
      </c>
      <c r="BF1323" s="100">
        <f t="shared" si="6104"/>
        <v>0</v>
      </c>
      <c r="BG1323" s="100">
        <f t="shared" si="6104"/>
        <v>0</v>
      </c>
      <c r="BH1323" s="100">
        <f t="shared" si="6104"/>
        <v>0</v>
      </c>
      <c r="BI1323" s="142">
        <f t="shared" ref="BI1323" si="6105">SUM(AW1323:BH1323)</f>
        <v>0</v>
      </c>
      <c r="BV1323" s="142"/>
      <c r="CI1323" s="142"/>
      <c r="CV1323" s="142"/>
      <c r="DI1323" s="142"/>
      <c r="DV1323" s="142"/>
      <c r="EI1323" s="142"/>
    </row>
    <row r="1324" spans="1:139" ht="15.75" outlineLevel="1" x14ac:dyDescent="0.25">
      <c r="A1324" s="2">
        <v>30</v>
      </c>
      <c r="B1324" s="1" t="str">
        <f>B1130</f>
        <v>PRE-09863</v>
      </c>
      <c r="C1324" s="1" t="str">
        <f>C1130</f>
        <v>SPP FH - Twelfth Avenue 13433</v>
      </c>
      <c r="D1324" s="2" t="str">
        <f>D1130</f>
        <v>A2811597</v>
      </c>
      <c r="E1324" s="141" t="str">
        <f>E1130</f>
        <v>12AV433A - OCR#4346</v>
      </c>
      <c r="F1324" s="84"/>
      <c r="J1324" s="166">
        <v>0</v>
      </c>
      <c r="K1324" s="166">
        <v>0</v>
      </c>
      <c r="L1324" s="166">
        <v>0</v>
      </c>
      <c r="M1324" s="166">
        <v>0</v>
      </c>
      <c r="N1324" s="166">
        <v>0</v>
      </c>
      <c r="O1324" s="166">
        <v>0</v>
      </c>
      <c r="P1324" s="166">
        <v>0</v>
      </c>
      <c r="Q1324" s="142">
        <v>0</v>
      </c>
      <c r="R1324" s="166">
        <v>0</v>
      </c>
      <c r="S1324" s="166">
        <v>0</v>
      </c>
      <c r="T1324" s="166">
        <v>0</v>
      </c>
      <c r="U1324" s="166">
        <v>0</v>
      </c>
      <c r="V1324" s="142">
        <f t="shared" ref="V1324" si="6106">SUM(J1324:U1324)</f>
        <v>0</v>
      </c>
      <c r="W1324" s="142">
        <v>0</v>
      </c>
      <c r="X1324" s="166">
        <v>0</v>
      </c>
      <c r="Y1324" s="166">
        <v>0</v>
      </c>
      <c r="Z1324" s="166">
        <v>0</v>
      </c>
      <c r="AA1324" s="166">
        <v>0</v>
      </c>
      <c r="AB1324" s="166">
        <v>0</v>
      </c>
      <c r="AC1324" s="100">
        <v>0</v>
      </c>
      <c r="AD1324" s="100">
        <v>0</v>
      </c>
      <c r="AE1324" s="100">
        <v>0</v>
      </c>
      <c r="AF1324" s="100">
        <v>0</v>
      </c>
      <c r="AG1324" s="100">
        <v>0</v>
      </c>
      <c r="AH1324" s="100">
        <v>0</v>
      </c>
      <c r="AI1324" s="142"/>
      <c r="AJ1324" s="100">
        <f t="shared" ref="AJ1324:AU1324" si="6107">AJ282*$F$1240</f>
        <v>0</v>
      </c>
      <c r="AK1324" s="100">
        <f t="shared" si="6107"/>
        <v>0</v>
      </c>
      <c r="AL1324" s="100">
        <f t="shared" si="6107"/>
        <v>0</v>
      </c>
      <c r="AM1324" s="100">
        <f t="shared" si="6107"/>
        <v>0</v>
      </c>
      <c r="AN1324" s="100">
        <f t="shared" si="6107"/>
        <v>849.24400000000014</v>
      </c>
      <c r="AO1324" s="100">
        <f t="shared" si="6107"/>
        <v>0</v>
      </c>
      <c r="AP1324" s="100">
        <f t="shared" si="6107"/>
        <v>0</v>
      </c>
      <c r="AQ1324" s="100">
        <f t="shared" si="6107"/>
        <v>0</v>
      </c>
      <c r="AR1324" s="100">
        <f t="shared" si="6107"/>
        <v>0</v>
      </c>
      <c r="AS1324" s="100">
        <f t="shared" si="6107"/>
        <v>0</v>
      </c>
      <c r="AT1324" s="100">
        <f t="shared" si="6107"/>
        <v>0</v>
      </c>
      <c r="AU1324" s="100">
        <f t="shared" si="6107"/>
        <v>0</v>
      </c>
      <c r="AV1324" s="142"/>
      <c r="AW1324" s="100">
        <f t="shared" ref="AW1324:BH1324" si="6108">AW282*$F$1240</f>
        <v>0</v>
      </c>
      <c r="AX1324" s="100">
        <f t="shared" si="6108"/>
        <v>0</v>
      </c>
      <c r="AY1324" s="100">
        <f t="shared" si="6108"/>
        <v>0</v>
      </c>
      <c r="AZ1324" s="100">
        <f t="shared" si="6108"/>
        <v>0</v>
      </c>
      <c r="BA1324" s="100">
        <f t="shared" si="6108"/>
        <v>0</v>
      </c>
      <c r="BB1324" s="100">
        <f t="shared" si="6108"/>
        <v>0</v>
      </c>
      <c r="BC1324" s="100">
        <f t="shared" si="6108"/>
        <v>0</v>
      </c>
      <c r="BD1324" s="100">
        <f t="shared" si="6108"/>
        <v>0</v>
      </c>
      <c r="BE1324" s="100">
        <f t="shared" si="6108"/>
        <v>0</v>
      </c>
      <c r="BF1324" s="100">
        <f t="shared" si="6108"/>
        <v>0</v>
      </c>
      <c r="BG1324" s="100">
        <f t="shared" si="6108"/>
        <v>0</v>
      </c>
      <c r="BH1324" s="100">
        <f t="shared" si="6108"/>
        <v>0</v>
      </c>
      <c r="BI1324" s="142"/>
      <c r="BV1324" s="142"/>
      <c r="CI1324" s="142"/>
      <c r="CV1324" s="142"/>
      <c r="DI1324" s="142"/>
      <c r="DV1324" s="142"/>
      <c r="EI1324" s="142"/>
    </row>
    <row r="1325" spans="1:139" ht="15.75" outlineLevel="1" x14ac:dyDescent="0.25">
      <c r="A1325" s="2">
        <f t="shared" ref="A1325:E1325" si="6109">A1131</f>
        <v>31</v>
      </c>
      <c r="B1325" s="1" t="str">
        <f t="shared" si="6109"/>
        <v>PRE-09871</v>
      </c>
      <c r="C1325" s="1" t="str">
        <f t="shared" si="6109"/>
        <v>SPP FH - Knights 13808</v>
      </c>
      <c r="D1325" s="2" t="str">
        <f t="shared" si="6109"/>
        <v>PRE-09871.1</v>
      </c>
      <c r="E1325" s="141" t="str">
        <f t="shared" si="6109"/>
        <v>SPP FH - Knights 13808</v>
      </c>
      <c r="F1325" s="84"/>
      <c r="J1325" s="166">
        <v>0</v>
      </c>
      <c r="K1325" s="166">
        <v>0</v>
      </c>
      <c r="L1325" s="166">
        <v>0</v>
      </c>
      <c r="M1325" s="166">
        <v>0</v>
      </c>
      <c r="N1325" s="166">
        <v>0</v>
      </c>
      <c r="O1325" s="166">
        <v>0</v>
      </c>
      <c r="P1325" s="166">
        <v>0</v>
      </c>
      <c r="Q1325" s="100">
        <v>0</v>
      </c>
      <c r="R1325" s="166">
        <v>0</v>
      </c>
      <c r="S1325" s="166">
        <v>0</v>
      </c>
      <c r="T1325" s="166">
        <v>0</v>
      </c>
      <c r="U1325" s="166">
        <v>0</v>
      </c>
      <c r="V1325" s="142">
        <f t="shared" si="5745"/>
        <v>0</v>
      </c>
      <c r="W1325" s="100">
        <v>0</v>
      </c>
      <c r="X1325" s="166">
        <v>0</v>
      </c>
      <c r="Y1325" s="166">
        <v>0</v>
      </c>
      <c r="Z1325" s="166">
        <v>0</v>
      </c>
      <c r="AA1325" s="166">
        <v>0</v>
      </c>
      <c r="AB1325" s="166">
        <v>0</v>
      </c>
      <c r="AC1325" s="100">
        <v>0</v>
      </c>
      <c r="AD1325" s="100">
        <v>0</v>
      </c>
      <c r="AE1325" s="100">
        <v>0</v>
      </c>
      <c r="AF1325" s="100">
        <v>0</v>
      </c>
      <c r="AG1325" s="100">
        <v>0</v>
      </c>
      <c r="AH1325" s="100">
        <v>0</v>
      </c>
      <c r="AI1325" s="142">
        <f t="shared" si="5751"/>
        <v>0</v>
      </c>
      <c r="AJ1325" s="100">
        <f t="shared" ref="AJ1325:AU1325" si="6110">AJ283*$F$1240</f>
        <v>0</v>
      </c>
      <c r="AK1325" s="100">
        <f t="shared" si="6110"/>
        <v>0</v>
      </c>
      <c r="AL1325" s="100">
        <f t="shared" si="6110"/>
        <v>447362.86800000002</v>
      </c>
      <c r="AM1325" s="100">
        <f t="shared" si="6110"/>
        <v>0</v>
      </c>
      <c r="AN1325" s="100">
        <f t="shared" si="6110"/>
        <v>0</v>
      </c>
      <c r="AO1325" s="100">
        <f t="shared" si="6110"/>
        <v>0</v>
      </c>
      <c r="AP1325" s="100">
        <f t="shared" si="6110"/>
        <v>0</v>
      </c>
      <c r="AQ1325" s="100">
        <f t="shared" si="6110"/>
        <v>0</v>
      </c>
      <c r="AR1325" s="100">
        <f t="shared" si="6110"/>
        <v>0</v>
      </c>
      <c r="AS1325" s="100">
        <f t="shared" si="6110"/>
        <v>0</v>
      </c>
      <c r="AT1325" s="100">
        <f t="shared" si="6110"/>
        <v>0</v>
      </c>
      <c r="AU1325" s="100">
        <f t="shared" si="6110"/>
        <v>0</v>
      </c>
      <c r="AV1325" s="142">
        <f t="shared" si="5753"/>
        <v>447362.86800000002</v>
      </c>
      <c r="AW1325" s="100">
        <f t="shared" ref="AW1325:BH1325" si="6111">AW283*$F$1240</f>
        <v>0</v>
      </c>
      <c r="AX1325" s="100">
        <f t="shared" si="6111"/>
        <v>0</v>
      </c>
      <c r="AY1325" s="100">
        <f t="shared" si="6111"/>
        <v>0</v>
      </c>
      <c r="AZ1325" s="100">
        <f t="shared" si="6111"/>
        <v>0</v>
      </c>
      <c r="BA1325" s="100">
        <f t="shared" si="6111"/>
        <v>0</v>
      </c>
      <c r="BB1325" s="100">
        <f t="shared" si="6111"/>
        <v>0</v>
      </c>
      <c r="BC1325" s="100">
        <f t="shared" si="6111"/>
        <v>0</v>
      </c>
      <c r="BD1325" s="100">
        <f t="shared" si="6111"/>
        <v>0</v>
      </c>
      <c r="BE1325" s="100">
        <f t="shared" si="6111"/>
        <v>0</v>
      </c>
      <c r="BF1325" s="100">
        <f t="shared" si="6111"/>
        <v>0</v>
      </c>
      <c r="BG1325" s="100">
        <f t="shared" si="6111"/>
        <v>0</v>
      </c>
      <c r="BH1325" s="100">
        <f t="shared" si="6111"/>
        <v>0</v>
      </c>
      <c r="BI1325" s="142">
        <f t="shared" ref="BI1325:BI1326" si="6112">SUM(AW1325:BH1325)</f>
        <v>0</v>
      </c>
      <c r="BV1325" s="142"/>
      <c r="CI1325" s="142"/>
      <c r="CV1325" s="142"/>
      <c r="DI1325" s="142"/>
      <c r="DV1325" s="142"/>
      <c r="EI1325" s="142"/>
    </row>
    <row r="1326" spans="1:139" ht="15.75" outlineLevel="1" x14ac:dyDescent="0.25">
      <c r="A1326" s="2">
        <f>A1132</f>
        <v>32</v>
      </c>
      <c r="B1326" s="1" t="str">
        <f>B1132</f>
        <v>PRE-09864</v>
      </c>
      <c r="C1326" s="1" t="str">
        <f>C1132</f>
        <v>SPP FH - Orient Park 13964</v>
      </c>
      <c r="D1326" s="2" t="str">
        <f>D1132</f>
        <v>PRE-09864.1</v>
      </c>
      <c r="E1326" s="141" t="str">
        <f>E1132</f>
        <v>SPP FH - Orient Park 13964 - OH</v>
      </c>
      <c r="F1326" s="84"/>
      <c r="J1326" s="166">
        <v>0</v>
      </c>
      <c r="K1326" s="166">
        <v>0</v>
      </c>
      <c r="L1326" s="166">
        <v>0</v>
      </c>
      <c r="M1326" s="166">
        <v>0</v>
      </c>
      <c r="N1326" s="166">
        <v>0</v>
      </c>
      <c r="O1326" s="166">
        <v>0</v>
      </c>
      <c r="P1326" s="166">
        <v>0</v>
      </c>
      <c r="Q1326" s="142">
        <v>0</v>
      </c>
      <c r="R1326" s="166">
        <v>0</v>
      </c>
      <c r="S1326" s="166">
        <v>0</v>
      </c>
      <c r="T1326" s="166">
        <v>0</v>
      </c>
      <c r="U1326" s="166">
        <v>0</v>
      </c>
      <c r="V1326" s="142">
        <f t="shared" si="5745"/>
        <v>0</v>
      </c>
      <c r="W1326" s="142">
        <v>0</v>
      </c>
      <c r="X1326" s="166">
        <v>0</v>
      </c>
      <c r="Y1326" s="166">
        <v>0</v>
      </c>
      <c r="Z1326" s="166">
        <v>0</v>
      </c>
      <c r="AA1326" s="166">
        <v>0</v>
      </c>
      <c r="AB1326" s="166">
        <v>0</v>
      </c>
      <c r="AC1326" s="100">
        <v>0</v>
      </c>
      <c r="AD1326" s="100">
        <v>0</v>
      </c>
      <c r="AE1326" s="100">
        <v>0</v>
      </c>
      <c r="AF1326" s="100">
        <v>0</v>
      </c>
      <c r="AG1326" s="100">
        <v>0</v>
      </c>
      <c r="AH1326" s="100">
        <v>0</v>
      </c>
      <c r="AI1326" s="142">
        <f t="shared" si="5751"/>
        <v>0</v>
      </c>
      <c r="AJ1326" s="100">
        <f t="shared" ref="AJ1326:AU1326" si="6113">AJ284*$F$1240</f>
        <v>0</v>
      </c>
      <c r="AK1326" s="100">
        <f t="shared" si="6113"/>
        <v>0</v>
      </c>
      <c r="AL1326" s="100">
        <f t="shared" si="6113"/>
        <v>169558.49999999997</v>
      </c>
      <c r="AM1326" s="100">
        <f t="shared" si="6113"/>
        <v>0</v>
      </c>
      <c r="AN1326" s="100">
        <f t="shared" si="6113"/>
        <v>0</v>
      </c>
      <c r="AO1326" s="100">
        <f t="shared" si="6113"/>
        <v>0</v>
      </c>
      <c r="AP1326" s="100">
        <f t="shared" si="6113"/>
        <v>0</v>
      </c>
      <c r="AQ1326" s="100">
        <f t="shared" si="6113"/>
        <v>0</v>
      </c>
      <c r="AR1326" s="100">
        <f t="shared" si="6113"/>
        <v>0</v>
      </c>
      <c r="AS1326" s="100">
        <f t="shared" si="6113"/>
        <v>0</v>
      </c>
      <c r="AT1326" s="100">
        <f t="shared" si="6113"/>
        <v>0</v>
      </c>
      <c r="AU1326" s="100">
        <f t="shared" si="6113"/>
        <v>0</v>
      </c>
      <c r="AV1326" s="142">
        <f t="shared" si="5753"/>
        <v>169558.49999999997</v>
      </c>
      <c r="AW1326" s="100">
        <f t="shared" ref="AW1326:BH1326" si="6114">AW284*$F$1240</f>
        <v>0</v>
      </c>
      <c r="AX1326" s="100">
        <f t="shared" si="6114"/>
        <v>0</v>
      </c>
      <c r="AY1326" s="100">
        <f t="shared" si="6114"/>
        <v>0</v>
      </c>
      <c r="AZ1326" s="100">
        <f t="shared" si="6114"/>
        <v>0</v>
      </c>
      <c r="BA1326" s="100">
        <f t="shared" si="6114"/>
        <v>0</v>
      </c>
      <c r="BB1326" s="100">
        <f t="shared" si="6114"/>
        <v>0</v>
      </c>
      <c r="BC1326" s="100">
        <f t="shared" si="6114"/>
        <v>0</v>
      </c>
      <c r="BD1326" s="100">
        <f t="shared" si="6114"/>
        <v>0</v>
      </c>
      <c r="BE1326" s="100">
        <f t="shared" si="6114"/>
        <v>0</v>
      </c>
      <c r="BF1326" s="100">
        <f t="shared" si="6114"/>
        <v>0</v>
      </c>
      <c r="BG1326" s="100">
        <f t="shared" si="6114"/>
        <v>0</v>
      </c>
      <c r="BH1326" s="100">
        <f t="shared" si="6114"/>
        <v>0</v>
      </c>
      <c r="BI1326" s="142">
        <f t="shared" si="6112"/>
        <v>0</v>
      </c>
      <c r="BV1326" s="142"/>
      <c r="CI1326" s="142"/>
      <c r="CV1326" s="142"/>
      <c r="DI1326" s="142"/>
      <c r="DV1326" s="142"/>
      <c r="EI1326" s="142"/>
    </row>
    <row r="1327" spans="1:139" ht="15.75" outlineLevel="1" x14ac:dyDescent="0.25">
      <c r="A1327" s="2">
        <v>32</v>
      </c>
      <c r="B1327" s="1" t="str">
        <f>B1133</f>
        <v>PRE-09864</v>
      </c>
      <c r="C1327" s="1" t="str">
        <f>C1133</f>
        <v>SPP FH - Orient Park 13964</v>
      </c>
      <c r="D1327" s="2" t="str">
        <f>D1133</f>
        <v>A2811608</v>
      </c>
      <c r="E1327" s="141" t="str">
        <f>E1133</f>
        <v>ORIENT PARK 13964 OCRs - 2 TAV</v>
      </c>
      <c r="F1327" s="84"/>
      <c r="J1327" s="166">
        <v>0</v>
      </c>
      <c r="K1327" s="166">
        <v>0</v>
      </c>
      <c r="L1327" s="166">
        <v>0</v>
      </c>
      <c r="M1327" s="166">
        <v>0</v>
      </c>
      <c r="N1327" s="166">
        <v>0</v>
      </c>
      <c r="O1327" s="166">
        <v>0</v>
      </c>
      <c r="P1327" s="166">
        <v>0</v>
      </c>
      <c r="Q1327" s="142">
        <v>0</v>
      </c>
      <c r="R1327" s="166">
        <v>0</v>
      </c>
      <c r="S1327" s="166">
        <v>0</v>
      </c>
      <c r="T1327" s="166">
        <v>0</v>
      </c>
      <c r="U1327" s="166">
        <v>0</v>
      </c>
      <c r="V1327" s="142">
        <f t="shared" ref="V1327" si="6115">SUM(J1327:U1327)</f>
        <v>0</v>
      </c>
      <c r="W1327" s="142">
        <v>0</v>
      </c>
      <c r="X1327" s="166">
        <v>0</v>
      </c>
      <c r="Y1327" s="166">
        <v>0</v>
      </c>
      <c r="Z1327" s="166">
        <v>0</v>
      </c>
      <c r="AA1327" s="166">
        <v>0</v>
      </c>
      <c r="AB1327" s="166">
        <v>0</v>
      </c>
      <c r="AC1327" s="100">
        <v>0</v>
      </c>
      <c r="AD1327" s="100">
        <v>0</v>
      </c>
      <c r="AE1327" s="100">
        <v>0</v>
      </c>
      <c r="AF1327" s="100">
        <v>0</v>
      </c>
      <c r="AG1327" s="100">
        <v>0</v>
      </c>
      <c r="AH1327" s="100">
        <v>0</v>
      </c>
      <c r="AI1327" s="142"/>
      <c r="AJ1327" s="100">
        <f t="shared" ref="AJ1327:AU1327" si="6116">AJ285*$F$1240</f>
        <v>0</v>
      </c>
      <c r="AK1327" s="100">
        <f t="shared" si="6116"/>
        <v>0</v>
      </c>
      <c r="AL1327" s="100">
        <f t="shared" si="6116"/>
        <v>0</v>
      </c>
      <c r="AM1327" s="100">
        <f t="shared" si="6116"/>
        <v>3811.668000000001</v>
      </c>
      <c r="AN1327" s="100">
        <f t="shared" si="6116"/>
        <v>0</v>
      </c>
      <c r="AO1327" s="100">
        <f t="shared" si="6116"/>
        <v>0</v>
      </c>
      <c r="AP1327" s="100">
        <f t="shared" si="6116"/>
        <v>0</v>
      </c>
      <c r="AQ1327" s="100">
        <f t="shared" si="6116"/>
        <v>0</v>
      </c>
      <c r="AR1327" s="100">
        <f t="shared" si="6116"/>
        <v>0</v>
      </c>
      <c r="AS1327" s="100">
        <f t="shared" si="6116"/>
        <v>0</v>
      </c>
      <c r="AT1327" s="100">
        <f t="shared" si="6116"/>
        <v>0</v>
      </c>
      <c r="AU1327" s="100">
        <f t="shared" si="6116"/>
        <v>0</v>
      </c>
      <c r="AV1327" s="142"/>
      <c r="AW1327" s="100">
        <f t="shared" ref="AW1327:BH1327" si="6117">AW285*$F$1240</f>
        <v>0</v>
      </c>
      <c r="AX1327" s="100">
        <f t="shared" si="6117"/>
        <v>0</v>
      </c>
      <c r="AY1327" s="100">
        <f t="shared" si="6117"/>
        <v>0</v>
      </c>
      <c r="AZ1327" s="100">
        <f t="shared" si="6117"/>
        <v>0</v>
      </c>
      <c r="BA1327" s="100">
        <f t="shared" si="6117"/>
        <v>0</v>
      </c>
      <c r="BB1327" s="100">
        <f t="shared" si="6117"/>
        <v>0</v>
      </c>
      <c r="BC1327" s="100">
        <f t="shared" si="6117"/>
        <v>0</v>
      </c>
      <c r="BD1327" s="100">
        <f t="shared" si="6117"/>
        <v>0</v>
      </c>
      <c r="BE1327" s="100">
        <f t="shared" si="6117"/>
        <v>0</v>
      </c>
      <c r="BF1327" s="100">
        <f t="shared" si="6117"/>
        <v>0</v>
      </c>
      <c r="BG1327" s="100">
        <f t="shared" si="6117"/>
        <v>0</v>
      </c>
      <c r="BH1327" s="100">
        <f t="shared" si="6117"/>
        <v>0</v>
      </c>
      <c r="BI1327" s="142"/>
      <c r="BV1327" s="142"/>
      <c r="CI1327" s="142"/>
      <c r="CV1327" s="142"/>
      <c r="DI1327" s="142"/>
      <c r="DV1327" s="142"/>
      <c r="EI1327" s="142"/>
    </row>
    <row r="1328" spans="1:139" ht="15.75" outlineLevel="1" x14ac:dyDescent="0.25">
      <c r="A1328" s="2">
        <f t="shared" ref="A1328:E1328" si="6118">A1134</f>
        <v>33</v>
      </c>
      <c r="B1328" s="1" t="str">
        <f t="shared" si="6118"/>
        <v>FH - TBD28</v>
      </c>
      <c r="C1328" s="1" t="str">
        <f t="shared" si="6118"/>
        <v>SPP FH - 14094</v>
      </c>
      <c r="D1328" s="2" t="str">
        <f t="shared" si="6118"/>
        <v>FH - TBD28.1</v>
      </c>
      <c r="E1328" s="141" t="str">
        <f t="shared" si="6118"/>
        <v>SPP FH - 14094</v>
      </c>
      <c r="F1328" s="84"/>
      <c r="J1328" s="166">
        <v>0</v>
      </c>
      <c r="K1328" s="166">
        <v>0</v>
      </c>
      <c r="L1328" s="166">
        <v>0</v>
      </c>
      <c r="M1328" s="166">
        <v>0</v>
      </c>
      <c r="N1328" s="166">
        <v>0</v>
      </c>
      <c r="O1328" s="166">
        <v>0</v>
      </c>
      <c r="P1328" s="166">
        <v>0</v>
      </c>
      <c r="Q1328" s="100">
        <v>0</v>
      </c>
      <c r="R1328" s="166">
        <v>0</v>
      </c>
      <c r="S1328" s="166">
        <v>0</v>
      </c>
      <c r="T1328" s="166">
        <v>0</v>
      </c>
      <c r="U1328" s="166">
        <v>0</v>
      </c>
      <c r="V1328" s="142">
        <f t="shared" si="5745"/>
        <v>0</v>
      </c>
      <c r="W1328" s="100">
        <v>0</v>
      </c>
      <c r="X1328" s="166">
        <v>0</v>
      </c>
      <c r="Y1328" s="166">
        <v>0</v>
      </c>
      <c r="Z1328" s="166">
        <v>0</v>
      </c>
      <c r="AA1328" s="166">
        <v>0</v>
      </c>
      <c r="AB1328" s="166">
        <v>0</v>
      </c>
      <c r="AC1328" s="100">
        <v>0</v>
      </c>
      <c r="AD1328" s="100">
        <v>0</v>
      </c>
      <c r="AE1328" s="100">
        <v>0</v>
      </c>
      <c r="AF1328" s="100">
        <v>0</v>
      </c>
      <c r="AG1328" s="100">
        <v>0</v>
      </c>
      <c r="AH1328" s="100">
        <v>0</v>
      </c>
      <c r="AI1328" s="142">
        <f t="shared" si="5751"/>
        <v>0</v>
      </c>
      <c r="AJ1328" s="100">
        <f t="shared" ref="AJ1328:AU1328" si="6119">AJ286*$F$1240</f>
        <v>0</v>
      </c>
      <c r="AK1328" s="100">
        <f t="shared" si="6119"/>
        <v>0</v>
      </c>
      <c r="AL1328" s="100">
        <f t="shared" si="6119"/>
        <v>0</v>
      </c>
      <c r="AM1328" s="100">
        <f t="shared" si="6119"/>
        <v>0</v>
      </c>
      <c r="AN1328" s="100">
        <f t="shared" si="6119"/>
        <v>0</v>
      </c>
      <c r="AO1328" s="100">
        <f t="shared" si="6119"/>
        <v>0</v>
      </c>
      <c r="AP1328" s="100">
        <f t="shared" si="6119"/>
        <v>0</v>
      </c>
      <c r="AQ1328" s="100">
        <f t="shared" si="6119"/>
        <v>0</v>
      </c>
      <c r="AR1328" s="100">
        <f t="shared" si="6119"/>
        <v>0</v>
      </c>
      <c r="AS1328" s="100">
        <f t="shared" si="6119"/>
        <v>0</v>
      </c>
      <c r="AT1328" s="100">
        <f t="shared" si="6119"/>
        <v>0</v>
      </c>
      <c r="AU1328" s="100">
        <f t="shared" si="6119"/>
        <v>0</v>
      </c>
      <c r="AV1328" s="142">
        <f t="shared" si="5753"/>
        <v>0</v>
      </c>
      <c r="AW1328" s="100">
        <f t="shared" ref="AW1328:BH1328" si="6120">AW286*$F$1240</f>
        <v>3423.6119999999996</v>
      </c>
      <c r="AX1328" s="100">
        <f t="shared" si="6120"/>
        <v>0</v>
      </c>
      <c r="AY1328" s="100">
        <f t="shared" si="6120"/>
        <v>0</v>
      </c>
      <c r="AZ1328" s="100">
        <f t="shared" si="6120"/>
        <v>0</v>
      </c>
      <c r="BA1328" s="100">
        <f t="shared" si="6120"/>
        <v>0</v>
      </c>
      <c r="BB1328" s="100">
        <f t="shared" si="6120"/>
        <v>0</v>
      </c>
      <c r="BC1328" s="100">
        <f t="shared" si="6120"/>
        <v>0</v>
      </c>
      <c r="BD1328" s="100">
        <f t="shared" si="6120"/>
        <v>0</v>
      </c>
      <c r="BE1328" s="100">
        <f t="shared" si="6120"/>
        <v>0</v>
      </c>
      <c r="BF1328" s="100">
        <f t="shared" si="6120"/>
        <v>0</v>
      </c>
      <c r="BG1328" s="100">
        <f t="shared" si="6120"/>
        <v>0</v>
      </c>
      <c r="BH1328" s="100">
        <f t="shared" si="6120"/>
        <v>0</v>
      </c>
      <c r="BI1328" s="142">
        <f t="shared" ref="BI1328:BI1360" si="6121">SUM(AW1328:BH1328)</f>
        <v>3423.6119999999996</v>
      </c>
      <c r="BV1328" s="142"/>
      <c r="CI1328" s="142"/>
      <c r="CV1328" s="142"/>
      <c r="DI1328" s="142"/>
      <c r="DV1328" s="142"/>
      <c r="EI1328" s="142"/>
    </row>
    <row r="1329" spans="1:139" ht="15.75" outlineLevel="1" x14ac:dyDescent="0.25">
      <c r="A1329" s="2">
        <f t="shared" ref="A1329:E1329" si="6122">A1135</f>
        <v>34</v>
      </c>
      <c r="B1329" s="1" t="str">
        <f t="shared" si="6122"/>
        <v>FH - TBD29</v>
      </c>
      <c r="C1329" s="1" t="str">
        <f t="shared" si="6122"/>
        <v>SPP FH - 13651</v>
      </c>
      <c r="D1329" s="2" t="str">
        <f t="shared" si="6122"/>
        <v>FH - TBD29.1</v>
      </c>
      <c r="E1329" s="141" t="str">
        <f t="shared" si="6122"/>
        <v>SPP FH - 13651</v>
      </c>
      <c r="F1329" s="84"/>
      <c r="J1329" s="166">
        <v>0</v>
      </c>
      <c r="K1329" s="166">
        <v>0</v>
      </c>
      <c r="L1329" s="166">
        <v>0</v>
      </c>
      <c r="M1329" s="166">
        <v>0</v>
      </c>
      <c r="N1329" s="166">
        <v>0</v>
      </c>
      <c r="O1329" s="166">
        <v>0</v>
      </c>
      <c r="P1329" s="166">
        <v>0</v>
      </c>
      <c r="Q1329" s="142">
        <v>0</v>
      </c>
      <c r="R1329" s="166">
        <v>0</v>
      </c>
      <c r="S1329" s="166">
        <v>0</v>
      </c>
      <c r="T1329" s="166">
        <v>0</v>
      </c>
      <c r="U1329" s="166">
        <v>0</v>
      </c>
      <c r="V1329" s="142">
        <f t="shared" si="5745"/>
        <v>0</v>
      </c>
      <c r="W1329" s="142">
        <v>0</v>
      </c>
      <c r="X1329" s="166">
        <v>0</v>
      </c>
      <c r="Y1329" s="166">
        <v>0</v>
      </c>
      <c r="Z1329" s="166">
        <v>0</v>
      </c>
      <c r="AA1329" s="166">
        <v>0</v>
      </c>
      <c r="AB1329" s="166">
        <v>0</v>
      </c>
      <c r="AC1329" s="100">
        <v>0</v>
      </c>
      <c r="AD1329" s="100">
        <v>0</v>
      </c>
      <c r="AE1329" s="100">
        <v>0</v>
      </c>
      <c r="AF1329" s="100">
        <v>0</v>
      </c>
      <c r="AG1329" s="100">
        <v>0</v>
      </c>
      <c r="AH1329" s="100">
        <v>0</v>
      </c>
      <c r="AI1329" s="142">
        <f t="shared" si="5751"/>
        <v>0</v>
      </c>
      <c r="AJ1329" s="100">
        <f t="shared" ref="AJ1329:AU1329" si="6123">AJ287*$F$1240</f>
        <v>0</v>
      </c>
      <c r="AK1329" s="100">
        <f t="shared" si="6123"/>
        <v>0</v>
      </c>
      <c r="AL1329" s="100">
        <f t="shared" si="6123"/>
        <v>0</v>
      </c>
      <c r="AM1329" s="100">
        <f t="shared" si="6123"/>
        <v>0</v>
      </c>
      <c r="AN1329" s="100">
        <f t="shared" si="6123"/>
        <v>0</v>
      </c>
      <c r="AO1329" s="100">
        <f t="shared" si="6123"/>
        <v>0</v>
      </c>
      <c r="AP1329" s="100">
        <f t="shared" si="6123"/>
        <v>0</v>
      </c>
      <c r="AQ1329" s="100">
        <f t="shared" si="6123"/>
        <v>0</v>
      </c>
      <c r="AR1329" s="100">
        <f t="shared" si="6123"/>
        <v>0</v>
      </c>
      <c r="AS1329" s="100">
        <f t="shared" si="6123"/>
        <v>0</v>
      </c>
      <c r="AT1329" s="100">
        <f t="shared" si="6123"/>
        <v>0</v>
      </c>
      <c r="AU1329" s="100">
        <f t="shared" si="6123"/>
        <v>0</v>
      </c>
      <c r="AV1329" s="142">
        <f t="shared" si="5753"/>
        <v>0</v>
      </c>
      <c r="AW1329" s="100">
        <f t="shared" ref="AW1329:BH1329" si="6124">AW287*$F$1240</f>
        <v>0</v>
      </c>
      <c r="AX1329" s="100">
        <f t="shared" si="6124"/>
        <v>20154.488000000001</v>
      </c>
      <c r="AY1329" s="100">
        <f t="shared" si="6124"/>
        <v>0</v>
      </c>
      <c r="AZ1329" s="100">
        <f t="shared" si="6124"/>
        <v>0</v>
      </c>
      <c r="BA1329" s="100">
        <f t="shared" si="6124"/>
        <v>0</v>
      </c>
      <c r="BB1329" s="100">
        <f t="shared" si="6124"/>
        <v>0</v>
      </c>
      <c r="BC1329" s="100">
        <f t="shared" si="6124"/>
        <v>0</v>
      </c>
      <c r="BD1329" s="100">
        <f t="shared" si="6124"/>
        <v>0</v>
      </c>
      <c r="BE1329" s="100">
        <f t="shared" si="6124"/>
        <v>0</v>
      </c>
      <c r="BF1329" s="100">
        <f t="shared" si="6124"/>
        <v>0</v>
      </c>
      <c r="BG1329" s="100">
        <f t="shared" si="6124"/>
        <v>0</v>
      </c>
      <c r="BH1329" s="100">
        <f t="shared" si="6124"/>
        <v>0</v>
      </c>
      <c r="BI1329" s="142">
        <f t="shared" si="6121"/>
        <v>20154.488000000001</v>
      </c>
      <c r="BV1329" s="142"/>
      <c r="CI1329" s="142"/>
      <c r="CV1329" s="142"/>
      <c r="DI1329" s="142"/>
      <c r="DV1329" s="142"/>
      <c r="EI1329" s="142"/>
    </row>
    <row r="1330" spans="1:139" ht="15.75" outlineLevel="1" x14ac:dyDescent="0.25">
      <c r="A1330" s="2">
        <f t="shared" ref="A1330:E1330" si="6125">A1136</f>
        <v>35</v>
      </c>
      <c r="B1330" s="1" t="str">
        <f t="shared" si="6125"/>
        <v>FH - TBD30</v>
      </c>
      <c r="C1330" s="1" t="str">
        <f t="shared" si="6125"/>
        <v>SPP FH - 13346</v>
      </c>
      <c r="D1330" s="2" t="str">
        <f t="shared" si="6125"/>
        <v>FH - TBD30.1</v>
      </c>
      <c r="E1330" s="141" t="str">
        <f t="shared" si="6125"/>
        <v>SPP FH - 13346</v>
      </c>
      <c r="F1330" s="84"/>
      <c r="J1330" s="166">
        <v>0</v>
      </c>
      <c r="K1330" s="166">
        <v>0</v>
      </c>
      <c r="L1330" s="166">
        <v>0</v>
      </c>
      <c r="M1330" s="166">
        <v>0</v>
      </c>
      <c r="N1330" s="166">
        <v>0</v>
      </c>
      <c r="O1330" s="166">
        <v>0</v>
      </c>
      <c r="P1330" s="166">
        <v>0</v>
      </c>
      <c r="Q1330" s="100">
        <v>0</v>
      </c>
      <c r="R1330" s="166">
        <v>0</v>
      </c>
      <c r="S1330" s="166">
        <v>0</v>
      </c>
      <c r="T1330" s="166">
        <v>0</v>
      </c>
      <c r="U1330" s="166">
        <v>0</v>
      </c>
      <c r="V1330" s="142">
        <f t="shared" si="5745"/>
        <v>0</v>
      </c>
      <c r="W1330" s="100">
        <v>0</v>
      </c>
      <c r="X1330" s="166">
        <v>0</v>
      </c>
      <c r="Y1330" s="166">
        <v>0</v>
      </c>
      <c r="Z1330" s="166">
        <v>0</v>
      </c>
      <c r="AA1330" s="166">
        <v>0</v>
      </c>
      <c r="AB1330" s="166">
        <v>0</v>
      </c>
      <c r="AC1330" s="100">
        <v>0</v>
      </c>
      <c r="AD1330" s="100">
        <v>0</v>
      </c>
      <c r="AE1330" s="100">
        <v>0</v>
      </c>
      <c r="AF1330" s="100">
        <v>0</v>
      </c>
      <c r="AG1330" s="100">
        <v>0</v>
      </c>
      <c r="AH1330" s="100">
        <v>0</v>
      </c>
      <c r="AI1330" s="142">
        <f t="shared" si="5751"/>
        <v>0</v>
      </c>
      <c r="AJ1330" s="100">
        <f t="shared" ref="AJ1330:AU1330" si="6126">AJ288*$F$1240</f>
        <v>0</v>
      </c>
      <c r="AK1330" s="100">
        <f t="shared" si="6126"/>
        <v>0</v>
      </c>
      <c r="AL1330" s="100">
        <f t="shared" si="6126"/>
        <v>0</v>
      </c>
      <c r="AM1330" s="100">
        <f t="shared" si="6126"/>
        <v>0</v>
      </c>
      <c r="AN1330" s="100">
        <f t="shared" si="6126"/>
        <v>0</v>
      </c>
      <c r="AO1330" s="100">
        <f t="shared" si="6126"/>
        <v>0</v>
      </c>
      <c r="AP1330" s="100">
        <f t="shared" si="6126"/>
        <v>0</v>
      </c>
      <c r="AQ1330" s="100">
        <f t="shared" si="6126"/>
        <v>0</v>
      </c>
      <c r="AR1330" s="100">
        <f t="shared" si="6126"/>
        <v>0</v>
      </c>
      <c r="AS1330" s="100">
        <f t="shared" si="6126"/>
        <v>0</v>
      </c>
      <c r="AT1330" s="100">
        <f t="shared" si="6126"/>
        <v>0</v>
      </c>
      <c r="AU1330" s="100">
        <f t="shared" si="6126"/>
        <v>0</v>
      </c>
      <c r="AV1330" s="142">
        <f t="shared" si="5753"/>
        <v>0</v>
      </c>
      <c r="AW1330" s="100">
        <f t="shared" ref="AW1330:BH1330" si="6127">AW288*$F$1240</f>
        <v>0</v>
      </c>
      <c r="AX1330" s="100">
        <f t="shared" si="6127"/>
        <v>32314.232000000004</v>
      </c>
      <c r="AY1330" s="100">
        <f t="shared" si="6127"/>
        <v>0</v>
      </c>
      <c r="AZ1330" s="100">
        <f t="shared" si="6127"/>
        <v>0</v>
      </c>
      <c r="BA1330" s="100">
        <f t="shared" si="6127"/>
        <v>0</v>
      </c>
      <c r="BB1330" s="100">
        <f t="shared" si="6127"/>
        <v>0</v>
      </c>
      <c r="BC1330" s="100">
        <f t="shared" si="6127"/>
        <v>0</v>
      </c>
      <c r="BD1330" s="100">
        <f t="shared" si="6127"/>
        <v>0</v>
      </c>
      <c r="BE1330" s="100">
        <f t="shared" si="6127"/>
        <v>0</v>
      </c>
      <c r="BF1330" s="100">
        <f t="shared" si="6127"/>
        <v>0</v>
      </c>
      <c r="BG1330" s="100">
        <f t="shared" si="6127"/>
        <v>0</v>
      </c>
      <c r="BH1330" s="100">
        <f t="shared" si="6127"/>
        <v>0</v>
      </c>
      <c r="BI1330" s="142">
        <f t="shared" si="6121"/>
        <v>32314.232000000004</v>
      </c>
      <c r="BV1330" s="142"/>
      <c r="CI1330" s="142"/>
      <c r="CV1330" s="142"/>
      <c r="DI1330" s="142"/>
      <c r="DV1330" s="142"/>
      <c r="EI1330" s="142"/>
    </row>
    <row r="1331" spans="1:139" ht="15.75" outlineLevel="1" x14ac:dyDescent="0.25">
      <c r="A1331" s="2">
        <f t="shared" ref="A1331:E1331" si="6128">A1137</f>
        <v>36</v>
      </c>
      <c r="B1331" s="1" t="str">
        <f t="shared" si="6128"/>
        <v>FH - TBD31</v>
      </c>
      <c r="C1331" s="1" t="str">
        <f t="shared" si="6128"/>
        <v>SPP FH - 13312</v>
      </c>
      <c r="D1331" s="2" t="str">
        <f t="shared" si="6128"/>
        <v>FH - TBD31.1</v>
      </c>
      <c r="E1331" s="141" t="str">
        <f t="shared" si="6128"/>
        <v>SPP FH - 13312</v>
      </c>
      <c r="F1331" s="84"/>
      <c r="J1331" s="166">
        <v>0</v>
      </c>
      <c r="K1331" s="166">
        <v>0</v>
      </c>
      <c r="L1331" s="166">
        <v>0</v>
      </c>
      <c r="M1331" s="166">
        <v>0</v>
      </c>
      <c r="N1331" s="166">
        <v>0</v>
      </c>
      <c r="O1331" s="166">
        <v>0</v>
      </c>
      <c r="P1331" s="166">
        <v>0</v>
      </c>
      <c r="Q1331" s="142">
        <v>0</v>
      </c>
      <c r="R1331" s="166">
        <v>0</v>
      </c>
      <c r="S1331" s="166">
        <v>0</v>
      </c>
      <c r="T1331" s="166">
        <v>0</v>
      </c>
      <c r="U1331" s="166">
        <v>0</v>
      </c>
      <c r="V1331" s="142">
        <f t="shared" si="5745"/>
        <v>0</v>
      </c>
      <c r="W1331" s="142">
        <v>0</v>
      </c>
      <c r="X1331" s="166">
        <v>0</v>
      </c>
      <c r="Y1331" s="166">
        <v>0</v>
      </c>
      <c r="Z1331" s="166">
        <v>0</v>
      </c>
      <c r="AA1331" s="166">
        <v>0</v>
      </c>
      <c r="AB1331" s="166">
        <v>0</v>
      </c>
      <c r="AC1331" s="100">
        <v>0</v>
      </c>
      <c r="AD1331" s="100">
        <v>0</v>
      </c>
      <c r="AE1331" s="100">
        <v>0</v>
      </c>
      <c r="AF1331" s="100">
        <v>0</v>
      </c>
      <c r="AG1331" s="100">
        <v>0</v>
      </c>
      <c r="AH1331" s="100">
        <v>0</v>
      </c>
      <c r="AI1331" s="142">
        <f t="shared" si="5751"/>
        <v>0</v>
      </c>
      <c r="AJ1331" s="100">
        <f t="shared" ref="AJ1331:AU1331" si="6129">AJ289*$F$1240</f>
        <v>0</v>
      </c>
      <c r="AK1331" s="100">
        <f t="shared" si="6129"/>
        <v>0</v>
      </c>
      <c r="AL1331" s="100">
        <f t="shared" si="6129"/>
        <v>0</v>
      </c>
      <c r="AM1331" s="100">
        <f t="shared" si="6129"/>
        <v>0</v>
      </c>
      <c r="AN1331" s="100">
        <f t="shared" si="6129"/>
        <v>0</v>
      </c>
      <c r="AO1331" s="100">
        <f t="shared" si="6129"/>
        <v>0</v>
      </c>
      <c r="AP1331" s="100">
        <f t="shared" si="6129"/>
        <v>0</v>
      </c>
      <c r="AQ1331" s="100">
        <f t="shared" si="6129"/>
        <v>0</v>
      </c>
      <c r="AR1331" s="100">
        <f t="shared" si="6129"/>
        <v>0</v>
      </c>
      <c r="AS1331" s="100">
        <f t="shared" si="6129"/>
        <v>0</v>
      </c>
      <c r="AT1331" s="100">
        <f t="shared" si="6129"/>
        <v>0</v>
      </c>
      <c r="AU1331" s="100">
        <f t="shared" si="6129"/>
        <v>0</v>
      </c>
      <c r="AV1331" s="142">
        <f t="shared" si="5753"/>
        <v>0</v>
      </c>
      <c r="AW1331" s="100">
        <f t="shared" ref="AW1331:BH1331" si="6130">AW289*$F$1240</f>
        <v>0</v>
      </c>
      <c r="AX1331" s="100">
        <f t="shared" si="6130"/>
        <v>124804.368</v>
      </c>
      <c r="AY1331" s="100">
        <f t="shared" si="6130"/>
        <v>0</v>
      </c>
      <c r="AZ1331" s="100">
        <f t="shared" si="6130"/>
        <v>0</v>
      </c>
      <c r="BA1331" s="100">
        <f t="shared" si="6130"/>
        <v>0</v>
      </c>
      <c r="BB1331" s="100">
        <f t="shared" si="6130"/>
        <v>0</v>
      </c>
      <c r="BC1331" s="100">
        <f t="shared" si="6130"/>
        <v>0</v>
      </c>
      <c r="BD1331" s="100">
        <f t="shared" si="6130"/>
        <v>0</v>
      </c>
      <c r="BE1331" s="100">
        <f t="shared" si="6130"/>
        <v>0</v>
      </c>
      <c r="BF1331" s="100">
        <f t="shared" si="6130"/>
        <v>0</v>
      </c>
      <c r="BG1331" s="100">
        <f t="shared" si="6130"/>
        <v>0</v>
      </c>
      <c r="BH1331" s="100">
        <f t="shared" si="6130"/>
        <v>0</v>
      </c>
      <c r="BI1331" s="142">
        <f t="shared" si="6121"/>
        <v>124804.368</v>
      </c>
      <c r="BV1331" s="142"/>
      <c r="CI1331" s="142"/>
      <c r="CV1331" s="142"/>
      <c r="DI1331" s="142"/>
      <c r="DV1331" s="142"/>
      <c r="EI1331" s="142"/>
    </row>
    <row r="1332" spans="1:139" ht="15.75" outlineLevel="1" x14ac:dyDescent="0.25">
      <c r="A1332" s="2">
        <f t="shared" ref="A1332:E1332" si="6131">A1138</f>
        <v>37</v>
      </c>
      <c r="B1332" s="1" t="str">
        <f t="shared" si="6131"/>
        <v>FH - TBD32</v>
      </c>
      <c r="C1332" s="1" t="str">
        <f t="shared" si="6131"/>
        <v>SPP FH - 13008</v>
      </c>
      <c r="D1332" s="2" t="str">
        <f t="shared" si="6131"/>
        <v>FH - TBD32.1</v>
      </c>
      <c r="E1332" s="141" t="str">
        <f t="shared" si="6131"/>
        <v>SPP FH - 13008</v>
      </c>
      <c r="F1332" s="84"/>
      <c r="J1332" s="166">
        <v>0</v>
      </c>
      <c r="K1332" s="166">
        <v>0</v>
      </c>
      <c r="L1332" s="166">
        <v>0</v>
      </c>
      <c r="M1332" s="166">
        <v>0</v>
      </c>
      <c r="N1332" s="166">
        <v>0</v>
      </c>
      <c r="O1332" s="166">
        <v>0</v>
      </c>
      <c r="P1332" s="166">
        <v>0</v>
      </c>
      <c r="Q1332" s="100">
        <v>0</v>
      </c>
      <c r="R1332" s="166">
        <v>0</v>
      </c>
      <c r="S1332" s="166">
        <v>0</v>
      </c>
      <c r="T1332" s="166">
        <v>0</v>
      </c>
      <c r="U1332" s="166">
        <v>0</v>
      </c>
      <c r="V1332" s="142">
        <f t="shared" si="5745"/>
        <v>0</v>
      </c>
      <c r="W1332" s="100">
        <v>0</v>
      </c>
      <c r="X1332" s="166">
        <v>0</v>
      </c>
      <c r="Y1332" s="166">
        <v>0</v>
      </c>
      <c r="Z1332" s="166">
        <v>0</v>
      </c>
      <c r="AA1332" s="166">
        <v>0</v>
      </c>
      <c r="AB1332" s="166">
        <v>0</v>
      </c>
      <c r="AC1332" s="100">
        <v>0</v>
      </c>
      <c r="AD1332" s="100">
        <v>0</v>
      </c>
      <c r="AE1332" s="100">
        <v>0</v>
      </c>
      <c r="AF1332" s="100">
        <v>0</v>
      </c>
      <c r="AG1332" s="100">
        <v>0</v>
      </c>
      <c r="AH1332" s="100">
        <v>0</v>
      </c>
      <c r="AI1332" s="142">
        <f t="shared" si="5751"/>
        <v>0</v>
      </c>
      <c r="AJ1332" s="100">
        <f t="shared" ref="AJ1332:AU1332" si="6132">AJ290*$F$1240</f>
        <v>0</v>
      </c>
      <c r="AK1332" s="100">
        <f t="shared" si="6132"/>
        <v>0</v>
      </c>
      <c r="AL1332" s="100">
        <f t="shared" si="6132"/>
        <v>0</v>
      </c>
      <c r="AM1332" s="100">
        <f t="shared" si="6132"/>
        <v>0</v>
      </c>
      <c r="AN1332" s="100">
        <f t="shared" si="6132"/>
        <v>0</v>
      </c>
      <c r="AO1332" s="100">
        <f t="shared" si="6132"/>
        <v>0</v>
      </c>
      <c r="AP1332" s="100">
        <f t="shared" si="6132"/>
        <v>0</v>
      </c>
      <c r="AQ1332" s="100">
        <f t="shared" si="6132"/>
        <v>0</v>
      </c>
      <c r="AR1332" s="100">
        <f t="shared" si="6132"/>
        <v>0</v>
      </c>
      <c r="AS1332" s="100">
        <f t="shared" si="6132"/>
        <v>0</v>
      </c>
      <c r="AT1332" s="100">
        <f t="shared" si="6132"/>
        <v>0</v>
      </c>
      <c r="AU1332" s="100">
        <f t="shared" si="6132"/>
        <v>0</v>
      </c>
      <c r="AV1332" s="142">
        <f t="shared" si="5753"/>
        <v>0</v>
      </c>
      <c r="AW1332" s="100">
        <f t="shared" ref="AW1332:BH1332" si="6133">AW290*$F$1240</f>
        <v>0</v>
      </c>
      <c r="AX1332" s="100">
        <f t="shared" si="6133"/>
        <v>0</v>
      </c>
      <c r="AY1332" s="100">
        <f t="shared" si="6133"/>
        <v>0</v>
      </c>
      <c r="AZ1332" s="100">
        <f t="shared" si="6133"/>
        <v>0</v>
      </c>
      <c r="BA1332" s="100">
        <f t="shared" si="6133"/>
        <v>0</v>
      </c>
      <c r="BB1332" s="100">
        <f t="shared" si="6133"/>
        <v>0</v>
      </c>
      <c r="BC1332" s="100">
        <f t="shared" si="6133"/>
        <v>0</v>
      </c>
      <c r="BD1332" s="100">
        <f t="shared" si="6133"/>
        <v>0</v>
      </c>
      <c r="BE1332" s="100">
        <f t="shared" si="6133"/>
        <v>430033.60000000003</v>
      </c>
      <c r="BF1332" s="100">
        <f t="shared" si="6133"/>
        <v>0</v>
      </c>
      <c r="BG1332" s="100">
        <f t="shared" si="6133"/>
        <v>0</v>
      </c>
      <c r="BH1332" s="100">
        <f t="shared" si="6133"/>
        <v>0</v>
      </c>
      <c r="BI1332" s="142">
        <f t="shared" si="6121"/>
        <v>430033.60000000003</v>
      </c>
      <c r="BV1332" s="142"/>
      <c r="CI1332" s="142"/>
      <c r="CV1332" s="142"/>
      <c r="DI1332" s="142"/>
      <c r="DV1332" s="142"/>
      <c r="EI1332" s="142"/>
    </row>
    <row r="1333" spans="1:139" ht="15.75" outlineLevel="1" x14ac:dyDescent="0.25">
      <c r="A1333" s="2">
        <f t="shared" ref="A1333:E1333" si="6134">A1139</f>
        <v>38</v>
      </c>
      <c r="B1333" s="1" t="str">
        <f t="shared" si="6134"/>
        <v>FH - TBD33</v>
      </c>
      <c r="C1333" s="1" t="str">
        <f t="shared" si="6134"/>
        <v>SPP FH - 13028</v>
      </c>
      <c r="D1333" s="2" t="str">
        <f t="shared" si="6134"/>
        <v>FH - TBD33.1</v>
      </c>
      <c r="E1333" s="141" t="str">
        <f t="shared" si="6134"/>
        <v>SPP FH - 13028</v>
      </c>
      <c r="F1333" s="84"/>
      <c r="J1333" s="166">
        <v>0</v>
      </c>
      <c r="K1333" s="166">
        <v>0</v>
      </c>
      <c r="L1333" s="166">
        <v>0</v>
      </c>
      <c r="M1333" s="166">
        <v>0</v>
      </c>
      <c r="N1333" s="166">
        <v>0</v>
      </c>
      <c r="O1333" s="166">
        <v>0</v>
      </c>
      <c r="P1333" s="166">
        <v>0</v>
      </c>
      <c r="Q1333" s="142">
        <v>0</v>
      </c>
      <c r="R1333" s="166">
        <v>0</v>
      </c>
      <c r="S1333" s="166">
        <v>0</v>
      </c>
      <c r="T1333" s="166">
        <v>0</v>
      </c>
      <c r="U1333" s="166">
        <v>0</v>
      </c>
      <c r="V1333" s="142">
        <f t="shared" si="5745"/>
        <v>0</v>
      </c>
      <c r="W1333" s="142">
        <v>0</v>
      </c>
      <c r="X1333" s="166">
        <v>0</v>
      </c>
      <c r="Y1333" s="166">
        <v>0</v>
      </c>
      <c r="Z1333" s="166">
        <v>0</v>
      </c>
      <c r="AA1333" s="166">
        <v>0</v>
      </c>
      <c r="AB1333" s="166">
        <v>0</v>
      </c>
      <c r="AC1333" s="100">
        <v>0</v>
      </c>
      <c r="AD1333" s="100">
        <v>0</v>
      </c>
      <c r="AE1333" s="100">
        <v>0</v>
      </c>
      <c r="AF1333" s="100">
        <v>0</v>
      </c>
      <c r="AG1333" s="100">
        <v>0</v>
      </c>
      <c r="AH1333" s="100">
        <v>0</v>
      </c>
      <c r="AI1333" s="142">
        <f t="shared" si="5751"/>
        <v>0</v>
      </c>
      <c r="AJ1333" s="100">
        <f t="shared" ref="AJ1333:AU1333" si="6135">AJ291*$F$1240</f>
        <v>0</v>
      </c>
      <c r="AK1333" s="100">
        <f t="shared" si="6135"/>
        <v>0</v>
      </c>
      <c r="AL1333" s="100">
        <f t="shared" si="6135"/>
        <v>0</v>
      </c>
      <c r="AM1333" s="100">
        <f t="shared" si="6135"/>
        <v>0</v>
      </c>
      <c r="AN1333" s="100">
        <f t="shared" si="6135"/>
        <v>0</v>
      </c>
      <c r="AO1333" s="100">
        <f t="shared" si="6135"/>
        <v>0</v>
      </c>
      <c r="AP1333" s="100">
        <f t="shared" si="6135"/>
        <v>0</v>
      </c>
      <c r="AQ1333" s="100">
        <f t="shared" si="6135"/>
        <v>0</v>
      </c>
      <c r="AR1333" s="100">
        <f t="shared" si="6135"/>
        <v>0</v>
      </c>
      <c r="AS1333" s="100">
        <f t="shared" si="6135"/>
        <v>0</v>
      </c>
      <c r="AT1333" s="100">
        <f t="shared" si="6135"/>
        <v>0</v>
      </c>
      <c r="AU1333" s="100">
        <f t="shared" si="6135"/>
        <v>0</v>
      </c>
      <c r="AV1333" s="142">
        <f t="shared" si="5753"/>
        <v>0</v>
      </c>
      <c r="AW1333" s="100">
        <f t="shared" ref="AW1333:BH1333" si="6136">AW291*$F$1240</f>
        <v>0</v>
      </c>
      <c r="AX1333" s="100">
        <f t="shared" si="6136"/>
        <v>0</v>
      </c>
      <c r="AY1333" s="100">
        <f t="shared" si="6136"/>
        <v>0</v>
      </c>
      <c r="AZ1333" s="100">
        <f t="shared" si="6136"/>
        <v>0</v>
      </c>
      <c r="BA1333" s="100">
        <f t="shared" si="6136"/>
        <v>0</v>
      </c>
      <c r="BB1333" s="100">
        <f t="shared" si="6136"/>
        <v>0</v>
      </c>
      <c r="BC1333" s="100">
        <f t="shared" si="6136"/>
        <v>0</v>
      </c>
      <c r="BD1333" s="100">
        <f t="shared" si="6136"/>
        <v>0</v>
      </c>
      <c r="BE1333" s="100">
        <f t="shared" si="6136"/>
        <v>411358</v>
      </c>
      <c r="BF1333" s="100">
        <f t="shared" si="6136"/>
        <v>0</v>
      </c>
      <c r="BG1333" s="100">
        <f t="shared" si="6136"/>
        <v>0</v>
      </c>
      <c r="BH1333" s="100">
        <f t="shared" si="6136"/>
        <v>0</v>
      </c>
      <c r="BI1333" s="142">
        <f t="shared" si="6121"/>
        <v>411358</v>
      </c>
      <c r="BV1333" s="142"/>
      <c r="CI1333" s="142"/>
      <c r="CV1333" s="142"/>
      <c r="DI1333" s="142"/>
      <c r="DV1333" s="142"/>
      <c r="EI1333" s="142"/>
    </row>
    <row r="1334" spans="1:139" ht="15.75" outlineLevel="1" x14ac:dyDescent="0.25">
      <c r="A1334" s="2">
        <f t="shared" ref="A1334:E1334" si="6137">A1140</f>
        <v>39</v>
      </c>
      <c r="B1334" s="1" t="str">
        <f t="shared" si="6137"/>
        <v>FH - TBD34</v>
      </c>
      <c r="C1334" s="1" t="str">
        <f t="shared" si="6137"/>
        <v>SPP FH - 13039</v>
      </c>
      <c r="D1334" s="2" t="str">
        <f t="shared" si="6137"/>
        <v>FH - TBD34.1</v>
      </c>
      <c r="E1334" s="141" t="str">
        <f t="shared" si="6137"/>
        <v>SPP FH - 13039</v>
      </c>
      <c r="F1334" s="84"/>
      <c r="J1334" s="166">
        <v>0</v>
      </c>
      <c r="K1334" s="166">
        <v>0</v>
      </c>
      <c r="L1334" s="166">
        <v>0</v>
      </c>
      <c r="M1334" s="166">
        <v>0</v>
      </c>
      <c r="N1334" s="166">
        <v>0</v>
      </c>
      <c r="O1334" s="166">
        <v>0</v>
      </c>
      <c r="P1334" s="166">
        <v>0</v>
      </c>
      <c r="Q1334" s="100">
        <v>0</v>
      </c>
      <c r="R1334" s="166">
        <v>0</v>
      </c>
      <c r="S1334" s="166">
        <v>0</v>
      </c>
      <c r="T1334" s="166">
        <v>0</v>
      </c>
      <c r="U1334" s="166">
        <v>0</v>
      </c>
      <c r="V1334" s="142">
        <f t="shared" si="5745"/>
        <v>0</v>
      </c>
      <c r="W1334" s="100">
        <v>0</v>
      </c>
      <c r="X1334" s="166">
        <v>0</v>
      </c>
      <c r="Y1334" s="166">
        <v>0</v>
      </c>
      <c r="Z1334" s="166">
        <v>0</v>
      </c>
      <c r="AA1334" s="166">
        <v>0</v>
      </c>
      <c r="AB1334" s="166">
        <v>0</v>
      </c>
      <c r="AC1334" s="100">
        <v>0</v>
      </c>
      <c r="AD1334" s="100">
        <v>0</v>
      </c>
      <c r="AE1334" s="100">
        <v>0</v>
      </c>
      <c r="AF1334" s="100">
        <v>0</v>
      </c>
      <c r="AG1334" s="100">
        <v>0</v>
      </c>
      <c r="AH1334" s="100">
        <v>0</v>
      </c>
      <c r="AI1334" s="142">
        <f t="shared" si="5751"/>
        <v>0</v>
      </c>
      <c r="AJ1334" s="100">
        <f t="shared" ref="AJ1334:AU1334" si="6138">AJ292*$F$1240</f>
        <v>0</v>
      </c>
      <c r="AK1334" s="100">
        <f t="shared" si="6138"/>
        <v>0</v>
      </c>
      <c r="AL1334" s="100">
        <f t="shared" si="6138"/>
        <v>0</v>
      </c>
      <c r="AM1334" s="100">
        <f t="shared" si="6138"/>
        <v>0</v>
      </c>
      <c r="AN1334" s="100">
        <f t="shared" si="6138"/>
        <v>0</v>
      </c>
      <c r="AO1334" s="100">
        <f t="shared" si="6138"/>
        <v>0</v>
      </c>
      <c r="AP1334" s="100">
        <f t="shared" si="6138"/>
        <v>0</v>
      </c>
      <c r="AQ1334" s="100">
        <f t="shared" si="6138"/>
        <v>0</v>
      </c>
      <c r="AR1334" s="100">
        <f t="shared" si="6138"/>
        <v>0</v>
      </c>
      <c r="AS1334" s="100">
        <f t="shared" si="6138"/>
        <v>0</v>
      </c>
      <c r="AT1334" s="100">
        <f t="shared" si="6138"/>
        <v>0</v>
      </c>
      <c r="AU1334" s="100">
        <f t="shared" si="6138"/>
        <v>0</v>
      </c>
      <c r="AV1334" s="142">
        <f t="shared" si="5753"/>
        <v>0</v>
      </c>
      <c r="AW1334" s="100">
        <f t="shared" ref="AW1334:BH1334" si="6139">AW292*$F$1240</f>
        <v>0</v>
      </c>
      <c r="AX1334" s="100">
        <f t="shared" si="6139"/>
        <v>0</v>
      </c>
      <c r="AY1334" s="100">
        <f t="shared" si="6139"/>
        <v>0</v>
      </c>
      <c r="AZ1334" s="100">
        <f t="shared" si="6139"/>
        <v>0</v>
      </c>
      <c r="BA1334" s="100">
        <f t="shared" si="6139"/>
        <v>0</v>
      </c>
      <c r="BB1334" s="100">
        <f t="shared" si="6139"/>
        <v>0</v>
      </c>
      <c r="BC1334" s="100">
        <f t="shared" si="6139"/>
        <v>0</v>
      </c>
      <c r="BD1334" s="100">
        <f t="shared" si="6139"/>
        <v>0</v>
      </c>
      <c r="BE1334" s="100">
        <f t="shared" si="6139"/>
        <v>0</v>
      </c>
      <c r="BF1334" s="100">
        <f t="shared" si="6139"/>
        <v>0</v>
      </c>
      <c r="BG1334" s="100">
        <f t="shared" si="6139"/>
        <v>0</v>
      </c>
      <c r="BH1334" s="100">
        <f t="shared" si="6139"/>
        <v>414686.4</v>
      </c>
      <c r="BI1334" s="142">
        <f t="shared" si="6121"/>
        <v>414686.4</v>
      </c>
      <c r="BV1334" s="142"/>
      <c r="CI1334" s="142"/>
      <c r="CV1334" s="142"/>
      <c r="DI1334" s="142"/>
      <c r="DV1334" s="142"/>
      <c r="EI1334" s="142"/>
    </row>
    <row r="1335" spans="1:139" ht="15.75" outlineLevel="1" x14ac:dyDescent="0.25">
      <c r="A1335" s="2">
        <f t="shared" ref="A1335:E1335" si="6140">A1141</f>
        <v>40</v>
      </c>
      <c r="B1335" s="1" t="str">
        <f t="shared" si="6140"/>
        <v>FH - TBD35</v>
      </c>
      <c r="C1335" s="1" t="str">
        <f t="shared" si="6140"/>
        <v>SPP FH - 13077</v>
      </c>
      <c r="D1335" s="2" t="str">
        <f t="shared" si="6140"/>
        <v>FH - TBD35.1</v>
      </c>
      <c r="E1335" s="141" t="str">
        <f t="shared" si="6140"/>
        <v>SPP FH - 13077</v>
      </c>
      <c r="F1335" s="84"/>
      <c r="J1335" s="166">
        <v>0</v>
      </c>
      <c r="K1335" s="166">
        <v>0</v>
      </c>
      <c r="L1335" s="166">
        <v>0</v>
      </c>
      <c r="M1335" s="166">
        <v>0</v>
      </c>
      <c r="N1335" s="166">
        <v>0</v>
      </c>
      <c r="O1335" s="166">
        <v>0</v>
      </c>
      <c r="P1335" s="166">
        <v>0</v>
      </c>
      <c r="Q1335" s="142">
        <v>0</v>
      </c>
      <c r="R1335" s="166">
        <v>0</v>
      </c>
      <c r="S1335" s="166">
        <v>0</v>
      </c>
      <c r="T1335" s="166">
        <v>0</v>
      </c>
      <c r="U1335" s="166">
        <v>0</v>
      </c>
      <c r="V1335" s="142">
        <f t="shared" si="5745"/>
        <v>0</v>
      </c>
      <c r="W1335" s="142">
        <v>0</v>
      </c>
      <c r="X1335" s="166">
        <v>0</v>
      </c>
      <c r="Y1335" s="166">
        <v>0</v>
      </c>
      <c r="Z1335" s="166">
        <v>0</v>
      </c>
      <c r="AA1335" s="166">
        <v>0</v>
      </c>
      <c r="AB1335" s="166">
        <v>0</v>
      </c>
      <c r="AC1335" s="100">
        <v>0</v>
      </c>
      <c r="AD1335" s="100">
        <v>0</v>
      </c>
      <c r="AE1335" s="100">
        <v>0</v>
      </c>
      <c r="AF1335" s="100">
        <v>0</v>
      </c>
      <c r="AG1335" s="100">
        <v>0</v>
      </c>
      <c r="AH1335" s="100">
        <v>0</v>
      </c>
      <c r="AI1335" s="142">
        <f t="shared" si="5751"/>
        <v>0</v>
      </c>
      <c r="AJ1335" s="100">
        <f t="shared" ref="AJ1335:AU1335" si="6141">AJ293*$F$1240</f>
        <v>0</v>
      </c>
      <c r="AK1335" s="100">
        <f t="shared" si="6141"/>
        <v>0</v>
      </c>
      <c r="AL1335" s="100">
        <f t="shared" si="6141"/>
        <v>0</v>
      </c>
      <c r="AM1335" s="100">
        <f t="shared" si="6141"/>
        <v>0</v>
      </c>
      <c r="AN1335" s="100">
        <f t="shared" si="6141"/>
        <v>0</v>
      </c>
      <c r="AO1335" s="100">
        <f t="shared" si="6141"/>
        <v>0</v>
      </c>
      <c r="AP1335" s="100">
        <f t="shared" si="6141"/>
        <v>0</v>
      </c>
      <c r="AQ1335" s="100">
        <f t="shared" si="6141"/>
        <v>0</v>
      </c>
      <c r="AR1335" s="100">
        <f t="shared" si="6141"/>
        <v>0</v>
      </c>
      <c r="AS1335" s="100">
        <f t="shared" si="6141"/>
        <v>0</v>
      </c>
      <c r="AT1335" s="100">
        <f t="shared" si="6141"/>
        <v>0</v>
      </c>
      <c r="AU1335" s="100">
        <f t="shared" si="6141"/>
        <v>0</v>
      </c>
      <c r="AV1335" s="142">
        <f t="shared" si="5753"/>
        <v>0</v>
      </c>
      <c r="AW1335" s="100">
        <f t="shared" ref="AW1335:BH1335" si="6142">AW293*$F$1240</f>
        <v>0</v>
      </c>
      <c r="AX1335" s="100">
        <f t="shared" si="6142"/>
        <v>0</v>
      </c>
      <c r="AY1335" s="100">
        <f t="shared" si="6142"/>
        <v>0</v>
      </c>
      <c r="AZ1335" s="100">
        <f t="shared" si="6142"/>
        <v>0</v>
      </c>
      <c r="BA1335" s="100">
        <f t="shared" si="6142"/>
        <v>0</v>
      </c>
      <c r="BB1335" s="100">
        <f t="shared" si="6142"/>
        <v>0</v>
      </c>
      <c r="BC1335" s="100">
        <f t="shared" si="6142"/>
        <v>0</v>
      </c>
      <c r="BD1335" s="100">
        <f t="shared" si="6142"/>
        <v>0</v>
      </c>
      <c r="BE1335" s="100">
        <f t="shared" si="6142"/>
        <v>0</v>
      </c>
      <c r="BF1335" s="100">
        <f t="shared" si="6142"/>
        <v>0</v>
      </c>
      <c r="BG1335" s="100">
        <f t="shared" si="6142"/>
        <v>0</v>
      </c>
      <c r="BH1335" s="100">
        <f t="shared" si="6142"/>
        <v>462232.80000000005</v>
      </c>
      <c r="BI1335" s="142">
        <f t="shared" si="6121"/>
        <v>462232.80000000005</v>
      </c>
      <c r="BV1335" s="142"/>
      <c r="CI1335" s="142"/>
      <c r="CV1335" s="142"/>
      <c r="DI1335" s="142"/>
      <c r="DV1335" s="142"/>
      <c r="EI1335" s="142"/>
    </row>
    <row r="1336" spans="1:139" ht="15.75" outlineLevel="1" x14ac:dyDescent="0.25">
      <c r="A1336" s="2">
        <f t="shared" ref="A1336:E1336" si="6143">A1142</f>
        <v>41</v>
      </c>
      <c r="B1336" s="1" t="str">
        <f t="shared" si="6143"/>
        <v>FH - TBD36</v>
      </c>
      <c r="C1336" s="1" t="str">
        <f t="shared" si="6143"/>
        <v>SPP FH - 13187</v>
      </c>
      <c r="D1336" s="2" t="str">
        <f t="shared" si="6143"/>
        <v>FH - TBD36.1</v>
      </c>
      <c r="E1336" s="141" t="str">
        <f t="shared" si="6143"/>
        <v>SPP FH - 13187</v>
      </c>
      <c r="F1336" s="84"/>
      <c r="J1336" s="166">
        <v>0</v>
      </c>
      <c r="K1336" s="166">
        <v>0</v>
      </c>
      <c r="L1336" s="166">
        <v>0</v>
      </c>
      <c r="M1336" s="166">
        <v>0</v>
      </c>
      <c r="N1336" s="166">
        <v>0</v>
      </c>
      <c r="O1336" s="166">
        <v>0</v>
      </c>
      <c r="P1336" s="166">
        <v>0</v>
      </c>
      <c r="Q1336" s="100">
        <v>0</v>
      </c>
      <c r="R1336" s="166">
        <v>0</v>
      </c>
      <c r="S1336" s="166">
        <v>0</v>
      </c>
      <c r="T1336" s="166">
        <v>0</v>
      </c>
      <c r="U1336" s="166">
        <v>0</v>
      </c>
      <c r="V1336" s="142">
        <f t="shared" si="5745"/>
        <v>0</v>
      </c>
      <c r="W1336" s="100">
        <v>0</v>
      </c>
      <c r="X1336" s="166">
        <v>0</v>
      </c>
      <c r="Y1336" s="166">
        <v>0</v>
      </c>
      <c r="Z1336" s="166">
        <v>0</v>
      </c>
      <c r="AA1336" s="166">
        <v>0</v>
      </c>
      <c r="AB1336" s="166">
        <v>0</v>
      </c>
      <c r="AC1336" s="100">
        <v>0</v>
      </c>
      <c r="AD1336" s="100">
        <v>0</v>
      </c>
      <c r="AE1336" s="100">
        <v>0</v>
      </c>
      <c r="AF1336" s="100">
        <v>0</v>
      </c>
      <c r="AG1336" s="100">
        <v>0</v>
      </c>
      <c r="AH1336" s="100">
        <v>0</v>
      </c>
      <c r="AI1336" s="142">
        <f t="shared" si="5751"/>
        <v>0</v>
      </c>
      <c r="AJ1336" s="100">
        <f t="shared" ref="AJ1336:AU1336" si="6144">AJ294*$F$1240</f>
        <v>0</v>
      </c>
      <c r="AK1336" s="100">
        <f t="shared" si="6144"/>
        <v>0</v>
      </c>
      <c r="AL1336" s="100">
        <f t="shared" si="6144"/>
        <v>0</v>
      </c>
      <c r="AM1336" s="100">
        <f t="shared" si="6144"/>
        <v>0</v>
      </c>
      <c r="AN1336" s="100">
        <f t="shared" si="6144"/>
        <v>0</v>
      </c>
      <c r="AO1336" s="100">
        <f t="shared" si="6144"/>
        <v>0</v>
      </c>
      <c r="AP1336" s="100">
        <f t="shared" si="6144"/>
        <v>0</v>
      </c>
      <c r="AQ1336" s="100">
        <f t="shared" si="6144"/>
        <v>0</v>
      </c>
      <c r="AR1336" s="100">
        <f t="shared" si="6144"/>
        <v>0</v>
      </c>
      <c r="AS1336" s="100">
        <f t="shared" si="6144"/>
        <v>0</v>
      </c>
      <c r="AT1336" s="100">
        <f t="shared" si="6144"/>
        <v>0</v>
      </c>
      <c r="AU1336" s="100">
        <f t="shared" si="6144"/>
        <v>0</v>
      </c>
      <c r="AV1336" s="142">
        <f t="shared" si="5753"/>
        <v>0</v>
      </c>
      <c r="AW1336" s="100">
        <f t="shared" ref="AW1336:BH1336" si="6145">AW294*$F$1240</f>
        <v>0</v>
      </c>
      <c r="AX1336" s="100">
        <f t="shared" si="6145"/>
        <v>0</v>
      </c>
      <c r="AY1336" s="100">
        <f t="shared" si="6145"/>
        <v>0</v>
      </c>
      <c r="AZ1336" s="100">
        <f t="shared" si="6145"/>
        <v>0</v>
      </c>
      <c r="BA1336" s="100">
        <f t="shared" si="6145"/>
        <v>0</v>
      </c>
      <c r="BB1336" s="100">
        <f t="shared" si="6145"/>
        <v>0</v>
      </c>
      <c r="BC1336" s="100">
        <f t="shared" si="6145"/>
        <v>0</v>
      </c>
      <c r="BD1336" s="100">
        <f t="shared" si="6145"/>
        <v>0</v>
      </c>
      <c r="BE1336" s="100">
        <f t="shared" si="6145"/>
        <v>0</v>
      </c>
      <c r="BF1336" s="100">
        <f t="shared" si="6145"/>
        <v>0</v>
      </c>
      <c r="BG1336" s="100">
        <f t="shared" si="6145"/>
        <v>0</v>
      </c>
      <c r="BH1336" s="100">
        <f t="shared" si="6145"/>
        <v>0</v>
      </c>
      <c r="BI1336" s="142">
        <f t="shared" si="6121"/>
        <v>0</v>
      </c>
      <c r="BV1336" s="142"/>
      <c r="CI1336" s="142"/>
      <c r="CV1336" s="142"/>
      <c r="DI1336" s="142"/>
      <c r="DV1336" s="142"/>
      <c r="EI1336" s="142"/>
    </row>
    <row r="1337" spans="1:139" ht="15.75" outlineLevel="1" x14ac:dyDescent="0.25">
      <c r="A1337" s="2">
        <f t="shared" ref="A1337:E1337" si="6146">A1143</f>
        <v>42</v>
      </c>
      <c r="B1337" s="1" t="str">
        <f t="shared" si="6146"/>
        <v>FH - TBD38</v>
      </c>
      <c r="C1337" s="1" t="str">
        <f t="shared" si="6146"/>
        <v>SPP FH - 13230</v>
      </c>
      <c r="D1337" s="2" t="str">
        <f t="shared" si="6146"/>
        <v>FH - TBD38.1</v>
      </c>
      <c r="E1337" s="141" t="str">
        <f t="shared" si="6146"/>
        <v>SPP FH - 13230</v>
      </c>
      <c r="F1337" s="84"/>
      <c r="J1337" s="166">
        <v>0</v>
      </c>
      <c r="K1337" s="166">
        <v>0</v>
      </c>
      <c r="L1337" s="166">
        <v>0</v>
      </c>
      <c r="M1337" s="166">
        <v>0</v>
      </c>
      <c r="N1337" s="166">
        <v>0</v>
      </c>
      <c r="O1337" s="166">
        <v>0</v>
      </c>
      <c r="P1337" s="166">
        <v>0</v>
      </c>
      <c r="Q1337" s="142">
        <v>0</v>
      </c>
      <c r="R1337" s="166">
        <v>0</v>
      </c>
      <c r="S1337" s="166">
        <v>0</v>
      </c>
      <c r="T1337" s="166">
        <v>0</v>
      </c>
      <c r="U1337" s="166">
        <v>0</v>
      </c>
      <c r="V1337" s="142">
        <f t="shared" si="5745"/>
        <v>0</v>
      </c>
      <c r="W1337" s="142">
        <v>0</v>
      </c>
      <c r="X1337" s="166">
        <v>0</v>
      </c>
      <c r="Y1337" s="166">
        <v>0</v>
      </c>
      <c r="Z1337" s="166">
        <v>0</v>
      </c>
      <c r="AA1337" s="166">
        <v>0</v>
      </c>
      <c r="AB1337" s="166">
        <v>0</v>
      </c>
      <c r="AC1337" s="100">
        <v>0</v>
      </c>
      <c r="AD1337" s="100">
        <v>0</v>
      </c>
      <c r="AE1337" s="100">
        <v>0</v>
      </c>
      <c r="AF1337" s="100">
        <v>0</v>
      </c>
      <c r="AG1337" s="100">
        <v>0</v>
      </c>
      <c r="AH1337" s="100">
        <v>0</v>
      </c>
      <c r="AI1337" s="142">
        <f t="shared" si="5751"/>
        <v>0</v>
      </c>
      <c r="AJ1337" s="100">
        <f t="shared" ref="AJ1337:AU1337" si="6147">AJ295*$F$1240</f>
        <v>0</v>
      </c>
      <c r="AK1337" s="100">
        <f t="shared" si="6147"/>
        <v>0</v>
      </c>
      <c r="AL1337" s="100">
        <f t="shared" si="6147"/>
        <v>0</v>
      </c>
      <c r="AM1337" s="100">
        <f t="shared" si="6147"/>
        <v>0</v>
      </c>
      <c r="AN1337" s="100">
        <f t="shared" si="6147"/>
        <v>0</v>
      </c>
      <c r="AO1337" s="100">
        <f t="shared" si="6147"/>
        <v>0</v>
      </c>
      <c r="AP1337" s="100">
        <f t="shared" si="6147"/>
        <v>0</v>
      </c>
      <c r="AQ1337" s="100">
        <f t="shared" si="6147"/>
        <v>0</v>
      </c>
      <c r="AR1337" s="100">
        <f t="shared" si="6147"/>
        <v>0</v>
      </c>
      <c r="AS1337" s="100">
        <f t="shared" si="6147"/>
        <v>0</v>
      </c>
      <c r="AT1337" s="100">
        <f t="shared" si="6147"/>
        <v>0</v>
      </c>
      <c r="AU1337" s="100">
        <f t="shared" si="6147"/>
        <v>0</v>
      </c>
      <c r="AV1337" s="142">
        <f t="shared" si="5753"/>
        <v>0</v>
      </c>
      <c r="AW1337" s="100">
        <f t="shared" ref="AW1337:BH1337" si="6148">AW295*$F$1240</f>
        <v>0</v>
      </c>
      <c r="AX1337" s="100">
        <f t="shared" si="6148"/>
        <v>0</v>
      </c>
      <c r="AY1337" s="100">
        <f t="shared" si="6148"/>
        <v>0</v>
      </c>
      <c r="AZ1337" s="100">
        <f t="shared" si="6148"/>
        <v>0</v>
      </c>
      <c r="BA1337" s="100">
        <f t="shared" si="6148"/>
        <v>0</v>
      </c>
      <c r="BB1337" s="100">
        <f t="shared" si="6148"/>
        <v>0</v>
      </c>
      <c r="BC1337" s="100">
        <f t="shared" si="6148"/>
        <v>0</v>
      </c>
      <c r="BD1337" s="100">
        <f t="shared" si="6148"/>
        <v>0</v>
      </c>
      <c r="BE1337" s="100">
        <f t="shared" si="6148"/>
        <v>0</v>
      </c>
      <c r="BF1337" s="100">
        <f t="shared" si="6148"/>
        <v>0</v>
      </c>
      <c r="BG1337" s="100">
        <f t="shared" si="6148"/>
        <v>0</v>
      </c>
      <c r="BH1337" s="100">
        <f t="shared" si="6148"/>
        <v>0</v>
      </c>
      <c r="BI1337" s="142">
        <f t="shared" si="6121"/>
        <v>0</v>
      </c>
      <c r="BV1337" s="142"/>
      <c r="CI1337" s="142"/>
      <c r="CV1337" s="142"/>
      <c r="DI1337" s="142"/>
      <c r="DV1337" s="142"/>
      <c r="EI1337" s="142"/>
    </row>
    <row r="1338" spans="1:139" ht="15.75" outlineLevel="1" x14ac:dyDescent="0.25">
      <c r="A1338" s="2">
        <f t="shared" ref="A1338:E1338" si="6149">A1144</f>
        <v>43</v>
      </c>
      <c r="B1338" s="1" t="str">
        <f t="shared" si="6149"/>
        <v>FH - TBD39</v>
      </c>
      <c r="C1338" s="1" t="str">
        <f t="shared" si="6149"/>
        <v>SPP FH - 13292</v>
      </c>
      <c r="D1338" s="2" t="str">
        <f t="shared" si="6149"/>
        <v>FH - TBD39.1</v>
      </c>
      <c r="E1338" s="141" t="str">
        <f t="shared" si="6149"/>
        <v>SPP FH - 13292</v>
      </c>
      <c r="F1338" s="84"/>
      <c r="J1338" s="166">
        <v>0</v>
      </c>
      <c r="K1338" s="166">
        <v>0</v>
      </c>
      <c r="L1338" s="166">
        <v>0</v>
      </c>
      <c r="M1338" s="166">
        <v>0</v>
      </c>
      <c r="N1338" s="166">
        <v>0</v>
      </c>
      <c r="O1338" s="166">
        <v>0</v>
      </c>
      <c r="P1338" s="166">
        <v>0</v>
      </c>
      <c r="Q1338" s="100">
        <v>0</v>
      </c>
      <c r="R1338" s="166">
        <v>0</v>
      </c>
      <c r="S1338" s="166">
        <v>0</v>
      </c>
      <c r="T1338" s="166">
        <v>0</v>
      </c>
      <c r="U1338" s="166">
        <v>0</v>
      </c>
      <c r="V1338" s="142">
        <f t="shared" si="5745"/>
        <v>0</v>
      </c>
      <c r="W1338" s="100">
        <v>0</v>
      </c>
      <c r="X1338" s="166">
        <v>0</v>
      </c>
      <c r="Y1338" s="166">
        <v>0</v>
      </c>
      <c r="Z1338" s="166">
        <v>0</v>
      </c>
      <c r="AA1338" s="166">
        <v>0</v>
      </c>
      <c r="AB1338" s="166">
        <v>0</v>
      </c>
      <c r="AC1338" s="100">
        <v>0</v>
      </c>
      <c r="AD1338" s="100">
        <v>0</v>
      </c>
      <c r="AE1338" s="100">
        <v>0</v>
      </c>
      <c r="AF1338" s="100">
        <v>0</v>
      </c>
      <c r="AG1338" s="100">
        <v>0</v>
      </c>
      <c r="AH1338" s="100">
        <v>0</v>
      </c>
      <c r="AI1338" s="142">
        <f t="shared" si="5751"/>
        <v>0</v>
      </c>
      <c r="AJ1338" s="100">
        <f t="shared" ref="AJ1338:AU1338" si="6150">AJ296*$F$1240</f>
        <v>0</v>
      </c>
      <c r="AK1338" s="100">
        <f t="shared" si="6150"/>
        <v>0</v>
      </c>
      <c r="AL1338" s="100">
        <f t="shared" si="6150"/>
        <v>0</v>
      </c>
      <c r="AM1338" s="100">
        <f t="shared" si="6150"/>
        <v>0</v>
      </c>
      <c r="AN1338" s="100">
        <f t="shared" si="6150"/>
        <v>0</v>
      </c>
      <c r="AO1338" s="100">
        <f t="shared" si="6150"/>
        <v>0</v>
      </c>
      <c r="AP1338" s="100">
        <f t="shared" si="6150"/>
        <v>0</v>
      </c>
      <c r="AQ1338" s="100">
        <f t="shared" si="6150"/>
        <v>0</v>
      </c>
      <c r="AR1338" s="100">
        <f t="shared" si="6150"/>
        <v>0</v>
      </c>
      <c r="AS1338" s="100">
        <f t="shared" si="6150"/>
        <v>0</v>
      </c>
      <c r="AT1338" s="100">
        <f t="shared" si="6150"/>
        <v>0</v>
      </c>
      <c r="AU1338" s="100">
        <f t="shared" si="6150"/>
        <v>0</v>
      </c>
      <c r="AV1338" s="142">
        <f t="shared" si="5753"/>
        <v>0</v>
      </c>
      <c r="AW1338" s="100">
        <f t="shared" ref="AW1338:BH1338" si="6151">AW296*$F$1240</f>
        <v>0</v>
      </c>
      <c r="AX1338" s="100">
        <f t="shared" si="6151"/>
        <v>0</v>
      </c>
      <c r="AY1338" s="100">
        <f t="shared" si="6151"/>
        <v>0</v>
      </c>
      <c r="AZ1338" s="100">
        <f t="shared" si="6151"/>
        <v>0</v>
      </c>
      <c r="BA1338" s="100">
        <f t="shared" si="6151"/>
        <v>0</v>
      </c>
      <c r="BB1338" s="100">
        <f t="shared" si="6151"/>
        <v>68000</v>
      </c>
      <c r="BC1338" s="100">
        <f t="shared" si="6151"/>
        <v>0</v>
      </c>
      <c r="BD1338" s="100">
        <f t="shared" si="6151"/>
        <v>0</v>
      </c>
      <c r="BE1338" s="100">
        <f t="shared" si="6151"/>
        <v>0</v>
      </c>
      <c r="BF1338" s="100">
        <f t="shared" si="6151"/>
        <v>0</v>
      </c>
      <c r="BG1338" s="100">
        <f t="shared" si="6151"/>
        <v>0</v>
      </c>
      <c r="BH1338" s="100">
        <f t="shared" si="6151"/>
        <v>0</v>
      </c>
      <c r="BI1338" s="142">
        <f t="shared" si="6121"/>
        <v>68000</v>
      </c>
      <c r="BV1338" s="142"/>
      <c r="CI1338" s="142"/>
      <c r="CV1338" s="142"/>
      <c r="DI1338" s="142"/>
      <c r="DV1338" s="142"/>
      <c r="EI1338" s="142"/>
    </row>
    <row r="1339" spans="1:139" ht="15.75" outlineLevel="1" x14ac:dyDescent="0.25">
      <c r="A1339" s="2">
        <f t="shared" ref="A1339:E1339" si="6152">A1145</f>
        <v>44</v>
      </c>
      <c r="B1339" s="1" t="str">
        <f t="shared" si="6152"/>
        <v>FH - TBD40</v>
      </c>
      <c r="C1339" s="1" t="str">
        <f t="shared" si="6152"/>
        <v>SPP FH - 13299</v>
      </c>
      <c r="D1339" s="2" t="str">
        <f t="shared" si="6152"/>
        <v>FH - TBD40.1</v>
      </c>
      <c r="E1339" s="141" t="str">
        <f t="shared" si="6152"/>
        <v>SPP FH - 13299</v>
      </c>
      <c r="F1339" s="84"/>
      <c r="J1339" s="166">
        <v>0</v>
      </c>
      <c r="K1339" s="166">
        <v>0</v>
      </c>
      <c r="L1339" s="166">
        <v>0</v>
      </c>
      <c r="M1339" s="166">
        <v>0</v>
      </c>
      <c r="N1339" s="166">
        <v>0</v>
      </c>
      <c r="O1339" s="166">
        <v>0</v>
      </c>
      <c r="P1339" s="166">
        <v>0</v>
      </c>
      <c r="Q1339" s="142">
        <v>0</v>
      </c>
      <c r="R1339" s="166">
        <v>0</v>
      </c>
      <c r="S1339" s="166">
        <v>0</v>
      </c>
      <c r="T1339" s="166">
        <v>0</v>
      </c>
      <c r="U1339" s="166">
        <v>0</v>
      </c>
      <c r="V1339" s="142">
        <f t="shared" si="5745"/>
        <v>0</v>
      </c>
      <c r="W1339" s="142">
        <v>0</v>
      </c>
      <c r="X1339" s="166">
        <v>0</v>
      </c>
      <c r="Y1339" s="166">
        <v>0</v>
      </c>
      <c r="Z1339" s="166">
        <v>0</v>
      </c>
      <c r="AA1339" s="166">
        <v>0</v>
      </c>
      <c r="AB1339" s="166">
        <v>0</v>
      </c>
      <c r="AC1339" s="100">
        <v>0</v>
      </c>
      <c r="AD1339" s="100">
        <v>0</v>
      </c>
      <c r="AE1339" s="100">
        <v>0</v>
      </c>
      <c r="AF1339" s="100">
        <v>0</v>
      </c>
      <c r="AG1339" s="100">
        <v>0</v>
      </c>
      <c r="AH1339" s="100">
        <v>0</v>
      </c>
      <c r="AI1339" s="142">
        <f t="shared" si="5751"/>
        <v>0</v>
      </c>
      <c r="AJ1339" s="100">
        <f t="shared" ref="AJ1339:AU1339" si="6153">AJ297*$F$1240</f>
        <v>0</v>
      </c>
      <c r="AK1339" s="100">
        <f t="shared" si="6153"/>
        <v>0</v>
      </c>
      <c r="AL1339" s="100">
        <f t="shared" si="6153"/>
        <v>0</v>
      </c>
      <c r="AM1339" s="100">
        <f t="shared" si="6153"/>
        <v>0</v>
      </c>
      <c r="AN1339" s="100">
        <f t="shared" si="6153"/>
        <v>0</v>
      </c>
      <c r="AO1339" s="100">
        <f t="shared" si="6153"/>
        <v>0</v>
      </c>
      <c r="AP1339" s="100">
        <f t="shared" si="6153"/>
        <v>0</v>
      </c>
      <c r="AQ1339" s="100">
        <f t="shared" si="6153"/>
        <v>0</v>
      </c>
      <c r="AR1339" s="100">
        <f t="shared" si="6153"/>
        <v>0</v>
      </c>
      <c r="AS1339" s="100">
        <f t="shared" si="6153"/>
        <v>0</v>
      </c>
      <c r="AT1339" s="100">
        <f t="shared" si="6153"/>
        <v>0</v>
      </c>
      <c r="AU1339" s="100">
        <f t="shared" si="6153"/>
        <v>0</v>
      </c>
      <c r="AV1339" s="142">
        <f t="shared" si="5753"/>
        <v>0</v>
      </c>
      <c r="AW1339" s="100">
        <f t="shared" ref="AW1339:BH1339" si="6154">AW297*$F$1240</f>
        <v>0</v>
      </c>
      <c r="AX1339" s="100">
        <f t="shared" si="6154"/>
        <v>0</v>
      </c>
      <c r="AY1339" s="100">
        <f t="shared" si="6154"/>
        <v>0</v>
      </c>
      <c r="AZ1339" s="100">
        <f t="shared" si="6154"/>
        <v>0</v>
      </c>
      <c r="BA1339" s="100">
        <f t="shared" si="6154"/>
        <v>0</v>
      </c>
      <c r="BB1339" s="100">
        <f t="shared" si="6154"/>
        <v>0</v>
      </c>
      <c r="BC1339" s="100">
        <f t="shared" si="6154"/>
        <v>0</v>
      </c>
      <c r="BD1339" s="100">
        <f t="shared" si="6154"/>
        <v>0</v>
      </c>
      <c r="BE1339" s="100">
        <f t="shared" si="6154"/>
        <v>0</v>
      </c>
      <c r="BF1339" s="100">
        <f t="shared" si="6154"/>
        <v>0</v>
      </c>
      <c r="BG1339" s="100">
        <f t="shared" si="6154"/>
        <v>0</v>
      </c>
      <c r="BH1339" s="100">
        <f t="shared" si="6154"/>
        <v>0</v>
      </c>
      <c r="BI1339" s="142">
        <f t="shared" si="6121"/>
        <v>0</v>
      </c>
      <c r="BV1339" s="142"/>
      <c r="CI1339" s="142"/>
      <c r="CV1339" s="142"/>
      <c r="DI1339" s="142"/>
      <c r="DV1339" s="142"/>
      <c r="EI1339" s="142"/>
    </row>
    <row r="1340" spans="1:139" ht="15.75" outlineLevel="1" x14ac:dyDescent="0.25">
      <c r="A1340" s="2">
        <f t="shared" ref="A1340:E1340" si="6155">A1146</f>
        <v>45</v>
      </c>
      <c r="B1340" s="1" t="str">
        <f t="shared" si="6155"/>
        <v>FH - TBD42</v>
      </c>
      <c r="C1340" s="1" t="str">
        <f t="shared" si="6155"/>
        <v>SPP FH - 13687</v>
      </c>
      <c r="D1340" s="2" t="str">
        <f t="shared" si="6155"/>
        <v>FH - TBD42.1</v>
      </c>
      <c r="E1340" s="141" t="str">
        <f t="shared" si="6155"/>
        <v>SPP FH - 13687</v>
      </c>
      <c r="F1340" s="84"/>
      <c r="J1340" s="166">
        <v>0</v>
      </c>
      <c r="K1340" s="166">
        <v>0</v>
      </c>
      <c r="L1340" s="166">
        <v>0</v>
      </c>
      <c r="M1340" s="166">
        <v>0</v>
      </c>
      <c r="N1340" s="166">
        <v>0</v>
      </c>
      <c r="O1340" s="166">
        <v>0</v>
      </c>
      <c r="P1340" s="166">
        <v>0</v>
      </c>
      <c r="Q1340" s="100">
        <v>0</v>
      </c>
      <c r="R1340" s="166">
        <v>0</v>
      </c>
      <c r="S1340" s="166">
        <v>0</v>
      </c>
      <c r="T1340" s="166">
        <v>0</v>
      </c>
      <c r="U1340" s="166">
        <v>0</v>
      </c>
      <c r="V1340" s="142">
        <f t="shared" si="5745"/>
        <v>0</v>
      </c>
      <c r="W1340" s="100">
        <v>0</v>
      </c>
      <c r="X1340" s="166">
        <v>0</v>
      </c>
      <c r="Y1340" s="166">
        <v>0</v>
      </c>
      <c r="Z1340" s="166">
        <v>0</v>
      </c>
      <c r="AA1340" s="166">
        <v>0</v>
      </c>
      <c r="AB1340" s="166">
        <v>0</v>
      </c>
      <c r="AC1340" s="100">
        <v>0</v>
      </c>
      <c r="AD1340" s="100">
        <v>0</v>
      </c>
      <c r="AE1340" s="100">
        <v>0</v>
      </c>
      <c r="AF1340" s="100">
        <v>0</v>
      </c>
      <c r="AG1340" s="100">
        <v>0</v>
      </c>
      <c r="AH1340" s="100">
        <v>0</v>
      </c>
      <c r="AI1340" s="142">
        <f t="shared" si="5751"/>
        <v>0</v>
      </c>
      <c r="AJ1340" s="100">
        <f t="shared" ref="AJ1340:AU1340" si="6156">AJ298*$F$1240</f>
        <v>0</v>
      </c>
      <c r="AK1340" s="100">
        <f t="shared" si="6156"/>
        <v>0</v>
      </c>
      <c r="AL1340" s="100">
        <f t="shared" si="6156"/>
        <v>0</v>
      </c>
      <c r="AM1340" s="100">
        <f t="shared" si="6156"/>
        <v>0</v>
      </c>
      <c r="AN1340" s="100">
        <f t="shared" si="6156"/>
        <v>0</v>
      </c>
      <c r="AO1340" s="100">
        <f t="shared" si="6156"/>
        <v>0</v>
      </c>
      <c r="AP1340" s="100">
        <f t="shared" si="6156"/>
        <v>0</v>
      </c>
      <c r="AQ1340" s="100">
        <f t="shared" si="6156"/>
        <v>0</v>
      </c>
      <c r="AR1340" s="100">
        <f t="shared" si="6156"/>
        <v>0</v>
      </c>
      <c r="AS1340" s="100">
        <f t="shared" si="6156"/>
        <v>0</v>
      </c>
      <c r="AT1340" s="100">
        <f t="shared" si="6156"/>
        <v>0</v>
      </c>
      <c r="AU1340" s="100">
        <f t="shared" si="6156"/>
        <v>0</v>
      </c>
      <c r="AV1340" s="142">
        <f t="shared" si="5753"/>
        <v>0</v>
      </c>
      <c r="AW1340" s="100">
        <f t="shared" ref="AW1340:BH1340" si="6157">AW298*$F$1240</f>
        <v>0</v>
      </c>
      <c r="AX1340" s="100">
        <f t="shared" si="6157"/>
        <v>0</v>
      </c>
      <c r="AY1340" s="100">
        <f t="shared" si="6157"/>
        <v>0</v>
      </c>
      <c r="AZ1340" s="100">
        <f t="shared" si="6157"/>
        <v>0</v>
      </c>
      <c r="BA1340" s="100">
        <f t="shared" si="6157"/>
        <v>0</v>
      </c>
      <c r="BB1340" s="100">
        <f t="shared" si="6157"/>
        <v>0</v>
      </c>
      <c r="BC1340" s="100">
        <f t="shared" si="6157"/>
        <v>0</v>
      </c>
      <c r="BD1340" s="100">
        <f t="shared" si="6157"/>
        <v>0</v>
      </c>
      <c r="BE1340" s="100">
        <f t="shared" si="6157"/>
        <v>0</v>
      </c>
      <c r="BF1340" s="100">
        <f t="shared" si="6157"/>
        <v>0</v>
      </c>
      <c r="BG1340" s="100">
        <f t="shared" si="6157"/>
        <v>0</v>
      </c>
      <c r="BH1340" s="100">
        <f t="shared" si="6157"/>
        <v>907346</v>
      </c>
      <c r="BI1340" s="142">
        <f t="shared" si="6121"/>
        <v>907346</v>
      </c>
      <c r="BV1340" s="142"/>
      <c r="CI1340" s="142"/>
      <c r="CV1340" s="142"/>
      <c r="DI1340" s="142"/>
      <c r="DV1340" s="142"/>
      <c r="EI1340" s="142"/>
    </row>
    <row r="1341" spans="1:139" ht="15.75" outlineLevel="1" x14ac:dyDescent="0.25">
      <c r="A1341" s="2">
        <f t="shared" ref="A1341:E1341" si="6158">A1147</f>
        <v>46</v>
      </c>
      <c r="B1341" s="1" t="str">
        <f t="shared" si="6158"/>
        <v>FH - TBD43</v>
      </c>
      <c r="C1341" s="1" t="str">
        <f t="shared" si="6158"/>
        <v>SPP FH - 13040</v>
      </c>
      <c r="D1341" s="2" t="str">
        <f t="shared" si="6158"/>
        <v>FH - TBD43.1</v>
      </c>
      <c r="E1341" s="141" t="str">
        <f t="shared" si="6158"/>
        <v>SPP FH - 13040</v>
      </c>
      <c r="F1341" s="84"/>
      <c r="J1341" s="166">
        <v>0</v>
      </c>
      <c r="K1341" s="166">
        <v>0</v>
      </c>
      <c r="L1341" s="166">
        <v>0</v>
      </c>
      <c r="M1341" s="166">
        <v>0</v>
      </c>
      <c r="N1341" s="166">
        <v>0</v>
      </c>
      <c r="O1341" s="166">
        <v>0</v>
      </c>
      <c r="P1341" s="166">
        <v>0</v>
      </c>
      <c r="Q1341" s="142">
        <v>0</v>
      </c>
      <c r="R1341" s="166">
        <v>0</v>
      </c>
      <c r="S1341" s="166">
        <v>0</v>
      </c>
      <c r="T1341" s="166">
        <v>0</v>
      </c>
      <c r="U1341" s="166">
        <v>0</v>
      </c>
      <c r="V1341" s="142">
        <f t="shared" si="5745"/>
        <v>0</v>
      </c>
      <c r="W1341" s="142">
        <v>0</v>
      </c>
      <c r="X1341" s="166">
        <v>0</v>
      </c>
      <c r="Y1341" s="166">
        <v>0</v>
      </c>
      <c r="Z1341" s="166">
        <v>0</v>
      </c>
      <c r="AA1341" s="166">
        <v>0</v>
      </c>
      <c r="AB1341" s="166">
        <v>0</v>
      </c>
      <c r="AC1341" s="100">
        <v>0</v>
      </c>
      <c r="AD1341" s="100">
        <v>0</v>
      </c>
      <c r="AE1341" s="100">
        <v>0</v>
      </c>
      <c r="AF1341" s="100">
        <v>0</v>
      </c>
      <c r="AG1341" s="100">
        <v>0</v>
      </c>
      <c r="AH1341" s="100">
        <v>0</v>
      </c>
      <c r="AI1341" s="142">
        <f t="shared" si="5751"/>
        <v>0</v>
      </c>
      <c r="AJ1341" s="100">
        <f t="shared" ref="AJ1341:AU1341" si="6159">AJ299*$F$1240</f>
        <v>0</v>
      </c>
      <c r="AK1341" s="100">
        <f t="shared" si="6159"/>
        <v>0</v>
      </c>
      <c r="AL1341" s="100">
        <f t="shared" si="6159"/>
        <v>0</v>
      </c>
      <c r="AM1341" s="100">
        <f t="shared" si="6159"/>
        <v>0</v>
      </c>
      <c r="AN1341" s="100">
        <f t="shared" si="6159"/>
        <v>0</v>
      </c>
      <c r="AO1341" s="100">
        <f t="shared" si="6159"/>
        <v>0</v>
      </c>
      <c r="AP1341" s="100">
        <f t="shared" si="6159"/>
        <v>0</v>
      </c>
      <c r="AQ1341" s="100">
        <f t="shared" si="6159"/>
        <v>0</v>
      </c>
      <c r="AR1341" s="100">
        <f t="shared" si="6159"/>
        <v>0</v>
      </c>
      <c r="AS1341" s="100">
        <f t="shared" si="6159"/>
        <v>0</v>
      </c>
      <c r="AT1341" s="100">
        <f t="shared" si="6159"/>
        <v>0</v>
      </c>
      <c r="AU1341" s="100">
        <f t="shared" si="6159"/>
        <v>0</v>
      </c>
      <c r="AV1341" s="142">
        <f t="shared" si="5753"/>
        <v>0</v>
      </c>
      <c r="AW1341" s="100">
        <f t="shared" ref="AW1341:BH1341" si="6160">AW299*$F$1240</f>
        <v>0</v>
      </c>
      <c r="AX1341" s="100">
        <f t="shared" si="6160"/>
        <v>0</v>
      </c>
      <c r="AY1341" s="100">
        <f t="shared" si="6160"/>
        <v>0</v>
      </c>
      <c r="AZ1341" s="100">
        <f t="shared" si="6160"/>
        <v>0</v>
      </c>
      <c r="BA1341" s="100">
        <f t="shared" si="6160"/>
        <v>0</v>
      </c>
      <c r="BB1341" s="100">
        <f t="shared" si="6160"/>
        <v>0</v>
      </c>
      <c r="BC1341" s="100">
        <f t="shared" si="6160"/>
        <v>0</v>
      </c>
      <c r="BD1341" s="100">
        <f t="shared" si="6160"/>
        <v>0</v>
      </c>
      <c r="BE1341" s="100">
        <f t="shared" si="6160"/>
        <v>0</v>
      </c>
      <c r="BF1341" s="100">
        <f t="shared" si="6160"/>
        <v>0</v>
      </c>
      <c r="BG1341" s="100">
        <f t="shared" si="6160"/>
        <v>0</v>
      </c>
      <c r="BH1341" s="100">
        <f t="shared" si="6160"/>
        <v>0</v>
      </c>
      <c r="BI1341" s="142">
        <f t="shared" si="6121"/>
        <v>0</v>
      </c>
      <c r="BV1341" s="142"/>
      <c r="CI1341" s="142"/>
      <c r="CV1341" s="142"/>
      <c r="DI1341" s="142"/>
      <c r="DV1341" s="142"/>
      <c r="EI1341" s="142"/>
    </row>
    <row r="1342" spans="1:139" ht="15.75" outlineLevel="1" x14ac:dyDescent="0.25">
      <c r="A1342" s="2">
        <f t="shared" ref="A1342:E1342" si="6161">A1148</f>
        <v>47</v>
      </c>
      <c r="B1342" s="1" t="str">
        <f t="shared" si="6161"/>
        <v>TBD</v>
      </c>
      <c r="C1342" s="1" t="str">
        <f t="shared" si="6161"/>
        <v>RIVA License Purchase</v>
      </c>
      <c r="D1342" s="2" t="str">
        <f t="shared" si="6161"/>
        <v>TBD</v>
      </c>
      <c r="E1342" s="141" t="str">
        <f t="shared" si="6161"/>
        <v>RIVA License Purchase</v>
      </c>
      <c r="F1342" s="84"/>
      <c r="J1342" s="166">
        <v>0</v>
      </c>
      <c r="K1342" s="166">
        <v>0</v>
      </c>
      <c r="L1342" s="166">
        <v>0</v>
      </c>
      <c r="M1342" s="166">
        <v>0</v>
      </c>
      <c r="N1342" s="166">
        <v>0</v>
      </c>
      <c r="O1342" s="166">
        <v>0</v>
      </c>
      <c r="P1342" s="166">
        <v>0</v>
      </c>
      <c r="Q1342" s="100">
        <v>0</v>
      </c>
      <c r="R1342" s="166">
        <v>0</v>
      </c>
      <c r="S1342" s="166">
        <v>0</v>
      </c>
      <c r="T1342" s="166">
        <v>0</v>
      </c>
      <c r="U1342" s="166">
        <v>0</v>
      </c>
      <c r="V1342" s="142">
        <f t="shared" si="5745"/>
        <v>0</v>
      </c>
      <c r="W1342" s="100">
        <v>0</v>
      </c>
      <c r="X1342" s="166">
        <v>0</v>
      </c>
      <c r="Y1342" s="166">
        <v>0</v>
      </c>
      <c r="Z1342" s="166">
        <v>0</v>
      </c>
      <c r="AA1342" s="166">
        <v>0</v>
      </c>
      <c r="AB1342" s="166">
        <v>0</v>
      </c>
      <c r="AC1342" s="100">
        <v>0</v>
      </c>
      <c r="AD1342" s="100">
        <v>0</v>
      </c>
      <c r="AE1342" s="100">
        <v>0</v>
      </c>
      <c r="AF1342" s="100">
        <v>0</v>
      </c>
      <c r="AG1342" s="100">
        <v>0</v>
      </c>
      <c r="AH1342" s="100">
        <v>0</v>
      </c>
      <c r="AI1342" s="142">
        <f t="shared" si="5751"/>
        <v>0</v>
      </c>
      <c r="AJ1342" s="100">
        <f t="shared" ref="AJ1342:AU1342" si="6162">AJ300*$F$1240</f>
        <v>0</v>
      </c>
      <c r="AK1342" s="100">
        <f t="shared" si="6162"/>
        <v>0</v>
      </c>
      <c r="AL1342" s="100">
        <f t="shared" si="6162"/>
        <v>0</v>
      </c>
      <c r="AM1342" s="100">
        <f t="shared" si="6162"/>
        <v>0</v>
      </c>
      <c r="AN1342" s="100">
        <f t="shared" si="6162"/>
        <v>0</v>
      </c>
      <c r="AO1342" s="100">
        <f t="shared" si="6162"/>
        <v>0</v>
      </c>
      <c r="AP1342" s="100">
        <f t="shared" si="6162"/>
        <v>0</v>
      </c>
      <c r="AQ1342" s="100">
        <f t="shared" si="6162"/>
        <v>0</v>
      </c>
      <c r="AR1342" s="100">
        <f t="shared" si="6162"/>
        <v>0</v>
      </c>
      <c r="AS1342" s="100">
        <f>(AS300*$F$1240)*0</f>
        <v>0</v>
      </c>
      <c r="AT1342" s="100">
        <f t="shared" si="6162"/>
        <v>0</v>
      </c>
      <c r="AU1342" s="100">
        <f t="shared" si="6162"/>
        <v>0</v>
      </c>
      <c r="AV1342" s="142">
        <f t="shared" si="5753"/>
        <v>0</v>
      </c>
      <c r="AW1342" s="100">
        <f t="shared" ref="AW1342:BH1342" si="6163">AW300*$F$1240</f>
        <v>0</v>
      </c>
      <c r="AX1342" s="100">
        <f t="shared" si="6163"/>
        <v>0</v>
      </c>
      <c r="AY1342" s="100">
        <f t="shared" si="6163"/>
        <v>0</v>
      </c>
      <c r="AZ1342" s="100">
        <f t="shared" si="6163"/>
        <v>0</v>
      </c>
      <c r="BA1342" s="100">
        <f t="shared" si="6163"/>
        <v>0</v>
      </c>
      <c r="BB1342" s="100">
        <f t="shared" si="6163"/>
        <v>0</v>
      </c>
      <c r="BC1342" s="100">
        <f t="shared" si="6163"/>
        <v>0</v>
      </c>
      <c r="BD1342" s="100">
        <f t="shared" si="6163"/>
        <v>0</v>
      </c>
      <c r="BE1342" s="100">
        <f t="shared" si="6163"/>
        <v>0</v>
      </c>
      <c r="BF1342" s="100">
        <f t="shared" si="6163"/>
        <v>0</v>
      </c>
      <c r="BG1342" s="100">
        <f t="shared" si="6163"/>
        <v>0</v>
      </c>
      <c r="BH1342" s="100">
        <f t="shared" si="6163"/>
        <v>0</v>
      </c>
      <c r="BI1342" s="142">
        <f t="shared" si="6121"/>
        <v>0</v>
      </c>
      <c r="BV1342" s="142"/>
      <c r="CI1342" s="142"/>
      <c r="CV1342" s="142"/>
      <c r="DI1342" s="142"/>
      <c r="DV1342" s="142"/>
      <c r="EI1342" s="142"/>
    </row>
    <row r="1343" spans="1:139" ht="15.75" outlineLevel="1" x14ac:dyDescent="0.25">
      <c r="A1343" s="2">
        <f t="shared" ref="A1343:E1343" si="6164">A1149</f>
        <v>48</v>
      </c>
      <c r="B1343" s="1" t="str">
        <f t="shared" si="6164"/>
        <v>FH - TBD42</v>
      </c>
      <c r="C1343" s="1" t="str">
        <f t="shared" si="6164"/>
        <v>SPP FH - 13311</v>
      </c>
      <c r="D1343" s="2" t="str">
        <f t="shared" si="6164"/>
        <v>FH - TBD42.1</v>
      </c>
      <c r="E1343" s="141" t="str">
        <f t="shared" si="6164"/>
        <v>SPP FH - 13311</v>
      </c>
      <c r="F1343" s="84"/>
      <c r="J1343" s="166">
        <v>0</v>
      </c>
      <c r="K1343" s="166">
        <v>0</v>
      </c>
      <c r="L1343" s="166">
        <v>0</v>
      </c>
      <c r="M1343" s="166">
        <v>0</v>
      </c>
      <c r="N1343" s="166">
        <v>0</v>
      </c>
      <c r="O1343" s="166">
        <v>0</v>
      </c>
      <c r="P1343" s="166">
        <v>0</v>
      </c>
      <c r="Q1343" s="142">
        <v>0</v>
      </c>
      <c r="R1343" s="166">
        <v>0</v>
      </c>
      <c r="S1343" s="166">
        <v>0</v>
      </c>
      <c r="T1343" s="166">
        <v>0</v>
      </c>
      <c r="U1343" s="166">
        <v>0</v>
      </c>
      <c r="V1343" s="142">
        <f t="shared" si="5745"/>
        <v>0</v>
      </c>
      <c r="W1343" s="142">
        <v>0</v>
      </c>
      <c r="X1343" s="166">
        <v>0</v>
      </c>
      <c r="Y1343" s="166">
        <v>0</v>
      </c>
      <c r="Z1343" s="166">
        <v>0</v>
      </c>
      <c r="AA1343" s="166">
        <v>0</v>
      </c>
      <c r="AB1343" s="166">
        <v>0</v>
      </c>
      <c r="AC1343" s="100">
        <v>0</v>
      </c>
      <c r="AD1343" s="100">
        <v>0</v>
      </c>
      <c r="AE1343" s="100">
        <v>0</v>
      </c>
      <c r="AF1343" s="100">
        <v>0</v>
      </c>
      <c r="AG1343" s="100">
        <v>0</v>
      </c>
      <c r="AH1343" s="100">
        <v>0</v>
      </c>
      <c r="AI1343" s="142">
        <f t="shared" si="5751"/>
        <v>0</v>
      </c>
      <c r="AJ1343" s="100">
        <f t="shared" ref="AJ1343:AU1343" si="6165">AJ301*$F$1240</f>
        <v>0</v>
      </c>
      <c r="AK1343" s="100">
        <f t="shared" si="6165"/>
        <v>0</v>
      </c>
      <c r="AL1343" s="100">
        <f t="shared" si="6165"/>
        <v>0</v>
      </c>
      <c r="AM1343" s="100">
        <f t="shared" si="6165"/>
        <v>0</v>
      </c>
      <c r="AN1343" s="100">
        <f t="shared" si="6165"/>
        <v>0</v>
      </c>
      <c r="AO1343" s="100">
        <f t="shared" si="6165"/>
        <v>0</v>
      </c>
      <c r="AP1343" s="100">
        <f t="shared" si="6165"/>
        <v>0</v>
      </c>
      <c r="AQ1343" s="100">
        <f t="shared" si="6165"/>
        <v>0</v>
      </c>
      <c r="AR1343" s="100">
        <f t="shared" si="6165"/>
        <v>0</v>
      </c>
      <c r="AS1343" s="100">
        <f t="shared" si="6165"/>
        <v>0</v>
      </c>
      <c r="AT1343" s="100">
        <f t="shared" si="6165"/>
        <v>0</v>
      </c>
      <c r="AU1343" s="100">
        <f t="shared" si="6165"/>
        <v>0</v>
      </c>
      <c r="AV1343" s="142">
        <f t="shared" si="5753"/>
        <v>0</v>
      </c>
      <c r="AW1343" s="100">
        <f t="shared" ref="AW1343:BH1343" si="6166">AW301*$F$1240</f>
        <v>0</v>
      </c>
      <c r="AX1343" s="100">
        <f t="shared" si="6166"/>
        <v>0</v>
      </c>
      <c r="AY1343" s="100">
        <f t="shared" si="6166"/>
        <v>0</v>
      </c>
      <c r="AZ1343" s="100">
        <f t="shared" si="6166"/>
        <v>0</v>
      </c>
      <c r="BA1343" s="100">
        <f t="shared" si="6166"/>
        <v>0</v>
      </c>
      <c r="BB1343" s="100">
        <f t="shared" si="6166"/>
        <v>0</v>
      </c>
      <c r="BC1343" s="100">
        <f t="shared" si="6166"/>
        <v>0</v>
      </c>
      <c r="BD1343" s="100">
        <f t="shared" si="6166"/>
        <v>0</v>
      </c>
      <c r="BE1343" s="100">
        <f t="shared" si="6166"/>
        <v>0</v>
      </c>
      <c r="BF1343" s="100">
        <f t="shared" si="6166"/>
        <v>0</v>
      </c>
      <c r="BG1343" s="100">
        <f t="shared" si="6166"/>
        <v>0</v>
      </c>
      <c r="BH1343" s="100">
        <f t="shared" si="6166"/>
        <v>0</v>
      </c>
      <c r="BI1343" s="142">
        <f t="shared" si="6121"/>
        <v>0</v>
      </c>
      <c r="BV1343" s="142"/>
      <c r="CI1343" s="142"/>
      <c r="CV1343" s="142"/>
      <c r="DI1343" s="142"/>
      <c r="DV1343" s="142"/>
      <c r="EI1343" s="142"/>
    </row>
    <row r="1344" spans="1:139" ht="15.75" outlineLevel="1" x14ac:dyDescent="0.25">
      <c r="A1344" s="2">
        <f t="shared" ref="A1344:E1344" si="6167">A1150</f>
        <v>49</v>
      </c>
      <c r="B1344" s="1" t="str">
        <f t="shared" si="6167"/>
        <v>FH - TBD43</v>
      </c>
      <c r="C1344" s="1" t="str">
        <f t="shared" si="6167"/>
        <v>SPP FH - 13343</v>
      </c>
      <c r="D1344" s="2" t="str">
        <f t="shared" si="6167"/>
        <v>FH - TBD43.1</v>
      </c>
      <c r="E1344" s="141" t="str">
        <f t="shared" si="6167"/>
        <v>SPP FH - 13343</v>
      </c>
      <c r="F1344" s="84"/>
      <c r="J1344" s="166">
        <v>0</v>
      </c>
      <c r="K1344" s="166">
        <v>0</v>
      </c>
      <c r="L1344" s="166">
        <v>0</v>
      </c>
      <c r="M1344" s="166">
        <v>0</v>
      </c>
      <c r="N1344" s="166">
        <v>0</v>
      </c>
      <c r="O1344" s="166">
        <v>0</v>
      </c>
      <c r="P1344" s="166">
        <v>0</v>
      </c>
      <c r="Q1344" s="100">
        <v>0</v>
      </c>
      <c r="R1344" s="166">
        <v>0</v>
      </c>
      <c r="S1344" s="166">
        <v>0</v>
      </c>
      <c r="T1344" s="166">
        <v>0</v>
      </c>
      <c r="U1344" s="166">
        <v>0</v>
      </c>
      <c r="V1344" s="142">
        <f t="shared" si="5745"/>
        <v>0</v>
      </c>
      <c r="W1344" s="100">
        <v>0</v>
      </c>
      <c r="X1344" s="166">
        <v>0</v>
      </c>
      <c r="Y1344" s="166">
        <v>0</v>
      </c>
      <c r="Z1344" s="166">
        <v>0</v>
      </c>
      <c r="AA1344" s="166">
        <v>0</v>
      </c>
      <c r="AB1344" s="166">
        <v>0</v>
      </c>
      <c r="AC1344" s="100">
        <v>0</v>
      </c>
      <c r="AD1344" s="100">
        <v>0</v>
      </c>
      <c r="AE1344" s="100">
        <v>0</v>
      </c>
      <c r="AF1344" s="100">
        <v>0</v>
      </c>
      <c r="AG1344" s="100">
        <v>0</v>
      </c>
      <c r="AH1344" s="100">
        <v>0</v>
      </c>
      <c r="AI1344" s="142">
        <f t="shared" si="5751"/>
        <v>0</v>
      </c>
      <c r="AJ1344" s="100">
        <f t="shared" ref="AJ1344:AU1344" si="6168">AJ302*$F$1240</f>
        <v>0</v>
      </c>
      <c r="AK1344" s="100">
        <f t="shared" si="6168"/>
        <v>0</v>
      </c>
      <c r="AL1344" s="100">
        <f t="shared" si="6168"/>
        <v>0</v>
      </c>
      <c r="AM1344" s="100">
        <f t="shared" si="6168"/>
        <v>0</v>
      </c>
      <c r="AN1344" s="100">
        <f t="shared" si="6168"/>
        <v>0</v>
      </c>
      <c r="AO1344" s="100">
        <f t="shared" si="6168"/>
        <v>0</v>
      </c>
      <c r="AP1344" s="100">
        <f t="shared" si="6168"/>
        <v>0</v>
      </c>
      <c r="AQ1344" s="100">
        <f t="shared" si="6168"/>
        <v>0</v>
      </c>
      <c r="AR1344" s="100">
        <f t="shared" si="6168"/>
        <v>0</v>
      </c>
      <c r="AS1344" s="100">
        <f t="shared" si="6168"/>
        <v>0</v>
      </c>
      <c r="AT1344" s="100">
        <f t="shared" si="6168"/>
        <v>0</v>
      </c>
      <c r="AU1344" s="100">
        <f t="shared" si="6168"/>
        <v>0</v>
      </c>
      <c r="AV1344" s="142">
        <f t="shared" si="5753"/>
        <v>0</v>
      </c>
      <c r="AW1344" s="100">
        <f t="shared" ref="AW1344:BH1344" si="6169">AW302*$F$1240</f>
        <v>0</v>
      </c>
      <c r="AX1344" s="100">
        <f t="shared" si="6169"/>
        <v>0</v>
      </c>
      <c r="AY1344" s="100">
        <f t="shared" si="6169"/>
        <v>0</v>
      </c>
      <c r="AZ1344" s="100">
        <f t="shared" si="6169"/>
        <v>0</v>
      </c>
      <c r="BA1344" s="100">
        <f t="shared" si="6169"/>
        <v>0</v>
      </c>
      <c r="BB1344" s="100">
        <f t="shared" si="6169"/>
        <v>0</v>
      </c>
      <c r="BC1344" s="100">
        <f t="shared" si="6169"/>
        <v>0</v>
      </c>
      <c r="BD1344" s="100">
        <f t="shared" si="6169"/>
        <v>0</v>
      </c>
      <c r="BE1344" s="100">
        <f t="shared" si="6169"/>
        <v>0</v>
      </c>
      <c r="BF1344" s="100">
        <f t="shared" si="6169"/>
        <v>0</v>
      </c>
      <c r="BG1344" s="100">
        <f t="shared" si="6169"/>
        <v>0</v>
      </c>
      <c r="BH1344" s="100">
        <f t="shared" si="6169"/>
        <v>0</v>
      </c>
      <c r="BI1344" s="142">
        <f t="shared" si="6121"/>
        <v>0</v>
      </c>
      <c r="BV1344" s="142"/>
      <c r="CI1344" s="142"/>
      <c r="CV1344" s="142"/>
      <c r="DI1344" s="142"/>
      <c r="DV1344" s="142"/>
      <c r="EI1344" s="142"/>
    </row>
    <row r="1345" spans="1:139" ht="15.75" outlineLevel="1" x14ac:dyDescent="0.25">
      <c r="A1345" s="2">
        <f t="shared" ref="A1345:E1345" si="6170">A1151</f>
        <v>50</v>
      </c>
      <c r="B1345" s="1" t="str">
        <f t="shared" si="6170"/>
        <v>FH - TBD44</v>
      </c>
      <c r="C1345" s="1" t="str">
        <f t="shared" si="6170"/>
        <v>SPP FH - 13364</v>
      </c>
      <c r="D1345" s="2" t="str">
        <f t="shared" si="6170"/>
        <v>FH - TBD44.1</v>
      </c>
      <c r="E1345" s="141" t="str">
        <f t="shared" si="6170"/>
        <v>SPP FH - 13364</v>
      </c>
      <c r="F1345" s="84"/>
      <c r="J1345" s="166">
        <v>0</v>
      </c>
      <c r="K1345" s="166">
        <v>0</v>
      </c>
      <c r="L1345" s="166">
        <v>0</v>
      </c>
      <c r="M1345" s="166">
        <v>0</v>
      </c>
      <c r="N1345" s="166">
        <v>0</v>
      </c>
      <c r="O1345" s="166">
        <v>0</v>
      </c>
      <c r="P1345" s="166">
        <v>0</v>
      </c>
      <c r="Q1345" s="142">
        <v>0</v>
      </c>
      <c r="R1345" s="166">
        <v>0</v>
      </c>
      <c r="S1345" s="166">
        <v>0</v>
      </c>
      <c r="T1345" s="166">
        <v>0</v>
      </c>
      <c r="U1345" s="166">
        <v>0</v>
      </c>
      <c r="V1345" s="142">
        <f t="shared" si="5745"/>
        <v>0</v>
      </c>
      <c r="W1345" s="142">
        <v>0</v>
      </c>
      <c r="X1345" s="166">
        <v>0</v>
      </c>
      <c r="Y1345" s="166">
        <v>0</v>
      </c>
      <c r="Z1345" s="166">
        <v>0</v>
      </c>
      <c r="AA1345" s="166">
        <v>0</v>
      </c>
      <c r="AB1345" s="166">
        <v>0</v>
      </c>
      <c r="AC1345" s="100">
        <v>0</v>
      </c>
      <c r="AD1345" s="100">
        <v>0</v>
      </c>
      <c r="AE1345" s="100">
        <v>0</v>
      </c>
      <c r="AF1345" s="100">
        <v>0</v>
      </c>
      <c r="AG1345" s="100">
        <v>0</v>
      </c>
      <c r="AH1345" s="100">
        <v>0</v>
      </c>
      <c r="AI1345" s="142">
        <f t="shared" si="5751"/>
        <v>0</v>
      </c>
      <c r="AJ1345" s="100">
        <f t="shared" ref="AJ1345:AU1345" si="6171">AJ303*$F$1240</f>
        <v>0</v>
      </c>
      <c r="AK1345" s="100">
        <f t="shared" si="6171"/>
        <v>0</v>
      </c>
      <c r="AL1345" s="100">
        <f t="shared" si="6171"/>
        <v>0</v>
      </c>
      <c r="AM1345" s="100">
        <f t="shared" si="6171"/>
        <v>0</v>
      </c>
      <c r="AN1345" s="100">
        <f t="shared" si="6171"/>
        <v>0</v>
      </c>
      <c r="AO1345" s="100">
        <f t="shared" si="6171"/>
        <v>0</v>
      </c>
      <c r="AP1345" s="100">
        <f t="shared" si="6171"/>
        <v>0</v>
      </c>
      <c r="AQ1345" s="100">
        <f t="shared" si="6171"/>
        <v>0</v>
      </c>
      <c r="AR1345" s="100">
        <f t="shared" si="6171"/>
        <v>0</v>
      </c>
      <c r="AS1345" s="100">
        <f t="shared" si="6171"/>
        <v>0</v>
      </c>
      <c r="AT1345" s="100">
        <f t="shared" si="6171"/>
        <v>0</v>
      </c>
      <c r="AU1345" s="100">
        <f t="shared" si="6171"/>
        <v>0</v>
      </c>
      <c r="AV1345" s="142">
        <f t="shared" si="5753"/>
        <v>0</v>
      </c>
      <c r="AW1345" s="100">
        <f t="shared" ref="AW1345:BH1345" si="6172">AW303*$F$1240</f>
        <v>0</v>
      </c>
      <c r="AX1345" s="100">
        <f t="shared" si="6172"/>
        <v>0</v>
      </c>
      <c r="AY1345" s="100">
        <f t="shared" si="6172"/>
        <v>0</v>
      </c>
      <c r="AZ1345" s="100">
        <f t="shared" si="6172"/>
        <v>0</v>
      </c>
      <c r="BA1345" s="100">
        <f t="shared" si="6172"/>
        <v>0</v>
      </c>
      <c r="BB1345" s="100">
        <f t="shared" si="6172"/>
        <v>0</v>
      </c>
      <c r="BC1345" s="100">
        <f t="shared" si="6172"/>
        <v>0</v>
      </c>
      <c r="BD1345" s="100">
        <f t="shared" si="6172"/>
        <v>0</v>
      </c>
      <c r="BE1345" s="100">
        <f t="shared" si="6172"/>
        <v>0</v>
      </c>
      <c r="BF1345" s="100">
        <f t="shared" si="6172"/>
        <v>0</v>
      </c>
      <c r="BG1345" s="100">
        <f t="shared" si="6172"/>
        <v>0</v>
      </c>
      <c r="BH1345" s="100">
        <f t="shared" si="6172"/>
        <v>0</v>
      </c>
      <c r="BI1345" s="142">
        <f t="shared" si="6121"/>
        <v>0</v>
      </c>
      <c r="BV1345" s="142"/>
      <c r="CI1345" s="142"/>
      <c r="CV1345" s="142"/>
      <c r="DI1345" s="142"/>
      <c r="DV1345" s="142"/>
      <c r="EI1345" s="142"/>
    </row>
    <row r="1346" spans="1:139" ht="15.75" outlineLevel="1" x14ac:dyDescent="0.25">
      <c r="A1346" s="2">
        <f t="shared" ref="A1346:E1346" si="6173">A1152</f>
        <v>51</v>
      </c>
      <c r="B1346" s="1" t="str">
        <f t="shared" si="6173"/>
        <v>FH - TBD45</v>
      </c>
      <c r="C1346" s="1" t="str">
        <f t="shared" si="6173"/>
        <v>SPP FH - 13414</v>
      </c>
      <c r="D1346" s="2" t="str">
        <f t="shared" si="6173"/>
        <v>FH - TBD45.1</v>
      </c>
      <c r="E1346" s="141" t="str">
        <f t="shared" si="6173"/>
        <v>SPP FH - 13414</v>
      </c>
      <c r="F1346" s="84"/>
      <c r="J1346" s="166">
        <v>0</v>
      </c>
      <c r="K1346" s="166">
        <v>0</v>
      </c>
      <c r="L1346" s="166">
        <v>0</v>
      </c>
      <c r="M1346" s="166">
        <v>0</v>
      </c>
      <c r="N1346" s="166">
        <v>0</v>
      </c>
      <c r="O1346" s="166">
        <v>0</v>
      </c>
      <c r="P1346" s="166">
        <v>0</v>
      </c>
      <c r="Q1346" s="100">
        <v>0</v>
      </c>
      <c r="R1346" s="166">
        <v>0</v>
      </c>
      <c r="S1346" s="166">
        <v>0</v>
      </c>
      <c r="T1346" s="166">
        <v>0</v>
      </c>
      <c r="U1346" s="166">
        <v>0</v>
      </c>
      <c r="V1346" s="142">
        <f t="shared" si="5745"/>
        <v>0</v>
      </c>
      <c r="W1346" s="100">
        <v>0</v>
      </c>
      <c r="X1346" s="166">
        <v>0</v>
      </c>
      <c r="Y1346" s="166">
        <v>0</v>
      </c>
      <c r="Z1346" s="166">
        <v>0</v>
      </c>
      <c r="AA1346" s="166">
        <v>0</v>
      </c>
      <c r="AB1346" s="166">
        <v>0</v>
      </c>
      <c r="AC1346" s="100">
        <v>0</v>
      </c>
      <c r="AD1346" s="100">
        <v>0</v>
      </c>
      <c r="AE1346" s="100">
        <v>0</v>
      </c>
      <c r="AF1346" s="100">
        <v>0</v>
      </c>
      <c r="AG1346" s="100">
        <v>0</v>
      </c>
      <c r="AH1346" s="100">
        <v>0</v>
      </c>
      <c r="AI1346" s="142">
        <f t="shared" si="5751"/>
        <v>0</v>
      </c>
      <c r="AJ1346" s="100">
        <f t="shared" ref="AJ1346:AU1346" si="6174">AJ304*$F$1240</f>
        <v>0</v>
      </c>
      <c r="AK1346" s="100">
        <f t="shared" si="6174"/>
        <v>0</v>
      </c>
      <c r="AL1346" s="100">
        <f t="shared" si="6174"/>
        <v>0</v>
      </c>
      <c r="AM1346" s="100">
        <f t="shared" si="6174"/>
        <v>0</v>
      </c>
      <c r="AN1346" s="100">
        <f t="shared" si="6174"/>
        <v>0</v>
      </c>
      <c r="AO1346" s="100">
        <f t="shared" si="6174"/>
        <v>0</v>
      </c>
      <c r="AP1346" s="100">
        <f t="shared" si="6174"/>
        <v>0</v>
      </c>
      <c r="AQ1346" s="100">
        <f t="shared" si="6174"/>
        <v>0</v>
      </c>
      <c r="AR1346" s="100">
        <f t="shared" si="6174"/>
        <v>0</v>
      </c>
      <c r="AS1346" s="100">
        <f t="shared" si="6174"/>
        <v>0</v>
      </c>
      <c r="AT1346" s="100">
        <f t="shared" si="6174"/>
        <v>0</v>
      </c>
      <c r="AU1346" s="100">
        <f t="shared" si="6174"/>
        <v>0</v>
      </c>
      <c r="AV1346" s="142">
        <f t="shared" si="5753"/>
        <v>0</v>
      </c>
      <c r="AW1346" s="100">
        <f t="shared" ref="AW1346:BH1346" si="6175">AW304*$F$1240</f>
        <v>0</v>
      </c>
      <c r="AX1346" s="100">
        <f t="shared" si="6175"/>
        <v>0</v>
      </c>
      <c r="AY1346" s="100">
        <f t="shared" si="6175"/>
        <v>0</v>
      </c>
      <c r="AZ1346" s="100">
        <f t="shared" si="6175"/>
        <v>0</v>
      </c>
      <c r="BA1346" s="100">
        <f t="shared" si="6175"/>
        <v>0</v>
      </c>
      <c r="BB1346" s="100">
        <f t="shared" si="6175"/>
        <v>0</v>
      </c>
      <c r="BC1346" s="100">
        <f t="shared" si="6175"/>
        <v>0</v>
      </c>
      <c r="BD1346" s="100">
        <f t="shared" si="6175"/>
        <v>0</v>
      </c>
      <c r="BE1346" s="100">
        <f t="shared" si="6175"/>
        <v>0</v>
      </c>
      <c r="BF1346" s="100">
        <f t="shared" si="6175"/>
        <v>0</v>
      </c>
      <c r="BG1346" s="100">
        <f t="shared" si="6175"/>
        <v>0</v>
      </c>
      <c r="BH1346" s="100">
        <f t="shared" si="6175"/>
        <v>0</v>
      </c>
      <c r="BI1346" s="142">
        <f t="shared" si="6121"/>
        <v>0</v>
      </c>
      <c r="BV1346" s="142"/>
      <c r="CI1346" s="142"/>
      <c r="CV1346" s="142"/>
      <c r="DI1346" s="142"/>
      <c r="DV1346" s="142"/>
      <c r="EI1346" s="142"/>
    </row>
    <row r="1347" spans="1:139" ht="15.75" outlineLevel="1" x14ac:dyDescent="0.25">
      <c r="A1347" s="2">
        <f t="shared" ref="A1347:E1347" si="6176">A1153</f>
        <v>52</v>
      </c>
      <c r="B1347" s="1" t="str">
        <f t="shared" si="6176"/>
        <v>FH - TBD46</v>
      </c>
      <c r="C1347" s="1" t="str">
        <f t="shared" si="6176"/>
        <v>SPP FH - 13417</v>
      </c>
      <c r="D1347" s="2" t="str">
        <f t="shared" si="6176"/>
        <v>FH - TBD46.1</v>
      </c>
      <c r="E1347" s="141" t="str">
        <f t="shared" si="6176"/>
        <v>SPP FH - 13417</v>
      </c>
      <c r="F1347" s="84"/>
      <c r="J1347" s="166">
        <v>0</v>
      </c>
      <c r="K1347" s="166">
        <v>0</v>
      </c>
      <c r="L1347" s="166">
        <v>0</v>
      </c>
      <c r="M1347" s="166">
        <v>0</v>
      </c>
      <c r="N1347" s="166">
        <v>0</v>
      </c>
      <c r="O1347" s="166">
        <v>0</v>
      </c>
      <c r="P1347" s="166">
        <v>0</v>
      </c>
      <c r="Q1347" s="142">
        <v>0</v>
      </c>
      <c r="R1347" s="166">
        <v>0</v>
      </c>
      <c r="S1347" s="166">
        <v>0</v>
      </c>
      <c r="T1347" s="166">
        <v>0</v>
      </c>
      <c r="U1347" s="166">
        <v>0</v>
      </c>
      <c r="V1347" s="142">
        <f t="shared" si="5745"/>
        <v>0</v>
      </c>
      <c r="W1347" s="142">
        <v>0</v>
      </c>
      <c r="X1347" s="166">
        <v>0</v>
      </c>
      <c r="Y1347" s="166">
        <v>0</v>
      </c>
      <c r="Z1347" s="166">
        <v>0</v>
      </c>
      <c r="AA1347" s="166">
        <v>0</v>
      </c>
      <c r="AB1347" s="166">
        <v>0</v>
      </c>
      <c r="AC1347" s="100">
        <v>0</v>
      </c>
      <c r="AD1347" s="100">
        <v>0</v>
      </c>
      <c r="AE1347" s="100">
        <v>0</v>
      </c>
      <c r="AF1347" s="100">
        <v>0</v>
      </c>
      <c r="AG1347" s="100">
        <v>0</v>
      </c>
      <c r="AH1347" s="100">
        <v>0</v>
      </c>
      <c r="AI1347" s="142">
        <f t="shared" si="5751"/>
        <v>0</v>
      </c>
      <c r="AJ1347" s="100">
        <f t="shared" ref="AJ1347:AU1347" si="6177">AJ305*$F$1240</f>
        <v>0</v>
      </c>
      <c r="AK1347" s="100">
        <f t="shared" si="6177"/>
        <v>0</v>
      </c>
      <c r="AL1347" s="100">
        <f t="shared" si="6177"/>
        <v>0</v>
      </c>
      <c r="AM1347" s="100">
        <f t="shared" si="6177"/>
        <v>0</v>
      </c>
      <c r="AN1347" s="100">
        <f t="shared" si="6177"/>
        <v>0</v>
      </c>
      <c r="AO1347" s="100">
        <f t="shared" si="6177"/>
        <v>0</v>
      </c>
      <c r="AP1347" s="100">
        <f t="shared" si="6177"/>
        <v>0</v>
      </c>
      <c r="AQ1347" s="100">
        <f t="shared" si="6177"/>
        <v>0</v>
      </c>
      <c r="AR1347" s="100">
        <f t="shared" si="6177"/>
        <v>0</v>
      </c>
      <c r="AS1347" s="100">
        <f t="shared" si="6177"/>
        <v>0</v>
      </c>
      <c r="AT1347" s="100">
        <f t="shared" si="6177"/>
        <v>0</v>
      </c>
      <c r="AU1347" s="100">
        <f t="shared" si="6177"/>
        <v>0</v>
      </c>
      <c r="AV1347" s="142">
        <f t="shared" si="5753"/>
        <v>0</v>
      </c>
      <c r="AW1347" s="100">
        <f t="shared" ref="AW1347:BH1347" si="6178">AW305*$F$1240</f>
        <v>0</v>
      </c>
      <c r="AX1347" s="100">
        <f t="shared" si="6178"/>
        <v>0</v>
      </c>
      <c r="AY1347" s="100">
        <f t="shared" si="6178"/>
        <v>0</v>
      </c>
      <c r="AZ1347" s="100">
        <f t="shared" si="6178"/>
        <v>0</v>
      </c>
      <c r="BA1347" s="100">
        <f t="shared" si="6178"/>
        <v>0</v>
      </c>
      <c r="BB1347" s="100">
        <f t="shared" si="6178"/>
        <v>0</v>
      </c>
      <c r="BC1347" s="100">
        <f t="shared" si="6178"/>
        <v>0</v>
      </c>
      <c r="BD1347" s="100">
        <f t="shared" si="6178"/>
        <v>0</v>
      </c>
      <c r="BE1347" s="100">
        <f t="shared" si="6178"/>
        <v>0</v>
      </c>
      <c r="BF1347" s="100">
        <f t="shared" si="6178"/>
        <v>0</v>
      </c>
      <c r="BG1347" s="100">
        <f t="shared" si="6178"/>
        <v>0</v>
      </c>
      <c r="BH1347" s="100">
        <f t="shared" si="6178"/>
        <v>0</v>
      </c>
      <c r="BI1347" s="142">
        <f t="shared" si="6121"/>
        <v>0</v>
      </c>
      <c r="BV1347" s="142"/>
      <c r="CI1347" s="142"/>
      <c r="CV1347" s="142"/>
      <c r="DI1347" s="142"/>
      <c r="DV1347" s="142"/>
      <c r="EI1347" s="142"/>
    </row>
    <row r="1348" spans="1:139" ht="15.75" outlineLevel="1" x14ac:dyDescent="0.25">
      <c r="A1348" s="2">
        <f t="shared" ref="A1348:E1348" si="6179">A1154</f>
        <v>53</v>
      </c>
      <c r="B1348" s="1" t="str">
        <f t="shared" si="6179"/>
        <v>FH - TBD47</v>
      </c>
      <c r="C1348" s="1" t="str">
        <f t="shared" si="6179"/>
        <v>SPP FH - 13438</v>
      </c>
      <c r="D1348" s="2" t="str">
        <f t="shared" si="6179"/>
        <v>FH - TBD47.1</v>
      </c>
      <c r="E1348" s="141" t="str">
        <f t="shared" si="6179"/>
        <v>SPP FH - 13438</v>
      </c>
      <c r="F1348" s="84"/>
      <c r="J1348" s="166">
        <v>0</v>
      </c>
      <c r="K1348" s="166">
        <v>0</v>
      </c>
      <c r="L1348" s="166">
        <v>0</v>
      </c>
      <c r="M1348" s="166">
        <v>0</v>
      </c>
      <c r="N1348" s="166">
        <v>0</v>
      </c>
      <c r="O1348" s="166">
        <v>0</v>
      </c>
      <c r="P1348" s="166">
        <v>0</v>
      </c>
      <c r="Q1348" s="100">
        <v>0</v>
      </c>
      <c r="R1348" s="166">
        <v>0</v>
      </c>
      <c r="S1348" s="166">
        <v>0</v>
      </c>
      <c r="T1348" s="166">
        <v>0</v>
      </c>
      <c r="U1348" s="166">
        <v>0</v>
      </c>
      <c r="V1348" s="142">
        <f t="shared" si="5745"/>
        <v>0</v>
      </c>
      <c r="W1348" s="100">
        <v>0</v>
      </c>
      <c r="X1348" s="166">
        <v>0</v>
      </c>
      <c r="Y1348" s="166">
        <v>0</v>
      </c>
      <c r="Z1348" s="166">
        <v>0</v>
      </c>
      <c r="AA1348" s="166">
        <v>0</v>
      </c>
      <c r="AB1348" s="166">
        <v>0</v>
      </c>
      <c r="AC1348" s="100">
        <v>0</v>
      </c>
      <c r="AD1348" s="100">
        <v>0</v>
      </c>
      <c r="AE1348" s="100">
        <v>0</v>
      </c>
      <c r="AF1348" s="100">
        <v>0</v>
      </c>
      <c r="AG1348" s="100">
        <v>0</v>
      </c>
      <c r="AH1348" s="100">
        <v>0</v>
      </c>
      <c r="AI1348" s="142">
        <f t="shared" si="5751"/>
        <v>0</v>
      </c>
      <c r="AJ1348" s="100">
        <f t="shared" ref="AJ1348:AU1348" si="6180">AJ306*$F$1240</f>
        <v>0</v>
      </c>
      <c r="AK1348" s="100">
        <f t="shared" si="6180"/>
        <v>0</v>
      </c>
      <c r="AL1348" s="100">
        <f t="shared" si="6180"/>
        <v>0</v>
      </c>
      <c r="AM1348" s="100">
        <f t="shared" si="6180"/>
        <v>0</v>
      </c>
      <c r="AN1348" s="100">
        <f t="shared" si="6180"/>
        <v>0</v>
      </c>
      <c r="AO1348" s="100">
        <f t="shared" si="6180"/>
        <v>0</v>
      </c>
      <c r="AP1348" s="100">
        <f t="shared" si="6180"/>
        <v>0</v>
      </c>
      <c r="AQ1348" s="100">
        <f t="shared" si="6180"/>
        <v>0</v>
      </c>
      <c r="AR1348" s="100">
        <f t="shared" si="6180"/>
        <v>0</v>
      </c>
      <c r="AS1348" s="100">
        <f t="shared" si="6180"/>
        <v>0</v>
      </c>
      <c r="AT1348" s="100">
        <f t="shared" si="6180"/>
        <v>0</v>
      </c>
      <c r="AU1348" s="100">
        <f t="shared" si="6180"/>
        <v>0</v>
      </c>
      <c r="AV1348" s="142">
        <f t="shared" si="5753"/>
        <v>0</v>
      </c>
      <c r="AW1348" s="100">
        <f t="shared" ref="AW1348:BH1348" si="6181">AW306*$F$1240</f>
        <v>0</v>
      </c>
      <c r="AX1348" s="100">
        <f t="shared" si="6181"/>
        <v>0</v>
      </c>
      <c r="AY1348" s="100">
        <f t="shared" si="6181"/>
        <v>0</v>
      </c>
      <c r="AZ1348" s="100">
        <f t="shared" si="6181"/>
        <v>0</v>
      </c>
      <c r="BA1348" s="100">
        <f t="shared" si="6181"/>
        <v>0</v>
      </c>
      <c r="BB1348" s="100">
        <f t="shared" si="6181"/>
        <v>0</v>
      </c>
      <c r="BC1348" s="100">
        <f t="shared" si="6181"/>
        <v>0</v>
      </c>
      <c r="BD1348" s="100">
        <f t="shared" si="6181"/>
        <v>0</v>
      </c>
      <c r="BE1348" s="100">
        <f t="shared" si="6181"/>
        <v>0</v>
      </c>
      <c r="BF1348" s="100">
        <f t="shared" si="6181"/>
        <v>0</v>
      </c>
      <c r="BG1348" s="100">
        <f t="shared" si="6181"/>
        <v>0</v>
      </c>
      <c r="BH1348" s="100">
        <f t="shared" si="6181"/>
        <v>0</v>
      </c>
      <c r="BI1348" s="142">
        <f t="shared" si="6121"/>
        <v>0</v>
      </c>
      <c r="BV1348" s="142"/>
      <c r="CI1348" s="142"/>
      <c r="CV1348" s="142"/>
      <c r="DI1348" s="142"/>
      <c r="DV1348" s="142"/>
      <c r="EI1348" s="142"/>
    </row>
    <row r="1349" spans="1:139" ht="15.75" outlineLevel="1" x14ac:dyDescent="0.25">
      <c r="A1349" s="2">
        <f t="shared" ref="A1349:E1349" si="6182">A1155</f>
        <v>54</v>
      </c>
      <c r="B1349" s="1" t="str">
        <f t="shared" si="6182"/>
        <v>FH - TBD48</v>
      </c>
      <c r="C1349" s="1" t="str">
        <f t="shared" si="6182"/>
        <v>SPP FH - 13457</v>
      </c>
      <c r="D1349" s="2" t="str">
        <f t="shared" si="6182"/>
        <v>FH - TBD48.1</v>
      </c>
      <c r="E1349" s="141" t="str">
        <f t="shared" si="6182"/>
        <v>SPP FH - 13457</v>
      </c>
      <c r="F1349" s="84"/>
      <c r="J1349" s="166">
        <v>0</v>
      </c>
      <c r="K1349" s="166">
        <v>0</v>
      </c>
      <c r="L1349" s="166">
        <v>0</v>
      </c>
      <c r="M1349" s="166">
        <v>0</v>
      </c>
      <c r="N1349" s="166">
        <v>0</v>
      </c>
      <c r="O1349" s="166">
        <v>0</v>
      </c>
      <c r="P1349" s="166">
        <v>0</v>
      </c>
      <c r="Q1349" s="142">
        <v>0</v>
      </c>
      <c r="R1349" s="166">
        <v>0</v>
      </c>
      <c r="S1349" s="166">
        <v>0</v>
      </c>
      <c r="T1349" s="166">
        <v>0</v>
      </c>
      <c r="U1349" s="166">
        <v>0</v>
      </c>
      <c r="V1349" s="142">
        <f t="shared" si="5745"/>
        <v>0</v>
      </c>
      <c r="W1349" s="142">
        <v>0</v>
      </c>
      <c r="X1349" s="166">
        <v>0</v>
      </c>
      <c r="Y1349" s="166">
        <v>0</v>
      </c>
      <c r="Z1349" s="166">
        <v>0</v>
      </c>
      <c r="AA1349" s="166">
        <v>0</v>
      </c>
      <c r="AB1349" s="166">
        <v>0</v>
      </c>
      <c r="AC1349" s="100">
        <v>0</v>
      </c>
      <c r="AD1349" s="100">
        <v>0</v>
      </c>
      <c r="AE1349" s="100">
        <v>0</v>
      </c>
      <c r="AF1349" s="100">
        <v>0</v>
      </c>
      <c r="AG1349" s="100">
        <v>0</v>
      </c>
      <c r="AH1349" s="100">
        <v>0</v>
      </c>
      <c r="AI1349" s="142">
        <f t="shared" si="5751"/>
        <v>0</v>
      </c>
      <c r="AJ1349" s="100">
        <f t="shared" ref="AJ1349:AU1349" si="6183">AJ307*$F$1240</f>
        <v>0</v>
      </c>
      <c r="AK1349" s="100">
        <f t="shared" si="6183"/>
        <v>0</v>
      </c>
      <c r="AL1349" s="100">
        <f t="shared" si="6183"/>
        <v>0</v>
      </c>
      <c r="AM1349" s="100">
        <f t="shared" si="6183"/>
        <v>0</v>
      </c>
      <c r="AN1349" s="100">
        <f t="shared" si="6183"/>
        <v>0</v>
      </c>
      <c r="AO1349" s="100">
        <f t="shared" si="6183"/>
        <v>0</v>
      </c>
      <c r="AP1349" s="100">
        <f t="shared" si="6183"/>
        <v>0</v>
      </c>
      <c r="AQ1349" s="100">
        <f t="shared" si="6183"/>
        <v>0</v>
      </c>
      <c r="AR1349" s="100">
        <f t="shared" si="6183"/>
        <v>0</v>
      </c>
      <c r="AS1349" s="100">
        <f t="shared" si="6183"/>
        <v>0</v>
      </c>
      <c r="AT1349" s="100">
        <f t="shared" si="6183"/>
        <v>0</v>
      </c>
      <c r="AU1349" s="100">
        <f t="shared" si="6183"/>
        <v>0</v>
      </c>
      <c r="AV1349" s="142">
        <f t="shared" si="5753"/>
        <v>0</v>
      </c>
      <c r="AW1349" s="100">
        <f t="shared" ref="AW1349:BH1349" si="6184">AW307*$F$1240</f>
        <v>0</v>
      </c>
      <c r="AX1349" s="100">
        <f t="shared" si="6184"/>
        <v>0</v>
      </c>
      <c r="AY1349" s="100">
        <f t="shared" si="6184"/>
        <v>0</v>
      </c>
      <c r="AZ1349" s="100">
        <f t="shared" si="6184"/>
        <v>0</v>
      </c>
      <c r="BA1349" s="100">
        <f t="shared" si="6184"/>
        <v>0</v>
      </c>
      <c r="BB1349" s="100">
        <f t="shared" si="6184"/>
        <v>0</v>
      </c>
      <c r="BC1349" s="100">
        <f t="shared" si="6184"/>
        <v>0</v>
      </c>
      <c r="BD1349" s="100">
        <f t="shared" si="6184"/>
        <v>0</v>
      </c>
      <c r="BE1349" s="100">
        <f t="shared" si="6184"/>
        <v>384403.20000000001</v>
      </c>
      <c r="BF1349" s="100">
        <f t="shared" si="6184"/>
        <v>0</v>
      </c>
      <c r="BG1349" s="100">
        <f t="shared" si="6184"/>
        <v>0</v>
      </c>
      <c r="BH1349" s="100">
        <f t="shared" si="6184"/>
        <v>0</v>
      </c>
      <c r="BI1349" s="142">
        <f t="shared" si="6121"/>
        <v>384403.20000000001</v>
      </c>
      <c r="BV1349" s="142"/>
      <c r="CI1349" s="142"/>
      <c r="CV1349" s="142"/>
      <c r="DI1349" s="142"/>
      <c r="DV1349" s="142"/>
      <c r="EI1349" s="142"/>
    </row>
    <row r="1350" spans="1:139" ht="15.75" outlineLevel="1" x14ac:dyDescent="0.25">
      <c r="A1350" s="2">
        <f t="shared" ref="A1350:E1350" si="6185">A1156</f>
        <v>55</v>
      </c>
      <c r="B1350" s="1" t="str">
        <f t="shared" si="6185"/>
        <v>FH - TBD51</v>
      </c>
      <c r="C1350" s="1" t="str">
        <f t="shared" si="6185"/>
        <v>SPP FH - 13695</v>
      </c>
      <c r="D1350" s="2" t="str">
        <f t="shared" si="6185"/>
        <v>FH - TBD51.1</v>
      </c>
      <c r="E1350" s="141" t="str">
        <f t="shared" si="6185"/>
        <v>SPP FH - 13695</v>
      </c>
      <c r="F1350" s="84"/>
      <c r="J1350" s="166">
        <v>0</v>
      </c>
      <c r="K1350" s="166">
        <v>0</v>
      </c>
      <c r="L1350" s="166">
        <v>0</v>
      </c>
      <c r="M1350" s="166">
        <v>0</v>
      </c>
      <c r="N1350" s="166">
        <v>0</v>
      </c>
      <c r="O1350" s="166">
        <v>0</v>
      </c>
      <c r="P1350" s="166">
        <v>0</v>
      </c>
      <c r="Q1350" s="100">
        <v>0</v>
      </c>
      <c r="R1350" s="166">
        <v>0</v>
      </c>
      <c r="S1350" s="166">
        <v>0</v>
      </c>
      <c r="T1350" s="166">
        <v>0</v>
      </c>
      <c r="U1350" s="166">
        <v>0</v>
      </c>
      <c r="V1350" s="142">
        <f t="shared" si="5745"/>
        <v>0</v>
      </c>
      <c r="W1350" s="100">
        <v>0</v>
      </c>
      <c r="X1350" s="166">
        <v>0</v>
      </c>
      <c r="Y1350" s="166">
        <v>0</v>
      </c>
      <c r="Z1350" s="166">
        <v>0</v>
      </c>
      <c r="AA1350" s="166">
        <v>0</v>
      </c>
      <c r="AB1350" s="166">
        <v>0</v>
      </c>
      <c r="AC1350" s="100">
        <v>0</v>
      </c>
      <c r="AD1350" s="100">
        <v>0</v>
      </c>
      <c r="AE1350" s="100">
        <v>0</v>
      </c>
      <c r="AF1350" s="100">
        <v>0</v>
      </c>
      <c r="AG1350" s="100">
        <v>0</v>
      </c>
      <c r="AH1350" s="100">
        <v>0</v>
      </c>
      <c r="AI1350" s="142">
        <f t="shared" si="5751"/>
        <v>0</v>
      </c>
      <c r="AJ1350" s="100">
        <f t="shared" ref="AJ1350:AU1350" si="6186">AJ308*$F$1240</f>
        <v>0</v>
      </c>
      <c r="AK1350" s="100">
        <f t="shared" si="6186"/>
        <v>0</v>
      </c>
      <c r="AL1350" s="100">
        <f t="shared" si="6186"/>
        <v>0</v>
      </c>
      <c r="AM1350" s="100">
        <f t="shared" si="6186"/>
        <v>0</v>
      </c>
      <c r="AN1350" s="100">
        <f t="shared" si="6186"/>
        <v>0</v>
      </c>
      <c r="AO1350" s="100">
        <f t="shared" si="6186"/>
        <v>0</v>
      </c>
      <c r="AP1350" s="100">
        <f t="shared" si="6186"/>
        <v>0</v>
      </c>
      <c r="AQ1350" s="100">
        <f t="shared" si="6186"/>
        <v>0</v>
      </c>
      <c r="AR1350" s="100">
        <f t="shared" si="6186"/>
        <v>0</v>
      </c>
      <c r="AS1350" s="100">
        <f t="shared" si="6186"/>
        <v>0</v>
      </c>
      <c r="AT1350" s="100">
        <f t="shared" si="6186"/>
        <v>0</v>
      </c>
      <c r="AU1350" s="100">
        <f t="shared" si="6186"/>
        <v>0</v>
      </c>
      <c r="AV1350" s="142">
        <f t="shared" si="5753"/>
        <v>0</v>
      </c>
      <c r="AW1350" s="100">
        <f t="shared" ref="AW1350:BH1350" si="6187">AW308*$F$1240</f>
        <v>0</v>
      </c>
      <c r="AX1350" s="100">
        <f t="shared" si="6187"/>
        <v>0</v>
      </c>
      <c r="AY1350" s="100">
        <f t="shared" si="6187"/>
        <v>0</v>
      </c>
      <c r="AZ1350" s="100">
        <f t="shared" si="6187"/>
        <v>0</v>
      </c>
      <c r="BA1350" s="100">
        <f t="shared" si="6187"/>
        <v>0</v>
      </c>
      <c r="BB1350" s="100">
        <f t="shared" si="6187"/>
        <v>0</v>
      </c>
      <c r="BC1350" s="100">
        <f t="shared" si="6187"/>
        <v>0</v>
      </c>
      <c r="BD1350" s="100">
        <f t="shared" si="6187"/>
        <v>0</v>
      </c>
      <c r="BE1350" s="100">
        <f t="shared" si="6187"/>
        <v>0</v>
      </c>
      <c r="BF1350" s="100">
        <f t="shared" si="6187"/>
        <v>0</v>
      </c>
      <c r="BG1350" s="100">
        <f t="shared" si="6187"/>
        <v>0</v>
      </c>
      <c r="BH1350" s="100">
        <f t="shared" si="6187"/>
        <v>0</v>
      </c>
      <c r="BI1350" s="142">
        <f t="shared" si="6121"/>
        <v>0</v>
      </c>
      <c r="BV1350" s="142"/>
      <c r="CI1350" s="142"/>
      <c r="CV1350" s="142"/>
      <c r="DI1350" s="142"/>
      <c r="DV1350" s="142"/>
      <c r="EI1350" s="142"/>
    </row>
    <row r="1351" spans="1:139" ht="15.75" outlineLevel="1" x14ac:dyDescent="0.25">
      <c r="A1351" s="2">
        <f t="shared" ref="A1351:E1351" si="6188">A1157</f>
        <v>56</v>
      </c>
      <c r="B1351" s="1" t="str">
        <f t="shared" si="6188"/>
        <v>FH - TBD52</v>
      </c>
      <c r="C1351" s="1" t="str">
        <f t="shared" si="6188"/>
        <v>SPP FH - 13737</v>
      </c>
      <c r="D1351" s="2" t="str">
        <f t="shared" si="6188"/>
        <v>FH - TBD52.1</v>
      </c>
      <c r="E1351" s="141" t="str">
        <f t="shared" si="6188"/>
        <v>SPP FH - 13737</v>
      </c>
      <c r="F1351" s="84"/>
      <c r="J1351" s="166">
        <v>0</v>
      </c>
      <c r="K1351" s="166">
        <v>0</v>
      </c>
      <c r="L1351" s="166">
        <v>0</v>
      </c>
      <c r="M1351" s="166">
        <v>0</v>
      </c>
      <c r="N1351" s="166">
        <v>0</v>
      </c>
      <c r="O1351" s="166">
        <v>0</v>
      </c>
      <c r="P1351" s="166">
        <v>0</v>
      </c>
      <c r="Q1351" s="142">
        <v>0</v>
      </c>
      <c r="R1351" s="166">
        <v>0</v>
      </c>
      <c r="S1351" s="166">
        <v>0</v>
      </c>
      <c r="T1351" s="166">
        <v>0</v>
      </c>
      <c r="U1351" s="166">
        <v>0</v>
      </c>
      <c r="V1351" s="142">
        <f t="shared" si="5745"/>
        <v>0</v>
      </c>
      <c r="W1351" s="142">
        <v>0</v>
      </c>
      <c r="X1351" s="166">
        <v>0</v>
      </c>
      <c r="Y1351" s="166">
        <v>0</v>
      </c>
      <c r="Z1351" s="166">
        <v>0</v>
      </c>
      <c r="AA1351" s="166">
        <v>0</v>
      </c>
      <c r="AB1351" s="166">
        <v>0</v>
      </c>
      <c r="AC1351" s="100">
        <v>0</v>
      </c>
      <c r="AD1351" s="100">
        <v>0</v>
      </c>
      <c r="AE1351" s="100">
        <v>0</v>
      </c>
      <c r="AF1351" s="100">
        <v>0</v>
      </c>
      <c r="AG1351" s="100">
        <v>0</v>
      </c>
      <c r="AH1351" s="100">
        <v>0</v>
      </c>
      <c r="AI1351" s="142">
        <f t="shared" si="5751"/>
        <v>0</v>
      </c>
      <c r="AJ1351" s="100">
        <f t="shared" ref="AJ1351:AU1351" si="6189">AJ309*$F$1240</f>
        <v>0</v>
      </c>
      <c r="AK1351" s="100">
        <f t="shared" si="6189"/>
        <v>0</v>
      </c>
      <c r="AL1351" s="100">
        <f t="shared" si="6189"/>
        <v>0</v>
      </c>
      <c r="AM1351" s="100">
        <f t="shared" si="6189"/>
        <v>0</v>
      </c>
      <c r="AN1351" s="100">
        <f t="shared" si="6189"/>
        <v>0</v>
      </c>
      <c r="AO1351" s="100">
        <f t="shared" si="6189"/>
        <v>0</v>
      </c>
      <c r="AP1351" s="100">
        <f t="shared" si="6189"/>
        <v>0</v>
      </c>
      <c r="AQ1351" s="100">
        <f t="shared" si="6189"/>
        <v>0</v>
      </c>
      <c r="AR1351" s="100">
        <f t="shared" si="6189"/>
        <v>0</v>
      </c>
      <c r="AS1351" s="100">
        <f t="shared" si="6189"/>
        <v>0</v>
      </c>
      <c r="AT1351" s="100">
        <f t="shared" si="6189"/>
        <v>0</v>
      </c>
      <c r="AU1351" s="100">
        <f t="shared" si="6189"/>
        <v>0</v>
      </c>
      <c r="AV1351" s="142">
        <f t="shared" si="5753"/>
        <v>0</v>
      </c>
      <c r="AW1351" s="100">
        <f t="shared" ref="AW1351:BH1351" si="6190">AW309*$F$1240</f>
        <v>0</v>
      </c>
      <c r="AX1351" s="100">
        <f t="shared" si="6190"/>
        <v>0</v>
      </c>
      <c r="AY1351" s="100">
        <f t="shared" si="6190"/>
        <v>0</v>
      </c>
      <c r="AZ1351" s="100">
        <f t="shared" si="6190"/>
        <v>0</v>
      </c>
      <c r="BA1351" s="100">
        <f t="shared" si="6190"/>
        <v>0</v>
      </c>
      <c r="BB1351" s="100">
        <f t="shared" si="6190"/>
        <v>0</v>
      </c>
      <c r="BC1351" s="100">
        <f t="shared" si="6190"/>
        <v>0</v>
      </c>
      <c r="BD1351" s="100">
        <f t="shared" si="6190"/>
        <v>0</v>
      </c>
      <c r="BE1351" s="100">
        <f t="shared" si="6190"/>
        <v>0</v>
      </c>
      <c r="BF1351" s="100">
        <f t="shared" si="6190"/>
        <v>0</v>
      </c>
      <c r="BG1351" s="100">
        <f t="shared" si="6190"/>
        <v>0</v>
      </c>
      <c r="BH1351" s="100">
        <f t="shared" si="6190"/>
        <v>0</v>
      </c>
      <c r="BI1351" s="142">
        <f t="shared" si="6121"/>
        <v>0</v>
      </c>
      <c r="BV1351" s="142"/>
      <c r="CI1351" s="142"/>
      <c r="CV1351" s="142"/>
      <c r="DI1351" s="142"/>
      <c r="DV1351" s="142"/>
      <c r="EI1351" s="142"/>
    </row>
    <row r="1352" spans="1:139" ht="15.75" outlineLevel="1" x14ac:dyDescent="0.25">
      <c r="A1352" s="2">
        <f t="shared" ref="A1352:E1352" si="6191">A1158</f>
        <v>57</v>
      </c>
      <c r="B1352" s="1" t="str">
        <f t="shared" si="6191"/>
        <v>FH - TBD53</v>
      </c>
      <c r="C1352" s="1" t="str">
        <f t="shared" si="6191"/>
        <v>SPP FH - 13753</v>
      </c>
      <c r="D1352" s="2" t="str">
        <f t="shared" si="6191"/>
        <v>FH - TBD53.1</v>
      </c>
      <c r="E1352" s="141" t="str">
        <f t="shared" si="6191"/>
        <v>SPP FH - 13753</v>
      </c>
      <c r="F1352" s="84"/>
      <c r="J1352" s="166">
        <v>0</v>
      </c>
      <c r="K1352" s="166">
        <v>0</v>
      </c>
      <c r="L1352" s="166">
        <v>0</v>
      </c>
      <c r="M1352" s="166">
        <v>0</v>
      </c>
      <c r="N1352" s="166">
        <v>0</v>
      </c>
      <c r="O1352" s="166">
        <v>0</v>
      </c>
      <c r="P1352" s="166">
        <v>0</v>
      </c>
      <c r="Q1352" s="100">
        <v>0</v>
      </c>
      <c r="R1352" s="166">
        <v>0</v>
      </c>
      <c r="S1352" s="166">
        <v>0</v>
      </c>
      <c r="T1352" s="166">
        <v>0</v>
      </c>
      <c r="U1352" s="166">
        <v>0</v>
      </c>
      <c r="V1352" s="142">
        <f t="shared" si="5745"/>
        <v>0</v>
      </c>
      <c r="W1352" s="100">
        <v>0</v>
      </c>
      <c r="X1352" s="166">
        <v>0</v>
      </c>
      <c r="Y1352" s="166">
        <v>0</v>
      </c>
      <c r="Z1352" s="166">
        <v>0</v>
      </c>
      <c r="AA1352" s="166">
        <v>0</v>
      </c>
      <c r="AB1352" s="166">
        <v>0</v>
      </c>
      <c r="AC1352" s="100">
        <v>0</v>
      </c>
      <c r="AD1352" s="100">
        <v>0</v>
      </c>
      <c r="AE1352" s="100">
        <v>0</v>
      </c>
      <c r="AF1352" s="100">
        <v>0</v>
      </c>
      <c r="AG1352" s="100">
        <v>0</v>
      </c>
      <c r="AH1352" s="100">
        <v>0</v>
      </c>
      <c r="AI1352" s="142">
        <f t="shared" si="5751"/>
        <v>0</v>
      </c>
      <c r="AJ1352" s="100">
        <f t="shared" ref="AJ1352:AU1352" si="6192">AJ310*$F$1240</f>
        <v>0</v>
      </c>
      <c r="AK1352" s="100">
        <f t="shared" si="6192"/>
        <v>0</v>
      </c>
      <c r="AL1352" s="100">
        <f t="shared" si="6192"/>
        <v>0</v>
      </c>
      <c r="AM1352" s="100">
        <f t="shared" si="6192"/>
        <v>0</v>
      </c>
      <c r="AN1352" s="100">
        <f t="shared" si="6192"/>
        <v>0</v>
      </c>
      <c r="AO1352" s="100">
        <f t="shared" si="6192"/>
        <v>0</v>
      </c>
      <c r="AP1352" s="100">
        <f t="shared" si="6192"/>
        <v>0</v>
      </c>
      <c r="AQ1352" s="100">
        <f t="shared" si="6192"/>
        <v>0</v>
      </c>
      <c r="AR1352" s="100">
        <f t="shared" si="6192"/>
        <v>0</v>
      </c>
      <c r="AS1352" s="100">
        <f t="shared" si="6192"/>
        <v>0</v>
      </c>
      <c r="AT1352" s="100">
        <f t="shared" si="6192"/>
        <v>0</v>
      </c>
      <c r="AU1352" s="100">
        <f t="shared" si="6192"/>
        <v>0</v>
      </c>
      <c r="AV1352" s="142">
        <f t="shared" si="5753"/>
        <v>0</v>
      </c>
      <c r="AW1352" s="100">
        <f t="shared" ref="AW1352:BH1352" si="6193">AW310*$F$1240</f>
        <v>0</v>
      </c>
      <c r="AX1352" s="100">
        <f t="shared" si="6193"/>
        <v>0</v>
      </c>
      <c r="AY1352" s="100">
        <f t="shared" si="6193"/>
        <v>0</v>
      </c>
      <c r="AZ1352" s="100">
        <f t="shared" si="6193"/>
        <v>0</v>
      </c>
      <c r="BA1352" s="100">
        <f t="shared" si="6193"/>
        <v>0</v>
      </c>
      <c r="BB1352" s="100">
        <f t="shared" si="6193"/>
        <v>0</v>
      </c>
      <c r="BC1352" s="100">
        <f t="shared" si="6193"/>
        <v>0</v>
      </c>
      <c r="BD1352" s="100">
        <f t="shared" si="6193"/>
        <v>0</v>
      </c>
      <c r="BE1352" s="100">
        <f t="shared" si="6193"/>
        <v>485631.2</v>
      </c>
      <c r="BF1352" s="100">
        <f t="shared" si="6193"/>
        <v>0</v>
      </c>
      <c r="BG1352" s="100">
        <f t="shared" si="6193"/>
        <v>0</v>
      </c>
      <c r="BH1352" s="100">
        <f t="shared" si="6193"/>
        <v>0</v>
      </c>
      <c r="BI1352" s="142">
        <f t="shared" si="6121"/>
        <v>485631.2</v>
      </c>
      <c r="BV1352" s="142"/>
      <c r="CI1352" s="142"/>
      <c r="CV1352" s="142"/>
      <c r="DI1352" s="142"/>
      <c r="DV1352" s="142"/>
      <c r="EI1352" s="142"/>
    </row>
    <row r="1353" spans="1:139" ht="15.75" outlineLevel="1" x14ac:dyDescent="0.25">
      <c r="A1353" s="2">
        <f t="shared" ref="A1353:E1353" si="6194">A1159</f>
        <v>58</v>
      </c>
      <c r="B1353" s="1" t="str">
        <f t="shared" si="6194"/>
        <v>FH - TBD54</v>
      </c>
      <c r="C1353" s="1" t="str">
        <f t="shared" si="6194"/>
        <v>SPP FH - 13772</v>
      </c>
      <c r="D1353" s="2" t="str">
        <f t="shared" si="6194"/>
        <v>FH - TBD54.1</v>
      </c>
      <c r="E1353" s="141" t="str">
        <f t="shared" si="6194"/>
        <v>SPP FH - 13772</v>
      </c>
      <c r="F1353" s="84"/>
      <c r="J1353" s="166">
        <v>0</v>
      </c>
      <c r="K1353" s="166">
        <v>0</v>
      </c>
      <c r="L1353" s="166">
        <v>0</v>
      </c>
      <c r="M1353" s="166">
        <v>0</v>
      </c>
      <c r="N1353" s="166">
        <v>0</v>
      </c>
      <c r="O1353" s="166">
        <v>0</v>
      </c>
      <c r="P1353" s="166">
        <v>0</v>
      </c>
      <c r="Q1353" s="142">
        <v>0</v>
      </c>
      <c r="R1353" s="166">
        <v>0</v>
      </c>
      <c r="S1353" s="166">
        <v>0</v>
      </c>
      <c r="T1353" s="166">
        <v>0</v>
      </c>
      <c r="U1353" s="166">
        <v>0</v>
      </c>
      <c r="V1353" s="142">
        <f t="shared" si="5745"/>
        <v>0</v>
      </c>
      <c r="W1353" s="142">
        <v>0</v>
      </c>
      <c r="X1353" s="166">
        <v>0</v>
      </c>
      <c r="Y1353" s="166">
        <v>0</v>
      </c>
      <c r="Z1353" s="166">
        <v>0</v>
      </c>
      <c r="AA1353" s="166">
        <v>0</v>
      </c>
      <c r="AB1353" s="166">
        <v>0</v>
      </c>
      <c r="AC1353" s="100">
        <v>0</v>
      </c>
      <c r="AD1353" s="100">
        <v>0</v>
      </c>
      <c r="AE1353" s="100">
        <v>0</v>
      </c>
      <c r="AF1353" s="100">
        <v>0</v>
      </c>
      <c r="AG1353" s="100">
        <v>0</v>
      </c>
      <c r="AH1353" s="100">
        <v>0</v>
      </c>
      <c r="AI1353" s="142">
        <f t="shared" si="5751"/>
        <v>0</v>
      </c>
      <c r="AJ1353" s="100">
        <f t="shared" ref="AJ1353:AU1353" si="6195">AJ311*$F$1240</f>
        <v>0</v>
      </c>
      <c r="AK1353" s="100">
        <f t="shared" si="6195"/>
        <v>0</v>
      </c>
      <c r="AL1353" s="100">
        <f t="shared" si="6195"/>
        <v>0</v>
      </c>
      <c r="AM1353" s="100">
        <f t="shared" si="6195"/>
        <v>0</v>
      </c>
      <c r="AN1353" s="100">
        <f t="shared" si="6195"/>
        <v>0</v>
      </c>
      <c r="AO1353" s="100">
        <f t="shared" si="6195"/>
        <v>0</v>
      </c>
      <c r="AP1353" s="100">
        <f t="shared" si="6195"/>
        <v>0</v>
      </c>
      <c r="AQ1353" s="100">
        <f t="shared" si="6195"/>
        <v>0</v>
      </c>
      <c r="AR1353" s="100">
        <f t="shared" si="6195"/>
        <v>0</v>
      </c>
      <c r="AS1353" s="100">
        <f t="shared" si="6195"/>
        <v>0</v>
      </c>
      <c r="AT1353" s="100">
        <f t="shared" si="6195"/>
        <v>0</v>
      </c>
      <c r="AU1353" s="100">
        <f t="shared" si="6195"/>
        <v>0</v>
      </c>
      <c r="AV1353" s="142">
        <f t="shared" si="5753"/>
        <v>0</v>
      </c>
      <c r="AW1353" s="100">
        <f t="shared" ref="AW1353:BH1353" si="6196">AW311*$F$1240</f>
        <v>0</v>
      </c>
      <c r="AX1353" s="100">
        <f t="shared" si="6196"/>
        <v>0</v>
      </c>
      <c r="AY1353" s="100">
        <f t="shared" si="6196"/>
        <v>0</v>
      </c>
      <c r="AZ1353" s="100">
        <f t="shared" si="6196"/>
        <v>0</v>
      </c>
      <c r="BA1353" s="100">
        <f t="shared" si="6196"/>
        <v>0</v>
      </c>
      <c r="BB1353" s="100">
        <f t="shared" si="6196"/>
        <v>0</v>
      </c>
      <c r="BC1353" s="100">
        <f t="shared" si="6196"/>
        <v>0</v>
      </c>
      <c r="BD1353" s="100">
        <f t="shared" si="6196"/>
        <v>0</v>
      </c>
      <c r="BE1353" s="100">
        <f t="shared" si="6196"/>
        <v>0</v>
      </c>
      <c r="BF1353" s="100">
        <f t="shared" si="6196"/>
        <v>0</v>
      </c>
      <c r="BG1353" s="100">
        <f t="shared" si="6196"/>
        <v>0</v>
      </c>
      <c r="BH1353" s="100">
        <f t="shared" si="6196"/>
        <v>0</v>
      </c>
      <c r="BI1353" s="142">
        <f t="shared" si="6121"/>
        <v>0</v>
      </c>
      <c r="BV1353" s="142"/>
      <c r="CI1353" s="142"/>
      <c r="CV1353" s="142"/>
      <c r="DI1353" s="142"/>
      <c r="DV1353" s="142"/>
      <c r="EI1353" s="142"/>
    </row>
    <row r="1354" spans="1:139" ht="15.75" outlineLevel="1" x14ac:dyDescent="0.25">
      <c r="A1354" s="2">
        <f t="shared" ref="A1354:E1354" si="6197">A1160</f>
        <v>59</v>
      </c>
      <c r="B1354" s="1" t="str">
        <f t="shared" si="6197"/>
        <v>FH - TBD56</v>
      </c>
      <c r="C1354" s="1" t="str">
        <f t="shared" si="6197"/>
        <v>SPP FH - 13892</v>
      </c>
      <c r="D1354" s="2" t="str">
        <f t="shared" si="6197"/>
        <v>FH - TBD56.1</v>
      </c>
      <c r="E1354" s="141" t="str">
        <f t="shared" si="6197"/>
        <v>SPP FH - 13892</v>
      </c>
      <c r="F1354" s="84"/>
      <c r="J1354" s="166">
        <v>0</v>
      </c>
      <c r="K1354" s="166">
        <v>0</v>
      </c>
      <c r="L1354" s="166">
        <v>0</v>
      </c>
      <c r="M1354" s="166">
        <v>0</v>
      </c>
      <c r="N1354" s="166">
        <v>0</v>
      </c>
      <c r="O1354" s="166">
        <v>0</v>
      </c>
      <c r="P1354" s="166">
        <v>0</v>
      </c>
      <c r="Q1354" s="100">
        <v>0</v>
      </c>
      <c r="R1354" s="166">
        <v>0</v>
      </c>
      <c r="S1354" s="166">
        <v>0</v>
      </c>
      <c r="T1354" s="166">
        <v>0</v>
      </c>
      <c r="U1354" s="166">
        <v>0</v>
      </c>
      <c r="V1354" s="142">
        <f t="shared" si="5745"/>
        <v>0</v>
      </c>
      <c r="W1354" s="100">
        <v>0</v>
      </c>
      <c r="X1354" s="166">
        <v>0</v>
      </c>
      <c r="Y1354" s="166">
        <v>0</v>
      </c>
      <c r="Z1354" s="166">
        <v>0</v>
      </c>
      <c r="AA1354" s="166">
        <v>0</v>
      </c>
      <c r="AB1354" s="166">
        <v>0</v>
      </c>
      <c r="AC1354" s="100">
        <v>0</v>
      </c>
      <c r="AD1354" s="100">
        <v>0</v>
      </c>
      <c r="AE1354" s="100">
        <v>0</v>
      </c>
      <c r="AF1354" s="100">
        <v>0</v>
      </c>
      <c r="AG1354" s="100">
        <v>0</v>
      </c>
      <c r="AH1354" s="100">
        <v>0</v>
      </c>
      <c r="AI1354" s="142">
        <f t="shared" si="5751"/>
        <v>0</v>
      </c>
      <c r="AJ1354" s="100">
        <f t="shared" ref="AJ1354:AU1354" si="6198">AJ312*$F$1240</f>
        <v>0</v>
      </c>
      <c r="AK1354" s="100">
        <f t="shared" si="6198"/>
        <v>0</v>
      </c>
      <c r="AL1354" s="100">
        <f t="shared" si="6198"/>
        <v>0</v>
      </c>
      <c r="AM1354" s="100">
        <f t="shared" si="6198"/>
        <v>0</v>
      </c>
      <c r="AN1354" s="100">
        <f t="shared" si="6198"/>
        <v>0</v>
      </c>
      <c r="AO1354" s="100">
        <f t="shared" si="6198"/>
        <v>0</v>
      </c>
      <c r="AP1354" s="100">
        <f t="shared" si="6198"/>
        <v>0</v>
      </c>
      <c r="AQ1354" s="100">
        <f t="shared" si="6198"/>
        <v>0</v>
      </c>
      <c r="AR1354" s="100">
        <f t="shared" si="6198"/>
        <v>0</v>
      </c>
      <c r="AS1354" s="100">
        <f t="shared" si="6198"/>
        <v>0</v>
      </c>
      <c r="AT1354" s="100">
        <f t="shared" si="6198"/>
        <v>0</v>
      </c>
      <c r="AU1354" s="100">
        <f t="shared" si="6198"/>
        <v>0</v>
      </c>
      <c r="AV1354" s="142">
        <f t="shared" si="5753"/>
        <v>0</v>
      </c>
      <c r="AW1354" s="100">
        <f t="shared" ref="AW1354:BH1354" si="6199">AW312*$F$1240</f>
        <v>0</v>
      </c>
      <c r="AX1354" s="100">
        <f t="shared" si="6199"/>
        <v>0</v>
      </c>
      <c r="AY1354" s="100">
        <f t="shared" si="6199"/>
        <v>0</v>
      </c>
      <c r="AZ1354" s="100">
        <f t="shared" si="6199"/>
        <v>0</v>
      </c>
      <c r="BA1354" s="100">
        <f t="shared" si="6199"/>
        <v>0</v>
      </c>
      <c r="BB1354" s="100">
        <f t="shared" si="6199"/>
        <v>0</v>
      </c>
      <c r="BC1354" s="100">
        <f t="shared" si="6199"/>
        <v>0</v>
      </c>
      <c r="BD1354" s="100">
        <f t="shared" si="6199"/>
        <v>0</v>
      </c>
      <c r="BE1354" s="100">
        <f t="shared" si="6199"/>
        <v>0</v>
      </c>
      <c r="BF1354" s="100">
        <f t="shared" si="6199"/>
        <v>0</v>
      </c>
      <c r="BG1354" s="100">
        <f t="shared" si="6199"/>
        <v>0</v>
      </c>
      <c r="BH1354" s="100">
        <f t="shared" si="6199"/>
        <v>433297.2</v>
      </c>
      <c r="BI1354" s="142">
        <f t="shared" si="6121"/>
        <v>433297.2</v>
      </c>
      <c r="BV1354" s="142"/>
      <c r="CI1354" s="142"/>
      <c r="CV1354" s="142"/>
      <c r="DI1354" s="142"/>
      <c r="DV1354" s="142"/>
      <c r="EI1354" s="142"/>
    </row>
    <row r="1355" spans="1:139" ht="15.75" outlineLevel="1" x14ac:dyDescent="0.25">
      <c r="A1355" s="2">
        <f t="shared" ref="A1355:E1355" si="6200">A1161</f>
        <v>60</v>
      </c>
      <c r="B1355" s="1" t="str">
        <f t="shared" si="6200"/>
        <v>FH - TBD57</v>
      </c>
      <c r="C1355" s="1" t="str">
        <f t="shared" si="6200"/>
        <v>SPP FH - 13944</v>
      </c>
      <c r="D1355" s="2" t="str">
        <f t="shared" si="6200"/>
        <v>FH - TBD57.1</v>
      </c>
      <c r="E1355" s="141" t="str">
        <f t="shared" si="6200"/>
        <v>SPP FH - 13944</v>
      </c>
      <c r="F1355" s="84"/>
      <c r="J1355" s="166">
        <v>0</v>
      </c>
      <c r="K1355" s="166">
        <v>0</v>
      </c>
      <c r="L1355" s="166">
        <v>0</v>
      </c>
      <c r="M1355" s="166">
        <v>0</v>
      </c>
      <c r="N1355" s="166">
        <v>0</v>
      </c>
      <c r="O1355" s="166">
        <v>0</v>
      </c>
      <c r="P1355" s="166">
        <v>0</v>
      </c>
      <c r="Q1355" s="142">
        <v>0</v>
      </c>
      <c r="R1355" s="166">
        <v>0</v>
      </c>
      <c r="S1355" s="166">
        <v>0</v>
      </c>
      <c r="T1355" s="166">
        <v>0</v>
      </c>
      <c r="U1355" s="166">
        <v>0</v>
      </c>
      <c r="V1355" s="142">
        <f t="shared" si="5745"/>
        <v>0</v>
      </c>
      <c r="W1355" s="142">
        <v>0</v>
      </c>
      <c r="X1355" s="166">
        <v>0</v>
      </c>
      <c r="Y1355" s="166">
        <v>0</v>
      </c>
      <c r="Z1355" s="166">
        <v>0</v>
      </c>
      <c r="AA1355" s="166">
        <v>0</v>
      </c>
      <c r="AB1355" s="166">
        <v>0</v>
      </c>
      <c r="AC1355" s="100">
        <v>0</v>
      </c>
      <c r="AD1355" s="100">
        <v>0</v>
      </c>
      <c r="AE1355" s="100">
        <v>0</v>
      </c>
      <c r="AF1355" s="100">
        <v>0</v>
      </c>
      <c r="AG1355" s="100">
        <v>0</v>
      </c>
      <c r="AH1355" s="100">
        <v>0</v>
      </c>
      <c r="AI1355" s="142">
        <f t="shared" si="5751"/>
        <v>0</v>
      </c>
      <c r="AJ1355" s="100">
        <f t="shared" ref="AJ1355:AU1355" si="6201">AJ313*$F$1240</f>
        <v>0</v>
      </c>
      <c r="AK1355" s="100">
        <f t="shared" si="6201"/>
        <v>0</v>
      </c>
      <c r="AL1355" s="100">
        <f t="shared" si="6201"/>
        <v>0</v>
      </c>
      <c r="AM1355" s="100">
        <f t="shared" si="6201"/>
        <v>0</v>
      </c>
      <c r="AN1355" s="100">
        <f t="shared" si="6201"/>
        <v>0</v>
      </c>
      <c r="AO1355" s="100">
        <f t="shared" si="6201"/>
        <v>0</v>
      </c>
      <c r="AP1355" s="100">
        <f t="shared" si="6201"/>
        <v>0</v>
      </c>
      <c r="AQ1355" s="100">
        <f t="shared" si="6201"/>
        <v>0</v>
      </c>
      <c r="AR1355" s="100">
        <f t="shared" si="6201"/>
        <v>0</v>
      </c>
      <c r="AS1355" s="100">
        <f t="shared" si="6201"/>
        <v>0</v>
      </c>
      <c r="AT1355" s="100">
        <f t="shared" si="6201"/>
        <v>0</v>
      </c>
      <c r="AU1355" s="100">
        <f t="shared" si="6201"/>
        <v>0</v>
      </c>
      <c r="AV1355" s="142">
        <f t="shared" si="5753"/>
        <v>0</v>
      </c>
      <c r="AW1355" s="100">
        <f t="shared" ref="AW1355:BH1355" si="6202">AW313*$F$1240</f>
        <v>0</v>
      </c>
      <c r="AX1355" s="100">
        <f t="shared" si="6202"/>
        <v>0</v>
      </c>
      <c r="AY1355" s="100">
        <f t="shared" si="6202"/>
        <v>0</v>
      </c>
      <c r="AZ1355" s="100">
        <f t="shared" si="6202"/>
        <v>0</v>
      </c>
      <c r="BA1355" s="100">
        <f t="shared" si="6202"/>
        <v>0</v>
      </c>
      <c r="BB1355" s="100">
        <f t="shared" si="6202"/>
        <v>0</v>
      </c>
      <c r="BC1355" s="100">
        <f t="shared" si="6202"/>
        <v>0</v>
      </c>
      <c r="BD1355" s="100">
        <f t="shared" si="6202"/>
        <v>0</v>
      </c>
      <c r="BE1355" s="100">
        <f t="shared" si="6202"/>
        <v>0</v>
      </c>
      <c r="BF1355" s="100">
        <f t="shared" si="6202"/>
        <v>0</v>
      </c>
      <c r="BG1355" s="100">
        <f t="shared" si="6202"/>
        <v>0</v>
      </c>
      <c r="BH1355" s="100">
        <f t="shared" si="6202"/>
        <v>0</v>
      </c>
      <c r="BI1355" s="142">
        <f t="shared" si="6121"/>
        <v>0</v>
      </c>
      <c r="BV1355" s="142"/>
      <c r="CI1355" s="142"/>
      <c r="CV1355" s="142"/>
      <c r="DI1355" s="142"/>
      <c r="DV1355" s="142"/>
      <c r="EI1355" s="142"/>
    </row>
    <row r="1356" spans="1:139" ht="15.75" outlineLevel="1" x14ac:dyDescent="0.25">
      <c r="A1356" s="2">
        <f t="shared" ref="A1356:E1356" si="6203">A1162</f>
        <v>61</v>
      </c>
      <c r="B1356" s="1" t="str">
        <f t="shared" si="6203"/>
        <v>FH - TBD58</v>
      </c>
      <c r="C1356" s="1" t="str">
        <f t="shared" si="6203"/>
        <v>SPP FH - 13014</v>
      </c>
      <c r="D1356" s="2" t="str">
        <f t="shared" si="6203"/>
        <v>FH - TBD58.1</v>
      </c>
      <c r="E1356" s="141" t="str">
        <f t="shared" si="6203"/>
        <v>SPP FH - 13014</v>
      </c>
      <c r="F1356" s="84"/>
      <c r="J1356" s="166">
        <v>0</v>
      </c>
      <c r="K1356" s="166">
        <v>0</v>
      </c>
      <c r="L1356" s="166">
        <v>0</v>
      </c>
      <c r="M1356" s="166">
        <v>0</v>
      </c>
      <c r="N1356" s="166">
        <v>0</v>
      </c>
      <c r="O1356" s="166">
        <v>0</v>
      </c>
      <c r="P1356" s="166">
        <v>0</v>
      </c>
      <c r="Q1356" s="100">
        <v>0</v>
      </c>
      <c r="R1356" s="166">
        <v>0</v>
      </c>
      <c r="S1356" s="166">
        <v>0</v>
      </c>
      <c r="T1356" s="166">
        <v>0</v>
      </c>
      <c r="U1356" s="166">
        <v>0</v>
      </c>
      <c r="V1356" s="142">
        <f t="shared" si="5745"/>
        <v>0</v>
      </c>
      <c r="W1356" s="100">
        <v>0</v>
      </c>
      <c r="X1356" s="166">
        <v>0</v>
      </c>
      <c r="Y1356" s="166">
        <v>0</v>
      </c>
      <c r="Z1356" s="166">
        <v>0</v>
      </c>
      <c r="AA1356" s="166">
        <v>0</v>
      </c>
      <c r="AB1356" s="166">
        <v>0</v>
      </c>
      <c r="AC1356" s="100">
        <v>0</v>
      </c>
      <c r="AD1356" s="100">
        <v>0</v>
      </c>
      <c r="AE1356" s="100">
        <v>0</v>
      </c>
      <c r="AF1356" s="100">
        <v>0</v>
      </c>
      <c r="AG1356" s="100">
        <v>0</v>
      </c>
      <c r="AH1356" s="100">
        <v>0</v>
      </c>
      <c r="AI1356" s="142">
        <f t="shared" si="5751"/>
        <v>0</v>
      </c>
      <c r="AJ1356" s="100">
        <f t="shared" ref="AJ1356:AU1356" si="6204">AJ314*$F$1240</f>
        <v>0</v>
      </c>
      <c r="AK1356" s="100">
        <f t="shared" si="6204"/>
        <v>0</v>
      </c>
      <c r="AL1356" s="100">
        <f t="shared" si="6204"/>
        <v>0</v>
      </c>
      <c r="AM1356" s="100">
        <f t="shared" si="6204"/>
        <v>0</v>
      </c>
      <c r="AN1356" s="100">
        <f t="shared" si="6204"/>
        <v>0</v>
      </c>
      <c r="AO1356" s="100">
        <f t="shared" si="6204"/>
        <v>0</v>
      </c>
      <c r="AP1356" s="100">
        <f t="shared" si="6204"/>
        <v>0</v>
      </c>
      <c r="AQ1356" s="100">
        <f t="shared" si="6204"/>
        <v>0</v>
      </c>
      <c r="AR1356" s="100">
        <f t="shared" si="6204"/>
        <v>0</v>
      </c>
      <c r="AS1356" s="100">
        <f t="shared" si="6204"/>
        <v>0</v>
      </c>
      <c r="AT1356" s="100">
        <f t="shared" si="6204"/>
        <v>0</v>
      </c>
      <c r="AU1356" s="100">
        <f t="shared" si="6204"/>
        <v>0</v>
      </c>
      <c r="AV1356" s="142">
        <f t="shared" si="5753"/>
        <v>0</v>
      </c>
      <c r="AW1356" s="100">
        <f t="shared" ref="AW1356:BH1356" si="6205">AW314*$F$1240</f>
        <v>0</v>
      </c>
      <c r="AX1356" s="100">
        <f t="shared" si="6205"/>
        <v>0</v>
      </c>
      <c r="AY1356" s="100">
        <f t="shared" si="6205"/>
        <v>0</v>
      </c>
      <c r="AZ1356" s="100">
        <f t="shared" si="6205"/>
        <v>0</v>
      </c>
      <c r="BA1356" s="100">
        <f t="shared" si="6205"/>
        <v>0</v>
      </c>
      <c r="BB1356" s="100">
        <f t="shared" si="6205"/>
        <v>0</v>
      </c>
      <c r="BC1356" s="100">
        <f t="shared" si="6205"/>
        <v>0</v>
      </c>
      <c r="BD1356" s="100">
        <f t="shared" si="6205"/>
        <v>0</v>
      </c>
      <c r="BE1356" s="100">
        <f t="shared" si="6205"/>
        <v>0</v>
      </c>
      <c r="BF1356" s="100">
        <f t="shared" si="6205"/>
        <v>0</v>
      </c>
      <c r="BG1356" s="100">
        <f t="shared" si="6205"/>
        <v>0</v>
      </c>
      <c r="BH1356" s="100">
        <f t="shared" si="6205"/>
        <v>0</v>
      </c>
      <c r="BI1356" s="142">
        <f t="shared" si="6121"/>
        <v>0</v>
      </c>
      <c r="BV1356" s="142"/>
      <c r="CI1356" s="142"/>
      <c r="CV1356" s="142"/>
      <c r="DI1356" s="142"/>
      <c r="DV1356" s="142"/>
      <c r="EI1356" s="142"/>
    </row>
    <row r="1357" spans="1:139" ht="15.75" outlineLevel="1" x14ac:dyDescent="0.25">
      <c r="A1357" s="2">
        <f t="shared" ref="A1357:E1357" si="6206">A1163</f>
        <v>62</v>
      </c>
      <c r="B1357" s="1" t="str">
        <f t="shared" si="6206"/>
        <v>FH - TBD60</v>
      </c>
      <c r="C1357" s="1" t="str">
        <f t="shared" si="6206"/>
        <v>SPP FH - 13042</v>
      </c>
      <c r="D1357" s="2" t="str">
        <f t="shared" si="6206"/>
        <v>FH - TBD60.1</v>
      </c>
      <c r="E1357" s="141" t="str">
        <f t="shared" si="6206"/>
        <v>SPP FH - 13042</v>
      </c>
      <c r="F1357" s="84"/>
      <c r="J1357" s="166">
        <v>0</v>
      </c>
      <c r="K1357" s="166">
        <v>0</v>
      </c>
      <c r="L1357" s="166">
        <v>0</v>
      </c>
      <c r="M1357" s="166">
        <v>0</v>
      </c>
      <c r="N1357" s="166">
        <v>0</v>
      </c>
      <c r="O1357" s="166">
        <v>0</v>
      </c>
      <c r="P1357" s="166">
        <v>0</v>
      </c>
      <c r="Q1357" s="142">
        <v>0</v>
      </c>
      <c r="R1357" s="166">
        <v>0</v>
      </c>
      <c r="S1357" s="166">
        <v>0</v>
      </c>
      <c r="T1357" s="166">
        <v>0</v>
      </c>
      <c r="U1357" s="166">
        <v>0</v>
      </c>
      <c r="V1357" s="142">
        <f t="shared" si="5745"/>
        <v>0</v>
      </c>
      <c r="W1357" s="142">
        <v>0</v>
      </c>
      <c r="X1357" s="166">
        <v>0</v>
      </c>
      <c r="Y1357" s="166">
        <v>0</v>
      </c>
      <c r="Z1357" s="166">
        <v>0</v>
      </c>
      <c r="AA1357" s="166">
        <v>0</v>
      </c>
      <c r="AB1357" s="166">
        <v>0</v>
      </c>
      <c r="AC1357" s="100">
        <v>0</v>
      </c>
      <c r="AD1357" s="100">
        <v>0</v>
      </c>
      <c r="AE1357" s="100">
        <v>0</v>
      </c>
      <c r="AF1357" s="100">
        <v>0</v>
      </c>
      <c r="AG1357" s="100">
        <v>0</v>
      </c>
      <c r="AH1357" s="100">
        <v>0</v>
      </c>
      <c r="AI1357" s="142">
        <f t="shared" si="5751"/>
        <v>0</v>
      </c>
      <c r="AJ1357" s="100">
        <f t="shared" ref="AJ1357:AU1357" si="6207">AJ315*$F$1240</f>
        <v>0</v>
      </c>
      <c r="AK1357" s="100">
        <f t="shared" si="6207"/>
        <v>0</v>
      </c>
      <c r="AL1357" s="100">
        <f t="shared" si="6207"/>
        <v>0</v>
      </c>
      <c r="AM1357" s="100">
        <f t="shared" si="6207"/>
        <v>0</v>
      </c>
      <c r="AN1357" s="100">
        <f t="shared" si="6207"/>
        <v>0</v>
      </c>
      <c r="AO1357" s="100">
        <f t="shared" si="6207"/>
        <v>0</v>
      </c>
      <c r="AP1357" s="100">
        <f t="shared" si="6207"/>
        <v>0</v>
      </c>
      <c r="AQ1357" s="100">
        <f t="shared" si="6207"/>
        <v>0</v>
      </c>
      <c r="AR1357" s="100">
        <f t="shared" si="6207"/>
        <v>0</v>
      </c>
      <c r="AS1357" s="100">
        <f t="shared" si="6207"/>
        <v>0</v>
      </c>
      <c r="AT1357" s="100">
        <f t="shared" si="6207"/>
        <v>0</v>
      </c>
      <c r="AU1357" s="100">
        <f t="shared" si="6207"/>
        <v>0</v>
      </c>
      <c r="AV1357" s="142">
        <f t="shared" si="5753"/>
        <v>0</v>
      </c>
      <c r="AW1357" s="100">
        <f t="shared" ref="AW1357:BH1357" si="6208">AW315*$F$1240</f>
        <v>0</v>
      </c>
      <c r="AX1357" s="100">
        <f t="shared" si="6208"/>
        <v>0</v>
      </c>
      <c r="AY1357" s="100">
        <f t="shared" si="6208"/>
        <v>0</v>
      </c>
      <c r="AZ1357" s="100">
        <f t="shared" si="6208"/>
        <v>0</v>
      </c>
      <c r="BA1357" s="100">
        <f t="shared" si="6208"/>
        <v>0</v>
      </c>
      <c r="BB1357" s="100">
        <f t="shared" si="6208"/>
        <v>0</v>
      </c>
      <c r="BC1357" s="100">
        <f t="shared" si="6208"/>
        <v>0</v>
      </c>
      <c r="BD1357" s="100">
        <f t="shared" si="6208"/>
        <v>0</v>
      </c>
      <c r="BE1357" s="100">
        <f t="shared" si="6208"/>
        <v>0</v>
      </c>
      <c r="BF1357" s="100">
        <f t="shared" si="6208"/>
        <v>0</v>
      </c>
      <c r="BG1357" s="100">
        <f t="shared" si="6208"/>
        <v>0</v>
      </c>
      <c r="BH1357" s="100">
        <f t="shared" si="6208"/>
        <v>0</v>
      </c>
      <c r="BI1357" s="142">
        <f t="shared" si="6121"/>
        <v>0</v>
      </c>
      <c r="BV1357" s="142"/>
      <c r="CI1357" s="142"/>
      <c r="CV1357" s="142"/>
      <c r="DI1357" s="142"/>
      <c r="DV1357" s="142"/>
      <c r="EI1357" s="142"/>
    </row>
    <row r="1358" spans="1:139" ht="15.75" outlineLevel="1" x14ac:dyDescent="0.25">
      <c r="A1358" s="2">
        <f t="shared" ref="A1358:E1358" si="6209">A1164</f>
        <v>63</v>
      </c>
      <c r="B1358" s="1" t="str">
        <f t="shared" si="6209"/>
        <v>FH - TBD61</v>
      </c>
      <c r="C1358" s="1" t="str">
        <f t="shared" si="6209"/>
        <v>SPP FH - 13083</v>
      </c>
      <c r="D1358" s="2" t="str">
        <f t="shared" si="6209"/>
        <v>FH - TBD61.1</v>
      </c>
      <c r="E1358" s="141" t="str">
        <f t="shared" si="6209"/>
        <v>SPP FH - 13083</v>
      </c>
      <c r="F1358" s="84"/>
      <c r="J1358" s="166">
        <v>0</v>
      </c>
      <c r="K1358" s="166">
        <v>0</v>
      </c>
      <c r="L1358" s="166">
        <v>0</v>
      </c>
      <c r="M1358" s="166">
        <v>0</v>
      </c>
      <c r="N1358" s="166">
        <v>0</v>
      </c>
      <c r="O1358" s="166">
        <v>0</v>
      </c>
      <c r="P1358" s="166">
        <v>0</v>
      </c>
      <c r="Q1358" s="100">
        <v>0</v>
      </c>
      <c r="R1358" s="166">
        <v>0</v>
      </c>
      <c r="S1358" s="166">
        <v>0</v>
      </c>
      <c r="T1358" s="166">
        <v>0</v>
      </c>
      <c r="U1358" s="166">
        <v>0</v>
      </c>
      <c r="V1358" s="142">
        <f t="shared" si="5745"/>
        <v>0</v>
      </c>
      <c r="W1358" s="100">
        <v>0</v>
      </c>
      <c r="X1358" s="166">
        <v>0</v>
      </c>
      <c r="Y1358" s="166">
        <v>0</v>
      </c>
      <c r="Z1358" s="166">
        <v>0</v>
      </c>
      <c r="AA1358" s="166">
        <v>0</v>
      </c>
      <c r="AB1358" s="166">
        <v>0</v>
      </c>
      <c r="AC1358" s="100">
        <v>0</v>
      </c>
      <c r="AD1358" s="100">
        <v>0</v>
      </c>
      <c r="AE1358" s="100">
        <v>0</v>
      </c>
      <c r="AF1358" s="100">
        <v>0</v>
      </c>
      <c r="AG1358" s="100">
        <v>0</v>
      </c>
      <c r="AH1358" s="100">
        <v>0</v>
      </c>
      <c r="AI1358" s="142">
        <f t="shared" si="5751"/>
        <v>0</v>
      </c>
      <c r="AJ1358" s="100">
        <f t="shared" ref="AJ1358:AU1358" si="6210">AJ316*$F$1240</f>
        <v>0</v>
      </c>
      <c r="AK1358" s="100">
        <f t="shared" si="6210"/>
        <v>0</v>
      </c>
      <c r="AL1358" s="100">
        <f t="shared" si="6210"/>
        <v>0</v>
      </c>
      <c r="AM1358" s="100">
        <f t="shared" si="6210"/>
        <v>0</v>
      </c>
      <c r="AN1358" s="100">
        <f t="shared" si="6210"/>
        <v>0</v>
      </c>
      <c r="AO1358" s="100">
        <f t="shared" si="6210"/>
        <v>0</v>
      </c>
      <c r="AP1358" s="100">
        <f t="shared" si="6210"/>
        <v>0</v>
      </c>
      <c r="AQ1358" s="100">
        <f t="shared" si="6210"/>
        <v>0</v>
      </c>
      <c r="AR1358" s="100">
        <f t="shared" si="6210"/>
        <v>0</v>
      </c>
      <c r="AS1358" s="100">
        <f t="shared" si="6210"/>
        <v>0</v>
      </c>
      <c r="AT1358" s="100">
        <f t="shared" si="6210"/>
        <v>0</v>
      </c>
      <c r="AU1358" s="100">
        <f t="shared" si="6210"/>
        <v>0</v>
      </c>
      <c r="AV1358" s="142">
        <f t="shared" si="5753"/>
        <v>0</v>
      </c>
      <c r="AW1358" s="100">
        <f t="shared" ref="AW1358:BH1358" si="6211">AW316*$F$1240</f>
        <v>0</v>
      </c>
      <c r="AX1358" s="100">
        <f t="shared" si="6211"/>
        <v>0</v>
      </c>
      <c r="AY1358" s="100">
        <f t="shared" si="6211"/>
        <v>0</v>
      </c>
      <c r="AZ1358" s="100">
        <f t="shared" si="6211"/>
        <v>0</v>
      </c>
      <c r="BA1358" s="100">
        <f t="shared" si="6211"/>
        <v>0</v>
      </c>
      <c r="BB1358" s="100">
        <f t="shared" si="6211"/>
        <v>0</v>
      </c>
      <c r="BC1358" s="100">
        <f t="shared" si="6211"/>
        <v>0</v>
      </c>
      <c r="BD1358" s="100">
        <f t="shared" si="6211"/>
        <v>0</v>
      </c>
      <c r="BE1358" s="100">
        <f t="shared" si="6211"/>
        <v>0</v>
      </c>
      <c r="BF1358" s="100">
        <f t="shared" si="6211"/>
        <v>0</v>
      </c>
      <c r="BG1358" s="100">
        <f t="shared" si="6211"/>
        <v>0</v>
      </c>
      <c r="BH1358" s="100">
        <f t="shared" si="6211"/>
        <v>0</v>
      </c>
      <c r="BI1358" s="142">
        <f t="shared" si="6121"/>
        <v>0</v>
      </c>
      <c r="BV1358" s="142"/>
      <c r="CI1358" s="142"/>
      <c r="CV1358" s="142"/>
      <c r="DI1358" s="142"/>
      <c r="DV1358" s="142"/>
      <c r="EI1358" s="142"/>
    </row>
    <row r="1359" spans="1:139" ht="15.75" outlineLevel="1" x14ac:dyDescent="0.25">
      <c r="A1359" s="2">
        <f t="shared" ref="A1359:E1359" si="6212">A1165</f>
        <v>64</v>
      </c>
      <c r="B1359" s="1" t="str">
        <f t="shared" si="6212"/>
        <v>TBD</v>
      </c>
      <c r="C1359" s="1" t="str">
        <f t="shared" si="6212"/>
        <v>FLISR Line Sensing Server Installation</v>
      </c>
      <c r="D1359" s="2" t="str">
        <f t="shared" si="6212"/>
        <v>TBD</v>
      </c>
      <c r="E1359" s="141" t="str">
        <f t="shared" si="6212"/>
        <v>FLISR Line Sensing Server Installation</v>
      </c>
      <c r="F1359" s="84"/>
      <c r="J1359" s="166">
        <v>0</v>
      </c>
      <c r="K1359" s="166">
        <v>0</v>
      </c>
      <c r="L1359" s="166">
        <v>0</v>
      </c>
      <c r="M1359" s="166">
        <v>0</v>
      </c>
      <c r="N1359" s="166">
        <v>0</v>
      </c>
      <c r="O1359" s="166">
        <v>0</v>
      </c>
      <c r="P1359" s="166">
        <v>0</v>
      </c>
      <c r="Q1359" s="142">
        <v>0</v>
      </c>
      <c r="R1359" s="166">
        <v>0</v>
      </c>
      <c r="S1359" s="166">
        <v>0</v>
      </c>
      <c r="T1359" s="166">
        <v>0</v>
      </c>
      <c r="U1359" s="166">
        <v>0</v>
      </c>
      <c r="V1359" s="142">
        <f t="shared" si="5745"/>
        <v>0</v>
      </c>
      <c r="W1359" s="142">
        <v>0</v>
      </c>
      <c r="X1359" s="166">
        <v>0</v>
      </c>
      <c r="Y1359" s="166">
        <v>0</v>
      </c>
      <c r="Z1359" s="166">
        <v>0</v>
      </c>
      <c r="AA1359" s="166">
        <v>0</v>
      </c>
      <c r="AB1359" s="166">
        <v>0</v>
      </c>
      <c r="AC1359" s="100">
        <v>0</v>
      </c>
      <c r="AD1359" s="100">
        <v>0</v>
      </c>
      <c r="AE1359" s="100">
        <v>0</v>
      </c>
      <c r="AF1359" s="100">
        <v>0</v>
      </c>
      <c r="AG1359" s="100">
        <v>0</v>
      </c>
      <c r="AH1359" s="100">
        <v>0</v>
      </c>
      <c r="AI1359" s="142">
        <f t="shared" si="5751"/>
        <v>0</v>
      </c>
      <c r="AJ1359" s="100">
        <f t="shared" ref="AJ1359:AU1359" si="6213">AJ317*$F$1240</f>
        <v>0</v>
      </c>
      <c r="AK1359" s="100">
        <f t="shared" si="6213"/>
        <v>0</v>
      </c>
      <c r="AL1359" s="100">
        <f t="shared" si="6213"/>
        <v>0</v>
      </c>
      <c r="AM1359" s="100">
        <f t="shared" si="6213"/>
        <v>0</v>
      </c>
      <c r="AN1359" s="100">
        <f t="shared" si="6213"/>
        <v>0</v>
      </c>
      <c r="AO1359" s="100">
        <f t="shared" si="6213"/>
        <v>0</v>
      </c>
      <c r="AP1359" s="100">
        <f t="shared" si="6213"/>
        <v>0</v>
      </c>
      <c r="AQ1359" s="100">
        <f t="shared" si="6213"/>
        <v>0</v>
      </c>
      <c r="AR1359" s="100">
        <f t="shared" si="6213"/>
        <v>0</v>
      </c>
      <c r="AS1359" s="100">
        <f t="shared" si="6213"/>
        <v>0</v>
      </c>
      <c r="AT1359" s="100">
        <f t="shared" si="6213"/>
        <v>0</v>
      </c>
      <c r="AU1359" s="100">
        <f t="shared" si="6213"/>
        <v>0</v>
      </c>
      <c r="AV1359" s="142">
        <f t="shared" si="5753"/>
        <v>0</v>
      </c>
      <c r="AW1359" s="100">
        <f t="shared" ref="AW1359:BH1359" si="6214">AW317*$F$1240</f>
        <v>0</v>
      </c>
      <c r="AX1359" s="100">
        <f t="shared" si="6214"/>
        <v>0</v>
      </c>
      <c r="AY1359" s="100">
        <f t="shared" si="6214"/>
        <v>0</v>
      </c>
      <c r="AZ1359" s="100">
        <f t="shared" si="6214"/>
        <v>0</v>
      </c>
      <c r="BA1359" s="100">
        <f t="shared" si="6214"/>
        <v>0</v>
      </c>
      <c r="BB1359" s="100">
        <f t="shared" si="6214"/>
        <v>0</v>
      </c>
      <c r="BC1359" s="100">
        <f t="shared" si="6214"/>
        <v>0</v>
      </c>
      <c r="BD1359" s="100">
        <f t="shared" si="6214"/>
        <v>0</v>
      </c>
      <c r="BE1359" s="100">
        <f t="shared" si="6214"/>
        <v>0</v>
      </c>
      <c r="BF1359" s="100">
        <f t="shared" si="6214"/>
        <v>0</v>
      </c>
      <c r="BG1359" s="100">
        <f t="shared" si="6214"/>
        <v>0</v>
      </c>
      <c r="BH1359" s="100">
        <f t="shared" si="6214"/>
        <v>0</v>
      </c>
      <c r="BI1359" s="142">
        <f t="shared" si="6121"/>
        <v>0</v>
      </c>
      <c r="BV1359" s="142"/>
      <c r="CI1359" s="142"/>
      <c r="CV1359" s="142"/>
      <c r="DI1359" s="142"/>
      <c r="DV1359" s="142"/>
      <c r="EI1359" s="142"/>
    </row>
    <row r="1360" spans="1:139" ht="15.75" hidden="1" outlineLevel="1" x14ac:dyDescent="0.25">
      <c r="A1360" s="2">
        <f t="shared" ref="A1360:E1360" si="6215">A1166</f>
        <v>65</v>
      </c>
      <c r="B1360" s="1">
        <f t="shared" si="6215"/>
        <v>0</v>
      </c>
      <c r="C1360" s="1">
        <f t="shared" si="6215"/>
        <v>0</v>
      </c>
      <c r="D1360" s="2">
        <f t="shared" si="6215"/>
        <v>0</v>
      </c>
      <c r="E1360" s="141">
        <f t="shared" si="6215"/>
        <v>0</v>
      </c>
      <c r="F1360" s="84"/>
      <c r="J1360" s="166">
        <v>0</v>
      </c>
      <c r="K1360" s="166">
        <v>0</v>
      </c>
      <c r="L1360" s="166">
        <v>0</v>
      </c>
      <c r="M1360" s="166">
        <v>0</v>
      </c>
      <c r="N1360" s="166">
        <v>0</v>
      </c>
      <c r="O1360" s="166">
        <v>0</v>
      </c>
      <c r="P1360" s="166">
        <v>0</v>
      </c>
      <c r="Q1360" s="100">
        <v>0</v>
      </c>
      <c r="R1360" s="166">
        <v>0</v>
      </c>
      <c r="S1360" s="166">
        <v>0</v>
      </c>
      <c r="T1360" s="166">
        <v>0</v>
      </c>
      <c r="U1360" s="166">
        <v>0</v>
      </c>
      <c r="V1360" s="142">
        <f t="shared" si="5745"/>
        <v>0</v>
      </c>
      <c r="W1360" s="100">
        <v>0</v>
      </c>
      <c r="X1360" s="166">
        <v>0</v>
      </c>
      <c r="Y1360" s="166">
        <v>0</v>
      </c>
      <c r="Z1360" s="166">
        <v>0</v>
      </c>
      <c r="AA1360" s="166">
        <v>0</v>
      </c>
      <c r="AB1360" s="166">
        <v>0</v>
      </c>
      <c r="AC1360" s="100">
        <v>0</v>
      </c>
      <c r="AD1360" s="100">
        <v>0</v>
      </c>
      <c r="AE1360" s="100">
        <v>0</v>
      </c>
      <c r="AF1360" s="100">
        <v>0</v>
      </c>
      <c r="AG1360" s="100">
        <v>0</v>
      </c>
      <c r="AH1360" s="100">
        <v>0</v>
      </c>
      <c r="AI1360" s="142">
        <f t="shared" si="5751"/>
        <v>0</v>
      </c>
      <c r="AJ1360" s="100">
        <f t="shared" ref="AJ1360:AU1360" si="6216">AJ318*$F$1240</f>
        <v>0</v>
      </c>
      <c r="AK1360" s="100">
        <f t="shared" si="6216"/>
        <v>0</v>
      </c>
      <c r="AL1360" s="100">
        <f t="shared" si="6216"/>
        <v>0</v>
      </c>
      <c r="AM1360" s="100">
        <f t="shared" si="6216"/>
        <v>0</v>
      </c>
      <c r="AN1360" s="100">
        <f t="shared" si="6216"/>
        <v>0</v>
      </c>
      <c r="AO1360" s="100">
        <f t="shared" si="6216"/>
        <v>0</v>
      </c>
      <c r="AP1360" s="100">
        <f t="shared" si="6216"/>
        <v>0</v>
      </c>
      <c r="AQ1360" s="100">
        <f t="shared" si="6216"/>
        <v>0</v>
      </c>
      <c r="AR1360" s="100">
        <f t="shared" si="6216"/>
        <v>0</v>
      </c>
      <c r="AS1360" s="100">
        <f t="shared" si="6216"/>
        <v>0</v>
      </c>
      <c r="AT1360" s="100">
        <f t="shared" si="6216"/>
        <v>0</v>
      </c>
      <c r="AU1360" s="100">
        <f t="shared" si="6216"/>
        <v>0</v>
      </c>
      <c r="AV1360" s="142">
        <f t="shared" si="5753"/>
        <v>0</v>
      </c>
      <c r="AW1360" s="100">
        <f t="shared" ref="AW1360:BH1360" si="6217">AW318*$F$1240</f>
        <v>0</v>
      </c>
      <c r="AX1360" s="100">
        <f t="shared" si="6217"/>
        <v>0</v>
      </c>
      <c r="AY1360" s="100">
        <f t="shared" si="6217"/>
        <v>0</v>
      </c>
      <c r="AZ1360" s="100">
        <f t="shared" si="6217"/>
        <v>0</v>
      </c>
      <c r="BA1360" s="100">
        <f t="shared" si="6217"/>
        <v>0</v>
      </c>
      <c r="BB1360" s="100">
        <f t="shared" si="6217"/>
        <v>0</v>
      </c>
      <c r="BC1360" s="100">
        <f t="shared" si="6217"/>
        <v>0</v>
      </c>
      <c r="BD1360" s="100">
        <f t="shared" si="6217"/>
        <v>0</v>
      </c>
      <c r="BE1360" s="100">
        <f t="shared" si="6217"/>
        <v>0</v>
      </c>
      <c r="BF1360" s="100">
        <f t="shared" si="6217"/>
        <v>0</v>
      </c>
      <c r="BG1360" s="100">
        <f t="shared" si="6217"/>
        <v>0</v>
      </c>
      <c r="BH1360" s="100">
        <f t="shared" si="6217"/>
        <v>0</v>
      </c>
      <c r="BI1360" s="142">
        <f t="shared" si="6121"/>
        <v>0</v>
      </c>
      <c r="BV1360" s="142"/>
      <c r="CI1360" s="142"/>
      <c r="CV1360" s="142"/>
      <c r="DI1360" s="142"/>
      <c r="DV1360" s="142"/>
      <c r="EI1360" s="142"/>
    </row>
    <row r="1361" spans="1:139" ht="15.75" hidden="1" outlineLevel="1" x14ac:dyDescent="0.25">
      <c r="A1361" s="2">
        <f t="shared" ref="A1361:E1361" si="6218">A1167</f>
        <v>66</v>
      </c>
      <c r="B1361" s="1">
        <f t="shared" si="6218"/>
        <v>0</v>
      </c>
      <c r="C1361" s="1">
        <f t="shared" si="6218"/>
        <v>0</v>
      </c>
      <c r="D1361" s="2">
        <f t="shared" si="6218"/>
        <v>0</v>
      </c>
      <c r="E1361" s="141">
        <f t="shared" si="6218"/>
        <v>0</v>
      </c>
      <c r="F1361" s="84"/>
      <c r="J1361" s="166">
        <v>0</v>
      </c>
      <c r="K1361" s="166">
        <v>0</v>
      </c>
      <c r="L1361" s="166">
        <v>0</v>
      </c>
      <c r="M1361" s="166">
        <v>0</v>
      </c>
      <c r="N1361" s="166">
        <v>0</v>
      </c>
      <c r="O1361" s="166">
        <v>0</v>
      </c>
      <c r="P1361" s="166">
        <v>0</v>
      </c>
      <c r="Q1361" s="142">
        <v>0</v>
      </c>
      <c r="R1361" s="166">
        <v>0</v>
      </c>
      <c r="S1361" s="166">
        <v>0</v>
      </c>
      <c r="T1361" s="166">
        <v>0</v>
      </c>
      <c r="U1361" s="166">
        <v>0</v>
      </c>
      <c r="V1361" s="142">
        <f t="shared" si="5745"/>
        <v>0</v>
      </c>
      <c r="W1361" s="142">
        <v>0</v>
      </c>
      <c r="X1361" s="166">
        <v>0</v>
      </c>
      <c r="Y1361" s="166">
        <v>0</v>
      </c>
      <c r="Z1361" s="166">
        <v>0</v>
      </c>
      <c r="AA1361" s="166">
        <v>0</v>
      </c>
      <c r="AB1361" s="166">
        <v>0</v>
      </c>
      <c r="AC1361" s="100">
        <v>0</v>
      </c>
      <c r="AD1361" s="100">
        <v>0</v>
      </c>
      <c r="AE1361" s="100">
        <v>0</v>
      </c>
      <c r="AF1361" s="100">
        <v>0</v>
      </c>
      <c r="AG1361" s="100">
        <v>0</v>
      </c>
      <c r="AH1361" s="100">
        <v>0</v>
      </c>
      <c r="AI1361" s="142">
        <f t="shared" ref="AI1361:AI1424" si="6219">SUM(W1361:AH1361)</f>
        <v>0</v>
      </c>
      <c r="AJ1361" s="100">
        <f t="shared" ref="AJ1361:AU1361" si="6220">AJ319*$F$1240</f>
        <v>0</v>
      </c>
      <c r="AK1361" s="100">
        <f t="shared" si="6220"/>
        <v>0</v>
      </c>
      <c r="AL1361" s="100">
        <f t="shared" si="6220"/>
        <v>0</v>
      </c>
      <c r="AM1361" s="100">
        <f t="shared" si="6220"/>
        <v>0</v>
      </c>
      <c r="AN1361" s="100">
        <f t="shared" si="6220"/>
        <v>0</v>
      </c>
      <c r="AO1361" s="100">
        <f t="shared" si="6220"/>
        <v>0</v>
      </c>
      <c r="AP1361" s="100">
        <f t="shared" si="6220"/>
        <v>0</v>
      </c>
      <c r="AQ1361" s="100">
        <f t="shared" si="6220"/>
        <v>0</v>
      </c>
      <c r="AR1361" s="100">
        <f t="shared" si="6220"/>
        <v>0</v>
      </c>
      <c r="AS1361" s="100">
        <f t="shared" si="6220"/>
        <v>0</v>
      </c>
      <c r="AT1361" s="100">
        <f t="shared" si="6220"/>
        <v>0</v>
      </c>
      <c r="AU1361" s="100">
        <f t="shared" si="6220"/>
        <v>0</v>
      </c>
      <c r="AV1361" s="142">
        <f t="shared" ref="AV1361:AV1424" si="6221">SUM(AJ1361:AU1361)</f>
        <v>0</v>
      </c>
      <c r="AW1361" s="100">
        <f t="shared" ref="AW1361:BH1361" si="6222">AW319*$F$1240</f>
        <v>0</v>
      </c>
      <c r="AX1361" s="100">
        <f t="shared" si="6222"/>
        <v>0</v>
      </c>
      <c r="AY1361" s="100">
        <f t="shared" si="6222"/>
        <v>0</v>
      </c>
      <c r="AZ1361" s="100">
        <f t="shared" si="6222"/>
        <v>0</v>
      </c>
      <c r="BA1361" s="100">
        <f t="shared" si="6222"/>
        <v>0</v>
      </c>
      <c r="BB1361" s="100">
        <f t="shared" si="6222"/>
        <v>0</v>
      </c>
      <c r="BC1361" s="100">
        <f t="shared" si="6222"/>
        <v>0</v>
      </c>
      <c r="BD1361" s="100">
        <f t="shared" si="6222"/>
        <v>0</v>
      </c>
      <c r="BE1361" s="100">
        <f t="shared" si="6222"/>
        <v>0</v>
      </c>
      <c r="BF1361" s="100">
        <f t="shared" si="6222"/>
        <v>0</v>
      </c>
      <c r="BG1361" s="100">
        <f t="shared" si="6222"/>
        <v>0</v>
      </c>
      <c r="BH1361" s="100">
        <f t="shared" si="6222"/>
        <v>0</v>
      </c>
      <c r="BI1361" s="142">
        <f t="shared" ref="BI1361:BI1424" si="6223">SUM(AW1361:BH1361)</f>
        <v>0</v>
      </c>
      <c r="BV1361" s="142"/>
      <c r="CI1361" s="142"/>
      <c r="CV1361" s="142"/>
      <c r="DI1361" s="142"/>
      <c r="DV1361" s="142"/>
      <c r="EI1361" s="142"/>
    </row>
    <row r="1362" spans="1:139" ht="15.75" hidden="1" outlineLevel="1" x14ac:dyDescent="0.25">
      <c r="A1362" s="2">
        <f t="shared" ref="A1362:E1362" si="6224">A1168</f>
        <v>67</v>
      </c>
      <c r="B1362" s="1">
        <f t="shared" si="6224"/>
        <v>0</v>
      </c>
      <c r="C1362" s="1">
        <f t="shared" si="6224"/>
        <v>0</v>
      </c>
      <c r="D1362" s="2">
        <f t="shared" si="6224"/>
        <v>0</v>
      </c>
      <c r="E1362" s="141">
        <f t="shared" si="6224"/>
        <v>0</v>
      </c>
      <c r="F1362" s="84"/>
      <c r="J1362" s="166">
        <v>0</v>
      </c>
      <c r="K1362" s="166">
        <v>0</v>
      </c>
      <c r="L1362" s="166">
        <v>0</v>
      </c>
      <c r="M1362" s="166">
        <v>0</v>
      </c>
      <c r="N1362" s="166">
        <v>0</v>
      </c>
      <c r="O1362" s="166">
        <v>0</v>
      </c>
      <c r="P1362" s="166">
        <v>0</v>
      </c>
      <c r="Q1362" s="100">
        <v>0</v>
      </c>
      <c r="R1362" s="166">
        <v>0</v>
      </c>
      <c r="S1362" s="166">
        <v>0</v>
      </c>
      <c r="T1362" s="166">
        <v>0</v>
      </c>
      <c r="U1362" s="166">
        <v>0</v>
      </c>
      <c r="V1362" s="142">
        <f t="shared" si="5745"/>
        <v>0</v>
      </c>
      <c r="W1362" s="100">
        <v>0</v>
      </c>
      <c r="X1362" s="166">
        <v>0</v>
      </c>
      <c r="Y1362" s="166">
        <v>0</v>
      </c>
      <c r="Z1362" s="166">
        <v>0</v>
      </c>
      <c r="AA1362" s="166">
        <v>0</v>
      </c>
      <c r="AB1362" s="166">
        <v>0</v>
      </c>
      <c r="AC1362" s="100">
        <v>0</v>
      </c>
      <c r="AD1362" s="100">
        <v>0</v>
      </c>
      <c r="AE1362" s="100">
        <v>0</v>
      </c>
      <c r="AF1362" s="100">
        <v>0</v>
      </c>
      <c r="AG1362" s="100">
        <v>0</v>
      </c>
      <c r="AH1362" s="100">
        <v>0</v>
      </c>
      <c r="AI1362" s="142">
        <f t="shared" si="6219"/>
        <v>0</v>
      </c>
      <c r="AJ1362" s="100">
        <f t="shared" ref="AJ1362:AU1362" si="6225">AJ320*$F$1240</f>
        <v>0</v>
      </c>
      <c r="AK1362" s="100">
        <f t="shared" si="6225"/>
        <v>0</v>
      </c>
      <c r="AL1362" s="100">
        <f t="shared" si="6225"/>
        <v>0</v>
      </c>
      <c r="AM1362" s="100">
        <f t="shared" si="6225"/>
        <v>0</v>
      </c>
      <c r="AN1362" s="100">
        <f t="shared" si="6225"/>
        <v>0</v>
      </c>
      <c r="AO1362" s="100">
        <f t="shared" si="6225"/>
        <v>0</v>
      </c>
      <c r="AP1362" s="100">
        <f t="shared" si="6225"/>
        <v>0</v>
      </c>
      <c r="AQ1362" s="100">
        <f t="shared" si="6225"/>
        <v>0</v>
      </c>
      <c r="AR1362" s="100">
        <f t="shared" si="6225"/>
        <v>0</v>
      </c>
      <c r="AS1362" s="100">
        <f t="shared" si="6225"/>
        <v>0</v>
      </c>
      <c r="AT1362" s="100">
        <f t="shared" si="6225"/>
        <v>0</v>
      </c>
      <c r="AU1362" s="100">
        <f t="shared" si="6225"/>
        <v>0</v>
      </c>
      <c r="AV1362" s="142">
        <f t="shared" si="6221"/>
        <v>0</v>
      </c>
      <c r="AW1362" s="100">
        <f t="shared" ref="AW1362:BH1362" si="6226">AW320*$F$1240</f>
        <v>0</v>
      </c>
      <c r="AX1362" s="100">
        <f t="shared" si="6226"/>
        <v>0</v>
      </c>
      <c r="AY1362" s="100">
        <f t="shared" si="6226"/>
        <v>0</v>
      </c>
      <c r="AZ1362" s="100">
        <f t="shared" si="6226"/>
        <v>0</v>
      </c>
      <c r="BA1362" s="100">
        <f t="shared" si="6226"/>
        <v>0</v>
      </c>
      <c r="BB1362" s="100">
        <f t="shared" si="6226"/>
        <v>0</v>
      </c>
      <c r="BC1362" s="100">
        <f t="shared" si="6226"/>
        <v>0</v>
      </c>
      <c r="BD1362" s="100">
        <f t="shared" si="6226"/>
        <v>0</v>
      </c>
      <c r="BE1362" s="100">
        <f t="shared" si="6226"/>
        <v>0</v>
      </c>
      <c r="BF1362" s="100">
        <f t="shared" si="6226"/>
        <v>0</v>
      </c>
      <c r="BG1362" s="100">
        <f t="shared" si="6226"/>
        <v>0</v>
      </c>
      <c r="BH1362" s="100">
        <f t="shared" si="6226"/>
        <v>0</v>
      </c>
      <c r="BI1362" s="142">
        <f t="shared" si="6223"/>
        <v>0</v>
      </c>
      <c r="BV1362" s="142"/>
      <c r="CI1362" s="142"/>
      <c r="CV1362" s="142"/>
      <c r="DI1362" s="142"/>
      <c r="DV1362" s="142"/>
      <c r="EI1362" s="142"/>
    </row>
    <row r="1363" spans="1:139" ht="15.75" hidden="1" outlineLevel="1" x14ac:dyDescent="0.25">
      <c r="A1363" s="2">
        <f t="shared" ref="A1363:E1363" si="6227">A1169</f>
        <v>68</v>
      </c>
      <c r="B1363" s="1">
        <f t="shared" si="6227"/>
        <v>0</v>
      </c>
      <c r="C1363" s="1">
        <f t="shared" si="6227"/>
        <v>0</v>
      </c>
      <c r="D1363" s="2">
        <f t="shared" si="6227"/>
        <v>0</v>
      </c>
      <c r="E1363" s="141">
        <f t="shared" si="6227"/>
        <v>0</v>
      </c>
      <c r="F1363" s="84"/>
      <c r="J1363" s="166">
        <v>0</v>
      </c>
      <c r="K1363" s="166">
        <v>0</v>
      </c>
      <c r="L1363" s="166">
        <v>0</v>
      </c>
      <c r="M1363" s="166">
        <v>0</v>
      </c>
      <c r="N1363" s="166">
        <v>0</v>
      </c>
      <c r="O1363" s="166">
        <v>0</v>
      </c>
      <c r="P1363" s="166">
        <v>0</v>
      </c>
      <c r="Q1363" s="142">
        <v>0</v>
      </c>
      <c r="R1363" s="166">
        <v>0</v>
      </c>
      <c r="S1363" s="166">
        <v>0</v>
      </c>
      <c r="T1363" s="166">
        <v>0</v>
      </c>
      <c r="U1363" s="166">
        <v>0</v>
      </c>
      <c r="V1363" s="142">
        <f t="shared" si="5745"/>
        <v>0</v>
      </c>
      <c r="W1363" s="142">
        <v>0</v>
      </c>
      <c r="X1363" s="166">
        <v>0</v>
      </c>
      <c r="Y1363" s="166">
        <v>0</v>
      </c>
      <c r="Z1363" s="166">
        <v>0</v>
      </c>
      <c r="AA1363" s="166">
        <v>0</v>
      </c>
      <c r="AB1363" s="166">
        <v>0</v>
      </c>
      <c r="AC1363" s="100">
        <v>0</v>
      </c>
      <c r="AD1363" s="100">
        <v>0</v>
      </c>
      <c r="AE1363" s="100">
        <v>0</v>
      </c>
      <c r="AF1363" s="100">
        <v>0</v>
      </c>
      <c r="AG1363" s="100">
        <v>0</v>
      </c>
      <c r="AH1363" s="100">
        <v>0</v>
      </c>
      <c r="AI1363" s="142">
        <f t="shared" si="6219"/>
        <v>0</v>
      </c>
      <c r="AJ1363" s="100">
        <f t="shared" ref="AJ1363:AU1363" si="6228">AJ321*$F$1240</f>
        <v>0</v>
      </c>
      <c r="AK1363" s="100">
        <f t="shared" si="6228"/>
        <v>0</v>
      </c>
      <c r="AL1363" s="100">
        <f t="shared" si="6228"/>
        <v>0</v>
      </c>
      <c r="AM1363" s="100">
        <f t="shared" si="6228"/>
        <v>0</v>
      </c>
      <c r="AN1363" s="100">
        <f t="shared" si="6228"/>
        <v>0</v>
      </c>
      <c r="AO1363" s="100">
        <f t="shared" si="6228"/>
        <v>0</v>
      </c>
      <c r="AP1363" s="100">
        <f t="shared" si="6228"/>
        <v>0</v>
      </c>
      <c r="AQ1363" s="100">
        <f t="shared" si="6228"/>
        <v>0</v>
      </c>
      <c r="AR1363" s="100">
        <f t="shared" si="6228"/>
        <v>0</v>
      </c>
      <c r="AS1363" s="100">
        <f t="shared" si="6228"/>
        <v>0</v>
      </c>
      <c r="AT1363" s="100">
        <f t="shared" si="6228"/>
        <v>0</v>
      </c>
      <c r="AU1363" s="100">
        <f t="shared" si="6228"/>
        <v>0</v>
      </c>
      <c r="AV1363" s="142">
        <f t="shared" si="6221"/>
        <v>0</v>
      </c>
      <c r="AW1363" s="100">
        <f t="shared" ref="AW1363:BH1363" si="6229">AW321*$F$1240</f>
        <v>0</v>
      </c>
      <c r="AX1363" s="100">
        <f t="shared" si="6229"/>
        <v>0</v>
      </c>
      <c r="AY1363" s="100">
        <f t="shared" si="6229"/>
        <v>0</v>
      </c>
      <c r="AZ1363" s="100">
        <f t="shared" si="6229"/>
        <v>0</v>
      </c>
      <c r="BA1363" s="100">
        <f t="shared" si="6229"/>
        <v>0</v>
      </c>
      <c r="BB1363" s="100">
        <f t="shared" si="6229"/>
        <v>0</v>
      </c>
      <c r="BC1363" s="100">
        <f t="shared" si="6229"/>
        <v>0</v>
      </c>
      <c r="BD1363" s="100">
        <f t="shared" si="6229"/>
        <v>0</v>
      </c>
      <c r="BE1363" s="100">
        <f t="shared" si="6229"/>
        <v>0</v>
      </c>
      <c r="BF1363" s="100">
        <f t="shared" si="6229"/>
        <v>0</v>
      </c>
      <c r="BG1363" s="100">
        <f t="shared" si="6229"/>
        <v>0</v>
      </c>
      <c r="BH1363" s="100">
        <f t="shared" si="6229"/>
        <v>0</v>
      </c>
      <c r="BI1363" s="142">
        <f t="shared" si="6223"/>
        <v>0</v>
      </c>
      <c r="BV1363" s="142"/>
      <c r="CI1363" s="142"/>
      <c r="CV1363" s="142"/>
      <c r="DI1363" s="142"/>
      <c r="DV1363" s="142"/>
      <c r="EI1363" s="142"/>
    </row>
    <row r="1364" spans="1:139" ht="15.75" hidden="1" outlineLevel="1" x14ac:dyDescent="0.25">
      <c r="A1364" s="2">
        <f t="shared" ref="A1364:E1364" si="6230">A1170</f>
        <v>69</v>
      </c>
      <c r="B1364" s="1">
        <f t="shared" si="6230"/>
        <v>0</v>
      </c>
      <c r="C1364" s="1">
        <f t="shared" si="6230"/>
        <v>0</v>
      </c>
      <c r="D1364" s="2">
        <f t="shared" si="6230"/>
        <v>0</v>
      </c>
      <c r="E1364" s="141">
        <f t="shared" si="6230"/>
        <v>0</v>
      </c>
      <c r="F1364" s="84"/>
      <c r="J1364" s="166">
        <v>0</v>
      </c>
      <c r="K1364" s="166">
        <v>0</v>
      </c>
      <c r="L1364" s="166">
        <v>0</v>
      </c>
      <c r="M1364" s="166">
        <v>0</v>
      </c>
      <c r="N1364" s="166">
        <v>0</v>
      </c>
      <c r="O1364" s="166">
        <v>0</v>
      </c>
      <c r="P1364" s="166">
        <v>0</v>
      </c>
      <c r="Q1364" s="100">
        <v>0</v>
      </c>
      <c r="R1364" s="166">
        <v>0</v>
      </c>
      <c r="S1364" s="166">
        <v>0</v>
      </c>
      <c r="T1364" s="166">
        <v>0</v>
      </c>
      <c r="U1364" s="166">
        <v>0</v>
      </c>
      <c r="V1364" s="142">
        <f t="shared" si="5745"/>
        <v>0</v>
      </c>
      <c r="W1364" s="100">
        <v>0</v>
      </c>
      <c r="X1364" s="166">
        <v>0</v>
      </c>
      <c r="Y1364" s="166">
        <v>0</v>
      </c>
      <c r="Z1364" s="166">
        <v>0</v>
      </c>
      <c r="AA1364" s="166">
        <v>0</v>
      </c>
      <c r="AB1364" s="166">
        <v>0</v>
      </c>
      <c r="AC1364" s="100">
        <v>0</v>
      </c>
      <c r="AD1364" s="100">
        <v>0</v>
      </c>
      <c r="AE1364" s="100">
        <v>0</v>
      </c>
      <c r="AF1364" s="100">
        <v>0</v>
      </c>
      <c r="AG1364" s="100">
        <v>0</v>
      </c>
      <c r="AH1364" s="100">
        <v>0</v>
      </c>
      <c r="AI1364" s="142">
        <f t="shared" si="6219"/>
        <v>0</v>
      </c>
      <c r="AJ1364" s="100">
        <f t="shared" ref="AJ1364:AU1364" si="6231">AJ322*$F$1240</f>
        <v>0</v>
      </c>
      <c r="AK1364" s="100">
        <f t="shared" si="6231"/>
        <v>0</v>
      </c>
      <c r="AL1364" s="100">
        <f t="shared" si="6231"/>
        <v>0</v>
      </c>
      <c r="AM1364" s="100">
        <f t="shared" si="6231"/>
        <v>0</v>
      </c>
      <c r="AN1364" s="100">
        <f t="shared" si="6231"/>
        <v>0</v>
      </c>
      <c r="AO1364" s="100">
        <f t="shared" si="6231"/>
        <v>0</v>
      </c>
      <c r="AP1364" s="100">
        <f t="shared" si="6231"/>
        <v>0</v>
      </c>
      <c r="AQ1364" s="100">
        <f t="shared" si="6231"/>
        <v>0</v>
      </c>
      <c r="AR1364" s="100">
        <f t="shared" si="6231"/>
        <v>0</v>
      </c>
      <c r="AS1364" s="100">
        <f t="shared" si="6231"/>
        <v>0</v>
      </c>
      <c r="AT1364" s="100">
        <f t="shared" si="6231"/>
        <v>0</v>
      </c>
      <c r="AU1364" s="100">
        <f t="shared" si="6231"/>
        <v>0</v>
      </c>
      <c r="AV1364" s="142">
        <f t="shared" si="6221"/>
        <v>0</v>
      </c>
      <c r="AW1364" s="100">
        <f t="shared" ref="AW1364:BH1364" si="6232">AW322*$F$1240</f>
        <v>0</v>
      </c>
      <c r="AX1364" s="100">
        <f t="shared" si="6232"/>
        <v>0</v>
      </c>
      <c r="AY1364" s="100">
        <f t="shared" si="6232"/>
        <v>0</v>
      </c>
      <c r="AZ1364" s="100">
        <f t="shared" si="6232"/>
        <v>0</v>
      </c>
      <c r="BA1364" s="100">
        <f t="shared" si="6232"/>
        <v>0</v>
      </c>
      <c r="BB1364" s="100">
        <f t="shared" si="6232"/>
        <v>0</v>
      </c>
      <c r="BC1364" s="100">
        <f t="shared" si="6232"/>
        <v>0</v>
      </c>
      <c r="BD1364" s="100">
        <f t="shared" si="6232"/>
        <v>0</v>
      </c>
      <c r="BE1364" s="100">
        <f t="shared" si="6232"/>
        <v>0</v>
      </c>
      <c r="BF1364" s="100">
        <f t="shared" si="6232"/>
        <v>0</v>
      </c>
      <c r="BG1364" s="100">
        <f t="shared" si="6232"/>
        <v>0</v>
      </c>
      <c r="BH1364" s="100">
        <f t="shared" si="6232"/>
        <v>0</v>
      </c>
      <c r="BI1364" s="142">
        <f t="shared" si="6223"/>
        <v>0</v>
      </c>
      <c r="BV1364" s="142"/>
      <c r="CI1364" s="142"/>
      <c r="CV1364" s="142"/>
      <c r="DI1364" s="142"/>
      <c r="DV1364" s="142"/>
      <c r="EI1364" s="142"/>
    </row>
    <row r="1365" spans="1:139" ht="15.75" hidden="1" outlineLevel="1" x14ac:dyDescent="0.25">
      <c r="A1365" s="2">
        <f t="shared" ref="A1365:E1365" si="6233">A1171</f>
        <v>70</v>
      </c>
      <c r="B1365" s="1">
        <f t="shared" si="6233"/>
        <v>0</v>
      </c>
      <c r="C1365" s="1">
        <f t="shared" si="6233"/>
        <v>0</v>
      </c>
      <c r="D1365" s="2">
        <f t="shared" si="6233"/>
        <v>0</v>
      </c>
      <c r="E1365" s="141">
        <f t="shared" si="6233"/>
        <v>0</v>
      </c>
      <c r="F1365" s="84"/>
      <c r="J1365" s="166">
        <v>0</v>
      </c>
      <c r="K1365" s="166">
        <v>0</v>
      </c>
      <c r="L1365" s="166">
        <v>0</v>
      </c>
      <c r="M1365" s="166">
        <v>0</v>
      </c>
      <c r="N1365" s="166">
        <v>0</v>
      </c>
      <c r="O1365" s="166">
        <v>0</v>
      </c>
      <c r="P1365" s="166">
        <v>0</v>
      </c>
      <c r="Q1365" s="142">
        <v>0</v>
      </c>
      <c r="R1365" s="166">
        <v>0</v>
      </c>
      <c r="S1365" s="166">
        <v>0</v>
      </c>
      <c r="T1365" s="166">
        <v>0</v>
      </c>
      <c r="U1365" s="166">
        <v>0</v>
      </c>
      <c r="V1365" s="142">
        <f t="shared" si="5745"/>
        <v>0</v>
      </c>
      <c r="W1365" s="142">
        <v>0</v>
      </c>
      <c r="X1365" s="166">
        <v>0</v>
      </c>
      <c r="Y1365" s="166">
        <v>0</v>
      </c>
      <c r="Z1365" s="166">
        <v>0</v>
      </c>
      <c r="AA1365" s="166">
        <v>0</v>
      </c>
      <c r="AB1365" s="166">
        <v>0</v>
      </c>
      <c r="AC1365" s="100">
        <v>0</v>
      </c>
      <c r="AD1365" s="100">
        <v>0</v>
      </c>
      <c r="AE1365" s="100">
        <v>0</v>
      </c>
      <c r="AF1365" s="100">
        <v>0</v>
      </c>
      <c r="AG1365" s="100">
        <v>0</v>
      </c>
      <c r="AH1365" s="100">
        <v>0</v>
      </c>
      <c r="AI1365" s="142">
        <f t="shared" si="6219"/>
        <v>0</v>
      </c>
      <c r="AJ1365" s="100">
        <f t="shared" ref="AJ1365:AU1365" si="6234">AJ323*$F$1240</f>
        <v>0</v>
      </c>
      <c r="AK1365" s="100">
        <f t="shared" si="6234"/>
        <v>0</v>
      </c>
      <c r="AL1365" s="100">
        <f t="shared" si="6234"/>
        <v>0</v>
      </c>
      <c r="AM1365" s="100">
        <f t="shared" si="6234"/>
        <v>0</v>
      </c>
      <c r="AN1365" s="100">
        <f t="shared" si="6234"/>
        <v>0</v>
      </c>
      <c r="AO1365" s="100">
        <f t="shared" si="6234"/>
        <v>0</v>
      </c>
      <c r="AP1365" s="100">
        <f t="shared" si="6234"/>
        <v>0</v>
      </c>
      <c r="AQ1365" s="100">
        <f t="shared" si="6234"/>
        <v>0</v>
      </c>
      <c r="AR1365" s="100">
        <f t="shared" si="6234"/>
        <v>0</v>
      </c>
      <c r="AS1365" s="100">
        <f t="shared" si="6234"/>
        <v>0</v>
      </c>
      <c r="AT1365" s="100">
        <f t="shared" si="6234"/>
        <v>0</v>
      </c>
      <c r="AU1365" s="100">
        <f t="shared" si="6234"/>
        <v>0</v>
      </c>
      <c r="AV1365" s="142">
        <f t="shared" si="6221"/>
        <v>0</v>
      </c>
      <c r="AW1365" s="100">
        <f t="shared" ref="AW1365:BH1365" si="6235">AW323*$F$1240</f>
        <v>0</v>
      </c>
      <c r="AX1365" s="100">
        <f t="shared" si="6235"/>
        <v>0</v>
      </c>
      <c r="AY1365" s="100">
        <f t="shared" si="6235"/>
        <v>0</v>
      </c>
      <c r="AZ1365" s="100">
        <f t="shared" si="6235"/>
        <v>0</v>
      </c>
      <c r="BA1365" s="100">
        <f t="shared" si="6235"/>
        <v>0</v>
      </c>
      <c r="BB1365" s="100">
        <f t="shared" si="6235"/>
        <v>0</v>
      </c>
      <c r="BC1365" s="100">
        <f t="shared" si="6235"/>
        <v>0</v>
      </c>
      <c r="BD1365" s="100">
        <f t="shared" si="6235"/>
        <v>0</v>
      </c>
      <c r="BE1365" s="100">
        <f t="shared" si="6235"/>
        <v>0</v>
      </c>
      <c r="BF1365" s="100">
        <f t="shared" si="6235"/>
        <v>0</v>
      </c>
      <c r="BG1365" s="100">
        <f t="shared" si="6235"/>
        <v>0</v>
      </c>
      <c r="BH1365" s="100">
        <f t="shared" si="6235"/>
        <v>0</v>
      </c>
      <c r="BI1365" s="142">
        <f t="shared" si="6223"/>
        <v>0</v>
      </c>
      <c r="BV1365" s="142"/>
      <c r="CI1365" s="142"/>
      <c r="CV1365" s="142"/>
      <c r="DI1365" s="142"/>
      <c r="DV1365" s="142"/>
      <c r="EI1365" s="142"/>
    </row>
    <row r="1366" spans="1:139" ht="15.75" hidden="1" outlineLevel="1" x14ac:dyDescent="0.25">
      <c r="A1366" s="2">
        <f t="shared" ref="A1366:E1366" si="6236">A1172</f>
        <v>71</v>
      </c>
      <c r="B1366" s="1">
        <f t="shared" si="6236"/>
        <v>0</v>
      </c>
      <c r="C1366" s="1">
        <f t="shared" si="6236"/>
        <v>0</v>
      </c>
      <c r="D1366" s="2">
        <f t="shared" si="6236"/>
        <v>0</v>
      </c>
      <c r="E1366" s="141">
        <f t="shared" si="6236"/>
        <v>0</v>
      </c>
      <c r="F1366" s="84"/>
      <c r="J1366" s="166">
        <v>0</v>
      </c>
      <c r="K1366" s="166">
        <v>0</v>
      </c>
      <c r="L1366" s="166">
        <v>0</v>
      </c>
      <c r="M1366" s="166">
        <v>0</v>
      </c>
      <c r="N1366" s="166">
        <v>0</v>
      </c>
      <c r="O1366" s="166">
        <v>0</v>
      </c>
      <c r="P1366" s="166">
        <v>0</v>
      </c>
      <c r="Q1366" s="100">
        <v>0</v>
      </c>
      <c r="R1366" s="166">
        <v>0</v>
      </c>
      <c r="S1366" s="166">
        <v>0</v>
      </c>
      <c r="T1366" s="166">
        <v>0</v>
      </c>
      <c r="U1366" s="166">
        <v>0</v>
      </c>
      <c r="V1366" s="142">
        <f t="shared" si="5745"/>
        <v>0</v>
      </c>
      <c r="W1366" s="100">
        <v>0</v>
      </c>
      <c r="X1366" s="166">
        <v>0</v>
      </c>
      <c r="Y1366" s="166">
        <v>0</v>
      </c>
      <c r="Z1366" s="166">
        <v>0</v>
      </c>
      <c r="AA1366" s="166">
        <v>0</v>
      </c>
      <c r="AB1366" s="166">
        <v>0</v>
      </c>
      <c r="AC1366" s="100">
        <v>0</v>
      </c>
      <c r="AD1366" s="100">
        <v>0</v>
      </c>
      <c r="AE1366" s="100">
        <v>0</v>
      </c>
      <c r="AF1366" s="100">
        <v>0</v>
      </c>
      <c r="AG1366" s="100">
        <v>0</v>
      </c>
      <c r="AH1366" s="100">
        <v>0</v>
      </c>
      <c r="AI1366" s="142">
        <f t="shared" si="6219"/>
        <v>0</v>
      </c>
      <c r="AJ1366" s="100">
        <f t="shared" ref="AJ1366:AU1366" si="6237">AJ324*$F$1240</f>
        <v>0</v>
      </c>
      <c r="AK1366" s="100">
        <f t="shared" si="6237"/>
        <v>0</v>
      </c>
      <c r="AL1366" s="100">
        <f t="shared" si="6237"/>
        <v>0</v>
      </c>
      <c r="AM1366" s="100">
        <f t="shared" si="6237"/>
        <v>0</v>
      </c>
      <c r="AN1366" s="100">
        <f t="shared" si="6237"/>
        <v>0</v>
      </c>
      <c r="AO1366" s="100">
        <f t="shared" si="6237"/>
        <v>0</v>
      </c>
      <c r="AP1366" s="100">
        <f t="shared" si="6237"/>
        <v>0</v>
      </c>
      <c r="AQ1366" s="100">
        <f t="shared" si="6237"/>
        <v>0</v>
      </c>
      <c r="AR1366" s="100">
        <f t="shared" si="6237"/>
        <v>0</v>
      </c>
      <c r="AS1366" s="100">
        <f t="shared" si="6237"/>
        <v>0</v>
      </c>
      <c r="AT1366" s="100">
        <f t="shared" si="6237"/>
        <v>0</v>
      </c>
      <c r="AU1366" s="100">
        <f t="shared" si="6237"/>
        <v>0</v>
      </c>
      <c r="AV1366" s="142">
        <f t="shared" si="6221"/>
        <v>0</v>
      </c>
      <c r="AW1366" s="100">
        <f t="shared" ref="AW1366:BH1366" si="6238">AW324*$F$1240</f>
        <v>0</v>
      </c>
      <c r="AX1366" s="100">
        <f t="shared" si="6238"/>
        <v>0</v>
      </c>
      <c r="AY1366" s="100">
        <f t="shared" si="6238"/>
        <v>0</v>
      </c>
      <c r="AZ1366" s="100">
        <f t="shared" si="6238"/>
        <v>0</v>
      </c>
      <c r="BA1366" s="100">
        <f t="shared" si="6238"/>
        <v>0</v>
      </c>
      <c r="BB1366" s="100">
        <f t="shared" si="6238"/>
        <v>0</v>
      </c>
      <c r="BC1366" s="100">
        <f t="shared" si="6238"/>
        <v>0</v>
      </c>
      <c r="BD1366" s="100">
        <f t="shared" si="6238"/>
        <v>0</v>
      </c>
      <c r="BE1366" s="100">
        <f t="shared" si="6238"/>
        <v>0</v>
      </c>
      <c r="BF1366" s="100">
        <f t="shared" si="6238"/>
        <v>0</v>
      </c>
      <c r="BG1366" s="100">
        <f t="shared" si="6238"/>
        <v>0</v>
      </c>
      <c r="BH1366" s="100">
        <f t="shared" si="6238"/>
        <v>0</v>
      </c>
      <c r="BI1366" s="142">
        <f t="shared" si="6223"/>
        <v>0</v>
      </c>
      <c r="BV1366" s="142"/>
      <c r="CI1366" s="142"/>
      <c r="CV1366" s="142"/>
      <c r="DI1366" s="142"/>
      <c r="DV1366" s="142"/>
      <c r="EI1366" s="142"/>
    </row>
    <row r="1367" spans="1:139" ht="15.75" hidden="1" outlineLevel="1" x14ac:dyDescent="0.25">
      <c r="A1367" s="2">
        <f t="shared" ref="A1367:E1367" si="6239">A1173</f>
        <v>72</v>
      </c>
      <c r="B1367" s="1">
        <f t="shared" si="6239"/>
        <v>0</v>
      </c>
      <c r="C1367" s="1">
        <f t="shared" si="6239"/>
        <v>0</v>
      </c>
      <c r="D1367" s="2">
        <f t="shared" si="6239"/>
        <v>0</v>
      </c>
      <c r="E1367" s="141">
        <f t="shared" si="6239"/>
        <v>0</v>
      </c>
      <c r="F1367" s="84"/>
      <c r="J1367" s="166">
        <v>0</v>
      </c>
      <c r="K1367" s="166">
        <v>0</v>
      </c>
      <c r="L1367" s="166">
        <v>0</v>
      </c>
      <c r="M1367" s="166">
        <v>0</v>
      </c>
      <c r="N1367" s="166">
        <v>0</v>
      </c>
      <c r="O1367" s="166">
        <v>0</v>
      </c>
      <c r="P1367" s="166">
        <v>0</v>
      </c>
      <c r="Q1367" s="142">
        <v>0</v>
      </c>
      <c r="R1367" s="166">
        <v>0</v>
      </c>
      <c r="S1367" s="166">
        <v>0</v>
      </c>
      <c r="T1367" s="166">
        <v>0</v>
      </c>
      <c r="U1367" s="166">
        <v>0</v>
      </c>
      <c r="V1367" s="142">
        <f t="shared" si="5745"/>
        <v>0</v>
      </c>
      <c r="W1367" s="142">
        <v>0</v>
      </c>
      <c r="X1367" s="166">
        <v>0</v>
      </c>
      <c r="Y1367" s="166">
        <v>0</v>
      </c>
      <c r="Z1367" s="166">
        <v>0</v>
      </c>
      <c r="AA1367" s="166">
        <v>0</v>
      </c>
      <c r="AB1367" s="166">
        <v>0</v>
      </c>
      <c r="AC1367" s="100">
        <v>0</v>
      </c>
      <c r="AD1367" s="100">
        <v>0</v>
      </c>
      <c r="AE1367" s="100">
        <v>0</v>
      </c>
      <c r="AF1367" s="100">
        <v>0</v>
      </c>
      <c r="AG1367" s="100">
        <v>0</v>
      </c>
      <c r="AH1367" s="100">
        <v>0</v>
      </c>
      <c r="AI1367" s="142">
        <f t="shared" si="6219"/>
        <v>0</v>
      </c>
      <c r="AJ1367" s="100">
        <f t="shared" ref="AJ1367:AU1367" si="6240">AJ325*$F$1240</f>
        <v>0</v>
      </c>
      <c r="AK1367" s="100">
        <f t="shared" si="6240"/>
        <v>0</v>
      </c>
      <c r="AL1367" s="100">
        <f t="shared" si="6240"/>
        <v>0</v>
      </c>
      <c r="AM1367" s="100">
        <f t="shared" si="6240"/>
        <v>0</v>
      </c>
      <c r="AN1367" s="100">
        <f t="shared" si="6240"/>
        <v>0</v>
      </c>
      <c r="AO1367" s="100">
        <f t="shared" si="6240"/>
        <v>0</v>
      </c>
      <c r="AP1367" s="100">
        <f t="shared" si="6240"/>
        <v>0</v>
      </c>
      <c r="AQ1367" s="100">
        <f t="shared" si="6240"/>
        <v>0</v>
      </c>
      <c r="AR1367" s="100">
        <f t="shared" si="6240"/>
        <v>0</v>
      </c>
      <c r="AS1367" s="100">
        <f t="shared" si="6240"/>
        <v>0</v>
      </c>
      <c r="AT1367" s="100">
        <f t="shared" si="6240"/>
        <v>0</v>
      </c>
      <c r="AU1367" s="100">
        <f t="shared" si="6240"/>
        <v>0</v>
      </c>
      <c r="AV1367" s="142">
        <f t="shared" si="6221"/>
        <v>0</v>
      </c>
      <c r="AW1367" s="100">
        <f t="shared" ref="AW1367:BH1367" si="6241">AW325*$F$1240</f>
        <v>0</v>
      </c>
      <c r="AX1367" s="100">
        <f t="shared" si="6241"/>
        <v>0</v>
      </c>
      <c r="AY1367" s="100">
        <f t="shared" si="6241"/>
        <v>0</v>
      </c>
      <c r="AZ1367" s="100">
        <f t="shared" si="6241"/>
        <v>0</v>
      </c>
      <c r="BA1367" s="100">
        <f t="shared" si="6241"/>
        <v>0</v>
      </c>
      <c r="BB1367" s="100">
        <f t="shared" si="6241"/>
        <v>0</v>
      </c>
      <c r="BC1367" s="100">
        <f t="shared" si="6241"/>
        <v>0</v>
      </c>
      <c r="BD1367" s="100">
        <f t="shared" si="6241"/>
        <v>0</v>
      </c>
      <c r="BE1367" s="100">
        <f t="shared" si="6241"/>
        <v>0</v>
      </c>
      <c r="BF1367" s="100">
        <f t="shared" si="6241"/>
        <v>0</v>
      </c>
      <c r="BG1367" s="100">
        <f t="shared" si="6241"/>
        <v>0</v>
      </c>
      <c r="BH1367" s="100">
        <f t="shared" si="6241"/>
        <v>0</v>
      </c>
      <c r="BI1367" s="142">
        <f t="shared" si="6223"/>
        <v>0</v>
      </c>
      <c r="BV1367" s="142"/>
      <c r="CI1367" s="142"/>
      <c r="CV1367" s="142"/>
      <c r="DI1367" s="142"/>
      <c r="DV1367" s="142"/>
      <c r="EI1367" s="142"/>
    </row>
    <row r="1368" spans="1:139" ht="15.75" hidden="1" outlineLevel="1" x14ac:dyDescent="0.25">
      <c r="A1368" s="2">
        <f t="shared" ref="A1368:E1368" si="6242">A1174</f>
        <v>73</v>
      </c>
      <c r="B1368" s="1">
        <f t="shared" si="6242"/>
        <v>0</v>
      </c>
      <c r="C1368" s="1">
        <f t="shared" si="6242"/>
        <v>0</v>
      </c>
      <c r="D1368" s="2">
        <f t="shared" si="6242"/>
        <v>0</v>
      </c>
      <c r="E1368" s="141">
        <f t="shared" si="6242"/>
        <v>0</v>
      </c>
      <c r="F1368" s="84"/>
      <c r="J1368" s="166">
        <v>0</v>
      </c>
      <c r="K1368" s="166">
        <v>0</v>
      </c>
      <c r="L1368" s="166">
        <v>0</v>
      </c>
      <c r="M1368" s="166">
        <v>0</v>
      </c>
      <c r="N1368" s="166">
        <v>0</v>
      </c>
      <c r="O1368" s="166">
        <v>0</v>
      </c>
      <c r="P1368" s="166">
        <v>0</v>
      </c>
      <c r="Q1368" s="100">
        <v>0</v>
      </c>
      <c r="R1368" s="166">
        <v>0</v>
      </c>
      <c r="S1368" s="166">
        <v>0</v>
      </c>
      <c r="T1368" s="166">
        <v>0</v>
      </c>
      <c r="U1368" s="166">
        <v>0</v>
      </c>
      <c r="V1368" s="142">
        <f t="shared" si="5745"/>
        <v>0</v>
      </c>
      <c r="W1368" s="100">
        <v>0</v>
      </c>
      <c r="X1368" s="166">
        <v>0</v>
      </c>
      <c r="Y1368" s="166">
        <v>0</v>
      </c>
      <c r="Z1368" s="166">
        <v>0</v>
      </c>
      <c r="AA1368" s="166">
        <v>0</v>
      </c>
      <c r="AB1368" s="166">
        <v>0</v>
      </c>
      <c r="AC1368" s="100">
        <v>0</v>
      </c>
      <c r="AD1368" s="100">
        <v>0</v>
      </c>
      <c r="AE1368" s="100">
        <v>0</v>
      </c>
      <c r="AF1368" s="100">
        <v>0</v>
      </c>
      <c r="AG1368" s="100">
        <v>0</v>
      </c>
      <c r="AH1368" s="100">
        <v>0</v>
      </c>
      <c r="AI1368" s="142">
        <f t="shared" si="6219"/>
        <v>0</v>
      </c>
      <c r="AJ1368" s="100">
        <f t="shared" ref="AJ1368:AU1368" si="6243">AJ326*$F$1240</f>
        <v>0</v>
      </c>
      <c r="AK1368" s="100">
        <f t="shared" si="6243"/>
        <v>0</v>
      </c>
      <c r="AL1368" s="100">
        <f t="shared" si="6243"/>
        <v>0</v>
      </c>
      <c r="AM1368" s="100">
        <f t="shared" si="6243"/>
        <v>0</v>
      </c>
      <c r="AN1368" s="100">
        <f t="shared" si="6243"/>
        <v>0</v>
      </c>
      <c r="AO1368" s="100">
        <f t="shared" si="6243"/>
        <v>0</v>
      </c>
      <c r="AP1368" s="100">
        <f t="shared" si="6243"/>
        <v>0</v>
      </c>
      <c r="AQ1368" s="100">
        <f t="shared" si="6243"/>
        <v>0</v>
      </c>
      <c r="AR1368" s="100">
        <f t="shared" si="6243"/>
        <v>0</v>
      </c>
      <c r="AS1368" s="100">
        <f t="shared" si="6243"/>
        <v>0</v>
      </c>
      <c r="AT1368" s="100">
        <f t="shared" si="6243"/>
        <v>0</v>
      </c>
      <c r="AU1368" s="100">
        <f t="shared" si="6243"/>
        <v>0</v>
      </c>
      <c r="AV1368" s="142">
        <f t="shared" si="6221"/>
        <v>0</v>
      </c>
      <c r="AW1368" s="100">
        <f t="shared" ref="AW1368:BH1368" si="6244">AW326*$F$1240</f>
        <v>0</v>
      </c>
      <c r="AX1368" s="100">
        <f t="shared" si="6244"/>
        <v>0</v>
      </c>
      <c r="AY1368" s="100">
        <f t="shared" si="6244"/>
        <v>0</v>
      </c>
      <c r="AZ1368" s="100">
        <f t="shared" si="6244"/>
        <v>0</v>
      </c>
      <c r="BA1368" s="100">
        <f t="shared" si="6244"/>
        <v>0</v>
      </c>
      <c r="BB1368" s="100">
        <f t="shared" si="6244"/>
        <v>0</v>
      </c>
      <c r="BC1368" s="100">
        <f t="shared" si="6244"/>
        <v>0</v>
      </c>
      <c r="BD1368" s="100">
        <f t="shared" si="6244"/>
        <v>0</v>
      </c>
      <c r="BE1368" s="100">
        <f t="shared" si="6244"/>
        <v>0</v>
      </c>
      <c r="BF1368" s="100">
        <f t="shared" si="6244"/>
        <v>0</v>
      </c>
      <c r="BG1368" s="100">
        <f t="shared" si="6244"/>
        <v>0</v>
      </c>
      <c r="BH1368" s="100">
        <f t="shared" si="6244"/>
        <v>0</v>
      </c>
      <c r="BI1368" s="142">
        <f t="shared" si="6223"/>
        <v>0</v>
      </c>
      <c r="BV1368" s="142"/>
      <c r="CI1368" s="142"/>
      <c r="CV1368" s="142"/>
      <c r="DI1368" s="142"/>
      <c r="DV1368" s="142"/>
      <c r="EI1368" s="142"/>
    </row>
    <row r="1369" spans="1:139" ht="15.75" hidden="1" outlineLevel="1" x14ac:dyDescent="0.25">
      <c r="A1369" s="2">
        <f t="shared" ref="A1369:E1369" si="6245">A1175</f>
        <v>74</v>
      </c>
      <c r="B1369" s="1">
        <f t="shared" si="6245"/>
        <v>0</v>
      </c>
      <c r="C1369" s="1">
        <f t="shared" si="6245"/>
        <v>0</v>
      </c>
      <c r="D1369" s="2">
        <f t="shared" si="6245"/>
        <v>0</v>
      </c>
      <c r="E1369" s="141">
        <f t="shared" si="6245"/>
        <v>0</v>
      </c>
      <c r="F1369" s="84"/>
      <c r="J1369" s="166">
        <v>0</v>
      </c>
      <c r="K1369" s="166">
        <v>0</v>
      </c>
      <c r="L1369" s="166">
        <v>0</v>
      </c>
      <c r="M1369" s="166">
        <v>0</v>
      </c>
      <c r="N1369" s="166">
        <v>0</v>
      </c>
      <c r="O1369" s="166">
        <v>0</v>
      </c>
      <c r="P1369" s="166">
        <v>0</v>
      </c>
      <c r="Q1369" s="142">
        <v>0</v>
      </c>
      <c r="R1369" s="166">
        <v>0</v>
      </c>
      <c r="S1369" s="166">
        <v>0</v>
      </c>
      <c r="T1369" s="166">
        <v>0</v>
      </c>
      <c r="U1369" s="166">
        <v>0</v>
      </c>
      <c r="V1369" s="142">
        <f t="shared" si="5745"/>
        <v>0</v>
      </c>
      <c r="W1369" s="142">
        <v>0</v>
      </c>
      <c r="X1369" s="166">
        <v>0</v>
      </c>
      <c r="Y1369" s="166">
        <v>0</v>
      </c>
      <c r="Z1369" s="166">
        <v>0</v>
      </c>
      <c r="AA1369" s="166">
        <v>0</v>
      </c>
      <c r="AB1369" s="166">
        <v>0</v>
      </c>
      <c r="AC1369" s="100">
        <v>0</v>
      </c>
      <c r="AD1369" s="100">
        <v>0</v>
      </c>
      <c r="AE1369" s="100">
        <v>0</v>
      </c>
      <c r="AF1369" s="100">
        <v>0</v>
      </c>
      <c r="AG1369" s="100">
        <v>0</v>
      </c>
      <c r="AH1369" s="100">
        <v>0</v>
      </c>
      <c r="AI1369" s="142">
        <f t="shared" si="6219"/>
        <v>0</v>
      </c>
      <c r="AJ1369" s="100">
        <f t="shared" ref="AJ1369:AU1369" si="6246">AJ327*$F$1240</f>
        <v>0</v>
      </c>
      <c r="AK1369" s="100">
        <f t="shared" si="6246"/>
        <v>0</v>
      </c>
      <c r="AL1369" s="100">
        <f t="shared" si="6246"/>
        <v>0</v>
      </c>
      <c r="AM1369" s="100">
        <f t="shared" si="6246"/>
        <v>0</v>
      </c>
      <c r="AN1369" s="100">
        <f t="shared" si="6246"/>
        <v>0</v>
      </c>
      <c r="AO1369" s="100">
        <f t="shared" si="6246"/>
        <v>0</v>
      </c>
      <c r="AP1369" s="100">
        <f t="shared" si="6246"/>
        <v>0</v>
      </c>
      <c r="AQ1369" s="100">
        <f t="shared" si="6246"/>
        <v>0</v>
      </c>
      <c r="AR1369" s="100">
        <f t="shared" si="6246"/>
        <v>0</v>
      </c>
      <c r="AS1369" s="100">
        <f t="shared" si="6246"/>
        <v>0</v>
      </c>
      <c r="AT1369" s="100">
        <f t="shared" si="6246"/>
        <v>0</v>
      </c>
      <c r="AU1369" s="100">
        <f t="shared" si="6246"/>
        <v>0</v>
      </c>
      <c r="AV1369" s="142">
        <f t="shared" si="6221"/>
        <v>0</v>
      </c>
      <c r="AW1369" s="100">
        <f t="shared" ref="AW1369:BH1369" si="6247">AW327*$F$1240</f>
        <v>0</v>
      </c>
      <c r="AX1369" s="100">
        <f t="shared" si="6247"/>
        <v>0</v>
      </c>
      <c r="AY1369" s="100">
        <f t="shared" si="6247"/>
        <v>0</v>
      </c>
      <c r="AZ1369" s="100">
        <f t="shared" si="6247"/>
        <v>0</v>
      </c>
      <c r="BA1369" s="100">
        <f t="shared" si="6247"/>
        <v>0</v>
      </c>
      <c r="BB1369" s="100">
        <f t="shared" si="6247"/>
        <v>0</v>
      </c>
      <c r="BC1369" s="100">
        <f t="shared" si="6247"/>
        <v>0</v>
      </c>
      <c r="BD1369" s="100">
        <f t="shared" si="6247"/>
        <v>0</v>
      </c>
      <c r="BE1369" s="100">
        <f t="shared" si="6247"/>
        <v>0</v>
      </c>
      <c r="BF1369" s="100">
        <f t="shared" si="6247"/>
        <v>0</v>
      </c>
      <c r="BG1369" s="100">
        <f t="shared" si="6247"/>
        <v>0</v>
      </c>
      <c r="BH1369" s="100">
        <f t="shared" si="6247"/>
        <v>0</v>
      </c>
      <c r="BI1369" s="142">
        <f t="shared" si="6223"/>
        <v>0</v>
      </c>
      <c r="BV1369" s="142"/>
      <c r="CI1369" s="142"/>
      <c r="CV1369" s="142"/>
      <c r="DI1369" s="142"/>
      <c r="DV1369" s="142"/>
      <c r="EI1369" s="142"/>
    </row>
    <row r="1370" spans="1:139" ht="15.75" hidden="1" outlineLevel="1" x14ac:dyDescent="0.25">
      <c r="A1370" s="2">
        <f t="shared" ref="A1370:E1370" si="6248">A1176</f>
        <v>75</v>
      </c>
      <c r="B1370" s="1">
        <f t="shared" si="6248"/>
        <v>0</v>
      </c>
      <c r="C1370" s="1">
        <f t="shared" si="6248"/>
        <v>0</v>
      </c>
      <c r="D1370" s="2">
        <f t="shared" si="6248"/>
        <v>0</v>
      </c>
      <c r="E1370" s="141">
        <f t="shared" si="6248"/>
        <v>0</v>
      </c>
      <c r="F1370" s="84"/>
      <c r="J1370" s="166">
        <v>0</v>
      </c>
      <c r="K1370" s="166">
        <v>0</v>
      </c>
      <c r="L1370" s="166">
        <v>0</v>
      </c>
      <c r="M1370" s="166">
        <v>0</v>
      </c>
      <c r="N1370" s="166">
        <v>0</v>
      </c>
      <c r="O1370" s="166">
        <v>0</v>
      </c>
      <c r="P1370" s="166">
        <v>0</v>
      </c>
      <c r="Q1370" s="100">
        <v>0</v>
      </c>
      <c r="R1370" s="166">
        <v>0</v>
      </c>
      <c r="S1370" s="166">
        <v>0</v>
      </c>
      <c r="T1370" s="166">
        <v>0</v>
      </c>
      <c r="U1370" s="166">
        <v>0</v>
      </c>
      <c r="V1370" s="142">
        <f t="shared" si="5745"/>
        <v>0</v>
      </c>
      <c r="W1370" s="100">
        <v>0</v>
      </c>
      <c r="X1370" s="166">
        <v>0</v>
      </c>
      <c r="Y1370" s="166">
        <v>0</v>
      </c>
      <c r="Z1370" s="166">
        <v>0</v>
      </c>
      <c r="AA1370" s="166">
        <v>0</v>
      </c>
      <c r="AB1370" s="166">
        <v>0</v>
      </c>
      <c r="AC1370" s="100">
        <v>0</v>
      </c>
      <c r="AD1370" s="100">
        <v>0</v>
      </c>
      <c r="AE1370" s="100">
        <v>0</v>
      </c>
      <c r="AF1370" s="100">
        <v>0</v>
      </c>
      <c r="AG1370" s="100">
        <v>0</v>
      </c>
      <c r="AH1370" s="100">
        <v>0</v>
      </c>
      <c r="AI1370" s="142">
        <f t="shared" si="6219"/>
        <v>0</v>
      </c>
      <c r="AJ1370" s="100">
        <f t="shared" ref="AJ1370:AU1370" si="6249">AJ328*$F$1240</f>
        <v>0</v>
      </c>
      <c r="AK1370" s="100">
        <f t="shared" si="6249"/>
        <v>0</v>
      </c>
      <c r="AL1370" s="100">
        <f t="shared" si="6249"/>
        <v>0</v>
      </c>
      <c r="AM1370" s="100">
        <f t="shared" si="6249"/>
        <v>0</v>
      </c>
      <c r="AN1370" s="100">
        <f t="shared" si="6249"/>
        <v>0</v>
      </c>
      <c r="AO1370" s="100">
        <f t="shared" si="6249"/>
        <v>0</v>
      </c>
      <c r="AP1370" s="100">
        <f t="shared" si="6249"/>
        <v>0</v>
      </c>
      <c r="AQ1370" s="100">
        <f t="shared" si="6249"/>
        <v>0</v>
      </c>
      <c r="AR1370" s="100">
        <f t="shared" si="6249"/>
        <v>0</v>
      </c>
      <c r="AS1370" s="100">
        <f t="shared" si="6249"/>
        <v>0</v>
      </c>
      <c r="AT1370" s="100">
        <f t="shared" si="6249"/>
        <v>0</v>
      </c>
      <c r="AU1370" s="100">
        <f t="shared" si="6249"/>
        <v>0</v>
      </c>
      <c r="AV1370" s="142">
        <f t="shared" si="6221"/>
        <v>0</v>
      </c>
      <c r="AW1370" s="100">
        <f t="shared" ref="AW1370:BH1370" si="6250">AW328*$F$1240</f>
        <v>0</v>
      </c>
      <c r="AX1370" s="100">
        <f t="shared" si="6250"/>
        <v>0</v>
      </c>
      <c r="AY1370" s="100">
        <f t="shared" si="6250"/>
        <v>0</v>
      </c>
      <c r="AZ1370" s="100">
        <f t="shared" si="6250"/>
        <v>0</v>
      </c>
      <c r="BA1370" s="100">
        <f t="shared" si="6250"/>
        <v>0</v>
      </c>
      <c r="BB1370" s="100">
        <f t="shared" si="6250"/>
        <v>0</v>
      </c>
      <c r="BC1370" s="100">
        <f t="shared" si="6250"/>
        <v>0</v>
      </c>
      <c r="BD1370" s="100">
        <f t="shared" si="6250"/>
        <v>0</v>
      </c>
      <c r="BE1370" s="100">
        <f t="shared" si="6250"/>
        <v>0</v>
      </c>
      <c r="BF1370" s="100">
        <f t="shared" si="6250"/>
        <v>0</v>
      </c>
      <c r="BG1370" s="100">
        <f t="shared" si="6250"/>
        <v>0</v>
      </c>
      <c r="BH1370" s="100">
        <f t="shared" si="6250"/>
        <v>0</v>
      </c>
      <c r="BI1370" s="142">
        <f t="shared" si="6223"/>
        <v>0</v>
      </c>
      <c r="BV1370" s="142"/>
      <c r="CI1370" s="142"/>
      <c r="CV1370" s="142"/>
      <c r="DI1370" s="142"/>
      <c r="DV1370" s="142"/>
      <c r="EI1370" s="142"/>
    </row>
    <row r="1371" spans="1:139" ht="15.75" hidden="1" outlineLevel="1" x14ac:dyDescent="0.25">
      <c r="A1371" s="2">
        <f t="shared" ref="A1371:E1371" si="6251">A1177</f>
        <v>76</v>
      </c>
      <c r="B1371" s="1">
        <f t="shared" si="6251"/>
        <v>0</v>
      </c>
      <c r="C1371" s="1">
        <f t="shared" si="6251"/>
        <v>0</v>
      </c>
      <c r="D1371" s="2">
        <f t="shared" si="6251"/>
        <v>0</v>
      </c>
      <c r="E1371" s="141">
        <f t="shared" si="6251"/>
        <v>0</v>
      </c>
      <c r="F1371" s="84"/>
      <c r="J1371" s="166">
        <v>0</v>
      </c>
      <c r="K1371" s="166">
        <v>0</v>
      </c>
      <c r="L1371" s="166">
        <v>0</v>
      </c>
      <c r="M1371" s="166">
        <v>0</v>
      </c>
      <c r="N1371" s="166">
        <v>0</v>
      </c>
      <c r="O1371" s="166">
        <v>0</v>
      </c>
      <c r="P1371" s="166">
        <v>0</v>
      </c>
      <c r="Q1371" s="142">
        <v>0</v>
      </c>
      <c r="R1371" s="166">
        <v>0</v>
      </c>
      <c r="S1371" s="166">
        <v>0</v>
      </c>
      <c r="T1371" s="166">
        <v>0</v>
      </c>
      <c r="U1371" s="166">
        <v>0</v>
      </c>
      <c r="V1371" s="142">
        <f t="shared" si="5745"/>
        <v>0</v>
      </c>
      <c r="W1371" s="142">
        <v>0</v>
      </c>
      <c r="X1371" s="166">
        <v>0</v>
      </c>
      <c r="Y1371" s="166">
        <v>0</v>
      </c>
      <c r="Z1371" s="166">
        <v>0</v>
      </c>
      <c r="AA1371" s="166">
        <v>0</v>
      </c>
      <c r="AB1371" s="166">
        <v>0</v>
      </c>
      <c r="AC1371" s="100">
        <v>0</v>
      </c>
      <c r="AD1371" s="100">
        <v>0</v>
      </c>
      <c r="AE1371" s="100">
        <v>0</v>
      </c>
      <c r="AF1371" s="100">
        <v>0</v>
      </c>
      <c r="AG1371" s="100">
        <v>0</v>
      </c>
      <c r="AH1371" s="100">
        <v>0</v>
      </c>
      <c r="AI1371" s="142">
        <f t="shared" si="6219"/>
        <v>0</v>
      </c>
      <c r="AJ1371" s="100">
        <f t="shared" ref="AJ1371:AU1371" si="6252">AJ329*$F$1240</f>
        <v>0</v>
      </c>
      <c r="AK1371" s="100">
        <f t="shared" si="6252"/>
        <v>0</v>
      </c>
      <c r="AL1371" s="100">
        <f t="shared" si="6252"/>
        <v>0</v>
      </c>
      <c r="AM1371" s="100">
        <f t="shared" si="6252"/>
        <v>0</v>
      </c>
      <c r="AN1371" s="100">
        <f t="shared" si="6252"/>
        <v>0</v>
      </c>
      <c r="AO1371" s="100">
        <f t="shared" si="6252"/>
        <v>0</v>
      </c>
      <c r="AP1371" s="100">
        <f t="shared" si="6252"/>
        <v>0</v>
      </c>
      <c r="AQ1371" s="100">
        <f t="shared" si="6252"/>
        <v>0</v>
      </c>
      <c r="AR1371" s="100">
        <f t="shared" si="6252"/>
        <v>0</v>
      </c>
      <c r="AS1371" s="100">
        <f t="shared" si="6252"/>
        <v>0</v>
      </c>
      <c r="AT1371" s="100">
        <f t="shared" si="6252"/>
        <v>0</v>
      </c>
      <c r="AU1371" s="100">
        <f t="shared" si="6252"/>
        <v>0</v>
      </c>
      <c r="AV1371" s="142">
        <f t="shared" si="6221"/>
        <v>0</v>
      </c>
      <c r="AW1371" s="100">
        <f t="shared" ref="AW1371:BH1371" si="6253">AW329*$F$1240</f>
        <v>0</v>
      </c>
      <c r="AX1371" s="100">
        <f t="shared" si="6253"/>
        <v>0</v>
      </c>
      <c r="AY1371" s="100">
        <f t="shared" si="6253"/>
        <v>0</v>
      </c>
      <c r="AZ1371" s="100">
        <f t="shared" si="6253"/>
        <v>0</v>
      </c>
      <c r="BA1371" s="100">
        <f t="shared" si="6253"/>
        <v>0</v>
      </c>
      <c r="BB1371" s="100">
        <f t="shared" si="6253"/>
        <v>0</v>
      </c>
      <c r="BC1371" s="100">
        <f t="shared" si="6253"/>
        <v>0</v>
      </c>
      <c r="BD1371" s="100">
        <f t="shared" si="6253"/>
        <v>0</v>
      </c>
      <c r="BE1371" s="100">
        <f t="shared" si="6253"/>
        <v>0</v>
      </c>
      <c r="BF1371" s="100">
        <f t="shared" si="6253"/>
        <v>0</v>
      </c>
      <c r="BG1371" s="100">
        <f t="shared" si="6253"/>
        <v>0</v>
      </c>
      <c r="BH1371" s="100">
        <f t="shared" si="6253"/>
        <v>0</v>
      </c>
      <c r="BI1371" s="142">
        <f t="shared" si="6223"/>
        <v>0</v>
      </c>
      <c r="BV1371" s="142"/>
      <c r="CI1371" s="142"/>
      <c r="CV1371" s="142"/>
      <c r="DI1371" s="142"/>
      <c r="DV1371" s="142"/>
      <c r="EI1371" s="142"/>
    </row>
    <row r="1372" spans="1:139" ht="15.75" hidden="1" outlineLevel="1" x14ac:dyDescent="0.25">
      <c r="A1372" s="2">
        <f t="shared" ref="A1372:E1372" si="6254">A1178</f>
        <v>77</v>
      </c>
      <c r="B1372" s="1">
        <f t="shared" si="6254"/>
        <v>0</v>
      </c>
      <c r="C1372" s="1">
        <f t="shared" si="6254"/>
        <v>0</v>
      </c>
      <c r="D1372" s="2">
        <f t="shared" si="6254"/>
        <v>0</v>
      </c>
      <c r="E1372" s="141">
        <f t="shared" si="6254"/>
        <v>0</v>
      </c>
      <c r="F1372" s="84"/>
      <c r="J1372" s="166">
        <v>0</v>
      </c>
      <c r="K1372" s="166">
        <v>0</v>
      </c>
      <c r="L1372" s="166">
        <v>0</v>
      </c>
      <c r="M1372" s="166">
        <v>0</v>
      </c>
      <c r="N1372" s="166">
        <v>0</v>
      </c>
      <c r="O1372" s="166">
        <v>0</v>
      </c>
      <c r="P1372" s="166">
        <v>0</v>
      </c>
      <c r="Q1372" s="100">
        <v>0</v>
      </c>
      <c r="R1372" s="166">
        <v>0</v>
      </c>
      <c r="S1372" s="166">
        <v>0</v>
      </c>
      <c r="T1372" s="166">
        <v>0</v>
      </c>
      <c r="U1372" s="166">
        <v>0</v>
      </c>
      <c r="V1372" s="142">
        <f t="shared" si="5745"/>
        <v>0</v>
      </c>
      <c r="W1372" s="100">
        <v>0</v>
      </c>
      <c r="X1372" s="166">
        <v>0</v>
      </c>
      <c r="Y1372" s="166">
        <v>0</v>
      </c>
      <c r="Z1372" s="166">
        <v>0</v>
      </c>
      <c r="AA1372" s="166">
        <v>0</v>
      </c>
      <c r="AB1372" s="166">
        <v>0</v>
      </c>
      <c r="AC1372" s="100">
        <v>0</v>
      </c>
      <c r="AD1372" s="100">
        <v>0</v>
      </c>
      <c r="AE1372" s="100">
        <v>0</v>
      </c>
      <c r="AF1372" s="100">
        <v>0</v>
      </c>
      <c r="AG1372" s="100">
        <v>0</v>
      </c>
      <c r="AH1372" s="100">
        <v>0</v>
      </c>
      <c r="AI1372" s="142">
        <f t="shared" si="6219"/>
        <v>0</v>
      </c>
      <c r="AJ1372" s="100">
        <f t="shared" ref="AJ1372:AU1372" si="6255">AJ330*$F$1240</f>
        <v>0</v>
      </c>
      <c r="AK1372" s="100">
        <f t="shared" si="6255"/>
        <v>0</v>
      </c>
      <c r="AL1372" s="100">
        <f t="shared" si="6255"/>
        <v>0</v>
      </c>
      <c r="AM1372" s="100">
        <f t="shared" si="6255"/>
        <v>0</v>
      </c>
      <c r="AN1372" s="100">
        <f t="shared" si="6255"/>
        <v>0</v>
      </c>
      <c r="AO1372" s="100">
        <f t="shared" si="6255"/>
        <v>0</v>
      </c>
      <c r="AP1372" s="100">
        <f t="shared" si="6255"/>
        <v>0</v>
      </c>
      <c r="AQ1372" s="100">
        <f t="shared" si="6255"/>
        <v>0</v>
      </c>
      <c r="AR1372" s="100">
        <f t="shared" si="6255"/>
        <v>0</v>
      </c>
      <c r="AS1372" s="100">
        <f t="shared" si="6255"/>
        <v>0</v>
      </c>
      <c r="AT1372" s="100">
        <f t="shared" si="6255"/>
        <v>0</v>
      </c>
      <c r="AU1372" s="100">
        <f t="shared" si="6255"/>
        <v>0</v>
      </c>
      <c r="AV1372" s="142">
        <f t="shared" si="6221"/>
        <v>0</v>
      </c>
      <c r="AW1372" s="100">
        <f t="shared" ref="AW1372:BH1372" si="6256">AW330*$F$1240</f>
        <v>0</v>
      </c>
      <c r="AX1372" s="100">
        <f t="shared" si="6256"/>
        <v>0</v>
      </c>
      <c r="AY1372" s="100">
        <f t="shared" si="6256"/>
        <v>0</v>
      </c>
      <c r="AZ1372" s="100">
        <f t="shared" si="6256"/>
        <v>0</v>
      </c>
      <c r="BA1372" s="100">
        <f t="shared" si="6256"/>
        <v>0</v>
      </c>
      <c r="BB1372" s="100">
        <f t="shared" si="6256"/>
        <v>0</v>
      </c>
      <c r="BC1372" s="100">
        <f t="shared" si="6256"/>
        <v>0</v>
      </c>
      <c r="BD1372" s="100">
        <f t="shared" si="6256"/>
        <v>0</v>
      </c>
      <c r="BE1372" s="100">
        <f t="shared" si="6256"/>
        <v>0</v>
      </c>
      <c r="BF1372" s="100">
        <f t="shared" si="6256"/>
        <v>0</v>
      </c>
      <c r="BG1372" s="100">
        <f t="shared" si="6256"/>
        <v>0</v>
      </c>
      <c r="BH1372" s="100">
        <f t="shared" si="6256"/>
        <v>0</v>
      </c>
      <c r="BI1372" s="142">
        <f t="shared" si="6223"/>
        <v>0</v>
      </c>
      <c r="BV1372" s="142"/>
      <c r="CI1372" s="142"/>
      <c r="CV1372" s="142"/>
      <c r="DI1372" s="142"/>
      <c r="DV1372" s="142"/>
      <c r="EI1372" s="142"/>
    </row>
    <row r="1373" spans="1:139" ht="15.75" hidden="1" outlineLevel="1" x14ac:dyDescent="0.25">
      <c r="A1373" s="2">
        <f t="shared" ref="A1373:E1373" si="6257">A1179</f>
        <v>78</v>
      </c>
      <c r="B1373" s="1">
        <f t="shared" si="6257"/>
        <v>0</v>
      </c>
      <c r="C1373" s="1">
        <f t="shared" si="6257"/>
        <v>0</v>
      </c>
      <c r="D1373" s="2">
        <f t="shared" si="6257"/>
        <v>0</v>
      </c>
      <c r="E1373" s="141">
        <f t="shared" si="6257"/>
        <v>0</v>
      </c>
      <c r="F1373" s="84"/>
      <c r="J1373" s="166">
        <v>0</v>
      </c>
      <c r="K1373" s="166">
        <v>0</v>
      </c>
      <c r="L1373" s="166">
        <v>0</v>
      </c>
      <c r="M1373" s="166">
        <v>0</v>
      </c>
      <c r="N1373" s="166">
        <v>0</v>
      </c>
      <c r="O1373" s="166">
        <v>0</v>
      </c>
      <c r="P1373" s="166">
        <v>0</v>
      </c>
      <c r="Q1373" s="142">
        <v>0</v>
      </c>
      <c r="R1373" s="166">
        <v>0</v>
      </c>
      <c r="S1373" s="166">
        <v>0</v>
      </c>
      <c r="T1373" s="166">
        <v>0</v>
      </c>
      <c r="U1373" s="166">
        <v>0</v>
      </c>
      <c r="V1373" s="142">
        <f t="shared" si="5745"/>
        <v>0</v>
      </c>
      <c r="W1373" s="142">
        <v>0</v>
      </c>
      <c r="X1373" s="166">
        <v>0</v>
      </c>
      <c r="Y1373" s="166">
        <v>0</v>
      </c>
      <c r="Z1373" s="166">
        <v>0</v>
      </c>
      <c r="AA1373" s="166">
        <v>0</v>
      </c>
      <c r="AB1373" s="166">
        <v>0</v>
      </c>
      <c r="AC1373" s="100">
        <v>0</v>
      </c>
      <c r="AD1373" s="100">
        <v>0</v>
      </c>
      <c r="AE1373" s="100">
        <v>0</v>
      </c>
      <c r="AF1373" s="100">
        <v>0</v>
      </c>
      <c r="AG1373" s="100">
        <v>0</v>
      </c>
      <c r="AH1373" s="100">
        <v>0</v>
      </c>
      <c r="AI1373" s="142">
        <f t="shared" si="6219"/>
        <v>0</v>
      </c>
      <c r="AJ1373" s="100">
        <f t="shared" ref="AJ1373:AU1373" si="6258">AJ331*$F$1240</f>
        <v>0</v>
      </c>
      <c r="AK1373" s="100">
        <f t="shared" si="6258"/>
        <v>0</v>
      </c>
      <c r="AL1373" s="100">
        <f t="shared" si="6258"/>
        <v>0</v>
      </c>
      <c r="AM1373" s="100">
        <f t="shared" si="6258"/>
        <v>0</v>
      </c>
      <c r="AN1373" s="100">
        <f t="shared" si="6258"/>
        <v>0</v>
      </c>
      <c r="AO1373" s="100">
        <f t="shared" si="6258"/>
        <v>0</v>
      </c>
      <c r="AP1373" s="100">
        <f t="shared" si="6258"/>
        <v>0</v>
      </c>
      <c r="AQ1373" s="100">
        <f t="shared" si="6258"/>
        <v>0</v>
      </c>
      <c r="AR1373" s="100">
        <f t="shared" si="6258"/>
        <v>0</v>
      </c>
      <c r="AS1373" s="100">
        <f t="shared" si="6258"/>
        <v>0</v>
      </c>
      <c r="AT1373" s="100">
        <f t="shared" si="6258"/>
        <v>0</v>
      </c>
      <c r="AU1373" s="100">
        <f t="shared" si="6258"/>
        <v>0</v>
      </c>
      <c r="AV1373" s="142">
        <f t="shared" si="6221"/>
        <v>0</v>
      </c>
      <c r="AW1373" s="100">
        <f t="shared" ref="AW1373:BH1373" si="6259">AW331*$F$1240</f>
        <v>0</v>
      </c>
      <c r="AX1373" s="100">
        <f t="shared" si="6259"/>
        <v>0</v>
      </c>
      <c r="AY1373" s="100">
        <f t="shared" si="6259"/>
        <v>0</v>
      </c>
      <c r="AZ1373" s="100">
        <f t="shared" si="6259"/>
        <v>0</v>
      </c>
      <c r="BA1373" s="100">
        <f t="shared" si="6259"/>
        <v>0</v>
      </c>
      <c r="BB1373" s="100">
        <f t="shared" si="6259"/>
        <v>0</v>
      </c>
      <c r="BC1373" s="100">
        <f t="shared" si="6259"/>
        <v>0</v>
      </c>
      <c r="BD1373" s="100">
        <f t="shared" si="6259"/>
        <v>0</v>
      </c>
      <c r="BE1373" s="100">
        <f t="shared" si="6259"/>
        <v>0</v>
      </c>
      <c r="BF1373" s="100">
        <f t="shared" si="6259"/>
        <v>0</v>
      </c>
      <c r="BG1373" s="100">
        <f t="shared" si="6259"/>
        <v>0</v>
      </c>
      <c r="BH1373" s="100">
        <f t="shared" si="6259"/>
        <v>0</v>
      </c>
      <c r="BI1373" s="142">
        <f t="shared" si="6223"/>
        <v>0</v>
      </c>
      <c r="BV1373" s="142"/>
      <c r="CI1373" s="142"/>
      <c r="CV1373" s="142"/>
      <c r="DI1373" s="142"/>
      <c r="DV1373" s="142"/>
      <c r="EI1373" s="142"/>
    </row>
    <row r="1374" spans="1:139" ht="15.75" hidden="1" outlineLevel="1" x14ac:dyDescent="0.25">
      <c r="A1374" s="2">
        <f t="shared" ref="A1374:E1374" si="6260">A1180</f>
        <v>79</v>
      </c>
      <c r="B1374" s="1">
        <f t="shared" si="6260"/>
        <v>0</v>
      </c>
      <c r="C1374" s="1">
        <f t="shared" si="6260"/>
        <v>0</v>
      </c>
      <c r="D1374" s="2">
        <f t="shared" si="6260"/>
        <v>0</v>
      </c>
      <c r="E1374" s="141">
        <f t="shared" si="6260"/>
        <v>0</v>
      </c>
      <c r="F1374" s="84"/>
      <c r="J1374" s="166">
        <v>0</v>
      </c>
      <c r="K1374" s="166">
        <v>0</v>
      </c>
      <c r="L1374" s="166">
        <v>0</v>
      </c>
      <c r="M1374" s="166">
        <v>0</v>
      </c>
      <c r="N1374" s="166">
        <v>0</v>
      </c>
      <c r="O1374" s="166">
        <v>0</v>
      </c>
      <c r="P1374" s="166">
        <v>0</v>
      </c>
      <c r="Q1374" s="100">
        <v>0</v>
      </c>
      <c r="R1374" s="166">
        <v>0</v>
      </c>
      <c r="S1374" s="166">
        <v>0</v>
      </c>
      <c r="T1374" s="166">
        <v>0</v>
      </c>
      <c r="U1374" s="166">
        <v>0</v>
      </c>
      <c r="V1374" s="142">
        <f t="shared" si="5745"/>
        <v>0</v>
      </c>
      <c r="W1374" s="100">
        <v>0</v>
      </c>
      <c r="X1374" s="166">
        <v>0</v>
      </c>
      <c r="Y1374" s="166">
        <v>0</v>
      </c>
      <c r="Z1374" s="166">
        <v>0</v>
      </c>
      <c r="AA1374" s="166">
        <v>0</v>
      </c>
      <c r="AB1374" s="166">
        <v>0</v>
      </c>
      <c r="AC1374" s="100">
        <v>0</v>
      </c>
      <c r="AD1374" s="100">
        <v>0</v>
      </c>
      <c r="AE1374" s="100">
        <v>0</v>
      </c>
      <c r="AF1374" s="100">
        <v>0</v>
      </c>
      <c r="AG1374" s="100">
        <v>0</v>
      </c>
      <c r="AH1374" s="100">
        <v>0</v>
      </c>
      <c r="AI1374" s="142">
        <f t="shared" si="6219"/>
        <v>0</v>
      </c>
      <c r="AJ1374" s="100">
        <f t="shared" ref="AJ1374:AU1374" si="6261">AJ332*$F$1240</f>
        <v>0</v>
      </c>
      <c r="AK1374" s="100">
        <f t="shared" si="6261"/>
        <v>0</v>
      </c>
      <c r="AL1374" s="100">
        <f t="shared" si="6261"/>
        <v>0</v>
      </c>
      <c r="AM1374" s="100">
        <f t="shared" si="6261"/>
        <v>0</v>
      </c>
      <c r="AN1374" s="100">
        <f t="shared" si="6261"/>
        <v>0</v>
      </c>
      <c r="AO1374" s="100">
        <f t="shared" si="6261"/>
        <v>0</v>
      </c>
      <c r="AP1374" s="100">
        <f t="shared" si="6261"/>
        <v>0</v>
      </c>
      <c r="AQ1374" s="100">
        <f t="shared" si="6261"/>
        <v>0</v>
      </c>
      <c r="AR1374" s="100">
        <f t="shared" si="6261"/>
        <v>0</v>
      </c>
      <c r="AS1374" s="100">
        <f t="shared" si="6261"/>
        <v>0</v>
      </c>
      <c r="AT1374" s="100">
        <f t="shared" si="6261"/>
        <v>0</v>
      </c>
      <c r="AU1374" s="100">
        <f t="shared" si="6261"/>
        <v>0</v>
      </c>
      <c r="AV1374" s="142">
        <f t="shared" si="6221"/>
        <v>0</v>
      </c>
      <c r="AW1374" s="100">
        <f t="shared" ref="AW1374:BH1374" si="6262">AW332*$F$1240</f>
        <v>0</v>
      </c>
      <c r="AX1374" s="100">
        <f t="shared" si="6262"/>
        <v>0</v>
      </c>
      <c r="AY1374" s="100">
        <f t="shared" si="6262"/>
        <v>0</v>
      </c>
      <c r="AZ1374" s="100">
        <f t="shared" si="6262"/>
        <v>0</v>
      </c>
      <c r="BA1374" s="100">
        <f t="shared" si="6262"/>
        <v>0</v>
      </c>
      <c r="BB1374" s="100">
        <f t="shared" si="6262"/>
        <v>0</v>
      </c>
      <c r="BC1374" s="100">
        <f t="shared" si="6262"/>
        <v>0</v>
      </c>
      <c r="BD1374" s="100">
        <f t="shared" si="6262"/>
        <v>0</v>
      </c>
      <c r="BE1374" s="100">
        <f t="shared" si="6262"/>
        <v>0</v>
      </c>
      <c r="BF1374" s="100">
        <f t="shared" si="6262"/>
        <v>0</v>
      </c>
      <c r="BG1374" s="100">
        <f t="shared" si="6262"/>
        <v>0</v>
      </c>
      <c r="BH1374" s="100">
        <f t="shared" si="6262"/>
        <v>0</v>
      </c>
      <c r="BI1374" s="142">
        <f t="shared" si="6223"/>
        <v>0</v>
      </c>
      <c r="BV1374" s="142"/>
      <c r="CI1374" s="142"/>
      <c r="CV1374" s="142"/>
      <c r="DI1374" s="142"/>
      <c r="DV1374" s="142"/>
      <c r="EI1374" s="142"/>
    </row>
    <row r="1375" spans="1:139" ht="15.75" hidden="1" outlineLevel="1" x14ac:dyDescent="0.25">
      <c r="A1375" s="2">
        <f t="shared" ref="A1375:E1375" si="6263">A1181</f>
        <v>80</v>
      </c>
      <c r="B1375" s="1">
        <f t="shared" si="6263"/>
        <v>0</v>
      </c>
      <c r="C1375" s="1">
        <f t="shared" si="6263"/>
        <v>0</v>
      </c>
      <c r="D1375" s="2">
        <f t="shared" si="6263"/>
        <v>0</v>
      </c>
      <c r="E1375" s="141">
        <f t="shared" si="6263"/>
        <v>0</v>
      </c>
      <c r="F1375" s="84"/>
      <c r="J1375" s="166">
        <v>0</v>
      </c>
      <c r="K1375" s="166">
        <v>0</v>
      </c>
      <c r="L1375" s="166">
        <v>0</v>
      </c>
      <c r="M1375" s="166">
        <v>0</v>
      </c>
      <c r="N1375" s="166">
        <v>0</v>
      </c>
      <c r="O1375" s="166">
        <v>0</v>
      </c>
      <c r="P1375" s="166">
        <v>0</v>
      </c>
      <c r="Q1375" s="142">
        <v>0</v>
      </c>
      <c r="R1375" s="166">
        <v>0</v>
      </c>
      <c r="S1375" s="166">
        <v>0</v>
      </c>
      <c r="T1375" s="166">
        <v>0</v>
      </c>
      <c r="U1375" s="166">
        <v>0</v>
      </c>
      <c r="V1375" s="142">
        <f t="shared" si="5745"/>
        <v>0</v>
      </c>
      <c r="W1375" s="142">
        <v>0</v>
      </c>
      <c r="X1375" s="166">
        <v>0</v>
      </c>
      <c r="Y1375" s="166">
        <v>0</v>
      </c>
      <c r="Z1375" s="166">
        <v>0</v>
      </c>
      <c r="AA1375" s="166">
        <v>0</v>
      </c>
      <c r="AB1375" s="166">
        <v>0</v>
      </c>
      <c r="AC1375" s="100">
        <v>0</v>
      </c>
      <c r="AD1375" s="100">
        <v>0</v>
      </c>
      <c r="AE1375" s="100">
        <v>0</v>
      </c>
      <c r="AF1375" s="100">
        <v>0</v>
      </c>
      <c r="AG1375" s="100">
        <v>0</v>
      </c>
      <c r="AH1375" s="100">
        <v>0</v>
      </c>
      <c r="AI1375" s="142">
        <f t="shared" si="6219"/>
        <v>0</v>
      </c>
      <c r="AJ1375" s="100">
        <f t="shared" ref="AJ1375:AU1375" si="6264">AJ333*$F$1240</f>
        <v>0</v>
      </c>
      <c r="AK1375" s="100">
        <f t="shared" si="6264"/>
        <v>0</v>
      </c>
      <c r="AL1375" s="100">
        <f t="shared" si="6264"/>
        <v>0</v>
      </c>
      <c r="AM1375" s="100">
        <f t="shared" si="6264"/>
        <v>0</v>
      </c>
      <c r="AN1375" s="100">
        <f t="shared" si="6264"/>
        <v>0</v>
      </c>
      <c r="AO1375" s="100">
        <f t="shared" si="6264"/>
        <v>0</v>
      </c>
      <c r="AP1375" s="100">
        <f t="shared" si="6264"/>
        <v>0</v>
      </c>
      <c r="AQ1375" s="100">
        <f t="shared" si="6264"/>
        <v>0</v>
      </c>
      <c r="AR1375" s="100">
        <f t="shared" si="6264"/>
        <v>0</v>
      </c>
      <c r="AS1375" s="100">
        <f t="shared" si="6264"/>
        <v>0</v>
      </c>
      <c r="AT1375" s="100">
        <f t="shared" si="6264"/>
        <v>0</v>
      </c>
      <c r="AU1375" s="100">
        <f t="shared" si="6264"/>
        <v>0</v>
      </c>
      <c r="AV1375" s="142">
        <f t="shared" si="6221"/>
        <v>0</v>
      </c>
      <c r="AW1375" s="100">
        <f t="shared" ref="AW1375:BH1375" si="6265">AW333*$F$1240</f>
        <v>0</v>
      </c>
      <c r="AX1375" s="100">
        <f t="shared" si="6265"/>
        <v>0</v>
      </c>
      <c r="AY1375" s="100">
        <f t="shared" si="6265"/>
        <v>0</v>
      </c>
      <c r="AZ1375" s="100">
        <f t="shared" si="6265"/>
        <v>0</v>
      </c>
      <c r="BA1375" s="100">
        <f t="shared" si="6265"/>
        <v>0</v>
      </c>
      <c r="BB1375" s="100">
        <f t="shared" si="6265"/>
        <v>0</v>
      </c>
      <c r="BC1375" s="100">
        <f t="shared" si="6265"/>
        <v>0</v>
      </c>
      <c r="BD1375" s="100">
        <f t="shared" si="6265"/>
        <v>0</v>
      </c>
      <c r="BE1375" s="100">
        <f t="shared" si="6265"/>
        <v>0</v>
      </c>
      <c r="BF1375" s="100">
        <f t="shared" si="6265"/>
        <v>0</v>
      </c>
      <c r="BG1375" s="100">
        <f t="shared" si="6265"/>
        <v>0</v>
      </c>
      <c r="BH1375" s="100">
        <f t="shared" si="6265"/>
        <v>0</v>
      </c>
      <c r="BI1375" s="142">
        <f t="shared" si="6223"/>
        <v>0</v>
      </c>
      <c r="BV1375" s="142"/>
      <c r="CI1375" s="142"/>
      <c r="CV1375" s="142"/>
      <c r="DI1375" s="142"/>
      <c r="DV1375" s="142"/>
      <c r="EI1375" s="142"/>
    </row>
    <row r="1376" spans="1:139" ht="15.75" hidden="1" outlineLevel="1" x14ac:dyDescent="0.25">
      <c r="A1376" s="2">
        <f t="shared" ref="A1376:E1376" si="6266">A1182</f>
        <v>81</v>
      </c>
      <c r="B1376" s="1">
        <f t="shared" si="6266"/>
        <v>0</v>
      </c>
      <c r="C1376" s="1">
        <f t="shared" si="6266"/>
        <v>0</v>
      </c>
      <c r="D1376" s="2">
        <f t="shared" si="6266"/>
        <v>0</v>
      </c>
      <c r="E1376" s="141">
        <f t="shared" si="6266"/>
        <v>0</v>
      </c>
      <c r="F1376" s="84"/>
      <c r="J1376" s="166">
        <v>0</v>
      </c>
      <c r="K1376" s="166">
        <v>0</v>
      </c>
      <c r="L1376" s="166">
        <v>0</v>
      </c>
      <c r="M1376" s="166">
        <v>0</v>
      </c>
      <c r="N1376" s="166">
        <v>0</v>
      </c>
      <c r="O1376" s="166">
        <v>0</v>
      </c>
      <c r="P1376" s="166">
        <v>0</v>
      </c>
      <c r="Q1376" s="100">
        <v>0</v>
      </c>
      <c r="R1376" s="166">
        <v>0</v>
      </c>
      <c r="S1376" s="166">
        <v>0</v>
      </c>
      <c r="T1376" s="166">
        <v>0</v>
      </c>
      <c r="U1376" s="166">
        <v>0</v>
      </c>
      <c r="V1376" s="142">
        <f t="shared" si="5745"/>
        <v>0</v>
      </c>
      <c r="W1376" s="100">
        <v>0</v>
      </c>
      <c r="X1376" s="166">
        <v>0</v>
      </c>
      <c r="Y1376" s="166">
        <v>0</v>
      </c>
      <c r="Z1376" s="166">
        <v>0</v>
      </c>
      <c r="AA1376" s="166">
        <v>0</v>
      </c>
      <c r="AB1376" s="166">
        <v>0</v>
      </c>
      <c r="AC1376" s="100">
        <v>0</v>
      </c>
      <c r="AD1376" s="100">
        <v>0</v>
      </c>
      <c r="AE1376" s="100">
        <v>0</v>
      </c>
      <c r="AF1376" s="100">
        <v>0</v>
      </c>
      <c r="AG1376" s="100">
        <v>0</v>
      </c>
      <c r="AH1376" s="100">
        <v>0</v>
      </c>
      <c r="AI1376" s="142">
        <f t="shared" si="6219"/>
        <v>0</v>
      </c>
      <c r="AJ1376" s="100">
        <f t="shared" ref="AJ1376:AU1376" si="6267">AJ334*$F$1240</f>
        <v>0</v>
      </c>
      <c r="AK1376" s="100">
        <f t="shared" si="6267"/>
        <v>0</v>
      </c>
      <c r="AL1376" s="100">
        <f t="shared" si="6267"/>
        <v>0</v>
      </c>
      <c r="AM1376" s="100">
        <f t="shared" si="6267"/>
        <v>0</v>
      </c>
      <c r="AN1376" s="100">
        <f t="shared" si="6267"/>
        <v>0</v>
      </c>
      <c r="AO1376" s="100">
        <f t="shared" si="6267"/>
        <v>0</v>
      </c>
      <c r="AP1376" s="100">
        <f t="shared" si="6267"/>
        <v>0</v>
      </c>
      <c r="AQ1376" s="100">
        <f t="shared" si="6267"/>
        <v>0</v>
      </c>
      <c r="AR1376" s="100">
        <f t="shared" si="6267"/>
        <v>0</v>
      </c>
      <c r="AS1376" s="100">
        <f t="shared" si="6267"/>
        <v>0</v>
      </c>
      <c r="AT1376" s="100">
        <f t="shared" si="6267"/>
        <v>0</v>
      </c>
      <c r="AU1376" s="100">
        <f t="shared" si="6267"/>
        <v>0</v>
      </c>
      <c r="AV1376" s="142">
        <f t="shared" si="6221"/>
        <v>0</v>
      </c>
      <c r="AW1376" s="100">
        <f t="shared" ref="AW1376:BH1376" si="6268">AW334*$F$1240</f>
        <v>0</v>
      </c>
      <c r="AX1376" s="100">
        <f t="shared" si="6268"/>
        <v>0</v>
      </c>
      <c r="AY1376" s="100">
        <f t="shared" si="6268"/>
        <v>0</v>
      </c>
      <c r="AZ1376" s="100">
        <f t="shared" si="6268"/>
        <v>0</v>
      </c>
      <c r="BA1376" s="100">
        <f t="shared" si="6268"/>
        <v>0</v>
      </c>
      <c r="BB1376" s="100">
        <f t="shared" si="6268"/>
        <v>0</v>
      </c>
      <c r="BC1376" s="100">
        <f t="shared" si="6268"/>
        <v>0</v>
      </c>
      <c r="BD1376" s="100">
        <f t="shared" si="6268"/>
        <v>0</v>
      </c>
      <c r="BE1376" s="100">
        <f t="shared" si="6268"/>
        <v>0</v>
      </c>
      <c r="BF1376" s="100">
        <f t="shared" si="6268"/>
        <v>0</v>
      </c>
      <c r="BG1376" s="100">
        <f t="shared" si="6268"/>
        <v>0</v>
      </c>
      <c r="BH1376" s="100">
        <f t="shared" si="6268"/>
        <v>0</v>
      </c>
      <c r="BI1376" s="142">
        <f t="shared" si="6223"/>
        <v>0</v>
      </c>
      <c r="BV1376" s="142"/>
      <c r="CI1376" s="142"/>
      <c r="CV1376" s="142"/>
      <c r="DI1376" s="142"/>
      <c r="DV1376" s="142"/>
      <c r="EI1376" s="142"/>
    </row>
    <row r="1377" spans="1:139" ht="15.75" hidden="1" outlineLevel="1" x14ac:dyDescent="0.25">
      <c r="A1377" s="2">
        <f t="shared" ref="A1377:E1377" si="6269">A1183</f>
        <v>82</v>
      </c>
      <c r="B1377" s="1">
        <f t="shared" si="6269"/>
        <v>0</v>
      </c>
      <c r="C1377" s="1">
        <f t="shared" si="6269"/>
        <v>0</v>
      </c>
      <c r="D1377" s="2">
        <f t="shared" si="6269"/>
        <v>0</v>
      </c>
      <c r="E1377" s="141">
        <f t="shared" si="6269"/>
        <v>0</v>
      </c>
      <c r="F1377" s="84"/>
      <c r="J1377" s="166">
        <v>0</v>
      </c>
      <c r="K1377" s="166">
        <v>0</v>
      </c>
      <c r="L1377" s="166">
        <v>0</v>
      </c>
      <c r="M1377" s="166">
        <v>0</v>
      </c>
      <c r="N1377" s="166">
        <v>0</v>
      </c>
      <c r="O1377" s="166">
        <v>0</v>
      </c>
      <c r="P1377" s="166">
        <v>0</v>
      </c>
      <c r="Q1377" s="142">
        <v>0</v>
      </c>
      <c r="R1377" s="166">
        <v>0</v>
      </c>
      <c r="S1377" s="166">
        <v>0</v>
      </c>
      <c r="T1377" s="166">
        <v>0</v>
      </c>
      <c r="U1377" s="166">
        <v>0</v>
      </c>
      <c r="V1377" s="142">
        <f t="shared" si="5745"/>
        <v>0</v>
      </c>
      <c r="W1377" s="142">
        <v>0</v>
      </c>
      <c r="X1377" s="166">
        <v>0</v>
      </c>
      <c r="Y1377" s="166">
        <v>0</v>
      </c>
      <c r="Z1377" s="166">
        <v>0</v>
      </c>
      <c r="AA1377" s="166">
        <v>0</v>
      </c>
      <c r="AB1377" s="166">
        <v>0</v>
      </c>
      <c r="AC1377" s="100">
        <v>0</v>
      </c>
      <c r="AD1377" s="100">
        <v>0</v>
      </c>
      <c r="AE1377" s="100">
        <v>0</v>
      </c>
      <c r="AF1377" s="100">
        <v>0</v>
      </c>
      <c r="AG1377" s="100">
        <v>0</v>
      </c>
      <c r="AH1377" s="100">
        <v>0</v>
      </c>
      <c r="AI1377" s="142">
        <f t="shared" si="6219"/>
        <v>0</v>
      </c>
      <c r="AJ1377" s="100">
        <f t="shared" ref="AJ1377:AU1377" si="6270">AJ335*$F$1240</f>
        <v>0</v>
      </c>
      <c r="AK1377" s="100">
        <f t="shared" si="6270"/>
        <v>0</v>
      </c>
      <c r="AL1377" s="100">
        <f t="shared" si="6270"/>
        <v>0</v>
      </c>
      <c r="AM1377" s="100">
        <f t="shared" si="6270"/>
        <v>0</v>
      </c>
      <c r="AN1377" s="100">
        <f t="shared" si="6270"/>
        <v>0</v>
      </c>
      <c r="AO1377" s="100">
        <f t="shared" si="6270"/>
        <v>0</v>
      </c>
      <c r="AP1377" s="100">
        <f t="shared" si="6270"/>
        <v>0</v>
      </c>
      <c r="AQ1377" s="100">
        <f t="shared" si="6270"/>
        <v>0</v>
      </c>
      <c r="AR1377" s="100">
        <f t="shared" si="6270"/>
        <v>0</v>
      </c>
      <c r="AS1377" s="100">
        <f t="shared" si="6270"/>
        <v>0</v>
      </c>
      <c r="AT1377" s="100">
        <f t="shared" si="6270"/>
        <v>0</v>
      </c>
      <c r="AU1377" s="100">
        <f t="shared" si="6270"/>
        <v>0</v>
      </c>
      <c r="AV1377" s="142">
        <f t="shared" si="6221"/>
        <v>0</v>
      </c>
      <c r="AW1377" s="100">
        <f t="shared" ref="AW1377:BH1377" si="6271">AW335*$F$1240</f>
        <v>0</v>
      </c>
      <c r="AX1377" s="100">
        <f t="shared" si="6271"/>
        <v>0</v>
      </c>
      <c r="AY1377" s="100">
        <f t="shared" si="6271"/>
        <v>0</v>
      </c>
      <c r="AZ1377" s="100">
        <f t="shared" si="6271"/>
        <v>0</v>
      </c>
      <c r="BA1377" s="100">
        <f t="shared" si="6271"/>
        <v>0</v>
      </c>
      <c r="BB1377" s="100">
        <f t="shared" si="6271"/>
        <v>0</v>
      </c>
      <c r="BC1377" s="100">
        <f t="shared" si="6271"/>
        <v>0</v>
      </c>
      <c r="BD1377" s="100">
        <f t="shared" si="6271"/>
        <v>0</v>
      </c>
      <c r="BE1377" s="100">
        <f t="shared" si="6271"/>
        <v>0</v>
      </c>
      <c r="BF1377" s="100">
        <f t="shared" si="6271"/>
        <v>0</v>
      </c>
      <c r="BG1377" s="100">
        <f t="shared" si="6271"/>
        <v>0</v>
      </c>
      <c r="BH1377" s="100">
        <f t="shared" si="6271"/>
        <v>0</v>
      </c>
      <c r="BI1377" s="142">
        <f t="shared" si="6223"/>
        <v>0</v>
      </c>
      <c r="BV1377" s="142"/>
      <c r="CI1377" s="142"/>
      <c r="CV1377" s="142"/>
      <c r="DI1377" s="142"/>
      <c r="DV1377" s="142"/>
      <c r="EI1377" s="142"/>
    </row>
    <row r="1378" spans="1:139" ht="15.75" hidden="1" outlineLevel="1" x14ac:dyDescent="0.25">
      <c r="A1378" s="2">
        <f t="shared" ref="A1378:E1378" si="6272">A1184</f>
        <v>83</v>
      </c>
      <c r="B1378" s="1">
        <f t="shared" si="6272"/>
        <v>0</v>
      </c>
      <c r="C1378" s="1">
        <f t="shared" si="6272"/>
        <v>0</v>
      </c>
      <c r="D1378" s="2">
        <f t="shared" si="6272"/>
        <v>0</v>
      </c>
      <c r="E1378" s="141">
        <f t="shared" si="6272"/>
        <v>0</v>
      </c>
      <c r="F1378" s="84"/>
      <c r="J1378" s="166">
        <v>0</v>
      </c>
      <c r="K1378" s="166">
        <v>0</v>
      </c>
      <c r="L1378" s="166">
        <v>0</v>
      </c>
      <c r="M1378" s="166">
        <v>0</v>
      </c>
      <c r="N1378" s="166">
        <v>0</v>
      </c>
      <c r="O1378" s="166">
        <v>0</v>
      </c>
      <c r="P1378" s="166">
        <v>0</v>
      </c>
      <c r="Q1378" s="100">
        <v>0</v>
      </c>
      <c r="R1378" s="166">
        <v>0</v>
      </c>
      <c r="S1378" s="166">
        <v>0</v>
      </c>
      <c r="T1378" s="166">
        <v>0</v>
      </c>
      <c r="U1378" s="166">
        <v>0</v>
      </c>
      <c r="V1378" s="142">
        <f t="shared" si="5745"/>
        <v>0</v>
      </c>
      <c r="W1378" s="100">
        <v>0</v>
      </c>
      <c r="X1378" s="166">
        <v>0</v>
      </c>
      <c r="Y1378" s="166">
        <v>0</v>
      </c>
      <c r="Z1378" s="166">
        <v>0</v>
      </c>
      <c r="AA1378" s="166">
        <v>0</v>
      </c>
      <c r="AB1378" s="166">
        <v>0</v>
      </c>
      <c r="AC1378" s="100">
        <v>0</v>
      </c>
      <c r="AD1378" s="100">
        <v>0</v>
      </c>
      <c r="AE1378" s="100">
        <v>0</v>
      </c>
      <c r="AF1378" s="100">
        <v>0</v>
      </c>
      <c r="AG1378" s="100">
        <v>0</v>
      </c>
      <c r="AH1378" s="100">
        <v>0</v>
      </c>
      <c r="AI1378" s="142">
        <f t="shared" si="6219"/>
        <v>0</v>
      </c>
      <c r="AJ1378" s="100">
        <f t="shared" ref="AJ1378:AU1378" si="6273">AJ336*$F$1240</f>
        <v>0</v>
      </c>
      <c r="AK1378" s="100">
        <f t="shared" si="6273"/>
        <v>0</v>
      </c>
      <c r="AL1378" s="100">
        <f t="shared" si="6273"/>
        <v>0</v>
      </c>
      <c r="AM1378" s="100">
        <f t="shared" si="6273"/>
        <v>0</v>
      </c>
      <c r="AN1378" s="100">
        <f t="shared" si="6273"/>
        <v>0</v>
      </c>
      <c r="AO1378" s="100">
        <f t="shared" si="6273"/>
        <v>0</v>
      </c>
      <c r="AP1378" s="100">
        <f t="shared" si="6273"/>
        <v>0</v>
      </c>
      <c r="AQ1378" s="100">
        <f t="shared" si="6273"/>
        <v>0</v>
      </c>
      <c r="AR1378" s="100">
        <f t="shared" si="6273"/>
        <v>0</v>
      </c>
      <c r="AS1378" s="100">
        <f t="shared" si="6273"/>
        <v>0</v>
      </c>
      <c r="AT1378" s="100">
        <f t="shared" si="6273"/>
        <v>0</v>
      </c>
      <c r="AU1378" s="100">
        <f t="shared" si="6273"/>
        <v>0</v>
      </c>
      <c r="AV1378" s="142">
        <f t="shared" si="6221"/>
        <v>0</v>
      </c>
      <c r="AW1378" s="100">
        <f t="shared" ref="AW1378:BH1378" si="6274">AW336*$F$1240</f>
        <v>0</v>
      </c>
      <c r="AX1378" s="100">
        <f t="shared" si="6274"/>
        <v>0</v>
      </c>
      <c r="AY1378" s="100">
        <f t="shared" si="6274"/>
        <v>0</v>
      </c>
      <c r="AZ1378" s="100">
        <f t="shared" si="6274"/>
        <v>0</v>
      </c>
      <c r="BA1378" s="100">
        <f t="shared" si="6274"/>
        <v>0</v>
      </c>
      <c r="BB1378" s="100">
        <f t="shared" si="6274"/>
        <v>0</v>
      </c>
      <c r="BC1378" s="100">
        <f t="shared" si="6274"/>
        <v>0</v>
      </c>
      <c r="BD1378" s="100">
        <f t="shared" si="6274"/>
        <v>0</v>
      </c>
      <c r="BE1378" s="100">
        <f t="shared" si="6274"/>
        <v>0</v>
      </c>
      <c r="BF1378" s="100">
        <f t="shared" si="6274"/>
        <v>0</v>
      </c>
      <c r="BG1378" s="100">
        <f t="shared" si="6274"/>
        <v>0</v>
      </c>
      <c r="BH1378" s="100">
        <f t="shared" si="6274"/>
        <v>0</v>
      </c>
      <c r="BI1378" s="142">
        <f t="shared" si="6223"/>
        <v>0</v>
      </c>
      <c r="BV1378" s="142"/>
      <c r="CI1378" s="142"/>
      <c r="CV1378" s="142"/>
      <c r="DI1378" s="142"/>
      <c r="DV1378" s="142"/>
      <c r="EI1378" s="142"/>
    </row>
    <row r="1379" spans="1:139" ht="15.75" hidden="1" outlineLevel="1" x14ac:dyDescent="0.25">
      <c r="A1379" s="2">
        <f t="shared" ref="A1379:E1379" si="6275">A1185</f>
        <v>84</v>
      </c>
      <c r="B1379" s="1">
        <f t="shared" si="6275"/>
        <v>0</v>
      </c>
      <c r="C1379" s="1">
        <f t="shared" si="6275"/>
        <v>0</v>
      </c>
      <c r="D1379" s="2">
        <f t="shared" si="6275"/>
        <v>0</v>
      </c>
      <c r="E1379" s="141">
        <f t="shared" si="6275"/>
        <v>0</v>
      </c>
      <c r="F1379" s="84"/>
      <c r="J1379" s="166">
        <v>0</v>
      </c>
      <c r="K1379" s="166">
        <v>0</v>
      </c>
      <c r="L1379" s="166">
        <v>0</v>
      </c>
      <c r="M1379" s="166">
        <v>0</v>
      </c>
      <c r="N1379" s="166">
        <v>0</v>
      </c>
      <c r="O1379" s="166">
        <v>0</v>
      </c>
      <c r="P1379" s="166">
        <v>0</v>
      </c>
      <c r="Q1379" s="142">
        <v>0</v>
      </c>
      <c r="R1379" s="166">
        <v>0</v>
      </c>
      <c r="S1379" s="166">
        <v>0</v>
      </c>
      <c r="T1379" s="166">
        <v>0</v>
      </c>
      <c r="U1379" s="166">
        <v>0</v>
      </c>
      <c r="V1379" s="142">
        <f t="shared" si="5745"/>
        <v>0</v>
      </c>
      <c r="W1379" s="142">
        <v>0</v>
      </c>
      <c r="X1379" s="166">
        <v>0</v>
      </c>
      <c r="Y1379" s="166">
        <v>0</v>
      </c>
      <c r="Z1379" s="166">
        <v>0</v>
      </c>
      <c r="AA1379" s="166">
        <v>0</v>
      </c>
      <c r="AB1379" s="166">
        <v>0</v>
      </c>
      <c r="AC1379" s="100">
        <v>0</v>
      </c>
      <c r="AD1379" s="100">
        <v>0</v>
      </c>
      <c r="AE1379" s="100">
        <v>0</v>
      </c>
      <c r="AF1379" s="100">
        <v>0</v>
      </c>
      <c r="AG1379" s="100">
        <v>0</v>
      </c>
      <c r="AH1379" s="100">
        <v>0</v>
      </c>
      <c r="AI1379" s="142">
        <f t="shared" si="6219"/>
        <v>0</v>
      </c>
      <c r="AJ1379" s="100">
        <f t="shared" ref="AJ1379:AU1379" si="6276">AJ337*$F$1240</f>
        <v>0</v>
      </c>
      <c r="AK1379" s="100">
        <f t="shared" si="6276"/>
        <v>0</v>
      </c>
      <c r="AL1379" s="100">
        <f t="shared" si="6276"/>
        <v>0</v>
      </c>
      <c r="AM1379" s="100">
        <f t="shared" si="6276"/>
        <v>0</v>
      </c>
      <c r="AN1379" s="100">
        <f t="shared" si="6276"/>
        <v>0</v>
      </c>
      <c r="AO1379" s="100">
        <f t="shared" si="6276"/>
        <v>0</v>
      </c>
      <c r="AP1379" s="100">
        <f t="shared" si="6276"/>
        <v>0</v>
      </c>
      <c r="AQ1379" s="100">
        <f t="shared" si="6276"/>
        <v>0</v>
      </c>
      <c r="AR1379" s="100">
        <f t="shared" si="6276"/>
        <v>0</v>
      </c>
      <c r="AS1379" s="100">
        <f t="shared" si="6276"/>
        <v>0</v>
      </c>
      <c r="AT1379" s="100">
        <f t="shared" si="6276"/>
        <v>0</v>
      </c>
      <c r="AU1379" s="100">
        <f t="shared" si="6276"/>
        <v>0</v>
      </c>
      <c r="AV1379" s="142">
        <f t="shared" si="6221"/>
        <v>0</v>
      </c>
      <c r="AW1379" s="100">
        <f t="shared" ref="AW1379:BH1379" si="6277">AW337*$F$1240</f>
        <v>0</v>
      </c>
      <c r="AX1379" s="100">
        <f t="shared" si="6277"/>
        <v>0</v>
      </c>
      <c r="AY1379" s="100">
        <f t="shared" si="6277"/>
        <v>0</v>
      </c>
      <c r="AZ1379" s="100">
        <f t="shared" si="6277"/>
        <v>0</v>
      </c>
      <c r="BA1379" s="100">
        <f t="shared" si="6277"/>
        <v>0</v>
      </c>
      <c r="BB1379" s="100">
        <f t="shared" si="6277"/>
        <v>0</v>
      </c>
      <c r="BC1379" s="100">
        <f t="shared" si="6277"/>
        <v>0</v>
      </c>
      <c r="BD1379" s="100">
        <f t="shared" si="6277"/>
        <v>0</v>
      </c>
      <c r="BE1379" s="100">
        <f t="shared" si="6277"/>
        <v>0</v>
      </c>
      <c r="BF1379" s="100">
        <f t="shared" si="6277"/>
        <v>0</v>
      </c>
      <c r="BG1379" s="100">
        <f t="shared" si="6277"/>
        <v>0</v>
      </c>
      <c r="BH1379" s="100">
        <f t="shared" si="6277"/>
        <v>0</v>
      </c>
      <c r="BI1379" s="142">
        <f t="shared" si="6223"/>
        <v>0</v>
      </c>
      <c r="BV1379" s="142"/>
      <c r="CI1379" s="142"/>
      <c r="CV1379" s="142"/>
      <c r="DI1379" s="142"/>
      <c r="DV1379" s="142"/>
      <c r="EI1379" s="142"/>
    </row>
    <row r="1380" spans="1:139" ht="15.75" hidden="1" outlineLevel="1" x14ac:dyDescent="0.25">
      <c r="A1380" s="2">
        <f t="shared" ref="A1380:E1380" si="6278">A1186</f>
        <v>85</v>
      </c>
      <c r="B1380" s="1">
        <f t="shared" si="6278"/>
        <v>0</v>
      </c>
      <c r="C1380" s="1">
        <f t="shared" si="6278"/>
        <v>0</v>
      </c>
      <c r="D1380" s="2">
        <f t="shared" si="6278"/>
        <v>0</v>
      </c>
      <c r="E1380" s="141">
        <f t="shared" si="6278"/>
        <v>0</v>
      </c>
      <c r="F1380" s="84"/>
      <c r="J1380" s="166">
        <v>0</v>
      </c>
      <c r="K1380" s="166">
        <v>0</v>
      </c>
      <c r="L1380" s="166">
        <v>0</v>
      </c>
      <c r="M1380" s="166">
        <v>0</v>
      </c>
      <c r="N1380" s="166">
        <v>0</v>
      </c>
      <c r="O1380" s="166">
        <v>0</v>
      </c>
      <c r="P1380" s="166">
        <v>0</v>
      </c>
      <c r="Q1380" s="100">
        <v>0</v>
      </c>
      <c r="R1380" s="166">
        <v>0</v>
      </c>
      <c r="S1380" s="166">
        <v>0</v>
      </c>
      <c r="T1380" s="166">
        <v>0</v>
      </c>
      <c r="U1380" s="166">
        <v>0</v>
      </c>
      <c r="V1380" s="142">
        <f t="shared" si="5745"/>
        <v>0</v>
      </c>
      <c r="W1380" s="100">
        <v>0</v>
      </c>
      <c r="X1380" s="166">
        <v>0</v>
      </c>
      <c r="Y1380" s="166">
        <v>0</v>
      </c>
      <c r="Z1380" s="166">
        <v>0</v>
      </c>
      <c r="AA1380" s="166">
        <v>0</v>
      </c>
      <c r="AB1380" s="166">
        <v>0</v>
      </c>
      <c r="AC1380" s="100">
        <v>0</v>
      </c>
      <c r="AD1380" s="100">
        <v>0</v>
      </c>
      <c r="AE1380" s="100">
        <v>0</v>
      </c>
      <c r="AF1380" s="100">
        <v>0</v>
      </c>
      <c r="AG1380" s="100">
        <v>0</v>
      </c>
      <c r="AH1380" s="100">
        <v>0</v>
      </c>
      <c r="AI1380" s="142">
        <f t="shared" si="6219"/>
        <v>0</v>
      </c>
      <c r="AJ1380" s="100">
        <f t="shared" ref="AJ1380:AU1380" si="6279">AJ338*$F$1240</f>
        <v>0</v>
      </c>
      <c r="AK1380" s="100">
        <f t="shared" si="6279"/>
        <v>0</v>
      </c>
      <c r="AL1380" s="100">
        <f t="shared" si="6279"/>
        <v>0</v>
      </c>
      <c r="AM1380" s="100">
        <f t="shared" si="6279"/>
        <v>0</v>
      </c>
      <c r="AN1380" s="100">
        <f t="shared" si="6279"/>
        <v>0</v>
      </c>
      <c r="AO1380" s="100">
        <f t="shared" si="6279"/>
        <v>0</v>
      </c>
      <c r="AP1380" s="100">
        <f t="shared" si="6279"/>
        <v>0</v>
      </c>
      <c r="AQ1380" s="100">
        <f t="shared" si="6279"/>
        <v>0</v>
      </c>
      <c r="AR1380" s="100">
        <f t="shared" si="6279"/>
        <v>0</v>
      </c>
      <c r="AS1380" s="100">
        <f t="shared" si="6279"/>
        <v>0</v>
      </c>
      <c r="AT1380" s="100">
        <f t="shared" si="6279"/>
        <v>0</v>
      </c>
      <c r="AU1380" s="100">
        <f t="shared" si="6279"/>
        <v>0</v>
      </c>
      <c r="AV1380" s="142">
        <f t="shared" si="6221"/>
        <v>0</v>
      </c>
      <c r="AW1380" s="100">
        <f t="shared" ref="AW1380:BH1380" si="6280">AW338*$F$1240</f>
        <v>0</v>
      </c>
      <c r="AX1380" s="100">
        <f t="shared" si="6280"/>
        <v>0</v>
      </c>
      <c r="AY1380" s="100">
        <f t="shared" si="6280"/>
        <v>0</v>
      </c>
      <c r="AZ1380" s="100">
        <f t="shared" si="6280"/>
        <v>0</v>
      </c>
      <c r="BA1380" s="100">
        <f t="shared" si="6280"/>
        <v>0</v>
      </c>
      <c r="BB1380" s="100">
        <f t="shared" si="6280"/>
        <v>0</v>
      </c>
      <c r="BC1380" s="100">
        <f t="shared" si="6280"/>
        <v>0</v>
      </c>
      <c r="BD1380" s="100">
        <f t="shared" si="6280"/>
        <v>0</v>
      </c>
      <c r="BE1380" s="100">
        <f t="shared" si="6280"/>
        <v>0</v>
      </c>
      <c r="BF1380" s="100">
        <f t="shared" si="6280"/>
        <v>0</v>
      </c>
      <c r="BG1380" s="100">
        <f t="shared" si="6280"/>
        <v>0</v>
      </c>
      <c r="BH1380" s="100">
        <f t="shared" si="6280"/>
        <v>0</v>
      </c>
      <c r="BI1380" s="142">
        <f t="shared" si="6223"/>
        <v>0</v>
      </c>
      <c r="BV1380" s="142"/>
      <c r="CI1380" s="142"/>
      <c r="CV1380" s="142"/>
      <c r="DI1380" s="142"/>
      <c r="DV1380" s="142"/>
      <c r="EI1380" s="142"/>
    </row>
    <row r="1381" spans="1:139" ht="15.75" hidden="1" outlineLevel="1" x14ac:dyDescent="0.25">
      <c r="A1381" s="2">
        <f t="shared" ref="A1381:E1381" si="6281">A1187</f>
        <v>86</v>
      </c>
      <c r="B1381" s="1">
        <f t="shared" si="6281"/>
        <v>0</v>
      </c>
      <c r="C1381" s="1">
        <f t="shared" si="6281"/>
        <v>0</v>
      </c>
      <c r="D1381" s="2">
        <f t="shared" si="6281"/>
        <v>0</v>
      </c>
      <c r="E1381" s="141">
        <f t="shared" si="6281"/>
        <v>0</v>
      </c>
      <c r="F1381" s="84"/>
      <c r="J1381" s="166">
        <v>0</v>
      </c>
      <c r="K1381" s="166">
        <v>0</v>
      </c>
      <c r="L1381" s="166">
        <v>0</v>
      </c>
      <c r="M1381" s="166">
        <v>0</v>
      </c>
      <c r="N1381" s="166">
        <v>0</v>
      </c>
      <c r="O1381" s="166">
        <v>0</v>
      </c>
      <c r="P1381" s="166">
        <v>0</v>
      </c>
      <c r="Q1381" s="142">
        <v>0</v>
      </c>
      <c r="R1381" s="166">
        <v>0</v>
      </c>
      <c r="S1381" s="166">
        <v>0</v>
      </c>
      <c r="T1381" s="166">
        <v>0</v>
      </c>
      <c r="U1381" s="166">
        <v>0</v>
      </c>
      <c r="V1381" s="142">
        <f t="shared" si="5745"/>
        <v>0</v>
      </c>
      <c r="W1381" s="142">
        <v>0</v>
      </c>
      <c r="X1381" s="166">
        <v>0</v>
      </c>
      <c r="Y1381" s="166">
        <v>0</v>
      </c>
      <c r="Z1381" s="166">
        <v>0</v>
      </c>
      <c r="AA1381" s="166">
        <v>0</v>
      </c>
      <c r="AB1381" s="166">
        <v>0</v>
      </c>
      <c r="AC1381" s="100">
        <v>0</v>
      </c>
      <c r="AD1381" s="100">
        <v>0</v>
      </c>
      <c r="AE1381" s="100">
        <v>0</v>
      </c>
      <c r="AF1381" s="100">
        <v>0</v>
      </c>
      <c r="AG1381" s="100">
        <v>0</v>
      </c>
      <c r="AH1381" s="100">
        <v>0</v>
      </c>
      <c r="AI1381" s="142">
        <f t="shared" si="6219"/>
        <v>0</v>
      </c>
      <c r="AJ1381" s="100">
        <f t="shared" ref="AJ1381:AU1381" si="6282">AJ339*$F$1240</f>
        <v>0</v>
      </c>
      <c r="AK1381" s="100">
        <f t="shared" si="6282"/>
        <v>0</v>
      </c>
      <c r="AL1381" s="100">
        <f t="shared" si="6282"/>
        <v>0</v>
      </c>
      <c r="AM1381" s="100">
        <f t="shared" si="6282"/>
        <v>0</v>
      </c>
      <c r="AN1381" s="100">
        <f t="shared" si="6282"/>
        <v>0</v>
      </c>
      <c r="AO1381" s="100">
        <f t="shared" si="6282"/>
        <v>0</v>
      </c>
      <c r="AP1381" s="100">
        <f t="shared" si="6282"/>
        <v>0</v>
      </c>
      <c r="AQ1381" s="100">
        <f t="shared" si="6282"/>
        <v>0</v>
      </c>
      <c r="AR1381" s="100">
        <f t="shared" si="6282"/>
        <v>0</v>
      </c>
      <c r="AS1381" s="100">
        <f t="shared" si="6282"/>
        <v>0</v>
      </c>
      <c r="AT1381" s="100">
        <f t="shared" si="6282"/>
        <v>0</v>
      </c>
      <c r="AU1381" s="100">
        <f t="shared" si="6282"/>
        <v>0</v>
      </c>
      <c r="AV1381" s="142">
        <f t="shared" si="6221"/>
        <v>0</v>
      </c>
      <c r="AW1381" s="100">
        <f t="shared" ref="AW1381:BH1381" si="6283">AW339*$F$1240</f>
        <v>0</v>
      </c>
      <c r="AX1381" s="100">
        <f t="shared" si="6283"/>
        <v>0</v>
      </c>
      <c r="AY1381" s="100">
        <f t="shared" si="6283"/>
        <v>0</v>
      </c>
      <c r="AZ1381" s="100">
        <f t="shared" si="6283"/>
        <v>0</v>
      </c>
      <c r="BA1381" s="100">
        <f t="shared" si="6283"/>
        <v>0</v>
      </c>
      <c r="BB1381" s="100">
        <f t="shared" si="6283"/>
        <v>0</v>
      </c>
      <c r="BC1381" s="100">
        <f t="shared" si="6283"/>
        <v>0</v>
      </c>
      <c r="BD1381" s="100">
        <f t="shared" si="6283"/>
        <v>0</v>
      </c>
      <c r="BE1381" s="100">
        <f t="shared" si="6283"/>
        <v>0</v>
      </c>
      <c r="BF1381" s="100">
        <f t="shared" si="6283"/>
        <v>0</v>
      </c>
      <c r="BG1381" s="100">
        <f t="shared" si="6283"/>
        <v>0</v>
      </c>
      <c r="BH1381" s="100">
        <f t="shared" si="6283"/>
        <v>0</v>
      </c>
      <c r="BI1381" s="142">
        <f t="shared" si="6223"/>
        <v>0</v>
      </c>
      <c r="BV1381" s="142"/>
      <c r="CI1381" s="142"/>
      <c r="CV1381" s="142"/>
      <c r="DI1381" s="142"/>
      <c r="DV1381" s="142"/>
      <c r="EI1381" s="142"/>
    </row>
    <row r="1382" spans="1:139" ht="15.75" hidden="1" outlineLevel="1" x14ac:dyDescent="0.25">
      <c r="A1382" s="2">
        <f t="shared" ref="A1382:E1382" si="6284">A1188</f>
        <v>87</v>
      </c>
      <c r="B1382" s="1">
        <f t="shared" si="6284"/>
        <v>0</v>
      </c>
      <c r="C1382" s="1">
        <f t="shared" si="6284"/>
        <v>0</v>
      </c>
      <c r="D1382" s="2">
        <f t="shared" si="6284"/>
        <v>0</v>
      </c>
      <c r="E1382" s="141">
        <f t="shared" si="6284"/>
        <v>0</v>
      </c>
      <c r="F1382" s="84"/>
      <c r="J1382" s="166">
        <v>0</v>
      </c>
      <c r="K1382" s="166">
        <v>0</v>
      </c>
      <c r="L1382" s="166">
        <v>0</v>
      </c>
      <c r="M1382" s="166">
        <v>0</v>
      </c>
      <c r="N1382" s="166">
        <v>0</v>
      </c>
      <c r="O1382" s="166">
        <v>0</v>
      </c>
      <c r="P1382" s="166">
        <v>0</v>
      </c>
      <c r="Q1382" s="100">
        <v>0</v>
      </c>
      <c r="R1382" s="166">
        <v>0</v>
      </c>
      <c r="S1382" s="166">
        <v>0</v>
      </c>
      <c r="T1382" s="166">
        <v>0</v>
      </c>
      <c r="U1382" s="166">
        <v>0</v>
      </c>
      <c r="V1382" s="142">
        <f t="shared" si="5745"/>
        <v>0</v>
      </c>
      <c r="W1382" s="100">
        <v>0</v>
      </c>
      <c r="X1382" s="166">
        <v>0</v>
      </c>
      <c r="Y1382" s="166">
        <v>0</v>
      </c>
      <c r="Z1382" s="166">
        <v>0</v>
      </c>
      <c r="AA1382" s="166">
        <v>0</v>
      </c>
      <c r="AB1382" s="166">
        <v>0</v>
      </c>
      <c r="AC1382" s="100">
        <v>0</v>
      </c>
      <c r="AD1382" s="100">
        <v>0</v>
      </c>
      <c r="AE1382" s="100">
        <v>0</v>
      </c>
      <c r="AF1382" s="100">
        <v>0</v>
      </c>
      <c r="AG1382" s="100">
        <v>0</v>
      </c>
      <c r="AH1382" s="100">
        <v>0</v>
      </c>
      <c r="AI1382" s="142">
        <f t="shared" si="6219"/>
        <v>0</v>
      </c>
      <c r="AJ1382" s="100">
        <f t="shared" ref="AJ1382:AU1382" si="6285">AJ340*$F$1240</f>
        <v>0</v>
      </c>
      <c r="AK1382" s="100">
        <f t="shared" si="6285"/>
        <v>0</v>
      </c>
      <c r="AL1382" s="100">
        <f t="shared" si="6285"/>
        <v>0</v>
      </c>
      <c r="AM1382" s="100">
        <f t="shared" si="6285"/>
        <v>0</v>
      </c>
      <c r="AN1382" s="100">
        <f t="shared" si="6285"/>
        <v>0</v>
      </c>
      <c r="AO1382" s="100">
        <f t="shared" si="6285"/>
        <v>0</v>
      </c>
      <c r="AP1382" s="100">
        <f t="shared" si="6285"/>
        <v>0</v>
      </c>
      <c r="AQ1382" s="100">
        <f t="shared" si="6285"/>
        <v>0</v>
      </c>
      <c r="AR1382" s="100">
        <f t="shared" si="6285"/>
        <v>0</v>
      </c>
      <c r="AS1382" s="100">
        <f t="shared" si="6285"/>
        <v>0</v>
      </c>
      <c r="AT1382" s="100">
        <f t="shared" si="6285"/>
        <v>0</v>
      </c>
      <c r="AU1382" s="100">
        <f t="shared" si="6285"/>
        <v>0</v>
      </c>
      <c r="AV1382" s="142">
        <f t="shared" si="6221"/>
        <v>0</v>
      </c>
      <c r="AW1382" s="100">
        <f t="shared" ref="AW1382:BH1382" si="6286">AW340*$F$1240</f>
        <v>0</v>
      </c>
      <c r="AX1382" s="100">
        <f t="shared" si="6286"/>
        <v>0</v>
      </c>
      <c r="AY1382" s="100">
        <f t="shared" si="6286"/>
        <v>0</v>
      </c>
      <c r="AZ1382" s="100">
        <f t="shared" si="6286"/>
        <v>0</v>
      </c>
      <c r="BA1382" s="100">
        <f t="shared" si="6286"/>
        <v>0</v>
      </c>
      <c r="BB1382" s="100">
        <f t="shared" si="6286"/>
        <v>0</v>
      </c>
      <c r="BC1382" s="100">
        <f t="shared" si="6286"/>
        <v>0</v>
      </c>
      <c r="BD1382" s="100">
        <f t="shared" si="6286"/>
        <v>0</v>
      </c>
      <c r="BE1382" s="100">
        <f t="shared" si="6286"/>
        <v>0</v>
      </c>
      <c r="BF1382" s="100">
        <f t="shared" si="6286"/>
        <v>0</v>
      </c>
      <c r="BG1382" s="100">
        <f t="shared" si="6286"/>
        <v>0</v>
      </c>
      <c r="BH1382" s="100">
        <f t="shared" si="6286"/>
        <v>0</v>
      </c>
      <c r="BI1382" s="142">
        <f t="shared" si="6223"/>
        <v>0</v>
      </c>
      <c r="BV1382" s="142"/>
      <c r="CI1382" s="142"/>
      <c r="CV1382" s="142"/>
      <c r="DI1382" s="142"/>
      <c r="DV1382" s="142"/>
      <c r="EI1382" s="142"/>
    </row>
    <row r="1383" spans="1:139" ht="15.75" hidden="1" outlineLevel="1" x14ac:dyDescent="0.25">
      <c r="A1383" s="2">
        <f t="shared" ref="A1383:E1383" si="6287">A1189</f>
        <v>88</v>
      </c>
      <c r="B1383" s="1">
        <f t="shared" si="6287"/>
        <v>0</v>
      </c>
      <c r="C1383" s="1">
        <f t="shared" si="6287"/>
        <v>0</v>
      </c>
      <c r="D1383" s="2">
        <f t="shared" si="6287"/>
        <v>0</v>
      </c>
      <c r="E1383" s="141">
        <f t="shared" si="6287"/>
        <v>0</v>
      </c>
      <c r="F1383" s="84"/>
      <c r="J1383" s="166">
        <v>0</v>
      </c>
      <c r="K1383" s="166">
        <v>0</v>
      </c>
      <c r="L1383" s="166">
        <v>0</v>
      </c>
      <c r="M1383" s="166">
        <v>0</v>
      </c>
      <c r="N1383" s="166">
        <v>0</v>
      </c>
      <c r="O1383" s="166">
        <v>0</v>
      </c>
      <c r="P1383" s="166">
        <v>0</v>
      </c>
      <c r="Q1383" s="142">
        <v>0</v>
      </c>
      <c r="R1383" s="166">
        <v>0</v>
      </c>
      <c r="S1383" s="166">
        <v>0</v>
      </c>
      <c r="T1383" s="166">
        <v>0</v>
      </c>
      <c r="U1383" s="166">
        <v>0</v>
      </c>
      <c r="V1383" s="142">
        <f t="shared" si="5745"/>
        <v>0</v>
      </c>
      <c r="W1383" s="142">
        <v>0</v>
      </c>
      <c r="X1383" s="166">
        <v>0</v>
      </c>
      <c r="Y1383" s="166">
        <v>0</v>
      </c>
      <c r="Z1383" s="166">
        <v>0</v>
      </c>
      <c r="AA1383" s="166">
        <v>0</v>
      </c>
      <c r="AB1383" s="166">
        <v>0</v>
      </c>
      <c r="AC1383" s="100">
        <v>0</v>
      </c>
      <c r="AD1383" s="100">
        <v>0</v>
      </c>
      <c r="AE1383" s="100">
        <v>0</v>
      </c>
      <c r="AF1383" s="100">
        <v>0</v>
      </c>
      <c r="AG1383" s="100">
        <v>0</v>
      </c>
      <c r="AH1383" s="100">
        <v>0</v>
      </c>
      <c r="AI1383" s="142">
        <f t="shared" si="6219"/>
        <v>0</v>
      </c>
      <c r="AJ1383" s="100">
        <f t="shared" ref="AJ1383:AU1383" si="6288">AJ341*$F$1240</f>
        <v>0</v>
      </c>
      <c r="AK1383" s="100">
        <f t="shared" si="6288"/>
        <v>0</v>
      </c>
      <c r="AL1383" s="100">
        <f t="shared" si="6288"/>
        <v>0</v>
      </c>
      <c r="AM1383" s="100">
        <f t="shared" si="6288"/>
        <v>0</v>
      </c>
      <c r="AN1383" s="100">
        <f t="shared" si="6288"/>
        <v>0</v>
      </c>
      <c r="AO1383" s="100">
        <f t="shared" si="6288"/>
        <v>0</v>
      </c>
      <c r="AP1383" s="100">
        <f t="shared" si="6288"/>
        <v>0</v>
      </c>
      <c r="AQ1383" s="100">
        <f t="shared" si="6288"/>
        <v>0</v>
      </c>
      <c r="AR1383" s="100">
        <f t="shared" si="6288"/>
        <v>0</v>
      </c>
      <c r="AS1383" s="100">
        <f t="shared" si="6288"/>
        <v>0</v>
      </c>
      <c r="AT1383" s="100">
        <f t="shared" si="6288"/>
        <v>0</v>
      </c>
      <c r="AU1383" s="100">
        <f t="shared" si="6288"/>
        <v>0</v>
      </c>
      <c r="AV1383" s="142">
        <f t="shared" si="6221"/>
        <v>0</v>
      </c>
      <c r="AW1383" s="100">
        <f t="shared" ref="AW1383:BH1383" si="6289">AW341*$F$1240</f>
        <v>0</v>
      </c>
      <c r="AX1383" s="100">
        <f t="shared" si="6289"/>
        <v>0</v>
      </c>
      <c r="AY1383" s="100">
        <f t="shared" si="6289"/>
        <v>0</v>
      </c>
      <c r="AZ1383" s="100">
        <f t="shared" si="6289"/>
        <v>0</v>
      </c>
      <c r="BA1383" s="100">
        <f t="shared" si="6289"/>
        <v>0</v>
      </c>
      <c r="BB1383" s="100">
        <f t="shared" si="6289"/>
        <v>0</v>
      </c>
      <c r="BC1383" s="100">
        <f t="shared" si="6289"/>
        <v>0</v>
      </c>
      <c r="BD1383" s="100">
        <f t="shared" si="6289"/>
        <v>0</v>
      </c>
      <c r="BE1383" s="100">
        <f t="shared" si="6289"/>
        <v>0</v>
      </c>
      <c r="BF1383" s="100">
        <f t="shared" si="6289"/>
        <v>0</v>
      </c>
      <c r="BG1383" s="100">
        <f t="shared" si="6289"/>
        <v>0</v>
      </c>
      <c r="BH1383" s="100">
        <f t="shared" si="6289"/>
        <v>0</v>
      </c>
      <c r="BI1383" s="142">
        <f t="shared" si="6223"/>
        <v>0</v>
      </c>
      <c r="BV1383" s="142"/>
      <c r="CI1383" s="142"/>
      <c r="CV1383" s="142"/>
      <c r="DI1383" s="142"/>
      <c r="DV1383" s="142"/>
      <c r="EI1383" s="142"/>
    </row>
    <row r="1384" spans="1:139" ht="15.75" hidden="1" outlineLevel="1" x14ac:dyDescent="0.25">
      <c r="A1384" s="2">
        <f t="shared" ref="A1384:E1384" si="6290">A1190</f>
        <v>89</v>
      </c>
      <c r="B1384" s="1">
        <f t="shared" si="6290"/>
        <v>0</v>
      </c>
      <c r="C1384" s="1">
        <f t="shared" si="6290"/>
        <v>0</v>
      </c>
      <c r="D1384" s="2">
        <f t="shared" si="6290"/>
        <v>0</v>
      </c>
      <c r="E1384" s="141">
        <f t="shared" si="6290"/>
        <v>0</v>
      </c>
      <c r="F1384" s="84"/>
      <c r="J1384" s="166">
        <v>0</v>
      </c>
      <c r="K1384" s="166">
        <v>0</v>
      </c>
      <c r="L1384" s="166">
        <v>0</v>
      </c>
      <c r="M1384" s="166">
        <v>0</v>
      </c>
      <c r="N1384" s="166">
        <v>0</v>
      </c>
      <c r="O1384" s="166">
        <v>0</v>
      </c>
      <c r="P1384" s="166">
        <v>0</v>
      </c>
      <c r="Q1384" s="100">
        <v>0</v>
      </c>
      <c r="R1384" s="166">
        <v>0</v>
      </c>
      <c r="S1384" s="166">
        <v>0</v>
      </c>
      <c r="T1384" s="166">
        <v>0</v>
      </c>
      <c r="U1384" s="166">
        <v>0</v>
      </c>
      <c r="V1384" s="142">
        <f t="shared" si="5745"/>
        <v>0</v>
      </c>
      <c r="W1384" s="100">
        <v>0</v>
      </c>
      <c r="X1384" s="166">
        <v>0</v>
      </c>
      <c r="Y1384" s="166">
        <v>0</v>
      </c>
      <c r="Z1384" s="166">
        <v>0</v>
      </c>
      <c r="AA1384" s="166">
        <v>0</v>
      </c>
      <c r="AB1384" s="166">
        <v>0</v>
      </c>
      <c r="AC1384" s="100">
        <v>0</v>
      </c>
      <c r="AD1384" s="100">
        <v>0</v>
      </c>
      <c r="AE1384" s="100">
        <v>0</v>
      </c>
      <c r="AF1384" s="100">
        <v>0</v>
      </c>
      <c r="AG1384" s="100">
        <v>0</v>
      </c>
      <c r="AH1384" s="100">
        <v>0</v>
      </c>
      <c r="AI1384" s="142">
        <f t="shared" si="6219"/>
        <v>0</v>
      </c>
      <c r="AJ1384" s="100">
        <f t="shared" ref="AJ1384:AU1384" si="6291">AJ342*$F$1240</f>
        <v>0</v>
      </c>
      <c r="AK1384" s="100">
        <f t="shared" si="6291"/>
        <v>0</v>
      </c>
      <c r="AL1384" s="100">
        <f t="shared" si="6291"/>
        <v>0</v>
      </c>
      <c r="AM1384" s="100">
        <f t="shared" si="6291"/>
        <v>0</v>
      </c>
      <c r="AN1384" s="100">
        <f t="shared" si="6291"/>
        <v>0</v>
      </c>
      <c r="AO1384" s="100">
        <f t="shared" si="6291"/>
        <v>0</v>
      </c>
      <c r="AP1384" s="100">
        <f t="shared" si="6291"/>
        <v>0</v>
      </c>
      <c r="AQ1384" s="100">
        <f t="shared" si="6291"/>
        <v>0</v>
      </c>
      <c r="AR1384" s="100">
        <f t="shared" si="6291"/>
        <v>0</v>
      </c>
      <c r="AS1384" s="100">
        <f t="shared" si="6291"/>
        <v>0</v>
      </c>
      <c r="AT1384" s="100">
        <f t="shared" si="6291"/>
        <v>0</v>
      </c>
      <c r="AU1384" s="100">
        <f t="shared" si="6291"/>
        <v>0</v>
      </c>
      <c r="AV1384" s="142">
        <f t="shared" si="6221"/>
        <v>0</v>
      </c>
      <c r="AW1384" s="100">
        <f t="shared" ref="AW1384:BH1384" si="6292">AW342*$F$1240</f>
        <v>0</v>
      </c>
      <c r="AX1384" s="100">
        <f t="shared" si="6292"/>
        <v>0</v>
      </c>
      <c r="AY1384" s="100">
        <f t="shared" si="6292"/>
        <v>0</v>
      </c>
      <c r="AZ1384" s="100">
        <f t="shared" si="6292"/>
        <v>0</v>
      </c>
      <c r="BA1384" s="100">
        <f t="shared" si="6292"/>
        <v>0</v>
      </c>
      <c r="BB1384" s="100">
        <f t="shared" si="6292"/>
        <v>0</v>
      </c>
      <c r="BC1384" s="100">
        <f t="shared" si="6292"/>
        <v>0</v>
      </c>
      <c r="BD1384" s="100">
        <f t="shared" si="6292"/>
        <v>0</v>
      </c>
      <c r="BE1384" s="100">
        <f t="shared" si="6292"/>
        <v>0</v>
      </c>
      <c r="BF1384" s="100">
        <f t="shared" si="6292"/>
        <v>0</v>
      </c>
      <c r="BG1384" s="100">
        <f t="shared" si="6292"/>
        <v>0</v>
      </c>
      <c r="BH1384" s="100">
        <f t="shared" si="6292"/>
        <v>0</v>
      </c>
      <c r="BI1384" s="142">
        <f t="shared" si="6223"/>
        <v>0</v>
      </c>
      <c r="BV1384" s="142"/>
      <c r="CI1384" s="142"/>
      <c r="CV1384" s="142"/>
      <c r="DI1384" s="142"/>
      <c r="DV1384" s="142"/>
      <c r="EI1384" s="142"/>
    </row>
    <row r="1385" spans="1:139" ht="15.75" hidden="1" outlineLevel="1" x14ac:dyDescent="0.25">
      <c r="A1385" s="2">
        <f t="shared" ref="A1385:E1385" si="6293">A1191</f>
        <v>90</v>
      </c>
      <c r="B1385" s="1">
        <f t="shared" si="6293"/>
        <v>0</v>
      </c>
      <c r="C1385" s="1">
        <f t="shared" si="6293"/>
        <v>0</v>
      </c>
      <c r="D1385" s="2">
        <f t="shared" si="6293"/>
        <v>0</v>
      </c>
      <c r="E1385" s="141">
        <f t="shared" si="6293"/>
        <v>0</v>
      </c>
      <c r="F1385" s="84"/>
      <c r="J1385" s="166">
        <v>0</v>
      </c>
      <c r="K1385" s="166">
        <v>0</v>
      </c>
      <c r="L1385" s="166">
        <v>0</v>
      </c>
      <c r="M1385" s="166">
        <v>0</v>
      </c>
      <c r="N1385" s="166">
        <v>0</v>
      </c>
      <c r="O1385" s="166">
        <v>0</v>
      </c>
      <c r="P1385" s="166">
        <v>0</v>
      </c>
      <c r="Q1385" s="142">
        <v>0</v>
      </c>
      <c r="R1385" s="166">
        <v>0</v>
      </c>
      <c r="S1385" s="166">
        <v>0</v>
      </c>
      <c r="T1385" s="166">
        <v>0</v>
      </c>
      <c r="U1385" s="166">
        <v>0</v>
      </c>
      <c r="V1385" s="142">
        <f t="shared" si="5745"/>
        <v>0</v>
      </c>
      <c r="W1385" s="142">
        <v>0</v>
      </c>
      <c r="X1385" s="166">
        <v>0</v>
      </c>
      <c r="Y1385" s="166">
        <v>0</v>
      </c>
      <c r="Z1385" s="166">
        <v>0</v>
      </c>
      <c r="AA1385" s="166">
        <v>0</v>
      </c>
      <c r="AB1385" s="166">
        <v>0</v>
      </c>
      <c r="AC1385" s="100">
        <v>0</v>
      </c>
      <c r="AD1385" s="100">
        <v>0</v>
      </c>
      <c r="AE1385" s="100">
        <v>0</v>
      </c>
      <c r="AF1385" s="100">
        <v>0</v>
      </c>
      <c r="AG1385" s="100">
        <v>0</v>
      </c>
      <c r="AH1385" s="100">
        <v>0</v>
      </c>
      <c r="AI1385" s="142">
        <f t="shared" si="6219"/>
        <v>0</v>
      </c>
      <c r="AJ1385" s="100">
        <f t="shared" ref="AJ1385:AU1385" si="6294">AJ343*$F$1240</f>
        <v>0</v>
      </c>
      <c r="AK1385" s="100">
        <f t="shared" si="6294"/>
        <v>0</v>
      </c>
      <c r="AL1385" s="100">
        <f t="shared" si="6294"/>
        <v>0</v>
      </c>
      <c r="AM1385" s="100">
        <f t="shared" si="6294"/>
        <v>0</v>
      </c>
      <c r="AN1385" s="100">
        <f t="shared" si="6294"/>
        <v>0</v>
      </c>
      <c r="AO1385" s="100">
        <f t="shared" si="6294"/>
        <v>0</v>
      </c>
      <c r="AP1385" s="100">
        <f t="shared" si="6294"/>
        <v>0</v>
      </c>
      <c r="AQ1385" s="100">
        <f t="shared" si="6294"/>
        <v>0</v>
      </c>
      <c r="AR1385" s="100">
        <f t="shared" si="6294"/>
        <v>0</v>
      </c>
      <c r="AS1385" s="100">
        <f t="shared" si="6294"/>
        <v>0</v>
      </c>
      <c r="AT1385" s="100">
        <f t="shared" si="6294"/>
        <v>0</v>
      </c>
      <c r="AU1385" s="100">
        <f t="shared" si="6294"/>
        <v>0</v>
      </c>
      <c r="AV1385" s="142">
        <f t="shared" si="6221"/>
        <v>0</v>
      </c>
      <c r="AW1385" s="100">
        <f t="shared" ref="AW1385:BH1385" si="6295">AW343*$F$1240</f>
        <v>0</v>
      </c>
      <c r="AX1385" s="100">
        <f t="shared" si="6295"/>
        <v>0</v>
      </c>
      <c r="AY1385" s="100">
        <f t="shared" si="6295"/>
        <v>0</v>
      </c>
      <c r="AZ1385" s="100">
        <f t="shared" si="6295"/>
        <v>0</v>
      </c>
      <c r="BA1385" s="100">
        <f t="shared" si="6295"/>
        <v>0</v>
      </c>
      <c r="BB1385" s="100">
        <f t="shared" si="6295"/>
        <v>0</v>
      </c>
      <c r="BC1385" s="100">
        <f t="shared" si="6295"/>
        <v>0</v>
      </c>
      <c r="BD1385" s="100">
        <f t="shared" si="6295"/>
        <v>0</v>
      </c>
      <c r="BE1385" s="100">
        <f t="shared" si="6295"/>
        <v>0</v>
      </c>
      <c r="BF1385" s="100">
        <f t="shared" si="6295"/>
        <v>0</v>
      </c>
      <c r="BG1385" s="100">
        <f t="shared" si="6295"/>
        <v>0</v>
      </c>
      <c r="BH1385" s="100">
        <f t="shared" si="6295"/>
        <v>0</v>
      </c>
      <c r="BI1385" s="142">
        <f t="shared" si="6223"/>
        <v>0</v>
      </c>
      <c r="BV1385" s="142"/>
      <c r="CI1385" s="142"/>
      <c r="CV1385" s="142"/>
      <c r="DI1385" s="142"/>
      <c r="DV1385" s="142"/>
      <c r="EI1385" s="142"/>
    </row>
    <row r="1386" spans="1:139" ht="15.75" hidden="1" outlineLevel="1" x14ac:dyDescent="0.25">
      <c r="A1386" s="2">
        <f t="shared" ref="A1386:E1386" si="6296">A1192</f>
        <v>91</v>
      </c>
      <c r="B1386" s="1">
        <f t="shared" si="6296"/>
        <v>0</v>
      </c>
      <c r="C1386" s="1">
        <f t="shared" si="6296"/>
        <v>0</v>
      </c>
      <c r="D1386" s="2">
        <f t="shared" si="6296"/>
        <v>0</v>
      </c>
      <c r="E1386" s="141">
        <f t="shared" si="6296"/>
        <v>0</v>
      </c>
      <c r="F1386" s="84"/>
      <c r="J1386" s="166">
        <v>0</v>
      </c>
      <c r="K1386" s="166">
        <v>0</v>
      </c>
      <c r="L1386" s="166">
        <v>0</v>
      </c>
      <c r="M1386" s="166">
        <v>0</v>
      </c>
      <c r="N1386" s="166">
        <v>0</v>
      </c>
      <c r="O1386" s="166">
        <v>0</v>
      </c>
      <c r="P1386" s="166">
        <v>0</v>
      </c>
      <c r="Q1386" s="100">
        <v>0</v>
      </c>
      <c r="R1386" s="166">
        <v>0</v>
      </c>
      <c r="S1386" s="166">
        <v>0</v>
      </c>
      <c r="T1386" s="166">
        <v>0</v>
      </c>
      <c r="U1386" s="166">
        <v>0</v>
      </c>
      <c r="V1386" s="142">
        <f t="shared" si="5745"/>
        <v>0</v>
      </c>
      <c r="W1386" s="100">
        <v>0</v>
      </c>
      <c r="X1386" s="166">
        <v>0</v>
      </c>
      <c r="Y1386" s="166">
        <v>0</v>
      </c>
      <c r="Z1386" s="166">
        <v>0</v>
      </c>
      <c r="AA1386" s="166">
        <v>0</v>
      </c>
      <c r="AB1386" s="166">
        <v>0</v>
      </c>
      <c r="AC1386" s="100">
        <v>0</v>
      </c>
      <c r="AD1386" s="100">
        <v>0</v>
      </c>
      <c r="AE1386" s="100">
        <v>0</v>
      </c>
      <c r="AF1386" s="100">
        <v>0</v>
      </c>
      <c r="AG1386" s="100">
        <v>0</v>
      </c>
      <c r="AH1386" s="100">
        <v>0</v>
      </c>
      <c r="AI1386" s="142">
        <f t="shared" si="6219"/>
        <v>0</v>
      </c>
      <c r="AJ1386" s="100">
        <f t="shared" ref="AJ1386:AU1386" si="6297">AJ344*$F$1240</f>
        <v>0</v>
      </c>
      <c r="AK1386" s="100">
        <f t="shared" si="6297"/>
        <v>0</v>
      </c>
      <c r="AL1386" s="100">
        <f t="shared" si="6297"/>
        <v>0</v>
      </c>
      <c r="AM1386" s="100">
        <f t="shared" si="6297"/>
        <v>0</v>
      </c>
      <c r="AN1386" s="100">
        <f t="shared" si="6297"/>
        <v>0</v>
      </c>
      <c r="AO1386" s="100">
        <f t="shared" si="6297"/>
        <v>0</v>
      </c>
      <c r="AP1386" s="100">
        <f t="shared" si="6297"/>
        <v>0</v>
      </c>
      <c r="AQ1386" s="100">
        <f t="shared" si="6297"/>
        <v>0</v>
      </c>
      <c r="AR1386" s="100">
        <f t="shared" si="6297"/>
        <v>0</v>
      </c>
      <c r="AS1386" s="100">
        <f t="shared" si="6297"/>
        <v>0</v>
      </c>
      <c r="AT1386" s="100">
        <f t="shared" si="6297"/>
        <v>0</v>
      </c>
      <c r="AU1386" s="100">
        <f t="shared" si="6297"/>
        <v>0</v>
      </c>
      <c r="AV1386" s="142">
        <f t="shared" si="6221"/>
        <v>0</v>
      </c>
      <c r="AW1386" s="100">
        <f t="shared" ref="AW1386:BH1386" si="6298">AW344*$F$1240</f>
        <v>0</v>
      </c>
      <c r="AX1386" s="100">
        <f t="shared" si="6298"/>
        <v>0</v>
      </c>
      <c r="AY1386" s="100">
        <f t="shared" si="6298"/>
        <v>0</v>
      </c>
      <c r="AZ1386" s="100">
        <f t="shared" si="6298"/>
        <v>0</v>
      </c>
      <c r="BA1386" s="100">
        <f t="shared" si="6298"/>
        <v>0</v>
      </c>
      <c r="BB1386" s="100">
        <f t="shared" si="6298"/>
        <v>0</v>
      </c>
      <c r="BC1386" s="100">
        <f t="shared" si="6298"/>
        <v>0</v>
      </c>
      <c r="BD1386" s="100">
        <f t="shared" si="6298"/>
        <v>0</v>
      </c>
      <c r="BE1386" s="100">
        <f t="shared" si="6298"/>
        <v>0</v>
      </c>
      <c r="BF1386" s="100">
        <f t="shared" si="6298"/>
        <v>0</v>
      </c>
      <c r="BG1386" s="100">
        <f t="shared" si="6298"/>
        <v>0</v>
      </c>
      <c r="BH1386" s="100">
        <f t="shared" si="6298"/>
        <v>0</v>
      </c>
      <c r="BI1386" s="142">
        <f t="shared" si="6223"/>
        <v>0</v>
      </c>
      <c r="BV1386" s="142"/>
      <c r="CI1386" s="142"/>
      <c r="CV1386" s="142"/>
      <c r="DI1386" s="142"/>
      <c r="DV1386" s="142"/>
      <c r="EI1386" s="142"/>
    </row>
    <row r="1387" spans="1:139" ht="15.75" hidden="1" outlineLevel="1" x14ac:dyDescent="0.25">
      <c r="A1387" s="2">
        <f t="shared" ref="A1387:E1387" si="6299">A1193</f>
        <v>92</v>
      </c>
      <c r="B1387" s="1">
        <f t="shared" si="6299"/>
        <v>0</v>
      </c>
      <c r="C1387" s="1">
        <f t="shared" si="6299"/>
        <v>0</v>
      </c>
      <c r="D1387" s="2">
        <f t="shared" si="6299"/>
        <v>0</v>
      </c>
      <c r="E1387" s="141">
        <f t="shared" si="6299"/>
        <v>0</v>
      </c>
      <c r="F1387" s="84"/>
      <c r="J1387" s="166">
        <v>0</v>
      </c>
      <c r="K1387" s="166">
        <v>0</v>
      </c>
      <c r="L1387" s="166">
        <v>0</v>
      </c>
      <c r="M1387" s="166">
        <v>0</v>
      </c>
      <c r="N1387" s="166">
        <v>0</v>
      </c>
      <c r="O1387" s="166">
        <v>0</v>
      </c>
      <c r="P1387" s="166">
        <v>0</v>
      </c>
      <c r="Q1387" s="142">
        <v>0</v>
      </c>
      <c r="R1387" s="166">
        <v>0</v>
      </c>
      <c r="S1387" s="166">
        <v>0</v>
      </c>
      <c r="T1387" s="166">
        <v>0</v>
      </c>
      <c r="U1387" s="166">
        <v>0</v>
      </c>
      <c r="V1387" s="142">
        <f t="shared" si="5745"/>
        <v>0</v>
      </c>
      <c r="W1387" s="142">
        <v>0</v>
      </c>
      <c r="X1387" s="166">
        <v>0</v>
      </c>
      <c r="Y1387" s="166">
        <v>0</v>
      </c>
      <c r="Z1387" s="166">
        <v>0</v>
      </c>
      <c r="AA1387" s="166">
        <v>0</v>
      </c>
      <c r="AB1387" s="166">
        <v>0</v>
      </c>
      <c r="AC1387" s="100">
        <v>0</v>
      </c>
      <c r="AD1387" s="100">
        <v>0</v>
      </c>
      <c r="AE1387" s="100">
        <v>0</v>
      </c>
      <c r="AF1387" s="100">
        <v>0</v>
      </c>
      <c r="AG1387" s="100">
        <v>0</v>
      </c>
      <c r="AH1387" s="100">
        <v>0</v>
      </c>
      <c r="AI1387" s="142">
        <f t="shared" si="6219"/>
        <v>0</v>
      </c>
      <c r="AJ1387" s="100">
        <f t="shared" ref="AJ1387:AU1387" si="6300">AJ345*$F$1240</f>
        <v>0</v>
      </c>
      <c r="AK1387" s="100">
        <f t="shared" si="6300"/>
        <v>0</v>
      </c>
      <c r="AL1387" s="100">
        <f t="shared" si="6300"/>
        <v>0</v>
      </c>
      <c r="AM1387" s="100">
        <f t="shared" si="6300"/>
        <v>0</v>
      </c>
      <c r="AN1387" s="100">
        <f t="shared" si="6300"/>
        <v>0</v>
      </c>
      <c r="AO1387" s="100">
        <f t="shared" si="6300"/>
        <v>0</v>
      </c>
      <c r="AP1387" s="100">
        <f t="shared" si="6300"/>
        <v>0</v>
      </c>
      <c r="AQ1387" s="100">
        <f t="shared" si="6300"/>
        <v>0</v>
      </c>
      <c r="AR1387" s="100">
        <f t="shared" si="6300"/>
        <v>0</v>
      </c>
      <c r="AS1387" s="100">
        <f t="shared" si="6300"/>
        <v>0</v>
      </c>
      <c r="AT1387" s="100">
        <f t="shared" si="6300"/>
        <v>0</v>
      </c>
      <c r="AU1387" s="100">
        <f t="shared" si="6300"/>
        <v>0</v>
      </c>
      <c r="AV1387" s="142">
        <f t="shared" si="6221"/>
        <v>0</v>
      </c>
      <c r="AW1387" s="100">
        <f t="shared" ref="AW1387:BH1387" si="6301">AW345*$F$1240</f>
        <v>0</v>
      </c>
      <c r="AX1387" s="100">
        <f t="shared" si="6301"/>
        <v>0</v>
      </c>
      <c r="AY1387" s="100">
        <f t="shared" si="6301"/>
        <v>0</v>
      </c>
      <c r="AZ1387" s="100">
        <f t="shared" si="6301"/>
        <v>0</v>
      </c>
      <c r="BA1387" s="100">
        <f t="shared" si="6301"/>
        <v>0</v>
      </c>
      <c r="BB1387" s="100">
        <f t="shared" si="6301"/>
        <v>0</v>
      </c>
      <c r="BC1387" s="100">
        <f t="shared" si="6301"/>
        <v>0</v>
      </c>
      <c r="BD1387" s="100">
        <f t="shared" si="6301"/>
        <v>0</v>
      </c>
      <c r="BE1387" s="100">
        <f t="shared" si="6301"/>
        <v>0</v>
      </c>
      <c r="BF1387" s="100">
        <f t="shared" si="6301"/>
        <v>0</v>
      </c>
      <c r="BG1387" s="100">
        <f t="shared" si="6301"/>
        <v>0</v>
      </c>
      <c r="BH1387" s="100">
        <f t="shared" si="6301"/>
        <v>0</v>
      </c>
      <c r="BI1387" s="142">
        <f t="shared" si="6223"/>
        <v>0</v>
      </c>
      <c r="BV1387" s="142"/>
      <c r="CI1387" s="142"/>
      <c r="CV1387" s="142"/>
      <c r="DI1387" s="142"/>
      <c r="DV1387" s="142"/>
      <c r="EI1387" s="142"/>
    </row>
    <row r="1388" spans="1:139" ht="15.75" hidden="1" outlineLevel="1" x14ac:dyDescent="0.25">
      <c r="A1388" s="2">
        <f t="shared" ref="A1388:E1388" si="6302">A1194</f>
        <v>93</v>
      </c>
      <c r="B1388" s="1">
        <f t="shared" si="6302"/>
        <v>0</v>
      </c>
      <c r="C1388" s="1">
        <f t="shared" si="6302"/>
        <v>0</v>
      </c>
      <c r="D1388" s="2">
        <f t="shared" si="6302"/>
        <v>0</v>
      </c>
      <c r="E1388" s="141">
        <f t="shared" si="6302"/>
        <v>0</v>
      </c>
      <c r="F1388" s="84"/>
      <c r="J1388" s="166">
        <v>0</v>
      </c>
      <c r="K1388" s="166">
        <v>0</v>
      </c>
      <c r="L1388" s="166">
        <v>0</v>
      </c>
      <c r="M1388" s="166">
        <v>0</v>
      </c>
      <c r="N1388" s="166">
        <v>0</v>
      </c>
      <c r="O1388" s="166">
        <v>0</v>
      </c>
      <c r="P1388" s="166">
        <v>0</v>
      </c>
      <c r="Q1388" s="100">
        <v>0</v>
      </c>
      <c r="R1388" s="166">
        <v>0</v>
      </c>
      <c r="S1388" s="166">
        <v>0</v>
      </c>
      <c r="T1388" s="166">
        <v>0</v>
      </c>
      <c r="U1388" s="166">
        <v>0</v>
      </c>
      <c r="V1388" s="142">
        <f t="shared" si="5745"/>
        <v>0</v>
      </c>
      <c r="W1388" s="100">
        <v>0</v>
      </c>
      <c r="X1388" s="166">
        <v>0</v>
      </c>
      <c r="Y1388" s="166">
        <v>0</v>
      </c>
      <c r="Z1388" s="166">
        <v>0</v>
      </c>
      <c r="AA1388" s="166">
        <v>0</v>
      </c>
      <c r="AB1388" s="166">
        <v>0</v>
      </c>
      <c r="AC1388" s="100">
        <v>0</v>
      </c>
      <c r="AD1388" s="100">
        <v>0</v>
      </c>
      <c r="AE1388" s="100">
        <v>0</v>
      </c>
      <c r="AF1388" s="100">
        <v>0</v>
      </c>
      <c r="AG1388" s="100">
        <v>0</v>
      </c>
      <c r="AH1388" s="100">
        <v>0</v>
      </c>
      <c r="AI1388" s="142">
        <f t="shared" si="6219"/>
        <v>0</v>
      </c>
      <c r="AJ1388" s="100">
        <f t="shared" ref="AJ1388:AU1388" si="6303">AJ346*$F$1240</f>
        <v>0</v>
      </c>
      <c r="AK1388" s="100">
        <f t="shared" si="6303"/>
        <v>0</v>
      </c>
      <c r="AL1388" s="100">
        <f t="shared" si="6303"/>
        <v>0</v>
      </c>
      <c r="AM1388" s="100">
        <f t="shared" si="6303"/>
        <v>0</v>
      </c>
      <c r="AN1388" s="100">
        <f t="shared" si="6303"/>
        <v>0</v>
      </c>
      <c r="AO1388" s="100">
        <f t="shared" si="6303"/>
        <v>0</v>
      </c>
      <c r="AP1388" s="100">
        <f t="shared" si="6303"/>
        <v>0</v>
      </c>
      <c r="AQ1388" s="100">
        <f t="shared" si="6303"/>
        <v>0</v>
      </c>
      <c r="AR1388" s="100">
        <f t="shared" si="6303"/>
        <v>0</v>
      </c>
      <c r="AS1388" s="100">
        <f t="shared" si="6303"/>
        <v>0</v>
      </c>
      <c r="AT1388" s="100">
        <f t="shared" si="6303"/>
        <v>0</v>
      </c>
      <c r="AU1388" s="100">
        <f t="shared" si="6303"/>
        <v>0</v>
      </c>
      <c r="AV1388" s="142">
        <f t="shared" si="6221"/>
        <v>0</v>
      </c>
      <c r="AW1388" s="100">
        <f t="shared" ref="AW1388:BH1388" si="6304">AW346*$F$1240</f>
        <v>0</v>
      </c>
      <c r="AX1388" s="100">
        <f t="shared" si="6304"/>
        <v>0</v>
      </c>
      <c r="AY1388" s="100">
        <f t="shared" si="6304"/>
        <v>0</v>
      </c>
      <c r="AZ1388" s="100">
        <f t="shared" si="6304"/>
        <v>0</v>
      </c>
      <c r="BA1388" s="100">
        <f t="shared" si="6304"/>
        <v>0</v>
      </c>
      <c r="BB1388" s="100">
        <f t="shared" si="6304"/>
        <v>0</v>
      </c>
      <c r="BC1388" s="100">
        <f t="shared" si="6304"/>
        <v>0</v>
      </c>
      <c r="BD1388" s="100">
        <f t="shared" si="6304"/>
        <v>0</v>
      </c>
      <c r="BE1388" s="100">
        <f t="shared" si="6304"/>
        <v>0</v>
      </c>
      <c r="BF1388" s="100">
        <f t="shared" si="6304"/>
        <v>0</v>
      </c>
      <c r="BG1388" s="100">
        <f t="shared" si="6304"/>
        <v>0</v>
      </c>
      <c r="BH1388" s="100">
        <f t="shared" si="6304"/>
        <v>0</v>
      </c>
      <c r="BI1388" s="142">
        <f t="shared" si="6223"/>
        <v>0</v>
      </c>
      <c r="BV1388" s="142"/>
      <c r="CI1388" s="142"/>
      <c r="CV1388" s="142"/>
      <c r="DI1388" s="142"/>
      <c r="DV1388" s="142"/>
      <c r="EI1388" s="142"/>
    </row>
    <row r="1389" spans="1:139" ht="15.75" hidden="1" outlineLevel="1" x14ac:dyDescent="0.25">
      <c r="A1389" s="2">
        <f t="shared" ref="A1389:E1389" si="6305">A1195</f>
        <v>94</v>
      </c>
      <c r="B1389" s="1">
        <f t="shared" si="6305"/>
        <v>0</v>
      </c>
      <c r="C1389" s="1">
        <f t="shared" si="6305"/>
        <v>0</v>
      </c>
      <c r="D1389" s="2">
        <f t="shared" si="6305"/>
        <v>0</v>
      </c>
      <c r="E1389" s="141">
        <f t="shared" si="6305"/>
        <v>0</v>
      </c>
      <c r="F1389" s="84"/>
      <c r="J1389" s="166">
        <v>0</v>
      </c>
      <c r="K1389" s="166">
        <v>0</v>
      </c>
      <c r="L1389" s="166">
        <v>0</v>
      </c>
      <c r="M1389" s="166">
        <v>0</v>
      </c>
      <c r="N1389" s="166">
        <v>0</v>
      </c>
      <c r="O1389" s="166">
        <v>0</v>
      </c>
      <c r="P1389" s="166">
        <v>0</v>
      </c>
      <c r="Q1389" s="142">
        <v>0</v>
      </c>
      <c r="R1389" s="166">
        <v>0</v>
      </c>
      <c r="S1389" s="166">
        <v>0</v>
      </c>
      <c r="T1389" s="166">
        <v>0</v>
      </c>
      <c r="U1389" s="166">
        <v>0</v>
      </c>
      <c r="V1389" s="142">
        <f t="shared" si="5745"/>
        <v>0</v>
      </c>
      <c r="W1389" s="142">
        <v>0</v>
      </c>
      <c r="X1389" s="166">
        <v>0</v>
      </c>
      <c r="Y1389" s="166">
        <v>0</v>
      </c>
      <c r="Z1389" s="166">
        <v>0</v>
      </c>
      <c r="AA1389" s="166">
        <v>0</v>
      </c>
      <c r="AB1389" s="166">
        <v>0</v>
      </c>
      <c r="AC1389" s="100">
        <v>0</v>
      </c>
      <c r="AD1389" s="100">
        <v>0</v>
      </c>
      <c r="AE1389" s="100">
        <v>0</v>
      </c>
      <c r="AF1389" s="100">
        <v>0</v>
      </c>
      <c r="AG1389" s="100">
        <v>0</v>
      </c>
      <c r="AH1389" s="100">
        <v>0</v>
      </c>
      <c r="AI1389" s="142">
        <f t="shared" si="6219"/>
        <v>0</v>
      </c>
      <c r="AJ1389" s="100">
        <f t="shared" ref="AJ1389:AU1389" si="6306">AJ347*$F$1240</f>
        <v>0</v>
      </c>
      <c r="AK1389" s="100">
        <f t="shared" si="6306"/>
        <v>0</v>
      </c>
      <c r="AL1389" s="100">
        <f t="shared" si="6306"/>
        <v>0</v>
      </c>
      <c r="AM1389" s="100">
        <f t="shared" si="6306"/>
        <v>0</v>
      </c>
      <c r="AN1389" s="100">
        <f t="shared" si="6306"/>
        <v>0</v>
      </c>
      <c r="AO1389" s="100">
        <f t="shared" si="6306"/>
        <v>0</v>
      </c>
      <c r="AP1389" s="100">
        <f t="shared" si="6306"/>
        <v>0</v>
      </c>
      <c r="AQ1389" s="100">
        <f t="shared" si="6306"/>
        <v>0</v>
      </c>
      <c r="AR1389" s="100">
        <f t="shared" si="6306"/>
        <v>0</v>
      </c>
      <c r="AS1389" s="100">
        <f t="shared" si="6306"/>
        <v>0</v>
      </c>
      <c r="AT1389" s="100">
        <f t="shared" si="6306"/>
        <v>0</v>
      </c>
      <c r="AU1389" s="100">
        <f t="shared" si="6306"/>
        <v>0</v>
      </c>
      <c r="AV1389" s="142">
        <f t="shared" si="6221"/>
        <v>0</v>
      </c>
      <c r="AW1389" s="100">
        <f t="shared" ref="AW1389:BH1389" si="6307">AW347*$F$1240</f>
        <v>0</v>
      </c>
      <c r="AX1389" s="100">
        <f t="shared" si="6307"/>
        <v>0</v>
      </c>
      <c r="AY1389" s="100">
        <f t="shared" si="6307"/>
        <v>0</v>
      </c>
      <c r="AZ1389" s="100">
        <f t="shared" si="6307"/>
        <v>0</v>
      </c>
      <c r="BA1389" s="100">
        <f t="shared" si="6307"/>
        <v>0</v>
      </c>
      <c r="BB1389" s="100">
        <f t="shared" si="6307"/>
        <v>0</v>
      </c>
      <c r="BC1389" s="100">
        <f t="shared" si="6307"/>
        <v>0</v>
      </c>
      <c r="BD1389" s="100">
        <f t="shared" si="6307"/>
        <v>0</v>
      </c>
      <c r="BE1389" s="100">
        <f t="shared" si="6307"/>
        <v>0</v>
      </c>
      <c r="BF1389" s="100">
        <f t="shared" si="6307"/>
        <v>0</v>
      </c>
      <c r="BG1389" s="100">
        <f t="shared" si="6307"/>
        <v>0</v>
      </c>
      <c r="BH1389" s="100">
        <f t="shared" si="6307"/>
        <v>0</v>
      </c>
      <c r="BI1389" s="142">
        <f t="shared" si="6223"/>
        <v>0</v>
      </c>
      <c r="BV1389" s="142"/>
      <c r="CI1389" s="142"/>
      <c r="CV1389" s="142"/>
      <c r="DI1389" s="142"/>
      <c r="DV1389" s="142"/>
      <c r="EI1389" s="142"/>
    </row>
    <row r="1390" spans="1:139" ht="15.75" hidden="1" outlineLevel="1" x14ac:dyDescent="0.25">
      <c r="A1390" s="2">
        <f t="shared" ref="A1390:E1390" si="6308">A1196</f>
        <v>95</v>
      </c>
      <c r="B1390" s="1">
        <f t="shared" si="6308"/>
        <v>0</v>
      </c>
      <c r="C1390" s="1">
        <f t="shared" si="6308"/>
        <v>0</v>
      </c>
      <c r="D1390" s="2">
        <f t="shared" si="6308"/>
        <v>0</v>
      </c>
      <c r="E1390" s="141">
        <f t="shared" si="6308"/>
        <v>0</v>
      </c>
      <c r="F1390" s="84"/>
      <c r="J1390" s="166">
        <v>0</v>
      </c>
      <c r="K1390" s="166">
        <v>0</v>
      </c>
      <c r="L1390" s="166">
        <v>0</v>
      </c>
      <c r="M1390" s="166">
        <v>0</v>
      </c>
      <c r="N1390" s="166">
        <v>0</v>
      </c>
      <c r="O1390" s="166">
        <v>0</v>
      </c>
      <c r="P1390" s="166">
        <v>0</v>
      </c>
      <c r="Q1390" s="100">
        <v>0</v>
      </c>
      <c r="R1390" s="166">
        <v>0</v>
      </c>
      <c r="S1390" s="166">
        <v>0</v>
      </c>
      <c r="T1390" s="166">
        <v>0</v>
      </c>
      <c r="U1390" s="166">
        <v>0</v>
      </c>
      <c r="V1390" s="142">
        <f t="shared" si="5745"/>
        <v>0</v>
      </c>
      <c r="W1390" s="100">
        <v>0</v>
      </c>
      <c r="X1390" s="166">
        <v>0</v>
      </c>
      <c r="Y1390" s="166">
        <v>0</v>
      </c>
      <c r="Z1390" s="166">
        <v>0</v>
      </c>
      <c r="AA1390" s="166">
        <v>0</v>
      </c>
      <c r="AB1390" s="166">
        <v>0</v>
      </c>
      <c r="AC1390" s="100">
        <v>0</v>
      </c>
      <c r="AD1390" s="100">
        <v>0</v>
      </c>
      <c r="AE1390" s="100">
        <v>0</v>
      </c>
      <c r="AF1390" s="100">
        <v>0</v>
      </c>
      <c r="AG1390" s="100">
        <v>0</v>
      </c>
      <c r="AH1390" s="100">
        <v>0</v>
      </c>
      <c r="AI1390" s="142">
        <f t="shared" si="6219"/>
        <v>0</v>
      </c>
      <c r="AJ1390" s="100">
        <f t="shared" ref="AJ1390:AU1390" si="6309">AJ348*$F$1240</f>
        <v>0</v>
      </c>
      <c r="AK1390" s="100">
        <f t="shared" si="6309"/>
        <v>0</v>
      </c>
      <c r="AL1390" s="100">
        <f t="shared" si="6309"/>
        <v>0</v>
      </c>
      <c r="AM1390" s="100">
        <f t="shared" si="6309"/>
        <v>0</v>
      </c>
      <c r="AN1390" s="100">
        <f t="shared" si="6309"/>
        <v>0</v>
      </c>
      <c r="AO1390" s="100">
        <f t="shared" si="6309"/>
        <v>0</v>
      </c>
      <c r="AP1390" s="100">
        <f t="shared" si="6309"/>
        <v>0</v>
      </c>
      <c r="AQ1390" s="100">
        <f t="shared" si="6309"/>
        <v>0</v>
      </c>
      <c r="AR1390" s="100">
        <f t="shared" si="6309"/>
        <v>0</v>
      </c>
      <c r="AS1390" s="100">
        <f t="shared" si="6309"/>
        <v>0</v>
      </c>
      <c r="AT1390" s="100">
        <f t="shared" si="6309"/>
        <v>0</v>
      </c>
      <c r="AU1390" s="100">
        <f t="shared" si="6309"/>
        <v>0</v>
      </c>
      <c r="AV1390" s="142">
        <f t="shared" si="6221"/>
        <v>0</v>
      </c>
      <c r="AW1390" s="100">
        <f t="shared" ref="AW1390:BH1390" si="6310">AW348*$F$1240</f>
        <v>0</v>
      </c>
      <c r="AX1390" s="100">
        <f t="shared" si="6310"/>
        <v>0</v>
      </c>
      <c r="AY1390" s="100">
        <f t="shared" si="6310"/>
        <v>0</v>
      </c>
      <c r="AZ1390" s="100">
        <f t="shared" si="6310"/>
        <v>0</v>
      </c>
      <c r="BA1390" s="100">
        <f t="shared" si="6310"/>
        <v>0</v>
      </c>
      <c r="BB1390" s="100">
        <f t="shared" si="6310"/>
        <v>0</v>
      </c>
      <c r="BC1390" s="100">
        <f t="shared" si="6310"/>
        <v>0</v>
      </c>
      <c r="BD1390" s="100">
        <f t="shared" si="6310"/>
        <v>0</v>
      </c>
      <c r="BE1390" s="100">
        <f t="shared" si="6310"/>
        <v>0</v>
      </c>
      <c r="BF1390" s="100">
        <f t="shared" si="6310"/>
        <v>0</v>
      </c>
      <c r="BG1390" s="100">
        <f t="shared" si="6310"/>
        <v>0</v>
      </c>
      <c r="BH1390" s="100">
        <f t="shared" si="6310"/>
        <v>0</v>
      </c>
      <c r="BI1390" s="142">
        <f t="shared" si="6223"/>
        <v>0</v>
      </c>
      <c r="BV1390" s="142"/>
      <c r="CI1390" s="142"/>
      <c r="CV1390" s="142"/>
      <c r="DI1390" s="142"/>
      <c r="DV1390" s="142"/>
      <c r="EI1390" s="142"/>
    </row>
    <row r="1391" spans="1:139" ht="15.75" hidden="1" outlineLevel="1" x14ac:dyDescent="0.25">
      <c r="A1391" s="2">
        <f t="shared" ref="A1391:E1391" si="6311">A1197</f>
        <v>96</v>
      </c>
      <c r="B1391" s="1">
        <f t="shared" si="6311"/>
        <v>0</v>
      </c>
      <c r="C1391" s="1">
        <f t="shared" si="6311"/>
        <v>0</v>
      </c>
      <c r="D1391" s="2">
        <f t="shared" si="6311"/>
        <v>0</v>
      </c>
      <c r="E1391" s="141">
        <f t="shared" si="6311"/>
        <v>0</v>
      </c>
      <c r="F1391" s="84"/>
      <c r="J1391" s="166">
        <v>0</v>
      </c>
      <c r="K1391" s="166">
        <v>0</v>
      </c>
      <c r="L1391" s="166">
        <v>0</v>
      </c>
      <c r="M1391" s="166">
        <v>0</v>
      </c>
      <c r="N1391" s="166">
        <v>0</v>
      </c>
      <c r="O1391" s="166">
        <v>0</v>
      </c>
      <c r="P1391" s="166">
        <v>0</v>
      </c>
      <c r="Q1391" s="142">
        <v>0</v>
      </c>
      <c r="R1391" s="166">
        <v>0</v>
      </c>
      <c r="S1391" s="166">
        <v>0</v>
      </c>
      <c r="T1391" s="166">
        <v>0</v>
      </c>
      <c r="U1391" s="166">
        <v>0</v>
      </c>
      <c r="V1391" s="142">
        <f t="shared" si="5745"/>
        <v>0</v>
      </c>
      <c r="W1391" s="142">
        <v>0</v>
      </c>
      <c r="X1391" s="166">
        <v>0</v>
      </c>
      <c r="Y1391" s="166">
        <v>0</v>
      </c>
      <c r="Z1391" s="166">
        <v>0</v>
      </c>
      <c r="AA1391" s="166">
        <v>0</v>
      </c>
      <c r="AB1391" s="166">
        <v>0</v>
      </c>
      <c r="AC1391" s="100">
        <v>0</v>
      </c>
      <c r="AD1391" s="100">
        <v>0</v>
      </c>
      <c r="AE1391" s="100">
        <v>0</v>
      </c>
      <c r="AF1391" s="100">
        <v>0</v>
      </c>
      <c r="AG1391" s="100">
        <v>0</v>
      </c>
      <c r="AH1391" s="100">
        <v>0</v>
      </c>
      <c r="AI1391" s="142">
        <f t="shared" si="6219"/>
        <v>0</v>
      </c>
      <c r="AJ1391" s="100">
        <f t="shared" ref="AJ1391:AU1391" si="6312">AJ349*$F$1240</f>
        <v>0</v>
      </c>
      <c r="AK1391" s="100">
        <f t="shared" si="6312"/>
        <v>0</v>
      </c>
      <c r="AL1391" s="100">
        <f t="shared" si="6312"/>
        <v>0</v>
      </c>
      <c r="AM1391" s="100">
        <f t="shared" si="6312"/>
        <v>0</v>
      </c>
      <c r="AN1391" s="100">
        <f t="shared" si="6312"/>
        <v>0</v>
      </c>
      <c r="AO1391" s="100">
        <f t="shared" si="6312"/>
        <v>0</v>
      </c>
      <c r="AP1391" s="100">
        <f t="shared" si="6312"/>
        <v>0</v>
      </c>
      <c r="AQ1391" s="100">
        <f t="shared" si="6312"/>
        <v>0</v>
      </c>
      <c r="AR1391" s="100">
        <f t="shared" si="6312"/>
        <v>0</v>
      </c>
      <c r="AS1391" s="100">
        <f t="shared" si="6312"/>
        <v>0</v>
      </c>
      <c r="AT1391" s="100">
        <f t="shared" si="6312"/>
        <v>0</v>
      </c>
      <c r="AU1391" s="100">
        <f t="shared" si="6312"/>
        <v>0</v>
      </c>
      <c r="AV1391" s="142">
        <f t="shared" si="6221"/>
        <v>0</v>
      </c>
      <c r="AW1391" s="100">
        <f t="shared" ref="AW1391:BH1391" si="6313">AW349*$F$1240</f>
        <v>0</v>
      </c>
      <c r="AX1391" s="100">
        <f t="shared" si="6313"/>
        <v>0</v>
      </c>
      <c r="AY1391" s="100">
        <f t="shared" si="6313"/>
        <v>0</v>
      </c>
      <c r="AZ1391" s="100">
        <f t="shared" si="6313"/>
        <v>0</v>
      </c>
      <c r="BA1391" s="100">
        <f t="shared" si="6313"/>
        <v>0</v>
      </c>
      <c r="BB1391" s="100">
        <f t="shared" si="6313"/>
        <v>0</v>
      </c>
      <c r="BC1391" s="100">
        <f t="shared" si="6313"/>
        <v>0</v>
      </c>
      <c r="BD1391" s="100">
        <f t="shared" si="6313"/>
        <v>0</v>
      </c>
      <c r="BE1391" s="100">
        <f t="shared" si="6313"/>
        <v>0</v>
      </c>
      <c r="BF1391" s="100">
        <f t="shared" si="6313"/>
        <v>0</v>
      </c>
      <c r="BG1391" s="100">
        <f t="shared" si="6313"/>
        <v>0</v>
      </c>
      <c r="BH1391" s="100">
        <f t="shared" si="6313"/>
        <v>0</v>
      </c>
      <c r="BI1391" s="142">
        <f t="shared" si="6223"/>
        <v>0</v>
      </c>
      <c r="BV1391" s="142"/>
      <c r="CI1391" s="142"/>
      <c r="CV1391" s="142"/>
      <c r="DI1391" s="142"/>
      <c r="DV1391" s="142"/>
      <c r="EI1391" s="142"/>
    </row>
    <row r="1392" spans="1:139" ht="15.75" hidden="1" outlineLevel="1" x14ac:dyDescent="0.25">
      <c r="A1392" s="2">
        <f t="shared" ref="A1392:E1392" si="6314">A1198</f>
        <v>97</v>
      </c>
      <c r="B1392" s="1">
        <f t="shared" si="6314"/>
        <v>0</v>
      </c>
      <c r="C1392" s="1">
        <f t="shared" si="6314"/>
        <v>0</v>
      </c>
      <c r="D1392" s="2">
        <f t="shared" si="6314"/>
        <v>0</v>
      </c>
      <c r="E1392" s="141">
        <f t="shared" si="6314"/>
        <v>0</v>
      </c>
      <c r="F1392" s="84"/>
      <c r="J1392" s="166">
        <v>0</v>
      </c>
      <c r="K1392" s="166">
        <v>0</v>
      </c>
      <c r="L1392" s="166">
        <v>0</v>
      </c>
      <c r="M1392" s="166">
        <v>0</v>
      </c>
      <c r="N1392" s="166">
        <v>0</v>
      </c>
      <c r="O1392" s="166">
        <v>0</v>
      </c>
      <c r="P1392" s="166">
        <v>0</v>
      </c>
      <c r="Q1392" s="100">
        <v>0</v>
      </c>
      <c r="R1392" s="166">
        <v>0</v>
      </c>
      <c r="S1392" s="166">
        <v>0</v>
      </c>
      <c r="T1392" s="166">
        <v>0</v>
      </c>
      <c r="U1392" s="166">
        <v>0</v>
      </c>
      <c r="V1392" s="142">
        <f t="shared" si="5745"/>
        <v>0</v>
      </c>
      <c r="W1392" s="100">
        <v>0</v>
      </c>
      <c r="X1392" s="166">
        <v>0</v>
      </c>
      <c r="Y1392" s="166">
        <v>0</v>
      </c>
      <c r="Z1392" s="166">
        <v>0</v>
      </c>
      <c r="AA1392" s="166">
        <v>0</v>
      </c>
      <c r="AB1392" s="166">
        <v>0</v>
      </c>
      <c r="AC1392" s="100">
        <v>0</v>
      </c>
      <c r="AD1392" s="100">
        <v>0</v>
      </c>
      <c r="AE1392" s="100">
        <v>0</v>
      </c>
      <c r="AF1392" s="100">
        <v>0</v>
      </c>
      <c r="AG1392" s="100">
        <v>0</v>
      </c>
      <c r="AH1392" s="100">
        <v>0</v>
      </c>
      <c r="AI1392" s="142">
        <f t="shared" si="6219"/>
        <v>0</v>
      </c>
      <c r="AJ1392" s="100">
        <f t="shared" ref="AJ1392:AU1392" si="6315">AJ350*$F$1240</f>
        <v>0</v>
      </c>
      <c r="AK1392" s="100">
        <f t="shared" si="6315"/>
        <v>0</v>
      </c>
      <c r="AL1392" s="100">
        <f t="shared" si="6315"/>
        <v>0</v>
      </c>
      <c r="AM1392" s="100">
        <f t="shared" si="6315"/>
        <v>0</v>
      </c>
      <c r="AN1392" s="100">
        <f t="shared" si="6315"/>
        <v>0</v>
      </c>
      <c r="AO1392" s="100">
        <f t="shared" si="6315"/>
        <v>0</v>
      </c>
      <c r="AP1392" s="100">
        <f t="shared" si="6315"/>
        <v>0</v>
      </c>
      <c r="AQ1392" s="100">
        <f t="shared" si="6315"/>
        <v>0</v>
      </c>
      <c r="AR1392" s="100">
        <f t="shared" si="6315"/>
        <v>0</v>
      </c>
      <c r="AS1392" s="100">
        <f t="shared" si="6315"/>
        <v>0</v>
      </c>
      <c r="AT1392" s="100">
        <f t="shared" si="6315"/>
        <v>0</v>
      </c>
      <c r="AU1392" s="100">
        <f t="shared" si="6315"/>
        <v>0</v>
      </c>
      <c r="AV1392" s="142">
        <f t="shared" si="6221"/>
        <v>0</v>
      </c>
      <c r="AW1392" s="100">
        <f t="shared" ref="AW1392:BH1392" si="6316">AW350*$F$1240</f>
        <v>0</v>
      </c>
      <c r="AX1392" s="100">
        <f t="shared" si="6316"/>
        <v>0</v>
      </c>
      <c r="AY1392" s="100">
        <f t="shared" si="6316"/>
        <v>0</v>
      </c>
      <c r="AZ1392" s="100">
        <f t="shared" si="6316"/>
        <v>0</v>
      </c>
      <c r="BA1392" s="100">
        <f t="shared" si="6316"/>
        <v>0</v>
      </c>
      <c r="BB1392" s="100">
        <f t="shared" si="6316"/>
        <v>0</v>
      </c>
      <c r="BC1392" s="100">
        <f t="shared" si="6316"/>
        <v>0</v>
      </c>
      <c r="BD1392" s="100">
        <f t="shared" si="6316"/>
        <v>0</v>
      </c>
      <c r="BE1392" s="100">
        <f t="shared" si="6316"/>
        <v>0</v>
      </c>
      <c r="BF1392" s="100">
        <f t="shared" si="6316"/>
        <v>0</v>
      </c>
      <c r="BG1392" s="100">
        <f t="shared" si="6316"/>
        <v>0</v>
      </c>
      <c r="BH1392" s="100">
        <f t="shared" si="6316"/>
        <v>0</v>
      </c>
      <c r="BI1392" s="142">
        <f t="shared" si="6223"/>
        <v>0</v>
      </c>
      <c r="BV1392" s="142"/>
      <c r="CI1392" s="142"/>
      <c r="CV1392" s="142"/>
      <c r="DI1392" s="142"/>
      <c r="DV1392" s="142"/>
      <c r="EI1392" s="142"/>
    </row>
    <row r="1393" spans="1:139" ht="15.75" hidden="1" outlineLevel="1" x14ac:dyDescent="0.25">
      <c r="A1393" s="2">
        <f t="shared" ref="A1393:E1393" si="6317">A1199</f>
        <v>98</v>
      </c>
      <c r="B1393" s="1">
        <f t="shared" si="6317"/>
        <v>0</v>
      </c>
      <c r="C1393" s="1">
        <f t="shared" si="6317"/>
        <v>0</v>
      </c>
      <c r="D1393" s="2">
        <f t="shared" si="6317"/>
        <v>0</v>
      </c>
      <c r="E1393" s="141">
        <f t="shared" si="6317"/>
        <v>0</v>
      </c>
      <c r="F1393" s="84"/>
      <c r="J1393" s="166">
        <v>0</v>
      </c>
      <c r="K1393" s="166">
        <v>0</v>
      </c>
      <c r="L1393" s="166">
        <v>0</v>
      </c>
      <c r="M1393" s="166">
        <v>0</v>
      </c>
      <c r="N1393" s="166">
        <v>0</v>
      </c>
      <c r="O1393" s="166">
        <v>0</v>
      </c>
      <c r="P1393" s="166">
        <v>0</v>
      </c>
      <c r="Q1393" s="142">
        <v>0</v>
      </c>
      <c r="R1393" s="166">
        <v>0</v>
      </c>
      <c r="S1393" s="166">
        <v>0</v>
      </c>
      <c r="T1393" s="166">
        <v>0</v>
      </c>
      <c r="U1393" s="166">
        <v>0</v>
      </c>
      <c r="V1393" s="142">
        <f t="shared" si="5745"/>
        <v>0</v>
      </c>
      <c r="W1393" s="142">
        <v>0</v>
      </c>
      <c r="X1393" s="166">
        <v>0</v>
      </c>
      <c r="Y1393" s="166">
        <v>0</v>
      </c>
      <c r="Z1393" s="166">
        <v>0</v>
      </c>
      <c r="AA1393" s="166">
        <v>0</v>
      </c>
      <c r="AB1393" s="166">
        <v>0</v>
      </c>
      <c r="AC1393" s="100">
        <v>0</v>
      </c>
      <c r="AD1393" s="100">
        <v>0</v>
      </c>
      <c r="AE1393" s="100">
        <v>0</v>
      </c>
      <c r="AF1393" s="100">
        <v>0</v>
      </c>
      <c r="AG1393" s="100">
        <v>0</v>
      </c>
      <c r="AH1393" s="100">
        <v>0</v>
      </c>
      <c r="AI1393" s="142">
        <f t="shared" si="6219"/>
        <v>0</v>
      </c>
      <c r="AJ1393" s="100">
        <f t="shared" ref="AJ1393:AU1393" si="6318">AJ351*$F$1240</f>
        <v>0</v>
      </c>
      <c r="AK1393" s="100">
        <f t="shared" si="6318"/>
        <v>0</v>
      </c>
      <c r="AL1393" s="100">
        <f t="shared" si="6318"/>
        <v>0</v>
      </c>
      <c r="AM1393" s="100">
        <f t="shared" si="6318"/>
        <v>0</v>
      </c>
      <c r="AN1393" s="100">
        <f t="shared" si="6318"/>
        <v>0</v>
      </c>
      <c r="AO1393" s="100">
        <f t="shared" si="6318"/>
        <v>0</v>
      </c>
      <c r="AP1393" s="100">
        <f t="shared" si="6318"/>
        <v>0</v>
      </c>
      <c r="AQ1393" s="100">
        <f t="shared" si="6318"/>
        <v>0</v>
      </c>
      <c r="AR1393" s="100">
        <f t="shared" si="6318"/>
        <v>0</v>
      </c>
      <c r="AS1393" s="100">
        <f t="shared" si="6318"/>
        <v>0</v>
      </c>
      <c r="AT1393" s="100">
        <f t="shared" si="6318"/>
        <v>0</v>
      </c>
      <c r="AU1393" s="100">
        <f t="shared" si="6318"/>
        <v>0</v>
      </c>
      <c r="AV1393" s="142">
        <f t="shared" si="6221"/>
        <v>0</v>
      </c>
      <c r="AW1393" s="100">
        <f t="shared" ref="AW1393:BH1393" si="6319">AW351*$F$1240</f>
        <v>0</v>
      </c>
      <c r="AX1393" s="100">
        <f t="shared" si="6319"/>
        <v>0</v>
      </c>
      <c r="AY1393" s="100">
        <f t="shared" si="6319"/>
        <v>0</v>
      </c>
      <c r="AZ1393" s="100">
        <f t="shared" si="6319"/>
        <v>0</v>
      </c>
      <c r="BA1393" s="100">
        <f t="shared" si="6319"/>
        <v>0</v>
      </c>
      <c r="BB1393" s="100">
        <f t="shared" si="6319"/>
        <v>0</v>
      </c>
      <c r="BC1393" s="100">
        <f t="shared" si="6319"/>
        <v>0</v>
      </c>
      <c r="BD1393" s="100">
        <f t="shared" si="6319"/>
        <v>0</v>
      </c>
      <c r="BE1393" s="100">
        <f t="shared" si="6319"/>
        <v>0</v>
      </c>
      <c r="BF1393" s="100">
        <f t="shared" si="6319"/>
        <v>0</v>
      </c>
      <c r="BG1393" s="100">
        <f t="shared" si="6319"/>
        <v>0</v>
      </c>
      <c r="BH1393" s="100">
        <f t="shared" si="6319"/>
        <v>0</v>
      </c>
      <c r="BI1393" s="142">
        <f t="shared" si="6223"/>
        <v>0</v>
      </c>
      <c r="BV1393" s="142"/>
      <c r="CI1393" s="142"/>
      <c r="CV1393" s="142"/>
      <c r="DI1393" s="142"/>
      <c r="DV1393" s="142"/>
      <c r="EI1393" s="142"/>
    </row>
    <row r="1394" spans="1:139" ht="15.75" hidden="1" outlineLevel="1" x14ac:dyDescent="0.25">
      <c r="A1394" s="2">
        <f t="shared" ref="A1394:E1394" si="6320">A1200</f>
        <v>99</v>
      </c>
      <c r="B1394" s="1">
        <f t="shared" si="6320"/>
        <v>0</v>
      </c>
      <c r="C1394" s="1">
        <f t="shared" si="6320"/>
        <v>0</v>
      </c>
      <c r="D1394" s="2">
        <f t="shared" si="6320"/>
        <v>0</v>
      </c>
      <c r="E1394" s="141">
        <f t="shared" si="6320"/>
        <v>0</v>
      </c>
      <c r="F1394" s="84"/>
      <c r="J1394" s="166">
        <v>0</v>
      </c>
      <c r="K1394" s="166">
        <v>0</v>
      </c>
      <c r="L1394" s="166">
        <v>0</v>
      </c>
      <c r="M1394" s="166">
        <v>0</v>
      </c>
      <c r="N1394" s="166">
        <v>0</v>
      </c>
      <c r="O1394" s="166">
        <v>0</v>
      </c>
      <c r="P1394" s="166">
        <v>0</v>
      </c>
      <c r="Q1394" s="100">
        <v>0</v>
      </c>
      <c r="R1394" s="166">
        <v>0</v>
      </c>
      <c r="S1394" s="166">
        <v>0</v>
      </c>
      <c r="T1394" s="166">
        <v>0</v>
      </c>
      <c r="U1394" s="166">
        <v>0</v>
      </c>
      <c r="V1394" s="142">
        <f t="shared" si="5745"/>
        <v>0</v>
      </c>
      <c r="W1394" s="100">
        <v>0</v>
      </c>
      <c r="X1394" s="166">
        <v>0</v>
      </c>
      <c r="Y1394" s="166">
        <v>0</v>
      </c>
      <c r="Z1394" s="166">
        <v>0</v>
      </c>
      <c r="AA1394" s="166">
        <v>0</v>
      </c>
      <c r="AB1394" s="166">
        <v>0</v>
      </c>
      <c r="AC1394" s="100">
        <v>0</v>
      </c>
      <c r="AD1394" s="100">
        <v>0</v>
      </c>
      <c r="AE1394" s="100">
        <v>0</v>
      </c>
      <c r="AF1394" s="100">
        <v>0</v>
      </c>
      <c r="AG1394" s="100">
        <v>0</v>
      </c>
      <c r="AH1394" s="100">
        <v>0</v>
      </c>
      <c r="AI1394" s="142">
        <f t="shared" si="6219"/>
        <v>0</v>
      </c>
      <c r="AJ1394" s="100">
        <f t="shared" ref="AJ1394:AU1394" si="6321">AJ352*$F$1240</f>
        <v>0</v>
      </c>
      <c r="AK1394" s="100">
        <f t="shared" si="6321"/>
        <v>0</v>
      </c>
      <c r="AL1394" s="100">
        <f t="shared" si="6321"/>
        <v>0</v>
      </c>
      <c r="AM1394" s="100">
        <f t="shared" si="6321"/>
        <v>0</v>
      </c>
      <c r="AN1394" s="100">
        <f t="shared" si="6321"/>
        <v>0</v>
      </c>
      <c r="AO1394" s="100">
        <f t="shared" si="6321"/>
        <v>0</v>
      </c>
      <c r="AP1394" s="100">
        <f t="shared" si="6321"/>
        <v>0</v>
      </c>
      <c r="AQ1394" s="100">
        <f t="shared" si="6321"/>
        <v>0</v>
      </c>
      <c r="AR1394" s="100">
        <f t="shared" si="6321"/>
        <v>0</v>
      </c>
      <c r="AS1394" s="100">
        <f t="shared" si="6321"/>
        <v>0</v>
      </c>
      <c r="AT1394" s="100">
        <f t="shared" si="6321"/>
        <v>0</v>
      </c>
      <c r="AU1394" s="100">
        <f t="shared" si="6321"/>
        <v>0</v>
      </c>
      <c r="AV1394" s="142">
        <f t="shared" si="6221"/>
        <v>0</v>
      </c>
      <c r="AW1394" s="100">
        <f t="shared" ref="AW1394:BH1394" si="6322">AW352*$F$1240</f>
        <v>0</v>
      </c>
      <c r="AX1394" s="100">
        <f t="shared" si="6322"/>
        <v>0</v>
      </c>
      <c r="AY1394" s="100">
        <f t="shared" si="6322"/>
        <v>0</v>
      </c>
      <c r="AZ1394" s="100">
        <f t="shared" si="6322"/>
        <v>0</v>
      </c>
      <c r="BA1394" s="100">
        <f t="shared" si="6322"/>
        <v>0</v>
      </c>
      <c r="BB1394" s="100">
        <f t="shared" si="6322"/>
        <v>0</v>
      </c>
      <c r="BC1394" s="100">
        <f t="shared" si="6322"/>
        <v>0</v>
      </c>
      <c r="BD1394" s="100">
        <f t="shared" si="6322"/>
        <v>0</v>
      </c>
      <c r="BE1394" s="100">
        <f t="shared" si="6322"/>
        <v>0</v>
      </c>
      <c r="BF1394" s="100">
        <f t="shared" si="6322"/>
        <v>0</v>
      </c>
      <c r="BG1394" s="100">
        <f t="shared" si="6322"/>
        <v>0</v>
      </c>
      <c r="BH1394" s="100">
        <f t="shared" si="6322"/>
        <v>0</v>
      </c>
      <c r="BI1394" s="142">
        <f t="shared" si="6223"/>
        <v>0</v>
      </c>
      <c r="BV1394" s="142"/>
      <c r="CI1394" s="142"/>
      <c r="CV1394" s="142"/>
      <c r="DI1394" s="142"/>
      <c r="DV1394" s="142"/>
      <c r="EI1394" s="142"/>
    </row>
    <row r="1395" spans="1:139" ht="15.75" hidden="1" outlineLevel="1" x14ac:dyDescent="0.25">
      <c r="A1395" s="2">
        <f t="shared" ref="A1395:E1395" si="6323">A1201</f>
        <v>100</v>
      </c>
      <c r="B1395" s="1">
        <f t="shared" si="6323"/>
        <v>0</v>
      </c>
      <c r="C1395" s="1">
        <f t="shared" si="6323"/>
        <v>0</v>
      </c>
      <c r="D1395" s="2">
        <f t="shared" si="6323"/>
        <v>0</v>
      </c>
      <c r="E1395" s="141">
        <f t="shared" si="6323"/>
        <v>0</v>
      </c>
      <c r="F1395" s="84"/>
      <c r="J1395" s="166">
        <v>0</v>
      </c>
      <c r="K1395" s="166">
        <v>0</v>
      </c>
      <c r="L1395" s="166">
        <v>0</v>
      </c>
      <c r="M1395" s="166">
        <v>0</v>
      </c>
      <c r="N1395" s="166">
        <v>0</v>
      </c>
      <c r="O1395" s="166">
        <v>0</v>
      </c>
      <c r="P1395" s="166">
        <v>0</v>
      </c>
      <c r="Q1395" s="142">
        <v>0</v>
      </c>
      <c r="R1395" s="166">
        <v>0</v>
      </c>
      <c r="S1395" s="166">
        <v>0</v>
      </c>
      <c r="T1395" s="166">
        <v>0</v>
      </c>
      <c r="U1395" s="166">
        <v>0</v>
      </c>
      <c r="V1395" s="142">
        <f t="shared" si="5745"/>
        <v>0</v>
      </c>
      <c r="W1395" s="142">
        <v>0</v>
      </c>
      <c r="X1395" s="166">
        <v>0</v>
      </c>
      <c r="Y1395" s="166">
        <v>0</v>
      </c>
      <c r="Z1395" s="166">
        <v>0</v>
      </c>
      <c r="AA1395" s="166">
        <v>0</v>
      </c>
      <c r="AB1395" s="166">
        <v>0</v>
      </c>
      <c r="AC1395" s="100">
        <v>0</v>
      </c>
      <c r="AD1395" s="100">
        <v>0</v>
      </c>
      <c r="AE1395" s="100">
        <v>0</v>
      </c>
      <c r="AF1395" s="100">
        <v>0</v>
      </c>
      <c r="AG1395" s="100">
        <v>0</v>
      </c>
      <c r="AH1395" s="100">
        <v>0</v>
      </c>
      <c r="AI1395" s="142">
        <f t="shared" si="6219"/>
        <v>0</v>
      </c>
      <c r="AJ1395" s="100">
        <f t="shared" ref="AJ1395:AU1395" si="6324">AJ353*$F$1240</f>
        <v>0</v>
      </c>
      <c r="AK1395" s="100">
        <f t="shared" si="6324"/>
        <v>0</v>
      </c>
      <c r="AL1395" s="100">
        <f t="shared" si="6324"/>
        <v>0</v>
      </c>
      <c r="AM1395" s="100">
        <f t="shared" si="6324"/>
        <v>0</v>
      </c>
      <c r="AN1395" s="100">
        <f t="shared" si="6324"/>
        <v>0</v>
      </c>
      <c r="AO1395" s="100">
        <f t="shared" si="6324"/>
        <v>0</v>
      </c>
      <c r="AP1395" s="100">
        <f t="shared" si="6324"/>
        <v>0</v>
      </c>
      <c r="AQ1395" s="100">
        <f t="shared" si="6324"/>
        <v>0</v>
      </c>
      <c r="AR1395" s="100">
        <f t="shared" si="6324"/>
        <v>0</v>
      </c>
      <c r="AS1395" s="100">
        <f t="shared" si="6324"/>
        <v>0</v>
      </c>
      <c r="AT1395" s="100">
        <f t="shared" si="6324"/>
        <v>0</v>
      </c>
      <c r="AU1395" s="100">
        <f t="shared" si="6324"/>
        <v>0</v>
      </c>
      <c r="AV1395" s="142">
        <f t="shared" si="6221"/>
        <v>0</v>
      </c>
      <c r="AW1395" s="100">
        <f t="shared" ref="AW1395:BH1395" si="6325">AW353*$F$1240</f>
        <v>0</v>
      </c>
      <c r="AX1395" s="100">
        <f t="shared" si="6325"/>
        <v>0</v>
      </c>
      <c r="AY1395" s="100">
        <f t="shared" si="6325"/>
        <v>0</v>
      </c>
      <c r="AZ1395" s="100">
        <f t="shared" si="6325"/>
        <v>0</v>
      </c>
      <c r="BA1395" s="100">
        <f t="shared" si="6325"/>
        <v>0</v>
      </c>
      <c r="BB1395" s="100">
        <f t="shared" si="6325"/>
        <v>0</v>
      </c>
      <c r="BC1395" s="100">
        <f t="shared" si="6325"/>
        <v>0</v>
      </c>
      <c r="BD1395" s="100">
        <f t="shared" si="6325"/>
        <v>0</v>
      </c>
      <c r="BE1395" s="100">
        <f t="shared" si="6325"/>
        <v>0</v>
      </c>
      <c r="BF1395" s="100">
        <f t="shared" si="6325"/>
        <v>0</v>
      </c>
      <c r="BG1395" s="100">
        <f t="shared" si="6325"/>
        <v>0</v>
      </c>
      <c r="BH1395" s="100">
        <f t="shared" si="6325"/>
        <v>0</v>
      </c>
      <c r="BI1395" s="142">
        <f t="shared" si="6223"/>
        <v>0</v>
      </c>
      <c r="BV1395" s="142"/>
      <c r="CI1395" s="142"/>
      <c r="CV1395" s="142"/>
      <c r="DI1395" s="142"/>
      <c r="DV1395" s="142"/>
      <c r="EI1395" s="142"/>
    </row>
    <row r="1396" spans="1:139" ht="15.75" hidden="1" outlineLevel="1" x14ac:dyDescent="0.25">
      <c r="A1396" s="2">
        <f t="shared" ref="A1396:E1396" si="6326">A1202</f>
        <v>101</v>
      </c>
      <c r="B1396" s="1">
        <f t="shared" si="6326"/>
        <v>0</v>
      </c>
      <c r="C1396" s="1">
        <f t="shared" si="6326"/>
        <v>0</v>
      </c>
      <c r="D1396" s="2">
        <f t="shared" si="6326"/>
        <v>0</v>
      </c>
      <c r="E1396" s="141">
        <f t="shared" si="6326"/>
        <v>0</v>
      </c>
      <c r="F1396" s="84"/>
      <c r="J1396" s="166">
        <v>0</v>
      </c>
      <c r="K1396" s="166">
        <v>0</v>
      </c>
      <c r="L1396" s="166">
        <v>0</v>
      </c>
      <c r="M1396" s="166">
        <v>0</v>
      </c>
      <c r="N1396" s="166">
        <v>0</v>
      </c>
      <c r="O1396" s="166">
        <v>0</v>
      </c>
      <c r="P1396" s="166">
        <v>0</v>
      </c>
      <c r="Q1396" s="100">
        <v>0</v>
      </c>
      <c r="R1396" s="166">
        <v>0</v>
      </c>
      <c r="S1396" s="166">
        <v>0</v>
      </c>
      <c r="T1396" s="166">
        <v>0</v>
      </c>
      <c r="U1396" s="166">
        <v>0</v>
      </c>
      <c r="V1396" s="142">
        <f t="shared" si="5745"/>
        <v>0</v>
      </c>
      <c r="W1396" s="100">
        <v>0</v>
      </c>
      <c r="X1396" s="166">
        <v>0</v>
      </c>
      <c r="Y1396" s="166">
        <v>0</v>
      </c>
      <c r="Z1396" s="166">
        <v>0</v>
      </c>
      <c r="AA1396" s="166">
        <v>0</v>
      </c>
      <c r="AB1396" s="166">
        <v>0</v>
      </c>
      <c r="AC1396" s="100">
        <v>0</v>
      </c>
      <c r="AD1396" s="100">
        <v>0</v>
      </c>
      <c r="AE1396" s="100">
        <v>0</v>
      </c>
      <c r="AF1396" s="100">
        <v>0</v>
      </c>
      <c r="AG1396" s="100">
        <v>0</v>
      </c>
      <c r="AH1396" s="100">
        <v>0</v>
      </c>
      <c r="AI1396" s="142">
        <f t="shared" si="6219"/>
        <v>0</v>
      </c>
      <c r="AJ1396" s="100">
        <f t="shared" ref="AJ1396:AU1396" si="6327">AJ354*$F$1240</f>
        <v>0</v>
      </c>
      <c r="AK1396" s="100">
        <f t="shared" si="6327"/>
        <v>0</v>
      </c>
      <c r="AL1396" s="100">
        <f t="shared" si="6327"/>
        <v>0</v>
      </c>
      <c r="AM1396" s="100">
        <f t="shared" si="6327"/>
        <v>0</v>
      </c>
      <c r="AN1396" s="100">
        <f t="shared" si="6327"/>
        <v>0</v>
      </c>
      <c r="AO1396" s="100">
        <f t="shared" si="6327"/>
        <v>0</v>
      </c>
      <c r="AP1396" s="100">
        <f t="shared" si="6327"/>
        <v>0</v>
      </c>
      <c r="AQ1396" s="100">
        <f t="shared" si="6327"/>
        <v>0</v>
      </c>
      <c r="AR1396" s="100">
        <f t="shared" si="6327"/>
        <v>0</v>
      </c>
      <c r="AS1396" s="100">
        <f t="shared" si="6327"/>
        <v>0</v>
      </c>
      <c r="AT1396" s="100">
        <f t="shared" si="6327"/>
        <v>0</v>
      </c>
      <c r="AU1396" s="100">
        <f t="shared" si="6327"/>
        <v>0</v>
      </c>
      <c r="AV1396" s="142">
        <f t="shared" si="6221"/>
        <v>0</v>
      </c>
      <c r="AW1396" s="100">
        <f t="shared" ref="AW1396:BH1396" si="6328">AW354*$F$1240</f>
        <v>0</v>
      </c>
      <c r="AX1396" s="100">
        <f t="shared" si="6328"/>
        <v>0</v>
      </c>
      <c r="AY1396" s="100">
        <f t="shared" si="6328"/>
        <v>0</v>
      </c>
      <c r="AZ1396" s="100">
        <f t="shared" si="6328"/>
        <v>0</v>
      </c>
      <c r="BA1396" s="100">
        <f t="shared" si="6328"/>
        <v>0</v>
      </c>
      <c r="BB1396" s="100">
        <f t="shared" si="6328"/>
        <v>0</v>
      </c>
      <c r="BC1396" s="100">
        <f t="shared" si="6328"/>
        <v>0</v>
      </c>
      <c r="BD1396" s="100">
        <f t="shared" si="6328"/>
        <v>0</v>
      </c>
      <c r="BE1396" s="100">
        <f t="shared" si="6328"/>
        <v>0</v>
      </c>
      <c r="BF1396" s="100">
        <f t="shared" si="6328"/>
        <v>0</v>
      </c>
      <c r="BG1396" s="100">
        <f t="shared" si="6328"/>
        <v>0</v>
      </c>
      <c r="BH1396" s="100">
        <f t="shared" si="6328"/>
        <v>0</v>
      </c>
      <c r="BI1396" s="142">
        <f t="shared" si="6223"/>
        <v>0</v>
      </c>
      <c r="BV1396" s="142"/>
      <c r="CI1396" s="142"/>
      <c r="CV1396" s="142"/>
      <c r="DI1396" s="142"/>
      <c r="DV1396" s="142"/>
      <c r="EI1396" s="142"/>
    </row>
    <row r="1397" spans="1:139" ht="15.75" hidden="1" outlineLevel="1" x14ac:dyDescent="0.25">
      <c r="A1397" s="2">
        <f t="shared" ref="A1397:E1397" si="6329">A1203</f>
        <v>102</v>
      </c>
      <c r="B1397" s="1">
        <f t="shared" si="6329"/>
        <v>0</v>
      </c>
      <c r="C1397" s="1">
        <f t="shared" si="6329"/>
        <v>0</v>
      </c>
      <c r="D1397" s="2">
        <f t="shared" si="6329"/>
        <v>0</v>
      </c>
      <c r="E1397" s="141">
        <f t="shared" si="6329"/>
        <v>0</v>
      </c>
      <c r="F1397" s="84"/>
      <c r="J1397" s="166">
        <v>0</v>
      </c>
      <c r="K1397" s="166">
        <v>0</v>
      </c>
      <c r="L1397" s="166">
        <v>0</v>
      </c>
      <c r="M1397" s="166">
        <v>0</v>
      </c>
      <c r="N1397" s="166">
        <v>0</v>
      </c>
      <c r="O1397" s="166">
        <v>0</v>
      </c>
      <c r="P1397" s="166">
        <v>0</v>
      </c>
      <c r="Q1397" s="142">
        <v>0</v>
      </c>
      <c r="R1397" s="166">
        <v>0</v>
      </c>
      <c r="S1397" s="166">
        <v>0</v>
      </c>
      <c r="T1397" s="166">
        <v>0</v>
      </c>
      <c r="U1397" s="166">
        <v>0</v>
      </c>
      <c r="V1397" s="142">
        <f t="shared" si="5745"/>
        <v>0</v>
      </c>
      <c r="W1397" s="142">
        <v>0</v>
      </c>
      <c r="X1397" s="166">
        <v>0</v>
      </c>
      <c r="Y1397" s="166">
        <v>0</v>
      </c>
      <c r="Z1397" s="166">
        <v>0</v>
      </c>
      <c r="AA1397" s="166">
        <v>0</v>
      </c>
      <c r="AB1397" s="166">
        <v>0</v>
      </c>
      <c r="AC1397" s="100">
        <v>0</v>
      </c>
      <c r="AD1397" s="100">
        <v>0</v>
      </c>
      <c r="AE1397" s="100">
        <v>0</v>
      </c>
      <c r="AF1397" s="100">
        <v>0</v>
      </c>
      <c r="AG1397" s="100">
        <v>0</v>
      </c>
      <c r="AH1397" s="100">
        <v>0</v>
      </c>
      <c r="AI1397" s="142">
        <f t="shared" si="6219"/>
        <v>0</v>
      </c>
      <c r="AJ1397" s="100">
        <f t="shared" ref="AJ1397:AU1397" si="6330">AJ355*$F$1240</f>
        <v>0</v>
      </c>
      <c r="AK1397" s="100">
        <f t="shared" si="6330"/>
        <v>0</v>
      </c>
      <c r="AL1397" s="100">
        <f t="shared" si="6330"/>
        <v>0</v>
      </c>
      <c r="AM1397" s="100">
        <f t="shared" si="6330"/>
        <v>0</v>
      </c>
      <c r="AN1397" s="100">
        <f t="shared" si="6330"/>
        <v>0</v>
      </c>
      <c r="AO1397" s="100">
        <f t="shared" si="6330"/>
        <v>0</v>
      </c>
      <c r="AP1397" s="100">
        <f t="shared" si="6330"/>
        <v>0</v>
      </c>
      <c r="AQ1397" s="100">
        <f t="shared" si="6330"/>
        <v>0</v>
      </c>
      <c r="AR1397" s="100">
        <f t="shared" si="6330"/>
        <v>0</v>
      </c>
      <c r="AS1397" s="100">
        <f t="shared" si="6330"/>
        <v>0</v>
      </c>
      <c r="AT1397" s="100">
        <f t="shared" si="6330"/>
        <v>0</v>
      </c>
      <c r="AU1397" s="100">
        <f t="shared" si="6330"/>
        <v>0</v>
      </c>
      <c r="AV1397" s="142">
        <f t="shared" si="6221"/>
        <v>0</v>
      </c>
      <c r="AW1397" s="100">
        <f t="shared" ref="AW1397:BH1397" si="6331">AW355*$F$1240</f>
        <v>0</v>
      </c>
      <c r="AX1397" s="100">
        <f t="shared" si="6331"/>
        <v>0</v>
      </c>
      <c r="AY1397" s="100">
        <f t="shared" si="6331"/>
        <v>0</v>
      </c>
      <c r="AZ1397" s="100">
        <f t="shared" si="6331"/>
        <v>0</v>
      </c>
      <c r="BA1397" s="100">
        <f t="shared" si="6331"/>
        <v>0</v>
      </c>
      <c r="BB1397" s="100">
        <f t="shared" si="6331"/>
        <v>0</v>
      </c>
      <c r="BC1397" s="100">
        <f t="shared" si="6331"/>
        <v>0</v>
      </c>
      <c r="BD1397" s="100">
        <f t="shared" si="6331"/>
        <v>0</v>
      </c>
      <c r="BE1397" s="100">
        <f t="shared" si="6331"/>
        <v>0</v>
      </c>
      <c r="BF1397" s="100">
        <f t="shared" si="6331"/>
        <v>0</v>
      </c>
      <c r="BG1397" s="100">
        <f t="shared" si="6331"/>
        <v>0</v>
      </c>
      <c r="BH1397" s="100">
        <f t="shared" si="6331"/>
        <v>0</v>
      </c>
      <c r="BI1397" s="142">
        <f t="shared" si="6223"/>
        <v>0</v>
      </c>
      <c r="BV1397" s="142"/>
      <c r="CI1397" s="142"/>
      <c r="CV1397" s="142"/>
      <c r="DI1397" s="142"/>
      <c r="DV1397" s="142"/>
      <c r="EI1397" s="142"/>
    </row>
    <row r="1398" spans="1:139" ht="15.75" hidden="1" outlineLevel="1" x14ac:dyDescent="0.25">
      <c r="A1398" s="2">
        <f t="shared" ref="A1398:E1398" si="6332">A1204</f>
        <v>103</v>
      </c>
      <c r="B1398" s="1">
        <f t="shared" si="6332"/>
        <v>0</v>
      </c>
      <c r="C1398" s="1">
        <f t="shared" si="6332"/>
        <v>0</v>
      </c>
      <c r="D1398" s="2">
        <f t="shared" si="6332"/>
        <v>0</v>
      </c>
      <c r="E1398" s="141">
        <f t="shared" si="6332"/>
        <v>0</v>
      </c>
      <c r="F1398" s="84"/>
      <c r="J1398" s="166">
        <v>0</v>
      </c>
      <c r="K1398" s="166">
        <v>0</v>
      </c>
      <c r="L1398" s="166">
        <v>0</v>
      </c>
      <c r="M1398" s="166">
        <v>0</v>
      </c>
      <c r="N1398" s="166">
        <v>0</v>
      </c>
      <c r="O1398" s="166">
        <v>0</v>
      </c>
      <c r="P1398" s="166">
        <v>0</v>
      </c>
      <c r="Q1398" s="100">
        <v>0</v>
      </c>
      <c r="R1398" s="166">
        <v>0</v>
      </c>
      <c r="S1398" s="166">
        <v>0</v>
      </c>
      <c r="T1398" s="166">
        <v>0</v>
      </c>
      <c r="U1398" s="166">
        <v>0</v>
      </c>
      <c r="V1398" s="142">
        <f t="shared" si="5745"/>
        <v>0</v>
      </c>
      <c r="W1398" s="100">
        <v>0</v>
      </c>
      <c r="X1398" s="166">
        <v>0</v>
      </c>
      <c r="Y1398" s="166">
        <v>0</v>
      </c>
      <c r="Z1398" s="166">
        <v>0</v>
      </c>
      <c r="AA1398" s="166">
        <v>0</v>
      </c>
      <c r="AB1398" s="166">
        <v>0</v>
      </c>
      <c r="AC1398" s="100">
        <v>0</v>
      </c>
      <c r="AD1398" s="100">
        <v>0</v>
      </c>
      <c r="AE1398" s="100">
        <v>0</v>
      </c>
      <c r="AF1398" s="100">
        <v>0</v>
      </c>
      <c r="AG1398" s="100">
        <v>0</v>
      </c>
      <c r="AH1398" s="100">
        <v>0</v>
      </c>
      <c r="AI1398" s="142">
        <f t="shared" si="6219"/>
        <v>0</v>
      </c>
      <c r="AJ1398" s="100">
        <f t="shared" ref="AJ1398:AU1398" si="6333">AJ356*$F$1240</f>
        <v>0</v>
      </c>
      <c r="AK1398" s="100">
        <f t="shared" si="6333"/>
        <v>0</v>
      </c>
      <c r="AL1398" s="100">
        <f t="shared" si="6333"/>
        <v>0</v>
      </c>
      <c r="AM1398" s="100">
        <f t="shared" si="6333"/>
        <v>0</v>
      </c>
      <c r="AN1398" s="100">
        <f t="shared" si="6333"/>
        <v>0</v>
      </c>
      <c r="AO1398" s="100">
        <f t="shared" si="6333"/>
        <v>0</v>
      </c>
      <c r="AP1398" s="100">
        <f t="shared" si="6333"/>
        <v>0</v>
      </c>
      <c r="AQ1398" s="100">
        <f t="shared" si="6333"/>
        <v>0</v>
      </c>
      <c r="AR1398" s="100">
        <f t="shared" si="6333"/>
        <v>0</v>
      </c>
      <c r="AS1398" s="100">
        <f t="shared" si="6333"/>
        <v>0</v>
      </c>
      <c r="AT1398" s="100">
        <f t="shared" si="6333"/>
        <v>0</v>
      </c>
      <c r="AU1398" s="100">
        <f t="shared" si="6333"/>
        <v>0</v>
      </c>
      <c r="AV1398" s="142">
        <f t="shared" si="6221"/>
        <v>0</v>
      </c>
      <c r="AW1398" s="100">
        <f t="shared" ref="AW1398:BH1398" si="6334">AW356*$F$1240</f>
        <v>0</v>
      </c>
      <c r="AX1398" s="100">
        <f t="shared" si="6334"/>
        <v>0</v>
      </c>
      <c r="AY1398" s="100">
        <f t="shared" si="6334"/>
        <v>0</v>
      </c>
      <c r="AZ1398" s="100">
        <f t="shared" si="6334"/>
        <v>0</v>
      </c>
      <c r="BA1398" s="100">
        <f t="shared" si="6334"/>
        <v>0</v>
      </c>
      <c r="BB1398" s="100">
        <f t="shared" si="6334"/>
        <v>0</v>
      </c>
      <c r="BC1398" s="100">
        <f t="shared" si="6334"/>
        <v>0</v>
      </c>
      <c r="BD1398" s="100">
        <f t="shared" si="6334"/>
        <v>0</v>
      </c>
      <c r="BE1398" s="100">
        <f t="shared" si="6334"/>
        <v>0</v>
      </c>
      <c r="BF1398" s="100">
        <f t="shared" si="6334"/>
        <v>0</v>
      </c>
      <c r="BG1398" s="100">
        <f t="shared" si="6334"/>
        <v>0</v>
      </c>
      <c r="BH1398" s="100">
        <f t="shared" si="6334"/>
        <v>0</v>
      </c>
      <c r="BI1398" s="142">
        <f t="shared" si="6223"/>
        <v>0</v>
      </c>
      <c r="BV1398" s="142"/>
      <c r="CI1398" s="142"/>
      <c r="CV1398" s="142"/>
      <c r="DI1398" s="142"/>
      <c r="DV1398" s="142"/>
      <c r="EI1398" s="142"/>
    </row>
    <row r="1399" spans="1:139" ht="15.75" hidden="1" outlineLevel="1" x14ac:dyDescent="0.25">
      <c r="A1399" s="2">
        <f t="shared" ref="A1399:E1399" si="6335">A1205</f>
        <v>104</v>
      </c>
      <c r="B1399" s="1">
        <f t="shared" si="6335"/>
        <v>0</v>
      </c>
      <c r="C1399" s="1">
        <f t="shared" si="6335"/>
        <v>0</v>
      </c>
      <c r="D1399" s="2">
        <f t="shared" si="6335"/>
        <v>0</v>
      </c>
      <c r="E1399" s="141">
        <f t="shared" si="6335"/>
        <v>0</v>
      </c>
      <c r="F1399" s="84"/>
      <c r="J1399" s="166">
        <v>0</v>
      </c>
      <c r="K1399" s="166">
        <v>0</v>
      </c>
      <c r="L1399" s="166">
        <v>0</v>
      </c>
      <c r="M1399" s="166">
        <v>0</v>
      </c>
      <c r="N1399" s="166">
        <v>0</v>
      </c>
      <c r="O1399" s="166">
        <v>0</v>
      </c>
      <c r="P1399" s="166">
        <v>0</v>
      </c>
      <c r="Q1399" s="142">
        <v>0</v>
      </c>
      <c r="R1399" s="166">
        <v>0</v>
      </c>
      <c r="S1399" s="166">
        <v>0</v>
      </c>
      <c r="T1399" s="166">
        <v>0</v>
      </c>
      <c r="U1399" s="166">
        <v>0</v>
      </c>
      <c r="V1399" s="142">
        <f t="shared" si="5745"/>
        <v>0</v>
      </c>
      <c r="W1399" s="142">
        <v>0</v>
      </c>
      <c r="X1399" s="166">
        <v>0</v>
      </c>
      <c r="Y1399" s="166">
        <v>0</v>
      </c>
      <c r="Z1399" s="166">
        <v>0</v>
      </c>
      <c r="AA1399" s="166">
        <v>0</v>
      </c>
      <c r="AB1399" s="166">
        <v>0</v>
      </c>
      <c r="AC1399" s="100">
        <v>0</v>
      </c>
      <c r="AD1399" s="100">
        <v>0</v>
      </c>
      <c r="AE1399" s="100">
        <v>0</v>
      </c>
      <c r="AF1399" s="100">
        <v>0</v>
      </c>
      <c r="AG1399" s="100">
        <v>0</v>
      </c>
      <c r="AH1399" s="100">
        <v>0</v>
      </c>
      <c r="AI1399" s="142">
        <f t="shared" si="6219"/>
        <v>0</v>
      </c>
      <c r="AJ1399" s="100">
        <f t="shared" ref="AJ1399:AU1399" si="6336">AJ357*$F$1240</f>
        <v>0</v>
      </c>
      <c r="AK1399" s="100">
        <f t="shared" si="6336"/>
        <v>0</v>
      </c>
      <c r="AL1399" s="100">
        <f t="shared" si="6336"/>
        <v>0</v>
      </c>
      <c r="AM1399" s="100">
        <f t="shared" si="6336"/>
        <v>0</v>
      </c>
      <c r="AN1399" s="100">
        <f t="shared" si="6336"/>
        <v>0</v>
      </c>
      <c r="AO1399" s="100">
        <f t="shared" si="6336"/>
        <v>0</v>
      </c>
      <c r="AP1399" s="100">
        <f t="shared" si="6336"/>
        <v>0</v>
      </c>
      <c r="AQ1399" s="100">
        <f t="shared" si="6336"/>
        <v>0</v>
      </c>
      <c r="AR1399" s="100">
        <f t="shared" si="6336"/>
        <v>0</v>
      </c>
      <c r="AS1399" s="100">
        <f t="shared" si="6336"/>
        <v>0</v>
      </c>
      <c r="AT1399" s="100">
        <f t="shared" si="6336"/>
        <v>0</v>
      </c>
      <c r="AU1399" s="100">
        <f t="shared" si="6336"/>
        <v>0</v>
      </c>
      <c r="AV1399" s="142">
        <f t="shared" si="6221"/>
        <v>0</v>
      </c>
      <c r="AW1399" s="100">
        <f t="shared" ref="AW1399:BH1399" si="6337">AW357*$F$1240</f>
        <v>0</v>
      </c>
      <c r="AX1399" s="100">
        <f t="shared" si="6337"/>
        <v>0</v>
      </c>
      <c r="AY1399" s="100">
        <f t="shared" si="6337"/>
        <v>0</v>
      </c>
      <c r="AZ1399" s="100">
        <f t="shared" si="6337"/>
        <v>0</v>
      </c>
      <c r="BA1399" s="100">
        <f t="shared" si="6337"/>
        <v>0</v>
      </c>
      <c r="BB1399" s="100">
        <f t="shared" si="6337"/>
        <v>0</v>
      </c>
      <c r="BC1399" s="100">
        <f t="shared" si="6337"/>
        <v>0</v>
      </c>
      <c r="BD1399" s="100">
        <f t="shared" si="6337"/>
        <v>0</v>
      </c>
      <c r="BE1399" s="100">
        <f t="shared" si="6337"/>
        <v>0</v>
      </c>
      <c r="BF1399" s="100">
        <f t="shared" si="6337"/>
        <v>0</v>
      </c>
      <c r="BG1399" s="100">
        <f t="shared" si="6337"/>
        <v>0</v>
      </c>
      <c r="BH1399" s="100">
        <f t="shared" si="6337"/>
        <v>0</v>
      </c>
      <c r="BI1399" s="142">
        <f t="shared" si="6223"/>
        <v>0</v>
      </c>
      <c r="BV1399" s="142"/>
      <c r="CI1399" s="142"/>
      <c r="CV1399" s="142"/>
      <c r="DI1399" s="142"/>
      <c r="DV1399" s="142"/>
      <c r="EI1399" s="142"/>
    </row>
    <row r="1400" spans="1:139" ht="15.75" hidden="1" outlineLevel="1" x14ac:dyDescent="0.25">
      <c r="A1400" s="2">
        <f t="shared" ref="A1400:E1400" si="6338">A1206</f>
        <v>105</v>
      </c>
      <c r="B1400" s="1">
        <f t="shared" si="6338"/>
        <v>0</v>
      </c>
      <c r="C1400" s="1">
        <f t="shared" si="6338"/>
        <v>0</v>
      </c>
      <c r="D1400" s="2">
        <f t="shared" si="6338"/>
        <v>0</v>
      </c>
      <c r="E1400" s="141">
        <f t="shared" si="6338"/>
        <v>0</v>
      </c>
      <c r="F1400" s="84"/>
      <c r="J1400" s="166">
        <v>0</v>
      </c>
      <c r="K1400" s="166">
        <v>0</v>
      </c>
      <c r="L1400" s="166">
        <v>0</v>
      </c>
      <c r="M1400" s="166">
        <v>0</v>
      </c>
      <c r="N1400" s="166">
        <v>0</v>
      </c>
      <c r="O1400" s="166">
        <v>0</v>
      </c>
      <c r="P1400" s="166">
        <v>0</v>
      </c>
      <c r="Q1400" s="100">
        <v>0</v>
      </c>
      <c r="R1400" s="166">
        <v>0</v>
      </c>
      <c r="S1400" s="166">
        <v>0</v>
      </c>
      <c r="T1400" s="166">
        <v>0</v>
      </c>
      <c r="U1400" s="166">
        <v>0</v>
      </c>
      <c r="V1400" s="142">
        <f t="shared" si="5745"/>
        <v>0</v>
      </c>
      <c r="W1400" s="100">
        <v>0</v>
      </c>
      <c r="X1400" s="166">
        <v>0</v>
      </c>
      <c r="Y1400" s="166">
        <v>0</v>
      </c>
      <c r="Z1400" s="166">
        <v>0</v>
      </c>
      <c r="AA1400" s="166">
        <v>0</v>
      </c>
      <c r="AB1400" s="166">
        <v>0</v>
      </c>
      <c r="AC1400" s="100">
        <v>0</v>
      </c>
      <c r="AD1400" s="100">
        <v>0</v>
      </c>
      <c r="AE1400" s="100">
        <v>0</v>
      </c>
      <c r="AF1400" s="100">
        <v>0</v>
      </c>
      <c r="AG1400" s="100">
        <v>0</v>
      </c>
      <c r="AH1400" s="100">
        <v>0</v>
      </c>
      <c r="AI1400" s="142">
        <f t="shared" si="6219"/>
        <v>0</v>
      </c>
      <c r="AJ1400" s="100">
        <f t="shared" ref="AJ1400:AU1400" si="6339">AJ358*$F$1240</f>
        <v>0</v>
      </c>
      <c r="AK1400" s="100">
        <f t="shared" si="6339"/>
        <v>0</v>
      </c>
      <c r="AL1400" s="100">
        <f t="shared" si="6339"/>
        <v>0</v>
      </c>
      <c r="AM1400" s="100">
        <f t="shared" si="6339"/>
        <v>0</v>
      </c>
      <c r="AN1400" s="100">
        <f t="shared" si="6339"/>
        <v>0</v>
      </c>
      <c r="AO1400" s="100">
        <f t="shared" si="6339"/>
        <v>0</v>
      </c>
      <c r="AP1400" s="100">
        <f t="shared" si="6339"/>
        <v>0</v>
      </c>
      <c r="AQ1400" s="100">
        <f t="shared" si="6339"/>
        <v>0</v>
      </c>
      <c r="AR1400" s="100">
        <f t="shared" si="6339"/>
        <v>0</v>
      </c>
      <c r="AS1400" s="100">
        <f t="shared" si="6339"/>
        <v>0</v>
      </c>
      <c r="AT1400" s="100">
        <f t="shared" si="6339"/>
        <v>0</v>
      </c>
      <c r="AU1400" s="100">
        <f t="shared" si="6339"/>
        <v>0</v>
      </c>
      <c r="AV1400" s="142">
        <f t="shared" si="6221"/>
        <v>0</v>
      </c>
      <c r="AW1400" s="100">
        <f t="shared" ref="AW1400:BH1400" si="6340">AW358*$F$1240</f>
        <v>0</v>
      </c>
      <c r="AX1400" s="100">
        <f t="shared" si="6340"/>
        <v>0</v>
      </c>
      <c r="AY1400" s="100">
        <f t="shared" si="6340"/>
        <v>0</v>
      </c>
      <c r="AZ1400" s="100">
        <f t="shared" si="6340"/>
        <v>0</v>
      </c>
      <c r="BA1400" s="100">
        <f t="shared" si="6340"/>
        <v>0</v>
      </c>
      <c r="BB1400" s="100">
        <f t="shared" si="6340"/>
        <v>0</v>
      </c>
      <c r="BC1400" s="100">
        <f t="shared" si="6340"/>
        <v>0</v>
      </c>
      <c r="BD1400" s="100">
        <f t="shared" si="6340"/>
        <v>0</v>
      </c>
      <c r="BE1400" s="100">
        <f t="shared" si="6340"/>
        <v>0</v>
      </c>
      <c r="BF1400" s="100">
        <f t="shared" si="6340"/>
        <v>0</v>
      </c>
      <c r="BG1400" s="100">
        <f t="shared" si="6340"/>
        <v>0</v>
      </c>
      <c r="BH1400" s="100">
        <f t="shared" si="6340"/>
        <v>0</v>
      </c>
      <c r="BI1400" s="142">
        <f t="shared" si="6223"/>
        <v>0</v>
      </c>
      <c r="BV1400" s="142"/>
      <c r="CI1400" s="142"/>
      <c r="CV1400" s="142"/>
      <c r="DI1400" s="142"/>
      <c r="DV1400" s="142"/>
      <c r="EI1400" s="142"/>
    </row>
    <row r="1401" spans="1:139" ht="15.75" hidden="1" outlineLevel="1" x14ac:dyDescent="0.25">
      <c r="A1401" s="2">
        <f t="shared" ref="A1401:E1401" si="6341">A1207</f>
        <v>106</v>
      </c>
      <c r="B1401" s="1">
        <f t="shared" si="6341"/>
        <v>0</v>
      </c>
      <c r="C1401" s="1">
        <f t="shared" si="6341"/>
        <v>0</v>
      </c>
      <c r="D1401" s="2">
        <f t="shared" si="6341"/>
        <v>0</v>
      </c>
      <c r="E1401" s="141">
        <f t="shared" si="6341"/>
        <v>0</v>
      </c>
      <c r="F1401" s="84"/>
      <c r="J1401" s="166">
        <v>0</v>
      </c>
      <c r="K1401" s="166">
        <v>0</v>
      </c>
      <c r="L1401" s="166">
        <v>0</v>
      </c>
      <c r="M1401" s="166">
        <v>0</v>
      </c>
      <c r="N1401" s="166">
        <v>0</v>
      </c>
      <c r="O1401" s="166">
        <v>0</v>
      </c>
      <c r="P1401" s="166">
        <v>0</v>
      </c>
      <c r="Q1401" s="142">
        <v>0</v>
      </c>
      <c r="R1401" s="166">
        <v>0</v>
      </c>
      <c r="S1401" s="166">
        <v>0</v>
      </c>
      <c r="T1401" s="166">
        <v>0</v>
      </c>
      <c r="U1401" s="166">
        <v>0</v>
      </c>
      <c r="V1401" s="142">
        <f t="shared" si="5745"/>
        <v>0</v>
      </c>
      <c r="W1401" s="142">
        <v>0</v>
      </c>
      <c r="X1401" s="166">
        <v>0</v>
      </c>
      <c r="Y1401" s="166">
        <v>0</v>
      </c>
      <c r="Z1401" s="166">
        <v>0</v>
      </c>
      <c r="AA1401" s="166">
        <v>0</v>
      </c>
      <c r="AB1401" s="166">
        <v>0</v>
      </c>
      <c r="AC1401" s="100">
        <v>0</v>
      </c>
      <c r="AD1401" s="100">
        <v>0</v>
      </c>
      <c r="AE1401" s="100">
        <v>0</v>
      </c>
      <c r="AF1401" s="100">
        <v>0</v>
      </c>
      <c r="AG1401" s="100">
        <v>0</v>
      </c>
      <c r="AH1401" s="100">
        <v>0</v>
      </c>
      <c r="AI1401" s="142">
        <f t="shared" si="6219"/>
        <v>0</v>
      </c>
      <c r="AJ1401" s="100">
        <f t="shared" ref="AJ1401:AU1401" si="6342">AJ359*$F$1240</f>
        <v>0</v>
      </c>
      <c r="AK1401" s="100">
        <f t="shared" si="6342"/>
        <v>0</v>
      </c>
      <c r="AL1401" s="100">
        <f t="shared" si="6342"/>
        <v>0</v>
      </c>
      <c r="AM1401" s="100">
        <f t="shared" si="6342"/>
        <v>0</v>
      </c>
      <c r="AN1401" s="100">
        <f t="shared" si="6342"/>
        <v>0</v>
      </c>
      <c r="AO1401" s="100">
        <f t="shared" si="6342"/>
        <v>0</v>
      </c>
      <c r="AP1401" s="100">
        <f t="shared" si="6342"/>
        <v>0</v>
      </c>
      <c r="AQ1401" s="100">
        <f t="shared" si="6342"/>
        <v>0</v>
      </c>
      <c r="AR1401" s="100">
        <f t="shared" si="6342"/>
        <v>0</v>
      </c>
      <c r="AS1401" s="100">
        <f t="shared" si="6342"/>
        <v>0</v>
      </c>
      <c r="AT1401" s="100">
        <f t="shared" si="6342"/>
        <v>0</v>
      </c>
      <c r="AU1401" s="100">
        <f t="shared" si="6342"/>
        <v>0</v>
      </c>
      <c r="AV1401" s="142">
        <f t="shared" si="6221"/>
        <v>0</v>
      </c>
      <c r="AW1401" s="100">
        <f t="shared" ref="AW1401:BH1401" si="6343">AW359*$F$1240</f>
        <v>0</v>
      </c>
      <c r="AX1401" s="100">
        <f t="shared" si="6343"/>
        <v>0</v>
      </c>
      <c r="AY1401" s="100">
        <f t="shared" si="6343"/>
        <v>0</v>
      </c>
      <c r="AZ1401" s="100">
        <f t="shared" si="6343"/>
        <v>0</v>
      </c>
      <c r="BA1401" s="100">
        <f t="shared" si="6343"/>
        <v>0</v>
      </c>
      <c r="BB1401" s="100">
        <f t="shared" si="6343"/>
        <v>0</v>
      </c>
      <c r="BC1401" s="100">
        <f t="shared" si="6343"/>
        <v>0</v>
      </c>
      <c r="BD1401" s="100">
        <f t="shared" si="6343"/>
        <v>0</v>
      </c>
      <c r="BE1401" s="100">
        <f t="shared" si="6343"/>
        <v>0</v>
      </c>
      <c r="BF1401" s="100">
        <f t="shared" si="6343"/>
        <v>0</v>
      </c>
      <c r="BG1401" s="100">
        <f t="shared" si="6343"/>
        <v>0</v>
      </c>
      <c r="BH1401" s="100">
        <f t="shared" si="6343"/>
        <v>0</v>
      </c>
      <c r="BI1401" s="142">
        <f t="shared" si="6223"/>
        <v>0</v>
      </c>
      <c r="BV1401" s="142"/>
      <c r="CI1401" s="142"/>
      <c r="CV1401" s="142"/>
      <c r="DI1401" s="142"/>
      <c r="DV1401" s="142"/>
      <c r="EI1401" s="142"/>
    </row>
    <row r="1402" spans="1:139" ht="15.75" hidden="1" outlineLevel="1" x14ac:dyDescent="0.25">
      <c r="A1402" s="2">
        <f t="shared" ref="A1402:E1402" si="6344">A1208</f>
        <v>107</v>
      </c>
      <c r="B1402" s="1">
        <f t="shared" si="6344"/>
        <v>0</v>
      </c>
      <c r="C1402" s="1">
        <f t="shared" si="6344"/>
        <v>0</v>
      </c>
      <c r="D1402" s="2">
        <f t="shared" si="6344"/>
        <v>0</v>
      </c>
      <c r="E1402" s="141">
        <f t="shared" si="6344"/>
        <v>0</v>
      </c>
      <c r="F1402" s="84"/>
      <c r="J1402" s="166">
        <v>0</v>
      </c>
      <c r="K1402" s="166">
        <v>0</v>
      </c>
      <c r="L1402" s="166">
        <v>0</v>
      </c>
      <c r="M1402" s="166">
        <v>0</v>
      </c>
      <c r="N1402" s="166">
        <v>0</v>
      </c>
      <c r="O1402" s="166">
        <v>0</v>
      </c>
      <c r="P1402" s="166">
        <v>0</v>
      </c>
      <c r="Q1402" s="100">
        <v>0</v>
      </c>
      <c r="R1402" s="166">
        <v>0</v>
      </c>
      <c r="S1402" s="166">
        <v>0</v>
      </c>
      <c r="T1402" s="166">
        <v>0</v>
      </c>
      <c r="U1402" s="166">
        <v>0</v>
      </c>
      <c r="V1402" s="142">
        <f t="shared" si="5745"/>
        <v>0</v>
      </c>
      <c r="W1402" s="100">
        <v>0</v>
      </c>
      <c r="X1402" s="166">
        <v>0</v>
      </c>
      <c r="Y1402" s="166">
        <v>0</v>
      </c>
      <c r="Z1402" s="166">
        <v>0</v>
      </c>
      <c r="AA1402" s="166">
        <v>0</v>
      </c>
      <c r="AB1402" s="166">
        <v>0</v>
      </c>
      <c r="AC1402" s="100">
        <v>0</v>
      </c>
      <c r="AD1402" s="100">
        <v>0</v>
      </c>
      <c r="AE1402" s="100">
        <v>0</v>
      </c>
      <c r="AF1402" s="100">
        <v>0</v>
      </c>
      <c r="AG1402" s="100">
        <v>0</v>
      </c>
      <c r="AH1402" s="100">
        <v>0</v>
      </c>
      <c r="AI1402" s="142">
        <f t="shared" si="6219"/>
        <v>0</v>
      </c>
      <c r="AJ1402" s="100">
        <f t="shared" ref="AJ1402:AU1402" si="6345">AJ360*$F$1240</f>
        <v>0</v>
      </c>
      <c r="AK1402" s="100">
        <f t="shared" si="6345"/>
        <v>0</v>
      </c>
      <c r="AL1402" s="100">
        <f t="shared" si="6345"/>
        <v>0</v>
      </c>
      <c r="AM1402" s="100">
        <f t="shared" si="6345"/>
        <v>0</v>
      </c>
      <c r="AN1402" s="100">
        <f t="shared" si="6345"/>
        <v>0</v>
      </c>
      <c r="AO1402" s="100">
        <f t="shared" si="6345"/>
        <v>0</v>
      </c>
      <c r="AP1402" s="100">
        <f t="shared" si="6345"/>
        <v>0</v>
      </c>
      <c r="AQ1402" s="100">
        <f t="shared" si="6345"/>
        <v>0</v>
      </c>
      <c r="AR1402" s="100">
        <f t="shared" si="6345"/>
        <v>0</v>
      </c>
      <c r="AS1402" s="100">
        <f t="shared" si="6345"/>
        <v>0</v>
      </c>
      <c r="AT1402" s="100">
        <f t="shared" si="6345"/>
        <v>0</v>
      </c>
      <c r="AU1402" s="100">
        <f t="shared" si="6345"/>
        <v>0</v>
      </c>
      <c r="AV1402" s="142">
        <f t="shared" si="6221"/>
        <v>0</v>
      </c>
      <c r="AW1402" s="100">
        <f t="shared" ref="AW1402:BH1402" si="6346">AW360*$F$1240</f>
        <v>0</v>
      </c>
      <c r="AX1402" s="100">
        <f t="shared" si="6346"/>
        <v>0</v>
      </c>
      <c r="AY1402" s="100">
        <f t="shared" si="6346"/>
        <v>0</v>
      </c>
      <c r="AZ1402" s="100">
        <f t="shared" si="6346"/>
        <v>0</v>
      </c>
      <c r="BA1402" s="100">
        <f t="shared" si="6346"/>
        <v>0</v>
      </c>
      <c r="BB1402" s="100">
        <f t="shared" si="6346"/>
        <v>0</v>
      </c>
      <c r="BC1402" s="100">
        <f t="shared" si="6346"/>
        <v>0</v>
      </c>
      <c r="BD1402" s="100">
        <f t="shared" si="6346"/>
        <v>0</v>
      </c>
      <c r="BE1402" s="100">
        <f t="shared" si="6346"/>
        <v>0</v>
      </c>
      <c r="BF1402" s="100">
        <f t="shared" si="6346"/>
        <v>0</v>
      </c>
      <c r="BG1402" s="100">
        <f t="shared" si="6346"/>
        <v>0</v>
      </c>
      <c r="BH1402" s="100">
        <f t="shared" si="6346"/>
        <v>0</v>
      </c>
      <c r="BI1402" s="142">
        <f t="shared" si="6223"/>
        <v>0</v>
      </c>
      <c r="BV1402" s="142"/>
      <c r="CI1402" s="142"/>
      <c r="CV1402" s="142"/>
      <c r="DI1402" s="142"/>
      <c r="DV1402" s="142"/>
      <c r="EI1402" s="142"/>
    </row>
    <row r="1403" spans="1:139" ht="15.75" hidden="1" outlineLevel="1" x14ac:dyDescent="0.25">
      <c r="A1403" s="2">
        <f t="shared" ref="A1403:E1403" si="6347">A1209</f>
        <v>108</v>
      </c>
      <c r="B1403" s="1">
        <f t="shared" si="6347"/>
        <v>0</v>
      </c>
      <c r="C1403" s="1">
        <f t="shared" si="6347"/>
        <v>0</v>
      </c>
      <c r="D1403" s="2">
        <f t="shared" si="6347"/>
        <v>0</v>
      </c>
      <c r="E1403" s="141">
        <f t="shared" si="6347"/>
        <v>0</v>
      </c>
      <c r="F1403" s="84"/>
      <c r="J1403" s="166">
        <v>0</v>
      </c>
      <c r="K1403" s="166">
        <v>0</v>
      </c>
      <c r="L1403" s="166">
        <v>0</v>
      </c>
      <c r="M1403" s="166">
        <v>0</v>
      </c>
      <c r="N1403" s="166">
        <v>0</v>
      </c>
      <c r="O1403" s="166">
        <v>0</v>
      </c>
      <c r="P1403" s="166">
        <v>0</v>
      </c>
      <c r="Q1403" s="142">
        <v>0</v>
      </c>
      <c r="R1403" s="166">
        <v>0</v>
      </c>
      <c r="S1403" s="166">
        <v>0</v>
      </c>
      <c r="T1403" s="166">
        <v>0</v>
      </c>
      <c r="U1403" s="166">
        <v>0</v>
      </c>
      <c r="V1403" s="142">
        <f t="shared" si="5745"/>
        <v>0</v>
      </c>
      <c r="W1403" s="142">
        <v>0</v>
      </c>
      <c r="X1403" s="166">
        <v>0</v>
      </c>
      <c r="Y1403" s="166">
        <v>0</v>
      </c>
      <c r="Z1403" s="166">
        <v>0</v>
      </c>
      <c r="AA1403" s="166">
        <v>0</v>
      </c>
      <c r="AB1403" s="166">
        <v>0</v>
      </c>
      <c r="AC1403" s="100">
        <v>0</v>
      </c>
      <c r="AD1403" s="100">
        <v>0</v>
      </c>
      <c r="AE1403" s="100">
        <v>0</v>
      </c>
      <c r="AF1403" s="100">
        <v>0</v>
      </c>
      <c r="AG1403" s="100">
        <v>0</v>
      </c>
      <c r="AH1403" s="100">
        <v>0</v>
      </c>
      <c r="AI1403" s="142">
        <f t="shared" si="6219"/>
        <v>0</v>
      </c>
      <c r="AJ1403" s="100">
        <f t="shared" ref="AJ1403:AU1403" si="6348">AJ361*$F$1240</f>
        <v>0</v>
      </c>
      <c r="AK1403" s="100">
        <f t="shared" si="6348"/>
        <v>0</v>
      </c>
      <c r="AL1403" s="100">
        <f t="shared" si="6348"/>
        <v>0</v>
      </c>
      <c r="AM1403" s="100">
        <f t="shared" si="6348"/>
        <v>0</v>
      </c>
      <c r="AN1403" s="100">
        <f t="shared" si="6348"/>
        <v>0</v>
      </c>
      <c r="AO1403" s="100">
        <f t="shared" si="6348"/>
        <v>0</v>
      </c>
      <c r="AP1403" s="100">
        <f t="shared" si="6348"/>
        <v>0</v>
      </c>
      <c r="AQ1403" s="100">
        <f t="shared" si="6348"/>
        <v>0</v>
      </c>
      <c r="AR1403" s="100">
        <f t="shared" si="6348"/>
        <v>0</v>
      </c>
      <c r="AS1403" s="100">
        <f t="shared" si="6348"/>
        <v>0</v>
      </c>
      <c r="AT1403" s="100">
        <f t="shared" si="6348"/>
        <v>0</v>
      </c>
      <c r="AU1403" s="100">
        <f t="shared" si="6348"/>
        <v>0</v>
      </c>
      <c r="AV1403" s="142">
        <f t="shared" si="6221"/>
        <v>0</v>
      </c>
      <c r="AW1403" s="100">
        <f t="shared" ref="AW1403:BH1403" si="6349">AW361*$F$1240</f>
        <v>0</v>
      </c>
      <c r="AX1403" s="100">
        <f t="shared" si="6349"/>
        <v>0</v>
      </c>
      <c r="AY1403" s="100">
        <f t="shared" si="6349"/>
        <v>0</v>
      </c>
      <c r="AZ1403" s="100">
        <f t="shared" si="6349"/>
        <v>0</v>
      </c>
      <c r="BA1403" s="100">
        <f t="shared" si="6349"/>
        <v>0</v>
      </c>
      <c r="BB1403" s="100">
        <f t="shared" si="6349"/>
        <v>0</v>
      </c>
      <c r="BC1403" s="100">
        <f t="shared" si="6349"/>
        <v>0</v>
      </c>
      <c r="BD1403" s="100">
        <f t="shared" si="6349"/>
        <v>0</v>
      </c>
      <c r="BE1403" s="100">
        <f t="shared" si="6349"/>
        <v>0</v>
      </c>
      <c r="BF1403" s="100">
        <f t="shared" si="6349"/>
        <v>0</v>
      </c>
      <c r="BG1403" s="100">
        <f t="shared" si="6349"/>
        <v>0</v>
      </c>
      <c r="BH1403" s="100">
        <f t="shared" si="6349"/>
        <v>0</v>
      </c>
      <c r="BI1403" s="142">
        <f t="shared" si="6223"/>
        <v>0</v>
      </c>
      <c r="BV1403" s="142"/>
      <c r="CI1403" s="142"/>
      <c r="CV1403" s="142"/>
      <c r="DI1403" s="142"/>
      <c r="DV1403" s="142"/>
      <c r="EI1403" s="142"/>
    </row>
    <row r="1404" spans="1:139" ht="15.75" hidden="1" outlineLevel="1" x14ac:dyDescent="0.25">
      <c r="A1404" s="2">
        <f t="shared" ref="A1404:E1404" si="6350">A1210</f>
        <v>109</v>
      </c>
      <c r="B1404" s="1">
        <f t="shared" si="6350"/>
        <v>0</v>
      </c>
      <c r="C1404" s="1">
        <f t="shared" si="6350"/>
        <v>0</v>
      </c>
      <c r="D1404" s="2">
        <f t="shared" si="6350"/>
        <v>0</v>
      </c>
      <c r="E1404" s="141">
        <f t="shared" si="6350"/>
        <v>0</v>
      </c>
      <c r="F1404" s="84"/>
      <c r="J1404" s="166">
        <v>0</v>
      </c>
      <c r="K1404" s="166">
        <v>0</v>
      </c>
      <c r="L1404" s="166">
        <v>0</v>
      </c>
      <c r="M1404" s="166">
        <v>0</v>
      </c>
      <c r="N1404" s="166">
        <v>0</v>
      </c>
      <c r="O1404" s="166">
        <v>0</v>
      </c>
      <c r="P1404" s="166">
        <v>0</v>
      </c>
      <c r="Q1404" s="100">
        <v>0</v>
      </c>
      <c r="R1404" s="166">
        <v>0</v>
      </c>
      <c r="S1404" s="166">
        <v>0</v>
      </c>
      <c r="T1404" s="166">
        <v>0</v>
      </c>
      <c r="U1404" s="166">
        <v>0</v>
      </c>
      <c r="V1404" s="142">
        <f t="shared" si="5745"/>
        <v>0</v>
      </c>
      <c r="W1404" s="100">
        <v>0</v>
      </c>
      <c r="X1404" s="166">
        <v>0</v>
      </c>
      <c r="Y1404" s="166">
        <v>0</v>
      </c>
      <c r="Z1404" s="166">
        <v>0</v>
      </c>
      <c r="AA1404" s="166">
        <v>0</v>
      </c>
      <c r="AB1404" s="166">
        <v>0</v>
      </c>
      <c r="AC1404" s="100">
        <v>0</v>
      </c>
      <c r="AD1404" s="100">
        <v>0</v>
      </c>
      <c r="AE1404" s="100">
        <v>0</v>
      </c>
      <c r="AF1404" s="100">
        <v>0</v>
      </c>
      <c r="AG1404" s="100">
        <v>0</v>
      </c>
      <c r="AH1404" s="100">
        <v>0</v>
      </c>
      <c r="AI1404" s="142">
        <f t="shared" si="6219"/>
        <v>0</v>
      </c>
      <c r="AJ1404" s="100">
        <f t="shared" ref="AJ1404:AU1404" si="6351">AJ362*$F$1240</f>
        <v>0</v>
      </c>
      <c r="AK1404" s="100">
        <f t="shared" si="6351"/>
        <v>0</v>
      </c>
      <c r="AL1404" s="100">
        <f t="shared" si="6351"/>
        <v>0</v>
      </c>
      <c r="AM1404" s="100">
        <f t="shared" si="6351"/>
        <v>0</v>
      </c>
      <c r="AN1404" s="100">
        <f t="shared" si="6351"/>
        <v>0</v>
      </c>
      <c r="AO1404" s="100">
        <f t="shared" si="6351"/>
        <v>0</v>
      </c>
      <c r="AP1404" s="100">
        <f t="shared" si="6351"/>
        <v>0</v>
      </c>
      <c r="AQ1404" s="100">
        <f t="shared" si="6351"/>
        <v>0</v>
      </c>
      <c r="AR1404" s="100">
        <f t="shared" si="6351"/>
        <v>0</v>
      </c>
      <c r="AS1404" s="100">
        <f t="shared" si="6351"/>
        <v>0</v>
      </c>
      <c r="AT1404" s="100">
        <f t="shared" si="6351"/>
        <v>0</v>
      </c>
      <c r="AU1404" s="100">
        <f t="shared" si="6351"/>
        <v>0</v>
      </c>
      <c r="AV1404" s="142">
        <f t="shared" si="6221"/>
        <v>0</v>
      </c>
      <c r="AW1404" s="100">
        <f t="shared" ref="AW1404:BH1404" si="6352">AW362*$F$1240</f>
        <v>0</v>
      </c>
      <c r="AX1404" s="100">
        <f t="shared" si="6352"/>
        <v>0</v>
      </c>
      <c r="AY1404" s="100">
        <f t="shared" si="6352"/>
        <v>0</v>
      </c>
      <c r="AZ1404" s="100">
        <f t="shared" si="6352"/>
        <v>0</v>
      </c>
      <c r="BA1404" s="100">
        <f t="shared" si="6352"/>
        <v>0</v>
      </c>
      <c r="BB1404" s="100">
        <f t="shared" si="6352"/>
        <v>0</v>
      </c>
      <c r="BC1404" s="100">
        <f t="shared" si="6352"/>
        <v>0</v>
      </c>
      <c r="BD1404" s="100">
        <f t="shared" si="6352"/>
        <v>0</v>
      </c>
      <c r="BE1404" s="100">
        <f t="shared" si="6352"/>
        <v>0</v>
      </c>
      <c r="BF1404" s="100">
        <f t="shared" si="6352"/>
        <v>0</v>
      </c>
      <c r="BG1404" s="100">
        <f t="shared" si="6352"/>
        <v>0</v>
      </c>
      <c r="BH1404" s="100">
        <f t="shared" si="6352"/>
        <v>0</v>
      </c>
      <c r="BI1404" s="142">
        <f t="shared" si="6223"/>
        <v>0</v>
      </c>
      <c r="BV1404" s="142"/>
      <c r="CI1404" s="142"/>
      <c r="CV1404" s="142"/>
      <c r="DI1404" s="142"/>
      <c r="DV1404" s="142"/>
      <c r="EI1404" s="142"/>
    </row>
    <row r="1405" spans="1:139" ht="15.75" hidden="1" outlineLevel="1" x14ac:dyDescent="0.25">
      <c r="A1405" s="2">
        <f t="shared" ref="A1405:E1405" si="6353">A1211</f>
        <v>110</v>
      </c>
      <c r="B1405" s="1">
        <f t="shared" si="6353"/>
        <v>0</v>
      </c>
      <c r="C1405" s="1">
        <f t="shared" si="6353"/>
        <v>0</v>
      </c>
      <c r="D1405" s="2">
        <f t="shared" si="6353"/>
        <v>0</v>
      </c>
      <c r="E1405" s="141">
        <f t="shared" si="6353"/>
        <v>0</v>
      </c>
      <c r="F1405" s="84"/>
      <c r="J1405" s="166">
        <v>0</v>
      </c>
      <c r="K1405" s="166">
        <v>0</v>
      </c>
      <c r="L1405" s="166">
        <v>0</v>
      </c>
      <c r="M1405" s="166">
        <v>0</v>
      </c>
      <c r="N1405" s="166">
        <v>0</v>
      </c>
      <c r="O1405" s="166">
        <v>0</v>
      </c>
      <c r="P1405" s="166">
        <v>0</v>
      </c>
      <c r="Q1405" s="142">
        <v>0</v>
      </c>
      <c r="R1405" s="166">
        <v>0</v>
      </c>
      <c r="S1405" s="166">
        <v>0</v>
      </c>
      <c r="T1405" s="166">
        <v>0</v>
      </c>
      <c r="U1405" s="166">
        <v>0</v>
      </c>
      <c r="V1405" s="142">
        <f t="shared" si="5745"/>
        <v>0</v>
      </c>
      <c r="W1405" s="142">
        <v>0</v>
      </c>
      <c r="X1405" s="166">
        <v>0</v>
      </c>
      <c r="Y1405" s="166">
        <v>0</v>
      </c>
      <c r="Z1405" s="166">
        <v>0</v>
      </c>
      <c r="AA1405" s="166">
        <v>0</v>
      </c>
      <c r="AB1405" s="166">
        <v>0</v>
      </c>
      <c r="AC1405" s="100">
        <v>0</v>
      </c>
      <c r="AD1405" s="100">
        <v>0</v>
      </c>
      <c r="AE1405" s="100">
        <v>0</v>
      </c>
      <c r="AF1405" s="100">
        <v>0</v>
      </c>
      <c r="AG1405" s="100">
        <v>0</v>
      </c>
      <c r="AH1405" s="100">
        <v>0</v>
      </c>
      <c r="AI1405" s="142">
        <f t="shared" si="6219"/>
        <v>0</v>
      </c>
      <c r="AJ1405" s="100">
        <f t="shared" ref="AJ1405:AU1405" si="6354">AJ363*$F$1240</f>
        <v>0</v>
      </c>
      <c r="AK1405" s="100">
        <f t="shared" si="6354"/>
        <v>0</v>
      </c>
      <c r="AL1405" s="100">
        <f t="shared" si="6354"/>
        <v>0</v>
      </c>
      <c r="AM1405" s="100">
        <f t="shared" si="6354"/>
        <v>0</v>
      </c>
      <c r="AN1405" s="100">
        <f t="shared" si="6354"/>
        <v>0</v>
      </c>
      <c r="AO1405" s="100">
        <f t="shared" si="6354"/>
        <v>0</v>
      </c>
      <c r="AP1405" s="100">
        <f t="shared" si="6354"/>
        <v>0</v>
      </c>
      <c r="AQ1405" s="100">
        <f t="shared" si="6354"/>
        <v>0</v>
      </c>
      <c r="AR1405" s="100">
        <f t="shared" si="6354"/>
        <v>0</v>
      </c>
      <c r="AS1405" s="100">
        <f t="shared" si="6354"/>
        <v>0</v>
      </c>
      <c r="AT1405" s="100">
        <f t="shared" si="6354"/>
        <v>0</v>
      </c>
      <c r="AU1405" s="100">
        <f t="shared" si="6354"/>
        <v>0</v>
      </c>
      <c r="AV1405" s="142">
        <f t="shared" si="6221"/>
        <v>0</v>
      </c>
      <c r="AW1405" s="100">
        <f t="shared" ref="AW1405:BH1405" si="6355">AW363*$F$1240</f>
        <v>0</v>
      </c>
      <c r="AX1405" s="100">
        <f t="shared" si="6355"/>
        <v>0</v>
      </c>
      <c r="AY1405" s="100">
        <f t="shared" si="6355"/>
        <v>0</v>
      </c>
      <c r="AZ1405" s="100">
        <f t="shared" si="6355"/>
        <v>0</v>
      </c>
      <c r="BA1405" s="100">
        <f t="shared" si="6355"/>
        <v>0</v>
      </c>
      <c r="BB1405" s="100">
        <f t="shared" si="6355"/>
        <v>0</v>
      </c>
      <c r="BC1405" s="100">
        <f t="shared" si="6355"/>
        <v>0</v>
      </c>
      <c r="BD1405" s="100">
        <f t="shared" si="6355"/>
        <v>0</v>
      </c>
      <c r="BE1405" s="100">
        <f t="shared" si="6355"/>
        <v>0</v>
      </c>
      <c r="BF1405" s="100">
        <f t="shared" si="6355"/>
        <v>0</v>
      </c>
      <c r="BG1405" s="100">
        <f t="shared" si="6355"/>
        <v>0</v>
      </c>
      <c r="BH1405" s="100">
        <f t="shared" si="6355"/>
        <v>0</v>
      </c>
      <c r="BI1405" s="142">
        <f t="shared" si="6223"/>
        <v>0</v>
      </c>
      <c r="BV1405" s="142"/>
      <c r="CI1405" s="142"/>
      <c r="CV1405" s="142"/>
      <c r="DI1405" s="142"/>
      <c r="DV1405" s="142"/>
      <c r="EI1405" s="142"/>
    </row>
    <row r="1406" spans="1:139" ht="15.75" hidden="1" outlineLevel="1" x14ac:dyDescent="0.25">
      <c r="A1406" s="2">
        <f t="shared" ref="A1406:E1406" si="6356">A1212</f>
        <v>111</v>
      </c>
      <c r="B1406" s="1">
        <f t="shared" si="6356"/>
        <v>0</v>
      </c>
      <c r="C1406" s="1">
        <f t="shared" si="6356"/>
        <v>0</v>
      </c>
      <c r="D1406" s="2">
        <f t="shared" si="6356"/>
        <v>0</v>
      </c>
      <c r="E1406" s="141">
        <f t="shared" si="6356"/>
        <v>0</v>
      </c>
      <c r="F1406" s="84"/>
      <c r="J1406" s="166">
        <v>0</v>
      </c>
      <c r="K1406" s="166">
        <v>0</v>
      </c>
      <c r="L1406" s="166">
        <v>0</v>
      </c>
      <c r="M1406" s="166">
        <v>0</v>
      </c>
      <c r="N1406" s="166">
        <v>0</v>
      </c>
      <c r="O1406" s="166">
        <v>0</v>
      </c>
      <c r="P1406" s="166">
        <v>0</v>
      </c>
      <c r="Q1406" s="100">
        <v>0</v>
      </c>
      <c r="R1406" s="166">
        <v>0</v>
      </c>
      <c r="S1406" s="166">
        <v>0</v>
      </c>
      <c r="T1406" s="166">
        <v>0</v>
      </c>
      <c r="U1406" s="166">
        <v>0</v>
      </c>
      <c r="V1406" s="142">
        <f t="shared" si="5745"/>
        <v>0</v>
      </c>
      <c r="W1406" s="100">
        <v>0</v>
      </c>
      <c r="X1406" s="166">
        <v>0</v>
      </c>
      <c r="Y1406" s="166">
        <v>0</v>
      </c>
      <c r="Z1406" s="166">
        <v>0</v>
      </c>
      <c r="AA1406" s="166">
        <v>0</v>
      </c>
      <c r="AB1406" s="166">
        <v>0</v>
      </c>
      <c r="AC1406" s="100">
        <v>0</v>
      </c>
      <c r="AD1406" s="100">
        <v>0</v>
      </c>
      <c r="AE1406" s="100">
        <v>0</v>
      </c>
      <c r="AF1406" s="100">
        <v>0</v>
      </c>
      <c r="AG1406" s="100">
        <v>0</v>
      </c>
      <c r="AH1406" s="100">
        <v>0</v>
      </c>
      <c r="AI1406" s="142">
        <f t="shared" si="6219"/>
        <v>0</v>
      </c>
      <c r="AJ1406" s="100">
        <f t="shared" ref="AJ1406:AU1406" si="6357">AJ364*$F$1240</f>
        <v>0</v>
      </c>
      <c r="AK1406" s="100">
        <f t="shared" si="6357"/>
        <v>0</v>
      </c>
      <c r="AL1406" s="100">
        <f t="shared" si="6357"/>
        <v>0</v>
      </c>
      <c r="AM1406" s="100">
        <f t="shared" si="6357"/>
        <v>0</v>
      </c>
      <c r="AN1406" s="100">
        <f t="shared" si="6357"/>
        <v>0</v>
      </c>
      <c r="AO1406" s="100">
        <f t="shared" si="6357"/>
        <v>0</v>
      </c>
      <c r="AP1406" s="100">
        <f t="shared" si="6357"/>
        <v>0</v>
      </c>
      <c r="AQ1406" s="100">
        <f t="shared" si="6357"/>
        <v>0</v>
      </c>
      <c r="AR1406" s="100">
        <f t="shared" si="6357"/>
        <v>0</v>
      </c>
      <c r="AS1406" s="100">
        <f t="shared" si="6357"/>
        <v>0</v>
      </c>
      <c r="AT1406" s="100">
        <f t="shared" si="6357"/>
        <v>0</v>
      </c>
      <c r="AU1406" s="100">
        <f t="shared" si="6357"/>
        <v>0</v>
      </c>
      <c r="AV1406" s="142">
        <f t="shared" si="6221"/>
        <v>0</v>
      </c>
      <c r="AW1406" s="100">
        <f t="shared" ref="AW1406:BH1406" si="6358">AW364*$F$1240</f>
        <v>0</v>
      </c>
      <c r="AX1406" s="100">
        <f t="shared" si="6358"/>
        <v>0</v>
      </c>
      <c r="AY1406" s="100">
        <f t="shared" si="6358"/>
        <v>0</v>
      </c>
      <c r="AZ1406" s="100">
        <f t="shared" si="6358"/>
        <v>0</v>
      </c>
      <c r="BA1406" s="100">
        <f t="shared" si="6358"/>
        <v>0</v>
      </c>
      <c r="BB1406" s="100">
        <f t="shared" si="6358"/>
        <v>0</v>
      </c>
      <c r="BC1406" s="100">
        <f t="shared" si="6358"/>
        <v>0</v>
      </c>
      <c r="BD1406" s="100">
        <f t="shared" si="6358"/>
        <v>0</v>
      </c>
      <c r="BE1406" s="100">
        <f t="shared" si="6358"/>
        <v>0</v>
      </c>
      <c r="BF1406" s="100">
        <f t="shared" si="6358"/>
        <v>0</v>
      </c>
      <c r="BG1406" s="100">
        <f t="shared" si="6358"/>
        <v>0</v>
      </c>
      <c r="BH1406" s="100">
        <f t="shared" si="6358"/>
        <v>0</v>
      </c>
      <c r="BI1406" s="142">
        <f t="shared" si="6223"/>
        <v>0</v>
      </c>
      <c r="BV1406" s="142"/>
      <c r="CI1406" s="142"/>
      <c r="CV1406" s="142"/>
      <c r="DI1406" s="142"/>
      <c r="DV1406" s="142"/>
      <c r="EI1406" s="142"/>
    </row>
    <row r="1407" spans="1:139" ht="15.75" hidden="1" outlineLevel="1" x14ac:dyDescent="0.25">
      <c r="A1407" s="2">
        <f t="shared" ref="A1407:E1407" si="6359">A1213</f>
        <v>112</v>
      </c>
      <c r="B1407" s="1">
        <f t="shared" si="6359"/>
        <v>0</v>
      </c>
      <c r="C1407" s="1">
        <f t="shared" si="6359"/>
        <v>0</v>
      </c>
      <c r="D1407" s="2">
        <f t="shared" si="6359"/>
        <v>0</v>
      </c>
      <c r="E1407" s="141">
        <f t="shared" si="6359"/>
        <v>0</v>
      </c>
      <c r="F1407" s="84"/>
      <c r="J1407" s="166">
        <v>0</v>
      </c>
      <c r="K1407" s="166">
        <v>0</v>
      </c>
      <c r="L1407" s="166">
        <v>0</v>
      </c>
      <c r="M1407" s="166">
        <v>0</v>
      </c>
      <c r="N1407" s="166">
        <v>0</v>
      </c>
      <c r="O1407" s="166">
        <v>0</v>
      </c>
      <c r="P1407" s="166">
        <v>0</v>
      </c>
      <c r="Q1407" s="142">
        <v>0</v>
      </c>
      <c r="R1407" s="166">
        <v>0</v>
      </c>
      <c r="S1407" s="166">
        <v>0</v>
      </c>
      <c r="T1407" s="166">
        <v>0</v>
      </c>
      <c r="U1407" s="166">
        <v>0</v>
      </c>
      <c r="V1407" s="142">
        <f t="shared" si="5745"/>
        <v>0</v>
      </c>
      <c r="W1407" s="142">
        <v>0</v>
      </c>
      <c r="X1407" s="166">
        <v>0</v>
      </c>
      <c r="Y1407" s="166">
        <v>0</v>
      </c>
      <c r="Z1407" s="166">
        <v>0</v>
      </c>
      <c r="AA1407" s="166">
        <v>0</v>
      </c>
      <c r="AB1407" s="166">
        <v>0</v>
      </c>
      <c r="AC1407" s="100">
        <v>0</v>
      </c>
      <c r="AD1407" s="100">
        <v>0</v>
      </c>
      <c r="AE1407" s="100">
        <v>0</v>
      </c>
      <c r="AF1407" s="100">
        <v>0</v>
      </c>
      <c r="AG1407" s="100">
        <v>0</v>
      </c>
      <c r="AH1407" s="100">
        <v>0</v>
      </c>
      <c r="AI1407" s="142">
        <f t="shared" si="6219"/>
        <v>0</v>
      </c>
      <c r="AJ1407" s="100">
        <f t="shared" ref="AJ1407:AU1407" si="6360">AJ365*$F$1240</f>
        <v>0</v>
      </c>
      <c r="AK1407" s="100">
        <f t="shared" si="6360"/>
        <v>0</v>
      </c>
      <c r="AL1407" s="100">
        <f t="shared" si="6360"/>
        <v>0</v>
      </c>
      <c r="AM1407" s="100">
        <f t="shared" si="6360"/>
        <v>0</v>
      </c>
      <c r="AN1407" s="100">
        <f t="shared" si="6360"/>
        <v>0</v>
      </c>
      <c r="AO1407" s="100">
        <f t="shared" si="6360"/>
        <v>0</v>
      </c>
      <c r="AP1407" s="100">
        <f t="shared" si="6360"/>
        <v>0</v>
      </c>
      <c r="AQ1407" s="100">
        <f t="shared" si="6360"/>
        <v>0</v>
      </c>
      <c r="AR1407" s="100">
        <f t="shared" si="6360"/>
        <v>0</v>
      </c>
      <c r="AS1407" s="100">
        <f t="shared" si="6360"/>
        <v>0</v>
      </c>
      <c r="AT1407" s="100">
        <f t="shared" si="6360"/>
        <v>0</v>
      </c>
      <c r="AU1407" s="100">
        <f t="shared" si="6360"/>
        <v>0</v>
      </c>
      <c r="AV1407" s="142">
        <f t="shared" si="6221"/>
        <v>0</v>
      </c>
      <c r="AW1407" s="100">
        <f t="shared" ref="AW1407:BH1407" si="6361">AW365*$F$1240</f>
        <v>0</v>
      </c>
      <c r="AX1407" s="100">
        <f t="shared" si="6361"/>
        <v>0</v>
      </c>
      <c r="AY1407" s="100">
        <f t="shared" si="6361"/>
        <v>0</v>
      </c>
      <c r="AZ1407" s="100">
        <f t="shared" si="6361"/>
        <v>0</v>
      </c>
      <c r="BA1407" s="100">
        <f t="shared" si="6361"/>
        <v>0</v>
      </c>
      <c r="BB1407" s="100">
        <f t="shared" si="6361"/>
        <v>0</v>
      </c>
      <c r="BC1407" s="100">
        <f t="shared" si="6361"/>
        <v>0</v>
      </c>
      <c r="BD1407" s="100">
        <f t="shared" si="6361"/>
        <v>0</v>
      </c>
      <c r="BE1407" s="100">
        <f t="shared" si="6361"/>
        <v>0</v>
      </c>
      <c r="BF1407" s="100">
        <f t="shared" si="6361"/>
        <v>0</v>
      </c>
      <c r="BG1407" s="100">
        <f t="shared" si="6361"/>
        <v>0</v>
      </c>
      <c r="BH1407" s="100">
        <f t="shared" si="6361"/>
        <v>0</v>
      </c>
      <c r="BI1407" s="142">
        <f t="shared" si="6223"/>
        <v>0</v>
      </c>
      <c r="BV1407" s="142"/>
      <c r="CI1407" s="142"/>
      <c r="CV1407" s="142"/>
      <c r="DI1407" s="142"/>
      <c r="DV1407" s="142"/>
      <c r="EI1407" s="142"/>
    </row>
    <row r="1408" spans="1:139" ht="15.75" hidden="1" outlineLevel="1" x14ac:dyDescent="0.25">
      <c r="A1408" s="2">
        <f t="shared" ref="A1408:E1408" si="6362">A1214</f>
        <v>113</v>
      </c>
      <c r="B1408" s="1">
        <f t="shared" si="6362"/>
        <v>0</v>
      </c>
      <c r="C1408" s="1">
        <f t="shared" si="6362"/>
        <v>0</v>
      </c>
      <c r="D1408" s="2">
        <f t="shared" si="6362"/>
        <v>0</v>
      </c>
      <c r="E1408" s="141">
        <f t="shared" si="6362"/>
        <v>0</v>
      </c>
      <c r="F1408" s="84"/>
      <c r="J1408" s="166">
        <v>0</v>
      </c>
      <c r="K1408" s="166">
        <v>0</v>
      </c>
      <c r="L1408" s="166">
        <v>0</v>
      </c>
      <c r="M1408" s="166">
        <v>0</v>
      </c>
      <c r="N1408" s="166">
        <v>0</v>
      </c>
      <c r="O1408" s="166">
        <v>0</v>
      </c>
      <c r="P1408" s="166">
        <v>0</v>
      </c>
      <c r="Q1408" s="100">
        <v>0</v>
      </c>
      <c r="R1408" s="166">
        <v>0</v>
      </c>
      <c r="S1408" s="166">
        <v>0</v>
      </c>
      <c r="T1408" s="166">
        <v>0</v>
      </c>
      <c r="U1408" s="166">
        <v>0</v>
      </c>
      <c r="V1408" s="142">
        <f t="shared" si="5745"/>
        <v>0</v>
      </c>
      <c r="W1408" s="100">
        <v>0</v>
      </c>
      <c r="X1408" s="166">
        <v>0</v>
      </c>
      <c r="Y1408" s="166">
        <v>0</v>
      </c>
      <c r="Z1408" s="166">
        <v>0</v>
      </c>
      <c r="AA1408" s="166">
        <v>0</v>
      </c>
      <c r="AB1408" s="166">
        <v>0</v>
      </c>
      <c r="AC1408" s="100">
        <v>0</v>
      </c>
      <c r="AD1408" s="100">
        <v>0</v>
      </c>
      <c r="AE1408" s="100">
        <v>0</v>
      </c>
      <c r="AF1408" s="100">
        <v>0</v>
      </c>
      <c r="AG1408" s="100">
        <v>0</v>
      </c>
      <c r="AH1408" s="100">
        <v>0</v>
      </c>
      <c r="AI1408" s="142">
        <f t="shared" si="6219"/>
        <v>0</v>
      </c>
      <c r="AJ1408" s="100">
        <f t="shared" ref="AJ1408:AU1408" si="6363">AJ366*$F$1240</f>
        <v>0</v>
      </c>
      <c r="AK1408" s="100">
        <f t="shared" si="6363"/>
        <v>0</v>
      </c>
      <c r="AL1408" s="100">
        <f t="shared" si="6363"/>
        <v>0</v>
      </c>
      <c r="AM1408" s="100">
        <f t="shared" si="6363"/>
        <v>0</v>
      </c>
      <c r="AN1408" s="100">
        <f t="shared" si="6363"/>
        <v>0</v>
      </c>
      <c r="AO1408" s="100">
        <f t="shared" si="6363"/>
        <v>0</v>
      </c>
      <c r="AP1408" s="100">
        <f t="shared" si="6363"/>
        <v>0</v>
      </c>
      <c r="AQ1408" s="100">
        <f t="shared" si="6363"/>
        <v>0</v>
      </c>
      <c r="AR1408" s="100">
        <f t="shared" si="6363"/>
        <v>0</v>
      </c>
      <c r="AS1408" s="100">
        <f t="shared" si="6363"/>
        <v>0</v>
      </c>
      <c r="AT1408" s="100">
        <f t="shared" si="6363"/>
        <v>0</v>
      </c>
      <c r="AU1408" s="100">
        <f t="shared" si="6363"/>
        <v>0</v>
      </c>
      <c r="AV1408" s="142">
        <f t="shared" si="6221"/>
        <v>0</v>
      </c>
      <c r="AW1408" s="100">
        <f t="shared" ref="AW1408:BH1408" si="6364">AW366*$F$1240</f>
        <v>0</v>
      </c>
      <c r="AX1408" s="100">
        <f t="shared" si="6364"/>
        <v>0</v>
      </c>
      <c r="AY1408" s="100">
        <f t="shared" si="6364"/>
        <v>0</v>
      </c>
      <c r="AZ1408" s="100">
        <f t="shared" si="6364"/>
        <v>0</v>
      </c>
      <c r="BA1408" s="100">
        <f t="shared" si="6364"/>
        <v>0</v>
      </c>
      <c r="BB1408" s="100">
        <f t="shared" si="6364"/>
        <v>0</v>
      </c>
      <c r="BC1408" s="100">
        <f t="shared" si="6364"/>
        <v>0</v>
      </c>
      <c r="BD1408" s="100">
        <f t="shared" si="6364"/>
        <v>0</v>
      </c>
      <c r="BE1408" s="100">
        <f t="shared" si="6364"/>
        <v>0</v>
      </c>
      <c r="BF1408" s="100">
        <f t="shared" si="6364"/>
        <v>0</v>
      </c>
      <c r="BG1408" s="100">
        <f t="shared" si="6364"/>
        <v>0</v>
      </c>
      <c r="BH1408" s="100">
        <f t="shared" si="6364"/>
        <v>0</v>
      </c>
      <c r="BI1408" s="142">
        <f t="shared" si="6223"/>
        <v>0</v>
      </c>
      <c r="BV1408" s="142"/>
      <c r="CI1408" s="142"/>
      <c r="CV1408" s="142"/>
      <c r="DI1408" s="142"/>
      <c r="DV1408" s="142"/>
      <c r="EI1408" s="142"/>
    </row>
    <row r="1409" spans="1:139" ht="15.75" hidden="1" outlineLevel="1" x14ac:dyDescent="0.25">
      <c r="A1409" s="2">
        <f t="shared" ref="A1409:E1409" si="6365">A1215</f>
        <v>114</v>
      </c>
      <c r="B1409" s="1">
        <f t="shared" si="6365"/>
        <v>0</v>
      </c>
      <c r="C1409" s="1">
        <f t="shared" si="6365"/>
        <v>0</v>
      </c>
      <c r="D1409" s="2">
        <f t="shared" si="6365"/>
        <v>0</v>
      </c>
      <c r="E1409" s="141">
        <f t="shared" si="6365"/>
        <v>0</v>
      </c>
      <c r="F1409" s="84"/>
      <c r="J1409" s="166">
        <v>0</v>
      </c>
      <c r="K1409" s="166">
        <v>0</v>
      </c>
      <c r="L1409" s="166">
        <v>0</v>
      </c>
      <c r="M1409" s="166">
        <v>0</v>
      </c>
      <c r="N1409" s="166">
        <v>0</v>
      </c>
      <c r="O1409" s="166">
        <v>0</v>
      </c>
      <c r="P1409" s="166">
        <v>0</v>
      </c>
      <c r="Q1409" s="142">
        <v>0</v>
      </c>
      <c r="R1409" s="166">
        <v>0</v>
      </c>
      <c r="S1409" s="166">
        <v>0</v>
      </c>
      <c r="T1409" s="166">
        <v>0</v>
      </c>
      <c r="U1409" s="166">
        <v>0</v>
      </c>
      <c r="V1409" s="142">
        <f t="shared" si="5745"/>
        <v>0</v>
      </c>
      <c r="W1409" s="142">
        <v>0</v>
      </c>
      <c r="X1409" s="166">
        <v>0</v>
      </c>
      <c r="Y1409" s="166">
        <v>0</v>
      </c>
      <c r="Z1409" s="166">
        <v>0</v>
      </c>
      <c r="AA1409" s="166">
        <v>0</v>
      </c>
      <c r="AB1409" s="166">
        <v>0</v>
      </c>
      <c r="AC1409" s="100">
        <v>0</v>
      </c>
      <c r="AD1409" s="100">
        <v>0</v>
      </c>
      <c r="AE1409" s="100">
        <v>0</v>
      </c>
      <c r="AF1409" s="100">
        <v>0</v>
      </c>
      <c r="AG1409" s="100">
        <v>0</v>
      </c>
      <c r="AH1409" s="100">
        <v>0</v>
      </c>
      <c r="AI1409" s="142">
        <f t="shared" si="6219"/>
        <v>0</v>
      </c>
      <c r="AJ1409" s="100">
        <f t="shared" ref="AJ1409:AU1409" si="6366">AJ367*$F$1240</f>
        <v>0</v>
      </c>
      <c r="AK1409" s="100">
        <f t="shared" si="6366"/>
        <v>0</v>
      </c>
      <c r="AL1409" s="100">
        <f t="shared" si="6366"/>
        <v>0</v>
      </c>
      <c r="AM1409" s="100">
        <f t="shared" si="6366"/>
        <v>0</v>
      </c>
      <c r="AN1409" s="100">
        <f t="shared" si="6366"/>
        <v>0</v>
      </c>
      <c r="AO1409" s="100">
        <f t="shared" si="6366"/>
        <v>0</v>
      </c>
      <c r="AP1409" s="100">
        <f t="shared" si="6366"/>
        <v>0</v>
      </c>
      <c r="AQ1409" s="100">
        <f t="shared" si="6366"/>
        <v>0</v>
      </c>
      <c r="AR1409" s="100">
        <f t="shared" si="6366"/>
        <v>0</v>
      </c>
      <c r="AS1409" s="100">
        <f t="shared" si="6366"/>
        <v>0</v>
      </c>
      <c r="AT1409" s="100">
        <f t="shared" si="6366"/>
        <v>0</v>
      </c>
      <c r="AU1409" s="100">
        <f t="shared" si="6366"/>
        <v>0</v>
      </c>
      <c r="AV1409" s="142">
        <f t="shared" si="6221"/>
        <v>0</v>
      </c>
      <c r="AW1409" s="100">
        <f t="shared" ref="AW1409:BH1409" si="6367">AW367*$F$1240</f>
        <v>0</v>
      </c>
      <c r="AX1409" s="100">
        <f t="shared" si="6367"/>
        <v>0</v>
      </c>
      <c r="AY1409" s="100">
        <f t="shared" si="6367"/>
        <v>0</v>
      </c>
      <c r="AZ1409" s="100">
        <f t="shared" si="6367"/>
        <v>0</v>
      </c>
      <c r="BA1409" s="100">
        <f t="shared" si="6367"/>
        <v>0</v>
      </c>
      <c r="BB1409" s="100">
        <f t="shared" si="6367"/>
        <v>0</v>
      </c>
      <c r="BC1409" s="100">
        <f t="shared" si="6367"/>
        <v>0</v>
      </c>
      <c r="BD1409" s="100">
        <f t="shared" si="6367"/>
        <v>0</v>
      </c>
      <c r="BE1409" s="100">
        <f t="shared" si="6367"/>
        <v>0</v>
      </c>
      <c r="BF1409" s="100">
        <f t="shared" si="6367"/>
        <v>0</v>
      </c>
      <c r="BG1409" s="100">
        <f t="shared" si="6367"/>
        <v>0</v>
      </c>
      <c r="BH1409" s="100">
        <f t="shared" si="6367"/>
        <v>0</v>
      </c>
      <c r="BI1409" s="142">
        <f t="shared" si="6223"/>
        <v>0</v>
      </c>
      <c r="BV1409" s="142"/>
      <c r="CI1409" s="142"/>
      <c r="CV1409" s="142"/>
      <c r="DI1409" s="142"/>
      <c r="DV1409" s="142"/>
      <c r="EI1409" s="142"/>
    </row>
    <row r="1410" spans="1:139" ht="15.75" hidden="1" outlineLevel="1" x14ac:dyDescent="0.25">
      <c r="A1410" s="2">
        <f t="shared" ref="A1410:E1410" si="6368">A1216</f>
        <v>115</v>
      </c>
      <c r="B1410" s="1">
        <f t="shared" si="6368"/>
        <v>0</v>
      </c>
      <c r="C1410" s="1">
        <f t="shared" si="6368"/>
        <v>0</v>
      </c>
      <c r="D1410" s="2">
        <f t="shared" si="6368"/>
        <v>0</v>
      </c>
      <c r="E1410" s="141">
        <f t="shared" si="6368"/>
        <v>0</v>
      </c>
      <c r="F1410" s="84"/>
      <c r="J1410" s="166">
        <v>0</v>
      </c>
      <c r="K1410" s="166">
        <v>0</v>
      </c>
      <c r="L1410" s="166">
        <v>0</v>
      </c>
      <c r="M1410" s="166">
        <v>0</v>
      </c>
      <c r="N1410" s="166">
        <v>0</v>
      </c>
      <c r="O1410" s="166">
        <v>0</v>
      </c>
      <c r="P1410" s="166">
        <v>0</v>
      </c>
      <c r="Q1410" s="100">
        <v>0</v>
      </c>
      <c r="R1410" s="166">
        <v>0</v>
      </c>
      <c r="S1410" s="166">
        <v>0</v>
      </c>
      <c r="T1410" s="166">
        <v>0</v>
      </c>
      <c r="U1410" s="166">
        <v>0</v>
      </c>
      <c r="V1410" s="142">
        <f t="shared" si="5745"/>
        <v>0</v>
      </c>
      <c r="W1410" s="100">
        <v>0</v>
      </c>
      <c r="X1410" s="166">
        <v>0</v>
      </c>
      <c r="Y1410" s="166">
        <v>0</v>
      </c>
      <c r="Z1410" s="166">
        <v>0</v>
      </c>
      <c r="AA1410" s="166">
        <v>0</v>
      </c>
      <c r="AB1410" s="166">
        <v>0</v>
      </c>
      <c r="AC1410" s="100">
        <v>0</v>
      </c>
      <c r="AD1410" s="100">
        <v>0</v>
      </c>
      <c r="AE1410" s="100">
        <v>0</v>
      </c>
      <c r="AF1410" s="100">
        <v>0</v>
      </c>
      <c r="AG1410" s="100">
        <v>0</v>
      </c>
      <c r="AH1410" s="100">
        <v>0</v>
      </c>
      <c r="AI1410" s="142">
        <f t="shared" si="6219"/>
        <v>0</v>
      </c>
      <c r="AJ1410" s="100">
        <f t="shared" ref="AJ1410:AU1410" si="6369">AJ368*$F$1240</f>
        <v>0</v>
      </c>
      <c r="AK1410" s="100">
        <f t="shared" si="6369"/>
        <v>0</v>
      </c>
      <c r="AL1410" s="100">
        <f t="shared" si="6369"/>
        <v>0</v>
      </c>
      <c r="AM1410" s="100">
        <f t="shared" si="6369"/>
        <v>0</v>
      </c>
      <c r="AN1410" s="100">
        <f t="shared" si="6369"/>
        <v>0</v>
      </c>
      <c r="AO1410" s="100">
        <f t="shared" si="6369"/>
        <v>0</v>
      </c>
      <c r="AP1410" s="100">
        <f t="shared" si="6369"/>
        <v>0</v>
      </c>
      <c r="AQ1410" s="100">
        <f t="shared" si="6369"/>
        <v>0</v>
      </c>
      <c r="AR1410" s="100">
        <f t="shared" si="6369"/>
        <v>0</v>
      </c>
      <c r="AS1410" s="100">
        <f t="shared" si="6369"/>
        <v>0</v>
      </c>
      <c r="AT1410" s="100">
        <f t="shared" si="6369"/>
        <v>0</v>
      </c>
      <c r="AU1410" s="100">
        <f t="shared" si="6369"/>
        <v>0</v>
      </c>
      <c r="AV1410" s="142">
        <f t="shared" si="6221"/>
        <v>0</v>
      </c>
      <c r="AW1410" s="100">
        <f t="shared" ref="AW1410:BH1410" si="6370">AW368*$F$1240</f>
        <v>0</v>
      </c>
      <c r="AX1410" s="100">
        <f t="shared" si="6370"/>
        <v>0</v>
      </c>
      <c r="AY1410" s="100">
        <f t="shared" si="6370"/>
        <v>0</v>
      </c>
      <c r="AZ1410" s="100">
        <f t="shared" si="6370"/>
        <v>0</v>
      </c>
      <c r="BA1410" s="100">
        <f t="shared" si="6370"/>
        <v>0</v>
      </c>
      <c r="BB1410" s="100">
        <f t="shared" si="6370"/>
        <v>0</v>
      </c>
      <c r="BC1410" s="100">
        <f t="shared" si="6370"/>
        <v>0</v>
      </c>
      <c r="BD1410" s="100">
        <f t="shared" si="6370"/>
        <v>0</v>
      </c>
      <c r="BE1410" s="100">
        <f t="shared" si="6370"/>
        <v>0</v>
      </c>
      <c r="BF1410" s="100">
        <f t="shared" si="6370"/>
        <v>0</v>
      </c>
      <c r="BG1410" s="100">
        <f t="shared" si="6370"/>
        <v>0</v>
      </c>
      <c r="BH1410" s="100">
        <f t="shared" si="6370"/>
        <v>0</v>
      </c>
      <c r="BI1410" s="142">
        <f t="shared" si="6223"/>
        <v>0</v>
      </c>
      <c r="BV1410" s="142"/>
      <c r="CI1410" s="142"/>
      <c r="CV1410" s="142"/>
      <c r="DI1410" s="142"/>
      <c r="DV1410" s="142"/>
      <c r="EI1410" s="142"/>
    </row>
    <row r="1411" spans="1:139" ht="15.75" hidden="1" outlineLevel="1" x14ac:dyDescent="0.25">
      <c r="A1411" s="2">
        <f t="shared" ref="A1411:E1411" si="6371">A1217</f>
        <v>116</v>
      </c>
      <c r="B1411" s="1">
        <f t="shared" si="6371"/>
        <v>0</v>
      </c>
      <c r="C1411" s="1">
        <f t="shared" si="6371"/>
        <v>0</v>
      </c>
      <c r="D1411" s="2">
        <f t="shared" si="6371"/>
        <v>0</v>
      </c>
      <c r="E1411" s="141">
        <f t="shared" si="6371"/>
        <v>0</v>
      </c>
      <c r="F1411" s="84"/>
      <c r="J1411" s="166">
        <v>0</v>
      </c>
      <c r="K1411" s="166">
        <v>0</v>
      </c>
      <c r="L1411" s="166">
        <v>0</v>
      </c>
      <c r="M1411" s="166">
        <v>0</v>
      </c>
      <c r="N1411" s="166">
        <v>0</v>
      </c>
      <c r="O1411" s="166">
        <v>0</v>
      </c>
      <c r="P1411" s="166">
        <v>0</v>
      </c>
      <c r="Q1411" s="142">
        <v>0</v>
      </c>
      <c r="R1411" s="166">
        <v>0</v>
      </c>
      <c r="S1411" s="166">
        <v>0</v>
      </c>
      <c r="T1411" s="166">
        <v>0</v>
      </c>
      <c r="U1411" s="166">
        <v>0</v>
      </c>
      <c r="V1411" s="142">
        <f t="shared" si="5745"/>
        <v>0</v>
      </c>
      <c r="W1411" s="142">
        <v>0</v>
      </c>
      <c r="X1411" s="166">
        <v>0</v>
      </c>
      <c r="Y1411" s="166">
        <v>0</v>
      </c>
      <c r="Z1411" s="166">
        <v>0</v>
      </c>
      <c r="AA1411" s="166">
        <v>0</v>
      </c>
      <c r="AB1411" s="166">
        <v>0</v>
      </c>
      <c r="AC1411" s="100">
        <v>0</v>
      </c>
      <c r="AD1411" s="100">
        <v>0</v>
      </c>
      <c r="AE1411" s="100">
        <v>0</v>
      </c>
      <c r="AF1411" s="100">
        <v>0</v>
      </c>
      <c r="AG1411" s="100">
        <v>0</v>
      </c>
      <c r="AH1411" s="100">
        <v>0</v>
      </c>
      <c r="AI1411" s="142">
        <f t="shared" si="6219"/>
        <v>0</v>
      </c>
      <c r="AJ1411" s="100">
        <f t="shared" ref="AJ1411:AU1411" si="6372">AJ369*$F$1240</f>
        <v>0</v>
      </c>
      <c r="AK1411" s="100">
        <f t="shared" si="6372"/>
        <v>0</v>
      </c>
      <c r="AL1411" s="100">
        <f t="shared" si="6372"/>
        <v>0</v>
      </c>
      <c r="AM1411" s="100">
        <f t="shared" si="6372"/>
        <v>0</v>
      </c>
      <c r="AN1411" s="100">
        <f t="shared" si="6372"/>
        <v>0</v>
      </c>
      <c r="AO1411" s="100">
        <f t="shared" si="6372"/>
        <v>0</v>
      </c>
      <c r="AP1411" s="100">
        <f t="shared" si="6372"/>
        <v>0</v>
      </c>
      <c r="AQ1411" s="100">
        <f t="shared" si="6372"/>
        <v>0</v>
      </c>
      <c r="AR1411" s="100">
        <f t="shared" si="6372"/>
        <v>0</v>
      </c>
      <c r="AS1411" s="100">
        <f t="shared" si="6372"/>
        <v>0</v>
      </c>
      <c r="AT1411" s="100">
        <f t="shared" si="6372"/>
        <v>0</v>
      </c>
      <c r="AU1411" s="100">
        <f t="shared" si="6372"/>
        <v>0</v>
      </c>
      <c r="AV1411" s="142">
        <f t="shared" si="6221"/>
        <v>0</v>
      </c>
      <c r="AW1411" s="100">
        <f t="shared" ref="AW1411:BH1411" si="6373">AW369*$F$1240</f>
        <v>0</v>
      </c>
      <c r="AX1411" s="100">
        <f t="shared" si="6373"/>
        <v>0</v>
      </c>
      <c r="AY1411" s="100">
        <f t="shared" si="6373"/>
        <v>0</v>
      </c>
      <c r="AZ1411" s="100">
        <f t="shared" si="6373"/>
        <v>0</v>
      </c>
      <c r="BA1411" s="100">
        <f t="shared" si="6373"/>
        <v>0</v>
      </c>
      <c r="BB1411" s="100">
        <f t="shared" si="6373"/>
        <v>0</v>
      </c>
      <c r="BC1411" s="100">
        <f t="shared" si="6373"/>
        <v>0</v>
      </c>
      <c r="BD1411" s="100">
        <f t="shared" si="6373"/>
        <v>0</v>
      </c>
      <c r="BE1411" s="100">
        <f t="shared" si="6373"/>
        <v>0</v>
      </c>
      <c r="BF1411" s="100">
        <f t="shared" si="6373"/>
        <v>0</v>
      </c>
      <c r="BG1411" s="100">
        <f t="shared" si="6373"/>
        <v>0</v>
      </c>
      <c r="BH1411" s="100">
        <f t="shared" si="6373"/>
        <v>0</v>
      </c>
      <c r="BI1411" s="142">
        <f t="shared" si="6223"/>
        <v>0</v>
      </c>
      <c r="BV1411" s="142"/>
      <c r="CI1411" s="142"/>
      <c r="CV1411" s="142"/>
      <c r="DI1411" s="142"/>
      <c r="DV1411" s="142"/>
      <c r="EI1411" s="142"/>
    </row>
    <row r="1412" spans="1:139" ht="15.75" hidden="1" outlineLevel="1" x14ac:dyDescent="0.25">
      <c r="A1412" s="2">
        <f t="shared" ref="A1412:E1412" si="6374">A1218</f>
        <v>117</v>
      </c>
      <c r="B1412" s="1">
        <f t="shared" si="6374"/>
        <v>0</v>
      </c>
      <c r="C1412" s="1">
        <f t="shared" si="6374"/>
        <v>0</v>
      </c>
      <c r="D1412" s="2">
        <f t="shared" si="6374"/>
        <v>0</v>
      </c>
      <c r="E1412" s="141">
        <f t="shared" si="6374"/>
        <v>0</v>
      </c>
      <c r="F1412" s="84"/>
      <c r="J1412" s="166">
        <v>0</v>
      </c>
      <c r="K1412" s="166">
        <v>0</v>
      </c>
      <c r="L1412" s="166">
        <v>0</v>
      </c>
      <c r="M1412" s="166">
        <v>0</v>
      </c>
      <c r="N1412" s="166">
        <v>0</v>
      </c>
      <c r="O1412" s="166">
        <v>0</v>
      </c>
      <c r="P1412" s="166">
        <v>0</v>
      </c>
      <c r="Q1412" s="100">
        <v>0</v>
      </c>
      <c r="R1412" s="166">
        <v>0</v>
      </c>
      <c r="S1412" s="166">
        <v>0</v>
      </c>
      <c r="T1412" s="166">
        <v>0</v>
      </c>
      <c r="U1412" s="166">
        <v>0</v>
      </c>
      <c r="V1412" s="142">
        <f t="shared" si="5745"/>
        <v>0</v>
      </c>
      <c r="W1412" s="100">
        <v>0</v>
      </c>
      <c r="X1412" s="166">
        <v>0</v>
      </c>
      <c r="Y1412" s="166">
        <v>0</v>
      </c>
      <c r="Z1412" s="166">
        <v>0</v>
      </c>
      <c r="AA1412" s="166">
        <v>0</v>
      </c>
      <c r="AB1412" s="166">
        <v>0</v>
      </c>
      <c r="AC1412" s="100">
        <v>0</v>
      </c>
      <c r="AD1412" s="100">
        <v>0</v>
      </c>
      <c r="AE1412" s="100">
        <v>0</v>
      </c>
      <c r="AF1412" s="100">
        <v>0</v>
      </c>
      <c r="AG1412" s="100">
        <v>0</v>
      </c>
      <c r="AH1412" s="100">
        <v>0</v>
      </c>
      <c r="AI1412" s="142">
        <f t="shared" si="6219"/>
        <v>0</v>
      </c>
      <c r="AJ1412" s="100">
        <f t="shared" ref="AJ1412:AU1412" si="6375">AJ370*$F$1240</f>
        <v>0</v>
      </c>
      <c r="AK1412" s="100">
        <f t="shared" si="6375"/>
        <v>0</v>
      </c>
      <c r="AL1412" s="100">
        <f t="shared" si="6375"/>
        <v>0</v>
      </c>
      <c r="AM1412" s="100">
        <f t="shared" si="6375"/>
        <v>0</v>
      </c>
      <c r="AN1412" s="100">
        <f t="shared" si="6375"/>
        <v>0</v>
      </c>
      <c r="AO1412" s="100">
        <f t="shared" si="6375"/>
        <v>0</v>
      </c>
      <c r="AP1412" s="100">
        <f t="shared" si="6375"/>
        <v>0</v>
      </c>
      <c r="AQ1412" s="100">
        <f t="shared" si="6375"/>
        <v>0</v>
      </c>
      <c r="AR1412" s="100">
        <f t="shared" si="6375"/>
        <v>0</v>
      </c>
      <c r="AS1412" s="100">
        <f t="shared" si="6375"/>
        <v>0</v>
      </c>
      <c r="AT1412" s="100">
        <f t="shared" si="6375"/>
        <v>0</v>
      </c>
      <c r="AU1412" s="100">
        <f t="shared" si="6375"/>
        <v>0</v>
      </c>
      <c r="AV1412" s="142">
        <f t="shared" si="6221"/>
        <v>0</v>
      </c>
      <c r="AW1412" s="100">
        <f t="shared" ref="AW1412:BH1412" si="6376">AW370*$F$1240</f>
        <v>0</v>
      </c>
      <c r="AX1412" s="100">
        <f t="shared" si="6376"/>
        <v>0</v>
      </c>
      <c r="AY1412" s="100">
        <f t="shared" si="6376"/>
        <v>0</v>
      </c>
      <c r="AZ1412" s="100">
        <f t="shared" si="6376"/>
        <v>0</v>
      </c>
      <c r="BA1412" s="100">
        <f t="shared" si="6376"/>
        <v>0</v>
      </c>
      <c r="BB1412" s="100">
        <f t="shared" si="6376"/>
        <v>0</v>
      </c>
      <c r="BC1412" s="100">
        <f t="shared" si="6376"/>
        <v>0</v>
      </c>
      <c r="BD1412" s="100">
        <f t="shared" si="6376"/>
        <v>0</v>
      </c>
      <c r="BE1412" s="100">
        <f t="shared" si="6376"/>
        <v>0</v>
      </c>
      <c r="BF1412" s="100">
        <f t="shared" si="6376"/>
        <v>0</v>
      </c>
      <c r="BG1412" s="100">
        <f t="shared" si="6376"/>
        <v>0</v>
      </c>
      <c r="BH1412" s="100">
        <f t="shared" si="6376"/>
        <v>0</v>
      </c>
      <c r="BI1412" s="142">
        <f t="shared" si="6223"/>
        <v>0</v>
      </c>
      <c r="BV1412" s="142"/>
      <c r="CI1412" s="142"/>
      <c r="CV1412" s="142"/>
      <c r="DI1412" s="142"/>
      <c r="DV1412" s="142"/>
      <c r="EI1412" s="142"/>
    </row>
    <row r="1413" spans="1:139" ht="15.75" hidden="1" outlineLevel="1" x14ac:dyDescent="0.25">
      <c r="A1413" s="2">
        <f t="shared" ref="A1413:E1413" si="6377">A1219</f>
        <v>118</v>
      </c>
      <c r="B1413" s="1">
        <f t="shared" si="6377"/>
        <v>0</v>
      </c>
      <c r="C1413" s="1">
        <f t="shared" si="6377"/>
        <v>0</v>
      </c>
      <c r="D1413" s="2">
        <f t="shared" si="6377"/>
        <v>0</v>
      </c>
      <c r="E1413" s="141">
        <f t="shared" si="6377"/>
        <v>0</v>
      </c>
      <c r="F1413" s="84"/>
      <c r="J1413" s="166">
        <v>0</v>
      </c>
      <c r="K1413" s="166">
        <v>0</v>
      </c>
      <c r="L1413" s="166">
        <v>0</v>
      </c>
      <c r="M1413" s="166">
        <v>0</v>
      </c>
      <c r="N1413" s="166">
        <v>0</v>
      </c>
      <c r="O1413" s="166">
        <v>0</v>
      </c>
      <c r="P1413" s="166">
        <v>0</v>
      </c>
      <c r="Q1413" s="142">
        <v>0</v>
      </c>
      <c r="R1413" s="166">
        <v>0</v>
      </c>
      <c r="S1413" s="166">
        <v>0</v>
      </c>
      <c r="T1413" s="166">
        <v>0</v>
      </c>
      <c r="U1413" s="166">
        <v>0</v>
      </c>
      <c r="V1413" s="142">
        <f t="shared" si="5745"/>
        <v>0</v>
      </c>
      <c r="W1413" s="142">
        <v>0</v>
      </c>
      <c r="X1413" s="166">
        <v>0</v>
      </c>
      <c r="Y1413" s="166">
        <v>0</v>
      </c>
      <c r="Z1413" s="166">
        <v>0</v>
      </c>
      <c r="AA1413" s="166">
        <v>0</v>
      </c>
      <c r="AB1413" s="166">
        <v>0</v>
      </c>
      <c r="AC1413" s="100">
        <v>0</v>
      </c>
      <c r="AD1413" s="100">
        <v>0</v>
      </c>
      <c r="AE1413" s="100">
        <v>0</v>
      </c>
      <c r="AF1413" s="100">
        <v>0</v>
      </c>
      <c r="AG1413" s="100">
        <v>0</v>
      </c>
      <c r="AH1413" s="100">
        <v>0</v>
      </c>
      <c r="AI1413" s="142">
        <f t="shared" si="6219"/>
        <v>0</v>
      </c>
      <c r="AJ1413" s="100">
        <f t="shared" ref="AJ1413:AU1413" si="6378">AJ371*$F$1240</f>
        <v>0</v>
      </c>
      <c r="AK1413" s="100">
        <f t="shared" si="6378"/>
        <v>0</v>
      </c>
      <c r="AL1413" s="100">
        <f t="shared" si="6378"/>
        <v>0</v>
      </c>
      <c r="AM1413" s="100">
        <f t="shared" si="6378"/>
        <v>0</v>
      </c>
      <c r="AN1413" s="100">
        <f t="shared" si="6378"/>
        <v>0</v>
      </c>
      <c r="AO1413" s="100">
        <f t="shared" si="6378"/>
        <v>0</v>
      </c>
      <c r="AP1413" s="100">
        <f t="shared" si="6378"/>
        <v>0</v>
      </c>
      <c r="AQ1413" s="100">
        <f t="shared" si="6378"/>
        <v>0</v>
      </c>
      <c r="AR1413" s="100">
        <f t="shared" si="6378"/>
        <v>0</v>
      </c>
      <c r="AS1413" s="100">
        <f t="shared" si="6378"/>
        <v>0</v>
      </c>
      <c r="AT1413" s="100">
        <f t="shared" si="6378"/>
        <v>0</v>
      </c>
      <c r="AU1413" s="100">
        <f t="shared" si="6378"/>
        <v>0</v>
      </c>
      <c r="AV1413" s="142">
        <f t="shared" si="6221"/>
        <v>0</v>
      </c>
      <c r="AW1413" s="100">
        <f t="shared" ref="AW1413:BH1413" si="6379">AW371*$F$1240</f>
        <v>0</v>
      </c>
      <c r="AX1413" s="100">
        <f t="shared" si="6379"/>
        <v>0</v>
      </c>
      <c r="AY1413" s="100">
        <f t="shared" si="6379"/>
        <v>0</v>
      </c>
      <c r="AZ1413" s="100">
        <f t="shared" si="6379"/>
        <v>0</v>
      </c>
      <c r="BA1413" s="100">
        <f t="shared" si="6379"/>
        <v>0</v>
      </c>
      <c r="BB1413" s="100">
        <f t="shared" si="6379"/>
        <v>0</v>
      </c>
      <c r="BC1413" s="100">
        <f t="shared" si="6379"/>
        <v>0</v>
      </c>
      <c r="BD1413" s="100">
        <f t="shared" si="6379"/>
        <v>0</v>
      </c>
      <c r="BE1413" s="100">
        <f t="shared" si="6379"/>
        <v>0</v>
      </c>
      <c r="BF1413" s="100">
        <f t="shared" si="6379"/>
        <v>0</v>
      </c>
      <c r="BG1413" s="100">
        <f t="shared" si="6379"/>
        <v>0</v>
      </c>
      <c r="BH1413" s="100">
        <f t="shared" si="6379"/>
        <v>0</v>
      </c>
      <c r="BI1413" s="142">
        <f t="shared" si="6223"/>
        <v>0</v>
      </c>
      <c r="BV1413" s="142"/>
      <c r="CI1413" s="142"/>
      <c r="CV1413" s="142"/>
      <c r="DI1413" s="142"/>
      <c r="DV1413" s="142"/>
      <c r="EI1413" s="142"/>
    </row>
    <row r="1414" spans="1:139" ht="15.75" hidden="1" outlineLevel="1" x14ac:dyDescent="0.25">
      <c r="A1414" s="2">
        <f t="shared" ref="A1414:E1414" si="6380">A1220</f>
        <v>119</v>
      </c>
      <c r="B1414" s="1">
        <f t="shared" si="6380"/>
        <v>0</v>
      </c>
      <c r="C1414" s="1">
        <f t="shared" si="6380"/>
        <v>0</v>
      </c>
      <c r="D1414" s="2">
        <f t="shared" si="6380"/>
        <v>0</v>
      </c>
      <c r="E1414" s="141">
        <f t="shared" si="6380"/>
        <v>0</v>
      </c>
      <c r="F1414" s="84"/>
      <c r="J1414" s="166">
        <v>0</v>
      </c>
      <c r="K1414" s="166">
        <v>0</v>
      </c>
      <c r="L1414" s="166">
        <v>0</v>
      </c>
      <c r="M1414" s="166">
        <v>0</v>
      </c>
      <c r="N1414" s="166">
        <v>0</v>
      </c>
      <c r="O1414" s="166">
        <v>0</v>
      </c>
      <c r="P1414" s="166">
        <v>0</v>
      </c>
      <c r="Q1414" s="100">
        <v>0</v>
      </c>
      <c r="R1414" s="166">
        <v>0</v>
      </c>
      <c r="S1414" s="166">
        <v>0</v>
      </c>
      <c r="T1414" s="166">
        <v>0</v>
      </c>
      <c r="U1414" s="166">
        <v>0</v>
      </c>
      <c r="V1414" s="142">
        <f t="shared" si="5745"/>
        <v>0</v>
      </c>
      <c r="W1414" s="100">
        <v>0</v>
      </c>
      <c r="X1414" s="166">
        <v>0</v>
      </c>
      <c r="Y1414" s="166">
        <v>0</v>
      </c>
      <c r="Z1414" s="166">
        <v>0</v>
      </c>
      <c r="AA1414" s="166">
        <v>0</v>
      </c>
      <c r="AB1414" s="166">
        <v>0</v>
      </c>
      <c r="AC1414" s="100">
        <v>0</v>
      </c>
      <c r="AD1414" s="100">
        <v>0</v>
      </c>
      <c r="AE1414" s="100">
        <v>0</v>
      </c>
      <c r="AF1414" s="100">
        <v>0</v>
      </c>
      <c r="AG1414" s="100">
        <v>0</v>
      </c>
      <c r="AH1414" s="100">
        <v>0</v>
      </c>
      <c r="AI1414" s="142">
        <f t="shared" si="6219"/>
        <v>0</v>
      </c>
      <c r="AJ1414" s="100">
        <f t="shared" ref="AJ1414:AU1414" si="6381">AJ372*$F$1240</f>
        <v>0</v>
      </c>
      <c r="AK1414" s="100">
        <f t="shared" si="6381"/>
        <v>0</v>
      </c>
      <c r="AL1414" s="100">
        <f t="shared" si="6381"/>
        <v>0</v>
      </c>
      <c r="AM1414" s="100">
        <f t="shared" si="6381"/>
        <v>0</v>
      </c>
      <c r="AN1414" s="100">
        <f t="shared" si="6381"/>
        <v>0</v>
      </c>
      <c r="AO1414" s="100">
        <f t="shared" si="6381"/>
        <v>0</v>
      </c>
      <c r="AP1414" s="100">
        <f t="shared" si="6381"/>
        <v>0</v>
      </c>
      <c r="AQ1414" s="100">
        <f t="shared" si="6381"/>
        <v>0</v>
      </c>
      <c r="AR1414" s="100">
        <f t="shared" si="6381"/>
        <v>0</v>
      </c>
      <c r="AS1414" s="100">
        <f t="shared" si="6381"/>
        <v>0</v>
      </c>
      <c r="AT1414" s="100">
        <f t="shared" si="6381"/>
        <v>0</v>
      </c>
      <c r="AU1414" s="100">
        <f t="shared" si="6381"/>
        <v>0</v>
      </c>
      <c r="AV1414" s="142">
        <f t="shared" si="6221"/>
        <v>0</v>
      </c>
      <c r="AW1414" s="100">
        <f t="shared" ref="AW1414:BH1414" si="6382">AW372*$F$1240</f>
        <v>0</v>
      </c>
      <c r="AX1414" s="100">
        <f t="shared" si="6382"/>
        <v>0</v>
      </c>
      <c r="AY1414" s="100">
        <f t="shared" si="6382"/>
        <v>0</v>
      </c>
      <c r="AZ1414" s="100">
        <f t="shared" si="6382"/>
        <v>0</v>
      </c>
      <c r="BA1414" s="100">
        <f t="shared" si="6382"/>
        <v>0</v>
      </c>
      <c r="BB1414" s="100">
        <f t="shared" si="6382"/>
        <v>0</v>
      </c>
      <c r="BC1414" s="100">
        <f t="shared" si="6382"/>
        <v>0</v>
      </c>
      <c r="BD1414" s="100">
        <f t="shared" si="6382"/>
        <v>0</v>
      </c>
      <c r="BE1414" s="100">
        <f t="shared" si="6382"/>
        <v>0</v>
      </c>
      <c r="BF1414" s="100">
        <f t="shared" si="6382"/>
        <v>0</v>
      </c>
      <c r="BG1414" s="100">
        <f t="shared" si="6382"/>
        <v>0</v>
      </c>
      <c r="BH1414" s="100">
        <f t="shared" si="6382"/>
        <v>0</v>
      </c>
      <c r="BI1414" s="142">
        <f t="shared" si="6223"/>
        <v>0</v>
      </c>
      <c r="BV1414" s="142"/>
      <c r="CI1414" s="142"/>
      <c r="CV1414" s="142"/>
      <c r="DI1414" s="142"/>
      <c r="DV1414" s="142"/>
      <c r="EI1414" s="142"/>
    </row>
    <row r="1415" spans="1:139" ht="15.75" hidden="1" outlineLevel="1" x14ac:dyDescent="0.25">
      <c r="A1415" s="2">
        <f t="shared" ref="A1415:E1415" si="6383">A1221</f>
        <v>120</v>
      </c>
      <c r="B1415" s="1">
        <f t="shared" si="6383"/>
        <v>0</v>
      </c>
      <c r="C1415" s="1">
        <f t="shared" si="6383"/>
        <v>0</v>
      </c>
      <c r="D1415" s="2">
        <f t="shared" si="6383"/>
        <v>0</v>
      </c>
      <c r="E1415" s="141">
        <f t="shared" si="6383"/>
        <v>0</v>
      </c>
      <c r="F1415" s="84"/>
      <c r="J1415" s="166">
        <v>0</v>
      </c>
      <c r="K1415" s="166">
        <v>0</v>
      </c>
      <c r="L1415" s="166">
        <v>0</v>
      </c>
      <c r="M1415" s="166">
        <v>0</v>
      </c>
      <c r="N1415" s="166">
        <v>0</v>
      </c>
      <c r="O1415" s="166">
        <v>0</v>
      </c>
      <c r="P1415" s="166">
        <v>0</v>
      </c>
      <c r="Q1415" s="142">
        <v>0</v>
      </c>
      <c r="R1415" s="166">
        <v>0</v>
      </c>
      <c r="S1415" s="166">
        <v>0</v>
      </c>
      <c r="T1415" s="166">
        <v>0</v>
      </c>
      <c r="U1415" s="166">
        <v>0</v>
      </c>
      <c r="V1415" s="142">
        <f t="shared" si="5745"/>
        <v>0</v>
      </c>
      <c r="W1415" s="142">
        <v>0</v>
      </c>
      <c r="X1415" s="166">
        <v>0</v>
      </c>
      <c r="Y1415" s="166">
        <v>0</v>
      </c>
      <c r="Z1415" s="166">
        <v>0</v>
      </c>
      <c r="AA1415" s="166">
        <v>0</v>
      </c>
      <c r="AB1415" s="166">
        <v>0</v>
      </c>
      <c r="AC1415" s="100">
        <v>0</v>
      </c>
      <c r="AD1415" s="100">
        <v>0</v>
      </c>
      <c r="AE1415" s="100">
        <v>0</v>
      </c>
      <c r="AF1415" s="100">
        <v>0</v>
      </c>
      <c r="AG1415" s="100">
        <v>0</v>
      </c>
      <c r="AH1415" s="100">
        <v>0</v>
      </c>
      <c r="AI1415" s="142">
        <f t="shared" si="6219"/>
        <v>0</v>
      </c>
      <c r="AJ1415" s="100">
        <f t="shared" ref="AJ1415:AU1415" si="6384">AJ373*$F$1240</f>
        <v>0</v>
      </c>
      <c r="AK1415" s="100">
        <f t="shared" si="6384"/>
        <v>0</v>
      </c>
      <c r="AL1415" s="100">
        <f t="shared" si="6384"/>
        <v>0</v>
      </c>
      <c r="AM1415" s="100">
        <f t="shared" si="6384"/>
        <v>0</v>
      </c>
      <c r="AN1415" s="100">
        <f t="shared" si="6384"/>
        <v>0</v>
      </c>
      <c r="AO1415" s="100">
        <f t="shared" si="6384"/>
        <v>0</v>
      </c>
      <c r="AP1415" s="100">
        <f t="shared" si="6384"/>
        <v>0</v>
      </c>
      <c r="AQ1415" s="100">
        <f t="shared" si="6384"/>
        <v>0</v>
      </c>
      <c r="AR1415" s="100">
        <f t="shared" si="6384"/>
        <v>0</v>
      </c>
      <c r="AS1415" s="100">
        <f t="shared" si="6384"/>
        <v>0</v>
      </c>
      <c r="AT1415" s="100">
        <f t="shared" si="6384"/>
        <v>0</v>
      </c>
      <c r="AU1415" s="100">
        <f t="shared" si="6384"/>
        <v>0</v>
      </c>
      <c r="AV1415" s="142">
        <f t="shared" si="6221"/>
        <v>0</v>
      </c>
      <c r="AW1415" s="100">
        <f t="shared" ref="AW1415:BH1415" si="6385">AW373*$F$1240</f>
        <v>0</v>
      </c>
      <c r="AX1415" s="100">
        <f t="shared" si="6385"/>
        <v>0</v>
      </c>
      <c r="AY1415" s="100">
        <f t="shared" si="6385"/>
        <v>0</v>
      </c>
      <c r="AZ1415" s="100">
        <f t="shared" si="6385"/>
        <v>0</v>
      </c>
      <c r="BA1415" s="100">
        <f t="shared" si="6385"/>
        <v>0</v>
      </c>
      <c r="BB1415" s="100">
        <f t="shared" si="6385"/>
        <v>0</v>
      </c>
      <c r="BC1415" s="100">
        <f t="shared" si="6385"/>
        <v>0</v>
      </c>
      <c r="BD1415" s="100">
        <f t="shared" si="6385"/>
        <v>0</v>
      </c>
      <c r="BE1415" s="100">
        <f t="shared" si="6385"/>
        <v>0</v>
      </c>
      <c r="BF1415" s="100">
        <f t="shared" si="6385"/>
        <v>0</v>
      </c>
      <c r="BG1415" s="100">
        <f t="shared" si="6385"/>
        <v>0</v>
      </c>
      <c r="BH1415" s="100">
        <f t="shared" si="6385"/>
        <v>0</v>
      </c>
      <c r="BI1415" s="142">
        <f t="shared" si="6223"/>
        <v>0</v>
      </c>
      <c r="BV1415" s="142"/>
      <c r="CI1415" s="142"/>
      <c r="CV1415" s="142"/>
      <c r="DI1415" s="142"/>
      <c r="DV1415" s="142"/>
      <c r="EI1415" s="142"/>
    </row>
    <row r="1416" spans="1:139" ht="15.75" hidden="1" outlineLevel="1" x14ac:dyDescent="0.25">
      <c r="A1416" s="2">
        <f t="shared" ref="A1416:E1416" si="6386">A1222</f>
        <v>121</v>
      </c>
      <c r="B1416" s="1">
        <f t="shared" si="6386"/>
        <v>0</v>
      </c>
      <c r="C1416" s="1">
        <f t="shared" si="6386"/>
        <v>0</v>
      </c>
      <c r="D1416" s="2">
        <f t="shared" si="6386"/>
        <v>0</v>
      </c>
      <c r="E1416" s="141">
        <f t="shared" si="6386"/>
        <v>0</v>
      </c>
      <c r="F1416" s="84"/>
      <c r="J1416" s="166">
        <v>0</v>
      </c>
      <c r="K1416" s="166">
        <v>0</v>
      </c>
      <c r="L1416" s="166">
        <v>0</v>
      </c>
      <c r="M1416" s="166">
        <v>0</v>
      </c>
      <c r="N1416" s="166">
        <v>0</v>
      </c>
      <c r="O1416" s="166">
        <v>0</v>
      </c>
      <c r="P1416" s="166">
        <v>0</v>
      </c>
      <c r="Q1416" s="100">
        <v>0</v>
      </c>
      <c r="R1416" s="166">
        <v>0</v>
      </c>
      <c r="S1416" s="166">
        <v>0</v>
      </c>
      <c r="T1416" s="166">
        <v>0</v>
      </c>
      <c r="U1416" s="166">
        <v>0</v>
      </c>
      <c r="V1416" s="142">
        <f t="shared" si="5745"/>
        <v>0</v>
      </c>
      <c r="W1416" s="100">
        <v>0</v>
      </c>
      <c r="X1416" s="166">
        <v>0</v>
      </c>
      <c r="Y1416" s="166">
        <v>0</v>
      </c>
      <c r="Z1416" s="166">
        <v>0</v>
      </c>
      <c r="AA1416" s="166">
        <v>0</v>
      </c>
      <c r="AB1416" s="166">
        <v>0</v>
      </c>
      <c r="AC1416" s="100">
        <v>0</v>
      </c>
      <c r="AD1416" s="100">
        <v>0</v>
      </c>
      <c r="AE1416" s="100">
        <v>0</v>
      </c>
      <c r="AF1416" s="100">
        <v>0</v>
      </c>
      <c r="AG1416" s="100">
        <v>0</v>
      </c>
      <c r="AH1416" s="100">
        <v>0</v>
      </c>
      <c r="AI1416" s="142">
        <f t="shared" si="6219"/>
        <v>0</v>
      </c>
      <c r="AJ1416" s="100">
        <f t="shared" ref="AJ1416:AU1416" si="6387">AJ374*$F$1240</f>
        <v>0</v>
      </c>
      <c r="AK1416" s="100">
        <f t="shared" si="6387"/>
        <v>0</v>
      </c>
      <c r="AL1416" s="100">
        <f t="shared" si="6387"/>
        <v>0</v>
      </c>
      <c r="AM1416" s="100">
        <f t="shared" si="6387"/>
        <v>0</v>
      </c>
      <c r="AN1416" s="100">
        <f t="shared" si="6387"/>
        <v>0</v>
      </c>
      <c r="AO1416" s="100">
        <f t="shared" si="6387"/>
        <v>0</v>
      </c>
      <c r="AP1416" s="100">
        <f t="shared" si="6387"/>
        <v>0</v>
      </c>
      <c r="AQ1416" s="100">
        <f t="shared" si="6387"/>
        <v>0</v>
      </c>
      <c r="AR1416" s="100">
        <f t="shared" si="6387"/>
        <v>0</v>
      </c>
      <c r="AS1416" s="100">
        <f t="shared" si="6387"/>
        <v>0</v>
      </c>
      <c r="AT1416" s="100">
        <f t="shared" si="6387"/>
        <v>0</v>
      </c>
      <c r="AU1416" s="100">
        <f t="shared" si="6387"/>
        <v>0</v>
      </c>
      <c r="AV1416" s="142">
        <f t="shared" si="6221"/>
        <v>0</v>
      </c>
      <c r="AW1416" s="100">
        <f t="shared" ref="AW1416:BH1416" si="6388">AW374*$F$1240</f>
        <v>0</v>
      </c>
      <c r="AX1416" s="100">
        <f t="shared" si="6388"/>
        <v>0</v>
      </c>
      <c r="AY1416" s="100">
        <f t="shared" si="6388"/>
        <v>0</v>
      </c>
      <c r="AZ1416" s="100">
        <f t="shared" si="6388"/>
        <v>0</v>
      </c>
      <c r="BA1416" s="100">
        <f t="shared" si="6388"/>
        <v>0</v>
      </c>
      <c r="BB1416" s="100">
        <f t="shared" si="6388"/>
        <v>0</v>
      </c>
      <c r="BC1416" s="100">
        <f t="shared" si="6388"/>
        <v>0</v>
      </c>
      <c r="BD1416" s="100">
        <f t="shared" si="6388"/>
        <v>0</v>
      </c>
      <c r="BE1416" s="100">
        <f t="shared" si="6388"/>
        <v>0</v>
      </c>
      <c r="BF1416" s="100">
        <f t="shared" si="6388"/>
        <v>0</v>
      </c>
      <c r="BG1416" s="100">
        <f t="shared" si="6388"/>
        <v>0</v>
      </c>
      <c r="BH1416" s="100">
        <f t="shared" si="6388"/>
        <v>0</v>
      </c>
      <c r="BI1416" s="142">
        <f t="shared" si="6223"/>
        <v>0</v>
      </c>
      <c r="BV1416" s="142"/>
      <c r="CI1416" s="142"/>
      <c r="CV1416" s="142"/>
      <c r="DI1416" s="142"/>
      <c r="DV1416" s="142"/>
      <c r="EI1416" s="142"/>
    </row>
    <row r="1417" spans="1:139" ht="15.75" hidden="1" outlineLevel="1" x14ac:dyDescent="0.25">
      <c r="A1417" s="2">
        <f t="shared" ref="A1417:E1417" si="6389">A1223</f>
        <v>122</v>
      </c>
      <c r="B1417" s="1">
        <f t="shared" si="6389"/>
        <v>0</v>
      </c>
      <c r="C1417" s="1">
        <f t="shared" si="6389"/>
        <v>0</v>
      </c>
      <c r="D1417" s="2">
        <f t="shared" si="6389"/>
        <v>0</v>
      </c>
      <c r="E1417" s="141">
        <f t="shared" si="6389"/>
        <v>0</v>
      </c>
      <c r="F1417" s="84"/>
      <c r="J1417" s="166">
        <v>0</v>
      </c>
      <c r="K1417" s="166">
        <v>0</v>
      </c>
      <c r="L1417" s="166">
        <v>0</v>
      </c>
      <c r="M1417" s="166">
        <v>0</v>
      </c>
      <c r="N1417" s="166">
        <v>0</v>
      </c>
      <c r="O1417" s="166">
        <v>0</v>
      </c>
      <c r="P1417" s="166">
        <v>0</v>
      </c>
      <c r="Q1417" s="142">
        <v>0</v>
      </c>
      <c r="R1417" s="166">
        <v>0</v>
      </c>
      <c r="S1417" s="166">
        <v>0</v>
      </c>
      <c r="T1417" s="166">
        <v>0</v>
      </c>
      <c r="U1417" s="166">
        <v>0</v>
      </c>
      <c r="V1417" s="142">
        <f t="shared" si="5745"/>
        <v>0</v>
      </c>
      <c r="W1417" s="142">
        <v>0</v>
      </c>
      <c r="X1417" s="166">
        <v>0</v>
      </c>
      <c r="Y1417" s="166">
        <v>0</v>
      </c>
      <c r="Z1417" s="166">
        <v>0</v>
      </c>
      <c r="AA1417" s="166">
        <v>0</v>
      </c>
      <c r="AB1417" s="166">
        <v>0</v>
      </c>
      <c r="AC1417" s="100">
        <v>0</v>
      </c>
      <c r="AD1417" s="100">
        <v>0</v>
      </c>
      <c r="AE1417" s="100">
        <v>0</v>
      </c>
      <c r="AF1417" s="100">
        <v>0</v>
      </c>
      <c r="AG1417" s="100">
        <v>0</v>
      </c>
      <c r="AH1417" s="100">
        <v>0</v>
      </c>
      <c r="AI1417" s="142">
        <f t="shared" si="6219"/>
        <v>0</v>
      </c>
      <c r="AJ1417" s="100">
        <f t="shared" ref="AJ1417:AU1417" si="6390">AJ375*$F$1240</f>
        <v>0</v>
      </c>
      <c r="AK1417" s="100">
        <f t="shared" si="6390"/>
        <v>0</v>
      </c>
      <c r="AL1417" s="100">
        <f t="shared" si="6390"/>
        <v>0</v>
      </c>
      <c r="AM1417" s="100">
        <f t="shared" si="6390"/>
        <v>0</v>
      </c>
      <c r="AN1417" s="100">
        <f t="shared" si="6390"/>
        <v>0</v>
      </c>
      <c r="AO1417" s="100">
        <f t="shared" si="6390"/>
        <v>0</v>
      </c>
      <c r="AP1417" s="100">
        <f t="shared" si="6390"/>
        <v>0</v>
      </c>
      <c r="AQ1417" s="100">
        <f t="shared" si="6390"/>
        <v>0</v>
      </c>
      <c r="AR1417" s="100">
        <f t="shared" si="6390"/>
        <v>0</v>
      </c>
      <c r="AS1417" s="100">
        <f t="shared" si="6390"/>
        <v>0</v>
      </c>
      <c r="AT1417" s="100">
        <f t="shared" si="6390"/>
        <v>0</v>
      </c>
      <c r="AU1417" s="100">
        <f t="shared" si="6390"/>
        <v>0</v>
      </c>
      <c r="AV1417" s="142">
        <f t="shared" si="6221"/>
        <v>0</v>
      </c>
      <c r="AW1417" s="100">
        <f t="shared" ref="AW1417:BH1417" si="6391">AW375*$F$1240</f>
        <v>0</v>
      </c>
      <c r="AX1417" s="100">
        <f t="shared" si="6391"/>
        <v>0</v>
      </c>
      <c r="AY1417" s="100">
        <f t="shared" si="6391"/>
        <v>0</v>
      </c>
      <c r="AZ1417" s="100">
        <f t="shared" si="6391"/>
        <v>0</v>
      </c>
      <c r="BA1417" s="100">
        <f t="shared" si="6391"/>
        <v>0</v>
      </c>
      <c r="BB1417" s="100">
        <f t="shared" si="6391"/>
        <v>0</v>
      </c>
      <c r="BC1417" s="100">
        <f t="shared" si="6391"/>
        <v>0</v>
      </c>
      <c r="BD1417" s="100">
        <f t="shared" si="6391"/>
        <v>0</v>
      </c>
      <c r="BE1417" s="100">
        <f t="shared" si="6391"/>
        <v>0</v>
      </c>
      <c r="BF1417" s="100">
        <f t="shared" si="6391"/>
        <v>0</v>
      </c>
      <c r="BG1417" s="100">
        <f t="shared" si="6391"/>
        <v>0</v>
      </c>
      <c r="BH1417" s="100">
        <f t="shared" si="6391"/>
        <v>0</v>
      </c>
      <c r="BI1417" s="142">
        <f t="shared" si="6223"/>
        <v>0</v>
      </c>
      <c r="BV1417" s="142"/>
      <c r="CI1417" s="142"/>
      <c r="CV1417" s="142"/>
      <c r="DI1417" s="142"/>
      <c r="DV1417" s="142"/>
      <c r="EI1417" s="142"/>
    </row>
    <row r="1418" spans="1:139" ht="15.75" hidden="1" outlineLevel="1" x14ac:dyDescent="0.25">
      <c r="A1418" s="2">
        <f t="shared" ref="A1418:E1418" si="6392">A1224</f>
        <v>123</v>
      </c>
      <c r="B1418" s="1">
        <f t="shared" si="6392"/>
        <v>0</v>
      </c>
      <c r="C1418" s="1">
        <f t="shared" si="6392"/>
        <v>0</v>
      </c>
      <c r="D1418" s="2">
        <f t="shared" si="6392"/>
        <v>0</v>
      </c>
      <c r="E1418" s="141">
        <f t="shared" si="6392"/>
        <v>0</v>
      </c>
      <c r="F1418" s="84"/>
      <c r="J1418" s="166">
        <v>0</v>
      </c>
      <c r="K1418" s="166">
        <v>0</v>
      </c>
      <c r="L1418" s="166">
        <v>0</v>
      </c>
      <c r="M1418" s="166">
        <v>0</v>
      </c>
      <c r="N1418" s="166">
        <v>0</v>
      </c>
      <c r="O1418" s="166">
        <v>0</v>
      </c>
      <c r="P1418" s="166">
        <v>0</v>
      </c>
      <c r="Q1418" s="100">
        <v>0</v>
      </c>
      <c r="R1418" s="166">
        <v>0</v>
      </c>
      <c r="S1418" s="166">
        <v>0</v>
      </c>
      <c r="T1418" s="166">
        <v>0</v>
      </c>
      <c r="U1418" s="166">
        <v>0</v>
      </c>
      <c r="V1418" s="142">
        <f t="shared" si="5745"/>
        <v>0</v>
      </c>
      <c r="W1418" s="100">
        <v>0</v>
      </c>
      <c r="X1418" s="166">
        <v>0</v>
      </c>
      <c r="Y1418" s="166">
        <v>0</v>
      </c>
      <c r="Z1418" s="166">
        <v>0</v>
      </c>
      <c r="AA1418" s="166">
        <v>0</v>
      </c>
      <c r="AB1418" s="166">
        <v>0</v>
      </c>
      <c r="AC1418" s="100">
        <v>0</v>
      </c>
      <c r="AD1418" s="100">
        <v>0</v>
      </c>
      <c r="AE1418" s="100">
        <v>0</v>
      </c>
      <c r="AF1418" s="100">
        <v>0</v>
      </c>
      <c r="AG1418" s="100">
        <v>0</v>
      </c>
      <c r="AH1418" s="100">
        <v>0</v>
      </c>
      <c r="AI1418" s="142">
        <f t="shared" si="6219"/>
        <v>0</v>
      </c>
      <c r="AJ1418" s="100">
        <f t="shared" ref="AJ1418:AU1418" si="6393">AJ376*$F$1240</f>
        <v>0</v>
      </c>
      <c r="AK1418" s="100">
        <f t="shared" si="6393"/>
        <v>0</v>
      </c>
      <c r="AL1418" s="100">
        <f t="shared" si="6393"/>
        <v>0</v>
      </c>
      <c r="AM1418" s="100">
        <f t="shared" si="6393"/>
        <v>0</v>
      </c>
      <c r="AN1418" s="100">
        <f t="shared" si="6393"/>
        <v>0</v>
      </c>
      <c r="AO1418" s="100">
        <f t="shared" si="6393"/>
        <v>0</v>
      </c>
      <c r="AP1418" s="100">
        <f t="shared" si="6393"/>
        <v>0</v>
      </c>
      <c r="AQ1418" s="100">
        <f t="shared" si="6393"/>
        <v>0</v>
      </c>
      <c r="AR1418" s="100">
        <f t="shared" si="6393"/>
        <v>0</v>
      </c>
      <c r="AS1418" s="100">
        <f t="shared" si="6393"/>
        <v>0</v>
      </c>
      <c r="AT1418" s="100">
        <f t="shared" si="6393"/>
        <v>0</v>
      </c>
      <c r="AU1418" s="100">
        <f t="shared" si="6393"/>
        <v>0</v>
      </c>
      <c r="AV1418" s="142">
        <f t="shared" si="6221"/>
        <v>0</v>
      </c>
      <c r="AW1418" s="100">
        <f t="shared" ref="AW1418:BH1418" si="6394">AW376*$F$1240</f>
        <v>0</v>
      </c>
      <c r="AX1418" s="100">
        <f t="shared" si="6394"/>
        <v>0</v>
      </c>
      <c r="AY1418" s="100">
        <f t="shared" si="6394"/>
        <v>0</v>
      </c>
      <c r="AZ1418" s="100">
        <f t="shared" si="6394"/>
        <v>0</v>
      </c>
      <c r="BA1418" s="100">
        <f t="shared" si="6394"/>
        <v>0</v>
      </c>
      <c r="BB1418" s="100">
        <f t="shared" si="6394"/>
        <v>0</v>
      </c>
      <c r="BC1418" s="100">
        <f t="shared" si="6394"/>
        <v>0</v>
      </c>
      <c r="BD1418" s="100">
        <f t="shared" si="6394"/>
        <v>0</v>
      </c>
      <c r="BE1418" s="100">
        <f t="shared" si="6394"/>
        <v>0</v>
      </c>
      <c r="BF1418" s="100">
        <f t="shared" si="6394"/>
        <v>0</v>
      </c>
      <c r="BG1418" s="100">
        <f t="shared" si="6394"/>
        <v>0</v>
      </c>
      <c r="BH1418" s="100">
        <f t="shared" si="6394"/>
        <v>0</v>
      </c>
      <c r="BI1418" s="142">
        <f t="shared" si="6223"/>
        <v>0</v>
      </c>
      <c r="BV1418" s="142"/>
      <c r="CI1418" s="142"/>
      <c r="CV1418" s="142"/>
      <c r="DI1418" s="142"/>
      <c r="DV1418" s="142"/>
      <c r="EI1418" s="142"/>
    </row>
    <row r="1419" spans="1:139" ht="15.75" hidden="1" outlineLevel="1" x14ac:dyDescent="0.25">
      <c r="A1419" s="2">
        <f t="shared" ref="A1419:E1419" si="6395">A1225</f>
        <v>124</v>
      </c>
      <c r="B1419" s="1">
        <f t="shared" si="6395"/>
        <v>0</v>
      </c>
      <c r="C1419" s="1">
        <f t="shared" si="6395"/>
        <v>0</v>
      </c>
      <c r="D1419" s="2">
        <f t="shared" si="6395"/>
        <v>0</v>
      </c>
      <c r="E1419" s="141">
        <f t="shared" si="6395"/>
        <v>0</v>
      </c>
      <c r="F1419" s="84"/>
      <c r="J1419" s="166">
        <v>0</v>
      </c>
      <c r="K1419" s="166">
        <v>0</v>
      </c>
      <c r="L1419" s="166">
        <v>0</v>
      </c>
      <c r="M1419" s="166">
        <v>0</v>
      </c>
      <c r="N1419" s="166">
        <v>0</v>
      </c>
      <c r="O1419" s="166">
        <v>0</v>
      </c>
      <c r="P1419" s="166">
        <v>0</v>
      </c>
      <c r="Q1419" s="142">
        <v>0</v>
      </c>
      <c r="R1419" s="166">
        <v>0</v>
      </c>
      <c r="S1419" s="166">
        <v>0</v>
      </c>
      <c r="T1419" s="166">
        <v>0</v>
      </c>
      <c r="U1419" s="166">
        <v>0</v>
      </c>
      <c r="V1419" s="142">
        <f t="shared" si="5745"/>
        <v>0</v>
      </c>
      <c r="W1419" s="142">
        <v>0</v>
      </c>
      <c r="X1419" s="166">
        <v>0</v>
      </c>
      <c r="Y1419" s="166">
        <v>0</v>
      </c>
      <c r="Z1419" s="166">
        <v>0</v>
      </c>
      <c r="AA1419" s="166">
        <v>0</v>
      </c>
      <c r="AB1419" s="166">
        <v>0</v>
      </c>
      <c r="AC1419" s="100">
        <v>0</v>
      </c>
      <c r="AD1419" s="100">
        <v>0</v>
      </c>
      <c r="AE1419" s="100">
        <v>0</v>
      </c>
      <c r="AF1419" s="100">
        <v>0</v>
      </c>
      <c r="AG1419" s="100">
        <v>0</v>
      </c>
      <c r="AH1419" s="100">
        <v>0</v>
      </c>
      <c r="AI1419" s="142">
        <f t="shared" si="6219"/>
        <v>0</v>
      </c>
      <c r="AJ1419" s="100">
        <f t="shared" ref="AJ1419:AU1419" si="6396">AJ377*$F$1240</f>
        <v>0</v>
      </c>
      <c r="AK1419" s="100">
        <f t="shared" si="6396"/>
        <v>0</v>
      </c>
      <c r="AL1419" s="100">
        <f t="shared" si="6396"/>
        <v>0</v>
      </c>
      <c r="AM1419" s="100">
        <f t="shared" si="6396"/>
        <v>0</v>
      </c>
      <c r="AN1419" s="100">
        <f t="shared" si="6396"/>
        <v>0</v>
      </c>
      <c r="AO1419" s="100">
        <f t="shared" si="6396"/>
        <v>0</v>
      </c>
      <c r="AP1419" s="100">
        <f t="shared" si="6396"/>
        <v>0</v>
      </c>
      <c r="AQ1419" s="100">
        <f t="shared" si="6396"/>
        <v>0</v>
      </c>
      <c r="AR1419" s="100">
        <f t="shared" si="6396"/>
        <v>0</v>
      </c>
      <c r="AS1419" s="100">
        <f t="shared" si="6396"/>
        <v>0</v>
      </c>
      <c r="AT1419" s="100">
        <f t="shared" si="6396"/>
        <v>0</v>
      </c>
      <c r="AU1419" s="100">
        <f t="shared" si="6396"/>
        <v>0</v>
      </c>
      <c r="AV1419" s="142">
        <f t="shared" si="6221"/>
        <v>0</v>
      </c>
      <c r="AW1419" s="100">
        <f t="shared" ref="AW1419:BH1419" si="6397">AW377*$F$1240</f>
        <v>0</v>
      </c>
      <c r="AX1419" s="100">
        <f t="shared" si="6397"/>
        <v>0</v>
      </c>
      <c r="AY1419" s="100">
        <f t="shared" si="6397"/>
        <v>0</v>
      </c>
      <c r="AZ1419" s="100">
        <f t="shared" si="6397"/>
        <v>0</v>
      </c>
      <c r="BA1419" s="100">
        <f t="shared" si="6397"/>
        <v>0</v>
      </c>
      <c r="BB1419" s="100">
        <f t="shared" si="6397"/>
        <v>0</v>
      </c>
      <c r="BC1419" s="100">
        <f t="shared" si="6397"/>
        <v>0</v>
      </c>
      <c r="BD1419" s="100">
        <f t="shared" si="6397"/>
        <v>0</v>
      </c>
      <c r="BE1419" s="100">
        <f t="shared" si="6397"/>
        <v>0</v>
      </c>
      <c r="BF1419" s="100">
        <f t="shared" si="6397"/>
        <v>0</v>
      </c>
      <c r="BG1419" s="100">
        <f t="shared" si="6397"/>
        <v>0</v>
      </c>
      <c r="BH1419" s="100">
        <f t="shared" si="6397"/>
        <v>0</v>
      </c>
      <c r="BI1419" s="142">
        <f t="shared" si="6223"/>
        <v>0</v>
      </c>
      <c r="BV1419" s="142"/>
      <c r="CI1419" s="142"/>
      <c r="CV1419" s="142"/>
      <c r="DI1419" s="142"/>
      <c r="DV1419" s="142"/>
      <c r="EI1419" s="142"/>
    </row>
    <row r="1420" spans="1:139" ht="15.75" hidden="1" outlineLevel="1" x14ac:dyDescent="0.25">
      <c r="A1420" s="2">
        <f t="shared" ref="A1420:E1420" si="6398">A1226</f>
        <v>125</v>
      </c>
      <c r="B1420" s="1">
        <f t="shared" si="6398"/>
        <v>0</v>
      </c>
      <c r="C1420" s="1">
        <f t="shared" si="6398"/>
        <v>0</v>
      </c>
      <c r="D1420" s="2">
        <f t="shared" si="6398"/>
        <v>0</v>
      </c>
      <c r="E1420" s="141">
        <f t="shared" si="6398"/>
        <v>0</v>
      </c>
      <c r="F1420" s="84"/>
      <c r="J1420" s="166">
        <v>0</v>
      </c>
      <c r="K1420" s="166">
        <v>0</v>
      </c>
      <c r="L1420" s="166">
        <v>0</v>
      </c>
      <c r="M1420" s="166">
        <v>0</v>
      </c>
      <c r="N1420" s="166">
        <v>0</v>
      </c>
      <c r="O1420" s="166">
        <v>0</v>
      </c>
      <c r="P1420" s="166">
        <v>0</v>
      </c>
      <c r="Q1420" s="100">
        <v>0</v>
      </c>
      <c r="R1420" s="166">
        <v>0</v>
      </c>
      <c r="S1420" s="166">
        <v>0</v>
      </c>
      <c r="T1420" s="166">
        <v>0</v>
      </c>
      <c r="U1420" s="166">
        <v>0</v>
      </c>
      <c r="V1420" s="142">
        <f t="shared" si="5745"/>
        <v>0</v>
      </c>
      <c r="W1420" s="100">
        <v>0</v>
      </c>
      <c r="X1420" s="166">
        <v>0</v>
      </c>
      <c r="Y1420" s="166">
        <v>0</v>
      </c>
      <c r="Z1420" s="166">
        <v>0</v>
      </c>
      <c r="AA1420" s="166">
        <v>0</v>
      </c>
      <c r="AB1420" s="166">
        <v>0</v>
      </c>
      <c r="AC1420" s="100">
        <v>0</v>
      </c>
      <c r="AD1420" s="100">
        <v>0</v>
      </c>
      <c r="AE1420" s="100">
        <v>0</v>
      </c>
      <c r="AF1420" s="100">
        <v>0</v>
      </c>
      <c r="AG1420" s="100">
        <v>0</v>
      </c>
      <c r="AH1420" s="100">
        <v>0</v>
      </c>
      <c r="AI1420" s="142">
        <f t="shared" si="6219"/>
        <v>0</v>
      </c>
      <c r="AJ1420" s="100">
        <f t="shared" ref="AJ1420:AU1420" si="6399">AJ378*$F$1240</f>
        <v>0</v>
      </c>
      <c r="AK1420" s="100">
        <f t="shared" si="6399"/>
        <v>0</v>
      </c>
      <c r="AL1420" s="100">
        <f t="shared" si="6399"/>
        <v>0</v>
      </c>
      <c r="AM1420" s="100">
        <f t="shared" si="6399"/>
        <v>0</v>
      </c>
      <c r="AN1420" s="100">
        <f t="shared" si="6399"/>
        <v>0</v>
      </c>
      <c r="AO1420" s="100">
        <f t="shared" si="6399"/>
        <v>0</v>
      </c>
      <c r="AP1420" s="100">
        <f t="shared" si="6399"/>
        <v>0</v>
      </c>
      <c r="AQ1420" s="100">
        <f t="shared" si="6399"/>
        <v>0</v>
      </c>
      <c r="AR1420" s="100">
        <f t="shared" si="6399"/>
        <v>0</v>
      </c>
      <c r="AS1420" s="100">
        <f t="shared" si="6399"/>
        <v>0</v>
      </c>
      <c r="AT1420" s="100">
        <f t="shared" si="6399"/>
        <v>0</v>
      </c>
      <c r="AU1420" s="100">
        <f t="shared" si="6399"/>
        <v>0</v>
      </c>
      <c r="AV1420" s="142">
        <f t="shared" si="6221"/>
        <v>0</v>
      </c>
      <c r="AW1420" s="100">
        <f t="shared" ref="AW1420:BH1420" si="6400">AW378*$F$1240</f>
        <v>0</v>
      </c>
      <c r="AX1420" s="100">
        <f t="shared" si="6400"/>
        <v>0</v>
      </c>
      <c r="AY1420" s="100">
        <f t="shared" si="6400"/>
        <v>0</v>
      </c>
      <c r="AZ1420" s="100">
        <f t="shared" si="6400"/>
        <v>0</v>
      </c>
      <c r="BA1420" s="100">
        <f t="shared" si="6400"/>
        <v>0</v>
      </c>
      <c r="BB1420" s="100">
        <f t="shared" si="6400"/>
        <v>0</v>
      </c>
      <c r="BC1420" s="100">
        <f t="shared" si="6400"/>
        <v>0</v>
      </c>
      <c r="BD1420" s="100">
        <f t="shared" si="6400"/>
        <v>0</v>
      </c>
      <c r="BE1420" s="100">
        <f t="shared" si="6400"/>
        <v>0</v>
      </c>
      <c r="BF1420" s="100">
        <f t="shared" si="6400"/>
        <v>0</v>
      </c>
      <c r="BG1420" s="100">
        <f t="shared" si="6400"/>
        <v>0</v>
      </c>
      <c r="BH1420" s="100">
        <f t="shared" si="6400"/>
        <v>0</v>
      </c>
      <c r="BI1420" s="142">
        <f t="shared" si="6223"/>
        <v>0</v>
      </c>
      <c r="BV1420" s="142"/>
      <c r="CI1420" s="142"/>
      <c r="CV1420" s="142"/>
      <c r="DI1420" s="142"/>
      <c r="DV1420" s="142"/>
      <c r="EI1420" s="142"/>
    </row>
    <row r="1421" spans="1:139" ht="15.75" hidden="1" outlineLevel="1" x14ac:dyDescent="0.25">
      <c r="A1421" s="2">
        <f t="shared" ref="A1421:E1421" si="6401">A1227</f>
        <v>126</v>
      </c>
      <c r="B1421" s="1">
        <f t="shared" si="6401"/>
        <v>0</v>
      </c>
      <c r="C1421" s="1">
        <f t="shared" si="6401"/>
        <v>0</v>
      </c>
      <c r="D1421" s="2">
        <f t="shared" si="6401"/>
        <v>0</v>
      </c>
      <c r="E1421" s="141">
        <f t="shared" si="6401"/>
        <v>0</v>
      </c>
      <c r="F1421" s="84"/>
      <c r="J1421" s="166">
        <v>0</v>
      </c>
      <c r="K1421" s="166">
        <v>0</v>
      </c>
      <c r="L1421" s="166">
        <v>0</v>
      </c>
      <c r="M1421" s="166">
        <v>0</v>
      </c>
      <c r="N1421" s="166">
        <v>0</v>
      </c>
      <c r="O1421" s="166">
        <v>0</v>
      </c>
      <c r="P1421" s="166">
        <v>0</v>
      </c>
      <c r="Q1421" s="142">
        <v>0</v>
      </c>
      <c r="R1421" s="166">
        <v>0</v>
      </c>
      <c r="S1421" s="166">
        <v>0</v>
      </c>
      <c r="T1421" s="166">
        <v>0</v>
      </c>
      <c r="U1421" s="166">
        <v>0</v>
      </c>
      <c r="V1421" s="142">
        <f t="shared" si="5745"/>
        <v>0</v>
      </c>
      <c r="W1421" s="142">
        <v>0</v>
      </c>
      <c r="X1421" s="166">
        <v>0</v>
      </c>
      <c r="Y1421" s="166">
        <v>0</v>
      </c>
      <c r="Z1421" s="166">
        <v>0</v>
      </c>
      <c r="AA1421" s="166">
        <v>0</v>
      </c>
      <c r="AB1421" s="166">
        <v>0</v>
      </c>
      <c r="AC1421" s="100">
        <v>0</v>
      </c>
      <c r="AD1421" s="100">
        <v>0</v>
      </c>
      <c r="AE1421" s="100">
        <v>0</v>
      </c>
      <c r="AF1421" s="100">
        <v>0</v>
      </c>
      <c r="AG1421" s="100">
        <v>0</v>
      </c>
      <c r="AH1421" s="100">
        <v>0</v>
      </c>
      <c r="AI1421" s="142">
        <f t="shared" si="6219"/>
        <v>0</v>
      </c>
      <c r="AJ1421" s="100">
        <f t="shared" ref="AJ1421:AU1421" si="6402">AJ379*$F$1240</f>
        <v>0</v>
      </c>
      <c r="AK1421" s="100">
        <f t="shared" si="6402"/>
        <v>0</v>
      </c>
      <c r="AL1421" s="100">
        <f t="shared" si="6402"/>
        <v>0</v>
      </c>
      <c r="AM1421" s="100">
        <f t="shared" si="6402"/>
        <v>0</v>
      </c>
      <c r="AN1421" s="100">
        <f t="shared" si="6402"/>
        <v>0</v>
      </c>
      <c r="AO1421" s="100">
        <f t="shared" si="6402"/>
        <v>0</v>
      </c>
      <c r="AP1421" s="100">
        <f t="shared" si="6402"/>
        <v>0</v>
      </c>
      <c r="AQ1421" s="100">
        <f t="shared" si="6402"/>
        <v>0</v>
      </c>
      <c r="AR1421" s="100">
        <f t="shared" si="6402"/>
        <v>0</v>
      </c>
      <c r="AS1421" s="100">
        <f t="shared" si="6402"/>
        <v>0</v>
      </c>
      <c r="AT1421" s="100">
        <f t="shared" si="6402"/>
        <v>0</v>
      </c>
      <c r="AU1421" s="100">
        <f t="shared" si="6402"/>
        <v>0</v>
      </c>
      <c r="AV1421" s="142">
        <f t="shared" si="6221"/>
        <v>0</v>
      </c>
      <c r="AW1421" s="100">
        <f t="shared" ref="AW1421:BH1421" si="6403">AW379*$F$1240</f>
        <v>0</v>
      </c>
      <c r="AX1421" s="100">
        <f t="shared" si="6403"/>
        <v>0</v>
      </c>
      <c r="AY1421" s="100">
        <f t="shared" si="6403"/>
        <v>0</v>
      </c>
      <c r="AZ1421" s="100">
        <f t="shared" si="6403"/>
        <v>0</v>
      </c>
      <c r="BA1421" s="100">
        <f t="shared" si="6403"/>
        <v>0</v>
      </c>
      <c r="BB1421" s="100">
        <f t="shared" si="6403"/>
        <v>0</v>
      </c>
      <c r="BC1421" s="100">
        <f t="shared" si="6403"/>
        <v>0</v>
      </c>
      <c r="BD1421" s="100">
        <f t="shared" si="6403"/>
        <v>0</v>
      </c>
      <c r="BE1421" s="100">
        <f t="shared" si="6403"/>
        <v>0</v>
      </c>
      <c r="BF1421" s="100">
        <f t="shared" si="6403"/>
        <v>0</v>
      </c>
      <c r="BG1421" s="100">
        <f t="shared" si="6403"/>
        <v>0</v>
      </c>
      <c r="BH1421" s="100">
        <f t="shared" si="6403"/>
        <v>0</v>
      </c>
      <c r="BI1421" s="142">
        <f t="shared" si="6223"/>
        <v>0</v>
      </c>
      <c r="BV1421" s="142"/>
      <c r="CI1421" s="142"/>
      <c r="CV1421" s="142"/>
      <c r="DI1421" s="142"/>
      <c r="DV1421" s="142"/>
      <c r="EI1421" s="142"/>
    </row>
    <row r="1422" spans="1:139" ht="15.75" hidden="1" outlineLevel="1" x14ac:dyDescent="0.25">
      <c r="A1422" s="2">
        <f t="shared" ref="A1422:E1422" si="6404">A1228</f>
        <v>127</v>
      </c>
      <c r="B1422" s="1">
        <f t="shared" si="6404"/>
        <v>0</v>
      </c>
      <c r="C1422" s="1">
        <f t="shared" si="6404"/>
        <v>0</v>
      </c>
      <c r="D1422" s="2">
        <f t="shared" si="6404"/>
        <v>0</v>
      </c>
      <c r="E1422" s="141">
        <f t="shared" si="6404"/>
        <v>0</v>
      </c>
      <c r="F1422" s="84"/>
      <c r="J1422" s="166">
        <v>0</v>
      </c>
      <c r="K1422" s="166">
        <v>0</v>
      </c>
      <c r="L1422" s="166">
        <v>0</v>
      </c>
      <c r="M1422" s="166">
        <v>0</v>
      </c>
      <c r="N1422" s="166">
        <v>0</v>
      </c>
      <c r="O1422" s="166">
        <v>0</v>
      </c>
      <c r="P1422" s="166">
        <v>0</v>
      </c>
      <c r="Q1422" s="100">
        <v>0</v>
      </c>
      <c r="R1422" s="166">
        <v>0</v>
      </c>
      <c r="S1422" s="166">
        <v>0</v>
      </c>
      <c r="T1422" s="166">
        <v>0</v>
      </c>
      <c r="U1422" s="166">
        <v>0</v>
      </c>
      <c r="V1422" s="142">
        <f t="shared" si="5745"/>
        <v>0</v>
      </c>
      <c r="W1422" s="100">
        <v>0</v>
      </c>
      <c r="X1422" s="166">
        <v>0</v>
      </c>
      <c r="Y1422" s="166">
        <v>0</v>
      </c>
      <c r="Z1422" s="166">
        <v>0</v>
      </c>
      <c r="AA1422" s="166">
        <v>0</v>
      </c>
      <c r="AB1422" s="166">
        <v>0</v>
      </c>
      <c r="AC1422" s="100">
        <v>0</v>
      </c>
      <c r="AD1422" s="100">
        <v>0</v>
      </c>
      <c r="AE1422" s="100">
        <v>0</v>
      </c>
      <c r="AF1422" s="100">
        <v>0</v>
      </c>
      <c r="AG1422" s="100">
        <v>0</v>
      </c>
      <c r="AH1422" s="100">
        <v>0</v>
      </c>
      <c r="AI1422" s="142">
        <f t="shared" si="6219"/>
        <v>0</v>
      </c>
      <c r="AJ1422" s="100">
        <f t="shared" ref="AJ1422:AU1422" si="6405">AJ380*$F$1240</f>
        <v>0</v>
      </c>
      <c r="AK1422" s="100">
        <f t="shared" si="6405"/>
        <v>0</v>
      </c>
      <c r="AL1422" s="100">
        <f t="shared" si="6405"/>
        <v>0</v>
      </c>
      <c r="AM1422" s="100">
        <f t="shared" si="6405"/>
        <v>0</v>
      </c>
      <c r="AN1422" s="100">
        <f t="shared" si="6405"/>
        <v>0</v>
      </c>
      <c r="AO1422" s="100">
        <f t="shared" si="6405"/>
        <v>0</v>
      </c>
      <c r="AP1422" s="100">
        <f t="shared" si="6405"/>
        <v>0</v>
      </c>
      <c r="AQ1422" s="100">
        <f t="shared" si="6405"/>
        <v>0</v>
      </c>
      <c r="AR1422" s="100">
        <f t="shared" si="6405"/>
        <v>0</v>
      </c>
      <c r="AS1422" s="100">
        <f t="shared" si="6405"/>
        <v>0</v>
      </c>
      <c r="AT1422" s="100">
        <f t="shared" si="6405"/>
        <v>0</v>
      </c>
      <c r="AU1422" s="100">
        <f t="shared" si="6405"/>
        <v>0</v>
      </c>
      <c r="AV1422" s="142">
        <f t="shared" si="6221"/>
        <v>0</v>
      </c>
      <c r="AW1422" s="100">
        <f t="shared" ref="AW1422:BH1422" si="6406">AW380*$F$1240</f>
        <v>0</v>
      </c>
      <c r="AX1422" s="100">
        <f t="shared" si="6406"/>
        <v>0</v>
      </c>
      <c r="AY1422" s="100">
        <f t="shared" si="6406"/>
        <v>0</v>
      </c>
      <c r="AZ1422" s="100">
        <f t="shared" si="6406"/>
        <v>0</v>
      </c>
      <c r="BA1422" s="100">
        <f t="shared" si="6406"/>
        <v>0</v>
      </c>
      <c r="BB1422" s="100">
        <f t="shared" si="6406"/>
        <v>0</v>
      </c>
      <c r="BC1422" s="100">
        <f t="shared" si="6406"/>
        <v>0</v>
      </c>
      <c r="BD1422" s="100">
        <f t="shared" si="6406"/>
        <v>0</v>
      </c>
      <c r="BE1422" s="100">
        <f t="shared" si="6406"/>
        <v>0</v>
      </c>
      <c r="BF1422" s="100">
        <f t="shared" si="6406"/>
        <v>0</v>
      </c>
      <c r="BG1422" s="100">
        <f t="shared" si="6406"/>
        <v>0</v>
      </c>
      <c r="BH1422" s="100">
        <f t="shared" si="6406"/>
        <v>0</v>
      </c>
      <c r="BI1422" s="142">
        <f t="shared" si="6223"/>
        <v>0</v>
      </c>
      <c r="BV1422" s="142"/>
      <c r="CI1422" s="142"/>
      <c r="CV1422" s="142"/>
      <c r="DI1422" s="142"/>
      <c r="DV1422" s="142"/>
      <c r="EI1422" s="142"/>
    </row>
    <row r="1423" spans="1:139" ht="15.75" hidden="1" outlineLevel="1" x14ac:dyDescent="0.25">
      <c r="A1423" s="2">
        <f t="shared" ref="A1423:E1423" si="6407">A1229</f>
        <v>128</v>
      </c>
      <c r="B1423" s="1">
        <f t="shared" si="6407"/>
        <v>0</v>
      </c>
      <c r="C1423" s="1">
        <f t="shared" si="6407"/>
        <v>0</v>
      </c>
      <c r="D1423" s="2">
        <f t="shared" si="6407"/>
        <v>0</v>
      </c>
      <c r="E1423" s="141">
        <f t="shared" si="6407"/>
        <v>0</v>
      </c>
      <c r="F1423" s="84"/>
      <c r="J1423" s="166">
        <v>0</v>
      </c>
      <c r="K1423" s="166">
        <v>0</v>
      </c>
      <c r="L1423" s="166">
        <v>0</v>
      </c>
      <c r="M1423" s="166">
        <v>0</v>
      </c>
      <c r="N1423" s="166">
        <v>0</v>
      </c>
      <c r="O1423" s="166">
        <v>0</v>
      </c>
      <c r="P1423" s="166">
        <v>0</v>
      </c>
      <c r="Q1423" s="142">
        <v>0</v>
      </c>
      <c r="R1423" s="166">
        <v>0</v>
      </c>
      <c r="S1423" s="166">
        <v>0</v>
      </c>
      <c r="T1423" s="166">
        <v>0</v>
      </c>
      <c r="U1423" s="166">
        <v>0</v>
      </c>
      <c r="V1423" s="142">
        <f t="shared" si="5745"/>
        <v>0</v>
      </c>
      <c r="W1423" s="142">
        <v>0</v>
      </c>
      <c r="X1423" s="166">
        <v>0</v>
      </c>
      <c r="Y1423" s="166">
        <v>0</v>
      </c>
      <c r="Z1423" s="166">
        <v>0</v>
      </c>
      <c r="AA1423" s="166">
        <v>0</v>
      </c>
      <c r="AB1423" s="166">
        <v>0</v>
      </c>
      <c r="AC1423" s="100">
        <v>0</v>
      </c>
      <c r="AD1423" s="100">
        <v>0</v>
      </c>
      <c r="AE1423" s="100">
        <v>0</v>
      </c>
      <c r="AF1423" s="100">
        <v>0</v>
      </c>
      <c r="AG1423" s="100">
        <v>0</v>
      </c>
      <c r="AH1423" s="100">
        <v>0</v>
      </c>
      <c r="AI1423" s="142">
        <f t="shared" si="6219"/>
        <v>0</v>
      </c>
      <c r="AJ1423" s="100">
        <f t="shared" ref="AJ1423:AU1423" si="6408">AJ381*$F$1240</f>
        <v>0</v>
      </c>
      <c r="AK1423" s="100">
        <f t="shared" si="6408"/>
        <v>0</v>
      </c>
      <c r="AL1423" s="100">
        <f t="shared" si="6408"/>
        <v>0</v>
      </c>
      <c r="AM1423" s="100">
        <f t="shared" si="6408"/>
        <v>0</v>
      </c>
      <c r="AN1423" s="100">
        <f t="shared" si="6408"/>
        <v>0</v>
      </c>
      <c r="AO1423" s="100">
        <f t="shared" si="6408"/>
        <v>0</v>
      </c>
      <c r="AP1423" s="100">
        <f t="shared" si="6408"/>
        <v>0</v>
      </c>
      <c r="AQ1423" s="100">
        <f t="shared" si="6408"/>
        <v>0</v>
      </c>
      <c r="AR1423" s="100">
        <f t="shared" si="6408"/>
        <v>0</v>
      </c>
      <c r="AS1423" s="100">
        <f t="shared" si="6408"/>
        <v>0</v>
      </c>
      <c r="AT1423" s="100">
        <f t="shared" si="6408"/>
        <v>0</v>
      </c>
      <c r="AU1423" s="100">
        <f t="shared" si="6408"/>
        <v>0</v>
      </c>
      <c r="AV1423" s="142">
        <f t="shared" si="6221"/>
        <v>0</v>
      </c>
      <c r="AW1423" s="100">
        <f t="shared" ref="AW1423:BH1423" si="6409">AW381*$F$1240</f>
        <v>0</v>
      </c>
      <c r="AX1423" s="100">
        <f t="shared" si="6409"/>
        <v>0</v>
      </c>
      <c r="AY1423" s="100">
        <f t="shared" si="6409"/>
        <v>0</v>
      </c>
      <c r="AZ1423" s="100">
        <f t="shared" si="6409"/>
        <v>0</v>
      </c>
      <c r="BA1423" s="100">
        <f t="shared" si="6409"/>
        <v>0</v>
      </c>
      <c r="BB1423" s="100">
        <f t="shared" si="6409"/>
        <v>0</v>
      </c>
      <c r="BC1423" s="100">
        <f t="shared" si="6409"/>
        <v>0</v>
      </c>
      <c r="BD1423" s="100">
        <f t="shared" si="6409"/>
        <v>0</v>
      </c>
      <c r="BE1423" s="100">
        <f t="shared" si="6409"/>
        <v>0</v>
      </c>
      <c r="BF1423" s="100">
        <f t="shared" si="6409"/>
        <v>0</v>
      </c>
      <c r="BG1423" s="100">
        <f t="shared" si="6409"/>
        <v>0</v>
      </c>
      <c r="BH1423" s="100">
        <f t="shared" si="6409"/>
        <v>0</v>
      </c>
      <c r="BI1423" s="142">
        <f t="shared" si="6223"/>
        <v>0</v>
      </c>
      <c r="BV1423" s="142"/>
      <c r="CI1423" s="142"/>
      <c r="CV1423" s="142"/>
      <c r="DI1423" s="142"/>
      <c r="DV1423" s="142"/>
      <c r="EI1423" s="142"/>
    </row>
    <row r="1424" spans="1:139" ht="15.75" hidden="1" outlineLevel="1" x14ac:dyDescent="0.25">
      <c r="A1424" s="2">
        <f t="shared" ref="A1424:E1424" si="6410">A1230</f>
        <v>129</v>
      </c>
      <c r="B1424" s="1">
        <f t="shared" si="6410"/>
        <v>0</v>
      </c>
      <c r="C1424" s="1">
        <f t="shared" si="6410"/>
        <v>0</v>
      </c>
      <c r="D1424" s="2">
        <f t="shared" si="6410"/>
        <v>0</v>
      </c>
      <c r="E1424" s="141">
        <f t="shared" si="6410"/>
        <v>0</v>
      </c>
      <c r="F1424" s="84"/>
      <c r="J1424" s="166">
        <v>0</v>
      </c>
      <c r="K1424" s="166">
        <v>0</v>
      </c>
      <c r="L1424" s="166">
        <v>0</v>
      </c>
      <c r="M1424" s="166">
        <v>0</v>
      </c>
      <c r="N1424" s="166">
        <v>0</v>
      </c>
      <c r="O1424" s="166">
        <v>0</v>
      </c>
      <c r="P1424" s="166">
        <v>0</v>
      </c>
      <c r="Q1424" s="100">
        <v>0</v>
      </c>
      <c r="R1424" s="166">
        <v>0</v>
      </c>
      <c r="S1424" s="166">
        <v>0</v>
      </c>
      <c r="T1424" s="166">
        <v>0</v>
      </c>
      <c r="U1424" s="166">
        <v>0</v>
      </c>
      <c r="V1424" s="142">
        <f t="shared" si="5745"/>
        <v>0</v>
      </c>
      <c r="W1424" s="100">
        <v>0</v>
      </c>
      <c r="X1424" s="166">
        <v>0</v>
      </c>
      <c r="Y1424" s="166">
        <v>0</v>
      </c>
      <c r="Z1424" s="166">
        <v>0</v>
      </c>
      <c r="AA1424" s="166">
        <v>0</v>
      </c>
      <c r="AB1424" s="166">
        <v>0</v>
      </c>
      <c r="AC1424" s="100">
        <v>0</v>
      </c>
      <c r="AD1424" s="100">
        <v>0</v>
      </c>
      <c r="AE1424" s="100">
        <v>0</v>
      </c>
      <c r="AF1424" s="100">
        <v>0</v>
      </c>
      <c r="AG1424" s="100">
        <v>0</v>
      </c>
      <c r="AH1424" s="100">
        <v>0</v>
      </c>
      <c r="AI1424" s="142">
        <f t="shared" si="6219"/>
        <v>0</v>
      </c>
      <c r="AJ1424" s="100">
        <f t="shared" ref="AJ1424:AU1424" si="6411">AJ382*$F$1240</f>
        <v>0</v>
      </c>
      <c r="AK1424" s="100">
        <f t="shared" si="6411"/>
        <v>0</v>
      </c>
      <c r="AL1424" s="100">
        <f t="shared" si="6411"/>
        <v>0</v>
      </c>
      <c r="AM1424" s="100">
        <f t="shared" si="6411"/>
        <v>0</v>
      </c>
      <c r="AN1424" s="100">
        <f t="shared" si="6411"/>
        <v>0</v>
      </c>
      <c r="AO1424" s="100">
        <f t="shared" si="6411"/>
        <v>0</v>
      </c>
      <c r="AP1424" s="100">
        <f t="shared" si="6411"/>
        <v>0</v>
      </c>
      <c r="AQ1424" s="100">
        <f t="shared" si="6411"/>
        <v>0</v>
      </c>
      <c r="AR1424" s="100">
        <f t="shared" si="6411"/>
        <v>0</v>
      </c>
      <c r="AS1424" s="100">
        <f t="shared" si="6411"/>
        <v>0</v>
      </c>
      <c r="AT1424" s="100">
        <f t="shared" si="6411"/>
        <v>0</v>
      </c>
      <c r="AU1424" s="100">
        <f t="shared" si="6411"/>
        <v>0</v>
      </c>
      <c r="AV1424" s="142">
        <f t="shared" si="6221"/>
        <v>0</v>
      </c>
      <c r="AW1424" s="100">
        <f t="shared" ref="AW1424:BH1424" si="6412">AW382*$F$1240</f>
        <v>0</v>
      </c>
      <c r="AX1424" s="100">
        <f t="shared" si="6412"/>
        <v>0</v>
      </c>
      <c r="AY1424" s="100">
        <f t="shared" si="6412"/>
        <v>0</v>
      </c>
      <c r="AZ1424" s="100">
        <f t="shared" si="6412"/>
        <v>0</v>
      </c>
      <c r="BA1424" s="100">
        <f t="shared" si="6412"/>
        <v>0</v>
      </c>
      <c r="BB1424" s="100">
        <f t="shared" si="6412"/>
        <v>0</v>
      </c>
      <c r="BC1424" s="100">
        <f t="shared" si="6412"/>
        <v>0</v>
      </c>
      <c r="BD1424" s="100">
        <f t="shared" si="6412"/>
        <v>0</v>
      </c>
      <c r="BE1424" s="100">
        <f t="shared" si="6412"/>
        <v>0</v>
      </c>
      <c r="BF1424" s="100">
        <f t="shared" si="6412"/>
        <v>0</v>
      </c>
      <c r="BG1424" s="100">
        <f t="shared" si="6412"/>
        <v>0</v>
      </c>
      <c r="BH1424" s="100">
        <f t="shared" si="6412"/>
        <v>0</v>
      </c>
      <c r="BI1424" s="142">
        <f t="shared" si="6223"/>
        <v>0</v>
      </c>
      <c r="BV1424" s="142"/>
      <c r="CI1424" s="142"/>
      <c r="CV1424" s="142"/>
      <c r="DI1424" s="142"/>
      <c r="DV1424" s="142"/>
      <c r="EI1424" s="142"/>
    </row>
    <row r="1425" spans="1:140" ht="15.75" hidden="1" outlineLevel="1" x14ac:dyDescent="0.25">
      <c r="A1425" s="2">
        <f t="shared" ref="A1425:E1425" si="6413">A1231</f>
        <v>130</v>
      </c>
      <c r="B1425" s="1">
        <f t="shared" si="6413"/>
        <v>0</v>
      </c>
      <c r="C1425" s="1">
        <f t="shared" si="6413"/>
        <v>0</v>
      </c>
      <c r="D1425" s="2">
        <f t="shared" si="6413"/>
        <v>0</v>
      </c>
      <c r="E1425" s="141">
        <f t="shared" si="6413"/>
        <v>0</v>
      </c>
      <c r="F1425" s="84"/>
      <c r="J1425" s="166">
        <v>0</v>
      </c>
      <c r="K1425" s="166">
        <v>0</v>
      </c>
      <c r="L1425" s="166">
        <v>0</v>
      </c>
      <c r="M1425" s="166">
        <v>0</v>
      </c>
      <c r="N1425" s="166">
        <v>0</v>
      </c>
      <c r="O1425" s="166">
        <v>0</v>
      </c>
      <c r="P1425" s="166">
        <v>0</v>
      </c>
      <c r="Q1425" s="142">
        <v>0</v>
      </c>
      <c r="R1425" s="166">
        <v>0</v>
      </c>
      <c r="S1425" s="166">
        <v>0</v>
      </c>
      <c r="T1425" s="166">
        <v>0</v>
      </c>
      <c r="U1425" s="166">
        <v>0</v>
      </c>
      <c r="V1425" s="142">
        <f t="shared" si="5745"/>
        <v>0</v>
      </c>
      <c r="W1425" s="142">
        <v>0</v>
      </c>
      <c r="X1425" s="166">
        <v>0</v>
      </c>
      <c r="Y1425" s="166">
        <v>0</v>
      </c>
      <c r="Z1425" s="166">
        <v>0</v>
      </c>
      <c r="AA1425" s="166">
        <v>0</v>
      </c>
      <c r="AB1425" s="166">
        <v>0</v>
      </c>
      <c r="AC1425" s="100">
        <v>0</v>
      </c>
      <c r="AD1425" s="100">
        <v>0</v>
      </c>
      <c r="AE1425" s="100">
        <v>0</v>
      </c>
      <c r="AF1425" s="100">
        <v>0</v>
      </c>
      <c r="AG1425" s="100">
        <v>0</v>
      </c>
      <c r="AH1425" s="100">
        <v>0</v>
      </c>
      <c r="AI1425" s="142">
        <f t="shared" ref="AI1425:AI1430" si="6414">SUM(W1425:AH1425)</f>
        <v>0</v>
      </c>
      <c r="AJ1425" s="100">
        <f t="shared" ref="AJ1425:AU1425" si="6415">AJ383*$F$1240</f>
        <v>0</v>
      </c>
      <c r="AK1425" s="100">
        <f t="shared" si="6415"/>
        <v>0</v>
      </c>
      <c r="AL1425" s="100">
        <f t="shared" si="6415"/>
        <v>0</v>
      </c>
      <c r="AM1425" s="100">
        <f t="shared" si="6415"/>
        <v>0</v>
      </c>
      <c r="AN1425" s="100">
        <f t="shared" si="6415"/>
        <v>0</v>
      </c>
      <c r="AO1425" s="100">
        <f t="shared" si="6415"/>
        <v>0</v>
      </c>
      <c r="AP1425" s="100">
        <f t="shared" si="6415"/>
        <v>0</v>
      </c>
      <c r="AQ1425" s="100">
        <f t="shared" si="6415"/>
        <v>0</v>
      </c>
      <c r="AR1425" s="100">
        <f t="shared" si="6415"/>
        <v>0</v>
      </c>
      <c r="AS1425" s="100">
        <f t="shared" si="6415"/>
        <v>0</v>
      </c>
      <c r="AT1425" s="100">
        <f t="shared" si="6415"/>
        <v>0</v>
      </c>
      <c r="AU1425" s="100">
        <f t="shared" si="6415"/>
        <v>0</v>
      </c>
      <c r="AV1425" s="142">
        <f t="shared" ref="AV1425:AV1430" si="6416">SUM(AJ1425:AU1425)</f>
        <v>0</v>
      </c>
      <c r="AW1425" s="100">
        <f t="shared" ref="AW1425:BH1425" si="6417">AW383*$F$1240</f>
        <v>0</v>
      </c>
      <c r="AX1425" s="100">
        <f t="shared" si="6417"/>
        <v>0</v>
      </c>
      <c r="AY1425" s="100">
        <f t="shared" si="6417"/>
        <v>0</v>
      </c>
      <c r="AZ1425" s="100">
        <f t="shared" si="6417"/>
        <v>0</v>
      </c>
      <c r="BA1425" s="100">
        <f t="shared" si="6417"/>
        <v>0</v>
      </c>
      <c r="BB1425" s="100">
        <f t="shared" si="6417"/>
        <v>0</v>
      </c>
      <c r="BC1425" s="100">
        <f t="shared" si="6417"/>
        <v>0</v>
      </c>
      <c r="BD1425" s="100">
        <f t="shared" si="6417"/>
        <v>0</v>
      </c>
      <c r="BE1425" s="100">
        <f t="shared" si="6417"/>
        <v>0</v>
      </c>
      <c r="BF1425" s="100">
        <f t="shared" si="6417"/>
        <v>0</v>
      </c>
      <c r="BG1425" s="100">
        <f t="shared" si="6417"/>
        <v>0</v>
      </c>
      <c r="BH1425" s="100">
        <f t="shared" si="6417"/>
        <v>0</v>
      </c>
      <c r="BI1425" s="142">
        <f t="shared" ref="BI1425:BI1430" si="6418">SUM(AW1425:BH1425)</f>
        <v>0</v>
      </c>
      <c r="BV1425" s="142"/>
      <c r="CI1425" s="142"/>
      <c r="CV1425" s="142"/>
      <c r="DI1425" s="142"/>
      <c r="DV1425" s="142"/>
      <c r="EI1425" s="142"/>
    </row>
    <row r="1426" spans="1:140" ht="15.75" hidden="1" outlineLevel="1" x14ac:dyDescent="0.25">
      <c r="A1426" s="2">
        <f t="shared" ref="A1426:E1426" si="6419">A1232</f>
        <v>131</v>
      </c>
      <c r="B1426" s="1">
        <f t="shared" si="6419"/>
        <v>0</v>
      </c>
      <c r="C1426" s="1">
        <f t="shared" si="6419"/>
        <v>0</v>
      </c>
      <c r="D1426" s="2">
        <f t="shared" si="6419"/>
        <v>0</v>
      </c>
      <c r="E1426" s="141">
        <f t="shared" si="6419"/>
        <v>0</v>
      </c>
      <c r="F1426" s="84"/>
      <c r="J1426" s="166">
        <v>0</v>
      </c>
      <c r="K1426" s="166">
        <v>0</v>
      </c>
      <c r="L1426" s="166">
        <v>0</v>
      </c>
      <c r="M1426" s="166">
        <v>0</v>
      </c>
      <c r="N1426" s="166">
        <v>0</v>
      </c>
      <c r="O1426" s="166">
        <v>0</v>
      </c>
      <c r="P1426" s="166">
        <v>0</v>
      </c>
      <c r="Q1426" s="100">
        <v>0</v>
      </c>
      <c r="R1426" s="166">
        <v>0</v>
      </c>
      <c r="S1426" s="166">
        <v>0</v>
      </c>
      <c r="T1426" s="166">
        <v>0</v>
      </c>
      <c r="U1426" s="166">
        <v>0</v>
      </c>
      <c r="V1426" s="142">
        <f t="shared" si="5745"/>
        <v>0</v>
      </c>
      <c r="W1426" s="100">
        <v>0</v>
      </c>
      <c r="X1426" s="166">
        <v>0</v>
      </c>
      <c r="Y1426" s="166">
        <v>0</v>
      </c>
      <c r="Z1426" s="166">
        <v>0</v>
      </c>
      <c r="AA1426" s="166">
        <v>0</v>
      </c>
      <c r="AB1426" s="166">
        <v>0</v>
      </c>
      <c r="AC1426" s="100">
        <v>0</v>
      </c>
      <c r="AD1426" s="100">
        <v>0</v>
      </c>
      <c r="AE1426" s="100">
        <v>0</v>
      </c>
      <c r="AF1426" s="100">
        <v>0</v>
      </c>
      <c r="AG1426" s="100">
        <v>0</v>
      </c>
      <c r="AH1426" s="100">
        <v>0</v>
      </c>
      <c r="AI1426" s="142">
        <f t="shared" si="6414"/>
        <v>0</v>
      </c>
      <c r="AJ1426" s="100">
        <f t="shared" ref="AJ1426:AU1426" si="6420">AJ384*$F$1240</f>
        <v>0</v>
      </c>
      <c r="AK1426" s="100">
        <f t="shared" si="6420"/>
        <v>0</v>
      </c>
      <c r="AL1426" s="100">
        <f t="shared" si="6420"/>
        <v>0</v>
      </c>
      <c r="AM1426" s="100">
        <f t="shared" si="6420"/>
        <v>0</v>
      </c>
      <c r="AN1426" s="100">
        <f t="shared" si="6420"/>
        <v>0</v>
      </c>
      <c r="AO1426" s="100">
        <f t="shared" si="6420"/>
        <v>0</v>
      </c>
      <c r="AP1426" s="100">
        <f t="shared" si="6420"/>
        <v>0</v>
      </c>
      <c r="AQ1426" s="100">
        <f t="shared" si="6420"/>
        <v>0</v>
      </c>
      <c r="AR1426" s="100">
        <f t="shared" si="6420"/>
        <v>0</v>
      </c>
      <c r="AS1426" s="100">
        <f t="shared" si="6420"/>
        <v>0</v>
      </c>
      <c r="AT1426" s="100">
        <f t="shared" si="6420"/>
        <v>0</v>
      </c>
      <c r="AU1426" s="100">
        <f t="shared" si="6420"/>
        <v>0</v>
      </c>
      <c r="AV1426" s="142">
        <f t="shared" si="6416"/>
        <v>0</v>
      </c>
      <c r="AW1426" s="100">
        <f t="shared" ref="AW1426:BH1426" si="6421">AW384*$F$1240</f>
        <v>0</v>
      </c>
      <c r="AX1426" s="100">
        <f t="shared" si="6421"/>
        <v>0</v>
      </c>
      <c r="AY1426" s="100">
        <f t="shared" si="6421"/>
        <v>0</v>
      </c>
      <c r="AZ1426" s="100">
        <f t="shared" si="6421"/>
        <v>0</v>
      </c>
      <c r="BA1426" s="100">
        <f t="shared" si="6421"/>
        <v>0</v>
      </c>
      <c r="BB1426" s="100">
        <f t="shared" si="6421"/>
        <v>0</v>
      </c>
      <c r="BC1426" s="100">
        <f t="shared" si="6421"/>
        <v>0</v>
      </c>
      <c r="BD1426" s="100">
        <f t="shared" si="6421"/>
        <v>0</v>
      </c>
      <c r="BE1426" s="100">
        <f t="shared" si="6421"/>
        <v>0</v>
      </c>
      <c r="BF1426" s="100">
        <f t="shared" si="6421"/>
        <v>0</v>
      </c>
      <c r="BG1426" s="100">
        <f t="shared" si="6421"/>
        <v>0</v>
      </c>
      <c r="BH1426" s="100">
        <f t="shared" si="6421"/>
        <v>0</v>
      </c>
      <c r="BI1426" s="142">
        <f t="shared" si="6418"/>
        <v>0</v>
      </c>
      <c r="BV1426" s="142"/>
      <c r="CI1426" s="142"/>
      <c r="CV1426" s="142"/>
      <c r="DI1426" s="142"/>
      <c r="DV1426" s="142"/>
      <c r="EI1426" s="142"/>
    </row>
    <row r="1427" spans="1:140" ht="15.75" hidden="1" outlineLevel="1" x14ac:dyDescent="0.25">
      <c r="A1427" s="2">
        <f t="shared" ref="A1427:E1427" si="6422">A1233</f>
        <v>132</v>
      </c>
      <c r="B1427" s="1">
        <f t="shared" si="6422"/>
        <v>0</v>
      </c>
      <c r="C1427" s="1">
        <f t="shared" si="6422"/>
        <v>0</v>
      </c>
      <c r="D1427" s="2">
        <f t="shared" si="6422"/>
        <v>0</v>
      </c>
      <c r="E1427" s="141">
        <f t="shared" si="6422"/>
        <v>0</v>
      </c>
      <c r="F1427" s="84"/>
      <c r="J1427" s="166">
        <v>0</v>
      </c>
      <c r="K1427" s="166">
        <v>0</v>
      </c>
      <c r="L1427" s="166">
        <v>0</v>
      </c>
      <c r="M1427" s="166">
        <v>0</v>
      </c>
      <c r="N1427" s="166">
        <v>0</v>
      </c>
      <c r="O1427" s="166">
        <v>0</v>
      </c>
      <c r="P1427" s="166">
        <v>0</v>
      </c>
      <c r="Q1427" s="142">
        <v>0</v>
      </c>
      <c r="R1427" s="166">
        <v>0</v>
      </c>
      <c r="S1427" s="166">
        <v>0</v>
      </c>
      <c r="T1427" s="166">
        <v>0</v>
      </c>
      <c r="U1427" s="166">
        <v>0</v>
      </c>
      <c r="V1427" s="142">
        <f t="shared" si="5745"/>
        <v>0</v>
      </c>
      <c r="W1427" s="142">
        <v>0</v>
      </c>
      <c r="X1427" s="166">
        <v>0</v>
      </c>
      <c r="Y1427" s="166">
        <v>0</v>
      </c>
      <c r="Z1427" s="166">
        <v>0</v>
      </c>
      <c r="AA1427" s="166">
        <v>0</v>
      </c>
      <c r="AB1427" s="166">
        <v>0</v>
      </c>
      <c r="AC1427" s="100">
        <v>0</v>
      </c>
      <c r="AD1427" s="100">
        <v>0</v>
      </c>
      <c r="AE1427" s="100">
        <v>0</v>
      </c>
      <c r="AF1427" s="100">
        <v>0</v>
      </c>
      <c r="AG1427" s="100">
        <v>0</v>
      </c>
      <c r="AH1427" s="100">
        <v>0</v>
      </c>
      <c r="AI1427" s="142">
        <f t="shared" si="6414"/>
        <v>0</v>
      </c>
      <c r="AJ1427" s="100">
        <f t="shared" ref="AJ1427:AU1427" si="6423">AJ385*$F$1240</f>
        <v>0</v>
      </c>
      <c r="AK1427" s="100">
        <f t="shared" si="6423"/>
        <v>0</v>
      </c>
      <c r="AL1427" s="100">
        <f t="shared" si="6423"/>
        <v>0</v>
      </c>
      <c r="AM1427" s="100">
        <f t="shared" si="6423"/>
        <v>0</v>
      </c>
      <c r="AN1427" s="100">
        <f t="shared" si="6423"/>
        <v>0</v>
      </c>
      <c r="AO1427" s="100">
        <f t="shared" si="6423"/>
        <v>0</v>
      </c>
      <c r="AP1427" s="100">
        <f t="shared" si="6423"/>
        <v>0</v>
      </c>
      <c r="AQ1427" s="100">
        <f t="shared" si="6423"/>
        <v>0</v>
      </c>
      <c r="AR1427" s="100">
        <f t="shared" si="6423"/>
        <v>0</v>
      </c>
      <c r="AS1427" s="100">
        <f t="shared" si="6423"/>
        <v>0</v>
      </c>
      <c r="AT1427" s="100">
        <f t="shared" si="6423"/>
        <v>0</v>
      </c>
      <c r="AU1427" s="100">
        <f t="shared" si="6423"/>
        <v>0</v>
      </c>
      <c r="AV1427" s="142">
        <f t="shared" si="6416"/>
        <v>0</v>
      </c>
      <c r="AW1427" s="100">
        <f t="shared" ref="AW1427:BH1427" si="6424">AW385*$F$1240</f>
        <v>0</v>
      </c>
      <c r="AX1427" s="100">
        <f t="shared" si="6424"/>
        <v>0</v>
      </c>
      <c r="AY1427" s="100">
        <f t="shared" si="6424"/>
        <v>0</v>
      </c>
      <c r="AZ1427" s="100">
        <f t="shared" si="6424"/>
        <v>0</v>
      </c>
      <c r="BA1427" s="100">
        <f t="shared" si="6424"/>
        <v>0</v>
      </c>
      <c r="BB1427" s="100">
        <f t="shared" si="6424"/>
        <v>0</v>
      </c>
      <c r="BC1427" s="100">
        <f t="shared" si="6424"/>
        <v>0</v>
      </c>
      <c r="BD1427" s="100">
        <f t="shared" si="6424"/>
        <v>0</v>
      </c>
      <c r="BE1427" s="100">
        <f t="shared" si="6424"/>
        <v>0</v>
      </c>
      <c r="BF1427" s="100">
        <f t="shared" si="6424"/>
        <v>0</v>
      </c>
      <c r="BG1427" s="100">
        <f t="shared" si="6424"/>
        <v>0</v>
      </c>
      <c r="BH1427" s="100">
        <f t="shared" si="6424"/>
        <v>0</v>
      </c>
      <c r="BI1427" s="142">
        <f t="shared" si="6418"/>
        <v>0</v>
      </c>
      <c r="BV1427" s="142"/>
      <c r="CI1427" s="142"/>
      <c r="CV1427" s="142"/>
      <c r="DI1427" s="142"/>
      <c r="DV1427" s="142"/>
      <c r="EI1427" s="142"/>
    </row>
    <row r="1428" spans="1:140" ht="15.75" hidden="1" outlineLevel="1" x14ac:dyDescent="0.25">
      <c r="A1428" s="2">
        <f t="shared" ref="A1428:E1428" si="6425">A1234</f>
        <v>133</v>
      </c>
      <c r="B1428" s="1">
        <f t="shared" si="6425"/>
        <v>0</v>
      </c>
      <c r="C1428" s="1">
        <f t="shared" si="6425"/>
        <v>0</v>
      </c>
      <c r="D1428" s="2">
        <f t="shared" si="6425"/>
        <v>0</v>
      </c>
      <c r="E1428" s="141">
        <f t="shared" si="6425"/>
        <v>0</v>
      </c>
      <c r="F1428" s="84"/>
      <c r="J1428" s="166">
        <v>0</v>
      </c>
      <c r="K1428" s="166">
        <v>0</v>
      </c>
      <c r="L1428" s="166">
        <v>0</v>
      </c>
      <c r="M1428" s="166">
        <v>0</v>
      </c>
      <c r="N1428" s="166">
        <v>0</v>
      </c>
      <c r="O1428" s="166">
        <v>0</v>
      </c>
      <c r="P1428" s="166">
        <v>0</v>
      </c>
      <c r="Q1428" s="100">
        <v>0</v>
      </c>
      <c r="R1428" s="166">
        <v>0</v>
      </c>
      <c r="S1428" s="166">
        <v>0</v>
      </c>
      <c r="T1428" s="166">
        <v>0</v>
      </c>
      <c r="U1428" s="166">
        <v>0</v>
      </c>
      <c r="V1428" s="142">
        <f t="shared" si="5745"/>
        <v>0</v>
      </c>
      <c r="W1428" s="100">
        <v>0</v>
      </c>
      <c r="X1428" s="166">
        <v>0</v>
      </c>
      <c r="Y1428" s="166">
        <v>0</v>
      </c>
      <c r="Z1428" s="166">
        <v>0</v>
      </c>
      <c r="AA1428" s="166">
        <v>0</v>
      </c>
      <c r="AB1428" s="166">
        <v>0</v>
      </c>
      <c r="AC1428" s="100">
        <v>0</v>
      </c>
      <c r="AD1428" s="100">
        <v>0</v>
      </c>
      <c r="AE1428" s="100">
        <v>0</v>
      </c>
      <c r="AF1428" s="100">
        <v>0</v>
      </c>
      <c r="AG1428" s="100">
        <v>0</v>
      </c>
      <c r="AH1428" s="100">
        <v>0</v>
      </c>
      <c r="AI1428" s="142">
        <f t="shared" si="6414"/>
        <v>0</v>
      </c>
      <c r="AJ1428" s="100">
        <f t="shared" ref="AJ1428:AU1428" si="6426">AJ386*$F$1240</f>
        <v>0</v>
      </c>
      <c r="AK1428" s="100">
        <f t="shared" si="6426"/>
        <v>0</v>
      </c>
      <c r="AL1428" s="100">
        <f t="shared" si="6426"/>
        <v>0</v>
      </c>
      <c r="AM1428" s="100">
        <f t="shared" si="6426"/>
        <v>0</v>
      </c>
      <c r="AN1428" s="100">
        <f t="shared" si="6426"/>
        <v>0</v>
      </c>
      <c r="AO1428" s="100">
        <f t="shared" si="6426"/>
        <v>0</v>
      </c>
      <c r="AP1428" s="100">
        <f t="shared" si="6426"/>
        <v>0</v>
      </c>
      <c r="AQ1428" s="100">
        <f t="shared" si="6426"/>
        <v>0</v>
      </c>
      <c r="AR1428" s="100">
        <f t="shared" si="6426"/>
        <v>0</v>
      </c>
      <c r="AS1428" s="100">
        <f t="shared" si="6426"/>
        <v>0</v>
      </c>
      <c r="AT1428" s="100">
        <f t="shared" si="6426"/>
        <v>0</v>
      </c>
      <c r="AU1428" s="100">
        <f t="shared" si="6426"/>
        <v>0</v>
      </c>
      <c r="AV1428" s="142">
        <f t="shared" si="6416"/>
        <v>0</v>
      </c>
      <c r="AW1428" s="100">
        <f t="shared" ref="AW1428:BH1428" si="6427">AW386*$F$1240</f>
        <v>0</v>
      </c>
      <c r="AX1428" s="100">
        <f t="shared" si="6427"/>
        <v>0</v>
      </c>
      <c r="AY1428" s="100">
        <f t="shared" si="6427"/>
        <v>0</v>
      </c>
      <c r="AZ1428" s="100">
        <f t="shared" si="6427"/>
        <v>0</v>
      </c>
      <c r="BA1428" s="100">
        <f t="shared" si="6427"/>
        <v>0</v>
      </c>
      <c r="BB1428" s="100">
        <f t="shared" si="6427"/>
        <v>0</v>
      </c>
      <c r="BC1428" s="100">
        <f t="shared" si="6427"/>
        <v>0</v>
      </c>
      <c r="BD1428" s="100">
        <f t="shared" si="6427"/>
        <v>0</v>
      </c>
      <c r="BE1428" s="100">
        <f t="shared" si="6427"/>
        <v>0</v>
      </c>
      <c r="BF1428" s="100">
        <f t="shared" si="6427"/>
        <v>0</v>
      </c>
      <c r="BG1428" s="100">
        <f t="shared" si="6427"/>
        <v>0</v>
      </c>
      <c r="BH1428" s="100">
        <f t="shared" si="6427"/>
        <v>0</v>
      </c>
      <c r="BI1428" s="142">
        <f t="shared" si="6418"/>
        <v>0</v>
      </c>
      <c r="BV1428" s="142"/>
      <c r="CI1428" s="142"/>
      <c r="CV1428" s="142"/>
      <c r="DI1428" s="142"/>
      <c r="DV1428" s="142"/>
      <c r="EI1428" s="142"/>
    </row>
    <row r="1429" spans="1:140" ht="15.75" hidden="1" x14ac:dyDescent="0.25">
      <c r="A1429" s="2" t="str">
        <f t="shared" ref="A1429:E1429" si="6428">A1235</f>
        <v>2021F</v>
      </c>
      <c r="B1429" s="1" t="str">
        <f t="shared" si="6428"/>
        <v>PRE-09362</v>
      </c>
      <c r="C1429" s="1" t="str">
        <f t="shared" si="6428"/>
        <v>SPP FH PRE-09362 - 2021F</v>
      </c>
      <c r="D1429" s="2" t="str">
        <f t="shared" si="6428"/>
        <v>FH - TBD2021F</v>
      </c>
      <c r="E1429" s="141" t="str">
        <f t="shared" si="6428"/>
        <v>SPP FH - 2021F</v>
      </c>
      <c r="F1429" s="84"/>
      <c r="J1429" s="166">
        <v>0</v>
      </c>
      <c r="K1429" s="166">
        <v>0</v>
      </c>
      <c r="L1429" s="166">
        <v>0</v>
      </c>
      <c r="M1429" s="166">
        <v>0</v>
      </c>
      <c r="N1429" s="166">
        <v>0</v>
      </c>
      <c r="O1429" s="166">
        <v>0</v>
      </c>
      <c r="P1429" s="166">
        <v>0</v>
      </c>
      <c r="Q1429" s="142">
        <v>0</v>
      </c>
      <c r="R1429" s="166">
        <v>0</v>
      </c>
      <c r="S1429" s="166">
        <v>0</v>
      </c>
      <c r="T1429" s="166">
        <v>0</v>
      </c>
      <c r="U1429" s="166">
        <v>0</v>
      </c>
      <c r="V1429" s="142">
        <f t="shared" si="5745"/>
        <v>0</v>
      </c>
      <c r="W1429" s="142">
        <v>0</v>
      </c>
      <c r="X1429" s="166">
        <v>0</v>
      </c>
      <c r="Y1429" s="166">
        <v>0</v>
      </c>
      <c r="Z1429" s="166">
        <v>0</v>
      </c>
      <c r="AA1429" s="166">
        <v>0</v>
      </c>
      <c r="AB1429" s="166">
        <v>0</v>
      </c>
      <c r="AC1429" s="100">
        <v>0</v>
      </c>
      <c r="AD1429" s="100">
        <v>0</v>
      </c>
      <c r="AE1429" s="100">
        <v>0</v>
      </c>
      <c r="AF1429" s="100">
        <v>0</v>
      </c>
      <c r="AG1429" s="100">
        <v>0</v>
      </c>
      <c r="AH1429" s="100">
        <v>0</v>
      </c>
      <c r="AI1429" s="142">
        <f t="shared" si="6414"/>
        <v>0</v>
      </c>
      <c r="AJ1429" s="100">
        <f t="shared" ref="AJ1429:AU1429" si="6429">AJ387*$F$1240</f>
        <v>0</v>
      </c>
      <c r="AK1429" s="100">
        <f t="shared" si="6429"/>
        <v>0</v>
      </c>
      <c r="AL1429" s="100">
        <f t="shared" si="6429"/>
        <v>0</v>
      </c>
      <c r="AM1429" s="100">
        <f t="shared" si="6429"/>
        <v>0</v>
      </c>
      <c r="AN1429" s="100">
        <f t="shared" si="6429"/>
        <v>0</v>
      </c>
      <c r="AO1429" s="100">
        <f t="shared" si="6429"/>
        <v>0</v>
      </c>
      <c r="AP1429" s="100">
        <f t="shared" si="6429"/>
        <v>0</v>
      </c>
      <c r="AQ1429" s="100">
        <f t="shared" si="6429"/>
        <v>0</v>
      </c>
      <c r="AR1429" s="100">
        <f t="shared" si="6429"/>
        <v>0</v>
      </c>
      <c r="AS1429" s="100">
        <f t="shared" si="6429"/>
        <v>0</v>
      </c>
      <c r="AT1429" s="100">
        <f t="shared" si="6429"/>
        <v>0</v>
      </c>
      <c r="AU1429" s="100">
        <f t="shared" si="6429"/>
        <v>0</v>
      </c>
      <c r="AV1429" s="142">
        <f t="shared" si="6416"/>
        <v>0</v>
      </c>
      <c r="AW1429" s="100">
        <f t="shared" ref="AW1429:BH1429" si="6430">AW387*$F$1240</f>
        <v>0</v>
      </c>
      <c r="AX1429" s="100">
        <f t="shared" si="6430"/>
        <v>0</v>
      </c>
      <c r="AY1429" s="100">
        <f t="shared" si="6430"/>
        <v>0</v>
      </c>
      <c r="AZ1429" s="100">
        <f t="shared" si="6430"/>
        <v>0</v>
      </c>
      <c r="BA1429" s="100">
        <f t="shared" si="6430"/>
        <v>0</v>
      </c>
      <c r="BB1429" s="100">
        <f t="shared" si="6430"/>
        <v>0</v>
      </c>
      <c r="BC1429" s="100">
        <f t="shared" si="6430"/>
        <v>0</v>
      </c>
      <c r="BD1429" s="100">
        <f t="shared" si="6430"/>
        <v>0</v>
      </c>
      <c r="BE1429" s="100">
        <f t="shared" si="6430"/>
        <v>0</v>
      </c>
      <c r="BF1429" s="100">
        <f t="shared" si="6430"/>
        <v>0</v>
      </c>
      <c r="BG1429" s="100">
        <f t="shared" si="6430"/>
        <v>0</v>
      </c>
      <c r="BH1429" s="100">
        <f t="shared" si="6430"/>
        <v>0</v>
      </c>
      <c r="BI1429" s="142">
        <f t="shared" si="6418"/>
        <v>0</v>
      </c>
      <c r="BV1429" s="142"/>
      <c r="CI1429" s="142"/>
      <c r="CV1429" s="142"/>
      <c r="DI1429" s="142"/>
      <c r="DV1429" s="142"/>
      <c r="EI1429" s="142"/>
    </row>
    <row r="1430" spans="1:140" ht="15.75" hidden="1" x14ac:dyDescent="0.25">
      <c r="A1430" s="2" t="str">
        <f t="shared" ref="A1430:E1430" si="6431">A1236</f>
        <v>2022B</v>
      </c>
      <c r="B1430" s="1" t="str">
        <f t="shared" si="6431"/>
        <v>FH - 2022B</v>
      </c>
      <c r="C1430" s="1" t="str">
        <f t="shared" si="6431"/>
        <v>SPP FH - 2022B</v>
      </c>
      <c r="D1430" s="2" t="str">
        <f t="shared" si="6431"/>
        <v>FH - TBD2022B</v>
      </c>
      <c r="E1430" s="141" t="str">
        <f t="shared" si="6431"/>
        <v>SPP FH - 2022B</v>
      </c>
      <c r="F1430" s="165"/>
      <c r="G1430" s="165"/>
      <c r="H1430" s="165"/>
      <c r="J1430" s="166">
        <v>0</v>
      </c>
      <c r="K1430" s="166">
        <v>0</v>
      </c>
      <c r="L1430" s="166">
        <v>0</v>
      </c>
      <c r="M1430" s="166">
        <v>0</v>
      </c>
      <c r="N1430" s="166">
        <v>0</v>
      </c>
      <c r="O1430" s="166">
        <v>0</v>
      </c>
      <c r="P1430" s="166">
        <v>0</v>
      </c>
      <c r="Q1430" s="100">
        <v>0</v>
      </c>
      <c r="R1430" s="166">
        <v>0</v>
      </c>
      <c r="S1430" s="166">
        <v>0</v>
      </c>
      <c r="T1430" s="166">
        <v>0</v>
      </c>
      <c r="U1430" s="166">
        <v>0</v>
      </c>
      <c r="V1430" s="100">
        <f t="shared" si="5745"/>
        <v>0</v>
      </c>
      <c r="W1430" s="100">
        <v>0</v>
      </c>
      <c r="X1430" s="166">
        <v>0</v>
      </c>
      <c r="Y1430" s="166">
        <v>0</v>
      </c>
      <c r="Z1430" s="166">
        <v>0</v>
      </c>
      <c r="AA1430" s="166">
        <v>0</v>
      </c>
      <c r="AB1430" s="166">
        <v>0</v>
      </c>
      <c r="AC1430" s="100">
        <v>0</v>
      </c>
      <c r="AD1430" s="100">
        <v>0</v>
      </c>
      <c r="AE1430" s="100">
        <v>0</v>
      </c>
      <c r="AF1430" s="100">
        <v>0</v>
      </c>
      <c r="AG1430" s="100">
        <v>0</v>
      </c>
      <c r="AH1430" s="100">
        <v>0</v>
      </c>
      <c r="AI1430" s="142">
        <f t="shared" si="6414"/>
        <v>0</v>
      </c>
      <c r="AJ1430" s="100">
        <f t="shared" ref="AJ1430:AU1430" si="6432">AJ388*$F$1240</f>
        <v>0</v>
      </c>
      <c r="AK1430" s="100">
        <f t="shared" si="6432"/>
        <v>0</v>
      </c>
      <c r="AL1430" s="100">
        <f t="shared" si="6432"/>
        <v>0</v>
      </c>
      <c r="AM1430" s="100">
        <f t="shared" si="6432"/>
        <v>0</v>
      </c>
      <c r="AN1430" s="100">
        <f t="shared" si="6432"/>
        <v>0</v>
      </c>
      <c r="AO1430" s="100">
        <f t="shared" si="6432"/>
        <v>0</v>
      </c>
      <c r="AP1430" s="100">
        <f t="shared" si="6432"/>
        <v>0</v>
      </c>
      <c r="AQ1430" s="100">
        <f t="shared" si="6432"/>
        <v>0</v>
      </c>
      <c r="AR1430" s="100">
        <f t="shared" si="6432"/>
        <v>0</v>
      </c>
      <c r="AS1430" s="100">
        <f t="shared" si="6432"/>
        <v>0</v>
      </c>
      <c r="AT1430" s="100">
        <f t="shared" si="6432"/>
        <v>0</v>
      </c>
      <c r="AU1430" s="100">
        <f t="shared" si="6432"/>
        <v>0</v>
      </c>
      <c r="AV1430" s="142">
        <f t="shared" si="6416"/>
        <v>0</v>
      </c>
      <c r="AW1430" s="100">
        <f t="shared" ref="AW1430:BH1430" si="6433">AW388*$F$1240</f>
        <v>0</v>
      </c>
      <c r="AX1430" s="100">
        <f t="shared" si="6433"/>
        <v>0</v>
      </c>
      <c r="AY1430" s="100">
        <f t="shared" si="6433"/>
        <v>0</v>
      </c>
      <c r="AZ1430" s="100">
        <f t="shared" si="6433"/>
        <v>0</v>
      </c>
      <c r="BA1430" s="100">
        <f t="shared" si="6433"/>
        <v>0</v>
      </c>
      <c r="BB1430" s="100">
        <f t="shared" si="6433"/>
        <v>0</v>
      </c>
      <c r="BC1430" s="100">
        <f t="shared" si="6433"/>
        <v>0</v>
      </c>
      <c r="BD1430" s="100">
        <f t="shared" si="6433"/>
        <v>0</v>
      </c>
      <c r="BE1430" s="100">
        <f t="shared" si="6433"/>
        <v>0</v>
      </c>
      <c r="BF1430" s="100">
        <f t="shared" si="6433"/>
        <v>0</v>
      </c>
      <c r="BG1430" s="100">
        <f t="shared" si="6433"/>
        <v>0</v>
      </c>
      <c r="BH1430" s="100">
        <f t="shared" si="6433"/>
        <v>0</v>
      </c>
      <c r="BI1430" s="142">
        <f t="shared" si="6418"/>
        <v>0</v>
      </c>
      <c r="BJ1430" s="2" t="e">
        <f>#REF!</f>
        <v>#REF!</v>
      </c>
      <c r="BK1430" s="2" t="e">
        <f>#REF!</f>
        <v>#REF!</v>
      </c>
      <c r="BL1430" s="2" t="e">
        <f>#REF!</f>
        <v>#REF!</v>
      </c>
      <c r="BM1430" s="2" t="e">
        <f>#REF!</f>
        <v>#REF!</v>
      </c>
      <c r="BN1430" s="2" t="e">
        <f>#REF!</f>
        <v>#REF!</v>
      </c>
      <c r="BO1430" s="2" t="e">
        <f>#REF!</f>
        <v>#REF!</v>
      </c>
      <c r="BP1430" s="2" t="e">
        <f>#REF!</f>
        <v>#REF!</v>
      </c>
      <c r="BQ1430" s="2" t="e">
        <f>#REF!</f>
        <v>#REF!</v>
      </c>
      <c r="BR1430" s="2" t="e">
        <f>#REF!</f>
        <v>#REF!</v>
      </c>
      <c r="BS1430" s="2" t="e">
        <f>#REF!</f>
        <v>#REF!</v>
      </c>
      <c r="BT1430" s="2" t="e">
        <f>#REF!</f>
        <v>#REF!</v>
      </c>
      <c r="BU1430" s="2" t="e">
        <f>#REF!</f>
        <v>#REF!</v>
      </c>
      <c r="BV1430" s="142" t="e">
        <f t="shared" ref="BV1430" si="6434">SUM(BJ1430:BU1430)</f>
        <v>#REF!</v>
      </c>
      <c r="BW1430" s="2" t="e">
        <f>#REF!</f>
        <v>#REF!</v>
      </c>
      <c r="BX1430" s="2" t="e">
        <f>#REF!</f>
        <v>#REF!</v>
      </c>
      <c r="BY1430" s="2" t="e">
        <f>#REF!</f>
        <v>#REF!</v>
      </c>
      <c r="BZ1430" s="2" t="e">
        <f>#REF!</f>
        <v>#REF!</v>
      </c>
      <c r="CA1430" s="2" t="e">
        <f>#REF!</f>
        <v>#REF!</v>
      </c>
      <c r="CB1430" s="2" t="e">
        <f>#REF!</f>
        <v>#REF!</v>
      </c>
      <c r="CC1430" s="2" t="e">
        <f>#REF!</f>
        <v>#REF!</v>
      </c>
      <c r="CD1430" s="2" t="e">
        <f>#REF!</f>
        <v>#REF!</v>
      </c>
      <c r="CE1430" s="2" t="e">
        <f>#REF!</f>
        <v>#REF!</v>
      </c>
      <c r="CF1430" s="2" t="e">
        <f>#REF!</f>
        <v>#REF!</v>
      </c>
      <c r="CG1430" s="2" t="e">
        <f>#REF!</f>
        <v>#REF!</v>
      </c>
      <c r="CH1430" s="2" t="e">
        <f>#REF!</f>
        <v>#REF!</v>
      </c>
      <c r="CI1430" s="142" t="e">
        <f t="shared" ref="CI1430" si="6435">SUM(BW1430:CH1430)</f>
        <v>#REF!</v>
      </c>
      <c r="CJ1430" s="2" t="e">
        <f>#REF!</f>
        <v>#REF!</v>
      </c>
      <c r="CK1430" s="2" t="e">
        <f>#REF!</f>
        <v>#REF!</v>
      </c>
      <c r="CL1430" s="2" t="e">
        <f>#REF!</f>
        <v>#REF!</v>
      </c>
      <c r="CM1430" s="2" t="e">
        <f>#REF!</f>
        <v>#REF!</v>
      </c>
      <c r="CN1430" s="2" t="e">
        <f>#REF!</f>
        <v>#REF!</v>
      </c>
      <c r="CO1430" s="2" t="e">
        <f>#REF!</f>
        <v>#REF!</v>
      </c>
      <c r="CP1430" s="2" t="e">
        <f>#REF!</f>
        <v>#REF!</v>
      </c>
      <c r="CQ1430" s="2" t="e">
        <f>#REF!</f>
        <v>#REF!</v>
      </c>
      <c r="CR1430" s="2" t="e">
        <f>#REF!</f>
        <v>#REF!</v>
      </c>
      <c r="CS1430" s="2" t="e">
        <f>#REF!</f>
        <v>#REF!</v>
      </c>
      <c r="CT1430" s="2" t="e">
        <f>#REF!</f>
        <v>#REF!</v>
      </c>
      <c r="CU1430" s="2" t="e">
        <f>#REF!</f>
        <v>#REF!</v>
      </c>
      <c r="CV1430" s="142" t="e">
        <f t="shared" ref="CV1430" si="6436">SUM(CJ1430:CU1430)</f>
        <v>#REF!</v>
      </c>
      <c r="CW1430" s="2" t="e">
        <f>#REF!</f>
        <v>#REF!</v>
      </c>
      <c r="CX1430" s="2" t="e">
        <f>#REF!</f>
        <v>#REF!</v>
      </c>
      <c r="CY1430" s="2" t="e">
        <f>#REF!</f>
        <v>#REF!</v>
      </c>
      <c r="CZ1430" s="2" t="e">
        <f>#REF!</f>
        <v>#REF!</v>
      </c>
      <c r="DA1430" s="2" t="e">
        <f>#REF!</f>
        <v>#REF!</v>
      </c>
      <c r="DB1430" s="2" t="e">
        <f>#REF!</f>
        <v>#REF!</v>
      </c>
      <c r="DC1430" s="2" t="e">
        <f>#REF!</f>
        <v>#REF!</v>
      </c>
      <c r="DD1430" s="2" t="e">
        <f>#REF!</f>
        <v>#REF!</v>
      </c>
      <c r="DE1430" s="2" t="e">
        <f>#REF!</f>
        <v>#REF!</v>
      </c>
      <c r="DF1430" s="2" t="e">
        <f>#REF!</f>
        <v>#REF!</v>
      </c>
      <c r="DG1430" s="2" t="e">
        <f>#REF!</f>
        <v>#REF!</v>
      </c>
      <c r="DH1430" s="2" t="e">
        <f>#REF!</f>
        <v>#REF!</v>
      </c>
      <c r="DI1430" s="142" t="e">
        <f t="shared" ref="DI1430" si="6437">SUM(CW1430:DH1430)</f>
        <v>#REF!</v>
      </c>
      <c r="DJ1430" s="2" t="e">
        <f>#REF!</f>
        <v>#REF!</v>
      </c>
      <c r="DK1430" s="2" t="e">
        <f>#REF!</f>
        <v>#REF!</v>
      </c>
      <c r="DL1430" s="2" t="e">
        <f>#REF!</f>
        <v>#REF!</v>
      </c>
      <c r="DM1430" s="2" t="e">
        <f>#REF!</f>
        <v>#REF!</v>
      </c>
      <c r="DN1430" s="2" t="e">
        <f>#REF!</f>
        <v>#REF!</v>
      </c>
      <c r="DO1430" s="2" t="e">
        <f>#REF!</f>
        <v>#REF!</v>
      </c>
      <c r="DP1430" s="2" t="e">
        <f>#REF!</f>
        <v>#REF!</v>
      </c>
      <c r="DQ1430" s="2" t="e">
        <f>#REF!</f>
        <v>#REF!</v>
      </c>
      <c r="DR1430" s="2" t="e">
        <f>#REF!</f>
        <v>#REF!</v>
      </c>
      <c r="DS1430" s="2" t="e">
        <f>#REF!</f>
        <v>#REF!</v>
      </c>
      <c r="DT1430" s="2" t="e">
        <f>#REF!</f>
        <v>#REF!</v>
      </c>
      <c r="DU1430" s="2" t="e">
        <f>#REF!</f>
        <v>#REF!</v>
      </c>
      <c r="DV1430" s="142" t="e">
        <f t="shared" ref="DV1430" si="6438">SUM(DJ1430:DU1430)</f>
        <v>#REF!</v>
      </c>
      <c r="DW1430" s="2" t="e">
        <f>#REF!</f>
        <v>#REF!</v>
      </c>
      <c r="DX1430" s="2" t="e">
        <f>#REF!</f>
        <v>#REF!</v>
      </c>
      <c r="DY1430" s="2" t="e">
        <f>#REF!</f>
        <v>#REF!</v>
      </c>
      <c r="DZ1430" s="2" t="e">
        <f>#REF!</f>
        <v>#REF!</v>
      </c>
      <c r="EA1430" s="2" t="e">
        <f>#REF!</f>
        <v>#REF!</v>
      </c>
      <c r="EB1430" s="2" t="e">
        <f>#REF!</f>
        <v>#REF!</v>
      </c>
      <c r="EC1430" s="2" t="e">
        <f>#REF!</f>
        <v>#REF!</v>
      </c>
      <c r="ED1430" s="2" t="e">
        <f>#REF!</f>
        <v>#REF!</v>
      </c>
      <c r="EE1430" s="2" t="e">
        <f>#REF!</f>
        <v>#REF!</v>
      </c>
      <c r="EF1430" s="2" t="e">
        <f>#REF!</f>
        <v>#REF!</v>
      </c>
      <c r="EG1430" s="2" t="e">
        <f>#REF!</f>
        <v>#REF!</v>
      </c>
      <c r="EH1430" s="2" t="e">
        <f>#REF!</f>
        <v>#REF!</v>
      </c>
      <c r="EI1430" s="142" t="e">
        <f t="shared" ref="EI1430" si="6439">SUM(DW1430:EH1430)</f>
        <v>#REF!</v>
      </c>
      <c r="EJ1430" s="2" t="e">
        <f t="shared" ref="EJ1430" si="6440">EI1430+DV1430+DI1430+CV1430+CI1430+BV1430+BI1430+AV1430+AI1430+V1430</f>
        <v>#REF!</v>
      </c>
    </row>
    <row r="1431" spans="1:140" s="1" customFormat="1" ht="15.75" x14ac:dyDescent="0.25">
      <c r="E1431" s="81"/>
      <c r="I1431" s="2"/>
      <c r="J1431" s="149">
        <f>SUM(J1241:J1430)</f>
        <v>0</v>
      </c>
      <c r="K1431" s="149">
        <f t="shared" ref="K1431:U1431" si="6441">SUM(K1241:K1430)</f>
        <v>0</v>
      </c>
      <c r="L1431" s="149">
        <f t="shared" si="6441"/>
        <v>0</v>
      </c>
      <c r="M1431" s="149">
        <f t="shared" si="6441"/>
        <v>0</v>
      </c>
      <c r="N1431" s="149">
        <f t="shared" si="6441"/>
        <v>0</v>
      </c>
      <c r="O1431" s="149">
        <f t="shared" si="6441"/>
        <v>0</v>
      </c>
      <c r="P1431" s="149">
        <f t="shared" si="6441"/>
        <v>0</v>
      </c>
      <c r="Q1431" s="149">
        <f t="shared" si="6441"/>
        <v>0</v>
      </c>
      <c r="R1431" s="149">
        <f t="shared" si="6441"/>
        <v>0</v>
      </c>
      <c r="S1431" s="149">
        <f t="shared" si="6441"/>
        <v>0</v>
      </c>
      <c r="T1431" s="149">
        <f t="shared" si="6441"/>
        <v>0</v>
      </c>
      <c r="U1431" s="149">
        <f t="shared" si="6441"/>
        <v>0</v>
      </c>
      <c r="V1431" s="149">
        <f>SUM(V1241:V1430)</f>
        <v>0</v>
      </c>
      <c r="W1431" s="149">
        <f>SUM(W1241:W1430)</f>
        <v>22202.010000000002</v>
      </c>
      <c r="X1431" s="149">
        <f t="shared" ref="X1431:AG1431" si="6442">SUM(X1241:X1430)</f>
        <v>2539.15</v>
      </c>
      <c r="Y1431" s="149">
        <f t="shared" si="6442"/>
        <v>0</v>
      </c>
      <c r="Z1431" s="149">
        <f t="shared" si="6442"/>
        <v>0</v>
      </c>
      <c r="AA1431" s="149">
        <f t="shared" si="6442"/>
        <v>0</v>
      </c>
      <c r="AB1431" s="149">
        <f t="shared" si="6442"/>
        <v>0</v>
      </c>
      <c r="AC1431" s="149">
        <f t="shared" si="6442"/>
        <v>21496.06</v>
      </c>
      <c r="AD1431" s="149">
        <f t="shared" si="6442"/>
        <v>720</v>
      </c>
      <c r="AE1431" s="149">
        <f t="shared" si="6442"/>
        <v>0</v>
      </c>
      <c r="AF1431" s="149">
        <f t="shared" si="6442"/>
        <v>747384.84</v>
      </c>
      <c r="AG1431" s="149">
        <f t="shared" si="6442"/>
        <v>500</v>
      </c>
      <c r="AH1431" s="149">
        <f>SUM(AH1241:AH1430)</f>
        <v>35011.03</v>
      </c>
      <c r="AI1431" s="149">
        <f>SUM(AI1241:AI1430)</f>
        <v>829853.09000000008</v>
      </c>
      <c r="AJ1431" s="149">
        <f>SUM(AJ1241:AJ1430)</f>
        <v>827198.56</v>
      </c>
      <c r="AK1431" s="149">
        <f t="shared" ref="AK1431:AU1431" si="6443">SUM(AK1241:AK1430)</f>
        <v>1742674.2799999998</v>
      </c>
      <c r="AL1431" s="149">
        <f t="shared" si="6443"/>
        <v>2250950.0719999997</v>
      </c>
      <c r="AM1431" s="149">
        <f t="shared" si="6443"/>
        <v>3811.668000000001</v>
      </c>
      <c r="AN1431" s="149">
        <f t="shared" si="6443"/>
        <v>496426.39600000001</v>
      </c>
      <c r="AO1431" s="149">
        <f t="shared" si="6443"/>
        <v>666624.85200000007</v>
      </c>
      <c r="AP1431" s="149">
        <f t="shared" si="6443"/>
        <v>1270046.2000000002</v>
      </c>
      <c r="AQ1431" s="149">
        <f t="shared" si="6443"/>
        <v>0</v>
      </c>
      <c r="AR1431" s="149">
        <f t="shared" si="6443"/>
        <v>1041149.3520000001</v>
      </c>
      <c r="AS1431" s="149">
        <f t="shared" si="6443"/>
        <v>1854794.72</v>
      </c>
      <c r="AT1431" s="149">
        <f t="shared" si="6443"/>
        <v>324000</v>
      </c>
      <c r="AU1431" s="149">
        <f t="shared" si="6443"/>
        <v>3129122.9305000002</v>
      </c>
      <c r="AV1431" s="149">
        <f>SUM(AV1241:AV1430)</f>
        <v>13602138.118500002</v>
      </c>
      <c r="AW1431" s="149">
        <f>SUM(AW1241:AW1430)</f>
        <v>1492303.388</v>
      </c>
      <c r="AX1431" s="149">
        <f t="shared" ref="AX1431:BH1431" si="6444">SUM(AX1241:AX1430)</f>
        <v>197273.08799999999</v>
      </c>
      <c r="AY1431" s="149">
        <f t="shared" si="6444"/>
        <v>1288350.8400000001</v>
      </c>
      <c r="AZ1431" s="149">
        <f t="shared" si="6444"/>
        <v>80000</v>
      </c>
      <c r="BA1431" s="149">
        <f t="shared" si="6444"/>
        <v>80000</v>
      </c>
      <c r="BB1431" s="149">
        <f t="shared" si="6444"/>
        <v>148000</v>
      </c>
      <c r="BC1431" s="149">
        <f t="shared" si="6444"/>
        <v>120000</v>
      </c>
      <c r="BD1431" s="149">
        <f t="shared" si="6444"/>
        <v>160000</v>
      </c>
      <c r="BE1431" s="149">
        <f t="shared" si="6444"/>
        <v>2956752.3880000003</v>
      </c>
      <c r="BF1431" s="149">
        <f t="shared" si="6444"/>
        <v>160000</v>
      </c>
      <c r="BG1431" s="149">
        <f t="shared" si="6444"/>
        <v>158940.79999999999</v>
      </c>
      <c r="BH1431" s="149">
        <f t="shared" si="6444"/>
        <v>3062354.2600000007</v>
      </c>
      <c r="BI1431" s="149">
        <f>SUM(BI1241:BI1430)</f>
        <v>9903974.7639999986</v>
      </c>
      <c r="BJ1431" s="149" t="e">
        <f>SUM(#REF!)</f>
        <v>#REF!</v>
      </c>
      <c r="BK1431" s="149" t="e">
        <f>SUM(#REF!)</f>
        <v>#REF!</v>
      </c>
      <c r="BL1431" s="149" t="e">
        <f>SUM(#REF!)</f>
        <v>#REF!</v>
      </c>
      <c r="BM1431" s="149" t="e">
        <f>SUM(#REF!)</f>
        <v>#REF!</v>
      </c>
      <c r="BN1431" s="149" t="e">
        <f>SUM(#REF!)</f>
        <v>#REF!</v>
      </c>
      <c r="BO1431" s="149" t="e">
        <f>SUM(#REF!)</f>
        <v>#REF!</v>
      </c>
      <c r="BP1431" s="149" t="e">
        <f>SUM(#REF!)</f>
        <v>#REF!</v>
      </c>
      <c r="BQ1431" s="149" t="e">
        <f>SUM(#REF!)</f>
        <v>#REF!</v>
      </c>
      <c r="BR1431" s="149" t="e">
        <f>SUM(#REF!)</f>
        <v>#REF!</v>
      </c>
      <c r="BS1431" s="149" t="e">
        <f>SUM(#REF!)</f>
        <v>#REF!</v>
      </c>
      <c r="BT1431" s="149" t="e">
        <f>SUM(#REF!)</f>
        <v>#REF!</v>
      </c>
      <c r="BU1431" s="149" t="e">
        <f>SUM(#REF!)</f>
        <v>#REF!</v>
      </c>
      <c r="BV1431" s="158" t="e">
        <f>(#REF!+#REF!+#REF!+IF(#REF!=0,0,#REF!))+BH1431-BU1431</f>
        <v>#REF!</v>
      </c>
      <c r="BW1431" s="149" t="e">
        <f>SUM(#REF!)</f>
        <v>#REF!</v>
      </c>
      <c r="BX1431" s="149" t="e">
        <f>SUM(#REF!)</f>
        <v>#REF!</v>
      </c>
      <c r="BY1431" s="149" t="e">
        <f>SUM(#REF!)</f>
        <v>#REF!</v>
      </c>
      <c r="BZ1431" s="149" t="e">
        <f>SUM(#REF!)</f>
        <v>#REF!</v>
      </c>
      <c r="CA1431" s="149" t="e">
        <f>SUM(#REF!)</f>
        <v>#REF!</v>
      </c>
      <c r="CB1431" s="149" t="e">
        <f>SUM(#REF!)</f>
        <v>#REF!</v>
      </c>
      <c r="CC1431" s="149" t="e">
        <f>SUM(#REF!)</f>
        <v>#REF!</v>
      </c>
      <c r="CD1431" s="149" t="e">
        <f>SUM(#REF!)</f>
        <v>#REF!</v>
      </c>
      <c r="CE1431" s="149" t="e">
        <f>SUM(#REF!)</f>
        <v>#REF!</v>
      </c>
      <c r="CF1431" s="149" t="e">
        <f>SUM(#REF!)</f>
        <v>#REF!</v>
      </c>
      <c r="CG1431" s="149" t="e">
        <f>SUM(#REF!)</f>
        <v>#REF!</v>
      </c>
      <c r="CH1431" s="149" t="e">
        <f>SUM(#REF!)</f>
        <v>#REF!</v>
      </c>
      <c r="CI1431" s="158" t="e">
        <f>(#REF!+#REF!+#REF!+IF(#REF!=0,0,#REF!))+BU1431-CH1431</f>
        <v>#REF!</v>
      </c>
      <c r="CJ1431" s="149" t="e">
        <f>SUM(#REF!)</f>
        <v>#REF!</v>
      </c>
      <c r="CK1431" s="149" t="e">
        <f>SUM(#REF!)</f>
        <v>#REF!</v>
      </c>
      <c r="CL1431" s="149" t="e">
        <f>SUM(#REF!)</f>
        <v>#REF!</v>
      </c>
      <c r="CM1431" s="149" t="e">
        <f>SUM(#REF!)</f>
        <v>#REF!</v>
      </c>
      <c r="CN1431" s="149" t="e">
        <f>SUM(#REF!)</f>
        <v>#REF!</v>
      </c>
      <c r="CO1431" s="149" t="e">
        <f>SUM(#REF!)</f>
        <v>#REF!</v>
      </c>
      <c r="CP1431" s="149" t="e">
        <f>SUM(#REF!)</f>
        <v>#REF!</v>
      </c>
      <c r="CQ1431" s="149" t="e">
        <f>SUM(#REF!)</f>
        <v>#REF!</v>
      </c>
      <c r="CR1431" s="149" t="e">
        <f>SUM(#REF!)</f>
        <v>#REF!</v>
      </c>
      <c r="CS1431" s="149" t="e">
        <f>SUM(#REF!)</f>
        <v>#REF!</v>
      </c>
      <c r="CT1431" s="149" t="e">
        <f>SUM(#REF!)</f>
        <v>#REF!</v>
      </c>
      <c r="CU1431" s="149" t="e">
        <f>SUM(#REF!)</f>
        <v>#REF!</v>
      </c>
      <c r="CV1431" s="158" t="e">
        <f>(#REF!+#REF!+#REF!+IF(#REF!=0,0,#REF!))+CH1431-CU1431</f>
        <v>#REF!</v>
      </c>
      <c r="CW1431" s="149" t="e">
        <f>SUM(#REF!)</f>
        <v>#REF!</v>
      </c>
      <c r="CX1431" s="149" t="e">
        <f>SUM(#REF!)</f>
        <v>#REF!</v>
      </c>
      <c r="CY1431" s="149" t="e">
        <f>SUM(#REF!)</f>
        <v>#REF!</v>
      </c>
      <c r="CZ1431" s="149" t="e">
        <f>SUM(#REF!)</f>
        <v>#REF!</v>
      </c>
      <c r="DA1431" s="149" t="e">
        <f>SUM(#REF!)</f>
        <v>#REF!</v>
      </c>
      <c r="DB1431" s="149" t="e">
        <f>SUM(#REF!)</f>
        <v>#REF!</v>
      </c>
      <c r="DC1431" s="149" t="e">
        <f>SUM(#REF!)</f>
        <v>#REF!</v>
      </c>
      <c r="DD1431" s="149" t="e">
        <f>SUM(#REF!)</f>
        <v>#REF!</v>
      </c>
      <c r="DE1431" s="149" t="e">
        <f>SUM(#REF!)</f>
        <v>#REF!</v>
      </c>
      <c r="DF1431" s="149" t="e">
        <f>SUM(#REF!)</f>
        <v>#REF!</v>
      </c>
      <c r="DG1431" s="149" t="e">
        <f>SUM(#REF!)</f>
        <v>#REF!</v>
      </c>
      <c r="DH1431" s="149" t="e">
        <f>SUM(#REF!)</f>
        <v>#REF!</v>
      </c>
      <c r="DI1431" s="158" t="e">
        <f>(#REF!+#REF!+#REF!+IF(#REF!=0,0,#REF!))+CU1431-DH1431</f>
        <v>#REF!</v>
      </c>
      <c r="DJ1431" s="149" t="e">
        <f>SUM(#REF!)</f>
        <v>#REF!</v>
      </c>
      <c r="DK1431" s="149" t="e">
        <f>SUM(#REF!)</f>
        <v>#REF!</v>
      </c>
      <c r="DL1431" s="149" t="e">
        <f>SUM(#REF!)</f>
        <v>#REF!</v>
      </c>
      <c r="DM1431" s="149" t="e">
        <f>SUM(#REF!)</f>
        <v>#REF!</v>
      </c>
      <c r="DN1431" s="149" t="e">
        <f>SUM(#REF!)</f>
        <v>#REF!</v>
      </c>
      <c r="DO1431" s="149" t="e">
        <f>SUM(#REF!)</f>
        <v>#REF!</v>
      </c>
      <c r="DP1431" s="149" t="e">
        <f>SUM(#REF!)</f>
        <v>#REF!</v>
      </c>
      <c r="DQ1431" s="149" t="e">
        <f>SUM(#REF!)</f>
        <v>#REF!</v>
      </c>
      <c r="DR1431" s="149" t="e">
        <f>SUM(#REF!)</f>
        <v>#REF!</v>
      </c>
      <c r="DS1431" s="149" t="e">
        <f>SUM(#REF!)</f>
        <v>#REF!</v>
      </c>
      <c r="DT1431" s="149" t="e">
        <f>SUM(#REF!)</f>
        <v>#REF!</v>
      </c>
      <c r="DU1431" s="149" t="e">
        <f>SUM(#REF!)</f>
        <v>#REF!</v>
      </c>
      <c r="DV1431" s="158" t="e">
        <f>(#REF!+#REF!+#REF!+IF(#REF!=0,0,#REF!))+DH1431-DU1431</f>
        <v>#REF!</v>
      </c>
      <c r="DW1431" s="149" t="e">
        <f>SUM(#REF!)</f>
        <v>#REF!</v>
      </c>
      <c r="DX1431" s="149" t="e">
        <f>SUM(#REF!)</f>
        <v>#REF!</v>
      </c>
      <c r="DY1431" s="149" t="e">
        <f>SUM(#REF!)</f>
        <v>#REF!</v>
      </c>
      <c r="DZ1431" s="149" t="e">
        <f>SUM(#REF!)</f>
        <v>#REF!</v>
      </c>
      <c r="EA1431" s="149" t="e">
        <f>SUM(#REF!)</f>
        <v>#REF!</v>
      </c>
      <c r="EB1431" s="149" t="e">
        <f>SUM(#REF!)</f>
        <v>#REF!</v>
      </c>
      <c r="EC1431" s="149" t="e">
        <f>SUM(#REF!)</f>
        <v>#REF!</v>
      </c>
      <c r="ED1431" s="149" t="e">
        <f>SUM(#REF!)</f>
        <v>#REF!</v>
      </c>
      <c r="EE1431" s="149" t="e">
        <f>SUM(#REF!)</f>
        <v>#REF!</v>
      </c>
      <c r="EF1431" s="149" t="e">
        <f>SUM(#REF!)</f>
        <v>#REF!</v>
      </c>
      <c r="EG1431" s="149" t="e">
        <f>SUM(#REF!)</f>
        <v>#REF!</v>
      </c>
      <c r="EH1431" s="149" t="e">
        <f>SUM(#REF!)</f>
        <v>#REF!</v>
      </c>
      <c r="EI1431" s="158" t="e">
        <f>(#REF!+#REF!+#REF!+IF(#REF!=0,0,#REF!))+DU1431-EH1431</f>
        <v>#REF!</v>
      </c>
    </row>
    <row r="1432" spans="1:140" x14ac:dyDescent="0.2">
      <c r="E1432" s="141"/>
      <c r="I1432" s="118"/>
      <c r="J1432" s="131">
        <v>0</v>
      </c>
      <c r="K1432" s="131">
        <v>0</v>
      </c>
      <c r="L1432" s="131">
        <v>0</v>
      </c>
      <c r="M1432" s="131">
        <v>0</v>
      </c>
      <c r="N1432" s="131">
        <v>0</v>
      </c>
      <c r="O1432" s="131">
        <v>0</v>
      </c>
      <c r="P1432" s="131">
        <v>0</v>
      </c>
      <c r="V1432" s="142">
        <f>SUM(J1431:U1431)-V1431</f>
        <v>0</v>
      </c>
    </row>
    <row r="1433" spans="1:140" ht="15.6" customHeight="1" x14ac:dyDescent="0.2">
      <c r="E1433" s="141"/>
    </row>
    <row r="1434" spans="1:140" s="1" customFormat="1" ht="18.75" x14ac:dyDescent="0.3">
      <c r="B1434" s="192" t="s">
        <v>129</v>
      </c>
      <c r="G1434" s="175" t="s">
        <v>127</v>
      </c>
      <c r="H1434" s="118"/>
      <c r="I1434" s="177" t="str">
        <f>I392</f>
        <v>Dec'19</v>
      </c>
      <c r="J1434" s="83" t="str">
        <f t="shared" ref="J1434:U1434" si="6445">J198</f>
        <v>Jan</v>
      </c>
      <c r="K1434" s="83" t="str">
        <f t="shared" si="6445"/>
        <v>Feb</v>
      </c>
      <c r="L1434" s="83" t="str">
        <f t="shared" si="6445"/>
        <v>Mar</v>
      </c>
      <c r="M1434" s="83" t="str">
        <f t="shared" si="6445"/>
        <v>Apr</v>
      </c>
      <c r="N1434" s="83" t="str">
        <f t="shared" si="6445"/>
        <v>May</v>
      </c>
      <c r="O1434" s="83" t="str">
        <f t="shared" si="6445"/>
        <v>Jun</v>
      </c>
      <c r="P1434" s="83" t="str">
        <f t="shared" si="6445"/>
        <v>Jul</v>
      </c>
      <c r="Q1434" s="83" t="str">
        <f t="shared" si="6445"/>
        <v>Aug</v>
      </c>
      <c r="R1434" s="83" t="str">
        <f t="shared" si="6445"/>
        <v>Sep</v>
      </c>
      <c r="S1434" s="83" t="str">
        <f t="shared" si="6445"/>
        <v>Oct</v>
      </c>
      <c r="T1434" s="83" t="str">
        <f t="shared" si="6445"/>
        <v>Nov</v>
      </c>
      <c r="U1434" s="83" t="str">
        <f t="shared" si="6445"/>
        <v>Dec</v>
      </c>
      <c r="W1434" s="83" t="str">
        <f t="shared" ref="W1434:AH1434" si="6446">W198</f>
        <v>Jan</v>
      </c>
      <c r="X1434" s="83" t="str">
        <f t="shared" si="6446"/>
        <v>Feb</v>
      </c>
      <c r="Y1434" s="83" t="str">
        <f t="shared" si="6446"/>
        <v>Mar</v>
      </c>
      <c r="Z1434" s="83" t="str">
        <f t="shared" si="6446"/>
        <v>Apr</v>
      </c>
      <c r="AA1434" s="83" t="str">
        <f t="shared" si="6446"/>
        <v>May</v>
      </c>
      <c r="AB1434" s="83" t="str">
        <f t="shared" si="6446"/>
        <v>Jun</v>
      </c>
      <c r="AC1434" s="83" t="str">
        <f t="shared" si="6446"/>
        <v>Jul</v>
      </c>
      <c r="AD1434" s="83" t="str">
        <f t="shared" si="6446"/>
        <v>Aug</v>
      </c>
      <c r="AE1434" s="83" t="str">
        <f t="shared" si="6446"/>
        <v>Sep</v>
      </c>
      <c r="AF1434" s="83" t="str">
        <f t="shared" si="6446"/>
        <v>Oct</v>
      </c>
      <c r="AG1434" s="83" t="str">
        <f t="shared" si="6446"/>
        <v>Nov</v>
      </c>
      <c r="AH1434" s="83" t="str">
        <f t="shared" si="6446"/>
        <v>Dec</v>
      </c>
      <c r="AJ1434" s="83" t="str">
        <f t="shared" ref="AJ1434:AU1434" si="6447">AJ198</f>
        <v>Jan</v>
      </c>
      <c r="AK1434" s="83" t="str">
        <f t="shared" si="6447"/>
        <v>Feb</v>
      </c>
      <c r="AL1434" s="83" t="str">
        <f t="shared" si="6447"/>
        <v>Mar</v>
      </c>
      <c r="AM1434" s="83" t="str">
        <f t="shared" si="6447"/>
        <v>Apr</v>
      </c>
      <c r="AN1434" s="83" t="str">
        <f t="shared" si="6447"/>
        <v>May</v>
      </c>
      <c r="AO1434" s="83" t="str">
        <f t="shared" si="6447"/>
        <v>Jun</v>
      </c>
      <c r="AP1434" s="83" t="str">
        <f t="shared" si="6447"/>
        <v>Jul</v>
      </c>
      <c r="AQ1434" s="83" t="str">
        <f t="shared" si="6447"/>
        <v>Aug</v>
      </c>
      <c r="AR1434" s="83" t="str">
        <f t="shared" si="6447"/>
        <v>Sep</v>
      </c>
      <c r="AS1434" s="83" t="str">
        <f t="shared" si="6447"/>
        <v>Oct</v>
      </c>
      <c r="AT1434" s="83" t="str">
        <f t="shared" si="6447"/>
        <v>Nov</v>
      </c>
      <c r="AU1434" s="83" t="str">
        <f t="shared" si="6447"/>
        <v>Dec</v>
      </c>
      <c r="AW1434" s="83" t="str">
        <f t="shared" ref="AW1434:BH1434" si="6448">AW198</f>
        <v>Jan</v>
      </c>
      <c r="AX1434" s="83" t="str">
        <f t="shared" si="6448"/>
        <v>Feb</v>
      </c>
      <c r="AY1434" s="83" t="str">
        <f t="shared" si="6448"/>
        <v>Mar</v>
      </c>
      <c r="AZ1434" s="83" t="str">
        <f t="shared" si="6448"/>
        <v>Apr</v>
      </c>
      <c r="BA1434" s="83" t="str">
        <f t="shared" si="6448"/>
        <v>May</v>
      </c>
      <c r="BB1434" s="83" t="str">
        <f t="shared" si="6448"/>
        <v>Jun</v>
      </c>
      <c r="BC1434" s="83" t="str">
        <f t="shared" si="6448"/>
        <v>Jul</v>
      </c>
      <c r="BD1434" s="83" t="str">
        <f t="shared" si="6448"/>
        <v>Aug</v>
      </c>
      <c r="BE1434" s="83" t="str">
        <f t="shared" si="6448"/>
        <v>Sep</v>
      </c>
      <c r="BF1434" s="83" t="str">
        <f t="shared" si="6448"/>
        <v>Oct</v>
      </c>
      <c r="BG1434" s="83" t="str">
        <f t="shared" si="6448"/>
        <v>Nov</v>
      </c>
      <c r="BH1434" s="83" t="str">
        <f t="shared" si="6448"/>
        <v>Dec</v>
      </c>
      <c r="BJ1434" s="83" t="str">
        <f t="shared" ref="BJ1434:BU1434" si="6449">BJ198</f>
        <v>Jan</v>
      </c>
      <c r="BK1434" s="83" t="str">
        <f t="shared" si="6449"/>
        <v>Feb</v>
      </c>
      <c r="BL1434" s="83" t="str">
        <f t="shared" si="6449"/>
        <v>Mar</v>
      </c>
      <c r="BM1434" s="83" t="str">
        <f t="shared" si="6449"/>
        <v>Apr</v>
      </c>
      <c r="BN1434" s="83" t="str">
        <f t="shared" si="6449"/>
        <v>May</v>
      </c>
      <c r="BO1434" s="83" t="str">
        <f t="shared" si="6449"/>
        <v>Jun</v>
      </c>
      <c r="BP1434" s="83" t="str">
        <f t="shared" si="6449"/>
        <v>Jul</v>
      </c>
      <c r="BQ1434" s="83" t="str">
        <f t="shared" si="6449"/>
        <v>Aug</v>
      </c>
      <c r="BR1434" s="83" t="str">
        <f t="shared" si="6449"/>
        <v>Sep</v>
      </c>
      <c r="BS1434" s="83" t="str">
        <f t="shared" si="6449"/>
        <v>Oct</v>
      </c>
      <c r="BT1434" s="83" t="str">
        <f t="shared" si="6449"/>
        <v>Nov</v>
      </c>
      <c r="BU1434" s="83" t="str">
        <f t="shared" si="6449"/>
        <v>Dec</v>
      </c>
      <c r="BW1434" s="83" t="str">
        <f t="shared" ref="BW1434:CH1434" si="6450">BW198</f>
        <v>Jan</v>
      </c>
      <c r="BX1434" s="83" t="str">
        <f t="shared" si="6450"/>
        <v>Feb</v>
      </c>
      <c r="BY1434" s="83" t="str">
        <f t="shared" si="6450"/>
        <v>Mar</v>
      </c>
      <c r="BZ1434" s="83" t="str">
        <f t="shared" si="6450"/>
        <v>Apr</v>
      </c>
      <c r="CA1434" s="83" t="str">
        <f t="shared" si="6450"/>
        <v>May</v>
      </c>
      <c r="CB1434" s="83" t="str">
        <f t="shared" si="6450"/>
        <v>Jun</v>
      </c>
      <c r="CC1434" s="83" t="str">
        <f t="shared" si="6450"/>
        <v>Jul</v>
      </c>
      <c r="CD1434" s="83" t="str">
        <f t="shared" si="6450"/>
        <v>Aug</v>
      </c>
      <c r="CE1434" s="83" t="str">
        <f t="shared" si="6450"/>
        <v>Sep</v>
      </c>
      <c r="CF1434" s="83" t="str">
        <f t="shared" si="6450"/>
        <v>Oct</v>
      </c>
      <c r="CG1434" s="83" t="str">
        <f t="shared" si="6450"/>
        <v>Nov</v>
      </c>
      <c r="CH1434" s="83" t="str">
        <f t="shared" si="6450"/>
        <v>Dec</v>
      </c>
      <c r="CJ1434" s="83" t="str">
        <f t="shared" ref="CJ1434:CU1434" si="6451">CJ198</f>
        <v>Jan</v>
      </c>
      <c r="CK1434" s="83" t="str">
        <f t="shared" si="6451"/>
        <v>Feb</v>
      </c>
      <c r="CL1434" s="83" t="str">
        <f t="shared" si="6451"/>
        <v>Mar</v>
      </c>
      <c r="CM1434" s="83" t="str">
        <f t="shared" si="6451"/>
        <v>Apr</v>
      </c>
      <c r="CN1434" s="83" t="str">
        <f t="shared" si="6451"/>
        <v>May</v>
      </c>
      <c r="CO1434" s="83" t="str">
        <f t="shared" si="6451"/>
        <v>Jun</v>
      </c>
      <c r="CP1434" s="83" t="str">
        <f t="shared" si="6451"/>
        <v>Jul</v>
      </c>
      <c r="CQ1434" s="83" t="str">
        <f t="shared" si="6451"/>
        <v>Aug</v>
      </c>
      <c r="CR1434" s="83" t="str">
        <f t="shared" si="6451"/>
        <v>Sep</v>
      </c>
      <c r="CS1434" s="83" t="str">
        <f t="shared" si="6451"/>
        <v>Oct</v>
      </c>
      <c r="CT1434" s="83" t="str">
        <f t="shared" si="6451"/>
        <v>Nov</v>
      </c>
      <c r="CU1434" s="83" t="str">
        <f t="shared" si="6451"/>
        <v>Dec</v>
      </c>
      <c r="CW1434" s="83" t="str">
        <f t="shared" ref="CW1434:DH1434" si="6452">CW198</f>
        <v>Jan</v>
      </c>
      <c r="CX1434" s="83" t="str">
        <f t="shared" si="6452"/>
        <v>Feb</v>
      </c>
      <c r="CY1434" s="83" t="str">
        <f t="shared" si="6452"/>
        <v>Mar</v>
      </c>
      <c r="CZ1434" s="83" t="str">
        <f t="shared" si="6452"/>
        <v>Apr</v>
      </c>
      <c r="DA1434" s="83" t="str">
        <f t="shared" si="6452"/>
        <v>May</v>
      </c>
      <c r="DB1434" s="83" t="str">
        <f t="shared" si="6452"/>
        <v>Jun</v>
      </c>
      <c r="DC1434" s="83" t="str">
        <f t="shared" si="6452"/>
        <v>Jul</v>
      </c>
      <c r="DD1434" s="83" t="str">
        <f t="shared" si="6452"/>
        <v>Aug</v>
      </c>
      <c r="DE1434" s="83" t="str">
        <f t="shared" si="6452"/>
        <v>Sep</v>
      </c>
      <c r="DF1434" s="83" t="str">
        <f t="shared" si="6452"/>
        <v>Oct</v>
      </c>
      <c r="DG1434" s="83" t="str">
        <f t="shared" si="6452"/>
        <v>Nov</v>
      </c>
      <c r="DH1434" s="83" t="str">
        <f t="shared" si="6452"/>
        <v>Dec</v>
      </c>
      <c r="DJ1434" s="83" t="str">
        <f t="shared" ref="DJ1434:DU1434" si="6453">DJ198</f>
        <v>Jan</v>
      </c>
      <c r="DK1434" s="83" t="str">
        <f t="shared" si="6453"/>
        <v>Feb</v>
      </c>
      <c r="DL1434" s="83" t="str">
        <f t="shared" si="6453"/>
        <v>Mar</v>
      </c>
      <c r="DM1434" s="83" t="str">
        <f t="shared" si="6453"/>
        <v>Apr</v>
      </c>
      <c r="DN1434" s="83" t="str">
        <f t="shared" si="6453"/>
        <v>May</v>
      </c>
      <c r="DO1434" s="83" t="str">
        <f t="shared" si="6453"/>
        <v>Jun</v>
      </c>
      <c r="DP1434" s="83" t="str">
        <f t="shared" si="6453"/>
        <v>Jul</v>
      </c>
      <c r="DQ1434" s="83" t="str">
        <f t="shared" si="6453"/>
        <v>Aug</v>
      </c>
      <c r="DR1434" s="83" t="str">
        <f t="shared" si="6453"/>
        <v>Sep</v>
      </c>
      <c r="DS1434" s="83" t="str">
        <f t="shared" si="6453"/>
        <v>Oct</v>
      </c>
      <c r="DT1434" s="83" t="str">
        <f t="shared" si="6453"/>
        <v>Nov</v>
      </c>
      <c r="DU1434" s="83" t="str">
        <f t="shared" si="6453"/>
        <v>Dec</v>
      </c>
      <c r="DW1434" s="83" t="str">
        <f t="shared" ref="DW1434:EH1434" si="6454">DW198</f>
        <v>Jan</v>
      </c>
      <c r="DX1434" s="83" t="str">
        <f t="shared" si="6454"/>
        <v>Feb</v>
      </c>
      <c r="DY1434" s="83" t="str">
        <f t="shared" si="6454"/>
        <v>Mar</v>
      </c>
      <c r="DZ1434" s="83" t="str">
        <f t="shared" si="6454"/>
        <v>Apr</v>
      </c>
      <c r="EA1434" s="83" t="str">
        <f t="shared" si="6454"/>
        <v>May</v>
      </c>
      <c r="EB1434" s="83" t="str">
        <f t="shared" si="6454"/>
        <v>Jun</v>
      </c>
      <c r="EC1434" s="83" t="str">
        <f t="shared" si="6454"/>
        <v>Jul</v>
      </c>
      <c r="ED1434" s="83" t="str">
        <f t="shared" si="6454"/>
        <v>Aug</v>
      </c>
      <c r="EE1434" s="83" t="str">
        <f t="shared" si="6454"/>
        <v>Sep</v>
      </c>
      <c r="EF1434" s="83" t="str">
        <f t="shared" si="6454"/>
        <v>Oct</v>
      </c>
      <c r="EG1434" s="83" t="str">
        <f t="shared" si="6454"/>
        <v>Nov</v>
      </c>
      <c r="EH1434" s="83" t="str">
        <f t="shared" si="6454"/>
        <v>Dec</v>
      </c>
    </row>
    <row r="1435" spans="1:140" ht="15.75" outlineLevel="1" x14ac:dyDescent="0.25">
      <c r="A1435" s="2">
        <f t="shared" ref="A1435:E1437" si="6455">A1241</f>
        <v>1</v>
      </c>
      <c r="B1435" s="1" t="str">
        <f t="shared" si="6455"/>
        <v>PRE-09580</v>
      </c>
      <c r="C1435" s="1" t="str">
        <f t="shared" si="6455"/>
        <v>SPP FH - E Winterhaven 13308</v>
      </c>
      <c r="D1435" s="2" t="str">
        <f t="shared" si="6455"/>
        <v>PRE-09580.1</v>
      </c>
      <c r="E1435" s="141" t="str">
        <f t="shared" si="6455"/>
        <v>SPP FH - E Winterhaven 13308 - OH Feed</v>
      </c>
      <c r="F1435" s="84"/>
      <c r="G1435" s="119">
        <v>364</v>
      </c>
      <c r="H1435" s="176"/>
      <c r="J1435" s="166">
        <f>J1241+I1435</f>
        <v>0</v>
      </c>
      <c r="K1435" s="166">
        <f t="shared" ref="K1435:U1435" si="6456">K1241+J1435</f>
        <v>0</v>
      </c>
      <c r="L1435" s="166">
        <f t="shared" si="6456"/>
        <v>0</v>
      </c>
      <c r="M1435" s="166">
        <f t="shared" si="6456"/>
        <v>0</v>
      </c>
      <c r="N1435" s="166">
        <f t="shared" si="6456"/>
        <v>0</v>
      </c>
      <c r="O1435" s="166">
        <f t="shared" si="6456"/>
        <v>0</v>
      </c>
      <c r="P1435" s="166">
        <f t="shared" si="6456"/>
        <v>0</v>
      </c>
      <c r="Q1435" s="166">
        <f t="shared" si="6456"/>
        <v>0</v>
      </c>
      <c r="R1435" s="166">
        <f t="shared" si="6456"/>
        <v>0</v>
      </c>
      <c r="S1435" s="166">
        <f t="shared" si="6456"/>
        <v>0</v>
      </c>
      <c r="T1435" s="166">
        <f t="shared" si="6456"/>
        <v>0</v>
      </c>
      <c r="U1435" s="166">
        <f t="shared" si="6456"/>
        <v>0</v>
      </c>
      <c r="V1435" s="166"/>
      <c r="W1435" s="166">
        <f>W1241+U1435</f>
        <v>0</v>
      </c>
      <c r="X1435" s="166">
        <f t="shared" ref="X1435:AG1435" si="6457">X1241+W1435</f>
        <v>0</v>
      </c>
      <c r="Y1435" s="166">
        <f t="shared" si="6457"/>
        <v>0</v>
      </c>
      <c r="Z1435" s="100">
        <f t="shared" si="6457"/>
        <v>0</v>
      </c>
      <c r="AA1435" s="100">
        <f t="shared" si="6457"/>
        <v>0</v>
      </c>
      <c r="AB1435" s="100">
        <f t="shared" si="6457"/>
        <v>0</v>
      </c>
      <c r="AC1435" s="100">
        <f t="shared" si="6457"/>
        <v>0</v>
      </c>
      <c r="AD1435" s="100">
        <f t="shared" si="6457"/>
        <v>0</v>
      </c>
      <c r="AE1435" s="100">
        <f t="shared" si="6457"/>
        <v>0</v>
      </c>
      <c r="AF1435" s="100">
        <f t="shared" si="6457"/>
        <v>0</v>
      </c>
      <c r="AG1435" s="100">
        <f t="shared" si="6457"/>
        <v>0</v>
      </c>
      <c r="AH1435" s="166">
        <f>AH1241+AG1435</f>
        <v>0</v>
      </c>
      <c r="AI1435" s="142"/>
      <c r="AJ1435" s="166">
        <f>AJ1241+AH1435</f>
        <v>0</v>
      </c>
      <c r="AK1435" s="166">
        <f t="shared" ref="AK1435:AU1435" si="6458">AK1241+AJ1435</f>
        <v>0</v>
      </c>
      <c r="AL1435" s="166">
        <f t="shared" si="6458"/>
        <v>0</v>
      </c>
      <c r="AM1435" s="100">
        <f t="shared" si="6458"/>
        <v>0</v>
      </c>
      <c r="AN1435" s="100">
        <f t="shared" si="6458"/>
        <v>0</v>
      </c>
      <c r="AO1435" s="100">
        <f t="shared" si="6458"/>
        <v>0</v>
      </c>
      <c r="AP1435" s="100">
        <f t="shared" si="6458"/>
        <v>0</v>
      </c>
      <c r="AQ1435" s="100">
        <f t="shared" si="6458"/>
        <v>0</v>
      </c>
      <c r="AR1435" s="100">
        <f t="shared" si="6458"/>
        <v>0</v>
      </c>
      <c r="AS1435" s="100">
        <f t="shared" si="6458"/>
        <v>0</v>
      </c>
      <c r="AT1435" s="100">
        <f t="shared" si="6458"/>
        <v>0</v>
      </c>
      <c r="AU1435" s="166">
        <f t="shared" si="6458"/>
        <v>0</v>
      </c>
      <c r="AV1435" s="142"/>
      <c r="AW1435" s="166">
        <f>AW1241+AU1435</f>
        <v>0</v>
      </c>
      <c r="AX1435" s="166">
        <f t="shared" ref="AX1435:BH1435" si="6459">AX1241+AW1435</f>
        <v>0</v>
      </c>
      <c r="AY1435" s="166">
        <f t="shared" si="6459"/>
        <v>0</v>
      </c>
      <c r="AZ1435" s="100">
        <f t="shared" si="6459"/>
        <v>0</v>
      </c>
      <c r="BA1435" s="100">
        <f t="shared" si="6459"/>
        <v>0</v>
      </c>
      <c r="BB1435" s="100">
        <f t="shared" si="6459"/>
        <v>0</v>
      </c>
      <c r="BC1435" s="100">
        <f t="shared" si="6459"/>
        <v>0</v>
      </c>
      <c r="BD1435" s="100">
        <f t="shared" si="6459"/>
        <v>0</v>
      </c>
      <c r="BE1435" s="100">
        <f t="shared" si="6459"/>
        <v>1085326.388</v>
      </c>
      <c r="BF1435" s="100">
        <f t="shared" si="6459"/>
        <v>1085326.388</v>
      </c>
      <c r="BG1435" s="100">
        <f t="shared" si="6459"/>
        <v>1085326.388</v>
      </c>
      <c r="BH1435" s="166">
        <f t="shared" si="6459"/>
        <v>1085326.388</v>
      </c>
      <c r="BI1435" s="142"/>
      <c r="BV1435" s="142"/>
      <c r="CI1435" s="142"/>
      <c r="CV1435" s="142"/>
      <c r="DI1435" s="142"/>
      <c r="DV1435" s="142"/>
      <c r="EI1435" s="142"/>
    </row>
    <row r="1436" spans="1:140" ht="15.75" outlineLevel="1" x14ac:dyDescent="0.25">
      <c r="A1436" s="2">
        <f t="shared" si="6455"/>
        <v>1</v>
      </c>
      <c r="B1436" s="1" t="str">
        <f t="shared" si="6455"/>
        <v>PRE-09580</v>
      </c>
      <c r="C1436" s="1" t="str">
        <f t="shared" si="6455"/>
        <v>SPP FH - E Winterhaven 13308</v>
      </c>
      <c r="D1436" s="2" t="str">
        <f t="shared" si="6455"/>
        <v>A2769355</v>
      </c>
      <c r="E1436" s="141" t="str">
        <f t="shared" si="6455"/>
        <v>SPP FH - E Winterhaven 13308 - OCR</v>
      </c>
      <c r="F1436" s="84"/>
      <c r="G1436" s="119">
        <v>364</v>
      </c>
      <c r="H1436" s="182"/>
      <c r="J1436" s="166">
        <f>J1242+I1436</f>
        <v>0</v>
      </c>
      <c r="K1436" s="166">
        <f t="shared" ref="K1436:U1436" si="6460">K1242+J1436</f>
        <v>0</v>
      </c>
      <c r="L1436" s="166">
        <f t="shared" si="6460"/>
        <v>0</v>
      </c>
      <c r="M1436" s="166">
        <f t="shared" si="6460"/>
        <v>0</v>
      </c>
      <c r="N1436" s="166">
        <f t="shared" si="6460"/>
        <v>0</v>
      </c>
      <c r="O1436" s="166">
        <f t="shared" si="6460"/>
        <v>0</v>
      </c>
      <c r="P1436" s="166">
        <f t="shared" si="6460"/>
        <v>0</v>
      </c>
      <c r="Q1436" s="166">
        <f t="shared" si="6460"/>
        <v>0</v>
      </c>
      <c r="R1436" s="166">
        <f t="shared" si="6460"/>
        <v>0</v>
      </c>
      <c r="S1436" s="166">
        <f t="shared" si="6460"/>
        <v>0</v>
      </c>
      <c r="T1436" s="166">
        <f t="shared" si="6460"/>
        <v>0</v>
      </c>
      <c r="U1436" s="166">
        <f t="shared" si="6460"/>
        <v>0</v>
      </c>
      <c r="V1436" s="166"/>
      <c r="W1436" s="166">
        <f>W1242+U1436</f>
        <v>0</v>
      </c>
      <c r="X1436" s="166">
        <f t="shared" ref="X1436:AG1436" si="6461">X1242+W1436</f>
        <v>0</v>
      </c>
      <c r="Y1436" s="166">
        <f t="shared" si="6461"/>
        <v>0</v>
      </c>
      <c r="Z1436" s="100">
        <f t="shared" si="6461"/>
        <v>0</v>
      </c>
      <c r="AA1436" s="100">
        <f t="shared" si="6461"/>
        <v>0</v>
      </c>
      <c r="AB1436" s="100">
        <f t="shared" si="6461"/>
        <v>0</v>
      </c>
      <c r="AC1436" s="100">
        <f t="shared" si="6461"/>
        <v>0</v>
      </c>
      <c r="AD1436" s="100">
        <f t="shared" si="6461"/>
        <v>0</v>
      </c>
      <c r="AE1436" s="100">
        <f t="shared" si="6461"/>
        <v>0</v>
      </c>
      <c r="AF1436" s="100">
        <f t="shared" si="6461"/>
        <v>0</v>
      </c>
      <c r="AG1436" s="100">
        <f t="shared" si="6461"/>
        <v>0</v>
      </c>
      <c r="AH1436" s="166">
        <f>AH1242+AG1436</f>
        <v>0</v>
      </c>
      <c r="AI1436" s="142"/>
      <c r="AJ1436" s="166">
        <f>AJ1242+AH1436</f>
        <v>0</v>
      </c>
      <c r="AK1436" s="166">
        <f t="shared" ref="AK1436:AU1436" si="6462">AK1242+AJ1436</f>
        <v>0</v>
      </c>
      <c r="AL1436" s="166">
        <f t="shared" si="6462"/>
        <v>0</v>
      </c>
      <c r="AM1436" s="100">
        <f t="shared" si="6462"/>
        <v>0</v>
      </c>
      <c r="AN1436" s="100">
        <f t="shared" si="6462"/>
        <v>0</v>
      </c>
      <c r="AO1436" s="100">
        <f t="shared" si="6462"/>
        <v>0</v>
      </c>
      <c r="AP1436" s="100">
        <f t="shared" si="6462"/>
        <v>0</v>
      </c>
      <c r="AQ1436" s="100">
        <f t="shared" si="6462"/>
        <v>0</v>
      </c>
      <c r="AR1436" s="100">
        <f t="shared" si="6462"/>
        <v>0</v>
      </c>
      <c r="AS1436" s="100">
        <f t="shared" si="6462"/>
        <v>0</v>
      </c>
      <c r="AT1436" s="100">
        <f t="shared" si="6462"/>
        <v>0</v>
      </c>
      <c r="AU1436" s="166">
        <f t="shared" si="6462"/>
        <v>0</v>
      </c>
      <c r="AV1436" s="142"/>
      <c r="AW1436" s="166">
        <f>AW1242+AU1436</f>
        <v>0</v>
      </c>
      <c r="AX1436" s="166">
        <f t="shared" ref="AX1436:BH1436" si="6463">AX1242+AW1436</f>
        <v>0</v>
      </c>
      <c r="AY1436" s="166">
        <f t="shared" si="6463"/>
        <v>0</v>
      </c>
      <c r="AZ1436" s="100">
        <f t="shared" si="6463"/>
        <v>0</v>
      </c>
      <c r="BA1436" s="100">
        <f t="shared" si="6463"/>
        <v>0</v>
      </c>
      <c r="BB1436" s="100">
        <f t="shared" si="6463"/>
        <v>0</v>
      </c>
      <c r="BC1436" s="100">
        <f t="shared" si="6463"/>
        <v>0</v>
      </c>
      <c r="BD1436" s="100">
        <f t="shared" si="6463"/>
        <v>0</v>
      </c>
      <c r="BE1436" s="100">
        <f t="shared" si="6463"/>
        <v>0</v>
      </c>
      <c r="BF1436" s="100">
        <f t="shared" si="6463"/>
        <v>0</v>
      </c>
      <c r="BG1436" s="100">
        <f t="shared" si="6463"/>
        <v>0</v>
      </c>
      <c r="BH1436" s="166">
        <f t="shared" si="6463"/>
        <v>0</v>
      </c>
      <c r="BI1436" s="142"/>
      <c r="BV1436" s="142"/>
      <c r="CI1436" s="142"/>
      <c r="CV1436" s="142"/>
      <c r="DI1436" s="142"/>
      <c r="DV1436" s="142"/>
      <c r="EI1436" s="142"/>
    </row>
    <row r="1437" spans="1:140" ht="15.75" outlineLevel="1" x14ac:dyDescent="0.25">
      <c r="A1437" s="2">
        <f t="shared" si="6455"/>
        <v>2</v>
      </c>
      <c r="B1437" s="1" t="str">
        <f t="shared" si="6455"/>
        <v>PRE-09600</v>
      </c>
      <c r="C1437" s="1" t="str">
        <f t="shared" si="6455"/>
        <v>SPP FH - Knights 13807</v>
      </c>
      <c r="D1437" s="2" t="str">
        <f t="shared" si="6455"/>
        <v>PRE-09600.1</v>
      </c>
      <c r="E1437" s="141" t="str">
        <f t="shared" si="6455"/>
        <v>SPP FH - Knights 13807 - OH Feeder</v>
      </c>
      <c r="F1437" s="84"/>
      <c r="G1437" s="119">
        <v>364</v>
      </c>
      <c r="H1437" s="182"/>
      <c r="J1437" s="166">
        <f>J1243+I1437</f>
        <v>0</v>
      </c>
      <c r="K1437" s="166">
        <f t="shared" ref="K1437:U1437" si="6464">K1243+J1437</f>
        <v>0</v>
      </c>
      <c r="L1437" s="166">
        <f t="shared" si="6464"/>
        <v>0</v>
      </c>
      <c r="M1437" s="166">
        <f t="shared" si="6464"/>
        <v>0</v>
      </c>
      <c r="N1437" s="166">
        <f t="shared" si="6464"/>
        <v>0</v>
      </c>
      <c r="O1437" s="166">
        <f t="shared" si="6464"/>
        <v>0</v>
      </c>
      <c r="P1437" s="166">
        <f t="shared" si="6464"/>
        <v>0</v>
      </c>
      <c r="Q1437" s="166">
        <f t="shared" si="6464"/>
        <v>0</v>
      </c>
      <c r="R1437" s="166">
        <f t="shared" si="6464"/>
        <v>0</v>
      </c>
      <c r="S1437" s="166">
        <f t="shared" si="6464"/>
        <v>0</v>
      </c>
      <c r="T1437" s="166">
        <f t="shared" si="6464"/>
        <v>0</v>
      </c>
      <c r="U1437" s="166">
        <f t="shared" si="6464"/>
        <v>0</v>
      </c>
      <c r="V1437" s="100"/>
      <c r="W1437" s="166">
        <f>W1243+U1437</f>
        <v>0</v>
      </c>
      <c r="X1437" s="142">
        <f t="shared" ref="X1437:AH1437" si="6465">X1243+W1437</f>
        <v>0</v>
      </c>
      <c r="Y1437" s="142">
        <f t="shared" si="6465"/>
        <v>0</v>
      </c>
      <c r="Z1437" s="142">
        <f t="shared" si="6465"/>
        <v>0</v>
      </c>
      <c r="AA1437" s="142">
        <f t="shared" si="6465"/>
        <v>0</v>
      </c>
      <c r="AB1437" s="142">
        <f t="shared" si="6465"/>
        <v>0</v>
      </c>
      <c r="AC1437" s="142">
        <f t="shared" si="6465"/>
        <v>0</v>
      </c>
      <c r="AD1437" s="142">
        <f t="shared" si="6465"/>
        <v>0</v>
      </c>
      <c r="AE1437" s="142">
        <f t="shared" si="6465"/>
        <v>0</v>
      </c>
      <c r="AF1437" s="142">
        <f>+AE1437+136923.09</f>
        <v>136923.09</v>
      </c>
      <c r="AG1437" s="142">
        <f t="shared" si="6465"/>
        <v>136923.09</v>
      </c>
      <c r="AH1437" s="142">
        <f t="shared" si="6465"/>
        <v>136923.09</v>
      </c>
      <c r="AI1437" s="142"/>
      <c r="AJ1437" s="166">
        <f>AJ1243+AH1437</f>
        <v>136923.09</v>
      </c>
      <c r="AK1437" s="142">
        <f t="shared" ref="AK1437:AU1437" si="6466">AK1243+AJ1437</f>
        <v>136923.09</v>
      </c>
      <c r="AL1437" s="142">
        <f t="shared" si="6466"/>
        <v>136923.09</v>
      </c>
      <c r="AM1437" s="142">
        <f t="shared" si="6466"/>
        <v>136923.09</v>
      </c>
      <c r="AN1437" s="142">
        <f t="shared" si="6466"/>
        <v>136923.09</v>
      </c>
      <c r="AO1437" s="142">
        <f t="shared" si="6466"/>
        <v>136923.09</v>
      </c>
      <c r="AP1437" s="142">
        <f t="shared" si="6466"/>
        <v>136923.09</v>
      </c>
      <c r="AQ1437" s="142">
        <f t="shared" si="6466"/>
        <v>136923.09</v>
      </c>
      <c r="AR1437" s="142">
        <f t="shared" si="6466"/>
        <v>136923.09</v>
      </c>
      <c r="AS1437" s="142">
        <f t="shared" si="6466"/>
        <v>136923.09</v>
      </c>
      <c r="AT1437" s="142">
        <f t="shared" si="6466"/>
        <v>136923.09</v>
      </c>
      <c r="AU1437" s="142">
        <f t="shared" si="6466"/>
        <v>136923.09</v>
      </c>
      <c r="AV1437" s="142"/>
      <c r="AW1437" s="166">
        <f>AW1243+AU1437</f>
        <v>156923.09</v>
      </c>
      <c r="AX1437" s="142">
        <f t="shared" ref="AX1437:BH1437" si="6467">AX1243+AW1437</f>
        <v>176923.09</v>
      </c>
      <c r="AY1437" s="142">
        <f t="shared" si="6467"/>
        <v>216923.09</v>
      </c>
      <c r="AZ1437" s="142">
        <f t="shared" si="6467"/>
        <v>296923.08999999997</v>
      </c>
      <c r="BA1437" s="142">
        <f t="shared" si="6467"/>
        <v>376923.08999999997</v>
      </c>
      <c r="BB1437" s="142">
        <f t="shared" si="6467"/>
        <v>456923.08999999997</v>
      </c>
      <c r="BC1437" s="142">
        <f t="shared" si="6467"/>
        <v>536923.09</v>
      </c>
      <c r="BD1437" s="142">
        <f t="shared" si="6467"/>
        <v>616923.09</v>
      </c>
      <c r="BE1437" s="142">
        <f t="shared" si="6467"/>
        <v>696923.09</v>
      </c>
      <c r="BF1437" s="142">
        <f t="shared" si="6467"/>
        <v>736923.09</v>
      </c>
      <c r="BG1437" s="142">
        <f t="shared" si="6467"/>
        <v>755863.89</v>
      </c>
      <c r="BH1437" s="142">
        <f t="shared" si="6467"/>
        <v>755863.89</v>
      </c>
      <c r="BI1437" s="142"/>
      <c r="BV1437" s="142"/>
      <c r="CI1437" s="142"/>
      <c r="CV1437" s="142"/>
      <c r="DI1437" s="142"/>
      <c r="DV1437" s="142"/>
      <c r="EI1437" s="142"/>
    </row>
    <row r="1438" spans="1:140" ht="15.75" outlineLevel="1" x14ac:dyDescent="0.25">
      <c r="A1438" s="2">
        <v>2</v>
      </c>
      <c r="B1438" s="1" t="s">
        <v>170</v>
      </c>
      <c r="C1438" s="1" t="s">
        <v>171</v>
      </c>
      <c r="D1438" s="2" t="s">
        <v>321</v>
      </c>
      <c r="E1438" s="141" t="s">
        <v>323</v>
      </c>
      <c r="F1438" s="84"/>
      <c r="G1438" s="119">
        <v>365</v>
      </c>
      <c r="H1438" s="182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00"/>
      <c r="W1438" s="166">
        <f>+U1438+0</f>
        <v>0</v>
      </c>
      <c r="X1438" s="142">
        <f>+W1438+0</f>
        <v>0</v>
      </c>
      <c r="Y1438" s="142">
        <f t="shared" ref="Y1438:AH1438" si="6468">+X1438+0</f>
        <v>0</v>
      </c>
      <c r="Z1438" s="142">
        <f t="shared" si="6468"/>
        <v>0</v>
      </c>
      <c r="AA1438" s="142">
        <f t="shared" si="6468"/>
        <v>0</v>
      </c>
      <c r="AB1438" s="142">
        <f t="shared" si="6468"/>
        <v>0</v>
      </c>
      <c r="AC1438" s="142">
        <f t="shared" si="6468"/>
        <v>0</v>
      </c>
      <c r="AD1438" s="142">
        <f t="shared" si="6468"/>
        <v>0</v>
      </c>
      <c r="AE1438" s="142">
        <f t="shared" si="6468"/>
        <v>0</v>
      </c>
      <c r="AF1438" s="142">
        <f>+AE1438+77850.12</f>
        <v>77850.12</v>
      </c>
      <c r="AG1438" s="142">
        <f t="shared" si="6468"/>
        <v>77850.12</v>
      </c>
      <c r="AH1438" s="142">
        <f t="shared" si="6468"/>
        <v>77850.12</v>
      </c>
      <c r="AI1438" s="142"/>
      <c r="AJ1438" s="166">
        <f>+AH1438+0</f>
        <v>77850.12</v>
      </c>
      <c r="AK1438" s="142">
        <f>+AJ1438+0</f>
        <v>77850.12</v>
      </c>
      <c r="AL1438" s="142">
        <f t="shared" ref="AL1438:AU1438" si="6469">+AK1438+0</f>
        <v>77850.12</v>
      </c>
      <c r="AM1438" s="142">
        <f t="shared" si="6469"/>
        <v>77850.12</v>
      </c>
      <c r="AN1438" s="142">
        <f t="shared" si="6469"/>
        <v>77850.12</v>
      </c>
      <c r="AO1438" s="142">
        <f t="shared" si="6469"/>
        <v>77850.12</v>
      </c>
      <c r="AP1438" s="142">
        <f t="shared" si="6469"/>
        <v>77850.12</v>
      </c>
      <c r="AQ1438" s="142">
        <f t="shared" si="6469"/>
        <v>77850.12</v>
      </c>
      <c r="AR1438" s="142">
        <f t="shared" si="6469"/>
        <v>77850.12</v>
      </c>
      <c r="AS1438" s="142">
        <f t="shared" si="6469"/>
        <v>77850.12</v>
      </c>
      <c r="AT1438" s="142">
        <f t="shared" si="6469"/>
        <v>77850.12</v>
      </c>
      <c r="AU1438" s="142">
        <f t="shared" si="6469"/>
        <v>77850.12</v>
      </c>
      <c r="AV1438" s="142"/>
      <c r="AW1438" s="166">
        <f>+AU1438+0</f>
        <v>77850.12</v>
      </c>
      <c r="AX1438" s="142">
        <f>+AW1438+0</f>
        <v>77850.12</v>
      </c>
      <c r="AY1438" s="142">
        <f t="shared" ref="AY1438:AY1440" si="6470">+AX1438+0</f>
        <v>77850.12</v>
      </c>
      <c r="AZ1438" s="142">
        <f t="shared" ref="AZ1438:AZ1440" si="6471">+AY1438+0</f>
        <v>77850.12</v>
      </c>
      <c r="BA1438" s="142">
        <f t="shared" ref="BA1438:BA1440" si="6472">+AZ1438+0</f>
        <v>77850.12</v>
      </c>
      <c r="BB1438" s="142">
        <f t="shared" ref="BB1438:BB1440" si="6473">+BA1438+0</f>
        <v>77850.12</v>
      </c>
      <c r="BC1438" s="142">
        <f t="shared" ref="BC1438:BC1440" si="6474">+BB1438+0</f>
        <v>77850.12</v>
      </c>
      <c r="BD1438" s="142">
        <f t="shared" ref="BD1438:BD1440" si="6475">+BC1438+0</f>
        <v>77850.12</v>
      </c>
      <c r="BE1438" s="142">
        <f t="shared" ref="BE1438:BE1440" si="6476">+BD1438+0</f>
        <v>77850.12</v>
      </c>
      <c r="BF1438" s="142">
        <f t="shared" ref="BF1438:BF1440" si="6477">+BE1438+0</f>
        <v>77850.12</v>
      </c>
      <c r="BG1438" s="142">
        <f t="shared" ref="BG1438:BG1440" si="6478">+BF1438+0</f>
        <v>77850.12</v>
      </c>
      <c r="BH1438" s="142">
        <f t="shared" ref="BH1438:BH1440" si="6479">+BG1438+0</f>
        <v>77850.12</v>
      </c>
      <c r="BI1438" s="142"/>
      <c r="BV1438" s="142"/>
      <c r="CI1438" s="142"/>
      <c r="CV1438" s="142"/>
      <c r="DI1438" s="142"/>
      <c r="DV1438" s="142"/>
      <c r="EI1438" s="142"/>
    </row>
    <row r="1439" spans="1:140" ht="15.75" outlineLevel="1" x14ac:dyDescent="0.25">
      <c r="A1439" s="2">
        <v>2</v>
      </c>
      <c r="B1439" s="1" t="s">
        <v>170</v>
      </c>
      <c r="C1439" s="1" t="s">
        <v>171</v>
      </c>
      <c r="D1439" s="2" t="s">
        <v>321</v>
      </c>
      <c r="E1439" s="141" t="s">
        <v>323</v>
      </c>
      <c r="F1439" s="84"/>
      <c r="G1439" s="119">
        <v>366</v>
      </c>
      <c r="H1439" s="182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00"/>
      <c r="W1439" s="166">
        <f t="shared" ref="W1439:W1440" si="6480">+U1439+0</f>
        <v>0</v>
      </c>
      <c r="X1439" s="142">
        <f t="shared" ref="X1439:AH1440" si="6481">+W1439+0</f>
        <v>0</v>
      </c>
      <c r="Y1439" s="142">
        <f t="shared" si="6481"/>
        <v>0</v>
      </c>
      <c r="Z1439" s="142">
        <f t="shared" si="6481"/>
        <v>0</v>
      </c>
      <c r="AA1439" s="142">
        <f t="shared" si="6481"/>
        <v>0</v>
      </c>
      <c r="AB1439" s="142">
        <f t="shared" si="6481"/>
        <v>0</v>
      </c>
      <c r="AC1439" s="142">
        <f t="shared" si="6481"/>
        <v>0</v>
      </c>
      <c r="AD1439" s="142">
        <f t="shared" si="6481"/>
        <v>0</v>
      </c>
      <c r="AE1439" s="142">
        <f t="shared" si="6481"/>
        <v>0</v>
      </c>
      <c r="AF1439" s="142">
        <f>+AE1439+262.6</f>
        <v>262.60000000000002</v>
      </c>
      <c r="AG1439" s="142">
        <f t="shared" si="6481"/>
        <v>262.60000000000002</v>
      </c>
      <c r="AH1439" s="142">
        <f t="shared" si="6481"/>
        <v>262.60000000000002</v>
      </c>
      <c r="AI1439" s="142"/>
      <c r="AJ1439" s="166">
        <f t="shared" ref="AJ1439:AJ1440" si="6482">+AH1439+0</f>
        <v>262.60000000000002</v>
      </c>
      <c r="AK1439" s="142">
        <f t="shared" ref="AK1439:AU1439" si="6483">+AJ1439+0</f>
        <v>262.60000000000002</v>
      </c>
      <c r="AL1439" s="142">
        <f t="shared" si="6483"/>
        <v>262.60000000000002</v>
      </c>
      <c r="AM1439" s="142">
        <f t="shared" si="6483"/>
        <v>262.60000000000002</v>
      </c>
      <c r="AN1439" s="142">
        <f t="shared" si="6483"/>
        <v>262.60000000000002</v>
      </c>
      <c r="AO1439" s="142">
        <f t="shared" si="6483"/>
        <v>262.60000000000002</v>
      </c>
      <c r="AP1439" s="142">
        <f t="shared" si="6483"/>
        <v>262.60000000000002</v>
      </c>
      <c r="AQ1439" s="142">
        <f t="shared" si="6483"/>
        <v>262.60000000000002</v>
      </c>
      <c r="AR1439" s="142">
        <f t="shared" si="6483"/>
        <v>262.60000000000002</v>
      </c>
      <c r="AS1439" s="142">
        <f t="shared" si="6483"/>
        <v>262.60000000000002</v>
      </c>
      <c r="AT1439" s="142">
        <f t="shared" si="6483"/>
        <v>262.60000000000002</v>
      </c>
      <c r="AU1439" s="142">
        <f t="shared" si="6483"/>
        <v>262.60000000000002</v>
      </c>
      <c r="AV1439" s="142"/>
      <c r="AW1439" s="166">
        <f t="shared" ref="AW1439:AW1440" si="6484">+AU1439+0</f>
        <v>262.60000000000002</v>
      </c>
      <c r="AX1439" s="142">
        <f t="shared" ref="AX1439:AX1440" si="6485">+AW1439+0</f>
        <v>262.60000000000002</v>
      </c>
      <c r="AY1439" s="142">
        <f t="shared" si="6470"/>
        <v>262.60000000000002</v>
      </c>
      <c r="AZ1439" s="142">
        <f t="shared" si="6471"/>
        <v>262.60000000000002</v>
      </c>
      <c r="BA1439" s="142">
        <f t="shared" si="6472"/>
        <v>262.60000000000002</v>
      </c>
      <c r="BB1439" s="142">
        <f t="shared" si="6473"/>
        <v>262.60000000000002</v>
      </c>
      <c r="BC1439" s="142">
        <f t="shared" si="6474"/>
        <v>262.60000000000002</v>
      </c>
      <c r="BD1439" s="142">
        <f t="shared" si="6475"/>
        <v>262.60000000000002</v>
      </c>
      <c r="BE1439" s="142">
        <f t="shared" si="6476"/>
        <v>262.60000000000002</v>
      </c>
      <c r="BF1439" s="142">
        <f t="shared" si="6477"/>
        <v>262.60000000000002</v>
      </c>
      <c r="BG1439" s="142">
        <f t="shared" si="6478"/>
        <v>262.60000000000002</v>
      </c>
      <c r="BH1439" s="142">
        <f t="shared" si="6479"/>
        <v>262.60000000000002</v>
      </c>
      <c r="BI1439" s="142"/>
      <c r="BV1439" s="142"/>
      <c r="CI1439" s="142"/>
      <c r="CV1439" s="142"/>
      <c r="DI1439" s="142"/>
      <c r="DV1439" s="142"/>
      <c r="EI1439" s="142"/>
    </row>
    <row r="1440" spans="1:140" ht="15.75" outlineLevel="1" x14ac:dyDescent="0.25">
      <c r="A1440" s="2">
        <v>2</v>
      </c>
      <c r="B1440" s="1" t="s">
        <v>170</v>
      </c>
      <c r="C1440" s="1" t="s">
        <v>171</v>
      </c>
      <c r="D1440" s="2" t="s">
        <v>321</v>
      </c>
      <c r="E1440" s="141" t="s">
        <v>323</v>
      </c>
      <c r="F1440" s="84"/>
      <c r="G1440" s="119">
        <v>368</v>
      </c>
      <c r="H1440" s="182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00"/>
      <c r="W1440" s="166">
        <f t="shared" si="6480"/>
        <v>0</v>
      </c>
      <c r="X1440" s="142">
        <f t="shared" si="6481"/>
        <v>0</v>
      </c>
      <c r="Y1440" s="142">
        <f t="shared" si="6481"/>
        <v>0</v>
      </c>
      <c r="Z1440" s="142">
        <f t="shared" si="6481"/>
        <v>0</v>
      </c>
      <c r="AA1440" s="142">
        <f t="shared" si="6481"/>
        <v>0</v>
      </c>
      <c r="AB1440" s="142">
        <f t="shared" si="6481"/>
        <v>0</v>
      </c>
      <c r="AC1440" s="142">
        <f t="shared" si="6481"/>
        <v>0</v>
      </c>
      <c r="AD1440" s="142">
        <f t="shared" si="6481"/>
        <v>0</v>
      </c>
      <c r="AE1440" s="142">
        <f t="shared" si="6481"/>
        <v>0</v>
      </c>
      <c r="AF1440" s="142">
        <f>+AE1440+147665.07</f>
        <v>147665.07</v>
      </c>
      <c r="AG1440" s="142">
        <f t="shared" si="6481"/>
        <v>147665.07</v>
      </c>
      <c r="AH1440" s="142">
        <f t="shared" si="6481"/>
        <v>147665.07</v>
      </c>
      <c r="AI1440" s="142"/>
      <c r="AJ1440" s="166">
        <f t="shared" si="6482"/>
        <v>147665.07</v>
      </c>
      <c r="AK1440" s="142">
        <f t="shared" ref="AK1440:AU1440" si="6486">+AJ1440+0</f>
        <v>147665.07</v>
      </c>
      <c r="AL1440" s="142">
        <f t="shared" si="6486"/>
        <v>147665.07</v>
      </c>
      <c r="AM1440" s="142">
        <f t="shared" si="6486"/>
        <v>147665.07</v>
      </c>
      <c r="AN1440" s="142">
        <f t="shared" si="6486"/>
        <v>147665.07</v>
      </c>
      <c r="AO1440" s="142">
        <f t="shared" si="6486"/>
        <v>147665.07</v>
      </c>
      <c r="AP1440" s="142">
        <f t="shared" si="6486"/>
        <v>147665.07</v>
      </c>
      <c r="AQ1440" s="142">
        <f t="shared" si="6486"/>
        <v>147665.07</v>
      </c>
      <c r="AR1440" s="142">
        <f t="shared" si="6486"/>
        <v>147665.07</v>
      </c>
      <c r="AS1440" s="142">
        <f t="shared" si="6486"/>
        <v>147665.07</v>
      </c>
      <c r="AT1440" s="142">
        <f t="shared" si="6486"/>
        <v>147665.07</v>
      </c>
      <c r="AU1440" s="142">
        <f t="shared" si="6486"/>
        <v>147665.07</v>
      </c>
      <c r="AV1440" s="142"/>
      <c r="AW1440" s="166">
        <f t="shared" si="6484"/>
        <v>147665.07</v>
      </c>
      <c r="AX1440" s="142">
        <f t="shared" si="6485"/>
        <v>147665.07</v>
      </c>
      <c r="AY1440" s="142">
        <f t="shared" si="6470"/>
        <v>147665.07</v>
      </c>
      <c r="AZ1440" s="142">
        <f t="shared" si="6471"/>
        <v>147665.07</v>
      </c>
      <c r="BA1440" s="142">
        <f t="shared" si="6472"/>
        <v>147665.07</v>
      </c>
      <c r="BB1440" s="142">
        <f t="shared" si="6473"/>
        <v>147665.07</v>
      </c>
      <c r="BC1440" s="142">
        <f t="shared" si="6474"/>
        <v>147665.07</v>
      </c>
      <c r="BD1440" s="142">
        <f t="shared" si="6475"/>
        <v>147665.07</v>
      </c>
      <c r="BE1440" s="142">
        <f t="shared" si="6476"/>
        <v>147665.07</v>
      </c>
      <c r="BF1440" s="142">
        <f t="shared" si="6477"/>
        <v>147665.07</v>
      </c>
      <c r="BG1440" s="142">
        <f t="shared" si="6478"/>
        <v>147665.07</v>
      </c>
      <c r="BH1440" s="142">
        <f t="shared" si="6479"/>
        <v>147665.07</v>
      </c>
      <c r="BI1440" s="142"/>
      <c r="BV1440" s="142"/>
      <c r="CI1440" s="142"/>
      <c r="CV1440" s="142"/>
      <c r="DI1440" s="142"/>
      <c r="DV1440" s="142"/>
      <c r="EI1440" s="142"/>
    </row>
    <row r="1441" spans="1:139" ht="15.75" outlineLevel="1" x14ac:dyDescent="0.25">
      <c r="A1441" s="2">
        <f t="shared" ref="A1441:E1443" si="6487">A1244</f>
        <v>2</v>
      </c>
      <c r="B1441" s="1" t="str">
        <f t="shared" si="6487"/>
        <v>PRE-09600</v>
      </c>
      <c r="C1441" s="1" t="str">
        <f t="shared" si="6487"/>
        <v>SPP FH - Knights 13807</v>
      </c>
      <c r="D1441" s="2" t="str">
        <f t="shared" si="6487"/>
        <v>A2769269</v>
      </c>
      <c r="E1441" s="141" t="str">
        <f t="shared" si="6487"/>
        <v>SPP FH - Knights 13807 - OCR</v>
      </c>
      <c r="F1441" s="84"/>
      <c r="G1441" s="119">
        <v>364</v>
      </c>
      <c r="H1441" s="182"/>
      <c r="J1441" s="166">
        <f t="shared" ref="J1441:J1455" si="6488">J1244+I1441</f>
        <v>0</v>
      </c>
      <c r="K1441" s="166">
        <f t="shared" ref="K1441:U1441" si="6489">K1244+J1441</f>
        <v>0</v>
      </c>
      <c r="L1441" s="166">
        <f t="shared" si="6489"/>
        <v>0</v>
      </c>
      <c r="M1441" s="166">
        <f t="shared" si="6489"/>
        <v>0</v>
      </c>
      <c r="N1441" s="166">
        <f t="shared" si="6489"/>
        <v>0</v>
      </c>
      <c r="O1441" s="166">
        <f t="shared" si="6489"/>
        <v>0</v>
      </c>
      <c r="P1441" s="166">
        <f t="shared" si="6489"/>
        <v>0</v>
      </c>
      <c r="Q1441" s="166">
        <f t="shared" si="6489"/>
        <v>0</v>
      </c>
      <c r="R1441" s="166">
        <f t="shared" si="6489"/>
        <v>0</v>
      </c>
      <c r="S1441" s="166">
        <f t="shared" si="6489"/>
        <v>0</v>
      </c>
      <c r="T1441" s="166">
        <f t="shared" si="6489"/>
        <v>0</v>
      </c>
      <c r="U1441" s="166">
        <f t="shared" si="6489"/>
        <v>0</v>
      </c>
      <c r="V1441" s="100"/>
      <c r="W1441" s="166">
        <f t="shared" ref="W1441:W1455" si="6490">W1244+U1441</f>
        <v>0</v>
      </c>
      <c r="X1441" s="142">
        <f t="shared" ref="X1441:AH1441" si="6491">X1244+W1441</f>
        <v>0</v>
      </c>
      <c r="Y1441" s="142">
        <f t="shared" si="6491"/>
        <v>0</v>
      </c>
      <c r="Z1441" s="142">
        <f t="shared" si="6491"/>
        <v>0</v>
      </c>
      <c r="AA1441" s="142">
        <f t="shared" si="6491"/>
        <v>0</v>
      </c>
      <c r="AB1441" s="142">
        <f t="shared" si="6491"/>
        <v>0</v>
      </c>
      <c r="AC1441" s="142">
        <f t="shared" si="6491"/>
        <v>0</v>
      </c>
      <c r="AD1441" s="142">
        <f t="shared" si="6491"/>
        <v>0</v>
      </c>
      <c r="AE1441" s="142">
        <f t="shared" si="6491"/>
        <v>0</v>
      </c>
      <c r="AF1441" s="142">
        <f t="shared" si="6491"/>
        <v>0</v>
      </c>
      <c r="AG1441" s="142">
        <f t="shared" si="6491"/>
        <v>0</v>
      </c>
      <c r="AH1441" s="142">
        <f t="shared" si="6491"/>
        <v>0</v>
      </c>
      <c r="AI1441" s="142"/>
      <c r="AJ1441" s="166">
        <f t="shared" ref="AJ1441:AJ1455" si="6492">AJ1244+AH1441</f>
        <v>0</v>
      </c>
      <c r="AK1441" s="142">
        <f t="shared" ref="AK1441:AU1441" si="6493">AK1244+AJ1441</f>
        <v>0</v>
      </c>
      <c r="AL1441" s="142">
        <f t="shared" si="6493"/>
        <v>0</v>
      </c>
      <c r="AM1441" s="142">
        <f t="shared" si="6493"/>
        <v>0</v>
      </c>
      <c r="AN1441" s="142">
        <f t="shared" si="6493"/>
        <v>0</v>
      </c>
      <c r="AO1441" s="142">
        <f t="shared" si="6493"/>
        <v>0</v>
      </c>
      <c r="AP1441" s="142">
        <f t="shared" si="6493"/>
        <v>0</v>
      </c>
      <c r="AQ1441" s="142">
        <f t="shared" si="6493"/>
        <v>0</v>
      </c>
      <c r="AR1441" s="142">
        <f t="shared" si="6493"/>
        <v>0</v>
      </c>
      <c r="AS1441" s="142">
        <f t="shared" si="6493"/>
        <v>0</v>
      </c>
      <c r="AT1441" s="142">
        <f t="shared" si="6493"/>
        <v>0</v>
      </c>
      <c r="AU1441" s="142">
        <f t="shared" si="6493"/>
        <v>0</v>
      </c>
      <c r="AV1441" s="142"/>
      <c r="AW1441" s="166">
        <f t="shared" ref="AW1441:AW1455" si="6494">AW1244+AU1441</f>
        <v>0</v>
      </c>
      <c r="AX1441" s="142">
        <f t="shared" ref="AX1441:BH1441" si="6495">AX1244+AW1441</f>
        <v>0</v>
      </c>
      <c r="AY1441" s="142">
        <f t="shared" si="6495"/>
        <v>0</v>
      </c>
      <c r="AZ1441" s="142">
        <f t="shared" si="6495"/>
        <v>0</v>
      </c>
      <c r="BA1441" s="142">
        <f t="shared" si="6495"/>
        <v>0</v>
      </c>
      <c r="BB1441" s="142">
        <f t="shared" si="6495"/>
        <v>0</v>
      </c>
      <c r="BC1441" s="142">
        <f t="shared" si="6495"/>
        <v>0</v>
      </c>
      <c r="BD1441" s="142">
        <f t="shared" si="6495"/>
        <v>0</v>
      </c>
      <c r="BE1441" s="142">
        <f t="shared" si="6495"/>
        <v>0</v>
      </c>
      <c r="BF1441" s="142">
        <f t="shared" si="6495"/>
        <v>0</v>
      </c>
      <c r="BG1441" s="142">
        <f t="shared" si="6495"/>
        <v>0</v>
      </c>
      <c r="BH1441" s="142">
        <f t="shared" si="6495"/>
        <v>0</v>
      </c>
      <c r="BI1441" s="142"/>
      <c r="BV1441" s="142"/>
      <c r="CI1441" s="142"/>
      <c r="CV1441" s="142"/>
      <c r="DI1441" s="142"/>
      <c r="DV1441" s="142"/>
      <c r="EI1441" s="142"/>
    </row>
    <row r="1442" spans="1:139" ht="15.75" outlineLevel="1" x14ac:dyDescent="0.25">
      <c r="A1442" s="2">
        <f t="shared" si="6487"/>
        <v>3</v>
      </c>
      <c r="B1442" s="1" t="str">
        <f t="shared" si="6487"/>
        <v>PRE-09601</v>
      </c>
      <c r="C1442" s="1" t="str">
        <f t="shared" si="6487"/>
        <v>SPP FH - Knights 13805</v>
      </c>
      <c r="D1442" s="2" t="str">
        <f t="shared" si="6487"/>
        <v>PRE-09601.1</v>
      </c>
      <c r="E1442" s="141" t="str">
        <f t="shared" si="6487"/>
        <v>SPP FH - Knights 13805 - OH Feeder</v>
      </c>
      <c r="F1442" s="84"/>
      <c r="G1442" s="119">
        <v>364</v>
      </c>
      <c r="H1442" s="182"/>
      <c r="J1442" s="166">
        <f t="shared" si="6488"/>
        <v>0</v>
      </c>
      <c r="K1442" s="166">
        <f t="shared" ref="K1442:U1442" si="6496">K1245+J1442</f>
        <v>0</v>
      </c>
      <c r="L1442" s="166">
        <f t="shared" si="6496"/>
        <v>0</v>
      </c>
      <c r="M1442" s="166">
        <f t="shared" si="6496"/>
        <v>0</v>
      </c>
      <c r="N1442" s="166">
        <f t="shared" si="6496"/>
        <v>0</v>
      </c>
      <c r="O1442" s="166">
        <f t="shared" si="6496"/>
        <v>0</v>
      </c>
      <c r="P1442" s="166">
        <f t="shared" si="6496"/>
        <v>0</v>
      </c>
      <c r="Q1442" s="166">
        <f t="shared" si="6496"/>
        <v>0</v>
      </c>
      <c r="R1442" s="166">
        <f t="shared" si="6496"/>
        <v>0</v>
      </c>
      <c r="S1442" s="166">
        <f t="shared" si="6496"/>
        <v>0</v>
      </c>
      <c r="T1442" s="166">
        <f t="shared" si="6496"/>
        <v>0</v>
      </c>
      <c r="U1442" s="166">
        <f t="shared" si="6496"/>
        <v>0</v>
      </c>
      <c r="V1442" s="100"/>
      <c r="W1442" s="166">
        <f t="shared" si="6490"/>
        <v>0</v>
      </c>
      <c r="X1442" s="142">
        <f t="shared" ref="X1442:AH1442" si="6497">X1245+W1442</f>
        <v>0</v>
      </c>
      <c r="Y1442" s="142">
        <f t="shared" si="6497"/>
        <v>0</v>
      </c>
      <c r="Z1442" s="142">
        <f t="shared" si="6497"/>
        <v>0</v>
      </c>
      <c r="AA1442" s="142">
        <f t="shared" si="6497"/>
        <v>0</v>
      </c>
      <c r="AB1442" s="142">
        <f t="shared" si="6497"/>
        <v>0</v>
      </c>
      <c r="AC1442" s="142">
        <f t="shared" si="6497"/>
        <v>0</v>
      </c>
      <c r="AD1442" s="142">
        <f t="shared" si="6497"/>
        <v>0</v>
      </c>
      <c r="AE1442" s="142">
        <f t="shared" si="6497"/>
        <v>0</v>
      </c>
      <c r="AF1442" s="142">
        <f t="shared" si="6497"/>
        <v>0</v>
      </c>
      <c r="AG1442" s="142">
        <f t="shared" si="6497"/>
        <v>0</v>
      </c>
      <c r="AH1442" s="142">
        <f t="shared" si="6497"/>
        <v>0</v>
      </c>
      <c r="AI1442" s="142"/>
      <c r="AJ1442" s="166">
        <f t="shared" si="6492"/>
        <v>0</v>
      </c>
      <c r="AK1442" s="142">
        <f t="shared" ref="AK1442:AU1442" si="6498">AK1245+AJ1442</f>
        <v>0</v>
      </c>
      <c r="AL1442" s="142">
        <f t="shared" si="6498"/>
        <v>528667.45999999985</v>
      </c>
      <c r="AM1442" s="142">
        <f t="shared" si="6498"/>
        <v>528667.45999999985</v>
      </c>
      <c r="AN1442" s="142">
        <f t="shared" si="6498"/>
        <v>528667.45999999985</v>
      </c>
      <c r="AO1442" s="142">
        <f t="shared" si="6498"/>
        <v>528667.45999999985</v>
      </c>
      <c r="AP1442" s="142">
        <f t="shared" si="6498"/>
        <v>528667.45999999985</v>
      </c>
      <c r="AQ1442" s="142">
        <f t="shared" si="6498"/>
        <v>528667.45999999985</v>
      </c>
      <c r="AR1442" s="142">
        <f t="shared" si="6498"/>
        <v>528667.45999999985</v>
      </c>
      <c r="AS1442" s="142">
        <f t="shared" si="6498"/>
        <v>528667.45999999985</v>
      </c>
      <c r="AT1442" s="142">
        <f t="shared" si="6498"/>
        <v>528667.45999999985</v>
      </c>
      <c r="AU1442" s="142">
        <f t="shared" si="6498"/>
        <v>528667.45999999985</v>
      </c>
      <c r="AV1442" s="142"/>
      <c r="AW1442" s="166">
        <f t="shared" si="6494"/>
        <v>528667.45999999985</v>
      </c>
      <c r="AX1442" s="142">
        <f t="shared" ref="AX1442:BH1442" si="6499">AX1245+AW1442</f>
        <v>528667.45999999985</v>
      </c>
      <c r="AY1442" s="142">
        <f t="shared" si="6499"/>
        <v>528667.45999999985</v>
      </c>
      <c r="AZ1442" s="142">
        <f t="shared" si="6499"/>
        <v>528667.45999999985</v>
      </c>
      <c r="BA1442" s="142">
        <f t="shared" si="6499"/>
        <v>528667.45999999985</v>
      </c>
      <c r="BB1442" s="142">
        <f t="shared" si="6499"/>
        <v>528667.45999999985</v>
      </c>
      <c r="BC1442" s="142">
        <f t="shared" si="6499"/>
        <v>528667.45999999985</v>
      </c>
      <c r="BD1442" s="142">
        <f t="shared" si="6499"/>
        <v>528667.45999999985</v>
      </c>
      <c r="BE1442" s="142">
        <f t="shared" si="6499"/>
        <v>528667.45999999985</v>
      </c>
      <c r="BF1442" s="142">
        <f t="shared" si="6499"/>
        <v>528667.45999999985</v>
      </c>
      <c r="BG1442" s="142">
        <f t="shared" si="6499"/>
        <v>528667.45999999985</v>
      </c>
      <c r="BH1442" s="142">
        <f t="shared" si="6499"/>
        <v>528667.45999999985</v>
      </c>
      <c r="BI1442" s="142"/>
      <c r="BV1442" s="142"/>
      <c r="CI1442" s="142"/>
      <c r="CV1442" s="142"/>
      <c r="DI1442" s="142"/>
      <c r="DV1442" s="142"/>
      <c r="EI1442" s="142"/>
    </row>
    <row r="1443" spans="1:139" ht="15.75" outlineLevel="1" x14ac:dyDescent="0.25">
      <c r="A1443" s="2">
        <f t="shared" si="6487"/>
        <v>3</v>
      </c>
      <c r="B1443" s="1" t="str">
        <f t="shared" si="6487"/>
        <v>PRE-09601</v>
      </c>
      <c r="C1443" s="1" t="str">
        <f t="shared" si="6487"/>
        <v>SPP FH - Knights 13805</v>
      </c>
      <c r="D1443" s="2" t="str">
        <f t="shared" si="6487"/>
        <v>A2763487</v>
      </c>
      <c r="E1443" s="141" t="str">
        <f t="shared" si="6487"/>
        <v>KNIG805A OCR#125028</v>
      </c>
      <c r="F1443" s="84"/>
      <c r="G1443" s="119">
        <v>364</v>
      </c>
      <c r="H1443" s="182"/>
      <c r="J1443" s="166">
        <f t="shared" si="6488"/>
        <v>0</v>
      </c>
      <c r="K1443" s="166">
        <f t="shared" ref="K1443:U1443" si="6500">K1246+J1443</f>
        <v>0</v>
      </c>
      <c r="L1443" s="166">
        <f t="shared" si="6500"/>
        <v>0</v>
      </c>
      <c r="M1443" s="166">
        <f t="shared" si="6500"/>
        <v>0</v>
      </c>
      <c r="N1443" s="166">
        <f t="shared" si="6500"/>
        <v>0</v>
      </c>
      <c r="O1443" s="166">
        <f t="shared" si="6500"/>
        <v>0</v>
      </c>
      <c r="P1443" s="166">
        <f t="shared" si="6500"/>
        <v>0</v>
      </c>
      <c r="Q1443" s="166">
        <f t="shared" si="6500"/>
        <v>0</v>
      </c>
      <c r="R1443" s="166">
        <f t="shared" si="6500"/>
        <v>0</v>
      </c>
      <c r="S1443" s="166">
        <f t="shared" si="6500"/>
        <v>0</v>
      </c>
      <c r="T1443" s="166">
        <f t="shared" si="6500"/>
        <v>0</v>
      </c>
      <c r="U1443" s="166">
        <f t="shared" si="6500"/>
        <v>0</v>
      </c>
      <c r="V1443" s="100"/>
      <c r="W1443" s="166">
        <f t="shared" si="6490"/>
        <v>0</v>
      </c>
      <c r="X1443" s="142">
        <f t="shared" ref="X1443:AH1443" si="6501">X1246+W1443</f>
        <v>0</v>
      </c>
      <c r="Y1443" s="142">
        <f t="shared" si="6501"/>
        <v>0</v>
      </c>
      <c r="Z1443" s="142">
        <f t="shared" si="6501"/>
        <v>0</v>
      </c>
      <c r="AA1443" s="142">
        <f t="shared" si="6501"/>
        <v>0</v>
      </c>
      <c r="AB1443" s="142">
        <f t="shared" si="6501"/>
        <v>0</v>
      </c>
      <c r="AC1443" s="142">
        <f t="shared" si="6501"/>
        <v>0</v>
      </c>
      <c r="AD1443" s="142">
        <f t="shared" si="6501"/>
        <v>0</v>
      </c>
      <c r="AE1443" s="142">
        <f t="shared" si="6501"/>
        <v>0</v>
      </c>
      <c r="AF1443" s="142">
        <f t="shared" si="6501"/>
        <v>0</v>
      </c>
      <c r="AG1443" s="142">
        <f t="shared" si="6501"/>
        <v>0</v>
      </c>
      <c r="AH1443" s="142">
        <f t="shared" si="6501"/>
        <v>0</v>
      </c>
      <c r="AI1443" s="142"/>
      <c r="AJ1443" s="166">
        <f t="shared" si="6492"/>
        <v>0</v>
      </c>
      <c r="AK1443" s="142">
        <f t="shared" ref="AK1443:AU1443" si="6502">AK1246+AJ1443</f>
        <v>0</v>
      </c>
      <c r="AL1443" s="142">
        <f t="shared" si="6502"/>
        <v>0</v>
      </c>
      <c r="AM1443" s="142">
        <f t="shared" si="6502"/>
        <v>0</v>
      </c>
      <c r="AN1443" s="142">
        <f t="shared" si="6502"/>
        <v>0</v>
      </c>
      <c r="AO1443" s="142">
        <f t="shared" si="6502"/>
        <v>0</v>
      </c>
      <c r="AP1443" s="142">
        <f t="shared" si="6502"/>
        <v>0</v>
      </c>
      <c r="AQ1443" s="142">
        <f t="shared" si="6502"/>
        <v>0</v>
      </c>
      <c r="AR1443" s="142">
        <f t="shared" si="6502"/>
        <v>0</v>
      </c>
      <c r="AS1443" s="142">
        <f t="shared" si="6502"/>
        <v>0</v>
      </c>
      <c r="AT1443" s="142">
        <f t="shared" si="6502"/>
        <v>0</v>
      </c>
      <c r="AU1443" s="142">
        <f t="shared" si="6502"/>
        <v>0</v>
      </c>
      <c r="AV1443" s="142"/>
      <c r="AW1443" s="166">
        <f t="shared" si="6494"/>
        <v>0</v>
      </c>
      <c r="AX1443" s="142">
        <f t="shared" ref="AX1443:BH1443" si="6503">AX1246+AW1443</f>
        <v>0</v>
      </c>
      <c r="AY1443" s="142">
        <f t="shared" si="6503"/>
        <v>0</v>
      </c>
      <c r="AZ1443" s="142">
        <f t="shared" si="6503"/>
        <v>0</v>
      </c>
      <c r="BA1443" s="142">
        <f t="shared" si="6503"/>
        <v>0</v>
      </c>
      <c r="BB1443" s="142">
        <f t="shared" si="6503"/>
        <v>0</v>
      </c>
      <c r="BC1443" s="142">
        <f t="shared" si="6503"/>
        <v>0</v>
      </c>
      <c r="BD1443" s="142">
        <f t="shared" si="6503"/>
        <v>0</v>
      </c>
      <c r="BE1443" s="142">
        <f t="shared" si="6503"/>
        <v>0</v>
      </c>
      <c r="BF1443" s="142">
        <f t="shared" si="6503"/>
        <v>0</v>
      </c>
      <c r="BG1443" s="142">
        <f t="shared" si="6503"/>
        <v>0</v>
      </c>
      <c r="BH1443" s="142">
        <f t="shared" si="6503"/>
        <v>0</v>
      </c>
      <c r="BI1443" s="142"/>
      <c r="BV1443" s="142"/>
      <c r="CI1443" s="142"/>
      <c r="CV1443" s="142"/>
      <c r="DI1443" s="142"/>
      <c r="DV1443" s="142"/>
      <c r="EI1443" s="142"/>
    </row>
    <row r="1444" spans="1:139" ht="15.75" outlineLevel="1" x14ac:dyDescent="0.25">
      <c r="A1444" s="2">
        <f t="shared" ref="A1444:E1444" si="6504">A1247</f>
        <v>3</v>
      </c>
      <c r="B1444" s="1" t="str">
        <f t="shared" si="6504"/>
        <v>PRE-09601</v>
      </c>
      <c r="C1444" s="1" t="str">
        <f t="shared" si="6504"/>
        <v>SPP FH - Knights 13805</v>
      </c>
      <c r="D1444" s="2" t="str">
        <f t="shared" si="6504"/>
        <v>A2763491</v>
      </c>
      <c r="E1444" s="141" t="str">
        <f t="shared" si="6504"/>
        <v>SPP FH - Knights 13805 - OCR</v>
      </c>
      <c r="F1444" s="84"/>
      <c r="G1444" s="119">
        <v>364</v>
      </c>
      <c r="H1444" s="182"/>
      <c r="J1444" s="166">
        <f t="shared" si="6488"/>
        <v>0</v>
      </c>
      <c r="K1444" s="166">
        <f t="shared" ref="K1444:U1444" si="6505">K1247+J1444</f>
        <v>0</v>
      </c>
      <c r="L1444" s="166">
        <f t="shared" si="6505"/>
        <v>0</v>
      </c>
      <c r="M1444" s="166">
        <f t="shared" si="6505"/>
        <v>0</v>
      </c>
      <c r="N1444" s="166">
        <f t="shared" si="6505"/>
        <v>0</v>
      </c>
      <c r="O1444" s="166">
        <f t="shared" si="6505"/>
        <v>0</v>
      </c>
      <c r="P1444" s="166">
        <f t="shared" si="6505"/>
        <v>0</v>
      </c>
      <c r="Q1444" s="166">
        <f t="shared" si="6505"/>
        <v>0</v>
      </c>
      <c r="R1444" s="166">
        <f t="shared" si="6505"/>
        <v>0</v>
      </c>
      <c r="S1444" s="166">
        <f t="shared" si="6505"/>
        <v>0</v>
      </c>
      <c r="T1444" s="166">
        <f t="shared" si="6505"/>
        <v>0</v>
      </c>
      <c r="U1444" s="166">
        <f t="shared" si="6505"/>
        <v>0</v>
      </c>
      <c r="V1444" s="100"/>
      <c r="W1444" s="166">
        <f t="shared" si="6490"/>
        <v>0</v>
      </c>
      <c r="X1444" s="142">
        <f t="shared" ref="X1444:AH1444" si="6506">X1247+W1444</f>
        <v>0</v>
      </c>
      <c r="Y1444" s="142">
        <f t="shared" si="6506"/>
        <v>0</v>
      </c>
      <c r="Z1444" s="142">
        <f t="shared" si="6506"/>
        <v>0</v>
      </c>
      <c r="AA1444" s="142">
        <f t="shared" si="6506"/>
        <v>0</v>
      </c>
      <c r="AB1444" s="142">
        <f t="shared" si="6506"/>
        <v>0</v>
      </c>
      <c r="AC1444" s="142">
        <f t="shared" si="6506"/>
        <v>0</v>
      </c>
      <c r="AD1444" s="142">
        <f t="shared" si="6506"/>
        <v>0</v>
      </c>
      <c r="AE1444" s="142">
        <f t="shared" si="6506"/>
        <v>0</v>
      </c>
      <c r="AF1444" s="142">
        <f t="shared" si="6506"/>
        <v>0</v>
      </c>
      <c r="AG1444" s="142">
        <f t="shared" si="6506"/>
        <v>0</v>
      </c>
      <c r="AH1444" s="142">
        <f t="shared" si="6506"/>
        <v>0</v>
      </c>
      <c r="AI1444" s="142"/>
      <c r="AJ1444" s="166">
        <f t="shared" si="6492"/>
        <v>0</v>
      </c>
      <c r="AK1444" s="142">
        <f t="shared" ref="AK1444:AU1444" si="6507">AK1247+AJ1444</f>
        <v>0</v>
      </c>
      <c r="AL1444" s="142">
        <f t="shared" si="6507"/>
        <v>0</v>
      </c>
      <c r="AM1444" s="142">
        <f t="shared" si="6507"/>
        <v>0</v>
      </c>
      <c r="AN1444" s="142">
        <f t="shared" si="6507"/>
        <v>0</v>
      </c>
      <c r="AO1444" s="142">
        <f t="shared" si="6507"/>
        <v>0</v>
      </c>
      <c r="AP1444" s="142">
        <f t="shared" si="6507"/>
        <v>0</v>
      </c>
      <c r="AQ1444" s="142">
        <f t="shared" si="6507"/>
        <v>0</v>
      </c>
      <c r="AR1444" s="142">
        <f t="shared" si="6507"/>
        <v>0</v>
      </c>
      <c r="AS1444" s="142">
        <f t="shared" si="6507"/>
        <v>0</v>
      </c>
      <c r="AT1444" s="142">
        <f t="shared" si="6507"/>
        <v>0</v>
      </c>
      <c r="AU1444" s="142">
        <f t="shared" si="6507"/>
        <v>0</v>
      </c>
      <c r="AV1444" s="142"/>
      <c r="AW1444" s="166">
        <f t="shared" si="6494"/>
        <v>0</v>
      </c>
      <c r="AX1444" s="142">
        <f t="shared" ref="AX1444:BH1444" si="6508">AX1247+AW1444</f>
        <v>0</v>
      </c>
      <c r="AY1444" s="142">
        <f t="shared" si="6508"/>
        <v>0</v>
      </c>
      <c r="AZ1444" s="142">
        <f t="shared" si="6508"/>
        <v>0</v>
      </c>
      <c r="BA1444" s="142">
        <f t="shared" si="6508"/>
        <v>0</v>
      </c>
      <c r="BB1444" s="142">
        <f t="shared" si="6508"/>
        <v>0</v>
      </c>
      <c r="BC1444" s="142">
        <f t="shared" si="6508"/>
        <v>0</v>
      </c>
      <c r="BD1444" s="142">
        <f t="shared" si="6508"/>
        <v>0</v>
      </c>
      <c r="BE1444" s="142">
        <f t="shared" si="6508"/>
        <v>0</v>
      </c>
      <c r="BF1444" s="142">
        <f t="shared" si="6508"/>
        <v>0</v>
      </c>
      <c r="BG1444" s="142">
        <f t="shared" si="6508"/>
        <v>0</v>
      </c>
      <c r="BH1444" s="142">
        <f t="shared" si="6508"/>
        <v>0</v>
      </c>
      <c r="BI1444" s="142"/>
      <c r="BV1444" s="142"/>
      <c r="CI1444" s="142"/>
      <c r="CV1444" s="142"/>
      <c r="DI1444" s="142"/>
      <c r="DV1444" s="142"/>
      <c r="EI1444" s="142"/>
    </row>
    <row r="1445" spans="1:139" ht="15.75" outlineLevel="1" x14ac:dyDescent="0.25">
      <c r="A1445" s="2">
        <f t="shared" ref="A1445:E1445" si="6509">A1248</f>
        <v>3</v>
      </c>
      <c r="B1445" s="1" t="str">
        <f t="shared" si="6509"/>
        <v>PRE-09601</v>
      </c>
      <c r="C1445" s="1" t="str">
        <f t="shared" si="6509"/>
        <v>SPP FH - Knights 13805</v>
      </c>
      <c r="D1445" s="2" t="str">
        <f t="shared" si="6509"/>
        <v>A2763494</v>
      </c>
      <c r="E1445" s="141" t="str">
        <f t="shared" si="6509"/>
        <v>KNIG805C OCR#125084</v>
      </c>
      <c r="F1445" s="84"/>
      <c r="G1445" s="119">
        <v>364</v>
      </c>
      <c r="H1445" s="182"/>
      <c r="J1445" s="166">
        <f t="shared" si="6488"/>
        <v>0</v>
      </c>
      <c r="K1445" s="166">
        <f t="shared" ref="K1445:U1445" si="6510">K1248+J1445</f>
        <v>0</v>
      </c>
      <c r="L1445" s="166">
        <f t="shared" si="6510"/>
        <v>0</v>
      </c>
      <c r="M1445" s="166">
        <f t="shared" si="6510"/>
        <v>0</v>
      </c>
      <c r="N1445" s="166">
        <f t="shared" si="6510"/>
        <v>0</v>
      </c>
      <c r="O1445" s="166">
        <f t="shared" si="6510"/>
        <v>0</v>
      </c>
      <c r="P1445" s="166">
        <f t="shared" si="6510"/>
        <v>0</v>
      </c>
      <c r="Q1445" s="166">
        <f t="shared" si="6510"/>
        <v>0</v>
      </c>
      <c r="R1445" s="166">
        <f t="shared" si="6510"/>
        <v>0</v>
      </c>
      <c r="S1445" s="166">
        <f t="shared" si="6510"/>
        <v>0</v>
      </c>
      <c r="T1445" s="166">
        <f t="shared" si="6510"/>
        <v>0</v>
      </c>
      <c r="U1445" s="166">
        <f t="shared" si="6510"/>
        <v>0</v>
      </c>
      <c r="V1445" s="100"/>
      <c r="W1445" s="166">
        <f t="shared" si="6490"/>
        <v>0</v>
      </c>
      <c r="X1445" s="142">
        <f t="shared" ref="X1445:AH1445" si="6511">X1248+W1445</f>
        <v>0</v>
      </c>
      <c r="Y1445" s="142">
        <f t="shared" si="6511"/>
        <v>0</v>
      </c>
      <c r="Z1445" s="142">
        <f t="shared" si="6511"/>
        <v>0</v>
      </c>
      <c r="AA1445" s="142">
        <f t="shared" si="6511"/>
        <v>0</v>
      </c>
      <c r="AB1445" s="142">
        <f t="shared" si="6511"/>
        <v>0</v>
      </c>
      <c r="AC1445" s="142">
        <f t="shared" si="6511"/>
        <v>0</v>
      </c>
      <c r="AD1445" s="142">
        <f t="shared" si="6511"/>
        <v>0</v>
      </c>
      <c r="AE1445" s="142">
        <f t="shared" si="6511"/>
        <v>0</v>
      </c>
      <c r="AF1445" s="142">
        <f t="shared" si="6511"/>
        <v>0</v>
      </c>
      <c r="AG1445" s="142">
        <f t="shared" si="6511"/>
        <v>0</v>
      </c>
      <c r="AH1445" s="142">
        <f t="shared" si="6511"/>
        <v>0</v>
      </c>
      <c r="AI1445" s="142"/>
      <c r="AJ1445" s="166">
        <f t="shared" si="6492"/>
        <v>0</v>
      </c>
      <c r="AK1445" s="142">
        <f t="shared" ref="AK1445:AU1445" si="6512">AK1248+AJ1445</f>
        <v>0</v>
      </c>
      <c r="AL1445" s="142">
        <f t="shared" si="6512"/>
        <v>0</v>
      </c>
      <c r="AM1445" s="142">
        <f t="shared" si="6512"/>
        <v>0</v>
      </c>
      <c r="AN1445" s="142">
        <f t="shared" si="6512"/>
        <v>0</v>
      </c>
      <c r="AO1445" s="142">
        <f t="shared" si="6512"/>
        <v>0</v>
      </c>
      <c r="AP1445" s="142">
        <f t="shared" si="6512"/>
        <v>0</v>
      </c>
      <c r="AQ1445" s="142">
        <f t="shared" si="6512"/>
        <v>0</v>
      </c>
      <c r="AR1445" s="142">
        <f t="shared" si="6512"/>
        <v>0</v>
      </c>
      <c r="AS1445" s="142">
        <f t="shared" si="6512"/>
        <v>0</v>
      </c>
      <c r="AT1445" s="142">
        <f t="shared" si="6512"/>
        <v>0</v>
      </c>
      <c r="AU1445" s="142">
        <f t="shared" si="6512"/>
        <v>0</v>
      </c>
      <c r="AV1445" s="142"/>
      <c r="AW1445" s="166">
        <f t="shared" si="6494"/>
        <v>0</v>
      </c>
      <c r="AX1445" s="142">
        <f t="shared" ref="AX1445:BH1445" si="6513">AX1248+AW1445</f>
        <v>0</v>
      </c>
      <c r="AY1445" s="142">
        <f t="shared" si="6513"/>
        <v>0</v>
      </c>
      <c r="AZ1445" s="142">
        <f t="shared" si="6513"/>
        <v>0</v>
      </c>
      <c r="BA1445" s="142">
        <f t="shared" si="6513"/>
        <v>0</v>
      </c>
      <c r="BB1445" s="142">
        <f t="shared" si="6513"/>
        <v>0</v>
      </c>
      <c r="BC1445" s="142">
        <f t="shared" si="6513"/>
        <v>0</v>
      </c>
      <c r="BD1445" s="142">
        <f t="shared" si="6513"/>
        <v>0</v>
      </c>
      <c r="BE1445" s="142">
        <f t="shared" si="6513"/>
        <v>0</v>
      </c>
      <c r="BF1445" s="142">
        <f t="shared" si="6513"/>
        <v>0</v>
      </c>
      <c r="BG1445" s="142">
        <f t="shared" si="6513"/>
        <v>0</v>
      </c>
      <c r="BH1445" s="142">
        <f t="shared" si="6513"/>
        <v>0</v>
      </c>
      <c r="BI1445" s="142"/>
      <c r="BV1445" s="142"/>
      <c r="CI1445" s="142"/>
      <c r="CV1445" s="142"/>
      <c r="DI1445" s="142"/>
      <c r="DV1445" s="142"/>
      <c r="EI1445" s="142"/>
    </row>
    <row r="1446" spans="1:139" ht="15.75" outlineLevel="1" x14ac:dyDescent="0.25">
      <c r="A1446" s="2">
        <f t="shared" ref="A1446:E1446" si="6514">A1249</f>
        <v>3</v>
      </c>
      <c r="B1446" s="1" t="str">
        <f t="shared" si="6514"/>
        <v>PRE-09601</v>
      </c>
      <c r="C1446" s="1" t="str">
        <f t="shared" si="6514"/>
        <v>SPP FH - Knights 13805</v>
      </c>
      <c r="D1446" s="2" t="str">
        <f t="shared" si="6514"/>
        <v>A2763495</v>
      </c>
      <c r="E1446" s="141" t="str">
        <f t="shared" si="6514"/>
        <v>SPP FH - Knights 13805 - OCR</v>
      </c>
      <c r="F1446" s="84"/>
      <c r="G1446" s="119">
        <v>364</v>
      </c>
      <c r="H1446" s="182"/>
      <c r="J1446" s="166">
        <f t="shared" si="6488"/>
        <v>0</v>
      </c>
      <c r="K1446" s="166">
        <f t="shared" ref="K1446:U1446" si="6515">K1249+J1446</f>
        <v>0</v>
      </c>
      <c r="L1446" s="166">
        <f t="shared" si="6515"/>
        <v>0</v>
      </c>
      <c r="M1446" s="166">
        <f t="shared" si="6515"/>
        <v>0</v>
      </c>
      <c r="N1446" s="166">
        <f t="shared" si="6515"/>
        <v>0</v>
      </c>
      <c r="O1446" s="166">
        <f t="shared" si="6515"/>
        <v>0</v>
      </c>
      <c r="P1446" s="166">
        <f t="shared" si="6515"/>
        <v>0</v>
      </c>
      <c r="Q1446" s="166">
        <f t="shared" si="6515"/>
        <v>0</v>
      </c>
      <c r="R1446" s="166">
        <f t="shared" si="6515"/>
        <v>0</v>
      </c>
      <c r="S1446" s="166">
        <f t="shared" si="6515"/>
        <v>0</v>
      </c>
      <c r="T1446" s="166">
        <f t="shared" si="6515"/>
        <v>0</v>
      </c>
      <c r="U1446" s="166">
        <f t="shared" si="6515"/>
        <v>0</v>
      </c>
      <c r="V1446" s="100"/>
      <c r="W1446" s="166">
        <f t="shared" si="6490"/>
        <v>0</v>
      </c>
      <c r="X1446" s="142">
        <f t="shared" ref="X1446:AH1446" si="6516">X1249+W1446</f>
        <v>0</v>
      </c>
      <c r="Y1446" s="142">
        <f t="shared" si="6516"/>
        <v>0</v>
      </c>
      <c r="Z1446" s="142">
        <f t="shared" si="6516"/>
        <v>0</v>
      </c>
      <c r="AA1446" s="142">
        <f t="shared" si="6516"/>
        <v>0</v>
      </c>
      <c r="AB1446" s="142">
        <f t="shared" si="6516"/>
        <v>0</v>
      </c>
      <c r="AC1446" s="142">
        <f t="shared" si="6516"/>
        <v>0</v>
      </c>
      <c r="AD1446" s="142">
        <f t="shared" si="6516"/>
        <v>0</v>
      </c>
      <c r="AE1446" s="142">
        <f t="shared" si="6516"/>
        <v>0</v>
      </c>
      <c r="AF1446" s="142">
        <f t="shared" si="6516"/>
        <v>0</v>
      </c>
      <c r="AG1446" s="142">
        <f t="shared" si="6516"/>
        <v>0</v>
      </c>
      <c r="AH1446" s="142">
        <f t="shared" si="6516"/>
        <v>0</v>
      </c>
      <c r="AI1446" s="142"/>
      <c r="AJ1446" s="166">
        <f t="shared" si="6492"/>
        <v>0</v>
      </c>
      <c r="AK1446" s="142">
        <f t="shared" ref="AK1446:AU1446" si="6517">AK1249+AJ1446</f>
        <v>0</v>
      </c>
      <c r="AL1446" s="142">
        <f t="shared" si="6517"/>
        <v>0</v>
      </c>
      <c r="AM1446" s="142">
        <f t="shared" si="6517"/>
        <v>0</v>
      </c>
      <c r="AN1446" s="142">
        <f t="shared" si="6517"/>
        <v>0</v>
      </c>
      <c r="AO1446" s="142">
        <f t="shared" si="6517"/>
        <v>0</v>
      </c>
      <c r="AP1446" s="142">
        <f t="shared" si="6517"/>
        <v>0</v>
      </c>
      <c r="AQ1446" s="142">
        <f t="shared" si="6517"/>
        <v>0</v>
      </c>
      <c r="AR1446" s="142">
        <f t="shared" si="6517"/>
        <v>0</v>
      </c>
      <c r="AS1446" s="142">
        <f t="shared" si="6517"/>
        <v>0</v>
      </c>
      <c r="AT1446" s="142">
        <f t="shared" si="6517"/>
        <v>0</v>
      </c>
      <c r="AU1446" s="142">
        <f t="shared" si="6517"/>
        <v>0</v>
      </c>
      <c r="AV1446" s="142"/>
      <c r="AW1446" s="166">
        <f t="shared" si="6494"/>
        <v>0</v>
      </c>
      <c r="AX1446" s="142">
        <f t="shared" ref="AX1446:BH1446" si="6518">AX1249+AW1446</f>
        <v>0</v>
      </c>
      <c r="AY1446" s="142">
        <f t="shared" si="6518"/>
        <v>0</v>
      </c>
      <c r="AZ1446" s="142">
        <f t="shared" si="6518"/>
        <v>0</v>
      </c>
      <c r="BA1446" s="142">
        <f t="shared" si="6518"/>
        <v>0</v>
      </c>
      <c r="BB1446" s="142">
        <f t="shared" si="6518"/>
        <v>0</v>
      </c>
      <c r="BC1446" s="142">
        <f t="shared" si="6518"/>
        <v>0</v>
      </c>
      <c r="BD1446" s="142">
        <f t="shared" si="6518"/>
        <v>0</v>
      </c>
      <c r="BE1446" s="142">
        <f t="shared" si="6518"/>
        <v>0</v>
      </c>
      <c r="BF1446" s="142">
        <f t="shared" si="6518"/>
        <v>0</v>
      </c>
      <c r="BG1446" s="142">
        <f t="shared" si="6518"/>
        <v>0</v>
      </c>
      <c r="BH1446" s="142">
        <f t="shared" si="6518"/>
        <v>0</v>
      </c>
      <c r="BI1446" s="142"/>
      <c r="BV1446" s="142"/>
      <c r="CI1446" s="142"/>
      <c r="CV1446" s="142"/>
      <c r="DI1446" s="142"/>
      <c r="DV1446" s="142"/>
      <c r="EI1446" s="142"/>
    </row>
    <row r="1447" spans="1:139" ht="15.75" outlineLevel="1" x14ac:dyDescent="0.25">
      <c r="A1447" s="2">
        <f t="shared" ref="A1447:E1447" si="6519">A1250</f>
        <v>3</v>
      </c>
      <c r="B1447" s="1" t="str">
        <f t="shared" si="6519"/>
        <v>PRE-09601</v>
      </c>
      <c r="C1447" s="1" t="str">
        <f t="shared" si="6519"/>
        <v>SPP FH - Knights 13805</v>
      </c>
      <c r="D1447" s="2" t="str">
        <f t="shared" si="6519"/>
        <v>A2772311</v>
      </c>
      <c r="E1447" s="141" t="str">
        <f t="shared" si="6519"/>
        <v>SPP FH - Knights 13805 - OCR</v>
      </c>
      <c r="F1447" s="84"/>
      <c r="G1447" s="119">
        <v>364</v>
      </c>
      <c r="H1447" s="182"/>
      <c r="J1447" s="166">
        <f t="shared" si="6488"/>
        <v>0</v>
      </c>
      <c r="K1447" s="166">
        <f t="shared" ref="K1447:U1447" si="6520">K1250+J1447</f>
        <v>0</v>
      </c>
      <c r="L1447" s="166">
        <f t="shared" si="6520"/>
        <v>0</v>
      </c>
      <c r="M1447" s="166">
        <f t="shared" si="6520"/>
        <v>0</v>
      </c>
      <c r="N1447" s="166">
        <f t="shared" si="6520"/>
        <v>0</v>
      </c>
      <c r="O1447" s="166">
        <f t="shared" si="6520"/>
        <v>0</v>
      </c>
      <c r="P1447" s="166">
        <f t="shared" si="6520"/>
        <v>0</v>
      </c>
      <c r="Q1447" s="166">
        <f t="shared" si="6520"/>
        <v>0</v>
      </c>
      <c r="R1447" s="166">
        <f t="shared" si="6520"/>
        <v>0</v>
      </c>
      <c r="S1447" s="166">
        <f t="shared" si="6520"/>
        <v>0</v>
      </c>
      <c r="T1447" s="166">
        <f t="shared" si="6520"/>
        <v>0</v>
      </c>
      <c r="U1447" s="166">
        <f t="shared" si="6520"/>
        <v>0</v>
      </c>
      <c r="V1447" s="100"/>
      <c r="W1447" s="166">
        <f t="shared" si="6490"/>
        <v>0</v>
      </c>
      <c r="X1447" s="142">
        <f t="shared" ref="X1447:AH1447" si="6521">X1250+W1447</f>
        <v>0</v>
      </c>
      <c r="Y1447" s="142">
        <f t="shared" si="6521"/>
        <v>0</v>
      </c>
      <c r="Z1447" s="142">
        <f t="shared" si="6521"/>
        <v>0</v>
      </c>
      <c r="AA1447" s="142">
        <f t="shared" si="6521"/>
        <v>0</v>
      </c>
      <c r="AB1447" s="142">
        <f t="shared" si="6521"/>
        <v>0</v>
      </c>
      <c r="AC1447" s="142">
        <f t="shared" si="6521"/>
        <v>0</v>
      </c>
      <c r="AD1447" s="142">
        <f t="shared" si="6521"/>
        <v>0</v>
      </c>
      <c r="AE1447" s="142">
        <f t="shared" si="6521"/>
        <v>0</v>
      </c>
      <c r="AF1447" s="142">
        <f t="shared" si="6521"/>
        <v>0</v>
      </c>
      <c r="AG1447" s="142">
        <f t="shared" si="6521"/>
        <v>0</v>
      </c>
      <c r="AH1447" s="142">
        <f t="shared" si="6521"/>
        <v>0</v>
      </c>
      <c r="AI1447" s="142"/>
      <c r="AJ1447" s="166">
        <f t="shared" si="6492"/>
        <v>0</v>
      </c>
      <c r="AK1447" s="142">
        <f t="shared" ref="AK1447:AU1447" si="6522">AK1250+AJ1447</f>
        <v>0</v>
      </c>
      <c r="AL1447" s="142">
        <f t="shared" si="6522"/>
        <v>0</v>
      </c>
      <c r="AM1447" s="142">
        <f t="shared" si="6522"/>
        <v>0</v>
      </c>
      <c r="AN1447" s="142">
        <f t="shared" si="6522"/>
        <v>0</v>
      </c>
      <c r="AO1447" s="142">
        <f t="shared" si="6522"/>
        <v>0</v>
      </c>
      <c r="AP1447" s="142">
        <f t="shared" si="6522"/>
        <v>0</v>
      </c>
      <c r="AQ1447" s="142">
        <f t="shared" si="6522"/>
        <v>0</v>
      </c>
      <c r="AR1447" s="142">
        <f t="shared" si="6522"/>
        <v>0</v>
      </c>
      <c r="AS1447" s="142">
        <f t="shared" si="6522"/>
        <v>0</v>
      </c>
      <c r="AT1447" s="142">
        <f t="shared" si="6522"/>
        <v>0</v>
      </c>
      <c r="AU1447" s="142">
        <f t="shared" si="6522"/>
        <v>0</v>
      </c>
      <c r="AV1447" s="142"/>
      <c r="AW1447" s="166">
        <f t="shared" si="6494"/>
        <v>0</v>
      </c>
      <c r="AX1447" s="142">
        <f t="shared" ref="AX1447:BH1447" si="6523">AX1250+AW1447</f>
        <v>0</v>
      </c>
      <c r="AY1447" s="142">
        <f t="shared" si="6523"/>
        <v>0</v>
      </c>
      <c r="AZ1447" s="142">
        <f t="shared" si="6523"/>
        <v>0</v>
      </c>
      <c r="BA1447" s="142">
        <f t="shared" si="6523"/>
        <v>0</v>
      </c>
      <c r="BB1447" s="142">
        <f t="shared" si="6523"/>
        <v>0</v>
      </c>
      <c r="BC1447" s="142">
        <f t="shared" si="6523"/>
        <v>0</v>
      </c>
      <c r="BD1447" s="142">
        <f t="shared" si="6523"/>
        <v>0</v>
      </c>
      <c r="BE1447" s="142">
        <f t="shared" si="6523"/>
        <v>0</v>
      </c>
      <c r="BF1447" s="142">
        <f t="shared" si="6523"/>
        <v>0</v>
      </c>
      <c r="BG1447" s="142">
        <f t="shared" si="6523"/>
        <v>0</v>
      </c>
      <c r="BH1447" s="142">
        <f t="shared" si="6523"/>
        <v>0</v>
      </c>
      <c r="BI1447" s="142"/>
      <c r="BV1447" s="142"/>
      <c r="CI1447" s="142"/>
      <c r="CV1447" s="142"/>
      <c r="DI1447" s="142"/>
      <c r="DV1447" s="142"/>
      <c r="EI1447" s="142"/>
    </row>
    <row r="1448" spans="1:139" ht="15.75" outlineLevel="1" x14ac:dyDescent="0.25">
      <c r="A1448" s="2">
        <f t="shared" ref="A1448:E1448" si="6524">A1251</f>
        <v>3</v>
      </c>
      <c r="B1448" s="1" t="str">
        <f t="shared" si="6524"/>
        <v>PRE-09601</v>
      </c>
      <c r="C1448" s="1" t="str">
        <f t="shared" si="6524"/>
        <v>SPP FH - Knights 13805</v>
      </c>
      <c r="D1448" s="2" t="str">
        <f t="shared" si="6524"/>
        <v>A2772393</v>
      </c>
      <c r="E1448" s="141" t="str">
        <f t="shared" si="6524"/>
        <v>KNIG805 OCR#31461</v>
      </c>
      <c r="F1448" s="84"/>
      <c r="G1448" s="119">
        <v>365</v>
      </c>
      <c r="H1448" s="182"/>
      <c r="J1448" s="166">
        <f t="shared" si="6488"/>
        <v>0</v>
      </c>
      <c r="K1448" s="166">
        <f t="shared" ref="K1448:U1448" si="6525">K1251+J1448</f>
        <v>0</v>
      </c>
      <c r="L1448" s="166">
        <f t="shared" si="6525"/>
        <v>0</v>
      </c>
      <c r="M1448" s="166">
        <f t="shared" si="6525"/>
        <v>0</v>
      </c>
      <c r="N1448" s="166">
        <f t="shared" si="6525"/>
        <v>0</v>
      </c>
      <c r="O1448" s="166">
        <f t="shared" si="6525"/>
        <v>0</v>
      </c>
      <c r="P1448" s="166">
        <f t="shared" si="6525"/>
        <v>0</v>
      </c>
      <c r="Q1448" s="166">
        <f t="shared" si="6525"/>
        <v>0</v>
      </c>
      <c r="R1448" s="166">
        <f t="shared" si="6525"/>
        <v>0</v>
      </c>
      <c r="S1448" s="166">
        <f t="shared" si="6525"/>
        <v>0</v>
      </c>
      <c r="T1448" s="166">
        <f t="shared" si="6525"/>
        <v>0</v>
      </c>
      <c r="U1448" s="166">
        <f t="shared" si="6525"/>
        <v>0</v>
      </c>
      <c r="V1448" s="100"/>
      <c r="W1448" s="166">
        <f t="shared" si="6490"/>
        <v>0</v>
      </c>
      <c r="X1448" s="142">
        <f t="shared" ref="X1448:AH1448" si="6526">X1251+W1448</f>
        <v>0</v>
      </c>
      <c r="Y1448" s="142">
        <f t="shared" si="6526"/>
        <v>0</v>
      </c>
      <c r="Z1448" s="142">
        <f t="shared" si="6526"/>
        <v>0</v>
      </c>
      <c r="AA1448" s="142">
        <f t="shared" si="6526"/>
        <v>0</v>
      </c>
      <c r="AB1448" s="142">
        <f t="shared" si="6526"/>
        <v>0</v>
      </c>
      <c r="AC1448" s="142">
        <f t="shared" si="6526"/>
        <v>0</v>
      </c>
      <c r="AD1448" s="142">
        <f t="shared" si="6526"/>
        <v>0</v>
      </c>
      <c r="AE1448" s="142">
        <f t="shared" si="6526"/>
        <v>0</v>
      </c>
      <c r="AF1448" s="142">
        <f t="shared" si="6526"/>
        <v>51.38</v>
      </c>
      <c r="AG1448" s="142">
        <f t="shared" si="6526"/>
        <v>51.38</v>
      </c>
      <c r="AH1448" s="142">
        <f t="shared" si="6526"/>
        <v>51.38</v>
      </c>
      <c r="AI1448" s="142"/>
      <c r="AJ1448" s="166">
        <f t="shared" si="6492"/>
        <v>51.38</v>
      </c>
      <c r="AK1448" s="142">
        <f t="shared" ref="AK1448:AU1448" si="6527">AK1251+AJ1448</f>
        <v>51.38</v>
      </c>
      <c r="AL1448" s="142">
        <f t="shared" si="6527"/>
        <v>51.38</v>
      </c>
      <c r="AM1448" s="142">
        <f t="shared" si="6527"/>
        <v>51.38</v>
      </c>
      <c r="AN1448" s="142">
        <f t="shared" si="6527"/>
        <v>51.38</v>
      </c>
      <c r="AO1448" s="142">
        <f t="shared" si="6527"/>
        <v>51.38</v>
      </c>
      <c r="AP1448" s="142">
        <f t="shared" si="6527"/>
        <v>51.38</v>
      </c>
      <c r="AQ1448" s="142">
        <f t="shared" si="6527"/>
        <v>51.38</v>
      </c>
      <c r="AR1448" s="142">
        <f t="shared" si="6527"/>
        <v>51.38</v>
      </c>
      <c r="AS1448" s="142">
        <f t="shared" si="6527"/>
        <v>51.38</v>
      </c>
      <c r="AT1448" s="142">
        <f t="shared" si="6527"/>
        <v>51.38</v>
      </c>
      <c r="AU1448" s="142">
        <f t="shared" si="6527"/>
        <v>51.38</v>
      </c>
      <c r="AV1448" s="142"/>
      <c r="AW1448" s="166">
        <f t="shared" si="6494"/>
        <v>51.38</v>
      </c>
      <c r="AX1448" s="142">
        <f t="shared" ref="AX1448:BH1448" si="6528">AX1251+AW1448</f>
        <v>51.38</v>
      </c>
      <c r="AY1448" s="142">
        <f t="shared" si="6528"/>
        <v>51.38</v>
      </c>
      <c r="AZ1448" s="142">
        <f t="shared" si="6528"/>
        <v>51.38</v>
      </c>
      <c r="BA1448" s="142">
        <f t="shared" si="6528"/>
        <v>51.38</v>
      </c>
      <c r="BB1448" s="142">
        <f t="shared" si="6528"/>
        <v>51.38</v>
      </c>
      <c r="BC1448" s="142">
        <f t="shared" si="6528"/>
        <v>51.38</v>
      </c>
      <c r="BD1448" s="142">
        <f t="shared" si="6528"/>
        <v>51.38</v>
      </c>
      <c r="BE1448" s="142">
        <f t="shared" si="6528"/>
        <v>51.38</v>
      </c>
      <c r="BF1448" s="142">
        <f t="shared" si="6528"/>
        <v>51.38</v>
      </c>
      <c r="BG1448" s="142">
        <f t="shared" si="6528"/>
        <v>51.38</v>
      </c>
      <c r="BH1448" s="142">
        <f t="shared" si="6528"/>
        <v>51.38</v>
      </c>
      <c r="BI1448" s="142"/>
      <c r="BV1448" s="142"/>
      <c r="CI1448" s="142"/>
      <c r="CV1448" s="142"/>
      <c r="DI1448" s="142"/>
      <c r="DV1448" s="142"/>
      <c r="EI1448" s="142"/>
    </row>
    <row r="1449" spans="1:139" ht="15.75" outlineLevel="1" x14ac:dyDescent="0.25">
      <c r="A1449" s="2">
        <f t="shared" ref="A1449:E1450" si="6529">A1252</f>
        <v>4</v>
      </c>
      <c r="B1449" s="1" t="str">
        <f t="shared" si="6529"/>
        <v>PRE-09602</v>
      </c>
      <c r="C1449" s="1" t="str">
        <f t="shared" si="6529"/>
        <v>SPP FH - Casey Road 13745</v>
      </c>
      <c r="D1449" s="2" t="str">
        <f t="shared" si="6529"/>
        <v>PRE-09602.1</v>
      </c>
      <c r="E1449" s="141" t="str">
        <f t="shared" si="6529"/>
        <v>SPP FH - Casey Road 13745 - OH Feed</v>
      </c>
      <c r="F1449" s="84"/>
      <c r="G1449" s="119">
        <v>364</v>
      </c>
      <c r="H1449" s="118"/>
      <c r="J1449" s="166">
        <f t="shared" si="6488"/>
        <v>0</v>
      </c>
      <c r="K1449" s="166">
        <f t="shared" ref="K1449:U1449" si="6530">K1252+J1449</f>
        <v>0</v>
      </c>
      <c r="L1449" s="166">
        <f t="shared" si="6530"/>
        <v>0</v>
      </c>
      <c r="M1449" s="166">
        <f t="shared" si="6530"/>
        <v>0</v>
      </c>
      <c r="N1449" s="166">
        <f t="shared" si="6530"/>
        <v>0</v>
      </c>
      <c r="O1449" s="166">
        <f t="shared" si="6530"/>
        <v>0</v>
      </c>
      <c r="P1449" s="166">
        <f t="shared" si="6530"/>
        <v>0</v>
      </c>
      <c r="Q1449" s="166">
        <f t="shared" si="6530"/>
        <v>0</v>
      </c>
      <c r="R1449" s="166">
        <f t="shared" si="6530"/>
        <v>0</v>
      </c>
      <c r="S1449" s="166">
        <f t="shared" si="6530"/>
        <v>0</v>
      </c>
      <c r="T1449" s="166">
        <f t="shared" si="6530"/>
        <v>0</v>
      </c>
      <c r="U1449" s="166">
        <f t="shared" si="6530"/>
        <v>0</v>
      </c>
      <c r="V1449" s="142"/>
      <c r="W1449" s="166">
        <f t="shared" si="6490"/>
        <v>0</v>
      </c>
      <c r="X1449" s="166">
        <f t="shared" ref="X1449:AH1449" si="6531">X1252+W1449</f>
        <v>0</v>
      </c>
      <c r="Y1449" s="166">
        <f t="shared" si="6531"/>
        <v>0</v>
      </c>
      <c r="Z1449" s="166">
        <f t="shared" si="6531"/>
        <v>0</v>
      </c>
      <c r="AA1449" s="166">
        <f t="shared" si="6531"/>
        <v>0</v>
      </c>
      <c r="AB1449" s="166">
        <f t="shared" si="6531"/>
        <v>0</v>
      </c>
      <c r="AC1449" s="166">
        <f t="shared" si="6531"/>
        <v>0</v>
      </c>
      <c r="AD1449" s="166">
        <f t="shared" si="6531"/>
        <v>0</v>
      </c>
      <c r="AE1449" s="166">
        <f t="shared" si="6531"/>
        <v>0</v>
      </c>
      <c r="AF1449" s="166">
        <f t="shared" si="6531"/>
        <v>0</v>
      </c>
      <c r="AG1449" s="166">
        <f t="shared" si="6531"/>
        <v>0</v>
      </c>
      <c r="AH1449" s="166">
        <f t="shared" si="6531"/>
        <v>0</v>
      </c>
      <c r="AI1449" s="142"/>
      <c r="AJ1449" s="166">
        <f t="shared" si="6492"/>
        <v>0</v>
      </c>
      <c r="AK1449" s="166">
        <f t="shared" ref="AK1449:AU1449" si="6532">AK1252+AJ1449</f>
        <v>0</v>
      </c>
      <c r="AL1449" s="166">
        <f t="shared" si="6532"/>
        <v>346006.87200000009</v>
      </c>
      <c r="AM1449" s="166">
        <f t="shared" si="6532"/>
        <v>346006.87200000009</v>
      </c>
      <c r="AN1449" s="166">
        <f t="shared" si="6532"/>
        <v>346006.87200000009</v>
      </c>
      <c r="AO1449" s="166">
        <f t="shared" si="6532"/>
        <v>346006.87200000009</v>
      </c>
      <c r="AP1449" s="166">
        <f t="shared" si="6532"/>
        <v>346006.87200000009</v>
      </c>
      <c r="AQ1449" s="166">
        <f t="shared" si="6532"/>
        <v>346006.87200000009</v>
      </c>
      <c r="AR1449" s="166">
        <f t="shared" si="6532"/>
        <v>346006.87200000009</v>
      </c>
      <c r="AS1449" s="166">
        <f t="shared" si="6532"/>
        <v>346006.87200000009</v>
      </c>
      <c r="AT1449" s="166">
        <f t="shared" si="6532"/>
        <v>346006.87200000009</v>
      </c>
      <c r="AU1449" s="166">
        <f t="shared" si="6532"/>
        <v>346006.87200000009</v>
      </c>
      <c r="AV1449" s="142"/>
      <c r="AW1449" s="166">
        <f t="shared" si="6494"/>
        <v>346006.87200000009</v>
      </c>
      <c r="AX1449" s="166">
        <f t="shared" ref="AX1449:BH1449" si="6533">AX1252+AW1449</f>
        <v>346006.87200000009</v>
      </c>
      <c r="AY1449" s="166">
        <f t="shared" si="6533"/>
        <v>346006.87200000009</v>
      </c>
      <c r="AZ1449" s="166">
        <f t="shared" si="6533"/>
        <v>346006.87200000009</v>
      </c>
      <c r="BA1449" s="166">
        <f t="shared" si="6533"/>
        <v>346006.87200000009</v>
      </c>
      <c r="BB1449" s="166">
        <f t="shared" si="6533"/>
        <v>346006.87200000009</v>
      </c>
      <c r="BC1449" s="166">
        <f t="shared" si="6533"/>
        <v>346006.87200000009</v>
      </c>
      <c r="BD1449" s="166">
        <f t="shared" si="6533"/>
        <v>346006.87200000009</v>
      </c>
      <c r="BE1449" s="166">
        <f t="shared" si="6533"/>
        <v>346006.87200000009</v>
      </c>
      <c r="BF1449" s="166">
        <f t="shared" si="6533"/>
        <v>346006.87200000009</v>
      </c>
      <c r="BG1449" s="166">
        <f t="shared" si="6533"/>
        <v>346006.87200000009</v>
      </c>
      <c r="BH1449" s="166">
        <f t="shared" si="6533"/>
        <v>346006.87200000009</v>
      </c>
      <c r="BI1449" s="142"/>
      <c r="BV1449" s="142"/>
      <c r="CI1449" s="142"/>
      <c r="CV1449" s="142"/>
      <c r="DI1449" s="142"/>
      <c r="DV1449" s="142"/>
      <c r="EI1449" s="142"/>
    </row>
    <row r="1450" spans="1:139" ht="15.75" outlineLevel="1" x14ac:dyDescent="0.25">
      <c r="A1450" s="2">
        <f t="shared" si="6529"/>
        <v>4</v>
      </c>
      <c r="B1450" s="1" t="str">
        <f t="shared" si="6529"/>
        <v>PRE-09602</v>
      </c>
      <c r="C1450" s="1" t="str">
        <f t="shared" si="6529"/>
        <v>SPP FH - Casey Road 13745</v>
      </c>
      <c r="D1450" s="2" t="str">
        <f t="shared" si="6529"/>
        <v>A2764703</v>
      </c>
      <c r="E1450" s="141" t="str">
        <f t="shared" si="6529"/>
        <v>CASY745A - OCR#124466</v>
      </c>
      <c r="F1450" s="84"/>
      <c r="G1450" s="119">
        <v>364</v>
      </c>
      <c r="H1450" s="118"/>
      <c r="J1450" s="166">
        <f t="shared" si="6488"/>
        <v>0</v>
      </c>
      <c r="K1450" s="166">
        <f t="shared" ref="K1450:U1450" si="6534">K1253+J1450</f>
        <v>0</v>
      </c>
      <c r="L1450" s="166">
        <f t="shared" si="6534"/>
        <v>0</v>
      </c>
      <c r="M1450" s="166">
        <f t="shared" si="6534"/>
        <v>0</v>
      </c>
      <c r="N1450" s="166">
        <f t="shared" si="6534"/>
        <v>0</v>
      </c>
      <c r="O1450" s="166">
        <f t="shared" si="6534"/>
        <v>0</v>
      </c>
      <c r="P1450" s="166">
        <f t="shared" si="6534"/>
        <v>0</v>
      </c>
      <c r="Q1450" s="166">
        <f t="shared" si="6534"/>
        <v>0</v>
      </c>
      <c r="R1450" s="166">
        <f t="shared" si="6534"/>
        <v>0</v>
      </c>
      <c r="S1450" s="166">
        <f t="shared" si="6534"/>
        <v>0</v>
      </c>
      <c r="T1450" s="166">
        <f t="shared" si="6534"/>
        <v>0</v>
      </c>
      <c r="U1450" s="166">
        <f t="shared" si="6534"/>
        <v>0</v>
      </c>
      <c r="V1450" s="142"/>
      <c r="W1450" s="166">
        <f t="shared" si="6490"/>
        <v>0</v>
      </c>
      <c r="X1450" s="166">
        <f t="shared" ref="X1450:AH1450" si="6535">X1253+W1450</f>
        <v>0</v>
      </c>
      <c r="Y1450" s="166">
        <f t="shared" si="6535"/>
        <v>0</v>
      </c>
      <c r="Z1450" s="166">
        <f t="shared" si="6535"/>
        <v>0</v>
      </c>
      <c r="AA1450" s="166">
        <f t="shared" si="6535"/>
        <v>0</v>
      </c>
      <c r="AB1450" s="166">
        <f t="shared" si="6535"/>
        <v>0</v>
      </c>
      <c r="AC1450" s="166">
        <f t="shared" si="6535"/>
        <v>0</v>
      </c>
      <c r="AD1450" s="166">
        <f t="shared" si="6535"/>
        <v>0</v>
      </c>
      <c r="AE1450" s="166">
        <f t="shared" si="6535"/>
        <v>0</v>
      </c>
      <c r="AF1450" s="166">
        <f t="shared" si="6535"/>
        <v>0</v>
      </c>
      <c r="AG1450" s="166">
        <f t="shared" si="6535"/>
        <v>0</v>
      </c>
      <c r="AH1450" s="166">
        <f t="shared" si="6535"/>
        <v>0</v>
      </c>
      <c r="AI1450" s="142"/>
      <c r="AJ1450" s="166">
        <f t="shared" si="6492"/>
        <v>0</v>
      </c>
      <c r="AK1450" s="166">
        <f t="shared" ref="AK1450:AU1450" si="6536">AK1253+AJ1450</f>
        <v>0</v>
      </c>
      <c r="AL1450" s="166">
        <f t="shared" si="6536"/>
        <v>0</v>
      </c>
      <c r="AM1450" s="166">
        <f t="shared" si="6536"/>
        <v>0</v>
      </c>
      <c r="AN1450" s="166">
        <f t="shared" si="6536"/>
        <v>0</v>
      </c>
      <c r="AO1450" s="166">
        <f t="shared" si="6536"/>
        <v>0</v>
      </c>
      <c r="AP1450" s="166">
        <f t="shared" si="6536"/>
        <v>0</v>
      </c>
      <c r="AQ1450" s="166">
        <f t="shared" si="6536"/>
        <v>0</v>
      </c>
      <c r="AR1450" s="166">
        <f t="shared" si="6536"/>
        <v>0</v>
      </c>
      <c r="AS1450" s="166">
        <f t="shared" si="6536"/>
        <v>0</v>
      </c>
      <c r="AT1450" s="166">
        <f t="shared" si="6536"/>
        <v>0</v>
      </c>
      <c r="AU1450" s="166">
        <f t="shared" si="6536"/>
        <v>0</v>
      </c>
      <c r="AV1450" s="142"/>
      <c r="AW1450" s="166">
        <f t="shared" si="6494"/>
        <v>0</v>
      </c>
      <c r="AX1450" s="166">
        <f t="shared" ref="AX1450:BH1450" si="6537">AX1253+AW1450</f>
        <v>0</v>
      </c>
      <c r="AY1450" s="166">
        <f t="shared" si="6537"/>
        <v>0</v>
      </c>
      <c r="AZ1450" s="166">
        <f t="shared" si="6537"/>
        <v>0</v>
      </c>
      <c r="BA1450" s="166">
        <f t="shared" si="6537"/>
        <v>0</v>
      </c>
      <c r="BB1450" s="166">
        <f t="shared" si="6537"/>
        <v>0</v>
      </c>
      <c r="BC1450" s="166">
        <f t="shared" si="6537"/>
        <v>0</v>
      </c>
      <c r="BD1450" s="166">
        <f t="shared" si="6537"/>
        <v>0</v>
      </c>
      <c r="BE1450" s="166">
        <f t="shared" si="6537"/>
        <v>0</v>
      </c>
      <c r="BF1450" s="166">
        <f t="shared" si="6537"/>
        <v>0</v>
      </c>
      <c r="BG1450" s="166">
        <f t="shared" si="6537"/>
        <v>0</v>
      </c>
      <c r="BH1450" s="166">
        <f t="shared" si="6537"/>
        <v>0</v>
      </c>
      <c r="BI1450" s="142"/>
      <c r="BV1450" s="142"/>
      <c r="CI1450" s="142"/>
      <c r="CV1450" s="142"/>
      <c r="DI1450" s="142"/>
      <c r="DV1450" s="142"/>
      <c r="EI1450" s="142"/>
    </row>
    <row r="1451" spans="1:139" ht="15.75" outlineLevel="1" x14ac:dyDescent="0.25">
      <c r="A1451" s="2">
        <f t="shared" ref="A1451:E1451" si="6538">A1254</f>
        <v>4</v>
      </c>
      <c r="B1451" s="1" t="str">
        <f t="shared" si="6538"/>
        <v>PRE-09602</v>
      </c>
      <c r="C1451" s="1" t="str">
        <f t="shared" si="6538"/>
        <v>SPP FH - Casey Road 13745</v>
      </c>
      <c r="D1451" s="2" t="str">
        <f t="shared" si="6538"/>
        <v>A2764705</v>
      </c>
      <c r="E1451" s="141" t="str">
        <f t="shared" si="6538"/>
        <v>CASY745B - OCR#27273</v>
      </c>
      <c r="F1451" s="84"/>
      <c r="G1451" s="119">
        <v>364</v>
      </c>
      <c r="H1451" s="118"/>
      <c r="J1451" s="166">
        <f t="shared" si="6488"/>
        <v>0</v>
      </c>
      <c r="K1451" s="166">
        <f t="shared" ref="K1451:U1451" si="6539">K1254+J1451</f>
        <v>0</v>
      </c>
      <c r="L1451" s="166">
        <f t="shared" si="6539"/>
        <v>0</v>
      </c>
      <c r="M1451" s="166">
        <f t="shared" si="6539"/>
        <v>0</v>
      </c>
      <c r="N1451" s="166">
        <f t="shared" si="6539"/>
        <v>0</v>
      </c>
      <c r="O1451" s="166">
        <f t="shared" si="6539"/>
        <v>0</v>
      </c>
      <c r="P1451" s="166">
        <f t="shared" si="6539"/>
        <v>0</v>
      </c>
      <c r="Q1451" s="166">
        <f t="shared" si="6539"/>
        <v>0</v>
      </c>
      <c r="R1451" s="166">
        <f t="shared" si="6539"/>
        <v>0</v>
      </c>
      <c r="S1451" s="166">
        <f t="shared" si="6539"/>
        <v>0</v>
      </c>
      <c r="T1451" s="166">
        <f t="shared" si="6539"/>
        <v>0</v>
      </c>
      <c r="U1451" s="166">
        <f t="shared" si="6539"/>
        <v>0</v>
      </c>
      <c r="V1451" s="142"/>
      <c r="W1451" s="166">
        <f t="shared" si="6490"/>
        <v>0</v>
      </c>
      <c r="X1451" s="166">
        <f t="shared" ref="X1451:AH1451" si="6540">X1254+W1451</f>
        <v>0</v>
      </c>
      <c r="Y1451" s="166">
        <f t="shared" si="6540"/>
        <v>0</v>
      </c>
      <c r="Z1451" s="166">
        <f t="shared" si="6540"/>
        <v>0</v>
      </c>
      <c r="AA1451" s="166">
        <f t="shared" si="6540"/>
        <v>0</v>
      </c>
      <c r="AB1451" s="166">
        <f t="shared" si="6540"/>
        <v>0</v>
      </c>
      <c r="AC1451" s="166">
        <f t="shared" si="6540"/>
        <v>0</v>
      </c>
      <c r="AD1451" s="166">
        <f t="shared" si="6540"/>
        <v>0</v>
      </c>
      <c r="AE1451" s="166">
        <f t="shared" si="6540"/>
        <v>0</v>
      </c>
      <c r="AF1451" s="166">
        <f t="shared" si="6540"/>
        <v>0</v>
      </c>
      <c r="AG1451" s="166">
        <f t="shared" si="6540"/>
        <v>0</v>
      </c>
      <c r="AH1451" s="166">
        <f t="shared" si="6540"/>
        <v>0</v>
      </c>
      <c r="AI1451" s="142"/>
      <c r="AJ1451" s="166">
        <f t="shared" si="6492"/>
        <v>0</v>
      </c>
      <c r="AK1451" s="166">
        <f t="shared" ref="AK1451:AU1451" si="6541">AK1254+AJ1451</f>
        <v>0</v>
      </c>
      <c r="AL1451" s="166">
        <f t="shared" si="6541"/>
        <v>0</v>
      </c>
      <c r="AM1451" s="166">
        <f t="shared" si="6541"/>
        <v>0</v>
      </c>
      <c r="AN1451" s="166">
        <f t="shared" si="6541"/>
        <v>0</v>
      </c>
      <c r="AO1451" s="166">
        <f t="shared" si="6541"/>
        <v>0</v>
      </c>
      <c r="AP1451" s="166">
        <f t="shared" si="6541"/>
        <v>0</v>
      </c>
      <c r="AQ1451" s="166">
        <f t="shared" si="6541"/>
        <v>0</v>
      </c>
      <c r="AR1451" s="166">
        <f t="shared" si="6541"/>
        <v>0</v>
      </c>
      <c r="AS1451" s="166">
        <f t="shared" si="6541"/>
        <v>0</v>
      </c>
      <c r="AT1451" s="166">
        <f t="shared" si="6541"/>
        <v>0</v>
      </c>
      <c r="AU1451" s="166">
        <f t="shared" si="6541"/>
        <v>0</v>
      </c>
      <c r="AV1451" s="142"/>
      <c r="AW1451" s="166">
        <f t="shared" si="6494"/>
        <v>0</v>
      </c>
      <c r="AX1451" s="166">
        <f t="shared" ref="AX1451:BH1451" si="6542">AX1254+AW1451</f>
        <v>0</v>
      </c>
      <c r="AY1451" s="166">
        <f t="shared" si="6542"/>
        <v>0</v>
      </c>
      <c r="AZ1451" s="166">
        <f t="shared" si="6542"/>
        <v>0</v>
      </c>
      <c r="BA1451" s="166">
        <f t="shared" si="6542"/>
        <v>0</v>
      </c>
      <c r="BB1451" s="166">
        <f t="shared" si="6542"/>
        <v>0</v>
      </c>
      <c r="BC1451" s="166">
        <f t="shared" si="6542"/>
        <v>0</v>
      </c>
      <c r="BD1451" s="166">
        <f t="shared" si="6542"/>
        <v>0</v>
      </c>
      <c r="BE1451" s="166">
        <f t="shared" si="6542"/>
        <v>0</v>
      </c>
      <c r="BF1451" s="166">
        <f t="shared" si="6542"/>
        <v>0</v>
      </c>
      <c r="BG1451" s="166">
        <f t="shared" si="6542"/>
        <v>0</v>
      </c>
      <c r="BH1451" s="166">
        <f t="shared" si="6542"/>
        <v>0</v>
      </c>
      <c r="BI1451" s="142"/>
      <c r="BV1451" s="142"/>
      <c r="CI1451" s="142"/>
      <c r="CV1451" s="142"/>
      <c r="DI1451" s="142"/>
      <c r="DV1451" s="142"/>
      <c r="EI1451" s="142"/>
    </row>
    <row r="1452" spans="1:139" ht="15.75" outlineLevel="1" x14ac:dyDescent="0.25">
      <c r="A1452" s="2">
        <f t="shared" ref="A1452:E1452" si="6543">A1255</f>
        <v>4</v>
      </c>
      <c r="B1452" s="1" t="str">
        <f t="shared" si="6543"/>
        <v>PRE-09602</v>
      </c>
      <c r="C1452" s="1" t="str">
        <f t="shared" si="6543"/>
        <v>SPP FH - Casey Road 13745</v>
      </c>
      <c r="D1452" s="2" t="str">
        <f t="shared" si="6543"/>
        <v>A2764713</v>
      </c>
      <c r="E1452" s="141" t="str">
        <f t="shared" si="6543"/>
        <v>CASY745C - OCR#124884</v>
      </c>
      <c r="F1452" s="84"/>
      <c r="G1452" s="119">
        <v>364</v>
      </c>
      <c r="H1452" s="118"/>
      <c r="J1452" s="166">
        <f t="shared" si="6488"/>
        <v>0</v>
      </c>
      <c r="K1452" s="166">
        <f t="shared" ref="K1452:U1452" si="6544">K1255+J1452</f>
        <v>0</v>
      </c>
      <c r="L1452" s="166">
        <f t="shared" si="6544"/>
        <v>0</v>
      </c>
      <c r="M1452" s="166">
        <f t="shared" si="6544"/>
        <v>0</v>
      </c>
      <c r="N1452" s="166">
        <f t="shared" si="6544"/>
        <v>0</v>
      </c>
      <c r="O1452" s="166">
        <f t="shared" si="6544"/>
        <v>0</v>
      </c>
      <c r="P1452" s="166">
        <f t="shared" si="6544"/>
        <v>0</v>
      </c>
      <c r="Q1452" s="166">
        <f t="shared" si="6544"/>
        <v>0</v>
      </c>
      <c r="R1452" s="166">
        <f t="shared" si="6544"/>
        <v>0</v>
      </c>
      <c r="S1452" s="166">
        <f t="shared" si="6544"/>
        <v>0</v>
      </c>
      <c r="T1452" s="166">
        <f t="shared" si="6544"/>
        <v>0</v>
      </c>
      <c r="U1452" s="166">
        <f t="shared" si="6544"/>
        <v>0</v>
      </c>
      <c r="V1452" s="142"/>
      <c r="W1452" s="166">
        <f t="shared" si="6490"/>
        <v>0</v>
      </c>
      <c r="X1452" s="166">
        <f t="shared" ref="X1452:AH1452" si="6545">X1255+W1452</f>
        <v>0</v>
      </c>
      <c r="Y1452" s="166">
        <f t="shared" si="6545"/>
        <v>0</v>
      </c>
      <c r="Z1452" s="166">
        <f t="shared" si="6545"/>
        <v>0</v>
      </c>
      <c r="AA1452" s="166">
        <f t="shared" si="6545"/>
        <v>0</v>
      </c>
      <c r="AB1452" s="166">
        <f t="shared" si="6545"/>
        <v>0</v>
      </c>
      <c r="AC1452" s="166">
        <f t="shared" si="6545"/>
        <v>0</v>
      </c>
      <c r="AD1452" s="166">
        <f t="shared" si="6545"/>
        <v>0</v>
      </c>
      <c r="AE1452" s="166">
        <f t="shared" si="6545"/>
        <v>0</v>
      </c>
      <c r="AF1452" s="166">
        <f t="shared" si="6545"/>
        <v>0</v>
      </c>
      <c r="AG1452" s="166">
        <f t="shared" si="6545"/>
        <v>0</v>
      </c>
      <c r="AH1452" s="166">
        <f t="shared" si="6545"/>
        <v>0</v>
      </c>
      <c r="AI1452" s="142"/>
      <c r="AJ1452" s="166">
        <f t="shared" si="6492"/>
        <v>0</v>
      </c>
      <c r="AK1452" s="166">
        <f t="shared" ref="AK1452:AU1452" si="6546">AK1255+AJ1452</f>
        <v>0</v>
      </c>
      <c r="AL1452" s="166">
        <f t="shared" si="6546"/>
        <v>0</v>
      </c>
      <c r="AM1452" s="166">
        <f t="shared" si="6546"/>
        <v>0</v>
      </c>
      <c r="AN1452" s="166">
        <f t="shared" si="6546"/>
        <v>0</v>
      </c>
      <c r="AO1452" s="166">
        <f t="shared" si="6546"/>
        <v>0</v>
      </c>
      <c r="AP1452" s="166">
        <f t="shared" si="6546"/>
        <v>0</v>
      </c>
      <c r="AQ1452" s="166">
        <f t="shared" si="6546"/>
        <v>0</v>
      </c>
      <c r="AR1452" s="166">
        <f t="shared" si="6546"/>
        <v>0</v>
      </c>
      <c r="AS1452" s="166">
        <f t="shared" si="6546"/>
        <v>0</v>
      </c>
      <c r="AT1452" s="166">
        <f t="shared" si="6546"/>
        <v>0</v>
      </c>
      <c r="AU1452" s="166">
        <f t="shared" si="6546"/>
        <v>0</v>
      </c>
      <c r="AV1452" s="142"/>
      <c r="AW1452" s="166">
        <f t="shared" si="6494"/>
        <v>0</v>
      </c>
      <c r="AX1452" s="166">
        <f t="shared" ref="AX1452:BH1452" si="6547">AX1255+AW1452</f>
        <v>0</v>
      </c>
      <c r="AY1452" s="166">
        <f t="shared" si="6547"/>
        <v>0</v>
      </c>
      <c r="AZ1452" s="166">
        <f t="shared" si="6547"/>
        <v>0</v>
      </c>
      <c r="BA1452" s="166">
        <f t="shared" si="6547"/>
        <v>0</v>
      </c>
      <c r="BB1452" s="166">
        <f t="shared" si="6547"/>
        <v>0</v>
      </c>
      <c r="BC1452" s="166">
        <f t="shared" si="6547"/>
        <v>0</v>
      </c>
      <c r="BD1452" s="166">
        <f t="shared" si="6547"/>
        <v>0</v>
      </c>
      <c r="BE1452" s="166">
        <f t="shared" si="6547"/>
        <v>0</v>
      </c>
      <c r="BF1452" s="166">
        <f t="shared" si="6547"/>
        <v>0</v>
      </c>
      <c r="BG1452" s="166">
        <f t="shared" si="6547"/>
        <v>0</v>
      </c>
      <c r="BH1452" s="166">
        <f t="shared" si="6547"/>
        <v>0</v>
      </c>
      <c r="BI1452" s="142"/>
      <c r="BV1452" s="142"/>
      <c r="CI1452" s="142"/>
      <c r="CV1452" s="142"/>
      <c r="DI1452" s="142"/>
      <c r="DV1452" s="142"/>
      <c r="EI1452" s="142"/>
    </row>
    <row r="1453" spans="1:139" ht="15.75" outlineLevel="1" x14ac:dyDescent="0.25">
      <c r="A1453" s="2">
        <f t="shared" ref="A1453:E1453" si="6548">A1256</f>
        <v>4</v>
      </c>
      <c r="B1453" s="1" t="str">
        <f t="shared" si="6548"/>
        <v>PRE-09602</v>
      </c>
      <c r="C1453" s="1" t="str">
        <f t="shared" si="6548"/>
        <v>SPP FH - Casey Road 13745</v>
      </c>
      <c r="D1453" s="2" t="str">
        <f t="shared" si="6548"/>
        <v>A2764715</v>
      </c>
      <c r="E1453" s="141" t="str">
        <f t="shared" si="6548"/>
        <v>SPP FH - Casey 13745 - OCR 124889</v>
      </c>
      <c r="F1453" s="84"/>
      <c r="G1453" s="119">
        <v>364</v>
      </c>
      <c r="H1453" s="118"/>
      <c r="J1453" s="166">
        <f t="shared" si="6488"/>
        <v>0</v>
      </c>
      <c r="K1453" s="166">
        <f t="shared" ref="K1453:U1453" si="6549">K1256+J1453</f>
        <v>0</v>
      </c>
      <c r="L1453" s="166">
        <f t="shared" si="6549"/>
        <v>0</v>
      </c>
      <c r="M1453" s="166">
        <f t="shared" si="6549"/>
        <v>0</v>
      </c>
      <c r="N1453" s="166">
        <f t="shared" si="6549"/>
        <v>0</v>
      </c>
      <c r="O1453" s="166">
        <f t="shared" si="6549"/>
        <v>0</v>
      </c>
      <c r="P1453" s="166">
        <f t="shared" si="6549"/>
        <v>0</v>
      </c>
      <c r="Q1453" s="166">
        <f t="shared" si="6549"/>
        <v>0</v>
      </c>
      <c r="R1453" s="166">
        <f t="shared" si="6549"/>
        <v>0</v>
      </c>
      <c r="S1453" s="166">
        <f t="shared" si="6549"/>
        <v>0</v>
      </c>
      <c r="T1453" s="166">
        <f t="shared" si="6549"/>
        <v>0</v>
      </c>
      <c r="U1453" s="166">
        <f t="shared" si="6549"/>
        <v>0</v>
      </c>
      <c r="V1453" s="142"/>
      <c r="W1453" s="166">
        <f t="shared" si="6490"/>
        <v>0</v>
      </c>
      <c r="X1453" s="166">
        <f t="shared" ref="X1453:AH1453" si="6550">X1256+W1453</f>
        <v>0</v>
      </c>
      <c r="Y1453" s="166">
        <f t="shared" si="6550"/>
        <v>0</v>
      </c>
      <c r="Z1453" s="166">
        <f t="shared" si="6550"/>
        <v>0</v>
      </c>
      <c r="AA1453" s="166">
        <f t="shared" si="6550"/>
        <v>0</v>
      </c>
      <c r="AB1453" s="166">
        <f t="shared" si="6550"/>
        <v>0</v>
      </c>
      <c r="AC1453" s="166">
        <f t="shared" si="6550"/>
        <v>0</v>
      </c>
      <c r="AD1453" s="166">
        <f t="shared" si="6550"/>
        <v>0</v>
      </c>
      <c r="AE1453" s="166">
        <f t="shared" si="6550"/>
        <v>0</v>
      </c>
      <c r="AF1453" s="166">
        <f t="shared" si="6550"/>
        <v>0</v>
      </c>
      <c r="AG1453" s="166">
        <f t="shared" si="6550"/>
        <v>0</v>
      </c>
      <c r="AH1453" s="166">
        <f t="shared" si="6550"/>
        <v>0</v>
      </c>
      <c r="AI1453" s="142"/>
      <c r="AJ1453" s="166">
        <f t="shared" si="6492"/>
        <v>0</v>
      </c>
      <c r="AK1453" s="166">
        <f t="shared" ref="AK1453:AU1453" si="6551">AK1256+AJ1453</f>
        <v>0</v>
      </c>
      <c r="AL1453" s="166">
        <f t="shared" si="6551"/>
        <v>0</v>
      </c>
      <c r="AM1453" s="166">
        <f t="shared" si="6551"/>
        <v>0</v>
      </c>
      <c r="AN1453" s="166">
        <f t="shared" si="6551"/>
        <v>0</v>
      </c>
      <c r="AO1453" s="166">
        <f t="shared" si="6551"/>
        <v>0</v>
      </c>
      <c r="AP1453" s="166">
        <f t="shared" si="6551"/>
        <v>0</v>
      </c>
      <c r="AQ1453" s="166">
        <f t="shared" si="6551"/>
        <v>0</v>
      </c>
      <c r="AR1453" s="166">
        <f t="shared" si="6551"/>
        <v>0</v>
      </c>
      <c r="AS1453" s="166">
        <f t="shared" si="6551"/>
        <v>0</v>
      </c>
      <c r="AT1453" s="166">
        <f t="shared" si="6551"/>
        <v>0</v>
      </c>
      <c r="AU1453" s="166">
        <f t="shared" si="6551"/>
        <v>0</v>
      </c>
      <c r="AV1453" s="142"/>
      <c r="AW1453" s="166">
        <f t="shared" si="6494"/>
        <v>0</v>
      </c>
      <c r="AX1453" s="166">
        <f t="shared" ref="AX1453:BH1453" si="6552">AX1256+AW1453</f>
        <v>0</v>
      </c>
      <c r="AY1453" s="166">
        <f t="shared" si="6552"/>
        <v>0</v>
      </c>
      <c r="AZ1453" s="166">
        <f t="shared" si="6552"/>
        <v>0</v>
      </c>
      <c r="BA1453" s="166">
        <f t="shared" si="6552"/>
        <v>0</v>
      </c>
      <c r="BB1453" s="166">
        <f t="shared" si="6552"/>
        <v>0</v>
      </c>
      <c r="BC1453" s="166">
        <f t="shared" si="6552"/>
        <v>0</v>
      </c>
      <c r="BD1453" s="166">
        <f t="shared" si="6552"/>
        <v>0</v>
      </c>
      <c r="BE1453" s="166">
        <f t="shared" si="6552"/>
        <v>0</v>
      </c>
      <c r="BF1453" s="166">
        <f t="shared" si="6552"/>
        <v>0</v>
      </c>
      <c r="BG1453" s="166">
        <f t="shared" si="6552"/>
        <v>0</v>
      </c>
      <c r="BH1453" s="166">
        <f t="shared" si="6552"/>
        <v>0</v>
      </c>
      <c r="BI1453" s="142"/>
      <c r="BV1453" s="142"/>
      <c r="CI1453" s="142"/>
      <c r="CV1453" s="142"/>
      <c r="DI1453" s="142"/>
      <c r="DV1453" s="142"/>
      <c r="EI1453" s="142"/>
    </row>
    <row r="1454" spans="1:139" ht="15.75" outlineLevel="1" x14ac:dyDescent="0.25">
      <c r="A1454" s="2">
        <f t="shared" ref="A1454:E1454" si="6553">A1257</f>
        <v>4</v>
      </c>
      <c r="B1454" s="1" t="str">
        <f t="shared" si="6553"/>
        <v>PRE-09602</v>
      </c>
      <c r="C1454" s="1" t="str">
        <f t="shared" si="6553"/>
        <v>SPP FH - Casey Road 13745</v>
      </c>
      <c r="D1454" s="2" t="str">
        <f t="shared" si="6553"/>
        <v>A2764716</v>
      </c>
      <c r="E1454" s="141" t="str">
        <f t="shared" si="6553"/>
        <v>CASY745E - OCR#42920 N.O. 13871 HEN</v>
      </c>
      <c r="F1454" s="84"/>
      <c r="G1454" s="119">
        <v>364</v>
      </c>
      <c r="H1454" s="118"/>
      <c r="J1454" s="166">
        <f t="shared" si="6488"/>
        <v>0</v>
      </c>
      <c r="K1454" s="166">
        <f t="shared" ref="K1454:U1454" si="6554">K1257+J1454</f>
        <v>0</v>
      </c>
      <c r="L1454" s="166">
        <f t="shared" si="6554"/>
        <v>0</v>
      </c>
      <c r="M1454" s="166">
        <f t="shared" si="6554"/>
        <v>0</v>
      </c>
      <c r="N1454" s="166">
        <f t="shared" si="6554"/>
        <v>0</v>
      </c>
      <c r="O1454" s="166">
        <f t="shared" si="6554"/>
        <v>0</v>
      </c>
      <c r="P1454" s="166">
        <f t="shared" si="6554"/>
        <v>0</v>
      </c>
      <c r="Q1454" s="166">
        <f t="shared" si="6554"/>
        <v>0</v>
      </c>
      <c r="R1454" s="166">
        <f t="shared" si="6554"/>
        <v>0</v>
      </c>
      <c r="S1454" s="166">
        <f t="shared" si="6554"/>
        <v>0</v>
      </c>
      <c r="T1454" s="166">
        <f t="shared" si="6554"/>
        <v>0</v>
      </c>
      <c r="U1454" s="166">
        <f t="shared" si="6554"/>
        <v>0</v>
      </c>
      <c r="V1454" s="142"/>
      <c r="W1454" s="166">
        <f t="shared" si="6490"/>
        <v>0</v>
      </c>
      <c r="X1454" s="166">
        <f t="shared" ref="X1454:AH1454" si="6555">X1257+W1454</f>
        <v>0</v>
      </c>
      <c r="Y1454" s="166">
        <f t="shared" si="6555"/>
        <v>0</v>
      </c>
      <c r="Z1454" s="166">
        <f t="shared" si="6555"/>
        <v>0</v>
      </c>
      <c r="AA1454" s="166">
        <f t="shared" si="6555"/>
        <v>0</v>
      </c>
      <c r="AB1454" s="166">
        <f t="shared" si="6555"/>
        <v>0</v>
      </c>
      <c r="AC1454" s="166">
        <f t="shared" si="6555"/>
        <v>0</v>
      </c>
      <c r="AD1454" s="166">
        <f t="shared" si="6555"/>
        <v>0</v>
      </c>
      <c r="AE1454" s="166">
        <f t="shared" si="6555"/>
        <v>0</v>
      </c>
      <c r="AF1454" s="166">
        <f t="shared" si="6555"/>
        <v>0</v>
      </c>
      <c r="AG1454" s="166">
        <f t="shared" si="6555"/>
        <v>0</v>
      </c>
      <c r="AH1454" s="166">
        <f t="shared" si="6555"/>
        <v>0</v>
      </c>
      <c r="AI1454" s="142"/>
      <c r="AJ1454" s="166">
        <f t="shared" si="6492"/>
        <v>0</v>
      </c>
      <c r="AK1454" s="166">
        <f t="shared" ref="AK1454:AU1454" si="6556">AK1257+AJ1454</f>
        <v>0</v>
      </c>
      <c r="AL1454" s="166">
        <f t="shared" si="6556"/>
        <v>0</v>
      </c>
      <c r="AM1454" s="166">
        <f t="shared" si="6556"/>
        <v>0</v>
      </c>
      <c r="AN1454" s="166">
        <f t="shared" si="6556"/>
        <v>0</v>
      </c>
      <c r="AO1454" s="166">
        <f t="shared" si="6556"/>
        <v>0</v>
      </c>
      <c r="AP1454" s="166">
        <f t="shared" si="6556"/>
        <v>0</v>
      </c>
      <c r="AQ1454" s="166">
        <f t="shared" si="6556"/>
        <v>0</v>
      </c>
      <c r="AR1454" s="166">
        <f t="shared" si="6556"/>
        <v>0</v>
      </c>
      <c r="AS1454" s="166">
        <f t="shared" si="6556"/>
        <v>0</v>
      </c>
      <c r="AT1454" s="166">
        <f t="shared" si="6556"/>
        <v>0</v>
      </c>
      <c r="AU1454" s="166">
        <f t="shared" si="6556"/>
        <v>0</v>
      </c>
      <c r="AV1454" s="142"/>
      <c r="AW1454" s="166">
        <f t="shared" si="6494"/>
        <v>0</v>
      </c>
      <c r="AX1454" s="166">
        <f t="shared" ref="AX1454:BH1454" si="6557">AX1257+AW1454</f>
        <v>0</v>
      </c>
      <c r="AY1454" s="166">
        <f t="shared" si="6557"/>
        <v>0</v>
      </c>
      <c r="AZ1454" s="166">
        <f t="shared" si="6557"/>
        <v>0</v>
      </c>
      <c r="BA1454" s="166">
        <f t="shared" si="6557"/>
        <v>0</v>
      </c>
      <c r="BB1454" s="166">
        <f t="shared" si="6557"/>
        <v>0</v>
      </c>
      <c r="BC1454" s="166">
        <f t="shared" si="6557"/>
        <v>0</v>
      </c>
      <c r="BD1454" s="166">
        <f t="shared" si="6557"/>
        <v>0</v>
      </c>
      <c r="BE1454" s="166">
        <f t="shared" si="6557"/>
        <v>0</v>
      </c>
      <c r="BF1454" s="166">
        <f t="shared" si="6557"/>
        <v>0</v>
      </c>
      <c r="BG1454" s="166">
        <f t="shared" si="6557"/>
        <v>0</v>
      </c>
      <c r="BH1454" s="166">
        <f t="shared" si="6557"/>
        <v>0</v>
      </c>
      <c r="BI1454" s="142"/>
      <c r="BV1454" s="142"/>
      <c r="CI1454" s="142"/>
      <c r="CV1454" s="142"/>
      <c r="DI1454" s="142"/>
      <c r="DV1454" s="142"/>
      <c r="EI1454" s="142"/>
    </row>
    <row r="1455" spans="1:139" ht="15.75" outlineLevel="1" x14ac:dyDescent="0.25">
      <c r="A1455" s="2">
        <f>A1258</f>
        <v>5</v>
      </c>
      <c r="B1455" s="1" t="str">
        <f>B1258</f>
        <v>PRE-09603</v>
      </c>
      <c r="C1455" s="1" t="str">
        <f>C1258</f>
        <v>SPP FH - Coolidge  13533</v>
      </c>
      <c r="D1455" s="2" t="str">
        <f>D1258</f>
        <v>PRE-09603.1</v>
      </c>
      <c r="E1455" s="141" t="str">
        <f>E1258</f>
        <v>SPP FH – Coolidge 13533 – OH Feeder</v>
      </c>
      <c r="F1455" s="84"/>
      <c r="G1455" s="119">
        <v>364</v>
      </c>
      <c r="H1455" s="182"/>
      <c r="J1455" s="166">
        <f t="shared" si="6488"/>
        <v>0</v>
      </c>
      <c r="K1455" s="166">
        <f t="shared" ref="K1455:U1455" si="6558">K1258+J1455</f>
        <v>0</v>
      </c>
      <c r="L1455" s="166">
        <f t="shared" si="6558"/>
        <v>0</v>
      </c>
      <c r="M1455" s="166">
        <f t="shared" si="6558"/>
        <v>0</v>
      </c>
      <c r="N1455" s="166">
        <f t="shared" si="6558"/>
        <v>0</v>
      </c>
      <c r="O1455" s="166">
        <f t="shared" si="6558"/>
        <v>0</v>
      </c>
      <c r="P1455" s="166">
        <f t="shared" si="6558"/>
        <v>0</v>
      </c>
      <c r="Q1455" s="166">
        <f t="shared" si="6558"/>
        <v>0</v>
      </c>
      <c r="R1455" s="166">
        <f t="shared" si="6558"/>
        <v>0</v>
      </c>
      <c r="S1455" s="166">
        <f t="shared" si="6558"/>
        <v>0</v>
      </c>
      <c r="T1455" s="166">
        <f t="shared" si="6558"/>
        <v>0</v>
      </c>
      <c r="U1455" s="166">
        <f t="shared" si="6558"/>
        <v>0</v>
      </c>
      <c r="V1455" s="142"/>
      <c r="W1455" s="166">
        <f t="shared" si="6490"/>
        <v>0</v>
      </c>
      <c r="X1455" s="166">
        <f t="shared" ref="X1455:AG1455" si="6559">X1258+W1455</f>
        <v>0</v>
      </c>
      <c r="Y1455" s="166">
        <f t="shared" si="6559"/>
        <v>0</v>
      </c>
      <c r="Z1455" s="166">
        <f t="shared" si="6559"/>
        <v>0</v>
      </c>
      <c r="AA1455" s="166">
        <f t="shared" si="6559"/>
        <v>0</v>
      </c>
      <c r="AB1455" s="166">
        <f t="shared" si="6559"/>
        <v>0</v>
      </c>
      <c r="AC1455" s="166">
        <f t="shared" si="6559"/>
        <v>0</v>
      </c>
      <c r="AD1455" s="166">
        <f t="shared" si="6559"/>
        <v>0</v>
      </c>
      <c r="AE1455" s="166">
        <f t="shared" si="6559"/>
        <v>0</v>
      </c>
      <c r="AF1455" s="166">
        <f>+AE1455+44777.62</f>
        <v>44777.62</v>
      </c>
      <c r="AG1455" s="166">
        <f t="shared" si="6559"/>
        <v>44777.62</v>
      </c>
      <c r="AH1455" s="166">
        <f>AH1258+AG1455</f>
        <v>44777.62</v>
      </c>
      <c r="AI1455" s="142"/>
      <c r="AJ1455" s="166">
        <f t="shared" si="6492"/>
        <v>44777.62</v>
      </c>
      <c r="AK1455" s="166">
        <f t="shared" ref="AK1455:AU1455" si="6560">AK1258+AJ1455</f>
        <v>44777.62</v>
      </c>
      <c r="AL1455" s="166">
        <f t="shared" si="6560"/>
        <v>44777.62</v>
      </c>
      <c r="AM1455" s="166">
        <f t="shared" si="6560"/>
        <v>44777.62</v>
      </c>
      <c r="AN1455" s="166">
        <f t="shared" si="6560"/>
        <v>44777.62</v>
      </c>
      <c r="AO1455" s="166">
        <f t="shared" si="6560"/>
        <v>44777.62</v>
      </c>
      <c r="AP1455" s="166">
        <f t="shared" si="6560"/>
        <v>44777.62</v>
      </c>
      <c r="AQ1455" s="166">
        <f t="shared" si="6560"/>
        <v>44777.62</v>
      </c>
      <c r="AR1455" s="166">
        <f t="shared" si="6560"/>
        <v>44777.62</v>
      </c>
      <c r="AS1455" s="166">
        <f t="shared" si="6560"/>
        <v>44777.62</v>
      </c>
      <c r="AT1455" s="166">
        <f t="shared" si="6560"/>
        <v>44777.62</v>
      </c>
      <c r="AU1455" s="166">
        <f t="shared" si="6560"/>
        <v>44777.62</v>
      </c>
      <c r="AV1455" s="142"/>
      <c r="AW1455" s="166">
        <f t="shared" si="6494"/>
        <v>44777.62</v>
      </c>
      <c r="AX1455" s="166">
        <f t="shared" ref="AX1455:BH1455" si="6561">AX1258+AW1455</f>
        <v>44777.62</v>
      </c>
      <c r="AY1455" s="166">
        <f t="shared" si="6561"/>
        <v>44777.62</v>
      </c>
      <c r="AZ1455" s="166">
        <f t="shared" si="6561"/>
        <v>44777.62</v>
      </c>
      <c r="BA1455" s="166">
        <f t="shared" si="6561"/>
        <v>44777.62</v>
      </c>
      <c r="BB1455" s="166">
        <f t="shared" si="6561"/>
        <v>44777.62</v>
      </c>
      <c r="BC1455" s="166">
        <f t="shared" si="6561"/>
        <v>44777.62</v>
      </c>
      <c r="BD1455" s="166">
        <f t="shared" si="6561"/>
        <v>44777.62</v>
      </c>
      <c r="BE1455" s="166">
        <f t="shared" si="6561"/>
        <v>44777.62</v>
      </c>
      <c r="BF1455" s="166">
        <f t="shared" si="6561"/>
        <v>44777.62</v>
      </c>
      <c r="BG1455" s="166">
        <f t="shared" si="6561"/>
        <v>44777.62</v>
      </c>
      <c r="BH1455" s="166">
        <f t="shared" si="6561"/>
        <v>44777.62</v>
      </c>
      <c r="BI1455" s="142"/>
      <c r="BV1455" s="142"/>
      <c r="CI1455" s="142"/>
      <c r="CV1455" s="142"/>
      <c r="DI1455" s="142"/>
      <c r="DV1455" s="142"/>
      <c r="EI1455" s="142"/>
    </row>
    <row r="1456" spans="1:139" ht="15.75" outlineLevel="1" x14ac:dyDescent="0.25">
      <c r="A1456" s="2">
        <v>5</v>
      </c>
      <c r="B1456" s="1" t="s">
        <v>176</v>
      </c>
      <c r="C1456" s="1" t="s">
        <v>177</v>
      </c>
      <c r="D1456" s="2" t="s">
        <v>352</v>
      </c>
      <c r="E1456" s="141" t="s">
        <v>263</v>
      </c>
      <c r="F1456" s="84"/>
      <c r="G1456" s="119">
        <v>365</v>
      </c>
      <c r="H1456" s="182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42"/>
      <c r="W1456" s="166">
        <f>+U1456+0</f>
        <v>0</v>
      </c>
      <c r="X1456" s="166">
        <f>+W1456+0</f>
        <v>0</v>
      </c>
      <c r="Y1456" s="166">
        <f t="shared" ref="Y1456:AH1456" si="6562">+X1456+0</f>
        <v>0</v>
      </c>
      <c r="Z1456" s="166">
        <f t="shared" si="6562"/>
        <v>0</v>
      </c>
      <c r="AA1456" s="166">
        <f t="shared" si="6562"/>
        <v>0</v>
      </c>
      <c r="AB1456" s="166">
        <f t="shared" si="6562"/>
        <v>0</v>
      </c>
      <c r="AC1456" s="166">
        <f t="shared" si="6562"/>
        <v>0</v>
      </c>
      <c r="AD1456" s="166">
        <f t="shared" si="6562"/>
        <v>0</v>
      </c>
      <c r="AE1456" s="166">
        <f t="shared" si="6562"/>
        <v>0</v>
      </c>
      <c r="AF1456" s="166">
        <f>+AE1456+18126.55</f>
        <v>18126.55</v>
      </c>
      <c r="AG1456" s="166">
        <f t="shared" si="6562"/>
        <v>18126.55</v>
      </c>
      <c r="AH1456" s="166">
        <f t="shared" si="6562"/>
        <v>18126.55</v>
      </c>
      <c r="AI1456" s="142"/>
      <c r="AJ1456" s="166">
        <f>+AH1456+0</f>
        <v>18126.55</v>
      </c>
      <c r="AK1456" s="166">
        <f>+AJ1456+0</f>
        <v>18126.55</v>
      </c>
      <c r="AL1456" s="166">
        <f t="shared" ref="AL1456:AU1456" si="6563">+AK1456+0</f>
        <v>18126.55</v>
      </c>
      <c r="AM1456" s="166">
        <f t="shared" si="6563"/>
        <v>18126.55</v>
      </c>
      <c r="AN1456" s="166">
        <f t="shared" si="6563"/>
        <v>18126.55</v>
      </c>
      <c r="AO1456" s="166">
        <f t="shared" si="6563"/>
        <v>18126.55</v>
      </c>
      <c r="AP1456" s="166">
        <f t="shared" si="6563"/>
        <v>18126.55</v>
      </c>
      <c r="AQ1456" s="166">
        <f t="shared" si="6563"/>
        <v>18126.55</v>
      </c>
      <c r="AR1456" s="166">
        <f t="shared" si="6563"/>
        <v>18126.55</v>
      </c>
      <c r="AS1456" s="166">
        <f t="shared" si="6563"/>
        <v>18126.55</v>
      </c>
      <c r="AT1456" s="166">
        <f t="shared" si="6563"/>
        <v>18126.55</v>
      </c>
      <c r="AU1456" s="166">
        <f t="shared" si="6563"/>
        <v>18126.55</v>
      </c>
      <c r="AV1456" s="142"/>
      <c r="AW1456" s="166">
        <f>+AU1456+0</f>
        <v>18126.55</v>
      </c>
      <c r="AX1456" s="166">
        <f>+AW1456+0</f>
        <v>18126.55</v>
      </c>
      <c r="AY1456" s="166">
        <f t="shared" ref="AY1456:AY1459" si="6564">+AX1456+0</f>
        <v>18126.55</v>
      </c>
      <c r="AZ1456" s="166">
        <f t="shared" ref="AZ1456:AZ1459" si="6565">+AY1456+0</f>
        <v>18126.55</v>
      </c>
      <c r="BA1456" s="166">
        <f t="shared" ref="BA1456:BA1459" si="6566">+AZ1456+0</f>
        <v>18126.55</v>
      </c>
      <c r="BB1456" s="166">
        <f t="shared" ref="BB1456:BB1459" si="6567">+BA1456+0</f>
        <v>18126.55</v>
      </c>
      <c r="BC1456" s="166">
        <f t="shared" ref="BC1456:BC1459" si="6568">+BB1456+0</f>
        <v>18126.55</v>
      </c>
      <c r="BD1456" s="166">
        <f t="shared" ref="BD1456:BD1459" si="6569">+BC1456+0</f>
        <v>18126.55</v>
      </c>
      <c r="BE1456" s="166">
        <f t="shared" ref="BE1456:BE1459" si="6570">+BD1456+0</f>
        <v>18126.55</v>
      </c>
      <c r="BF1456" s="166">
        <f t="shared" ref="BF1456:BF1459" si="6571">+BE1456+0</f>
        <v>18126.55</v>
      </c>
      <c r="BG1456" s="166">
        <f t="shared" ref="BG1456:BG1459" si="6572">+BF1456+0</f>
        <v>18126.55</v>
      </c>
      <c r="BH1456" s="166">
        <f t="shared" ref="BH1456:BH1459" si="6573">+BG1456+0</f>
        <v>18126.55</v>
      </c>
      <c r="BI1456" s="142"/>
      <c r="BV1456" s="142"/>
      <c r="CI1456" s="142"/>
      <c r="CV1456" s="142"/>
      <c r="DI1456" s="142"/>
      <c r="DV1456" s="142"/>
      <c r="EI1456" s="142"/>
    </row>
    <row r="1457" spans="1:139" ht="15.75" outlineLevel="1" x14ac:dyDescent="0.25">
      <c r="A1457" s="2">
        <v>5</v>
      </c>
      <c r="B1457" s="1" t="s">
        <v>176</v>
      </c>
      <c r="C1457" s="1" t="s">
        <v>177</v>
      </c>
      <c r="D1457" s="2" t="s">
        <v>352</v>
      </c>
      <c r="E1457" s="141" t="s">
        <v>263</v>
      </c>
      <c r="F1457" s="84"/>
      <c r="G1457" s="119">
        <v>367</v>
      </c>
      <c r="H1457" s="182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42"/>
      <c r="W1457" s="166">
        <f t="shared" ref="W1457:W1459" si="6574">+U1457+0</f>
        <v>0</v>
      </c>
      <c r="X1457" s="166">
        <f t="shared" ref="X1457:AH1459" si="6575">+W1457+0</f>
        <v>0</v>
      </c>
      <c r="Y1457" s="166">
        <f t="shared" si="6575"/>
        <v>0</v>
      </c>
      <c r="Z1457" s="166">
        <f t="shared" si="6575"/>
        <v>0</v>
      </c>
      <c r="AA1457" s="166">
        <f t="shared" si="6575"/>
        <v>0</v>
      </c>
      <c r="AB1457" s="166">
        <f t="shared" si="6575"/>
        <v>0</v>
      </c>
      <c r="AC1457" s="166">
        <f t="shared" si="6575"/>
        <v>0</v>
      </c>
      <c r="AD1457" s="166">
        <f t="shared" si="6575"/>
        <v>0</v>
      </c>
      <c r="AE1457" s="166">
        <f t="shared" si="6575"/>
        <v>0</v>
      </c>
      <c r="AF1457" s="166">
        <f>+AE1457+11065.46</f>
        <v>11065.46</v>
      </c>
      <c r="AG1457" s="166">
        <f t="shared" si="6575"/>
        <v>11065.46</v>
      </c>
      <c r="AH1457" s="166">
        <f t="shared" si="6575"/>
        <v>11065.46</v>
      </c>
      <c r="AI1457" s="142"/>
      <c r="AJ1457" s="166">
        <f t="shared" ref="AJ1457:AJ1459" si="6576">+AH1457+0</f>
        <v>11065.46</v>
      </c>
      <c r="AK1457" s="166">
        <f t="shared" ref="AK1457:AU1457" si="6577">+AJ1457+0</f>
        <v>11065.46</v>
      </c>
      <c r="AL1457" s="166">
        <f t="shared" si="6577"/>
        <v>11065.46</v>
      </c>
      <c r="AM1457" s="166">
        <f t="shared" si="6577"/>
        <v>11065.46</v>
      </c>
      <c r="AN1457" s="166">
        <f t="shared" si="6577"/>
        <v>11065.46</v>
      </c>
      <c r="AO1457" s="166">
        <f t="shared" si="6577"/>
        <v>11065.46</v>
      </c>
      <c r="AP1457" s="166">
        <f t="shared" si="6577"/>
        <v>11065.46</v>
      </c>
      <c r="AQ1457" s="166">
        <f t="shared" si="6577"/>
        <v>11065.46</v>
      </c>
      <c r="AR1457" s="166">
        <f t="shared" si="6577"/>
        <v>11065.46</v>
      </c>
      <c r="AS1457" s="166">
        <f t="shared" si="6577"/>
        <v>11065.46</v>
      </c>
      <c r="AT1457" s="166">
        <f t="shared" si="6577"/>
        <v>11065.46</v>
      </c>
      <c r="AU1457" s="166">
        <f t="shared" si="6577"/>
        <v>11065.46</v>
      </c>
      <c r="AV1457" s="142"/>
      <c r="AW1457" s="166">
        <f t="shared" ref="AW1457:AW1459" si="6578">+AU1457+0</f>
        <v>11065.46</v>
      </c>
      <c r="AX1457" s="166">
        <f t="shared" ref="AX1457:AX1459" si="6579">+AW1457+0</f>
        <v>11065.46</v>
      </c>
      <c r="AY1457" s="166">
        <f t="shared" si="6564"/>
        <v>11065.46</v>
      </c>
      <c r="AZ1457" s="166">
        <f t="shared" si="6565"/>
        <v>11065.46</v>
      </c>
      <c r="BA1457" s="166">
        <f t="shared" si="6566"/>
        <v>11065.46</v>
      </c>
      <c r="BB1457" s="166">
        <f t="shared" si="6567"/>
        <v>11065.46</v>
      </c>
      <c r="BC1457" s="166">
        <f t="shared" si="6568"/>
        <v>11065.46</v>
      </c>
      <c r="BD1457" s="166">
        <f t="shared" si="6569"/>
        <v>11065.46</v>
      </c>
      <c r="BE1457" s="166">
        <f t="shared" si="6570"/>
        <v>11065.46</v>
      </c>
      <c r="BF1457" s="166">
        <f t="shared" si="6571"/>
        <v>11065.46</v>
      </c>
      <c r="BG1457" s="166">
        <f t="shared" si="6572"/>
        <v>11065.46</v>
      </c>
      <c r="BH1457" s="166">
        <f t="shared" si="6573"/>
        <v>11065.46</v>
      </c>
      <c r="BI1457" s="142"/>
      <c r="BV1457" s="142"/>
      <c r="CI1457" s="142"/>
      <c r="CV1457" s="142"/>
      <c r="DI1457" s="142"/>
      <c r="DV1457" s="142"/>
      <c r="EI1457" s="142"/>
    </row>
    <row r="1458" spans="1:139" ht="15.75" outlineLevel="1" x14ac:dyDescent="0.25">
      <c r="A1458" s="2">
        <v>5</v>
      </c>
      <c r="B1458" s="1" t="s">
        <v>176</v>
      </c>
      <c r="C1458" s="1" t="s">
        <v>177</v>
      </c>
      <c r="D1458" s="2" t="s">
        <v>352</v>
      </c>
      <c r="E1458" s="141" t="s">
        <v>263</v>
      </c>
      <c r="F1458" s="84"/>
      <c r="G1458" s="119">
        <v>368</v>
      </c>
      <c r="H1458" s="182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42"/>
      <c r="W1458" s="166">
        <f t="shared" si="6574"/>
        <v>0</v>
      </c>
      <c r="X1458" s="166">
        <f t="shared" si="6575"/>
        <v>0</v>
      </c>
      <c r="Y1458" s="166">
        <f t="shared" si="6575"/>
        <v>0</v>
      </c>
      <c r="Z1458" s="166">
        <f t="shared" si="6575"/>
        <v>0</v>
      </c>
      <c r="AA1458" s="166">
        <f t="shared" si="6575"/>
        <v>0</v>
      </c>
      <c r="AB1458" s="166">
        <f t="shared" si="6575"/>
        <v>0</v>
      </c>
      <c r="AC1458" s="166">
        <f t="shared" si="6575"/>
        <v>0</v>
      </c>
      <c r="AD1458" s="166">
        <f t="shared" si="6575"/>
        <v>0</v>
      </c>
      <c r="AE1458" s="166">
        <f t="shared" si="6575"/>
        <v>0</v>
      </c>
      <c r="AF1458" s="166">
        <f>+AE1458+43139.51</f>
        <v>43139.51</v>
      </c>
      <c r="AG1458" s="166">
        <f t="shared" si="6575"/>
        <v>43139.51</v>
      </c>
      <c r="AH1458" s="166">
        <f t="shared" si="6575"/>
        <v>43139.51</v>
      </c>
      <c r="AI1458" s="142"/>
      <c r="AJ1458" s="166">
        <f t="shared" si="6576"/>
        <v>43139.51</v>
      </c>
      <c r="AK1458" s="166">
        <f t="shared" ref="AK1458:AU1458" si="6580">+AJ1458+0</f>
        <v>43139.51</v>
      </c>
      <c r="AL1458" s="166">
        <f t="shared" si="6580"/>
        <v>43139.51</v>
      </c>
      <c r="AM1458" s="166">
        <f t="shared" si="6580"/>
        <v>43139.51</v>
      </c>
      <c r="AN1458" s="166">
        <f t="shared" si="6580"/>
        <v>43139.51</v>
      </c>
      <c r="AO1458" s="166">
        <f t="shared" si="6580"/>
        <v>43139.51</v>
      </c>
      <c r="AP1458" s="166">
        <f t="shared" si="6580"/>
        <v>43139.51</v>
      </c>
      <c r="AQ1458" s="166">
        <f t="shared" si="6580"/>
        <v>43139.51</v>
      </c>
      <c r="AR1458" s="166">
        <f t="shared" si="6580"/>
        <v>43139.51</v>
      </c>
      <c r="AS1458" s="166">
        <f t="shared" si="6580"/>
        <v>43139.51</v>
      </c>
      <c r="AT1458" s="166">
        <f t="shared" si="6580"/>
        <v>43139.51</v>
      </c>
      <c r="AU1458" s="166">
        <f t="shared" si="6580"/>
        <v>43139.51</v>
      </c>
      <c r="AV1458" s="142"/>
      <c r="AW1458" s="166">
        <f t="shared" si="6578"/>
        <v>43139.51</v>
      </c>
      <c r="AX1458" s="166">
        <f t="shared" si="6579"/>
        <v>43139.51</v>
      </c>
      <c r="AY1458" s="166">
        <f t="shared" si="6564"/>
        <v>43139.51</v>
      </c>
      <c r="AZ1458" s="166">
        <f t="shared" si="6565"/>
        <v>43139.51</v>
      </c>
      <c r="BA1458" s="166">
        <f t="shared" si="6566"/>
        <v>43139.51</v>
      </c>
      <c r="BB1458" s="166">
        <f t="shared" si="6567"/>
        <v>43139.51</v>
      </c>
      <c r="BC1458" s="166">
        <f t="shared" si="6568"/>
        <v>43139.51</v>
      </c>
      <c r="BD1458" s="166">
        <f t="shared" si="6569"/>
        <v>43139.51</v>
      </c>
      <c r="BE1458" s="166">
        <f t="shared" si="6570"/>
        <v>43139.51</v>
      </c>
      <c r="BF1458" s="166">
        <f t="shared" si="6571"/>
        <v>43139.51</v>
      </c>
      <c r="BG1458" s="166">
        <f t="shared" si="6572"/>
        <v>43139.51</v>
      </c>
      <c r="BH1458" s="166">
        <f t="shared" si="6573"/>
        <v>43139.51</v>
      </c>
      <c r="BI1458" s="142"/>
      <c r="BV1458" s="142"/>
      <c r="CI1458" s="142"/>
      <c r="CV1458" s="142"/>
      <c r="DI1458" s="142"/>
      <c r="DV1458" s="142"/>
      <c r="EI1458" s="142"/>
    </row>
    <row r="1459" spans="1:139" ht="15.75" outlineLevel="1" x14ac:dyDescent="0.25">
      <c r="A1459" s="2">
        <v>5</v>
      </c>
      <c r="B1459" s="1" t="s">
        <v>176</v>
      </c>
      <c r="C1459" s="1" t="s">
        <v>177</v>
      </c>
      <c r="D1459" s="2" t="s">
        <v>352</v>
      </c>
      <c r="E1459" s="141" t="s">
        <v>263</v>
      </c>
      <c r="F1459" s="84"/>
      <c r="G1459" s="119">
        <v>373</v>
      </c>
      <c r="H1459" s="182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42"/>
      <c r="W1459" s="166">
        <f t="shared" si="6574"/>
        <v>0</v>
      </c>
      <c r="X1459" s="166">
        <f t="shared" si="6575"/>
        <v>0</v>
      </c>
      <c r="Y1459" s="166">
        <f t="shared" si="6575"/>
        <v>0</v>
      </c>
      <c r="Z1459" s="166">
        <f t="shared" si="6575"/>
        <v>0</v>
      </c>
      <c r="AA1459" s="166">
        <f t="shared" si="6575"/>
        <v>0</v>
      </c>
      <c r="AB1459" s="166">
        <f t="shared" si="6575"/>
        <v>0</v>
      </c>
      <c r="AC1459" s="166">
        <f t="shared" si="6575"/>
        <v>0</v>
      </c>
      <c r="AD1459" s="166">
        <f t="shared" si="6575"/>
        <v>0</v>
      </c>
      <c r="AE1459" s="166">
        <f t="shared" si="6575"/>
        <v>0</v>
      </c>
      <c r="AF1459" s="166">
        <f>+AE1459+285.65</f>
        <v>285.64999999999998</v>
      </c>
      <c r="AG1459" s="166">
        <f t="shared" si="6575"/>
        <v>285.64999999999998</v>
      </c>
      <c r="AH1459" s="166">
        <f t="shared" si="6575"/>
        <v>285.64999999999998</v>
      </c>
      <c r="AI1459" s="142"/>
      <c r="AJ1459" s="166">
        <f t="shared" si="6576"/>
        <v>285.64999999999998</v>
      </c>
      <c r="AK1459" s="166">
        <f t="shared" ref="AK1459:AU1459" si="6581">+AJ1459+0</f>
        <v>285.64999999999998</v>
      </c>
      <c r="AL1459" s="166">
        <f t="shared" si="6581"/>
        <v>285.64999999999998</v>
      </c>
      <c r="AM1459" s="166">
        <f t="shared" si="6581"/>
        <v>285.64999999999998</v>
      </c>
      <c r="AN1459" s="166">
        <f t="shared" si="6581"/>
        <v>285.64999999999998</v>
      </c>
      <c r="AO1459" s="166">
        <f t="shared" si="6581"/>
        <v>285.64999999999998</v>
      </c>
      <c r="AP1459" s="166">
        <f t="shared" si="6581"/>
        <v>285.64999999999998</v>
      </c>
      <c r="AQ1459" s="166">
        <f t="shared" si="6581"/>
        <v>285.64999999999998</v>
      </c>
      <c r="AR1459" s="166">
        <f t="shared" si="6581"/>
        <v>285.64999999999998</v>
      </c>
      <c r="AS1459" s="166">
        <f t="shared" si="6581"/>
        <v>285.64999999999998</v>
      </c>
      <c r="AT1459" s="166">
        <f t="shared" si="6581"/>
        <v>285.64999999999998</v>
      </c>
      <c r="AU1459" s="166">
        <f t="shared" si="6581"/>
        <v>285.64999999999998</v>
      </c>
      <c r="AV1459" s="142"/>
      <c r="AW1459" s="166">
        <f t="shared" si="6578"/>
        <v>285.64999999999998</v>
      </c>
      <c r="AX1459" s="166">
        <f t="shared" si="6579"/>
        <v>285.64999999999998</v>
      </c>
      <c r="AY1459" s="166">
        <f t="shared" si="6564"/>
        <v>285.64999999999998</v>
      </c>
      <c r="AZ1459" s="166">
        <f t="shared" si="6565"/>
        <v>285.64999999999998</v>
      </c>
      <c r="BA1459" s="166">
        <f t="shared" si="6566"/>
        <v>285.64999999999998</v>
      </c>
      <c r="BB1459" s="166">
        <f t="shared" si="6567"/>
        <v>285.64999999999998</v>
      </c>
      <c r="BC1459" s="166">
        <f t="shared" si="6568"/>
        <v>285.64999999999998</v>
      </c>
      <c r="BD1459" s="166">
        <f t="shared" si="6569"/>
        <v>285.64999999999998</v>
      </c>
      <c r="BE1459" s="166">
        <f t="shared" si="6570"/>
        <v>285.64999999999998</v>
      </c>
      <c r="BF1459" s="166">
        <f t="shared" si="6571"/>
        <v>285.64999999999998</v>
      </c>
      <c r="BG1459" s="166">
        <f t="shared" si="6572"/>
        <v>285.64999999999998</v>
      </c>
      <c r="BH1459" s="166">
        <f t="shared" si="6573"/>
        <v>285.64999999999998</v>
      </c>
      <c r="BI1459" s="142"/>
      <c r="BV1459" s="142"/>
      <c r="CI1459" s="142"/>
      <c r="CV1459" s="142"/>
      <c r="DI1459" s="142"/>
      <c r="DV1459" s="142"/>
      <c r="EI1459" s="142"/>
    </row>
    <row r="1460" spans="1:139" ht="15.75" outlineLevel="1" x14ac:dyDescent="0.25">
      <c r="A1460" s="2">
        <f>A1259</f>
        <v>5</v>
      </c>
      <c r="B1460" s="1" t="str">
        <f>B1259</f>
        <v>PRE-09603</v>
      </c>
      <c r="C1460" s="1" t="str">
        <f>C1259</f>
        <v>SPP FH - Coolidge  13533</v>
      </c>
      <c r="D1460" s="2" t="str">
        <f>D1259</f>
        <v>PRE-09603.2</v>
      </c>
      <c r="E1460" s="141" t="str">
        <f>E1259</f>
        <v>SPP FH – Coolidge 13533 - S&amp;E/R&amp;C</v>
      </c>
      <c r="F1460" s="84"/>
      <c r="G1460" s="119">
        <v>362</v>
      </c>
      <c r="H1460" s="182"/>
      <c r="J1460" s="166">
        <f t="shared" ref="J1460:J1481" si="6582">J1259+I1460</f>
        <v>0</v>
      </c>
      <c r="K1460" s="166">
        <f t="shared" ref="K1460:U1460" si="6583">K1259+J1460</f>
        <v>0</v>
      </c>
      <c r="L1460" s="166">
        <f t="shared" si="6583"/>
        <v>0</v>
      </c>
      <c r="M1460" s="166">
        <f t="shared" si="6583"/>
        <v>0</v>
      </c>
      <c r="N1460" s="166">
        <f t="shared" si="6583"/>
        <v>0</v>
      </c>
      <c r="O1460" s="166">
        <f t="shared" si="6583"/>
        <v>0</v>
      </c>
      <c r="P1460" s="166">
        <f t="shared" si="6583"/>
        <v>0</v>
      </c>
      <c r="Q1460" s="166">
        <f t="shared" si="6583"/>
        <v>0</v>
      </c>
      <c r="R1460" s="166">
        <f t="shared" si="6583"/>
        <v>0</v>
      </c>
      <c r="S1460" s="166">
        <f t="shared" si="6583"/>
        <v>0</v>
      </c>
      <c r="T1460" s="166">
        <f t="shared" si="6583"/>
        <v>0</v>
      </c>
      <c r="U1460" s="166">
        <f t="shared" si="6583"/>
        <v>0</v>
      </c>
      <c r="V1460" s="142"/>
      <c r="W1460" s="166">
        <f t="shared" ref="W1460:W1482" si="6584">W1259+U1460</f>
        <v>22202.010000000002</v>
      </c>
      <c r="X1460" s="166">
        <f t="shared" ref="X1460:AH1460" si="6585">X1259+W1460</f>
        <v>24741.160000000003</v>
      </c>
      <c r="Y1460" s="166">
        <f t="shared" si="6585"/>
        <v>24741.160000000003</v>
      </c>
      <c r="Z1460" s="166">
        <f t="shared" si="6585"/>
        <v>24741.160000000003</v>
      </c>
      <c r="AA1460" s="166">
        <f t="shared" si="6585"/>
        <v>24741.160000000003</v>
      </c>
      <c r="AB1460" s="166">
        <f t="shared" si="6585"/>
        <v>24741.160000000003</v>
      </c>
      <c r="AC1460" s="166">
        <f t="shared" si="6585"/>
        <v>24741.160000000003</v>
      </c>
      <c r="AD1460" s="166">
        <f t="shared" si="6585"/>
        <v>24741.160000000003</v>
      </c>
      <c r="AE1460" s="166">
        <f t="shared" si="6585"/>
        <v>24741.160000000003</v>
      </c>
      <c r="AF1460" s="166">
        <f t="shared" si="6585"/>
        <v>24741.160000000003</v>
      </c>
      <c r="AG1460" s="166">
        <f t="shared" si="6585"/>
        <v>24741.160000000003</v>
      </c>
      <c r="AH1460" s="166">
        <f t="shared" si="6585"/>
        <v>24741.160000000003</v>
      </c>
      <c r="AI1460" s="142"/>
      <c r="AJ1460" s="166">
        <f t="shared" ref="AJ1460:AJ1482" si="6586">AJ1259+AH1460</f>
        <v>24741.160000000003</v>
      </c>
      <c r="AK1460" s="166">
        <f t="shared" ref="AK1460:AU1460" si="6587">AK1259+AJ1460</f>
        <v>24741.160000000003</v>
      </c>
      <c r="AL1460" s="166">
        <f t="shared" si="6587"/>
        <v>24741.160000000003</v>
      </c>
      <c r="AM1460" s="166">
        <f t="shared" si="6587"/>
        <v>24741.160000000003</v>
      </c>
      <c r="AN1460" s="166">
        <f t="shared" si="6587"/>
        <v>24741.160000000003</v>
      </c>
      <c r="AO1460" s="166">
        <f t="shared" si="6587"/>
        <v>24741.160000000003</v>
      </c>
      <c r="AP1460" s="166">
        <f t="shared" si="6587"/>
        <v>24741.160000000003</v>
      </c>
      <c r="AQ1460" s="166">
        <f t="shared" si="6587"/>
        <v>24741.160000000003</v>
      </c>
      <c r="AR1460" s="166">
        <f t="shared" si="6587"/>
        <v>24741.160000000003</v>
      </c>
      <c r="AS1460" s="166">
        <f t="shared" si="6587"/>
        <v>24741.160000000003</v>
      </c>
      <c r="AT1460" s="166">
        <f t="shared" si="6587"/>
        <v>24741.160000000003</v>
      </c>
      <c r="AU1460" s="166">
        <f t="shared" si="6587"/>
        <v>24741.160000000003</v>
      </c>
      <c r="AV1460" s="142"/>
      <c r="AW1460" s="166">
        <f t="shared" ref="AW1460:AW1482" si="6588">AW1259+AU1460</f>
        <v>24741.160000000003</v>
      </c>
      <c r="AX1460" s="166">
        <f t="shared" ref="AX1460:BH1460" si="6589">AX1259+AW1460</f>
        <v>24741.160000000003</v>
      </c>
      <c r="AY1460" s="166">
        <f t="shared" si="6589"/>
        <v>24741.160000000003</v>
      </c>
      <c r="AZ1460" s="166">
        <f t="shared" si="6589"/>
        <v>24741.160000000003</v>
      </c>
      <c r="BA1460" s="166">
        <f t="shared" si="6589"/>
        <v>24741.160000000003</v>
      </c>
      <c r="BB1460" s="166">
        <f t="shared" si="6589"/>
        <v>24741.160000000003</v>
      </c>
      <c r="BC1460" s="166">
        <f t="shared" si="6589"/>
        <v>24741.160000000003</v>
      </c>
      <c r="BD1460" s="166">
        <f t="shared" si="6589"/>
        <v>24741.160000000003</v>
      </c>
      <c r="BE1460" s="166">
        <f t="shared" si="6589"/>
        <v>24741.160000000003</v>
      </c>
      <c r="BF1460" s="166">
        <f t="shared" si="6589"/>
        <v>24741.160000000003</v>
      </c>
      <c r="BG1460" s="166">
        <f t="shared" si="6589"/>
        <v>24741.160000000003</v>
      </c>
      <c r="BH1460" s="166">
        <f t="shared" si="6589"/>
        <v>24741.160000000003</v>
      </c>
      <c r="BI1460" s="142"/>
      <c r="BV1460" s="142"/>
      <c r="CI1460" s="142"/>
      <c r="CV1460" s="142"/>
      <c r="DI1460" s="142"/>
      <c r="DV1460" s="142"/>
      <c r="EI1460" s="142"/>
    </row>
    <row r="1461" spans="1:139" ht="15.75" outlineLevel="1" x14ac:dyDescent="0.25">
      <c r="A1461" s="2">
        <f t="shared" ref="A1461:E1461" si="6590">A1260</f>
        <v>5</v>
      </c>
      <c r="B1461" s="1" t="str">
        <f t="shared" si="6590"/>
        <v>PRE-09603</v>
      </c>
      <c r="C1461" s="1" t="str">
        <f t="shared" si="6590"/>
        <v>SPP FH - Coolidge  13533</v>
      </c>
      <c r="D1461" s="2" t="str">
        <f t="shared" si="6590"/>
        <v>A2763851</v>
      </c>
      <c r="E1461" s="141" t="str">
        <f t="shared" si="6590"/>
        <v>SPP FH - Coolidge  13533 - S&amp;E/R&amp;C</v>
      </c>
      <c r="F1461" s="84"/>
      <c r="G1461" s="119">
        <v>364</v>
      </c>
      <c r="H1461" s="182"/>
      <c r="J1461" s="166">
        <f t="shared" si="6582"/>
        <v>0</v>
      </c>
      <c r="K1461" s="166">
        <f t="shared" ref="K1461:U1461" si="6591">K1260+J1461</f>
        <v>0</v>
      </c>
      <c r="L1461" s="166">
        <f t="shared" si="6591"/>
        <v>0</v>
      </c>
      <c r="M1461" s="166">
        <f t="shared" si="6591"/>
        <v>0</v>
      </c>
      <c r="N1461" s="166">
        <f t="shared" si="6591"/>
        <v>0</v>
      </c>
      <c r="O1461" s="166">
        <f t="shared" si="6591"/>
        <v>0</v>
      </c>
      <c r="P1461" s="166">
        <f t="shared" si="6591"/>
        <v>0</v>
      </c>
      <c r="Q1461" s="166">
        <f t="shared" si="6591"/>
        <v>0</v>
      </c>
      <c r="R1461" s="166">
        <f t="shared" si="6591"/>
        <v>0</v>
      </c>
      <c r="S1461" s="166">
        <f t="shared" si="6591"/>
        <v>0</v>
      </c>
      <c r="T1461" s="166">
        <f t="shared" si="6591"/>
        <v>0</v>
      </c>
      <c r="U1461" s="166">
        <f t="shared" si="6591"/>
        <v>0</v>
      </c>
      <c r="V1461" s="142"/>
      <c r="W1461" s="166">
        <f t="shared" si="6584"/>
        <v>0</v>
      </c>
      <c r="X1461" s="166">
        <f t="shared" ref="X1461:AH1461" si="6592">X1260+W1461</f>
        <v>0</v>
      </c>
      <c r="Y1461" s="166">
        <f t="shared" si="6592"/>
        <v>0</v>
      </c>
      <c r="Z1461" s="166">
        <f t="shared" si="6592"/>
        <v>0</v>
      </c>
      <c r="AA1461" s="166">
        <f t="shared" si="6592"/>
        <v>0</v>
      </c>
      <c r="AB1461" s="166">
        <f t="shared" si="6592"/>
        <v>0</v>
      </c>
      <c r="AC1461" s="166">
        <f t="shared" si="6592"/>
        <v>0</v>
      </c>
      <c r="AD1461" s="166">
        <f t="shared" si="6592"/>
        <v>0</v>
      </c>
      <c r="AE1461" s="166">
        <f t="shared" si="6592"/>
        <v>0</v>
      </c>
      <c r="AF1461" s="166">
        <f t="shared" si="6592"/>
        <v>0</v>
      </c>
      <c r="AG1461" s="166">
        <f t="shared" si="6592"/>
        <v>0</v>
      </c>
      <c r="AH1461" s="166">
        <f t="shared" si="6592"/>
        <v>0</v>
      </c>
      <c r="AI1461" s="142"/>
      <c r="AJ1461" s="166">
        <f t="shared" si="6586"/>
        <v>0</v>
      </c>
      <c r="AK1461" s="166">
        <f t="shared" ref="AK1461:AU1461" si="6593">AK1260+AJ1461</f>
        <v>0</v>
      </c>
      <c r="AL1461" s="166">
        <f t="shared" si="6593"/>
        <v>0</v>
      </c>
      <c r="AM1461" s="166">
        <f t="shared" si="6593"/>
        <v>0</v>
      </c>
      <c r="AN1461" s="166">
        <f t="shared" si="6593"/>
        <v>0</v>
      </c>
      <c r="AO1461" s="166">
        <f t="shared" si="6593"/>
        <v>0</v>
      </c>
      <c r="AP1461" s="166">
        <f t="shared" si="6593"/>
        <v>0</v>
      </c>
      <c r="AQ1461" s="166">
        <f t="shared" si="6593"/>
        <v>0</v>
      </c>
      <c r="AR1461" s="166">
        <f t="shared" si="6593"/>
        <v>0</v>
      </c>
      <c r="AS1461" s="166">
        <f t="shared" si="6593"/>
        <v>0</v>
      </c>
      <c r="AT1461" s="166">
        <f t="shared" si="6593"/>
        <v>0</v>
      </c>
      <c r="AU1461" s="166">
        <f t="shared" si="6593"/>
        <v>0</v>
      </c>
      <c r="AV1461" s="142"/>
      <c r="AW1461" s="166">
        <f t="shared" si="6588"/>
        <v>0</v>
      </c>
      <c r="AX1461" s="166">
        <f t="shared" ref="AX1461:BH1461" si="6594">AX1260+AW1461</f>
        <v>0</v>
      </c>
      <c r="AY1461" s="166">
        <f t="shared" si="6594"/>
        <v>0</v>
      </c>
      <c r="AZ1461" s="166">
        <f t="shared" si="6594"/>
        <v>0</v>
      </c>
      <c r="BA1461" s="166">
        <f t="shared" si="6594"/>
        <v>0</v>
      </c>
      <c r="BB1461" s="166">
        <f t="shared" si="6594"/>
        <v>0</v>
      </c>
      <c r="BC1461" s="166">
        <f t="shared" si="6594"/>
        <v>0</v>
      </c>
      <c r="BD1461" s="166">
        <f t="shared" si="6594"/>
        <v>0</v>
      </c>
      <c r="BE1461" s="166">
        <f t="shared" si="6594"/>
        <v>0</v>
      </c>
      <c r="BF1461" s="166">
        <f t="shared" si="6594"/>
        <v>0</v>
      </c>
      <c r="BG1461" s="166">
        <f t="shared" si="6594"/>
        <v>0</v>
      </c>
      <c r="BH1461" s="166">
        <f t="shared" si="6594"/>
        <v>0</v>
      </c>
      <c r="BI1461" s="142"/>
      <c r="BV1461" s="142"/>
      <c r="CI1461" s="142"/>
      <c r="CV1461" s="142"/>
      <c r="DI1461" s="142"/>
      <c r="DV1461" s="142"/>
      <c r="EI1461" s="142"/>
    </row>
    <row r="1462" spans="1:139" ht="15.75" outlineLevel="1" x14ac:dyDescent="0.25">
      <c r="A1462" s="2">
        <f t="shared" ref="A1462:E1476" si="6595">A1261</f>
        <v>5</v>
      </c>
      <c r="B1462" s="1" t="str">
        <f t="shared" si="6595"/>
        <v>PRE-09603</v>
      </c>
      <c r="C1462" s="1" t="str">
        <f t="shared" si="6595"/>
        <v>SPP FH - Coolidge  13533</v>
      </c>
      <c r="D1462" s="2" t="str">
        <f t="shared" si="6595"/>
        <v>A2764626</v>
      </c>
      <c r="E1462" s="141" t="str">
        <f t="shared" si="6595"/>
        <v>SPP FH – Coolidge 13533 – OCR</v>
      </c>
      <c r="F1462" s="84"/>
      <c r="G1462" s="119">
        <v>364</v>
      </c>
      <c r="H1462" s="182"/>
      <c r="J1462" s="166">
        <f t="shared" si="6582"/>
        <v>0</v>
      </c>
      <c r="K1462" s="166">
        <f t="shared" ref="K1462:U1462" si="6596">K1261+J1462</f>
        <v>0</v>
      </c>
      <c r="L1462" s="166">
        <f t="shared" si="6596"/>
        <v>0</v>
      </c>
      <c r="M1462" s="166">
        <f t="shared" si="6596"/>
        <v>0</v>
      </c>
      <c r="N1462" s="166">
        <f t="shared" si="6596"/>
        <v>0</v>
      </c>
      <c r="O1462" s="166">
        <f t="shared" si="6596"/>
        <v>0</v>
      </c>
      <c r="P1462" s="166">
        <f t="shared" si="6596"/>
        <v>0</v>
      </c>
      <c r="Q1462" s="166">
        <f t="shared" si="6596"/>
        <v>0</v>
      </c>
      <c r="R1462" s="166">
        <f t="shared" si="6596"/>
        <v>0</v>
      </c>
      <c r="S1462" s="166">
        <f t="shared" si="6596"/>
        <v>0</v>
      </c>
      <c r="T1462" s="166">
        <f t="shared" si="6596"/>
        <v>0</v>
      </c>
      <c r="U1462" s="166">
        <f t="shared" si="6596"/>
        <v>0</v>
      </c>
      <c r="V1462" s="142"/>
      <c r="W1462" s="166">
        <f t="shared" si="6584"/>
        <v>0</v>
      </c>
      <c r="X1462" s="166">
        <f t="shared" ref="X1462:AH1462" si="6597">X1261+W1462</f>
        <v>0</v>
      </c>
      <c r="Y1462" s="166">
        <f t="shared" si="6597"/>
        <v>0</v>
      </c>
      <c r="Z1462" s="166">
        <f t="shared" si="6597"/>
        <v>0</v>
      </c>
      <c r="AA1462" s="166">
        <f t="shared" si="6597"/>
        <v>0</v>
      </c>
      <c r="AB1462" s="166">
        <f t="shared" si="6597"/>
        <v>0</v>
      </c>
      <c r="AC1462" s="166">
        <f t="shared" si="6597"/>
        <v>0</v>
      </c>
      <c r="AD1462" s="166">
        <f t="shared" si="6597"/>
        <v>0</v>
      </c>
      <c r="AE1462" s="166">
        <f t="shared" si="6597"/>
        <v>0</v>
      </c>
      <c r="AF1462" s="166">
        <f t="shared" si="6597"/>
        <v>0</v>
      </c>
      <c r="AG1462" s="166">
        <f t="shared" si="6597"/>
        <v>0</v>
      </c>
      <c r="AH1462" s="166">
        <f t="shared" si="6597"/>
        <v>0</v>
      </c>
      <c r="AI1462" s="142"/>
      <c r="AJ1462" s="166">
        <f t="shared" si="6586"/>
        <v>0</v>
      </c>
      <c r="AK1462" s="166">
        <f t="shared" ref="AK1462:AU1462" si="6598">AK1261+AJ1462</f>
        <v>0</v>
      </c>
      <c r="AL1462" s="166">
        <f t="shared" si="6598"/>
        <v>0</v>
      </c>
      <c r="AM1462" s="166">
        <f t="shared" si="6598"/>
        <v>0</v>
      </c>
      <c r="AN1462" s="166">
        <f t="shared" si="6598"/>
        <v>0</v>
      </c>
      <c r="AO1462" s="166">
        <f t="shared" si="6598"/>
        <v>0</v>
      </c>
      <c r="AP1462" s="166">
        <f t="shared" si="6598"/>
        <v>0</v>
      </c>
      <c r="AQ1462" s="166">
        <f t="shared" si="6598"/>
        <v>0</v>
      </c>
      <c r="AR1462" s="166">
        <f t="shared" si="6598"/>
        <v>0</v>
      </c>
      <c r="AS1462" s="166">
        <f t="shared" si="6598"/>
        <v>0</v>
      </c>
      <c r="AT1462" s="166">
        <f t="shared" si="6598"/>
        <v>0</v>
      </c>
      <c r="AU1462" s="166">
        <f t="shared" si="6598"/>
        <v>0</v>
      </c>
      <c r="AV1462" s="142"/>
      <c r="AW1462" s="166">
        <f t="shared" si="6588"/>
        <v>0</v>
      </c>
      <c r="AX1462" s="166">
        <f t="shared" ref="AX1462:BH1462" si="6599">AX1261+AW1462</f>
        <v>0</v>
      </c>
      <c r="AY1462" s="166">
        <f t="shared" si="6599"/>
        <v>0</v>
      </c>
      <c r="AZ1462" s="166">
        <f t="shared" si="6599"/>
        <v>0</v>
      </c>
      <c r="BA1462" s="166">
        <f t="shared" si="6599"/>
        <v>0</v>
      </c>
      <c r="BB1462" s="166">
        <f t="shared" si="6599"/>
        <v>0</v>
      </c>
      <c r="BC1462" s="166">
        <f t="shared" si="6599"/>
        <v>0</v>
      </c>
      <c r="BD1462" s="166">
        <f t="shared" si="6599"/>
        <v>0</v>
      </c>
      <c r="BE1462" s="166">
        <f t="shared" si="6599"/>
        <v>0</v>
      </c>
      <c r="BF1462" s="166">
        <f t="shared" si="6599"/>
        <v>0</v>
      </c>
      <c r="BG1462" s="166">
        <f t="shared" si="6599"/>
        <v>0</v>
      </c>
      <c r="BH1462" s="166">
        <f t="shared" si="6599"/>
        <v>0</v>
      </c>
      <c r="BI1462" s="142"/>
      <c r="BV1462" s="142"/>
      <c r="CI1462" s="142"/>
      <c r="CV1462" s="142"/>
      <c r="DI1462" s="142"/>
      <c r="DV1462" s="142"/>
      <c r="EI1462" s="142"/>
    </row>
    <row r="1463" spans="1:139" ht="15.75" outlineLevel="1" x14ac:dyDescent="0.25">
      <c r="A1463" s="2">
        <f t="shared" si="6595"/>
        <v>5</v>
      </c>
      <c r="B1463" s="1" t="str">
        <f t="shared" si="6595"/>
        <v>PRE-09603</v>
      </c>
      <c r="C1463" s="1" t="str">
        <f t="shared" si="6595"/>
        <v>SPP FH - Coolidge  13533</v>
      </c>
      <c r="D1463" s="2" t="str">
        <f t="shared" si="6595"/>
        <v>A2767872</v>
      </c>
      <c r="E1463" s="141" t="str">
        <f t="shared" si="6595"/>
        <v>COOL533B - OCR#38721 N.O. 138003</v>
      </c>
      <c r="F1463" s="84"/>
      <c r="G1463" s="119">
        <v>364</v>
      </c>
      <c r="H1463" s="182"/>
      <c r="J1463" s="166">
        <f t="shared" si="6582"/>
        <v>0</v>
      </c>
      <c r="K1463" s="166">
        <f t="shared" ref="K1463:U1463" si="6600">K1262+J1463</f>
        <v>0</v>
      </c>
      <c r="L1463" s="166">
        <f t="shared" si="6600"/>
        <v>0</v>
      </c>
      <c r="M1463" s="166">
        <f t="shared" si="6600"/>
        <v>0</v>
      </c>
      <c r="N1463" s="166">
        <f t="shared" si="6600"/>
        <v>0</v>
      </c>
      <c r="O1463" s="166">
        <f t="shared" si="6600"/>
        <v>0</v>
      </c>
      <c r="P1463" s="166">
        <f t="shared" si="6600"/>
        <v>0</v>
      </c>
      <c r="Q1463" s="166">
        <f t="shared" si="6600"/>
        <v>0</v>
      </c>
      <c r="R1463" s="166">
        <f t="shared" si="6600"/>
        <v>0</v>
      </c>
      <c r="S1463" s="166">
        <f t="shared" si="6600"/>
        <v>0</v>
      </c>
      <c r="T1463" s="166">
        <f t="shared" si="6600"/>
        <v>0</v>
      </c>
      <c r="U1463" s="166">
        <f t="shared" si="6600"/>
        <v>0</v>
      </c>
      <c r="V1463" s="142"/>
      <c r="W1463" s="166">
        <f t="shared" si="6584"/>
        <v>0</v>
      </c>
      <c r="X1463" s="166">
        <f t="shared" ref="X1463:AH1463" si="6601">X1262+W1463</f>
        <v>0</v>
      </c>
      <c r="Y1463" s="166">
        <f t="shared" si="6601"/>
        <v>0</v>
      </c>
      <c r="Z1463" s="166">
        <f t="shared" si="6601"/>
        <v>0</v>
      </c>
      <c r="AA1463" s="166">
        <f t="shared" si="6601"/>
        <v>0</v>
      </c>
      <c r="AB1463" s="166">
        <f t="shared" si="6601"/>
        <v>0</v>
      </c>
      <c r="AC1463" s="166">
        <f t="shared" si="6601"/>
        <v>0</v>
      </c>
      <c r="AD1463" s="166">
        <f t="shared" si="6601"/>
        <v>0</v>
      </c>
      <c r="AE1463" s="166">
        <f t="shared" si="6601"/>
        <v>0</v>
      </c>
      <c r="AF1463" s="166">
        <f t="shared" si="6601"/>
        <v>0</v>
      </c>
      <c r="AG1463" s="166">
        <f t="shared" si="6601"/>
        <v>0</v>
      </c>
      <c r="AH1463" s="166">
        <f t="shared" si="6601"/>
        <v>0</v>
      </c>
      <c r="AI1463" s="142"/>
      <c r="AJ1463" s="166">
        <f t="shared" si="6586"/>
        <v>0</v>
      </c>
      <c r="AK1463" s="166">
        <f t="shared" ref="AK1463:AU1463" si="6602">AK1262+AJ1463</f>
        <v>0</v>
      </c>
      <c r="AL1463" s="166">
        <f t="shared" si="6602"/>
        <v>0</v>
      </c>
      <c r="AM1463" s="166">
        <f t="shared" si="6602"/>
        <v>0</v>
      </c>
      <c r="AN1463" s="166">
        <f t="shared" si="6602"/>
        <v>0</v>
      </c>
      <c r="AO1463" s="166">
        <f t="shared" si="6602"/>
        <v>0</v>
      </c>
      <c r="AP1463" s="166">
        <f t="shared" si="6602"/>
        <v>0</v>
      </c>
      <c r="AQ1463" s="166">
        <f t="shared" si="6602"/>
        <v>0</v>
      </c>
      <c r="AR1463" s="166">
        <f t="shared" si="6602"/>
        <v>0</v>
      </c>
      <c r="AS1463" s="166">
        <f t="shared" si="6602"/>
        <v>0</v>
      </c>
      <c r="AT1463" s="166">
        <f t="shared" si="6602"/>
        <v>0</v>
      </c>
      <c r="AU1463" s="166">
        <f t="shared" si="6602"/>
        <v>0</v>
      </c>
      <c r="AV1463" s="142"/>
      <c r="AW1463" s="166">
        <f t="shared" si="6588"/>
        <v>0</v>
      </c>
      <c r="AX1463" s="166">
        <f t="shared" ref="AX1463:BH1463" si="6603">AX1262+AW1463</f>
        <v>0</v>
      </c>
      <c r="AY1463" s="166">
        <f t="shared" si="6603"/>
        <v>0</v>
      </c>
      <c r="AZ1463" s="166">
        <f t="shared" si="6603"/>
        <v>0</v>
      </c>
      <c r="BA1463" s="166">
        <f t="shared" si="6603"/>
        <v>0</v>
      </c>
      <c r="BB1463" s="166">
        <f t="shared" si="6603"/>
        <v>0</v>
      </c>
      <c r="BC1463" s="166">
        <f t="shared" si="6603"/>
        <v>0</v>
      </c>
      <c r="BD1463" s="166">
        <f t="shared" si="6603"/>
        <v>0</v>
      </c>
      <c r="BE1463" s="166">
        <f t="shared" si="6603"/>
        <v>0</v>
      </c>
      <c r="BF1463" s="166">
        <f t="shared" si="6603"/>
        <v>0</v>
      </c>
      <c r="BG1463" s="166">
        <f t="shared" si="6603"/>
        <v>0</v>
      </c>
      <c r="BH1463" s="166">
        <f t="shared" si="6603"/>
        <v>0</v>
      </c>
      <c r="BI1463" s="142"/>
      <c r="BV1463" s="142"/>
      <c r="CI1463" s="142"/>
      <c r="CV1463" s="142"/>
      <c r="DI1463" s="142"/>
      <c r="DV1463" s="142"/>
      <c r="EI1463" s="142"/>
    </row>
    <row r="1464" spans="1:139" ht="15.75" outlineLevel="1" x14ac:dyDescent="0.25">
      <c r="A1464" s="2">
        <f t="shared" si="6595"/>
        <v>5</v>
      </c>
      <c r="B1464" s="1" t="str">
        <f t="shared" si="6595"/>
        <v>PRE-09603</v>
      </c>
      <c r="C1464" s="1" t="str">
        <f t="shared" si="6595"/>
        <v>SPP FH - Coolidge  13533</v>
      </c>
      <c r="D1464" s="2" t="str">
        <f t="shared" si="6595"/>
        <v>A2768867</v>
      </c>
      <c r="E1464" s="141" t="str">
        <f t="shared" si="6595"/>
        <v>COOLIDGE 13533 OCRs - 5 TAV</v>
      </c>
      <c r="F1464" s="84"/>
      <c r="G1464" s="119">
        <v>364</v>
      </c>
      <c r="H1464" s="182"/>
      <c r="J1464" s="166">
        <f t="shared" si="6582"/>
        <v>0</v>
      </c>
      <c r="K1464" s="166">
        <f t="shared" ref="K1464:U1464" si="6604">K1263+J1464</f>
        <v>0</v>
      </c>
      <c r="L1464" s="166">
        <f t="shared" si="6604"/>
        <v>0</v>
      </c>
      <c r="M1464" s="166">
        <f t="shared" si="6604"/>
        <v>0</v>
      </c>
      <c r="N1464" s="166">
        <f t="shared" si="6604"/>
        <v>0</v>
      </c>
      <c r="O1464" s="166">
        <f t="shared" si="6604"/>
        <v>0</v>
      </c>
      <c r="P1464" s="166">
        <f t="shared" si="6604"/>
        <v>0</v>
      </c>
      <c r="Q1464" s="166">
        <f t="shared" si="6604"/>
        <v>0</v>
      </c>
      <c r="R1464" s="166">
        <f t="shared" si="6604"/>
        <v>0</v>
      </c>
      <c r="S1464" s="166">
        <f t="shared" si="6604"/>
        <v>0</v>
      </c>
      <c r="T1464" s="166">
        <f t="shared" si="6604"/>
        <v>0</v>
      </c>
      <c r="U1464" s="166">
        <f t="shared" si="6604"/>
        <v>0</v>
      </c>
      <c r="V1464" s="142"/>
      <c r="W1464" s="166">
        <f t="shared" si="6584"/>
        <v>0</v>
      </c>
      <c r="X1464" s="166">
        <f t="shared" ref="X1464:AH1464" si="6605">X1263+W1464</f>
        <v>0</v>
      </c>
      <c r="Y1464" s="166">
        <f t="shared" si="6605"/>
        <v>0</v>
      </c>
      <c r="Z1464" s="166">
        <f t="shared" si="6605"/>
        <v>0</v>
      </c>
      <c r="AA1464" s="166">
        <f t="shared" si="6605"/>
        <v>0</v>
      </c>
      <c r="AB1464" s="166">
        <f t="shared" si="6605"/>
        <v>0</v>
      </c>
      <c r="AC1464" s="166">
        <f t="shared" si="6605"/>
        <v>0</v>
      </c>
      <c r="AD1464" s="166">
        <f t="shared" si="6605"/>
        <v>0</v>
      </c>
      <c r="AE1464" s="166">
        <f t="shared" si="6605"/>
        <v>0</v>
      </c>
      <c r="AF1464" s="166">
        <f t="shared" si="6605"/>
        <v>0</v>
      </c>
      <c r="AG1464" s="166">
        <f t="shared" si="6605"/>
        <v>0</v>
      </c>
      <c r="AH1464" s="166">
        <f t="shared" si="6605"/>
        <v>0</v>
      </c>
      <c r="AI1464" s="142"/>
      <c r="AJ1464" s="166">
        <f t="shared" si="6586"/>
        <v>0</v>
      </c>
      <c r="AK1464" s="166">
        <f t="shared" ref="AK1464:AU1464" si="6606">AK1263+AJ1464</f>
        <v>0</v>
      </c>
      <c r="AL1464" s="166">
        <f t="shared" si="6606"/>
        <v>0</v>
      </c>
      <c r="AM1464" s="166">
        <f t="shared" si="6606"/>
        <v>0</v>
      </c>
      <c r="AN1464" s="166">
        <f t="shared" si="6606"/>
        <v>0</v>
      </c>
      <c r="AO1464" s="166">
        <f t="shared" si="6606"/>
        <v>0</v>
      </c>
      <c r="AP1464" s="166">
        <f t="shared" si="6606"/>
        <v>0</v>
      </c>
      <c r="AQ1464" s="166">
        <f t="shared" si="6606"/>
        <v>0</v>
      </c>
      <c r="AR1464" s="166">
        <f t="shared" si="6606"/>
        <v>0</v>
      </c>
      <c r="AS1464" s="166">
        <f t="shared" si="6606"/>
        <v>0</v>
      </c>
      <c r="AT1464" s="166">
        <f t="shared" si="6606"/>
        <v>0</v>
      </c>
      <c r="AU1464" s="166">
        <f t="shared" si="6606"/>
        <v>0</v>
      </c>
      <c r="AV1464" s="142"/>
      <c r="AW1464" s="166">
        <f t="shared" si="6588"/>
        <v>0</v>
      </c>
      <c r="AX1464" s="166">
        <f t="shared" ref="AX1464:BH1464" si="6607">AX1263+AW1464</f>
        <v>0</v>
      </c>
      <c r="AY1464" s="166">
        <f t="shared" si="6607"/>
        <v>0</v>
      </c>
      <c r="AZ1464" s="166">
        <f t="shared" si="6607"/>
        <v>0</v>
      </c>
      <c r="BA1464" s="166">
        <f t="shared" si="6607"/>
        <v>0</v>
      </c>
      <c r="BB1464" s="166">
        <f t="shared" si="6607"/>
        <v>0</v>
      </c>
      <c r="BC1464" s="166">
        <f t="shared" si="6607"/>
        <v>0</v>
      </c>
      <c r="BD1464" s="166">
        <f t="shared" si="6607"/>
        <v>0</v>
      </c>
      <c r="BE1464" s="166">
        <f t="shared" si="6607"/>
        <v>0</v>
      </c>
      <c r="BF1464" s="166">
        <f t="shared" si="6607"/>
        <v>0</v>
      </c>
      <c r="BG1464" s="166">
        <f t="shared" si="6607"/>
        <v>0</v>
      </c>
      <c r="BH1464" s="166">
        <f t="shared" si="6607"/>
        <v>0</v>
      </c>
      <c r="BI1464" s="142"/>
      <c r="BV1464" s="142"/>
      <c r="CI1464" s="142"/>
      <c r="CV1464" s="142"/>
      <c r="DI1464" s="142"/>
      <c r="DV1464" s="142"/>
      <c r="EI1464" s="142"/>
    </row>
    <row r="1465" spans="1:139" ht="15.75" outlineLevel="1" x14ac:dyDescent="0.25">
      <c r="A1465" s="2">
        <f t="shared" si="6595"/>
        <v>6</v>
      </c>
      <c r="B1465" s="1" t="str">
        <f t="shared" si="6595"/>
        <v>PRE-09793</v>
      </c>
      <c r="C1465" s="1" t="str">
        <f t="shared" si="6595"/>
        <v>SPP FH - Clarkwild 13461</v>
      </c>
      <c r="D1465" s="2" t="str">
        <f t="shared" si="6595"/>
        <v>PRE-09793.1</v>
      </c>
      <c r="E1465" s="141" t="str">
        <f t="shared" si="6595"/>
        <v>SPP FH - Clarkwild 13461 -OH Feeder</v>
      </c>
      <c r="F1465" s="84"/>
      <c r="G1465" s="119">
        <v>364</v>
      </c>
      <c r="H1465" s="118"/>
      <c r="J1465" s="166">
        <f t="shared" si="6582"/>
        <v>0</v>
      </c>
      <c r="K1465" s="166">
        <f t="shared" ref="K1465:U1465" si="6608">K1264+J1465</f>
        <v>0</v>
      </c>
      <c r="L1465" s="166">
        <f t="shared" si="6608"/>
        <v>0</v>
      </c>
      <c r="M1465" s="166">
        <f t="shared" si="6608"/>
        <v>0</v>
      </c>
      <c r="N1465" s="166">
        <f t="shared" si="6608"/>
        <v>0</v>
      </c>
      <c r="O1465" s="166">
        <f t="shared" si="6608"/>
        <v>0</v>
      </c>
      <c r="P1465" s="166">
        <f t="shared" si="6608"/>
        <v>0</v>
      </c>
      <c r="Q1465" s="166">
        <f t="shared" si="6608"/>
        <v>0</v>
      </c>
      <c r="R1465" s="166">
        <f t="shared" si="6608"/>
        <v>0</v>
      </c>
      <c r="S1465" s="166">
        <f t="shared" si="6608"/>
        <v>0</v>
      </c>
      <c r="T1465" s="166">
        <f t="shared" si="6608"/>
        <v>0</v>
      </c>
      <c r="U1465" s="166">
        <f t="shared" si="6608"/>
        <v>0</v>
      </c>
      <c r="V1465" s="142"/>
      <c r="W1465" s="166">
        <f t="shared" si="6584"/>
        <v>0</v>
      </c>
      <c r="X1465" s="166">
        <f t="shared" ref="X1465:AH1465" si="6609">X1264+W1465</f>
        <v>0</v>
      </c>
      <c r="Y1465" s="166">
        <f t="shared" si="6609"/>
        <v>0</v>
      </c>
      <c r="Z1465" s="166">
        <f t="shared" si="6609"/>
        <v>0</v>
      </c>
      <c r="AA1465" s="166">
        <f t="shared" si="6609"/>
        <v>0</v>
      </c>
      <c r="AB1465" s="166">
        <f t="shared" si="6609"/>
        <v>0</v>
      </c>
      <c r="AC1465" s="166">
        <f t="shared" si="6609"/>
        <v>0</v>
      </c>
      <c r="AD1465" s="166">
        <f t="shared" si="6609"/>
        <v>0</v>
      </c>
      <c r="AE1465" s="166">
        <f t="shared" si="6609"/>
        <v>0</v>
      </c>
      <c r="AF1465" s="166">
        <f t="shared" si="6609"/>
        <v>0</v>
      </c>
      <c r="AG1465" s="166">
        <f t="shared" si="6609"/>
        <v>0</v>
      </c>
      <c r="AH1465" s="166">
        <f t="shared" si="6609"/>
        <v>0</v>
      </c>
      <c r="AI1465" s="142"/>
      <c r="AJ1465" s="166">
        <f t="shared" si="6586"/>
        <v>0</v>
      </c>
      <c r="AK1465" s="166">
        <f t="shared" ref="AK1465:AU1465" si="6610">AK1264+AJ1465</f>
        <v>508751.1719999999</v>
      </c>
      <c r="AL1465" s="166">
        <f t="shared" si="6610"/>
        <v>508751.1719999999</v>
      </c>
      <c r="AM1465" s="166">
        <f t="shared" si="6610"/>
        <v>508751.1719999999</v>
      </c>
      <c r="AN1465" s="166">
        <f t="shared" si="6610"/>
        <v>508751.1719999999</v>
      </c>
      <c r="AO1465" s="166">
        <f t="shared" si="6610"/>
        <v>508751.1719999999</v>
      </c>
      <c r="AP1465" s="166">
        <f t="shared" si="6610"/>
        <v>508751.1719999999</v>
      </c>
      <c r="AQ1465" s="166">
        <f t="shared" si="6610"/>
        <v>508751.1719999999</v>
      </c>
      <c r="AR1465" s="166">
        <f t="shared" si="6610"/>
        <v>508751.1719999999</v>
      </c>
      <c r="AS1465" s="166">
        <f t="shared" si="6610"/>
        <v>508751.1719999999</v>
      </c>
      <c r="AT1465" s="166">
        <f t="shared" si="6610"/>
        <v>508751.1719999999</v>
      </c>
      <c r="AU1465" s="166">
        <f t="shared" si="6610"/>
        <v>508751.1719999999</v>
      </c>
      <c r="AV1465" s="142"/>
      <c r="AW1465" s="166">
        <f t="shared" si="6588"/>
        <v>508751.1719999999</v>
      </c>
      <c r="AX1465" s="166">
        <f t="shared" ref="AX1465:BH1465" si="6611">AX1264+AW1465</f>
        <v>508751.1719999999</v>
      </c>
      <c r="AY1465" s="166">
        <f t="shared" si="6611"/>
        <v>508751.1719999999</v>
      </c>
      <c r="AZ1465" s="166">
        <f t="shared" si="6611"/>
        <v>508751.1719999999</v>
      </c>
      <c r="BA1465" s="166">
        <f t="shared" si="6611"/>
        <v>508751.1719999999</v>
      </c>
      <c r="BB1465" s="166">
        <f t="shared" si="6611"/>
        <v>508751.1719999999</v>
      </c>
      <c r="BC1465" s="166">
        <f t="shared" si="6611"/>
        <v>508751.1719999999</v>
      </c>
      <c r="BD1465" s="166">
        <f t="shared" si="6611"/>
        <v>508751.1719999999</v>
      </c>
      <c r="BE1465" s="166">
        <f t="shared" si="6611"/>
        <v>508751.1719999999</v>
      </c>
      <c r="BF1465" s="166">
        <f t="shared" si="6611"/>
        <v>508751.1719999999</v>
      </c>
      <c r="BG1465" s="166">
        <f t="shared" si="6611"/>
        <v>508751.1719999999</v>
      </c>
      <c r="BH1465" s="166">
        <f t="shared" si="6611"/>
        <v>508751.1719999999</v>
      </c>
      <c r="BI1465" s="142"/>
      <c r="BV1465" s="142"/>
      <c r="CI1465" s="142"/>
      <c r="CV1465" s="142"/>
      <c r="DI1465" s="142"/>
      <c r="DV1465" s="142"/>
      <c r="EI1465" s="142"/>
    </row>
    <row r="1466" spans="1:139" ht="15.75" outlineLevel="1" x14ac:dyDescent="0.25">
      <c r="A1466" s="2">
        <f t="shared" si="6595"/>
        <v>6</v>
      </c>
      <c r="B1466" s="1" t="str">
        <f t="shared" si="6595"/>
        <v>PRE-09793</v>
      </c>
      <c r="C1466" s="1" t="str">
        <f t="shared" si="6595"/>
        <v>SPP FH - Clarkwild 13461</v>
      </c>
      <c r="D1466" s="2" t="str">
        <f t="shared" si="6595"/>
        <v>A2787325</v>
      </c>
      <c r="E1466" s="141" t="str">
        <f t="shared" si="6595"/>
        <v>SPP FH - Clarkwild 13461 OCR-10 TAV</v>
      </c>
      <c r="F1466" s="84"/>
      <c r="G1466" s="119">
        <v>364</v>
      </c>
      <c r="H1466" s="118"/>
      <c r="J1466" s="166">
        <f t="shared" si="6582"/>
        <v>0</v>
      </c>
      <c r="K1466" s="166">
        <f t="shared" ref="K1466" si="6612">K1265+J1466</f>
        <v>0</v>
      </c>
      <c r="L1466" s="166">
        <f t="shared" ref="L1466" si="6613">L1265+K1466</f>
        <v>0</v>
      </c>
      <c r="M1466" s="166">
        <f t="shared" ref="M1466" si="6614">M1265+L1466</f>
        <v>0</v>
      </c>
      <c r="N1466" s="166">
        <f t="shared" ref="N1466" si="6615">N1265+M1466</f>
        <v>0</v>
      </c>
      <c r="O1466" s="166">
        <f t="shared" ref="O1466" si="6616">O1265+N1466</f>
        <v>0</v>
      </c>
      <c r="P1466" s="166">
        <f t="shared" ref="P1466" si="6617">P1265+O1466</f>
        <v>0</v>
      </c>
      <c r="Q1466" s="166">
        <f t="shared" ref="Q1466" si="6618">Q1265+P1466</f>
        <v>0</v>
      </c>
      <c r="R1466" s="166">
        <f t="shared" ref="R1466" si="6619">R1265+Q1466</f>
        <v>0</v>
      </c>
      <c r="S1466" s="166">
        <f t="shared" ref="S1466" si="6620">S1265+R1466</f>
        <v>0</v>
      </c>
      <c r="T1466" s="166">
        <f t="shared" ref="T1466" si="6621">T1265+S1466</f>
        <v>0</v>
      </c>
      <c r="U1466" s="166">
        <f t="shared" ref="U1466" si="6622">U1265+T1466</f>
        <v>0</v>
      </c>
      <c r="V1466" s="142"/>
      <c r="W1466" s="166">
        <f t="shared" si="6584"/>
        <v>0</v>
      </c>
      <c r="X1466" s="166">
        <f t="shared" ref="X1466" si="6623">X1265+W1466</f>
        <v>0</v>
      </c>
      <c r="Y1466" s="166">
        <f t="shared" ref="Y1466" si="6624">Y1265+X1466</f>
        <v>0</v>
      </c>
      <c r="Z1466" s="166">
        <f t="shared" ref="Z1466" si="6625">Z1265+Y1466</f>
        <v>0</v>
      </c>
      <c r="AA1466" s="166">
        <f t="shared" ref="AA1466" si="6626">AA1265+Z1466</f>
        <v>0</v>
      </c>
      <c r="AB1466" s="166">
        <f t="shared" ref="AB1466" si="6627">AB1265+AA1466</f>
        <v>0</v>
      </c>
      <c r="AC1466" s="166">
        <f t="shared" ref="AC1466" si="6628">AC1265+AB1466</f>
        <v>0</v>
      </c>
      <c r="AD1466" s="166">
        <f t="shared" ref="AD1466" si="6629">AD1265+AC1466</f>
        <v>0</v>
      </c>
      <c r="AE1466" s="166">
        <f t="shared" ref="AE1466" si="6630">AE1265+AD1466</f>
        <v>0</v>
      </c>
      <c r="AF1466" s="166">
        <f t="shared" ref="AF1466" si="6631">AF1265+AE1466</f>
        <v>0</v>
      </c>
      <c r="AG1466" s="166">
        <f t="shared" ref="AG1466" si="6632">AG1265+AF1466</f>
        <v>0</v>
      </c>
      <c r="AH1466" s="166">
        <f t="shared" ref="AH1466" si="6633">AH1265+AG1466</f>
        <v>0</v>
      </c>
      <c r="AI1466" s="142"/>
      <c r="AJ1466" s="166">
        <f t="shared" si="6586"/>
        <v>0</v>
      </c>
      <c r="AK1466" s="166">
        <f t="shared" ref="AK1466" si="6634">AK1265+AJ1466</f>
        <v>16562.620000000003</v>
      </c>
      <c r="AL1466" s="166">
        <f t="shared" ref="AL1466" si="6635">AL1265+AK1466</f>
        <v>16562.620000000003</v>
      </c>
      <c r="AM1466" s="166">
        <f t="shared" ref="AM1466" si="6636">AM1265+AL1466</f>
        <v>16562.620000000003</v>
      </c>
      <c r="AN1466" s="166">
        <f t="shared" ref="AN1466" si="6637">AN1265+AM1466</f>
        <v>16562.620000000003</v>
      </c>
      <c r="AO1466" s="166">
        <f t="shared" ref="AO1466" si="6638">AO1265+AN1466</f>
        <v>16562.620000000003</v>
      </c>
      <c r="AP1466" s="166">
        <f t="shared" ref="AP1466" si="6639">AP1265+AO1466</f>
        <v>16562.620000000003</v>
      </c>
      <c r="AQ1466" s="166">
        <f t="shared" ref="AQ1466" si="6640">AQ1265+AP1466</f>
        <v>16562.620000000003</v>
      </c>
      <c r="AR1466" s="166">
        <f t="shared" ref="AR1466" si="6641">AR1265+AQ1466</f>
        <v>16562.620000000003</v>
      </c>
      <c r="AS1466" s="166">
        <f t="shared" ref="AS1466" si="6642">AS1265+AR1466</f>
        <v>16562.620000000003</v>
      </c>
      <c r="AT1466" s="166">
        <f t="shared" ref="AT1466" si="6643">AT1265+AS1466</f>
        <v>16562.620000000003</v>
      </c>
      <c r="AU1466" s="166">
        <f t="shared" ref="AU1466" si="6644">AU1265+AT1466</f>
        <v>16562.620000000003</v>
      </c>
      <c r="AV1466" s="142"/>
      <c r="AW1466" s="166">
        <f t="shared" si="6588"/>
        <v>16562.620000000003</v>
      </c>
      <c r="AX1466" s="166">
        <f t="shared" ref="AX1466:BH1466" si="6645">AX1265+AW1466</f>
        <v>16562.620000000003</v>
      </c>
      <c r="AY1466" s="166">
        <f t="shared" si="6645"/>
        <v>16562.620000000003</v>
      </c>
      <c r="AZ1466" s="166">
        <f t="shared" si="6645"/>
        <v>16562.620000000003</v>
      </c>
      <c r="BA1466" s="166">
        <f t="shared" si="6645"/>
        <v>16562.620000000003</v>
      </c>
      <c r="BB1466" s="166">
        <f t="shared" si="6645"/>
        <v>16562.620000000003</v>
      </c>
      <c r="BC1466" s="166">
        <f t="shared" si="6645"/>
        <v>16562.620000000003</v>
      </c>
      <c r="BD1466" s="166">
        <f t="shared" si="6645"/>
        <v>16562.620000000003</v>
      </c>
      <c r="BE1466" s="166">
        <f t="shared" si="6645"/>
        <v>16562.620000000003</v>
      </c>
      <c r="BF1466" s="166">
        <f t="shared" si="6645"/>
        <v>16562.620000000003</v>
      </c>
      <c r="BG1466" s="166">
        <f t="shared" si="6645"/>
        <v>16562.620000000003</v>
      </c>
      <c r="BH1466" s="166">
        <f t="shared" si="6645"/>
        <v>16562.620000000003</v>
      </c>
      <c r="BI1466" s="142"/>
      <c r="BV1466" s="142"/>
      <c r="CI1466" s="142"/>
      <c r="CV1466" s="142"/>
      <c r="DI1466" s="142"/>
      <c r="DV1466" s="142"/>
      <c r="EI1466" s="142"/>
    </row>
    <row r="1467" spans="1:139" ht="15.75" outlineLevel="1" x14ac:dyDescent="0.25">
      <c r="A1467" s="2">
        <f t="shared" si="6595"/>
        <v>7</v>
      </c>
      <c r="B1467" s="1" t="str">
        <f t="shared" si="6595"/>
        <v>PRE-09794</v>
      </c>
      <c r="C1467" s="1" t="str">
        <f t="shared" si="6595"/>
        <v>SPP FH - Fishhawk 14121</v>
      </c>
      <c r="D1467" s="2" t="str">
        <f t="shared" si="6595"/>
        <v>PRE-09794.1</v>
      </c>
      <c r="E1467" s="141" t="str">
        <f t="shared" si="6595"/>
        <v>SPP FH - Fishhawk 14121 - OH Feeder</v>
      </c>
      <c r="F1467" s="84"/>
      <c r="G1467" s="119">
        <v>364</v>
      </c>
      <c r="H1467" s="118"/>
      <c r="J1467" s="166">
        <f t="shared" si="6582"/>
        <v>0</v>
      </c>
      <c r="K1467" s="166">
        <f t="shared" ref="K1467:U1467" si="6646">K1266+J1467</f>
        <v>0</v>
      </c>
      <c r="L1467" s="166">
        <f t="shared" si="6646"/>
        <v>0</v>
      </c>
      <c r="M1467" s="166">
        <f t="shared" si="6646"/>
        <v>0</v>
      </c>
      <c r="N1467" s="166">
        <f t="shared" si="6646"/>
        <v>0</v>
      </c>
      <c r="O1467" s="166">
        <f t="shared" si="6646"/>
        <v>0</v>
      </c>
      <c r="P1467" s="166">
        <f t="shared" si="6646"/>
        <v>0</v>
      </c>
      <c r="Q1467" s="166">
        <f t="shared" si="6646"/>
        <v>0</v>
      </c>
      <c r="R1467" s="166">
        <f t="shared" si="6646"/>
        <v>0</v>
      </c>
      <c r="S1467" s="166">
        <f t="shared" si="6646"/>
        <v>0</v>
      </c>
      <c r="T1467" s="166">
        <f t="shared" si="6646"/>
        <v>0</v>
      </c>
      <c r="U1467" s="166">
        <f t="shared" si="6646"/>
        <v>0</v>
      </c>
      <c r="V1467" s="142"/>
      <c r="W1467" s="166">
        <f t="shared" si="6584"/>
        <v>0</v>
      </c>
      <c r="X1467" s="166">
        <f t="shared" ref="X1467:AH1467" si="6647">X1266+W1467</f>
        <v>0</v>
      </c>
      <c r="Y1467" s="166">
        <f t="shared" si="6647"/>
        <v>0</v>
      </c>
      <c r="Z1467" s="166">
        <f t="shared" si="6647"/>
        <v>0</v>
      </c>
      <c r="AA1467" s="166">
        <f t="shared" si="6647"/>
        <v>0</v>
      </c>
      <c r="AB1467" s="166">
        <f t="shared" si="6647"/>
        <v>0</v>
      </c>
      <c r="AC1467" s="166">
        <f t="shared" si="6647"/>
        <v>0</v>
      </c>
      <c r="AD1467" s="166">
        <f t="shared" si="6647"/>
        <v>0</v>
      </c>
      <c r="AE1467" s="166">
        <f t="shared" si="6647"/>
        <v>0</v>
      </c>
      <c r="AF1467" s="166">
        <f t="shared" si="6647"/>
        <v>0</v>
      </c>
      <c r="AG1467" s="166">
        <f t="shared" si="6647"/>
        <v>0</v>
      </c>
      <c r="AH1467" s="166">
        <f t="shared" si="6647"/>
        <v>0</v>
      </c>
      <c r="AI1467" s="142"/>
      <c r="AJ1467" s="166">
        <f t="shared" si="6586"/>
        <v>120420.192</v>
      </c>
      <c r="AK1467" s="166">
        <f t="shared" ref="AK1467:AU1467" si="6648">AK1266+AJ1467</f>
        <v>120420.192</v>
      </c>
      <c r="AL1467" s="166">
        <f t="shared" si="6648"/>
        <v>120420.192</v>
      </c>
      <c r="AM1467" s="166">
        <f t="shared" si="6648"/>
        <v>120420.192</v>
      </c>
      <c r="AN1467" s="166">
        <f t="shared" si="6648"/>
        <v>120420.192</v>
      </c>
      <c r="AO1467" s="166">
        <f t="shared" si="6648"/>
        <v>120420.192</v>
      </c>
      <c r="AP1467" s="166">
        <f t="shared" si="6648"/>
        <v>120420.192</v>
      </c>
      <c r="AQ1467" s="166">
        <f t="shared" si="6648"/>
        <v>120420.192</v>
      </c>
      <c r="AR1467" s="166">
        <f t="shared" si="6648"/>
        <v>120420.192</v>
      </c>
      <c r="AS1467" s="166">
        <f t="shared" si="6648"/>
        <v>120420.192</v>
      </c>
      <c r="AT1467" s="166">
        <f t="shared" si="6648"/>
        <v>120420.192</v>
      </c>
      <c r="AU1467" s="166">
        <f t="shared" si="6648"/>
        <v>120420.192</v>
      </c>
      <c r="AV1467" s="142"/>
      <c r="AW1467" s="166">
        <f t="shared" si="6588"/>
        <v>120420.192</v>
      </c>
      <c r="AX1467" s="166">
        <f t="shared" ref="AX1467:BH1467" si="6649">AX1266+AW1467</f>
        <v>120420.192</v>
      </c>
      <c r="AY1467" s="166">
        <f t="shared" si="6649"/>
        <v>120420.192</v>
      </c>
      <c r="AZ1467" s="166">
        <f t="shared" si="6649"/>
        <v>120420.192</v>
      </c>
      <c r="BA1467" s="166">
        <f t="shared" si="6649"/>
        <v>120420.192</v>
      </c>
      <c r="BB1467" s="166">
        <f t="shared" si="6649"/>
        <v>120420.192</v>
      </c>
      <c r="BC1467" s="166">
        <f t="shared" si="6649"/>
        <v>120420.192</v>
      </c>
      <c r="BD1467" s="166">
        <f t="shared" si="6649"/>
        <v>120420.192</v>
      </c>
      <c r="BE1467" s="166">
        <f t="shared" si="6649"/>
        <v>120420.192</v>
      </c>
      <c r="BF1467" s="166">
        <f t="shared" si="6649"/>
        <v>120420.192</v>
      </c>
      <c r="BG1467" s="166">
        <f t="shared" si="6649"/>
        <v>120420.192</v>
      </c>
      <c r="BH1467" s="166">
        <f t="shared" si="6649"/>
        <v>120420.192</v>
      </c>
      <c r="BI1467" s="142"/>
      <c r="BV1467" s="142"/>
      <c r="CI1467" s="142"/>
      <c r="CV1467" s="142"/>
      <c r="DI1467" s="142"/>
      <c r="DV1467" s="142"/>
      <c r="EI1467" s="142"/>
    </row>
    <row r="1468" spans="1:139" ht="15.75" outlineLevel="1" x14ac:dyDescent="0.25">
      <c r="A1468" s="2">
        <f t="shared" si="6595"/>
        <v>7</v>
      </c>
      <c r="B1468" s="1" t="str">
        <f t="shared" si="6595"/>
        <v>PRE-09794</v>
      </c>
      <c r="C1468" s="1" t="str">
        <f t="shared" si="6595"/>
        <v>SPP FH - Fishhawk 14121</v>
      </c>
      <c r="D1468" s="2" t="str">
        <f t="shared" si="6595"/>
        <v>A2778192</v>
      </c>
      <c r="E1468" s="141" t="str">
        <f t="shared" si="6595"/>
        <v>FISH121A - OCR#28555 - N.O. - 13785</v>
      </c>
      <c r="F1468" s="84"/>
      <c r="G1468" s="119">
        <v>364</v>
      </c>
      <c r="H1468" s="118"/>
      <c r="J1468" s="166">
        <f t="shared" si="6582"/>
        <v>0</v>
      </c>
      <c r="K1468" s="166">
        <f t="shared" ref="K1468:U1468" si="6650">K1267+J1468</f>
        <v>0</v>
      </c>
      <c r="L1468" s="166">
        <f t="shared" si="6650"/>
        <v>0</v>
      </c>
      <c r="M1468" s="166">
        <f t="shared" si="6650"/>
        <v>0</v>
      </c>
      <c r="N1468" s="166">
        <f t="shared" si="6650"/>
        <v>0</v>
      </c>
      <c r="O1468" s="166">
        <f t="shared" si="6650"/>
        <v>0</v>
      </c>
      <c r="P1468" s="166">
        <f t="shared" si="6650"/>
        <v>0</v>
      </c>
      <c r="Q1468" s="166">
        <f t="shared" si="6650"/>
        <v>0</v>
      </c>
      <c r="R1468" s="166">
        <f t="shared" si="6650"/>
        <v>0</v>
      </c>
      <c r="S1468" s="166">
        <f t="shared" si="6650"/>
        <v>0</v>
      </c>
      <c r="T1468" s="166">
        <f t="shared" si="6650"/>
        <v>0</v>
      </c>
      <c r="U1468" s="166">
        <f t="shared" si="6650"/>
        <v>0</v>
      </c>
      <c r="V1468" s="142"/>
      <c r="W1468" s="166">
        <f t="shared" si="6584"/>
        <v>0</v>
      </c>
      <c r="X1468" s="166">
        <f t="shared" ref="X1468:AH1468" si="6651">X1267+W1468</f>
        <v>0</v>
      </c>
      <c r="Y1468" s="166">
        <f t="shared" si="6651"/>
        <v>0</v>
      </c>
      <c r="Z1468" s="166">
        <f t="shared" si="6651"/>
        <v>0</v>
      </c>
      <c r="AA1468" s="166">
        <f t="shared" si="6651"/>
        <v>0</v>
      </c>
      <c r="AB1468" s="166">
        <f t="shared" si="6651"/>
        <v>0</v>
      </c>
      <c r="AC1468" s="166">
        <f t="shared" si="6651"/>
        <v>0</v>
      </c>
      <c r="AD1468" s="166">
        <f t="shared" si="6651"/>
        <v>0</v>
      </c>
      <c r="AE1468" s="166">
        <f t="shared" si="6651"/>
        <v>0</v>
      </c>
      <c r="AF1468" s="166">
        <f t="shared" si="6651"/>
        <v>0</v>
      </c>
      <c r="AG1468" s="166">
        <f t="shared" si="6651"/>
        <v>0</v>
      </c>
      <c r="AH1468" s="166">
        <f t="shared" si="6651"/>
        <v>0</v>
      </c>
      <c r="AI1468" s="142"/>
      <c r="AJ1468" s="166">
        <f t="shared" si="6586"/>
        <v>0</v>
      </c>
      <c r="AK1468" s="166">
        <f t="shared" ref="AK1468:AU1468" si="6652">AK1267+AJ1468</f>
        <v>0</v>
      </c>
      <c r="AL1468" s="166">
        <f t="shared" si="6652"/>
        <v>0</v>
      </c>
      <c r="AM1468" s="166">
        <f t="shared" si="6652"/>
        <v>0</v>
      </c>
      <c r="AN1468" s="166">
        <f t="shared" si="6652"/>
        <v>0</v>
      </c>
      <c r="AO1468" s="166">
        <f t="shared" si="6652"/>
        <v>0</v>
      </c>
      <c r="AP1468" s="166">
        <f t="shared" si="6652"/>
        <v>0</v>
      </c>
      <c r="AQ1468" s="166">
        <f t="shared" si="6652"/>
        <v>0</v>
      </c>
      <c r="AR1468" s="166">
        <f t="shared" si="6652"/>
        <v>0</v>
      </c>
      <c r="AS1468" s="166">
        <f t="shared" si="6652"/>
        <v>0</v>
      </c>
      <c r="AT1468" s="166">
        <f t="shared" si="6652"/>
        <v>0</v>
      </c>
      <c r="AU1468" s="166">
        <f t="shared" si="6652"/>
        <v>0</v>
      </c>
      <c r="AV1468" s="142"/>
      <c r="AW1468" s="166">
        <f t="shared" si="6588"/>
        <v>0</v>
      </c>
      <c r="AX1468" s="166">
        <f t="shared" ref="AX1468:BH1468" si="6653">AX1267+AW1468</f>
        <v>0</v>
      </c>
      <c r="AY1468" s="166">
        <f t="shared" si="6653"/>
        <v>0</v>
      </c>
      <c r="AZ1468" s="166">
        <f t="shared" si="6653"/>
        <v>0</v>
      </c>
      <c r="BA1468" s="166">
        <f t="shared" si="6653"/>
        <v>0</v>
      </c>
      <c r="BB1468" s="166">
        <f t="shared" si="6653"/>
        <v>0</v>
      </c>
      <c r="BC1468" s="166">
        <f t="shared" si="6653"/>
        <v>0</v>
      </c>
      <c r="BD1468" s="166">
        <f t="shared" si="6653"/>
        <v>0</v>
      </c>
      <c r="BE1468" s="166">
        <f t="shared" si="6653"/>
        <v>0</v>
      </c>
      <c r="BF1468" s="166">
        <f t="shared" si="6653"/>
        <v>0</v>
      </c>
      <c r="BG1468" s="166">
        <f t="shared" si="6653"/>
        <v>0</v>
      </c>
      <c r="BH1468" s="166">
        <f t="shared" si="6653"/>
        <v>0</v>
      </c>
      <c r="BI1468" s="142"/>
      <c r="BV1468" s="142"/>
      <c r="CI1468" s="142"/>
      <c r="CV1468" s="142"/>
      <c r="DI1468" s="142"/>
      <c r="DV1468" s="142"/>
      <c r="EI1468" s="142"/>
    </row>
    <row r="1469" spans="1:139" ht="15.75" outlineLevel="1" x14ac:dyDescent="0.25">
      <c r="A1469" s="2">
        <f t="shared" si="6595"/>
        <v>7</v>
      </c>
      <c r="B1469" s="1" t="str">
        <f t="shared" si="6595"/>
        <v>PRE-09794</v>
      </c>
      <c r="C1469" s="1" t="str">
        <f t="shared" si="6595"/>
        <v>SPP FH - Fishhawk 14121</v>
      </c>
      <c r="D1469" s="2" t="str">
        <f t="shared" si="6595"/>
        <v>A2787635</v>
      </c>
      <c r="E1469" s="141" t="str">
        <f t="shared" si="6595"/>
        <v>SPP FH - Fishhawk 14121 OCR 131655</v>
      </c>
      <c r="F1469" s="84"/>
      <c r="G1469" s="119">
        <v>364</v>
      </c>
      <c r="H1469" s="118"/>
      <c r="J1469" s="166">
        <f t="shared" si="6582"/>
        <v>0</v>
      </c>
      <c r="K1469" s="166">
        <f t="shared" ref="K1469" si="6654">K1268+J1469</f>
        <v>0</v>
      </c>
      <c r="L1469" s="166">
        <f t="shared" ref="L1469" si="6655">L1268+K1469</f>
        <v>0</v>
      </c>
      <c r="M1469" s="166">
        <f t="shared" ref="M1469" si="6656">M1268+L1469</f>
        <v>0</v>
      </c>
      <c r="N1469" s="166">
        <f t="shared" ref="N1469" si="6657">N1268+M1469</f>
        <v>0</v>
      </c>
      <c r="O1469" s="166">
        <f t="shared" ref="O1469" si="6658">O1268+N1469</f>
        <v>0</v>
      </c>
      <c r="P1469" s="166">
        <f t="shared" ref="P1469" si="6659">P1268+O1469</f>
        <v>0</v>
      </c>
      <c r="Q1469" s="166">
        <f t="shared" ref="Q1469" si="6660">Q1268+P1469</f>
        <v>0</v>
      </c>
      <c r="R1469" s="166">
        <f t="shared" ref="R1469" si="6661">R1268+Q1469</f>
        <v>0</v>
      </c>
      <c r="S1469" s="166">
        <f t="shared" ref="S1469" si="6662">S1268+R1469</f>
        <v>0</v>
      </c>
      <c r="T1469" s="166">
        <f t="shared" ref="T1469" si="6663">T1268+S1469</f>
        <v>0</v>
      </c>
      <c r="U1469" s="166">
        <f t="shared" ref="U1469" si="6664">U1268+T1469</f>
        <v>0</v>
      </c>
      <c r="V1469" s="142"/>
      <c r="W1469" s="166">
        <f t="shared" si="6584"/>
        <v>0</v>
      </c>
      <c r="X1469" s="166">
        <f t="shared" ref="X1469" si="6665">X1268+W1469</f>
        <v>0</v>
      </c>
      <c r="Y1469" s="166">
        <f t="shared" ref="Y1469" si="6666">Y1268+X1469</f>
        <v>0</v>
      </c>
      <c r="Z1469" s="166">
        <f t="shared" ref="Z1469" si="6667">Z1268+Y1469</f>
        <v>0</v>
      </c>
      <c r="AA1469" s="166">
        <f t="shared" ref="AA1469" si="6668">AA1268+Z1469</f>
        <v>0</v>
      </c>
      <c r="AB1469" s="166">
        <f t="shared" ref="AB1469" si="6669">AB1268+AA1469</f>
        <v>0</v>
      </c>
      <c r="AC1469" s="166">
        <f t="shared" ref="AC1469" si="6670">AC1268+AB1469</f>
        <v>0</v>
      </c>
      <c r="AD1469" s="166">
        <f t="shared" ref="AD1469" si="6671">AD1268+AC1469</f>
        <v>0</v>
      </c>
      <c r="AE1469" s="166">
        <f t="shared" ref="AE1469" si="6672">AE1268+AD1469</f>
        <v>0</v>
      </c>
      <c r="AF1469" s="166">
        <f t="shared" ref="AF1469" si="6673">AF1268+AE1469</f>
        <v>0</v>
      </c>
      <c r="AG1469" s="166">
        <f t="shared" ref="AG1469" si="6674">AG1268+AF1469</f>
        <v>0</v>
      </c>
      <c r="AH1469" s="166">
        <f t="shared" ref="AH1469" si="6675">AH1268+AG1469</f>
        <v>0</v>
      </c>
      <c r="AI1469" s="142"/>
      <c r="AJ1469" s="166">
        <f t="shared" si="6586"/>
        <v>0</v>
      </c>
      <c r="AK1469" s="166">
        <f t="shared" ref="AK1469" si="6676">AK1268+AJ1469</f>
        <v>0</v>
      </c>
      <c r="AL1469" s="166">
        <f t="shared" ref="AL1469" si="6677">AL1268+AK1469</f>
        <v>0</v>
      </c>
      <c r="AM1469" s="166">
        <f t="shared" ref="AM1469" si="6678">AM1268+AL1469</f>
        <v>0</v>
      </c>
      <c r="AN1469" s="166">
        <f t="shared" ref="AN1469" si="6679">AN1268+AM1469</f>
        <v>0</v>
      </c>
      <c r="AO1469" s="166">
        <f t="shared" ref="AO1469" si="6680">AO1268+AN1469</f>
        <v>0</v>
      </c>
      <c r="AP1469" s="166">
        <f t="shared" ref="AP1469" si="6681">AP1268+AO1469</f>
        <v>0</v>
      </c>
      <c r="AQ1469" s="166">
        <f t="shared" ref="AQ1469" si="6682">AQ1268+AP1469</f>
        <v>0</v>
      </c>
      <c r="AR1469" s="166">
        <f t="shared" ref="AR1469" si="6683">AR1268+AQ1469</f>
        <v>0</v>
      </c>
      <c r="AS1469" s="166">
        <f t="shared" ref="AS1469" si="6684">AS1268+AR1469</f>
        <v>0</v>
      </c>
      <c r="AT1469" s="166">
        <f t="shared" ref="AT1469" si="6685">AT1268+AS1469</f>
        <v>0</v>
      </c>
      <c r="AU1469" s="166">
        <f t="shared" ref="AU1469" si="6686">AU1268+AT1469</f>
        <v>0</v>
      </c>
      <c r="AV1469" s="142"/>
      <c r="AW1469" s="166">
        <f t="shared" si="6588"/>
        <v>0</v>
      </c>
      <c r="AX1469" s="166">
        <f t="shared" ref="AX1469:BH1469" si="6687">AX1268+AW1469</f>
        <v>0</v>
      </c>
      <c r="AY1469" s="166">
        <f t="shared" si="6687"/>
        <v>0</v>
      </c>
      <c r="AZ1469" s="166">
        <f t="shared" si="6687"/>
        <v>0</v>
      </c>
      <c r="BA1469" s="166">
        <f t="shared" si="6687"/>
        <v>0</v>
      </c>
      <c r="BB1469" s="166">
        <f t="shared" si="6687"/>
        <v>0</v>
      </c>
      <c r="BC1469" s="166">
        <f t="shared" si="6687"/>
        <v>0</v>
      </c>
      <c r="BD1469" s="166">
        <f t="shared" si="6687"/>
        <v>0</v>
      </c>
      <c r="BE1469" s="166">
        <f t="shared" si="6687"/>
        <v>0</v>
      </c>
      <c r="BF1469" s="166">
        <f t="shared" si="6687"/>
        <v>0</v>
      </c>
      <c r="BG1469" s="166">
        <f t="shared" si="6687"/>
        <v>0</v>
      </c>
      <c r="BH1469" s="166">
        <f t="shared" si="6687"/>
        <v>0</v>
      </c>
      <c r="BI1469" s="142"/>
      <c r="BV1469" s="142"/>
      <c r="CI1469" s="142"/>
      <c r="CV1469" s="142"/>
      <c r="DI1469" s="142"/>
      <c r="DV1469" s="142"/>
      <c r="EI1469" s="142"/>
    </row>
    <row r="1470" spans="1:139" ht="15.75" outlineLevel="1" x14ac:dyDescent="0.25">
      <c r="A1470" s="2">
        <f t="shared" si="6595"/>
        <v>8</v>
      </c>
      <c r="B1470" s="1" t="str">
        <f t="shared" si="6595"/>
        <v>PRE-09742</v>
      </c>
      <c r="C1470" s="1" t="str">
        <f t="shared" si="6595"/>
        <v>SPP FH - Lake Magdalene 13939</v>
      </c>
      <c r="D1470" s="2" t="str">
        <f t="shared" si="6595"/>
        <v>PRE-09742.1</v>
      </c>
      <c r="E1470" s="141" t="str">
        <f t="shared" si="6595"/>
        <v>SPP FH - Lake Magdalene 13939 - OH</v>
      </c>
      <c r="F1470" s="84"/>
      <c r="G1470" s="119">
        <v>364</v>
      </c>
      <c r="H1470" s="118"/>
      <c r="J1470" s="166">
        <f t="shared" si="6582"/>
        <v>0</v>
      </c>
      <c r="K1470" s="166">
        <f t="shared" ref="K1470:U1470" si="6688">K1269+J1470</f>
        <v>0</v>
      </c>
      <c r="L1470" s="166">
        <f t="shared" si="6688"/>
        <v>0</v>
      </c>
      <c r="M1470" s="166">
        <f t="shared" si="6688"/>
        <v>0</v>
      </c>
      <c r="N1470" s="166">
        <f t="shared" si="6688"/>
        <v>0</v>
      </c>
      <c r="O1470" s="166">
        <f t="shared" si="6688"/>
        <v>0</v>
      </c>
      <c r="P1470" s="166">
        <f t="shared" si="6688"/>
        <v>0</v>
      </c>
      <c r="Q1470" s="166">
        <f t="shared" si="6688"/>
        <v>0</v>
      </c>
      <c r="R1470" s="166">
        <f t="shared" si="6688"/>
        <v>0</v>
      </c>
      <c r="S1470" s="166">
        <f t="shared" si="6688"/>
        <v>0</v>
      </c>
      <c r="T1470" s="166">
        <f t="shared" si="6688"/>
        <v>0</v>
      </c>
      <c r="U1470" s="166">
        <f t="shared" si="6688"/>
        <v>0</v>
      </c>
      <c r="V1470" s="142"/>
      <c r="W1470" s="166">
        <f t="shared" si="6584"/>
        <v>0</v>
      </c>
      <c r="X1470" s="166">
        <f t="shared" ref="X1470:AH1470" si="6689">X1269+W1470</f>
        <v>0</v>
      </c>
      <c r="Y1470" s="166">
        <f t="shared" si="6689"/>
        <v>0</v>
      </c>
      <c r="Z1470" s="166">
        <f t="shared" si="6689"/>
        <v>0</v>
      </c>
      <c r="AA1470" s="166">
        <f t="shared" si="6689"/>
        <v>0</v>
      </c>
      <c r="AB1470" s="166">
        <f t="shared" si="6689"/>
        <v>0</v>
      </c>
      <c r="AC1470" s="166">
        <f t="shared" si="6689"/>
        <v>0</v>
      </c>
      <c r="AD1470" s="166">
        <f t="shared" si="6689"/>
        <v>0</v>
      </c>
      <c r="AE1470" s="166">
        <f t="shared" si="6689"/>
        <v>0</v>
      </c>
      <c r="AF1470" s="166">
        <f t="shared" si="6689"/>
        <v>0</v>
      </c>
      <c r="AG1470" s="166">
        <f t="shared" si="6689"/>
        <v>0</v>
      </c>
      <c r="AH1470" s="166">
        <f t="shared" si="6689"/>
        <v>0</v>
      </c>
      <c r="AI1470" s="142"/>
      <c r="AJ1470" s="166">
        <f t="shared" si="6586"/>
        <v>0</v>
      </c>
      <c r="AK1470" s="166">
        <f t="shared" ref="AK1470:AU1470" si="6690">AK1269+AJ1470</f>
        <v>284773.94399999984</v>
      </c>
      <c r="AL1470" s="166">
        <f t="shared" si="6690"/>
        <v>284773.94399999984</v>
      </c>
      <c r="AM1470" s="166">
        <f t="shared" si="6690"/>
        <v>284773.94399999984</v>
      </c>
      <c r="AN1470" s="166">
        <f t="shared" si="6690"/>
        <v>284773.94399999984</v>
      </c>
      <c r="AO1470" s="166">
        <f t="shared" si="6690"/>
        <v>284773.94399999984</v>
      </c>
      <c r="AP1470" s="166">
        <f t="shared" si="6690"/>
        <v>284773.94399999984</v>
      </c>
      <c r="AQ1470" s="166">
        <f t="shared" si="6690"/>
        <v>284773.94399999984</v>
      </c>
      <c r="AR1470" s="166">
        <f t="shared" si="6690"/>
        <v>284773.94399999984</v>
      </c>
      <c r="AS1470" s="166">
        <f t="shared" si="6690"/>
        <v>284773.94399999984</v>
      </c>
      <c r="AT1470" s="166">
        <f t="shared" si="6690"/>
        <v>284773.94399999984</v>
      </c>
      <c r="AU1470" s="166">
        <f t="shared" si="6690"/>
        <v>284773.94399999984</v>
      </c>
      <c r="AV1470" s="142"/>
      <c r="AW1470" s="166">
        <f t="shared" si="6588"/>
        <v>284773.94399999984</v>
      </c>
      <c r="AX1470" s="166">
        <f t="shared" ref="AX1470:BH1470" si="6691">AX1269+AW1470</f>
        <v>284773.94399999984</v>
      </c>
      <c r="AY1470" s="166">
        <f t="shared" si="6691"/>
        <v>284773.94399999984</v>
      </c>
      <c r="AZ1470" s="166">
        <f t="shared" si="6691"/>
        <v>284773.94399999984</v>
      </c>
      <c r="BA1470" s="166">
        <f t="shared" si="6691"/>
        <v>284773.94399999984</v>
      </c>
      <c r="BB1470" s="166">
        <f t="shared" si="6691"/>
        <v>284773.94399999984</v>
      </c>
      <c r="BC1470" s="166">
        <f t="shared" si="6691"/>
        <v>284773.94399999984</v>
      </c>
      <c r="BD1470" s="166">
        <f t="shared" si="6691"/>
        <v>284773.94399999984</v>
      </c>
      <c r="BE1470" s="166">
        <f t="shared" si="6691"/>
        <v>284773.94399999984</v>
      </c>
      <c r="BF1470" s="166">
        <f t="shared" si="6691"/>
        <v>284773.94399999984</v>
      </c>
      <c r="BG1470" s="166">
        <f t="shared" si="6691"/>
        <v>284773.94399999984</v>
      </c>
      <c r="BH1470" s="166">
        <f t="shared" si="6691"/>
        <v>284773.94399999984</v>
      </c>
      <c r="BI1470" s="142"/>
      <c r="BV1470" s="142"/>
      <c r="CI1470" s="142"/>
      <c r="CV1470" s="142"/>
      <c r="DI1470" s="142"/>
      <c r="DV1470" s="142"/>
      <c r="EI1470" s="142"/>
    </row>
    <row r="1471" spans="1:139" ht="15.75" outlineLevel="1" x14ac:dyDescent="0.25">
      <c r="A1471" s="2">
        <f t="shared" si="6595"/>
        <v>8</v>
      </c>
      <c r="B1471" s="1" t="str">
        <f t="shared" si="6595"/>
        <v>PRE-09742</v>
      </c>
      <c r="C1471" s="1" t="str">
        <f t="shared" si="6595"/>
        <v>SPP FH - Lake Magdalene 13939</v>
      </c>
      <c r="D1471" s="2" t="str">
        <f t="shared" si="6595"/>
        <v>PRE-09742.2</v>
      </c>
      <c r="E1471" s="141" t="str">
        <f t="shared" si="6595"/>
        <v>SPP FH - Lake Magdalene 13939-S&amp;E/R&amp;C</v>
      </c>
      <c r="F1471" s="84"/>
      <c r="G1471" s="119">
        <v>362</v>
      </c>
      <c r="H1471" s="118"/>
      <c r="J1471" s="166">
        <f t="shared" si="6582"/>
        <v>0</v>
      </c>
      <c r="K1471" s="166">
        <f t="shared" ref="K1471:U1471" si="6692">K1270+J1471</f>
        <v>0</v>
      </c>
      <c r="L1471" s="166">
        <f t="shared" si="6692"/>
        <v>0</v>
      </c>
      <c r="M1471" s="166">
        <f t="shared" si="6692"/>
        <v>0</v>
      </c>
      <c r="N1471" s="166">
        <f t="shared" si="6692"/>
        <v>0</v>
      </c>
      <c r="O1471" s="166">
        <f t="shared" si="6692"/>
        <v>0</v>
      </c>
      <c r="P1471" s="166">
        <f t="shared" si="6692"/>
        <v>0</v>
      </c>
      <c r="Q1471" s="166">
        <f t="shared" si="6692"/>
        <v>0</v>
      </c>
      <c r="R1471" s="166">
        <f t="shared" si="6692"/>
        <v>0</v>
      </c>
      <c r="S1471" s="166">
        <f t="shared" si="6692"/>
        <v>0</v>
      </c>
      <c r="T1471" s="166">
        <f t="shared" si="6692"/>
        <v>0</v>
      </c>
      <c r="U1471" s="166">
        <f t="shared" si="6692"/>
        <v>0</v>
      </c>
      <c r="V1471" s="142"/>
      <c r="W1471" s="166">
        <f t="shared" si="6584"/>
        <v>0</v>
      </c>
      <c r="X1471" s="166">
        <f t="shared" ref="X1471:AH1471" si="6693">X1270+W1471</f>
        <v>0</v>
      </c>
      <c r="Y1471" s="166">
        <f t="shared" si="6693"/>
        <v>0</v>
      </c>
      <c r="Z1471" s="166">
        <f t="shared" si="6693"/>
        <v>0</v>
      </c>
      <c r="AA1471" s="166">
        <f t="shared" si="6693"/>
        <v>0</v>
      </c>
      <c r="AB1471" s="166">
        <f t="shared" si="6693"/>
        <v>0</v>
      </c>
      <c r="AC1471" s="166">
        <f t="shared" si="6693"/>
        <v>0</v>
      </c>
      <c r="AD1471" s="166">
        <f t="shared" si="6693"/>
        <v>0</v>
      </c>
      <c r="AE1471" s="166">
        <f t="shared" si="6693"/>
        <v>0</v>
      </c>
      <c r="AF1471" s="166">
        <f t="shared" si="6693"/>
        <v>0</v>
      </c>
      <c r="AG1471" s="166">
        <f t="shared" si="6693"/>
        <v>0</v>
      </c>
      <c r="AH1471" s="166">
        <f t="shared" si="6693"/>
        <v>19768.43</v>
      </c>
      <c r="AI1471" s="142"/>
      <c r="AJ1471" s="166">
        <f t="shared" si="6586"/>
        <v>19768.43</v>
      </c>
      <c r="AK1471" s="166">
        <f t="shared" ref="AK1471:AU1471" si="6694">AK1270+AJ1471</f>
        <v>19768.43</v>
      </c>
      <c r="AL1471" s="166">
        <f t="shared" si="6694"/>
        <v>19768.43</v>
      </c>
      <c r="AM1471" s="166">
        <f t="shared" si="6694"/>
        <v>19768.43</v>
      </c>
      <c r="AN1471" s="166">
        <f t="shared" si="6694"/>
        <v>19768.43</v>
      </c>
      <c r="AO1471" s="166">
        <f t="shared" si="6694"/>
        <v>19768.43</v>
      </c>
      <c r="AP1471" s="166">
        <f t="shared" si="6694"/>
        <v>19768.43</v>
      </c>
      <c r="AQ1471" s="166">
        <f t="shared" si="6694"/>
        <v>19768.43</v>
      </c>
      <c r="AR1471" s="166">
        <f t="shared" si="6694"/>
        <v>19768.43</v>
      </c>
      <c r="AS1471" s="166">
        <f t="shared" si="6694"/>
        <v>19768.43</v>
      </c>
      <c r="AT1471" s="166">
        <f t="shared" si="6694"/>
        <v>19768.43</v>
      </c>
      <c r="AU1471" s="166">
        <f t="shared" si="6694"/>
        <v>19768.43</v>
      </c>
      <c r="AV1471" s="142"/>
      <c r="AW1471" s="166">
        <f t="shared" si="6588"/>
        <v>19768.43</v>
      </c>
      <c r="AX1471" s="166">
        <f t="shared" ref="AX1471:BH1471" si="6695">AX1270+AW1471</f>
        <v>19768.43</v>
      </c>
      <c r="AY1471" s="166">
        <f t="shared" si="6695"/>
        <v>19768.43</v>
      </c>
      <c r="AZ1471" s="166">
        <f t="shared" si="6695"/>
        <v>19768.43</v>
      </c>
      <c r="BA1471" s="166">
        <f t="shared" si="6695"/>
        <v>19768.43</v>
      </c>
      <c r="BB1471" s="166">
        <f t="shared" si="6695"/>
        <v>19768.43</v>
      </c>
      <c r="BC1471" s="166">
        <f t="shared" si="6695"/>
        <v>19768.43</v>
      </c>
      <c r="BD1471" s="166">
        <f t="shared" si="6695"/>
        <v>19768.43</v>
      </c>
      <c r="BE1471" s="166">
        <f t="shared" si="6695"/>
        <v>19768.43</v>
      </c>
      <c r="BF1471" s="166">
        <f t="shared" si="6695"/>
        <v>19768.43</v>
      </c>
      <c r="BG1471" s="166">
        <f t="shared" si="6695"/>
        <v>19768.43</v>
      </c>
      <c r="BH1471" s="166">
        <f t="shared" si="6695"/>
        <v>19768.43</v>
      </c>
      <c r="BI1471" s="142"/>
      <c r="BV1471" s="142"/>
      <c r="CI1471" s="142"/>
      <c r="CV1471" s="142"/>
      <c r="DI1471" s="142"/>
      <c r="DV1471" s="142"/>
      <c r="EI1471" s="142"/>
    </row>
    <row r="1472" spans="1:139" ht="15.75" outlineLevel="1" x14ac:dyDescent="0.25">
      <c r="A1472" s="2">
        <f t="shared" si="6595"/>
        <v>8</v>
      </c>
      <c r="B1472" s="1" t="str">
        <f t="shared" si="6595"/>
        <v>PRE-09742</v>
      </c>
      <c r="C1472" s="1" t="str">
        <f t="shared" si="6595"/>
        <v>SPP FH - Lake Magdalene 13939</v>
      </c>
      <c r="D1472" s="2" t="str">
        <f t="shared" si="6595"/>
        <v>A2778173</v>
      </c>
      <c r="E1472" s="141" t="str">
        <f t="shared" si="6595"/>
        <v>LAKE MAGDALENE 13939 OCRs - 6 TAV</v>
      </c>
      <c r="F1472" s="84"/>
      <c r="G1472" s="119">
        <v>365</v>
      </c>
      <c r="H1472" s="118"/>
      <c r="J1472" s="166">
        <f t="shared" si="6582"/>
        <v>0</v>
      </c>
      <c r="K1472" s="166">
        <f t="shared" ref="K1472:U1472" si="6696">K1271+J1472</f>
        <v>0</v>
      </c>
      <c r="L1472" s="166">
        <f t="shared" si="6696"/>
        <v>0</v>
      </c>
      <c r="M1472" s="166">
        <f t="shared" si="6696"/>
        <v>0</v>
      </c>
      <c r="N1472" s="166">
        <f t="shared" si="6696"/>
        <v>0</v>
      </c>
      <c r="O1472" s="166">
        <f t="shared" si="6696"/>
        <v>0</v>
      </c>
      <c r="P1472" s="166">
        <f t="shared" si="6696"/>
        <v>0</v>
      </c>
      <c r="Q1472" s="166">
        <f t="shared" si="6696"/>
        <v>0</v>
      </c>
      <c r="R1472" s="166">
        <f t="shared" si="6696"/>
        <v>0</v>
      </c>
      <c r="S1472" s="166">
        <f t="shared" si="6696"/>
        <v>0</v>
      </c>
      <c r="T1472" s="166">
        <f t="shared" si="6696"/>
        <v>0</v>
      </c>
      <c r="U1472" s="166">
        <f t="shared" si="6696"/>
        <v>0</v>
      </c>
      <c r="V1472" s="142"/>
      <c r="W1472" s="166">
        <f t="shared" si="6584"/>
        <v>0</v>
      </c>
      <c r="X1472" s="166">
        <f t="shared" ref="X1472:AH1472" si="6697">X1271+W1472</f>
        <v>0</v>
      </c>
      <c r="Y1472" s="166">
        <f t="shared" si="6697"/>
        <v>0</v>
      </c>
      <c r="Z1472" s="166">
        <f t="shared" si="6697"/>
        <v>0</v>
      </c>
      <c r="AA1472" s="166">
        <f t="shared" si="6697"/>
        <v>0</v>
      </c>
      <c r="AB1472" s="166">
        <f t="shared" si="6697"/>
        <v>0</v>
      </c>
      <c r="AC1472" s="166">
        <f t="shared" si="6697"/>
        <v>0</v>
      </c>
      <c r="AD1472" s="166">
        <f t="shared" si="6697"/>
        <v>720</v>
      </c>
      <c r="AE1472" s="166">
        <f t="shared" si="6697"/>
        <v>720</v>
      </c>
      <c r="AF1472" s="166">
        <f t="shared" si="6697"/>
        <v>720</v>
      </c>
      <c r="AG1472" s="166">
        <f t="shared" si="6697"/>
        <v>720</v>
      </c>
      <c r="AH1472" s="166">
        <f t="shared" si="6697"/>
        <v>720</v>
      </c>
      <c r="AI1472" s="142"/>
      <c r="AJ1472" s="166">
        <f t="shared" si="6586"/>
        <v>720</v>
      </c>
      <c r="AK1472" s="166">
        <f t="shared" ref="AK1472:AU1472" si="6698">AK1271+AJ1472</f>
        <v>720</v>
      </c>
      <c r="AL1472" s="166">
        <f t="shared" si="6698"/>
        <v>720</v>
      </c>
      <c r="AM1472" s="166">
        <f t="shared" si="6698"/>
        <v>720</v>
      </c>
      <c r="AN1472" s="166">
        <f t="shared" si="6698"/>
        <v>720</v>
      </c>
      <c r="AO1472" s="166">
        <f t="shared" si="6698"/>
        <v>720</v>
      </c>
      <c r="AP1472" s="166">
        <f t="shared" si="6698"/>
        <v>720</v>
      </c>
      <c r="AQ1472" s="166">
        <f t="shared" si="6698"/>
        <v>720</v>
      </c>
      <c r="AR1472" s="166">
        <f t="shared" si="6698"/>
        <v>720</v>
      </c>
      <c r="AS1472" s="166">
        <f t="shared" si="6698"/>
        <v>720</v>
      </c>
      <c r="AT1472" s="166">
        <f t="shared" si="6698"/>
        <v>720</v>
      </c>
      <c r="AU1472" s="166">
        <f t="shared" si="6698"/>
        <v>720</v>
      </c>
      <c r="AV1472" s="142"/>
      <c r="AW1472" s="166">
        <f t="shared" si="6588"/>
        <v>720</v>
      </c>
      <c r="AX1472" s="166">
        <f t="shared" ref="AX1472:BH1472" si="6699">AX1271+AW1472</f>
        <v>720</v>
      </c>
      <c r="AY1472" s="166">
        <f t="shared" si="6699"/>
        <v>720</v>
      </c>
      <c r="AZ1472" s="166">
        <f t="shared" si="6699"/>
        <v>720</v>
      </c>
      <c r="BA1472" s="166">
        <f t="shared" si="6699"/>
        <v>720</v>
      </c>
      <c r="BB1472" s="166">
        <f t="shared" si="6699"/>
        <v>720</v>
      </c>
      <c r="BC1472" s="166">
        <f t="shared" si="6699"/>
        <v>720</v>
      </c>
      <c r="BD1472" s="166">
        <f t="shared" si="6699"/>
        <v>720</v>
      </c>
      <c r="BE1472" s="166">
        <f t="shared" si="6699"/>
        <v>720</v>
      </c>
      <c r="BF1472" s="166">
        <f t="shared" si="6699"/>
        <v>720</v>
      </c>
      <c r="BG1472" s="166">
        <f t="shared" si="6699"/>
        <v>720</v>
      </c>
      <c r="BH1472" s="166">
        <f t="shared" si="6699"/>
        <v>720</v>
      </c>
      <c r="BI1472" s="142"/>
      <c r="BV1472" s="142"/>
      <c r="CI1472" s="142"/>
      <c r="CV1472" s="142"/>
      <c r="DI1472" s="142"/>
      <c r="DV1472" s="142"/>
      <c r="EI1472" s="142"/>
    </row>
    <row r="1473" spans="1:139" ht="15.75" outlineLevel="1" x14ac:dyDescent="0.25">
      <c r="A1473" s="2">
        <f t="shared" si="6595"/>
        <v>8</v>
      </c>
      <c r="B1473" s="1" t="str">
        <f t="shared" si="6595"/>
        <v>PRE-09742</v>
      </c>
      <c r="C1473" s="1" t="str">
        <f t="shared" si="6595"/>
        <v>SPP FH - Lake Magdalene 13939</v>
      </c>
      <c r="D1473" s="2" t="str">
        <f t="shared" si="6595"/>
        <v>A2786545</v>
      </c>
      <c r="E1473" s="141" t="str">
        <f t="shared" si="6595"/>
        <v>SPP FH Lake Magdalene Sub - R&amp;C</v>
      </c>
      <c r="F1473" s="84"/>
      <c r="G1473" s="119">
        <v>364</v>
      </c>
      <c r="H1473" s="118"/>
      <c r="J1473" s="166">
        <f t="shared" si="6582"/>
        <v>0</v>
      </c>
      <c r="K1473" s="166">
        <f t="shared" ref="K1473:U1473" si="6700">K1272+J1473</f>
        <v>0</v>
      </c>
      <c r="L1473" s="166">
        <f t="shared" si="6700"/>
        <v>0</v>
      </c>
      <c r="M1473" s="166">
        <f t="shared" si="6700"/>
        <v>0</v>
      </c>
      <c r="N1473" s="166">
        <f t="shared" si="6700"/>
        <v>0</v>
      </c>
      <c r="O1473" s="166">
        <f t="shared" si="6700"/>
        <v>0</v>
      </c>
      <c r="P1473" s="166">
        <f t="shared" si="6700"/>
        <v>0</v>
      </c>
      <c r="Q1473" s="166">
        <f t="shared" si="6700"/>
        <v>0</v>
      </c>
      <c r="R1473" s="166">
        <f t="shared" si="6700"/>
        <v>0</v>
      </c>
      <c r="S1473" s="166">
        <f t="shared" si="6700"/>
        <v>0</v>
      </c>
      <c r="T1473" s="166">
        <f t="shared" si="6700"/>
        <v>0</v>
      </c>
      <c r="U1473" s="166">
        <f t="shared" si="6700"/>
        <v>0</v>
      </c>
      <c r="V1473" s="142"/>
      <c r="W1473" s="166">
        <f t="shared" si="6584"/>
        <v>0</v>
      </c>
      <c r="X1473" s="166">
        <f t="shared" ref="X1473:AH1473" si="6701">X1272+W1473</f>
        <v>0</v>
      </c>
      <c r="Y1473" s="166">
        <f t="shared" si="6701"/>
        <v>0</v>
      </c>
      <c r="Z1473" s="166">
        <f t="shared" si="6701"/>
        <v>0</v>
      </c>
      <c r="AA1473" s="166">
        <f t="shared" si="6701"/>
        <v>0</v>
      </c>
      <c r="AB1473" s="166">
        <f t="shared" si="6701"/>
        <v>0</v>
      </c>
      <c r="AC1473" s="166">
        <f t="shared" si="6701"/>
        <v>0</v>
      </c>
      <c r="AD1473" s="166">
        <f t="shared" si="6701"/>
        <v>0</v>
      </c>
      <c r="AE1473" s="166">
        <f t="shared" si="6701"/>
        <v>0</v>
      </c>
      <c r="AF1473" s="166">
        <f t="shared" si="6701"/>
        <v>0</v>
      </c>
      <c r="AG1473" s="166">
        <f t="shared" si="6701"/>
        <v>0</v>
      </c>
      <c r="AH1473" s="166">
        <f t="shared" si="6701"/>
        <v>0</v>
      </c>
      <c r="AI1473" s="142"/>
      <c r="AJ1473" s="166">
        <f t="shared" si="6586"/>
        <v>0</v>
      </c>
      <c r="AK1473" s="166">
        <f t="shared" ref="AK1473:AU1473" si="6702">AK1272+AJ1473</f>
        <v>0</v>
      </c>
      <c r="AL1473" s="166">
        <f t="shared" si="6702"/>
        <v>0</v>
      </c>
      <c r="AM1473" s="166">
        <f t="shared" si="6702"/>
        <v>0</v>
      </c>
      <c r="AN1473" s="166">
        <f t="shared" si="6702"/>
        <v>0</v>
      </c>
      <c r="AO1473" s="166">
        <f t="shared" si="6702"/>
        <v>0</v>
      </c>
      <c r="AP1473" s="166">
        <f t="shared" si="6702"/>
        <v>0</v>
      </c>
      <c r="AQ1473" s="166">
        <f t="shared" si="6702"/>
        <v>0</v>
      </c>
      <c r="AR1473" s="166">
        <f t="shared" si="6702"/>
        <v>0</v>
      </c>
      <c r="AS1473" s="166">
        <f t="shared" si="6702"/>
        <v>0</v>
      </c>
      <c r="AT1473" s="166">
        <f t="shared" si="6702"/>
        <v>0</v>
      </c>
      <c r="AU1473" s="166">
        <f t="shared" si="6702"/>
        <v>0</v>
      </c>
      <c r="AV1473" s="142"/>
      <c r="AW1473" s="166">
        <f t="shared" si="6588"/>
        <v>0</v>
      </c>
      <c r="AX1473" s="166">
        <f t="shared" ref="AX1473:BH1473" si="6703">AX1272+AW1473</f>
        <v>0</v>
      </c>
      <c r="AY1473" s="166">
        <f t="shared" si="6703"/>
        <v>0</v>
      </c>
      <c r="AZ1473" s="166">
        <f t="shared" si="6703"/>
        <v>0</v>
      </c>
      <c r="BA1473" s="166">
        <f t="shared" si="6703"/>
        <v>0</v>
      </c>
      <c r="BB1473" s="166">
        <f t="shared" si="6703"/>
        <v>0</v>
      </c>
      <c r="BC1473" s="166">
        <f t="shared" si="6703"/>
        <v>0</v>
      </c>
      <c r="BD1473" s="166">
        <f t="shared" si="6703"/>
        <v>0</v>
      </c>
      <c r="BE1473" s="166">
        <f t="shared" si="6703"/>
        <v>0</v>
      </c>
      <c r="BF1473" s="166">
        <f t="shared" si="6703"/>
        <v>0</v>
      </c>
      <c r="BG1473" s="166">
        <f t="shared" si="6703"/>
        <v>0</v>
      </c>
      <c r="BH1473" s="166">
        <f t="shared" si="6703"/>
        <v>0</v>
      </c>
      <c r="BI1473" s="142"/>
      <c r="BV1473" s="142"/>
      <c r="CI1473" s="142"/>
      <c r="CV1473" s="142"/>
      <c r="DI1473" s="142"/>
      <c r="DV1473" s="142"/>
      <c r="EI1473" s="142"/>
    </row>
    <row r="1474" spans="1:139" ht="15.75" outlineLevel="1" x14ac:dyDescent="0.25">
      <c r="A1474" s="2">
        <f t="shared" si="6595"/>
        <v>8</v>
      </c>
      <c r="B1474" s="1" t="str">
        <f t="shared" si="6595"/>
        <v>PRE-09742</v>
      </c>
      <c r="C1474" s="1" t="str">
        <f t="shared" si="6595"/>
        <v>SPP FH - Lake Magdalene 13939</v>
      </c>
      <c r="D1474" s="2" t="str">
        <f t="shared" si="6595"/>
        <v>A2787632</v>
      </c>
      <c r="E1474" s="141" t="str">
        <f t="shared" si="6595"/>
        <v>SPP FH - Lake Magdalene OCR 27796</v>
      </c>
      <c r="F1474" s="84"/>
      <c r="G1474" s="119">
        <v>364</v>
      </c>
      <c r="H1474" s="118"/>
      <c r="J1474" s="166">
        <f t="shared" si="6582"/>
        <v>0</v>
      </c>
      <c r="K1474" s="166">
        <f t="shared" ref="K1474" si="6704">K1273+J1474</f>
        <v>0</v>
      </c>
      <c r="L1474" s="166">
        <f t="shared" ref="L1474" si="6705">L1273+K1474</f>
        <v>0</v>
      </c>
      <c r="M1474" s="166">
        <f t="shared" ref="M1474" si="6706">M1273+L1474</f>
        <v>0</v>
      </c>
      <c r="N1474" s="166">
        <f t="shared" ref="N1474" si="6707">N1273+M1474</f>
        <v>0</v>
      </c>
      <c r="O1474" s="166">
        <f t="shared" ref="O1474" si="6708">O1273+N1474</f>
        <v>0</v>
      </c>
      <c r="P1474" s="166">
        <f t="shared" ref="P1474" si="6709">P1273+O1474</f>
        <v>0</v>
      </c>
      <c r="Q1474" s="166">
        <f t="shared" ref="Q1474" si="6710">Q1273+P1474</f>
        <v>0</v>
      </c>
      <c r="R1474" s="166">
        <f t="shared" ref="R1474" si="6711">R1273+Q1474</f>
        <v>0</v>
      </c>
      <c r="S1474" s="166">
        <f t="shared" ref="S1474" si="6712">S1273+R1474</f>
        <v>0</v>
      </c>
      <c r="T1474" s="166">
        <f t="shared" ref="T1474" si="6713">T1273+S1474</f>
        <v>0</v>
      </c>
      <c r="U1474" s="166">
        <f t="shared" ref="U1474" si="6714">U1273+T1474</f>
        <v>0</v>
      </c>
      <c r="V1474" s="142"/>
      <c r="W1474" s="166">
        <f t="shared" si="6584"/>
        <v>0</v>
      </c>
      <c r="X1474" s="166">
        <f t="shared" ref="X1474" si="6715">X1273+W1474</f>
        <v>0</v>
      </c>
      <c r="Y1474" s="166">
        <f t="shared" ref="Y1474" si="6716">Y1273+X1474</f>
        <v>0</v>
      </c>
      <c r="Z1474" s="166">
        <f t="shared" ref="Z1474" si="6717">Z1273+Y1474</f>
        <v>0</v>
      </c>
      <c r="AA1474" s="166">
        <f t="shared" ref="AA1474" si="6718">AA1273+Z1474</f>
        <v>0</v>
      </c>
      <c r="AB1474" s="166">
        <f t="shared" ref="AB1474" si="6719">AB1273+AA1474</f>
        <v>0</v>
      </c>
      <c r="AC1474" s="166">
        <f t="shared" ref="AC1474" si="6720">AC1273+AB1474</f>
        <v>0</v>
      </c>
      <c r="AD1474" s="166">
        <f t="shared" ref="AD1474" si="6721">AD1273+AC1474</f>
        <v>0</v>
      </c>
      <c r="AE1474" s="166">
        <f t="shared" ref="AE1474" si="6722">AE1273+AD1474</f>
        <v>0</v>
      </c>
      <c r="AF1474" s="166">
        <f t="shared" ref="AF1474" si="6723">AF1273+AE1474</f>
        <v>0</v>
      </c>
      <c r="AG1474" s="166">
        <f t="shared" ref="AG1474" si="6724">AG1273+AF1474</f>
        <v>0</v>
      </c>
      <c r="AH1474" s="166">
        <f t="shared" ref="AH1474" si="6725">AH1273+AG1474</f>
        <v>0</v>
      </c>
      <c r="AI1474" s="142"/>
      <c r="AJ1474" s="166">
        <f t="shared" si="6586"/>
        <v>0</v>
      </c>
      <c r="AK1474" s="166">
        <f t="shared" ref="AK1474" si="6726">AK1273+AJ1474</f>
        <v>0</v>
      </c>
      <c r="AL1474" s="166">
        <f t="shared" ref="AL1474" si="6727">AL1273+AK1474</f>
        <v>0</v>
      </c>
      <c r="AM1474" s="166">
        <f t="shared" ref="AM1474" si="6728">AM1273+AL1474</f>
        <v>0</v>
      </c>
      <c r="AN1474" s="166">
        <f t="shared" ref="AN1474" si="6729">AN1273+AM1474</f>
        <v>0</v>
      </c>
      <c r="AO1474" s="166">
        <f t="shared" ref="AO1474" si="6730">AO1273+AN1474</f>
        <v>0</v>
      </c>
      <c r="AP1474" s="166">
        <f t="shared" ref="AP1474" si="6731">AP1273+AO1474</f>
        <v>0</v>
      </c>
      <c r="AQ1474" s="166">
        <f t="shared" ref="AQ1474" si="6732">AQ1273+AP1474</f>
        <v>0</v>
      </c>
      <c r="AR1474" s="166">
        <f t="shared" ref="AR1474" si="6733">AR1273+AQ1474</f>
        <v>0</v>
      </c>
      <c r="AS1474" s="166">
        <f t="shared" ref="AS1474" si="6734">AS1273+AR1474</f>
        <v>0</v>
      </c>
      <c r="AT1474" s="166">
        <f t="shared" ref="AT1474" si="6735">AT1273+AS1474</f>
        <v>0</v>
      </c>
      <c r="AU1474" s="166">
        <f t="shared" ref="AU1474" si="6736">AU1273+AT1474</f>
        <v>0</v>
      </c>
      <c r="AV1474" s="142"/>
      <c r="AW1474" s="166">
        <f t="shared" si="6588"/>
        <v>0</v>
      </c>
      <c r="AX1474" s="166">
        <f t="shared" ref="AX1474:BH1474" si="6737">AX1273+AW1474</f>
        <v>0</v>
      </c>
      <c r="AY1474" s="166">
        <f t="shared" si="6737"/>
        <v>0</v>
      </c>
      <c r="AZ1474" s="166">
        <f t="shared" si="6737"/>
        <v>0</v>
      </c>
      <c r="BA1474" s="166">
        <f t="shared" si="6737"/>
        <v>0</v>
      </c>
      <c r="BB1474" s="166">
        <f t="shared" si="6737"/>
        <v>0</v>
      </c>
      <c r="BC1474" s="166">
        <f t="shared" si="6737"/>
        <v>0</v>
      </c>
      <c r="BD1474" s="166">
        <f t="shared" si="6737"/>
        <v>0</v>
      </c>
      <c r="BE1474" s="166">
        <f t="shared" si="6737"/>
        <v>0</v>
      </c>
      <c r="BF1474" s="166">
        <f t="shared" si="6737"/>
        <v>0</v>
      </c>
      <c r="BG1474" s="166">
        <f t="shared" si="6737"/>
        <v>0</v>
      </c>
      <c r="BH1474" s="166">
        <f t="shared" si="6737"/>
        <v>0</v>
      </c>
      <c r="BI1474" s="142"/>
      <c r="BV1474" s="142"/>
      <c r="CI1474" s="142"/>
      <c r="CV1474" s="142"/>
      <c r="DI1474" s="142"/>
      <c r="DV1474" s="142"/>
      <c r="EI1474" s="142"/>
    </row>
    <row r="1475" spans="1:139" ht="15.75" outlineLevel="1" x14ac:dyDescent="0.25">
      <c r="A1475" s="2">
        <f t="shared" si="6595"/>
        <v>9</v>
      </c>
      <c r="B1475" s="1" t="str">
        <f t="shared" si="6595"/>
        <v>PRE-09741</v>
      </c>
      <c r="C1475" s="1" t="str">
        <f t="shared" si="6595"/>
        <v>SPP FH - Ehrlich 13890</v>
      </c>
      <c r="D1475" s="2" t="str">
        <f t="shared" si="6595"/>
        <v>PRE-09741.1</v>
      </c>
      <c r="E1475" s="141" t="str">
        <f t="shared" si="6595"/>
        <v>SPP FH - Ehrlich 13890 - OH Feeder</v>
      </c>
      <c r="F1475" s="84"/>
      <c r="G1475" s="119">
        <v>364</v>
      </c>
      <c r="H1475" s="118"/>
      <c r="J1475" s="166">
        <f t="shared" si="6582"/>
        <v>0</v>
      </c>
      <c r="K1475" s="166">
        <f t="shared" ref="K1475:U1475" si="6738">K1274+J1475</f>
        <v>0</v>
      </c>
      <c r="L1475" s="166">
        <f t="shared" si="6738"/>
        <v>0</v>
      </c>
      <c r="M1475" s="166">
        <f t="shared" si="6738"/>
        <v>0</v>
      </c>
      <c r="N1475" s="166">
        <f t="shared" si="6738"/>
        <v>0</v>
      </c>
      <c r="O1475" s="166">
        <f t="shared" si="6738"/>
        <v>0</v>
      </c>
      <c r="P1475" s="166">
        <f t="shared" si="6738"/>
        <v>0</v>
      </c>
      <c r="Q1475" s="166">
        <f t="shared" si="6738"/>
        <v>0</v>
      </c>
      <c r="R1475" s="166">
        <f t="shared" si="6738"/>
        <v>0</v>
      </c>
      <c r="S1475" s="166">
        <f t="shared" si="6738"/>
        <v>0</v>
      </c>
      <c r="T1475" s="166">
        <f t="shared" si="6738"/>
        <v>0</v>
      </c>
      <c r="U1475" s="166">
        <f t="shared" si="6738"/>
        <v>0</v>
      </c>
      <c r="V1475" s="142"/>
      <c r="W1475" s="166">
        <f t="shared" si="6584"/>
        <v>0</v>
      </c>
      <c r="X1475" s="166">
        <f t="shared" ref="X1475:AH1475" si="6739">X1274+W1475</f>
        <v>0</v>
      </c>
      <c r="Y1475" s="166">
        <f t="shared" si="6739"/>
        <v>0</v>
      </c>
      <c r="Z1475" s="166">
        <f t="shared" si="6739"/>
        <v>0</v>
      </c>
      <c r="AA1475" s="166">
        <f t="shared" si="6739"/>
        <v>0</v>
      </c>
      <c r="AB1475" s="166">
        <f t="shared" si="6739"/>
        <v>0</v>
      </c>
      <c r="AC1475" s="166">
        <f t="shared" si="6739"/>
        <v>0</v>
      </c>
      <c r="AD1475" s="166">
        <f t="shared" si="6739"/>
        <v>0</v>
      </c>
      <c r="AE1475" s="166">
        <f t="shared" si="6739"/>
        <v>0</v>
      </c>
      <c r="AF1475" s="166">
        <f t="shared" si="6739"/>
        <v>0</v>
      </c>
      <c r="AG1475" s="166">
        <f t="shared" si="6739"/>
        <v>0</v>
      </c>
      <c r="AH1475" s="166">
        <f t="shared" si="6739"/>
        <v>0</v>
      </c>
      <c r="AI1475" s="142"/>
      <c r="AJ1475" s="166">
        <f t="shared" si="6586"/>
        <v>309301.53999999998</v>
      </c>
      <c r="AK1475" s="166">
        <f t="shared" ref="AK1475:AU1475" si="6740">AK1274+AJ1475</f>
        <v>309301.53999999998</v>
      </c>
      <c r="AL1475" s="166">
        <f t="shared" si="6740"/>
        <v>309301.53999999998</v>
      </c>
      <c r="AM1475" s="166">
        <f t="shared" si="6740"/>
        <v>309301.53999999998</v>
      </c>
      <c r="AN1475" s="166">
        <f t="shared" si="6740"/>
        <v>309301.53999999998</v>
      </c>
      <c r="AO1475" s="166">
        <f t="shared" si="6740"/>
        <v>309301.53999999998</v>
      </c>
      <c r="AP1475" s="166">
        <f t="shared" si="6740"/>
        <v>309301.53999999998</v>
      </c>
      <c r="AQ1475" s="166">
        <f t="shared" si="6740"/>
        <v>309301.53999999998</v>
      </c>
      <c r="AR1475" s="166">
        <f t="shared" si="6740"/>
        <v>309301.53999999998</v>
      </c>
      <c r="AS1475" s="166">
        <f t="shared" si="6740"/>
        <v>309301.53999999998</v>
      </c>
      <c r="AT1475" s="166">
        <f t="shared" si="6740"/>
        <v>309301.53999999998</v>
      </c>
      <c r="AU1475" s="166">
        <f t="shared" si="6740"/>
        <v>309301.53999999998</v>
      </c>
      <c r="AV1475" s="142"/>
      <c r="AW1475" s="166">
        <f t="shared" si="6588"/>
        <v>309301.53999999998</v>
      </c>
      <c r="AX1475" s="166">
        <f t="shared" ref="AX1475:BH1475" si="6741">AX1274+AW1475</f>
        <v>309301.53999999998</v>
      </c>
      <c r="AY1475" s="166">
        <f t="shared" si="6741"/>
        <v>309301.53999999998</v>
      </c>
      <c r="AZ1475" s="166">
        <f t="shared" si="6741"/>
        <v>309301.53999999998</v>
      </c>
      <c r="BA1475" s="166">
        <f t="shared" si="6741"/>
        <v>309301.53999999998</v>
      </c>
      <c r="BB1475" s="166">
        <f t="shared" si="6741"/>
        <v>309301.53999999998</v>
      </c>
      <c r="BC1475" s="166">
        <f t="shared" si="6741"/>
        <v>309301.53999999998</v>
      </c>
      <c r="BD1475" s="166">
        <f t="shared" si="6741"/>
        <v>309301.53999999998</v>
      </c>
      <c r="BE1475" s="166">
        <f t="shared" si="6741"/>
        <v>309301.53999999998</v>
      </c>
      <c r="BF1475" s="166">
        <f t="shared" si="6741"/>
        <v>309301.53999999998</v>
      </c>
      <c r="BG1475" s="166">
        <f t="shared" si="6741"/>
        <v>309301.53999999998</v>
      </c>
      <c r="BH1475" s="166">
        <f t="shared" si="6741"/>
        <v>309301.53999999998</v>
      </c>
      <c r="BI1475" s="142"/>
      <c r="BV1475" s="142"/>
      <c r="CI1475" s="142"/>
      <c r="CV1475" s="142"/>
      <c r="DI1475" s="142"/>
      <c r="DV1475" s="142"/>
      <c r="EI1475" s="142"/>
    </row>
    <row r="1476" spans="1:139" ht="15.75" outlineLevel="1" x14ac:dyDescent="0.25">
      <c r="A1476" s="2">
        <f t="shared" si="6595"/>
        <v>9</v>
      </c>
      <c r="B1476" s="1" t="str">
        <f t="shared" si="6595"/>
        <v>PRE-09741</v>
      </c>
      <c r="C1476" s="1" t="str">
        <f t="shared" si="6595"/>
        <v>SPP FH - Ehrlich 13890</v>
      </c>
      <c r="D1476" s="2" t="str">
        <f t="shared" si="6595"/>
        <v>PRE-09741.2</v>
      </c>
      <c r="E1476" s="141" t="str">
        <f t="shared" si="6595"/>
        <v>SPP FH - Ehrlich 13890 - S&amp;E/R&amp;C</v>
      </c>
      <c r="F1476" s="84"/>
      <c r="G1476" s="119">
        <v>364</v>
      </c>
      <c r="H1476" s="118"/>
      <c r="J1476" s="166">
        <f t="shared" si="6582"/>
        <v>0</v>
      </c>
      <c r="K1476" s="166">
        <f t="shared" ref="K1476:U1476" si="6742">K1275+J1476</f>
        <v>0</v>
      </c>
      <c r="L1476" s="166">
        <f t="shared" si="6742"/>
        <v>0</v>
      </c>
      <c r="M1476" s="166">
        <f t="shared" si="6742"/>
        <v>0</v>
      </c>
      <c r="N1476" s="166">
        <f t="shared" si="6742"/>
        <v>0</v>
      </c>
      <c r="O1476" s="166">
        <f t="shared" si="6742"/>
        <v>0</v>
      </c>
      <c r="P1476" s="166">
        <f t="shared" si="6742"/>
        <v>0</v>
      </c>
      <c r="Q1476" s="166">
        <f t="shared" si="6742"/>
        <v>0</v>
      </c>
      <c r="R1476" s="166">
        <f t="shared" si="6742"/>
        <v>0</v>
      </c>
      <c r="S1476" s="166">
        <f t="shared" si="6742"/>
        <v>0</v>
      </c>
      <c r="T1476" s="166">
        <f t="shared" si="6742"/>
        <v>0</v>
      </c>
      <c r="U1476" s="166">
        <f t="shared" si="6742"/>
        <v>0</v>
      </c>
      <c r="V1476" s="142"/>
      <c r="W1476" s="166">
        <f t="shared" si="6584"/>
        <v>0</v>
      </c>
      <c r="X1476" s="166">
        <f t="shared" ref="X1476:AH1476" si="6743">X1275+W1476</f>
        <v>0</v>
      </c>
      <c r="Y1476" s="166">
        <f t="shared" si="6743"/>
        <v>0</v>
      </c>
      <c r="Z1476" s="166">
        <f t="shared" si="6743"/>
        <v>0</v>
      </c>
      <c r="AA1476" s="166">
        <f t="shared" si="6743"/>
        <v>0</v>
      </c>
      <c r="AB1476" s="166">
        <f t="shared" si="6743"/>
        <v>0</v>
      </c>
      <c r="AC1476" s="166">
        <f t="shared" si="6743"/>
        <v>0</v>
      </c>
      <c r="AD1476" s="166">
        <f t="shared" si="6743"/>
        <v>0</v>
      </c>
      <c r="AE1476" s="166">
        <f t="shared" si="6743"/>
        <v>0</v>
      </c>
      <c r="AF1476" s="166">
        <f t="shared" si="6743"/>
        <v>0</v>
      </c>
      <c r="AG1476" s="166">
        <f t="shared" si="6743"/>
        <v>0</v>
      </c>
      <c r="AH1476" s="166">
        <f t="shared" si="6743"/>
        <v>0</v>
      </c>
      <c r="AI1476" s="142"/>
      <c r="AJ1476" s="166">
        <f t="shared" si="6586"/>
        <v>0</v>
      </c>
      <c r="AK1476" s="166">
        <f t="shared" ref="AK1476:AU1476" si="6744">AK1275+AJ1476</f>
        <v>0</v>
      </c>
      <c r="AL1476" s="166">
        <f t="shared" si="6744"/>
        <v>0</v>
      </c>
      <c r="AM1476" s="166">
        <f t="shared" si="6744"/>
        <v>0</v>
      </c>
      <c r="AN1476" s="166">
        <f t="shared" si="6744"/>
        <v>0</v>
      </c>
      <c r="AO1476" s="166">
        <f t="shared" si="6744"/>
        <v>0</v>
      </c>
      <c r="AP1476" s="166">
        <f t="shared" si="6744"/>
        <v>0</v>
      </c>
      <c r="AQ1476" s="166">
        <f t="shared" si="6744"/>
        <v>0</v>
      </c>
      <c r="AR1476" s="166">
        <f t="shared" si="6744"/>
        <v>0</v>
      </c>
      <c r="AS1476" s="166">
        <f t="shared" si="6744"/>
        <v>0</v>
      </c>
      <c r="AT1476" s="166">
        <f t="shared" si="6744"/>
        <v>0</v>
      </c>
      <c r="AU1476" s="166">
        <f t="shared" si="6744"/>
        <v>0</v>
      </c>
      <c r="AV1476" s="142"/>
      <c r="AW1476" s="166">
        <f t="shared" si="6588"/>
        <v>0</v>
      </c>
      <c r="AX1476" s="166">
        <f t="shared" ref="AX1476:BH1476" si="6745">AX1275+AW1476</f>
        <v>0</v>
      </c>
      <c r="AY1476" s="166">
        <f t="shared" si="6745"/>
        <v>0</v>
      </c>
      <c r="AZ1476" s="166">
        <f t="shared" si="6745"/>
        <v>0</v>
      </c>
      <c r="BA1476" s="166">
        <f t="shared" si="6745"/>
        <v>0</v>
      </c>
      <c r="BB1476" s="166">
        <f t="shared" si="6745"/>
        <v>0</v>
      </c>
      <c r="BC1476" s="166">
        <f t="shared" si="6745"/>
        <v>0</v>
      </c>
      <c r="BD1476" s="166">
        <f t="shared" si="6745"/>
        <v>0</v>
      </c>
      <c r="BE1476" s="166">
        <f t="shared" si="6745"/>
        <v>0</v>
      </c>
      <c r="BF1476" s="166">
        <f t="shared" si="6745"/>
        <v>0</v>
      </c>
      <c r="BG1476" s="166">
        <f t="shared" si="6745"/>
        <v>0</v>
      </c>
      <c r="BH1476" s="166">
        <f t="shared" si="6745"/>
        <v>0</v>
      </c>
      <c r="BI1476" s="142"/>
      <c r="BV1476" s="142"/>
      <c r="CI1476" s="142"/>
      <c r="CV1476" s="142"/>
      <c r="DI1476" s="142"/>
      <c r="DV1476" s="142"/>
      <c r="EI1476" s="142"/>
    </row>
    <row r="1477" spans="1:139" ht="15.75" outlineLevel="1" x14ac:dyDescent="0.25">
      <c r="A1477" s="2">
        <f t="shared" ref="A1477:E1477" si="6746">A1276</f>
        <v>9</v>
      </c>
      <c r="B1477" s="1" t="str">
        <f t="shared" si="6746"/>
        <v>PRE-09741</v>
      </c>
      <c r="C1477" s="1" t="str">
        <f t="shared" si="6746"/>
        <v>SPP FH - Ehrlich 13890</v>
      </c>
      <c r="D1477" s="2" t="str">
        <f t="shared" si="6746"/>
        <v>A2773904</v>
      </c>
      <c r="E1477" s="141" t="str">
        <f t="shared" si="6746"/>
        <v>SPP FH - Ehrlich - R&amp;C</v>
      </c>
      <c r="F1477" s="84"/>
      <c r="G1477" s="119">
        <v>364</v>
      </c>
      <c r="H1477" s="118"/>
      <c r="J1477" s="166">
        <f t="shared" si="6582"/>
        <v>0</v>
      </c>
      <c r="K1477" s="166">
        <f t="shared" ref="K1477:U1477" si="6747">K1276+J1477</f>
        <v>0</v>
      </c>
      <c r="L1477" s="166">
        <f t="shared" si="6747"/>
        <v>0</v>
      </c>
      <c r="M1477" s="166">
        <f t="shared" si="6747"/>
        <v>0</v>
      </c>
      <c r="N1477" s="166">
        <f t="shared" si="6747"/>
        <v>0</v>
      </c>
      <c r="O1477" s="166">
        <f t="shared" si="6747"/>
        <v>0</v>
      </c>
      <c r="P1477" s="166">
        <f t="shared" si="6747"/>
        <v>0</v>
      </c>
      <c r="Q1477" s="166">
        <f t="shared" si="6747"/>
        <v>0</v>
      </c>
      <c r="R1477" s="166">
        <f t="shared" si="6747"/>
        <v>0</v>
      </c>
      <c r="S1477" s="166">
        <f t="shared" si="6747"/>
        <v>0</v>
      </c>
      <c r="T1477" s="166">
        <f t="shared" si="6747"/>
        <v>0</v>
      </c>
      <c r="U1477" s="166">
        <f t="shared" si="6747"/>
        <v>0</v>
      </c>
      <c r="V1477" s="142"/>
      <c r="W1477" s="166">
        <f t="shared" si="6584"/>
        <v>0</v>
      </c>
      <c r="X1477" s="166">
        <f t="shared" ref="X1477:AH1477" si="6748">X1276+W1477</f>
        <v>0</v>
      </c>
      <c r="Y1477" s="166">
        <f t="shared" si="6748"/>
        <v>0</v>
      </c>
      <c r="Z1477" s="166">
        <f t="shared" si="6748"/>
        <v>0</v>
      </c>
      <c r="AA1477" s="166">
        <f t="shared" si="6748"/>
        <v>0</v>
      </c>
      <c r="AB1477" s="166">
        <f t="shared" si="6748"/>
        <v>0</v>
      </c>
      <c r="AC1477" s="166">
        <f t="shared" si="6748"/>
        <v>0</v>
      </c>
      <c r="AD1477" s="166">
        <f t="shared" si="6748"/>
        <v>0</v>
      </c>
      <c r="AE1477" s="166">
        <f t="shared" si="6748"/>
        <v>0</v>
      </c>
      <c r="AF1477" s="166">
        <f t="shared" si="6748"/>
        <v>0</v>
      </c>
      <c r="AG1477" s="166">
        <f t="shared" si="6748"/>
        <v>0</v>
      </c>
      <c r="AH1477" s="166">
        <f t="shared" si="6748"/>
        <v>0</v>
      </c>
      <c r="AI1477" s="142"/>
      <c r="AJ1477" s="166">
        <f t="shared" si="6586"/>
        <v>0</v>
      </c>
      <c r="AK1477" s="166">
        <f t="shared" ref="AK1477:AU1477" si="6749">AK1276+AJ1477</f>
        <v>0</v>
      </c>
      <c r="AL1477" s="166">
        <f t="shared" si="6749"/>
        <v>9536.8279999999995</v>
      </c>
      <c r="AM1477" s="166">
        <f t="shared" si="6749"/>
        <v>9536.8279999999995</v>
      </c>
      <c r="AN1477" s="166">
        <f t="shared" si="6749"/>
        <v>9536.8279999999995</v>
      </c>
      <c r="AO1477" s="166">
        <f t="shared" si="6749"/>
        <v>9536.8279999999995</v>
      </c>
      <c r="AP1477" s="166">
        <f t="shared" si="6749"/>
        <v>9536.8279999999995</v>
      </c>
      <c r="AQ1477" s="166">
        <f t="shared" si="6749"/>
        <v>9536.8279999999995</v>
      </c>
      <c r="AR1477" s="166">
        <f t="shared" si="6749"/>
        <v>9536.8279999999995</v>
      </c>
      <c r="AS1477" s="166">
        <f t="shared" si="6749"/>
        <v>9536.8279999999995</v>
      </c>
      <c r="AT1477" s="166">
        <f t="shared" si="6749"/>
        <v>9536.8279999999995</v>
      </c>
      <c r="AU1477" s="166">
        <f t="shared" si="6749"/>
        <v>9536.8279999999995</v>
      </c>
      <c r="AV1477" s="142"/>
      <c r="AW1477" s="166">
        <f t="shared" si="6588"/>
        <v>9536.8279999999995</v>
      </c>
      <c r="AX1477" s="166">
        <f t="shared" ref="AX1477:BH1477" si="6750">AX1276+AW1477</f>
        <v>9536.8279999999995</v>
      </c>
      <c r="AY1477" s="166">
        <f t="shared" si="6750"/>
        <v>9536.8279999999995</v>
      </c>
      <c r="AZ1477" s="166">
        <f t="shared" si="6750"/>
        <v>9536.8279999999995</v>
      </c>
      <c r="BA1477" s="166">
        <f t="shared" si="6750"/>
        <v>9536.8279999999995</v>
      </c>
      <c r="BB1477" s="166">
        <f t="shared" si="6750"/>
        <v>9536.8279999999995</v>
      </c>
      <c r="BC1477" s="166">
        <f t="shared" si="6750"/>
        <v>9536.8279999999995</v>
      </c>
      <c r="BD1477" s="166">
        <f t="shared" si="6750"/>
        <v>9536.8279999999995</v>
      </c>
      <c r="BE1477" s="166">
        <f t="shared" si="6750"/>
        <v>9536.8279999999995</v>
      </c>
      <c r="BF1477" s="166">
        <f t="shared" si="6750"/>
        <v>9536.8279999999995</v>
      </c>
      <c r="BG1477" s="166">
        <f t="shared" si="6750"/>
        <v>9536.8279999999995</v>
      </c>
      <c r="BH1477" s="166">
        <f t="shared" si="6750"/>
        <v>9536.8279999999995</v>
      </c>
      <c r="BI1477" s="142"/>
      <c r="BV1477" s="142"/>
      <c r="CI1477" s="142"/>
      <c r="CV1477" s="142"/>
      <c r="DI1477" s="142"/>
      <c r="DV1477" s="142"/>
      <c r="EI1477" s="142"/>
    </row>
    <row r="1478" spans="1:139" ht="15.75" outlineLevel="1" x14ac:dyDescent="0.25">
      <c r="A1478" s="2">
        <f t="shared" ref="A1478:E1478" si="6751">A1277</f>
        <v>9</v>
      </c>
      <c r="B1478" s="1" t="str">
        <f t="shared" si="6751"/>
        <v>PRE-09741</v>
      </c>
      <c r="C1478" s="1" t="str">
        <f t="shared" si="6751"/>
        <v>SPP FH - Ehrlich 13890</v>
      </c>
      <c r="D1478" s="2" t="str">
        <f t="shared" si="6751"/>
        <v>A2779736</v>
      </c>
      <c r="E1478" s="141" t="str">
        <f t="shared" si="6751"/>
        <v>EHRLICH RD 13890 OCRs - 4 TAV</v>
      </c>
      <c r="F1478" s="84"/>
      <c r="G1478" s="119">
        <v>364</v>
      </c>
      <c r="H1478" s="118"/>
      <c r="J1478" s="166">
        <f t="shared" si="6582"/>
        <v>0</v>
      </c>
      <c r="K1478" s="166">
        <f t="shared" ref="K1478:U1478" si="6752">K1277+J1478</f>
        <v>0</v>
      </c>
      <c r="L1478" s="166">
        <f t="shared" si="6752"/>
        <v>0</v>
      </c>
      <c r="M1478" s="166">
        <f t="shared" si="6752"/>
        <v>0</v>
      </c>
      <c r="N1478" s="166">
        <f t="shared" si="6752"/>
        <v>0</v>
      </c>
      <c r="O1478" s="166">
        <f t="shared" si="6752"/>
        <v>0</v>
      </c>
      <c r="P1478" s="166">
        <f t="shared" si="6752"/>
        <v>0</v>
      </c>
      <c r="Q1478" s="166">
        <f t="shared" si="6752"/>
        <v>0</v>
      </c>
      <c r="R1478" s="166">
        <f t="shared" si="6752"/>
        <v>0</v>
      </c>
      <c r="S1478" s="166">
        <f t="shared" si="6752"/>
        <v>0</v>
      </c>
      <c r="T1478" s="166">
        <f t="shared" si="6752"/>
        <v>0</v>
      </c>
      <c r="U1478" s="166">
        <f t="shared" si="6752"/>
        <v>0</v>
      </c>
      <c r="V1478" s="142"/>
      <c r="W1478" s="166">
        <f t="shared" si="6584"/>
        <v>0</v>
      </c>
      <c r="X1478" s="166">
        <f t="shared" ref="X1478:AH1478" si="6753">X1277+W1478</f>
        <v>0</v>
      </c>
      <c r="Y1478" s="166">
        <f t="shared" si="6753"/>
        <v>0</v>
      </c>
      <c r="Z1478" s="166">
        <f t="shared" si="6753"/>
        <v>0</v>
      </c>
      <c r="AA1478" s="166">
        <f t="shared" si="6753"/>
        <v>0</v>
      </c>
      <c r="AB1478" s="166">
        <f t="shared" si="6753"/>
        <v>0</v>
      </c>
      <c r="AC1478" s="166">
        <f t="shared" si="6753"/>
        <v>0</v>
      </c>
      <c r="AD1478" s="166">
        <f t="shared" si="6753"/>
        <v>0</v>
      </c>
      <c r="AE1478" s="166">
        <f t="shared" si="6753"/>
        <v>0</v>
      </c>
      <c r="AF1478" s="166">
        <f t="shared" si="6753"/>
        <v>0</v>
      </c>
      <c r="AG1478" s="166">
        <f t="shared" si="6753"/>
        <v>0</v>
      </c>
      <c r="AH1478" s="166">
        <f t="shared" si="6753"/>
        <v>0</v>
      </c>
      <c r="AI1478" s="142"/>
      <c r="AJ1478" s="166">
        <f t="shared" si="6586"/>
        <v>0</v>
      </c>
      <c r="AK1478" s="166">
        <f t="shared" ref="AK1478:AU1478" si="6754">AK1277+AJ1478</f>
        <v>0</v>
      </c>
      <c r="AL1478" s="166">
        <f t="shared" si="6754"/>
        <v>0</v>
      </c>
      <c r="AM1478" s="166">
        <f t="shared" si="6754"/>
        <v>0</v>
      </c>
      <c r="AN1478" s="166">
        <f t="shared" si="6754"/>
        <v>0</v>
      </c>
      <c r="AO1478" s="166">
        <f t="shared" si="6754"/>
        <v>0</v>
      </c>
      <c r="AP1478" s="166">
        <f t="shared" si="6754"/>
        <v>0</v>
      </c>
      <c r="AQ1478" s="166">
        <f t="shared" si="6754"/>
        <v>0</v>
      </c>
      <c r="AR1478" s="166">
        <f t="shared" si="6754"/>
        <v>0</v>
      </c>
      <c r="AS1478" s="166">
        <f t="shared" si="6754"/>
        <v>0</v>
      </c>
      <c r="AT1478" s="166">
        <f t="shared" si="6754"/>
        <v>0</v>
      </c>
      <c r="AU1478" s="166">
        <f t="shared" si="6754"/>
        <v>0</v>
      </c>
      <c r="AV1478" s="142"/>
      <c r="AW1478" s="166">
        <f t="shared" si="6588"/>
        <v>0</v>
      </c>
      <c r="AX1478" s="166">
        <f t="shared" ref="AX1478:BH1478" si="6755">AX1277+AW1478</f>
        <v>0</v>
      </c>
      <c r="AY1478" s="166">
        <f t="shared" si="6755"/>
        <v>0</v>
      </c>
      <c r="AZ1478" s="166">
        <f t="shared" si="6755"/>
        <v>0</v>
      </c>
      <c r="BA1478" s="166">
        <f t="shared" si="6755"/>
        <v>0</v>
      </c>
      <c r="BB1478" s="166">
        <f t="shared" si="6755"/>
        <v>0</v>
      </c>
      <c r="BC1478" s="166">
        <f t="shared" si="6755"/>
        <v>0</v>
      </c>
      <c r="BD1478" s="166">
        <f t="shared" si="6755"/>
        <v>0</v>
      </c>
      <c r="BE1478" s="166">
        <f t="shared" si="6755"/>
        <v>0</v>
      </c>
      <c r="BF1478" s="166">
        <f t="shared" si="6755"/>
        <v>0</v>
      </c>
      <c r="BG1478" s="166">
        <f t="shared" si="6755"/>
        <v>0</v>
      </c>
      <c r="BH1478" s="166">
        <f t="shared" si="6755"/>
        <v>0</v>
      </c>
      <c r="BI1478" s="142"/>
      <c r="BV1478" s="142"/>
      <c r="CI1478" s="142"/>
      <c r="CV1478" s="142"/>
      <c r="DI1478" s="142"/>
      <c r="DV1478" s="142"/>
      <c r="EI1478" s="142"/>
    </row>
    <row r="1479" spans="1:139" ht="15.75" outlineLevel="1" x14ac:dyDescent="0.25">
      <c r="A1479" s="2">
        <f t="shared" ref="A1479:E1480" si="6756">A1278</f>
        <v>10</v>
      </c>
      <c r="B1479" s="1" t="str">
        <f t="shared" si="6756"/>
        <v>PRE-09739</v>
      </c>
      <c r="C1479" s="1" t="str">
        <f t="shared" si="6756"/>
        <v>SPP FH - Lake Region 13443</v>
      </c>
      <c r="D1479" s="2" t="str">
        <f t="shared" si="6756"/>
        <v>PRE-09739.1</v>
      </c>
      <c r="E1479" s="141" t="str">
        <f t="shared" si="6756"/>
        <v>SPP FH - Lake Region 13443 - OH</v>
      </c>
      <c r="F1479" s="84"/>
      <c r="G1479" s="119">
        <v>364</v>
      </c>
      <c r="H1479" s="118"/>
      <c r="J1479" s="166">
        <f t="shared" si="6582"/>
        <v>0</v>
      </c>
      <c r="K1479" s="166">
        <f t="shared" ref="K1479:U1479" si="6757">K1278+J1479</f>
        <v>0</v>
      </c>
      <c r="L1479" s="166">
        <f t="shared" si="6757"/>
        <v>0</v>
      </c>
      <c r="M1479" s="166">
        <f t="shared" si="6757"/>
        <v>0</v>
      </c>
      <c r="N1479" s="166">
        <f t="shared" si="6757"/>
        <v>0</v>
      </c>
      <c r="O1479" s="166">
        <f t="shared" si="6757"/>
        <v>0</v>
      </c>
      <c r="P1479" s="166">
        <f t="shared" si="6757"/>
        <v>0</v>
      </c>
      <c r="Q1479" s="166">
        <f t="shared" si="6757"/>
        <v>0</v>
      </c>
      <c r="R1479" s="166">
        <f t="shared" si="6757"/>
        <v>0</v>
      </c>
      <c r="S1479" s="166">
        <f t="shared" si="6757"/>
        <v>0</v>
      </c>
      <c r="T1479" s="166">
        <f t="shared" si="6757"/>
        <v>0</v>
      </c>
      <c r="U1479" s="166">
        <f t="shared" si="6757"/>
        <v>0</v>
      </c>
      <c r="V1479" s="142"/>
      <c r="W1479" s="166">
        <f t="shared" si="6584"/>
        <v>0</v>
      </c>
      <c r="X1479" s="166">
        <f t="shared" ref="X1479:AH1479" si="6758">X1278+W1479</f>
        <v>0</v>
      </c>
      <c r="Y1479" s="166">
        <f t="shared" si="6758"/>
        <v>0</v>
      </c>
      <c r="Z1479" s="166">
        <f t="shared" si="6758"/>
        <v>0</v>
      </c>
      <c r="AA1479" s="166">
        <f t="shared" si="6758"/>
        <v>0</v>
      </c>
      <c r="AB1479" s="166">
        <f t="shared" si="6758"/>
        <v>0</v>
      </c>
      <c r="AC1479" s="166">
        <f t="shared" si="6758"/>
        <v>0</v>
      </c>
      <c r="AD1479" s="166">
        <f t="shared" si="6758"/>
        <v>0</v>
      </c>
      <c r="AE1479" s="166">
        <f t="shared" si="6758"/>
        <v>0</v>
      </c>
      <c r="AF1479" s="166">
        <f t="shared" si="6758"/>
        <v>0</v>
      </c>
      <c r="AG1479" s="166">
        <f t="shared" si="6758"/>
        <v>0</v>
      </c>
      <c r="AH1479" s="166">
        <f t="shared" si="6758"/>
        <v>0</v>
      </c>
      <c r="AI1479" s="142"/>
      <c r="AJ1479" s="166">
        <f t="shared" si="6586"/>
        <v>0</v>
      </c>
      <c r="AK1479" s="166">
        <f t="shared" ref="AK1479:AU1479" si="6759">AK1278+AJ1479</f>
        <v>307748.46000000002</v>
      </c>
      <c r="AL1479" s="166">
        <f t="shared" si="6759"/>
        <v>307748.46000000002</v>
      </c>
      <c r="AM1479" s="166">
        <f t="shared" si="6759"/>
        <v>307748.46000000002</v>
      </c>
      <c r="AN1479" s="166">
        <f t="shared" si="6759"/>
        <v>307748.46000000002</v>
      </c>
      <c r="AO1479" s="166">
        <f t="shared" si="6759"/>
        <v>307748.46000000002</v>
      </c>
      <c r="AP1479" s="166">
        <f t="shared" si="6759"/>
        <v>307748.46000000002</v>
      </c>
      <c r="AQ1479" s="166">
        <f t="shared" si="6759"/>
        <v>307748.46000000002</v>
      </c>
      <c r="AR1479" s="166">
        <f t="shared" si="6759"/>
        <v>307748.46000000002</v>
      </c>
      <c r="AS1479" s="166">
        <f t="shared" si="6759"/>
        <v>307748.46000000002</v>
      </c>
      <c r="AT1479" s="166">
        <f t="shared" si="6759"/>
        <v>307748.46000000002</v>
      </c>
      <c r="AU1479" s="166">
        <f t="shared" si="6759"/>
        <v>307748.46000000002</v>
      </c>
      <c r="AV1479" s="142"/>
      <c r="AW1479" s="166">
        <f t="shared" si="6588"/>
        <v>307748.46000000002</v>
      </c>
      <c r="AX1479" s="166">
        <f t="shared" ref="AX1479:BH1479" si="6760">AX1278+AW1479</f>
        <v>307748.46000000002</v>
      </c>
      <c r="AY1479" s="166">
        <f t="shared" si="6760"/>
        <v>307748.46000000002</v>
      </c>
      <c r="AZ1479" s="166">
        <f t="shared" si="6760"/>
        <v>307748.46000000002</v>
      </c>
      <c r="BA1479" s="166">
        <f t="shared" si="6760"/>
        <v>307748.46000000002</v>
      </c>
      <c r="BB1479" s="166">
        <f t="shared" si="6760"/>
        <v>307748.46000000002</v>
      </c>
      <c r="BC1479" s="166">
        <f t="shared" si="6760"/>
        <v>307748.46000000002</v>
      </c>
      <c r="BD1479" s="166">
        <f t="shared" si="6760"/>
        <v>307748.46000000002</v>
      </c>
      <c r="BE1479" s="166">
        <f t="shared" si="6760"/>
        <v>307748.46000000002</v>
      </c>
      <c r="BF1479" s="166">
        <f t="shared" si="6760"/>
        <v>307748.46000000002</v>
      </c>
      <c r="BG1479" s="166">
        <f t="shared" si="6760"/>
        <v>307748.46000000002</v>
      </c>
      <c r="BH1479" s="166">
        <f t="shared" si="6760"/>
        <v>307748.46000000002</v>
      </c>
      <c r="BI1479" s="142"/>
      <c r="BV1479" s="142"/>
      <c r="CI1479" s="142"/>
      <c r="CV1479" s="142"/>
      <c r="DI1479" s="142"/>
      <c r="DV1479" s="142"/>
      <c r="EI1479" s="142"/>
    </row>
    <row r="1480" spans="1:139" ht="15.75" outlineLevel="1" x14ac:dyDescent="0.25">
      <c r="A1480" s="2">
        <f t="shared" si="6756"/>
        <v>10</v>
      </c>
      <c r="B1480" s="1" t="str">
        <f t="shared" si="6756"/>
        <v>PRE-09739</v>
      </c>
      <c r="C1480" s="1" t="str">
        <f t="shared" si="6756"/>
        <v>SPP FH - Lake Region 13443</v>
      </c>
      <c r="D1480" s="2" t="str">
        <f t="shared" si="6756"/>
        <v>PRE-09739.2</v>
      </c>
      <c r="E1480" s="141" t="str">
        <f t="shared" si="6756"/>
        <v>SPP FH-Cypress Garden 13443-S&amp;E/R&amp;C</v>
      </c>
      <c r="F1480" s="84"/>
      <c r="G1480" s="119">
        <v>364</v>
      </c>
      <c r="H1480" s="118"/>
      <c r="J1480" s="166">
        <f t="shared" si="6582"/>
        <v>0</v>
      </c>
      <c r="K1480" s="166">
        <f t="shared" ref="K1480:U1480" si="6761">K1279+J1480</f>
        <v>0</v>
      </c>
      <c r="L1480" s="166">
        <f t="shared" si="6761"/>
        <v>0</v>
      </c>
      <c r="M1480" s="166">
        <f t="shared" si="6761"/>
        <v>0</v>
      </c>
      <c r="N1480" s="166">
        <f t="shared" si="6761"/>
        <v>0</v>
      </c>
      <c r="O1480" s="166">
        <f t="shared" si="6761"/>
        <v>0</v>
      </c>
      <c r="P1480" s="166">
        <f t="shared" si="6761"/>
        <v>0</v>
      </c>
      <c r="Q1480" s="166">
        <f t="shared" si="6761"/>
        <v>0</v>
      </c>
      <c r="R1480" s="166">
        <f t="shared" si="6761"/>
        <v>0</v>
      </c>
      <c r="S1480" s="166">
        <f t="shared" si="6761"/>
        <v>0</v>
      </c>
      <c r="T1480" s="166">
        <f t="shared" si="6761"/>
        <v>0</v>
      </c>
      <c r="U1480" s="166">
        <f t="shared" si="6761"/>
        <v>0</v>
      </c>
      <c r="V1480" s="142"/>
      <c r="W1480" s="166">
        <f t="shared" si="6584"/>
        <v>0</v>
      </c>
      <c r="X1480" s="166">
        <f t="shared" ref="X1480:AH1480" si="6762">X1279+W1480</f>
        <v>0</v>
      </c>
      <c r="Y1480" s="166">
        <f t="shared" si="6762"/>
        <v>0</v>
      </c>
      <c r="Z1480" s="166">
        <f t="shared" si="6762"/>
        <v>0</v>
      </c>
      <c r="AA1480" s="166">
        <f t="shared" si="6762"/>
        <v>0</v>
      </c>
      <c r="AB1480" s="166">
        <f t="shared" si="6762"/>
        <v>0</v>
      </c>
      <c r="AC1480" s="166">
        <f t="shared" si="6762"/>
        <v>0</v>
      </c>
      <c r="AD1480" s="166">
        <f t="shared" si="6762"/>
        <v>0</v>
      </c>
      <c r="AE1480" s="166">
        <f t="shared" si="6762"/>
        <v>0</v>
      </c>
      <c r="AF1480" s="166">
        <f t="shared" si="6762"/>
        <v>0</v>
      </c>
      <c r="AG1480" s="166">
        <f t="shared" si="6762"/>
        <v>0</v>
      </c>
      <c r="AH1480" s="166">
        <f t="shared" si="6762"/>
        <v>0</v>
      </c>
      <c r="AI1480" s="142"/>
      <c r="AJ1480" s="166">
        <f t="shared" si="6586"/>
        <v>0</v>
      </c>
      <c r="AK1480" s="166">
        <f t="shared" ref="AK1480:AU1480" si="6763">AK1279+AJ1480</f>
        <v>576910.01599999995</v>
      </c>
      <c r="AL1480" s="166">
        <f t="shared" si="6763"/>
        <v>576910.01599999995</v>
      </c>
      <c r="AM1480" s="166">
        <f t="shared" si="6763"/>
        <v>576910.01599999995</v>
      </c>
      <c r="AN1480" s="166">
        <f t="shared" si="6763"/>
        <v>576910.01599999995</v>
      </c>
      <c r="AO1480" s="166">
        <f t="shared" si="6763"/>
        <v>576910.01599999995</v>
      </c>
      <c r="AP1480" s="166">
        <f t="shared" si="6763"/>
        <v>576910.01599999995</v>
      </c>
      <c r="AQ1480" s="166">
        <f t="shared" si="6763"/>
        <v>576910.01599999995</v>
      </c>
      <c r="AR1480" s="166">
        <f t="shared" si="6763"/>
        <v>576910.01599999995</v>
      </c>
      <c r="AS1480" s="166">
        <f t="shared" si="6763"/>
        <v>576910.01599999995</v>
      </c>
      <c r="AT1480" s="166">
        <f t="shared" si="6763"/>
        <v>576910.01599999995</v>
      </c>
      <c r="AU1480" s="166">
        <f t="shared" si="6763"/>
        <v>576910.01599999995</v>
      </c>
      <c r="AV1480" s="142"/>
      <c r="AW1480" s="166">
        <f t="shared" si="6588"/>
        <v>576910.01599999995</v>
      </c>
      <c r="AX1480" s="166">
        <f t="shared" ref="AX1480:BH1480" si="6764">AX1279+AW1480</f>
        <v>576910.01599999995</v>
      </c>
      <c r="AY1480" s="166">
        <f t="shared" si="6764"/>
        <v>576910.01599999995</v>
      </c>
      <c r="AZ1480" s="166">
        <f t="shared" si="6764"/>
        <v>576910.01599999995</v>
      </c>
      <c r="BA1480" s="166">
        <f t="shared" si="6764"/>
        <v>576910.01599999995</v>
      </c>
      <c r="BB1480" s="166">
        <f t="shared" si="6764"/>
        <v>576910.01599999995</v>
      </c>
      <c r="BC1480" s="166">
        <f t="shared" si="6764"/>
        <v>576910.01599999995</v>
      </c>
      <c r="BD1480" s="166">
        <f t="shared" si="6764"/>
        <v>576910.01599999995</v>
      </c>
      <c r="BE1480" s="166">
        <f t="shared" si="6764"/>
        <v>576910.01599999995</v>
      </c>
      <c r="BF1480" s="166">
        <f t="shared" si="6764"/>
        <v>576910.01599999995</v>
      </c>
      <c r="BG1480" s="166">
        <f t="shared" si="6764"/>
        <v>576910.01599999995</v>
      </c>
      <c r="BH1480" s="166">
        <f t="shared" si="6764"/>
        <v>576910.01599999995</v>
      </c>
      <c r="BI1480" s="142"/>
      <c r="BV1480" s="142"/>
      <c r="CI1480" s="142"/>
      <c r="CV1480" s="142"/>
      <c r="DI1480" s="142"/>
      <c r="DV1480" s="142"/>
      <c r="EI1480" s="142"/>
    </row>
    <row r="1481" spans="1:139" ht="15.75" outlineLevel="1" x14ac:dyDescent="0.25">
      <c r="A1481" s="2">
        <f t="shared" ref="A1481:E1481" si="6765">A1280</f>
        <v>10</v>
      </c>
      <c r="B1481" s="1" t="str">
        <f t="shared" si="6765"/>
        <v>PRE-09739</v>
      </c>
      <c r="C1481" s="1" t="str">
        <f t="shared" si="6765"/>
        <v>SPP FH - Lake Region 13443</v>
      </c>
      <c r="D1481" s="2" t="str">
        <f t="shared" si="6765"/>
        <v>A2777742</v>
      </c>
      <c r="E1481" s="141" t="str">
        <f t="shared" si="6765"/>
        <v>SPP FH - Lake Region 13443 - OCR</v>
      </c>
      <c r="F1481" s="84"/>
      <c r="G1481" s="119">
        <v>364</v>
      </c>
      <c r="H1481" s="118"/>
      <c r="J1481" s="166">
        <f t="shared" si="6582"/>
        <v>0</v>
      </c>
      <c r="K1481" s="166">
        <f t="shared" ref="K1481:U1482" si="6766">K1280+J1481</f>
        <v>0</v>
      </c>
      <c r="L1481" s="166">
        <f t="shared" si="6766"/>
        <v>0</v>
      </c>
      <c r="M1481" s="166">
        <f t="shared" si="6766"/>
        <v>0</v>
      </c>
      <c r="N1481" s="166">
        <f t="shared" si="6766"/>
        <v>0</v>
      </c>
      <c r="O1481" s="166">
        <f t="shared" si="6766"/>
        <v>0</v>
      </c>
      <c r="P1481" s="166">
        <f t="shared" si="6766"/>
        <v>0</v>
      </c>
      <c r="Q1481" s="166">
        <f t="shared" si="6766"/>
        <v>0</v>
      </c>
      <c r="R1481" s="166">
        <f t="shared" si="6766"/>
        <v>0</v>
      </c>
      <c r="S1481" s="166">
        <f t="shared" si="6766"/>
        <v>0</v>
      </c>
      <c r="T1481" s="166">
        <f t="shared" si="6766"/>
        <v>0</v>
      </c>
      <c r="U1481" s="166">
        <f t="shared" si="6766"/>
        <v>0</v>
      </c>
      <c r="V1481" s="142"/>
      <c r="W1481" s="166">
        <f t="shared" si="6584"/>
        <v>0</v>
      </c>
      <c r="X1481" s="166">
        <f t="shared" ref="X1481:AH1481" si="6767">X1280+W1481</f>
        <v>0</v>
      </c>
      <c r="Y1481" s="166">
        <f t="shared" si="6767"/>
        <v>0</v>
      </c>
      <c r="Z1481" s="166">
        <f t="shared" si="6767"/>
        <v>0</v>
      </c>
      <c r="AA1481" s="166">
        <f t="shared" si="6767"/>
        <v>0</v>
      </c>
      <c r="AB1481" s="166">
        <f t="shared" si="6767"/>
        <v>0</v>
      </c>
      <c r="AC1481" s="166">
        <f t="shared" si="6767"/>
        <v>0</v>
      </c>
      <c r="AD1481" s="166">
        <f t="shared" si="6767"/>
        <v>0</v>
      </c>
      <c r="AE1481" s="166">
        <f t="shared" si="6767"/>
        <v>0</v>
      </c>
      <c r="AF1481" s="166">
        <f t="shared" si="6767"/>
        <v>0</v>
      </c>
      <c r="AG1481" s="166">
        <f t="shared" si="6767"/>
        <v>0</v>
      </c>
      <c r="AH1481" s="166">
        <f t="shared" si="6767"/>
        <v>0</v>
      </c>
      <c r="AI1481" s="142"/>
      <c r="AJ1481" s="166">
        <f t="shared" si="6586"/>
        <v>0</v>
      </c>
      <c r="AK1481" s="166">
        <f t="shared" ref="AK1481:AU1482" si="6768">AK1280+AJ1481</f>
        <v>14335.152000000002</v>
      </c>
      <c r="AL1481" s="166">
        <f t="shared" si="6768"/>
        <v>14335.152000000002</v>
      </c>
      <c r="AM1481" s="166">
        <f t="shared" si="6768"/>
        <v>14335.152000000002</v>
      </c>
      <c r="AN1481" s="166">
        <f t="shared" si="6768"/>
        <v>14335.152000000002</v>
      </c>
      <c r="AO1481" s="166">
        <f t="shared" si="6768"/>
        <v>14335.152000000002</v>
      </c>
      <c r="AP1481" s="166">
        <f t="shared" si="6768"/>
        <v>14335.152000000002</v>
      </c>
      <c r="AQ1481" s="166">
        <f t="shared" si="6768"/>
        <v>14335.152000000002</v>
      </c>
      <c r="AR1481" s="166">
        <f t="shared" si="6768"/>
        <v>14335.152000000002</v>
      </c>
      <c r="AS1481" s="166">
        <f t="shared" si="6768"/>
        <v>14335.152000000002</v>
      </c>
      <c r="AT1481" s="166">
        <f t="shared" si="6768"/>
        <v>14335.152000000002</v>
      </c>
      <c r="AU1481" s="166">
        <f t="shared" si="6768"/>
        <v>14335.152000000002</v>
      </c>
      <c r="AV1481" s="142"/>
      <c r="AW1481" s="166">
        <f t="shared" si="6588"/>
        <v>14335.152000000002</v>
      </c>
      <c r="AX1481" s="166">
        <f t="shared" ref="AX1481:BH1482" si="6769">AX1280+AW1481</f>
        <v>14335.152000000002</v>
      </c>
      <c r="AY1481" s="166">
        <f t="shared" si="6769"/>
        <v>14335.152000000002</v>
      </c>
      <c r="AZ1481" s="166">
        <f t="shared" si="6769"/>
        <v>14335.152000000002</v>
      </c>
      <c r="BA1481" s="166">
        <f t="shared" si="6769"/>
        <v>14335.152000000002</v>
      </c>
      <c r="BB1481" s="166">
        <f t="shared" si="6769"/>
        <v>14335.152000000002</v>
      </c>
      <c r="BC1481" s="166">
        <f t="shared" si="6769"/>
        <v>14335.152000000002</v>
      </c>
      <c r="BD1481" s="166">
        <f t="shared" si="6769"/>
        <v>14335.152000000002</v>
      </c>
      <c r="BE1481" s="166">
        <f t="shared" si="6769"/>
        <v>14335.152000000002</v>
      </c>
      <c r="BF1481" s="166">
        <f t="shared" si="6769"/>
        <v>14335.152000000002</v>
      </c>
      <c r="BG1481" s="166">
        <f t="shared" si="6769"/>
        <v>14335.152000000002</v>
      </c>
      <c r="BH1481" s="166">
        <f t="shared" si="6769"/>
        <v>14335.152000000002</v>
      </c>
      <c r="BI1481" s="142"/>
      <c r="BV1481" s="142"/>
      <c r="CI1481" s="142"/>
      <c r="CV1481" s="142"/>
      <c r="DI1481" s="142"/>
      <c r="DV1481" s="142"/>
      <c r="EI1481" s="142"/>
    </row>
    <row r="1482" spans="1:139" ht="15.75" outlineLevel="1" x14ac:dyDescent="0.25">
      <c r="A1482" s="2">
        <f t="shared" ref="A1482:E1482" si="6770">A1281</f>
        <v>10</v>
      </c>
      <c r="B1482" s="1" t="str">
        <f t="shared" si="6770"/>
        <v>PRE-09739</v>
      </c>
      <c r="C1482" s="1" t="str">
        <f t="shared" si="6770"/>
        <v>SPP FH - Lake Region 13443</v>
      </c>
      <c r="D1482" s="2" t="str">
        <f t="shared" si="6770"/>
        <v>PRE-09739.3</v>
      </c>
      <c r="E1482" s="141" t="str">
        <f t="shared" si="6770"/>
        <v>SPP FH - Lake Region 13443 - Trans</v>
      </c>
      <c r="F1482" s="84"/>
      <c r="G1482" s="119">
        <v>355</v>
      </c>
      <c r="H1482" s="118"/>
      <c r="J1482" s="166">
        <f t="shared" ref="J1482" si="6771">J1281+H1482</f>
        <v>0</v>
      </c>
      <c r="K1482" s="166">
        <f t="shared" si="6766"/>
        <v>0</v>
      </c>
      <c r="L1482" s="166">
        <f t="shared" si="6766"/>
        <v>0</v>
      </c>
      <c r="M1482" s="166">
        <f t="shared" si="6766"/>
        <v>0</v>
      </c>
      <c r="N1482" s="166">
        <f t="shared" si="6766"/>
        <v>0</v>
      </c>
      <c r="O1482" s="166">
        <f t="shared" si="6766"/>
        <v>0</v>
      </c>
      <c r="P1482" s="166">
        <f t="shared" si="6766"/>
        <v>0</v>
      </c>
      <c r="Q1482" s="166">
        <f t="shared" si="6766"/>
        <v>0</v>
      </c>
      <c r="R1482" s="166">
        <f t="shared" si="6766"/>
        <v>0</v>
      </c>
      <c r="S1482" s="166">
        <f t="shared" si="6766"/>
        <v>0</v>
      </c>
      <c r="T1482" s="166">
        <f t="shared" si="6766"/>
        <v>0</v>
      </c>
      <c r="U1482" s="166">
        <f t="shared" si="6766"/>
        <v>0</v>
      </c>
      <c r="V1482" s="142"/>
      <c r="W1482" s="166">
        <f t="shared" si="6584"/>
        <v>0</v>
      </c>
      <c r="X1482" s="166">
        <f t="shared" ref="X1482:AG1482" si="6772">X1281+W1482</f>
        <v>0</v>
      </c>
      <c r="Y1482" s="166">
        <f t="shared" si="6772"/>
        <v>0</v>
      </c>
      <c r="Z1482" s="166">
        <f t="shared" si="6772"/>
        <v>0</v>
      </c>
      <c r="AA1482" s="166">
        <f t="shared" si="6772"/>
        <v>0</v>
      </c>
      <c r="AB1482" s="166">
        <f t="shared" si="6772"/>
        <v>0</v>
      </c>
      <c r="AC1482" s="166">
        <f t="shared" si="6772"/>
        <v>0</v>
      </c>
      <c r="AD1482" s="166">
        <f t="shared" si="6772"/>
        <v>0</v>
      </c>
      <c r="AE1482" s="166">
        <f t="shared" si="6772"/>
        <v>0</v>
      </c>
      <c r="AF1482" s="166">
        <f t="shared" si="6772"/>
        <v>0</v>
      </c>
      <c r="AG1482" s="166">
        <f t="shared" si="6772"/>
        <v>0</v>
      </c>
      <c r="AH1482" s="166">
        <f>9408.18+AG1482</f>
        <v>9408.18</v>
      </c>
      <c r="AI1482" s="142"/>
      <c r="AJ1482" s="166">
        <f t="shared" si="6586"/>
        <v>9408.18</v>
      </c>
      <c r="AK1482" s="166">
        <f t="shared" si="6768"/>
        <v>9408.18</v>
      </c>
      <c r="AL1482" s="166">
        <f t="shared" si="6768"/>
        <v>9408.18</v>
      </c>
      <c r="AM1482" s="166">
        <f t="shared" si="6768"/>
        <v>9408.18</v>
      </c>
      <c r="AN1482" s="166">
        <f t="shared" si="6768"/>
        <v>9408.18</v>
      </c>
      <c r="AO1482" s="166">
        <f t="shared" si="6768"/>
        <v>9408.18</v>
      </c>
      <c r="AP1482" s="166">
        <f t="shared" si="6768"/>
        <v>9408.18</v>
      </c>
      <c r="AQ1482" s="166">
        <f t="shared" si="6768"/>
        <v>9408.18</v>
      </c>
      <c r="AR1482" s="166">
        <f t="shared" si="6768"/>
        <v>9408.18</v>
      </c>
      <c r="AS1482" s="166">
        <f t="shared" si="6768"/>
        <v>9408.18</v>
      </c>
      <c r="AT1482" s="166">
        <f t="shared" si="6768"/>
        <v>9408.18</v>
      </c>
      <c r="AU1482" s="166">
        <f t="shared" si="6768"/>
        <v>9408.18</v>
      </c>
      <c r="AV1482" s="142"/>
      <c r="AW1482" s="166">
        <f t="shared" si="6588"/>
        <v>9408.18</v>
      </c>
      <c r="AX1482" s="166">
        <f t="shared" si="6769"/>
        <v>9408.18</v>
      </c>
      <c r="AY1482" s="166">
        <f t="shared" si="6769"/>
        <v>9408.18</v>
      </c>
      <c r="AZ1482" s="166">
        <f t="shared" si="6769"/>
        <v>9408.18</v>
      </c>
      <c r="BA1482" s="166">
        <f t="shared" si="6769"/>
        <v>9408.18</v>
      </c>
      <c r="BB1482" s="166">
        <f t="shared" si="6769"/>
        <v>9408.18</v>
      </c>
      <c r="BC1482" s="166">
        <f t="shared" si="6769"/>
        <v>9408.18</v>
      </c>
      <c r="BD1482" s="166">
        <f t="shared" si="6769"/>
        <v>9408.18</v>
      </c>
      <c r="BE1482" s="166">
        <f t="shared" si="6769"/>
        <v>9408.18</v>
      </c>
      <c r="BF1482" s="166">
        <f t="shared" si="6769"/>
        <v>9408.18</v>
      </c>
      <c r="BG1482" s="166">
        <f t="shared" si="6769"/>
        <v>9408.18</v>
      </c>
      <c r="BH1482" s="166">
        <f t="shared" si="6769"/>
        <v>9408.18</v>
      </c>
      <c r="BI1482" s="142"/>
      <c r="BV1482" s="142"/>
      <c r="CI1482" s="142"/>
      <c r="CV1482" s="142"/>
      <c r="DI1482" s="142"/>
      <c r="DV1482" s="142"/>
      <c r="EI1482" s="142"/>
    </row>
    <row r="1483" spans="1:139" ht="15.75" outlineLevel="1" x14ac:dyDescent="0.25">
      <c r="A1483" s="2">
        <v>10</v>
      </c>
      <c r="B1483" s="1" t="s">
        <v>231</v>
      </c>
      <c r="C1483" s="1" t="s">
        <v>230</v>
      </c>
      <c r="D1483" s="2" t="s">
        <v>375</v>
      </c>
      <c r="E1483" s="141" t="s">
        <v>379</v>
      </c>
      <c r="F1483" s="84"/>
      <c r="G1483" s="119">
        <v>356</v>
      </c>
      <c r="H1483" s="118"/>
      <c r="J1483" s="166">
        <f>+H1483+0</f>
        <v>0</v>
      </c>
      <c r="K1483" s="166">
        <f>J1483+0</f>
        <v>0</v>
      </c>
      <c r="L1483" s="166">
        <f t="shared" ref="L1483:U1483" si="6773">K1483+0</f>
        <v>0</v>
      </c>
      <c r="M1483" s="166">
        <f t="shared" si="6773"/>
        <v>0</v>
      </c>
      <c r="N1483" s="166">
        <f t="shared" si="6773"/>
        <v>0</v>
      </c>
      <c r="O1483" s="166">
        <f t="shared" si="6773"/>
        <v>0</v>
      </c>
      <c r="P1483" s="166">
        <f t="shared" si="6773"/>
        <v>0</v>
      </c>
      <c r="Q1483" s="166">
        <f t="shared" si="6773"/>
        <v>0</v>
      </c>
      <c r="R1483" s="166">
        <f t="shared" si="6773"/>
        <v>0</v>
      </c>
      <c r="S1483" s="166">
        <f t="shared" si="6773"/>
        <v>0</v>
      </c>
      <c r="T1483" s="166">
        <f t="shared" si="6773"/>
        <v>0</v>
      </c>
      <c r="U1483" s="166">
        <f t="shared" si="6773"/>
        <v>0</v>
      </c>
      <c r="V1483" s="142"/>
      <c r="W1483" s="166">
        <f>+U1483+0</f>
        <v>0</v>
      </c>
      <c r="X1483" s="166">
        <f>W1483+0</f>
        <v>0</v>
      </c>
      <c r="Y1483" s="166">
        <f t="shared" ref="Y1483:AG1483" si="6774">X1483+0</f>
        <v>0</v>
      </c>
      <c r="Z1483" s="166">
        <f t="shared" si="6774"/>
        <v>0</v>
      </c>
      <c r="AA1483" s="166">
        <f t="shared" si="6774"/>
        <v>0</v>
      </c>
      <c r="AB1483" s="166">
        <f t="shared" si="6774"/>
        <v>0</v>
      </c>
      <c r="AC1483" s="166">
        <f t="shared" si="6774"/>
        <v>0</v>
      </c>
      <c r="AD1483" s="166">
        <f t="shared" si="6774"/>
        <v>0</v>
      </c>
      <c r="AE1483" s="166">
        <f t="shared" si="6774"/>
        <v>0</v>
      </c>
      <c r="AF1483" s="166">
        <f t="shared" si="6774"/>
        <v>0</v>
      </c>
      <c r="AG1483" s="166">
        <f t="shared" si="6774"/>
        <v>0</v>
      </c>
      <c r="AH1483" s="166">
        <f>AG1483+5834.42</f>
        <v>5834.42</v>
      </c>
      <c r="AI1483" s="142"/>
      <c r="AJ1483" s="166">
        <f>+AH1483+0</f>
        <v>5834.42</v>
      </c>
      <c r="AK1483" s="166">
        <f>AJ1483+0</f>
        <v>5834.42</v>
      </c>
      <c r="AL1483" s="166">
        <f t="shared" ref="AL1483:AU1483" si="6775">AK1483+0</f>
        <v>5834.42</v>
      </c>
      <c r="AM1483" s="166">
        <f t="shared" si="6775"/>
        <v>5834.42</v>
      </c>
      <c r="AN1483" s="166">
        <f t="shared" si="6775"/>
        <v>5834.42</v>
      </c>
      <c r="AO1483" s="166">
        <f t="shared" si="6775"/>
        <v>5834.42</v>
      </c>
      <c r="AP1483" s="166">
        <f t="shared" si="6775"/>
        <v>5834.42</v>
      </c>
      <c r="AQ1483" s="166">
        <f t="shared" si="6775"/>
        <v>5834.42</v>
      </c>
      <c r="AR1483" s="166">
        <f t="shared" si="6775"/>
        <v>5834.42</v>
      </c>
      <c r="AS1483" s="166">
        <f t="shared" si="6775"/>
        <v>5834.42</v>
      </c>
      <c r="AT1483" s="166">
        <f t="shared" si="6775"/>
        <v>5834.42</v>
      </c>
      <c r="AU1483" s="166">
        <f t="shared" si="6775"/>
        <v>5834.42</v>
      </c>
      <c r="AV1483" s="142"/>
      <c r="AW1483" s="166">
        <f>+AU1483+0</f>
        <v>5834.42</v>
      </c>
      <c r="AX1483" s="166">
        <f>AW1483+0</f>
        <v>5834.42</v>
      </c>
      <c r="AY1483" s="166">
        <f t="shared" ref="AY1483:BH1483" si="6776">AX1483+0</f>
        <v>5834.42</v>
      </c>
      <c r="AZ1483" s="166">
        <f t="shared" si="6776"/>
        <v>5834.42</v>
      </c>
      <c r="BA1483" s="166">
        <f t="shared" si="6776"/>
        <v>5834.42</v>
      </c>
      <c r="BB1483" s="166">
        <f t="shared" si="6776"/>
        <v>5834.42</v>
      </c>
      <c r="BC1483" s="166">
        <f t="shared" si="6776"/>
        <v>5834.42</v>
      </c>
      <c r="BD1483" s="166">
        <f t="shared" si="6776"/>
        <v>5834.42</v>
      </c>
      <c r="BE1483" s="166">
        <f t="shared" si="6776"/>
        <v>5834.42</v>
      </c>
      <c r="BF1483" s="166">
        <f t="shared" si="6776"/>
        <v>5834.42</v>
      </c>
      <c r="BG1483" s="166">
        <f t="shared" si="6776"/>
        <v>5834.42</v>
      </c>
      <c r="BH1483" s="166">
        <f t="shared" si="6776"/>
        <v>5834.42</v>
      </c>
      <c r="BI1483" s="142"/>
      <c r="BV1483" s="142"/>
      <c r="CI1483" s="142"/>
      <c r="CV1483" s="142"/>
      <c r="DI1483" s="142"/>
      <c r="DV1483" s="142"/>
      <c r="EI1483" s="142"/>
    </row>
    <row r="1484" spans="1:139" ht="15.75" outlineLevel="1" x14ac:dyDescent="0.25">
      <c r="A1484" s="2">
        <f t="shared" ref="A1484:E1492" si="6777">A1282</f>
        <v>10</v>
      </c>
      <c r="B1484" s="1" t="str">
        <f t="shared" si="6777"/>
        <v>PRE-09739</v>
      </c>
      <c r="C1484" s="1" t="str">
        <f t="shared" si="6777"/>
        <v>SPP FH - Lake Region 13443</v>
      </c>
      <c r="D1484" s="2" t="str">
        <f t="shared" si="6777"/>
        <v>A2789168</v>
      </c>
      <c r="E1484" s="141" t="str">
        <f t="shared" si="6777"/>
        <v>CYPRESS GARDENS MOS 9070</v>
      </c>
      <c r="F1484" s="84"/>
      <c r="G1484" s="119">
        <v>364</v>
      </c>
      <c r="H1484" s="118"/>
      <c r="J1484" s="166">
        <f t="shared" ref="J1484:J1492" si="6778">J1282+I1484</f>
        <v>0</v>
      </c>
      <c r="K1484" s="166">
        <f t="shared" ref="K1484" si="6779">K1282+J1484</f>
        <v>0</v>
      </c>
      <c r="L1484" s="166">
        <f t="shared" ref="L1484" si="6780">L1282+K1484</f>
        <v>0</v>
      </c>
      <c r="M1484" s="166">
        <f t="shared" ref="M1484" si="6781">M1282+L1484</f>
        <v>0</v>
      </c>
      <c r="N1484" s="166">
        <f t="shared" ref="N1484" si="6782">N1282+M1484</f>
        <v>0</v>
      </c>
      <c r="O1484" s="166">
        <f t="shared" ref="O1484" si="6783">O1282+N1484</f>
        <v>0</v>
      </c>
      <c r="P1484" s="166">
        <f t="shared" ref="P1484" si="6784">P1282+O1484</f>
        <v>0</v>
      </c>
      <c r="Q1484" s="166">
        <f t="shared" ref="Q1484" si="6785">Q1282+P1484</f>
        <v>0</v>
      </c>
      <c r="R1484" s="166">
        <f t="shared" ref="R1484" si="6786">R1282+Q1484</f>
        <v>0</v>
      </c>
      <c r="S1484" s="166">
        <f t="shared" ref="S1484" si="6787">S1282+R1484</f>
        <v>0</v>
      </c>
      <c r="T1484" s="166">
        <f t="shared" ref="T1484" si="6788">T1282+S1484</f>
        <v>0</v>
      </c>
      <c r="U1484" s="166">
        <f t="shared" ref="U1484" si="6789">U1282+T1484</f>
        <v>0</v>
      </c>
      <c r="V1484" s="142"/>
      <c r="W1484" s="166">
        <f t="shared" ref="W1484:W1492" si="6790">W1282+U1484</f>
        <v>0</v>
      </c>
      <c r="X1484" s="166">
        <f t="shared" ref="X1484" si="6791">X1282+W1484</f>
        <v>0</v>
      </c>
      <c r="Y1484" s="166">
        <f t="shared" ref="Y1484" si="6792">Y1282+X1484</f>
        <v>0</v>
      </c>
      <c r="Z1484" s="166">
        <f t="shared" ref="Z1484" si="6793">Z1282+Y1484</f>
        <v>0</v>
      </c>
      <c r="AA1484" s="166">
        <f t="shared" ref="AA1484" si="6794">AA1282+Z1484</f>
        <v>0</v>
      </c>
      <c r="AB1484" s="166">
        <f t="shared" ref="AB1484" si="6795">AB1282+AA1484</f>
        <v>0</v>
      </c>
      <c r="AC1484" s="166">
        <f t="shared" ref="AC1484" si="6796">AC1282+AB1484</f>
        <v>0</v>
      </c>
      <c r="AD1484" s="166">
        <f t="shared" ref="AD1484" si="6797">AD1282+AC1484</f>
        <v>0</v>
      </c>
      <c r="AE1484" s="166">
        <f t="shared" ref="AE1484" si="6798">AE1282+AD1484</f>
        <v>0</v>
      </c>
      <c r="AF1484" s="166">
        <f t="shared" ref="AF1484" si="6799">AF1282+AE1484</f>
        <v>0</v>
      </c>
      <c r="AG1484" s="166">
        <f t="shared" ref="AG1484" si="6800">AG1282+AF1484</f>
        <v>0</v>
      </c>
      <c r="AH1484" s="166">
        <f t="shared" ref="AH1484" si="6801">AH1282+AG1484</f>
        <v>0</v>
      </c>
      <c r="AI1484" s="142"/>
      <c r="AJ1484" s="166">
        <f t="shared" ref="AJ1484:AJ1492" si="6802">AJ1282+AH1484</f>
        <v>0</v>
      </c>
      <c r="AK1484" s="166">
        <f t="shared" ref="AK1484" si="6803">AK1282+AJ1484</f>
        <v>1106.3520000000001</v>
      </c>
      <c r="AL1484" s="166">
        <f t="shared" ref="AL1484" si="6804">AL1282+AK1484</f>
        <v>1106.3520000000001</v>
      </c>
      <c r="AM1484" s="166">
        <f t="shared" ref="AM1484" si="6805">AM1282+AL1484</f>
        <v>1106.3520000000001</v>
      </c>
      <c r="AN1484" s="166">
        <f t="shared" ref="AN1484" si="6806">AN1282+AM1484</f>
        <v>1106.3520000000001</v>
      </c>
      <c r="AO1484" s="166">
        <f t="shared" ref="AO1484" si="6807">AO1282+AN1484</f>
        <v>1106.3520000000001</v>
      </c>
      <c r="AP1484" s="166">
        <f t="shared" ref="AP1484" si="6808">AP1282+AO1484</f>
        <v>1106.3520000000001</v>
      </c>
      <c r="AQ1484" s="166">
        <f t="shared" ref="AQ1484" si="6809">AQ1282+AP1484</f>
        <v>1106.3520000000001</v>
      </c>
      <c r="AR1484" s="166">
        <f t="shared" ref="AR1484" si="6810">AR1282+AQ1484</f>
        <v>1106.3520000000001</v>
      </c>
      <c r="AS1484" s="166">
        <f t="shared" ref="AS1484" si="6811">AS1282+AR1484</f>
        <v>1106.3520000000001</v>
      </c>
      <c r="AT1484" s="166">
        <f t="shared" ref="AT1484" si="6812">AT1282+AS1484</f>
        <v>1106.3520000000001</v>
      </c>
      <c r="AU1484" s="166">
        <f t="shared" ref="AU1484" si="6813">AU1282+AT1484</f>
        <v>1106.3520000000001</v>
      </c>
      <c r="AV1484" s="142"/>
      <c r="AW1484" s="166">
        <f t="shared" ref="AW1484:AW1492" si="6814">AW1282+AU1484</f>
        <v>1106.3520000000001</v>
      </c>
      <c r="AX1484" s="166">
        <f t="shared" ref="AX1484:BH1484" si="6815">AX1282+AW1484</f>
        <v>1106.3520000000001</v>
      </c>
      <c r="AY1484" s="166">
        <f t="shared" si="6815"/>
        <v>1106.3520000000001</v>
      </c>
      <c r="AZ1484" s="166">
        <f t="shared" si="6815"/>
        <v>1106.3520000000001</v>
      </c>
      <c r="BA1484" s="166">
        <f t="shared" si="6815"/>
        <v>1106.3520000000001</v>
      </c>
      <c r="BB1484" s="166">
        <f t="shared" si="6815"/>
        <v>1106.3520000000001</v>
      </c>
      <c r="BC1484" s="166">
        <f t="shared" si="6815"/>
        <v>1106.3520000000001</v>
      </c>
      <c r="BD1484" s="166">
        <f t="shared" si="6815"/>
        <v>1106.3520000000001</v>
      </c>
      <c r="BE1484" s="166">
        <f t="shared" si="6815"/>
        <v>1106.3520000000001</v>
      </c>
      <c r="BF1484" s="166">
        <f t="shared" si="6815"/>
        <v>1106.3520000000001</v>
      </c>
      <c r="BG1484" s="166">
        <f t="shared" si="6815"/>
        <v>1106.3520000000001</v>
      </c>
      <c r="BH1484" s="166">
        <f t="shared" si="6815"/>
        <v>1106.3520000000001</v>
      </c>
      <c r="BI1484" s="142"/>
      <c r="BV1484" s="142"/>
      <c r="CI1484" s="142"/>
      <c r="CV1484" s="142"/>
      <c r="DI1484" s="142"/>
      <c r="DV1484" s="142"/>
      <c r="EI1484" s="142"/>
    </row>
    <row r="1485" spans="1:139" ht="15.75" outlineLevel="1" x14ac:dyDescent="0.25">
      <c r="A1485" s="2">
        <f t="shared" si="6777"/>
        <v>10</v>
      </c>
      <c r="B1485" s="1" t="str">
        <f t="shared" si="6777"/>
        <v>PRE-09739</v>
      </c>
      <c r="C1485" s="1" t="str">
        <f t="shared" si="6777"/>
        <v>SPP FH - Lake Region 13443</v>
      </c>
      <c r="D1485" s="2" t="str">
        <f t="shared" si="6777"/>
        <v>A2803124</v>
      </c>
      <c r="E1485" s="141" t="str">
        <f t="shared" si="6777"/>
        <v>Cypress Gardens - New TX and protec</v>
      </c>
      <c r="F1485" s="84"/>
      <c r="G1485" s="119">
        <v>364</v>
      </c>
      <c r="H1485" s="118"/>
      <c r="J1485" s="166">
        <f t="shared" si="6778"/>
        <v>0</v>
      </c>
      <c r="K1485" s="166">
        <f t="shared" ref="K1485" si="6816">K1283+J1485</f>
        <v>0</v>
      </c>
      <c r="L1485" s="166">
        <f t="shared" ref="L1485" si="6817">L1283+K1485</f>
        <v>0</v>
      </c>
      <c r="M1485" s="166">
        <f t="shared" ref="M1485" si="6818">M1283+L1485</f>
        <v>0</v>
      </c>
      <c r="N1485" s="166">
        <f t="shared" ref="N1485" si="6819">N1283+M1485</f>
        <v>0</v>
      </c>
      <c r="O1485" s="166">
        <f t="shared" ref="O1485" si="6820">O1283+N1485</f>
        <v>0</v>
      </c>
      <c r="P1485" s="166">
        <f t="shared" ref="P1485" si="6821">P1283+O1485</f>
        <v>0</v>
      </c>
      <c r="Q1485" s="166">
        <f t="shared" ref="Q1485" si="6822">Q1283+P1485</f>
        <v>0</v>
      </c>
      <c r="R1485" s="166">
        <f t="shared" ref="R1485" si="6823">R1283+Q1485</f>
        <v>0</v>
      </c>
      <c r="S1485" s="166">
        <f t="shared" ref="S1485" si="6824">S1283+R1485</f>
        <v>0</v>
      </c>
      <c r="T1485" s="166">
        <f t="shared" ref="T1485" si="6825">T1283+S1485</f>
        <v>0</v>
      </c>
      <c r="U1485" s="166">
        <f t="shared" ref="U1485" si="6826">U1283+T1485</f>
        <v>0</v>
      </c>
      <c r="V1485" s="142"/>
      <c r="W1485" s="166">
        <f t="shared" si="6790"/>
        <v>0</v>
      </c>
      <c r="X1485" s="166">
        <f t="shared" ref="X1485" si="6827">X1283+W1485</f>
        <v>0</v>
      </c>
      <c r="Y1485" s="166">
        <f t="shared" ref="Y1485" si="6828">Y1283+X1485</f>
        <v>0</v>
      </c>
      <c r="Z1485" s="166">
        <f t="shared" ref="Z1485" si="6829">Z1283+Y1485</f>
        <v>0</v>
      </c>
      <c r="AA1485" s="166">
        <f t="shared" ref="AA1485" si="6830">AA1283+Z1485</f>
        <v>0</v>
      </c>
      <c r="AB1485" s="166">
        <f t="shared" ref="AB1485" si="6831">AB1283+AA1485</f>
        <v>0</v>
      </c>
      <c r="AC1485" s="166">
        <f t="shared" ref="AC1485" si="6832">AC1283+AB1485</f>
        <v>0</v>
      </c>
      <c r="AD1485" s="166">
        <f t="shared" ref="AD1485" si="6833">AD1283+AC1485</f>
        <v>0</v>
      </c>
      <c r="AE1485" s="166">
        <f t="shared" ref="AE1485" si="6834">AE1283+AD1485</f>
        <v>0</v>
      </c>
      <c r="AF1485" s="166">
        <f t="shared" ref="AF1485" si="6835">AF1283+AE1485</f>
        <v>0</v>
      </c>
      <c r="AG1485" s="166">
        <f t="shared" ref="AG1485" si="6836">AG1283+AF1485</f>
        <v>0</v>
      </c>
      <c r="AH1485" s="166">
        <f t="shared" ref="AH1485" si="6837">AH1283+AG1485</f>
        <v>0</v>
      </c>
      <c r="AI1485" s="142"/>
      <c r="AJ1485" s="166">
        <f t="shared" si="6802"/>
        <v>0</v>
      </c>
      <c r="AK1485" s="166">
        <f t="shared" ref="AK1485" si="6838">AK1283+AJ1485</f>
        <v>13251.064000000002</v>
      </c>
      <c r="AL1485" s="166">
        <f t="shared" ref="AL1485" si="6839">AL1283+AK1485</f>
        <v>13251.064000000002</v>
      </c>
      <c r="AM1485" s="166">
        <f t="shared" ref="AM1485" si="6840">AM1283+AL1485</f>
        <v>13251.064000000002</v>
      </c>
      <c r="AN1485" s="166">
        <f t="shared" ref="AN1485" si="6841">AN1283+AM1485</f>
        <v>13251.064000000002</v>
      </c>
      <c r="AO1485" s="166">
        <f t="shared" ref="AO1485" si="6842">AO1283+AN1485</f>
        <v>13251.064000000002</v>
      </c>
      <c r="AP1485" s="166">
        <f t="shared" ref="AP1485" si="6843">AP1283+AO1485</f>
        <v>13251.064000000002</v>
      </c>
      <c r="AQ1485" s="166">
        <f t="shared" ref="AQ1485" si="6844">AQ1283+AP1485</f>
        <v>13251.064000000002</v>
      </c>
      <c r="AR1485" s="166">
        <f t="shared" ref="AR1485" si="6845">AR1283+AQ1485</f>
        <v>13251.064000000002</v>
      </c>
      <c r="AS1485" s="166">
        <f t="shared" ref="AS1485" si="6846">AS1283+AR1485</f>
        <v>13251.064000000002</v>
      </c>
      <c r="AT1485" s="166">
        <f t="shared" ref="AT1485" si="6847">AT1283+AS1485</f>
        <v>13251.064000000002</v>
      </c>
      <c r="AU1485" s="166">
        <f t="shared" ref="AU1485" si="6848">AU1283+AT1485</f>
        <v>13251.064000000002</v>
      </c>
      <c r="AV1485" s="142"/>
      <c r="AW1485" s="166">
        <f t="shared" si="6814"/>
        <v>13251.064000000002</v>
      </c>
      <c r="AX1485" s="166">
        <f t="shared" ref="AX1485:BH1485" si="6849">AX1283+AW1485</f>
        <v>13251.064000000002</v>
      </c>
      <c r="AY1485" s="166">
        <f t="shared" si="6849"/>
        <v>13251.064000000002</v>
      </c>
      <c r="AZ1485" s="166">
        <f t="shared" si="6849"/>
        <v>13251.064000000002</v>
      </c>
      <c r="BA1485" s="166">
        <f t="shared" si="6849"/>
        <v>13251.064000000002</v>
      </c>
      <c r="BB1485" s="166">
        <f t="shared" si="6849"/>
        <v>13251.064000000002</v>
      </c>
      <c r="BC1485" s="166">
        <f t="shared" si="6849"/>
        <v>13251.064000000002</v>
      </c>
      <c r="BD1485" s="166">
        <f t="shared" si="6849"/>
        <v>13251.064000000002</v>
      </c>
      <c r="BE1485" s="166">
        <f t="shared" si="6849"/>
        <v>13251.064000000002</v>
      </c>
      <c r="BF1485" s="166">
        <f t="shared" si="6849"/>
        <v>13251.064000000002</v>
      </c>
      <c r="BG1485" s="166">
        <f t="shared" si="6849"/>
        <v>13251.064000000002</v>
      </c>
      <c r="BH1485" s="166">
        <f t="shared" si="6849"/>
        <v>13251.064000000002</v>
      </c>
      <c r="BI1485" s="142"/>
      <c r="BV1485" s="142"/>
      <c r="CI1485" s="142"/>
      <c r="CV1485" s="142"/>
      <c r="DI1485" s="142"/>
      <c r="DV1485" s="142"/>
      <c r="EI1485" s="142"/>
    </row>
    <row r="1486" spans="1:139" ht="15.75" outlineLevel="1" x14ac:dyDescent="0.25">
      <c r="A1486" s="2">
        <f t="shared" si="6777"/>
        <v>11</v>
      </c>
      <c r="B1486" s="1" t="str">
        <f t="shared" si="6777"/>
        <v>PRE-09795</v>
      </c>
      <c r="C1486" s="1" t="str">
        <f t="shared" si="6777"/>
        <v>SPP FH - Brandon 13227</v>
      </c>
      <c r="D1486" s="2" t="str">
        <f t="shared" si="6777"/>
        <v>PRE-09795.1</v>
      </c>
      <c r="E1486" s="141" t="str">
        <f t="shared" si="6777"/>
        <v>SPP FH - Brandon 13227 - OH Feeder</v>
      </c>
      <c r="F1486" s="84"/>
      <c r="G1486" s="119">
        <v>364</v>
      </c>
      <c r="H1486" s="118"/>
      <c r="J1486" s="166">
        <f t="shared" si="6778"/>
        <v>0</v>
      </c>
      <c r="K1486" s="166">
        <f t="shared" ref="K1486:U1486" si="6850">K1284+J1486</f>
        <v>0</v>
      </c>
      <c r="L1486" s="166">
        <f t="shared" si="6850"/>
        <v>0</v>
      </c>
      <c r="M1486" s="166">
        <f t="shared" si="6850"/>
        <v>0</v>
      </c>
      <c r="N1486" s="166">
        <f t="shared" si="6850"/>
        <v>0</v>
      </c>
      <c r="O1486" s="166">
        <f t="shared" si="6850"/>
        <v>0</v>
      </c>
      <c r="P1486" s="166">
        <f t="shared" si="6850"/>
        <v>0</v>
      </c>
      <c r="Q1486" s="166">
        <f t="shared" si="6850"/>
        <v>0</v>
      </c>
      <c r="R1486" s="166">
        <f t="shared" si="6850"/>
        <v>0</v>
      </c>
      <c r="S1486" s="166">
        <f t="shared" si="6850"/>
        <v>0</v>
      </c>
      <c r="T1486" s="166">
        <f t="shared" si="6850"/>
        <v>0</v>
      </c>
      <c r="U1486" s="166">
        <f t="shared" si="6850"/>
        <v>0</v>
      </c>
      <c r="V1486" s="142"/>
      <c r="W1486" s="166">
        <f t="shared" si="6790"/>
        <v>0</v>
      </c>
      <c r="X1486" s="166">
        <f t="shared" ref="X1486:AH1486" si="6851">X1284+W1486</f>
        <v>0</v>
      </c>
      <c r="Y1486" s="166">
        <f t="shared" si="6851"/>
        <v>0</v>
      </c>
      <c r="Z1486" s="166">
        <f t="shared" si="6851"/>
        <v>0</v>
      </c>
      <c r="AA1486" s="166">
        <f t="shared" si="6851"/>
        <v>0</v>
      </c>
      <c r="AB1486" s="166">
        <f t="shared" si="6851"/>
        <v>0</v>
      </c>
      <c r="AC1486" s="166">
        <f t="shared" si="6851"/>
        <v>0</v>
      </c>
      <c r="AD1486" s="166">
        <f t="shared" si="6851"/>
        <v>0</v>
      </c>
      <c r="AE1486" s="166">
        <f t="shared" si="6851"/>
        <v>0</v>
      </c>
      <c r="AF1486" s="166">
        <f t="shared" si="6851"/>
        <v>0</v>
      </c>
      <c r="AG1486" s="166">
        <f t="shared" si="6851"/>
        <v>0</v>
      </c>
      <c r="AH1486" s="166">
        <f t="shared" si="6851"/>
        <v>0</v>
      </c>
      <c r="AI1486" s="142"/>
      <c r="AJ1486" s="166">
        <f t="shared" si="6802"/>
        <v>0</v>
      </c>
      <c r="AK1486" s="166">
        <f t="shared" ref="AK1486:AU1486" si="6852">AK1284+AJ1486</f>
        <v>0</v>
      </c>
      <c r="AL1486" s="166">
        <f t="shared" si="6852"/>
        <v>0</v>
      </c>
      <c r="AM1486" s="166">
        <f t="shared" si="6852"/>
        <v>0</v>
      </c>
      <c r="AN1486" s="166">
        <f t="shared" si="6852"/>
        <v>0</v>
      </c>
      <c r="AO1486" s="166">
        <f t="shared" si="6852"/>
        <v>0</v>
      </c>
      <c r="AP1486" s="166">
        <f t="shared" si="6852"/>
        <v>0</v>
      </c>
      <c r="AQ1486" s="166">
        <f t="shared" si="6852"/>
        <v>0</v>
      </c>
      <c r="AR1486" s="166">
        <f t="shared" si="6852"/>
        <v>0</v>
      </c>
      <c r="AS1486" s="166">
        <f t="shared" si="6852"/>
        <v>0</v>
      </c>
      <c r="AT1486" s="166">
        <f t="shared" si="6852"/>
        <v>0</v>
      </c>
      <c r="AU1486" s="166">
        <f t="shared" si="6852"/>
        <v>0</v>
      </c>
      <c r="AV1486" s="142"/>
      <c r="AW1486" s="166">
        <f t="shared" si="6814"/>
        <v>0</v>
      </c>
      <c r="AX1486" s="166">
        <f t="shared" ref="AX1486:BH1486" si="6853">AX1284+AW1486</f>
        <v>0</v>
      </c>
      <c r="AY1486" s="166">
        <f t="shared" si="6853"/>
        <v>0</v>
      </c>
      <c r="AZ1486" s="166">
        <f t="shared" si="6853"/>
        <v>0</v>
      </c>
      <c r="BA1486" s="166">
        <f t="shared" si="6853"/>
        <v>0</v>
      </c>
      <c r="BB1486" s="166">
        <f t="shared" si="6853"/>
        <v>0</v>
      </c>
      <c r="BC1486" s="166">
        <f t="shared" si="6853"/>
        <v>0</v>
      </c>
      <c r="BD1486" s="166">
        <f t="shared" si="6853"/>
        <v>0</v>
      </c>
      <c r="BE1486" s="166">
        <f t="shared" si="6853"/>
        <v>0</v>
      </c>
      <c r="BF1486" s="166">
        <f t="shared" si="6853"/>
        <v>0</v>
      </c>
      <c r="BG1486" s="166">
        <f t="shared" si="6853"/>
        <v>0</v>
      </c>
      <c r="BH1486" s="166">
        <f t="shared" si="6853"/>
        <v>777746.26000000024</v>
      </c>
      <c r="BI1486" s="142"/>
      <c r="BV1486" s="142"/>
      <c r="CI1486" s="142"/>
      <c r="CV1486" s="142"/>
      <c r="DI1486" s="142"/>
      <c r="DV1486" s="142"/>
      <c r="EI1486" s="142"/>
    </row>
    <row r="1487" spans="1:139" ht="15.75" outlineLevel="1" x14ac:dyDescent="0.25">
      <c r="A1487" s="2">
        <f t="shared" si="6777"/>
        <v>11</v>
      </c>
      <c r="B1487" s="1" t="str">
        <f t="shared" si="6777"/>
        <v>PRE-09795</v>
      </c>
      <c r="C1487" s="1" t="str">
        <f t="shared" si="6777"/>
        <v>SPP FH - Brandon 13227</v>
      </c>
      <c r="D1487" s="2" t="str">
        <f t="shared" si="6777"/>
        <v>A2774884</v>
      </c>
      <c r="E1487" s="141" t="str">
        <f t="shared" si="6777"/>
        <v>BRANDON 13227 OCRs - 8 TAV</v>
      </c>
      <c r="F1487" s="84"/>
      <c r="G1487" s="119">
        <v>364</v>
      </c>
      <c r="H1487" s="118"/>
      <c r="J1487" s="166">
        <f t="shared" si="6778"/>
        <v>0</v>
      </c>
      <c r="K1487" s="166">
        <f t="shared" ref="K1487:U1487" si="6854">K1285+J1487</f>
        <v>0</v>
      </c>
      <c r="L1487" s="166">
        <f t="shared" si="6854"/>
        <v>0</v>
      </c>
      <c r="M1487" s="166">
        <f t="shared" si="6854"/>
        <v>0</v>
      </c>
      <c r="N1487" s="166">
        <f t="shared" si="6854"/>
        <v>0</v>
      </c>
      <c r="O1487" s="166">
        <f t="shared" si="6854"/>
        <v>0</v>
      </c>
      <c r="P1487" s="166">
        <f t="shared" si="6854"/>
        <v>0</v>
      </c>
      <c r="Q1487" s="166">
        <f t="shared" si="6854"/>
        <v>0</v>
      </c>
      <c r="R1487" s="166">
        <f t="shared" si="6854"/>
        <v>0</v>
      </c>
      <c r="S1487" s="166">
        <f t="shared" si="6854"/>
        <v>0</v>
      </c>
      <c r="T1487" s="166">
        <f t="shared" si="6854"/>
        <v>0</v>
      </c>
      <c r="U1487" s="166">
        <f t="shared" si="6854"/>
        <v>0</v>
      </c>
      <c r="V1487" s="142"/>
      <c r="W1487" s="166">
        <f t="shared" si="6790"/>
        <v>0</v>
      </c>
      <c r="X1487" s="166">
        <f t="shared" ref="X1487:AH1487" si="6855">X1285+W1487</f>
        <v>0</v>
      </c>
      <c r="Y1487" s="166">
        <f t="shared" si="6855"/>
        <v>0</v>
      </c>
      <c r="Z1487" s="166">
        <f t="shared" si="6855"/>
        <v>0</v>
      </c>
      <c r="AA1487" s="166">
        <f t="shared" si="6855"/>
        <v>0</v>
      </c>
      <c r="AB1487" s="166">
        <f t="shared" si="6855"/>
        <v>0</v>
      </c>
      <c r="AC1487" s="166">
        <f t="shared" si="6855"/>
        <v>0</v>
      </c>
      <c r="AD1487" s="166">
        <f t="shared" si="6855"/>
        <v>0</v>
      </c>
      <c r="AE1487" s="166">
        <f t="shared" si="6855"/>
        <v>0</v>
      </c>
      <c r="AF1487" s="166">
        <f t="shared" si="6855"/>
        <v>0</v>
      </c>
      <c r="AG1487" s="166">
        <f t="shared" si="6855"/>
        <v>0</v>
      </c>
      <c r="AH1487" s="166">
        <f t="shared" si="6855"/>
        <v>0</v>
      </c>
      <c r="AI1487" s="142"/>
      <c r="AJ1487" s="166">
        <f t="shared" si="6802"/>
        <v>0</v>
      </c>
      <c r="AK1487" s="166">
        <f t="shared" ref="AK1487:AU1487" si="6856">AK1285+AJ1487</f>
        <v>0</v>
      </c>
      <c r="AL1487" s="166">
        <f t="shared" si="6856"/>
        <v>0</v>
      </c>
      <c r="AM1487" s="166">
        <f t="shared" si="6856"/>
        <v>0</v>
      </c>
      <c r="AN1487" s="166">
        <f t="shared" si="6856"/>
        <v>0</v>
      </c>
      <c r="AO1487" s="166">
        <f t="shared" si="6856"/>
        <v>0</v>
      </c>
      <c r="AP1487" s="166">
        <f t="shared" si="6856"/>
        <v>0</v>
      </c>
      <c r="AQ1487" s="166">
        <f t="shared" si="6856"/>
        <v>0</v>
      </c>
      <c r="AR1487" s="166">
        <f t="shared" si="6856"/>
        <v>0</v>
      </c>
      <c r="AS1487" s="166">
        <f t="shared" si="6856"/>
        <v>0</v>
      </c>
      <c r="AT1487" s="166">
        <f t="shared" si="6856"/>
        <v>0</v>
      </c>
      <c r="AU1487" s="166">
        <f t="shared" si="6856"/>
        <v>0</v>
      </c>
      <c r="AV1487" s="142"/>
      <c r="AW1487" s="166">
        <f t="shared" si="6814"/>
        <v>0</v>
      </c>
      <c r="AX1487" s="166">
        <f t="shared" ref="AX1487:BH1487" si="6857">AX1285+AW1487</f>
        <v>0</v>
      </c>
      <c r="AY1487" s="166">
        <f t="shared" si="6857"/>
        <v>0</v>
      </c>
      <c r="AZ1487" s="166">
        <f t="shared" si="6857"/>
        <v>0</v>
      </c>
      <c r="BA1487" s="166">
        <f t="shared" si="6857"/>
        <v>0</v>
      </c>
      <c r="BB1487" s="166">
        <f t="shared" si="6857"/>
        <v>0</v>
      </c>
      <c r="BC1487" s="166">
        <f t="shared" si="6857"/>
        <v>0</v>
      </c>
      <c r="BD1487" s="166">
        <f t="shared" si="6857"/>
        <v>0</v>
      </c>
      <c r="BE1487" s="166">
        <f t="shared" si="6857"/>
        <v>0</v>
      </c>
      <c r="BF1487" s="166">
        <f t="shared" si="6857"/>
        <v>0</v>
      </c>
      <c r="BG1487" s="166">
        <f t="shared" si="6857"/>
        <v>0</v>
      </c>
      <c r="BH1487" s="166">
        <f t="shared" si="6857"/>
        <v>0</v>
      </c>
      <c r="BI1487" s="142"/>
      <c r="BV1487" s="142"/>
      <c r="CI1487" s="142"/>
      <c r="CV1487" s="142"/>
      <c r="DI1487" s="142"/>
      <c r="DV1487" s="142"/>
      <c r="EI1487" s="142"/>
    </row>
    <row r="1488" spans="1:139" ht="15.75" outlineLevel="1" x14ac:dyDescent="0.25">
      <c r="A1488" s="2">
        <f t="shared" si="6777"/>
        <v>11</v>
      </c>
      <c r="B1488" s="1" t="str">
        <f t="shared" si="6777"/>
        <v>PRE-09795</v>
      </c>
      <c r="C1488" s="1" t="str">
        <f t="shared" si="6777"/>
        <v>SPP FH - Brandon 13227</v>
      </c>
      <c r="D1488" s="2" t="str">
        <f t="shared" si="6777"/>
        <v>A2804998</v>
      </c>
      <c r="E1488" s="141" t="str">
        <f t="shared" si="6777"/>
        <v>SPP FH - Brandon 13227 OCR#128098</v>
      </c>
      <c r="F1488" s="84"/>
      <c r="G1488" s="119">
        <v>364</v>
      </c>
      <c r="H1488" s="118"/>
      <c r="J1488" s="166">
        <f t="shared" si="6778"/>
        <v>0</v>
      </c>
      <c r="K1488" s="166">
        <f t="shared" ref="K1488" si="6858">K1286+J1488</f>
        <v>0</v>
      </c>
      <c r="L1488" s="166">
        <f t="shared" ref="L1488" si="6859">L1286+K1488</f>
        <v>0</v>
      </c>
      <c r="M1488" s="166">
        <f t="shared" ref="M1488" si="6860">M1286+L1488</f>
        <v>0</v>
      </c>
      <c r="N1488" s="166">
        <f t="shared" ref="N1488" si="6861">N1286+M1488</f>
        <v>0</v>
      </c>
      <c r="O1488" s="166">
        <f t="shared" ref="O1488" si="6862">O1286+N1488</f>
        <v>0</v>
      </c>
      <c r="P1488" s="166">
        <f t="shared" ref="P1488" si="6863">P1286+O1488</f>
        <v>0</v>
      </c>
      <c r="Q1488" s="166">
        <f t="shared" ref="Q1488" si="6864">Q1286+P1488</f>
        <v>0</v>
      </c>
      <c r="R1488" s="166">
        <f t="shared" ref="R1488" si="6865">R1286+Q1488</f>
        <v>0</v>
      </c>
      <c r="S1488" s="166">
        <f t="shared" ref="S1488" si="6866">S1286+R1488</f>
        <v>0</v>
      </c>
      <c r="T1488" s="166">
        <f t="shared" ref="T1488" si="6867">T1286+S1488</f>
        <v>0</v>
      </c>
      <c r="U1488" s="166">
        <f t="shared" ref="U1488" si="6868">U1286+T1488</f>
        <v>0</v>
      </c>
      <c r="V1488" s="142"/>
      <c r="W1488" s="166">
        <f t="shared" si="6790"/>
        <v>0</v>
      </c>
      <c r="X1488" s="166">
        <f t="shared" ref="X1488" si="6869">X1286+W1488</f>
        <v>0</v>
      </c>
      <c r="Y1488" s="166">
        <f t="shared" ref="Y1488" si="6870">Y1286+X1488</f>
        <v>0</v>
      </c>
      <c r="Z1488" s="166">
        <f t="shared" ref="Z1488" si="6871">Z1286+Y1488</f>
        <v>0</v>
      </c>
      <c r="AA1488" s="166">
        <f t="shared" ref="AA1488" si="6872">AA1286+Z1488</f>
        <v>0</v>
      </c>
      <c r="AB1488" s="166">
        <f t="shared" ref="AB1488" si="6873">AB1286+AA1488</f>
        <v>0</v>
      </c>
      <c r="AC1488" s="166">
        <f t="shared" ref="AC1488" si="6874">AC1286+AB1488</f>
        <v>0</v>
      </c>
      <c r="AD1488" s="166">
        <f t="shared" ref="AD1488" si="6875">AD1286+AC1488</f>
        <v>0</v>
      </c>
      <c r="AE1488" s="166">
        <f t="shared" ref="AE1488" si="6876">AE1286+AD1488</f>
        <v>0</v>
      </c>
      <c r="AF1488" s="166">
        <f t="shared" ref="AF1488" si="6877">AF1286+AE1488</f>
        <v>0</v>
      </c>
      <c r="AG1488" s="166">
        <f t="shared" ref="AG1488" si="6878">AG1286+AF1488</f>
        <v>0</v>
      </c>
      <c r="AH1488" s="166">
        <f t="shared" ref="AH1488" si="6879">AH1286+AG1488</f>
        <v>0</v>
      </c>
      <c r="AI1488" s="142"/>
      <c r="AJ1488" s="166">
        <f t="shared" si="6802"/>
        <v>0</v>
      </c>
      <c r="AK1488" s="166">
        <f t="shared" ref="AK1488" si="6880">AK1286+AJ1488</f>
        <v>0</v>
      </c>
      <c r="AL1488" s="166">
        <f t="shared" ref="AL1488" si="6881">AL1286+AK1488</f>
        <v>0</v>
      </c>
      <c r="AM1488" s="166">
        <f t="shared" ref="AM1488" si="6882">AM1286+AL1488</f>
        <v>0</v>
      </c>
      <c r="AN1488" s="166">
        <f t="shared" ref="AN1488" si="6883">AN1286+AM1488</f>
        <v>0</v>
      </c>
      <c r="AO1488" s="166">
        <f t="shared" ref="AO1488" si="6884">AO1286+AN1488</f>
        <v>0</v>
      </c>
      <c r="AP1488" s="166">
        <f t="shared" ref="AP1488" si="6885">AP1286+AO1488</f>
        <v>0</v>
      </c>
      <c r="AQ1488" s="166">
        <f t="shared" ref="AQ1488" si="6886">AQ1286+AP1488</f>
        <v>0</v>
      </c>
      <c r="AR1488" s="166">
        <f t="shared" ref="AR1488" si="6887">AR1286+AQ1488</f>
        <v>0</v>
      </c>
      <c r="AS1488" s="166">
        <f t="shared" ref="AS1488" si="6888">AS1286+AR1488</f>
        <v>0</v>
      </c>
      <c r="AT1488" s="166">
        <f t="shared" ref="AT1488" si="6889">AT1286+AS1488</f>
        <v>0</v>
      </c>
      <c r="AU1488" s="166">
        <f t="shared" ref="AU1488" si="6890">AU1286+AT1488</f>
        <v>0</v>
      </c>
      <c r="AV1488" s="142"/>
      <c r="AW1488" s="166">
        <f t="shared" si="6814"/>
        <v>0</v>
      </c>
      <c r="AX1488" s="166">
        <f t="shared" ref="AX1488:BH1488" si="6891">AX1286+AW1488</f>
        <v>0</v>
      </c>
      <c r="AY1488" s="166">
        <f t="shared" si="6891"/>
        <v>0</v>
      </c>
      <c r="AZ1488" s="166">
        <f t="shared" si="6891"/>
        <v>0</v>
      </c>
      <c r="BA1488" s="166">
        <f t="shared" si="6891"/>
        <v>0</v>
      </c>
      <c r="BB1488" s="166">
        <f t="shared" si="6891"/>
        <v>0</v>
      </c>
      <c r="BC1488" s="166">
        <f t="shared" si="6891"/>
        <v>0</v>
      </c>
      <c r="BD1488" s="166">
        <f t="shared" si="6891"/>
        <v>0</v>
      </c>
      <c r="BE1488" s="166">
        <f t="shared" si="6891"/>
        <v>0</v>
      </c>
      <c r="BF1488" s="166">
        <f t="shared" si="6891"/>
        <v>0</v>
      </c>
      <c r="BG1488" s="166">
        <f t="shared" si="6891"/>
        <v>0</v>
      </c>
      <c r="BH1488" s="166">
        <f t="shared" si="6891"/>
        <v>0</v>
      </c>
      <c r="BI1488" s="142"/>
      <c r="BV1488" s="142"/>
      <c r="CI1488" s="142"/>
      <c r="CV1488" s="142"/>
      <c r="DI1488" s="142"/>
      <c r="DV1488" s="142"/>
      <c r="EI1488" s="142"/>
    </row>
    <row r="1489" spans="1:139" ht="15.75" outlineLevel="1" x14ac:dyDescent="0.25">
      <c r="A1489" s="2">
        <f t="shared" si="6777"/>
        <v>12</v>
      </c>
      <c r="B1489" s="1" t="str">
        <f t="shared" si="6777"/>
        <v>PRE-09796</v>
      </c>
      <c r="C1489" s="1" t="str">
        <f t="shared" si="6777"/>
        <v>SPP FH - Alexander Road 13462</v>
      </c>
      <c r="D1489" s="2" t="str">
        <f t="shared" si="6777"/>
        <v>PRE-09796.1</v>
      </c>
      <c r="E1489" s="141" t="str">
        <f t="shared" si="6777"/>
        <v>SPP FH - Alexander Rd 13462 -OH Feed</v>
      </c>
      <c r="F1489" s="84"/>
      <c r="G1489" s="119">
        <v>364</v>
      </c>
      <c r="H1489" s="118"/>
      <c r="J1489" s="166">
        <f t="shared" si="6778"/>
        <v>0</v>
      </c>
      <c r="K1489" s="166">
        <f t="shared" ref="K1489:U1489" si="6892">K1287+J1489</f>
        <v>0</v>
      </c>
      <c r="L1489" s="166">
        <f t="shared" si="6892"/>
        <v>0</v>
      </c>
      <c r="M1489" s="166">
        <f t="shared" si="6892"/>
        <v>0</v>
      </c>
      <c r="N1489" s="166">
        <f t="shared" si="6892"/>
        <v>0</v>
      </c>
      <c r="O1489" s="166">
        <f t="shared" si="6892"/>
        <v>0</v>
      </c>
      <c r="P1489" s="166">
        <f t="shared" si="6892"/>
        <v>0</v>
      </c>
      <c r="Q1489" s="166">
        <f t="shared" si="6892"/>
        <v>0</v>
      </c>
      <c r="R1489" s="166">
        <f t="shared" si="6892"/>
        <v>0</v>
      </c>
      <c r="S1489" s="166">
        <f t="shared" si="6892"/>
        <v>0</v>
      </c>
      <c r="T1489" s="166">
        <f t="shared" si="6892"/>
        <v>0</v>
      </c>
      <c r="U1489" s="166">
        <f t="shared" si="6892"/>
        <v>0</v>
      </c>
      <c r="V1489" s="142"/>
      <c r="W1489" s="166">
        <f t="shared" si="6790"/>
        <v>0</v>
      </c>
      <c r="X1489" s="166">
        <f t="shared" ref="X1489:AH1489" si="6893">X1287+W1489</f>
        <v>0</v>
      </c>
      <c r="Y1489" s="166">
        <f t="shared" si="6893"/>
        <v>0</v>
      </c>
      <c r="Z1489" s="166">
        <f t="shared" si="6893"/>
        <v>0</v>
      </c>
      <c r="AA1489" s="166">
        <f t="shared" si="6893"/>
        <v>0</v>
      </c>
      <c r="AB1489" s="166">
        <f t="shared" si="6893"/>
        <v>0</v>
      </c>
      <c r="AC1489" s="166">
        <f t="shared" si="6893"/>
        <v>0</v>
      </c>
      <c r="AD1489" s="166">
        <f t="shared" si="6893"/>
        <v>0</v>
      </c>
      <c r="AE1489" s="166">
        <f t="shared" si="6893"/>
        <v>0</v>
      </c>
      <c r="AF1489" s="166">
        <f t="shared" si="6893"/>
        <v>0</v>
      </c>
      <c r="AG1489" s="166">
        <f t="shared" si="6893"/>
        <v>0</v>
      </c>
      <c r="AH1489" s="166">
        <f t="shared" si="6893"/>
        <v>0</v>
      </c>
      <c r="AI1489" s="142"/>
      <c r="AJ1489" s="166">
        <f t="shared" si="6802"/>
        <v>394644.72800000012</v>
      </c>
      <c r="AK1489" s="166">
        <f t="shared" ref="AK1489:AU1489" si="6894">AK1287+AJ1489</f>
        <v>394644.72800000012</v>
      </c>
      <c r="AL1489" s="166">
        <f t="shared" si="6894"/>
        <v>394644.72800000012</v>
      </c>
      <c r="AM1489" s="166">
        <f t="shared" si="6894"/>
        <v>394644.72800000012</v>
      </c>
      <c r="AN1489" s="166">
        <f t="shared" si="6894"/>
        <v>394644.72800000012</v>
      </c>
      <c r="AO1489" s="166">
        <f t="shared" si="6894"/>
        <v>394644.72800000012</v>
      </c>
      <c r="AP1489" s="166">
        <f t="shared" si="6894"/>
        <v>394644.72800000012</v>
      </c>
      <c r="AQ1489" s="166">
        <f t="shared" si="6894"/>
        <v>394644.72800000012</v>
      </c>
      <c r="AR1489" s="166">
        <f t="shared" si="6894"/>
        <v>394644.72800000012</v>
      </c>
      <c r="AS1489" s="166">
        <f t="shared" si="6894"/>
        <v>394644.72800000012</v>
      </c>
      <c r="AT1489" s="166">
        <f t="shared" si="6894"/>
        <v>394644.72800000012</v>
      </c>
      <c r="AU1489" s="166">
        <f t="shared" si="6894"/>
        <v>394644.72800000012</v>
      </c>
      <c r="AV1489" s="142"/>
      <c r="AW1489" s="166">
        <f t="shared" si="6814"/>
        <v>394644.72800000012</v>
      </c>
      <c r="AX1489" s="166">
        <f t="shared" ref="AX1489:BH1489" si="6895">AX1287+AW1489</f>
        <v>394644.72800000012</v>
      </c>
      <c r="AY1489" s="166">
        <f t="shared" si="6895"/>
        <v>394644.72800000012</v>
      </c>
      <c r="AZ1489" s="166">
        <f t="shared" si="6895"/>
        <v>394644.72800000012</v>
      </c>
      <c r="BA1489" s="166">
        <f t="shared" si="6895"/>
        <v>394644.72800000012</v>
      </c>
      <c r="BB1489" s="166">
        <f t="shared" si="6895"/>
        <v>394644.72800000012</v>
      </c>
      <c r="BC1489" s="166">
        <f t="shared" si="6895"/>
        <v>394644.72800000012</v>
      </c>
      <c r="BD1489" s="166">
        <f t="shared" si="6895"/>
        <v>394644.72800000012</v>
      </c>
      <c r="BE1489" s="166">
        <f t="shared" si="6895"/>
        <v>394644.72800000012</v>
      </c>
      <c r="BF1489" s="166">
        <f t="shared" si="6895"/>
        <v>394644.72800000012</v>
      </c>
      <c r="BG1489" s="166">
        <f t="shared" si="6895"/>
        <v>394644.72800000012</v>
      </c>
      <c r="BH1489" s="166">
        <f t="shared" si="6895"/>
        <v>394644.72800000012</v>
      </c>
      <c r="BI1489" s="142"/>
      <c r="BV1489" s="142"/>
      <c r="CI1489" s="142"/>
      <c r="CV1489" s="142"/>
      <c r="DI1489" s="142"/>
      <c r="DV1489" s="142"/>
      <c r="EI1489" s="142"/>
    </row>
    <row r="1490" spans="1:139" ht="15.75" outlineLevel="1" x14ac:dyDescent="0.25">
      <c r="A1490" s="2">
        <f t="shared" si="6777"/>
        <v>12</v>
      </c>
      <c r="B1490" s="1" t="str">
        <f t="shared" si="6777"/>
        <v>PRE-09796</v>
      </c>
      <c r="C1490" s="1" t="str">
        <f t="shared" si="6777"/>
        <v>SPP FH - Alexander Road 13462</v>
      </c>
      <c r="D1490" s="2" t="str">
        <f t="shared" si="6777"/>
        <v>A2779868</v>
      </c>
      <c r="E1490" s="141" t="str">
        <f t="shared" si="6777"/>
        <v>SPP FH - Alexander Rd 13462 - OCR</v>
      </c>
      <c r="F1490" s="84"/>
      <c r="G1490" s="119">
        <v>364</v>
      </c>
      <c r="H1490" s="118"/>
      <c r="J1490" s="166">
        <f t="shared" si="6778"/>
        <v>0</v>
      </c>
      <c r="K1490" s="166">
        <f t="shared" ref="K1490:U1490" si="6896">K1288+J1490</f>
        <v>0</v>
      </c>
      <c r="L1490" s="166">
        <f t="shared" si="6896"/>
        <v>0</v>
      </c>
      <c r="M1490" s="166">
        <f t="shared" si="6896"/>
        <v>0</v>
      </c>
      <c r="N1490" s="166">
        <f t="shared" si="6896"/>
        <v>0</v>
      </c>
      <c r="O1490" s="166">
        <f t="shared" si="6896"/>
        <v>0</v>
      </c>
      <c r="P1490" s="166">
        <f t="shared" si="6896"/>
        <v>0</v>
      </c>
      <c r="Q1490" s="166">
        <f t="shared" si="6896"/>
        <v>0</v>
      </c>
      <c r="R1490" s="166">
        <f t="shared" si="6896"/>
        <v>0</v>
      </c>
      <c r="S1490" s="166">
        <f t="shared" si="6896"/>
        <v>0</v>
      </c>
      <c r="T1490" s="166">
        <f t="shared" si="6896"/>
        <v>0</v>
      </c>
      <c r="U1490" s="166">
        <f t="shared" si="6896"/>
        <v>0</v>
      </c>
      <c r="V1490" s="142"/>
      <c r="W1490" s="166">
        <f t="shared" si="6790"/>
        <v>0</v>
      </c>
      <c r="X1490" s="166">
        <f t="shared" ref="X1490:AH1490" si="6897">X1288+W1490</f>
        <v>0</v>
      </c>
      <c r="Y1490" s="166">
        <f t="shared" si="6897"/>
        <v>0</v>
      </c>
      <c r="Z1490" s="166">
        <f t="shared" si="6897"/>
        <v>0</v>
      </c>
      <c r="AA1490" s="166">
        <f t="shared" si="6897"/>
        <v>0</v>
      </c>
      <c r="AB1490" s="166">
        <f t="shared" si="6897"/>
        <v>0</v>
      </c>
      <c r="AC1490" s="166">
        <f t="shared" si="6897"/>
        <v>0</v>
      </c>
      <c r="AD1490" s="166">
        <f t="shared" si="6897"/>
        <v>0</v>
      </c>
      <c r="AE1490" s="166">
        <f t="shared" si="6897"/>
        <v>0</v>
      </c>
      <c r="AF1490" s="166">
        <f t="shared" si="6897"/>
        <v>0</v>
      </c>
      <c r="AG1490" s="166">
        <f t="shared" si="6897"/>
        <v>0</v>
      </c>
      <c r="AH1490" s="166">
        <f t="shared" si="6897"/>
        <v>0</v>
      </c>
      <c r="AI1490" s="142"/>
      <c r="AJ1490" s="166">
        <f t="shared" si="6802"/>
        <v>0</v>
      </c>
      <c r="AK1490" s="166">
        <f t="shared" ref="AK1490:AU1490" si="6898">AK1288+AJ1490</f>
        <v>14482.36</v>
      </c>
      <c r="AL1490" s="166">
        <f t="shared" si="6898"/>
        <v>14482.36</v>
      </c>
      <c r="AM1490" s="166">
        <f t="shared" si="6898"/>
        <v>14482.36</v>
      </c>
      <c r="AN1490" s="166">
        <f t="shared" si="6898"/>
        <v>14482.36</v>
      </c>
      <c r="AO1490" s="166">
        <f t="shared" si="6898"/>
        <v>14482.36</v>
      </c>
      <c r="AP1490" s="166">
        <f t="shared" si="6898"/>
        <v>14482.36</v>
      </c>
      <c r="AQ1490" s="166">
        <f t="shared" si="6898"/>
        <v>14482.36</v>
      </c>
      <c r="AR1490" s="166">
        <f t="shared" si="6898"/>
        <v>14482.36</v>
      </c>
      <c r="AS1490" s="166">
        <f t="shared" si="6898"/>
        <v>14482.36</v>
      </c>
      <c r="AT1490" s="166">
        <f t="shared" si="6898"/>
        <v>14482.36</v>
      </c>
      <c r="AU1490" s="166">
        <f t="shared" si="6898"/>
        <v>14482.36</v>
      </c>
      <c r="AV1490" s="142"/>
      <c r="AW1490" s="166">
        <f t="shared" si="6814"/>
        <v>14482.36</v>
      </c>
      <c r="AX1490" s="166">
        <f t="shared" ref="AX1490:BH1490" si="6899">AX1288+AW1490</f>
        <v>14482.36</v>
      </c>
      <c r="AY1490" s="166">
        <f t="shared" si="6899"/>
        <v>14482.36</v>
      </c>
      <c r="AZ1490" s="166">
        <f t="shared" si="6899"/>
        <v>14482.36</v>
      </c>
      <c r="BA1490" s="166">
        <f t="shared" si="6899"/>
        <v>14482.36</v>
      </c>
      <c r="BB1490" s="166">
        <f t="shared" si="6899"/>
        <v>14482.36</v>
      </c>
      <c r="BC1490" s="166">
        <f t="shared" si="6899"/>
        <v>14482.36</v>
      </c>
      <c r="BD1490" s="166">
        <f t="shared" si="6899"/>
        <v>14482.36</v>
      </c>
      <c r="BE1490" s="166">
        <f t="shared" si="6899"/>
        <v>14482.36</v>
      </c>
      <c r="BF1490" s="166">
        <f t="shared" si="6899"/>
        <v>14482.36</v>
      </c>
      <c r="BG1490" s="166">
        <f t="shared" si="6899"/>
        <v>14482.36</v>
      </c>
      <c r="BH1490" s="166">
        <f t="shared" si="6899"/>
        <v>14482.36</v>
      </c>
      <c r="BI1490" s="142"/>
      <c r="BV1490" s="142"/>
      <c r="CI1490" s="142"/>
      <c r="CV1490" s="142"/>
      <c r="DI1490" s="142"/>
      <c r="DV1490" s="142"/>
      <c r="EI1490" s="142"/>
    </row>
    <row r="1491" spans="1:139" ht="15.75" outlineLevel="1" x14ac:dyDescent="0.25">
      <c r="A1491" s="2">
        <f t="shared" si="6777"/>
        <v>12</v>
      </c>
      <c r="B1491" s="1" t="str">
        <f t="shared" si="6777"/>
        <v>PRE-09796</v>
      </c>
      <c r="C1491" s="1" t="str">
        <f t="shared" si="6777"/>
        <v>SPP FH - Alexander Road 13462</v>
      </c>
      <c r="D1491" s="2" t="str">
        <f t="shared" si="6777"/>
        <v>A2787516</v>
      </c>
      <c r="E1491" s="141" t="str">
        <f t="shared" si="6777"/>
        <v>SPP FH -Alexander Rd 13462 OCR 5994</v>
      </c>
      <c r="F1491" s="84"/>
      <c r="G1491" s="119">
        <v>364</v>
      </c>
      <c r="H1491" s="118"/>
      <c r="J1491" s="166">
        <f t="shared" si="6778"/>
        <v>0</v>
      </c>
      <c r="K1491" s="166">
        <f t="shared" ref="K1491" si="6900">K1289+J1491</f>
        <v>0</v>
      </c>
      <c r="L1491" s="166">
        <f t="shared" ref="L1491" si="6901">L1289+K1491</f>
        <v>0</v>
      </c>
      <c r="M1491" s="166">
        <f t="shared" ref="M1491" si="6902">M1289+L1491</f>
        <v>0</v>
      </c>
      <c r="N1491" s="166">
        <f t="shared" ref="N1491" si="6903">N1289+M1491</f>
        <v>0</v>
      </c>
      <c r="O1491" s="166">
        <f t="shared" ref="O1491" si="6904">O1289+N1491</f>
        <v>0</v>
      </c>
      <c r="P1491" s="166">
        <f t="shared" ref="P1491" si="6905">P1289+O1491</f>
        <v>0</v>
      </c>
      <c r="Q1491" s="166">
        <f t="shared" ref="Q1491" si="6906">Q1289+P1491</f>
        <v>0</v>
      </c>
      <c r="R1491" s="166">
        <f t="shared" ref="R1491" si="6907">R1289+Q1491</f>
        <v>0</v>
      </c>
      <c r="S1491" s="166">
        <f t="shared" ref="S1491" si="6908">S1289+R1491</f>
        <v>0</v>
      </c>
      <c r="T1491" s="166">
        <f t="shared" ref="T1491" si="6909">T1289+S1491</f>
        <v>0</v>
      </c>
      <c r="U1491" s="166">
        <f t="shared" ref="U1491" si="6910">U1289+T1491</f>
        <v>0</v>
      </c>
      <c r="V1491" s="142"/>
      <c r="W1491" s="166">
        <f t="shared" si="6790"/>
        <v>0</v>
      </c>
      <c r="X1491" s="166">
        <f t="shared" ref="X1491" si="6911">X1289+W1491</f>
        <v>0</v>
      </c>
      <c r="Y1491" s="166">
        <f t="shared" ref="Y1491" si="6912">Y1289+X1491</f>
        <v>0</v>
      </c>
      <c r="Z1491" s="166">
        <f t="shared" ref="Z1491" si="6913">Z1289+Y1491</f>
        <v>0</v>
      </c>
      <c r="AA1491" s="166">
        <f t="shared" ref="AA1491" si="6914">AA1289+Z1491</f>
        <v>0</v>
      </c>
      <c r="AB1491" s="166">
        <f t="shared" ref="AB1491" si="6915">AB1289+AA1491</f>
        <v>0</v>
      </c>
      <c r="AC1491" s="166">
        <f t="shared" ref="AC1491" si="6916">AC1289+AB1491</f>
        <v>0</v>
      </c>
      <c r="AD1491" s="166">
        <f t="shared" ref="AD1491" si="6917">AD1289+AC1491</f>
        <v>0</v>
      </c>
      <c r="AE1491" s="166">
        <f t="shared" ref="AE1491" si="6918">AE1289+AD1491</f>
        <v>0</v>
      </c>
      <c r="AF1491" s="166">
        <f t="shared" ref="AF1491" si="6919">AF1289+AE1491</f>
        <v>0</v>
      </c>
      <c r="AG1491" s="166">
        <f t="shared" ref="AG1491" si="6920">AG1289+AF1491</f>
        <v>0</v>
      </c>
      <c r="AH1491" s="166">
        <f t="shared" ref="AH1491" si="6921">AH1289+AG1491</f>
        <v>0</v>
      </c>
      <c r="AI1491" s="142"/>
      <c r="AJ1491" s="166">
        <f t="shared" si="6802"/>
        <v>0</v>
      </c>
      <c r="AK1491" s="166">
        <f t="shared" ref="AK1491" si="6922">AK1289+AJ1491</f>
        <v>0</v>
      </c>
      <c r="AL1491" s="166">
        <f t="shared" ref="AL1491" si="6923">AL1289+AK1491</f>
        <v>0</v>
      </c>
      <c r="AM1491" s="166">
        <f t="shared" ref="AM1491" si="6924">AM1289+AL1491</f>
        <v>0</v>
      </c>
      <c r="AN1491" s="166">
        <f t="shared" ref="AN1491" si="6925">AN1289+AM1491</f>
        <v>0</v>
      </c>
      <c r="AO1491" s="166">
        <f t="shared" ref="AO1491" si="6926">AO1289+AN1491</f>
        <v>0</v>
      </c>
      <c r="AP1491" s="166">
        <f t="shared" ref="AP1491" si="6927">AP1289+AO1491</f>
        <v>0</v>
      </c>
      <c r="AQ1491" s="166">
        <f t="shared" ref="AQ1491" si="6928">AQ1289+AP1491</f>
        <v>0</v>
      </c>
      <c r="AR1491" s="166">
        <f t="shared" ref="AR1491" si="6929">AR1289+AQ1491</f>
        <v>0</v>
      </c>
      <c r="AS1491" s="166">
        <f t="shared" ref="AS1491" si="6930">AS1289+AR1491</f>
        <v>0</v>
      </c>
      <c r="AT1491" s="166">
        <f t="shared" ref="AT1491" si="6931">AT1289+AS1491</f>
        <v>0</v>
      </c>
      <c r="AU1491" s="166">
        <f t="shared" ref="AU1491" si="6932">AU1289+AT1491</f>
        <v>0</v>
      </c>
      <c r="AV1491" s="142"/>
      <c r="AW1491" s="166">
        <f t="shared" si="6814"/>
        <v>0</v>
      </c>
      <c r="AX1491" s="166">
        <f t="shared" ref="AX1491:BH1491" si="6933">AX1289+AW1491</f>
        <v>0</v>
      </c>
      <c r="AY1491" s="166">
        <f t="shared" si="6933"/>
        <v>0</v>
      </c>
      <c r="AZ1491" s="166">
        <f t="shared" si="6933"/>
        <v>0</v>
      </c>
      <c r="BA1491" s="166">
        <f t="shared" si="6933"/>
        <v>0</v>
      </c>
      <c r="BB1491" s="166">
        <f t="shared" si="6933"/>
        <v>0</v>
      </c>
      <c r="BC1491" s="166">
        <f t="shared" si="6933"/>
        <v>0</v>
      </c>
      <c r="BD1491" s="166">
        <f t="shared" si="6933"/>
        <v>0</v>
      </c>
      <c r="BE1491" s="166">
        <f t="shared" si="6933"/>
        <v>0</v>
      </c>
      <c r="BF1491" s="166">
        <f t="shared" si="6933"/>
        <v>0</v>
      </c>
      <c r="BG1491" s="166">
        <f t="shared" si="6933"/>
        <v>0</v>
      </c>
      <c r="BH1491" s="166">
        <f t="shared" si="6933"/>
        <v>0</v>
      </c>
      <c r="BI1491" s="142"/>
      <c r="BV1491" s="142"/>
      <c r="CI1491" s="142"/>
      <c r="CV1491" s="142"/>
      <c r="DI1491" s="142"/>
      <c r="DV1491" s="142"/>
      <c r="EI1491" s="142"/>
    </row>
    <row r="1492" spans="1:139" ht="15.75" outlineLevel="1" x14ac:dyDescent="0.25">
      <c r="A1492" s="2">
        <f t="shared" si="6777"/>
        <v>13</v>
      </c>
      <c r="B1492" s="1" t="str">
        <f t="shared" si="6777"/>
        <v>PRE-09740</v>
      </c>
      <c r="C1492" s="1" t="str">
        <f t="shared" si="6777"/>
        <v>SPP FH - Pine Lake N 13633</v>
      </c>
      <c r="D1492" s="2" t="str">
        <f t="shared" si="6777"/>
        <v>PRE-09740.1</v>
      </c>
      <c r="E1492" s="141" t="str">
        <f t="shared" si="6777"/>
        <v>SPP FH - Pine Lake N 13633 - OH</v>
      </c>
      <c r="F1492" s="84"/>
      <c r="G1492" s="119">
        <v>364</v>
      </c>
      <c r="H1492" s="118"/>
      <c r="J1492" s="166">
        <f t="shared" si="6778"/>
        <v>0</v>
      </c>
      <c r="K1492" s="166">
        <f t="shared" ref="K1492:U1492" si="6934">K1290+J1492</f>
        <v>0</v>
      </c>
      <c r="L1492" s="166">
        <f t="shared" si="6934"/>
        <v>0</v>
      </c>
      <c r="M1492" s="166">
        <f t="shared" si="6934"/>
        <v>0</v>
      </c>
      <c r="N1492" s="166">
        <f t="shared" si="6934"/>
        <v>0</v>
      </c>
      <c r="O1492" s="166">
        <f t="shared" si="6934"/>
        <v>0</v>
      </c>
      <c r="P1492" s="166">
        <f t="shared" si="6934"/>
        <v>0</v>
      </c>
      <c r="Q1492" s="166">
        <f t="shared" si="6934"/>
        <v>0</v>
      </c>
      <c r="R1492" s="166">
        <f t="shared" si="6934"/>
        <v>0</v>
      </c>
      <c r="S1492" s="166">
        <f t="shared" si="6934"/>
        <v>0</v>
      </c>
      <c r="T1492" s="166">
        <f t="shared" si="6934"/>
        <v>0</v>
      </c>
      <c r="U1492" s="166">
        <f t="shared" si="6934"/>
        <v>0</v>
      </c>
      <c r="V1492" s="142"/>
      <c r="W1492" s="166">
        <f t="shared" si="6790"/>
        <v>0</v>
      </c>
      <c r="X1492" s="166">
        <f t="shared" ref="X1492:AH1492" si="6935">X1290+W1492</f>
        <v>0</v>
      </c>
      <c r="Y1492" s="166">
        <f t="shared" si="6935"/>
        <v>0</v>
      </c>
      <c r="Z1492" s="166">
        <f t="shared" si="6935"/>
        <v>0</v>
      </c>
      <c r="AA1492" s="166">
        <f t="shared" si="6935"/>
        <v>0</v>
      </c>
      <c r="AB1492" s="166">
        <f t="shared" si="6935"/>
        <v>0</v>
      </c>
      <c r="AC1492" s="166">
        <f t="shared" si="6935"/>
        <v>0</v>
      </c>
      <c r="AD1492" s="166">
        <f t="shared" si="6935"/>
        <v>0</v>
      </c>
      <c r="AE1492" s="166">
        <f t="shared" si="6935"/>
        <v>0</v>
      </c>
      <c r="AF1492" s="166">
        <f>+AE1492+76917.56</f>
        <v>76917.56</v>
      </c>
      <c r="AG1492" s="166">
        <f t="shared" si="6935"/>
        <v>76917.56</v>
      </c>
      <c r="AH1492" s="166">
        <f t="shared" si="6935"/>
        <v>76917.56</v>
      </c>
      <c r="AI1492" s="142"/>
      <c r="AJ1492" s="166">
        <f t="shared" si="6802"/>
        <v>76917.56</v>
      </c>
      <c r="AK1492" s="166">
        <f t="shared" ref="AK1492:AT1492" si="6936">AK1290+AJ1492</f>
        <v>76917.56</v>
      </c>
      <c r="AL1492" s="166">
        <f t="shared" si="6936"/>
        <v>76917.56</v>
      </c>
      <c r="AM1492" s="166">
        <f t="shared" si="6936"/>
        <v>76917.56</v>
      </c>
      <c r="AN1492" s="166">
        <f t="shared" si="6936"/>
        <v>76917.56</v>
      </c>
      <c r="AO1492" s="166">
        <f t="shared" si="6936"/>
        <v>76917.56</v>
      </c>
      <c r="AP1492" s="166">
        <f t="shared" si="6936"/>
        <v>76917.56</v>
      </c>
      <c r="AQ1492" s="166">
        <f t="shared" si="6936"/>
        <v>76917.56</v>
      </c>
      <c r="AR1492" s="166">
        <f t="shared" si="6936"/>
        <v>76917.56</v>
      </c>
      <c r="AS1492" s="166">
        <f t="shared" si="6936"/>
        <v>76917.56</v>
      </c>
      <c r="AT1492" s="166">
        <f t="shared" si="6936"/>
        <v>76917.56</v>
      </c>
      <c r="AU1492" s="166">
        <f>AU1290+AT1492</f>
        <v>76917.56</v>
      </c>
      <c r="AV1492" s="142"/>
      <c r="AW1492" s="166">
        <f t="shared" si="6814"/>
        <v>96917.56</v>
      </c>
      <c r="AX1492" s="166">
        <f t="shared" ref="AX1492:BH1492" si="6937">AX1290+AW1492</f>
        <v>96917.56</v>
      </c>
      <c r="AY1492" s="166">
        <f t="shared" si="6937"/>
        <v>96917.56</v>
      </c>
      <c r="AZ1492" s="166">
        <f t="shared" si="6937"/>
        <v>96917.56</v>
      </c>
      <c r="BA1492" s="166">
        <f t="shared" si="6937"/>
        <v>96917.56</v>
      </c>
      <c r="BB1492" s="166">
        <f t="shared" si="6937"/>
        <v>96917.56</v>
      </c>
      <c r="BC1492" s="166">
        <f t="shared" si="6937"/>
        <v>136917.56</v>
      </c>
      <c r="BD1492" s="166">
        <f t="shared" si="6937"/>
        <v>216917.56</v>
      </c>
      <c r="BE1492" s="166">
        <f t="shared" si="6937"/>
        <v>296917.56</v>
      </c>
      <c r="BF1492" s="166">
        <f t="shared" si="6937"/>
        <v>416917.56</v>
      </c>
      <c r="BG1492" s="166">
        <f t="shared" si="6937"/>
        <v>556917.56000000006</v>
      </c>
      <c r="BH1492" s="166">
        <f t="shared" si="6937"/>
        <v>623963.16</v>
      </c>
      <c r="BI1492" s="142"/>
      <c r="BV1492" s="142"/>
      <c r="CI1492" s="142"/>
      <c r="CV1492" s="142"/>
      <c r="DI1492" s="142"/>
      <c r="DV1492" s="142"/>
      <c r="EI1492" s="142"/>
    </row>
    <row r="1493" spans="1:139" ht="15.75" outlineLevel="1" x14ac:dyDescent="0.25">
      <c r="A1493" s="2">
        <v>13</v>
      </c>
      <c r="B1493" s="1" t="s">
        <v>232</v>
      </c>
      <c r="C1493" s="1" t="s">
        <v>233</v>
      </c>
      <c r="D1493" s="2" t="s">
        <v>386</v>
      </c>
      <c r="E1493" s="141" t="s">
        <v>390</v>
      </c>
      <c r="F1493" s="84"/>
      <c r="G1493" s="119">
        <v>365</v>
      </c>
      <c r="H1493" s="118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42"/>
      <c r="W1493" s="166">
        <f>+U1493+0</f>
        <v>0</v>
      </c>
      <c r="X1493" s="166">
        <f>+W1493+0</f>
        <v>0</v>
      </c>
      <c r="Y1493" s="166">
        <f t="shared" ref="Y1493:AH1493" si="6938">+X1493+0</f>
        <v>0</v>
      </c>
      <c r="Z1493" s="166">
        <f t="shared" si="6938"/>
        <v>0</v>
      </c>
      <c r="AA1493" s="166">
        <f t="shared" si="6938"/>
        <v>0</v>
      </c>
      <c r="AB1493" s="166">
        <f t="shared" si="6938"/>
        <v>0</v>
      </c>
      <c r="AC1493" s="166">
        <f t="shared" si="6938"/>
        <v>0</v>
      </c>
      <c r="AD1493" s="166">
        <f t="shared" si="6938"/>
        <v>0</v>
      </c>
      <c r="AE1493" s="166">
        <f t="shared" si="6938"/>
        <v>0</v>
      </c>
      <c r="AF1493" s="166">
        <f>+AE1493+54468.77</f>
        <v>54468.77</v>
      </c>
      <c r="AG1493" s="166">
        <f t="shared" si="6938"/>
        <v>54468.77</v>
      </c>
      <c r="AH1493" s="166">
        <f t="shared" si="6938"/>
        <v>54468.77</v>
      </c>
      <c r="AI1493" s="142"/>
      <c r="AJ1493" s="166">
        <f>+AH1493+0</f>
        <v>54468.77</v>
      </c>
      <c r="AK1493" s="166">
        <f>+AJ1493+0</f>
        <v>54468.77</v>
      </c>
      <c r="AL1493" s="166">
        <f t="shared" ref="AL1493:AT1493" si="6939">+AK1493+0</f>
        <v>54468.77</v>
      </c>
      <c r="AM1493" s="166">
        <f t="shared" si="6939"/>
        <v>54468.77</v>
      </c>
      <c r="AN1493" s="166">
        <f t="shared" si="6939"/>
        <v>54468.77</v>
      </c>
      <c r="AO1493" s="166">
        <f t="shared" si="6939"/>
        <v>54468.77</v>
      </c>
      <c r="AP1493" s="166">
        <f t="shared" si="6939"/>
        <v>54468.77</v>
      </c>
      <c r="AQ1493" s="166">
        <f t="shared" si="6939"/>
        <v>54468.77</v>
      </c>
      <c r="AR1493" s="166">
        <f t="shared" si="6939"/>
        <v>54468.77</v>
      </c>
      <c r="AS1493" s="166">
        <f t="shared" si="6939"/>
        <v>54468.77</v>
      </c>
      <c r="AT1493" s="166">
        <f t="shared" si="6939"/>
        <v>54468.77</v>
      </c>
      <c r="AU1493" s="166">
        <f>+AT1493+0</f>
        <v>54468.77</v>
      </c>
      <c r="AV1493" s="142"/>
      <c r="AW1493" s="166">
        <f>+AU1493+0</f>
        <v>54468.77</v>
      </c>
      <c r="AX1493" s="166">
        <f>+AW1493+0</f>
        <v>54468.77</v>
      </c>
      <c r="AY1493" s="166">
        <f t="shared" ref="AY1493:AY1497" si="6940">+AX1493+0</f>
        <v>54468.77</v>
      </c>
      <c r="AZ1493" s="166">
        <f t="shared" ref="AZ1493:AZ1497" si="6941">+AY1493+0</f>
        <v>54468.77</v>
      </c>
      <c r="BA1493" s="166">
        <f t="shared" ref="BA1493:BA1497" si="6942">+AZ1493+0</f>
        <v>54468.77</v>
      </c>
      <c r="BB1493" s="166">
        <f t="shared" ref="BB1493:BB1497" si="6943">+BA1493+0</f>
        <v>54468.77</v>
      </c>
      <c r="BC1493" s="166">
        <f t="shared" ref="BC1493:BC1497" si="6944">+BB1493+0</f>
        <v>54468.77</v>
      </c>
      <c r="BD1493" s="166">
        <f t="shared" ref="BD1493:BD1497" si="6945">+BC1493+0</f>
        <v>54468.77</v>
      </c>
      <c r="BE1493" s="166">
        <f t="shared" ref="BE1493:BE1497" si="6946">+BD1493+0</f>
        <v>54468.77</v>
      </c>
      <c r="BF1493" s="166">
        <f t="shared" ref="BF1493:BF1497" si="6947">+BE1493+0</f>
        <v>54468.77</v>
      </c>
      <c r="BG1493" s="166">
        <f t="shared" ref="BG1493:BG1497" si="6948">+BF1493+0</f>
        <v>54468.77</v>
      </c>
      <c r="BH1493" s="166">
        <f>+BG1493+0</f>
        <v>54468.77</v>
      </c>
      <c r="BI1493" s="142"/>
      <c r="BV1493" s="142"/>
      <c r="CI1493" s="142"/>
      <c r="CV1493" s="142"/>
      <c r="DI1493" s="142"/>
      <c r="DV1493" s="142"/>
      <c r="EI1493" s="142"/>
    </row>
    <row r="1494" spans="1:139" ht="15.75" outlineLevel="1" x14ac:dyDescent="0.25">
      <c r="A1494" s="2">
        <v>13</v>
      </c>
      <c r="B1494" s="1" t="s">
        <v>232</v>
      </c>
      <c r="C1494" s="1" t="s">
        <v>233</v>
      </c>
      <c r="D1494" s="2" t="s">
        <v>386</v>
      </c>
      <c r="E1494" s="141" t="s">
        <v>390</v>
      </c>
      <c r="F1494" s="84"/>
      <c r="G1494" s="119">
        <v>366</v>
      </c>
      <c r="H1494" s="118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42"/>
      <c r="W1494" s="166">
        <f>+U1494+0</f>
        <v>0</v>
      </c>
      <c r="X1494" s="166">
        <f>+W1494+0</f>
        <v>0</v>
      </c>
      <c r="Y1494" s="166">
        <f t="shared" ref="Y1494:AH1497" si="6949">+X1494+0</f>
        <v>0</v>
      </c>
      <c r="Z1494" s="166">
        <f t="shared" si="6949"/>
        <v>0</v>
      </c>
      <c r="AA1494" s="166">
        <f t="shared" si="6949"/>
        <v>0</v>
      </c>
      <c r="AB1494" s="166">
        <f t="shared" si="6949"/>
        <v>0</v>
      </c>
      <c r="AC1494" s="166">
        <f t="shared" si="6949"/>
        <v>0</v>
      </c>
      <c r="AD1494" s="166">
        <f t="shared" si="6949"/>
        <v>0</v>
      </c>
      <c r="AE1494" s="166">
        <f t="shared" si="6949"/>
        <v>0</v>
      </c>
      <c r="AF1494" s="166">
        <f>+AE1494+3253.95</f>
        <v>3253.95</v>
      </c>
      <c r="AG1494" s="166">
        <f t="shared" si="6949"/>
        <v>3253.95</v>
      </c>
      <c r="AH1494" s="166">
        <f t="shared" si="6949"/>
        <v>3253.95</v>
      </c>
      <c r="AI1494" s="142"/>
      <c r="AJ1494" s="166">
        <f>+AH1494+0</f>
        <v>3253.95</v>
      </c>
      <c r="AK1494" s="166">
        <f>+AJ1494+0</f>
        <v>3253.95</v>
      </c>
      <c r="AL1494" s="166">
        <f t="shared" ref="AL1494:AT1494" si="6950">+AK1494+0</f>
        <v>3253.95</v>
      </c>
      <c r="AM1494" s="166">
        <f t="shared" si="6950"/>
        <v>3253.95</v>
      </c>
      <c r="AN1494" s="166">
        <f t="shared" si="6950"/>
        <v>3253.95</v>
      </c>
      <c r="AO1494" s="166">
        <f t="shared" si="6950"/>
        <v>3253.95</v>
      </c>
      <c r="AP1494" s="166">
        <f t="shared" si="6950"/>
        <v>3253.95</v>
      </c>
      <c r="AQ1494" s="166">
        <f t="shared" si="6950"/>
        <v>3253.95</v>
      </c>
      <c r="AR1494" s="166">
        <f t="shared" si="6950"/>
        <v>3253.95</v>
      </c>
      <c r="AS1494" s="166">
        <f t="shared" si="6950"/>
        <v>3253.95</v>
      </c>
      <c r="AT1494" s="166">
        <f t="shared" si="6950"/>
        <v>3253.95</v>
      </c>
      <c r="AU1494" s="166">
        <f>+AT1494+0</f>
        <v>3253.95</v>
      </c>
      <c r="AV1494" s="142"/>
      <c r="AW1494" s="166">
        <f>+AU1494+0</f>
        <v>3253.95</v>
      </c>
      <c r="AX1494" s="166">
        <f>+AW1494+0</f>
        <v>3253.95</v>
      </c>
      <c r="AY1494" s="166">
        <f t="shared" si="6940"/>
        <v>3253.95</v>
      </c>
      <c r="AZ1494" s="166">
        <f t="shared" si="6941"/>
        <v>3253.95</v>
      </c>
      <c r="BA1494" s="166">
        <f t="shared" si="6942"/>
        <v>3253.95</v>
      </c>
      <c r="BB1494" s="166">
        <f t="shared" si="6943"/>
        <v>3253.95</v>
      </c>
      <c r="BC1494" s="166">
        <f t="shared" si="6944"/>
        <v>3253.95</v>
      </c>
      <c r="BD1494" s="166">
        <f t="shared" si="6945"/>
        <v>3253.95</v>
      </c>
      <c r="BE1494" s="166">
        <f t="shared" si="6946"/>
        <v>3253.95</v>
      </c>
      <c r="BF1494" s="166">
        <f t="shared" si="6947"/>
        <v>3253.95</v>
      </c>
      <c r="BG1494" s="166">
        <f t="shared" si="6948"/>
        <v>3253.95</v>
      </c>
      <c r="BH1494" s="166">
        <f>+BG1494+0</f>
        <v>3253.95</v>
      </c>
      <c r="BI1494" s="142"/>
      <c r="BV1494" s="142"/>
      <c r="CI1494" s="142"/>
      <c r="CV1494" s="142"/>
      <c r="DI1494" s="142"/>
      <c r="DV1494" s="142"/>
      <c r="EI1494" s="142"/>
    </row>
    <row r="1495" spans="1:139" ht="15.75" outlineLevel="1" x14ac:dyDescent="0.25">
      <c r="A1495" s="2">
        <v>13</v>
      </c>
      <c r="B1495" s="1" t="s">
        <v>232</v>
      </c>
      <c r="C1495" s="1" t="s">
        <v>233</v>
      </c>
      <c r="D1495" s="2" t="s">
        <v>386</v>
      </c>
      <c r="E1495" s="141" t="s">
        <v>390</v>
      </c>
      <c r="F1495" s="84"/>
      <c r="G1495" s="119">
        <v>367</v>
      </c>
      <c r="H1495" s="118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42"/>
      <c r="W1495" s="166">
        <f>+U1495+0</f>
        <v>0</v>
      </c>
      <c r="X1495" s="166">
        <f>+W1495+0</f>
        <v>0</v>
      </c>
      <c r="Y1495" s="166">
        <f t="shared" si="6949"/>
        <v>0</v>
      </c>
      <c r="Z1495" s="166">
        <f t="shared" si="6949"/>
        <v>0</v>
      </c>
      <c r="AA1495" s="166">
        <f t="shared" si="6949"/>
        <v>0</v>
      </c>
      <c r="AB1495" s="166">
        <f t="shared" si="6949"/>
        <v>0</v>
      </c>
      <c r="AC1495" s="166">
        <f t="shared" si="6949"/>
        <v>0</v>
      </c>
      <c r="AD1495" s="166">
        <f t="shared" si="6949"/>
        <v>0</v>
      </c>
      <c r="AE1495" s="166">
        <f t="shared" si="6949"/>
        <v>0</v>
      </c>
      <c r="AF1495" s="166">
        <f>+AE1495+29409.16</f>
        <v>29409.16</v>
      </c>
      <c r="AG1495" s="166">
        <f t="shared" si="6949"/>
        <v>29409.16</v>
      </c>
      <c r="AH1495" s="166">
        <f t="shared" si="6949"/>
        <v>29409.16</v>
      </c>
      <c r="AI1495" s="142"/>
      <c r="AJ1495" s="166">
        <f>+AH1495+0</f>
        <v>29409.16</v>
      </c>
      <c r="AK1495" s="166">
        <f>+AJ1495+0</f>
        <v>29409.16</v>
      </c>
      <c r="AL1495" s="166">
        <f t="shared" ref="AL1495:AT1495" si="6951">+AK1495+0</f>
        <v>29409.16</v>
      </c>
      <c r="AM1495" s="166">
        <f t="shared" si="6951"/>
        <v>29409.16</v>
      </c>
      <c r="AN1495" s="166">
        <f t="shared" si="6951"/>
        <v>29409.16</v>
      </c>
      <c r="AO1495" s="166">
        <f t="shared" si="6951"/>
        <v>29409.16</v>
      </c>
      <c r="AP1495" s="166">
        <f t="shared" si="6951"/>
        <v>29409.16</v>
      </c>
      <c r="AQ1495" s="166">
        <f t="shared" si="6951"/>
        <v>29409.16</v>
      </c>
      <c r="AR1495" s="166">
        <f t="shared" si="6951"/>
        <v>29409.16</v>
      </c>
      <c r="AS1495" s="166">
        <f t="shared" si="6951"/>
        <v>29409.16</v>
      </c>
      <c r="AT1495" s="166">
        <f t="shared" si="6951"/>
        <v>29409.16</v>
      </c>
      <c r="AU1495" s="166">
        <f>+AT1495+0</f>
        <v>29409.16</v>
      </c>
      <c r="AV1495" s="142"/>
      <c r="AW1495" s="166">
        <f>+AU1495+0</f>
        <v>29409.16</v>
      </c>
      <c r="AX1495" s="166">
        <f>+AW1495+0</f>
        <v>29409.16</v>
      </c>
      <c r="AY1495" s="166">
        <f t="shared" si="6940"/>
        <v>29409.16</v>
      </c>
      <c r="AZ1495" s="166">
        <f t="shared" si="6941"/>
        <v>29409.16</v>
      </c>
      <c r="BA1495" s="166">
        <f t="shared" si="6942"/>
        <v>29409.16</v>
      </c>
      <c r="BB1495" s="166">
        <f t="shared" si="6943"/>
        <v>29409.16</v>
      </c>
      <c r="BC1495" s="166">
        <f t="shared" si="6944"/>
        <v>29409.16</v>
      </c>
      <c r="BD1495" s="166">
        <f t="shared" si="6945"/>
        <v>29409.16</v>
      </c>
      <c r="BE1495" s="166">
        <f t="shared" si="6946"/>
        <v>29409.16</v>
      </c>
      <c r="BF1495" s="166">
        <f t="shared" si="6947"/>
        <v>29409.16</v>
      </c>
      <c r="BG1495" s="166">
        <f t="shared" si="6948"/>
        <v>29409.16</v>
      </c>
      <c r="BH1495" s="166">
        <f>+BG1495+0</f>
        <v>29409.16</v>
      </c>
      <c r="BI1495" s="142"/>
      <c r="BV1495" s="142"/>
      <c r="CI1495" s="142"/>
      <c r="CV1495" s="142"/>
      <c r="DI1495" s="142"/>
      <c r="DV1495" s="142"/>
      <c r="EI1495" s="142"/>
    </row>
    <row r="1496" spans="1:139" ht="15.75" outlineLevel="1" x14ac:dyDescent="0.25">
      <c r="A1496" s="2">
        <v>13</v>
      </c>
      <c r="B1496" s="1" t="s">
        <v>232</v>
      </c>
      <c r="C1496" s="1" t="s">
        <v>233</v>
      </c>
      <c r="D1496" s="2" t="s">
        <v>386</v>
      </c>
      <c r="E1496" s="141" t="s">
        <v>390</v>
      </c>
      <c r="F1496" s="84"/>
      <c r="G1496" s="119">
        <v>368</v>
      </c>
      <c r="H1496" s="118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42"/>
      <c r="W1496" s="166">
        <f>+U1496+0</f>
        <v>0</v>
      </c>
      <c r="X1496" s="166">
        <f>+W1496+0</f>
        <v>0</v>
      </c>
      <c r="Y1496" s="166">
        <f t="shared" si="6949"/>
        <v>0</v>
      </c>
      <c r="Z1496" s="166">
        <f t="shared" si="6949"/>
        <v>0</v>
      </c>
      <c r="AA1496" s="166">
        <f t="shared" si="6949"/>
        <v>0</v>
      </c>
      <c r="AB1496" s="166">
        <f t="shared" si="6949"/>
        <v>0</v>
      </c>
      <c r="AC1496" s="166">
        <f t="shared" si="6949"/>
        <v>0</v>
      </c>
      <c r="AD1496" s="166">
        <f t="shared" si="6949"/>
        <v>0</v>
      </c>
      <c r="AE1496" s="166">
        <f t="shared" si="6949"/>
        <v>0</v>
      </c>
      <c r="AF1496" s="166">
        <f>+AE1496+101663.33</f>
        <v>101663.33</v>
      </c>
      <c r="AG1496" s="166">
        <f t="shared" si="6949"/>
        <v>101663.33</v>
      </c>
      <c r="AH1496" s="166">
        <f t="shared" si="6949"/>
        <v>101663.33</v>
      </c>
      <c r="AI1496" s="142"/>
      <c r="AJ1496" s="166">
        <f>+AH1496+0</f>
        <v>101663.33</v>
      </c>
      <c r="AK1496" s="166">
        <f>+AJ1496+0</f>
        <v>101663.33</v>
      </c>
      <c r="AL1496" s="166">
        <f t="shared" ref="AL1496:AT1496" si="6952">+AK1496+0</f>
        <v>101663.33</v>
      </c>
      <c r="AM1496" s="166">
        <f t="shared" si="6952"/>
        <v>101663.33</v>
      </c>
      <c r="AN1496" s="166">
        <f t="shared" si="6952"/>
        <v>101663.33</v>
      </c>
      <c r="AO1496" s="166">
        <f t="shared" si="6952"/>
        <v>101663.33</v>
      </c>
      <c r="AP1496" s="166">
        <f t="shared" si="6952"/>
        <v>101663.33</v>
      </c>
      <c r="AQ1496" s="166">
        <f t="shared" si="6952"/>
        <v>101663.33</v>
      </c>
      <c r="AR1496" s="166">
        <f t="shared" si="6952"/>
        <v>101663.33</v>
      </c>
      <c r="AS1496" s="166">
        <f t="shared" si="6952"/>
        <v>101663.33</v>
      </c>
      <c r="AT1496" s="166">
        <f t="shared" si="6952"/>
        <v>101663.33</v>
      </c>
      <c r="AU1496" s="166">
        <f>+AT1496+0</f>
        <v>101663.33</v>
      </c>
      <c r="AV1496" s="142"/>
      <c r="AW1496" s="166">
        <f>+AU1496+0</f>
        <v>101663.33</v>
      </c>
      <c r="AX1496" s="166">
        <f>+AW1496+0</f>
        <v>101663.33</v>
      </c>
      <c r="AY1496" s="166">
        <f t="shared" si="6940"/>
        <v>101663.33</v>
      </c>
      <c r="AZ1496" s="166">
        <f t="shared" si="6941"/>
        <v>101663.33</v>
      </c>
      <c r="BA1496" s="166">
        <f t="shared" si="6942"/>
        <v>101663.33</v>
      </c>
      <c r="BB1496" s="166">
        <f t="shared" si="6943"/>
        <v>101663.33</v>
      </c>
      <c r="BC1496" s="166">
        <f t="shared" si="6944"/>
        <v>101663.33</v>
      </c>
      <c r="BD1496" s="166">
        <f t="shared" si="6945"/>
        <v>101663.33</v>
      </c>
      <c r="BE1496" s="166">
        <f t="shared" si="6946"/>
        <v>101663.33</v>
      </c>
      <c r="BF1496" s="166">
        <f t="shared" si="6947"/>
        <v>101663.33</v>
      </c>
      <c r="BG1496" s="166">
        <f t="shared" si="6948"/>
        <v>101663.33</v>
      </c>
      <c r="BH1496" s="166">
        <f>+BG1496+0</f>
        <v>101663.33</v>
      </c>
      <c r="BI1496" s="142"/>
      <c r="BV1496" s="142"/>
      <c r="CI1496" s="142"/>
      <c r="CV1496" s="142"/>
      <c r="DI1496" s="142"/>
      <c r="DV1496" s="142"/>
      <c r="EI1496" s="142"/>
    </row>
    <row r="1497" spans="1:139" ht="15.75" outlineLevel="1" x14ac:dyDescent="0.25">
      <c r="A1497" s="2">
        <v>13</v>
      </c>
      <c r="B1497" s="1" t="s">
        <v>232</v>
      </c>
      <c r="C1497" s="1" t="s">
        <v>233</v>
      </c>
      <c r="D1497" s="2" t="s">
        <v>386</v>
      </c>
      <c r="E1497" s="141" t="s">
        <v>390</v>
      </c>
      <c r="F1497" s="84"/>
      <c r="G1497" s="119">
        <v>373</v>
      </c>
      <c r="H1497" s="118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42"/>
      <c r="W1497" s="166">
        <f>+U1497+0</f>
        <v>0</v>
      </c>
      <c r="X1497" s="166">
        <f>+W1497+0</f>
        <v>0</v>
      </c>
      <c r="Y1497" s="166">
        <f t="shared" si="6949"/>
        <v>0</v>
      </c>
      <c r="Z1497" s="166">
        <f t="shared" si="6949"/>
        <v>0</v>
      </c>
      <c r="AA1497" s="166">
        <f t="shared" si="6949"/>
        <v>0</v>
      </c>
      <c r="AB1497" s="166">
        <f t="shared" si="6949"/>
        <v>0</v>
      </c>
      <c r="AC1497" s="166">
        <f t="shared" si="6949"/>
        <v>0</v>
      </c>
      <c r="AD1497" s="166">
        <f t="shared" si="6949"/>
        <v>0</v>
      </c>
      <c r="AE1497" s="166">
        <f t="shared" si="6949"/>
        <v>0</v>
      </c>
      <c r="AF1497" s="166">
        <f>+AE1497+1525.02</f>
        <v>1525.02</v>
      </c>
      <c r="AG1497" s="166">
        <f t="shared" si="6949"/>
        <v>1525.02</v>
      </c>
      <c r="AH1497" s="166">
        <f t="shared" si="6949"/>
        <v>1525.02</v>
      </c>
      <c r="AI1497" s="142"/>
      <c r="AJ1497" s="166">
        <f>+AH1497+0</f>
        <v>1525.02</v>
      </c>
      <c r="AK1497" s="166">
        <f>+AJ1497+0</f>
        <v>1525.02</v>
      </c>
      <c r="AL1497" s="166">
        <f t="shared" ref="AL1497:AT1497" si="6953">+AK1497+0</f>
        <v>1525.02</v>
      </c>
      <c r="AM1497" s="166">
        <f t="shared" si="6953"/>
        <v>1525.02</v>
      </c>
      <c r="AN1497" s="166">
        <f t="shared" si="6953"/>
        <v>1525.02</v>
      </c>
      <c r="AO1497" s="166">
        <f t="shared" si="6953"/>
        <v>1525.02</v>
      </c>
      <c r="AP1497" s="166">
        <f t="shared" si="6953"/>
        <v>1525.02</v>
      </c>
      <c r="AQ1497" s="166">
        <f t="shared" si="6953"/>
        <v>1525.02</v>
      </c>
      <c r="AR1497" s="166">
        <f t="shared" si="6953"/>
        <v>1525.02</v>
      </c>
      <c r="AS1497" s="166">
        <f t="shared" si="6953"/>
        <v>1525.02</v>
      </c>
      <c r="AT1497" s="166">
        <f t="shared" si="6953"/>
        <v>1525.02</v>
      </c>
      <c r="AU1497" s="166">
        <f>+AT1497+0</f>
        <v>1525.02</v>
      </c>
      <c r="AV1497" s="142"/>
      <c r="AW1497" s="166">
        <f>+AU1497+0</f>
        <v>1525.02</v>
      </c>
      <c r="AX1497" s="166">
        <f>+AW1497+0</f>
        <v>1525.02</v>
      </c>
      <c r="AY1497" s="166">
        <f t="shared" si="6940"/>
        <v>1525.02</v>
      </c>
      <c r="AZ1497" s="166">
        <f t="shared" si="6941"/>
        <v>1525.02</v>
      </c>
      <c r="BA1497" s="166">
        <f t="shared" si="6942"/>
        <v>1525.02</v>
      </c>
      <c r="BB1497" s="166">
        <f t="shared" si="6943"/>
        <v>1525.02</v>
      </c>
      <c r="BC1497" s="166">
        <f t="shared" si="6944"/>
        <v>1525.02</v>
      </c>
      <c r="BD1497" s="166">
        <f t="shared" si="6945"/>
        <v>1525.02</v>
      </c>
      <c r="BE1497" s="166">
        <f t="shared" si="6946"/>
        <v>1525.02</v>
      </c>
      <c r="BF1497" s="166">
        <f t="shared" si="6947"/>
        <v>1525.02</v>
      </c>
      <c r="BG1497" s="166">
        <f t="shared" si="6948"/>
        <v>1525.02</v>
      </c>
      <c r="BH1497" s="166">
        <f>+BG1497+0</f>
        <v>1525.02</v>
      </c>
      <c r="BI1497" s="142"/>
      <c r="BV1497" s="142"/>
      <c r="CI1497" s="142"/>
      <c r="CV1497" s="142"/>
      <c r="DI1497" s="142"/>
      <c r="DV1497" s="142"/>
      <c r="EI1497" s="142"/>
    </row>
    <row r="1498" spans="1:139" ht="15.75" outlineLevel="1" x14ac:dyDescent="0.25">
      <c r="A1498" s="2">
        <f t="shared" ref="A1498:E1507" si="6954">A1291</f>
        <v>13</v>
      </c>
      <c r="B1498" s="1" t="str">
        <f t="shared" si="6954"/>
        <v>PRE-09740</v>
      </c>
      <c r="C1498" s="1" t="str">
        <f t="shared" si="6954"/>
        <v>SPP FH - Pine Lake N 13633</v>
      </c>
      <c r="D1498" s="2" t="str">
        <f t="shared" si="6954"/>
        <v>PRE-09740.2</v>
      </c>
      <c r="E1498" s="141" t="str">
        <f t="shared" si="6954"/>
        <v>SPP FH - Pine Lake N 13633 -S&amp;E/R&amp;C</v>
      </c>
      <c r="F1498" s="84"/>
      <c r="G1498" s="119">
        <v>362</v>
      </c>
      <c r="H1498" s="182"/>
      <c r="J1498" s="166">
        <f t="shared" ref="J1498:U1498" si="6955">J1291+I1498</f>
        <v>0</v>
      </c>
      <c r="K1498" s="166">
        <f t="shared" si="6955"/>
        <v>0</v>
      </c>
      <c r="L1498" s="166">
        <f t="shared" si="6955"/>
        <v>0</v>
      </c>
      <c r="M1498" s="166">
        <f t="shared" si="6955"/>
        <v>0</v>
      </c>
      <c r="N1498" s="166">
        <f t="shared" si="6955"/>
        <v>0</v>
      </c>
      <c r="O1498" s="166">
        <f t="shared" si="6955"/>
        <v>0</v>
      </c>
      <c r="P1498" s="166">
        <f t="shared" si="6955"/>
        <v>0</v>
      </c>
      <c r="Q1498" s="166">
        <f t="shared" si="6955"/>
        <v>0</v>
      </c>
      <c r="R1498" s="166">
        <f t="shared" si="6955"/>
        <v>0</v>
      </c>
      <c r="S1498" s="166">
        <f t="shared" si="6955"/>
        <v>0</v>
      </c>
      <c r="T1498" s="166">
        <f t="shared" si="6955"/>
        <v>0</v>
      </c>
      <c r="U1498" s="166">
        <f t="shared" si="6955"/>
        <v>0</v>
      </c>
      <c r="V1498" s="142"/>
      <c r="W1498" s="166">
        <f t="shared" ref="W1498:W1529" si="6956">W1291+U1498</f>
        <v>0</v>
      </c>
      <c r="X1498" s="166">
        <f t="shared" ref="X1498:AH1498" si="6957">X1291+W1498</f>
        <v>0</v>
      </c>
      <c r="Y1498" s="166">
        <f t="shared" si="6957"/>
        <v>0</v>
      </c>
      <c r="Z1498" s="166">
        <f t="shared" si="6957"/>
        <v>0</v>
      </c>
      <c r="AA1498" s="166">
        <f t="shared" si="6957"/>
        <v>0</v>
      </c>
      <c r="AB1498" s="166">
        <f t="shared" si="6957"/>
        <v>0</v>
      </c>
      <c r="AC1498" s="166">
        <f t="shared" si="6957"/>
        <v>21496.06</v>
      </c>
      <c r="AD1498" s="166">
        <f t="shared" si="6957"/>
        <v>21496.06</v>
      </c>
      <c r="AE1498" s="166">
        <f t="shared" si="6957"/>
        <v>21496.06</v>
      </c>
      <c r="AF1498" s="166">
        <f t="shared" si="6957"/>
        <v>21496.06</v>
      </c>
      <c r="AG1498" s="166">
        <f t="shared" si="6957"/>
        <v>21496.06</v>
      </c>
      <c r="AH1498" s="166">
        <f t="shared" si="6957"/>
        <v>21496.06</v>
      </c>
      <c r="AI1498" s="142"/>
      <c r="AJ1498" s="166">
        <f t="shared" ref="AJ1498:AJ1530" si="6958">AJ1291+AH1498</f>
        <v>21496.06</v>
      </c>
      <c r="AK1498" s="166">
        <f t="shared" ref="AK1498:AU1498" si="6959">AK1291+AJ1498</f>
        <v>21496.06</v>
      </c>
      <c r="AL1498" s="166">
        <f t="shared" si="6959"/>
        <v>21496.06</v>
      </c>
      <c r="AM1498" s="166">
        <f t="shared" si="6959"/>
        <v>21496.06</v>
      </c>
      <c r="AN1498" s="166">
        <f t="shared" si="6959"/>
        <v>21496.06</v>
      </c>
      <c r="AO1498" s="166">
        <f t="shared" si="6959"/>
        <v>21496.06</v>
      </c>
      <c r="AP1498" s="166">
        <f t="shared" si="6959"/>
        <v>21496.06</v>
      </c>
      <c r="AQ1498" s="166">
        <f t="shared" si="6959"/>
        <v>21496.06</v>
      </c>
      <c r="AR1498" s="166">
        <f t="shared" si="6959"/>
        <v>21496.06</v>
      </c>
      <c r="AS1498" s="166">
        <f t="shared" si="6959"/>
        <v>21496.06</v>
      </c>
      <c r="AT1498" s="166">
        <f t="shared" si="6959"/>
        <v>21496.06</v>
      </c>
      <c r="AU1498" s="166">
        <f t="shared" si="6959"/>
        <v>21496.06</v>
      </c>
      <c r="AV1498" s="142"/>
      <c r="AW1498" s="166">
        <f t="shared" ref="AW1498:AW1530" si="6960">AW1291+AU1498</f>
        <v>21496.06</v>
      </c>
      <c r="AX1498" s="166">
        <f t="shared" ref="AX1498:BH1498" si="6961">AX1291+AW1498</f>
        <v>21496.06</v>
      </c>
      <c r="AY1498" s="166">
        <f t="shared" si="6961"/>
        <v>21496.06</v>
      </c>
      <c r="AZ1498" s="166">
        <f t="shared" si="6961"/>
        <v>21496.06</v>
      </c>
      <c r="BA1498" s="166">
        <f t="shared" si="6961"/>
        <v>21496.06</v>
      </c>
      <c r="BB1498" s="166">
        <f t="shared" si="6961"/>
        <v>21496.06</v>
      </c>
      <c r="BC1498" s="166">
        <f t="shared" si="6961"/>
        <v>21496.06</v>
      </c>
      <c r="BD1498" s="166">
        <f t="shared" si="6961"/>
        <v>21496.06</v>
      </c>
      <c r="BE1498" s="166">
        <f t="shared" si="6961"/>
        <v>21496.06</v>
      </c>
      <c r="BF1498" s="166">
        <f t="shared" si="6961"/>
        <v>21496.06</v>
      </c>
      <c r="BG1498" s="166">
        <f t="shared" si="6961"/>
        <v>21496.06</v>
      </c>
      <c r="BH1498" s="166">
        <f t="shared" si="6961"/>
        <v>21496.06</v>
      </c>
      <c r="BI1498" s="142"/>
      <c r="BV1498" s="142"/>
      <c r="CI1498" s="142"/>
      <c r="CV1498" s="142"/>
      <c r="DI1498" s="142"/>
      <c r="DV1498" s="142"/>
      <c r="EI1498" s="142"/>
    </row>
    <row r="1499" spans="1:139" ht="15.75" outlineLevel="1" x14ac:dyDescent="0.25">
      <c r="A1499" s="2">
        <f t="shared" si="6954"/>
        <v>13</v>
      </c>
      <c r="B1499" s="1" t="str">
        <f t="shared" si="6954"/>
        <v>PRE-09740</v>
      </c>
      <c r="C1499" s="1" t="str">
        <f t="shared" si="6954"/>
        <v>SPP FH - Pine Lake N 13633</v>
      </c>
      <c r="D1499" s="2" t="str">
        <f t="shared" si="6954"/>
        <v>A2770874</v>
      </c>
      <c r="E1499" s="141" t="str">
        <f t="shared" si="6954"/>
        <v>SPP FH - Pine Lake 13633 - R&amp;C</v>
      </c>
      <c r="F1499" s="84"/>
      <c r="G1499" s="119">
        <v>362</v>
      </c>
      <c r="H1499" s="118"/>
      <c r="J1499" s="166">
        <f t="shared" ref="J1499:U1499" si="6962">J1292+I1499</f>
        <v>0</v>
      </c>
      <c r="K1499" s="166">
        <f t="shared" si="6962"/>
        <v>0</v>
      </c>
      <c r="L1499" s="166">
        <f t="shared" si="6962"/>
        <v>0</v>
      </c>
      <c r="M1499" s="166">
        <f t="shared" si="6962"/>
        <v>0</v>
      </c>
      <c r="N1499" s="166">
        <f t="shared" si="6962"/>
        <v>0</v>
      </c>
      <c r="O1499" s="166">
        <f t="shared" si="6962"/>
        <v>0</v>
      </c>
      <c r="P1499" s="166">
        <f t="shared" si="6962"/>
        <v>0</v>
      </c>
      <c r="Q1499" s="166">
        <f t="shared" si="6962"/>
        <v>0</v>
      </c>
      <c r="R1499" s="166">
        <f t="shared" si="6962"/>
        <v>0</v>
      </c>
      <c r="S1499" s="166">
        <f t="shared" si="6962"/>
        <v>0</v>
      </c>
      <c r="T1499" s="166">
        <f t="shared" si="6962"/>
        <v>0</v>
      </c>
      <c r="U1499" s="166">
        <f t="shared" si="6962"/>
        <v>0</v>
      </c>
      <c r="V1499" s="142"/>
      <c r="W1499" s="166">
        <f t="shared" si="6956"/>
        <v>0</v>
      </c>
      <c r="X1499" s="166">
        <f t="shared" ref="X1499:AH1499" si="6963">X1292+W1499</f>
        <v>0</v>
      </c>
      <c r="Y1499" s="166">
        <f t="shared" si="6963"/>
        <v>0</v>
      </c>
      <c r="Z1499" s="166">
        <f t="shared" si="6963"/>
        <v>0</v>
      </c>
      <c r="AA1499" s="166">
        <f t="shared" si="6963"/>
        <v>0</v>
      </c>
      <c r="AB1499" s="166">
        <f t="shared" si="6963"/>
        <v>0</v>
      </c>
      <c r="AC1499" s="166">
        <f t="shared" si="6963"/>
        <v>0</v>
      </c>
      <c r="AD1499" s="166">
        <f t="shared" si="6963"/>
        <v>0</v>
      </c>
      <c r="AE1499" s="166">
        <f t="shared" si="6963"/>
        <v>0</v>
      </c>
      <c r="AF1499" s="166">
        <f t="shared" si="6963"/>
        <v>0</v>
      </c>
      <c r="AG1499" s="166">
        <f t="shared" si="6963"/>
        <v>500</v>
      </c>
      <c r="AH1499" s="166">
        <f t="shared" si="6963"/>
        <v>500</v>
      </c>
      <c r="AI1499" s="142"/>
      <c r="AJ1499" s="166">
        <f t="shared" si="6958"/>
        <v>500</v>
      </c>
      <c r="AK1499" s="166">
        <f t="shared" ref="AK1499:AU1499" si="6964">AK1292+AJ1499</f>
        <v>500</v>
      </c>
      <c r="AL1499" s="166">
        <f t="shared" si="6964"/>
        <v>500</v>
      </c>
      <c r="AM1499" s="166">
        <f t="shared" si="6964"/>
        <v>500</v>
      </c>
      <c r="AN1499" s="166">
        <f t="shared" si="6964"/>
        <v>500</v>
      </c>
      <c r="AO1499" s="166">
        <f t="shared" si="6964"/>
        <v>500</v>
      </c>
      <c r="AP1499" s="166">
        <f t="shared" si="6964"/>
        <v>500</v>
      </c>
      <c r="AQ1499" s="166">
        <f t="shared" si="6964"/>
        <v>500</v>
      </c>
      <c r="AR1499" s="166">
        <f t="shared" si="6964"/>
        <v>500</v>
      </c>
      <c r="AS1499" s="166">
        <f t="shared" si="6964"/>
        <v>500</v>
      </c>
      <c r="AT1499" s="166">
        <f t="shared" si="6964"/>
        <v>500</v>
      </c>
      <c r="AU1499" s="166">
        <f t="shared" si="6964"/>
        <v>500</v>
      </c>
      <c r="AV1499" s="142"/>
      <c r="AW1499" s="166">
        <f t="shared" si="6960"/>
        <v>500</v>
      </c>
      <c r="AX1499" s="166">
        <f t="shared" ref="AX1499:BH1499" si="6965">AX1292+AW1499</f>
        <v>500</v>
      </c>
      <c r="AY1499" s="166">
        <f t="shared" si="6965"/>
        <v>500</v>
      </c>
      <c r="AZ1499" s="166">
        <f t="shared" si="6965"/>
        <v>500</v>
      </c>
      <c r="BA1499" s="166">
        <f t="shared" si="6965"/>
        <v>500</v>
      </c>
      <c r="BB1499" s="166">
        <f t="shared" si="6965"/>
        <v>500</v>
      </c>
      <c r="BC1499" s="166">
        <f t="shared" si="6965"/>
        <v>500</v>
      </c>
      <c r="BD1499" s="166">
        <f t="shared" si="6965"/>
        <v>500</v>
      </c>
      <c r="BE1499" s="166">
        <f t="shared" si="6965"/>
        <v>500</v>
      </c>
      <c r="BF1499" s="166">
        <f t="shared" si="6965"/>
        <v>500</v>
      </c>
      <c r="BG1499" s="166">
        <f t="shared" si="6965"/>
        <v>500</v>
      </c>
      <c r="BH1499" s="166">
        <f t="shared" si="6965"/>
        <v>500</v>
      </c>
      <c r="BI1499" s="142"/>
      <c r="BV1499" s="142"/>
      <c r="CI1499" s="142"/>
      <c r="CV1499" s="142"/>
      <c r="DI1499" s="142"/>
      <c r="DV1499" s="142"/>
      <c r="EI1499" s="142"/>
    </row>
    <row r="1500" spans="1:139" ht="15.75" outlineLevel="1" x14ac:dyDescent="0.25">
      <c r="A1500" s="2">
        <f t="shared" si="6954"/>
        <v>13</v>
      </c>
      <c r="B1500" s="1" t="str">
        <f t="shared" si="6954"/>
        <v>PRE-09740</v>
      </c>
      <c r="C1500" s="1" t="str">
        <f t="shared" si="6954"/>
        <v>SPP FH - Pine Lake N 13633</v>
      </c>
      <c r="D1500" s="2" t="str">
        <f t="shared" si="6954"/>
        <v>A2775269</v>
      </c>
      <c r="E1500" s="141" t="str">
        <f t="shared" si="6954"/>
        <v>PINE LAKE 13633 OCRs - 4 TAV</v>
      </c>
      <c r="F1500" s="84"/>
      <c r="G1500" s="119">
        <v>364</v>
      </c>
      <c r="H1500" s="118"/>
      <c r="J1500" s="166">
        <f t="shared" ref="J1500:U1500" si="6966">J1293+I1500</f>
        <v>0</v>
      </c>
      <c r="K1500" s="166">
        <f t="shared" si="6966"/>
        <v>0</v>
      </c>
      <c r="L1500" s="166">
        <f t="shared" si="6966"/>
        <v>0</v>
      </c>
      <c r="M1500" s="166">
        <f t="shared" si="6966"/>
        <v>0</v>
      </c>
      <c r="N1500" s="166">
        <f t="shared" si="6966"/>
        <v>0</v>
      </c>
      <c r="O1500" s="166">
        <f t="shared" si="6966"/>
        <v>0</v>
      </c>
      <c r="P1500" s="166">
        <f t="shared" si="6966"/>
        <v>0</v>
      </c>
      <c r="Q1500" s="166">
        <f t="shared" si="6966"/>
        <v>0</v>
      </c>
      <c r="R1500" s="166">
        <f t="shared" si="6966"/>
        <v>0</v>
      </c>
      <c r="S1500" s="166">
        <f t="shared" si="6966"/>
        <v>0</v>
      </c>
      <c r="T1500" s="166">
        <f t="shared" si="6966"/>
        <v>0</v>
      </c>
      <c r="U1500" s="166">
        <f t="shared" si="6966"/>
        <v>0</v>
      </c>
      <c r="V1500" s="142"/>
      <c r="W1500" s="166">
        <f t="shared" si="6956"/>
        <v>0</v>
      </c>
      <c r="X1500" s="166">
        <f t="shared" ref="X1500:AH1500" si="6967">X1293+W1500</f>
        <v>0</v>
      </c>
      <c r="Y1500" s="166">
        <f t="shared" si="6967"/>
        <v>0</v>
      </c>
      <c r="Z1500" s="166">
        <f t="shared" si="6967"/>
        <v>0</v>
      </c>
      <c r="AA1500" s="166">
        <f t="shared" si="6967"/>
        <v>0</v>
      </c>
      <c r="AB1500" s="166">
        <f t="shared" si="6967"/>
        <v>0</v>
      </c>
      <c r="AC1500" s="166">
        <f t="shared" si="6967"/>
        <v>0</v>
      </c>
      <c r="AD1500" s="166">
        <f t="shared" si="6967"/>
        <v>0</v>
      </c>
      <c r="AE1500" s="166">
        <f t="shared" si="6967"/>
        <v>0</v>
      </c>
      <c r="AF1500" s="166">
        <f t="shared" si="6967"/>
        <v>0</v>
      </c>
      <c r="AG1500" s="166">
        <f t="shared" si="6967"/>
        <v>0</v>
      </c>
      <c r="AH1500" s="166">
        <f t="shared" si="6967"/>
        <v>0</v>
      </c>
      <c r="AI1500" s="142"/>
      <c r="AJ1500" s="166">
        <f t="shared" si="6958"/>
        <v>0</v>
      </c>
      <c r="AK1500" s="166">
        <f t="shared" ref="AK1500:AU1500" si="6968">AK1293+AJ1500</f>
        <v>0</v>
      </c>
      <c r="AL1500" s="166">
        <f t="shared" si="6968"/>
        <v>0</v>
      </c>
      <c r="AM1500" s="166">
        <f t="shared" si="6968"/>
        <v>0</v>
      </c>
      <c r="AN1500" s="166">
        <f t="shared" si="6968"/>
        <v>0</v>
      </c>
      <c r="AO1500" s="166">
        <f t="shared" si="6968"/>
        <v>0</v>
      </c>
      <c r="AP1500" s="166">
        <f t="shared" si="6968"/>
        <v>0</v>
      </c>
      <c r="AQ1500" s="166">
        <f t="shared" si="6968"/>
        <v>0</v>
      </c>
      <c r="AR1500" s="166">
        <f t="shared" si="6968"/>
        <v>0</v>
      </c>
      <c r="AS1500" s="166">
        <f t="shared" si="6968"/>
        <v>0</v>
      </c>
      <c r="AT1500" s="166">
        <f t="shared" si="6968"/>
        <v>0</v>
      </c>
      <c r="AU1500" s="166">
        <f t="shared" si="6968"/>
        <v>0</v>
      </c>
      <c r="AV1500" s="142"/>
      <c r="AW1500" s="166">
        <f t="shared" si="6960"/>
        <v>0</v>
      </c>
      <c r="AX1500" s="166">
        <f t="shared" ref="AX1500:BH1500" si="6969">AX1293+AW1500</f>
        <v>0</v>
      </c>
      <c r="AY1500" s="166">
        <f t="shared" si="6969"/>
        <v>0</v>
      </c>
      <c r="AZ1500" s="166">
        <f t="shared" si="6969"/>
        <v>0</v>
      </c>
      <c r="BA1500" s="166">
        <f t="shared" si="6969"/>
        <v>0</v>
      </c>
      <c r="BB1500" s="166">
        <f t="shared" si="6969"/>
        <v>0</v>
      </c>
      <c r="BC1500" s="166">
        <f t="shared" si="6969"/>
        <v>0</v>
      </c>
      <c r="BD1500" s="166">
        <f t="shared" si="6969"/>
        <v>0</v>
      </c>
      <c r="BE1500" s="166">
        <f t="shared" si="6969"/>
        <v>0</v>
      </c>
      <c r="BF1500" s="166">
        <f t="shared" si="6969"/>
        <v>0</v>
      </c>
      <c r="BG1500" s="166">
        <f t="shared" si="6969"/>
        <v>0</v>
      </c>
      <c r="BH1500" s="166">
        <f t="shared" si="6969"/>
        <v>0</v>
      </c>
      <c r="BI1500" s="142"/>
      <c r="BV1500" s="142"/>
      <c r="CI1500" s="142"/>
      <c r="CV1500" s="142"/>
      <c r="DI1500" s="142"/>
      <c r="DV1500" s="142"/>
      <c r="EI1500" s="142"/>
    </row>
    <row r="1501" spans="1:139" ht="15.75" outlineLevel="1" x14ac:dyDescent="0.25">
      <c r="A1501" s="2">
        <f t="shared" si="6954"/>
        <v>14</v>
      </c>
      <c r="B1501" s="1" t="str">
        <f t="shared" si="6954"/>
        <v>PRE-10057</v>
      </c>
      <c r="C1501" s="1" t="str">
        <f t="shared" si="6954"/>
        <v>SPP FH - Hopewell 13148</v>
      </c>
      <c r="D1501" s="2" t="str">
        <f t="shared" si="6954"/>
        <v>PRE-10057.2</v>
      </c>
      <c r="E1501" s="141" t="str">
        <f t="shared" si="6954"/>
        <v>SPP FH - Hopewell 13148 - S&amp;E/R&amp;C</v>
      </c>
      <c r="F1501" s="84"/>
      <c r="G1501" s="119">
        <v>364</v>
      </c>
      <c r="H1501" s="118"/>
      <c r="J1501" s="166">
        <f t="shared" ref="J1501:U1501" si="6970">J1294+I1501</f>
        <v>0</v>
      </c>
      <c r="K1501" s="166">
        <f t="shared" si="6970"/>
        <v>0</v>
      </c>
      <c r="L1501" s="166">
        <f t="shared" si="6970"/>
        <v>0</v>
      </c>
      <c r="M1501" s="166">
        <f t="shared" si="6970"/>
        <v>0</v>
      </c>
      <c r="N1501" s="166">
        <f t="shared" si="6970"/>
        <v>0</v>
      </c>
      <c r="O1501" s="166">
        <f t="shared" si="6970"/>
        <v>0</v>
      </c>
      <c r="P1501" s="166">
        <f t="shared" si="6970"/>
        <v>0</v>
      </c>
      <c r="Q1501" s="166">
        <f t="shared" si="6970"/>
        <v>0</v>
      </c>
      <c r="R1501" s="166">
        <f t="shared" si="6970"/>
        <v>0</v>
      </c>
      <c r="S1501" s="166">
        <f t="shared" si="6970"/>
        <v>0</v>
      </c>
      <c r="T1501" s="166">
        <f t="shared" si="6970"/>
        <v>0</v>
      </c>
      <c r="U1501" s="166">
        <f t="shared" si="6970"/>
        <v>0</v>
      </c>
      <c r="V1501" s="142"/>
      <c r="W1501" s="166">
        <f t="shared" si="6956"/>
        <v>0</v>
      </c>
      <c r="X1501" s="166">
        <f t="shared" ref="X1501:AH1501" si="6971">X1294+W1501</f>
        <v>0</v>
      </c>
      <c r="Y1501" s="166">
        <f t="shared" si="6971"/>
        <v>0</v>
      </c>
      <c r="Z1501" s="166">
        <f t="shared" si="6971"/>
        <v>0</v>
      </c>
      <c r="AA1501" s="166">
        <f t="shared" si="6971"/>
        <v>0</v>
      </c>
      <c r="AB1501" s="166">
        <f t="shared" si="6971"/>
        <v>0</v>
      </c>
      <c r="AC1501" s="166">
        <f t="shared" si="6971"/>
        <v>0</v>
      </c>
      <c r="AD1501" s="166">
        <f t="shared" si="6971"/>
        <v>0</v>
      </c>
      <c r="AE1501" s="166">
        <f t="shared" si="6971"/>
        <v>0</v>
      </c>
      <c r="AF1501" s="166">
        <f t="shared" si="6971"/>
        <v>0</v>
      </c>
      <c r="AG1501" s="166">
        <f t="shared" si="6971"/>
        <v>0</v>
      </c>
      <c r="AH1501" s="166">
        <f t="shared" si="6971"/>
        <v>0</v>
      </c>
      <c r="AI1501" s="142"/>
      <c r="AJ1501" s="166">
        <f t="shared" si="6958"/>
        <v>0</v>
      </c>
      <c r="AK1501" s="166">
        <f t="shared" ref="AK1501:AU1501" si="6972">AK1294+AJ1501</f>
        <v>0</v>
      </c>
      <c r="AL1501" s="166">
        <f t="shared" si="6972"/>
        <v>0</v>
      </c>
      <c r="AM1501" s="166">
        <f t="shared" si="6972"/>
        <v>0</v>
      </c>
      <c r="AN1501" s="166">
        <f t="shared" si="6972"/>
        <v>0</v>
      </c>
      <c r="AO1501" s="166">
        <f t="shared" si="6972"/>
        <v>0</v>
      </c>
      <c r="AP1501" s="166">
        <f t="shared" si="6972"/>
        <v>501914.72400000005</v>
      </c>
      <c r="AQ1501" s="166">
        <f t="shared" si="6972"/>
        <v>501914.72400000005</v>
      </c>
      <c r="AR1501" s="166">
        <f t="shared" si="6972"/>
        <v>501914.72400000005</v>
      </c>
      <c r="AS1501" s="166">
        <f t="shared" si="6972"/>
        <v>501914.72400000005</v>
      </c>
      <c r="AT1501" s="166">
        <f t="shared" si="6972"/>
        <v>501914.72400000005</v>
      </c>
      <c r="AU1501" s="166">
        <f t="shared" si="6972"/>
        <v>501914.72400000005</v>
      </c>
      <c r="AV1501" s="142"/>
      <c r="AW1501" s="166">
        <f t="shared" si="6960"/>
        <v>501914.72400000005</v>
      </c>
      <c r="AX1501" s="166">
        <f t="shared" ref="AX1501:BH1501" si="6973">AX1294+AW1501</f>
        <v>501914.72400000005</v>
      </c>
      <c r="AY1501" s="166">
        <f t="shared" si="6973"/>
        <v>501914.72400000005</v>
      </c>
      <c r="AZ1501" s="166">
        <f t="shared" si="6973"/>
        <v>501914.72400000005</v>
      </c>
      <c r="BA1501" s="166">
        <f t="shared" si="6973"/>
        <v>501914.72400000005</v>
      </c>
      <c r="BB1501" s="166">
        <f t="shared" si="6973"/>
        <v>501914.72400000005</v>
      </c>
      <c r="BC1501" s="166">
        <f t="shared" si="6973"/>
        <v>501914.72400000005</v>
      </c>
      <c r="BD1501" s="166">
        <f t="shared" si="6973"/>
        <v>501914.72400000005</v>
      </c>
      <c r="BE1501" s="166">
        <f t="shared" si="6973"/>
        <v>501914.72400000005</v>
      </c>
      <c r="BF1501" s="166">
        <f t="shared" si="6973"/>
        <v>501914.72400000005</v>
      </c>
      <c r="BG1501" s="166">
        <f t="shared" si="6973"/>
        <v>501914.72400000005</v>
      </c>
      <c r="BH1501" s="166">
        <f t="shared" si="6973"/>
        <v>501914.72400000005</v>
      </c>
      <c r="BI1501" s="142"/>
      <c r="BV1501" s="142"/>
      <c r="CI1501" s="142"/>
      <c r="CV1501" s="142"/>
      <c r="DI1501" s="142"/>
      <c r="DV1501" s="142"/>
      <c r="EI1501" s="142"/>
    </row>
    <row r="1502" spans="1:139" ht="15.75" outlineLevel="1" x14ac:dyDescent="0.25">
      <c r="A1502" s="2">
        <f t="shared" si="6954"/>
        <v>15</v>
      </c>
      <c r="B1502" s="1" t="str">
        <f t="shared" si="6954"/>
        <v>PRE-10058</v>
      </c>
      <c r="C1502" s="1" t="str">
        <f t="shared" si="6954"/>
        <v>SPP FH - 14th St 13048</v>
      </c>
      <c r="D1502" s="2" t="str">
        <f t="shared" si="6954"/>
        <v>PRE-10058.1</v>
      </c>
      <c r="E1502" s="141" t="str">
        <f t="shared" si="6954"/>
        <v>SPP FH - 14th St 13048 - OH</v>
      </c>
      <c r="F1502" s="84"/>
      <c r="G1502" s="119">
        <v>364</v>
      </c>
      <c r="H1502" s="118"/>
      <c r="J1502" s="166">
        <f t="shared" ref="J1502:U1502" si="6974">J1295+I1502</f>
        <v>0</v>
      </c>
      <c r="K1502" s="166">
        <f t="shared" si="6974"/>
        <v>0</v>
      </c>
      <c r="L1502" s="166">
        <f t="shared" si="6974"/>
        <v>0</v>
      </c>
      <c r="M1502" s="166">
        <f t="shared" si="6974"/>
        <v>0</v>
      </c>
      <c r="N1502" s="166">
        <f t="shared" si="6974"/>
        <v>0</v>
      </c>
      <c r="O1502" s="166">
        <f t="shared" si="6974"/>
        <v>0</v>
      </c>
      <c r="P1502" s="166">
        <f t="shared" si="6974"/>
        <v>0</v>
      </c>
      <c r="Q1502" s="166">
        <f t="shared" si="6974"/>
        <v>0</v>
      </c>
      <c r="R1502" s="166">
        <f t="shared" si="6974"/>
        <v>0</v>
      </c>
      <c r="S1502" s="166">
        <f t="shared" si="6974"/>
        <v>0</v>
      </c>
      <c r="T1502" s="166">
        <f t="shared" si="6974"/>
        <v>0</v>
      </c>
      <c r="U1502" s="166">
        <f t="shared" si="6974"/>
        <v>0</v>
      </c>
      <c r="V1502" s="142"/>
      <c r="W1502" s="166">
        <f t="shared" si="6956"/>
        <v>0</v>
      </c>
      <c r="X1502" s="166">
        <f t="shared" ref="X1502:AH1502" si="6975">X1295+W1502</f>
        <v>0</v>
      </c>
      <c r="Y1502" s="166">
        <f t="shared" si="6975"/>
        <v>0</v>
      </c>
      <c r="Z1502" s="166">
        <f t="shared" si="6975"/>
        <v>0</v>
      </c>
      <c r="AA1502" s="166">
        <f t="shared" si="6975"/>
        <v>0</v>
      </c>
      <c r="AB1502" s="166">
        <f t="shared" si="6975"/>
        <v>0</v>
      </c>
      <c r="AC1502" s="166">
        <f t="shared" si="6975"/>
        <v>0</v>
      </c>
      <c r="AD1502" s="166">
        <f t="shared" si="6975"/>
        <v>0</v>
      </c>
      <c r="AE1502" s="166">
        <f t="shared" si="6975"/>
        <v>0</v>
      </c>
      <c r="AF1502" s="166">
        <f t="shared" si="6975"/>
        <v>0</v>
      </c>
      <c r="AG1502" s="166">
        <f t="shared" si="6975"/>
        <v>0</v>
      </c>
      <c r="AH1502" s="166">
        <f t="shared" si="6975"/>
        <v>0</v>
      </c>
      <c r="AI1502" s="142"/>
      <c r="AJ1502" s="166">
        <f t="shared" si="6958"/>
        <v>0</v>
      </c>
      <c r="AK1502" s="166">
        <f t="shared" ref="AK1502:AU1502" si="6976">AK1295+AJ1502</f>
        <v>0</v>
      </c>
      <c r="AL1502" s="166">
        <f t="shared" si="6976"/>
        <v>0</v>
      </c>
      <c r="AM1502" s="166">
        <f t="shared" si="6976"/>
        <v>0</v>
      </c>
      <c r="AN1502" s="166">
        <f t="shared" si="6976"/>
        <v>0</v>
      </c>
      <c r="AO1502" s="166">
        <f t="shared" si="6976"/>
        <v>665727.83200000005</v>
      </c>
      <c r="AP1502" s="166">
        <f t="shared" si="6976"/>
        <v>832602.89600000007</v>
      </c>
      <c r="AQ1502" s="166">
        <f t="shared" si="6976"/>
        <v>832602.89600000007</v>
      </c>
      <c r="AR1502" s="166">
        <f t="shared" si="6976"/>
        <v>832602.89600000007</v>
      </c>
      <c r="AS1502" s="166">
        <f t="shared" si="6976"/>
        <v>832602.89600000007</v>
      </c>
      <c r="AT1502" s="166">
        <f t="shared" si="6976"/>
        <v>832602.89600000007</v>
      </c>
      <c r="AU1502" s="166">
        <f t="shared" si="6976"/>
        <v>832602.89600000007</v>
      </c>
      <c r="AV1502" s="142"/>
      <c r="AW1502" s="166">
        <f t="shared" si="6960"/>
        <v>832602.89600000007</v>
      </c>
      <c r="AX1502" s="166">
        <f t="shared" ref="AX1502:BH1502" si="6977">AX1295+AW1502</f>
        <v>832602.89600000007</v>
      </c>
      <c r="AY1502" s="166">
        <f t="shared" si="6977"/>
        <v>832602.89600000007</v>
      </c>
      <c r="AZ1502" s="166">
        <f t="shared" si="6977"/>
        <v>832602.89600000007</v>
      </c>
      <c r="BA1502" s="166">
        <f t="shared" si="6977"/>
        <v>832602.89600000007</v>
      </c>
      <c r="BB1502" s="166">
        <f t="shared" si="6977"/>
        <v>832602.89600000007</v>
      </c>
      <c r="BC1502" s="166">
        <f t="shared" si="6977"/>
        <v>832602.89600000007</v>
      </c>
      <c r="BD1502" s="166">
        <f t="shared" si="6977"/>
        <v>832602.89600000007</v>
      </c>
      <c r="BE1502" s="166">
        <f t="shared" si="6977"/>
        <v>832602.89600000007</v>
      </c>
      <c r="BF1502" s="166">
        <f t="shared" si="6977"/>
        <v>832602.89600000007</v>
      </c>
      <c r="BG1502" s="166">
        <f t="shared" si="6977"/>
        <v>832602.89600000007</v>
      </c>
      <c r="BH1502" s="166">
        <f t="shared" si="6977"/>
        <v>832602.89600000007</v>
      </c>
      <c r="BI1502" s="142"/>
      <c r="BV1502" s="142"/>
      <c r="CI1502" s="142"/>
      <c r="CV1502" s="142"/>
      <c r="DI1502" s="142"/>
      <c r="DV1502" s="142"/>
      <c r="EI1502" s="142"/>
    </row>
    <row r="1503" spans="1:139" ht="15.75" outlineLevel="1" x14ac:dyDescent="0.25">
      <c r="A1503" s="2">
        <f t="shared" si="6954"/>
        <v>15</v>
      </c>
      <c r="B1503" s="1" t="str">
        <f t="shared" si="6954"/>
        <v>PRE-10058</v>
      </c>
      <c r="C1503" s="1" t="str">
        <f t="shared" si="6954"/>
        <v>SPP FH - 14th St 13048</v>
      </c>
      <c r="D1503" s="2" t="str">
        <f t="shared" si="6954"/>
        <v>PRE-10058.2</v>
      </c>
      <c r="E1503" s="141" t="str">
        <f t="shared" si="6954"/>
        <v>SPP FH - 14th St 13048 - S&amp;E/R&amp;C</v>
      </c>
      <c r="F1503" s="84"/>
      <c r="G1503" s="119">
        <v>364</v>
      </c>
      <c r="H1503" s="118"/>
      <c r="J1503" s="166">
        <f t="shared" ref="J1503:U1503" si="6978">J1296+I1503</f>
        <v>0</v>
      </c>
      <c r="K1503" s="166">
        <f t="shared" si="6978"/>
        <v>0</v>
      </c>
      <c r="L1503" s="166">
        <f t="shared" si="6978"/>
        <v>0</v>
      </c>
      <c r="M1503" s="166">
        <f t="shared" si="6978"/>
        <v>0</v>
      </c>
      <c r="N1503" s="166">
        <f t="shared" si="6978"/>
        <v>0</v>
      </c>
      <c r="O1503" s="166">
        <f t="shared" si="6978"/>
        <v>0</v>
      </c>
      <c r="P1503" s="166">
        <f t="shared" si="6978"/>
        <v>0</v>
      </c>
      <c r="Q1503" s="166">
        <f t="shared" si="6978"/>
        <v>0</v>
      </c>
      <c r="R1503" s="166">
        <f t="shared" si="6978"/>
        <v>0</v>
      </c>
      <c r="S1503" s="166">
        <f t="shared" si="6978"/>
        <v>0</v>
      </c>
      <c r="T1503" s="166">
        <f t="shared" si="6978"/>
        <v>0</v>
      </c>
      <c r="U1503" s="166">
        <f t="shared" si="6978"/>
        <v>0</v>
      </c>
      <c r="V1503" s="142"/>
      <c r="W1503" s="166">
        <f t="shared" si="6956"/>
        <v>0</v>
      </c>
      <c r="X1503" s="166">
        <f t="shared" ref="X1503:AH1503" si="6979">X1296+W1503</f>
        <v>0</v>
      </c>
      <c r="Y1503" s="166">
        <f t="shared" si="6979"/>
        <v>0</v>
      </c>
      <c r="Z1503" s="166">
        <f t="shared" si="6979"/>
        <v>0</v>
      </c>
      <c r="AA1503" s="166">
        <f t="shared" si="6979"/>
        <v>0</v>
      </c>
      <c r="AB1503" s="166">
        <f t="shared" si="6979"/>
        <v>0</v>
      </c>
      <c r="AC1503" s="166">
        <f t="shared" si="6979"/>
        <v>0</v>
      </c>
      <c r="AD1503" s="166">
        <f t="shared" si="6979"/>
        <v>0</v>
      </c>
      <c r="AE1503" s="166">
        <f t="shared" si="6979"/>
        <v>0</v>
      </c>
      <c r="AF1503" s="166">
        <f t="shared" si="6979"/>
        <v>0</v>
      </c>
      <c r="AG1503" s="166">
        <f t="shared" si="6979"/>
        <v>0</v>
      </c>
      <c r="AH1503" s="166">
        <f t="shared" si="6979"/>
        <v>0</v>
      </c>
      <c r="AI1503" s="142"/>
      <c r="AJ1503" s="166">
        <f t="shared" si="6958"/>
        <v>0</v>
      </c>
      <c r="AK1503" s="166">
        <f t="shared" ref="AK1503:AU1503" si="6980">AK1296+AJ1503</f>
        <v>0</v>
      </c>
      <c r="AL1503" s="166">
        <f t="shared" si="6980"/>
        <v>0</v>
      </c>
      <c r="AM1503" s="166">
        <f t="shared" si="6980"/>
        <v>0</v>
      </c>
      <c r="AN1503" s="166">
        <f t="shared" si="6980"/>
        <v>0</v>
      </c>
      <c r="AO1503" s="166">
        <f t="shared" si="6980"/>
        <v>897.0200000000001</v>
      </c>
      <c r="AP1503" s="166">
        <f t="shared" si="6980"/>
        <v>897.0200000000001</v>
      </c>
      <c r="AQ1503" s="166">
        <f t="shared" si="6980"/>
        <v>897.0200000000001</v>
      </c>
      <c r="AR1503" s="166">
        <f t="shared" si="6980"/>
        <v>897.0200000000001</v>
      </c>
      <c r="AS1503" s="166">
        <f t="shared" si="6980"/>
        <v>897.0200000000001</v>
      </c>
      <c r="AT1503" s="166">
        <f t="shared" si="6980"/>
        <v>897.0200000000001</v>
      </c>
      <c r="AU1503" s="166">
        <f t="shared" si="6980"/>
        <v>897.0200000000001</v>
      </c>
      <c r="AV1503" s="142"/>
      <c r="AW1503" s="166">
        <f t="shared" si="6960"/>
        <v>897.0200000000001</v>
      </c>
      <c r="AX1503" s="166">
        <f t="shared" ref="AX1503:BH1503" si="6981">AX1296+AW1503</f>
        <v>897.0200000000001</v>
      </c>
      <c r="AY1503" s="166">
        <f t="shared" si="6981"/>
        <v>897.0200000000001</v>
      </c>
      <c r="AZ1503" s="166">
        <f t="shared" si="6981"/>
        <v>897.0200000000001</v>
      </c>
      <c r="BA1503" s="166">
        <f t="shared" si="6981"/>
        <v>897.0200000000001</v>
      </c>
      <c r="BB1503" s="166">
        <f t="shared" si="6981"/>
        <v>897.0200000000001</v>
      </c>
      <c r="BC1503" s="166">
        <f t="shared" si="6981"/>
        <v>897.0200000000001</v>
      </c>
      <c r="BD1503" s="166">
        <f t="shared" si="6981"/>
        <v>897.0200000000001</v>
      </c>
      <c r="BE1503" s="166">
        <f t="shared" si="6981"/>
        <v>897.0200000000001</v>
      </c>
      <c r="BF1503" s="166">
        <f t="shared" si="6981"/>
        <v>897.0200000000001</v>
      </c>
      <c r="BG1503" s="166">
        <f t="shared" si="6981"/>
        <v>897.0200000000001</v>
      </c>
      <c r="BH1503" s="166">
        <f t="shared" si="6981"/>
        <v>897.0200000000001</v>
      </c>
      <c r="BI1503" s="142"/>
      <c r="BV1503" s="142"/>
      <c r="CI1503" s="142"/>
      <c r="CV1503" s="142"/>
      <c r="DI1503" s="142"/>
      <c r="DV1503" s="142"/>
      <c r="EI1503" s="142"/>
    </row>
    <row r="1504" spans="1:139" ht="15.75" outlineLevel="1" x14ac:dyDescent="0.25">
      <c r="A1504" s="2">
        <f t="shared" si="6954"/>
        <v>16</v>
      </c>
      <c r="B1504" s="1" t="str">
        <f t="shared" si="6954"/>
        <v>PRE-10059</v>
      </c>
      <c r="C1504" s="1" t="str">
        <f t="shared" si="6954"/>
        <v>SPP FH - Plymouth St 13094</v>
      </c>
      <c r="D1504" s="2" t="str">
        <f t="shared" si="6954"/>
        <v>PRE-10059.1</v>
      </c>
      <c r="E1504" s="141" t="str">
        <f t="shared" si="6954"/>
        <v>SPP FH - Plymouth St 13094 - OH</v>
      </c>
      <c r="F1504" s="84"/>
      <c r="G1504" s="119">
        <v>364</v>
      </c>
      <c r="H1504" s="118"/>
      <c r="J1504" s="166">
        <f t="shared" ref="J1504:U1504" si="6982">J1297+I1504</f>
        <v>0</v>
      </c>
      <c r="K1504" s="166">
        <f t="shared" si="6982"/>
        <v>0</v>
      </c>
      <c r="L1504" s="166">
        <f t="shared" si="6982"/>
        <v>0</v>
      </c>
      <c r="M1504" s="166">
        <f t="shared" si="6982"/>
        <v>0</v>
      </c>
      <c r="N1504" s="166">
        <f t="shared" si="6982"/>
        <v>0</v>
      </c>
      <c r="O1504" s="166">
        <f t="shared" si="6982"/>
        <v>0</v>
      </c>
      <c r="P1504" s="166">
        <f t="shared" si="6982"/>
        <v>0</v>
      </c>
      <c r="Q1504" s="166">
        <f t="shared" si="6982"/>
        <v>0</v>
      </c>
      <c r="R1504" s="166">
        <f t="shared" si="6982"/>
        <v>0</v>
      </c>
      <c r="S1504" s="166">
        <f t="shared" si="6982"/>
        <v>0</v>
      </c>
      <c r="T1504" s="166">
        <f t="shared" si="6982"/>
        <v>0</v>
      </c>
      <c r="U1504" s="166">
        <f t="shared" si="6982"/>
        <v>0</v>
      </c>
      <c r="V1504" s="142"/>
      <c r="W1504" s="166">
        <f t="shared" si="6956"/>
        <v>0</v>
      </c>
      <c r="X1504" s="166">
        <f t="shared" ref="X1504:AH1504" si="6983">X1297+W1504</f>
        <v>0</v>
      </c>
      <c r="Y1504" s="166">
        <f t="shared" si="6983"/>
        <v>0</v>
      </c>
      <c r="Z1504" s="166">
        <f t="shared" si="6983"/>
        <v>0</v>
      </c>
      <c r="AA1504" s="166">
        <f t="shared" si="6983"/>
        <v>0</v>
      </c>
      <c r="AB1504" s="166">
        <f t="shared" si="6983"/>
        <v>0</v>
      </c>
      <c r="AC1504" s="166">
        <f t="shared" si="6983"/>
        <v>0</v>
      </c>
      <c r="AD1504" s="166">
        <f t="shared" si="6983"/>
        <v>0</v>
      </c>
      <c r="AE1504" s="166">
        <f t="shared" si="6983"/>
        <v>0</v>
      </c>
      <c r="AF1504" s="166">
        <f t="shared" si="6983"/>
        <v>0</v>
      </c>
      <c r="AG1504" s="166">
        <f t="shared" si="6983"/>
        <v>0</v>
      </c>
      <c r="AH1504" s="166">
        <f t="shared" si="6983"/>
        <v>0</v>
      </c>
      <c r="AI1504" s="142"/>
      <c r="AJ1504" s="166">
        <f t="shared" si="6958"/>
        <v>0</v>
      </c>
      <c r="AK1504" s="166">
        <f t="shared" ref="AK1504:AU1504" si="6984">AK1297+AJ1504</f>
        <v>0</v>
      </c>
      <c r="AL1504" s="166">
        <f t="shared" si="6984"/>
        <v>0</v>
      </c>
      <c r="AM1504" s="166">
        <f t="shared" si="6984"/>
        <v>0</v>
      </c>
      <c r="AN1504" s="166">
        <f t="shared" si="6984"/>
        <v>0</v>
      </c>
      <c r="AO1504" s="166">
        <f t="shared" si="6984"/>
        <v>0</v>
      </c>
      <c r="AP1504" s="166">
        <f t="shared" si="6984"/>
        <v>0</v>
      </c>
      <c r="AQ1504" s="166">
        <f t="shared" si="6984"/>
        <v>0</v>
      </c>
      <c r="AR1504" s="166">
        <f t="shared" si="6984"/>
        <v>0</v>
      </c>
      <c r="AS1504" s="166">
        <f t="shared" si="6984"/>
        <v>0</v>
      </c>
      <c r="AT1504" s="166">
        <f t="shared" si="6984"/>
        <v>0</v>
      </c>
      <c r="AU1504" s="166">
        <f t="shared" si="6984"/>
        <v>773681.2840000001</v>
      </c>
      <c r="AV1504" s="142"/>
      <c r="AW1504" s="166">
        <f t="shared" si="6960"/>
        <v>773681.2840000001</v>
      </c>
      <c r="AX1504" s="166">
        <f t="shared" ref="AX1504:BH1504" si="6985">AX1297+AW1504</f>
        <v>773681.2840000001</v>
      </c>
      <c r="AY1504" s="166">
        <f t="shared" si="6985"/>
        <v>773681.2840000001</v>
      </c>
      <c r="AZ1504" s="166">
        <f t="shared" si="6985"/>
        <v>773681.2840000001</v>
      </c>
      <c r="BA1504" s="166">
        <f t="shared" si="6985"/>
        <v>773681.2840000001</v>
      </c>
      <c r="BB1504" s="166">
        <f t="shared" si="6985"/>
        <v>773681.2840000001</v>
      </c>
      <c r="BC1504" s="166">
        <f t="shared" si="6985"/>
        <v>773681.2840000001</v>
      </c>
      <c r="BD1504" s="166">
        <f t="shared" si="6985"/>
        <v>773681.2840000001</v>
      </c>
      <c r="BE1504" s="166">
        <f t="shared" si="6985"/>
        <v>773681.2840000001</v>
      </c>
      <c r="BF1504" s="166">
        <f t="shared" si="6985"/>
        <v>773681.2840000001</v>
      </c>
      <c r="BG1504" s="166">
        <f t="shared" si="6985"/>
        <v>773681.2840000001</v>
      </c>
      <c r="BH1504" s="166">
        <f t="shared" si="6985"/>
        <v>773681.2840000001</v>
      </c>
      <c r="BI1504" s="142"/>
      <c r="BV1504" s="142"/>
      <c r="CI1504" s="142"/>
      <c r="CV1504" s="142"/>
      <c r="DI1504" s="142"/>
      <c r="DV1504" s="142"/>
      <c r="EI1504" s="142"/>
    </row>
    <row r="1505" spans="1:139" ht="15.75" outlineLevel="1" x14ac:dyDescent="0.25">
      <c r="A1505" s="2">
        <f t="shared" si="6954"/>
        <v>16</v>
      </c>
      <c r="B1505" s="1" t="str">
        <f t="shared" si="6954"/>
        <v>PRE-10059</v>
      </c>
      <c r="C1505" s="1" t="str">
        <f t="shared" si="6954"/>
        <v>SPP FH - Plymouth St 13094</v>
      </c>
      <c r="D1505" s="2" t="str">
        <f t="shared" si="6954"/>
        <v>PRE-10059.2</v>
      </c>
      <c r="E1505" s="141" t="str">
        <f t="shared" si="6954"/>
        <v>SPP FH - Plymouth St 13094-S&amp;E/R&amp;C</v>
      </c>
      <c r="F1505" s="84"/>
      <c r="G1505" s="119">
        <v>364</v>
      </c>
      <c r="H1505" s="118"/>
      <c r="J1505" s="166">
        <f t="shared" ref="J1505:U1505" si="6986">J1298+I1505</f>
        <v>0</v>
      </c>
      <c r="K1505" s="166">
        <f t="shared" si="6986"/>
        <v>0</v>
      </c>
      <c r="L1505" s="166">
        <f t="shared" si="6986"/>
        <v>0</v>
      </c>
      <c r="M1505" s="166">
        <f t="shared" si="6986"/>
        <v>0</v>
      </c>
      <c r="N1505" s="166">
        <f t="shared" si="6986"/>
        <v>0</v>
      </c>
      <c r="O1505" s="166">
        <f t="shared" si="6986"/>
        <v>0</v>
      </c>
      <c r="P1505" s="166">
        <f t="shared" si="6986"/>
        <v>0</v>
      </c>
      <c r="Q1505" s="166">
        <f t="shared" si="6986"/>
        <v>0</v>
      </c>
      <c r="R1505" s="166">
        <f t="shared" si="6986"/>
        <v>0</v>
      </c>
      <c r="S1505" s="166">
        <f t="shared" si="6986"/>
        <v>0</v>
      </c>
      <c r="T1505" s="166">
        <f t="shared" si="6986"/>
        <v>0</v>
      </c>
      <c r="U1505" s="166">
        <f t="shared" si="6986"/>
        <v>0</v>
      </c>
      <c r="V1505" s="142"/>
      <c r="W1505" s="166">
        <f t="shared" si="6956"/>
        <v>0</v>
      </c>
      <c r="X1505" s="166">
        <f t="shared" ref="X1505:AH1505" si="6987">X1298+W1505</f>
        <v>0</v>
      </c>
      <c r="Y1505" s="166">
        <f t="shared" si="6987"/>
        <v>0</v>
      </c>
      <c r="Z1505" s="166">
        <f t="shared" si="6987"/>
        <v>0</v>
      </c>
      <c r="AA1505" s="166">
        <f t="shared" si="6987"/>
        <v>0</v>
      </c>
      <c r="AB1505" s="166">
        <f t="shared" si="6987"/>
        <v>0</v>
      </c>
      <c r="AC1505" s="166">
        <f t="shared" si="6987"/>
        <v>0</v>
      </c>
      <c r="AD1505" s="166">
        <f t="shared" si="6987"/>
        <v>0</v>
      </c>
      <c r="AE1505" s="166">
        <f t="shared" si="6987"/>
        <v>0</v>
      </c>
      <c r="AF1505" s="166">
        <f t="shared" si="6987"/>
        <v>0</v>
      </c>
      <c r="AG1505" s="166">
        <f t="shared" si="6987"/>
        <v>0</v>
      </c>
      <c r="AH1505" s="166">
        <f t="shared" si="6987"/>
        <v>0</v>
      </c>
      <c r="AI1505" s="142"/>
      <c r="AJ1505" s="166">
        <f t="shared" si="6958"/>
        <v>0</v>
      </c>
      <c r="AK1505" s="166">
        <f t="shared" ref="AK1505:AU1505" si="6988">AK1298+AJ1505</f>
        <v>0</v>
      </c>
      <c r="AL1505" s="166">
        <f t="shared" si="6988"/>
        <v>0</v>
      </c>
      <c r="AM1505" s="166">
        <f t="shared" si="6988"/>
        <v>0</v>
      </c>
      <c r="AN1505" s="166">
        <f t="shared" si="6988"/>
        <v>0</v>
      </c>
      <c r="AO1505" s="166">
        <f t="shared" si="6988"/>
        <v>0</v>
      </c>
      <c r="AP1505" s="166">
        <f t="shared" si="6988"/>
        <v>0</v>
      </c>
      <c r="AQ1505" s="166">
        <f t="shared" si="6988"/>
        <v>0</v>
      </c>
      <c r="AR1505" s="166">
        <f t="shared" si="6988"/>
        <v>0</v>
      </c>
      <c r="AS1505" s="166">
        <f t="shared" si="6988"/>
        <v>0</v>
      </c>
      <c r="AT1505" s="166">
        <f t="shared" si="6988"/>
        <v>0</v>
      </c>
      <c r="AU1505" s="166">
        <f t="shared" si="6988"/>
        <v>0</v>
      </c>
      <c r="AV1505" s="142"/>
      <c r="AW1505" s="166">
        <f t="shared" si="6960"/>
        <v>1448879.7760000001</v>
      </c>
      <c r="AX1505" s="166">
        <f t="shared" ref="AX1505:BH1505" si="6989">AX1298+AW1505</f>
        <v>1448879.7760000001</v>
      </c>
      <c r="AY1505" s="166">
        <f t="shared" si="6989"/>
        <v>1448879.7760000001</v>
      </c>
      <c r="AZ1505" s="166">
        <f t="shared" si="6989"/>
        <v>1448879.7760000001</v>
      </c>
      <c r="BA1505" s="166">
        <f t="shared" si="6989"/>
        <v>1448879.7760000001</v>
      </c>
      <c r="BB1505" s="166">
        <f t="shared" si="6989"/>
        <v>1448879.7760000001</v>
      </c>
      <c r="BC1505" s="166">
        <f t="shared" si="6989"/>
        <v>1448879.7760000001</v>
      </c>
      <c r="BD1505" s="166">
        <f t="shared" si="6989"/>
        <v>1448879.7760000001</v>
      </c>
      <c r="BE1505" s="166">
        <f t="shared" si="6989"/>
        <v>1448879.7760000001</v>
      </c>
      <c r="BF1505" s="166">
        <f t="shared" si="6989"/>
        <v>1448879.7760000001</v>
      </c>
      <c r="BG1505" s="166">
        <f t="shared" si="6989"/>
        <v>1448879.7760000001</v>
      </c>
      <c r="BH1505" s="166">
        <f t="shared" si="6989"/>
        <v>1448879.7760000001</v>
      </c>
      <c r="BI1505" s="142"/>
      <c r="BV1505" s="142"/>
      <c r="CI1505" s="142"/>
      <c r="CV1505" s="142"/>
      <c r="DI1505" s="142"/>
      <c r="DV1505" s="142"/>
      <c r="EI1505" s="142"/>
    </row>
    <row r="1506" spans="1:139" ht="15.75" outlineLevel="1" x14ac:dyDescent="0.25">
      <c r="A1506" s="2">
        <f t="shared" si="6954"/>
        <v>17</v>
      </c>
      <c r="B1506" s="1" t="str">
        <f t="shared" si="6954"/>
        <v>FH - TBD12</v>
      </c>
      <c r="C1506" s="1" t="str">
        <f t="shared" si="6954"/>
        <v>SPP FH - 13770</v>
      </c>
      <c r="D1506" s="2" t="str">
        <f t="shared" si="6954"/>
        <v>FH - TBD12.1</v>
      </c>
      <c r="E1506" s="141" t="str">
        <f t="shared" si="6954"/>
        <v>SPP FH - Lake Juliana 13770 - OH Feeder</v>
      </c>
      <c r="F1506" s="84"/>
      <c r="G1506" s="119">
        <v>364</v>
      </c>
      <c r="H1506" s="118"/>
      <c r="J1506" s="166">
        <f t="shared" ref="J1506:U1506" si="6990">J1299+I1506</f>
        <v>0</v>
      </c>
      <c r="K1506" s="166">
        <f t="shared" si="6990"/>
        <v>0</v>
      </c>
      <c r="L1506" s="166">
        <f t="shared" si="6990"/>
        <v>0</v>
      </c>
      <c r="M1506" s="166">
        <f t="shared" si="6990"/>
        <v>0</v>
      </c>
      <c r="N1506" s="166">
        <f t="shared" si="6990"/>
        <v>0</v>
      </c>
      <c r="O1506" s="166">
        <f t="shared" si="6990"/>
        <v>0</v>
      </c>
      <c r="P1506" s="166">
        <f t="shared" si="6990"/>
        <v>0</v>
      </c>
      <c r="Q1506" s="166">
        <f t="shared" si="6990"/>
        <v>0</v>
      </c>
      <c r="R1506" s="166">
        <f t="shared" si="6990"/>
        <v>0</v>
      </c>
      <c r="S1506" s="166">
        <f t="shared" si="6990"/>
        <v>0</v>
      </c>
      <c r="T1506" s="166">
        <f t="shared" si="6990"/>
        <v>0</v>
      </c>
      <c r="U1506" s="166">
        <f t="shared" si="6990"/>
        <v>0</v>
      </c>
      <c r="V1506" s="142"/>
      <c r="W1506" s="166">
        <f t="shared" si="6956"/>
        <v>0</v>
      </c>
      <c r="X1506" s="166">
        <f t="shared" ref="X1506:AH1506" si="6991">X1299+W1506</f>
        <v>0</v>
      </c>
      <c r="Y1506" s="166">
        <f t="shared" si="6991"/>
        <v>0</v>
      </c>
      <c r="Z1506" s="166">
        <f t="shared" si="6991"/>
        <v>0</v>
      </c>
      <c r="AA1506" s="166">
        <f t="shared" si="6991"/>
        <v>0</v>
      </c>
      <c r="AB1506" s="166">
        <f t="shared" si="6991"/>
        <v>0</v>
      </c>
      <c r="AC1506" s="166">
        <f t="shared" si="6991"/>
        <v>0</v>
      </c>
      <c r="AD1506" s="166">
        <f t="shared" si="6991"/>
        <v>0</v>
      </c>
      <c r="AE1506" s="166">
        <f t="shared" si="6991"/>
        <v>0</v>
      </c>
      <c r="AF1506" s="166">
        <f t="shared" si="6991"/>
        <v>0</v>
      </c>
      <c r="AG1506" s="166">
        <f t="shared" si="6991"/>
        <v>0</v>
      </c>
      <c r="AH1506" s="166">
        <f t="shared" si="6991"/>
        <v>0</v>
      </c>
      <c r="AI1506" s="142"/>
      <c r="AJ1506" s="166">
        <f t="shared" si="6958"/>
        <v>0</v>
      </c>
      <c r="AK1506" s="166">
        <f t="shared" ref="AK1506:AU1506" si="6992">AK1299+AJ1506</f>
        <v>0</v>
      </c>
      <c r="AL1506" s="166">
        <f t="shared" si="6992"/>
        <v>0</v>
      </c>
      <c r="AM1506" s="166">
        <f t="shared" si="6992"/>
        <v>0</v>
      </c>
      <c r="AN1506" s="166">
        <f t="shared" si="6992"/>
        <v>0</v>
      </c>
      <c r="AO1506" s="166">
        <f t="shared" si="6992"/>
        <v>0</v>
      </c>
      <c r="AP1506" s="166">
        <f t="shared" si="6992"/>
        <v>0</v>
      </c>
      <c r="AQ1506" s="166">
        <f t="shared" si="6992"/>
        <v>0</v>
      </c>
      <c r="AR1506" s="166">
        <f t="shared" si="6992"/>
        <v>0</v>
      </c>
      <c r="AS1506" s="166">
        <f t="shared" si="6992"/>
        <v>0</v>
      </c>
      <c r="AT1506" s="166">
        <f t="shared" si="6992"/>
        <v>0</v>
      </c>
      <c r="AU1506" s="166">
        <f t="shared" si="6992"/>
        <v>1063206.7625</v>
      </c>
      <c r="AV1506" s="142"/>
      <c r="AW1506" s="166">
        <f t="shared" si="6960"/>
        <v>1063206.7625</v>
      </c>
      <c r="AX1506" s="166">
        <f t="shared" ref="AX1506:BH1506" si="6993">AX1299+AW1506</f>
        <v>1063206.7625</v>
      </c>
      <c r="AY1506" s="166">
        <f t="shared" si="6993"/>
        <v>1063206.7625</v>
      </c>
      <c r="AZ1506" s="166">
        <f t="shared" si="6993"/>
        <v>1063206.7625</v>
      </c>
      <c r="BA1506" s="166">
        <f t="shared" si="6993"/>
        <v>1063206.7625</v>
      </c>
      <c r="BB1506" s="166">
        <f t="shared" si="6993"/>
        <v>1063206.7625</v>
      </c>
      <c r="BC1506" s="166">
        <f t="shared" si="6993"/>
        <v>1063206.7625</v>
      </c>
      <c r="BD1506" s="166">
        <f t="shared" si="6993"/>
        <v>1063206.7625</v>
      </c>
      <c r="BE1506" s="166">
        <f t="shared" si="6993"/>
        <v>1063206.7625</v>
      </c>
      <c r="BF1506" s="166">
        <f t="shared" si="6993"/>
        <v>1063206.7625</v>
      </c>
      <c r="BG1506" s="166">
        <f t="shared" si="6993"/>
        <v>1063206.7625</v>
      </c>
      <c r="BH1506" s="166">
        <f t="shared" si="6993"/>
        <v>1063206.7625</v>
      </c>
      <c r="BI1506" s="142"/>
      <c r="BV1506" s="142"/>
      <c r="CI1506" s="142"/>
      <c r="CV1506" s="142"/>
      <c r="DI1506" s="142"/>
      <c r="DV1506" s="142"/>
      <c r="EI1506" s="142"/>
    </row>
    <row r="1507" spans="1:139" ht="15.75" outlineLevel="1" x14ac:dyDescent="0.25">
      <c r="A1507" s="2">
        <f t="shared" si="6954"/>
        <v>17</v>
      </c>
      <c r="B1507" s="1" t="str">
        <f t="shared" si="6954"/>
        <v>PRE-10060</v>
      </c>
      <c r="C1507" s="1" t="str">
        <f t="shared" si="6954"/>
        <v>SPP FH - Lake Juliana 13770</v>
      </c>
      <c r="D1507" s="2" t="str">
        <f t="shared" si="6954"/>
        <v>PRE-10060.2</v>
      </c>
      <c r="E1507" s="141" t="str">
        <f t="shared" si="6954"/>
        <v>SPP FH - Lake Juliana 13770-S&amp;E/R&amp;C</v>
      </c>
      <c r="F1507" s="84"/>
      <c r="G1507" s="119">
        <v>364</v>
      </c>
      <c r="H1507" s="118"/>
      <c r="J1507" s="166">
        <f t="shared" ref="J1507:U1507" si="6994">J1300+I1507</f>
        <v>0</v>
      </c>
      <c r="K1507" s="166">
        <f t="shared" si="6994"/>
        <v>0</v>
      </c>
      <c r="L1507" s="166">
        <f t="shared" si="6994"/>
        <v>0</v>
      </c>
      <c r="M1507" s="166">
        <f t="shared" si="6994"/>
        <v>0</v>
      </c>
      <c r="N1507" s="166">
        <f t="shared" si="6994"/>
        <v>0</v>
      </c>
      <c r="O1507" s="166">
        <f t="shared" si="6994"/>
        <v>0</v>
      </c>
      <c r="P1507" s="166">
        <f t="shared" si="6994"/>
        <v>0</v>
      </c>
      <c r="Q1507" s="166">
        <f t="shared" si="6994"/>
        <v>0</v>
      </c>
      <c r="R1507" s="166">
        <f t="shared" si="6994"/>
        <v>0</v>
      </c>
      <c r="S1507" s="166">
        <f t="shared" si="6994"/>
        <v>0</v>
      </c>
      <c r="T1507" s="166">
        <f t="shared" si="6994"/>
        <v>0</v>
      </c>
      <c r="U1507" s="166">
        <f t="shared" si="6994"/>
        <v>0</v>
      </c>
      <c r="V1507" s="142"/>
      <c r="W1507" s="166">
        <f t="shared" si="6956"/>
        <v>0</v>
      </c>
      <c r="X1507" s="166">
        <f t="shared" ref="X1507:AH1507" si="6995">X1300+W1507</f>
        <v>0</v>
      </c>
      <c r="Y1507" s="166">
        <f t="shared" si="6995"/>
        <v>0</v>
      </c>
      <c r="Z1507" s="166">
        <f t="shared" si="6995"/>
        <v>0</v>
      </c>
      <c r="AA1507" s="166">
        <f t="shared" si="6995"/>
        <v>0</v>
      </c>
      <c r="AB1507" s="166">
        <f t="shared" si="6995"/>
        <v>0</v>
      </c>
      <c r="AC1507" s="166">
        <f t="shared" si="6995"/>
        <v>0</v>
      </c>
      <c r="AD1507" s="166">
        <f t="shared" si="6995"/>
        <v>0</v>
      </c>
      <c r="AE1507" s="166">
        <f t="shared" si="6995"/>
        <v>0</v>
      </c>
      <c r="AF1507" s="166">
        <f t="shared" si="6995"/>
        <v>0</v>
      </c>
      <c r="AG1507" s="166">
        <f t="shared" si="6995"/>
        <v>0</v>
      </c>
      <c r="AH1507" s="166">
        <f t="shared" si="6995"/>
        <v>0</v>
      </c>
      <c r="AI1507" s="142"/>
      <c r="AJ1507" s="166">
        <f t="shared" si="6958"/>
        <v>0</v>
      </c>
      <c r="AK1507" s="166">
        <f t="shared" ref="AK1507:AU1507" si="6996">AK1300+AJ1507</f>
        <v>0</v>
      </c>
      <c r="AL1507" s="166">
        <f t="shared" si="6996"/>
        <v>0</v>
      </c>
      <c r="AM1507" s="166">
        <f t="shared" si="6996"/>
        <v>0</v>
      </c>
      <c r="AN1507" s="166">
        <f t="shared" si="6996"/>
        <v>0</v>
      </c>
      <c r="AO1507" s="166">
        <f t="shared" si="6996"/>
        <v>0</v>
      </c>
      <c r="AP1507" s="166">
        <f t="shared" si="6996"/>
        <v>188.44000000000003</v>
      </c>
      <c r="AQ1507" s="166">
        <f t="shared" si="6996"/>
        <v>188.44000000000003</v>
      </c>
      <c r="AR1507" s="166">
        <f t="shared" si="6996"/>
        <v>324188.44</v>
      </c>
      <c r="AS1507" s="166">
        <f t="shared" si="6996"/>
        <v>648188.43999999994</v>
      </c>
      <c r="AT1507" s="166">
        <f t="shared" si="6996"/>
        <v>972188.44</v>
      </c>
      <c r="AU1507" s="166">
        <f t="shared" si="6996"/>
        <v>1296188.44</v>
      </c>
      <c r="AV1507" s="142"/>
      <c r="AW1507" s="166">
        <f t="shared" si="6960"/>
        <v>1296188.44</v>
      </c>
      <c r="AX1507" s="166">
        <f t="shared" ref="AX1507:BH1507" si="6997">AX1300+AW1507</f>
        <v>1296188.44</v>
      </c>
      <c r="AY1507" s="166">
        <f t="shared" si="6997"/>
        <v>1296188.44</v>
      </c>
      <c r="AZ1507" s="166">
        <f t="shared" si="6997"/>
        <v>1296188.44</v>
      </c>
      <c r="BA1507" s="166">
        <f t="shared" si="6997"/>
        <v>1296188.44</v>
      </c>
      <c r="BB1507" s="166">
        <f t="shared" si="6997"/>
        <v>1296188.44</v>
      </c>
      <c r="BC1507" s="166">
        <f t="shared" si="6997"/>
        <v>1296188.44</v>
      </c>
      <c r="BD1507" s="166">
        <f t="shared" si="6997"/>
        <v>1296188.44</v>
      </c>
      <c r="BE1507" s="166">
        <f t="shared" si="6997"/>
        <v>1296188.44</v>
      </c>
      <c r="BF1507" s="166">
        <f t="shared" si="6997"/>
        <v>1296188.44</v>
      </c>
      <c r="BG1507" s="166">
        <f t="shared" si="6997"/>
        <v>1296188.44</v>
      </c>
      <c r="BH1507" s="166">
        <f t="shared" si="6997"/>
        <v>1296188.44</v>
      </c>
      <c r="BI1507" s="142"/>
      <c r="BV1507" s="142"/>
      <c r="CI1507" s="142"/>
      <c r="CV1507" s="142"/>
      <c r="DI1507" s="142"/>
      <c r="DV1507" s="142"/>
      <c r="EI1507" s="142"/>
    </row>
    <row r="1508" spans="1:139" ht="15.75" outlineLevel="1" x14ac:dyDescent="0.25">
      <c r="A1508" s="2">
        <f t="shared" ref="A1508:E1517" si="6998">A1301</f>
        <v>18</v>
      </c>
      <c r="B1508" s="1" t="str">
        <f t="shared" si="6998"/>
        <v>PRE-10061</v>
      </c>
      <c r="C1508" s="1" t="str">
        <f t="shared" si="6998"/>
        <v>SPP FH - Lake Alfred 13118</v>
      </c>
      <c r="D1508" s="2" t="str">
        <f t="shared" si="6998"/>
        <v>PRE-10061.1</v>
      </c>
      <c r="E1508" s="141" t="str">
        <f t="shared" si="6998"/>
        <v>SPP FH - Lake Alfred 13118 -OH Feeder</v>
      </c>
      <c r="F1508" s="84"/>
      <c r="G1508" s="119">
        <v>364</v>
      </c>
      <c r="H1508" s="118"/>
      <c r="J1508" s="166">
        <f t="shared" ref="J1508:U1508" si="6999">J1301+I1508</f>
        <v>0</v>
      </c>
      <c r="K1508" s="166">
        <f t="shared" si="6999"/>
        <v>0</v>
      </c>
      <c r="L1508" s="166">
        <f t="shared" si="6999"/>
        <v>0</v>
      </c>
      <c r="M1508" s="166">
        <f t="shared" si="6999"/>
        <v>0</v>
      </c>
      <c r="N1508" s="166">
        <f t="shared" si="6999"/>
        <v>0</v>
      </c>
      <c r="O1508" s="166">
        <f t="shared" si="6999"/>
        <v>0</v>
      </c>
      <c r="P1508" s="166">
        <f t="shared" si="6999"/>
        <v>0</v>
      </c>
      <c r="Q1508" s="166">
        <f t="shared" si="6999"/>
        <v>0</v>
      </c>
      <c r="R1508" s="166">
        <f t="shared" si="6999"/>
        <v>0</v>
      </c>
      <c r="S1508" s="166">
        <f t="shared" si="6999"/>
        <v>0</v>
      </c>
      <c r="T1508" s="166">
        <f t="shared" si="6999"/>
        <v>0</v>
      </c>
      <c r="U1508" s="166">
        <f t="shared" si="6999"/>
        <v>0</v>
      </c>
      <c r="V1508" s="142"/>
      <c r="W1508" s="166">
        <f t="shared" si="6956"/>
        <v>0</v>
      </c>
      <c r="X1508" s="166">
        <f t="shared" ref="X1508:AH1508" si="7000">X1301+W1508</f>
        <v>0</v>
      </c>
      <c r="Y1508" s="166">
        <f t="shared" si="7000"/>
        <v>0</v>
      </c>
      <c r="Z1508" s="166">
        <f t="shared" si="7000"/>
        <v>0</v>
      </c>
      <c r="AA1508" s="166">
        <f t="shared" si="7000"/>
        <v>0</v>
      </c>
      <c r="AB1508" s="166">
        <f t="shared" si="7000"/>
        <v>0</v>
      </c>
      <c r="AC1508" s="166">
        <f t="shared" si="7000"/>
        <v>0</v>
      </c>
      <c r="AD1508" s="166">
        <f t="shared" si="7000"/>
        <v>0</v>
      </c>
      <c r="AE1508" s="166">
        <f t="shared" si="7000"/>
        <v>0</v>
      </c>
      <c r="AF1508" s="166">
        <f t="shared" si="7000"/>
        <v>0</v>
      </c>
      <c r="AG1508" s="166">
        <f t="shared" si="7000"/>
        <v>0</v>
      </c>
      <c r="AH1508" s="166">
        <f t="shared" si="7000"/>
        <v>0</v>
      </c>
      <c r="AI1508" s="142"/>
      <c r="AJ1508" s="166">
        <f t="shared" si="6958"/>
        <v>0</v>
      </c>
      <c r="AK1508" s="166">
        <f t="shared" ref="AK1508:AU1508" si="7001">AK1301+AJ1508</f>
        <v>0</v>
      </c>
      <c r="AL1508" s="166">
        <f t="shared" si="7001"/>
        <v>0</v>
      </c>
      <c r="AM1508" s="166">
        <f t="shared" si="7001"/>
        <v>0</v>
      </c>
      <c r="AN1508" s="166">
        <f t="shared" si="7001"/>
        <v>0</v>
      </c>
      <c r="AO1508" s="166">
        <f t="shared" si="7001"/>
        <v>0</v>
      </c>
      <c r="AP1508" s="166">
        <f t="shared" si="7001"/>
        <v>0</v>
      </c>
      <c r="AQ1508" s="166">
        <f t="shared" si="7001"/>
        <v>0</v>
      </c>
      <c r="AR1508" s="166">
        <f t="shared" si="7001"/>
        <v>717149.35200000007</v>
      </c>
      <c r="AS1508" s="166">
        <f t="shared" si="7001"/>
        <v>717149.35200000007</v>
      </c>
      <c r="AT1508" s="166">
        <f t="shared" si="7001"/>
        <v>717149.35200000007</v>
      </c>
      <c r="AU1508" s="166">
        <f t="shared" si="7001"/>
        <v>717149.35200000007</v>
      </c>
      <c r="AV1508" s="142"/>
      <c r="AW1508" s="166">
        <f t="shared" si="6960"/>
        <v>717149.35200000007</v>
      </c>
      <c r="AX1508" s="166">
        <f t="shared" ref="AX1508:BH1508" si="7002">AX1301+AW1508</f>
        <v>717149.35200000007</v>
      </c>
      <c r="AY1508" s="166">
        <f t="shared" si="7002"/>
        <v>717149.35200000007</v>
      </c>
      <c r="AZ1508" s="166">
        <f t="shared" si="7002"/>
        <v>717149.35200000007</v>
      </c>
      <c r="BA1508" s="166">
        <f t="shared" si="7002"/>
        <v>717149.35200000007</v>
      </c>
      <c r="BB1508" s="166">
        <f t="shared" si="7002"/>
        <v>717149.35200000007</v>
      </c>
      <c r="BC1508" s="166">
        <f t="shared" si="7002"/>
        <v>717149.35200000007</v>
      </c>
      <c r="BD1508" s="166">
        <f t="shared" si="7002"/>
        <v>717149.35200000007</v>
      </c>
      <c r="BE1508" s="166">
        <f t="shared" si="7002"/>
        <v>717149.35200000007</v>
      </c>
      <c r="BF1508" s="166">
        <f t="shared" si="7002"/>
        <v>717149.35200000007</v>
      </c>
      <c r="BG1508" s="166">
        <f t="shared" si="7002"/>
        <v>717149.35200000007</v>
      </c>
      <c r="BH1508" s="166">
        <f t="shared" si="7002"/>
        <v>717149.35200000007</v>
      </c>
      <c r="BI1508" s="142"/>
      <c r="BV1508" s="142"/>
      <c r="CI1508" s="142"/>
      <c r="CV1508" s="142"/>
      <c r="DI1508" s="142"/>
      <c r="DV1508" s="142"/>
      <c r="EI1508" s="142"/>
    </row>
    <row r="1509" spans="1:139" ht="15.75" outlineLevel="1" x14ac:dyDescent="0.25">
      <c r="A1509" s="2">
        <f t="shared" si="6998"/>
        <v>18</v>
      </c>
      <c r="B1509" s="1" t="str">
        <f t="shared" si="6998"/>
        <v>FH - TBD13</v>
      </c>
      <c r="C1509" s="1" t="str">
        <f t="shared" si="6998"/>
        <v>SPP FH - 13118</v>
      </c>
      <c r="D1509" s="2" t="str">
        <f t="shared" si="6998"/>
        <v>FH - TBD13.2</v>
      </c>
      <c r="E1509" s="141" t="str">
        <f t="shared" si="6998"/>
        <v>SPP FH - Lake Alfred 13118 - S&amp;E/R&amp;C</v>
      </c>
      <c r="F1509" s="84"/>
      <c r="G1509" s="119">
        <v>364</v>
      </c>
      <c r="H1509" s="118"/>
      <c r="J1509" s="166">
        <f t="shared" ref="J1509:U1509" si="7003">J1302+I1509</f>
        <v>0</v>
      </c>
      <c r="K1509" s="166">
        <f t="shared" si="7003"/>
        <v>0</v>
      </c>
      <c r="L1509" s="166">
        <f t="shared" si="7003"/>
        <v>0</v>
      </c>
      <c r="M1509" s="166">
        <f t="shared" si="7003"/>
        <v>0</v>
      </c>
      <c r="N1509" s="166">
        <f t="shared" si="7003"/>
        <v>0</v>
      </c>
      <c r="O1509" s="166">
        <f t="shared" si="7003"/>
        <v>0</v>
      </c>
      <c r="P1509" s="166">
        <f t="shared" si="7003"/>
        <v>0</v>
      </c>
      <c r="Q1509" s="166">
        <f t="shared" si="7003"/>
        <v>0</v>
      </c>
      <c r="R1509" s="166">
        <f t="shared" si="7003"/>
        <v>0</v>
      </c>
      <c r="S1509" s="166">
        <f t="shared" si="7003"/>
        <v>0</v>
      </c>
      <c r="T1509" s="166">
        <f t="shared" si="7003"/>
        <v>0</v>
      </c>
      <c r="U1509" s="166">
        <f t="shared" si="7003"/>
        <v>0</v>
      </c>
      <c r="V1509" s="142"/>
      <c r="W1509" s="166">
        <f t="shared" si="6956"/>
        <v>0</v>
      </c>
      <c r="X1509" s="166">
        <f t="shared" ref="X1509:AH1509" si="7004">X1302+W1509</f>
        <v>0</v>
      </c>
      <c r="Y1509" s="166">
        <f t="shared" si="7004"/>
        <v>0</v>
      </c>
      <c r="Z1509" s="166">
        <f t="shared" si="7004"/>
        <v>0</v>
      </c>
      <c r="AA1509" s="166">
        <f t="shared" si="7004"/>
        <v>0</v>
      </c>
      <c r="AB1509" s="166">
        <f t="shared" si="7004"/>
        <v>0</v>
      </c>
      <c r="AC1509" s="166">
        <f t="shared" si="7004"/>
        <v>0</v>
      </c>
      <c r="AD1509" s="166">
        <f t="shared" si="7004"/>
        <v>0</v>
      </c>
      <c r="AE1509" s="166">
        <f t="shared" si="7004"/>
        <v>0</v>
      </c>
      <c r="AF1509" s="166">
        <f t="shared" si="7004"/>
        <v>0</v>
      </c>
      <c r="AG1509" s="166">
        <f t="shared" si="7004"/>
        <v>0</v>
      </c>
      <c r="AH1509" s="166">
        <f t="shared" si="7004"/>
        <v>0</v>
      </c>
      <c r="AI1509" s="142"/>
      <c r="AJ1509" s="166">
        <f t="shared" si="6958"/>
        <v>0</v>
      </c>
      <c r="AK1509" s="166">
        <f t="shared" ref="AK1509:AU1509" si="7005">AK1302+AJ1509</f>
        <v>0</v>
      </c>
      <c r="AL1509" s="166">
        <f t="shared" si="7005"/>
        <v>0</v>
      </c>
      <c r="AM1509" s="166">
        <f t="shared" si="7005"/>
        <v>0</v>
      </c>
      <c r="AN1509" s="166">
        <f t="shared" si="7005"/>
        <v>0</v>
      </c>
      <c r="AO1509" s="166">
        <f t="shared" si="7005"/>
        <v>0</v>
      </c>
      <c r="AP1509" s="166">
        <f t="shared" si="7005"/>
        <v>0</v>
      </c>
      <c r="AQ1509" s="166">
        <f t="shared" si="7005"/>
        <v>0</v>
      </c>
      <c r="AR1509" s="166">
        <f t="shared" si="7005"/>
        <v>0</v>
      </c>
      <c r="AS1509" s="166">
        <f t="shared" si="7005"/>
        <v>0</v>
      </c>
      <c r="AT1509" s="166">
        <f t="shared" si="7005"/>
        <v>0</v>
      </c>
      <c r="AU1509" s="166">
        <f t="shared" si="7005"/>
        <v>0</v>
      </c>
      <c r="AV1509" s="142"/>
      <c r="AW1509" s="166">
        <f t="shared" si="6960"/>
        <v>0</v>
      </c>
      <c r="AX1509" s="166">
        <f t="shared" ref="AX1509:BH1509" si="7006">AX1302+AW1509</f>
        <v>0</v>
      </c>
      <c r="AY1509" s="166">
        <f t="shared" si="7006"/>
        <v>648000</v>
      </c>
      <c r="AZ1509" s="166">
        <f t="shared" si="7006"/>
        <v>648000</v>
      </c>
      <c r="BA1509" s="166">
        <f t="shared" si="7006"/>
        <v>648000</v>
      </c>
      <c r="BB1509" s="166">
        <f t="shared" si="7006"/>
        <v>648000</v>
      </c>
      <c r="BC1509" s="166">
        <f t="shared" si="7006"/>
        <v>648000</v>
      </c>
      <c r="BD1509" s="166">
        <f t="shared" si="7006"/>
        <v>648000</v>
      </c>
      <c r="BE1509" s="166">
        <f t="shared" si="7006"/>
        <v>648000</v>
      </c>
      <c r="BF1509" s="166">
        <f t="shared" si="7006"/>
        <v>648000</v>
      </c>
      <c r="BG1509" s="166">
        <f t="shared" si="7006"/>
        <v>648000</v>
      </c>
      <c r="BH1509" s="166">
        <f t="shared" si="7006"/>
        <v>648000</v>
      </c>
      <c r="BI1509" s="142"/>
      <c r="BV1509" s="142"/>
      <c r="CI1509" s="142"/>
      <c r="CV1509" s="142"/>
      <c r="DI1509" s="142"/>
      <c r="DV1509" s="142"/>
      <c r="EI1509" s="142"/>
    </row>
    <row r="1510" spans="1:139" ht="15.75" outlineLevel="1" x14ac:dyDescent="0.25">
      <c r="A1510" s="2">
        <f t="shared" si="6998"/>
        <v>19</v>
      </c>
      <c r="B1510" s="1" t="str">
        <f t="shared" si="6998"/>
        <v>PRE-10062</v>
      </c>
      <c r="C1510" s="1" t="str">
        <f t="shared" si="6998"/>
        <v>SPP FH - Jan Phyl 13296</v>
      </c>
      <c r="D1510" s="2" t="str">
        <f t="shared" si="6998"/>
        <v>PRE-10062.1</v>
      </c>
      <c r="E1510" s="141" t="str">
        <f t="shared" si="6998"/>
        <v>SPP FH - Jan Phyl 13296 - OH</v>
      </c>
      <c r="F1510" s="84"/>
      <c r="G1510" s="119">
        <v>364</v>
      </c>
      <c r="H1510" s="118"/>
      <c r="J1510" s="166">
        <f t="shared" ref="J1510:U1510" si="7007">J1303+I1510</f>
        <v>0</v>
      </c>
      <c r="K1510" s="166">
        <f t="shared" si="7007"/>
        <v>0</v>
      </c>
      <c r="L1510" s="166">
        <f t="shared" si="7007"/>
        <v>0</v>
      </c>
      <c r="M1510" s="166">
        <f t="shared" si="7007"/>
        <v>0</v>
      </c>
      <c r="N1510" s="166">
        <f t="shared" si="7007"/>
        <v>0</v>
      </c>
      <c r="O1510" s="166">
        <f t="shared" si="7007"/>
        <v>0</v>
      </c>
      <c r="P1510" s="166">
        <f t="shared" si="7007"/>
        <v>0</v>
      </c>
      <c r="Q1510" s="166">
        <f t="shared" si="7007"/>
        <v>0</v>
      </c>
      <c r="R1510" s="166">
        <f t="shared" si="7007"/>
        <v>0</v>
      </c>
      <c r="S1510" s="166">
        <f t="shared" si="7007"/>
        <v>0</v>
      </c>
      <c r="T1510" s="166">
        <f t="shared" si="7007"/>
        <v>0</v>
      </c>
      <c r="U1510" s="166">
        <f t="shared" si="7007"/>
        <v>0</v>
      </c>
      <c r="V1510" s="142"/>
      <c r="W1510" s="166">
        <f t="shared" si="6956"/>
        <v>0</v>
      </c>
      <c r="X1510" s="166">
        <f t="shared" ref="X1510:AH1510" si="7008">X1303+W1510</f>
        <v>0</v>
      </c>
      <c r="Y1510" s="166">
        <f t="shared" si="7008"/>
        <v>0</v>
      </c>
      <c r="Z1510" s="166">
        <f t="shared" si="7008"/>
        <v>0</v>
      </c>
      <c r="AA1510" s="166">
        <f t="shared" si="7008"/>
        <v>0</v>
      </c>
      <c r="AB1510" s="166">
        <f t="shared" si="7008"/>
        <v>0</v>
      </c>
      <c r="AC1510" s="166">
        <f t="shared" si="7008"/>
        <v>0</v>
      </c>
      <c r="AD1510" s="166">
        <f t="shared" si="7008"/>
        <v>0</v>
      </c>
      <c r="AE1510" s="166">
        <f t="shared" si="7008"/>
        <v>0</v>
      </c>
      <c r="AF1510" s="166">
        <f t="shared" si="7008"/>
        <v>0</v>
      </c>
      <c r="AG1510" s="166">
        <f t="shared" si="7008"/>
        <v>0</v>
      </c>
      <c r="AH1510" s="166">
        <f t="shared" si="7008"/>
        <v>0</v>
      </c>
      <c r="AI1510" s="142"/>
      <c r="AJ1510" s="166">
        <f t="shared" si="6958"/>
        <v>0</v>
      </c>
      <c r="AK1510" s="166">
        <f t="shared" ref="AK1510:AU1510" si="7009">AK1303+AJ1510</f>
        <v>0</v>
      </c>
      <c r="AL1510" s="166">
        <f t="shared" si="7009"/>
        <v>0</v>
      </c>
      <c r="AM1510" s="166">
        <f t="shared" si="7009"/>
        <v>0</v>
      </c>
      <c r="AN1510" s="166">
        <f t="shared" si="7009"/>
        <v>0</v>
      </c>
      <c r="AO1510" s="166">
        <f t="shared" si="7009"/>
        <v>0</v>
      </c>
      <c r="AP1510" s="166">
        <f t="shared" si="7009"/>
        <v>0</v>
      </c>
      <c r="AQ1510" s="166">
        <f t="shared" si="7009"/>
        <v>0</v>
      </c>
      <c r="AR1510" s="166">
        <f t="shared" si="7009"/>
        <v>0</v>
      </c>
      <c r="AS1510" s="166">
        <f t="shared" si="7009"/>
        <v>1197797.46</v>
      </c>
      <c r="AT1510" s="166">
        <f t="shared" si="7009"/>
        <v>1197797.46</v>
      </c>
      <c r="AU1510" s="166">
        <f t="shared" si="7009"/>
        <v>1197797.46</v>
      </c>
      <c r="AV1510" s="142"/>
      <c r="AW1510" s="166">
        <f t="shared" si="6960"/>
        <v>1197797.46</v>
      </c>
      <c r="AX1510" s="166">
        <f t="shared" ref="AX1510:BH1510" si="7010">AX1303+AW1510</f>
        <v>1197797.46</v>
      </c>
      <c r="AY1510" s="166">
        <f t="shared" si="7010"/>
        <v>1197797.46</v>
      </c>
      <c r="AZ1510" s="166">
        <f t="shared" si="7010"/>
        <v>1197797.46</v>
      </c>
      <c r="BA1510" s="166">
        <f t="shared" si="7010"/>
        <v>1197797.46</v>
      </c>
      <c r="BB1510" s="166">
        <f t="shared" si="7010"/>
        <v>1197797.46</v>
      </c>
      <c r="BC1510" s="166">
        <f t="shared" si="7010"/>
        <v>1197797.46</v>
      </c>
      <c r="BD1510" s="166">
        <f t="shared" si="7010"/>
        <v>1197797.46</v>
      </c>
      <c r="BE1510" s="166">
        <f t="shared" si="7010"/>
        <v>1197797.46</v>
      </c>
      <c r="BF1510" s="166">
        <f t="shared" si="7010"/>
        <v>1197797.46</v>
      </c>
      <c r="BG1510" s="166">
        <f t="shared" si="7010"/>
        <v>1197797.46</v>
      </c>
      <c r="BH1510" s="166">
        <f t="shared" si="7010"/>
        <v>1197797.46</v>
      </c>
      <c r="BI1510" s="142"/>
      <c r="BV1510" s="142"/>
      <c r="CI1510" s="142"/>
      <c r="CV1510" s="142"/>
      <c r="DI1510" s="142"/>
      <c r="DV1510" s="142"/>
      <c r="EI1510" s="142"/>
    </row>
    <row r="1511" spans="1:139" ht="15.75" outlineLevel="1" x14ac:dyDescent="0.25">
      <c r="A1511" s="2">
        <f t="shared" si="6998"/>
        <v>19</v>
      </c>
      <c r="B1511" s="1" t="str">
        <f t="shared" si="6998"/>
        <v>PRE-10062</v>
      </c>
      <c r="C1511" s="1" t="str">
        <f t="shared" si="6998"/>
        <v>SPP FH - Jan Phyl 13296</v>
      </c>
      <c r="D1511" s="2" t="str">
        <f t="shared" si="6998"/>
        <v>PRE-10062.2</v>
      </c>
      <c r="E1511" s="141" t="str">
        <f t="shared" si="6998"/>
        <v>SPP FH -  Jan Phyl  13296 - S&amp;E/R&amp;C</v>
      </c>
      <c r="F1511" s="84"/>
      <c r="G1511" s="119">
        <v>364</v>
      </c>
      <c r="H1511" s="118"/>
      <c r="J1511" s="166">
        <f t="shared" ref="J1511:U1511" si="7011">J1304+I1511</f>
        <v>0</v>
      </c>
      <c r="K1511" s="166">
        <f t="shared" si="7011"/>
        <v>0</v>
      </c>
      <c r="L1511" s="166">
        <f t="shared" si="7011"/>
        <v>0</v>
      </c>
      <c r="M1511" s="166">
        <f t="shared" si="7011"/>
        <v>0</v>
      </c>
      <c r="N1511" s="166">
        <f t="shared" si="7011"/>
        <v>0</v>
      </c>
      <c r="O1511" s="166">
        <f t="shared" si="7011"/>
        <v>0</v>
      </c>
      <c r="P1511" s="166">
        <f t="shared" si="7011"/>
        <v>0</v>
      </c>
      <c r="Q1511" s="166">
        <f t="shared" si="7011"/>
        <v>0</v>
      </c>
      <c r="R1511" s="166">
        <f t="shared" si="7011"/>
        <v>0</v>
      </c>
      <c r="S1511" s="166">
        <f t="shared" si="7011"/>
        <v>0</v>
      </c>
      <c r="T1511" s="166">
        <f t="shared" si="7011"/>
        <v>0</v>
      </c>
      <c r="U1511" s="166">
        <f t="shared" si="7011"/>
        <v>0</v>
      </c>
      <c r="V1511" s="142"/>
      <c r="W1511" s="166">
        <f t="shared" si="6956"/>
        <v>0</v>
      </c>
      <c r="X1511" s="166">
        <f t="shared" ref="X1511:AH1511" si="7012">X1304+W1511</f>
        <v>0</v>
      </c>
      <c r="Y1511" s="166">
        <f t="shared" si="7012"/>
        <v>0</v>
      </c>
      <c r="Z1511" s="166">
        <f t="shared" si="7012"/>
        <v>0</v>
      </c>
      <c r="AA1511" s="166">
        <f t="shared" si="7012"/>
        <v>0</v>
      </c>
      <c r="AB1511" s="166">
        <f t="shared" si="7012"/>
        <v>0</v>
      </c>
      <c r="AC1511" s="166">
        <f t="shared" si="7012"/>
        <v>0</v>
      </c>
      <c r="AD1511" s="166">
        <f t="shared" si="7012"/>
        <v>0</v>
      </c>
      <c r="AE1511" s="166">
        <f t="shared" si="7012"/>
        <v>0</v>
      </c>
      <c r="AF1511" s="166">
        <f t="shared" si="7012"/>
        <v>0</v>
      </c>
      <c r="AG1511" s="166">
        <f t="shared" si="7012"/>
        <v>0</v>
      </c>
      <c r="AH1511" s="166">
        <f t="shared" si="7012"/>
        <v>0</v>
      </c>
      <c r="AI1511" s="142"/>
      <c r="AJ1511" s="166">
        <f t="shared" si="6958"/>
        <v>0</v>
      </c>
      <c r="AK1511" s="166">
        <f t="shared" ref="AK1511:AU1511" si="7013">AK1304+AJ1511</f>
        <v>0</v>
      </c>
      <c r="AL1511" s="166">
        <f t="shared" si="7013"/>
        <v>0</v>
      </c>
      <c r="AM1511" s="166">
        <f t="shared" si="7013"/>
        <v>0</v>
      </c>
      <c r="AN1511" s="166">
        <f t="shared" si="7013"/>
        <v>0</v>
      </c>
      <c r="AO1511" s="166">
        <f t="shared" si="7013"/>
        <v>0</v>
      </c>
      <c r="AP1511" s="166">
        <f t="shared" si="7013"/>
        <v>0</v>
      </c>
      <c r="AQ1511" s="166">
        <f t="shared" si="7013"/>
        <v>0</v>
      </c>
      <c r="AR1511" s="166">
        <f t="shared" si="7013"/>
        <v>0</v>
      </c>
      <c r="AS1511" s="166">
        <f t="shared" si="7013"/>
        <v>0</v>
      </c>
      <c r="AT1511" s="166">
        <f t="shared" si="7013"/>
        <v>0</v>
      </c>
      <c r="AU1511" s="166">
        <f t="shared" si="7013"/>
        <v>0</v>
      </c>
      <c r="AV1511" s="142"/>
      <c r="AW1511" s="166">
        <f t="shared" si="6960"/>
        <v>0</v>
      </c>
      <c r="AX1511" s="166">
        <f t="shared" ref="AX1511:BH1511" si="7014">AX1304+AW1511</f>
        <v>0</v>
      </c>
      <c r="AY1511" s="166">
        <f t="shared" si="7014"/>
        <v>600350.84000000008</v>
      </c>
      <c r="AZ1511" s="166">
        <f t="shared" si="7014"/>
        <v>600350.84000000008</v>
      </c>
      <c r="BA1511" s="166">
        <f t="shared" si="7014"/>
        <v>600350.84000000008</v>
      </c>
      <c r="BB1511" s="166">
        <f t="shared" si="7014"/>
        <v>600350.84000000008</v>
      </c>
      <c r="BC1511" s="166">
        <f t="shared" si="7014"/>
        <v>600350.84000000008</v>
      </c>
      <c r="BD1511" s="166">
        <f t="shared" si="7014"/>
        <v>600350.84000000008</v>
      </c>
      <c r="BE1511" s="166">
        <f t="shared" si="7014"/>
        <v>600350.84000000008</v>
      </c>
      <c r="BF1511" s="166">
        <f t="shared" si="7014"/>
        <v>600350.84000000008</v>
      </c>
      <c r="BG1511" s="166">
        <f t="shared" si="7014"/>
        <v>600350.84000000008</v>
      </c>
      <c r="BH1511" s="166">
        <f t="shared" si="7014"/>
        <v>600350.84000000008</v>
      </c>
      <c r="BI1511" s="142"/>
      <c r="BV1511" s="142"/>
      <c r="CI1511" s="142"/>
      <c r="CV1511" s="142"/>
      <c r="DI1511" s="142"/>
      <c r="DV1511" s="142"/>
      <c r="EI1511" s="142"/>
    </row>
    <row r="1512" spans="1:139" ht="15.75" outlineLevel="1" x14ac:dyDescent="0.25">
      <c r="A1512" s="2">
        <f t="shared" si="6998"/>
        <v>20</v>
      </c>
      <c r="B1512" s="1" t="str">
        <f t="shared" si="6998"/>
        <v>FH - TBD15</v>
      </c>
      <c r="C1512" s="1" t="str">
        <f t="shared" si="6998"/>
        <v>SPP FH - 13989</v>
      </c>
      <c r="D1512" s="2" t="str">
        <f t="shared" si="6998"/>
        <v>FH - TBD15.1</v>
      </c>
      <c r="E1512" s="141" t="str">
        <f t="shared" si="6998"/>
        <v>SPP FH - 13989</v>
      </c>
      <c r="F1512" s="84"/>
      <c r="G1512" s="119">
        <v>364</v>
      </c>
      <c r="H1512" s="118"/>
      <c r="J1512" s="166">
        <f t="shared" ref="J1512:U1512" si="7015">J1305+I1512</f>
        <v>0</v>
      </c>
      <c r="K1512" s="166">
        <f t="shared" si="7015"/>
        <v>0</v>
      </c>
      <c r="L1512" s="166">
        <f t="shared" si="7015"/>
        <v>0</v>
      </c>
      <c r="M1512" s="166">
        <f t="shared" si="7015"/>
        <v>0</v>
      </c>
      <c r="N1512" s="166">
        <f t="shared" si="7015"/>
        <v>0</v>
      </c>
      <c r="O1512" s="166">
        <f t="shared" si="7015"/>
        <v>0</v>
      </c>
      <c r="P1512" s="166">
        <f t="shared" si="7015"/>
        <v>0</v>
      </c>
      <c r="Q1512" s="166">
        <f t="shared" si="7015"/>
        <v>0</v>
      </c>
      <c r="R1512" s="166">
        <f t="shared" si="7015"/>
        <v>0</v>
      </c>
      <c r="S1512" s="166">
        <f t="shared" si="7015"/>
        <v>0</v>
      </c>
      <c r="T1512" s="166">
        <f t="shared" si="7015"/>
        <v>0</v>
      </c>
      <c r="U1512" s="166">
        <f t="shared" si="7015"/>
        <v>0</v>
      </c>
      <c r="V1512" s="142"/>
      <c r="W1512" s="166">
        <f t="shared" si="6956"/>
        <v>0</v>
      </c>
      <c r="X1512" s="166">
        <f t="shared" ref="X1512:AH1512" si="7016">X1305+W1512</f>
        <v>0</v>
      </c>
      <c r="Y1512" s="166">
        <f t="shared" si="7016"/>
        <v>0</v>
      </c>
      <c r="Z1512" s="166">
        <f t="shared" si="7016"/>
        <v>0</v>
      </c>
      <c r="AA1512" s="166">
        <f t="shared" si="7016"/>
        <v>0</v>
      </c>
      <c r="AB1512" s="166">
        <f t="shared" si="7016"/>
        <v>0</v>
      </c>
      <c r="AC1512" s="166">
        <f t="shared" si="7016"/>
        <v>0</v>
      </c>
      <c r="AD1512" s="166">
        <f t="shared" si="7016"/>
        <v>0</v>
      </c>
      <c r="AE1512" s="166">
        <f t="shared" si="7016"/>
        <v>0</v>
      </c>
      <c r="AF1512" s="166">
        <f t="shared" si="7016"/>
        <v>0</v>
      </c>
      <c r="AG1512" s="166">
        <f t="shared" si="7016"/>
        <v>0</v>
      </c>
      <c r="AH1512" s="166">
        <f t="shared" si="7016"/>
        <v>0</v>
      </c>
      <c r="AI1512" s="142"/>
      <c r="AJ1512" s="166">
        <f t="shared" si="6958"/>
        <v>0</v>
      </c>
      <c r="AK1512" s="166">
        <f t="shared" ref="AK1512:AU1512" si="7017">AK1305+AJ1512</f>
        <v>0</v>
      </c>
      <c r="AL1512" s="166">
        <f t="shared" si="7017"/>
        <v>0</v>
      </c>
      <c r="AM1512" s="166">
        <f t="shared" si="7017"/>
        <v>0</v>
      </c>
      <c r="AN1512" s="166">
        <f t="shared" si="7017"/>
        <v>0</v>
      </c>
      <c r="AO1512" s="166">
        <f t="shared" si="7017"/>
        <v>0</v>
      </c>
      <c r="AP1512" s="166">
        <f t="shared" si="7017"/>
        <v>0</v>
      </c>
      <c r="AQ1512" s="166">
        <f t="shared" si="7017"/>
        <v>0</v>
      </c>
      <c r="AR1512" s="166">
        <f t="shared" si="7017"/>
        <v>0</v>
      </c>
      <c r="AS1512" s="166">
        <f t="shared" si="7017"/>
        <v>332997.26</v>
      </c>
      <c r="AT1512" s="166">
        <f t="shared" si="7017"/>
        <v>332997.26</v>
      </c>
      <c r="AU1512" s="166">
        <f t="shared" si="7017"/>
        <v>332997.26</v>
      </c>
      <c r="AV1512" s="142"/>
      <c r="AW1512" s="166">
        <f t="shared" si="6960"/>
        <v>332997.26</v>
      </c>
      <c r="AX1512" s="166">
        <f t="shared" ref="AX1512:BH1512" si="7018">AX1305+AW1512</f>
        <v>332997.26</v>
      </c>
      <c r="AY1512" s="166">
        <f t="shared" si="7018"/>
        <v>332997.26</v>
      </c>
      <c r="AZ1512" s="166">
        <f t="shared" si="7018"/>
        <v>332997.26</v>
      </c>
      <c r="BA1512" s="166">
        <f t="shared" si="7018"/>
        <v>332997.26</v>
      </c>
      <c r="BB1512" s="166">
        <f t="shared" si="7018"/>
        <v>332997.26</v>
      </c>
      <c r="BC1512" s="166">
        <f t="shared" si="7018"/>
        <v>332997.26</v>
      </c>
      <c r="BD1512" s="166">
        <f t="shared" si="7018"/>
        <v>332997.26</v>
      </c>
      <c r="BE1512" s="166">
        <f t="shared" si="7018"/>
        <v>332997.26</v>
      </c>
      <c r="BF1512" s="166">
        <f t="shared" si="7018"/>
        <v>332997.26</v>
      </c>
      <c r="BG1512" s="166">
        <f t="shared" si="7018"/>
        <v>332997.26</v>
      </c>
      <c r="BH1512" s="166">
        <f t="shared" si="7018"/>
        <v>332997.26</v>
      </c>
      <c r="BI1512" s="142"/>
      <c r="BV1512" s="142"/>
      <c r="CI1512" s="142"/>
      <c r="CV1512" s="142"/>
      <c r="DI1512" s="142"/>
      <c r="DV1512" s="142"/>
      <c r="EI1512" s="142"/>
    </row>
    <row r="1513" spans="1:139" ht="15.75" outlineLevel="1" x14ac:dyDescent="0.25">
      <c r="A1513" s="2">
        <f t="shared" si="6998"/>
        <v>21</v>
      </c>
      <c r="B1513" s="1" t="str">
        <f t="shared" si="6998"/>
        <v>FH - TBD16</v>
      </c>
      <c r="C1513" s="1" t="str">
        <f t="shared" si="6998"/>
        <v>SPP FH - 13984</v>
      </c>
      <c r="D1513" s="2" t="str">
        <f t="shared" si="6998"/>
        <v>FH - TBD16.1</v>
      </c>
      <c r="E1513" s="141" t="str">
        <f t="shared" si="6998"/>
        <v>SPP FH - 13984</v>
      </c>
      <c r="F1513" s="84"/>
      <c r="G1513" s="119">
        <v>364</v>
      </c>
      <c r="H1513" s="118"/>
      <c r="J1513" s="166">
        <f t="shared" ref="J1513:U1513" si="7019">J1306+I1513</f>
        <v>0</v>
      </c>
      <c r="K1513" s="166">
        <f t="shared" si="7019"/>
        <v>0</v>
      </c>
      <c r="L1513" s="166">
        <f t="shared" si="7019"/>
        <v>0</v>
      </c>
      <c r="M1513" s="166">
        <f t="shared" si="7019"/>
        <v>0</v>
      </c>
      <c r="N1513" s="166">
        <f t="shared" si="7019"/>
        <v>0</v>
      </c>
      <c r="O1513" s="166">
        <f t="shared" si="7019"/>
        <v>0</v>
      </c>
      <c r="P1513" s="166">
        <f t="shared" si="7019"/>
        <v>0</v>
      </c>
      <c r="Q1513" s="166">
        <f t="shared" si="7019"/>
        <v>0</v>
      </c>
      <c r="R1513" s="166">
        <f t="shared" si="7019"/>
        <v>0</v>
      </c>
      <c r="S1513" s="166">
        <f t="shared" si="7019"/>
        <v>0</v>
      </c>
      <c r="T1513" s="166">
        <f t="shared" si="7019"/>
        <v>0</v>
      </c>
      <c r="U1513" s="166">
        <f t="shared" si="7019"/>
        <v>0</v>
      </c>
      <c r="V1513" s="142"/>
      <c r="W1513" s="166">
        <f t="shared" si="6956"/>
        <v>0</v>
      </c>
      <c r="X1513" s="166">
        <f t="shared" ref="X1513:AH1513" si="7020">X1306+W1513</f>
        <v>0</v>
      </c>
      <c r="Y1513" s="166">
        <f t="shared" si="7020"/>
        <v>0</v>
      </c>
      <c r="Z1513" s="166">
        <f t="shared" si="7020"/>
        <v>0</v>
      </c>
      <c r="AA1513" s="166">
        <f t="shared" si="7020"/>
        <v>0</v>
      </c>
      <c r="AB1513" s="166">
        <f t="shared" si="7020"/>
        <v>0</v>
      </c>
      <c r="AC1513" s="166">
        <f t="shared" si="7020"/>
        <v>0</v>
      </c>
      <c r="AD1513" s="166">
        <f t="shared" si="7020"/>
        <v>0</v>
      </c>
      <c r="AE1513" s="166">
        <f t="shared" si="7020"/>
        <v>0</v>
      </c>
      <c r="AF1513" s="166">
        <f t="shared" si="7020"/>
        <v>0</v>
      </c>
      <c r="AG1513" s="166">
        <f t="shared" si="7020"/>
        <v>0</v>
      </c>
      <c r="AH1513" s="166">
        <f t="shared" si="7020"/>
        <v>0</v>
      </c>
      <c r="AI1513" s="142"/>
      <c r="AJ1513" s="166">
        <f t="shared" si="6958"/>
        <v>0</v>
      </c>
      <c r="AK1513" s="166">
        <f t="shared" ref="AK1513:AU1513" si="7021">AK1306+AJ1513</f>
        <v>0</v>
      </c>
      <c r="AL1513" s="166">
        <f t="shared" si="7021"/>
        <v>0</v>
      </c>
      <c r="AM1513" s="166">
        <f t="shared" si="7021"/>
        <v>0</v>
      </c>
      <c r="AN1513" s="166">
        <f t="shared" si="7021"/>
        <v>0</v>
      </c>
      <c r="AO1513" s="166">
        <f t="shared" si="7021"/>
        <v>0</v>
      </c>
      <c r="AP1513" s="166">
        <f t="shared" si="7021"/>
        <v>0</v>
      </c>
      <c r="AQ1513" s="166">
        <f t="shared" si="7021"/>
        <v>0</v>
      </c>
      <c r="AR1513" s="166">
        <f t="shared" si="7021"/>
        <v>0</v>
      </c>
      <c r="AS1513" s="166">
        <f t="shared" si="7021"/>
        <v>0</v>
      </c>
      <c r="AT1513" s="166">
        <f t="shared" si="7021"/>
        <v>0</v>
      </c>
      <c r="AU1513" s="166">
        <f t="shared" si="7021"/>
        <v>468740.56</v>
      </c>
      <c r="AV1513" s="142"/>
      <c r="AW1513" s="166">
        <f t="shared" si="6960"/>
        <v>468740.56</v>
      </c>
      <c r="AX1513" s="166">
        <f t="shared" ref="AX1513:BH1513" si="7022">AX1306+AW1513</f>
        <v>468740.56</v>
      </c>
      <c r="AY1513" s="166">
        <f t="shared" si="7022"/>
        <v>468740.56</v>
      </c>
      <c r="AZ1513" s="166">
        <f t="shared" si="7022"/>
        <v>468740.56</v>
      </c>
      <c r="BA1513" s="166">
        <f t="shared" si="7022"/>
        <v>468740.56</v>
      </c>
      <c r="BB1513" s="166">
        <f t="shared" si="7022"/>
        <v>468740.56</v>
      </c>
      <c r="BC1513" s="166">
        <f t="shared" si="7022"/>
        <v>468740.56</v>
      </c>
      <c r="BD1513" s="166">
        <f t="shared" si="7022"/>
        <v>468740.56</v>
      </c>
      <c r="BE1513" s="166">
        <f t="shared" si="7022"/>
        <v>468740.56</v>
      </c>
      <c r="BF1513" s="166">
        <f t="shared" si="7022"/>
        <v>468740.56</v>
      </c>
      <c r="BG1513" s="166">
        <f t="shared" si="7022"/>
        <v>468740.56</v>
      </c>
      <c r="BH1513" s="166">
        <f t="shared" si="7022"/>
        <v>468740.56</v>
      </c>
      <c r="BI1513" s="142"/>
      <c r="BV1513" s="142"/>
      <c r="CI1513" s="142"/>
      <c r="CV1513" s="142"/>
      <c r="DI1513" s="142"/>
      <c r="DV1513" s="142"/>
      <c r="EI1513" s="142"/>
    </row>
    <row r="1514" spans="1:139" ht="15.75" outlineLevel="1" x14ac:dyDescent="0.25">
      <c r="A1514" s="2">
        <f t="shared" si="6998"/>
        <v>22</v>
      </c>
      <c r="B1514" s="1" t="str">
        <f t="shared" si="6998"/>
        <v>FH - TBD17</v>
      </c>
      <c r="C1514" s="1" t="str">
        <f t="shared" si="6998"/>
        <v>SPP FH - 14123</v>
      </c>
      <c r="D1514" s="2" t="str">
        <f t="shared" si="6998"/>
        <v>FH - TBD17.1</v>
      </c>
      <c r="E1514" s="141" t="str">
        <f t="shared" si="6998"/>
        <v>SPP FH - 14123</v>
      </c>
      <c r="F1514" s="84"/>
      <c r="G1514" s="119">
        <v>364</v>
      </c>
      <c r="H1514" s="118"/>
      <c r="J1514" s="166">
        <f t="shared" ref="J1514:U1514" si="7023">J1307+I1514</f>
        <v>0</v>
      </c>
      <c r="K1514" s="166">
        <f t="shared" si="7023"/>
        <v>0</v>
      </c>
      <c r="L1514" s="166">
        <f t="shared" si="7023"/>
        <v>0</v>
      </c>
      <c r="M1514" s="166">
        <f t="shared" si="7023"/>
        <v>0</v>
      </c>
      <c r="N1514" s="166">
        <f t="shared" si="7023"/>
        <v>0</v>
      </c>
      <c r="O1514" s="166">
        <f t="shared" si="7023"/>
        <v>0</v>
      </c>
      <c r="P1514" s="166">
        <f t="shared" si="7023"/>
        <v>0</v>
      </c>
      <c r="Q1514" s="166">
        <f t="shared" si="7023"/>
        <v>0</v>
      </c>
      <c r="R1514" s="166">
        <f t="shared" si="7023"/>
        <v>0</v>
      </c>
      <c r="S1514" s="166">
        <f t="shared" si="7023"/>
        <v>0</v>
      </c>
      <c r="T1514" s="166">
        <f t="shared" si="7023"/>
        <v>0</v>
      </c>
      <c r="U1514" s="166">
        <f t="shared" si="7023"/>
        <v>0</v>
      </c>
      <c r="V1514" s="142"/>
      <c r="W1514" s="166">
        <f t="shared" si="6956"/>
        <v>0</v>
      </c>
      <c r="X1514" s="166">
        <f t="shared" ref="X1514:AH1514" si="7024">X1307+W1514</f>
        <v>0</v>
      </c>
      <c r="Y1514" s="166">
        <f t="shared" si="7024"/>
        <v>0</v>
      </c>
      <c r="Z1514" s="166">
        <f t="shared" si="7024"/>
        <v>0</v>
      </c>
      <c r="AA1514" s="166">
        <f t="shared" si="7024"/>
        <v>0</v>
      </c>
      <c r="AB1514" s="166">
        <f t="shared" si="7024"/>
        <v>0</v>
      </c>
      <c r="AC1514" s="166">
        <f t="shared" si="7024"/>
        <v>0</v>
      </c>
      <c r="AD1514" s="166">
        <f t="shared" si="7024"/>
        <v>0</v>
      </c>
      <c r="AE1514" s="166">
        <f t="shared" si="7024"/>
        <v>0</v>
      </c>
      <c r="AF1514" s="166">
        <f t="shared" si="7024"/>
        <v>0</v>
      </c>
      <c r="AG1514" s="166">
        <f t="shared" si="7024"/>
        <v>0</v>
      </c>
      <c r="AH1514" s="166">
        <f t="shared" si="7024"/>
        <v>0</v>
      </c>
      <c r="AI1514" s="142"/>
      <c r="AJ1514" s="166">
        <f t="shared" si="6958"/>
        <v>0</v>
      </c>
      <c r="AK1514" s="166">
        <f t="shared" ref="AK1514:AU1514" si="7025">AK1307+AJ1514</f>
        <v>0</v>
      </c>
      <c r="AL1514" s="166">
        <f t="shared" si="7025"/>
        <v>0</v>
      </c>
      <c r="AM1514" s="166">
        <f t="shared" si="7025"/>
        <v>0</v>
      </c>
      <c r="AN1514" s="166">
        <f t="shared" si="7025"/>
        <v>0</v>
      </c>
      <c r="AO1514" s="166">
        <f t="shared" si="7025"/>
        <v>0</v>
      </c>
      <c r="AP1514" s="166">
        <f t="shared" si="7025"/>
        <v>0</v>
      </c>
      <c r="AQ1514" s="166">
        <f t="shared" si="7025"/>
        <v>0</v>
      </c>
      <c r="AR1514" s="166">
        <f t="shared" si="7025"/>
        <v>0</v>
      </c>
      <c r="AS1514" s="166">
        <f t="shared" si="7025"/>
        <v>0</v>
      </c>
      <c r="AT1514" s="166">
        <f t="shared" si="7025"/>
        <v>0</v>
      </c>
      <c r="AU1514" s="166">
        <f t="shared" si="7025"/>
        <v>499494.32400000002</v>
      </c>
      <c r="AV1514" s="142"/>
      <c r="AW1514" s="166">
        <f t="shared" si="6960"/>
        <v>499494.32400000002</v>
      </c>
      <c r="AX1514" s="166">
        <f t="shared" ref="AX1514:BH1514" si="7026">AX1307+AW1514</f>
        <v>499494.32400000002</v>
      </c>
      <c r="AY1514" s="166">
        <f t="shared" si="7026"/>
        <v>499494.32400000002</v>
      </c>
      <c r="AZ1514" s="166">
        <f t="shared" si="7026"/>
        <v>499494.32400000002</v>
      </c>
      <c r="BA1514" s="166">
        <f t="shared" si="7026"/>
        <v>499494.32400000002</v>
      </c>
      <c r="BB1514" s="166">
        <f t="shared" si="7026"/>
        <v>499494.32400000002</v>
      </c>
      <c r="BC1514" s="166">
        <f t="shared" si="7026"/>
        <v>499494.32400000002</v>
      </c>
      <c r="BD1514" s="166">
        <f t="shared" si="7026"/>
        <v>499494.32400000002</v>
      </c>
      <c r="BE1514" s="166">
        <f t="shared" si="7026"/>
        <v>499494.32400000002</v>
      </c>
      <c r="BF1514" s="166">
        <f t="shared" si="7026"/>
        <v>499494.32400000002</v>
      </c>
      <c r="BG1514" s="166">
        <f t="shared" si="7026"/>
        <v>499494.32400000002</v>
      </c>
      <c r="BH1514" s="166">
        <f t="shared" si="7026"/>
        <v>499494.32400000002</v>
      </c>
      <c r="BI1514" s="142"/>
      <c r="BV1514" s="142"/>
      <c r="CI1514" s="142"/>
      <c r="CV1514" s="142"/>
      <c r="DI1514" s="142"/>
      <c r="DV1514" s="142"/>
      <c r="EI1514" s="142"/>
    </row>
    <row r="1515" spans="1:139" ht="15.75" outlineLevel="1" x14ac:dyDescent="0.25">
      <c r="A1515" s="2">
        <f t="shared" si="6998"/>
        <v>23</v>
      </c>
      <c r="B1515" s="1" t="str">
        <f t="shared" si="6998"/>
        <v>PRE-09848</v>
      </c>
      <c r="C1515" s="1" t="str">
        <f t="shared" si="6998"/>
        <v>SPP FH - Yukon 13101</v>
      </c>
      <c r="D1515" s="2" t="str">
        <f t="shared" si="6998"/>
        <v>PRE-09848.1</v>
      </c>
      <c r="E1515" s="141" t="str">
        <f t="shared" si="6998"/>
        <v>SPP FH - Yukon 13101</v>
      </c>
      <c r="F1515" s="84"/>
      <c r="G1515" s="119">
        <v>364</v>
      </c>
      <c r="H1515" s="118"/>
      <c r="J1515" s="166">
        <f t="shared" ref="J1515:U1515" si="7027">J1308+I1515</f>
        <v>0</v>
      </c>
      <c r="K1515" s="166">
        <f t="shared" si="7027"/>
        <v>0</v>
      </c>
      <c r="L1515" s="166">
        <f t="shared" si="7027"/>
        <v>0</v>
      </c>
      <c r="M1515" s="166">
        <f t="shared" si="7027"/>
        <v>0</v>
      </c>
      <c r="N1515" s="166">
        <f t="shared" si="7027"/>
        <v>0</v>
      </c>
      <c r="O1515" s="166">
        <f t="shared" si="7027"/>
        <v>0</v>
      </c>
      <c r="P1515" s="166">
        <f t="shared" si="7027"/>
        <v>0</v>
      </c>
      <c r="Q1515" s="166">
        <f t="shared" si="7027"/>
        <v>0</v>
      </c>
      <c r="R1515" s="166">
        <f t="shared" si="7027"/>
        <v>0</v>
      </c>
      <c r="S1515" s="166">
        <f t="shared" si="7027"/>
        <v>0</v>
      </c>
      <c r="T1515" s="166">
        <f t="shared" si="7027"/>
        <v>0</v>
      </c>
      <c r="U1515" s="166">
        <f t="shared" si="7027"/>
        <v>0</v>
      </c>
      <c r="V1515" s="142"/>
      <c r="W1515" s="166">
        <f t="shared" si="6956"/>
        <v>0</v>
      </c>
      <c r="X1515" s="166">
        <f t="shared" ref="X1515:AH1515" si="7028">X1308+W1515</f>
        <v>0</v>
      </c>
      <c r="Y1515" s="166">
        <f t="shared" si="7028"/>
        <v>0</v>
      </c>
      <c r="Z1515" s="166">
        <f t="shared" si="7028"/>
        <v>0</v>
      </c>
      <c r="AA1515" s="166">
        <f t="shared" si="7028"/>
        <v>0</v>
      </c>
      <c r="AB1515" s="166">
        <f t="shared" si="7028"/>
        <v>0</v>
      </c>
      <c r="AC1515" s="166">
        <f t="shared" si="7028"/>
        <v>0</v>
      </c>
      <c r="AD1515" s="166">
        <f t="shared" si="7028"/>
        <v>0</v>
      </c>
      <c r="AE1515" s="166">
        <f t="shared" si="7028"/>
        <v>0</v>
      </c>
      <c r="AF1515" s="166">
        <f t="shared" si="7028"/>
        <v>0</v>
      </c>
      <c r="AG1515" s="166">
        <f t="shared" si="7028"/>
        <v>0</v>
      </c>
      <c r="AH1515" s="166">
        <f t="shared" si="7028"/>
        <v>0</v>
      </c>
      <c r="AI1515" s="142"/>
      <c r="AJ1515" s="166">
        <f t="shared" si="6958"/>
        <v>0</v>
      </c>
      <c r="AK1515" s="166">
        <f t="shared" ref="AK1515:AU1515" si="7029">AK1308+AJ1515</f>
        <v>0</v>
      </c>
      <c r="AL1515" s="166">
        <f t="shared" si="7029"/>
        <v>343607.43200000003</v>
      </c>
      <c r="AM1515" s="166">
        <f t="shared" si="7029"/>
        <v>343607.43200000003</v>
      </c>
      <c r="AN1515" s="166">
        <f t="shared" si="7029"/>
        <v>343607.43200000003</v>
      </c>
      <c r="AO1515" s="166">
        <f t="shared" si="7029"/>
        <v>343607.43200000003</v>
      </c>
      <c r="AP1515" s="166">
        <f t="shared" si="7029"/>
        <v>343607.43200000003</v>
      </c>
      <c r="AQ1515" s="166">
        <f t="shared" si="7029"/>
        <v>343607.43200000003</v>
      </c>
      <c r="AR1515" s="166">
        <f t="shared" si="7029"/>
        <v>343607.43200000003</v>
      </c>
      <c r="AS1515" s="166">
        <f t="shared" si="7029"/>
        <v>343607.43200000003</v>
      </c>
      <c r="AT1515" s="166">
        <f t="shared" si="7029"/>
        <v>343607.43200000003</v>
      </c>
      <c r="AU1515" s="166">
        <f t="shared" si="7029"/>
        <v>343607.43200000003</v>
      </c>
      <c r="AV1515" s="142"/>
      <c r="AW1515" s="166">
        <f t="shared" si="6960"/>
        <v>343607.43200000003</v>
      </c>
      <c r="AX1515" s="166">
        <f t="shared" ref="AX1515:BH1515" si="7030">AX1308+AW1515</f>
        <v>343607.43200000003</v>
      </c>
      <c r="AY1515" s="166">
        <f t="shared" si="7030"/>
        <v>343607.43200000003</v>
      </c>
      <c r="AZ1515" s="166">
        <f t="shared" si="7030"/>
        <v>343607.43200000003</v>
      </c>
      <c r="BA1515" s="166">
        <f t="shared" si="7030"/>
        <v>343607.43200000003</v>
      </c>
      <c r="BB1515" s="166">
        <f t="shared" si="7030"/>
        <v>343607.43200000003</v>
      </c>
      <c r="BC1515" s="166">
        <f t="shared" si="7030"/>
        <v>343607.43200000003</v>
      </c>
      <c r="BD1515" s="166">
        <f t="shared" si="7030"/>
        <v>343607.43200000003</v>
      </c>
      <c r="BE1515" s="166">
        <f t="shared" si="7030"/>
        <v>343607.43200000003</v>
      </c>
      <c r="BF1515" s="166">
        <f t="shared" si="7030"/>
        <v>343607.43200000003</v>
      </c>
      <c r="BG1515" s="166">
        <f t="shared" si="7030"/>
        <v>343607.43200000003</v>
      </c>
      <c r="BH1515" s="166">
        <f t="shared" si="7030"/>
        <v>343607.43200000003</v>
      </c>
      <c r="BI1515" s="142"/>
      <c r="BV1515" s="142"/>
      <c r="CI1515" s="142"/>
      <c r="CV1515" s="142"/>
      <c r="DI1515" s="142"/>
      <c r="DV1515" s="142"/>
      <c r="EI1515" s="142"/>
    </row>
    <row r="1516" spans="1:139" ht="15.75" outlineLevel="1" x14ac:dyDescent="0.25">
      <c r="A1516" s="2">
        <f t="shared" si="6998"/>
        <v>23</v>
      </c>
      <c r="B1516" s="1" t="str">
        <f t="shared" si="6998"/>
        <v>PRE-09848</v>
      </c>
      <c r="C1516" s="1" t="str">
        <f t="shared" si="6998"/>
        <v>SPP FH - Yukon 13101</v>
      </c>
      <c r="D1516" s="2" t="str">
        <f t="shared" si="6998"/>
        <v>A2804994</v>
      </c>
      <c r="E1516" s="141" t="str">
        <f t="shared" si="6998"/>
        <v>SPP FH - Yukon 13101 ACRs - 3 TAV</v>
      </c>
      <c r="F1516" s="84"/>
      <c r="G1516" s="119">
        <v>364</v>
      </c>
      <c r="H1516" s="118"/>
      <c r="J1516" s="166">
        <f t="shared" ref="J1516:U1516" si="7031">J1309+I1516</f>
        <v>0</v>
      </c>
      <c r="K1516" s="166">
        <f t="shared" si="7031"/>
        <v>0</v>
      </c>
      <c r="L1516" s="166">
        <f t="shared" si="7031"/>
        <v>0</v>
      </c>
      <c r="M1516" s="166">
        <f t="shared" si="7031"/>
        <v>0</v>
      </c>
      <c r="N1516" s="166">
        <f t="shared" si="7031"/>
        <v>0</v>
      </c>
      <c r="O1516" s="166">
        <f t="shared" si="7031"/>
        <v>0</v>
      </c>
      <c r="P1516" s="166">
        <f t="shared" si="7031"/>
        <v>0</v>
      </c>
      <c r="Q1516" s="166">
        <f t="shared" si="7031"/>
        <v>0</v>
      </c>
      <c r="R1516" s="166">
        <f t="shared" si="7031"/>
        <v>0</v>
      </c>
      <c r="S1516" s="166">
        <f t="shared" si="7031"/>
        <v>0</v>
      </c>
      <c r="T1516" s="166">
        <f t="shared" si="7031"/>
        <v>0</v>
      </c>
      <c r="U1516" s="166">
        <f t="shared" si="7031"/>
        <v>0</v>
      </c>
      <c r="V1516" s="142"/>
      <c r="W1516" s="166">
        <f t="shared" si="6956"/>
        <v>0</v>
      </c>
      <c r="X1516" s="166">
        <f t="shared" ref="X1516:AH1516" si="7032">X1309+W1516</f>
        <v>0</v>
      </c>
      <c r="Y1516" s="166">
        <f t="shared" si="7032"/>
        <v>0</v>
      </c>
      <c r="Z1516" s="166">
        <f t="shared" si="7032"/>
        <v>0</v>
      </c>
      <c r="AA1516" s="166">
        <f t="shared" si="7032"/>
        <v>0</v>
      </c>
      <c r="AB1516" s="166">
        <f t="shared" si="7032"/>
        <v>0</v>
      </c>
      <c r="AC1516" s="166">
        <f t="shared" si="7032"/>
        <v>0</v>
      </c>
      <c r="AD1516" s="166">
        <f t="shared" si="7032"/>
        <v>0</v>
      </c>
      <c r="AE1516" s="166">
        <f t="shared" si="7032"/>
        <v>0</v>
      </c>
      <c r="AF1516" s="166">
        <f t="shared" si="7032"/>
        <v>0</v>
      </c>
      <c r="AG1516" s="166">
        <f t="shared" si="7032"/>
        <v>0</v>
      </c>
      <c r="AH1516" s="166">
        <f t="shared" si="7032"/>
        <v>0</v>
      </c>
      <c r="AI1516" s="142"/>
      <c r="AJ1516" s="166">
        <f t="shared" si="6958"/>
        <v>1738.1120000000003</v>
      </c>
      <c r="AK1516" s="166">
        <f t="shared" ref="AK1516:AU1516" si="7033">AK1309+AJ1516</f>
        <v>1738.1120000000003</v>
      </c>
      <c r="AL1516" s="166">
        <f t="shared" si="7033"/>
        <v>1738.1120000000003</v>
      </c>
      <c r="AM1516" s="166">
        <f t="shared" si="7033"/>
        <v>1738.1120000000003</v>
      </c>
      <c r="AN1516" s="166">
        <f t="shared" si="7033"/>
        <v>1738.1120000000003</v>
      </c>
      <c r="AO1516" s="166">
        <f t="shared" si="7033"/>
        <v>1738.1120000000003</v>
      </c>
      <c r="AP1516" s="166">
        <f t="shared" si="7033"/>
        <v>1738.1120000000003</v>
      </c>
      <c r="AQ1516" s="166">
        <f t="shared" si="7033"/>
        <v>1738.1120000000003</v>
      </c>
      <c r="AR1516" s="166">
        <f t="shared" si="7033"/>
        <v>1738.1120000000003</v>
      </c>
      <c r="AS1516" s="166">
        <f t="shared" si="7033"/>
        <v>1738.1120000000003</v>
      </c>
      <c r="AT1516" s="166">
        <f t="shared" si="7033"/>
        <v>1738.1120000000003</v>
      </c>
      <c r="AU1516" s="166">
        <f t="shared" si="7033"/>
        <v>1738.1120000000003</v>
      </c>
      <c r="AV1516" s="142"/>
      <c r="AW1516" s="166">
        <f t="shared" si="6960"/>
        <v>1738.1120000000003</v>
      </c>
      <c r="AX1516" s="166">
        <f t="shared" ref="AX1516:BH1516" si="7034">AX1309+AW1516</f>
        <v>1738.1120000000003</v>
      </c>
      <c r="AY1516" s="166">
        <f t="shared" si="7034"/>
        <v>1738.1120000000003</v>
      </c>
      <c r="AZ1516" s="166">
        <f t="shared" si="7034"/>
        <v>1738.1120000000003</v>
      </c>
      <c r="BA1516" s="166">
        <f t="shared" si="7034"/>
        <v>1738.1120000000003</v>
      </c>
      <c r="BB1516" s="166">
        <f t="shared" si="7034"/>
        <v>1738.1120000000003</v>
      </c>
      <c r="BC1516" s="166">
        <f t="shared" si="7034"/>
        <v>1738.1120000000003</v>
      </c>
      <c r="BD1516" s="166">
        <f t="shared" si="7034"/>
        <v>1738.1120000000003</v>
      </c>
      <c r="BE1516" s="166">
        <f t="shared" si="7034"/>
        <v>1738.1120000000003</v>
      </c>
      <c r="BF1516" s="166">
        <f t="shared" si="7034"/>
        <v>1738.1120000000003</v>
      </c>
      <c r="BG1516" s="166">
        <f t="shared" si="7034"/>
        <v>1738.1120000000003</v>
      </c>
      <c r="BH1516" s="166">
        <f t="shared" si="7034"/>
        <v>1738.1120000000003</v>
      </c>
      <c r="BI1516" s="142"/>
      <c r="BV1516" s="142"/>
      <c r="CI1516" s="142"/>
      <c r="CV1516" s="142"/>
      <c r="DI1516" s="142"/>
      <c r="DV1516" s="142"/>
      <c r="EI1516" s="142"/>
    </row>
    <row r="1517" spans="1:139" ht="15.75" outlineLevel="1" x14ac:dyDescent="0.25">
      <c r="A1517" s="2">
        <f t="shared" si="6998"/>
        <v>24</v>
      </c>
      <c r="B1517" s="1" t="str">
        <f t="shared" si="6998"/>
        <v>PRE-09849</v>
      </c>
      <c r="C1517" s="1" t="str">
        <f t="shared" si="6998"/>
        <v>SPP FH - McFarland 13104</v>
      </c>
      <c r="D1517" s="2" t="str">
        <f t="shared" si="6998"/>
        <v>PRE-09849.1</v>
      </c>
      <c r="E1517" s="141" t="str">
        <f t="shared" si="6998"/>
        <v>SPP FH - McFarland 13104</v>
      </c>
      <c r="F1517" s="84"/>
      <c r="G1517" s="119">
        <v>364</v>
      </c>
      <c r="H1517" s="118"/>
      <c r="J1517" s="166">
        <f t="shared" ref="J1517:U1517" si="7035">J1310+I1517</f>
        <v>0</v>
      </c>
      <c r="K1517" s="166">
        <f t="shared" si="7035"/>
        <v>0</v>
      </c>
      <c r="L1517" s="166">
        <f t="shared" si="7035"/>
        <v>0</v>
      </c>
      <c r="M1517" s="166">
        <f t="shared" si="7035"/>
        <v>0</v>
      </c>
      <c r="N1517" s="166">
        <f t="shared" si="7035"/>
        <v>0</v>
      </c>
      <c r="O1517" s="166">
        <f t="shared" si="7035"/>
        <v>0</v>
      </c>
      <c r="P1517" s="166">
        <f t="shared" si="7035"/>
        <v>0</v>
      </c>
      <c r="Q1517" s="166">
        <f t="shared" si="7035"/>
        <v>0</v>
      </c>
      <c r="R1517" s="166">
        <f t="shared" si="7035"/>
        <v>0</v>
      </c>
      <c r="S1517" s="166">
        <f t="shared" si="7035"/>
        <v>0</v>
      </c>
      <c r="T1517" s="166">
        <f t="shared" si="7035"/>
        <v>0</v>
      </c>
      <c r="U1517" s="166">
        <f t="shared" si="7035"/>
        <v>0</v>
      </c>
      <c r="V1517" s="142"/>
      <c r="W1517" s="166">
        <f t="shared" si="6956"/>
        <v>0</v>
      </c>
      <c r="X1517" s="166">
        <f t="shared" ref="X1517:AH1517" si="7036">X1310+W1517</f>
        <v>0</v>
      </c>
      <c r="Y1517" s="166">
        <f t="shared" si="7036"/>
        <v>0</v>
      </c>
      <c r="Z1517" s="166">
        <f t="shared" si="7036"/>
        <v>0</v>
      </c>
      <c r="AA1517" s="166">
        <f t="shared" si="7036"/>
        <v>0</v>
      </c>
      <c r="AB1517" s="166">
        <f t="shared" si="7036"/>
        <v>0</v>
      </c>
      <c r="AC1517" s="166">
        <f t="shared" si="7036"/>
        <v>0</v>
      </c>
      <c r="AD1517" s="166">
        <f t="shared" si="7036"/>
        <v>0</v>
      </c>
      <c r="AE1517" s="166">
        <f t="shared" si="7036"/>
        <v>0</v>
      </c>
      <c r="AF1517" s="166">
        <f t="shared" si="7036"/>
        <v>0</v>
      </c>
      <c r="AG1517" s="166">
        <f t="shared" si="7036"/>
        <v>0</v>
      </c>
      <c r="AH1517" s="166">
        <f t="shared" si="7036"/>
        <v>0</v>
      </c>
      <c r="AI1517" s="142"/>
      <c r="AJ1517" s="166">
        <f t="shared" si="6958"/>
        <v>0</v>
      </c>
      <c r="AK1517" s="166">
        <f t="shared" ref="AK1517:AU1517" si="7037">AK1310+AJ1517</f>
        <v>0</v>
      </c>
      <c r="AL1517" s="166">
        <f t="shared" si="7037"/>
        <v>193329.68000000002</v>
      </c>
      <c r="AM1517" s="166">
        <f t="shared" si="7037"/>
        <v>193329.68000000002</v>
      </c>
      <c r="AN1517" s="166">
        <f t="shared" si="7037"/>
        <v>193329.68000000002</v>
      </c>
      <c r="AO1517" s="166">
        <f t="shared" si="7037"/>
        <v>193329.68000000002</v>
      </c>
      <c r="AP1517" s="166">
        <f t="shared" si="7037"/>
        <v>193329.68000000002</v>
      </c>
      <c r="AQ1517" s="166">
        <f t="shared" si="7037"/>
        <v>193329.68000000002</v>
      </c>
      <c r="AR1517" s="166">
        <f t="shared" si="7037"/>
        <v>193329.68000000002</v>
      </c>
      <c r="AS1517" s="166">
        <f t="shared" si="7037"/>
        <v>193329.68000000002</v>
      </c>
      <c r="AT1517" s="166">
        <f t="shared" si="7037"/>
        <v>193329.68000000002</v>
      </c>
      <c r="AU1517" s="166">
        <f t="shared" si="7037"/>
        <v>193329.68000000002</v>
      </c>
      <c r="AV1517" s="142"/>
      <c r="AW1517" s="166">
        <f t="shared" si="6960"/>
        <v>193329.68000000002</v>
      </c>
      <c r="AX1517" s="166">
        <f t="shared" ref="AX1517:BH1517" si="7038">AX1310+AW1517</f>
        <v>193329.68000000002</v>
      </c>
      <c r="AY1517" s="166">
        <f t="shared" si="7038"/>
        <v>193329.68000000002</v>
      </c>
      <c r="AZ1517" s="166">
        <f t="shared" si="7038"/>
        <v>193329.68000000002</v>
      </c>
      <c r="BA1517" s="166">
        <f t="shared" si="7038"/>
        <v>193329.68000000002</v>
      </c>
      <c r="BB1517" s="166">
        <f t="shared" si="7038"/>
        <v>193329.68000000002</v>
      </c>
      <c r="BC1517" s="166">
        <f t="shared" si="7038"/>
        <v>193329.68000000002</v>
      </c>
      <c r="BD1517" s="166">
        <f t="shared" si="7038"/>
        <v>193329.68000000002</v>
      </c>
      <c r="BE1517" s="166">
        <f t="shared" si="7038"/>
        <v>193329.68000000002</v>
      </c>
      <c r="BF1517" s="166">
        <f t="shared" si="7038"/>
        <v>193329.68000000002</v>
      </c>
      <c r="BG1517" s="166">
        <f t="shared" si="7038"/>
        <v>193329.68000000002</v>
      </c>
      <c r="BH1517" s="166">
        <f t="shared" si="7038"/>
        <v>193329.68000000002</v>
      </c>
      <c r="BI1517" s="142"/>
      <c r="BV1517" s="142"/>
      <c r="CI1517" s="142"/>
      <c r="CV1517" s="142"/>
      <c r="DI1517" s="142"/>
      <c r="DV1517" s="142"/>
      <c r="EI1517" s="142"/>
    </row>
    <row r="1518" spans="1:139" ht="15.75" outlineLevel="1" x14ac:dyDescent="0.25">
      <c r="A1518" s="2">
        <f t="shared" ref="A1518:E1527" si="7039">A1311</f>
        <v>24</v>
      </c>
      <c r="B1518" s="1" t="str">
        <f t="shared" si="7039"/>
        <v>PRE-09849</v>
      </c>
      <c r="C1518" s="1" t="str">
        <f t="shared" si="7039"/>
        <v>SPP FH - McFarland 13104</v>
      </c>
      <c r="D1518" s="2" t="str">
        <f t="shared" si="7039"/>
        <v>A2805002</v>
      </c>
      <c r="E1518" s="141" t="str">
        <f t="shared" si="7039"/>
        <v>SPP FH-McFarland 13104 OCRs - 2 TAV</v>
      </c>
      <c r="F1518" s="84"/>
      <c r="G1518" s="119">
        <v>364</v>
      </c>
      <c r="H1518" s="118"/>
      <c r="J1518" s="166">
        <f t="shared" ref="J1518:U1518" si="7040">J1311+I1518</f>
        <v>0</v>
      </c>
      <c r="K1518" s="166">
        <f t="shared" si="7040"/>
        <v>0</v>
      </c>
      <c r="L1518" s="166">
        <f t="shared" si="7040"/>
        <v>0</v>
      </c>
      <c r="M1518" s="166">
        <f t="shared" si="7040"/>
        <v>0</v>
      </c>
      <c r="N1518" s="166">
        <f t="shared" si="7040"/>
        <v>0</v>
      </c>
      <c r="O1518" s="166">
        <f t="shared" si="7040"/>
        <v>0</v>
      </c>
      <c r="P1518" s="166">
        <f t="shared" si="7040"/>
        <v>0</v>
      </c>
      <c r="Q1518" s="166">
        <f t="shared" si="7040"/>
        <v>0</v>
      </c>
      <c r="R1518" s="166">
        <f t="shared" si="7040"/>
        <v>0</v>
      </c>
      <c r="S1518" s="166">
        <f t="shared" si="7040"/>
        <v>0</v>
      </c>
      <c r="T1518" s="166">
        <f t="shared" si="7040"/>
        <v>0</v>
      </c>
      <c r="U1518" s="166">
        <f t="shared" si="7040"/>
        <v>0</v>
      </c>
      <c r="V1518" s="142"/>
      <c r="W1518" s="166">
        <f t="shared" si="6956"/>
        <v>0</v>
      </c>
      <c r="X1518" s="166">
        <f t="shared" ref="X1518:AH1518" si="7041">X1311+W1518</f>
        <v>0</v>
      </c>
      <c r="Y1518" s="166">
        <f t="shared" si="7041"/>
        <v>0</v>
      </c>
      <c r="Z1518" s="166">
        <f t="shared" si="7041"/>
        <v>0</v>
      </c>
      <c r="AA1518" s="166">
        <f t="shared" si="7041"/>
        <v>0</v>
      </c>
      <c r="AB1518" s="166">
        <f t="shared" si="7041"/>
        <v>0</v>
      </c>
      <c r="AC1518" s="166">
        <f t="shared" si="7041"/>
        <v>0</v>
      </c>
      <c r="AD1518" s="166">
        <f t="shared" si="7041"/>
        <v>0</v>
      </c>
      <c r="AE1518" s="166">
        <f t="shared" si="7041"/>
        <v>0</v>
      </c>
      <c r="AF1518" s="166">
        <f t="shared" si="7041"/>
        <v>0</v>
      </c>
      <c r="AG1518" s="166">
        <f t="shared" si="7041"/>
        <v>0</v>
      </c>
      <c r="AH1518" s="166">
        <f t="shared" si="7041"/>
        <v>0</v>
      </c>
      <c r="AI1518" s="142"/>
      <c r="AJ1518" s="166">
        <f t="shared" si="6958"/>
        <v>1093.9880000000001</v>
      </c>
      <c r="AK1518" s="166">
        <f t="shared" ref="AK1518:AU1518" si="7042">AK1311+AJ1518</f>
        <v>1093.9880000000001</v>
      </c>
      <c r="AL1518" s="166">
        <f t="shared" si="7042"/>
        <v>1093.9880000000001</v>
      </c>
      <c r="AM1518" s="166">
        <f t="shared" si="7042"/>
        <v>1093.9880000000001</v>
      </c>
      <c r="AN1518" s="166">
        <f t="shared" si="7042"/>
        <v>1093.9880000000001</v>
      </c>
      <c r="AO1518" s="166">
        <f t="shared" si="7042"/>
        <v>1093.9880000000001</v>
      </c>
      <c r="AP1518" s="166">
        <f t="shared" si="7042"/>
        <v>1093.9880000000001</v>
      </c>
      <c r="AQ1518" s="166">
        <f t="shared" si="7042"/>
        <v>1093.9880000000001</v>
      </c>
      <c r="AR1518" s="166">
        <f t="shared" si="7042"/>
        <v>1093.9880000000001</v>
      </c>
      <c r="AS1518" s="166">
        <f t="shared" si="7042"/>
        <v>1093.9880000000001</v>
      </c>
      <c r="AT1518" s="166">
        <f t="shared" si="7042"/>
        <v>1093.9880000000001</v>
      </c>
      <c r="AU1518" s="166">
        <f t="shared" si="7042"/>
        <v>1093.9880000000001</v>
      </c>
      <c r="AV1518" s="142"/>
      <c r="AW1518" s="166">
        <f t="shared" si="6960"/>
        <v>1093.9880000000001</v>
      </c>
      <c r="AX1518" s="166">
        <f t="shared" ref="AX1518:BH1518" si="7043">AX1311+AW1518</f>
        <v>1093.9880000000001</v>
      </c>
      <c r="AY1518" s="166">
        <f t="shared" si="7043"/>
        <v>1093.9880000000001</v>
      </c>
      <c r="AZ1518" s="166">
        <f t="shared" si="7043"/>
        <v>1093.9880000000001</v>
      </c>
      <c r="BA1518" s="166">
        <f t="shared" si="7043"/>
        <v>1093.9880000000001</v>
      </c>
      <c r="BB1518" s="166">
        <f t="shared" si="7043"/>
        <v>1093.9880000000001</v>
      </c>
      <c r="BC1518" s="166">
        <f t="shared" si="7043"/>
        <v>1093.9880000000001</v>
      </c>
      <c r="BD1518" s="166">
        <f t="shared" si="7043"/>
        <v>1093.9880000000001</v>
      </c>
      <c r="BE1518" s="166">
        <f t="shared" si="7043"/>
        <v>1093.9880000000001</v>
      </c>
      <c r="BF1518" s="166">
        <f t="shared" si="7043"/>
        <v>1093.9880000000001</v>
      </c>
      <c r="BG1518" s="166">
        <f t="shared" si="7043"/>
        <v>1093.9880000000001</v>
      </c>
      <c r="BH1518" s="166">
        <f t="shared" si="7043"/>
        <v>1093.9880000000001</v>
      </c>
      <c r="BI1518" s="142"/>
      <c r="BV1518" s="142"/>
      <c r="CI1518" s="142"/>
      <c r="CV1518" s="142"/>
      <c r="DI1518" s="142"/>
      <c r="DV1518" s="142"/>
      <c r="EI1518" s="142"/>
    </row>
    <row r="1519" spans="1:139" ht="15.75" outlineLevel="1" x14ac:dyDescent="0.25">
      <c r="A1519" s="2">
        <f t="shared" si="7039"/>
        <v>25</v>
      </c>
      <c r="B1519" s="1" t="str">
        <f t="shared" si="7039"/>
        <v>PRE-09850</v>
      </c>
      <c r="C1519" s="1" t="str">
        <f t="shared" si="7039"/>
        <v>SPP FH - Manhattan 13111</v>
      </c>
      <c r="D1519" s="2" t="str">
        <f t="shared" si="7039"/>
        <v>PRE-09850.1</v>
      </c>
      <c r="E1519" s="141" t="str">
        <f t="shared" si="7039"/>
        <v>SPP FH - Manhattan 13111</v>
      </c>
      <c r="F1519" s="84"/>
      <c r="G1519" s="119">
        <v>364</v>
      </c>
      <c r="H1519" s="118"/>
      <c r="J1519" s="166">
        <f t="shared" ref="J1519:U1519" si="7044">J1312+I1519</f>
        <v>0</v>
      </c>
      <c r="K1519" s="166">
        <f t="shared" si="7044"/>
        <v>0</v>
      </c>
      <c r="L1519" s="166">
        <f t="shared" si="7044"/>
        <v>0</v>
      </c>
      <c r="M1519" s="166">
        <f t="shared" si="7044"/>
        <v>0</v>
      </c>
      <c r="N1519" s="166">
        <f t="shared" si="7044"/>
        <v>0</v>
      </c>
      <c r="O1519" s="166">
        <f t="shared" si="7044"/>
        <v>0</v>
      </c>
      <c r="P1519" s="166">
        <f t="shared" si="7044"/>
        <v>0</v>
      </c>
      <c r="Q1519" s="166">
        <f t="shared" si="7044"/>
        <v>0</v>
      </c>
      <c r="R1519" s="166">
        <f t="shared" si="7044"/>
        <v>0</v>
      </c>
      <c r="S1519" s="166">
        <f t="shared" si="7044"/>
        <v>0</v>
      </c>
      <c r="T1519" s="166">
        <f t="shared" si="7044"/>
        <v>0</v>
      </c>
      <c r="U1519" s="166">
        <f t="shared" si="7044"/>
        <v>0</v>
      </c>
      <c r="V1519" s="142"/>
      <c r="W1519" s="166">
        <f t="shared" si="6956"/>
        <v>0</v>
      </c>
      <c r="X1519" s="166">
        <f t="shared" ref="X1519:AH1519" si="7045">X1312+W1519</f>
        <v>0</v>
      </c>
      <c r="Y1519" s="166">
        <f t="shared" si="7045"/>
        <v>0</v>
      </c>
      <c r="Z1519" s="166">
        <f t="shared" si="7045"/>
        <v>0</v>
      </c>
      <c r="AA1519" s="166">
        <f t="shared" si="7045"/>
        <v>0</v>
      </c>
      <c r="AB1519" s="166">
        <f t="shared" si="7045"/>
        <v>0</v>
      </c>
      <c r="AC1519" s="166">
        <f t="shared" si="7045"/>
        <v>0</v>
      </c>
      <c r="AD1519" s="166">
        <f t="shared" si="7045"/>
        <v>0</v>
      </c>
      <c r="AE1519" s="166">
        <f t="shared" si="7045"/>
        <v>0</v>
      </c>
      <c r="AF1519" s="166">
        <f t="shared" si="7045"/>
        <v>0</v>
      </c>
      <c r="AG1519" s="166">
        <f t="shared" si="7045"/>
        <v>0</v>
      </c>
      <c r="AH1519" s="166">
        <f t="shared" si="7045"/>
        <v>0</v>
      </c>
      <c r="AI1519" s="142"/>
      <c r="AJ1519" s="166">
        <f t="shared" si="6958"/>
        <v>0</v>
      </c>
      <c r="AK1519" s="166">
        <f t="shared" ref="AK1519:AU1519" si="7046">AK1312+AJ1519</f>
        <v>0</v>
      </c>
      <c r="AL1519" s="166">
        <f t="shared" si="7046"/>
        <v>159027.52799999999</v>
      </c>
      <c r="AM1519" s="166">
        <f t="shared" si="7046"/>
        <v>159027.52799999999</v>
      </c>
      <c r="AN1519" s="166">
        <f t="shared" si="7046"/>
        <v>159027.52799999999</v>
      </c>
      <c r="AO1519" s="166">
        <f t="shared" si="7046"/>
        <v>159027.52799999999</v>
      </c>
      <c r="AP1519" s="166">
        <f t="shared" si="7046"/>
        <v>159027.52799999999</v>
      </c>
      <c r="AQ1519" s="166">
        <f t="shared" si="7046"/>
        <v>159027.52799999999</v>
      </c>
      <c r="AR1519" s="166">
        <f t="shared" si="7046"/>
        <v>159027.52799999999</v>
      </c>
      <c r="AS1519" s="166">
        <f t="shared" si="7046"/>
        <v>159027.52799999999</v>
      </c>
      <c r="AT1519" s="166">
        <f t="shared" si="7046"/>
        <v>159027.52799999999</v>
      </c>
      <c r="AU1519" s="166">
        <f t="shared" si="7046"/>
        <v>159027.52799999999</v>
      </c>
      <c r="AV1519" s="142"/>
      <c r="AW1519" s="166">
        <f t="shared" si="6960"/>
        <v>159027.52799999999</v>
      </c>
      <c r="AX1519" s="166">
        <f t="shared" ref="AX1519:BH1519" si="7047">AX1312+AW1519</f>
        <v>159027.52799999999</v>
      </c>
      <c r="AY1519" s="166">
        <f t="shared" si="7047"/>
        <v>159027.52799999999</v>
      </c>
      <c r="AZ1519" s="166">
        <f t="shared" si="7047"/>
        <v>159027.52799999999</v>
      </c>
      <c r="BA1519" s="166">
        <f t="shared" si="7047"/>
        <v>159027.52799999999</v>
      </c>
      <c r="BB1519" s="166">
        <f t="shared" si="7047"/>
        <v>159027.52799999999</v>
      </c>
      <c r="BC1519" s="166">
        <f t="shared" si="7047"/>
        <v>159027.52799999999</v>
      </c>
      <c r="BD1519" s="166">
        <f t="shared" si="7047"/>
        <v>159027.52799999999</v>
      </c>
      <c r="BE1519" s="166">
        <f t="shared" si="7047"/>
        <v>159027.52799999999</v>
      </c>
      <c r="BF1519" s="166">
        <f t="shared" si="7047"/>
        <v>159027.52799999999</v>
      </c>
      <c r="BG1519" s="166">
        <f t="shared" si="7047"/>
        <v>159027.52799999999</v>
      </c>
      <c r="BH1519" s="166">
        <f t="shared" si="7047"/>
        <v>159027.52799999999</v>
      </c>
      <c r="BI1519" s="142"/>
      <c r="BV1519" s="142"/>
      <c r="CI1519" s="142"/>
      <c r="CV1519" s="142"/>
      <c r="DI1519" s="142"/>
      <c r="DV1519" s="142"/>
      <c r="EI1519" s="142"/>
    </row>
    <row r="1520" spans="1:139" ht="15.75" outlineLevel="1" x14ac:dyDescent="0.25">
      <c r="A1520" s="2">
        <f t="shared" si="7039"/>
        <v>25</v>
      </c>
      <c r="B1520" s="1" t="str">
        <f t="shared" si="7039"/>
        <v>PRE-09850</v>
      </c>
      <c r="C1520" s="1" t="str">
        <f t="shared" si="7039"/>
        <v>SPP FH - Manhattan 13111</v>
      </c>
      <c r="D1520" s="2" t="str">
        <f t="shared" si="7039"/>
        <v>A2805003</v>
      </c>
      <c r="E1520" s="141" t="str">
        <f t="shared" si="7039"/>
        <v>SPP FH-Manhattan 13111 OCRs - 3 TAV</v>
      </c>
      <c r="F1520" s="84"/>
      <c r="G1520" s="119">
        <v>364</v>
      </c>
      <c r="H1520" s="118"/>
      <c r="J1520" s="166">
        <f t="shared" ref="J1520:U1520" si="7048">J1313+I1520</f>
        <v>0</v>
      </c>
      <c r="K1520" s="166">
        <f t="shared" si="7048"/>
        <v>0</v>
      </c>
      <c r="L1520" s="166">
        <f t="shared" si="7048"/>
        <v>0</v>
      </c>
      <c r="M1520" s="166">
        <f t="shared" si="7048"/>
        <v>0</v>
      </c>
      <c r="N1520" s="166">
        <f t="shared" si="7048"/>
        <v>0</v>
      </c>
      <c r="O1520" s="166">
        <f t="shared" si="7048"/>
        <v>0</v>
      </c>
      <c r="P1520" s="166">
        <f t="shared" si="7048"/>
        <v>0</v>
      </c>
      <c r="Q1520" s="166">
        <f t="shared" si="7048"/>
        <v>0</v>
      </c>
      <c r="R1520" s="166">
        <f t="shared" si="7048"/>
        <v>0</v>
      </c>
      <c r="S1520" s="166">
        <f t="shared" si="7048"/>
        <v>0</v>
      </c>
      <c r="T1520" s="166">
        <f t="shared" si="7048"/>
        <v>0</v>
      </c>
      <c r="U1520" s="166">
        <f t="shared" si="7048"/>
        <v>0</v>
      </c>
      <c r="V1520" s="142"/>
      <c r="W1520" s="166">
        <f t="shared" si="6956"/>
        <v>0</v>
      </c>
      <c r="X1520" s="166">
        <f t="shared" ref="X1520:AH1520" si="7049">X1313+W1520</f>
        <v>0</v>
      </c>
      <c r="Y1520" s="166">
        <f t="shared" si="7049"/>
        <v>0</v>
      </c>
      <c r="Z1520" s="166">
        <f t="shared" si="7049"/>
        <v>0</v>
      </c>
      <c r="AA1520" s="166">
        <f t="shared" si="7049"/>
        <v>0</v>
      </c>
      <c r="AB1520" s="166">
        <f t="shared" si="7049"/>
        <v>0</v>
      </c>
      <c r="AC1520" s="166">
        <f t="shared" si="7049"/>
        <v>0</v>
      </c>
      <c r="AD1520" s="166">
        <f t="shared" si="7049"/>
        <v>0</v>
      </c>
      <c r="AE1520" s="166">
        <f t="shared" si="7049"/>
        <v>0</v>
      </c>
      <c r="AF1520" s="166">
        <f t="shared" si="7049"/>
        <v>0</v>
      </c>
      <c r="AG1520" s="166">
        <f t="shared" si="7049"/>
        <v>0</v>
      </c>
      <c r="AH1520" s="166">
        <f t="shared" si="7049"/>
        <v>0</v>
      </c>
      <c r="AI1520" s="142"/>
      <c r="AJ1520" s="166">
        <f t="shared" si="6958"/>
        <v>0</v>
      </c>
      <c r="AK1520" s="166">
        <f t="shared" ref="AK1520:AU1520" si="7050">AK1313+AJ1520</f>
        <v>2006.3440000000003</v>
      </c>
      <c r="AL1520" s="166">
        <f t="shared" si="7050"/>
        <v>2006.3440000000003</v>
      </c>
      <c r="AM1520" s="166">
        <f t="shared" si="7050"/>
        <v>2006.3440000000003</v>
      </c>
      <c r="AN1520" s="166">
        <f t="shared" si="7050"/>
        <v>2006.3440000000003</v>
      </c>
      <c r="AO1520" s="166">
        <f t="shared" si="7050"/>
        <v>2006.3440000000003</v>
      </c>
      <c r="AP1520" s="166">
        <f t="shared" si="7050"/>
        <v>2006.3440000000003</v>
      </c>
      <c r="AQ1520" s="166">
        <f t="shared" si="7050"/>
        <v>2006.3440000000003</v>
      </c>
      <c r="AR1520" s="166">
        <f t="shared" si="7050"/>
        <v>2006.3440000000003</v>
      </c>
      <c r="AS1520" s="166">
        <f t="shared" si="7050"/>
        <v>2006.3440000000003</v>
      </c>
      <c r="AT1520" s="166">
        <f t="shared" si="7050"/>
        <v>2006.3440000000003</v>
      </c>
      <c r="AU1520" s="166">
        <f t="shared" si="7050"/>
        <v>2006.3440000000003</v>
      </c>
      <c r="AV1520" s="142"/>
      <c r="AW1520" s="166">
        <f t="shared" si="6960"/>
        <v>2006.3440000000003</v>
      </c>
      <c r="AX1520" s="166">
        <f t="shared" ref="AX1520:BH1520" si="7051">AX1313+AW1520</f>
        <v>2006.3440000000003</v>
      </c>
      <c r="AY1520" s="166">
        <f t="shared" si="7051"/>
        <v>2006.3440000000003</v>
      </c>
      <c r="AZ1520" s="166">
        <f t="shared" si="7051"/>
        <v>2006.3440000000003</v>
      </c>
      <c r="BA1520" s="166">
        <f t="shared" si="7051"/>
        <v>2006.3440000000003</v>
      </c>
      <c r="BB1520" s="166">
        <f t="shared" si="7051"/>
        <v>2006.3440000000003</v>
      </c>
      <c r="BC1520" s="166">
        <f t="shared" si="7051"/>
        <v>2006.3440000000003</v>
      </c>
      <c r="BD1520" s="166">
        <f t="shared" si="7051"/>
        <v>2006.3440000000003</v>
      </c>
      <c r="BE1520" s="166">
        <f t="shared" si="7051"/>
        <v>2006.3440000000003</v>
      </c>
      <c r="BF1520" s="166">
        <f t="shared" si="7051"/>
        <v>2006.3440000000003</v>
      </c>
      <c r="BG1520" s="166">
        <f t="shared" si="7051"/>
        <v>2006.3440000000003</v>
      </c>
      <c r="BH1520" s="166">
        <f t="shared" si="7051"/>
        <v>2006.3440000000003</v>
      </c>
      <c r="BI1520" s="142"/>
      <c r="BV1520" s="142"/>
      <c r="CI1520" s="142"/>
      <c r="CV1520" s="142"/>
      <c r="DI1520" s="142"/>
      <c r="DV1520" s="142"/>
      <c r="EI1520" s="142"/>
    </row>
    <row r="1521" spans="1:139" ht="15.75" outlineLevel="1" x14ac:dyDescent="0.25">
      <c r="A1521" s="2">
        <f t="shared" si="7039"/>
        <v>26</v>
      </c>
      <c r="B1521" s="1" t="str">
        <f t="shared" si="7039"/>
        <v>PRE-09851</v>
      </c>
      <c r="C1521" s="1" t="str">
        <f t="shared" si="7039"/>
        <v>SPP FH - East Winter Haven 13309</v>
      </c>
      <c r="D1521" s="2" t="str">
        <f t="shared" si="7039"/>
        <v>PRE-09851.1</v>
      </c>
      <c r="E1521" s="141" t="str">
        <f t="shared" si="7039"/>
        <v>SPP FH - East Winter Haven 13309</v>
      </c>
      <c r="F1521" s="84"/>
      <c r="G1521" s="119">
        <v>364</v>
      </c>
      <c r="H1521" s="118"/>
      <c r="J1521" s="166">
        <f t="shared" ref="J1521:U1521" si="7052">J1314+I1521</f>
        <v>0</v>
      </c>
      <c r="K1521" s="166">
        <f t="shared" si="7052"/>
        <v>0</v>
      </c>
      <c r="L1521" s="166">
        <f t="shared" si="7052"/>
        <v>0</v>
      </c>
      <c r="M1521" s="166">
        <f t="shared" si="7052"/>
        <v>0</v>
      </c>
      <c r="N1521" s="166">
        <f t="shared" si="7052"/>
        <v>0</v>
      </c>
      <c r="O1521" s="166">
        <f t="shared" si="7052"/>
        <v>0</v>
      </c>
      <c r="P1521" s="166">
        <f t="shared" si="7052"/>
        <v>0</v>
      </c>
      <c r="Q1521" s="166">
        <f t="shared" si="7052"/>
        <v>0</v>
      </c>
      <c r="R1521" s="166">
        <f t="shared" si="7052"/>
        <v>0</v>
      </c>
      <c r="S1521" s="166">
        <f t="shared" si="7052"/>
        <v>0</v>
      </c>
      <c r="T1521" s="166">
        <f t="shared" si="7052"/>
        <v>0</v>
      </c>
      <c r="U1521" s="166">
        <f t="shared" si="7052"/>
        <v>0</v>
      </c>
      <c r="V1521" s="142"/>
      <c r="W1521" s="166">
        <f t="shared" si="6956"/>
        <v>0</v>
      </c>
      <c r="X1521" s="166">
        <f t="shared" ref="X1521:AH1521" si="7053">X1314+W1521</f>
        <v>0</v>
      </c>
      <c r="Y1521" s="166">
        <f t="shared" si="7053"/>
        <v>0</v>
      </c>
      <c r="Z1521" s="166">
        <f t="shared" si="7053"/>
        <v>0</v>
      </c>
      <c r="AA1521" s="166">
        <f t="shared" si="7053"/>
        <v>0</v>
      </c>
      <c r="AB1521" s="166">
        <f t="shared" si="7053"/>
        <v>0</v>
      </c>
      <c r="AC1521" s="166">
        <f t="shared" si="7053"/>
        <v>0</v>
      </c>
      <c r="AD1521" s="166">
        <f t="shared" si="7053"/>
        <v>0</v>
      </c>
      <c r="AE1521" s="166">
        <f t="shared" si="7053"/>
        <v>0</v>
      </c>
      <c r="AF1521" s="166">
        <f t="shared" si="7053"/>
        <v>0</v>
      </c>
      <c r="AG1521" s="166">
        <f t="shared" si="7053"/>
        <v>0</v>
      </c>
      <c r="AH1521" s="166">
        <f t="shared" si="7053"/>
        <v>0</v>
      </c>
      <c r="AI1521" s="142"/>
      <c r="AJ1521" s="166">
        <f t="shared" si="6958"/>
        <v>0</v>
      </c>
      <c r="AK1521" s="166">
        <f t="shared" ref="AK1521:AU1521" si="7054">AK1314+AJ1521</f>
        <v>0</v>
      </c>
      <c r="AL1521" s="166">
        <f t="shared" si="7054"/>
        <v>0</v>
      </c>
      <c r="AM1521" s="166">
        <f t="shared" si="7054"/>
        <v>0</v>
      </c>
      <c r="AN1521" s="166">
        <f t="shared" si="7054"/>
        <v>166331.96400000001</v>
      </c>
      <c r="AO1521" s="166">
        <f t="shared" si="7054"/>
        <v>166331.96400000001</v>
      </c>
      <c r="AP1521" s="166">
        <f t="shared" si="7054"/>
        <v>166331.96400000001</v>
      </c>
      <c r="AQ1521" s="166">
        <f t="shared" si="7054"/>
        <v>166331.96400000001</v>
      </c>
      <c r="AR1521" s="166">
        <f t="shared" si="7054"/>
        <v>166331.96400000001</v>
      </c>
      <c r="AS1521" s="166">
        <f t="shared" si="7054"/>
        <v>166331.96400000001</v>
      </c>
      <c r="AT1521" s="166">
        <f t="shared" si="7054"/>
        <v>166331.96400000001</v>
      </c>
      <c r="AU1521" s="166">
        <f t="shared" si="7054"/>
        <v>166331.96400000001</v>
      </c>
      <c r="AV1521" s="142"/>
      <c r="AW1521" s="166">
        <f t="shared" si="6960"/>
        <v>166331.96400000001</v>
      </c>
      <c r="AX1521" s="166">
        <f t="shared" ref="AX1521:BH1521" si="7055">AX1314+AW1521</f>
        <v>166331.96400000001</v>
      </c>
      <c r="AY1521" s="166">
        <f t="shared" si="7055"/>
        <v>166331.96400000001</v>
      </c>
      <c r="AZ1521" s="166">
        <f t="shared" si="7055"/>
        <v>166331.96400000001</v>
      </c>
      <c r="BA1521" s="166">
        <f t="shared" si="7055"/>
        <v>166331.96400000001</v>
      </c>
      <c r="BB1521" s="166">
        <f t="shared" si="7055"/>
        <v>166331.96400000001</v>
      </c>
      <c r="BC1521" s="166">
        <f t="shared" si="7055"/>
        <v>166331.96400000001</v>
      </c>
      <c r="BD1521" s="166">
        <f t="shared" si="7055"/>
        <v>166331.96400000001</v>
      </c>
      <c r="BE1521" s="166">
        <f t="shared" si="7055"/>
        <v>166331.96400000001</v>
      </c>
      <c r="BF1521" s="166">
        <f t="shared" si="7055"/>
        <v>166331.96400000001</v>
      </c>
      <c r="BG1521" s="166">
        <f t="shared" si="7055"/>
        <v>166331.96400000001</v>
      </c>
      <c r="BH1521" s="166">
        <f t="shared" si="7055"/>
        <v>166331.96400000001</v>
      </c>
      <c r="BI1521" s="142"/>
      <c r="BV1521" s="142"/>
      <c r="CI1521" s="142"/>
      <c r="CV1521" s="142"/>
      <c r="DI1521" s="142"/>
      <c r="DV1521" s="142"/>
      <c r="EI1521" s="142"/>
    </row>
    <row r="1522" spans="1:139" ht="15.75" outlineLevel="1" x14ac:dyDescent="0.25">
      <c r="A1522" s="2">
        <f t="shared" si="7039"/>
        <v>26</v>
      </c>
      <c r="B1522" s="1" t="str">
        <f t="shared" si="7039"/>
        <v>PRE-09851</v>
      </c>
      <c r="C1522" s="1" t="str">
        <f t="shared" si="7039"/>
        <v>SPP FH - East Winter Haven 13309</v>
      </c>
      <c r="D1522" s="2" t="str">
        <f t="shared" si="7039"/>
        <v>A2805469</v>
      </c>
      <c r="E1522" s="141" t="str">
        <f t="shared" si="7039"/>
        <v>SPP FH-E.Wntrhvn 13309 - OCR#138236</v>
      </c>
      <c r="F1522" s="84"/>
      <c r="G1522" s="119">
        <v>364</v>
      </c>
      <c r="H1522" s="118"/>
      <c r="J1522" s="166">
        <f t="shared" ref="J1522:U1522" si="7056">J1315+I1522</f>
        <v>0</v>
      </c>
      <c r="K1522" s="166">
        <f t="shared" si="7056"/>
        <v>0</v>
      </c>
      <c r="L1522" s="166">
        <f t="shared" si="7056"/>
        <v>0</v>
      </c>
      <c r="M1522" s="166">
        <f t="shared" si="7056"/>
        <v>0</v>
      </c>
      <c r="N1522" s="166">
        <f t="shared" si="7056"/>
        <v>0</v>
      </c>
      <c r="O1522" s="166">
        <f t="shared" si="7056"/>
        <v>0</v>
      </c>
      <c r="P1522" s="166">
        <f t="shared" si="7056"/>
        <v>0</v>
      </c>
      <c r="Q1522" s="166">
        <f t="shared" si="7056"/>
        <v>0</v>
      </c>
      <c r="R1522" s="166">
        <f t="shared" si="7056"/>
        <v>0</v>
      </c>
      <c r="S1522" s="166">
        <f t="shared" si="7056"/>
        <v>0</v>
      </c>
      <c r="T1522" s="166">
        <f t="shared" si="7056"/>
        <v>0</v>
      </c>
      <c r="U1522" s="166">
        <f t="shared" si="7056"/>
        <v>0</v>
      </c>
      <c r="V1522" s="142"/>
      <c r="W1522" s="166">
        <f t="shared" si="6956"/>
        <v>0</v>
      </c>
      <c r="X1522" s="166">
        <f t="shared" ref="X1522:AH1522" si="7057">X1315+W1522</f>
        <v>0</v>
      </c>
      <c r="Y1522" s="166">
        <f t="shared" si="7057"/>
        <v>0</v>
      </c>
      <c r="Z1522" s="166">
        <f t="shared" si="7057"/>
        <v>0</v>
      </c>
      <c r="AA1522" s="166">
        <f t="shared" si="7057"/>
        <v>0</v>
      </c>
      <c r="AB1522" s="166">
        <f t="shared" si="7057"/>
        <v>0</v>
      </c>
      <c r="AC1522" s="166">
        <f t="shared" si="7057"/>
        <v>0</v>
      </c>
      <c r="AD1522" s="166">
        <f t="shared" si="7057"/>
        <v>0</v>
      </c>
      <c r="AE1522" s="166">
        <f t="shared" si="7057"/>
        <v>0</v>
      </c>
      <c r="AF1522" s="166">
        <f t="shared" si="7057"/>
        <v>0</v>
      </c>
      <c r="AG1522" s="166">
        <f t="shared" si="7057"/>
        <v>0</v>
      </c>
      <c r="AH1522" s="166">
        <f t="shared" si="7057"/>
        <v>0</v>
      </c>
      <c r="AI1522" s="142"/>
      <c r="AJ1522" s="166">
        <f t="shared" si="6958"/>
        <v>0</v>
      </c>
      <c r="AK1522" s="166">
        <f t="shared" ref="AK1522:AU1522" si="7058">AK1315+AJ1522</f>
        <v>0</v>
      </c>
      <c r="AL1522" s="166">
        <f t="shared" si="7058"/>
        <v>1566.5640000000001</v>
      </c>
      <c r="AM1522" s="166">
        <f t="shared" si="7058"/>
        <v>1566.5640000000001</v>
      </c>
      <c r="AN1522" s="166">
        <f t="shared" si="7058"/>
        <v>1566.5640000000001</v>
      </c>
      <c r="AO1522" s="166">
        <f t="shared" si="7058"/>
        <v>1566.5640000000001</v>
      </c>
      <c r="AP1522" s="166">
        <f t="shared" si="7058"/>
        <v>1566.5640000000001</v>
      </c>
      <c r="AQ1522" s="166">
        <f t="shared" si="7058"/>
        <v>1566.5640000000001</v>
      </c>
      <c r="AR1522" s="166">
        <f t="shared" si="7058"/>
        <v>1566.5640000000001</v>
      </c>
      <c r="AS1522" s="166">
        <f t="shared" si="7058"/>
        <v>1566.5640000000001</v>
      </c>
      <c r="AT1522" s="166">
        <f t="shared" si="7058"/>
        <v>1566.5640000000001</v>
      </c>
      <c r="AU1522" s="166">
        <f t="shared" si="7058"/>
        <v>1566.5640000000001</v>
      </c>
      <c r="AV1522" s="142"/>
      <c r="AW1522" s="166">
        <f t="shared" si="6960"/>
        <v>1566.5640000000001</v>
      </c>
      <c r="AX1522" s="166">
        <f t="shared" ref="AX1522:BH1522" si="7059">AX1315+AW1522</f>
        <v>1566.5640000000001</v>
      </c>
      <c r="AY1522" s="166">
        <f t="shared" si="7059"/>
        <v>1566.5640000000001</v>
      </c>
      <c r="AZ1522" s="166">
        <f t="shared" si="7059"/>
        <v>1566.5640000000001</v>
      </c>
      <c r="BA1522" s="166">
        <f t="shared" si="7059"/>
        <v>1566.5640000000001</v>
      </c>
      <c r="BB1522" s="166">
        <f t="shared" si="7059"/>
        <v>1566.5640000000001</v>
      </c>
      <c r="BC1522" s="166">
        <f t="shared" si="7059"/>
        <v>1566.5640000000001</v>
      </c>
      <c r="BD1522" s="166">
        <f t="shared" si="7059"/>
        <v>1566.5640000000001</v>
      </c>
      <c r="BE1522" s="166">
        <f t="shared" si="7059"/>
        <v>1566.5640000000001</v>
      </c>
      <c r="BF1522" s="166">
        <f t="shared" si="7059"/>
        <v>1566.5640000000001</v>
      </c>
      <c r="BG1522" s="166">
        <f t="shared" si="7059"/>
        <v>1566.5640000000001</v>
      </c>
      <c r="BH1522" s="166">
        <f t="shared" si="7059"/>
        <v>1566.5640000000001</v>
      </c>
      <c r="BI1522" s="142"/>
      <c r="BV1522" s="142"/>
      <c r="CI1522" s="142"/>
      <c r="CV1522" s="142"/>
      <c r="DI1522" s="142"/>
      <c r="DV1522" s="142"/>
      <c r="EI1522" s="142"/>
    </row>
    <row r="1523" spans="1:139" ht="15.75" outlineLevel="1" x14ac:dyDescent="0.25">
      <c r="A1523" s="2">
        <f t="shared" si="7039"/>
        <v>27</v>
      </c>
      <c r="B1523" s="1" t="str">
        <f t="shared" si="7039"/>
        <v>PRE-09860</v>
      </c>
      <c r="C1523" s="1" t="str">
        <f t="shared" si="7039"/>
        <v>SPP FH - East Winter Haven 13313</v>
      </c>
      <c r="D1523" s="2" t="str">
        <f t="shared" si="7039"/>
        <v>PRE-09860.1</v>
      </c>
      <c r="E1523" s="141" t="str">
        <f t="shared" si="7039"/>
        <v>SPP FH - E. Winter Haven 13313 - OH</v>
      </c>
      <c r="F1523" s="84"/>
      <c r="G1523" s="119">
        <v>364</v>
      </c>
      <c r="H1523" s="118"/>
      <c r="J1523" s="166">
        <f t="shared" ref="J1523:U1523" si="7060">J1316+I1523</f>
        <v>0</v>
      </c>
      <c r="K1523" s="166">
        <f t="shared" si="7060"/>
        <v>0</v>
      </c>
      <c r="L1523" s="166">
        <f t="shared" si="7060"/>
        <v>0</v>
      </c>
      <c r="M1523" s="166">
        <f t="shared" si="7060"/>
        <v>0</v>
      </c>
      <c r="N1523" s="166">
        <f t="shared" si="7060"/>
        <v>0</v>
      </c>
      <c r="O1523" s="166">
        <f t="shared" si="7060"/>
        <v>0</v>
      </c>
      <c r="P1523" s="166">
        <f t="shared" si="7060"/>
        <v>0</v>
      </c>
      <c r="Q1523" s="166">
        <f t="shared" si="7060"/>
        <v>0</v>
      </c>
      <c r="R1523" s="166">
        <f t="shared" si="7060"/>
        <v>0</v>
      </c>
      <c r="S1523" s="166">
        <f t="shared" si="7060"/>
        <v>0</v>
      </c>
      <c r="T1523" s="166">
        <f t="shared" si="7060"/>
        <v>0</v>
      </c>
      <c r="U1523" s="166">
        <f t="shared" si="7060"/>
        <v>0</v>
      </c>
      <c r="V1523" s="142"/>
      <c r="W1523" s="166">
        <f t="shared" si="6956"/>
        <v>0</v>
      </c>
      <c r="X1523" s="166">
        <f t="shared" ref="X1523:AH1523" si="7061">X1316+W1523</f>
        <v>0</v>
      </c>
      <c r="Y1523" s="166">
        <f t="shared" si="7061"/>
        <v>0</v>
      </c>
      <c r="Z1523" s="166">
        <f t="shared" si="7061"/>
        <v>0</v>
      </c>
      <c r="AA1523" s="166">
        <f t="shared" si="7061"/>
        <v>0</v>
      </c>
      <c r="AB1523" s="166">
        <f t="shared" si="7061"/>
        <v>0</v>
      </c>
      <c r="AC1523" s="166">
        <f t="shared" si="7061"/>
        <v>0</v>
      </c>
      <c r="AD1523" s="166">
        <f t="shared" si="7061"/>
        <v>0</v>
      </c>
      <c r="AE1523" s="166">
        <f t="shared" si="7061"/>
        <v>0</v>
      </c>
      <c r="AF1523" s="166">
        <f t="shared" si="7061"/>
        <v>0</v>
      </c>
      <c r="AG1523" s="166">
        <f t="shared" si="7061"/>
        <v>0</v>
      </c>
      <c r="AH1523" s="166">
        <f t="shared" si="7061"/>
        <v>0</v>
      </c>
      <c r="AI1523" s="142"/>
      <c r="AJ1523" s="166">
        <f t="shared" si="6958"/>
        <v>0</v>
      </c>
      <c r="AK1523" s="166">
        <f t="shared" ref="AK1523:AU1523" si="7062">AK1316+AJ1523</f>
        <v>0</v>
      </c>
      <c r="AL1523" s="166">
        <f t="shared" si="7062"/>
        <v>0</v>
      </c>
      <c r="AM1523" s="166">
        <f t="shared" si="7062"/>
        <v>0</v>
      </c>
      <c r="AN1523" s="166">
        <f t="shared" si="7062"/>
        <v>153841.71599999999</v>
      </c>
      <c r="AO1523" s="166">
        <f t="shared" si="7062"/>
        <v>153841.71599999999</v>
      </c>
      <c r="AP1523" s="166">
        <f t="shared" si="7062"/>
        <v>153841.71599999999</v>
      </c>
      <c r="AQ1523" s="166">
        <f t="shared" si="7062"/>
        <v>153841.71599999999</v>
      </c>
      <c r="AR1523" s="166">
        <f t="shared" si="7062"/>
        <v>153841.71599999999</v>
      </c>
      <c r="AS1523" s="166">
        <f t="shared" si="7062"/>
        <v>153841.71599999999</v>
      </c>
      <c r="AT1523" s="166">
        <f t="shared" si="7062"/>
        <v>153841.71599999999</v>
      </c>
      <c r="AU1523" s="166">
        <f t="shared" si="7062"/>
        <v>153841.71599999999</v>
      </c>
      <c r="AV1523" s="142"/>
      <c r="AW1523" s="166">
        <f t="shared" si="6960"/>
        <v>153841.71599999999</v>
      </c>
      <c r="AX1523" s="166">
        <f t="shared" ref="AX1523:BH1523" si="7063">AX1316+AW1523</f>
        <v>153841.71599999999</v>
      </c>
      <c r="AY1523" s="166">
        <f t="shared" si="7063"/>
        <v>153841.71599999999</v>
      </c>
      <c r="AZ1523" s="166">
        <f t="shared" si="7063"/>
        <v>153841.71599999999</v>
      </c>
      <c r="BA1523" s="166">
        <f t="shared" si="7063"/>
        <v>153841.71599999999</v>
      </c>
      <c r="BB1523" s="166">
        <f t="shared" si="7063"/>
        <v>153841.71599999999</v>
      </c>
      <c r="BC1523" s="166">
        <f t="shared" si="7063"/>
        <v>153841.71599999999</v>
      </c>
      <c r="BD1523" s="166">
        <f t="shared" si="7063"/>
        <v>153841.71599999999</v>
      </c>
      <c r="BE1523" s="166">
        <f t="shared" si="7063"/>
        <v>153841.71599999999</v>
      </c>
      <c r="BF1523" s="166">
        <f t="shared" si="7063"/>
        <v>153841.71599999999</v>
      </c>
      <c r="BG1523" s="166">
        <f t="shared" si="7063"/>
        <v>153841.71599999999</v>
      </c>
      <c r="BH1523" s="166">
        <f t="shared" si="7063"/>
        <v>153841.71599999999</v>
      </c>
      <c r="BI1523" s="142"/>
      <c r="BV1523" s="142"/>
      <c r="CI1523" s="142"/>
      <c r="CV1523" s="142"/>
      <c r="DI1523" s="142"/>
      <c r="DV1523" s="142"/>
      <c r="EI1523" s="142"/>
    </row>
    <row r="1524" spans="1:139" ht="15.75" outlineLevel="1" x14ac:dyDescent="0.25">
      <c r="A1524" s="2">
        <f t="shared" si="7039"/>
        <v>27</v>
      </c>
      <c r="B1524" s="1" t="str">
        <f t="shared" si="7039"/>
        <v>PRE-09860</v>
      </c>
      <c r="C1524" s="1" t="str">
        <f t="shared" si="7039"/>
        <v>SPP FH - East Winter Haven 13313</v>
      </c>
      <c r="D1524" s="2" t="str">
        <f t="shared" si="7039"/>
        <v>A2805452</v>
      </c>
      <c r="E1524" s="141" t="str">
        <f t="shared" si="7039"/>
        <v>SPP FH-E.Wntrhvn 13313 OCR-2 TAV</v>
      </c>
      <c r="F1524" s="84"/>
      <c r="G1524" s="119">
        <v>364</v>
      </c>
      <c r="H1524" s="118"/>
      <c r="J1524" s="166">
        <f t="shared" ref="J1524:U1524" si="7064">J1317+I1524</f>
        <v>0</v>
      </c>
      <c r="K1524" s="166">
        <f t="shared" si="7064"/>
        <v>0</v>
      </c>
      <c r="L1524" s="166">
        <f t="shared" si="7064"/>
        <v>0</v>
      </c>
      <c r="M1524" s="166">
        <f t="shared" si="7064"/>
        <v>0</v>
      </c>
      <c r="N1524" s="166">
        <f t="shared" si="7064"/>
        <v>0</v>
      </c>
      <c r="O1524" s="166">
        <f t="shared" si="7064"/>
        <v>0</v>
      </c>
      <c r="P1524" s="166">
        <f t="shared" si="7064"/>
        <v>0</v>
      </c>
      <c r="Q1524" s="166">
        <f t="shared" si="7064"/>
        <v>0</v>
      </c>
      <c r="R1524" s="166">
        <f t="shared" si="7064"/>
        <v>0</v>
      </c>
      <c r="S1524" s="166">
        <f t="shared" si="7064"/>
        <v>0</v>
      </c>
      <c r="T1524" s="166">
        <f t="shared" si="7064"/>
        <v>0</v>
      </c>
      <c r="U1524" s="166">
        <f t="shared" si="7064"/>
        <v>0</v>
      </c>
      <c r="V1524" s="142"/>
      <c r="W1524" s="166">
        <f t="shared" si="6956"/>
        <v>0</v>
      </c>
      <c r="X1524" s="166">
        <f t="shared" ref="X1524:AH1524" si="7065">X1317+W1524</f>
        <v>0</v>
      </c>
      <c r="Y1524" s="166">
        <f t="shared" si="7065"/>
        <v>0</v>
      </c>
      <c r="Z1524" s="166">
        <f t="shared" si="7065"/>
        <v>0</v>
      </c>
      <c r="AA1524" s="166">
        <f t="shared" si="7065"/>
        <v>0</v>
      </c>
      <c r="AB1524" s="166">
        <f t="shared" si="7065"/>
        <v>0</v>
      </c>
      <c r="AC1524" s="166">
        <f t="shared" si="7065"/>
        <v>0</v>
      </c>
      <c r="AD1524" s="166">
        <f t="shared" si="7065"/>
        <v>0</v>
      </c>
      <c r="AE1524" s="166">
        <f t="shared" si="7065"/>
        <v>0</v>
      </c>
      <c r="AF1524" s="166">
        <f t="shared" si="7065"/>
        <v>0</v>
      </c>
      <c r="AG1524" s="166">
        <f t="shared" si="7065"/>
        <v>0</v>
      </c>
      <c r="AH1524" s="166">
        <f t="shared" si="7065"/>
        <v>0</v>
      </c>
      <c r="AI1524" s="142"/>
      <c r="AJ1524" s="166">
        <f t="shared" si="6958"/>
        <v>0</v>
      </c>
      <c r="AK1524" s="166">
        <f t="shared" ref="AK1524:AU1524" si="7066">AK1317+AJ1524</f>
        <v>0</v>
      </c>
      <c r="AL1524" s="166">
        <f t="shared" si="7066"/>
        <v>1830.6760000000004</v>
      </c>
      <c r="AM1524" s="166">
        <f t="shared" si="7066"/>
        <v>1830.6760000000004</v>
      </c>
      <c r="AN1524" s="166">
        <f t="shared" si="7066"/>
        <v>1830.6760000000004</v>
      </c>
      <c r="AO1524" s="166">
        <f t="shared" si="7066"/>
        <v>1830.6760000000004</v>
      </c>
      <c r="AP1524" s="166">
        <f t="shared" si="7066"/>
        <v>1830.6760000000004</v>
      </c>
      <c r="AQ1524" s="166">
        <f t="shared" si="7066"/>
        <v>1830.6760000000004</v>
      </c>
      <c r="AR1524" s="166">
        <f t="shared" si="7066"/>
        <v>1830.6760000000004</v>
      </c>
      <c r="AS1524" s="166">
        <f t="shared" si="7066"/>
        <v>1830.6760000000004</v>
      </c>
      <c r="AT1524" s="166">
        <f t="shared" si="7066"/>
        <v>1830.6760000000004</v>
      </c>
      <c r="AU1524" s="166">
        <f t="shared" si="7066"/>
        <v>1830.6760000000004</v>
      </c>
      <c r="AV1524" s="142"/>
      <c r="AW1524" s="166">
        <f t="shared" si="6960"/>
        <v>1830.6760000000004</v>
      </c>
      <c r="AX1524" s="166">
        <f t="shared" ref="AX1524:BH1524" si="7067">AX1317+AW1524</f>
        <v>1830.6760000000004</v>
      </c>
      <c r="AY1524" s="166">
        <f t="shared" si="7067"/>
        <v>1830.6760000000004</v>
      </c>
      <c r="AZ1524" s="166">
        <f t="shared" si="7067"/>
        <v>1830.6760000000004</v>
      </c>
      <c r="BA1524" s="166">
        <f t="shared" si="7067"/>
        <v>1830.6760000000004</v>
      </c>
      <c r="BB1524" s="166">
        <f t="shared" si="7067"/>
        <v>1830.6760000000004</v>
      </c>
      <c r="BC1524" s="166">
        <f t="shared" si="7067"/>
        <v>1830.6760000000004</v>
      </c>
      <c r="BD1524" s="166">
        <f t="shared" si="7067"/>
        <v>1830.6760000000004</v>
      </c>
      <c r="BE1524" s="166">
        <f t="shared" si="7067"/>
        <v>1830.6760000000004</v>
      </c>
      <c r="BF1524" s="166">
        <f t="shared" si="7067"/>
        <v>1830.6760000000004</v>
      </c>
      <c r="BG1524" s="166">
        <f t="shared" si="7067"/>
        <v>1830.6760000000004</v>
      </c>
      <c r="BH1524" s="166">
        <f t="shared" si="7067"/>
        <v>1830.6760000000004</v>
      </c>
      <c r="BI1524" s="142"/>
      <c r="BV1524" s="142"/>
      <c r="CI1524" s="142"/>
      <c r="CV1524" s="142"/>
      <c r="DI1524" s="142"/>
      <c r="DV1524" s="142"/>
      <c r="EI1524" s="142"/>
    </row>
    <row r="1525" spans="1:139" ht="15.75" outlineLevel="1" x14ac:dyDescent="0.25">
      <c r="A1525" s="2">
        <f t="shared" si="7039"/>
        <v>28</v>
      </c>
      <c r="B1525" s="1" t="str">
        <f t="shared" si="7039"/>
        <v>PRE-09861</v>
      </c>
      <c r="C1525" s="1" t="str">
        <f t="shared" si="7039"/>
        <v>SPP FH - East Winter Haven 13314</v>
      </c>
      <c r="D1525" s="2" t="str">
        <f t="shared" si="7039"/>
        <v>PRE-09861.1</v>
      </c>
      <c r="E1525" s="141" t="str">
        <f t="shared" si="7039"/>
        <v>SPP FH - E Winter Haven 13314 - OH</v>
      </c>
      <c r="F1525" s="84"/>
      <c r="G1525" s="119">
        <v>364</v>
      </c>
      <c r="H1525" s="118"/>
      <c r="J1525" s="166">
        <f t="shared" ref="J1525:U1525" si="7068">J1318+I1525</f>
        <v>0</v>
      </c>
      <c r="K1525" s="166">
        <f t="shared" si="7068"/>
        <v>0</v>
      </c>
      <c r="L1525" s="166">
        <f t="shared" si="7068"/>
        <v>0</v>
      </c>
      <c r="M1525" s="166">
        <f t="shared" si="7068"/>
        <v>0</v>
      </c>
      <c r="N1525" s="166">
        <f t="shared" si="7068"/>
        <v>0</v>
      </c>
      <c r="O1525" s="166">
        <f t="shared" si="7068"/>
        <v>0</v>
      </c>
      <c r="P1525" s="166">
        <f t="shared" si="7068"/>
        <v>0</v>
      </c>
      <c r="Q1525" s="166">
        <f t="shared" si="7068"/>
        <v>0</v>
      </c>
      <c r="R1525" s="166">
        <f t="shared" si="7068"/>
        <v>0</v>
      </c>
      <c r="S1525" s="166">
        <f t="shared" si="7068"/>
        <v>0</v>
      </c>
      <c r="T1525" s="166">
        <f t="shared" si="7068"/>
        <v>0</v>
      </c>
      <c r="U1525" s="166">
        <f t="shared" si="7068"/>
        <v>0</v>
      </c>
      <c r="V1525" s="142"/>
      <c r="W1525" s="166">
        <f t="shared" si="6956"/>
        <v>0</v>
      </c>
      <c r="X1525" s="166">
        <f t="shared" ref="X1525:AH1525" si="7069">X1318+W1525</f>
        <v>0</v>
      </c>
      <c r="Y1525" s="166">
        <f t="shared" si="7069"/>
        <v>0</v>
      </c>
      <c r="Z1525" s="166">
        <f t="shared" si="7069"/>
        <v>0</v>
      </c>
      <c r="AA1525" s="166">
        <f t="shared" si="7069"/>
        <v>0</v>
      </c>
      <c r="AB1525" s="166">
        <f t="shared" si="7069"/>
        <v>0</v>
      </c>
      <c r="AC1525" s="166">
        <f t="shared" si="7069"/>
        <v>0</v>
      </c>
      <c r="AD1525" s="166">
        <f t="shared" si="7069"/>
        <v>0</v>
      </c>
      <c r="AE1525" s="166">
        <f t="shared" si="7069"/>
        <v>0</v>
      </c>
      <c r="AF1525" s="166">
        <f t="shared" si="7069"/>
        <v>0</v>
      </c>
      <c r="AG1525" s="166">
        <f t="shared" si="7069"/>
        <v>0</v>
      </c>
      <c r="AH1525" s="166">
        <f t="shared" si="7069"/>
        <v>0</v>
      </c>
      <c r="AI1525" s="142"/>
      <c r="AJ1525" s="166">
        <f t="shared" si="6958"/>
        <v>0</v>
      </c>
      <c r="AK1525" s="166">
        <f t="shared" ref="AK1525:AU1525" si="7070">AK1318+AJ1525</f>
        <v>0</v>
      </c>
      <c r="AL1525" s="166">
        <f t="shared" si="7070"/>
        <v>0</v>
      </c>
      <c r="AM1525" s="166">
        <f t="shared" si="7070"/>
        <v>0</v>
      </c>
      <c r="AN1525" s="166">
        <f t="shared" si="7070"/>
        <v>175403.47200000004</v>
      </c>
      <c r="AO1525" s="166">
        <f t="shared" si="7070"/>
        <v>175403.47200000004</v>
      </c>
      <c r="AP1525" s="166">
        <f t="shared" si="7070"/>
        <v>175403.47200000004</v>
      </c>
      <c r="AQ1525" s="166">
        <f t="shared" si="7070"/>
        <v>175403.47200000004</v>
      </c>
      <c r="AR1525" s="166">
        <f t="shared" si="7070"/>
        <v>175403.47200000004</v>
      </c>
      <c r="AS1525" s="166">
        <f t="shared" si="7070"/>
        <v>175403.47200000004</v>
      </c>
      <c r="AT1525" s="166">
        <f t="shared" si="7070"/>
        <v>175403.47200000004</v>
      </c>
      <c r="AU1525" s="166">
        <f t="shared" si="7070"/>
        <v>175403.47200000004</v>
      </c>
      <c r="AV1525" s="142"/>
      <c r="AW1525" s="166">
        <f t="shared" si="6960"/>
        <v>175403.47200000004</v>
      </c>
      <c r="AX1525" s="166">
        <f t="shared" ref="AX1525:BH1525" si="7071">AX1318+AW1525</f>
        <v>175403.47200000004</v>
      </c>
      <c r="AY1525" s="166">
        <f t="shared" si="7071"/>
        <v>175403.47200000004</v>
      </c>
      <c r="AZ1525" s="166">
        <f t="shared" si="7071"/>
        <v>175403.47200000004</v>
      </c>
      <c r="BA1525" s="166">
        <f t="shared" si="7071"/>
        <v>175403.47200000004</v>
      </c>
      <c r="BB1525" s="166">
        <f t="shared" si="7071"/>
        <v>175403.47200000004</v>
      </c>
      <c r="BC1525" s="166">
        <f t="shared" si="7071"/>
        <v>175403.47200000004</v>
      </c>
      <c r="BD1525" s="166">
        <f t="shared" si="7071"/>
        <v>175403.47200000004</v>
      </c>
      <c r="BE1525" s="166">
        <f t="shared" si="7071"/>
        <v>175403.47200000004</v>
      </c>
      <c r="BF1525" s="166">
        <f t="shared" si="7071"/>
        <v>175403.47200000004</v>
      </c>
      <c r="BG1525" s="166">
        <f t="shared" si="7071"/>
        <v>175403.47200000004</v>
      </c>
      <c r="BH1525" s="166">
        <f t="shared" si="7071"/>
        <v>175403.47200000004</v>
      </c>
      <c r="BI1525" s="142"/>
      <c r="BV1525" s="142"/>
      <c r="CI1525" s="142"/>
      <c r="CV1525" s="142"/>
      <c r="DI1525" s="142"/>
      <c r="DV1525" s="142"/>
      <c r="EI1525" s="142"/>
    </row>
    <row r="1526" spans="1:139" ht="15.75" outlineLevel="1" x14ac:dyDescent="0.25">
      <c r="A1526" s="2">
        <f t="shared" si="7039"/>
        <v>28</v>
      </c>
      <c r="B1526" s="1" t="str">
        <f t="shared" si="7039"/>
        <v>PRE-09861</v>
      </c>
      <c r="C1526" s="1" t="str">
        <f t="shared" si="7039"/>
        <v>SPP FH - East Winter Haven 13314</v>
      </c>
      <c r="D1526" s="2" t="str">
        <f t="shared" si="7039"/>
        <v>A2805468</v>
      </c>
      <c r="E1526" s="141" t="str">
        <f t="shared" si="7039"/>
        <v>SPP FH-E.Wntrhvn 13314 - OCR#141731</v>
      </c>
      <c r="F1526" s="84"/>
      <c r="G1526" s="119">
        <v>364</v>
      </c>
      <c r="H1526" s="118"/>
      <c r="J1526" s="166">
        <f t="shared" ref="J1526:U1526" si="7072">J1319+I1526</f>
        <v>0</v>
      </c>
      <c r="K1526" s="166">
        <f t="shared" si="7072"/>
        <v>0</v>
      </c>
      <c r="L1526" s="166">
        <f t="shared" si="7072"/>
        <v>0</v>
      </c>
      <c r="M1526" s="166">
        <f t="shared" si="7072"/>
        <v>0</v>
      </c>
      <c r="N1526" s="166">
        <f t="shared" si="7072"/>
        <v>0</v>
      </c>
      <c r="O1526" s="166">
        <f t="shared" si="7072"/>
        <v>0</v>
      </c>
      <c r="P1526" s="166">
        <f t="shared" si="7072"/>
        <v>0</v>
      </c>
      <c r="Q1526" s="166">
        <f t="shared" si="7072"/>
        <v>0</v>
      </c>
      <c r="R1526" s="166">
        <f t="shared" si="7072"/>
        <v>0</v>
      </c>
      <c r="S1526" s="166">
        <f t="shared" si="7072"/>
        <v>0</v>
      </c>
      <c r="T1526" s="166">
        <f t="shared" si="7072"/>
        <v>0</v>
      </c>
      <c r="U1526" s="166">
        <f t="shared" si="7072"/>
        <v>0</v>
      </c>
      <c r="V1526" s="142"/>
      <c r="W1526" s="166">
        <f t="shared" si="6956"/>
        <v>0</v>
      </c>
      <c r="X1526" s="166">
        <f t="shared" ref="X1526:AH1526" si="7073">X1319+W1526</f>
        <v>0</v>
      </c>
      <c r="Y1526" s="166">
        <f t="shared" si="7073"/>
        <v>0</v>
      </c>
      <c r="Z1526" s="166">
        <f t="shared" si="7073"/>
        <v>0</v>
      </c>
      <c r="AA1526" s="166">
        <f t="shared" si="7073"/>
        <v>0</v>
      </c>
      <c r="AB1526" s="166">
        <f t="shared" si="7073"/>
        <v>0</v>
      </c>
      <c r="AC1526" s="166">
        <f t="shared" si="7073"/>
        <v>0</v>
      </c>
      <c r="AD1526" s="166">
        <f t="shared" si="7073"/>
        <v>0</v>
      </c>
      <c r="AE1526" s="166">
        <f t="shared" si="7073"/>
        <v>0</v>
      </c>
      <c r="AF1526" s="166">
        <f t="shared" si="7073"/>
        <v>0</v>
      </c>
      <c r="AG1526" s="166">
        <f t="shared" si="7073"/>
        <v>0</v>
      </c>
      <c r="AH1526" s="166">
        <f t="shared" si="7073"/>
        <v>0</v>
      </c>
      <c r="AI1526" s="142"/>
      <c r="AJ1526" s="166">
        <f t="shared" si="6958"/>
        <v>0</v>
      </c>
      <c r="AK1526" s="166">
        <f t="shared" ref="AK1526:AU1526" si="7074">AK1319+AJ1526</f>
        <v>1637.5520000000001</v>
      </c>
      <c r="AL1526" s="166">
        <f t="shared" si="7074"/>
        <v>1637.5520000000001</v>
      </c>
      <c r="AM1526" s="166">
        <f t="shared" si="7074"/>
        <v>1637.5520000000001</v>
      </c>
      <c r="AN1526" s="166">
        <f t="shared" si="7074"/>
        <v>1637.5520000000001</v>
      </c>
      <c r="AO1526" s="166">
        <f t="shared" si="7074"/>
        <v>1637.5520000000001</v>
      </c>
      <c r="AP1526" s="166">
        <f t="shared" si="7074"/>
        <v>1637.5520000000001</v>
      </c>
      <c r="AQ1526" s="166">
        <f t="shared" si="7074"/>
        <v>1637.5520000000001</v>
      </c>
      <c r="AR1526" s="166">
        <f t="shared" si="7074"/>
        <v>1637.5520000000001</v>
      </c>
      <c r="AS1526" s="166">
        <f t="shared" si="7074"/>
        <v>1637.5520000000001</v>
      </c>
      <c r="AT1526" s="166">
        <f t="shared" si="7074"/>
        <v>1637.5520000000001</v>
      </c>
      <c r="AU1526" s="166">
        <f t="shared" si="7074"/>
        <v>1637.5520000000001</v>
      </c>
      <c r="AV1526" s="142"/>
      <c r="AW1526" s="166">
        <f t="shared" si="6960"/>
        <v>1637.5520000000001</v>
      </c>
      <c r="AX1526" s="166">
        <f t="shared" ref="AX1526:BH1526" si="7075">AX1319+AW1526</f>
        <v>1637.5520000000001</v>
      </c>
      <c r="AY1526" s="166">
        <f t="shared" si="7075"/>
        <v>1637.5520000000001</v>
      </c>
      <c r="AZ1526" s="166">
        <f t="shared" si="7075"/>
        <v>1637.5520000000001</v>
      </c>
      <c r="BA1526" s="166">
        <f t="shared" si="7075"/>
        <v>1637.5520000000001</v>
      </c>
      <c r="BB1526" s="166">
        <f t="shared" si="7075"/>
        <v>1637.5520000000001</v>
      </c>
      <c r="BC1526" s="166">
        <f t="shared" si="7075"/>
        <v>1637.5520000000001</v>
      </c>
      <c r="BD1526" s="166">
        <f t="shared" si="7075"/>
        <v>1637.5520000000001</v>
      </c>
      <c r="BE1526" s="166">
        <f t="shared" si="7075"/>
        <v>1637.5520000000001</v>
      </c>
      <c r="BF1526" s="166">
        <f t="shared" si="7075"/>
        <v>1637.5520000000001</v>
      </c>
      <c r="BG1526" s="166">
        <f t="shared" si="7075"/>
        <v>1637.5520000000001</v>
      </c>
      <c r="BH1526" s="166">
        <f t="shared" si="7075"/>
        <v>1637.5520000000001</v>
      </c>
      <c r="BI1526" s="142"/>
      <c r="BV1526" s="142"/>
      <c r="CI1526" s="142"/>
      <c r="CV1526" s="142"/>
      <c r="DI1526" s="142"/>
      <c r="DV1526" s="142"/>
      <c r="EI1526" s="142"/>
    </row>
    <row r="1527" spans="1:139" ht="15.75" outlineLevel="1" x14ac:dyDescent="0.25">
      <c r="A1527" s="2">
        <f t="shared" si="7039"/>
        <v>28</v>
      </c>
      <c r="B1527" s="1" t="str">
        <f t="shared" si="7039"/>
        <v>PRE-09861</v>
      </c>
      <c r="C1527" s="1" t="str">
        <f t="shared" si="7039"/>
        <v>SPP FH - East Winter Haven 13314</v>
      </c>
      <c r="D1527" s="2" t="str">
        <f t="shared" si="7039"/>
        <v>A2812203</v>
      </c>
      <c r="E1527" s="141" t="str">
        <f t="shared" si="7039"/>
        <v>EWHV314B - OCR#10301 - N.O. - 13479</v>
      </c>
      <c r="F1527" s="84"/>
      <c r="G1527" s="119">
        <v>364</v>
      </c>
      <c r="H1527" s="118"/>
      <c r="J1527" s="166">
        <f t="shared" ref="J1527" si="7076">J1320+I1527</f>
        <v>0</v>
      </c>
      <c r="K1527" s="166">
        <f t="shared" ref="K1527" si="7077">K1320+J1527</f>
        <v>0</v>
      </c>
      <c r="L1527" s="166">
        <f t="shared" ref="L1527" si="7078">L1320+K1527</f>
        <v>0</v>
      </c>
      <c r="M1527" s="166">
        <f t="shared" ref="M1527" si="7079">M1320+L1527</f>
        <v>0</v>
      </c>
      <c r="N1527" s="166">
        <f t="shared" ref="N1527" si="7080">N1320+M1527</f>
        <v>0</v>
      </c>
      <c r="O1527" s="166">
        <f t="shared" ref="O1527" si="7081">O1320+N1527</f>
        <v>0</v>
      </c>
      <c r="P1527" s="166">
        <f t="shared" ref="P1527" si="7082">P1320+O1527</f>
        <v>0</v>
      </c>
      <c r="Q1527" s="166">
        <f t="shared" ref="Q1527" si="7083">Q1320+P1527</f>
        <v>0</v>
      </c>
      <c r="R1527" s="166">
        <f t="shared" ref="R1527" si="7084">R1320+Q1527</f>
        <v>0</v>
      </c>
      <c r="S1527" s="166">
        <f t="shared" ref="S1527" si="7085">S1320+R1527</f>
        <v>0</v>
      </c>
      <c r="T1527" s="166">
        <f t="shared" ref="T1527" si="7086">T1320+S1527</f>
        <v>0</v>
      </c>
      <c r="U1527" s="166">
        <f t="shared" ref="U1527" si="7087">U1320+T1527</f>
        <v>0</v>
      </c>
      <c r="V1527" s="142"/>
      <c r="W1527" s="166">
        <f t="shared" si="6956"/>
        <v>0</v>
      </c>
      <c r="X1527" s="166">
        <f t="shared" ref="X1527" si="7088">X1320+W1527</f>
        <v>0</v>
      </c>
      <c r="Y1527" s="166">
        <f t="shared" ref="Y1527" si="7089">Y1320+X1527</f>
        <v>0</v>
      </c>
      <c r="Z1527" s="166">
        <f t="shared" ref="Z1527" si="7090">Z1320+Y1527</f>
        <v>0</v>
      </c>
      <c r="AA1527" s="166">
        <f t="shared" ref="AA1527" si="7091">AA1320+Z1527</f>
        <v>0</v>
      </c>
      <c r="AB1527" s="166">
        <f t="shared" ref="AB1527" si="7092">AB1320+AA1527</f>
        <v>0</v>
      </c>
      <c r="AC1527" s="166">
        <f t="shared" ref="AC1527" si="7093">AC1320+AB1527</f>
        <v>0</v>
      </c>
      <c r="AD1527" s="166">
        <f t="shared" ref="AD1527" si="7094">AD1320+AC1527</f>
        <v>0</v>
      </c>
      <c r="AE1527" s="166">
        <f t="shared" ref="AE1527" si="7095">AE1320+AD1527</f>
        <v>0</v>
      </c>
      <c r="AF1527" s="166">
        <f t="shared" ref="AF1527" si="7096">AF1320+AE1527</f>
        <v>0</v>
      </c>
      <c r="AG1527" s="166">
        <f t="shared" ref="AG1527" si="7097">AG1320+AF1527</f>
        <v>0</v>
      </c>
      <c r="AH1527" s="166">
        <f t="shared" ref="AH1527" si="7098">AH1320+AG1527</f>
        <v>0</v>
      </c>
      <c r="AI1527" s="142"/>
      <c r="AJ1527" s="166">
        <f t="shared" si="6958"/>
        <v>0</v>
      </c>
      <c r="AK1527" s="166">
        <f t="shared" ref="AK1527" si="7099">AK1320+AJ1527</f>
        <v>1109.2440000000001</v>
      </c>
      <c r="AL1527" s="166">
        <f t="shared" ref="AL1527" si="7100">AL1320+AK1527</f>
        <v>1109.2440000000001</v>
      </c>
      <c r="AM1527" s="166">
        <f t="shared" ref="AM1527" si="7101">AM1320+AL1527</f>
        <v>1109.2440000000001</v>
      </c>
      <c r="AN1527" s="166">
        <f t="shared" ref="AN1527" si="7102">AN1320+AM1527</f>
        <v>1109.2440000000001</v>
      </c>
      <c r="AO1527" s="166">
        <f t="shared" ref="AO1527" si="7103">AO1320+AN1527</f>
        <v>1109.2440000000001</v>
      </c>
      <c r="AP1527" s="166">
        <f t="shared" ref="AP1527" si="7104">AP1320+AO1527</f>
        <v>1109.2440000000001</v>
      </c>
      <c r="AQ1527" s="166">
        <f t="shared" ref="AQ1527" si="7105">AQ1320+AP1527</f>
        <v>1109.2440000000001</v>
      </c>
      <c r="AR1527" s="166">
        <f t="shared" ref="AR1527" si="7106">AR1320+AQ1527</f>
        <v>1109.2440000000001</v>
      </c>
      <c r="AS1527" s="166">
        <f t="shared" ref="AS1527" si="7107">AS1320+AR1527</f>
        <v>1109.2440000000001</v>
      </c>
      <c r="AT1527" s="166">
        <f t="shared" ref="AT1527" si="7108">AT1320+AS1527</f>
        <v>1109.2440000000001</v>
      </c>
      <c r="AU1527" s="166">
        <f t="shared" ref="AU1527" si="7109">AU1320+AT1527</f>
        <v>1109.2440000000001</v>
      </c>
      <c r="AV1527" s="142"/>
      <c r="AW1527" s="166">
        <f t="shared" si="6960"/>
        <v>1109.2440000000001</v>
      </c>
      <c r="AX1527" s="166">
        <f t="shared" ref="AX1527:BH1527" si="7110">AX1320+AW1527</f>
        <v>1109.2440000000001</v>
      </c>
      <c r="AY1527" s="166">
        <f t="shared" si="7110"/>
        <v>1109.2440000000001</v>
      </c>
      <c r="AZ1527" s="166">
        <f t="shared" si="7110"/>
        <v>1109.2440000000001</v>
      </c>
      <c r="BA1527" s="166">
        <f t="shared" si="7110"/>
        <v>1109.2440000000001</v>
      </c>
      <c r="BB1527" s="166">
        <f t="shared" si="7110"/>
        <v>1109.2440000000001</v>
      </c>
      <c r="BC1527" s="166">
        <f t="shared" si="7110"/>
        <v>1109.2440000000001</v>
      </c>
      <c r="BD1527" s="166">
        <f t="shared" si="7110"/>
        <v>1109.2440000000001</v>
      </c>
      <c r="BE1527" s="166">
        <f t="shared" si="7110"/>
        <v>1109.2440000000001</v>
      </c>
      <c r="BF1527" s="166">
        <f t="shared" si="7110"/>
        <v>1109.2440000000001</v>
      </c>
      <c r="BG1527" s="166">
        <f t="shared" si="7110"/>
        <v>1109.2440000000001</v>
      </c>
      <c r="BH1527" s="166">
        <f t="shared" si="7110"/>
        <v>1109.2440000000001</v>
      </c>
      <c r="BI1527" s="142"/>
      <c r="BV1527" s="142"/>
      <c r="CI1527" s="142"/>
      <c r="CV1527" s="142"/>
      <c r="DI1527" s="142"/>
      <c r="DV1527" s="142"/>
      <c r="EI1527" s="142"/>
    </row>
    <row r="1528" spans="1:139" ht="15.75" outlineLevel="1" x14ac:dyDescent="0.25">
      <c r="A1528" s="2">
        <f t="shared" ref="A1528:E1530" si="7111">A1321</f>
        <v>29</v>
      </c>
      <c r="B1528" s="1" t="str">
        <f t="shared" si="7111"/>
        <v>PRE-09862</v>
      </c>
      <c r="C1528" s="1" t="str">
        <f t="shared" si="7111"/>
        <v>SPP FH - Waters Avenue 13339</v>
      </c>
      <c r="D1528" s="2" t="str">
        <f t="shared" si="7111"/>
        <v>PRE-09862.1</v>
      </c>
      <c r="E1528" s="141" t="str">
        <f t="shared" si="7111"/>
        <v>SPP FH - Waters Avenue 13339 - OH</v>
      </c>
      <c r="F1528" s="84"/>
      <c r="G1528" s="119">
        <v>364</v>
      </c>
      <c r="H1528" s="118"/>
      <c r="J1528" s="166">
        <f t="shared" ref="J1528:U1528" si="7112">J1321+I1528</f>
        <v>0</v>
      </c>
      <c r="K1528" s="166">
        <f t="shared" si="7112"/>
        <v>0</v>
      </c>
      <c r="L1528" s="166">
        <f t="shared" si="7112"/>
        <v>0</v>
      </c>
      <c r="M1528" s="166">
        <f t="shared" si="7112"/>
        <v>0</v>
      </c>
      <c r="N1528" s="166">
        <f t="shared" si="7112"/>
        <v>0</v>
      </c>
      <c r="O1528" s="166">
        <f t="shared" si="7112"/>
        <v>0</v>
      </c>
      <c r="P1528" s="166">
        <f t="shared" si="7112"/>
        <v>0</v>
      </c>
      <c r="Q1528" s="166">
        <f t="shared" si="7112"/>
        <v>0</v>
      </c>
      <c r="R1528" s="166">
        <f t="shared" si="7112"/>
        <v>0</v>
      </c>
      <c r="S1528" s="166">
        <f t="shared" si="7112"/>
        <v>0</v>
      </c>
      <c r="T1528" s="166">
        <f t="shared" si="7112"/>
        <v>0</v>
      </c>
      <c r="U1528" s="166">
        <f t="shared" si="7112"/>
        <v>0</v>
      </c>
      <c r="V1528" s="142"/>
      <c r="W1528" s="166">
        <f t="shared" si="6956"/>
        <v>0</v>
      </c>
      <c r="X1528" s="166">
        <f t="shared" ref="X1528:AH1528" si="7113">X1321+W1528</f>
        <v>0</v>
      </c>
      <c r="Y1528" s="166">
        <f t="shared" si="7113"/>
        <v>0</v>
      </c>
      <c r="Z1528" s="166">
        <f t="shared" si="7113"/>
        <v>0</v>
      </c>
      <c r="AA1528" s="166">
        <f t="shared" si="7113"/>
        <v>0</v>
      </c>
      <c r="AB1528" s="166">
        <f t="shared" si="7113"/>
        <v>0</v>
      </c>
      <c r="AC1528" s="166">
        <f t="shared" si="7113"/>
        <v>0</v>
      </c>
      <c r="AD1528" s="166">
        <f t="shared" si="7113"/>
        <v>0</v>
      </c>
      <c r="AE1528" s="166">
        <f t="shared" si="7113"/>
        <v>0</v>
      </c>
      <c r="AF1528" s="166">
        <f t="shared" si="7113"/>
        <v>0</v>
      </c>
      <c r="AG1528" s="166">
        <f t="shared" si="7113"/>
        <v>0</v>
      </c>
      <c r="AH1528" s="166">
        <f t="shared" si="7113"/>
        <v>0</v>
      </c>
      <c r="AI1528" s="142"/>
      <c r="AJ1528" s="166">
        <f t="shared" si="6958"/>
        <v>0</v>
      </c>
      <c r="AK1528" s="166">
        <f t="shared" ref="AK1528:AU1528" si="7114">AK1321+AJ1528</f>
        <v>0</v>
      </c>
      <c r="AL1528" s="166">
        <f t="shared" si="7114"/>
        <v>50455.66399999999</v>
      </c>
      <c r="AM1528" s="166">
        <f t="shared" si="7114"/>
        <v>50455.66399999999</v>
      </c>
      <c r="AN1528" s="166">
        <f t="shared" si="7114"/>
        <v>50455.66399999999</v>
      </c>
      <c r="AO1528" s="166">
        <f t="shared" si="7114"/>
        <v>50455.66399999999</v>
      </c>
      <c r="AP1528" s="166">
        <f t="shared" si="7114"/>
        <v>50455.66399999999</v>
      </c>
      <c r="AQ1528" s="166">
        <f t="shared" si="7114"/>
        <v>50455.66399999999</v>
      </c>
      <c r="AR1528" s="166">
        <f t="shared" si="7114"/>
        <v>50455.66399999999</v>
      </c>
      <c r="AS1528" s="166">
        <f t="shared" si="7114"/>
        <v>50455.66399999999</v>
      </c>
      <c r="AT1528" s="166">
        <f t="shared" si="7114"/>
        <v>50455.66399999999</v>
      </c>
      <c r="AU1528" s="166">
        <f t="shared" si="7114"/>
        <v>50455.66399999999</v>
      </c>
      <c r="AV1528" s="142"/>
      <c r="AW1528" s="166">
        <f t="shared" si="6960"/>
        <v>50455.66399999999</v>
      </c>
      <c r="AX1528" s="166">
        <f t="shared" ref="AX1528:BH1528" si="7115">AX1321+AW1528</f>
        <v>50455.66399999999</v>
      </c>
      <c r="AY1528" s="166">
        <f t="shared" si="7115"/>
        <v>50455.66399999999</v>
      </c>
      <c r="AZ1528" s="166">
        <f t="shared" si="7115"/>
        <v>50455.66399999999</v>
      </c>
      <c r="BA1528" s="166">
        <f t="shared" si="7115"/>
        <v>50455.66399999999</v>
      </c>
      <c r="BB1528" s="166">
        <f t="shared" si="7115"/>
        <v>50455.66399999999</v>
      </c>
      <c r="BC1528" s="166">
        <f t="shared" si="7115"/>
        <v>50455.66399999999</v>
      </c>
      <c r="BD1528" s="166">
        <f t="shared" si="7115"/>
        <v>50455.66399999999</v>
      </c>
      <c r="BE1528" s="166">
        <f t="shared" si="7115"/>
        <v>50455.66399999999</v>
      </c>
      <c r="BF1528" s="166">
        <f t="shared" si="7115"/>
        <v>50455.66399999999</v>
      </c>
      <c r="BG1528" s="166">
        <f t="shared" si="7115"/>
        <v>50455.66399999999</v>
      </c>
      <c r="BH1528" s="166">
        <f t="shared" si="7115"/>
        <v>50455.66399999999</v>
      </c>
      <c r="BI1528" s="142"/>
      <c r="BV1528" s="142"/>
      <c r="CI1528" s="142"/>
      <c r="CV1528" s="142"/>
      <c r="DI1528" s="142"/>
      <c r="DV1528" s="142"/>
      <c r="EI1528" s="142"/>
    </row>
    <row r="1529" spans="1:139" ht="15.75" outlineLevel="1" x14ac:dyDescent="0.25">
      <c r="A1529" s="2">
        <f t="shared" si="7111"/>
        <v>29</v>
      </c>
      <c r="B1529" s="1" t="str">
        <f t="shared" si="7111"/>
        <v>PRE-09862</v>
      </c>
      <c r="C1529" s="1" t="str">
        <f t="shared" si="7111"/>
        <v>SPP FH - Waters Avenue 13339</v>
      </c>
      <c r="D1529" s="2" t="str">
        <f t="shared" si="7111"/>
        <v>A2787723</v>
      </c>
      <c r="E1529" s="141" t="str">
        <f t="shared" si="7111"/>
        <v>SPP FH -Waters Ave 13339 OCR 138436</v>
      </c>
      <c r="F1529" s="84"/>
      <c r="G1529" s="119">
        <v>364</v>
      </c>
      <c r="H1529" s="118"/>
      <c r="J1529" s="166">
        <f t="shared" ref="J1529:U1529" si="7116">J1322+I1529</f>
        <v>0</v>
      </c>
      <c r="K1529" s="166">
        <f t="shared" si="7116"/>
        <v>0</v>
      </c>
      <c r="L1529" s="166">
        <f t="shared" si="7116"/>
        <v>0</v>
      </c>
      <c r="M1529" s="166">
        <f t="shared" si="7116"/>
        <v>0</v>
      </c>
      <c r="N1529" s="166">
        <f t="shared" si="7116"/>
        <v>0</v>
      </c>
      <c r="O1529" s="166">
        <f t="shared" si="7116"/>
        <v>0</v>
      </c>
      <c r="P1529" s="166">
        <f t="shared" si="7116"/>
        <v>0</v>
      </c>
      <c r="Q1529" s="166">
        <f t="shared" si="7116"/>
        <v>0</v>
      </c>
      <c r="R1529" s="166">
        <f t="shared" si="7116"/>
        <v>0</v>
      </c>
      <c r="S1529" s="166">
        <f t="shared" si="7116"/>
        <v>0</v>
      </c>
      <c r="T1529" s="166">
        <f t="shared" si="7116"/>
        <v>0</v>
      </c>
      <c r="U1529" s="166">
        <f t="shared" si="7116"/>
        <v>0</v>
      </c>
      <c r="V1529" s="142"/>
      <c r="W1529" s="166">
        <f t="shared" si="6956"/>
        <v>0</v>
      </c>
      <c r="X1529" s="166">
        <f t="shared" ref="X1529:AH1529" si="7117">X1322+W1529</f>
        <v>0</v>
      </c>
      <c r="Y1529" s="166">
        <f t="shared" si="7117"/>
        <v>0</v>
      </c>
      <c r="Z1529" s="166">
        <f t="shared" si="7117"/>
        <v>0</v>
      </c>
      <c r="AA1529" s="166">
        <f t="shared" si="7117"/>
        <v>0</v>
      </c>
      <c r="AB1529" s="166">
        <f t="shared" si="7117"/>
        <v>0</v>
      </c>
      <c r="AC1529" s="166">
        <f t="shared" si="7117"/>
        <v>0</v>
      </c>
      <c r="AD1529" s="166">
        <f t="shared" si="7117"/>
        <v>0</v>
      </c>
      <c r="AE1529" s="166">
        <f t="shared" si="7117"/>
        <v>0</v>
      </c>
      <c r="AF1529" s="166">
        <f t="shared" si="7117"/>
        <v>0</v>
      </c>
      <c r="AG1529" s="166">
        <f t="shared" si="7117"/>
        <v>0</v>
      </c>
      <c r="AH1529" s="166">
        <f t="shared" si="7117"/>
        <v>0</v>
      </c>
      <c r="AI1529" s="142"/>
      <c r="AJ1529" s="166">
        <f t="shared" si="6958"/>
        <v>0</v>
      </c>
      <c r="AK1529" s="166">
        <f t="shared" ref="AK1529:AU1529" si="7118">AK1322+AJ1529</f>
        <v>0</v>
      </c>
      <c r="AL1529" s="166">
        <f t="shared" si="7118"/>
        <v>0</v>
      </c>
      <c r="AM1529" s="166">
        <f t="shared" si="7118"/>
        <v>0</v>
      </c>
      <c r="AN1529" s="166">
        <f t="shared" si="7118"/>
        <v>0</v>
      </c>
      <c r="AO1529" s="166">
        <f t="shared" si="7118"/>
        <v>0</v>
      </c>
      <c r="AP1529" s="166">
        <f t="shared" si="7118"/>
        <v>0</v>
      </c>
      <c r="AQ1529" s="166">
        <f t="shared" si="7118"/>
        <v>0</v>
      </c>
      <c r="AR1529" s="166">
        <f t="shared" si="7118"/>
        <v>0</v>
      </c>
      <c r="AS1529" s="166">
        <f t="shared" si="7118"/>
        <v>0</v>
      </c>
      <c r="AT1529" s="166">
        <f t="shared" si="7118"/>
        <v>0</v>
      </c>
      <c r="AU1529" s="166">
        <f t="shared" si="7118"/>
        <v>0</v>
      </c>
      <c r="AV1529" s="142"/>
      <c r="AW1529" s="166">
        <f t="shared" si="6960"/>
        <v>0</v>
      </c>
      <c r="AX1529" s="166">
        <f t="shared" ref="AX1529:BH1529" si="7119">AX1322+AW1529</f>
        <v>0</v>
      </c>
      <c r="AY1529" s="166">
        <f t="shared" si="7119"/>
        <v>0</v>
      </c>
      <c r="AZ1529" s="166">
        <f t="shared" si="7119"/>
        <v>0</v>
      </c>
      <c r="BA1529" s="166">
        <f t="shared" si="7119"/>
        <v>0</v>
      </c>
      <c r="BB1529" s="166">
        <f t="shared" si="7119"/>
        <v>0</v>
      </c>
      <c r="BC1529" s="166">
        <f t="shared" si="7119"/>
        <v>0</v>
      </c>
      <c r="BD1529" s="166">
        <f t="shared" si="7119"/>
        <v>0</v>
      </c>
      <c r="BE1529" s="166">
        <f t="shared" si="7119"/>
        <v>0</v>
      </c>
      <c r="BF1529" s="166">
        <f t="shared" si="7119"/>
        <v>0</v>
      </c>
      <c r="BG1529" s="166">
        <f t="shared" si="7119"/>
        <v>0</v>
      </c>
      <c r="BH1529" s="166">
        <f t="shared" si="7119"/>
        <v>0</v>
      </c>
      <c r="BI1529" s="142"/>
      <c r="BV1529" s="142"/>
      <c r="CI1529" s="142"/>
      <c r="CV1529" s="142"/>
      <c r="DI1529" s="142"/>
      <c r="DV1529" s="142"/>
      <c r="EI1529" s="142"/>
    </row>
    <row r="1530" spans="1:139" ht="15.75" outlineLevel="1" x14ac:dyDescent="0.25">
      <c r="A1530" s="2">
        <f t="shared" si="7111"/>
        <v>30</v>
      </c>
      <c r="B1530" s="1" t="str">
        <f t="shared" si="7111"/>
        <v>PRE-09863</v>
      </c>
      <c r="C1530" s="1" t="str">
        <f t="shared" si="7111"/>
        <v>SPP FH - Twelfth Avenue 13433</v>
      </c>
      <c r="D1530" s="2" t="str">
        <f t="shared" si="7111"/>
        <v>PRE-09863.1</v>
      </c>
      <c r="E1530" s="141" t="str">
        <f t="shared" si="7111"/>
        <v>SPP FH - Twelfth Avenue 13433 - OH</v>
      </c>
      <c r="F1530" s="84"/>
      <c r="G1530" s="119">
        <v>364</v>
      </c>
      <c r="H1530" s="118"/>
      <c r="J1530" s="166">
        <f t="shared" ref="J1530:U1530" si="7120">J1323+I1530</f>
        <v>0</v>
      </c>
      <c r="K1530" s="166">
        <f t="shared" si="7120"/>
        <v>0</v>
      </c>
      <c r="L1530" s="166">
        <f t="shared" si="7120"/>
        <v>0</v>
      </c>
      <c r="M1530" s="166">
        <f t="shared" si="7120"/>
        <v>0</v>
      </c>
      <c r="N1530" s="166">
        <f t="shared" si="7120"/>
        <v>0</v>
      </c>
      <c r="O1530" s="166">
        <f t="shared" si="7120"/>
        <v>0</v>
      </c>
      <c r="P1530" s="166">
        <f t="shared" si="7120"/>
        <v>0</v>
      </c>
      <c r="Q1530" s="166">
        <f t="shared" si="7120"/>
        <v>0</v>
      </c>
      <c r="R1530" s="166">
        <f t="shared" si="7120"/>
        <v>0</v>
      </c>
      <c r="S1530" s="166">
        <f t="shared" si="7120"/>
        <v>0</v>
      </c>
      <c r="T1530" s="166">
        <f t="shared" si="7120"/>
        <v>0</v>
      </c>
      <c r="U1530" s="166">
        <f t="shared" si="7120"/>
        <v>0</v>
      </c>
      <c r="V1530" s="142"/>
      <c r="W1530" s="166">
        <f t="shared" ref="W1530:W1561" si="7121">W1323+U1530</f>
        <v>0</v>
      </c>
      <c r="X1530" s="166">
        <f t="shared" ref="X1530:AH1530" si="7122">X1323+W1530</f>
        <v>0</v>
      </c>
      <c r="Y1530" s="166">
        <f t="shared" si="7122"/>
        <v>0</v>
      </c>
      <c r="Z1530" s="166">
        <f t="shared" si="7122"/>
        <v>0</v>
      </c>
      <c r="AA1530" s="166">
        <f t="shared" si="7122"/>
        <v>0</v>
      </c>
      <c r="AB1530" s="166">
        <f t="shared" si="7122"/>
        <v>0</v>
      </c>
      <c r="AC1530" s="166">
        <f t="shared" si="7122"/>
        <v>0</v>
      </c>
      <c r="AD1530" s="166">
        <f t="shared" si="7122"/>
        <v>0</v>
      </c>
      <c r="AE1530" s="166">
        <f t="shared" si="7122"/>
        <v>0</v>
      </c>
      <c r="AF1530" s="166">
        <f t="shared" si="7122"/>
        <v>0</v>
      </c>
      <c r="AG1530" s="166">
        <f t="shared" si="7122"/>
        <v>0</v>
      </c>
      <c r="AH1530" s="166">
        <f t="shared" si="7122"/>
        <v>0</v>
      </c>
      <c r="AI1530" s="142"/>
      <c r="AJ1530" s="166">
        <f t="shared" si="6958"/>
        <v>0</v>
      </c>
      <c r="AK1530" s="166">
        <f t="shared" ref="AK1530:AU1530" si="7123">AK1323+AJ1530</f>
        <v>0</v>
      </c>
      <c r="AL1530" s="166">
        <f t="shared" si="7123"/>
        <v>0</v>
      </c>
      <c r="AM1530" s="166">
        <f t="shared" si="7123"/>
        <v>0</v>
      </c>
      <c r="AN1530" s="166">
        <f t="shared" si="7123"/>
        <v>0</v>
      </c>
      <c r="AO1530" s="166">
        <f t="shared" si="7123"/>
        <v>0</v>
      </c>
      <c r="AP1530" s="166">
        <f t="shared" si="7123"/>
        <v>601067.97200000007</v>
      </c>
      <c r="AQ1530" s="166">
        <f t="shared" si="7123"/>
        <v>601067.97200000007</v>
      </c>
      <c r="AR1530" s="166">
        <f t="shared" si="7123"/>
        <v>601067.97200000007</v>
      </c>
      <c r="AS1530" s="166">
        <f t="shared" si="7123"/>
        <v>601067.97200000007</v>
      </c>
      <c r="AT1530" s="166">
        <f t="shared" si="7123"/>
        <v>601067.97200000007</v>
      </c>
      <c r="AU1530" s="166">
        <f t="shared" si="7123"/>
        <v>601067.97200000007</v>
      </c>
      <c r="AV1530" s="142"/>
      <c r="AW1530" s="166">
        <f t="shared" si="6960"/>
        <v>601067.97200000007</v>
      </c>
      <c r="AX1530" s="166">
        <f t="shared" ref="AX1530:BH1530" si="7124">AX1323+AW1530</f>
        <v>601067.97200000007</v>
      </c>
      <c r="AY1530" s="166">
        <f t="shared" si="7124"/>
        <v>601067.97200000007</v>
      </c>
      <c r="AZ1530" s="166">
        <f t="shared" si="7124"/>
        <v>601067.97200000007</v>
      </c>
      <c r="BA1530" s="166">
        <f t="shared" si="7124"/>
        <v>601067.97200000007</v>
      </c>
      <c r="BB1530" s="166">
        <f t="shared" si="7124"/>
        <v>601067.97200000007</v>
      </c>
      <c r="BC1530" s="166">
        <f t="shared" si="7124"/>
        <v>601067.97200000007</v>
      </c>
      <c r="BD1530" s="166">
        <f t="shared" si="7124"/>
        <v>601067.97200000007</v>
      </c>
      <c r="BE1530" s="166">
        <f t="shared" si="7124"/>
        <v>601067.97200000007</v>
      </c>
      <c r="BF1530" s="166">
        <f t="shared" si="7124"/>
        <v>601067.97200000007</v>
      </c>
      <c r="BG1530" s="166">
        <f t="shared" si="7124"/>
        <v>601067.97200000007</v>
      </c>
      <c r="BH1530" s="166">
        <f t="shared" si="7124"/>
        <v>601067.97200000007</v>
      </c>
      <c r="BI1530" s="142"/>
      <c r="BV1530" s="142"/>
      <c r="CI1530" s="142"/>
      <c r="CV1530" s="142"/>
      <c r="DI1530" s="142"/>
      <c r="DV1530" s="142"/>
      <c r="EI1530" s="142"/>
    </row>
    <row r="1531" spans="1:139" ht="15.75" outlineLevel="1" x14ac:dyDescent="0.25">
      <c r="A1531" s="2">
        <v>30</v>
      </c>
      <c r="B1531" s="1" t="str">
        <f t="shared" ref="B1531:E1534" si="7125">B1324</f>
        <v>PRE-09863</v>
      </c>
      <c r="C1531" s="1" t="str">
        <f t="shared" si="7125"/>
        <v>SPP FH - Twelfth Avenue 13433</v>
      </c>
      <c r="D1531" s="2" t="str">
        <f t="shared" si="7125"/>
        <v>A2811597</v>
      </c>
      <c r="E1531" s="141" t="str">
        <f t="shared" si="7125"/>
        <v>12AV433A - OCR#4346</v>
      </c>
      <c r="F1531" s="84"/>
      <c r="G1531" s="119">
        <v>364</v>
      </c>
      <c r="H1531" s="118"/>
      <c r="J1531" s="166">
        <f t="shared" ref="J1531" si="7126">J1324+I1531</f>
        <v>0</v>
      </c>
      <c r="K1531" s="166">
        <f t="shared" ref="K1531" si="7127">K1324+J1531</f>
        <v>0</v>
      </c>
      <c r="L1531" s="166">
        <f t="shared" ref="L1531" si="7128">L1324+K1531</f>
        <v>0</v>
      </c>
      <c r="M1531" s="166">
        <f t="shared" ref="M1531" si="7129">M1324+L1531</f>
        <v>0</v>
      </c>
      <c r="N1531" s="166">
        <f t="shared" ref="N1531" si="7130">N1324+M1531</f>
        <v>0</v>
      </c>
      <c r="O1531" s="166">
        <f t="shared" ref="O1531" si="7131">O1324+N1531</f>
        <v>0</v>
      </c>
      <c r="P1531" s="166">
        <f t="shared" ref="P1531" si="7132">P1324+O1531</f>
        <v>0</v>
      </c>
      <c r="Q1531" s="166">
        <f t="shared" ref="Q1531" si="7133">Q1324+P1531</f>
        <v>0</v>
      </c>
      <c r="R1531" s="166">
        <f t="shared" ref="R1531" si="7134">R1324+Q1531</f>
        <v>0</v>
      </c>
      <c r="S1531" s="166">
        <f t="shared" ref="S1531" si="7135">S1324+R1531</f>
        <v>0</v>
      </c>
      <c r="T1531" s="166">
        <f t="shared" ref="T1531" si="7136">T1324+S1531</f>
        <v>0</v>
      </c>
      <c r="U1531" s="166">
        <f t="shared" ref="U1531" si="7137">U1324+T1531</f>
        <v>0</v>
      </c>
      <c r="V1531" s="142"/>
      <c r="W1531" s="166">
        <f t="shared" si="7121"/>
        <v>0</v>
      </c>
      <c r="X1531" s="166">
        <f t="shared" ref="X1531" si="7138">X1324+W1531</f>
        <v>0</v>
      </c>
      <c r="Y1531" s="166">
        <f t="shared" ref="Y1531" si="7139">Y1324+X1531</f>
        <v>0</v>
      </c>
      <c r="Z1531" s="166">
        <f t="shared" ref="Z1531" si="7140">Z1324+Y1531</f>
        <v>0</v>
      </c>
      <c r="AA1531" s="166">
        <f t="shared" ref="AA1531" si="7141">AA1324+Z1531</f>
        <v>0</v>
      </c>
      <c r="AB1531" s="166">
        <f t="shared" ref="AB1531" si="7142">AB1324+AA1531</f>
        <v>0</v>
      </c>
      <c r="AC1531" s="166">
        <f t="shared" ref="AC1531" si="7143">AC1324+AB1531</f>
        <v>0</v>
      </c>
      <c r="AD1531" s="166">
        <f t="shared" ref="AD1531" si="7144">AD1324+AC1531</f>
        <v>0</v>
      </c>
      <c r="AE1531" s="166">
        <f t="shared" ref="AE1531" si="7145">AE1324+AD1531</f>
        <v>0</v>
      </c>
      <c r="AF1531" s="166">
        <f t="shared" ref="AF1531" si="7146">AF1324+AE1531</f>
        <v>0</v>
      </c>
      <c r="AG1531" s="166">
        <f t="shared" ref="AG1531" si="7147">AG1324+AF1531</f>
        <v>0</v>
      </c>
      <c r="AH1531" s="166"/>
      <c r="AI1531" s="142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42"/>
      <c r="AW1531" s="166"/>
      <c r="AX1531" s="166"/>
      <c r="AY1531" s="166"/>
      <c r="AZ1531" s="166"/>
      <c r="BA1531" s="166"/>
      <c r="BB1531" s="166"/>
      <c r="BC1531" s="166"/>
      <c r="BD1531" s="166"/>
      <c r="BE1531" s="166"/>
      <c r="BF1531" s="166"/>
      <c r="BG1531" s="166"/>
      <c r="BH1531" s="166"/>
      <c r="BI1531" s="142"/>
      <c r="BV1531" s="142"/>
      <c r="CI1531" s="142"/>
      <c r="CV1531" s="142"/>
      <c r="DI1531" s="142"/>
      <c r="DV1531" s="142"/>
      <c r="EI1531" s="142"/>
    </row>
    <row r="1532" spans="1:139" ht="15.75" outlineLevel="1" x14ac:dyDescent="0.25">
      <c r="A1532" s="2">
        <f>A1325</f>
        <v>31</v>
      </c>
      <c r="B1532" s="1" t="str">
        <f t="shared" si="7125"/>
        <v>PRE-09871</v>
      </c>
      <c r="C1532" s="1" t="str">
        <f t="shared" si="7125"/>
        <v>SPP FH - Knights 13808</v>
      </c>
      <c r="D1532" s="2" t="str">
        <f t="shared" si="7125"/>
        <v>PRE-09871.1</v>
      </c>
      <c r="E1532" s="141" t="str">
        <f t="shared" si="7125"/>
        <v>SPP FH - Knights 13808</v>
      </c>
      <c r="F1532" s="84"/>
      <c r="G1532" s="119">
        <v>364</v>
      </c>
      <c r="H1532" s="118"/>
      <c r="J1532" s="166">
        <f t="shared" ref="J1532:U1532" si="7148">J1325+I1532</f>
        <v>0</v>
      </c>
      <c r="K1532" s="166">
        <f t="shared" si="7148"/>
        <v>0</v>
      </c>
      <c r="L1532" s="166">
        <f t="shared" si="7148"/>
        <v>0</v>
      </c>
      <c r="M1532" s="166">
        <f t="shared" si="7148"/>
        <v>0</v>
      </c>
      <c r="N1532" s="166">
        <f t="shared" si="7148"/>
        <v>0</v>
      </c>
      <c r="O1532" s="166">
        <f t="shared" si="7148"/>
        <v>0</v>
      </c>
      <c r="P1532" s="166">
        <f t="shared" si="7148"/>
        <v>0</v>
      </c>
      <c r="Q1532" s="166">
        <f t="shared" si="7148"/>
        <v>0</v>
      </c>
      <c r="R1532" s="166">
        <f t="shared" si="7148"/>
        <v>0</v>
      </c>
      <c r="S1532" s="166">
        <f t="shared" si="7148"/>
        <v>0</v>
      </c>
      <c r="T1532" s="166">
        <f t="shared" si="7148"/>
        <v>0</v>
      </c>
      <c r="U1532" s="166">
        <f t="shared" si="7148"/>
        <v>0</v>
      </c>
      <c r="V1532" s="142"/>
      <c r="W1532" s="166">
        <f t="shared" si="7121"/>
        <v>0</v>
      </c>
      <c r="X1532" s="166">
        <f t="shared" ref="X1532:AH1532" si="7149">X1325+W1532</f>
        <v>0</v>
      </c>
      <c r="Y1532" s="166">
        <f t="shared" si="7149"/>
        <v>0</v>
      </c>
      <c r="Z1532" s="166">
        <f t="shared" si="7149"/>
        <v>0</v>
      </c>
      <c r="AA1532" s="166">
        <f t="shared" si="7149"/>
        <v>0</v>
      </c>
      <c r="AB1532" s="166">
        <f t="shared" si="7149"/>
        <v>0</v>
      </c>
      <c r="AC1532" s="166">
        <f t="shared" si="7149"/>
        <v>0</v>
      </c>
      <c r="AD1532" s="166">
        <f t="shared" si="7149"/>
        <v>0</v>
      </c>
      <c r="AE1532" s="166">
        <f t="shared" si="7149"/>
        <v>0</v>
      </c>
      <c r="AF1532" s="166">
        <f t="shared" si="7149"/>
        <v>0</v>
      </c>
      <c r="AG1532" s="166">
        <f t="shared" si="7149"/>
        <v>0</v>
      </c>
      <c r="AH1532" s="166">
        <f t="shared" si="7149"/>
        <v>0</v>
      </c>
      <c r="AI1532" s="142"/>
      <c r="AJ1532" s="166">
        <f>AJ1325+AH1532</f>
        <v>0</v>
      </c>
      <c r="AK1532" s="166">
        <f t="shared" ref="AK1532:AU1532" si="7150">AK1325+AJ1532</f>
        <v>0</v>
      </c>
      <c r="AL1532" s="166">
        <f t="shared" si="7150"/>
        <v>447362.86800000002</v>
      </c>
      <c r="AM1532" s="166">
        <f t="shared" si="7150"/>
        <v>447362.86800000002</v>
      </c>
      <c r="AN1532" s="166">
        <f t="shared" si="7150"/>
        <v>447362.86800000002</v>
      </c>
      <c r="AO1532" s="166">
        <f t="shared" si="7150"/>
        <v>447362.86800000002</v>
      </c>
      <c r="AP1532" s="166">
        <f t="shared" si="7150"/>
        <v>447362.86800000002</v>
      </c>
      <c r="AQ1532" s="166">
        <f t="shared" si="7150"/>
        <v>447362.86800000002</v>
      </c>
      <c r="AR1532" s="166">
        <f t="shared" si="7150"/>
        <v>447362.86800000002</v>
      </c>
      <c r="AS1532" s="166">
        <f t="shared" si="7150"/>
        <v>447362.86800000002</v>
      </c>
      <c r="AT1532" s="166">
        <f t="shared" si="7150"/>
        <v>447362.86800000002</v>
      </c>
      <c r="AU1532" s="166">
        <f t="shared" si="7150"/>
        <v>447362.86800000002</v>
      </c>
      <c r="AV1532" s="142"/>
      <c r="AW1532" s="166">
        <f>AW1325+AU1532</f>
        <v>447362.86800000002</v>
      </c>
      <c r="AX1532" s="166">
        <f t="shared" ref="AX1532:BH1532" si="7151">AX1325+AW1532</f>
        <v>447362.86800000002</v>
      </c>
      <c r="AY1532" s="166">
        <f t="shared" si="7151"/>
        <v>447362.86800000002</v>
      </c>
      <c r="AZ1532" s="166">
        <f t="shared" si="7151"/>
        <v>447362.86800000002</v>
      </c>
      <c r="BA1532" s="166">
        <f t="shared" si="7151"/>
        <v>447362.86800000002</v>
      </c>
      <c r="BB1532" s="166">
        <f t="shared" si="7151"/>
        <v>447362.86800000002</v>
      </c>
      <c r="BC1532" s="166">
        <f t="shared" si="7151"/>
        <v>447362.86800000002</v>
      </c>
      <c r="BD1532" s="166">
        <f t="shared" si="7151"/>
        <v>447362.86800000002</v>
      </c>
      <c r="BE1532" s="166">
        <f t="shared" si="7151"/>
        <v>447362.86800000002</v>
      </c>
      <c r="BF1532" s="166">
        <f t="shared" si="7151"/>
        <v>447362.86800000002</v>
      </c>
      <c r="BG1532" s="166">
        <f t="shared" si="7151"/>
        <v>447362.86800000002</v>
      </c>
      <c r="BH1532" s="166">
        <f t="shared" si="7151"/>
        <v>447362.86800000002</v>
      </c>
      <c r="BI1532" s="142"/>
      <c r="BV1532" s="142"/>
      <c r="CI1532" s="142"/>
      <c r="CV1532" s="142"/>
      <c r="DI1532" s="142"/>
      <c r="DV1532" s="142"/>
      <c r="EI1532" s="142"/>
    </row>
    <row r="1533" spans="1:139" ht="15.75" outlineLevel="1" x14ac:dyDescent="0.25">
      <c r="A1533" s="2">
        <f>A1326</f>
        <v>32</v>
      </c>
      <c r="B1533" s="1" t="str">
        <f t="shared" si="7125"/>
        <v>PRE-09864</v>
      </c>
      <c r="C1533" s="1" t="str">
        <f t="shared" si="7125"/>
        <v>SPP FH - Orient Park 13964</v>
      </c>
      <c r="D1533" s="2" t="str">
        <f t="shared" si="7125"/>
        <v>PRE-09864.1</v>
      </c>
      <c r="E1533" s="141" t="str">
        <f t="shared" si="7125"/>
        <v>SPP FH - Orient Park 13964 - OH</v>
      </c>
      <c r="F1533" s="84"/>
      <c r="G1533" s="119">
        <v>364</v>
      </c>
      <c r="H1533" s="118"/>
      <c r="J1533" s="166">
        <f t="shared" ref="J1533:U1533" si="7152">J1326+I1533</f>
        <v>0</v>
      </c>
      <c r="K1533" s="166">
        <f t="shared" si="7152"/>
        <v>0</v>
      </c>
      <c r="L1533" s="166">
        <f t="shared" si="7152"/>
        <v>0</v>
      </c>
      <c r="M1533" s="166">
        <f t="shared" si="7152"/>
        <v>0</v>
      </c>
      <c r="N1533" s="166">
        <f t="shared" si="7152"/>
        <v>0</v>
      </c>
      <c r="O1533" s="166">
        <f t="shared" si="7152"/>
        <v>0</v>
      </c>
      <c r="P1533" s="166">
        <f t="shared" si="7152"/>
        <v>0</v>
      </c>
      <c r="Q1533" s="166">
        <f t="shared" si="7152"/>
        <v>0</v>
      </c>
      <c r="R1533" s="166">
        <f t="shared" si="7152"/>
        <v>0</v>
      </c>
      <c r="S1533" s="166">
        <f t="shared" si="7152"/>
        <v>0</v>
      </c>
      <c r="T1533" s="166">
        <f t="shared" si="7152"/>
        <v>0</v>
      </c>
      <c r="U1533" s="166">
        <f t="shared" si="7152"/>
        <v>0</v>
      </c>
      <c r="V1533" s="142"/>
      <c r="W1533" s="166">
        <f t="shared" si="7121"/>
        <v>0</v>
      </c>
      <c r="X1533" s="166">
        <f t="shared" ref="X1533:AH1533" si="7153">X1326+W1533</f>
        <v>0</v>
      </c>
      <c r="Y1533" s="166">
        <f t="shared" si="7153"/>
        <v>0</v>
      </c>
      <c r="Z1533" s="166">
        <f t="shared" si="7153"/>
        <v>0</v>
      </c>
      <c r="AA1533" s="166">
        <f t="shared" si="7153"/>
        <v>0</v>
      </c>
      <c r="AB1533" s="166">
        <f t="shared" si="7153"/>
        <v>0</v>
      </c>
      <c r="AC1533" s="166">
        <f t="shared" si="7153"/>
        <v>0</v>
      </c>
      <c r="AD1533" s="166">
        <f t="shared" si="7153"/>
        <v>0</v>
      </c>
      <c r="AE1533" s="166">
        <f t="shared" si="7153"/>
        <v>0</v>
      </c>
      <c r="AF1533" s="166">
        <f t="shared" si="7153"/>
        <v>0</v>
      </c>
      <c r="AG1533" s="166">
        <f t="shared" si="7153"/>
        <v>0</v>
      </c>
      <c r="AH1533" s="166">
        <f t="shared" si="7153"/>
        <v>0</v>
      </c>
      <c r="AI1533" s="142"/>
      <c r="AJ1533" s="166">
        <f>AJ1326+AH1533</f>
        <v>0</v>
      </c>
      <c r="AK1533" s="166">
        <f t="shared" ref="AK1533:AU1533" si="7154">AK1326+AJ1533</f>
        <v>0</v>
      </c>
      <c r="AL1533" s="166">
        <f t="shared" si="7154"/>
        <v>169558.49999999997</v>
      </c>
      <c r="AM1533" s="166">
        <f t="shared" si="7154"/>
        <v>169558.49999999997</v>
      </c>
      <c r="AN1533" s="166">
        <f t="shared" si="7154"/>
        <v>169558.49999999997</v>
      </c>
      <c r="AO1533" s="166">
        <f t="shared" si="7154"/>
        <v>169558.49999999997</v>
      </c>
      <c r="AP1533" s="166">
        <f t="shared" si="7154"/>
        <v>169558.49999999997</v>
      </c>
      <c r="AQ1533" s="166">
        <f t="shared" si="7154"/>
        <v>169558.49999999997</v>
      </c>
      <c r="AR1533" s="166">
        <f t="shared" si="7154"/>
        <v>169558.49999999997</v>
      </c>
      <c r="AS1533" s="166">
        <f t="shared" si="7154"/>
        <v>169558.49999999997</v>
      </c>
      <c r="AT1533" s="166">
        <f t="shared" si="7154"/>
        <v>169558.49999999997</v>
      </c>
      <c r="AU1533" s="166">
        <f t="shared" si="7154"/>
        <v>169558.49999999997</v>
      </c>
      <c r="AV1533" s="142"/>
      <c r="AW1533" s="166">
        <f>AW1326+AU1533</f>
        <v>169558.49999999997</v>
      </c>
      <c r="AX1533" s="166">
        <f t="shared" ref="AX1533:BH1533" si="7155">AX1326+AW1533</f>
        <v>169558.49999999997</v>
      </c>
      <c r="AY1533" s="166">
        <f t="shared" si="7155"/>
        <v>169558.49999999997</v>
      </c>
      <c r="AZ1533" s="166">
        <f t="shared" si="7155"/>
        <v>169558.49999999997</v>
      </c>
      <c r="BA1533" s="166">
        <f t="shared" si="7155"/>
        <v>169558.49999999997</v>
      </c>
      <c r="BB1533" s="166">
        <f t="shared" si="7155"/>
        <v>169558.49999999997</v>
      </c>
      <c r="BC1533" s="166">
        <f t="shared" si="7155"/>
        <v>169558.49999999997</v>
      </c>
      <c r="BD1533" s="166">
        <f t="shared" si="7155"/>
        <v>169558.49999999997</v>
      </c>
      <c r="BE1533" s="166">
        <f t="shared" si="7155"/>
        <v>169558.49999999997</v>
      </c>
      <c r="BF1533" s="166">
        <f t="shared" si="7155"/>
        <v>169558.49999999997</v>
      </c>
      <c r="BG1533" s="166">
        <f t="shared" si="7155"/>
        <v>169558.49999999997</v>
      </c>
      <c r="BH1533" s="166">
        <f t="shared" si="7155"/>
        <v>169558.49999999997</v>
      </c>
      <c r="BI1533" s="142"/>
      <c r="BV1533" s="142"/>
      <c r="CI1533" s="142"/>
      <c r="CV1533" s="142"/>
      <c r="DI1533" s="142"/>
      <c r="DV1533" s="142"/>
      <c r="EI1533" s="142"/>
    </row>
    <row r="1534" spans="1:139" ht="15.75" outlineLevel="1" x14ac:dyDescent="0.25">
      <c r="A1534" s="2">
        <v>32</v>
      </c>
      <c r="B1534" s="1" t="str">
        <f t="shared" si="7125"/>
        <v>PRE-09864</v>
      </c>
      <c r="C1534" s="1" t="str">
        <f t="shared" si="7125"/>
        <v>SPP FH - Orient Park 13964</v>
      </c>
      <c r="D1534" s="2" t="str">
        <f t="shared" si="7125"/>
        <v>A2811608</v>
      </c>
      <c r="E1534" s="141" t="str">
        <f t="shared" si="7125"/>
        <v>ORIENT PARK 13964 OCRs - 2 TAV</v>
      </c>
      <c r="F1534" s="84"/>
      <c r="G1534" s="119">
        <v>364</v>
      </c>
      <c r="H1534" s="118"/>
      <c r="J1534" s="166">
        <f t="shared" ref="J1534" si="7156">J1327+I1534</f>
        <v>0</v>
      </c>
      <c r="K1534" s="166">
        <f t="shared" ref="K1534" si="7157">K1327+J1534</f>
        <v>0</v>
      </c>
      <c r="L1534" s="166">
        <f t="shared" ref="L1534" si="7158">L1327+K1534</f>
        <v>0</v>
      </c>
      <c r="M1534" s="166">
        <f t="shared" ref="M1534" si="7159">M1327+L1534</f>
        <v>0</v>
      </c>
      <c r="N1534" s="166">
        <f t="shared" ref="N1534" si="7160">N1327+M1534</f>
        <v>0</v>
      </c>
      <c r="O1534" s="166">
        <f t="shared" ref="O1534" si="7161">O1327+N1534</f>
        <v>0</v>
      </c>
      <c r="P1534" s="166">
        <f t="shared" ref="P1534" si="7162">P1327+O1534</f>
        <v>0</v>
      </c>
      <c r="Q1534" s="166">
        <f t="shared" ref="Q1534" si="7163">Q1327+P1534</f>
        <v>0</v>
      </c>
      <c r="R1534" s="166">
        <f t="shared" ref="R1534" si="7164">R1327+Q1534</f>
        <v>0</v>
      </c>
      <c r="S1534" s="166">
        <f t="shared" ref="S1534" si="7165">S1327+R1534</f>
        <v>0</v>
      </c>
      <c r="T1534" s="166">
        <f t="shared" ref="T1534" si="7166">T1327+S1534</f>
        <v>0</v>
      </c>
      <c r="U1534" s="166">
        <f t="shared" ref="U1534" si="7167">U1327+T1534</f>
        <v>0</v>
      </c>
      <c r="V1534" s="142"/>
      <c r="W1534" s="166">
        <f t="shared" si="7121"/>
        <v>0</v>
      </c>
      <c r="X1534" s="166">
        <f t="shared" ref="X1534" si="7168">X1327+W1534</f>
        <v>0</v>
      </c>
      <c r="Y1534" s="166">
        <f t="shared" ref="Y1534" si="7169">Y1327+X1534</f>
        <v>0</v>
      </c>
      <c r="Z1534" s="166">
        <f t="shared" ref="Z1534" si="7170">Z1327+Y1534</f>
        <v>0</v>
      </c>
      <c r="AA1534" s="166">
        <f t="shared" ref="AA1534" si="7171">AA1327+Z1534</f>
        <v>0</v>
      </c>
      <c r="AB1534" s="166">
        <f t="shared" ref="AB1534" si="7172">AB1327+AA1534</f>
        <v>0</v>
      </c>
      <c r="AC1534" s="166">
        <f t="shared" ref="AC1534" si="7173">AC1327+AB1534</f>
        <v>0</v>
      </c>
      <c r="AD1534" s="166">
        <f t="shared" ref="AD1534" si="7174">AD1327+AC1534</f>
        <v>0</v>
      </c>
      <c r="AE1534" s="166">
        <f t="shared" ref="AE1534" si="7175">AE1327+AD1534</f>
        <v>0</v>
      </c>
      <c r="AF1534" s="166">
        <f t="shared" ref="AF1534" si="7176">AF1327+AE1534</f>
        <v>0</v>
      </c>
      <c r="AG1534" s="166">
        <f t="shared" ref="AG1534" si="7177">AG1327+AF1534</f>
        <v>0</v>
      </c>
      <c r="AH1534" s="166"/>
      <c r="AI1534" s="142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42"/>
      <c r="AW1534" s="166"/>
      <c r="AX1534" s="166"/>
      <c r="AY1534" s="166"/>
      <c r="AZ1534" s="166"/>
      <c r="BA1534" s="166"/>
      <c r="BB1534" s="166"/>
      <c r="BC1534" s="166"/>
      <c r="BD1534" s="166"/>
      <c r="BE1534" s="166"/>
      <c r="BF1534" s="166"/>
      <c r="BG1534" s="166"/>
      <c r="BH1534" s="166"/>
      <c r="BI1534" s="142"/>
      <c r="BV1534" s="142"/>
      <c r="CI1534" s="142"/>
      <c r="CV1534" s="142"/>
      <c r="DI1534" s="142"/>
      <c r="DV1534" s="142"/>
      <c r="EI1534" s="142"/>
    </row>
    <row r="1535" spans="1:139" ht="15.75" outlineLevel="1" x14ac:dyDescent="0.25">
      <c r="A1535" s="2">
        <f t="shared" ref="A1535:E1535" si="7178">A1328</f>
        <v>33</v>
      </c>
      <c r="B1535" s="1" t="str">
        <f t="shared" si="7178"/>
        <v>FH - TBD28</v>
      </c>
      <c r="C1535" s="1" t="str">
        <f t="shared" si="7178"/>
        <v>SPP FH - 14094</v>
      </c>
      <c r="D1535" s="2" t="str">
        <f t="shared" si="7178"/>
        <v>FH - TBD28.1</v>
      </c>
      <c r="E1535" s="141" t="str">
        <f t="shared" si="7178"/>
        <v>SPP FH - 14094</v>
      </c>
      <c r="F1535" s="84"/>
      <c r="G1535" s="119">
        <v>364</v>
      </c>
      <c r="H1535" s="118"/>
      <c r="J1535" s="166">
        <f t="shared" ref="J1535:U1535" si="7179">J1328+I1535</f>
        <v>0</v>
      </c>
      <c r="K1535" s="166">
        <f t="shared" si="7179"/>
        <v>0</v>
      </c>
      <c r="L1535" s="166">
        <f t="shared" si="7179"/>
        <v>0</v>
      </c>
      <c r="M1535" s="166">
        <f t="shared" si="7179"/>
        <v>0</v>
      </c>
      <c r="N1535" s="166">
        <f t="shared" si="7179"/>
        <v>0</v>
      </c>
      <c r="O1535" s="166">
        <f t="shared" si="7179"/>
        <v>0</v>
      </c>
      <c r="P1535" s="166">
        <f t="shared" si="7179"/>
        <v>0</v>
      </c>
      <c r="Q1535" s="166">
        <f t="shared" si="7179"/>
        <v>0</v>
      </c>
      <c r="R1535" s="166">
        <f t="shared" si="7179"/>
        <v>0</v>
      </c>
      <c r="S1535" s="166">
        <f t="shared" si="7179"/>
        <v>0</v>
      </c>
      <c r="T1535" s="166">
        <f t="shared" si="7179"/>
        <v>0</v>
      </c>
      <c r="U1535" s="166">
        <f t="shared" si="7179"/>
        <v>0</v>
      </c>
      <c r="V1535" s="142"/>
      <c r="W1535" s="166">
        <f t="shared" si="7121"/>
        <v>0</v>
      </c>
      <c r="X1535" s="166">
        <f t="shared" ref="X1535:AH1535" si="7180">X1328+W1535</f>
        <v>0</v>
      </c>
      <c r="Y1535" s="166">
        <f t="shared" si="7180"/>
        <v>0</v>
      </c>
      <c r="Z1535" s="166">
        <f t="shared" si="7180"/>
        <v>0</v>
      </c>
      <c r="AA1535" s="166">
        <f t="shared" si="7180"/>
        <v>0</v>
      </c>
      <c r="AB1535" s="166">
        <f t="shared" si="7180"/>
        <v>0</v>
      </c>
      <c r="AC1535" s="166">
        <f t="shared" si="7180"/>
        <v>0</v>
      </c>
      <c r="AD1535" s="166">
        <f t="shared" si="7180"/>
        <v>0</v>
      </c>
      <c r="AE1535" s="166">
        <f t="shared" si="7180"/>
        <v>0</v>
      </c>
      <c r="AF1535" s="166">
        <f t="shared" si="7180"/>
        <v>0</v>
      </c>
      <c r="AG1535" s="166">
        <f t="shared" si="7180"/>
        <v>0</v>
      </c>
      <c r="AH1535" s="166">
        <f t="shared" si="7180"/>
        <v>0</v>
      </c>
      <c r="AI1535" s="142"/>
      <c r="AJ1535" s="166">
        <f t="shared" ref="AJ1535:AJ1566" si="7181">AJ1328+AH1535</f>
        <v>0</v>
      </c>
      <c r="AK1535" s="166">
        <f t="shared" ref="AK1535:AU1535" si="7182">AK1328+AJ1535</f>
        <v>0</v>
      </c>
      <c r="AL1535" s="166">
        <f t="shared" si="7182"/>
        <v>0</v>
      </c>
      <c r="AM1535" s="166">
        <f t="shared" si="7182"/>
        <v>0</v>
      </c>
      <c r="AN1535" s="166">
        <f t="shared" si="7182"/>
        <v>0</v>
      </c>
      <c r="AO1535" s="166">
        <f t="shared" si="7182"/>
        <v>0</v>
      </c>
      <c r="AP1535" s="166">
        <f t="shared" si="7182"/>
        <v>0</v>
      </c>
      <c r="AQ1535" s="166">
        <f t="shared" si="7182"/>
        <v>0</v>
      </c>
      <c r="AR1535" s="166">
        <f t="shared" si="7182"/>
        <v>0</v>
      </c>
      <c r="AS1535" s="166">
        <f t="shared" si="7182"/>
        <v>0</v>
      </c>
      <c r="AT1535" s="166">
        <f t="shared" si="7182"/>
        <v>0</v>
      </c>
      <c r="AU1535" s="166">
        <f t="shared" si="7182"/>
        <v>0</v>
      </c>
      <c r="AV1535" s="142"/>
      <c r="AW1535" s="166">
        <f t="shared" ref="AW1535:AW1566" si="7183">AW1328+AU1535</f>
        <v>3423.6119999999996</v>
      </c>
      <c r="AX1535" s="166">
        <f t="shared" ref="AX1535:BH1535" si="7184">AX1328+AW1535</f>
        <v>3423.6119999999996</v>
      </c>
      <c r="AY1535" s="166">
        <f t="shared" si="7184"/>
        <v>3423.6119999999996</v>
      </c>
      <c r="AZ1535" s="166">
        <f t="shared" si="7184"/>
        <v>3423.6119999999996</v>
      </c>
      <c r="BA1535" s="166">
        <f t="shared" si="7184"/>
        <v>3423.6119999999996</v>
      </c>
      <c r="BB1535" s="166">
        <f t="shared" si="7184"/>
        <v>3423.6119999999996</v>
      </c>
      <c r="BC1535" s="166">
        <f t="shared" si="7184"/>
        <v>3423.6119999999996</v>
      </c>
      <c r="BD1535" s="166">
        <f t="shared" si="7184"/>
        <v>3423.6119999999996</v>
      </c>
      <c r="BE1535" s="166">
        <f t="shared" si="7184"/>
        <v>3423.6119999999996</v>
      </c>
      <c r="BF1535" s="166">
        <f t="shared" si="7184"/>
        <v>3423.6119999999996</v>
      </c>
      <c r="BG1535" s="166">
        <f t="shared" si="7184"/>
        <v>3423.6119999999996</v>
      </c>
      <c r="BH1535" s="166">
        <f t="shared" si="7184"/>
        <v>3423.6119999999996</v>
      </c>
      <c r="BI1535" s="142"/>
      <c r="BV1535" s="142"/>
      <c r="CI1535" s="142"/>
      <c r="CV1535" s="142"/>
      <c r="DI1535" s="142"/>
      <c r="DV1535" s="142"/>
      <c r="EI1535" s="142"/>
    </row>
    <row r="1536" spans="1:139" ht="15.75" outlineLevel="1" x14ac:dyDescent="0.25">
      <c r="A1536" s="2">
        <f t="shared" ref="A1536:E1545" si="7185">A1329</f>
        <v>34</v>
      </c>
      <c r="B1536" s="1" t="str">
        <f t="shared" si="7185"/>
        <v>FH - TBD29</v>
      </c>
      <c r="C1536" s="1" t="str">
        <f t="shared" si="7185"/>
        <v>SPP FH - 13651</v>
      </c>
      <c r="D1536" s="2" t="str">
        <f t="shared" si="7185"/>
        <v>FH - TBD29.1</v>
      </c>
      <c r="E1536" s="141" t="str">
        <f t="shared" si="7185"/>
        <v>SPP FH - 13651</v>
      </c>
      <c r="F1536" s="84"/>
      <c r="G1536" s="119">
        <v>364</v>
      </c>
      <c r="H1536" s="118"/>
      <c r="J1536" s="166">
        <f t="shared" ref="J1536:U1536" si="7186">J1329+I1536</f>
        <v>0</v>
      </c>
      <c r="K1536" s="166">
        <f t="shared" si="7186"/>
        <v>0</v>
      </c>
      <c r="L1536" s="166">
        <f t="shared" si="7186"/>
        <v>0</v>
      </c>
      <c r="M1536" s="166">
        <f t="shared" si="7186"/>
        <v>0</v>
      </c>
      <c r="N1536" s="166">
        <f t="shared" si="7186"/>
        <v>0</v>
      </c>
      <c r="O1536" s="166">
        <f t="shared" si="7186"/>
        <v>0</v>
      </c>
      <c r="P1536" s="166">
        <f t="shared" si="7186"/>
        <v>0</v>
      </c>
      <c r="Q1536" s="166">
        <f t="shared" si="7186"/>
        <v>0</v>
      </c>
      <c r="R1536" s="166">
        <f t="shared" si="7186"/>
        <v>0</v>
      </c>
      <c r="S1536" s="166">
        <f t="shared" si="7186"/>
        <v>0</v>
      </c>
      <c r="T1536" s="166">
        <f t="shared" si="7186"/>
        <v>0</v>
      </c>
      <c r="U1536" s="166">
        <f t="shared" si="7186"/>
        <v>0</v>
      </c>
      <c r="V1536" s="142"/>
      <c r="W1536" s="166">
        <f t="shared" si="7121"/>
        <v>0</v>
      </c>
      <c r="X1536" s="166">
        <f t="shared" ref="X1536:AH1536" si="7187">X1329+W1536</f>
        <v>0</v>
      </c>
      <c r="Y1536" s="166">
        <f t="shared" si="7187"/>
        <v>0</v>
      </c>
      <c r="Z1536" s="166">
        <f t="shared" si="7187"/>
        <v>0</v>
      </c>
      <c r="AA1536" s="166">
        <f t="shared" si="7187"/>
        <v>0</v>
      </c>
      <c r="AB1536" s="166">
        <f t="shared" si="7187"/>
        <v>0</v>
      </c>
      <c r="AC1536" s="166">
        <f t="shared" si="7187"/>
        <v>0</v>
      </c>
      <c r="AD1536" s="166">
        <f t="shared" si="7187"/>
        <v>0</v>
      </c>
      <c r="AE1536" s="166">
        <f t="shared" si="7187"/>
        <v>0</v>
      </c>
      <c r="AF1536" s="166">
        <f t="shared" si="7187"/>
        <v>0</v>
      </c>
      <c r="AG1536" s="166">
        <f t="shared" si="7187"/>
        <v>0</v>
      </c>
      <c r="AH1536" s="166">
        <f t="shared" si="7187"/>
        <v>0</v>
      </c>
      <c r="AI1536" s="142"/>
      <c r="AJ1536" s="166">
        <f t="shared" si="7181"/>
        <v>0</v>
      </c>
      <c r="AK1536" s="166">
        <f t="shared" ref="AK1536:AU1536" si="7188">AK1329+AJ1536</f>
        <v>0</v>
      </c>
      <c r="AL1536" s="166">
        <f t="shared" si="7188"/>
        <v>0</v>
      </c>
      <c r="AM1536" s="166">
        <f t="shared" si="7188"/>
        <v>0</v>
      </c>
      <c r="AN1536" s="166">
        <f t="shared" si="7188"/>
        <v>0</v>
      </c>
      <c r="AO1536" s="166">
        <f t="shared" si="7188"/>
        <v>0</v>
      </c>
      <c r="AP1536" s="166">
        <f t="shared" si="7188"/>
        <v>0</v>
      </c>
      <c r="AQ1536" s="166">
        <f t="shared" si="7188"/>
        <v>0</v>
      </c>
      <c r="AR1536" s="166">
        <f t="shared" si="7188"/>
        <v>0</v>
      </c>
      <c r="AS1536" s="166">
        <f t="shared" si="7188"/>
        <v>0</v>
      </c>
      <c r="AT1536" s="166">
        <f t="shared" si="7188"/>
        <v>0</v>
      </c>
      <c r="AU1536" s="166">
        <f t="shared" si="7188"/>
        <v>0</v>
      </c>
      <c r="AV1536" s="142"/>
      <c r="AW1536" s="166">
        <f t="shared" si="7183"/>
        <v>0</v>
      </c>
      <c r="AX1536" s="166">
        <f t="shared" ref="AX1536:BH1536" si="7189">AX1329+AW1536</f>
        <v>20154.488000000001</v>
      </c>
      <c r="AY1536" s="166">
        <f t="shared" si="7189"/>
        <v>20154.488000000001</v>
      </c>
      <c r="AZ1536" s="166">
        <f t="shared" si="7189"/>
        <v>20154.488000000001</v>
      </c>
      <c r="BA1536" s="166">
        <f t="shared" si="7189"/>
        <v>20154.488000000001</v>
      </c>
      <c r="BB1536" s="166">
        <f t="shared" si="7189"/>
        <v>20154.488000000001</v>
      </c>
      <c r="BC1536" s="166">
        <f t="shared" si="7189"/>
        <v>20154.488000000001</v>
      </c>
      <c r="BD1536" s="166">
        <f t="shared" si="7189"/>
        <v>20154.488000000001</v>
      </c>
      <c r="BE1536" s="166">
        <f t="shared" si="7189"/>
        <v>20154.488000000001</v>
      </c>
      <c r="BF1536" s="166">
        <f t="shared" si="7189"/>
        <v>20154.488000000001</v>
      </c>
      <c r="BG1536" s="166">
        <f t="shared" si="7189"/>
        <v>20154.488000000001</v>
      </c>
      <c r="BH1536" s="166">
        <f t="shared" si="7189"/>
        <v>20154.488000000001</v>
      </c>
      <c r="BI1536" s="142"/>
      <c r="BV1536" s="142"/>
      <c r="CI1536" s="142"/>
      <c r="CV1536" s="142"/>
      <c r="DI1536" s="142"/>
      <c r="DV1536" s="142"/>
      <c r="EI1536" s="142"/>
    </row>
    <row r="1537" spans="1:139" ht="15.75" outlineLevel="1" x14ac:dyDescent="0.25">
      <c r="A1537" s="2">
        <f t="shared" si="7185"/>
        <v>35</v>
      </c>
      <c r="B1537" s="1" t="str">
        <f t="shared" si="7185"/>
        <v>FH - TBD30</v>
      </c>
      <c r="C1537" s="1" t="str">
        <f t="shared" si="7185"/>
        <v>SPP FH - 13346</v>
      </c>
      <c r="D1537" s="2" t="str">
        <f t="shared" si="7185"/>
        <v>FH - TBD30.1</v>
      </c>
      <c r="E1537" s="141" t="str">
        <f t="shared" si="7185"/>
        <v>SPP FH - 13346</v>
      </c>
      <c r="F1537" s="84"/>
      <c r="G1537" s="119">
        <v>364</v>
      </c>
      <c r="H1537" s="118"/>
      <c r="J1537" s="166">
        <f t="shared" ref="J1537:U1537" si="7190">J1330+I1537</f>
        <v>0</v>
      </c>
      <c r="K1537" s="166">
        <f t="shared" si="7190"/>
        <v>0</v>
      </c>
      <c r="L1537" s="166">
        <f t="shared" si="7190"/>
        <v>0</v>
      </c>
      <c r="M1537" s="166">
        <f t="shared" si="7190"/>
        <v>0</v>
      </c>
      <c r="N1537" s="166">
        <f t="shared" si="7190"/>
        <v>0</v>
      </c>
      <c r="O1537" s="166">
        <f t="shared" si="7190"/>
        <v>0</v>
      </c>
      <c r="P1537" s="166">
        <f t="shared" si="7190"/>
        <v>0</v>
      </c>
      <c r="Q1537" s="166">
        <f t="shared" si="7190"/>
        <v>0</v>
      </c>
      <c r="R1537" s="166">
        <f t="shared" si="7190"/>
        <v>0</v>
      </c>
      <c r="S1537" s="166">
        <f t="shared" si="7190"/>
        <v>0</v>
      </c>
      <c r="T1537" s="166">
        <f t="shared" si="7190"/>
        <v>0</v>
      </c>
      <c r="U1537" s="166">
        <f t="shared" si="7190"/>
        <v>0</v>
      </c>
      <c r="V1537" s="142"/>
      <c r="W1537" s="166">
        <f t="shared" si="7121"/>
        <v>0</v>
      </c>
      <c r="X1537" s="166">
        <f t="shared" ref="X1537:AH1537" si="7191">X1330+W1537</f>
        <v>0</v>
      </c>
      <c r="Y1537" s="166">
        <f t="shared" si="7191"/>
        <v>0</v>
      </c>
      <c r="Z1537" s="166">
        <f t="shared" si="7191"/>
        <v>0</v>
      </c>
      <c r="AA1537" s="166">
        <f t="shared" si="7191"/>
        <v>0</v>
      </c>
      <c r="AB1537" s="166">
        <f t="shared" si="7191"/>
        <v>0</v>
      </c>
      <c r="AC1537" s="166">
        <f t="shared" si="7191"/>
        <v>0</v>
      </c>
      <c r="AD1537" s="166">
        <f t="shared" si="7191"/>
        <v>0</v>
      </c>
      <c r="AE1537" s="166">
        <f t="shared" si="7191"/>
        <v>0</v>
      </c>
      <c r="AF1537" s="166">
        <f t="shared" si="7191"/>
        <v>0</v>
      </c>
      <c r="AG1537" s="166">
        <f t="shared" si="7191"/>
        <v>0</v>
      </c>
      <c r="AH1537" s="166">
        <f t="shared" si="7191"/>
        <v>0</v>
      </c>
      <c r="AI1537" s="142"/>
      <c r="AJ1537" s="166">
        <f t="shared" si="7181"/>
        <v>0</v>
      </c>
      <c r="AK1537" s="166">
        <f t="shared" ref="AK1537:AU1537" si="7192">AK1330+AJ1537</f>
        <v>0</v>
      </c>
      <c r="AL1537" s="166">
        <f t="shared" si="7192"/>
        <v>0</v>
      </c>
      <c r="AM1537" s="166">
        <f t="shared" si="7192"/>
        <v>0</v>
      </c>
      <c r="AN1537" s="166">
        <f t="shared" si="7192"/>
        <v>0</v>
      </c>
      <c r="AO1537" s="166">
        <f t="shared" si="7192"/>
        <v>0</v>
      </c>
      <c r="AP1537" s="166">
        <f t="shared" si="7192"/>
        <v>0</v>
      </c>
      <c r="AQ1537" s="166">
        <f t="shared" si="7192"/>
        <v>0</v>
      </c>
      <c r="AR1537" s="166">
        <f t="shared" si="7192"/>
        <v>0</v>
      </c>
      <c r="AS1537" s="166">
        <f t="shared" si="7192"/>
        <v>0</v>
      </c>
      <c r="AT1537" s="166">
        <f t="shared" si="7192"/>
        <v>0</v>
      </c>
      <c r="AU1537" s="166">
        <f t="shared" si="7192"/>
        <v>0</v>
      </c>
      <c r="AV1537" s="142"/>
      <c r="AW1537" s="166">
        <f t="shared" si="7183"/>
        <v>0</v>
      </c>
      <c r="AX1537" s="166">
        <f t="shared" ref="AX1537:BH1537" si="7193">AX1330+AW1537</f>
        <v>32314.232000000004</v>
      </c>
      <c r="AY1537" s="166">
        <f t="shared" si="7193"/>
        <v>32314.232000000004</v>
      </c>
      <c r="AZ1537" s="166">
        <f t="shared" si="7193"/>
        <v>32314.232000000004</v>
      </c>
      <c r="BA1537" s="166">
        <f t="shared" si="7193"/>
        <v>32314.232000000004</v>
      </c>
      <c r="BB1537" s="166">
        <f t="shared" si="7193"/>
        <v>32314.232000000004</v>
      </c>
      <c r="BC1537" s="166">
        <f t="shared" si="7193"/>
        <v>32314.232000000004</v>
      </c>
      <c r="BD1537" s="166">
        <f t="shared" si="7193"/>
        <v>32314.232000000004</v>
      </c>
      <c r="BE1537" s="166">
        <f t="shared" si="7193"/>
        <v>32314.232000000004</v>
      </c>
      <c r="BF1537" s="166">
        <f t="shared" si="7193"/>
        <v>32314.232000000004</v>
      </c>
      <c r="BG1537" s="166">
        <f t="shared" si="7193"/>
        <v>32314.232000000004</v>
      </c>
      <c r="BH1537" s="166">
        <f t="shared" si="7193"/>
        <v>32314.232000000004</v>
      </c>
      <c r="BI1537" s="142"/>
      <c r="BV1537" s="142"/>
      <c r="CI1537" s="142"/>
      <c r="CV1537" s="142"/>
      <c r="DI1537" s="142"/>
      <c r="DV1537" s="142"/>
      <c r="EI1537" s="142"/>
    </row>
    <row r="1538" spans="1:139" ht="15.75" outlineLevel="1" x14ac:dyDescent="0.25">
      <c r="A1538" s="2">
        <f t="shared" si="7185"/>
        <v>36</v>
      </c>
      <c r="B1538" s="1" t="str">
        <f t="shared" si="7185"/>
        <v>FH - TBD31</v>
      </c>
      <c r="C1538" s="1" t="str">
        <f t="shared" si="7185"/>
        <v>SPP FH - 13312</v>
      </c>
      <c r="D1538" s="2" t="str">
        <f t="shared" si="7185"/>
        <v>FH - TBD31.1</v>
      </c>
      <c r="E1538" s="141" t="str">
        <f t="shared" si="7185"/>
        <v>SPP FH - 13312</v>
      </c>
      <c r="F1538" s="84"/>
      <c r="G1538" s="119">
        <v>364</v>
      </c>
      <c r="H1538" s="118"/>
      <c r="J1538" s="166">
        <f t="shared" ref="J1538:U1538" si="7194">J1331+I1538</f>
        <v>0</v>
      </c>
      <c r="K1538" s="166">
        <f t="shared" si="7194"/>
        <v>0</v>
      </c>
      <c r="L1538" s="166">
        <f t="shared" si="7194"/>
        <v>0</v>
      </c>
      <c r="M1538" s="166">
        <f t="shared" si="7194"/>
        <v>0</v>
      </c>
      <c r="N1538" s="166">
        <f t="shared" si="7194"/>
        <v>0</v>
      </c>
      <c r="O1538" s="166">
        <f t="shared" si="7194"/>
        <v>0</v>
      </c>
      <c r="P1538" s="166">
        <f t="shared" si="7194"/>
        <v>0</v>
      </c>
      <c r="Q1538" s="166">
        <f t="shared" si="7194"/>
        <v>0</v>
      </c>
      <c r="R1538" s="166">
        <f t="shared" si="7194"/>
        <v>0</v>
      </c>
      <c r="S1538" s="166">
        <f t="shared" si="7194"/>
        <v>0</v>
      </c>
      <c r="T1538" s="166">
        <f t="shared" si="7194"/>
        <v>0</v>
      </c>
      <c r="U1538" s="166">
        <f t="shared" si="7194"/>
        <v>0</v>
      </c>
      <c r="V1538" s="142"/>
      <c r="W1538" s="166">
        <f t="shared" si="7121"/>
        <v>0</v>
      </c>
      <c r="X1538" s="166">
        <f t="shared" ref="X1538:AH1538" si="7195">X1331+W1538</f>
        <v>0</v>
      </c>
      <c r="Y1538" s="166">
        <f t="shared" si="7195"/>
        <v>0</v>
      </c>
      <c r="Z1538" s="166">
        <f t="shared" si="7195"/>
        <v>0</v>
      </c>
      <c r="AA1538" s="166">
        <f t="shared" si="7195"/>
        <v>0</v>
      </c>
      <c r="AB1538" s="166">
        <f t="shared" si="7195"/>
        <v>0</v>
      </c>
      <c r="AC1538" s="166">
        <f t="shared" si="7195"/>
        <v>0</v>
      </c>
      <c r="AD1538" s="166">
        <f t="shared" si="7195"/>
        <v>0</v>
      </c>
      <c r="AE1538" s="166">
        <f t="shared" si="7195"/>
        <v>0</v>
      </c>
      <c r="AF1538" s="166">
        <f t="shared" si="7195"/>
        <v>0</v>
      </c>
      <c r="AG1538" s="166">
        <f t="shared" si="7195"/>
        <v>0</v>
      </c>
      <c r="AH1538" s="166">
        <f t="shared" si="7195"/>
        <v>0</v>
      </c>
      <c r="AI1538" s="142"/>
      <c r="AJ1538" s="166">
        <f t="shared" si="7181"/>
        <v>0</v>
      </c>
      <c r="AK1538" s="166">
        <f t="shared" ref="AK1538:AU1538" si="7196">AK1331+AJ1538</f>
        <v>0</v>
      </c>
      <c r="AL1538" s="166">
        <f t="shared" si="7196"/>
        <v>0</v>
      </c>
      <c r="AM1538" s="166">
        <f t="shared" si="7196"/>
        <v>0</v>
      </c>
      <c r="AN1538" s="166">
        <f t="shared" si="7196"/>
        <v>0</v>
      </c>
      <c r="AO1538" s="166">
        <f t="shared" si="7196"/>
        <v>0</v>
      </c>
      <c r="AP1538" s="166">
        <f t="shared" si="7196"/>
        <v>0</v>
      </c>
      <c r="AQ1538" s="166">
        <f t="shared" si="7196"/>
        <v>0</v>
      </c>
      <c r="AR1538" s="166">
        <f t="shared" si="7196"/>
        <v>0</v>
      </c>
      <c r="AS1538" s="166">
        <f t="shared" si="7196"/>
        <v>0</v>
      </c>
      <c r="AT1538" s="166">
        <f t="shared" si="7196"/>
        <v>0</v>
      </c>
      <c r="AU1538" s="166">
        <f t="shared" si="7196"/>
        <v>0</v>
      </c>
      <c r="AV1538" s="142"/>
      <c r="AW1538" s="166">
        <f t="shared" si="7183"/>
        <v>0</v>
      </c>
      <c r="AX1538" s="166">
        <f t="shared" ref="AX1538:BH1538" si="7197">AX1331+AW1538</f>
        <v>124804.368</v>
      </c>
      <c r="AY1538" s="166">
        <f t="shared" si="7197"/>
        <v>124804.368</v>
      </c>
      <c r="AZ1538" s="166">
        <f t="shared" si="7197"/>
        <v>124804.368</v>
      </c>
      <c r="BA1538" s="166">
        <f t="shared" si="7197"/>
        <v>124804.368</v>
      </c>
      <c r="BB1538" s="166">
        <f t="shared" si="7197"/>
        <v>124804.368</v>
      </c>
      <c r="BC1538" s="166">
        <f t="shared" si="7197"/>
        <v>124804.368</v>
      </c>
      <c r="BD1538" s="166">
        <f t="shared" si="7197"/>
        <v>124804.368</v>
      </c>
      <c r="BE1538" s="166">
        <f t="shared" si="7197"/>
        <v>124804.368</v>
      </c>
      <c r="BF1538" s="166">
        <f t="shared" si="7197"/>
        <v>124804.368</v>
      </c>
      <c r="BG1538" s="166">
        <f t="shared" si="7197"/>
        <v>124804.368</v>
      </c>
      <c r="BH1538" s="166">
        <f t="shared" si="7197"/>
        <v>124804.368</v>
      </c>
      <c r="BI1538" s="142"/>
      <c r="BV1538" s="142"/>
      <c r="CI1538" s="142"/>
      <c r="CV1538" s="142"/>
      <c r="DI1538" s="142"/>
      <c r="DV1538" s="142"/>
      <c r="EI1538" s="142"/>
    </row>
    <row r="1539" spans="1:139" ht="15.75" outlineLevel="1" x14ac:dyDescent="0.25">
      <c r="A1539" s="2">
        <f t="shared" si="7185"/>
        <v>37</v>
      </c>
      <c r="B1539" s="1" t="str">
        <f t="shared" si="7185"/>
        <v>FH - TBD32</v>
      </c>
      <c r="C1539" s="1" t="str">
        <f t="shared" si="7185"/>
        <v>SPP FH - 13008</v>
      </c>
      <c r="D1539" s="2" t="str">
        <f t="shared" si="7185"/>
        <v>FH - TBD32.1</v>
      </c>
      <c r="E1539" s="141" t="str">
        <f t="shared" si="7185"/>
        <v>SPP FH - 13008</v>
      </c>
      <c r="F1539" s="84"/>
      <c r="G1539" s="119">
        <v>364</v>
      </c>
      <c r="H1539" s="118"/>
      <c r="J1539" s="166">
        <f t="shared" ref="J1539:U1539" si="7198">J1332+I1539</f>
        <v>0</v>
      </c>
      <c r="K1539" s="166">
        <f t="shared" si="7198"/>
        <v>0</v>
      </c>
      <c r="L1539" s="166">
        <f t="shared" si="7198"/>
        <v>0</v>
      </c>
      <c r="M1539" s="166">
        <f t="shared" si="7198"/>
        <v>0</v>
      </c>
      <c r="N1539" s="166">
        <f t="shared" si="7198"/>
        <v>0</v>
      </c>
      <c r="O1539" s="166">
        <f t="shared" si="7198"/>
        <v>0</v>
      </c>
      <c r="P1539" s="166">
        <f t="shared" si="7198"/>
        <v>0</v>
      </c>
      <c r="Q1539" s="166">
        <f t="shared" si="7198"/>
        <v>0</v>
      </c>
      <c r="R1539" s="166">
        <f t="shared" si="7198"/>
        <v>0</v>
      </c>
      <c r="S1539" s="166">
        <f t="shared" si="7198"/>
        <v>0</v>
      </c>
      <c r="T1539" s="166">
        <f t="shared" si="7198"/>
        <v>0</v>
      </c>
      <c r="U1539" s="166">
        <f t="shared" si="7198"/>
        <v>0</v>
      </c>
      <c r="V1539" s="142"/>
      <c r="W1539" s="166">
        <f t="shared" si="7121"/>
        <v>0</v>
      </c>
      <c r="X1539" s="166">
        <f t="shared" ref="X1539:AH1539" si="7199">X1332+W1539</f>
        <v>0</v>
      </c>
      <c r="Y1539" s="166">
        <f t="shared" si="7199"/>
        <v>0</v>
      </c>
      <c r="Z1539" s="166">
        <f t="shared" si="7199"/>
        <v>0</v>
      </c>
      <c r="AA1539" s="166">
        <f t="shared" si="7199"/>
        <v>0</v>
      </c>
      <c r="AB1539" s="166">
        <f t="shared" si="7199"/>
        <v>0</v>
      </c>
      <c r="AC1539" s="166">
        <f t="shared" si="7199"/>
        <v>0</v>
      </c>
      <c r="AD1539" s="166">
        <f t="shared" si="7199"/>
        <v>0</v>
      </c>
      <c r="AE1539" s="166">
        <f t="shared" si="7199"/>
        <v>0</v>
      </c>
      <c r="AF1539" s="166">
        <f t="shared" si="7199"/>
        <v>0</v>
      </c>
      <c r="AG1539" s="166">
        <f t="shared" si="7199"/>
        <v>0</v>
      </c>
      <c r="AH1539" s="166">
        <f t="shared" si="7199"/>
        <v>0</v>
      </c>
      <c r="AI1539" s="142"/>
      <c r="AJ1539" s="166">
        <f t="shared" si="7181"/>
        <v>0</v>
      </c>
      <c r="AK1539" s="166">
        <f t="shared" ref="AK1539:AU1539" si="7200">AK1332+AJ1539</f>
        <v>0</v>
      </c>
      <c r="AL1539" s="166">
        <f t="shared" si="7200"/>
        <v>0</v>
      </c>
      <c r="AM1539" s="166">
        <f t="shared" si="7200"/>
        <v>0</v>
      </c>
      <c r="AN1539" s="166">
        <f t="shared" si="7200"/>
        <v>0</v>
      </c>
      <c r="AO1539" s="166">
        <f t="shared" si="7200"/>
        <v>0</v>
      </c>
      <c r="AP1539" s="166">
        <f t="shared" si="7200"/>
        <v>0</v>
      </c>
      <c r="AQ1539" s="166">
        <f t="shared" si="7200"/>
        <v>0</v>
      </c>
      <c r="AR1539" s="166">
        <f t="shared" si="7200"/>
        <v>0</v>
      </c>
      <c r="AS1539" s="166">
        <f t="shared" si="7200"/>
        <v>0</v>
      </c>
      <c r="AT1539" s="166">
        <f t="shared" si="7200"/>
        <v>0</v>
      </c>
      <c r="AU1539" s="166">
        <f t="shared" si="7200"/>
        <v>0</v>
      </c>
      <c r="AV1539" s="142"/>
      <c r="AW1539" s="166">
        <f t="shared" si="7183"/>
        <v>0</v>
      </c>
      <c r="AX1539" s="166">
        <f t="shared" ref="AX1539:BH1539" si="7201">AX1332+AW1539</f>
        <v>0</v>
      </c>
      <c r="AY1539" s="166">
        <f t="shared" si="7201"/>
        <v>0</v>
      </c>
      <c r="AZ1539" s="166">
        <f t="shared" si="7201"/>
        <v>0</v>
      </c>
      <c r="BA1539" s="166">
        <f t="shared" si="7201"/>
        <v>0</v>
      </c>
      <c r="BB1539" s="166">
        <f t="shared" si="7201"/>
        <v>0</v>
      </c>
      <c r="BC1539" s="166">
        <f t="shared" si="7201"/>
        <v>0</v>
      </c>
      <c r="BD1539" s="166">
        <f t="shared" si="7201"/>
        <v>0</v>
      </c>
      <c r="BE1539" s="166">
        <f t="shared" si="7201"/>
        <v>430033.60000000003</v>
      </c>
      <c r="BF1539" s="166">
        <f t="shared" si="7201"/>
        <v>430033.60000000003</v>
      </c>
      <c r="BG1539" s="166">
        <f t="shared" si="7201"/>
        <v>430033.60000000003</v>
      </c>
      <c r="BH1539" s="166">
        <f t="shared" si="7201"/>
        <v>430033.60000000003</v>
      </c>
      <c r="BI1539" s="142"/>
      <c r="BV1539" s="142"/>
      <c r="CI1539" s="142"/>
      <c r="CV1539" s="142"/>
      <c r="DI1539" s="142"/>
      <c r="DV1539" s="142"/>
      <c r="EI1539" s="142"/>
    </row>
    <row r="1540" spans="1:139" ht="15.75" outlineLevel="1" x14ac:dyDescent="0.25">
      <c r="A1540" s="2">
        <f t="shared" si="7185"/>
        <v>38</v>
      </c>
      <c r="B1540" s="1" t="str">
        <f t="shared" si="7185"/>
        <v>FH - TBD33</v>
      </c>
      <c r="C1540" s="1" t="str">
        <f t="shared" si="7185"/>
        <v>SPP FH - 13028</v>
      </c>
      <c r="D1540" s="2" t="str">
        <f t="shared" si="7185"/>
        <v>FH - TBD33.1</v>
      </c>
      <c r="E1540" s="141" t="str">
        <f t="shared" si="7185"/>
        <v>SPP FH - 13028</v>
      </c>
      <c r="F1540" s="84"/>
      <c r="G1540" s="119">
        <v>364</v>
      </c>
      <c r="H1540" s="118"/>
      <c r="J1540" s="166">
        <f t="shared" ref="J1540:U1540" si="7202">J1333+I1540</f>
        <v>0</v>
      </c>
      <c r="K1540" s="166">
        <f t="shared" si="7202"/>
        <v>0</v>
      </c>
      <c r="L1540" s="166">
        <f t="shared" si="7202"/>
        <v>0</v>
      </c>
      <c r="M1540" s="166">
        <f t="shared" si="7202"/>
        <v>0</v>
      </c>
      <c r="N1540" s="166">
        <f t="shared" si="7202"/>
        <v>0</v>
      </c>
      <c r="O1540" s="166">
        <f t="shared" si="7202"/>
        <v>0</v>
      </c>
      <c r="P1540" s="166">
        <f t="shared" si="7202"/>
        <v>0</v>
      </c>
      <c r="Q1540" s="166">
        <f t="shared" si="7202"/>
        <v>0</v>
      </c>
      <c r="R1540" s="166">
        <f t="shared" si="7202"/>
        <v>0</v>
      </c>
      <c r="S1540" s="166">
        <f t="shared" si="7202"/>
        <v>0</v>
      </c>
      <c r="T1540" s="166">
        <f t="shared" si="7202"/>
        <v>0</v>
      </c>
      <c r="U1540" s="166">
        <f t="shared" si="7202"/>
        <v>0</v>
      </c>
      <c r="V1540" s="142"/>
      <c r="W1540" s="166">
        <f t="shared" si="7121"/>
        <v>0</v>
      </c>
      <c r="X1540" s="166">
        <f t="shared" ref="X1540:AH1540" si="7203">X1333+W1540</f>
        <v>0</v>
      </c>
      <c r="Y1540" s="166">
        <f t="shared" si="7203"/>
        <v>0</v>
      </c>
      <c r="Z1540" s="166">
        <f t="shared" si="7203"/>
        <v>0</v>
      </c>
      <c r="AA1540" s="166">
        <f t="shared" si="7203"/>
        <v>0</v>
      </c>
      <c r="AB1540" s="166">
        <f t="shared" si="7203"/>
        <v>0</v>
      </c>
      <c r="AC1540" s="166">
        <f t="shared" si="7203"/>
        <v>0</v>
      </c>
      <c r="AD1540" s="166">
        <f t="shared" si="7203"/>
        <v>0</v>
      </c>
      <c r="AE1540" s="166">
        <f t="shared" si="7203"/>
        <v>0</v>
      </c>
      <c r="AF1540" s="166">
        <f t="shared" si="7203"/>
        <v>0</v>
      </c>
      <c r="AG1540" s="166">
        <f t="shared" si="7203"/>
        <v>0</v>
      </c>
      <c r="AH1540" s="166">
        <f t="shared" si="7203"/>
        <v>0</v>
      </c>
      <c r="AI1540" s="142"/>
      <c r="AJ1540" s="166">
        <f t="shared" si="7181"/>
        <v>0</v>
      </c>
      <c r="AK1540" s="166">
        <f t="shared" ref="AK1540:AU1540" si="7204">AK1333+AJ1540</f>
        <v>0</v>
      </c>
      <c r="AL1540" s="166">
        <f t="shared" si="7204"/>
        <v>0</v>
      </c>
      <c r="AM1540" s="166">
        <f t="shared" si="7204"/>
        <v>0</v>
      </c>
      <c r="AN1540" s="166">
        <f t="shared" si="7204"/>
        <v>0</v>
      </c>
      <c r="AO1540" s="166">
        <f t="shared" si="7204"/>
        <v>0</v>
      </c>
      <c r="AP1540" s="166">
        <f t="shared" si="7204"/>
        <v>0</v>
      </c>
      <c r="AQ1540" s="166">
        <f t="shared" si="7204"/>
        <v>0</v>
      </c>
      <c r="AR1540" s="166">
        <f t="shared" si="7204"/>
        <v>0</v>
      </c>
      <c r="AS1540" s="166">
        <f t="shared" si="7204"/>
        <v>0</v>
      </c>
      <c r="AT1540" s="166">
        <f t="shared" si="7204"/>
        <v>0</v>
      </c>
      <c r="AU1540" s="166">
        <f t="shared" si="7204"/>
        <v>0</v>
      </c>
      <c r="AV1540" s="142"/>
      <c r="AW1540" s="166">
        <f t="shared" si="7183"/>
        <v>0</v>
      </c>
      <c r="AX1540" s="166">
        <f t="shared" ref="AX1540:BH1540" si="7205">AX1333+AW1540</f>
        <v>0</v>
      </c>
      <c r="AY1540" s="166">
        <f t="shared" si="7205"/>
        <v>0</v>
      </c>
      <c r="AZ1540" s="166">
        <f t="shared" si="7205"/>
        <v>0</v>
      </c>
      <c r="BA1540" s="166">
        <f t="shared" si="7205"/>
        <v>0</v>
      </c>
      <c r="BB1540" s="166">
        <f t="shared" si="7205"/>
        <v>0</v>
      </c>
      <c r="BC1540" s="166">
        <f t="shared" si="7205"/>
        <v>0</v>
      </c>
      <c r="BD1540" s="166">
        <f t="shared" si="7205"/>
        <v>0</v>
      </c>
      <c r="BE1540" s="166">
        <f t="shared" si="7205"/>
        <v>411358</v>
      </c>
      <c r="BF1540" s="166">
        <f t="shared" si="7205"/>
        <v>411358</v>
      </c>
      <c r="BG1540" s="166">
        <f t="shared" si="7205"/>
        <v>411358</v>
      </c>
      <c r="BH1540" s="166">
        <f t="shared" si="7205"/>
        <v>411358</v>
      </c>
      <c r="BI1540" s="142"/>
      <c r="BV1540" s="142"/>
      <c r="CI1540" s="142"/>
      <c r="CV1540" s="142"/>
      <c r="DI1540" s="142"/>
      <c r="DV1540" s="142"/>
      <c r="EI1540" s="142"/>
    </row>
    <row r="1541" spans="1:139" ht="15.75" outlineLevel="1" x14ac:dyDescent="0.25">
      <c r="A1541" s="2">
        <f t="shared" si="7185"/>
        <v>39</v>
      </c>
      <c r="B1541" s="1" t="str">
        <f t="shared" si="7185"/>
        <v>FH - TBD34</v>
      </c>
      <c r="C1541" s="1" t="str">
        <f t="shared" si="7185"/>
        <v>SPP FH - 13039</v>
      </c>
      <c r="D1541" s="2" t="str">
        <f t="shared" si="7185"/>
        <v>FH - TBD34.1</v>
      </c>
      <c r="E1541" s="141" t="str">
        <f t="shared" si="7185"/>
        <v>SPP FH - 13039</v>
      </c>
      <c r="F1541" s="84"/>
      <c r="G1541" s="119">
        <v>364</v>
      </c>
      <c r="H1541" s="118"/>
      <c r="J1541" s="166">
        <f t="shared" ref="J1541:U1541" si="7206">J1334+I1541</f>
        <v>0</v>
      </c>
      <c r="K1541" s="166">
        <f t="shared" si="7206"/>
        <v>0</v>
      </c>
      <c r="L1541" s="166">
        <f t="shared" si="7206"/>
        <v>0</v>
      </c>
      <c r="M1541" s="166">
        <f t="shared" si="7206"/>
        <v>0</v>
      </c>
      <c r="N1541" s="166">
        <f t="shared" si="7206"/>
        <v>0</v>
      </c>
      <c r="O1541" s="166">
        <f t="shared" si="7206"/>
        <v>0</v>
      </c>
      <c r="P1541" s="166">
        <f t="shared" si="7206"/>
        <v>0</v>
      </c>
      <c r="Q1541" s="166">
        <f t="shared" si="7206"/>
        <v>0</v>
      </c>
      <c r="R1541" s="166">
        <f t="shared" si="7206"/>
        <v>0</v>
      </c>
      <c r="S1541" s="166">
        <f t="shared" si="7206"/>
        <v>0</v>
      </c>
      <c r="T1541" s="166">
        <f t="shared" si="7206"/>
        <v>0</v>
      </c>
      <c r="U1541" s="166">
        <f t="shared" si="7206"/>
        <v>0</v>
      </c>
      <c r="V1541" s="142"/>
      <c r="W1541" s="166">
        <f t="shared" si="7121"/>
        <v>0</v>
      </c>
      <c r="X1541" s="166">
        <f t="shared" ref="X1541:AH1541" si="7207">X1334+W1541</f>
        <v>0</v>
      </c>
      <c r="Y1541" s="166">
        <f t="shared" si="7207"/>
        <v>0</v>
      </c>
      <c r="Z1541" s="166">
        <f t="shared" si="7207"/>
        <v>0</v>
      </c>
      <c r="AA1541" s="166">
        <f t="shared" si="7207"/>
        <v>0</v>
      </c>
      <c r="AB1541" s="166">
        <f t="shared" si="7207"/>
        <v>0</v>
      </c>
      <c r="AC1541" s="166">
        <f t="shared" si="7207"/>
        <v>0</v>
      </c>
      <c r="AD1541" s="166">
        <f t="shared" si="7207"/>
        <v>0</v>
      </c>
      <c r="AE1541" s="166">
        <f t="shared" si="7207"/>
        <v>0</v>
      </c>
      <c r="AF1541" s="166">
        <f t="shared" si="7207"/>
        <v>0</v>
      </c>
      <c r="AG1541" s="166">
        <f t="shared" si="7207"/>
        <v>0</v>
      </c>
      <c r="AH1541" s="166">
        <f t="shared" si="7207"/>
        <v>0</v>
      </c>
      <c r="AI1541" s="142"/>
      <c r="AJ1541" s="166">
        <f t="shared" si="7181"/>
        <v>0</v>
      </c>
      <c r="AK1541" s="166">
        <f t="shared" ref="AK1541:AU1541" si="7208">AK1334+AJ1541</f>
        <v>0</v>
      </c>
      <c r="AL1541" s="166">
        <f t="shared" si="7208"/>
        <v>0</v>
      </c>
      <c r="AM1541" s="166">
        <f t="shared" si="7208"/>
        <v>0</v>
      </c>
      <c r="AN1541" s="166">
        <f t="shared" si="7208"/>
        <v>0</v>
      </c>
      <c r="AO1541" s="166">
        <f t="shared" si="7208"/>
        <v>0</v>
      </c>
      <c r="AP1541" s="166">
        <f t="shared" si="7208"/>
        <v>0</v>
      </c>
      <c r="AQ1541" s="166">
        <f t="shared" si="7208"/>
        <v>0</v>
      </c>
      <c r="AR1541" s="166">
        <f t="shared" si="7208"/>
        <v>0</v>
      </c>
      <c r="AS1541" s="166">
        <f t="shared" si="7208"/>
        <v>0</v>
      </c>
      <c r="AT1541" s="166">
        <f t="shared" si="7208"/>
        <v>0</v>
      </c>
      <c r="AU1541" s="166">
        <f t="shared" si="7208"/>
        <v>0</v>
      </c>
      <c r="AV1541" s="142"/>
      <c r="AW1541" s="166">
        <f t="shared" si="7183"/>
        <v>0</v>
      </c>
      <c r="AX1541" s="166">
        <f t="shared" ref="AX1541:BH1541" si="7209">AX1334+AW1541</f>
        <v>0</v>
      </c>
      <c r="AY1541" s="166">
        <f t="shared" si="7209"/>
        <v>0</v>
      </c>
      <c r="AZ1541" s="166">
        <f t="shared" si="7209"/>
        <v>0</v>
      </c>
      <c r="BA1541" s="166">
        <f t="shared" si="7209"/>
        <v>0</v>
      </c>
      <c r="BB1541" s="166">
        <f t="shared" si="7209"/>
        <v>0</v>
      </c>
      <c r="BC1541" s="166">
        <f t="shared" si="7209"/>
        <v>0</v>
      </c>
      <c r="BD1541" s="166">
        <f t="shared" si="7209"/>
        <v>0</v>
      </c>
      <c r="BE1541" s="166">
        <f t="shared" si="7209"/>
        <v>0</v>
      </c>
      <c r="BF1541" s="166">
        <f t="shared" si="7209"/>
        <v>0</v>
      </c>
      <c r="BG1541" s="166">
        <f t="shared" si="7209"/>
        <v>0</v>
      </c>
      <c r="BH1541" s="166">
        <f t="shared" si="7209"/>
        <v>414686.4</v>
      </c>
      <c r="BI1541" s="142"/>
      <c r="BV1541" s="142"/>
      <c r="CI1541" s="142"/>
      <c r="CV1541" s="142"/>
      <c r="DI1541" s="142"/>
      <c r="DV1541" s="142"/>
      <c r="EI1541" s="142"/>
    </row>
    <row r="1542" spans="1:139" ht="15.75" outlineLevel="1" x14ac:dyDescent="0.25">
      <c r="A1542" s="2">
        <f t="shared" si="7185"/>
        <v>40</v>
      </c>
      <c r="B1542" s="1" t="str">
        <f t="shared" si="7185"/>
        <v>FH - TBD35</v>
      </c>
      <c r="C1542" s="1" t="str">
        <f t="shared" si="7185"/>
        <v>SPP FH - 13077</v>
      </c>
      <c r="D1542" s="2" t="str">
        <f t="shared" si="7185"/>
        <v>FH - TBD35.1</v>
      </c>
      <c r="E1542" s="141" t="str">
        <f t="shared" si="7185"/>
        <v>SPP FH - 13077</v>
      </c>
      <c r="F1542" s="84"/>
      <c r="G1542" s="119">
        <v>364</v>
      </c>
      <c r="H1542" s="118"/>
      <c r="J1542" s="166">
        <f t="shared" ref="J1542:U1542" si="7210">J1335+I1542</f>
        <v>0</v>
      </c>
      <c r="K1542" s="166">
        <f t="shared" si="7210"/>
        <v>0</v>
      </c>
      <c r="L1542" s="166">
        <f t="shared" si="7210"/>
        <v>0</v>
      </c>
      <c r="M1542" s="166">
        <f t="shared" si="7210"/>
        <v>0</v>
      </c>
      <c r="N1542" s="166">
        <f t="shared" si="7210"/>
        <v>0</v>
      </c>
      <c r="O1542" s="166">
        <f t="shared" si="7210"/>
        <v>0</v>
      </c>
      <c r="P1542" s="166">
        <f t="shared" si="7210"/>
        <v>0</v>
      </c>
      <c r="Q1542" s="166">
        <f t="shared" si="7210"/>
        <v>0</v>
      </c>
      <c r="R1542" s="166">
        <f t="shared" si="7210"/>
        <v>0</v>
      </c>
      <c r="S1542" s="166">
        <f t="shared" si="7210"/>
        <v>0</v>
      </c>
      <c r="T1542" s="166">
        <f t="shared" si="7210"/>
        <v>0</v>
      </c>
      <c r="U1542" s="166">
        <f t="shared" si="7210"/>
        <v>0</v>
      </c>
      <c r="V1542" s="142"/>
      <c r="W1542" s="166">
        <f t="shared" si="7121"/>
        <v>0</v>
      </c>
      <c r="X1542" s="166">
        <f t="shared" ref="X1542:AH1542" si="7211">X1335+W1542</f>
        <v>0</v>
      </c>
      <c r="Y1542" s="166">
        <f t="shared" si="7211"/>
        <v>0</v>
      </c>
      <c r="Z1542" s="166">
        <f t="shared" si="7211"/>
        <v>0</v>
      </c>
      <c r="AA1542" s="166">
        <f t="shared" si="7211"/>
        <v>0</v>
      </c>
      <c r="AB1542" s="166">
        <f t="shared" si="7211"/>
        <v>0</v>
      </c>
      <c r="AC1542" s="166">
        <f t="shared" si="7211"/>
        <v>0</v>
      </c>
      <c r="AD1542" s="166">
        <f t="shared" si="7211"/>
        <v>0</v>
      </c>
      <c r="AE1542" s="166">
        <f t="shared" si="7211"/>
        <v>0</v>
      </c>
      <c r="AF1542" s="166">
        <f t="shared" si="7211"/>
        <v>0</v>
      </c>
      <c r="AG1542" s="166">
        <f t="shared" si="7211"/>
        <v>0</v>
      </c>
      <c r="AH1542" s="166">
        <f t="shared" si="7211"/>
        <v>0</v>
      </c>
      <c r="AI1542" s="142"/>
      <c r="AJ1542" s="166">
        <f t="shared" si="7181"/>
        <v>0</v>
      </c>
      <c r="AK1542" s="166">
        <f t="shared" ref="AK1542:AU1542" si="7212">AK1335+AJ1542</f>
        <v>0</v>
      </c>
      <c r="AL1542" s="166">
        <f t="shared" si="7212"/>
        <v>0</v>
      </c>
      <c r="AM1542" s="166">
        <f t="shared" si="7212"/>
        <v>0</v>
      </c>
      <c r="AN1542" s="166">
        <f t="shared" si="7212"/>
        <v>0</v>
      </c>
      <c r="AO1542" s="166">
        <f t="shared" si="7212"/>
        <v>0</v>
      </c>
      <c r="AP1542" s="166">
        <f t="shared" si="7212"/>
        <v>0</v>
      </c>
      <c r="AQ1542" s="166">
        <f t="shared" si="7212"/>
        <v>0</v>
      </c>
      <c r="AR1542" s="166">
        <f t="shared" si="7212"/>
        <v>0</v>
      </c>
      <c r="AS1542" s="166">
        <f t="shared" si="7212"/>
        <v>0</v>
      </c>
      <c r="AT1542" s="166">
        <f t="shared" si="7212"/>
        <v>0</v>
      </c>
      <c r="AU1542" s="166">
        <f t="shared" si="7212"/>
        <v>0</v>
      </c>
      <c r="AV1542" s="142"/>
      <c r="AW1542" s="166">
        <f t="shared" si="7183"/>
        <v>0</v>
      </c>
      <c r="AX1542" s="166">
        <f t="shared" ref="AX1542:BH1542" si="7213">AX1335+AW1542</f>
        <v>0</v>
      </c>
      <c r="AY1542" s="166">
        <f t="shared" si="7213"/>
        <v>0</v>
      </c>
      <c r="AZ1542" s="166">
        <f t="shared" si="7213"/>
        <v>0</v>
      </c>
      <c r="BA1542" s="166">
        <f t="shared" si="7213"/>
        <v>0</v>
      </c>
      <c r="BB1542" s="166">
        <f t="shared" si="7213"/>
        <v>0</v>
      </c>
      <c r="BC1542" s="166">
        <f t="shared" si="7213"/>
        <v>0</v>
      </c>
      <c r="BD1542" s="166">
        <f t="shared" si="7213"/>
        <v>0</v>
      </c>
      <c r="BE1542" s="166">
        <f t="shared" si="7213"/>
        <v>0</v>
      </c>
      <c r="BF1542" s="166">
        <f t="shared" si="7213"/>
        <v>0</v>
      </c>
      <c r="BG1542" s="166">
        <f t="shared" si="7213"/>
        <v>0</v>
      </c>
      <c r="BH1542" s="166">
        <f t="shared" si="7213"/>
        <v>462232.80000000005</v>
      </c>
      <c r="BI1542" s="142"/>
      <c r="BV1542" s="142"/>
      <c r="CI1542" s="142"/>
      <c r="CV1542" s="142"/>
      <c r="DI1542" s="142"/>
      <c r="DV1542" s="142"/>
      <c r="EI1542" s="142"/>
    </row>
    <row r="1543" spans="1:139" ht="15.75" outlineLevel="1" x14ac:dyDescent="0.25">
      <c r="A1543" s="2">
        <f t="shared" si="7185"/>
        <v>41</v>
      </c>
      <c r="B1543" s="1" t="str">
        <f t="shared" si="7185"/>
        <v>FH - TBD36</v>
      </c>
      <c r="C1543" s="1" t="str">
        <f t="shared" si="7185"/>
        <v>SPP FH - 13187</v>
      </c>
      <c r="D1543" s="2" t="str">
        <f t="shared" si="7185"/>
        <v>FH - TBD36.1</v>
      </c>
      <c r="E1543" s="141" t="str">
        <f t="shared" si="7185"/>
        <v>SPP FH - 13187</v>
      </c>
      <c r="F1543" s="84"/>
      <c r="G1543" s="119">
        <v>364</v>
      </c>
      <c r="H1543" s="118"/>
      <c r="J1543" s="166">
        <f t="shared" ref="J1543:U1543" si="7214">J1336+I1543</f>
        <v>0</v>
      </c>
      <c r="K1543" s="166">
        <f t="shared" si="7214"/>
        <v>0</v>
      </c>
      <c r="L1543" s="166">
        <f t="shared" si="7214"/>
        <v>0</v>
      </c>
      <c r="M1543" s="166">
        <f t="shared" si="7214"/>
        <v>0</v>
      </c>
      <c r="N1543" s="166">
        <f t="shared" si="7214"/>
        <v>0</v>
      </c>
      <c r="O1543" s="166">
        <f t="shared" si="7214"/>
        <v>0</v>
      </c>
      <c r="P1543" s="166">
        <f t="shared" si="7214"/>
        <v>0</v>
      </c>
      <c r="Q1543" s="166">
        <f t="shared" si="7214"/>
        <v>0</v>
      </c>
      <c r="R1543" s="166">
        <f t="shared" si="7214"/>
        <v>0</v>
      </c>
      <c r="S1543" s="166">
        <f t="shared" si="7214"/>
        <v>0</v>
      </c>
      <c r="T1543" s="166">
        <f t="shared" si="7214"/>
        <v>0</v>
      </c>
      <c r="U1543" s="166">
        <f t="shared" si="7214"/>
        <v>0</v>
      </c>
      <c r="V1543" s="142"/>
      <c r="W1543" s="166">
        <f t="shared" si="7121"/>
        <v>0</v>
      </c>
      <c r="X1543" s="166">
        <f t="shared" ref="X1543:AH1543" si="7215">X1336+W1543</f>
        <v>0</v>
      </c>
      <c r="Y1543" s="166">
        <f t="shared" si="7215"/>
        <v>0</v>
      </c>
      <c r="Z1543" s="166">
        <f t="shared" si="7215"/>
        <v>0</v>
      </c>
      <c r="AA1543" s="166">
        <f t="shared" si="7215"/>
        <v>0</v>
      </c>
      <c r="AB1543" s="166">
        <f t="shared" si="7215"/>
        <v>0</v>
      </c>
      <c r="AC1543" s="166">
        <f t="shared" si="7215"/>
        <v>0</v>
      </c>
      <c r="AD1543" s="166">
        <f t="shared" si="7215"/>
        <v>0</v>
      </c>
      <c r="AE1543" s="166">
        <f t="shared" si="7215"/>
        <v>0</v>
      </c>
      <c r="AF1543" s="166">
        <f t="shared" si="7215"/>
        <v>0</v>
      </c>
      <c r="AG1543" s="166">
        <f t="shared" si="7215"/>
        <v>0</v>
      </c>
      <c r="AH1543" s="166">
        <f t="shared" si="7215"/>
        <v>0</v>
      </c>
      <c r="AI1543" s="142"/>
      <c r="AJ1543" s="166">
        <f t="shared" si="7181"/>
        <v>0</v>
      </c>
      <c r="AK1543" s="166">
        <f t="shared" ref="AK1543:AU1543" si="7216">AK1336+AJ1543</f>
        <v>0</v>
      </c>
      <c r="AL1543" s="166">
        <f t="shared" si="7216"/>
        <v>0</v>
      </c>
      <c r="AM1543" s="166">
        <f t="shared" si="7216"/>
        <v>0</v>
      </c>
      <c r="AN1543" s="166">
        <f t="shared" si="7216"/>
        <v>0</v>
      </c>
      <c r="AO1543" s="166">
        <f t="shared" si="7216"/>
        <v>0</v>
      </c>
      <c r="AP1543" s="166">
        <f t="shared" si="7216"/>
        <v>0</v>
      </c>
      <c r="AQ1543" s="166">
        <f t="shared" si="7216"/>
        <v>0</v>
      </c>
      <c r="AR1543" s="166">
        <f t="shared" si="7216"/>
        <v>0</v>
      </c>
      <c r="AS1543" s="166">
        <f t="shared" si="7216"/>
        <v>0</v>
      </c>
      <c r="AT1543" s="166">
        <f t="shared" si="7216"/>
        <v>0</v>
      </c>
      <c r="AU1543" s="166">
        <f t="shared" si="7216"/>
        <v>0</v>
      </c>
      <c r="AV1543" s="142"/>
      <c r="AW1543" s="166">
        <f t="shared" si="7183"/>
        <v>0</v>
      </c>
      <c r="AX1543" s="166">
        <f t="shared" ref="AX1543:BH1543" si="7217">AX1336+AW1543</f>
        <v>0</v>
      </c>
      <c r="AY1543" s="166">
        <f t="shared" si="7217"/>
        <v>0</v>
      </c>
      <c r="AZ1543" s="166">
        <f t="shared" si="7217"/>
        <v>0</v>
      </c>
      <c r="BA1543" s="166">
        <f t="shared" si="7217"/>
        <v>0</v>
      </c>
      <c r="BB1543" s="166">
        <f t="shared" si="7217"/>
        <v>0</v>
      </c>
      <c r="BC1543" s="166">
        <f t="shared" si="7217"/>
        <v>0</v>
      </c>
      <c r="BD1543" s="166">
        <f t="shared" si="7217"/>
        <v>0</v>
      </c>
      <c r="BE1543" s="166">
        <f t="shared" si="7217"/>
        <v>0</v>
      </c>
      <c r="BF1543" s="166">
        <f t="shared" si="7217"/>
        <v>0</v>
      </c>
      <c r="BG1543" s="166">
        <f t="shared" si="7217"/>
        <v>0</v>
      </c>
      <c r="BH1543" s="166">
        <f t="shared" si="7217"/>
        <v>0</v>
      </c>
      <c r="BI1543" s="142"/>
      <c r="BV1543" s="142"/>
      <c r="CI1543" s="142"/>
      <c r="CV1543" s="142"/>
      <c r="DI1543" s="142"/>
      <c r="DV1543" s="142"/>
      <c r="EI1543" s="142"/>
    </row>
    <row r="1544" spans="1:139" ht="15.75" outlineLevel="1" x14ac:dyDescent="0.25">
      <c r="A1544" s="2">
        <f t="shared" si="7185"/>
        <v>42</v>
      </c>
      <c r="B1544" s="1" t="str">
        <f t="shared" si="7185"/>
        <v>FH - TBD38</v>
      </c>
      <c r="C1544" s="1" t="str">
        <f t="shared" si="7185"/>
        <v>SPP FH - 13230</v>
      </c>
      <c r="D1544" s="2" t="str">
        <f t="shared" si="7185"/>
        <v>FH - TBD38.1</v>
      </c>
      <c r="E1544" s="141" t="str">
        <f t="shared" si="7185"/>
        <v>SPP FH - 13230</v>
      </c>
      <c r="F1544" s="84"/>
      <c r="G1544" s="119">
        <v>364</v>
      </c>
      <c r="H1544" s="118"/>
      <c r="J1544" s="166">
        <f t="shared" ref="J1544:U1544" si="7218">J1337+I1544</f>
        <v>0</v>
      </c>
      <c r="K1544" s="166">
        <f t="shared" si="7218"/>
        <v>0</v>
      </c>
      <c r="L1544" s="166">
        <f t="shared" si="7218"/>
        <v>0</v>
      </c>
      <c r="M1544" s="166">
        <f t="shared" si="7218"/>
        <v>0</v>
      </c>
      <c r="N1544" s="166">
        <f t="shared" si="7218"/>
        <v>0</v>
      </c>
      <c r="O1544" s="166">
        <f t="shared" si="7218"/>
        <v>0</v>
      </c>
      <c r="P1544" s="166">
        <f t="shared" si="7218"/>
        <v>0</v>
      </c>
      <c r="Q1544" s="166">
        <f t="shared" si="7218"/>
        <v>0</v>
      </c>
      <c r="R1544" s="166">
        <f t="shared" si="7218"/>
        <v>0</v>
      </c>
      <c r="S1544" s="166">
        <f t="shared" si="7218"/>
        <v>0</v>
      </c>
      <c r="T1544" s="166">
        <f t="shared" si="7218"/>
        <v>0</v>
      </c>
      <c r="U1544" s="166">
        <f t="shared" si="7218"/>
        <v>0</v>
      </c>
      <c r="V1544" s="142"/>
      <c r="W1544" s="166">
        <f t="shared" si="7121"/>
        <v>0</v>
      </c>
      <c r="X1544" s="166">
        <f t="shared" ref="X1544:AH1544" si="7219">X1337+W1544</f>
        <v>0</v>
      </c>
      <c r="Y1544" s="166">
        <f t="shared" si="7219"/>
        <v>0</v>
      </c>
      <c r="Z1544" s="166">
        <f t="shared" si="7219"/>
        <v>0</v>
      </c>
      <c r="AA1544" s="166">
        <f t="shared" si="7219"/>
        <v>0</v>
      </c>
      <c r="AB1544" s="166">
        <f t="shared" si="7219"/>
        <v>0</v>
      </c>
      <c r="AC1544" s="166">
        <f t="shared" si="7219"/>
        <v>0</v>
      </c>
      <c r="AD1544" s="166">
        <f t="shared" si="7219"/>
        <v>0</v>
      </c>
      <c r="AE1544" s="166">
        <f t="shared" si="7219"/>
        <v>0</v>
      </c>
      <c r="AF1544" s="166">
        <f t="shared" si="7219"/>
        <v>0</v>
      </c>
      <c r="AG1544" s="166">
        <f t="shared" si="7219"/>
        <v>0</v>
      </c>
      <c r="AH1544" s="166">
        <f t="shared" si="7219"/>
        <v>0</v>
      </c>
      <c r="AI1544" s="142"/>
      <c r="AJ1544" s="166">
        <f t="shared" si="7181"/>
        <v>0</v>
      </c>
      <c r="AK1544" s="166">
        <f t="shared" ref="AK1544:AU1544" si="7220">AK1337+AJ1544</f>
        <v>0</v>
      </c>
      <c r="AL1544" s="166">
        <f t="shared" si="7220"/>
        <v>0</v>
      </c>
      <c r="AM1544" s="166">
        <f t="shared" si="7220"/>
        <v>0</v>
      </c>
      <c r="AN1544" s="166">
        <f t="shared" si="7220"/>
        <v>0</v>
      </c>
      <c r="AO1544" s="166">
        <f t="shared" si="7220"/>
        <v>0</v>
      </c>
      <c r="AP1544" s="166">
        <f t="shared" si="7220"/>
        <v>0</v>
      </c>
      <c r="AQ1544" s="166">
        <f t="shared" si="7220"/>
        <v>0</v>
      </c>
      <c r="AR1544" s="166">
        <f t="shared" si="7220"/>
        <v>0</v>
      </c>
      <c r="AS1544" s="166">
        <f t="shared" si="7220"/>
        <v>0</v>
      </c>
      <c r="AT1544" s="166">
        <f t="shared" si="7220"/>
        <v>0</v>
      </c>
      <c r="AU1544" s="166">
        <f t="shared" si="7220"/>
        <v>0</v>
      </c>
      <c r="AV1544" s="142"/>
      <c r="AW1544" s="166">
        <f t="shared" si="7183"/>
        <v>0</v>
      </c>
      <c r="AX1544" s="166">
        <f t="shared" ref="AX1544:BH1544" si="7221">AX1337+AW1544</f>
        <v>0</v>
      </c>
      <c r="AY1544" s="166">
        <f t="shared" si="7221"/>
        <v>0</v>
      </c>
      <c r="AZ1544" s="166">
        <f t="shared" si="7221"/>
        <v>0</v>
      </c>
      <c r="BA1544" s="166">
        <f t="shared" si="7221"/>
        <v>0</v>
      </c>
      <c r="BB1544" s="166">
        <f t="shared" si="7221"/>
        <v>0</v>
      </c>
      <c r="BC1544" s="166">
        <f t="shared" si="7221"/>
        <v>0</v>
      </c>
      <c r="BD1544" s="166">
        <f t="shared" si="7221"/>
        <v>0</v>
      </c>
      <c r="BE1544" s="166">
        <f t="shared" si="7221"/>
        <v>0</v>
      </c>
      <c r="BF1544" s="166">
        <f t="shared" si="7221"/>
        <v>0</v>
      </c>
      <c r="BG1544" s="166">
        <f t="shared" si="7221"/>
        <v>0</v>
      </c>
      <c r="BH1544" s="166">
        <f t="shared" si="7221"/>
        <v>0</v>
      </c>
      <c r="BI1544" s="142"/>
      <c r="BV1544" s="142"/>
      <c r="CI1544" s="142"/>
      <c r="CV1544" s="142"/>
      <c r="DI1544" s="142"/>
      <c r="DV1544" s="142"/>
      <c r="EI1544" s="142"/>
    </row>
    <row r="1545" spans="1:139" ht="15.75" outlineLevel="1" x14ac:dyDescent="0.25">
      <c r="A1545" s="2">
        <f t="shared" si="7185"/>
        <v>43</v>
      </c>
      <c r="B1545" s="1" t="str">
        <f t="shared" si="7185"/>
        <v>FH - TBD39</v>
      </c>
      <c r="C1545" s="1" t="str">
        <f t="shared" si="7185"/>
        <v>SPP FH - 13292</v>
      </c>
      <c r="D1545" s="2" t="str">
        <f t="shared" si="7185"/>
        <v>FH - TBD39.1</v>
      </c>
      <c r="E1545" s="141" t="str">
        <f t="shared" si="7185"/>
        <v>SPP FH - 13292</v>
      </c>
      <c r="F1545" s="84"/>
      <c r="G1545" s="119">
        <v>364</v>
      </c>
      <c r="H1545" s="118"/>
      <c r="J1545" s="166">
        <f t="shared" ref="J1545:U1545" si="7222">J1338+I1545</f>
        <v>0</v>
      </c>
      <c r="K1545" s="166">
        <f t="shared" si="7222"/>
        <v>0</v>
      </c>
      <c r="L1545" s="166">
        <f t="shared" si="7222"/>
        <v>0</v>
      </c>
      <c r="M1545" s="166">
        <f t="shared" si="7222"/>
        <v>0</v>
      </c>
      <c r="N1545" s="166">
        <f t="shared" si="7222"/>
        <v>0</v>
      </c>
      <c r="O1545" s="166">
        <f t="shared" si="7222"/>
        <v>0</v>
      </c>
      <c r="P1545" s="166">
        <f t="shared" si="7222"/>
        <v>0</v>
      </c>
      <c r="Q1545" s="166">
        <f t="shared" si="7222"/>
        <v>0</v>
      </c>
      <c r="R1545" s="166">
        <f t="shared" si="7222"/>
        <v>0</v>
      </c>
      <c r="S1545" s="166">
        <f t="shared" si="7222"/>
        <v>0</v>
      </c>
      <c r="T1545" s="166">
        <f t="shared" si="7222"/>
        <v>0</v>
      </c>
      <c r="U1545" s="166">
        <f t="shared" si="7222"/>
        <v>0</v>
      </c>
      <c r="V1545" s="142"/>
      <c r="W1545" s="166">
        <f t="shared" si="7121"/>
        <v>0</v>
      </c>
      <c r="X1545" s="166">
        <f t="shared" ref="X1545:AH1545" si="7223">X1338+W1545</f>
        <v>0</v>
      </c>
      <c r="Y1545" s="166">
        <f t="shared" si="7223"/>
        <v>0</v>
      </c>
      <c r="Z1545" s="166">
        <f t="shared" si="7223"/>
        <v>0</v>
      </c>
      <c r="AA1545" s="166">
        <f t="shared" si="7223"/>
        <v>0</v>
      </c>
      <c r="AB1545" s="166">
        <f t="shared" si="7223"/>
        <v>0</v>
      </c>
      <c r="AC1545" s="166">
        <f t="shared" si="7223"/>
        <v>0</v>
      </c>
      <c r="AD1545" s="166">
        <f t="shared" si="7223"/>
        <v>0</v>
      </c>
      <c r="AE1545" s="166">
        <f t="shared" si="7223"/>
        <v>0</v>
      </c>
      <c r="AF1545" s="166">
        <f t="shared" si="7223"/>
        <v>0</v>
      </c>
      <c r="AG1545" s="166">
        <f t="shared" si="7223"/>
        <v>0</v>
      </c>
      <c r="AH1545" s="166">
        <f t="shared" si="7223"/>
        <v>0</v>
      </c>
      <c r="AI1545" s="142"/>
      <c r="AJ1545" s="166">
        <f t="shared" si="7181"/>
        <v>0</v>
      </c>
      <c r="AK1545" s="166">
        <f t="shared" ref="AK1545:AU1545" si="7224">AK1338+AJ1545</f>
        <v>0</v>
      </c>
      <c r="AL1545" s="166">
        <f t="shared" si="7224"/>
        <v>0</v>
      </c>
      <c r="AM1545" s="166">
        <f t="shared" si="7224"/>
        <v>0</v>
      </c>
      <c r="AN1545" s="166">
        <f t="shared" si="7224"/>
        <v>0</v>
      </c>
      <c r="AO1545" s="166">
        <f t="shared" si="7224"/>
        <v>0</v>
      </c>
      <c r="AP1545" s="166">
        <f t="shared" si="7224"/>
        <v>0</v>
      </c>
      <c r="AQ1545" s="166">
        <f t="shared" si="7224"/>
        <v>0</v>
      </c>
      <c r="AR1545" s="166">
        <f t="shared" si="7224"/>
        <v>0</v>
      </c>
      <c r="AS1545" s="166">
        <f t="shared" si="7224"/>
        <v>0</v>
      </c>
      <c r="AT1545" s="166">
        <f t="shared" si="7224"/>
        <v>0</v>
      </c>
      <c r="AU1545" s="166">
        <f t="shared" si="7224"/>
        <v>0</v>
      </c>
      <c r="AV1545" s="142"/>
      <c r="AW1545" s="166">
        <f t="shared" si="7183"/>
        <v>0</v>
      </c>
      <c r="AX1545" s="166">
        <f t="shared" ref="AX1545:BH1545" si="7225">AX1338+AW1545</f>
        <v>0</v>
      </c>
      <c r="AY1545" s="166">
        <f t="shared" si="7225"/>
        <v>0</v>
      </c>
      <c r="AZ1545" s="166">
        <f t="shared" si="7225"/>
        <v>0</v>
      </c>
      <c r="BA1545" s="166">
        <f t="shared" si="7225"/>
        <v>0</v>
      </c>
      <c r="BB1545" s="166">
        <f t="shared" si="7225"/>
        <v>68000</v>
      </c>
      <c r="BC1545" s="166">
        <f t="shared" si="7225"/>
        <v>68000</v>
      </c>
      <c r="BD1545" s="166">
        <f t="shared" si="7225"/>
        <v>68000</v>
      </c>
      <c r="BE1545" s="166">
        <f t="shared" si="7225"/>
        <v>68000</v>
      </c>
      <c r="BF1545" s="166">
        <f t="shared" si="7225"/>
        <v>68000</v>
      </c>
      <c r="BG1545" s="166">
        <f t="shared" si="7225"/>
        <v>68000</v>
      </c>
      <c r="BH1545" s="166">
        <f t="shared" si="7225"/>
        <v>68000</v>
      </c>
      <c r="BI1545" s="142"/>
      <c r="BV1545" s="142"/>
      <c r="CI1545" s="142"/>
      <c r="CV1545" s="142"/>
      <c r="DI1545" s="142"/>
      <c r="DV1545" s="142"/>
      <c r="EI1545" s="142"/>
    </row>
    <row r="1546" spans="1:139" ht="15.75" outlineLevel="1" x14ac:dyDescent="0.25">
      <c r="A1546" s="2">
        <f t="shared" ref="A1546:E1555" si="7226">A1339</f>
        <v>44</v>
      </c>
      <c r="B1546" s="1" t="str">
        <f t="shared" si="7226"/>
        <v>FH - TBD40</v>
      </c>
      <c r="C1546" s="1" t="str">
        <f t="shared" si="7226"/>
        <v>SPP FH - 13299</v>
      </c>
      <c r="D1546" s="2" t="str">
        <f t="shared" si="7226"/>
        <v>FH - TBD40.1</v>
      </c>
      <c r="E1546" s="141" t="str">
        <f t="shared" si="7226"/>
        <v>SPP FH - 13299</v>
      </c>
      <c r="F1546" s="84"/>
      <c r="G1546" s="119">
        <v>364</v>
      </c>
      <c r="H1546" s="118"/>
      <c r="J1546" s="166">
        <f t="shared" ref="J1546:U1546" si="7227">J1339+I1546</f>
        <v>0</v>
      </c>
      <c r="K1546" s="166">
        <f t="shared" si="7227"/>
        <v>0</v>
      </c>
      <c r="L1546" s="166">
        <f t="shared" si="7227"/>
        <v>0</v>
      </c>
      <c r="M1546" s="166">
        <f t="shared" si="7227"/>
        <v>0</v>
      </c>
      <c r="N1546" s="166">
        <f t="shared" si="7227"/>
        <v>0</v>
      </c>
      <c r="O1546" s="166">
        <f t="shared" si="7227"/>
        <v>0</v>
      </c>
      <c r="P1546" s="166">
        <f t="shared" si="7227"/>
        <v>0</v>
      </c>
      <c r="Q1546" s="166">
        <f t="shared" si="7227"/>
        <v>0</v>
      </c>
      <c r="R1546" s="166">
        <f t="shared" si="7227"/>
        <v>0</v>
      </c>
      <c r="S1546" s="166">
        <f t="shared" si="7227"/>
        <v>0</v>
      </c>
      <c r="T1546" s="166">
        <f t="shared" si="7227"/>
        <v>0</v>
      </c>
      <c r="U1546" s="166">
        <f t="shared" si="7227"/>
        <v>0</v>
      </c>
      <c r="V1546" s="142"/>
      <c r="W1546" s="166">
        <f t="shared" si="7121"/>
        <v>0</v>
      </c>
      <c r="X1546" s="166">
        <f t="shared" ref="X1546:AH1546" si="7228">X1339+W1546</f>
        <v>0</v>
      </c>
      <c r="Y1546" s="166">
        <f t="shared" si="7228"/>
        <v>0</v>
      </c>
      <c r="Z1546" s="166">
        <f t="shared" si="7228"/>
        <v>0</v>
      </c>
      <c r="AA1546" s="166">
        <f t="shared" si="7228"/>
        <v>0</v>
      </c>
      <c r="AB1546" s="166">
        <f t="shared" si="7228"/>
        <v>0</v>
      </c>
      <c r="AC1546" s="166">
        <f t="shared" si="7228"/>
        <v>0</v>
      </c>
      <c r="AD1546" s="166">
        <f t="shared" si="7228"/>
        <v>0</v>
      </c>
      <c r="AE1546" s="166">
        <f t="shared" si="7228"/>
        <v>0</v>
      </c>
      <c r="AF1546" s="166">
        <f t="shared" si="7228"/>
        <v>0</v>
      </c>
      <c r="AG1546" s="166">
        <f t="shared" si="7228"/>
        <v>0</v>
      </c>
      <c r="AH1546" s="166">
        <f t="shared" si="7228"/>
        <v>0</v>
      </c>
      <c r="AI1546" s="142"/>
      <c r="AJ1546" s="166">
        <f t="shared" si="7181"/>
        <v>0</v>
      </c>
      <c r="AK1546" s="166">
        <f t="shared" ref="AK1546:AU1546" si="7229">AK1339+AJ1546</f>
        <v>0</v>
      </c>
      <c r="AL1546" s="166">
        <f t="shared" si="7229"/>
        <v>0</v>
      </c>
      <c r="AM1546" s="166">
        <f t="shared" si="7229"/>
        <v>0</v>
      </c>
      <c r="AN1546" s="166">
        <f t="shared" si="7229"/>
        <v>0</v>
      </c>
      <c r="AO1546" s="166">
        <f t="shared" si="7229"/>
        <v>0</v>
      </c>
      <c r="AP1546" s="166">
        <f t="shared" si="7229"/>
        <v>0</v>
      </c>
      <c r="AQ1546" s="166">
        <f t="shared" si="7229"/>
        <v>0</v>
      </c>
      <c r="AR1546" s="166">
        <f t="shared" si="7229"/>
        <v>0</v>
      </c>
      <c r="AS1546" s="166">
        <f t="shared" si="7229"/>
        <v>0</v>
      </c>
      <c r="AT1546" s="166">
        <f t="shared" si="7229"/>
        <v>0</v>
      </c>
      <c r="AU1546" s="166">
        <f t="shared" si="7229"/>
        <v>0</v>
      </c>
      <c r="AV1546" s="142"/>
      <c r="AW1546" s="166">
        <f t="shared" si="7183"/>
        <v>0</v>
      </c>
      <c r="AX1546" s="166">
        <f t="shared" ref="AX1546:BH1546" si="7230">AX1339+AW1546</f>
        <v>0</v>
      </c>
      <c r="AY1546" s="166">
        <f t="shared" si="7230"/>
        <v>0</v>
      </c>
      <c r="AZ1546" s="166">
        <f t="shared" si="7230"/>
        <v>0</v>
      </c>
      <c r="BA1546" s="166">
        <f t="shared" si="7230"/>
        <v>0</v>
      </c>
      <c r="BB1546" s="166">
        <f t="shared" si="7230"/>
        <v>0</v>
      </c>
      <c r="BC1546" s="166">
        <f t="shared" si="7230"/>
        <v>0</v>
      </c>
      <c r="BD1546" s="166">
        <f t="shared" si="7230"/>
        <v>0</v>
      </c>
      <c r="BE1546" s="166">
        <f t="shared" si="7230"/>
        <v>0</v>
      </c>
      <c r="BF1546" s="166">
        <f t="shared" si="7230"/>
        <v>0</v>
      </c>
      <c r="BG1546" s="166">
        <f t="shared" si="7230"/>
        <v>0</v>
      </c>
      <c r="BH1546" s="166">
        <f t="shared" si="7230"/>
        <v>0</v>
      </c>
      <c r="BI1546" s="142"/>
      <c r="BV1546" s="142"/>
      <c r="CI1546" s="142"/>
      <c r="CV1546" s="142"/>
      <c r="DI1546" s="142"/>
      <c r="DV1546" s="142"/>
      <c r="EI1546" s="142"/>
    </row>
    <row r="1547" spans="1:139" ht="15.75" outlineLevel="1" x14ac:dyDescent="0.25">
      <c r="A1547" s="2">
        <f t="shared" si="7226"/>
        <v>45</v>
      </c>
      <c r="B1547" s="1" t="str">
        <f t="shared" si="7226"/>
        <v>FH - TBD42</v>
      </c>
      <c r="C1547" s="1" t="str">
        <f t="shared" si="7226"/>
        <v>SPP FH - 13687</v>
      </c>
      <c r="D1547" s="2" t="str">
        <f t="shared" si="7226"/>
        <v>FH - TBD42.1</v>
      </c>
      <c r="E1547" s="141" t="str">
        <f t="shared" si="7226"/>
        <v>SPP FH - 13687</v>
      </c>
      <c r="F1547" s="84"/>
      <c r="G1547" s="119">
        <v>364</v>
      </c>
      <c r="H1547" s="118"/>
      <c r="J1547" s="166">
        <f t="shared" ref="J1547:U1547" si="7231">J1340+I1547</f>
        <v>0</v>
      </c>
      <c r="K1547" s="166">
        <f t="shared" si="7231"/>
        <v>0</v>
      </c>
      <c r="L1547" s="166">
        <f t="shared" si="7231"/>
        <v>0</v>
      </c>
      <c r="M1547" s="166">
        <f t="shared" si="7231"/>
        <v>0</v>
      </c>
      <c r="N1547" s="166">
        <f t="shared" si="7231"/>
        <v>0</v>
      </c>
      <c r="O1547" s="166">
        <f t="shared" si="7231"/>
        <v>0</v>
      </c>
      <c r="P1547" s="166">
        <f t="shared" si="7231"/>
        <v>0</v>
      </c>
      <c r="Q1547" s="166">
        <f t="shared" si="7231"/>
        <v>0</v>
      </c>
      <c r="R1547" s="166">
        <f t="shared" si="7231"/>
        <v>0</v>
      </c>
      <c r="S1547" s="166">
        <f t="shared" si="7231"/>
        <v>0</v>
      </c>
      <c r="T1547" s="166">
        <f t="shared" si="7231"/>
        <v>0</v>
      </c>
      <c r="U1547" s="166">
        <f t="shared" si="7231"/>
        <v>0</v>
      </c>
      <c r="V1547" s="142"/>
      <c r="W1547" s="166">
        <f t="shared" si="7121"/>
        <v>0</v>
      </c>
      <c r="X1547" s="166">
        <f t="shared" ref="X1547:AH1547" si="7232">X1340+W1547</f>
        <v>0</v>
      </c>
      <c r="Y1547" s="166">
        <f t="shared" si="7232"/>
        <v>0</v>
      </c>
      <c r="Z1547" s="166">
        <f t="shared" si="7232"/>
        <v>0</v>
      </c>
      <c r="AA1547" s="166">
        <f t="shared" si="7232"/>
        <v>0</v>
      </c>
      <c r="AB1547" s="166">
        <f t="shared" si="7232"/>
        <v>0</v>
      </c>
      <c r="AC1547" s="166">
        <f t="shared" si="7232"/>
        <v>0</v>
      </c>
      <c r="AD1547" s="166">
        <f t="shared" si="7232"/>
        <v>0</v>
      </c>
      <c r="AE1547" s="166">
        <f t="shared" si="7232"/>
        <v>0</v>
      </c>
      <c r="AF1547" s="166">
        <f t="shared" si="7232"/>
        <v>0</v>
      </c>
      <c r="AG1547" s="166">
        <f t="shared" si="7232"/>
        <v>0</v>
      </c>
      <c r="AH1547" s="166">
        <f t="shared" si="7232"/>
        <v>0</v>
      </c>
      <c r="AI1547" s="142"/>
      <c r="AJ1547" s="166">
        <f t="shared" si="7181"/>
        <v>0</v>
      </c>
      <c r="AK1547" s="166">
        <f t="shared" ref="AK1547:AU1547" si="7233">AK1340+AJ1547</f>
        <v>0</v>
      </c>
      <c r="AL1547" s="166">
        <f t="shared" si="7233"/>
        <v>0</v>
      </c>
      <c r="AM1547" s="166">
        <f t="shared" si="7233"/>
        <v>0</v>
      </c>
      <c r="AN1547" s="166">
        <f t="shared" si="7233"/>
        <v>0</v>
      </c>
      <c r="AO1547" s="166">
        <f t="shared" si="7233"/>
        <v>0</v>
      </c>
      <c r="AP1547" s="166">
        <f t="shared" si="7233"/>
        <v>0</v>
      </c>
      <c r="AQ1547" s="166">
        <f t="shared" si="7233"/>
        <v>0</v>
      </c>
      <c r="AR1547" s="166">
        <f t="shared" si="7233"/>
        <v>0</v>
      </c>
      <c r="AS1547" s="166">
        <f t="shared" si="7233"/>
        <v>0</v>
      </c>
      <c r="AT1547" s="166">
        <f t="shared" si="7233"/>
        <v>0</v>
      </c>
      <c r="AU1547" s="166">
        <f t="shared" si="7233"/>
        <v>0</v>
      </c>
      <c r="AV1547" s="142"/>
      <c r="AW1547" s="166">
        <f t="shared" si="7183"/>
        <v>0</v>
      </c>
      <c r="AX1547" s="166">
        <f t="shared" ref="AX1547:BH1547" si="7234">AX1340+AW1547</f>
        <v>0</v>
      </c>
      <c r="AY1547" s="166">
        <f t="shared" si="7234"/>
        <v>0</v>
      </c>
      <c r="AZ1547" s="166">
        <f t="shared" si="7234"/>
        <v>0</v>
      </c>
      <c r="BA1547" s="166">
        <f t="shared" si="7234"/>
        <v>0</v>
      </c>
      <c r="BB1547" s="166">
        <f t="shared" si="7234"/>
        <v>0</v>
      </c>
      <c r="BC1547" s="166">
        <f t="shared" si="7234"/>
        <v>0</v>
      </c>
      <c r="BD1547" s="166">
        <f t="shared" si="7234"/>
        <v>0</v>
      </c>
      <c r="BE1547" s="166">
        <f t="shared" si="7234"/>
        <v>0</v>
      </c>
      <c r="BF1547" s="166">
        <f t="shared" si="7234"/>
        <v>0</v>
      </c>
      <c r="BG1547" s="166">
        <f t="shared" si="7234"/>
        <v>0</v>
      </c>
      <c r="BH1547" s="166">
        <f t="shared" si="7234"/>
        <v>907346</v>
      </c>
      <c r="BI1547" s="142"/>
      <c r="BV1547" s="142"/>
      <c r="CI1547" s="142"/>
      <c r="CV1547" s="142"/>
      <c r="DI1547" s="142"/>
      <c r="DV1547" s="142"/>
      <c r="EI1547" s="142"/>
    </row>
    <row r="1548" spans="1:139" ht="15.75" outlineLevel="1" x14ac:dyDescent="0.25">
      <c r="A1548" s="2">
        <f t="shared" si="7226"/>
        <v>46</v>
      </c>
      <c r="B1548" s="1" t="str">
        <f t="shared" si="7226"/>
        <v>FH - TBD43</v>
      </c>
      <c r="C1548" s="1" t="str">
        <f t="shared" si="7226"/>
        <v>SPP FH - 13040</v>
      </c>
      <c r="D1548" s="2" t="str">
        <f t="shared" si="7226"/>
        <v>FH - TBD43.1</v>
      </c>
      <c r="E1548" s="141" t="str">
        <f t="shared" si="7226"/>
        <v>SPP FH - 13040</v>
      </c>
      <c r="F1548" s="84"/>
      <c r="G1548" s="119">
        <v>364</v>
      </c>
      <c r="H1548" s="118"/>
      <c r="J1548" s="166">
        <f t="shared" ref="J1548:U1548" si="7235">J1341+I1548</f>
        <v>0</v>
      </c>
      <c r="K1548" s="166">
        <f t="shared" si="7235"/>
        <v>0</v>
      </c>
      <c r="L1548" s="166">
        <f t="shared" si="7235"/>
        <v>0</v>
      </c>
      <c r="M1548" s="166">
        <f t="shared" si="7235"/>
        <v>0</v>
      </c>
      <c r="N1548" s="166">
        <f t="shared" si="7235"/>
        <v>0</v>
      </c>
      <c r="O1548" s="166">
        <f t="shared" si="7235"/>
        <v>0</v>
      </c>
      <c r="P1548" s="166">
        <f t="shared" si="7235"/>
        <v>0</v>
      </c>
      <c r="Q1548" s="166">
        <f t="shared" si="7235"/>
        <v>0</v>
      </c>
      <c r="R1548" s="166">
        <f t="shared" si="7235"/>
        <v>0</v>
      </c>
      <c r="S1548" s="166">
        <f t="shared" si="7235"/>
        <v>0</v>
      </c>
      <c r="T1548" s="166">
        <f t="shared" si="7235"/>
        <v>0</v>
      </c>
      <c r="U1548" s="166">
        <f t="shared" si="7235"/>
        <v>0</v>
      </c>
      <c r="V1548" s="142"/>
      <c r="W1548" s="166">
        <f t="shared" si="7121"/>
        <v>0</v>
      </c>
      <c r="X1548" s="166">
        <f t="shared" ref="X1548:AH1548" si="7236">X1341+W1548</f>
        <v>0</v>
      </c>
      <c r="Y1548" s="166">
        <f t="shared" si="7236"/>
        <v>0</v>
      </c>
      <c r="Z1548" s="166">
        <f t="shared" si="7236"/>
        <v>0</v>
      </c>
      <c r="AA1548" s="166">
        <f t="shared" si="7236"/>
        <v>0</v>
      </c>
      <c r="AB1548" s="166">
        <f t="shared" si="7236"/>
        <v>0</v>
      </c>
      <c r="AC1548" s="166">
        <f t="shared" si="7236"/>
        <v>0</v>
      </c>
      <c r="AD1548" s="166">
        <f t="shared" si="7236"/>
        <v>0</v>
      </c>
      <c r="AE1548" s="166">
        <f t="shared" si="7236"/>
        <v>0</v>
      </c>
      <c r="AF1548" s="166">
        <f t="shared" si="7236"/>
        <v>0</v>
      </c>
      <c r="AG1548" s="166">
        <f t="shared" si="7236"/>
        <v>0</v>
      </c>
      <c r="AH1548" s="166">
        <f t="shared" si="7236"/>
        <v>0</v>
      </c>
      <c r="AI1548" s="142"/>
      <c r="AJ1548" s="166">
        <f t="shared" si="7181"/>
        <v>0</v>
      </c>
      <c r="AK1548" s="166">
        <f t="shared" ref="AK1548:AU1548" si="7237">AK1341+AJ1548</f>
        <v>0</v>
      </c>
      <c r="AL1548" s="166">
        <f t="shared" si="7237"/>
        <v>0</v>
      </c>
      <c r="AM1548" s="166">
        <f t="shared" si="7237"/>
        <v>0</v>
      </c>
      <c r="AN1548" s="166">
        <f t="shared" si="7237"/>
        <v>0</v>
      </c>
      <c r="AO1548" s="166">
        <f t="shared" si="7237"/>
        <v>0</v>
      </c>
      <c r="AP1548" s="166">
        <f t="shared" si="7237"/>
        <v>0</v>
      </c>
      <c r="AQ1548" s="166">
        <f t="shared" si="7237"/>
        <v>0</v>
      </c>
      <c r="AR1548" s="166">
        <f t="shared" si="7237"/>
        <v>0</v>
      </c>
      <c r="AS1548" s="166">
        <f t="shared" si="7237"/>
        <v>0</v>
      </c>
      <c r="AT1548" s="166">
        <f t="shared" si="7237"/>
        <v>0</v>
      </c>
      <c r="AU1548" s="166">
        <f t="shared" si="7237"/>
        <v>0</v>
      </c>
      <c r="AV1548" s="142"/>
      <c r="AW1548" s="166">
        <f t="shared" si="7183"/>
        <v>0</v>
      </c>
      <c r="AX1548" s="166">
        <f t="shared" ref="AX1548:BH1548" si="7238">AX1341+AW1548</f>
        <v>0</v>
      </c>
      <c r="AY1548" s="166">
        <f t="shared" si="7238"/>
        <v>0</v>
      </c>
      <c r="AZ1548" s="166">
        <f t="shared" si="7238"/>
        <v>0</v>
      </c>
      <c r="BA1548" s="166">
        <f t="shared" si="7238"/>
        <v>0</v>
      </c>
      <c r="BB1548" s="166">
        <f t="shared" si="7238"/>
        <v>0</v>
      </c>
      <c r="BC1548" s="166">
        <f t="shared" si="7238"/>
        <v>0</v>
      </c>
      <c r="BD1548" s="166">
        <f t="shared" si="7238"/>
        <v>0</v>
      </c>
      <c r="BE1548" s="166">
        <f t="shared" si="7238"/>
        <v>0</v>
      </c>
      <c r="BF1548" s="166">
        <f t="shared" si="7238"/>
        <v>0</v>
      </c>
      <c r="BG1548" s="166">
        <f t="shared" si="7238"/>
        <v>0</v>
      </c>
      <c r="BH1548" s="166">
        <f t="shared" si="7238"/>
        <v>0</v>
      </c>
      <c r="BI1548" s="142"/>
      <c r="BV1548" s="142"/>
      <c r="CI1548" s="142"/>
      <c r="CV1548" s="142"/>
      <c r="DI1548" s="142"/>
      <c r="DV1548" s="142"/>
      <c r="EI1548" s="142"/>
    </row>
    <row r="1549" spans="1:139" ht="15.75" outlineLevel="1" x14ac:dyDescent="0.25">
      <c r="A1549" s="2">
        <f t="shared" si="7226"/>
        <v>47</v>
      </c>
      <c r="B1549" s="1" t="str">
        <f t="shared" si="7226"/>
        <v>TBD</v>
      </c>
      <c r="C1549" s="1" t="str">
        <f t="shared" si="7226"/>
        <v>RIVA License Purchase</v>
      </c>
      <c r="D1549" s="2" t="str">
        <f t="shared" si="7226"/>
        <v>TBD</v>
      </c>
      <c r="E1549" s="141" t="str">
        <f t="shared" si="7226"/>
        <v>RIVA License Purchase</v>
      </c>
      <c r="F1549" s="84"/>
      <c r="G1549" s="119">
        <v>364</v>
      </c>
      <c r="H1549" s="118"/>
      <c r="J1549" s="166">
        <f t="shared" ref="J1549:U1549" si="7239">J1342+I1549</f>
        <v>0</v>
      </c>
      <c r="K1549" s="166">
        <f t="shared" si="7239"/>
        <v>0</v>
      </c>
      <c r="L1549" s="166">
        <f t="shared" si="7239"/>
        <v>0</v>
      </c>
      <c r="M1549" s="166">
        <f t="shared" si="7239"/>
        <v>0</v>
      </c>
      <c r="N1549" s="166">
        <f t="shared" si="7239"/>
        <v>0</v>
      </c>
      <c r="O1549" s="166">
        <f t="shared" si="7239"/>
        <v>0</v>
      </c>
      <c r="P1549" s="166">
        <f t="shared" si="7239"/>
        <v>0</v>
      </c>
      <c r="Q1549" s="166">
        <f t="shared" si="7239"/>
        <v>0</v>
      </c>
      <c r="R1549" s="166">
        <f t="shared" si="7239"/>
        <v>0</v>
      </c>
      <c r="S1549" s="166">
        <f t="shared" si="7239"/>
        <v>0</v>
      </c>
      <c r="T1549" s="166">
        <f t="shared" si="7239"/>
        <v>0</v>
      </c>
      <c r="U1549" s="166">
        <f t="shared" si="7239"/>
        <v>0</v>
      </c>
      <c r="V1549" s="142"/>
      <c r="W1549" s="166">
        <f t="shared" si="7121"/>
        <v>0</v>
      </c>
      <c r="X1549" s="166">
        <f t="shared" ref="X1549:AH1549" si="7240">X1342+W1549</f>
        <v>0</v>
      </c>
      <c r="Y1549" s="166">
        <f t="shared" si="7240"/>
        <v>0</v>
      </c>
      <c r="Z1549" s="166">
        <f t="shared" si="7240"/>
        <v>0</v>
      </c>
      <c r="AA1549" s="166">
        <f t="shared" si="7240"/>
        <v>0</v>
      </c>
      <c r="AB1549" s="166">
        <f t="shared" si="7240"/>
        <v>0</v>
      </c>
      <c r="AC1549" s="166">
        <f t="shared" si="7240"/>
        <v>0</v>
      </c>
      <c r="AD1549" s="166">
        <f t="shared" si="7240"/>
        <v>0</v>
      </c>
      <c r="AE1549" s="166">
        <f t="shared" si="7240"/>
        <v>0</v>
      </c>
      <c r="AF1549" s="166">
        <f t="shared" si="7240"/>
        <v>0</v>
      </c>
      <c r="AG1549" s="166">
        <f t="shared" si="7240"/>
        <v>0</v>
      </c>
      <c r="AH1549" s="166">
        <f t="shared" si="7240"/>
        <v>0</v>
      </c>
      <c r="AI1549" s="142"/>
      <c r="AJ1549" s="166">
        <f t="shared" si="7181"/>
        <v>0</v>
      </c>
      <c r="AK1549" s="166">
        <f t="shared" ref="AK1549:AU1549" si="7241">AK1342+AJ1549</f>
        <v>0</v>
      </c>
      <c r="AL1549" s="166">
        <f t="shared" si="7241"/>
        <v>0</v>
      </c>
      <c r="AM1549" s="166">
        <f t="shared" si="7241"/>
        <v>0</v>
      </c>
      <c r="AN1549" s="166">
        <f t="shared" si="7241"/>
        <v>0</v>
      </c>
      <c r="AO1549" s="166">
        <f t="shared" si="7241"/>
        <v>0</v>
      </c>
      <c r="AP1549" s="166">
        <f t="shared" si="7241"/>
        <v>0</v>
      </c>
      <c r="AQ1549" s="166">
        <f t="shared" si="7241"/>
        <v>0</v>
      </c>
      <c r="AR1549" s="166">
        <f t="shared" si="7241"/>
        <v>0</v>
      </c>
      <c r="AS1549" s="166">
        <f t="shared" si="7241"/>
        <v>0</v>
      </c>
      <c r="AT1549" s="166">
        <f t="shared" si="7241"/>
        <v>0</v>
      </c>
      <c r="AU1549" s="166">
        <f t="shared" si="7241"/>
        <v>0</v>
      </c>
      <c r="AV1549" s="142"/>
      <c r="AW1549" s="166">
        <f t="shared" si="7183"/>
        <v>0</v>
      </c>
      <c r="AX1549" s="166">
        <f t="shared" ref="AX1549:BH1549" si="7242">AX1342+AW1549</f>
        <v>0</v>
      </c>
      <c r="AY1549" s="166">
        <f t="shared" si="7242"/>
        <v>0</v>
      </c>
      <c r="AZ1549" s="166">
        <f t="shared" si="7242"/>
        <v>0</v>
      </c>
      <c r="BA1549" s="166">
        <f t="shared" si="7242"/>
        <v>0</v>
      </c>
      <c r="BB1549" s="166">
        <f t="shared" si="7242"/>
        <v>0</v>
      </c>
      <c r="BC1549" s="166">
        <f t="shared" si="7242"/>
        <v>0</v>
      </c>
      <c r="BD1549" s="166">
        <f t="shared" si="7242"/>
        <v>0</v>
      </c>
      <c r="BE1549" s="166">
        <f t="shared" si="7242"/>
        <v>0</v>
      </c>
      <c r="BF1549" s="166">
        <f t="shared" si="7242"/>
        <v>0</v>
      </c>
      <c r="BG1549" s="166">
        <f t="shared" si="7242"/>
        <v>0</v>
      </c>
      <c r="BH1549" s="166">
        <f t="shared" si="7242"/>
        <v>0</v>
      </c>
      <c r="BI1549" s="142"/>
      <c r="BV1549" s="142"/>
      <c r="CI1549" s="142"/>
      <c r="CV1549" s="142"/>
      <c r="DI1549" s="142"/>
      <c r="DV1549" s="142"/>
      <c r="EI1549" s="142"/>
    </row>
    <row r="1550" spans="1:139" ht="15.75" outlineLevel="1" x14ac:dyDescent="0.25">
      <c r="A1550" s="2">
        <f t="shared" si="7226"/>
        <v>48</v>
      </c>
      <c r="B1550" s="1" t="str">
        <f t="shared" si="7226"/>
        <v>FH - TBD42</v>
      </c>
      <c r="C1550" s="1" t="str">
        <f t="shared" si="7226"/>
        <v>SPP FH - 13311</v>
      </c>
      <c r="D1550" s="2" t="str">
        <f t="shared" si="7226"/>
        <v>FH - TBD42.1</v>
      </c>
      <c r="E1550" s="141" t="str">
        <f t="shared" si="7226"/>
        <v>SPP FH - 13311</v>
      </c>
      <c r="F1550" s="84"/>
      <c r="G1550" s="119">
        <v>364</v>
      </c>
      <c r="H1550" s="118"/>
      <c r="J1550" s="166">
        <f t="shared" ref="J1550:U1550" si="7243">J1343+I1550</f>
        <v>0</v>
      </c>
      <c r="K1550" s="166">
        <f t="shared" si="7243"/>
        <v>0</v>
      </c>
      <c r="L1550" s="166">
        <f t="shared" si="7243"/>
        <v>0</v>
      </c>
      <c r="M1550" s="166">
        <f t="shared" si="7243"/>
        <v>0</v>
      </c>
      <c r="N1550" s="166">
        <f t="shared" si="7243"/>
        <v>0</v>
      </c>
      <c r="O1550" s="166">
        <f t="shared" si="7243"/>
        <v>0</v>
      </c>
      <c r="P1550" s="166">
        <f t="shared" si="7243"/>
        <v>0</v>
      </c>
      <c r="Q1550" s="166">
        <f t="shared" si="7243"/>
        <v>0</v>
      </c>
      <c r="R1550" s="166">
        <f t="shared" si="7243"/>
        <v>0</v>
      </c>
      <c r="S1550" s="166">
        <f t="shared" si="7243"/>
        <v>0</v>
      </c>
      <c r="T1550" s="166">
        <f t="shared" si="7243"/>
        <v>0</v>
      </c>
      <c r="U1550" s="166">
        <f t="shared" si="7243"/>
        <v>0</v>
      </c>
      <c r="V1550" s="142"/>
      <c r="W1550" s="166">
        <f t="shared" si="7121"/>
        <v>0</v>
      </c>
      <c r="X1550" s="166">
        <f t="shared" ref="X1550:AH1550" si="7244">X1343+W1550</f>
        <v>0</v>
      </c>
      <c r="Y1550" s="166">
        <f t="shared" si="7244"/>
        <v>0</v>
      </c>
      <c r="Z1550" s="166">
        <f t="shared" si="7244"/>
        <v>0</v>
      </c>
      <c r="AA1550" s="166">
        <f t="shared" si="7244"/>
        <v>0</v>
      </c>
      <c r="AB1550" s="166">
        <f t="shared" si="7244"/>
        <v>0</v>
      </c>
      <c r="AC1550" s="166">
        <f t="shared" si="7244"/>
        <v>0</v>
      </c>
      <c r="AD1550" s="166">
        <f t="shared" si="7244"/>
        <v>0</v>
      </c>
      <c r="AE1550" s="166">
        <f t="shared" si="7244"/>
        <v>0</v>
      </c>
      <c r="AF1550" s="166">
        <f t="shared" si="7244"/>
        <v>0</v>
      </c>
      <c r="AG1550" s="166">
        <f t="shared" si="7244"/>
        <v>0</v>
      </c>
      <c r="AH1550" s="166">
        <f t="shared" si="7244"/>
        <v>0</v>
      </c>
      <c r="AI1550" s="142"/>
      <c r="AJ1550" s="166">
        <f t="shared" si="7181"/>
        <v>0</v>
      </c>
      <c r="AK1550" s="166">
        <f t="shared" ref="AK1550:AU1550" si="7245">AK1343+AJ1550</f>
        <v>0</v>
      </c>
      <c r="AL1550" s="166">
        <f t="shared" si="7245"/>
        <v>0</v>
      </c>
      <c r="AM1550" s="166">
        <f t="shared" si="7245"/>
        <v>0</v>
      </c>
      <c r="AN1550" s="166">
        <f t="shared" si="7245"/>
        <v>0</v>
      </c>
      <c r="AO1550" s="166">
        <f t="shared" si="7245"/>
        <v>0</v>
      </c>
      <c r="AP1550" s="166">
        <f t="shared" si="7245"/>
        <v>0</v>
      </c>
      <c r="AQ1550" s="166">
        <f t="shared" si="7245"/>
        <v>0</v>
      </c>
      <c r="AR1550" s="166">
        <f t="shared" si="7245"/>
        <v>0</v>
      </c>
      <c r="AS1550" s="166">
        <f t="shared" si="7245"/>
        <v>0</v>
      </c>
      <c r="AT1550" s="166">
        <f t="shared" si="7245"/>
        <v>0</v>
      </c>
      <c r="AU1550" s="166">
        <f t="shared" si="7245"/>
        <v>0</v>
      </c>
      <c r="AV1550" s="142"/>
      <c r="AW1550" s="166">
        <f t="shared" si="7183"/>
        <v>0</v>
      </c>
      <c r="AX1550" s="166">
        <f t="shared" ref="AX1550:BH1550" si="7246">AX1343+AW1550</f>
        <v>0</v>
      </c>
      <c r="AY1550" s="166">
        <f t="shared" si="7246"/>
        <v>0</v>
      </c>
      <c r="AZ1550" s="166">
        <f t="shared" si="7246"/>
        <v>0</v>
      </c>
      <c r="BA1550" s="166">
        <f t="shared" si="7246"/>
        <v>0</v>
      </c>
      <c r="BB1550" s="166">
        <f t="shared" si="7246"/>
        <v>0</v>
      </c>
      <c r="BC1550" s="166">
        <f t="shared" si="7246"/>
        <v>0</v>
      </c>
      <c r="BD1550" s="166">
        <f t="shared" si="7246"/>
        <v>0</v>
      </c>
      <c r="BE1550" s="166">
        <f t="shared" si="7246"/>
        <v>0</v>
      </c>
      <c r="BF1550" s="166">
        <f t="shared" si="7246"/>
        <v>0</v>
      </c>
      <c r="BG1550" s="166">
        <f t="shared" si="7246"/>
        <v>0</v>
      </c>
      <c r="BH1550" s="166">
        <f t="shared" si="7246"/>
        <v>0</v>
      </c>
      <c r="BI1550" s="142"/>
      <c r="BV1550" s="142"/>
      <c r="CI1550" s="142"/>
      <c r="CV1550" s="142"/>
      <c r="DI1550" s="142"/>
      <c r="DV1550" s="142"/>
      <c r="EI1550" s="142"/>
    </row>
    <row r="1551" spans="1:139" ht="15.75" outlineLevel="1" x14ac:dyDescent="0.25">
      <c r="A1551" s="2">
        <f t="shared" si="7226"/>
        <v>49</v>
      </c>
      <c r="B1551" s="1" t="str">
        <f t="shared" si="7226"/>
        <v>FH - TBD43</v>
      </c>
      <c r="C1551" s="1" t="str">
        <f t="shared" si="7226"/>
        <v>SPP FH - 13343</v>
      </c>
      <c r="D1551" s="2" t="str">
        <f t="shared" si="7226"/>
        <v>FH - TBD43.1</v>
      </c>
      <c r="E1551" s="141" t="str">
        <f t="shared" si="7226"/>
        <v>SPP FH - 13343</v>
      </c>
      <c r="F1551" s="84"/>
      <c r="G1551" s="119">
        <v>364</v>
      </c>
      <c r="H1551" s="118"/>
      <c r="J1551" s="166">
        <f t="shared" ref="J1551:U1551" si="7247">J1344+I1551</f>
        <v>0</v>
      </c>
      <c r="K1551" s="166">
        <f t="shared" si="7247"/>
        <v>0</v>
      </c>
      <c r="L1551" s="166">
        <f t="shared" si="7247"/>
        <v>0</v>
      </c>
      <c r="M1551" s="166">
        <f t="shared" si="7247"/>
        <v>0</v>
      </c>
      <c r="N1551" s="166">
        <f t="shared" si="7247"/>
        <v>0</v>
      </c>
      <c r="O1551" s="166">
        <f t="shared" si="7247"/>
        <v>0</v>
      </c>
      <c r="P1551" s="166">
        <f t="shared" si="7247"/>
        <v>0</v>
      </c>
      <c r="Q1551" s="166">
        <f t="shared" si="7247"/>
        <v>0</v>
      </c>
      <c r="R1551" s="166">
        <f t="shared" si="7247"/>
        <v>0</v>
      </c>
      <c r="S1551" s="166">
        <f t="shared" si="7247"/>
        <v>0</v>
      </c>
      <c r="T1551" s="166">
        <f t="shared" si="7247"/>
        <v>0</v>
      </c>
      <c r="U1551" s="166">
        <f t="shared" si="7247"/>
        <v>0</v>
      </c>
      <c r="V1551" s="142"/>
      <c r="W1551" s="166">
        <f t="shared" si="7121"/>
        <v>0</v>
      </c>
      <c r="X1551" s="166">
        <f t="shared" ref="X1551:AH1551" si="7248">X1344+W1551</f>
        <v>0</v>
      </c>
      <c r="Y1551" s="166">
        <f t="shared" si="7248"/>
        <v>0</v>
      </c>
      <c r="Z1551" s="166">
        <f t="shared" si="7248"/>
        <v>0</v>
      </c>
      <c r="AA1551" s="166">
        <f t="shared" si="7248"/>
        <v>0</v>
      </c>
      <c r="AB1551" s="166">
        <f t="shared" si="7248"/>
        <v>0</v>
      </c>
      <c r="AC1551" s="166">
        <f t="shared" si="7248"/>
        <v>0</v>
      </c>
      <c r="AD1551" s="166">
        <f t="shared" si="7248"/>
        <v>0</v>
      </c>
      <c r="AE1551" s="166">
        <f t="shared" si="7248"/>
        <v>0</v>
      </c>
      <c r="AF1551" s="166">
        <f t="shared" si="7248"/>
        <v>0</v>
      </c>
      <c r="AG1551" s="166">
        <f t="shared" si="7248"/>
        <v>0</v>
      </c>
      <c r="AH1551" s="166">
        <f t="shared" si="7248"/>
        <v>0</v>
      </c>
      <c r="AI1551" s="142"/>
      <c r="AJ1551" s="166">
        <f t="shared" si="7181"/>
        <v>0</v>
      </c>
      <c r="AK1551" s="166">
        <f t="shared" ref="AK1551:AU1551" si="7249">AK1344+AJ1551</f>
        <v>0</v>
      </c>
      <c r="AL1551" s="166">
        <f t="shared" si="7249"/>
        <v>0</v>
      </c>
      <c r="AM1551" s="166">
        <f t="shared" si="7249"/>
        <v>0</v>
      </c>
      <c r="AN1551" s="166">
        <f t="shared" si="7249"/>
        <v>0</v>
      </c>
      <c r="AO1551" s="166">
        <f t="shared" si="7249"/>
        <v>0</v>
      </c>
      <c r="AP1551" s="166">
        <f t="shared" si="7249"/>
        <v>0</v>
      </c>
      <c r="AQ1551" s="166">
        <f t="shared" si="7249"/>
        <v>0</v>
      </c>
      <c r="AR1551" s="166">
        <f t="shared" si="7249"/>
        <v>0</v>
      </c>
      <c r="AS1551" s="166">
        <f t="shared" si="7249"/>
        <v>0</v>
      </c>
      <c r="AT1551" s="166">
        <f t="shared" si="7249"/>
        <v>0</v>
      </c>
      <c r="AU1551" s="166">
        <f t="shared" si="7249"/>
        <v>0</v>
      </c>
      <c r="AV1551" s="142"/>
      <c r="AW1551" s="166">
        <f t="shared" si="7183"/>
        <v>0</v>
      </c>
      <c r="AX1551" s="166">
        <f t="shared" ref="AX1551:BH1551" si="7250">AX1344+AW1551</f>
        <v>0</v>
      </c>
      <c r="AY1551" s="166">
        <f t="shared" si="7250"/>
        <v>0</v>
      </c>
      <c r="AZ1551" s="166">
        <f t="shared" si="7250"/>
        <v>0</v>
      </c>
      <c r="BA1551" s="166">
        <f t="shared" si="7250"/>
        <v>0</v>
      </c>
      <c r="BB1551" s="166">
        <f t="shared" si="7250"/>
        <v>0</v>
      </c>
      <c r="BC1551" s="166">
        <f t="shared" si="7250"/>
        <v>0</v>
      </c>
      <c r="BD1551" s="166">
        <f t="shared" si="7250"/>
        <v>0</v>
      </c>
      <c r="BE1551" s="166">
        <f t="shared" si="7250"/>
        <v>0</v>
      </c>
      <c r="BF1551" s="166">
        <f t="shared" si="7250"/>
        <v>0</v>
      </c>
      <c r="BG1551" s="166">
        <f t="shared" si="7250"/>
        <v>0</v>
      </c>
      <c r="BH1551" s="166">
        <f t="shared" si="7250"/>
        <v>0</v>
      </c>
      <c r="BI1551" s="142"/>
      <c r="BV1551" s="142"/>
      <c r="CI1551" s="142"/>
      <c r="CV1551" s="142"/>
      <c r="DI1551" s="142"/>
      <c r="DV1551" s="142"/>
      <c r="EI1551" s="142"/>
    </row>
    <row r="1552" spans="1:139" ht="15.75" outlineLevel="1" x14ac:dyDescent="0.25">
      <c r="A1552" s="2">
        <f t="shared" si="7226"/>
        <v>50</v>
      </c>
      <c r="B1552" s="1" t="str">
        <f t="shared" si="7226"/>
        <v>FH - TBD44</v>
      </c>
      <c r="C1552" s="1" t="str">
        <f t="shared" si="7226"/>
        <v>SPP FH - 13364</v>
      </c>
      <c r="D1552" s="2" t="str">
        <f t="shared" si="7226"/>
        <v>FH - TBD44.1</v>
      </c>
      <c r="E1552" s="141" t="str">
        <f t="shared" si="7226"/>
        <v>SPP FH - 13364</v>
      </c>
      <c r="F1552" s="84"/>
      <c r="G1552" s="119">
        <v>364</v>
      </c>
      <c r="H1552" s="118"/>
      <c r="J1552" s="166">
        <f t="shared" ref="J1552:U1552" si="7251">J1345+I1552</f>
        <v>0</v>
      </c>
      <c r="K1552" s="166">
        <f t="shared" si="7251"/>
        <v>0</v>
      </c>
      <c r="L1552" s="166">
        <f t="shared" si="7251"/>
        <v>0</v>
      </c>
      <c r="M1552" s="166">
        <f t="shared" si="7251"/>
        <v>0</v>
      </c>
      <c r="N1552" s="166">
        <f t="shared" si="7251"/>
        <v>0</v>
      </c>
      <c r="O1552" s="166">
        <f t="shared" si="7251"/>
        <v>0</v>
      </c>
      <c r="P1552" s="166">
        <f t="shared" si="7251"/>
        <v>0</v>
      </c>
      <c r="Q1552" s="166">
        <f t="shared" si="7251"/>
        <v>0</v>
      </c>
      <c r="R1552" s="166">
        <f t="shared" si="7251"/>
        <v>0</v>
      </c>
      <c r="S1552" s="166">
        <f t="shared" si="7251"/>
        <v>0</v>
      </c>
      <c r="T1552" s="166">
        <f t="shared" si="7251"/>
        <v>0</v>
      </c>
      <c r="U1552" s="166">
        <f t="shared" si="7251"/>
        <v>0</v>
      </c>
      <c r="V1552" s="142"/>
      <c r="W1552" s="166">
        <f t="shared" si="7121"/>
        <v>0</v>
      </c>
      <c r="X1552" s="166">
        <f t="shared" ref="X1552:AH1552" si="7252">X1345+W1552</f>
        <v>0</v>
      </c>
      <c r="Y1552" s="166">
        <f t="shared" si="7252"/>
        <v>0</v>
      </c>
      <c r="Z1552" s="166">
        <f t="shared" si="7252"/>
        <v>0</v>
      </c>
      <c r="AA1552" s="166">
        <f t="shared" si="7252"/>
        <v>0</v>
      </c>
      <c r="AB1552" s="166">
        <f t="shared" si="7252"/>
        <v>0</v>
      </c>
      <c r="AC1552" s="166">
        <f t="shared" si="7252"/>
        <v>0</v>
      </c>
      <c r="AD1552" s="166">
        <f t="shared" si="7252"/>
        <v>0</v>
      </c>
      <c r="AE1552" s="166">
        <f t="shared" si="7252"/>
        <v>0</v>
      </c>
      <c r="AF1552" s="166">
        <f t="shared" si="7252"/>
        <v>0</v>
      </c>
      <c r="AG1552" s="166">
        <f t="shared" si="7252"/>
        <v>0</v>
      </c>
      <c r="AH1552" s="166">
        <f t="shared" si="7252"/>
        <v>0</v>
      </c>
      <c r="AI1552" s="142"/>
      <c r="AJ1552" s="166">
        <f t="shared" si="7181"/>
        <v>0</v>
      </c>
      <c r="AK1552" s="166">
        <f t="shared" ref="AK1552:AU1552" si="7253">AK1345+AJ1552</f>
        <v>0</v>
      </c>
      <c r="AL1552" s="166">
        <f t="shared" si="7253"/>
        <v>0</v>
      </c>
      <c r="AM1552" s="166">
        <f t="shared" si="7253"/>
        <v>0</v>
      </c>
      <c r="AN1552" s="166">
        <f t="shared" si="7253"/>
        <v>0</v>
      </c>
      <c r="AO1552" s="166">
        <f t="shared" si="7253"/>
        <v>0</v>
      </c>
      <c r="AP1552" s="166">
        <f t="shared" si="7253"/>
        <v>0</v>
      </c>
      <c r="AQ1552" s="166">
        <f t="shared" si="7253"/>
        <v>0</v>
      </c>
      <c r="AR1552" s="166">
        <f t="shared" si="7253"/>
        <v>0</v>
      </c>
      <c r="AS1552" s="166">
        <f t="shared" si="7253"/>
        <v>0</v>
      </c>
      <c r="AT1552" s="166">
        <f t="shared" si="7253"/>
        <v>0</v>
      </c>
      <c r="AU1552" s="166">
        <f t="shared" si="7253"/>
        <v>0</v>
      </c>
      <c r="AV1552" s="142"/>
      <c r="AW1552" s="166">
        <f t="shared" si="7183"/>
        <v>0</v>
      </c>
      <c r="AX1552" s="166">
        <f t="shared" ref="AX1552:BH1552" si="7254">AX1345+AW1552</f>
        <v>0</v>
      </c>
      <c r="AY1552" s="166">
        <f t="shared" si="7254"/>
        <v>0</v>
      </c>
      <c r="AZ1552" s="166">
        <f t="shared" si="7254"/>
        <v>0</v>
      </c>
      <c r="BA1552" s="166">
        <f t="shared" si="7254"/>
        <v>0</v>
      </c>
      <c r="BB1552" s="166">
        <f t="shared" si="7254"/>
        <v>0</v>
      </c>
      <c r="BC1552" s="166">
        <f t="shared" si="7254"/>
        <v>0</v>
      </c>
      <c r="BD1552" s="166">
        <f t="shared" si="7254"/>
        <v>0</v>
      </c>
      <c r="BE1552" s="166">
        <f t="shared" si="7254"/>
        <v>0</v>
      </c>
      <c r="BF1552" s="166">
        <f t="shared" si="7254"/>
        <v>0</v>
      </c>
      <c r="BG1552" s="166">
        <f t="shared" si="7254"/>
        <v>0</v>
      </c>
      <c r="BH1552" s="166">
        <f t="shared" si="7254"/>
        <v>0</v>
      </c>
      <c r="BI1552" s="142"/>
      <c r="BV1552" s="142"/>
      <c r="CI1552" s="142"/>
      <c r="CV1552" s="142"/>
      <c r="DI1552" s="142"/>
      <c r="DV1552" s="142"/>
      <c r="EI1552" s="142"/>
    </row>
    <row r="1553" spans="1:139" ht="15.75" outlineLevel="1" x14ac:dyDescent="0.25">
      <c r="A1553" s="2">
        <f t="shared" si="7226"/>
        <v>51</v>
      </c>
      <c r="B1553" s="1" t="str">
        <f t="shared" si="7226"/>
        <v>FH - TBD45</v>
      </c>
      <c r="C1553" s="1" t="str">
        <f t="shared" si="7226"/>
        <v>SPP FH - 13414</v>
      </c>
      <c r="D1553" s="2" t="str">
        <f t="shared" si="7226"/>
        <v>FH - TBD45.1</v>
      </c>
      <c r="E1553" s="141" t="str">
        <f t="shared" si="7226"/>
        <v>SPP FH - 13414</v>
      </c>
      <c r="F1553" s="84"/>
      <c r="G1553" s="119">
        <v>364</v>
      </c>
      <c r="H1553" s="118"/>
      <c r="J1553" s="166">
        <f t="shared" ref="J1553:U1553" si="7255">J1346+I1553</f>
        <v>0</v>
      </c>
      <c r="K1553" s="166">
        <f t="shared" si="7255"/>
        <v>0</v>
      </c>
      <c r="L1553" s="166">
        <f t="shared" si="7255"/>
        <v>0</v>
      </c>
      <c r="M1553" s="166">
        <f t="shared" si="7255"/>
        <v>0</v>
      </c>
      <c r="N1553" s="166">
        <f t="shared" si="7255"/>
        <v>0</v>
      </c>
      <c r="O1553" s="166">
        <f t="shared" si="7255"/>
        <v>0</v>
      </c>
      <c r="P1553" s="166">
        <f t="shared" si="7255"/>
        <v>0</v>
      </c>
      <c r="Q1553" s="166">
        <f t="shared" si="7255"/>
        <v>0</v>
      </c>
      <c r="R1553" s="166">
        <f t="shared" si="7255"/>
        <v>0</v>
      </c>
      <c r="S1553" s="166">
        <f t="shared" si="7255"/>
        <v>0</v>
      </c>
      <c r="T1553" s="166">
        <f t="shared" si="7255"/>
        <v>0</v>
      </c>
      <c r="U1553" s="166">
        <f t="shared" si="7255"/>
        <v>0</v>
      </c>
      <c r="V1553" s="142"/>
      <c r="W1553" s="166">
        <f t="shared" si="7121"/>
        <v>0</v>
      </c>
      <c r="X1553" s="166">
        <f t="shared" ref="X1553:AH1553" si="7256">X1346+W1553</f>
        <v>0</v>
      </c>
      <c r="Y1553" s="166">
        <f t="shared" si="7256"/>
        <v>0</v>
      </c>
      <c r="Z1553" s="166">
        <f t="shared" si="7256"/>
        <v>0</v>
      </c>
      <c r="AA1553" s="166">
        <f t="shared" si="7256"/>
        <v>0</v>
      </c>
      <c r="AB1553" s="166">
        <f t="shared" si="7256"/>
        <v>0</v>
      </c>
      <c r="AC1553" s="166">
        <f t="shared" si="7256"/>
        <v>0</v>
      </c>
      <c r="AD1553" s="166">
        <f t="shared" si="7256"/>
        <v>0</v>
      </c>
      <c r="AE1553" s="166">
        <f t="shared" si="7256"/>
        <v>0</v>
      </c>
      <c r="AF1553" s="166">
        <f t="shared" si="7256"/>
        <v>0</v>
      </c>
      <c r="AG1553" s="166">
        <f t="shared" si="7256"/>
        <v>0</v>
      </c>
      <c r="AH1553" s="166">
        <f t="shared" si="7256"/>
        <v>0</v>
      </c>
      <c r="AI1553" s="142"/>
      <c r="AJ1553" s="166">
        <f t="shared" si="7181"/>
        <v>0</v>
      </c>
      <c r="AK1553" s="166">
        <f t="shared" ref="AK1553:AU1553" si="7257">AK1346+AJ1553</f>
        <v>0</v>
      </c>
      <c r="AL1553" s="166">
        <f t="shared" si="7257"/>
        <v>0</v>
      </c>
      <c r="AM1553" s="166">
        <f t="shared" si="7257"/>
        <v>0</v>
      </c>
      <c r="AN1553" s="166">
        <f t="shared" si="7257"/>
        <v>0</v>
      </c>
      <c r="AO1553" s="166">
        <f t="shared" si="7257"/>
        <v>0</v>
      </c>
      <c r="AP1553" s="166">
        <f t="shared" si="7257"/>
        <v>0</v>
      </c>
      <c r="AQ1553" s="166">
        <f t="shared" si="7257"/>
        <v>0</v>
      </c>
      <c r="AR1553" s="166">
        <f t="shared" si="7257"/>
        <v>0</v>
      </c>
      <c r="AS1553" s="166">
        <f t="shared" si="7257"/>
        <v>0</v>
      </c>
      <c r="AT1553" s="166">
        <f t="shared" si="7257"/>
        <v>0</v>
      </c>
      <c r="AU1553" s="166">
        <f t="shared" si="7257"/>
        <v>0</v>
      </c>
      <c r="AV1553" s="142"/>
      <c r="AW1553" s="166">
        <f t="shared" si="7183"/>
        <v>0</v>
      </c>
      <c r="AX1553" s="166">
        <f t="shared" ref="AX1553:BH1553" si="7258">AX1346+AW1553</f>
        <v>0</v>
      </c>
      <c r="AY1553" s="166">
        <f t="shared" si="7258"/>
        <v>0</v>
      </c>
      <c r="AZ1553" s="166">
        <f t="shared" si="7258"/>
        <v>0</v>
      </c>
      <c r="BA1553" s="166">
        <f t="shared" si="7258"/>
        <v>0</v>
      </c>
      <c r="BB1553" s="166">
        <f t="shared" si="7258"/>
        <v>0</v>
      </c>
      <c r="BC1553" s="166">
        <f t="shared" si="7258"/>
        <v>0</v>
      </c>
      <c r="BD1553" s="166">
        <f t="shared" si="7258"/>
        <v>0</v>
      </c>
      <c r="BE1553" s="166">
        <f t="shared" si="7258"/>
        <v>0</v>
      </c>
      <c r="BF1553" s="166">
        <f t="shared" si="7258"/>
        <v>0</v>
      </c>
      <c r="BG1553" s="166">
        <f t="shared" si="7258"/>
        <v>0</v>
      </c>
      <c r="BH1553" s="166">
        <f t="shared" si="7258"/>
        <v>0</v>
      </c>
      <c r="BI1553" s="142"/>
      <c r="BV1553" s="142"/>
      <c r="CI1553" s="142"/>
      <c r="CV1553" s="142"/>
      <c r="DI1553" s="142"/>
      <c r="DV1553" s="142"/>
      <c r="EI1553" s="142"/>
    </row>
    <row r="1554" spans="1:139" ht="15.75" outlineLevel="1" x14ac:dyDescent="0.25">
      <c r="A1554" s="2">
        <f t="shared" si="7226"/>
        <v>52</v>
      </c>
      <c r="B1554" s="1" t="str">
        <f t="shared" si="7226"/>
        <v>FH - TBD46</v>
      </c>
      <c r="C1554" s="1" t="str">
        <f t="shared" si="7226"/>
        <v>SPP FH - 13417</v>
      </c>
      <c r="D1554" s="2" t="str">
        <f t="shared" si="7226"/>
        <v>FH - TBD46.1</v>
      </c>
      <c r="E1554" s="141" t="str">
        <f t="shared" si="7226"/>
        <v>SPP FH - 13417</v>
      </c>
      <c r="F1554" s="84"/>
      <c r="G1554" s="119">
        <v>364</v>
      </c>
      <c r="H1554" s="118"/>
      <c r="J1554" s="166">
        <f t="shared" ref="J1554:U1554" si="7259">J1347+I1554</f>
        <v>0</v>
      </c>
      <c r="K1554" s="166">
        <f t="shared" si="7259"/>
        <v>0</v>
      </c>
      <c r="L1554" s="166">
        <f t="shared" si="7259"/>
        <v>0</v>
      </c>
      <c r="M1554" s="166">
        <f t="shared" si="7259"/>
        <v>0</v>
      </c>
      <c r="N1554" s="166">
        <f t="shared" si="7259"/>
        <v>0</v>
      </c>
      <c r="O1554" s="166">
        <f t="shared" si="7259"/>
        <v>0</v>
      </c>
      <c r="P1554" s="166">
        <f t="shared" si="7259"/>
        <v>0</v>
      </c>
      <c r="Q1554" s="166">
        <f t="shared" si="7259"/>
        <v>0</v>
      </c>
      <c r="R1554" s="166">
        <f t="shared" si="7259"/>
        <v>0</v>
      </c>
      <c r="S1554" s="166">
        <f t="shared" si="7259"/>
        <v>0</v>
      </c>
      <c r="T1554" s="166">
        <f t="shared" si="7259"/>
        <v>0</v>
      </c>
      <c r="U1554" s="166">
        <f t="shared" si="7259"/>
        <v>0</v>
      </c>
      <c r="V1554" s="142"/>
      <c r="W1554" s="166">
        <f t="shared" si="7121"/>
        <v>0</v>
      </c>
      <c r="X1554" s="166">
        <f t="shared" ref="X1554:AH1554" si="7260">X1347+W1554</f>
        <v>0</v>
      </c>
      <c r="Y1554" s="166">
        <f t="shared" si="7260"/>
        <v>0</v>
      </c>
      <c r="Z1554" s="166">
        <f t="shared" si="7260"/>
        <v>0</v>
      </c>
      <c r="AA1554" s="166">
        <f t="shared" si="7260"/>
        <v>0</v>
      </c>
      <c r="AB1554" s="166">
        <f t="shared" si="7260"/>
        <v>0</v>
      </c>
      <c r="AC1554" s="166">
        <f t="shared" si="7260"/>
        <v>0</v>
      </c>
      <c r="AD1554" s="166">
        <f t="shared" si="7260"/>
        <v>0</v>
      </c>
      <c r="AE1554" s="166">
        <f t="shared" si="7260"/>
        <v>0</v>
      </c>
      <c r="AF1554" s="166">
        <f t="shared" si="7260"/>
        <v>0</v>
      </c>
      <c r="AG1554" s="166">
        <f t="shared" si="7260"/>
        <v>0</v>
      </c>
      <c r="AH1554" s="166">
        <f t="shared" si="7260"/>
        <v>0</v>
      </c>
      <c r="AI1554" s="142"/>
      <c r="AJ1554" s="166">
        <f t="shared" si="7181"/>
        <v>0</v>
      </c>
      <c r="AK1554" s="166">
        <f t="shared" ref="AK1554:AU1554" si="7261">AK1347+AJ1554</f>
        <v>0</v>
      </c>
      <c r="AL1554" s="166">
        <f t="shared" si="7261"/>
        <v>0</v>
      </c>
      <c r="AM1554" s="166">
        <f t="shared" si="7261"/>
        <v>0</v>
      </c>
      <c r="AN1554" s="166">
        <f t="shared" si="7261"/>
        <v>0</v>
      </c>
      <c r="AO1554" s="166">
        <f t="shared" si="7261"/>
        <v>0</v>
      </c>
      <c r="AP1554" s="166">
        <f t="shared" si="7261"/>
        <v>0</v>
      </c>
      <c r="AQ1554" s="166">
        <f t="shared" si="7261"/>
        <v>0</v>
      </c>
      <c r="AR1554" s="166">
        <f t="shared" si="7261"/>
        <v>0</v>
      </c>
      <c r="AS1554" s="166">
        <f t="shared" si="7261"/>
        <v>0</v>
      </c>
      <c r="AT1554" s="166">
        <f t="shared" si="7261"/>
        <v>0</v>
      </c>
      <c r="AU1554" s="166">
        <f t="shared" si="7261"/>
        <v>0</v>
      </c>
      <c r="AV1554" s="142"/>
      <c r="AW1554" s="166">
        <f t="shared" si="7183"/>
        <v>0</v>
      </c>
      <c r="AX1554" s="166">
        <f t="shared" ref="AX1554:BH1554" si="7262">AX1347+AW1554</f>
        <v>0</v>
      </c>
      <c r="AY1554" s="166">
        <f t="shared" si="7262"/>
        <v>0</v>
      </c>
      <c r="AZ1554" s="166">
        <f t="shared" si="7262"/>
        <v>0</v>
      </c>
      <c r="BA1554" s="166">
        <f t="shared" si="7262"/>
        <v>0</v>
      </c>
      <c r="BB1554" s="166">
        <f t="shared" si="7262"/>
        <v>0</v>
      </c>
      <c r="BC1554" s="166">
        <f t="shared" si="7262"/>
        <v>0</v>
      </c>
      <c r="BD1554" s="166">
        <f t="shared" si="7262"/>
        <v>0</v>
      </c>
      <c r="BE1554" s="166">
        <f t="shared" si="7262"/>
        <v>0</v>
      </c>
      <c r="BF1554" s="166">
        <f t="shared" si="7262"/>
        <v>0</v>
      </c>
      <c r="BG1554" s="166">
        <f t="shared" si="7262"/>
        <v>0</v>
      </c>
      <c r="BH1554" s="166">
        <f t="shared" si="7262"/>
        <v>0</v>
      </c>
      <c r="BI1554" s="142"/>
      <c r="BV1554" s="142"/>
      <c r="CI1554" s="142"/>
      <c r="CV1554" s="142"/>
      <c r="DI1554" s="142"/>
      <c r="DV1554" s="142"/>
      <c r="EI1554" s="142"/>
    </row>
    <row r="1555" spans="1:139" ht="15.75" outlineLevel="1" x14ac:dyDescent="0.25">
      <c r="A1555" s="2">
        <f t="shared" si="7226"/>
        <v>53</v>
      </c>
      <c r="B1555" s="1" t="str">
        <f t="shared" si="7226"/>
        <v>FH - TBD47</v>
      </c>
      <c r="C1555" s="1" t="str">
        <f t="shared" si="7226"/>
        <v>SPP FH - 13438</v>
      </c>
      <c r="D1555" s="2" t="str">
        <f t="shared" si="7226"/>
        <v>FH - TBD47.1</v>
      </c>
      <c r="E1555" s="141" t="str">
        <f t="shared" si="7226"/>
        <v>SPP FH - 13438</v>
      </c>
      <c r="F1555" s="84"/>
      <c r="G1555" s="119">
        <v>364</v>
      </c>
      <c r="H1555" s="118"/>
      <c r="J1555" s="166">
        <f t="shared" ref="J1555:U1555" si="7263">J1348+I1555</f>
        <v>0</v>
      </c>
      <c r="K1555" s="166">
        <f t="shared" si="7263"/>
        <v>0</v>
      </c>
      <c r="L1555" s="166">
        <f t="shared" si="7263"/>
        <v>0</v>
      </c>
      <c r="M1555" s="166">
        <f t="shared" si="7263"/>
        <v>0</v>
      </c>
      <c r="N1555" s="166">
        <f t="shared" si="7263"/>
        <v>0</v>
      </c>
      <c r="O1555" s="166">
        <f t="shared" si="7263"/>
        <v>0</v>
      </c>
      <c r="P1555" s="166">
        <f t="shared" si="7263"/>
        <v>0</v>
      </c>
      <c r="Q1555" s="166">
        <f t="shared" si="7263"/>
        <v>0</v>
      </c>
      <c r="R1555" s="166">
        <f t="shared" si="7263"/>
        <v>0</v>
      </c>
      <c r="S1555" s="166">
        <f t="shared" si="7263"/>
        <v>0</v>
      </c>
      <c r="T1555" s="166">
        <f t="shared" si="7263"/>
        <v>0</v>
      </c>
      <c r="U1555" s="166">
        <f t="shared" si="7263"/>
        <v>0</v>
      </c>
      <c r="V1555" s="142"/>
      <c r="W1555" s="166">
        <f t="shared" si="7121"/>
        <v>0</v>
      </c>
      <c r="X1555" s="166">
        <f t="shared" ref="X1555:AH1555" si="7264">X1348+W1555</f>
        <v>0</v>
      </c>
      <c r="Y1555" s="166">
        <f t="shared" si="7264"/>
        <v>0</v>
      </c>
      <c r="Z1555" s="166">
        <f t="shared" si="7264"/>
        <v>0</v>
      </c>
      <c r="AA1555" s="166">
        <f t="shared" si="7264"/>
        <v>0</v>
      </c>
      <c r="AB1555" s="166">
        <f t="shared" si="7264"/>
        <v>0</v>
      </c>
      <c r="AC1555" s="166">
        <f t="shared" si="7264"/>
        <v>0</v>
      </c>
      <c r="AD1555" s="166">
        <f t="shared" si="7264"/>
        <v>0</v>
      </c>
      <c r="AE1555" s="166">
        <f t="shared" si="7264"/>
        <v>0</v>
      </c>
      <c r="AF1555" s="166">
        <f t="shared" si="7264"/>
        <v>0</v>
      </c>
      <c r="AG1555" s="166">
        <f t="shared" si="7264"/>
        <v>0</v>
      </c>
      <c r="AH1555" s="166">
        <f t="shared" si="7264"/>
        <v>0</v>
      </c>
      <c r="AI1555" s="142"/>
      <c r="AJ1555" s="166">
        <f t="shared" si="7181"/>
        <v>0</v>
      </c>
      <c r="AK1555" s="166">
        <f t="shared" ref="AK1555:AU1555" si="7265">AK1348+AJ1555</f>
        <v>0</v>
      </c>
      <c r="AL1555" s="166">
        <f t="shared" si="7265"/>
        <v>0</v>
      </c>
      <c r="AM1555" s="166">
        <f t="shared" si="7265"/>
        <v>0</v>
      </c>
      <c r="AN1555" s="166">
        <f t="shared" si="7265"/>
        <v>0</v>
      </c>
      <c r="AO1555" s="166">
        <f t="shared" si="7265"/>
        <v>0</v>
      </c>
      <c r="AP1555" s="166">
        <f t="shared" si="7265"/>
        <v>0</v>
      </c>
      <c r="AQ1555" s="166">
        <f t="shared" si="7265"/>
        <v>0</v>
      </c>
      <c r="AR1555" s="166">
        <f t="shared" si="7265"/>
        <v>0</v>
      </c>
      <c r="AS1555" s="166">
        <f t="shared" si="7265"/>
        <v>0</v>
      </c>
      <c r="AT1555" s="166">
        <f t="shared" si="7265"/>
        <v>0</v>
      </c>
      <c r="AU1555" s="166">
        <f t="shared" si="7265"/>
        <v>0</v>
      </c>
      <c r="AV1555" s="142"/>
      <c r="AW1555" s="166">
        <f t="shared" si="7183"/>
        <v>0</v>
      </c>
      <c r="AX1555" s="166">
        <f t="shared" ref="AX1555:BH1555" si="7266">AX1348+AW1555</f>
        <v>0</v>
      </c>
      <c r="AY1555" s="166">
        <f t="shared" si="7266"/>
        <v>0</v>
      </c>
      <c r="AZ1555" s="166">
        <f t="shared" si="7266"/>
        <v>0</v>
      </c>
      <c r="BA1555" s="166">
        <f t="shared" si="7266"/>
        <v>0</v>
      </c>
      <c r="BB1555" s="166">
        <f t="shared" si="7266"/>
        <v>0</v>
      </c>
      <c r="BC1555" s="166">
        <f t="shared" si="7266"/>
        <v>0</v>
      </c>
      <c r="BD1555" s="166">
        <f t="shared" si="7266"/>
        <v>0</v>
      </c>
      <c r="BE1555" s="166">
        <f t="shared" si="7266"/>
        <v>0</v>
      </c>
      <c r="BF1555" s="166">
        <f t="shared" si="7266"/>
        <v>0</v>
      </c>
      <c r="BG1555" s="166">
        <f t="shared" si="7266"/>
        <v>0</v>
      </c>
      <c r="BH1555" s="166">
        <f t="shared" si="7266"/>
        <v>0</v>
      </c>
      <c r="BI1555" s="142"/>
      <c r="BV1555" s="142"/>
      <c r="CI1555" s="142"/>
      <c r="CV1555" s="142"/>
      <c r="DI1555" s="142"/>
      <c r="DV1555" s="142"/>
      <c r="EI1555" s="142"/>
    </row>
    <row r="1556" spans="1:139" ht="15.75" outlineLevel="1" x14ac:dyDescent="0.25">
      <c r="A1556" s="2">
        <f t="shared" ref="A1556:E1565" si="7267">A1349</f>
        <v>54</v>
      </c>
      <c r="B1556" s="1" t="str">
        <f t="shared" si="7267"/>
        <v>FH - TBD48</v>
      </c>
      <c r="C1556" s="1" t="str">
        <f t="shared" si="7267"/>
        <v>SPP FH - 13457</v>
      </c>
      <c r="D1556" s="2" t="str">
        <f t="shared" si="7267"/>
        <v>FH - TBD48.1</v>
      </c>
      <c r="E1556" s="141" t="str">
        <f t="shared" si="7267"/>
        <v>SPP FH - 13457</v>
      </c>
      <c r="F1556" s="84"/>
      <c r="G1556" s="119">
        <v>364</v>
      </c>
      <c r="H1556" s="118"/>
      <c r="J1556" s="166">
        <f t="shared" ref="J1556:U1556" si="7268">J1349+I1556</f>
        <v>0</v>
      </c>
      <c r="K1556" s="166">
        <f t="shared" si="7268"/>
        <v>0</v>
      </c>
      <c r="L1556" s="166">
        <f t="shared" si="7268"/>
        <v>0</v>
      </c>
      <c r="M1556" s="166">
        <f t="shared" si="7268"/>
        <v>0</v>
      </c>
      <c r="N1556" s="166">
        <f t="shared" si="7268"/>
        <v>0</v>
      </c>
      <c r="O1556" s="166">
        <f t="shared" si="7268"/>
        <v>0</v>
      </c>
      <c r="P1556" s="166">
        <f t="shared" si="7268"/>
        <v>0</v>
      </c>
      <c r="Q1556" s="166">
        <f t="shared" si="7268"/>
        <v>0</v>
      </c>
      <c r="R1556" s="166">
        <f t="shared" si="7268"/>
        <v>0</v>
      </c>
      <c r="S1556" s="166">
        <f t="shared" si="7268"/>
        <v>0</v>
      </c>
      <c r="T1556" s="166">
        <f t="shared" si="7268"/>
        <v>0</v>
      </c>
      <c r="U1556" s="166">
        <f t="shared" si="7268"/>
        <v>0</v>
      </c>
      <c r="V1556" s="142"/>
      <c r="W1556" s="166">
        <f t="shared" si="7121"/>
        <v>0</v>
      </c>
      <c r="X1556" s="166">
        <f t="shared" ref="X1556:AH1556" si="7269">X1349+W1556</f>
        <v>0</v>
      </c>
      <c r="Y1556" s="166">
        <f t="shared" si="7269"/>
        <v>0</v>
      </c>
      <c r="Z1556" s="166">
        <f t="shared" si="7269"/>
        <v>0</v>
      </c>
      <c r="AA1556" s="166">
        <f t="shared" si="7269"/>
        <v>0</v>
      </c>
      <c r="AB1556" s="166">
        <f t="shared" si="7269"/>
        <v>0</v>
      </c>
      <c r="AC1556" s="166">
        <f t="shared" si="7269"/>
        <v>0</v>
      </c>
      <c r="AD1556" s="166">
        <f t="shared" si="7269"/>
        <v>0</v>
      </c>
      <c r="AE1556" s="166">
        <f t="shared" si="7269"/>
        <v>0</v>
      </c>
      <c r="AF1556" s="166">
        <f t="shared" si="7269"/>
        <v>0</v>
      </c>
      <c r="AG1556" s="166">
        <f t="shared" si="7269"/>
        <v>0</v>
      </c>
      <c r="AH1556" s="166">
        <f t="shared" si="7269"/>
        <v>0</v>
      </c>
      <c r="AI1556" s="142"/>
      <c r="AJ1556" s="166">
        <f t="shared" si="7181"/>
        <v>0</v>
      </c>
      <c r="AK1556" s="166">
        <f t="shared" ref="AK1556:AU1556" si="7270">AK1349+AJ1556</f>
        <v>0</v>
      </c>
      <c r="AL1556" s="166">
        <f t="shared" si="7270"/>
        <v>0</v>
      </c>
      <c r="AM1556" s="166">
        <f t="shared" si="7270"/>
        <v>0</v>
      </c>
      <c r="AN1556" s="166">
        <f t="shared" si="7270"/>
        <v>0</v>
      </c>
      <c r="AO1556" s="166">
        <f t="shared" si="7270"/>
        <v>0</v>
      </c>
      <c r="AP1556" s="166">
        <f t="shared" si="7270"/>
        <v>0</v>
      </c>
      <c r="AQ1556" s="166">
        <f t="shared" si="7270"/>
        <v>0</v>
      </c>
      <c r="AR1556" s="166">
        <f t="shared" si="7270"/>
        <v>0</v>
      </c>
      <c r="AS1556" s="166">
        <f t="shared" si="7270"/>
        <v>0</v>
      </c>
      <c r="AT1556" s="166">
        <f t="shared" si="7270"/>
        <v>0</v>
      </c>
      <c r="AU1556" s="166">
        <f t="shared" si="7270"/>
        <v>0</v>
      </c>
      <c r="AV1556" s="142"/>
      <c r="AW1556" s="166">
        <f t="shared" si="7183"/>
        <v>0</v>
      </c>
      <c r="AX1556" s="166">
        <f t="shared" ref="AX1556:BH1556" si="7271">AX1349+AW1556</f>
        <v>0</v>
      </c>
      <c r="AY1556" s="166">
        <f t="shared" si="7271"/>
        <v>0</v>
      </c>
      <c r="AZ1556" s="166">
        <f t="shared" si="7271"/>
        <v>0</v>
      </c>
      <c r="BA1556" s="166">
        <f t="shared" si="7271"/>
        <v>0</v>
      </c>
      <c r="BB1556" s="166">
        <f t="shared" si="7271"/>
        <v>0</v>
      </c>
      <c r="BC1556" s="166">
        <f t="shared" si="7271"/>
        <v>0</v>
      </c>
      <c r="BD1556" s="166">
        <f t="shared" si="7271"/>
        <v>0</v>
      </c>
      <c r="BE1556" s="166">
        <f t="shared" si="7271"/>
        <v>384403.20000000001</v>
      </c>
      <c r="BF1556" s="166">
        <f t="shared" si="7271"/>
        <v>384403.20000000001</v>
      </c>
      <c r="BG1556" s="166">
        <f t="shared" si="7271"/>
        <v>384403.20000000001</v>
      </c>
      <c r="BH1556" s="166">
        <f t="shared" si="7271"/>
        <v>384403.20000000001</v>
      </c>
      <c r="BI1556" s="142"/>
      <c r="BV1556" s="142"/>
      <c r="CI1556" s="142"/>
      <c r="CV1556" s="142"/>
      <c r="DI1556" s="142"/>
      <c r="DV1556" s="142"/>
      <c r="EI1556" s="142"/>
    </row>
    <row r="1557" spans="1:139" ht="15.75" outlineLevel="1" x14ac:dyDescent="0.25">
      <c r="A1557" s="2">
        <f t="shared" si="7267"/>
        <v>55</v>
      </c>
      <c r="B1557" s="1" t="str">
        <f t="shared" si="7267"/>
        <v>FH - TBD51</v>
      </c>
      <c r="C1557" s="1" t="str">
        <f t="shared" si="7267"/>
        <v>SPP FH - 13695</v>
      </c>
      <c r="D1557" s="2" t="str">
        <f t="shared" si="7267"/>
        <v>FH - TBD51.1</v>
      </c>
      <c r="E1557" s="141" t="str">
        <f t="shared" si="7267"/>
        <v>SPP FH - 13695</v>
      </c>
      <c r="F1557" s="84"/>
      <c r="G1557" s="119">
        <v>364</v>
      </c>
      <c r="H1557" s="118"/>
      <c r="J1557" s="166">
        <f t="shared" ref="J1557:U1557" si="7272">J1350+I1557</f>
        <v>0</v>
      </c>
      <c r="K1557" s="166">
        <f t="shared" si="7272"/>
        <v>0</v>
      </c>
      <c r="L1557" s="166">
        <f t="shared" si="7272"/>
        <v>0</v>
      </c>
      <c r="M1557" s="166">
        <f t="shared" si="7272"/>
        <v>0</v>
      </c>
      <c r="N1557" s="166">
        <f t="shared" si="7272"/>
        <v>0</v>
      </c>
      <c r="O1557" s="166">
        <f t="shared" si="7272"/>
        <v>0</v>
      </c>
      <c r="P1557" s="166">
        <f t="shared" si="7272"/>
        <v>0</v>
      </c>
      <c r="Q1557" s="166">
        <f t="shared" si="7272"/>
        <v>0</v>
      </c>
      <c r="R1557" s="166">
        <f t="shared" si="7272"/>
        <v>0</v>
      </c>
      <c r="S1557" s="166">
        <f t="shared" si="7272"/>
        <v>0</v>
      </c>
      <c r="T1557" s="166">
        <f t="shared" si="7272"/>
        <v>0</v>
      </c>
      <c r="U1557" s="166">
        <f t="shared" si="7272"/>
        <v>0</v>
      </c>
      <c r="V1557" s="142"/>
      <c r="W1557" s="166">
        <f t="shared" si="7121"/>
        <v>0</v>
      </c>
      <c r="X1557" s="166">
        <f t="shared" ref="X1557:AH1557" si="7273">X1350+W1557</f>
        <v>0</v>
      </c>
      <c r="Y1557" s="166">
        <f t="shared" si="7273"/>
        <v>0</v>
      </c>
      <c r="Z1557" s="166">
        <f t="shared" si="7273"/>
        <v>0</v>
      </c>
      <c r="AA1557" s="166">
        <f t="shared" si="7273"/>
        <v>0</v>
      </c>
      <c r="AB1557" s="166">
        <f t="shared" si="7273"/>
        <v>0</v>
      </c>
      <c r="AC1557" s="166">
        <f t="shared" si="7273"/>
        <v>0</v>
      </c>
      <c r="AD1557" s="166">
        <f t="shared" si="7273"/>
        <v>0</v>
      </c>
      <c r="AE1557" s="166">
        <f t="shared" si="7273"/>
        <v>0</v>
      </c>
      <c r="AF1557" s="166">
        <f t="shared" si="7273"/>
        <v>0</v>
      </c>
      <c r="AG1557" s="166">
        <f t="shared" si="7273"/>
        <v>0</v>
      </c>
      <c r="AH1557" s="166">
        <f t="shared" si="7273"/>
        <v>0</v>
      </c>
      <c r="AI1557" s="142"/>
      <c r="AJ1557" s="166">
        <f t="shared" si="7181"/>
        <v>0</v>
      </c>
      <c r="AK1557" s="166">
        <f t="shared" ref="AK1557:AU1557" si="7274">AK1350+AJ1557</f>
        <v>0</v>
      </c>
      <c r="AL1557" s="166">
        <f t="shared" si="7274"/>
        <v>0</v>
      </c>
      <c r="AM1557" s="166">
        <f t="shared" si="7274"/>
        <v>0</v>
      </c>
      <c r="AN1557" s="166">
        <f t="shared" si="7274"/>
        <v>0</v>
      </c>
      <c r="AO1557" s="166">
        <f t="shared" si="7274"/>
        <v>0</v>
      </c>
      <c r="AP1557" s="166">
        <f t="shared" si="7274"/>
        <v>0</v>
      </c>
      <c r="AQ1557" s="166">
        <f t="shared" si="7274"/>
        <v>0</v>
      </c>
      <c r="AR1557" s="166">
        <f t="shared" si="7274"/>
        <v>0</v>
      </c>
      <c r="AS1557" s="166">
        <f t="shared" si="7274"/>
        <v>0</v>
      </c>
      <c r="AT1557" s="166">
        <f t="shared" si="7274"/>
        <v>0</v>
      </c>
      <c r="AU1557" s="166">
        <f t="shared" si="7274"/>
        <v>0</v>
      </c>
      <c r="AV1557" s="142"/>
      <c r="AW1557" s="166">
        <f t="shared" si="7183"/>
        <v>0</v>
      </c>
      <c r="AX1557" s="166">
        <f t="shared" ref="AX1557:BH1557" si="7275">AX1350+AW1557</f>
        <v>0</v>
      </c>
      <c r="AY1557" s="166">
        <f t="shared" si="7275"/>
        <v>0</v>
      </c>
      <c r="AZ1557" s="166">
        <f t="shared" si="7275"/>
        <v>0</v>
      </c>
      <c r="BA1557" s="166">
        <f t="shared" si="7275"/>
        <v>0</v>
      </c>
      <c r="BB1557" s="166">
        <f t="shared" si="7275"/>
        <v>0</v>
      </c>
      <c r="BC1557" s="166">
        <f t="shared" si="7275"/>
        <v>0</v>
      </c>
      <c r="BD1557" s="166">
        <f t="shared" si="7275"/>
        <v>0</v>
      </c>
      <c r="BE1557" s="166">
        <f t="shared" si="7275"/>
        <v>0</v>
      </c>
      <c r="BF1557" s="166">
        <f t="shared" si="7275"/>
        <v>0</v>
      </c>
      <c r="BG1557" s="166">
        <f t="shared" si="7275"/>
        <v>0</v>
      </c>
      <c r="BH1557" s="166">
        <f t="shared" si="7275"/>
        <v>0</v>
      </c>
      <c r="BI1557" s="142"/>
      <c r="BV1557" s="142"/>
      <c r="CI1557" s="142"/>
      <c r="CV1557" s="142"/>
      <c r="DI1557" s="142"/>
      <c r="DV1557" s="142"/>
      <c r="EI1557" s="142"/>
    </row>
    <row r="1558" spans="1:139" ht="15.75" outlineLevel="1" x14ac:dyDescent="0.25">
      <c r="A1558" s="2">
        <f t="shared" si="7267"/>
        <v>56</v>
      </c>
      <c r="B1558" s="1" t="str">
        <f t="shared" si="7267"/>
        <v>FH - TBD52</v>
      </c>
      <c r="C1558" s="1" t="str">
        <f t="shared" si="7267"/>
        <v>SPP FH - 13737</v>
      </c>
      <c r="D1558" s="2" t="str">
        <f t="shared" si="7267"/>
        <v>FH - TBD52.1</v>
      </c>
      <c r="E1558" s="141" t="str">
        <f t="shared" si="7267"/>
        <v>SPP FH - 13737</v>
      </c>
      <c r="F1558" s="84"/>
      <c r="G1558" s="119">
        <v>364</v>
      </c>
      <c r="H1558" s="118"/>
      <c r="J1558" s="166">
        <f t="shared" ref="J1558:U1558" si="7276">J1351+I1558</f>
        <v>0</v>
      </c>
      <c r="K1558" s="166">
        <f t="shared" si="7276"/>
        <v>0</v>
      </c>
      <c r="L1558" s="166">
        <f t="shared" si="7276"/>
        <v>0</v>
      </c>
      <c r="M1558" s="166">
        <f t="shared" si="7276"/>
        <v>0</v>
      </c>
      <c r="N1558" s="166">
        <f t="shared" si="7276"/>
        <v>0</v>
      </c>
      <c r="O1558" s="166">
        <f t="shared" si="7276"/>
        <v>0</v>
      </c>
      <c r="P1558" s="166">
        <f t="shared" si="7276"/>
        <v>0</v>
      </c>
      <c r="Q1558" s="166">
        <f t="shared" si="7276"/>
        <v>0</v>
      </c>
      <c r="R1558" s="166">
        <f t="shared" si="7276"/>
        <v>0</v>
      </c>
      <c r="S1558" s="166">
        <f t="shared" si="7276"/>
        <v>0</v>
      </c>
      <c r="T1558" s="166">
        <f t="shared" si="7276"/>
        <v>0</v>
      </c>
      <c r="U1558" s="166">
        <f t="shared" si="7276"/>
        <v>0</v>
      </c>
      <c r="V1558" s="142"/>
      <c r="W1558" s="166">
        <f t="shared" si="7121"/>
        <v>0</v>
      </c>
      <c r="X1558" s="166">
        <f t="shared" ref="X1558:AH1558" si="7277">X1351+W1558</f>
        <v>0</v>
      </c>
      <c r="Y1558" s="166">
        <f t="shared" si="7277"/>
        <v>0</v>
      </c>
      <c r="Z1558" s="166">
        <f t="shared" si="7277"/>
        <v>0</v>
      </c>
      <c r="AA1558" s="166">
        <f t="shared" si="7277"/>
        <v>0</v>
      </c>
      <c r="AB1558" s="166">
        <f t="shared" si="7277"/>
        <v>0</v>
      </c>
      <c r="AC1558" s="166">
        <f t="shared" si="7277"/>
        <v>0</v>
      </c>
      <c r="AD1558" s="166">
        <f t="shared" si="7277"/>
        <v>0</v>
      </c>
      <c r="AE1558" s="166">
        <f t="shared" si="7277"/>
        <v>0</v>
      </c>
      <c r="AF1558" s="166">
        <f t="shared" si="7277"/>
        <v>0</v>
      </c>
      <c r="AG1558" s="166">
        <f t="shared" si="7277"/>
        <v>0</v>
      </c>
      <c r="AH1558" s="166">
        <f t="shared" si="7277"/>
        <v>0</v>
      </c>
      <c r="AI1558" s="142"/>
      <c r="AJ1558" s="166">
        <f t="shared" si="7181"/>
        <v>0</v>
      </c>
      <c r="AK1558" s="166">
        <f t="shared" ref="AK1558:AU1558" si="7278">AK1351+AJ1558</f>
        <v>0</v>
      </c>
      <c r="AL1558" s="166">
        <f t="shared" si="7278"/>
        <v>0</v>
      </c>
      <c r="AM1558" s="166">
        <f t="shared" si="7278"/>
        <v>0</v>
      </c>
      <c r="AN1558" s="166">
        <f t="shared" si="7278"/>
        <v>0</v>
      </c>
      <c r="AO1558" s="166">
        <f t="shared" si="7278"/>
        <v>0</v>
      </c>
      <c r="AP1558" s="166">
        <f t="shared" si="7278"/>
        <v>0</v>
      </c>
      <c r="AQ1558" s="166">
        <f t="shared" si="7278"/>
        <v>0</v>
      </c>
      <c r="AR1558" s="166">
        <f t="shared" si="7278"/>
        <v>0</v>
      </c>
      <c r="AS1558" s="166">
        <f t="shared" si="7278"/>
        <v>0</v>
      </c>
      <c r="AT1558" s="166">
        <f t="shared" si="7278"/>
        <v>0</v>
      </c>
      <c r="AU1558" s="166">
        <f t="shared" si="7278"/>
        <v>0</v>
      </c>
      <c r="AV1558" s="142"/>
      <c r="AW1558" s="166">
        <f t="shared" si="7183"/>
        <v>0</v>
      </c>
      <c r="AX1558" s="166">
        <f t="shared" ref="AX1558:BH1558" si="7279">AX1351+AW1558</f>
        <v>0</v>
      </c>
      <c r="AY1558" s="166">
        <f t="shared" si="7279"/>
        <v>0</v>
      </c>
      <c r="AZ1558" s="166">
        <f t="shared" si="7279"/>
        <v>0</v>
      </c>
      <c r="BA1558" s="166">
        <f t="shared" si="7279"/>
        <v>0</v>
      </c>
      <c r="BB1558" s="166">
        <f t="shared" si="7279"/>
        <v>0</v>
      </c>
      <c r="BC1558" s="166">
        <f t="shared" si="7279"/>
        <v>0</v>
      </c>
      <c r="BD1558" s="166">
        <f t="shared" si="7279"/>
        <v>0</v>
      </c>
      <c r="BE1558" s="166">
        <f t="shared" si="7279"/>
        <v>0</v>
      </c>
      <c r="BF1558" s="166">
        <f t="shared" si="7279"/>
        <v>0</v>
      </c>
      <c r="BG1558" s="166">
        <f t="shared" si="7279"/>
        <v>0</v>
      </c>
      <c r="BH1558" s="166">
        <f t="shared" si="7279"/>
        <v>0</v>
      </c>
      <c r="BI1558" s="142"/>
      <c r="BV1558" s="142"/>
      <c r="CI1558" s="142"/>
      <c r="CV1558" s="142"/>
      <c r="DI1558" s="142"/>
      <c r="DV1558" s="142"/>
      <c r="EI1558" s="142"/>
    </row>
    <row r="1559" spans="1:139" ht="15.75" outlineLevel="1" x14ac:dyDescent="0.25">
      <c r="A1559" s="2">
        <f t="shared" si="7267"/>
        <v>57</v>
      </c>
      <c r="B1559" s="1" t="str">
        <f t="shared" si="7267"/>
        <v>FH - TBD53</v>
      </c>
      <c r="C1559" s="1" t="str">
        <f t="shared" si="7267"/>
        <v>SPP FH - 13753</v>
      </c>
      <c r="D1559" s="2" t="str">
        <f t="shared" si="7267"/>
        <v>FH - TBD53.1</v>
      </c>
      <c r="E1559" s="141" t="str">
        <f t="shared" si="7267"/>
        <v>SPP FH - 13753</v>
      </c>
      <c r="F1559" s="84"/>
      <c r="G1559" s="119">
        <v>364</v>
      </c>
      <c r="H1559" s="118"/>
      <c r="J1559" s="166">
        <f t="shared" ref="J1559:U1559" si="7280">J1352+I1559</f>
        <v>0</v>
      </c>
      <c r="K1559" s="166">
        <f t="shared" si="7280"/>
        <v>0</v>
      </c>
      <c r="L1559" s="166">
        <f t="shared" si="7280"/>
        <v>0</v>
      </c>
      <c r="M1559" s="166">
        <f t="shared" si="7280"/>
        <v>0</v>
      </c>
      <c r="N1559" s="166">
        <f t="shared" si="7280"/>
        <v>0</v>
      </c>
      <c r="O1559" s="166">
        <f t="shared" si="7280"/>
        <v>0</v>
      </c>
      <c r="P1559" s="166">
        <f t="shared" si="7280"/>
        <v>0</v>
      </c>
      <c r="Q1559" s="166">
        <f t="shared" si="7280"/>
        <v>0</v>
      </c>
      <c r="R1559" s="166">
        <f t="shared" si="7280"/>
        <v>0</v>
      </c>
      <c r="S1559" s="166">
        <f t="shared" si="7280"/>
        <v>0</v>
      </c>
      <c r="T1559" s="166">
        <f t="shared" si="7280"/>
        <v>0</v>
      </c>
      <c r="U1559" s="166">
        <f t="shared" si="7280"/>
        <v>0</v>
      </c>
      <c r="V1559" s="142"/>
      <c r="W1559" s="166">
        <f t="shared" si="7121"/>
        <v>0</v>
      </c>
      <c r="X1559" s="166">
        <f t="shared" ref="X1559:AH1559" si="7281">X1352+W1559</f>
        <v>0</v>
      </c>
      <c r="Y1559" s="166">
        <f t="shared" si="7281"/>
        <v>0</v>
      </c>
      <c r="Z1559" s="166">
        <f t="shared" si="7281"/>
        <v>0</v>
      </c>
      <c r="AA1559" s="166">
        <f t="shared" si="7281"/>
        <v>0</v>
      </c>
      <c r="AB1559" s="166">
        <f t="shared" si="7281"/>
        <v>0</v>
      </c>
      <c r="AC1559" s="166">
        <f t="shared" si="7281"/>
        <v>0</v>
      </c>
      <c r="AD1559" s="166">
        <f t="shared" si="7281"/>
        <v>0</v>
      </c>
      <c r="AE1559" s="166">
        <f t="shared" si="7281"/>
        <v>0</v>
      </c>
      <c r="AF1559" s="166">
        <f t="shared" si="7281"/>
        <v>0</v>
      </c>
      <c r="AG1559" s="166">
        <f t="shared" si="7281"/>
        <v>0</v>
      </c>
      <c r="AH1559" s="166">
        <f t="shared" si="7281"/>
        <v>0</v>
      </c>
      <c r="AI1559" s="142"/>
      <c r="AJ1559" s="166">
        <f t="shared" si="7181"/>
        <v>0</v>
      </c>
      <c r="AK1559" s="166">
        <f t="shared" ref="AK1559:AU1559" si="7282">AK1352+AJ1559</f>
        <v>0</v>
      </c>
      <c r="AL1559" s="166">
        <f t="shared" si="7282"/>
        <v>0</v>
      </c>
      <c r="AM1559" s="166">
        <f t="shared" si="7282"/>
        <v>0</v>
      </c>
      <c r="AN1559" s="166">
        <f t="shared" si="7282"/>
        <v>0</v>
      </c>
      <c r="AO1559" s="166">
        <f t="shared" si="7282"/>
        <v>0</v>
      </c>
      <c r="AP1559" s="166">
        <f t="shared" si="7282"/>
        <v>0</v>
      </c>
      <c r="AQ1559" s="166">
        <f t="shared" si="7282"/>
        <v>0</v>
      </c>
      <c r="AR1559" s="166">
        <f t="shared" si="7282"/>
        <v>0</v>
      </c>
      <c r="AS1559" s="166">
        <f t="shared" si="7282"/>
        <v>0</v>
      </c>
      <c r="AT1559" s="166">
        <f t="shared" si="7282"/>
        <v>0</v>
      </c>
      <c r="AU1559" s="166">
        <f t="shared" si="7282"/>
        <v>0</v>
      </c>
      <c r="AV1559" s="142"/>
      <c r="AW1559" s="166">
        <f t="shared" si="7183"/>
        <v>0</v>
      </c>
      <c r="AX1559" s="166">
        <f t="shared" ref="AX1559:BH1559" si="7283">AX1352+AW1559</f>
        <v>0</v>
      </c>
      <c r="AY1559" s="166">
        <f t="shared" si="7283"/>
        <v>0</v>
      </c>
      <c r="AZ1559" s="166">
        <f t="shared" si="7283"/>
        <v>0</v>
      </c>
      <c r="BA1559" s="166">
        <f t="shared" si="7283"/>
        <v>0</v>
      </c>
      <c r="BB1559" s="166">
        <f t="shared" si="7283"/>
        <v>0</v>
      </c>
      <c r="BC1559" s="166">
        <f t="shared" si="7283"/>
        <v>0</v>
      </c>
      <c r="BD1559" s="166">
        <f t="shared" si="7283"/>
        <v>0</v>
      </c>
      <c r="BE1559" s="166">
        <f t="shared" si="7283"/>
        <v>485631.2</v>
      </c>
      <c r="BF1559" s="166">
        <f t="shared" si="7283"/>
        <v>485631.2</v>
      </c>
      <c r="BG1559" s="166">
        <f t="shared" si="7283"/>
        <v>485631.2</v>
      </c>
      <c r="BH1559" s="166">
        <f t="shared" si="7283"/>
        <v>485631.2</v>
      </c>
      <c r="BI1559" s="142"/>
      <c r="BV1559" s="142"/>
      <c r="CI1559" s="142"/>
      <c r="CV1559" s="142"/>
      <c r="DI1559" s="142"/>
      <c r="DV1559" s="142"/>
      <c r="EI1559" s="142"/>
    </row>
    <row r="1560" spans="1:139" ht="15.75" outlineLevel="1" x14ac:dyDescent="0.25">
      <c r="A1560" s="2">
        <f t="shared" si="7267"/>
        <v>58</v>
      </c>
      <c r="B1560" s="1" t="str">
        <f t="shared" si="7267"/>
        <v>FH - TBD54</v>
      </c>
      <c r="C1560" s="1" t="str">
        <f t="shared" si="7267"/>
        <v>SPP FH - 13772</v>
      </c>
      <c r="D1560" s="2" t="str">
        <f t="shared" si="7267"/>
        <v>FH - TBD54.1</v>
      </c>
      <c r="E1560" s="141" t="str">
        <f t="shared" si="7267"/>
        <v>SPP FH - 13772</v>
      </c>
      <c r="F1560" s="84"/>
      <c r="G1560" s="119">
        <v>364</v>
      </c>
      <c r="H1560" s="118"/>
      <c r="J1560" s="166">
        <f t="shared" ref="J1560:U1560" si="7284">J1353+I1560</f>
        <v>0</v>
      </c>
      <c r="K1560" s="166">
        <f t="shared" si="7284"/>
        <v>0</v>
      </c>
      <c r="L1560" s="166">
        <f t="shared" si="7284"/>
        <v>0</v>
      </c>
      <c r="M1560" s="166">
        <f t="shared" si="7284"/>
        <v>0</v>
      </c>
      <c r="N1560" s="166">
        <f t="shared" si="7284"/>
        <v>0</v>
      </c>
      <c r="O1560" s="166">
        <f t="shared" si="7284"/>
        <v>0</v>
      </c>
      <c r="P1560" s="166">
        <f t="shared" si="7284"/>
        <v>0</v>
      </c>
      <c r="Q1560" s="166">
        <f t="shared" si="7284"/>
        <v>0</v>
      </c>
      <c r="R1560" s="166">
        <f t="shared" si="7284"/>
        <v>0</v>
      </c>
      <c r="S1560" s="166">
        <f t="shared" si="7284"/>
        <v>0</v>
      </c>
      <c r="T1560" s="166">
        <f t="shared" si="7284"/>
        <v>0</v>
      </c>
      <c r="U1560" s="166">
        <f t="shared" si="7284"/>
        <v>0</v>
      </c>
      <c r="V1560" s="142"/>
      <c r="W1560" s="166">
        <f t="shared" si="7121"/>
        <v>0</v>
      </c>
      <c r="X1560" s="166">
        <f t="shared" ref="X1560:AH1560" si="7285">X1353+W1560</f>
        <v>0</v>
      </c>
      <c r="Y1560" s="166">
        <f t="shared" si="7285"/>
        <v>0</v>
      </c>
      <c r="Z1560" s="166">
        <f t="shared" si="7285"/>
        <v>0</v>
      </c>
      <c r="AA1560" s="166">
        <f t="shared" si="7285"/>
        <v>0</v>
      </c>
      <c r="AB1560" s="166">
        <f t="shared" si="7285"/>
        <v>0</v>
      </c>
      <c r="AC1560" s="166">
        <f t="shared" si="7285"/>
        <v>0</v>
      </c>
      <c r="AD1560" s="166">
        <f t="shared" si="7285"/>
        <v>0</v>
      </c>
      <c r="AE1560" s="166">
        <f t="shared" si="7285"/>
        <v>0</v>
      </c>
      <c r="AF1560" s="166">
        <f t="shared" si="7285"/>
        <v>0</v>
      </c>
      <c r="AG1560" s="166">
        <f t="shared" si="7285"/>
        <v>0</v>
      </c>
      <c r="AH1560" s="166">
        <f t="shared" si="7285"/>
        <v>0</v>
      </c>
      <c r="AI1560" s="142"/>
      <c r="AJ1560" s="166">
        <f t="shared" si="7181"/>
        <v>0</v>
      </c>
      <c r="AK1560" s="166">
        <f t="shared" ref="AK1560:AU1560" si="7286">AK1353+AJ1560</f>
        <v>0</v>
      </c>
      <c r="AL1560" s="166">
        <f t="shared" si="7286"/>
        <v>0</v>
      </c>
      <c r="AM1560" s="166">
        <f t="shared" si="7286"/>
        <v>0</v>
      </c>
      <c r="AN1560" s="166">
        <f t="shared" si="7286"/>
        <v>0</v>
      </c>
      <c r="AO1560" s="166">
        <f t="shared" si="7286"/>
        <v>0</v>
      </c>
      <c r="AP1560" s="166">
        <f t="shared" si="7286"/>
        <v>0</v>
      </c>
      <c r="AQ1560" s="166">
        <f t="shared" si="7286"/>
        <v>0</v>
      </c>
      <c r="AR1560" s="166">
        <f t="shared" si="7286"/>
        <v>0</v>
      </c>
      <c r="AS1560" s="166">
        <f t="shared" si="7286"/>
        <v>0</v>
      </c>
      <c r="AT1560" s="166">
        <f t="shared" si="7286"/>
        <v>0</v>
      </c>
      <c r="AU1560" s="166">
        <f t="shared" si="7286"/>
        <v>0</v>
      </c>
      <c r="AV1560" s="142"/>
      <c r="AW1560" s="166">
        <f t="shared" si="7183"/>
        <v>0</v>
      </c>
      <c r="AX1560" s="166">
        <f t="shared" ref="AX1560:BH1560" si="7287">AX1353+AW1560</f>
        <v>0</v>
      </c>
      <c r="AY1560" s="166">
        <f t="shared" si="7287"/>
        <v>0</v>
      </c>
      <c r="AZ1560" s="166">
        <f t="shared" si="7287"/>
        <v>0</v>
      </c>
      <c r="BA1560" s="166">
        <f t="shared" si="7287"/>
        <v>0</v>
      </c>
      <c r="BB1560" s="166">
        <f t="shared" si="7287"/>
        <v>0</v>
      </c>
      <c r="BC1560" s="166">
        <f t="shared" si="7287"/>
        <v>0</v>
      </c>
      <c r="BD1560" s="166">
        <f t="shared" si="7287"/>
        <v>0</v>
      </c>
      <c r="BE1560" s="166">
        <f t="shared" si="7287"/>
        <v>0</v>
      </c>
      <c r="BF1560" s="166">
        <f t="shared" si="7287"/>
        <v>0</v>
      </c>
      <c r="BG1560" s="166">
        <f t="shared" si="7287"/>
        <v>0</v>
      </c>
      <c r="BH1560" s="166">
        <f t="shared" si="7287"/>
        <v>0</v>
      </c>
      <c r="BI1560" s="142"/>
      <c r="BV1560" s="142"/>
      <c r="CI1560" s="142"/>
      <c r="CV1560" s="142"/>
      <c r="DI1560" s="142"/>
      <c r="DV1560" s="142"/>
      <c r="EI1560" s="142"/>
    </row>
    <row r="1561" spans="1:139" ht="15.75" outlineLevel="1" x14ac:dyDescent="0.25">
      <c r="A1561" s="2">
        <f t="shared" si="7267"/>
        <v>59</v>
      </c>
      <c r="B1561" s="1" t="str">
        <f t="shared" si="7267"/>
        <v>FH - TBD56</v>
      </c>
      <c r="C1561" s="1" t="str">
        <f t="shared" si="7267"/>
        <v>SPP FH - 13892</v>
      </c>
      <c r="D1561" s="2" t="str">
        <f t="shared" si="7267"/>
        <v>FH - TBD56.1</v>
      </c>
      <c r="E1561" s="141" t="str">
        <f t="shared" si="7267"/>
        <v>SPP FH - 13892</v>
      </c>
      <c r="F1561" s="84"/>
      <c r="G1561" s="119">
        <v>364</v>
      </c>
      <c r="H1561" s="118"/>
      <c r="J1561" s="166">
        <f t="shared" ref="J1561:U1561" si="7288">J1354+I1561</f>
        <v>0</v>
      </c>
      <c r="K1561" s="166">
        <f t="shared" si="7288"/>
        <v>0</v>
      </c>
      <c r="L1561" s="166">
        <f t="shared" si="7288"/>
        <v>0</v>
      </c>
      <c r="M1561" s="166">
        <f t="shared" si="7288"/>
        <v>0</v>
      </c>
      <c r="N1561" s="166">
        <f t="shared" si="7288"/>
        <v>0</v>
      </c>
      <c r="O1561" s="166">
        <f t="shared" si="7288"/>
        <v>0</v>
      </c>
      <c r="P1561" s="166">
        <f t="shared" si="7288"/>
        <v>0</v>
      </c>
      <c r="Q1561" s="166">
        <f t="shared" si="7288"/>
        <v>0</v>
      </c>
      <c r="R1561" s="166">
        <f t="shared" si="7288"/>
        <v>0</v>
      </c>
      <c r="S1561" s="166">
        <f t="shared" si="7288"/>
        <v>0</v>
      </c>
      <c r="T1561" s="166">
        <f t="shared" si="7288"/>
        <v>0</v>
      </c>
      <c r="U1561" s="166">
        <f t="shared" si="7288"/>
        <v>0</v>
      </c>
      <c r="V1561" s="142"/>
      <c r="W1561" s="166">
        <f t="shared" si="7121"/>
        <v>0</v>
      </c>
      <c r="X1561" s="166">
        <f t="shared" ref="X1561:AH1561" si="7289">X1354+W1561</f>
        <v>0</v>
      </c>
      <c r="Y1561" s="166">
        <f t="shared" si="7289"/>
        <v>0</v>
      </c>
      <c r="Z1561" s="166">
        <f t="shared" si="7289"/>
        <v>0</v>
      </c>
      <c r="AA1561" s="166">
        <f t="shared" si="7289"/>
        <v>0</v>
      </c>
      <c r="AB1561" s="166">
        <f t="shared" si="7289"/>
        <v>0</v>
      </c>
      <c r="AC1561" s="166">
        <f t="shared" si="7289"/>
        <v>0</v>
      </c>
      <c r="AD1561" s="166">
        <f t="shared" si="7289"/>
        <v>0</v>
      </c>
      <c r="AE1561" s="166">
        <f t="shared" si="7289"/>
        <v>0</v>
      </c>
      <c r="AF1561" s="166">
        <f t="shared" si="7289"/>
        <v>0</v>
      </c>
      <c r="AG1561" s="166">
        <f t="shared" si="7289"/>
        <v>0</v>
      </c>
      <c r="AH1561" s="166">
        <f t="shared" si="7289"/>
        <v>0</v>
      </c>
      <c r="AI1561" s="142"/>
      <c r="AJ1561" s="166">
        <f t="shared" si="7181"/>
        <v>0</v>
      </c>
      <c r="AK1561" s="166">
        <f t="shared" ref="AK1561:AU1561" si="7290">AK1354+AJ1561</f>
        <v>0</v>
      </c>
      <c r="AL1561" s="166">
        <f t="shared" si="7290"/>
        <v>0</v>
      </c>
      <c r="AM1561" s="166">
        <f t="shared" si="7290"/>
        <v>0</v>
      </c>
      <c r="AN1561" s="166">
        <f t="shared" si="7290"/>
        <v>0</v>
      </c>
      <c r="AO1561" s="166">
        <f t="shared" si="7290"/>
        <v>0</v>
      </c>
      <c r="AP1561" s="166">
        <f t="shared" si="7290"/>
        <v>0</v>
      </c>
      <c r="AQ1561" s="166">
        <f t="shared" si="7290"/>
        <v>0</v>
      </c>
      <c r="AR1561" s="166">
        <f t="shared" si="7290"/>
        <v>0</v>
      </c>
      <c r="AS1561" s="166">
        <f t="shared" si="7290"/>
        <v>0</v>
      </c>
      <c r="AT1561" s="166">
        <f t="shared" si="7290"/>
        <v>0</v>
      </c>
      <c r="AU1561" s="166">
        <f t="shared" si="7290"/>
        <v>0</v>
      </c>
      <c r="AV1561" s="142"/>
      <c r="AW1561" s="166">
        <f t="shared" si="7183"/>
        <v>0</v>
      </c>
      <c r="AX1561" s="166">
        <f t="shared" ref="AX1561:BH1561" si="7291">AX1354+AW1561</f>
        <v>0</v>
      </c>
      <c r="AY1561" s="166">
        <f t="shared" si="7291"/>
        <v>0</v>
      </c>
      <c r="AZ1561" s="166">
        <f t="shared" si="7291"/>
        <v>0</v>
      </c>
      <c r="BA1561" s="166">
        <f t="shared" si="7291"/>
        <v>0</v>
      </c>
      <c r="BB1561" s="166">
        <f t="shared" si="7291"/>
        <v>0</v>
      </c>
      <c r="BC1561" s="166">
        <f t="shared" si="7291"/>
        <v>0</v>
      </c>
      <c r="BD1561" s="166">
        <f t="shared" si="7291"/>
        <v>0</v>
      </c>
      <c r="BE1561" s="166">
        <f t="shared" si="7291"/>
        <v>0</v>
      </c>
      <c r="BF1561" s="166">
        <f t="shared" si="7291"/>
        <v>0</v>
      </c>
      <c r="BG1561" s="166">
        <f t="shared" si="7291"/>
        <v>0</v>
      </c>
      <c r="BH1561" s="166">
        <f t="shared" si="7291"/>
        <v>433297.2</v>
      </c>
      <c r="BI1561" s="142"/>
      <c r="BV1561" s="142"/>
      <c r="CI1561" s="142"/>
      <c r="CV1561" s="142"/>
      <c r="DI1561" s="142"/>
      <c r="DV1561" s="142"/>
      <c r="EI1561" s="142"/>
    </row>
    <row r="1562" spans="1:139" ht="15.75" outlineLevel="1" x14ac:dyDescent="0.25">
      <c r="A1562" s="2">
        <f t="shared" si="7267"/>
        <v>60</v>
      </c>
      <c r="B1562" s="1" t="str">
        <f t="shared" si="7267"/>
        <v>FH - TBD57</v>
      </c>
      <c r="C1562" s="1" t="str">
        <f t="shared" si="7267"/>
        <v>SPP FH - 13944</v>
      </c>
      <c r="D1562" s="2" t="str">
        <f t="shared" si="7267"/>
        <v>FH - TBD57.1</v>
      </c>
      <c r="E1562" s="141" t="str">
        <f t="shared" si="7267"/>
        <v>SPP FH - 13944</v>
      </c>
      <c r="F1562" s="84"/>
      <c r="G1562" s="119">
        <v>364</v>
      </c>
      <c r="H1562" s="118"/>
      <c r="J1562" s="166">
        <f t="shared" ref="J1562:U1562" si="7292">J1355+I1562</f>
        <v>0</v>
      </c>
      <c r="K1562" s="166">
        <f t="shared" si="7292"/>
        <v>0</v>
      </c>
      <c r="L1562" s="166">
        <f t="shared" si="7292"/>
        <v>0</v>
      </c>
      <c r="M1562" s="166">
        <f t="shared" si="7292"/>
        <v>0</v>
      </c>
      <c r="N1562" s="166">
        <f t="shared" si="7292"/>
        <v>0</v>
      </c>
      <c r="O1562" s="166">
        <f t="shared" si="7292"/>
        <v>0</v>
      </c>
      <c r="P1562" s="166">
        <f t="shared" si="7292"/>
        <v>0</v>
      </c>
      <c r="Q1562" s="166">
        <f t="shared" si="7292"/>
        <v>0</v>
      </c>
      <c r="R1562" s="166">
        <f t="shared" si="7292"/>
        <v>0</v>
      </c>
      <c r="S1562" s="166">
        <f t="shared" si="7292"/>
        <v>0</v>
      </c>
      <c r="T1562" s="166">
        <f t="shared" si="7292"/>
        <v>0</v>
      </c>
      <c r="U1562" s="166">
        <f t="shared" si="7292"/>
        <v>0</v>
      </c>
      <c r="V1562" s="142"/>
      <c r="W1562" s="166">
        <f t="shared" ref="W1562:W1593" si="7293">W1355+U1562</f>
        <v>0</v>
      </c>
      <c r="X1562" s="166">
        <f t="shared" ref="X1562:AH1562" si="7294">X1355+W1562</f>
        <v>0</v>
      </c>
      <c r="Y1562" s="166">
        <f t="shared" si="7294"/>
        <v>0</v>
      </c>
      <c r="Z1562" s="166">
        <f t="shared" si="7294"/>
        <v>0</v>
      </c>
      <c r="AA1562" s="166">
        <f t="shared" si="7294"/>
        <v>0</v>
      </c>
      <c r="AB1562" s="166">
        <f t="shared" si="7294"/>
        <v>0</v>
      </c>
      <c r="AC1562" s="166">
        <f t="shared" si="7294"/>
        <v>0</v>
      </c>
      <c r="AD1562" s="166">
        <f t="shared" si="7294"/>
        <v>0</v>
      </c>
      <c r="AE1562" s="166">
        <f t="shared" si="7294"/>
        <v>0</v>
      </c>
      <c r="AF1562" s="166">
        <f t="shared" si="7294"/>
        <v>0</v>
      </c>
      <c r="AG1562" s="166">
        <f t="shared" si="7294"/>
        <v>0</v>
      </c>
      <c r="AH1562" s="166">
        <f t="shared" si="7294"/>
        <v>0</v>
      </c>
      <c r="AI1562" s="142"/>
      <c r="AJ1562" s="166">
        <f t="shared" si="7181"/>
        <v>0</v>
      </c>
      <c r="AK1562" s="166">
        <f t="shared" ref="AK1562:AU1562" si="7295">AK1355+AJ1562</f>
        <v>0</v>
      </c>
      <c r="AL1562" s="166">
        <f t="shared" si="7295"/>
        <v>0</v>
      </c>
      <c r="AM1562" s="166">
        <f t="shared" si="7295"/>
        <v>0</v>
      </c>
      <c r="AN1562" s="166">
        <f t="shared" si="7295"/>
        <v>0</v>
      </c>
      <c r="AO1562" s="166">
        <f t="shared" si="7295"/>
        <v>0</v>
      </c>
      <c r="AP1562" s="166">
        <f t="shared" si="7295"/>
        <v>0</v>
      </c>
      <c r="AQ1562" s="166">
        <f t="shared" si="7295"/>
        <v>0</v>
      </c>
      <c r="AR1562" s="166">
        <f t="shared" si="7295"/>
        <v>0</v>
      </c>
      <c r="AS1562" s="166">
        <f t="shared" si="7295"/>
        <v>0</v>
      </c>
      <c r="AT1562" s="166">
        <f t="shared" si="7295"/>
        <v>0</v>
      </c>
      <c r="AU1562" s="166">
        <f t="shared" si="7295"/>
        <v>0</v>
      </c>
      <c r="AV1562" s="142"/>
      <c r="AW1562" s="166">
        <f t="shared" si="7183"/>
        <v>0</v>
      </c>
      <c r="AX1562" s="166">
        <f t="shared" ref="AX1562:BH1562" si="7296">AX1355+AW1562</f>
        <v>0</v>
      </c>
      <c r="AY1562" s="166">
        <f t="shared" si="7296"/>
        <v>0</v>
      </c>
      <c r="AZ1562" s="166">
        <f t="shared" si="7296"/>
        <v>0</v>
      </c>
      <c r="BA1562" s="166">
        <f t="shared" si="7296"/>
        <v>0</v>
      </c>
      <c r="BB1562" s="166">
        <f t="shared" si="7296"/>
        <v>0</v>
      </c>
      <c r="BC1562" s="166">
        <f t="shared" si="7296"/>
        <v>0</v>
      </c>
      <c r="BD1562" s="166">
        <f t="shared" si="7296"/>
        <v>0</v>
      </c>
      <c r="BE1562" s="166">
        <f t="shared" si="7296"/>
        <v>0</v>
      </c>
      <c r="BF1562" s="166">
        <f t="shared" si="7296"/>
        <v>0</v>
      </c>
      <c r="BG1562" s="166">
        <f t="shared" si="7296"/>
        <v>0</v>
      </c>
      <c r="BH1562" s="166">
        <f t="shared" si="7296"/>
        <v>0</v>
      </c>
      <c r="BI1562" s="142"/>
      <c r="BV1562" s="142"/>
      <c r="CI1562" s="142"/>
      <c r="CV1562" s="142"/>
      <c r="DI1562" s="142"/>
      <c r="DV1562" s="142"/>
      <c r="EI1562" s="142"/>
    </row>
    <row r="1563" spans="1:139" ht="15.75" outlineLevel="1" x14ac:dyDescent="0.25">
      <c r="A1563" s="2">
        <f t="shared" si="7267"/>
        <v>61</v>
      </c>
      <c r="B1563" s="1" t="str">
        <f t="shared" si="7267"/>
        <v>FH - TBD58</v>
      </c>
      <c r="C1563" s="1" t="str">
        <f t="shared" si="7267"/>
        <v>SPP FH - 13014</v>
      </c>
      <c r="D1563" s="2" t="str">
        <f t="shared" si="7267"/>
        <v>FH - TBD58.1</v>
      </c>
      <c r="E1563" s="141" t="str">
        <f t="shared" si="7267"/>
        <v>SPP FH - 13014</v>
      </c>
      <c r="F1563" s="84"/>
      <c r="G1563" s="119">
        <v>364</v>
      </c>
      <c r="H1563" s="118"/>
      <c r="J1563" s="166">
        <f t="shared" ref="J1563:U1563" si="7297">J1356+I1563</f>
        <v>0</v>
      </c>
      <c r="K1563" s="166">
        <f t="shared" si="7297"/>
        <v>0</v>
      </c>
      <c r="L1563" s="166">
        <f t="shared" si="7297"/>
        <v>0</v>
      </c>
      <c r="M1563" s="166">
        <f t="shared" si="7297"/>
        <v>0</v>
      </c>
      <c r="N1563" s="166">
        <f t="shared" si="7297"/>
        <v>0</v>
      </c>
      <c r="O1563" s="166">
        <f t="shared" si="7297"/>
        <v>0</v>
      </c>
      <c r="P1563" s="166">
        <f t="shared" si="7297"/>
        <v>0</v>
      </c>
      <c r="Q1563" s="166">
        <f t="shared" si="7297"/>
        <v>0</v>
      </c>
      <c r="R1563" s="166">
        <f t="shared" si="7297"/>
        <v>0</v>
      </c>
      <c r="S1563" s="166">
        <f t="shared" si="7297"/>
        <v>0</v>
      </c>
      <c r="T1563" s="166">
        <f t="shared" si="7297"/>
        <v>0</v>
      </c>
      <c r="U1563" s="166">
        <f t="shared" si="7297"/>
        <v>0</v>
      </c>
      <c r="V1563" s="142"/>
      <c r="W1563" s="166">
        <f t="shared" si="7293"/>
        <v>0</v>
      </c>
      <c r="X1563" s="166">
        <f t="shared" ref="X1563:AH1563" si="7298">X1356+W1563</f>
        <v>0</v>
      </c>
      <c r="Y1563" s="166">
        <f t="shared" si="7298"/>
        <v>0</v>
      </c>
      <c r="Z1563" s="166">
        <f t="shared" si="7298"/>
        <v>0</v>
      </c>
      <c r="AA1563" s="166">
        <f t="shared" si="7298"/>
        <v>0</v>
      </c>
      <c r="AB1563" s="166">
        <f t="shared" si="7298"/>
        <v>0</v>
      </c>
      <c r="AC1563" s="166">
        <f t="shared" si="7298"/>
        <v>0</v>
      </c>
      <c r="AD1563" s="166">
        <f t="shared" si="7298"/>
        <v>0</v>
      </c>
      <c r="AE1563" s="166">
        <f t="shared" si="7298"/>
        <v>0</v>
      </c>
      <c r="AF1563" s="166">
        <f t="shared" si="7298"/>
        <v>0</v>
      </c>
      <c r="AG1563" s="166">
        <f t="shared" si="7298"/>
        <v>0</v>
      </c>
      <c r="AH1563" s="166">
        <f t="shared" si="7298"/>
        <v>0</v>
      </c>
      <c r="AI1563" s="142"/>
      <c r="AJ1563" s="166">
        <f t="shared" si="7181"/>
        <v>0</v>
      </c>
      <c r="AK1563" s="166">
        <f t="shared" ref="AK1563:AU1563" si="7299">AK1356+AJ1563</f>
        <v>0</v>
      </c>
      <c r="AL1563" s="166">
        <f t="shared" si="7299"/>
        <v>0</v>
      </c>
      <c r="AM1563" s="166">
        <f t="shared" si="7299"/>
        <v>0</v>
      </c>
      <c r="AN1563" s="166">
        <f t="shared" si="7299"/>
        <v>0</v>
      </c>
      <c r="AO1563" s="166">
        <f t="shared" si="7299"/>
        <v>0</v>
      </c>
      <c r="AP1563" s="166">
        <f t="shared" si="7299"/>
        <v>0</v>
      </c>
      <c r="AQ1563" s="166">
        <f t="shared" si="7299"/>
        <v>0</v>
      </c>
      <c r="AR1563" s="166">
        <f t="shared" si="7299"/>
        <v>0</v>
      </c>
      <c r="AS1563" s="166">
        <f t="shared" si="7299"/>
        <v>0</v>
      </c>
      <c r="AT1563" s="166">
        <f t="shared" si="7299"/>
        <v>0</v>
      </c>
      <c r="AU1563" s="166">
        <f t="shared" si="7299"/>
        <v>0</v>
      </c>
      <c r="AV1563" s="142"/>
      <c r="AW1563" s="166">
        <f t="shared" si="7183"/>
        <v>0</v>
      </c>
      <c r="AX1563" s="166">
        <f t="shared" ref="AX1563:BH1563" si="7300">AX1356+AW1563</f>
        <v>0</v>
      </c>
      <c r="AY1563" s="166">
        <f t="shared" si="7300"/>
        <v>0</v>
      </c>
      <c r="AZ1563" s="166">
        <f t="shared" si="7300"/>
        <v>0</v>
      </c>
      <c r="BA1563" s="166">
        <f t="shared" si="7300"/>
        <v>0</v>
      </c>
      <c r="BB1563" s="166">
        <f t="shared" si="7300"/>
        <v>0</v>
      </c>
      <c r="BC1563" s="166">
        <f t="shared" si="7300"/>
        <v>0</v>
      </c>
      <c r="BD1563" s="166">
        <f t="shared" si="7300"/>
        <v>0</v>
      </c>
      <c r="BE1563" s="166">
        <f t="shared" si="7300"/>
        <v>0</v>
      </c>
      <c r="BF1563" s="166">
        <f t="shared" si="7300"/>
        <v>0</v>
      </c>
      <c r="BG1563" s="166">
        <f t="shared" si="7300"/>
        <v>0</v>
      </c>
      <c r="BH1563" s="166">
        <f t="shared" si="7300"/>
        <v>0</v>
      </c>
      <c r="BI1563" s="142"/>
      <c r="BV1563" s="142"/>
      <c r="CI1563" s="142"/>
      <c r="CV1563" s="142"/>
      <c r="DI1563" s="142"/>
      <c r="DV1563" s="142"/>
      <c r="EI1563" s="142"/>
    </row>
    <row r="1564" spans="1:139" ht="15.75" outlineLevel="1" x14ac:dyDescent="0.25">
      <c r="A1564" s="2">
        <f t="shared" si="7267"/>
        <v>62</v>
      </c>
      <c r="B1564" s="1" t="str">
        <f t="shared" si="7267"/>
        <v>FH - TBD60</v>
      </c>
      <c r="C1564" s="1" t="str">
        <f t="shared" si="7267"/>
        <v>SPP FH - 13042</v>
      </c>
      <c r="D1564" s="2" t="str">
        <f t="shared" si="7267"/>
        <v>FH - TBD60.1</v>
      </c>
      <c r="E1564" s="141" t="str">
        <f t="shared" si="7267"/>
        <v>SPP FH - 13042</v>
      </c>
      <c r="F1564" s="84"/>
      <c r="G1564" s="119">
        <v>364</v>
      </c>
      <c r="H1564" s="118"/>
      <c r="J1564" s="166">
        <f t="shared" ref="J1564:U1564" si="7301">J1357+I1564</f>
        <v>0</v>
      </c>
      <c r="K1564" s="166">
        <f t="shared" si="7301"/>
        <v>0</v>
      </c>
      <c r="L1564" s="166">
        <f t="shared" si="7301"/>
        <v>0</v>
      </c>
      <c r="M1564" s="166">
        <f t="shared" si="7301"/>
        <v>0</v>
      </c>
      <c r="N1564" s="166">
        <f t="shared" si="7301"/>
        <v>0</v>
      </c>
      <c r="O1564" s="166">
        <f t="shared" si="7301"/>
        <v>0</v>
      </c>
      <c r="P1564" s="166">
        <f t="shared" si="7301"/>
        <v>0</v>
      </c>
      <c r="Q1564" s="166">
        <f t="shared" si="7301"/>
        <v>0</v>
      </c>
      <c r="R1564" s="166">
        <f t="shared" si="7301"/>
        <v>0</v>
      </c>
      <c r="S1564" s="166">
        <f t="shared" si="7301"/>
        <v>0</v>
      </c>
      <c r="T1564" s="166">
        <f t="shared" si="7301"/>
        <v>0</v>
      </c>
      <c r="U1564" s="166">
        <f t="shared" si="7301"/>
        <v>0</v>
      </c>
      <c r="V1564" s="142"/>
      <c r="W1564" s="166">
        <f t="shared" si="7293"/>
        <v>0</v>
      </c>
      <c r="X1564" s="166">
        <f t="shared" ref="X1564:AH1564" si="7302">X1357+W1564</f>
        <v>0</v>
      </c>
      <c r="Y1564" s="166">
        <f t="shared" si="7302"/>
        <v>0</v>
      </c>
      <c r="Z1564" s="166">
        <f t="shared" si="7302"/>
        <v>0</v>
      </c>
      <c r="AA1564" s="166">
        <f t="shared" si="7302"/>
        <v>0</v>
      </c>
      <c r="AB1564" s="166">
        <f t="shared" si="7302"/>
        <v>0</v>
      </c>
      <c r="AC1564" s="166">
        <f t="shared" si="7302"/>
        <v>0</v>
      </c>
      <c r="AD1564" s="166">
        <f t="shared" si="7302"/>
        <v>0</v>
      </c>
      <c r="AE1564" s="166">
        <f t="shared" si="7302"/>
        <v>0</v>
      </c>
      <c r="AF1564" s="166">
        <f t="shared" si="7302"/>
        <v>0</v>
      </c>
      <c r="AG1564" s="166">
        <f t="shared" si="7302"/>
        <v>0</v>
      </c>
      <c r="AH1564" s="166">
        <f t="shared" si="7302"/>
        <v>0</v>
      </c>
      <c r="AI1564" s="142"/>
      <c r="AJ1564" s="166">
        <f t="shared" si="7181"/>
        <v>0</v>
      </c>
      <c r="AK1564" s="166">
        <f t="shared" ref="AK1564:AU1564" si="7303">AK1357+AJ1564</f>
        <v>0</v>
      </c>
      <c r="AL1564" s="166">
        <f t="shared" si="7303"/>
        <v>0</v>
      </c>
      <c r="AM1564" s="166">
        <f t="shared" si="7303"/>
        <v>0</v>
      </c>
      <c r="AN1564" s="166">
        <f t="shared" si="7303"/>
        <v>0</v>
      </c>
      <c r="AO1564" s="166">
        <f t="shared" si="7303"/>
        <v>0</v>
      </c>
      <c r="AP1564" s="166">
        <f t="shared" si="7303"/>
        <v>0</v>
      </c>
      <c r="AQ1564" s="166">
        <f t="shared" si="7303"/>
        <v>0</v>
      </c>
      <c r="AR1564" s="166">
        <f t="shared" si="7303"/>
        <v>0</v>
      </c>
      <c r="AS1564" s="166">
        <f t="shared" si="7303"/>
        <v>0</v>
      </c>
      <c r="AT1564" s="166">
        <f t="shared" si="7303"/>
        <v>0</v>
      </c>
      <c r="AU1564" s="166">
        <f t="shared" si="7303"/>
        <v>0</v>
      </c>
      <c r="AV1564" s="142"/>
      <c r="AW1564" s="166">
        <f t="shared" si="7183"/>
        <v>0</v>
      </c>
      <c r="AX1564" s="166">
        <f t="shared" ref="AX1564:BH1564" si="7304">AX1357+AW1564</f>
        <v>0</v>
      </c>
      <c r="AY1564" s="166">
        <f t="shared" si="7304"/>
        <v>0</v>
      </c>
      <c r="AZ1564" s="166">
        <f t="shared" si="7304"/>
        <v>0</v>
      </c>
      <c r="BA1564" s="166">
        <f t="shared" si="7304"/>
        <v>0</v>
      </c>
      <c r="BB1564" s="166">
        <f t="shared" si="7304"/>
        <v>0</v>
      </c>
      <c r="BC1564" s="166">
        <f t="shared" si="7304"/>
        <v>0</v>
      </c>
      <c r="BD1564" s="166">
        <f t="shared" si="7304"/>
        <v>0</v>
      </c>
      <c r="BE1564" s="166">
        <f t="shared" si="7304"/>
        <v>0</v>
      </c>
      <c r="BF1564" s="166">
        <f t="shared" si="7304"/>
        <v>0</v>
      </c>
      <c r="BG1564" s="166">
        <f t="shared" si="7304"/>
        <v>0</v>
      </c>
      <c r="BH1564" s="166">
        <f t="shared" si="7304"/>
        <v>0</v>
      </c>
      <c r="BI1564" s="142"/>
      <c r="BV1564" s="142"/>
      <c r="CI1564" s="142"/>
      <c r="CV1564" s="142"/>
      <c r="DI1564" s="142"/>
      <c r="DV1564" s="142"/>
      <c r="EI1564" s="142"/>
    </row>
    <row r="1565" spans="1:139" ht="15.75" outlineLevel="1" x14ac:dyDescent="0.25">
      <c r="A1565" s="2">
        <f t="shared" si="7267"/>
        <v>63</v>
      </c>
      <c r="B1565" s="1" t="str">
        <f t="shared" si="7267"/>
        <v>FH - TBD61</v>
      </c>
      <c r="C1565" s="1" t="str">
        <f t="shared" si="7267"/>
        <v>SPP FH - 13083</v>
      </c>
      <c r="D1565" s="2" t="str">
        <f t="shared" si="7267"/>
        <v>FH - TBD61.1</v>
      </c>
      <c r="E1565" s="141" t="str">
        <f t="shared" si="7267"/>
        <v>SPP FH - 13083</v>
      </c>
      <c r="F1565" s="84"/>
      <c r="G1565" s="119">
        <v>364</v>
      </c>
      <c r="H1565" s="118"/>
      <c r="J1565" s="166">
        <f t="shared" ref="J1565:U1565" si="7305">J1358+I1565</f>
        <v>0</v>
      </c>
      <c r="K1565" s="166">
        <f t="shared" si="7305"/>
        <v>0</v>
      </c>
      <c r="L1565" s="166">
        <f t="shared" si="7305"/>
        <v>0</v>
      </c>
      <c r="M1565" s="166">
        <f t="shared" si="7305"/>
        <v>0</v>
      </c>
      <c r="N1565" s="166">
        <f t="shared" si="7305"/>
        <v>0</v>
      </c>
      <c r="O1565" s="166">
        <f t="shared" si="7305"/>
        <v>0</v>
      </c>
      <c r="P1565" s="166">
        <f t="shared" si="7305"/>
        <v>0</v>
      </c>
      <c r="Q1565" s="166">
        <f t="shared" si="7305"/>
        <v>0</v>
      </c>
      <c r="R1565" s="166">
        <f t="shared" si="7305"/>
        <v>0</v>
      </c>
      <c r="S1565" s="166">
        <f t="shared" si="7305"/>
        <v>0</v>
      </c>
      <c r="T1565" s="166">
        <f t="shared" si="7305"/>
        <v>0</v>
      </c>
      <c r="U1565" s="166">
        <f t="shared" si="7305"/>
        <v>0</v>
      </c>
      <c r="V1565" s="142"/>
      <c r="W1565" s="166">
        <f t="shared" si="7293"/>
        <v>0</v>
      </c>
      <c r="X1565" s="166">
        <f t="shared" ref="X1565:AH1565" si="7306">X1358+W1565</f>
        <v>0</v>
      </c>
      <c r="Y1565" s="166">
        <f t="shared" si="7306"/>
        <v>0</v>
      </c>
      <c r="Z1565" s="166">
        <f t="shared" si="7306"/>
        <v>0</v>
      </c>
      <c r="AA1565" s="166">
        <f t="shared" si="7306"/>
        <v>0</v>
      </c>
      <c r="AB1565" s="166">
        <f t="shared" si="7306"/>
        <v>0</v>
      </c>
      <c r="AC1565" s="166">
        <f t="shared" si="7306"/>
        <v>0</v>
      </c>
      <c r="AD1565" s="166">
        <f t="shared" si="7306"/>
        <v>0</v>
      </c>
      <c r="AE1565" s="166">
        <f t="shared" si="7306"/>
        <v>0</v>
      </c>
      <c r="AF1565" s="166">
        <f t="shared" si="7306"/>
        <v>0</v>
      </c>
      <c r="AG1565" s="166">
        <f t="shared" si="7306"/>
        <v>0</v>
      </c>
      <c r="AH1565" s="166">
        <f t="shared" si="7306"/>
        <v>0</v>
      </c>
      <c r="AI1565" s="142"/>
      <c r="AJ1565" s="166">
        <f t="shared" si="7181"/>
        <v>0</v>
      </c>
      <c r="AK1565" s="166">
        <f t="shared" ref="AK1565:AU1565" si="7307">AK1358+AJ1565</f>
        <v>0</v>
      </c>
      <c r="AL1565" s="166">
        <f t="shared" si="7307"/>
        <v>0</v>
      </c>
      <c r="AM1565" s="166">
        <f t="shared" si="7307"/>
        <v>0</v>
      </c>
      <c r="AN1565" s="166">
        <f t="shared" si="7307"/>
        <v>0</v>
      </c>
      <c r="AO1565" s="166">
        <f t="shared" si="7307"/>
        <v>0</v>
      </c>
      <c r="AP1565" s="166">
        <f t="shared" si="7307"/>
        <v>0</v>
      </c>
      <c r="AQ1565" s="166">
        <f t="shared" si="7307"/>
        <v>0</v>
      </c>
      <c r="AR1565" s="166">
        <f t="shared" si="7307"/>
        <v>0</v>
      </c>
      <c r="AS1565" s="166">
        <f t="shared" si="7307"/>
        <v>0</v>
      </c>
      <c r="AT1565" s="166">
        <f t="shared" si="7307"/>
        <v>0</v>
      </c>
      <c r="AU1565" s="166">
        <f t="shared" si="7307"/>
        <v>0</v>
      </c>
      <c r="AV1565" s="142"/>
      <c r="AW1565" s="166">
        <f t="shared" si="7183"/>
        <v>0</v>
      </c>
      <c r="AX1565" s="166">
        <f t="shared" ref="AX1565:BH1565" si="7308">AX1358+AW1565</f>
        <v>0</v>
      </c>
      <c r="AY1565" s="166">
        <f t="shared" si="7308"/>
        <v>0</v>
      </c>
      <c r="AZ1565" s="166">
        <f t="shared" si="7308"/>
        <v>0</v>
      </c>
      <c r="BA1565" s="166">
        <f t="shared" si="7308"/>
        <v>0</v>
      </c>
      <c r="BB1565" s="166">
        <f t="shared" si="7308"/>
        <v>0</v>
      </c>
      <c r="BC1565" s="166">
        <f t="shared" si="7308"/>
        <v>0</v>
      </c>
      <c r="BD1565" s="166">
        <f t="shared" si="7308"/>
        <v>0</v>
      </c>
      <c r="BE1565" s="166">
        <f t="shared" si="7308"/>
        <v>0</v>
      </c>
      <c r="BF1565" s="166">
        <f t="shared" si="7308"/>
        <v>0</v>
      </c>
      <c r="BG1565" s="166">
        <f t="shared" si="7308"/>
        <v>0</v>
      </c>
      <c r="BH1565" s="166">
        <f t="shared" si="7308"/>
        <v>0</v>
      </c>
      <c r="BI1565" s="142"/>
      <c r="BV1565" s="142"/>
      <c r="CI1565" s="142"/>
      <c r="CV1565" s="142"/>
      <c r="DI1565" s="142"/>
      <c r="DV1565" s="142"/>
      <c r="EI1565" s="142"/>
    </row>
    <row r="1566" spans="1:139" ht="15.75" outlineLevel="1" x14ac:dyDescent="0.25">
      <c r="A1566" s="2">
        <f t="shared" ref="A1566:E1575" si="7309">A1359</f>
        <v>64</v>
      </c>
      <c r="B1566" s="1" t="str">
        <f t="shared" si="7309"/>
        <v>TBD</v>
      </c>
      <c r="C1566" s="1" t="str">
        <f t="shared" si="7309"/>
        <v>FLISR Line Sensing Server Installation</v>
      </c>
      <c r="D1566" s="2" t="str">
        <f t="shared" si="7309"/>
        <v>TBD</v>
      </c>
      <c r="E1566" s="141" t="str">
        <f t="shared" si="7309"/>
        <v>FLISR Line Sensing Server Installation</v>
      </c>
      <c r="F1566" s="84"/>
      <c r="G1566" s="119">
        <v>364</v>
      </c>
      <c r="H1566" s="118"/>
      <c r="J1566" s="166">
        <f t="shared" ref="J1566:U1566" si="7310">J1359+I1566</f>
        <v>0</v>
      </c>
      <c r="K1566" s="166">
        <f t="shared" si="7310"/>
        <v>0</v>
      </c>
      <c r="L1566" s="166">
        <f t="shared" si="7310"/>
        <v>0</v>
      </c>
      <c r="M1566" s="166">
        <f t="shared" si="7310"/>
        <v>0</v>
      </c>
      <c r="N1566" s="166">
        <f t="shared" si="7310"/>
        <v>0</v>
      </c>
      <c r="O1566" s="166">
        <f t="shared" si="7310"/>
        <v>0</v>
      </c>
      <c r="P1566" s="166">
        <f t="shared" si="7310"/>
        <v>0</v>
      </c>
      <c r="Q1566" s="166">
        <f t="shared" si="7310"/>
        <v>0</v>
      </c>
      <c r="R1566" s="166">
        <f t="shared" si="7310"/>
        <v>0</v>
      </c>
      <c r="S1566" s="166">
        <f t="shared" si="7310"/>
        <v>0</v>
      </c>
      <c r="T1566" s="166">
        <f t="shared" si="7310"/>
        <v>0</v>
      </c>
      <c r="U1566" s="166">
        <f t="shared" si="7310"/>
        <v>0</v>
      </c>
      <c r="V1566" s="142"/>
      <c r="W1566" s="166">
        <f t="shared" si="7293"/>
        <v>0</v>
      </c>
      <c r="X1566" s="166">
        <f t="shared" ref="X1566:AH1566" si="7311">X1359+W1566</f>
        <v>0</v>
      </c>
      <c r="Y1566" s="166">
        <f t="shared" si="7311"/>
        <v>0</v>
      </c>
      <c r="Z1566" s="166">
        <f t="shared" si="7311"/>
        <v>0</v>
      </c>
      <c r="AA1566" s="166">
        <f t="shared" si="7311"/>
        <v>0</v>
      </c>
      <c r="AB1566" s="166">
        <f t="shared" si="7311"/>
        <v>0</v>
      </c>
      <c r="AC1566" s="166">
        <f t="shared" si="7311"/>
        <v>0</v>
      </c>
      <c r="AD1566" s="166">
        <f t="shared" si="7311"/>
        <v>0</v>
      </c>
      <c r="AE1566" s="166">
        <f t="shared" si="7311"/>
        <v>0</v>
      </c>
      <c r="AF1566" s="166">
        <f t="shared" si="7311"/>
        <v>0</v>
      </c>
      <c r="AG1566" s="166">
        <f t="shared" si="7311"/>
        <v>0</v>
      </c>
      <c r="AH1566" s="166">
        <f t="shared" si="7311"/>
        <v>0</v>
      </c>
      <c r="AI1566" s="142"/>
      <c r="AJ1566" s="166">
        <f t="shared" si="7181"/>
        <v>0</v>
      </c>
      <c r="AK1566" s="166">
        <f t="shared" ref="AK1566:AU1566" si="7312">AK1359+AJ1566</f>
        <v>0</v>
      </c>
      <c r="AL1566" s="166">
        <f t="shared" si="7312"/>
        <v>0</v>
      </c>
      <c r="AM1566" s="166">
        <f t="shared" si="7312"/>
        <v>0</v>
      </c>
      <c r="AN1566" s="166">
        <f t="shared" si="7312"/>
        <v>0</v>
      </c>
      <c r="AO1566" s="166">
        <f t="shared" si="7312"/>
        <v>0</v>
      </c>
      <c r="AP1566" s="166">
        <f t="shared" si="7312"/>
        <v>0</v>
      </c>
      <c r="AQ1566" s="166">
        <f t="shared" si="7312"/>
        <v>0</v>
      </c>
      <c r="AR1566" s="166">
        <f t="shared" si="7312"/>
        <v>0</v>
      </c>
      <c r="AS1566" s="166">
        <f t="shared" si="7312"/>
        <v>0</v>
      </c>
      <c r="AT1566" s="166">
        <f t="shared" si="7312"/>
        <v>0</v>
      </c>
      <c r="AU1566" s="166">
        <f t="shared" si="7312"/>
        <v>0</v>
      </c>
      <c r="AV1566" s="142"/>
      <c r="AW1566" s="166">
        <f t="shared" si="7183"/>
        <v>0</v>
      </c>
      <c r="AX1566" s="166">
        <f t="shared" ref="AX1566:BH1566" si="7313">AX1359+AW1566</f>
        <v>0</v>
      </c>
      <c r="AY1566" s="166">
        <f t="shared" si="7313"/>
        <v>0</v>
      </c>
      <c r="AZ1566" s="166">
        <f t="shared" si="7313"/>
        <v>0</v>
      </c>
      <c r="BA1566" s="166">
        <f t="shared" si="7313"/>
        <v>0</v>
      </c>
      <c r="BB1566" s="166">
        <f t="shared" si="7313"/>
        <v>0</v>
      </c>
      <c r="BC1566" s="166">
        <f t="shared" si="7313"/>
        <v>0</v>
      </c>
      <c r="BD1566" s="166">
        <f t="shared" si="7313"/>
        <v>0</v>
      </c>
      <c r="BE1566" s="166">
        <f t="shared" si="7313"/>
        <v>0</v>
      </c>
      <c r="BF1566" s="166">
        <f t="shared" si="7313"/>
        <v>0</v>
      </c>
      <c r="BG1566" s="166">
        <f t="shared" si="7313"/>
        <v>0</v>
      </c>
      <c r="BH1566" s="166">
        <f t="shared" si="7313"/>
        <v>0</v>
      </c>
      <c r="BI1566" s="142"/>
      <c r="BV1566" s="142"/>
      <c r="CI1566" s="142"/>
      <c r="CV1566" s="142"/>
      <c r="DI1566" s="142"/>
      <c r="DV1566" s="142"/>
      <c r="EI1566" s="142"/>
    </row>
    <row r="1567" spans="1:139" ht="15.75" hidden="1" outlineLevel="1" x14ac:dyDescent="0.25">
      <c r="A1567" s="2">
        <f t="shared" si="7309"/>
        <v>65</v>
      </c>
      <c r="B1567" s="1">
        <f t="shared" si="7309"/>
        <v>0</v>
      </c>
      <c r="C1567" s="1">
        <f t="shared" si="7309"/>
        <v>0</v>
      </c>
      <c r="D1567" s="2">
        <f t="shared" si="7309"/>
        <v>0</v>
      </c>
      <c r="E1567" s="141">
        <f t="shared" si="7309"/>
        <v>0</v>
      </c>
      <c r="F1567" s="84"/>
      <c r="G1567" s="119"/>
      <c r="H1567" s="118"/>
      <c r="J1567" s="166">
        <f t="shared" ref="J1567:U1567" si="7314">J1360+I1567</f>
        <v>0</v>
      </c>
      <c r="K1567" s="166">
        <f t="shared" si="7314"/>
        <v>0</v>
      </c>
      <c r="L1567" s="166">
        <f t="shared" si="7314"/>
        <v>0</v>
      </c>
      <c r="M1567" s="166">
        <f t="shared" si="7314"/>
        <v>0</v>
      </c>
      <c r="N1567" s="166">
        <f t="shared" si="7314"/>
        <v>0</v>
      </c>
      <c r="O1567" s="166">
        <f t="shared" si="7314"/>
        <v>0</v>
      </c>
      <c r="P1567" s="166">
        <f t="shared" si="7314"/>
        <v>0</v>
      </c>
      <c r="Q1567" s="166">
        <f t="shared" si="7314"/>
        <v>0</v>
      </c>
      <c r="R1567" s="166">
        <f t="shared" si="7314"/>
        <v>0</v>
      </c>
      <c r="S1567" s="166">
        <f t="shared" si="7314"/>
        <v>0</v>
      </c>
      <c r="T1567" s="166">
        <f t="shared" si="7314"/>
        <v>0</v>
      </c>
      <c r="U1567" s="166">
        <f t="shared" si="7314"/>
        <v>0</v>
      </c>
      <c r="V1567" s="142"/>
      <c r="W1567" s="166">
        <f t="shared" si="7293"/>
        <v>0</v>
      </c>
      <c r="X1567" s="166">
        <f t="shared" ref="X1567:AH1567" si="7315">X1360+W1567</f>
        <v>0</v>
      </c>
      <c r="Y1567" s="166">
        <f t="shared" si="7315"/>
        <v>0</v>
      </c>
      <c r="Z1567" s="166">
        <f t="shared" si="7315"/>
        <v>0</v>
      </c>
      <c r="AA1567" s="166">
        <f t="shared" si="7315"/>
        <v>0</v>
      </c>
      <c r="AB1567" s="166">
        <f t="shared" si="7315"/>
        <v>0</v>
      </c>
      <c r="AC1567" s="166">
        <f t="shared" si="7315"/>
        <v>0</v>
      </c>
      <c r="AD1567" s="166">
        <f t="shared" si="7315"/>
        <v>0</v>
      </c>
      <c r="AE1567" s="166">
        <f t="shared" si="7315"/>
        <v>0</v>
      </c>
      <c r="AF1567" s="166">
        <f t="shared" si="7315"/>
        <v>0</v>
      </c>
      <c r="AG1567" s="166">
        <f t="shared" si="7315"/>
        <v>0</v>
      </c>
      <c r="AH1567" s="166">
        <f t="shared" si="7315"/>
        <v>0</v>
      </c>
      <c r="AI1567" s="142"/>
      <c r="AJ1567" s="166">
        <f t="shared" ref="AJ1567:AJ1598" si="7316">AJ1360+AH1567</f>
        <v>0</v>
      </c>
      <c r="AK1567" s="166">
        <f t="shared" ref="AK1567:AU1567" si="7317">AK1360+AJ1567</f>
        <v>0</v>
      </c>
      <c r="AL1567" s="166">
        <f t="shared" si="7317"/>
        <v>0</v>
      </c>
      <c r="AM1567" s="166">
        <f t="shared" si="7317"/>
        <v>0</v>
      </c>
      <c r="AN1567" s="166">
        <f t="shared" si="7317"/>
        <v>0</v>
      </c>
      <c r="AO1567" s="166">
        <f t="shared" si="7317"/>
        <v>0</v>
      </c>
      <c r="AP1567" s="166">
        <f t="shared" si="7317"/>
        <v>0</v>
      </c>
      <c r="AQ1567" s="166">
        <f t="shared" si="7317"/>
        <v>0</v>
      </c>
      <c r="AR1567" s="166">
        <f t="shared" si="7317"/>
        <v>0</v>
      </c>
      <c r="AS1567" s="166">
        <f t="shared" si="7317"/>
        <v>0</v>
      </c>
      <c r="AT1567" s="166">
        <f t="shared" si="7317"/>
        <v>0</v>
      </c>
      <c r="AU1567" s="166">
        <f t="shared" si="7317"/>
        <v>0</v>
      </c>
      <c r="AV1567" s="142"/>
      <c r="AW1567" s="166">
        <f t="shared" ref="AW1567:AW1598" si="7318">AW1360+AU1567</f>
        <v>0</v>
      </c>
      <c r="AX1567" s="166">
        <f t="shared" ref="AX1567:BH1567" si="7319">AX1360+AW1567</f>
        <v>0</v>
      </c>
      <c r="AY1567" s="166">
        <f t="shared" si="7319"/>
        <v>0</v>
      </c>
      <c r="AZ1567" s="166">
        <f t="shared" si="7319"/>
        <v>0</v>
      </c>
      <c r="BA1567" s="166">
        <f t="shared" si="7319"/>
        <v>0</v>
      </c>
      <c r="BB1567" s="166">
        <f t="shared" si="7319"/>
        <v>0</v>
      </c>
      <c r="BC1567" s="166">
        <f t="shared" si="7319"/>
        <v>0</v>
      </c>
      <c r="BD1567" s="166">
        <f t="shared" si="7319"/>
        <v>0</v>
      </c>
      <c r="BE1567" s="166">
        <f t="shared" si="7319"/>
        <v>0</v>
      </c>
      <c r="BF1567" s="166">
        <f t="shared" si="7319"/>
        <v>0</v>
      </c>
      <c r="BG1567" s="166">
        <f t="shared" si="7319"/>
        <v>0</v>
      </c>
      <c r="BH1567" s="166">
        <f t="shared" si="7319"/>
        <v>0</v>
      </c>
      <c r="BI1567" s="142"/>
      <c r="BV1567" s="142"/>
      <c r="CI1567" s="142"/>
      <c r="CV1567" s="142"/>
      <c r="DI1567" s="142"/>
      <c r="DV1567" s="142"/>
      <c r="EI1567" s="142"/>
    </row>
    <row r="1568" spans="1:139" ht="15.75" hidden="1" outlineLevel="1" x14ac:dyDescent="0.25">
      <c r="A1568" s="2">
        <f t="shared" si="7309"/>
        <v>66</v>
      </c>
      <c r="B1568" s="1">
        <f t="shared" si="7309"/>
        <v>0</v>
      </c>
      <c r="C1568" s="1">
        <f t="shared" si="7309"/>
        <v>0</v>
      </c>
      <c r="D1568" s="2">
        <f t="shared" si="7309"/>
        <v>0</v>
      </c>
      <c r="E1568" s="141">
        <f t="shared" si="7309"/>
        <v>0</v>
      </c>
      <c r="F1568" s="84"/>
      <c r="G1568" s="119"/>
      <c r="H1568" s="118"/>
      <c r="J1568" s="166">
        <f t="shared" ref="J1568:U1568" si="7320">J1361+I1568</f>
        <v>0</v>
      </c>
      <c r="K1568" s="166">
        <f t="shared" si="7320"/>
        <v>0</v>
      </c>
      <c r="L1568" s="166">
        <f t="shared" si="7320"/>
        <v>0</v>
      </c>
      <c r="M1568" s="166">
        <f t="shared" si="7320"/>
        <v>0</v>
      </c>
      <c r="N1568" s="166">
        <f t="shared" si="7320"/>
        <v>0</v>
      </c>
      <c r="O1568" s="166">
        <f t="shared" si="7320"/>
        <v>0</v>
      </c>
      <c r="P1568" s="166">
        <f t="shared" si="7320"/>
        <v>0</v>
      </c>
      <c r="Q1568" s="166">
        <f t="shared" si="7320"/>
        <v>0</v>
      </c>
      <c r="R1568" s="166">
        <f t="shared" si="7320"/>
        <v>0</v>
      </c>
      <c r="S1568" s="166">
        <f t="shared" si="7320"/>
        <v>0</v>
      </c>
      <c r="T1568" s="166">
        <f t="shared" si="7320"/>
        <v>0</v>
      </c>
      <c r="U1568" s="166">
        <f t="shared" si="7320"/>
        <v>0</v>
      </c>
      <c r="V1568" s="142"/>
      <c r="W1568" s="166">
        <f t="shared" si="7293"/>
        <v>0</v>
      </c>
      <c r="X1568" s="166">
        <f t="shared" ref="X1568:AH1568" si="7321">X1361+W1568</f>
        <v>0</v>
      </c>
      <c r="Y1568" s="166">
        <f t="shared" si="7321"/>
        <v>0</v>
      </c>
      <c r="Z1568" s="166">
        <f t="shared" si="7321"/>
        <v>0</v>
      </c>
      <c r="AA1568" s="166">
        <f t="shared" si="7321"/>
        <v>0</v>
      </c>
      <c r="AB1568" s="166">
        <f t="shared" si="7321"/>
        <v>0</v>
      </c>
      <c r="AC1568" s="166">
        <f t="shared" si="7321"/>
        <v>0</v>
      </c>
      <c r="AD1568" s="166">
        <f t="shared" si="7321"/>
        <v>0</v>
      </c>
      <c r="AE1568" s="166">
        <f t="shared" si="7321"/>
        <v>0</v>
      </c>
      <c r="AF1568" s="166">
        <f t="shared" si="7321"/>
        <v>0</v>
      </c>
      <c r="AG1568" s="166">
        <f t="shared" si="7321"/>
        <v>0</v>
      </c>
      <c r="AH1568" s="166">
        <f t="shared" si="7321"/>
        <v>0</v>
      </c>
      <c r="AI1568" s="142"/>
      <c r="AJ1568" s="166">
        <f t="shared" si="7316"/>
        <v>0</v>
      </c>
      <c r="AK1568" s="166">
        <f t="shared" ref="AK1568:AU1568" si="7322">AK1361+AJ1568</f>
        <v>0</v>
      </c>
      <c r="AL1568" s="166">
        <f t="shared" si="7322"/>
        <v>0</v>
      </c>
      <c r="AM1568" s="166">
        <f t="shared" si="7322"/>
        <v>0</v>
      </c>
      <c r="AN1568" s="166">
        <f t="shared" si="7322"/>
        <v>0</v>
      </c>
      <c r="AO1568" s="166">
        <f t="shared" si="7322"/>
        <v>0</v>
      </c>
      <c r="AP1568" s="166">
        <f t="shared" si="7322"/>
        <v>0</v>
      </c>
      <c r="AQ1568" s="166">
        <f t="shared" si="7322"/>
        <v>0</v>
      </c>
      <c r="AR1568" s="166">
        <f t="shared" si="7322"/>
        <v>0</v>
      </c>
      <c r="AS1568" s="166">
        <f t="shared" si="7322"/>
        <v>0</v>
      </c>
      <c r="AT1568" s="166">
        <f t="shared" si="7322"/>
        <v>0</v>
      </c>
      <c r="AU1568" s="166">
        <f t="shared" si="7322"/>
        <v>0</v>
      </c>
      <c r="AV1568" s="142"/>
      <c r="AW1568" s="166">
        <f t="shared" si="7318"/>
        <v>0</v>
      </c>
      <c r="AX1568" s="166">
        <f t="shared" ref="AX1568:BH1568" si="7323">AX1361+AW1568</f>
        <v>0</v>
      </c>
      <c r="AY1568" s="166">
        <f t="shared" si="7323"/>
        <v>0</v>
      </c>
      <c r="AZ1568" s="166">
        <f t="shared" si="7323"/>
        <v>0</v>
      </c>
      <c r="BA1568" s="166">
        <f t="shared" si="7323"/>
        <v>0</v>
      </c>
      <c r="BB1568" s="166">
        <f t="shared" si="7323"/>
        <v>0</v>
      </c>
      <c r="BC1568" s="166">
        <f t="shared" si="7323"/>
        <v>0</v>
      </c>
      <c r="BD1568" s="166">
        <f t="shared" si="7323"/>
        <v>0</v>
      </c>
      <c r="BE1568" s="166">
        <f t="shared" si="7323"/>
        <v>0</v>
      </c>
      <c r="BF1568" s="166">
        <f t="shared" si="7323"/>
        <v>0</v>
      </c>
      <c r="BG1568" s="166">
        <f t="shared" si="7323"/>
        <v>0</v>
      </c>
      <c r="BH1568" s="166">
        <f t="shared" si="7323"/>
        <v>0</v>
      </c>
      <c r="BI1568" s="142"/>
      <c r="BV1568" s="142"/>
      <c r="CI1568" s="142"/>
      <c r="CV1568" s="142"/>
      <c r="DI1568" s="142"/>
      <c r="DV1568" s="142"/>
      <c r="EI1568" s="142"/>
    </row>
    <row r="1569" spans="1:139" ht="15.75" hidden="1" outlineLevel="1" x14ac:dyDescent="0.25">
      <c r="A1569" s="2">
        <f t="shared" si="7309"/>
        <v>67</v>
      </c>
      <c r="B1569" s="1">
        <f t="shared" si="7309"/>
        <v>0</v>
      </c>
      <c r="C1569" s="1">
        <f t="shared" si="7309"/>
        <v>0</v>
      </c>
      <c r="D1569" s="2">
        <f t="shared" si="7309"/>
        <v>0</v>
      </c>
      <c r="E1569" s="141">
        <f t="shared" si="7309"/>
        <v>0</v>
      </c>
      <c r="F1569" s="84"/>
      <c r="G1569" s="119"/>
      <c r="H1569" s="118"/>
      <c r="J1569" s="166">
        <f t="shared" ref="J1569:U1569" si="7324">J1362+I1569</f>
        <v>0</v>
      </c>
      <c r="K1569" s="166">
        <f t="shared" si="7324"/>
        <v>0</v>
      </c>
      <c r="L1569" s="166">
        <f t="shared" si="7324"/>
        <v>0</v>
      </c>
      <c r="M1569" s="166">
        <f t="shared" si="7324"/>
        <v>0</v>
      </c>
      <c r="N1569" s="166">
        <f t="shared" si="7324"/>
        <v>0</v>
      </c>
      <c r="O1569" s="166">
        <f t="shared" si="7324"/>
        <v>0</v>
      </c>
      <c r="P1569" s="166">
        <f t="shared" si="7324"/>
        <v>0</v>
      </c>
      <c r="Q1569" s="166">
        <f t="shared" si="7324"/>
        <v>0</v>
      </c>
      <c r="R1569" s="166">
        <f t="shared" si="7324"/>
        <v>0</v>
      </c>
      <c r="S1569" s="166">
        <f t="shared" si="7324"/>
        <v>0</v>
      </c>
      <c r="T1569" s="166">
        <f t="shared" si="7324"/>
        <v>0</v>
      </c>
      <c r="U1569" s="166">
        <f t="shared" si="7324"/>
        <v>0</v>
      </c>
      <c r="V1569" s="142"/>
      <c r="W1569" s="166">
        <f t="shared" si="7293"/>
        <v>0</v>
      </c>
      <c r="X1569" s="166">
        <f t="shared" ref="X1569:AH1569" si="7325">X1362+W1569</f>
        <v>0</v>
      </c>
      <c r="Y1569" s="166">
        <f t="shared" si="7325"/>
        <v>0</v>
      </c>
      <c r="Z1569" s="166">
        <f t="shared" si="7325"/>
        <v>0</v>
      </c>
      <c r="AA1569" s="166">
        <f t="shared" si="7325"/>
        <v>0</v>
      </c>
      <c r="AB1569" s="166">
        <f t="shared" si="7325"/>
        <v>0</v>
      </c>
      <c r="AC1569" s="166">
        <f t="shared" si="7325"/>
        <v>0</v>
      </c>
      <c r="AD1569" s="166">
        <f t="shared" si="7325"/>
        <v>0</v>
      </c>
      <c r="AE1569" s="166">
        <f t="shared" si="7325"/>
        <v>0</v>
      </c>
      <c r="AF1569" s="166">
        <f t="shared" si="7325"/>
        <v>0</v>
      </c>
      <c r="AG1569" s="166">
        <f t="shared" si="7325"/>
        <v>0</v>
      </c>
      <c r="AH1569" s="166">
        <f t="shared" si="7325"/>
        <v>0</v>
      </c>
      <c r="AI1569" s="142"/>
      <c r="AJ1569" s="166">
        <f t="shared" si="7316"/>
        <v>0</v>
      </c>
      <c r="AK1569" s="166">
        <f t="shared" ref="AK1569:AU1569" si="7326">AK1362+AJ1569</f>
        <v>0</v>
      </c>
      <c r="AL1569" s="166">
        <f t="shared" si="7326"/>
        <v>0</v>
      </c>
      <c r="AM1569" s="166">
        <f t="shared" si="7326"/>
        <v>0</v>
      </c>
      <c r="AN1569" s="166">
        <f t="shared" si="7326"/>
        <v>0</v>
      </c>
      <c r="AO1569" s="166">
        <f t="shared" si="7326"/>
        <v>0</v>
      </c>
      <c r="AP1569" s="166">
        <f t="shared" si="7326"/>
        <v>0</v>
      </c>
      <c r="AQ1569" s="166">
        <f t="shared" si="7326"/>
        <v>0</v>
      </c>
      <c r="AR1569" s="166">
        <f t="shared" si="7326"/>
        <v>0</v>
      </c>
      <c r="AS1569" s="166">
        <f t="shared" si="7326"/>
        <v>0</v>
      </c>
      <c r="AT1569" s="166">
        <f t="shared" si="7326"/>
        <v>0</v>
      </c>
      <c r="AU1569" s="166">
        <f t="shared" si="7326"/>
        <v>0</v>
      </c>
      <c r="AV1569" s="142"/>
      <c r="AW1569" s="166">
        <f t="shared" si="7318"/>
        <v>0</v>
      </c>
      <c r="AX1569" s="166">
        <f t="shared" ref="AX1569:BH1569" si="7327">AX1362+AW1569</f>
        <v>0</v>
      </c>
      <c r="AY1569" s="166">
        <f t="shared" si="7327"/>
        <v>0</v>
      </c>
      <c r="AZ1569" s="166">
        <f t="shared" si="7327"/>
        <v>0</v>
      </c>
      <c r="BA1569" s="166">
        <f t="shared" si="7327"/>
        <v>0</v>
      </c>
      <c r="BB1569" s="166">
        <f t="shared" si="7327"/>
        <v>0</v>
      </c>
      <c r="BC1569" s="166">
        <f t="shared" si="7327"/>
        <v>0</v>
      </c>
      <c r="BD1569" s="166">
        <f t="shared" si="7327"/>
        <v>0</v>
      </c>
      <c r="BE1569" s="166">
        <f t="shared" si="7327"/>
        <v>0</v>
      </c>
      <c r="BF1569" s="166">
        <f t="shared" si="7327"/>
        <v>0</v>
      </c>
      <c r="BG1569" s="166">
        <f t="shared" si="7327"/>
        <v>0</v>
      </c>
      <c r="BH1569" s="166">
        <f t="shared" si="7327"/>
        <v>0</v>
      </c>
      <c r="BI1569" s="142"/>
      <c r="BV1569" s="142"/>
      <c r="CI1569" s="142"/>
      <c r="CV1569" s="142"/>
      <c r="DI1569" s="142"/>
      <c r="DV1569" s="142"/>
      <c r="EI1569" s="142"/>
    </row>
    <row r="1570" spans="1:139" ht="15.75" hidden="1" outlineLevel="1" x14ac:dyDescent="0.25">
      <c r="A1570" s="2">
        <f t="shared" si="7309"/>
        <v>68</v>
      </c>
      <c r="B1570" s="1">
        <f t="shared" si="7309"/>
        <v>0</v>
      </c>
      <c r="C1570" s="1">
        <f t="shared" si="7309"/>
        <v>0</v>
      </c>
      <c r="D1570" s="2">
        <f t="shared" si="7309"/>
        <v>0</v>
      </c>
      <c r="E1570" s="141">
        <f t="shared" si="7309"/>
        <v>0</v>
      </c>
      <c r="F1570" s="84"/>
      <c r="G1570" s="119"/>
      <c r="H1570" s="118"/>
      <c r="J1570" s="166">
        <f t="shared" ref="J1570:U1570" si="7328">J1363+I1570</f>
        <v>0</v>
      </c>
      <c r="K1570" s="166">
        <f t="shared" si="7328"/>
        <v>0</v>
      </c>
      <c r="L1570" s="166">
        <f t="shared" si="7328"/>
        <v>0</v>
      </c>
      <c r="M1570" s="166">
        <f t="shared" si="7328"/>
        <v>0</v>
      </c>
      <c r="N1570" s="166">
        <f t="shared" si="7328"/>
        <v>0</v>
      </c>
      <c r="O1570" s="166">
        <f t="shared" si="7328"/>
        <v>0</v>
      </c>
      <c r="P1570" s="166">
        <f t="shared" si="7328"/>
        <v>0</v>
      </c>
      <c r="Q1570" s="166">
        <f t="shared" si="7328"/>
        <v>0</v>
      </c>
      <c r="R1570" s="166">
        <f t="shared" si="7328"/>
        <v>0</v>
      </c>
      <c r="S1570" s="166">
        <f t="shared" si="7328"/>
        <v>0</v>
      </c>
      <c r="T1570" s="166">
        <f t="shared" si="7328"/>
        <v>0</v>
      </c>
      <c r="U1570" s="166">
        <f t="shared" si="7328"/>
        <v>0</v>
      </c>
      <c r="V1570" s="142"/>
      <c r="W1570" s="166">
        <f t="shared" si="7293"/>
        <v>0</v>
      </c>
      <c r="X1570" s="166">
        <f t="shared" ref="X1570:AH1570" si="7329">X1363+W1570</f>
        <v>0</v>
      </c>
      <c r="Y1570" s="166">
        <f t="shared" si="7329"/>
        <v>0</v>
      </c>
      <c r="Z1570" s="166">
        <f t="shared" si="7329"/>
        <v>0</v>
      </c>
      <c r="AA1570" s="166">
        <f t="shared" si="7329"/>
        <v>0</v>
      </c>
      <c r="AB1570" s="166">
        <f t="shared" si="7329"/>
        <v>0</v>
      </c>
      <c r="AC1570" s="166">
        <f t="shared" si="7329"/>
        <v>0</v>
      </c>
      <c r="AD1570" s="166">
        <f t="shared" si="7329"/>
        <v>0</v>
      </c>
      <c r="AE1570" s="166">
        <f t="shared" si="7329"/>
        <v>0</v>
      </c>
      <c r="AF1570" s="166">
        <f t="shared" si="7329"/>
        <v>0</v>
      </c>
      <c r="AG1570" s="166">
        <f t="shared" si="7329"/>
        <v>0</v>
      </c>
      <c r="AH1570" s="166">
        <f t="shared" si="7329"/>
        <v>0</v>
      </c>
      <c r="AI1570" s="142"/>
      <c r="AJ1570" s="166">
        <f t="shared" si="7316"/>
        <v>0</v>
      </c>
      <c r="AK1570" s="166">
        <f t="shared" ref="AK1570:AU1570" si="7330">AK1363+AJ1570</f>
        <v>0</v>
      </c>
      <c r="AL1570" s="166">
        <f t="shared" si="7330"/>
        <v>0</v>
      </c>
      <c r="AM1570" s="166">
        <f t="shared" si="7330"/>
        <v>0</v>
      </c>
      <c r="AN1570" s="166">
        <f t="shared" si="7330"/>
        <v>0</v>
      </c>
      <c r="AO1570" s="166">
        <f t="shared" si="7330"/>
        <v>0</v>
      </c>
      <c r="AP1570" s="166">
        <f t="shared" si="7330"/>
        <v>0</v>
      </c>
      <c r="AQ1570" s="166">
        <f t="shared" si="7330"/>
        <v>0</v>
      </c>
      <c r="AR1570" s="166">
        <f t="shared" si="7330"/>
        <v>0</v>
      </c>
      <c r="AS1570" s="166">
        <f t="shared" si="7330"/>
        <v>0</v>
      </c>
      <c r="AT1570" s="166">
        <f t="shared" si="7330"/>
        <v>0</v>
      </c>
      <c r="AU1570" s="166">
        <f t="shared" si="7330"/>
        <v>0</v>
      </c>
      <c r="AV1570" s="142"/>
      <c r="AW1570" s="166">
        <f t="shared" si="7318"/>
        <v>0</v>
      </c>
      <c r="AX1570" s="166">
        <f t="shared" ref="AX1570:BH1570" si="7331">AX1363+AW1570</f>
        <v>0</v>
      </c>
      <c r="AY1570" s="166">
        <f t="shared" si="7331"/>
        <v>0</v>
      </c>
      <c r="AZ1570" s="166">
        <f t="shared" si="7331"/>
        <v>0</v>
      </c>
      <c r="BA1570" s="166">
        <f t="shared" si="7331"/>
        <v>0</v>
      </c>
      <c r="BB1570" s="166">
        <f t="shared" si="7331"/>
        <v>0</v>
      </c>
      <c r="BC1570" s="166">
        <f t="shared" si="7331"/>
        <v>0</v>
      </c>
      <c r="BD1570" s="166">
        <f t="shared" si="7331"/>
        <v>0</v>
      </c>
      <c r="BE1570" s="166">
        <f t="shared" si="7331"/>
        <v>0</v>
      </c>
      <c r="BF1570" s="166">
        <f t="shared" si="7331"/>
        <v>0</v>
      </c>
      <c r="BG1570" s="166">
        <f t="shared" si="7331"/>
        <v>0</v>
      </c>
      <c r="BH1570" s="166">
        <f t="shared" si="7331"/>
        <v>0</v>
      </c>
      <c r="BI1570" s="142"/>
      <c r="BV1570" s="142"/>
      <c r="CI1570" s="142"/>
      <c r="CV1570" s="142"/>
      <c r="DI1570" s="142"/>
      <c r="DV1570" s="142"/>
      <c r="EI1570" s="142"/>
    </row>
    <row r="1571" spans="1:139" ht="15.75" hidden="1" outlineLevel="1" x14ac:dyDescent="0.25">
      <c r="A1571" s="2">
        <f t="shared" si="7309"/>
        <v>69</v>
      </c>
      <c r="B1571" s="1">
        <f t="shared" si="7309"/>
        <v>0</v>
      </c>
      <c r="C1571" s="1">
        <f t="shared" si="7309"/>
        <v>0</v>
      </c>
      <c r="D1571" s="2">
        <f t="shared" si="7309"/>
        <v>0</v>
      </c>
      <c r="E1571" s="141">
        <f t="shared" si="7309"/>
        <v>0</v>
      </c>
      <c r="F1571" s="84"/>
      <c r="G1571" s="119"/>
      <c r="H1571" s="118"/>
      <c r="J1571" s="166">
        <f t="shared" ref="J1571:U1571" si="7332">J1364+I1571</f>
        <v>0</v>
      </c>
      <c r="K1571" s="166">
        <f t="shared" si="7332"/>
        <v>0</v>
      </c>
      <c r="L1571" s="166">
        <f t="shared" si="7332"/>
        <v>0</v>
      </c>
      <c r="M1571" s="166">
        <f t="shared" si="7332"/>
        <v>0</v>
      </c>
      <c r="N1571" s="166">
        <f t="shared" si="7332"/>
        <v>0</v>
      </c>
      <c r="O1571" s="166">
        <f t="shared" si="7332"/>
        <v>0</v>
      </c>
      <c r="P1571" s="166">
        <f t="shared" si="7332"/>
        <v>0</v>
      </c>
      <c r="Q1571" s="166">
        <f t="shared" si="7332"/>
        <v>0</v>
      </c>
      <c r="R1571" s="166">
        <f t="shared" si="7332"/>
        <v>0</v>
      </c>
      <c r="S1571" s="166">
        <f t="shared" si="7332"/>
        <v>0</v>
      </c>
      <c r="T1571" s="166">
        <f t="shared" si="7332"/>
        <v>0</v>
      </c>
      <c r="U1571" s="166">
        <f t="shared" si="7332"/>
        <v>0</v>
      </c>
      <c r="V1571" s="142"/>
      <c r="W1571" s="166">
        <f t="shared" si="7293"/>
        <v>0</v>
      </c>
      <c r="X1571" s="166">
        <f t="shared" ref="X1571:AH1571" si="7333">X1364+W1571</f>
        <v>0</v>
      </c>
      <c r="Y1571" s="166">
        <f t="shared" si="7333"/>
        <v>0</v>
      </c>
      <c r="Z1571" s="166">
        <f t="shared" si="7333"/>
        <v>0</v>
      </c>
      <c r="AA1571" s="166">
        <f t="shared" si="7333"/>
        <v>0</v>
      </c>
      <c r="AB1571" s="166">
        <f t="shared" si="7333"/>
        <v>0</v>
      </c>
      <c r="AC1571" s="166">
        <f t="shared" si="7333"/>
        <v>0</v>
      </c>
      <c r="AD1571" s="166">
        <f t="shared" si="7333"/>
        <v>0</v>
      </c>
      <c r="AE1571" s="166">
        <f t="shared" si="7333"/>
        <v>0</v>
      </c>
      <c r="AF1571" s="166">
        <f t="shared" si="7333"/>
        <v>0</v>
      </c>
      <c r="AG1571" s="166">
        <f t="shared" si="7333"/>
        <v>0</v>
      </c>
      <c r="AH1571" s="166">
        <f t="shared" si="7333"/>
        <v>0</v>
      </c>
      <c r="AI1571" s="142"/>
      <c r="AJ1571" s="166">
        <f t="shared" si="7316"/>
        <v>0</v>
      </c>
      <c r="AK1571" s="166">
        <f t="shared" ref="AK1571:AU1571" si="7334">AK1364+AJ1571</f>
        <v>0</v>
      </c>
      <c r="AL1571" s="166">
        <f t="shared" si="7334"/>
        <v>0</v>
      </c>
      <c r="AM1571" s="166">
        <f t="shared" si="7334"/>
        <v>0</v>
      </c>
      <c r="AN1571" s="166">
        <f t="shared" si="7334"/>
        <v>0</v>
      </c>
      <c r="AO1571" s="166">
        <f t="shared" si="7334"/>
        <v>0</v>
      </c>
      <c r="AP1571" s="166">
        <f t="shared" si="7334"/>
        <v>0</v>
      </c>
      <c r="AQ1571" s="166">
        <f t="shared" si="7334"/>
        <v>0</v>
      </c>
      <c r="AR1571" s="166">
        <f t="shared" si="7334"/>
        <v>0</v>
      </c>
      <c r="AS1571" s="166">
        <f t="shared" si="7334"/>
        <v>0</v>
      </c>
      <c r="AT1571" s="166">
        <f t="shared" si="7334"/>
        <v>0</v>
      </c>
      <c r="AU1571" s="166">
        <f t="shared" si="7334"/>
        <v>0</v>
      </c>
      <c r="AV1571" s="142"/>
      <c r="AW1571" s="166">
        <f t="shared" si="7318"/>
        <v>0</v>
      </c>
      <c r="AX1571" s="166">
        <f t="shared" ref="AX1571:BH1571" si="7335">AX1364+AW1571</f>
        <v>0</v>
      </c>
      <c r="AY1571" s="166">
        <f t="shared" si="7335"/>
        <v>0</v>
      </c>
      <c r="AZ1571" s="166">
        <f t="shared" si="7335"/>
        <v>0</v>
      </c>
      <c r="BA1571" s="166">
        <f t="shared" si="7335"/>
        <v>0</v>
      </c>
      <c r="BB1571" s="166">
        <f t="shared" si="7335"/>
        <v>0</v>
      </c>
      <c r="BC1571" s="166">
        <f t="shared" si="7335"/>
        <v>0</v>
      </c>
      <c r="BD1571" s="166">
        <f t="shared" si="7335"/>
        <v>0</v>
      </c>
      <c r="BE1571" s="166">
        <f t="shared" si="7335"/>
        <v>0</v>
      </c>
      <c r="BF1571" s="166">
        <f t="shared" si="7335"/>
        <v>0</v>
      </c>
      <c r="BG1571" s="166">
        <f t="shared" si="7335"/>
        <v>0</v>
      </c>
      <c r="BH1571" s="166">
        <f t="shared" si="7335"/>
        <v>0</v>
      </c>
      <c r="BI1571" s="142"/>
      <c r="BV1571" s="142"/>
      <c r="CI1571" s="142"/>
      <c r="CV1571" s="142"/>
      <c r="DI1571" s="142"/>
      <c r="DV1571" s="142"/>
      <c r="EI1571" s="142"/>
    </row>
    <row r="1572" spans="1:139" ht="15.75" hidden="1" outlineLevel="1" x14ac:dyDescent="0.25">
      <c r="A1572" s="2">
        <f t="shared" si="7309"/>
        <v>70</v>
      </c>
      <c r="B1572" s="1">
        <f t="shared" si="7309"/>
        <v>0</v>
      </c>
      <c r="C1572" s="1">
        <f t="shared" si="7309"/>
        <v>0</v>
      </c>
      <c r="D1572" s="2">
        <f t="shared" si="7309"/>
        <v>0</v>
      </c>
      <c r="E1572" s="141">
        <f t="shared" si="7309"/>
        <v>0</v>
      </c>
      <c r="F1572" s="84"/>
      <c r="G1572" s="119"/>
      <c r="H1572" s="118"/>
      <c r="J1572" s="166">
        <f t="shared" ref="J1572:U1572" si="7336">J1365+I1572</f>
        <v>0</v>
      </c>
      <c r="K1572" s="166">
        <f t="shared" si="7336"/>
        <v>0</v>
      </c>
      <c r="L1572" s="166">
        <f t="shared" si="7336"/>
        <v>0</v>
      </c>
      <c r="M1572" s="166">
        <f t="shared" si="7336"/>
        <v>0</v>
      </c>
      <c r="N1572" s="166">
        <f t="shared" si="7336"/>
        <v>0</v>
      </c>
      <c r="O1572" s="166">
        <f t="shared" si="7336"/>
        <v>0</v>
      </c>
      <c r="P1572" s="166">
        <f t="shared" si="7336"/>
        <v>0</v>
      </c>
      <c r="Q1572" s="166">
        <f t="shared" si="7336"/>
        <v>0</v>
      </c>
      <c r="R1572" s="166">
        <f t="shared" si="7336"/>
        <v>0</v>
      </c>
      <c r="S1572" s="166">
        <f t="shared" si="7336"/>
        <v>0</v>
      </c>
      <c r="T1572" s="166">
        <f t="shared" si="7336"/>
        <v>0</v>
      </c>
      <c r="U1572" s="166">
        <f t="shared" si="7336"/>
        <v>0</v>
      </c>
      <c r="V1572" s="142"/>
      <c r="W1572" s="166">
        <f t="shared" si="7293"/>
        <v>0</v>
      </c>
      <c r="X1572" s="166">
        <f t="shared" ref="X1572:AH1572" si="7337">X1365+W1572</f>
        <v>0</v>
      </c>
      <c r="Y1572" s="166">
        <f t="shared" si="7337"/>
        <v>0</v>
      </c>
      <c r="Z1572" s="166">
        <f t="shared" si="7337"/>
        <v>0</v>
      </c>
      <c r="AA1572" s="166">
        <f t="shared" si="7337"/>
        <v>0</v>
      </c>
      <c r="AB1572" s="166">
        <f t="shared" si="7337"/>
        <v>0</v>
      </c>
      <c r="AC1572" s="166">
        <f t="shared" si="7337"/>
        <v>0</v>
      </c>
      <c r="AD1572" s="166">
        <f t="shared" si="7337"/>
        <v>0</v>
      </c>
      <c r="AE1572" s="166">
        <f t="shared" si="7337"/>
        <v>0</v>
      </c>
      <c r="AF1572" s="166">
        <f t="shared" si="7337"/>
        <v>0</v>
      </c>
      <c r="AG1572" s="166">
        <f t="shared" si="7337"/>
        <v>0</v>
      </c>
      <c r="AH1572" s="166">
        <f t="shared" si="7337"/>
        <v>0</v>
      </c>
      <c r="AI1572" s="142"/>
      <c r="AJ1572" s="166">
        <f t="shared" si="7316"/>
        <v>0</v>
      </c>
      <c r="AK1572" s="166">
        <f t="shared" ref="AK1572:AU1572" si="7338">AK1365+AJ1572</f>
        <v>0</v>
      </c>
      <c r="AL1572" s="166">
        <f t="shared" si="7338"/>
        <v>0</v>
      </c>
      <c r="AM1572" s="166">
        <f t="shared" si="7338"/>
        <v>0</v>
      </c>
      <c r="AN1572" s="166">
        <f t="shared" si="7338"/>
        <v>0</v>
      </c>
      <c r="AO1572" s="166">
        <f t="shared" si="7338"/>
        <v>0</v>
      </c>
      <c r="AP1572" s="166">
        <f t="shared" si="7338"/>
        <v>0</v>
      </c>
      <c r="AQ1572" s="166">
        <f t="shared" si="7338"/>
        <v>0</v>
      </c>
      <c r="AR1572" s="166">
        <f t="shared" si="7338"/>
        <v>0</v>
      </c>
      <c r="AS1572" s="166">
        <f t="shared" si="7338"/>
        <v>0</v>
      </c>
      <c r="AT1572" s="166">
        <f t="shared" si="7338"/>
        <v>0</v>
      </c>
      <c r="AU1572" s="166">
        <f t="shared" si="7338"/>
        <v>0</v>
      </c>
      <c r="AV1572" s="142"/>
      <c r="AW1572" s="166">
        <f t="shared" si="7318"/>
        <v>0</v>
      </c>
      <c r="AX1572" s="166">
        <f t="shared" ref="AX1572:BH1572" si="7339">AX1365+AW1572</f>
        <v>0</v>
      </c>
      <c r="AY1572" s="166">
        <f t="shared" si="7339"/>
        <v>0</v>
      </c>
      <c r="AZ1572" s="166">
        <f t="shared" si="7339"/>
        <v>0</v>
      </c>
      <c r="BA1572" s="166">
        <f t="shared" si="7339"/>
        <v>0</v>
      </c>
      <c r="BB1572" s="166">
        <f t="shared" si="7339"/>
        <v>0</v>
      </c>
      <c r="BC1572" s="166">
        <f t="shared" si="7339"/>
        <v>0</v>
      </c>
      <c r="BD1572" s="166">
        <f t="shared" si="7339"/>
        <v>0</v>
      </c>
      <c r="BE1572" s="166">
        <f t="shared" si="7339"/>
        <v>0</v>
      </c>
      <c r="BF1572" s="166">
        <f t="shared" si="7339"/>
        <v>0</v>
      </c>
      <c r="BG1572" s="166">
        <f t="shared" si="7339"/>
        <v>0</v>
      </c>
      <c r="BH1572" s="166">
        <f t="shared" si="7339"/>
        <v>0</v>
      </c>
      <c r="BI1572" s="142"/>
      <c r="BV1572" s="142"/>
      <c r="CI1572" s="142"/>
      <c r="CV1572" s="142"/>
      <c r="DI1572" s="142"/>
      <c r="DV1572" s="142"/>
      <c r="EI1572" s="142"/>
    </row>
    <row r="1573" spans="1:139" ht="15.75" hidden="1" outlineLevel="1" x14ac:dyDescent="0.25">
      <c r="A1573" s="2">
        <f t="shared" si="7309"/>
        <v>71</v>
      </c>
      <c r="B1573" s="1">
        <f t="shared" si="7309"/>
        <v>0</v>
      </c>
      <c r="C1573" s="1">
        <f t="shared" si="7309"/>
        <v>0</v>
      </c>
      <c r="D1573" s="2">
        <f t="shared" si="7309"/>
        <v>0</v>
      </c>
      <c r="E1573" s="141">
        <f t="shared" si="7309"/>
        <v>0</v>
      </c>
      <c r="F1573" s="84"/>
      <c r="G1573" s="119"/>
      <c r="H1573" s="118"/>
      <c r="J1573" s="166">
        <f t="shared" ref="J1573:U1573" si="7340">J1366+I1573</f>
        <v>0</v>
      </c>
      <c r="K1573" s="166">
        <f t="shared" si="7340"/>
        <v>0</v>
      </c>
      <c r="L1573" s="166">
        <f t="shared" si="7340"/>
        <v>0</v>
      </c>
      <c r="M1573" s="166">
        <f t="shared" si="7340"/>
        <v>0</v>
      </c>
      <c r="N1573" s="166">
        <f t="shared" si="7340"/>
        <v>0</v>
      </c>
      <c r="O1573" s="166">
        <f t="shared" si="7340"/>
        <v>0</v>
      </c>
      <c r="P1573" s="166">
        <f t="shared" si="7340"/>
        <v>0</v>
      </c>
      <c r="Q1573" s="166">
        <f t="shared" si="7340"/>
        <v>0</v>
      </c>
      <c r="R1573" s="166">
        <f t="shared" si="7340"/>
        <v>0</v>
      </c>
      <c r="S1573" s="166">
        <f t="shared" si="7340"/>
        <v>0</v>
      </c>
      <c r="T1573" s="166">
        <f t="shared" si="7340"/>
        <v>0</v>
      </c>
      <c r="U1573" s="166">
        <f t="shared" si="7340"/>
        <v>0</v>
      </c>
      <c r="V1573" s="142"/>
      <c r="W1573" s="166">
        <f t="shared" si="7293"/>
        <v>0</v>
      </c>
      <c r="X1573" s="166">
        <f t="shared" ref="X1573:AH1573" si="7341">X1366+W1573</f>
        <v>0</v>
      </c>
      <c r="Y1573" s="166">
        <f t="shared" si="7341"/>
        <v>0</v>
      </c>
      <c r="Z1573" s="166">
        <f t="shared" si="7341"/>
        <v>0</v>
      </c>
      <c r="AA1573" s="166">
        <f t="shared" si="7341"/>
        <v>0</v>
      </c>
      <c r="AB1573" s="166">
        <f t="shared" si="7341"/>
        <v>0</v>
      </c>
      <c r="AC1573" s="166">
        <f t="shared" si="7341"/>
        <v>0</v>
      </c>
      <c r="AD1573" s="166">
        <f t="shared" si="7341"/>
        <v>0</v>
      </c>
      <c r="AE1573" s="166">
        <f t="shared" si="7341"/>
        <v>0</v>
      </c>
      <c r="AF1573" s="166">
        <f t="shared" si="7341"/>
        <v>0</v>
      </c>
      <c r="AG1573" s="166">
        <f t="shared" si="7341"/>
        <v>0</v>
      </c>
      <c r="AH1573" s="166">
        <f t="shared" si="7341"/>
        <v>0</v>
      </c>
      <c r="AI1573" s="142"/>
      <c r="AJ1573" s="166">
        <f t="shared" si="7316"/>
        <v>0</v>
      </c>
      <c r="AK1573" s="166">
        <f t="shared" ref="AK1573:AU1573" si="7342">AK1366+AJ1573</f>
        <v>0</v>
      </c>
      <c r="AL1573" s="166">
        <f t="shared" si="7342"/>
        <v>0</v>
      </c>
      <c r="AM1573" s="166">
        <f t="shared" si="7342"/>
        <v>0</v>
      </c>
      <c r="AN1573" s="166">
        <f t="shared" si="7342"/>
        <v>0</v>
      </c>
      <c r="AO1573" s="166">
        <f t="shared" si="7342"/>
        <v>0</v>
      </c>
      <c r="AP1573" s="166">
        <f t="shared" si="7342"/>
        <v>0</v>
      </c>
      <c r="AQ1573" s="166">
        <f t="shared" si="7342"/>
        <v>0</v>
      </c>
      <c r="AR1573" s="166">
        <f t="shared" si="7342"/>
        <v>0</v>
      </c>
      <c r="AS1573" s="166">
        <f t="shared" si="7342"/>
        <v>0</v>
      </c>
      <c r="AT1573" s="166">
        <f t="shared" si="7342"/>
        <v>0</v>
      </c>
      <c r="AU1573" s="166">
        <f t="shared" si="7342"/>
        <v>0</v>
      </c>
      <c r="AV1573" s="142"/>
      <c r="AW1573" s="166">
        <f t="shared" si="7318"/>
        <v>0</v>
      </c>
      <c r="AX1573" s="166">
        <f t="shared" ref="AX1573:BH1573" si="7343">AX1366+AW1573</f>
        <v>0</v>
      </c>
      <c r="AY1573" s="166">
        <f t="shared" si="7343"/>
        <v>0</v>
      </c>
      <c r="AZ1573" s="166">
        <f t="shared" si="7343"/>
        <v>0</v>
      </c>
      <c r="BA1573" s="166">
        <f t="shared" si="7343"/>
        <v>0</v>
      </c>
      <c r="BB1573" s="166">
        <f t="shared" si="7343"/>
        <v>0</v>
      </c>
      <c r="BC1573" s="166">
        <f t="shared" si="7343"/>
        <v>0</v>
      </c>
      <c r="BD1573" s="166">
        <f t="shared" si="7343"/>
        <v>0</v>
      </c>
      <c r="BE1573" s="166">
        <f t="shared" si="7343"/>
        <v>0</v>
      </c>
      <c r="BF1573" s="166">
        <f t="shared" si="7343"/>
        <v>0</v>
      </c>
      <c r="BG1573" s="166">
        <f t="shared" si="7343"/>
        <v>0</v>
      </c>
      <c r="BH1573" s="166">
        <f t="shared" si="7343"/>
        <v>0</v>
      </c>
      <c r="BI1573" s="142"/>
      <c r="BV1573" s="142"/>
      <c r="CI1573" s="142"/>
      <c r="CV1573" s="142"/>
      <c r="DI1573" s="142"/>
      <c r="DV1573" s="142"/>
      <c r="EI1573" s="142"/>
    </row>
    <row r="1574" spans="1:139" ht="15.75" hidden="1" outlineLevel="1" x14ac:dyDescent="0.25">
      <c r="A1574" s="2">
        <f t="shared" si="7309"/>
        <v>72</v>
      </c>
      <c r="B1574" s="1">
        <f t="shared" si="7309"/>
        <v>0</v>
      </c>
      <c r="C1574" s="1">
        <f t="shared" si="7309"/>
        <v>0</v>
      </c>
      <c r="D1574" s="2">
        <f t="shared" si="7309"/>
        <v>0</v>
      </c>
      <c r="E1574" s="141">
        <f t="shared" si="7309"/>
        <v>0</v>
      </c>
      <c r="F1574" s="84"/>
      <c r="G1574" s="119"/>
      <c r="H1574" s="118"/>
      <c r="J1574" s="166">
        <f t="shared" ref="J1574:U1574" si="7344">J1367+I1574</f>
        <v>0</v>
      </c>
      <c r="K1574" s="166">
        <f t="shared" si="7344"/>
        <v>0</v>
      </c>
      <c r="L1574" s="166">
        <f t="shared" si="7344"/>
        <v>0</v>
      </c>
      <c r="M1574" s="166">
        <f t="shared" si="7344"/>
        <v>0</v>
      </c>
      <c r="N1574" s="166">
        <f t="shared" si="7344"/>
        <v>0</v>
      </c>
      <c r="O1574" s="166">
        <f t="shared" si="7344"/>
        <v>0</v>
      </c>
      <c r="P1574" s="166">
        <f t="shared" si="7344"/>
        <v>0</v>
      </c>
      <c r="Q1574" s="166">
        <f t="shared" si="7344"/>
        <v>0</v>
      </c>
      <c r="R1574" s="166">
        <f t="shared" si="7344"/>
        <v>0</v>
      </c>
      <c r="S1574" s="166">
        <f t="shared" si="7344"/>
        <v>0</v>
      </c>
      <c r="T1574" s="166">
        <f t="shared" si="7344"/>
        <v>0</v>
      </c>
      <c r="U1574" s="166">
        <f t="shared" si="7344"/>
        <v>0</v>
      </c>
      <c r="V1574" s="142"/>
      <c r="W1574" s="166">
        <f t="shared" si="7293"/>
        <v>0</v>
      </c>
      <c r="X1574" s="166">
        <f t="shared" ref="X1574:AH1574" si="7345">X1367+W1574</f>
        <v>0</v>
      </c>
      <c r="Y1574" s="166">
        <f t="shared" si="7345"/>
        <v>0</v>
      </c>
      <c r="Z1574" s="166">
        <f t="shared" si="7345"/>
        <v>0</v>
      </c>
      <c r="AA1574" s="166">
        <f t="shared" si="7345"/>
        <v>0</v>
      </c>
      <c r="AB1574" s="166">
        <f t="shared" si="7345"/>
        <v>0</v>
      </c>
      <c r="AC1574" s="166">
        <f t="shared" si="7345"/>
        <v>0</v>
      </c>
      <c r="AD1574" s="166">
        <f t="shared" si="7345"/>
        <v>0</v>
      </c>
      <c r="AE1574" s="166">
        <f t="shared" si="7345"/>
        <v>0</v>
      </c>
      <c r="AF1574" s="166">
        <f t="shared" si="7345"/>
        <v>0</v>
      </c>
      <c r="AG1574" s="166">
        <f t="shared" si="7345"/>
        <v>0</v>
      </c>
      <c r="AH1574" s="166">
        <f t="shared" si="7345"/>
        <v>0</v>
      </c>
      <c r="AI1574" s="142"/>
      <c r="AJ1574" s="166">
        <f t="shared" si="7316"/>
        <v>0</v>
      </c>
      <c r="AK1574" s="166">
        <f t="shared" ref="AK1574:AU1574" si="7346">AK1367+AJ1574</f>
        <v>0</v>
      </c>
      <c r="AL1574" s="166">
        <f t="shared" si="7346"/>
        <v>0</v>
      </c>
      <c r="AM1574" s="166">
        <f t="shared" si="7346"/>
        <v>0</v>
      </c>
      <c r="AN1574" s="166">
        <f t="shared" si="7346"/>
        <v>0</v>
      </c>
      <c r="AO1574" s="166">
        <f t="shared" si="7346"/>
        <v>0</v>
      </c>
      <c r="AP1574" s="166">
        <f t="shared" si="7346"/>
        <v>0</v>
      </c>
      <c r="AQ1574" s="166">
        <f t="shared" si="7346"/>
        <v>0</v>
      </c>
      <c r="AR1574" s="166">
        <f t="shared" si="7346"/>
        <v>0</v>
      </c>
      <c r="AS1574" s="166">
        <f t="shared" si="7346"/>
        <v>0</v>
      </c>
      <c r="AT1574" s="166">
        <f t="shared" si="7346"/>
        <v>0</v>
      </c>
      <c r="AU1574" s="166">
        <f t="shared" si="7346"/>
        <v>0</v>
      </c>
      <c r="AV1574" s="142"/>
      <c r="AW1574" s="166">
        <f t="shared" si="7318"/>
        <v>0</v>
      </c>
      <c r="AX1574" s="166">
        <f t="shared" ref="AX1574:BH1574" si="7347">AX1367+AW1574</f>
        <v>0</v>
      </c>
      <c r="AY1574" s="166">
        <f t="shared" si="7347"/>
        <v>0</v>
      </c>
      <c r="AZ1574" s="166">
        <f t="shared" si="7347"/>
        <v>0</v>
      </c>
      <c r="BA1574" s="166">
        <f t="shared" si="7347"/>
        <v>0</v>
      </c>
      <c r="BB1574" s="166">
        <f t="shared" si="7347"/>
        <v>0</v>
      </c>
      <c r="BC1574" s="166">
        <f t="shared" si="7347"/>
        <v>0</v>
      </c>
      <c r="BD1574" s="166">
        <f t="shared" si="7347"/>
        <v>0</v>
      </c>
      <c r="BE1574" s="166">
        <f t="shared" si="7347"/>
        <v>0</v>
      </c>
      <c r="BF1574" s="166">
        <f t="shared" si="7347"/>
        <v>0</v>
      </c>
      <c r="BG1574" s="166">
        <f t="shared" si="7347"/>
        <v>0</v>
      </c>
      <c r="BH1574" s="166">
        <f t="shared" si="7347"/>
        <v>0</v>
      </c>
      <c r="BI1574" s="142"/>
      <c r="BV1574" s="142"/>
      <c r="CI1574" s="142"/>
      <c r="CV1574" s="142"/>
      <c r="DI1574" s="142"/>
      <c r="DV1574" s="142"/>
      <c r="EI1574" s="142"/>
    </row>
    <row r="1575" spans="1:139" ht="15.75" hidden="1" outlineLevel="1" x14ac:dyDescent="0.25">
      <c r="A1575" s="2">
        <f t="shared" si="7309"/>
        <v>73</v>
      </c>
      <c r="B1575" s="1">
        <f t="shared" si="7309"/>
        <v>0</v>
      </c>
      <c r="C1575" s="1">
        <f t="shared" si="7309"/>
        <v>0</v>
      </c>
      <c r="D1575" s="2">
        <f t="shared" si="7309"/>
        <v>0</v>
      </c>
      <c r="E1575" s="141">
        <f t="shared" si="7309"/>
        <v>0</v>
      </c>
      <c r="F1575" s="84"/>
      <c r="G1575" s="119"/>
      <c r="H1575" s="118"/>
      <c r="J1575" s="166">
        <f t="shared" ref="J1575:U1575" si="7348">J1368+I1575</f>
        <v>0</v>
      </c>
      <c r="K1575" s="166">
        <f t="shared" si="7348"/>
        <v>0</v>
      </c>
      <c r="L1575" s="166">
        <f t="shared" si="7348"/>
        <v>0</v>
      </c>
      <c r="M1575" s="166">
        <f t="shared" si="7348"/>
        <v>0</v>
      </c>
      <c r="N1575" s="166">
        <f t="shared" si="7348"/>
        <v>0</v>
      </c>
      <c r="O1575" s="166">
        <f t="shared" si="7348"/>
        <v>0</v>
      </c>
      <c r="P1575" s="166">
        <f t="shared" si="7348"/>
        <v>0</v>
      </c>
      <c r="Q1575" s="166">
        <f t="shared" si="7348"/>
        <v>0</v>
      </c>
      <c r="R1575" s="166">
        <f t="shared" si="7348"/>
        <v>0</v>
      </c>
      <c r="S1575" s="166">
        <f t="shared" si="7348"/>
        <v>0</v>
      </c>
      <c r="T1575" s="166">
        <f t="shared" si="7348"/>
        <v>0</v>
      </c>
      <c r="U1575" s="166">
        <f t="shared" si="7348"/>
        <v>0</v>
      </c>
      <c r="V1575" s="142"/>
      <c r="W1575" s="166">
        <f t="shared" si="7293"/>
        <v>0</v>
      </c>
      <c r="X1575" s="166">
        <f t="shared" ref="X1575:AH1575" si="7349">X1368+W1575</f>
        <v>0</v>
      </c>
      <c r="Y1575" s="166">
        <f t="shared" si="7349"/>
        <v>0</v>
      </c>
      <c r="Z1575" s="166">
        <f t="shared" si="7349"/>
        <v>0</v>
      </c>
      <c r="AA1575" s="166">
        <f t="shared" si="7349"/>
        <v>0</v>
      </c>
      <c r="AB1575" s="166">
        <f t="shared" si="7349"/>
        <v>0</v>
      </c>
      <c r="AC1575" s="166">
        <f t="shared" si="7349"/>
        <v>0</v>
      </c>
      <c r="AD1575" s="166">
        <f t="shared" si="7349"/>
        <v>0</v>
      </c>
      <c r="AE1575" s="166">
        <f t="shared" si="7349"/>
        <v>0</v>
      </c>
      <c r="AF1575" s="166">
        <f t="shared" si="7349"/>
        <v>0</v>
      </c>
      <c r="AG1575" s="166">
        <f t="shared" si="7349"/>
        <v>0</v>
      </c>
      <c r="AH1575" s="166">
        <f t="shared" si="7349"/>
        <v>0</v>
      </c>
      <c r="AI1575" s="142"/>
      <c r="AJ1575" s="166">
        <f t="shared" si="7316"/>
        <v>0</v>
      </c>
      <c r="AK1575" s="166">
        <f t="shared" ref="AK1575:AU1575" si="7350">AK1368+AJ1575</f>
        <v>0</v>
      </c>
      <c r="AL1575" s="166">
        <f t="shared" si="7350"/>
        <v>0</v>
      </c>
      <c r="AM1575" s="166">
        <f t="shared" si="7350"/>
        <v>0</v>
      </c>
      <c r="AN1575" s="166">
        <f t="shared" si="7350"/>
        <v>0</v>
      </c>
      <c r="AO1575" s="166">
        <f t="shared" si="7350"/>
        <v>0</v>
      </c>
      <c r="AP1575" s="166">
        <f t="shared" si="7350"/>
        <v>0</v>
      </c>
      <c r="AQ1575" s="166">
        <f t="shared" si="7350"/>
        <v>0</v>
      </c>
      <c r="AR1575" s="166">
        <f t="shared" si="7350"/>
        <v>0</v>
      </c>
      <c r="AS1575" s="166">
        <f t="shared" si="7350"/>
        <v>0</v>
      </c>
      <c r="AT1575" s="166">
        <f t="shared" si="7350"/>
        <v>0</v>
      </c>
      <c r="AU1575" s="166">
        <f t="shared" si="7350"/>
        <v>0</v>
      </c>
      <c r="AV1575" s="142"/>
      <c r="AW1575" s="166">
        <f t="shared" si="7318"/>
        <v>0</v>
      </c>
      <c r="AX1575" s="166">
        <f t="shared" ref="AX1575:BH1575" si="7351">AX1368+AW1575</f>
        <v>0</v>
      </c>
      <c r="AY1575" s="166">
        <f t="shared" si="7351"/>
        <v>0</v>
      </c>
      <c r="AZ1575" s="166">
        <f t="shared" si="7351"/>
        <v>0</v>
      </c>
      <c r="BA1575" s="166">
        <f t="shared" si="7351"/>
        <v>0</v>
      </c>
      <c r="BB1575" s="166">
        <f t="shared" si="7351"/>
        <v>0</v>
      </c>
      <c r="BC1575" s="166">
        <f t="shared" si="7351"/>
        <v>0</v>
      </c>
      <c r="BD1575" s="166">
        <f t="shared" si="7351"/>
        <v>0</v>
      </c>
      <c r="BE1575" s="166">
        <f t="shared" si="7351"/>
        <v>0</v>
      </c>
      <c r="BF1575" s="166">
        <f t="shared" si="7351"/>
        <v>0</v>
      </c>
      <c r="BG1575" s="166">
        <f t="shared" si="7351"/>
        <v>0</v>
      </c>
      <c r="BH1575" s="166">
        <f t="shared" si="7351"/>
        <v>0</v>
      </c>
      <c r="BI1575" s="142"/>
      <c r="BV1575" s="142"/>
      <c r="CI1575" s="142"/>
      <c r="CV1575" s="142"/>
      <c r="DI1575" s="142"/>
      <c r="DV1575" s="142"/>
      <c r="EI1575" s="142"/>
    </row>
    <row r="1576" spans="1:139" ht="15.75" hidden="1" outlineLevel="1" x14ac:dyDescent="0.25">
      <c r="A1576" s="2">
        <f t="shared" ref="A1576:E1585" si="7352">A1369</f>
        <v>74</v>
      </c>
      <c r="B1576" s="1">
        <f t="shared" si="7352"/>
        <v>0</v>
      </c>
      <c r="C1576" s="1">
        <f t="shared" si="7352"/>
        <v>0</v>
      </c>
      <c r="D1576" s="2">
        <f t="shared" si="7352"/>
        <v>0</v>
      </c>
      <c r="E1576" s="141">
        <f t="shared" si="7352"/>
        <v>0</v>
      </c>
      <c r="F1576" s="84"/>
      <c r="G1576" s="119"/>
      <c r="H1576" s="118"/>
      <c r="J1576" s="166">
        <f t="shared" ref="J1576:U1576" si="7353">J1369+I1576</f>
        <v>0</v>
      </c>
      <c r="K1576" s="166">
        <f t="shared" si="7353"/>
        <v>0</v>
      </c>
      <c r="L1576" s="166">
        <f t="shared" si="7353"/>
        <v>0</v>
      </c>
      <c r="M1576" s="166">
        <f t="shared" si="7353"/>
        <v>0</v>
      </c>
      <c r="N1576" s="166">
        <f t="shared" si="7353"/>
        <v>0</v>
      </c>
      <c r="O1576" s="166">
        <f t="shared" si="7353"/>
        <v>0</v>
      </c>
      <c r="P1576" s="166">
        <f t="shared" si="7353"/>
        <v>0</v>
      </c>
      <c r="Q1576" s="166">
        <f t="shared" si="7353"/>
        <v>0</v>
      </c>
      <c r="R1576" s="166">
        <f t="shared" si="7353"/>
        <v>0</v>
      </c>
      <c r="S1576" s="166">
        <f t="shared" si="7353"/>
        <v>0</v>
      </c>
      <c r="T1576" s="166">
        <f t="shared" si="7353"/>
        <v>0</v>
      </c>
      <c r="U1576" s="166">
        <f t="shared" si="7353"/>
        <v>0</v>
      </c>
      <c r="V1576" s="142"/>
      <c r="W1576" s="166">
        <f t="shared" si="7293"/>
        <v>0</v>
      </c>
      <c r="X1576" s="166">
        <f t="shared" ref="X1576:AH1576" si="7354">X1369+W1576</f>
        <v>0</v>
      </c>
      <c r="Y1576" s="166">
        <f t="shared" si="7354"/>
        <v>0</v>
      </c>
      <c r="Z1576" s="166">
        <f t="shared" si="7354"/>
        <v>0</v>
      </c>
      <c r="AA1576" s="166">
        <f t="shared" si="7354"/>
        <v>0</v>
      </c>
      <c r="AB1576" s="166">
        <f t="shared" si="7354"/>
        <v>0</v>
      </c>
      <c r="AC1576" s="166">
        <f t="shared" si="7354"/>
        <v>0</v>
      </c>
      <c r="AD1576" s="166">
        <f t="shared" si="7354"/>
        <v>0</v>
      </c>
      <c r="AE1576" s="166">
        <f t="shared" si="7354"/>
        <v>0</v>
      </c>
      <c r="AF1576" s="166">
        <f t="shared" si="7354"/>
        <v>0</v>
      </c>
      <c r="AG1576" s="166">
        <f t="shared" si="7354"/>
        <v>0</v>
      </c>
      <c r="AH1576" s="166">
        <f t="shared" si="7354"/>
        <v>0</v>
      </c>
      <c r="AI1576" s="142"/>
      <c r="AJ1576" s="166">
        <f t="shared" si="7316"/>
        <v>0</v>
      </c>
      <c r="AK1576" s="166">
        <f t="shared" ref="AK1576:AU1576" si="7355">AK1369+AJ1576</f>
        <v>0</v>
      </c>
      <c r="AL1576" s="166">
        <f t="shared" si="7355"/>
        <v>0</v>
      </c>
      <c r="AM1576" s="166">
        <f t="shared" si="7355"/>
        <v>0</v>
      </c>
      <c r="AN1576" s="166">
        <f t="shared" si="7355"/>
        <v>0</v>
      </c>
      <c r="AO1576" s="166">
        <f t="shared" si="7355"/>
        <v>0</v>
      </c>
      <c r="AP1576" s="166">
        <f t="shared" si="7355"/>
        <v>0</v>
      </c>
      <c r="AQ1576" s="166">
        <f t="shared" si="7355"/>
        <v>0</v>
      </c>
      <c r="AR1576" s="166">
        <f t="shared" si="7355"/>
        <v>0</v>
      </c>
      <c r="AS1576" s="166">
        <f t="shared" si="7355"/>
        <v>0</v>
      </c>
      <c r="AT1576" s="166">
        <f t="shared" si="7355"/>
        <v>0</v>
      </c>
      <c r="AU1576" s="166">
        <f t="shared" si="7355"/>
        <v>0</v>
      </c>
      <c r="AV1576" s="142"/>
      <c r="AW1576" s="166">
        <f t="shared" si="7318"/>
        <v>0</v>
      </c>
      <c r="AX1576" s="166">
        <f t="shared" ref="AX1576:BH1576" si="7356">AX1369+AW1576</f>
        <v>0</v>
      </c>
      <c r="AY1576" s="166">
        <f t="shared" si="7356"/>
        <v>0</v>
      </c>
      <c r="AZ1576" s="166">
        <f t="shared" si="7356"/>
        <v>0</v>
      </c>
      <c r="BA1576" s="166">
        <f t="shared" si="7356"/>
        <v>0</v>
      </c>
      <c r="BB1576" s="166">
        <f t="shared" si="7356"/>
        <v>0</v>
      </c>
      <c r="BC1576" s="166">
        <f t="shared" si="7356"/>
        <v>0</v>
      </c>
      <c r="BD1576" s="166">
        <f t="shared" si="7356"/>
        <v>0</v>
      </c>
      <c r="BE1576" s="166">
        <f t="shared" si="7356"/>
        <v>0</v>
      </c>
      <c r="BF1576" s="166">
        <f t="shared" si="7356"/>
        <v>0</v>
      </c>
      <c r="BG1576" s="166">
        <f t="shared" si="7356"/>
        <v>0</v>
      </c>
      <c r="BH1576" s="166">
        <f t="shared" si="7356"/>
        <v>0</v>
      </c>
      <c r="BI1576" s="142"/>
      <c r="BV1576" s="142"/>
      <c r="CI1576" s="142"/>
      <c r="CV1576" s="142"/>
      <c r="DI1576" s="142"/>
      <c r="DV1576" s="142"/>
      <c r="EI1576" s="142"/>
    </row>
    <row r="1577" spans="1:139" ht="15.75" hidden="1" outlineLevel="1" x14ac:dyDescent="0.25">
      <c r="A1577" s="2">
        <f t="shared" si="7352"/>
        <v>75</v>
      </c>
      <c r="B1577" s="1">
        <f t="shared" si="7352"/>
        <v>0</v>
      </c>
      <c r="C1577" s="1">
        <f t="shared" si="7352"/>
        <v>0</v>
      </c>
      <c r="D1577" s="2">
        <f t="shared" si="7352"/>
        <v>0</v>
      </c>
      <c r="E1577" s="141">
        <f t="shared" si="7352"/>
        <v>0</v>
      </c>
      <c r="F1577" s="84"/>
      <c r="G1577" s="119"/>
      <c r="H1577" s="118"/>
      <c r="J1577" s="166">
        <f t="shared" ref="J1577:U1577" si="7357">J1370+I1577</f>
        <v>0</v>
      </c>
      <c r="K1577" s="166">
        <f t="shared" si="7357"/>
        <v>0</v>
      </c>
      <c r="L1577" s="166">
        <f t="shared" si="7357"/>
        <v>0</v>
      </c>
      <c r="M1577" s="166">
        <f t="shared" si="7357"/>
        <v>0</v>
      </c>
      <c r="N1577" s="166">
        <f t="shared" si="7357"/>
        <v>0</v>
      </c>
      <c r="O1577" s="166">
        <f t="shared" si="7357"/>
        <v>0</v>
      </c>
      <c r="P1577" s="166">
        <f t="shared" si="7357"/>
        <v>0</v>
      </c>
      <c r="Q1577" s="166">
        <f t="shared" si="7357"/>
        <v>0</v>
      </c>
      <c r="R1577" s="166">
        <f t="shared" si="7357"/>
        <v>0</v>
      </c>
      <c r="S1577" s="166">
        <f t="shared" si="7357"/>
        <v>0</v>
      </c>
      <c r="T1577" s="166">
        <f t="shared" si="7357"/>
        <v>0</v>
      </c>
      <c r="U1577" s="166">
        <f t="shared" si="7357"/>
        <v>0</v>
      </c>
      <c r="V1577" s="142"/>
      <c r="W1577" s="166">
        <f t="shared" si="7293"/>
        <v>0</v>
      </c>
      <c r="X1577" s="166">
        <f t="shared" ref="X1577:AH1577" si="7358">X1370+W1577</f>
        <v>0</v>
      </c>
      <c r="Y1577" s="166">
        <f t="shared" si="7358"/>
        <v>0</v>
      </c>
      <c r="Z1577" s="166">
        <f t="shared" si="7358"/>
        <v>0</v>
      </c>
      <c r="AA1577" s="166">
        <f t="shared" si="7358"/>
        <v>0</v>
      </c>
      <c r="AB1577" s="166">
        <f t="shared" si="7358"/>
        <v>0</v>
      </c>
      <c r="AC1577" s="166">
        <f t="shared" si="7358"/>
        <v>0</v>
      </c>
      <c r="AD1577" s="166">
        <f t="shared" si="7358"/>
        <v>0</v>
      </c>
      <c r="AE1577" s="166">
        <f t="shared" si="7358"/>
        <v>0</v>
      </c>
      <c r="AF1577" s="166">
        <f t="shared" si="7358"/>
        <v>0</v>
      </c>
      <c r="AG1577" s="166">
        <f t="shared" si="7358"/>
        <v>0</v>
      </c>
      <c r="AH1577" s="166">
        <f t="shared" si="7358"/>
        <v>0</v>
      </c>
      <c r="AI1577" s="142"/>
      <c r="AJ1577" s="166">
        <f t="shared" si="7316"/>
        <v>0</v>
      </c>
      <c r="AK1577" s="166">
        <f t="shared" ref="AK1577:AU1577" si="7359">AK1370+AJ1577</f>
        <v>0</v>
      </c>
      <c r="AL1577" s="166">
        <f t="shared" si="7359"/>
        <v>0</v>
      </c>
      <c r="AM1577" s="166">
        <f t="shared" si="7359"/>
        <v>0</v>
      </c>
      <c r="AN1577" s="166">
        <f t="shared" si="7359"/>
        <v>0</v>
      </c>
      <c r="AO1577" s="166">
        <f t="shared" si="7359"/>
        <v>0</v>
      </c>
      <c r="AP1577" s="166">
        <f t="shared" si="7359"/>
        <v>0</v>
      </c>
      <c r="AQ1577" s="166">
        <f t="shared" si="7359"/>
        <v>0</v>
      </c>
      <c r="AR1577" s="166">
        <f t="shared" si="7359"/>
        <v>0</v>
      </c>
      <c r="AS1577" s="166">
        <f t="shared" si="7359"/>
        <v>0</v>
      </c>
      <c r="AT1577" s="166">
        <f t="shared" si="7359"/>
        <v>0</v>
      </c>
      <c r="AU1577" s="166">
        <f t="shared" si="7359"/>
        <v>0</v>
      </c>
      <c r="AV1577" s="142"/>
      <c r="AW1577" s="166">
        <f t="shared" si="7318"/>
        <v>0</v>
      </c>
      <c r="AX1577" s="166">
        <f t="shared" ref="AX1577:BH1577" si="7360">AX1370+AW1577</f>
        <v>0</v>
      </c>
      <c r="AY1577" s="166">
        <f t="shared" si="7360"/>
        <v>0</v>
      </c>
      <c r="AZ1577" s="166">
        <f t="shared" si="7360"/>
        <v>0</v>
      </c>
      <c r="BA1577" s="166">
        <f t="shared" si="7360"/>
        <v>0</v>
      </c>
      <c r="BB1577" s="166">
        <f t="shared" si="7360"/>
        <v>0</v>
      </c>
      <c r="BC1577" s="166">
        <f t="shared" si="7360"/>
        <v>0</v>
      </c>
      <c r="BD1577" s="166">
        <f t="shared" si="7360"/>
        <v>0</v>
      </c>
      <c r="BE1577" s="166">
        <f t="shared" si="7360"/>
        <v>0</v>
      </c>
      <c r="BF1577" s="166">
        <f t="shared" si="7360"/>
        <v>0</v>
      </c>
      <c r="BG1577" s="166">
        <f t="shared" si="7360"/>
        <v>0</v>
      </c>
      <c r="BH1577" s="166">
        <f t="shared" si="7360"/>
        <v>0</v>
      </c>
      <c r="BI1577" s="142"/>
      <c r="BV1577" s="142"/>
      <c r="CI1577" s="142"/>
      <c r="CV1577" s="142"/>
      <c r="DI1577" s="142"/>
      <c r="DV1577" s="142"/>
      <c r="EI1577" s="142"/>
    </row>
    <row r="1578" spans="1:139" ht="15.75" hidden="1" outlineLevel="1" x14ac:dyDescent="0.25">
      <c r="A1578" s="2">
        <f t="shared" si="7352"/>
        <v>76</v>
      </c>
      <c r="B1578" s="1">
        <f t="shared" si="7352"/>
        <v>0</v>
      </c>
      <c r="C1578" s="1">
        <f t="shared" si="7352"/>
        <v>0</v>
      </c>
      <c r="D1578" s="2">
        <f t="shared" si="7352"/>
        <v>0</v>
      </c>
      <c r="E1578" s="141">
        <f t="shared" si="7352"/>
        <v>0</v>
      </c>
      <c r="F1578" s="84"/>
      <c r="G1578" s="119"/>
      <c r="H1578" s="118"/>
      <c r="J1578" s="166">
        <f t="shared" ref="J1578:U1578" si="7361">J1371+I1578</f>
        <v>0</v>
      </c>
      <c r="K1578" s="166">
        <f t="shared" si="7361"/>
        <v>0</v>
      </c>
      <c r="L1578" s="166">
        <f t="shared" si="7361"/>
        <v>0</v>
      </c>
      <c r="M1578" s="166">
        <f t="shared" si="7361"/>
        <v>0</v>
      </c>
      <c r="N1578" s="166">
        <f t="shared" si="7361"/>
        <v>0</v>
      </c>
      <c r="O1578" s="166">
        <f t="shared" si="7361"/>
        <v>0</v>
      </c>
      <c r="P1578" s="166">
        <f t="shared" si="7361"/>
        <v>0</v>
      </c>
      <c r="Q1578" s="166">
        <f t="shared" si="7361"/>
        <v>0</v>
      </c>
      <c r="R1578" s="166">
        <f t="shared" si="7361"/>
        <v>0</v>
      </c>
      <c r="S1578" s="166">
        <f t="shared" si="7361"/>
        <v>0</v>
      </c>
      <c r="T1578" s="166">
        <f t="shared" si="7361"/>
        <v>0</v>
      </c>
      <c r="U1578" s="166">
        <f t="shared" si="7361"/>
        <v>0</v>
      </c>
      <c r="V1578" s="142"/>
      <c r="W1578" s="166">
        <f t="shared" si="7293"/>
        <v>0</v>
      </c>
      <c r="X1578" s="166">
        <f t="shared" ref="X1578:AH1578" si="7362">X1371+W1578</f>
        <v>0</v>
      </c>
      <c r="Y1578" s="166">
        <f t="shared" si="7362"/>
        <v>0</v>
      </c>
      <c r="Z1578" s="166">
        <f t="shared" si="7362"/>
        <v>0</v>
      </c>
      <c r="AA1578" s="166">
        <f t="shared" si="7362"/>
        <v>0</v>
      </c>
      <c r="AB1578" s="166">
        <f t="shared" si="7362"/>
        <v>0</v>
      </c>
      <c r="AC1578" s="166">
        <f t="shared" si="7362"/>
        <v>0</v>
      </c>
      <c r="AD1578" s="166">
        <f t="shared" si="7362"/>
        <v>0</v>
      </c>
      <c r="AE1578" s="166">
        <f t="shared" si="7362"/>
        <v>0</v>
      </c>
      <c r="AF1578" s="166">
        <f t="shared" si="7362"/>
        <v>0</v>
      </c>
      <c r="AG1578" s="166">
        <f t="shared" si="7362"/>
        <v>0</v>
      </c>
      <c r="AH1578" s="166">
        <f t="shared" si="7362"/>
        <v>0</v>
      </c>
      <c r="AI1578" s="142"/>
      <c r="AJ1578" s="166">
        <f t="shared" si="7316"/>
        <v>0</v>
      </c>
      <c r="AK1578" s="166">
        <f t="shared" ref="AK1578:AU1578" si="7363">AK1371+AJ1578</f>
        <v>0</v>
      </c>
      <c r="AL1578" s="166">
        <f t="shared" si="7363"/>
        <v>0</v>
      </c>
      <c r="AM1578" s="166">
        <f t="shared" si="7363"/>
        <v>0</v>
      </c>
      <c r="AN1578" s="166">
        <f t="shared" si="7363"/>
        <v>0</v>
      </c>
      <c r="AO1578" s="166">
        <f t="shared" si="7363"/>
        <v>0</v>
      </c>
      <c r="AP1578" s="166">
        <f t="shared" si="7363"/>
        <v>0</v>
      </c>
      <c r="AQ1578" s="166">
        <f t="shared" si="7363"/>
        <v>0</v>
      </c>
      <c r="AR1578" s="166">
        <f t="shared" si="7363"/>
        <v>0</v>
      </c>
      <c r="AS1578" s="166">
        <f t="shared" si="7363"/>
        <v>0</v>
      </c>
      <c r="AT1578" s="166">
        <f t="shared" si="7363"/>
        <v>0</v>
      </c>
      <c r="AU1578" s="166">
        <f t="shared" si="7363"/>
        <v>0</v>
      </c>
      <c r="AV1578" s="142"/>
      <c r="AW1578" s="166">
        <f t="shared" si="7318"/>
        <v>0</v>
      </c>
      <c r="AX1578" s="166">
        <f t="shared" ref="AX1578:BH1578" si="7364">AX1371+AW1578</f>
        <v>0</v>
      </c>
      <c r="AY1578" s="166">
        <f t="shared" si="7364"/>
        <v>0</v>
      </c>
      <c r="AZ1578" s="166">
        <f t="shared" si="7364"/>
        <v>0</v>
      </c>
      <c r="BA1578" s="166">
        <f t="shared" si="7364"/>
        <v>0</v>
      </c>
      <c r="BB1578" s="166">
        <f t="shared" si="7364"/>
        <v>0</v>
      </c>
      <c r="BC1578" s="166">
        <f t="shared" si="7364"/>
        <v>0</v>
      </c>
      <c r="BD1578" s="166">
        <f t="shared" si="7364"/>
        <v>0</v>
      </c>
      <c r="BE1578" s="166">
        <f t="shared" si="7364"/>
        <v>0</v>
      </c>
      <c r="BF1578" s="166">
        <f t="shared" si="7364"/>
        <v>0</v>
      </c>
      <c r="BG1578" s="166">
        <f t="shared" si="7364"/>
        <v>0</v>
      </c>
      <c r="BH1578" s="166">
        <f t="shared" si="7364"/>
        <v>0</v>
      </c>
      <c r="BI1578" s="142"/>
      <c r="BV1578" s="142"/>
      <c r="CI1578" s="142"/>
      <c r="CV1578" s="142"/>
      <c r="DI1578" s="142"/>
      <c r="DV1578" s="142"/>
      <c r="EI1578" s="142"/>
    </row>
    <row r="1579" spans="1:139" ht="15.75" hidden="1" outlineLevel="1" x14ac:dyDescent="0.25">
      <c r="A1579" s="2">
        <f t="shared" si="7352"/>
        <v>77</v>
      </c>
      <c r="B1579" s="1">
        <f t="shared" si="7352"/>
        <v>0</v>
      </c>
      <c r="C1579" s="1">
        <f t="shared" si="7352"/>
        <v>0</v>
      </c>
      <c r="D1579" s="2">
        <f t="shared" si="7352"/>
        <v>0</v>
      </c>
      <c r="E1579" s="141">
        <f t="shared" si="7352"/>
        <v>0</v>
      </c>
      <c r="F1579" s="84"/>
      <c r="G1579" s="119"/>
      <c r="H1579" s="118"/>
      <c r="J1579" s="166">
        <f t="shared" ref="J1579:U1579" si="7365">J1372+I1579</f>
        <v>0</v>
      </c>
      <c r="K1579" s="166">
        <f t="shared" si="7365"/>
        <v>0</v>
      </c>
      <c r="L1579" s="166">
        <f t="shared" si="7365"/>
        <v>0</v>
      </c>
      <c r="M1579" s="166">
        <f t="shared" si="7365"/>
        <v>0</v>
      </c>
      <c r="N1579" s="166">
        <f t="shared" si="7365"/>
        <v>0</v>
      </c>
      <c r="O1579" s="166">
        <f t="shared" si="7365"/>
        <v>0</v>
      </c>
      <c r="P1579" s="166">
        <f t="shared" si="7365"/>
        <v>0</v>
      </c>
      <c r="Q1579" s="166">
        <f t="shared" si="7365"/>
        <v>0</v>
      </c>
      <c r="R1579" s="166">
        <f t="shared" si="7365"/>
        <v>0</v>
      </c>
      <c r="S1579" s="166">
        <f t="shared" si="7365"/>
        <v>0</v>
      </c>
      <c r="T1579" s="166">
        <f t="shared" si="7365"/>
        <v>0</v>
      </c>
      <c r="U1579" s="166">
        <f t="shared" si="7365"/>
        <v>0</v>
      </c>
      <c r="V1579" s="142"/>
      <c r="W1579" s="166">
        <f t="shared" si="7293"/>
        <v>0</v>
      </c>
      <c r="X1579" s="166">
        <f t="shared" ref="X1579:AH1579" si="7366">X1372+W1579</f>
        <v>0</v>
      </c>
      <c r="Y1579" s="166">
        <f t="shared" si="7366"/>
        <v>0</v>
      </c>
      <c r="Z1579" s="166">
        <f t="shared" si="7366"/>
        <v>0</v>
      </c>
      <c r="AA1579" s="166">
        <f t="shared" si="7366"/>
        <v>0</v>
      </c>
      <c r="AB1579" s="166">
        <f t="shared" si="7366"/>
        <v>0</v>
      </c>
      <c r="AC1579" s="166">
        <f t="shared" si="7366"/>
        <v>0</v>
      </c>
      <c r="AD1579" s="166">
        <f t="shared" si="7366"/>
        <v>0</v>
      </c>
      <c r="AE1579" s="166">
        <f t="shared" si="7366"/>
        <v>0</v>
      </c>
      <c r="AF1579" s="166">
        <f t="shared" si="7366"/>
        <v>0</v>
      </c>
      <c r="AG1579" s="166">
        <f t="shared" si="7366"/>
        <v>0</v>
      </c>
      <c r="AH1579" s="166">
        <f t="shared" si="7366"/>
        <v>0</v>
      </c>
      <c r="AI1579" s="142"/>
      <c r="AJ1579" s="166">
        <f t="shared" si="7316"/>
        <v>0</v>
      </c>
      <c r="AK1579" s="166">
        <f t="shared" ref="AK1579:AU1579" si="7367">AK1372+AJ1579</f>
        <v>0</v>
      </c>
      <c r="AL1579" s="166">
        <f t="shared" si="7367"/>
        <v>0</v>
      </c>
      <c r="AM1579" s="166">
        <f t="shared" si="7367"/>
        <v>0</v>
      </c>
      <c r="AN1579" s="166">
        <f t="shared" si="7367"/>
        <v>0</v>
      </c>
      <c r="AO1579" s="166">
        <f t="shared" si="7367"/>
        <v>0</v>
      </c>
      <c r="AP1579" s="166">
        <f t="shared" si="7367"/>
        <v>0</v>
      </c>
      <c r="AQ1579" s="166">
        <f t="shared" si="7367"/>
        <v>0</v>
      </c>
      <c r="AR1579" s="166">
        <f t="shared" si="7367"/>
        <v>0</v>
      </c>
      <c r="AS1579" s="166">
        <f t="shared" si="7367"/>
        <v>0</v>
      </c>
      <c r="AT1579" s="166">
        <f t="shared" si="7367"/>
        <v>0</v>
      </c>
      <c r="AU1579" s="166">
        <f t="shared" si="7367"/>
        <v>0</v>
      </c>
      <c r="AV1579" s="142"/>
      <c r="AW1579" s="166">
        <f t="shared" si="7318"/>
        <v>0</v>
      </c>
      <c r="AX1579" s="166">
        <f t="shared" ref="AX1579:BH1579" si="7368">AX1372+AW1579</f>
        <v>0</v>
      </c>
      <c r="AY1579" s="166">
        <f t="shared" si="7368"/>
        <v>0</v>
      </c>
      <c r="AZ1579" s="166">
        <f t="shared" si="7368"/>
        <v>0</v>
      </c>
      <c r="BA1579" s="166">
        <f t="shared" si="7368"/>
        <v>0</v>
      </c>
      <c r="BB1579" s="166">
        <f t="shared" si="7368"/>
        <v>0</v>
      </c>
      <c r="BC1579" s="166">
        <f t="shared" si="7368"/>
        <v>0</v>
      </c>
      <c r="BD1579" s="166">
        <f t="shared" si="7368"/>
        <v>0</v>
      </c>
      <c r="BE1579" s="166">
        <f t="shared" si="7368"/>
        <v>0</v>
      </c>
      <c r="BF1579" s="166">
        <f t="shared" si="7368"/>
        <v>0</v>
      </c>
      <c r="BG1579" s="166">
        <f t="shared" si="7368"/>
        <v>0</v>
      </c>
      <c r="BH1579" s="166">
        <f t="shared" si="7368"/>
        <v>0</v>
      </c>
      <c r="BI1579" s="142"/>
      <c r="BV1579" s="142"/>
      <c r="CI1579" s="142"/>
      <c r="CV1579" s="142"/>
      <c r="DI1579" s="142"/>
      <c r="DV1579" s="142"/>
      <c r="EI1579" s="142"/>
    </row>
    <row r="1580" spans="1:139" ht="15.75" hidden="1" outlineLevel="1" x14ac:dyDescent="0.25">
      <c r="A1580" s="2">
        <f t="shared" si="7352"/>
        <v>78</v>
      </c>
      <c r="B1580" s="1">
        <f t="shared" si="7352"/>
        <v>0</v>
      </c>
      <c r="C1580" s="1">
        <f t="shared" si="7352"/>
        <v>0</v>
      </c>
      <c r="D1580" s="2">
        <f t="shared" si="7352"/>
        <v>0</v>
      </c>
      <c r="E1580" s="141">
        <f t="shared" si="7352"/>
        <v>0</v>
      </c>
      <c r="F1580" s="84"/>
      <c r="G1580" s="119"/>
      <c r="H1580" s="118"/>
      <c r="J1580" s="166">
        <f t="shared" ref="J1580:U1580" si="7369">J1373+I1580</f>
        <v>0</v>
      </c>
      <c r="K1580" s="166">
        <f t="shared" si="7369"/>
        <v>0</v>
      </c>
      <c r="L1580" s="166">
        <f t="shared" si="7369"/>
        <v>0</v>
      </c>
      <c r="M1580" s="166">
        <f t="shared" si="7369"/>
        <v>0</v>
      </c>
      <c r="N1580" s="166">
        <f t="shared" si="7369"/>
        <v>0</v>
      </c>
      <c r="O1580" s="166">
        <f t="shared" si="7369"/>
        <v>0</v>
      </c>
      <c r="P1580" s="166">
        <f t="shared" si="7369"/>
        <v>0</v>
      </c>
      <c r="Q1580" s="166">
        <f t="shared" si="7369"/>
        <v>0</v>
      </c>
      <c r="R1580" s="166">
        <f t="shared" si="7369"/>
        <v>0</v>
      </c>
      <c r="S1580" s="166">
        <f t="shared" si="7369"/>
        <v>0</v>
      </c>
      <c r="T1580" s="166">
        <f t="shared" si="7369"/>
        <v>0</v>
      </c>
      <c r="U1580" s="166">
        <f t="shared" si="7369"/>
        <v>0</v>
      </c>
      <c r="V1580" s="142"/>
      <c r="W1580" s="166">
        <f t="shared" si="7293"/>
        <v>0</v>
      </c>
      <c r="X1580" s="166">
        <f t="shared" ref="X1580:AH1580" si="7370">X1373+W1580</f>
        <v>0</v>
      </c>
      <c r="Y1580" s="166">
        <f t="shared" si="7370"/>
        <v>0</v>
      </c>
      <c r="Z1580" s="166">
        <f t="shared" si="7370"/>
        <v>0</v>
      </c>
      <c r="AA1580" s="166">
        <f t="shared" si="7370"/>
        <v>0</v>
      </c>
      <c r="AB1580" s="166">
        <f t="shared" si="7370"/>
        <v>0</v>
      </c>
      <c r="AC1580" s="166">
        <f t="shared" si="7370"/>
        <v>0</v>
      </c>
      <c r="AD1580" s="166">
        <f t="shared" si="7370"/>
        <v>0</v>
      </c>
      <c r="AE1580" s="166">
        <f t="shared" si="7370"/>
        <v>0</v>
      </c>
      <c r="AF1580" s="166">
        <f t="shared" si="7370"/>
        <v>0</v>
      </c>
      <c r="AG1580" s="166">
        <f t="shared" si="7370"/>
        <v>0</v>
      </c>
      <c r="AH1580" s="166">
        <f t="shared" si="7370"/>
        <v>0</v>
      </c>
      <c r="AI1580" s="142"/>
      <c r="AJ1580" s="166">
        <f t="shared" si="7316"/>
        <v>0</v>
      </c>
      <c r="AK1580" s="166">
        <f t="shared" ref="AK1580:AU1580" si="7371">AK1373+AJ1580</f>
        <v>0</v>
      </c>
      <c r="AL1580" s="166">
        <f t="shared" si="7371"/>
        <v>0</v>
      </c>
      <c r="AM1580" s="166">
        <f t="shared" si="7371"/>
        <v>0</v>
      </c>
      <c r="AN1580" s="166">
        <f t="shared" si="7371"/>
        <v>0</v>
      </c>
      <c r="AO1580" s="166">
        <f t="shared" si="7371"/>
        <v>0</v>
      </c>
      <c r="AP1580" s="166">
        <f t="shared" si="7371"/>
        <v>0</v>
      </c>
      <c r="AQ1580" s="166">
        <f t="shared" si="7371"/>
        <v>0</v>
      </c>
      <c r="AR1580" s="166">
        <f t="shared" si="7371"/>
        <v>0</v>
      </c>
      <c r="AS1580" s="166">
        <f t="shared" si="7371"/>
        <v>0</v>
      </c>
      <c r="AT1580" s="166">
        <f t="shared" si="7371"/>
        <v>0</v>
      </c>
      <c r="AU1580" s="166">
        <f t="shared" si="7371"/>
        <v>0</v>
      </c>
      <c r="AV1580" s="142"/>
      <c r="AW1580" s="166">
        <f t="shared" si="7318"/>
        <v>0</v>
      </c>
      <c r="AX1580" s="166">
        <f t="shared" ref="AX1580:BH1580" si="7372">AX1373+AW1580</f>
        <v>0</v>
      </c>
      <c r="AY1580" s="166">
        <f t="shared" si="7372"/>
        <v>0</v>
      </c>
      <c r="AZ1580" s="166">
        <f t="shared" si="7372"/>
        <v>0</v>
      </c>
      <c r="BA1580" s="166">
        <f t="shared" si="7372"/>
        <v>0</v>
      </c>
      <c r="BB1580" s="166">
        <f t="shared" si="7372"/>
        <v>0</v>
      </c>
      <c r="BC1580" s="166">
        <f t="shared" si="7372"/>
        <v>0</v>
      </c>
      <c r="BD1580" s="166">
        <f t="shared" si="7372"/>
        <v>0</v>
      </c>
      <c r="BE1580" s="166">
        <f t="shared" si="7372"/>
        <v>0</v>
      </c>
      <c r="BF1580" s="166">
        <f t="shared" si="7372"/>
        <v>0</v>
      </c>
      <c r="BG1580" s="166">
        <f t="shared" si="7372"/>
        <v>0</v>
      </c>
      <c r="BH1580" s="166">
        <f t="shared" si="7372"/>
        <v>0</v>
      </c>
      <c r="BI1580" s="142"/>
      <c r="BV1580" s="142"/>
      <c r="CI1580" s="142"/>
      <c r="CV1580" s="142"/>
      <c r="DI1580" s="142"/>
      <c r="DV1580" s="142"/>
      <c r="EI1580" s="142"/>
    </row>
    <row r="1581" spans="1:139" ht="15.75" hidden="1" outlineLevel="1" x14ac:dyDescent="0.25">
      <c r="A1581" s="2">
        <f t="shared" si="7352"/>
        <v>79</v>
      </c>
      <c r="B1581" s="1">
        <f t="shared" si="7352"/>
        <v>0</v>
      </c>
      <c r="C1581" s="1">
        <f t="shared" si="7352"/>
        <v>0</v>
      </c>
      <c r="D1581" s="2">
        <f t="shared" si="7352"/>
        <v>0</v>
      </c>
      <c r="E1581" s="141">
        <f t="shared" si="7352"/>
        <v>0</v>
      </c>
      <c r="F1581" s="84"/>
      <c r="G1581" s="119"/>
      <c r="H1581" s="118"/>
      <c r="J1581" s="166">
        <f t="shared" ref="J1581:U1581" si="7373">J1374+I1581</f>
        <v>0</v>
      </c>
      <c r="K1581" s="166">
        <f t="shared" si="7373"/>
        <v>0</v>
      </c>
      <c r="L1581" s="166">
        <f t="shared" si="7373"/>
        <v>0</v>
      </c>
      <c r="M1581" s="166">
        <f t="shared" si="7373"/>
        <v>0</v>
      </c>
      <c r="N1581" s="166">
        <f t="shared" si="7373"/>
        <v>0</v>
      </c>
      <c r="O1581" s="166">
        <f t="shared" si="7373"/>
        <v>0</v>
      </c>
      <c r="P1581" s="166">
        <f t="shared" si="7373"/>
        <v>0</v>
      </c>
      <c r="Q1581" s="166">
        <f t="shared" si="7373"/>
        <v>0</v>
      </c>
      <c r="R1581" s="166">
        <f t="shared" si="7373"/>
        <v>0</v>
      </c>
      <c r="S1581" s="166">
        <f t="shared" si="7373"/>
        <v>0</v>
      </c>
      <c r="T1581" s="166">
        <f t="shared" si="7373"/>
        <v>0</v>
      </c>
      <c r="U1581" s="166">
        <f t="shared" si="7373"/>
        <v>0</v>
      </c>
      <c r="V1581" s="142"/>
      <c r="W1581" s="166">
        <f t="shared" si="7293"/>
        <v>0</v>
      </c>
      <c r="X1581" s="166">
        <f t="shared" ref="X1581:AH1581" si="7374">X1374+W1581</f>
        <v>0</v>
      </c>
      <c r="Y1581" s="166">
        <f t="shared" si="7374"/>
        <v>0</v>
      </c>
      <c r="Z1581" s="166">
        <f t="shared" si="7374"/>
        <v>0</v>
      </c>
      <c r="AA1581" s="166">
        <f t="shared" si="7374"/>
        <v>0</v>
      </c>
      <c r="AB1581" s="166">
        <f t="shared" si="7374"/>
        <v>0</v>
      </c>
      <c r="AC1581" s="166">
        <f t="shared" si="7374"/>
        <v>0</v>
      </c>
      <c r="AD1581" s="166">
        <f t="shared" si="7374"/>
        <v>0</v>
      </c>
      <c r="AE1581" s="166">
        <f t="shared" si="7374"/>
        <v>0</v>
      </c>
      <c r="AF1581" s="166">
        <f t="shared" si="7374"/>
        <v>0</v>
      </c>
      <c r="AG1581" s="166">
        <f t="shared" si="7374"/>
        <v>0</v>
      </c>
      <c r="AH1581" s="166">
        <f t="shared" si="7374"/>
        <v>0</v>
      </c>
      <c r="AI1581" s="142"/>
      <c r="AJ1581" s="166">
        <f t="shared" si="7316"/>
        <v>0</v>
      </c>
      <c r="AK1581" s="166">
        <f t="shared" ref="AK1581:AU1581" si="7375">AK1374+AJ1581</f>
        <v>0</v>
      </c>
      <c r="AL1581" s="166">
        <f t="shared" si="7375"/>
        <v>0</v>
      </c>
      <c r="AM1581" s="166">
        <f t="shared" si="7375"/>
        <v>0</v>
      </c>
      <c r="AN1581" s="166">
        <f t="shared" si="7375"/>
        <v>0</v>
      </c>
      <c r="AO1581" s="166">
        <f t="shared" si="7375"/>
        <v>0</v>
      </c>
      <c r="AP1581" s="166">
        <f t="shared" si="7375"/>
        <v>0</v>
      </c>
      <c r="AQ1581" s="166">
        <f t="shared" si="7375"/>
        <v>0</v>
      </c>
      <c r="AR1581" s="166">
        <f t="shared" si="7375"/>
        <v>0</v>
      </c>
      <c r="AS1581" s="166">
        <f t="shared" si="7375"/>
        <v>0</v>
      </c>
      <c r="AT1581" s="166">
        <f t="shared" si="7375"/>
        <v>0</v>
      </c>
      <c r="AU1581" s="166">
        <f t="shared" si="7375"/>
        <v>0</v>
      </c>
      <c r="AV1581" s="142"/>
      <c r="AW1581" s="166">
        <f t="shared" si="7318"/>
        <v>0</v>
      </c>
      <c r="AX1581" s="166">
        <f t="shared" ref="AX1581:BH1581" si="7376">AX1374+AW1581</f>
        <v>0</v>
      </c>
      <c r="AY1581" s="166">
        <f t="shared" si="7376"/>
        <v>0</v>
      </c>
      <c r="AZ1581" s="166">
        <f t="shared" si="7376"/>
        <v>0</v>
      </c>
      <c r="BA1581" s="166">
        <f t="shared" si="7376"/>
        <v>0</v>
      </c>
      <c r="BB1581" s="166">
        <f t="shared" si="7376"/>
        <v>0</v>
      </c>
      <c r="BC1581" s="166">
        <f t="shared" si="7376"/>
        <v>0</v>
      </c>
      <c r="BD1581" s="166">
        <f t="shared" si="7376"/>
        <v>0</v>
      </c>
      <c r="BE1581" s="166">
        <f t="shared" si="7376"/>
        <v>0</v>
      </c>
      <c r="BF1581" s="166">
        <f t="shared" si="7376"/>
        <v>0</v>
      </c>
      <c r="BG1581" s="166">
        <f t="shared" si="7376"/>
        <v>0</v>
      </c>
      <c r="BH1581" s="166">
        <f t="shared" si="7376"/>
        <v>0</v>
      </c>
      <c r="BI1581" s="142"/>
      <c r="BV1581" s="142"/>
      <c r="CI1581" s="142"/>
      <c r="CV1581" s="142"/>
      <c r="DI1581" s="142"/>
      <c r="DV1581" s="142"/>
      <c r="EI1581" s="142"/>
    </row>
    <row r="1582" spans="1:139" ht="15.75" hidden="1" outlineLevel="1" x14ac:dyDescent="0.25">
      <c r="A1582" s="2">
        <f t="shared" si="7352"/>
        <v>80</v>
      </c>
      <c r="B1582" s="1">
        <f t="shared" si="7352"/>
        <v>0</v>
      </c>
      <c r="C1582" s="1">
        <f t="shared" si="7352"/>
        <v>0</v>
      </c>
      <c r="D1582" s="2">
        <f t="shared" si="7352"/>
        <v>0</v>
      </c>
      <c r="E1582" s="141">
        <f t="shared" si="7352"/>
        <v>0</v>
      </c>
      <c r="F1582" s="84"/>
      <c r="G1582" s="119"/>
      <c r="H1582" s="118"/>
      <c r="J1582" s="166">
        <f t="shared" ref="J1582:U1582" si="7377">J1375+I1582</f>
        <v>0</v>
      </c>
      <c r="K1582" s="166">
        <f t="shared" si="7377"/>
        <v>0</v>
      </c>
      <c r="L1582" s="166">
        <f t="shared" si="7377"/>
        <v>0</v>
      </c>
      <c r="M1582" s="166">
        <f t="shared" si="7377"/>
        <v>0</v>
      </c>
      <c r="N1582" s="166">
        <f t="shared" si="7377"/>
        <v>0</v>
      </c>
      <c r="O1582" s="166">
        <f t="shared" si="7377"/>
        <v>0</v>
      </c>
      <c r="P1582" s="166">
        <f t="shared" si="7377"/>
        <v>0</v>
      </c>
      <c r="Q1582" s="166">
        <f t="shared" si="7377"/>
        <v>0</v>
      </c>
      <c r="R1582" s="166">
        <f t="shared" si="7377"/>
        <v>0</v>
      </c>
      <c r="S1582" s="166">
        <f t="shared" si="7377"/>
        <v>0</v>
      </c>
      <c r="T1582" s="166">
        <f t="shared" si="7377"/>
        <v>0</v>
      </c>
      <c r="U1582" s="166">
        <f t="shared" si="7377"/>
        <v>0</v>
      </c>
      <c r="V1582" s="142"/>
      <c r="W1582" s="166">
        <f t="shared" si="7293"/>
        <v>0</v>
      </c>
      <c r="X1582" s="166">
        <f t="shared" ref="X1582:AH1582" si="7378">X1375+W1582</f>
        <v>0</v>
      </c>
      <c r="Y1582" s="166">
        <f t="shared" si="7378"/>
        <v>0</v>
      </c>
      <c r="Z1582" s="166">
        <f t="shared" si="7378"/>
        <v>0</v>
      </c>
      <c r="AA1582" s="166">
        <f t="shared" si="7378"/>
        <v>0</v>
      </c>
      <c r="AB1582" s="166">
        <f t="shared" si="7378"/>
        <v>0</v>
      </c>
      <c r="AC1582" s="166">
        <f t="shared" si="7378"/>
        <v>0</v>
      </c>
      <c r="AD1582" s="166">
        <f t="shared" si="7378"/>
        <v>0</v>
      </c>
      <c r="AE1582" s="166">
        <f t="shared" si="7378"/>
        <v>0</v>
      </c>
      <c r="AF1582" s="166">
        <f t="shared" si="7378"/>
        <v>0</v>
      </c>
      <c r="AG1582" s="166">
        <f t="shared" si="7378"/>
        <v>0</v>
      </c>
      <c r="AH1582" s="166">
        <f t="shared" si="7378"/>
        <v>0</v>
      </c>
      <c r="AI1582" s="142"/>
      <c r="AJ1582" s="166">
        <f t="shared" si="7316"/>
        <v>0</v>
      </c>
      <c r="AK1582" s="166">
        <f t="shared" ref="AK1582:AU1582" si="7379">AK1375+AJ1582</f>
        <v>0</v>
      </c>
      <c r="AL1582" s="166">
        <f t="shared" si="7379"/>
        <v>0</v>
      </c>
      <c r="AM1582" s="166">
        <f t="shared" si="7379"/>
        <v>0</v>
      </c>
      <c r="AN1582" s="166">
        <f t="shared" si="7379"/>
        <v>0</v>
      </c>
      <c r="AO1582" s="166">
        <f t="shared" si="7379"/>
        <v>0</v>
      </c>
      <c r="AP1582" s="166">
        <f t="shared" si="7379"/>
        <v>0</v>
      </c>
      <c r="AQ1582" s="166">
        <f t="shared" si="7379"/>
        <v>0</v>
      </c>
      <c r="AR1582" s="166">
        <f t="shared" si="7379"/>
        <v>0</v>
      </c>
      <c r="AS1582" s="166">
        <f t="shared" si="7379"/>
        <v>0</v>
      </c>
      <c r="AT1582" s="166">
        <f t="shared" si="7379"/>
        <v>0</v>
      </c>
      <c r="AU1582" s="166">
        <f t="shared" si="7379"/>
        <v>0</v>
      </c>
      <c r="AV1582" s="142"/>
      <c r="AW1582" s="166">
        <f t="shared" si="7318"/>
        <v>0</v>
      </c>
      <c r="AX1582" s="166">
        <f t="shared" ref="AX1582:BH1582" si="7380">AX1375+AW1582</f>
        <v>0</v>
      </c>
      <c r="AY1582" s="166">
        <f t="shared" si="7380"/>
        <v>0</v>
      </c>
      <c r="AZ1582" s="166">
        <f t="shared" si="7380"/>
        <v>0</v>
      </c>
      <c r="BA1582" s="166">
        <f t="shared" si="7380"/>
        <v>0</v>
      </c>
      <c r="BB1582" s="166">
        <f t="shared" si="7380"/>
        <v>0</v>
      </c>
      <c r="BC1582" s="166">
        <f t="shared" si="7380"/>
        <v>0</v>
      </c>
      <c r="BD1582" s="166">
        <f t="shared" si="7380"/>
        <v>0</v>
      </c>
      <c r="BE1582" s="166">
        <f t="shared" si="7380"/>
        <v>0</v>
      </c>
      <c r="BF1582" s="166">
        <f t="shared" si="7380"/>
        <v>0</v>
      </c>
      <c r="BG1582" s="166">
        <f t="shared" si="7380"/>
        <v>0</v>
      </c>
      <c r="BH1582" s="166">
        <f t="shared" si="7380"/>
        <v>0</v>
      </c>
      <c r="BI1582" s="142"/>
      <c r="BV1582" s="142"/>
      <c r="CI1582" s="142"/>
      <c r="CV1582" s="142"/>
      <c r="DI1582" s="142"/>
      <c r="DV1582" s="142"/>
      <c r="EI1582" s="142"/>
    </row>
    <row r="1583" spans="1:139" ht="15.75" hidden="1" outlineLevel="1" x14ac:dyDescent="0.25">
      <c r="A1583" s="2">
        <f t="shared" si="7352"/>
        <v>81</v>
      </c>
      <c r="B1583" s="1">
        <f t="shared" si="7352"/>
        <v>0</v>
      </c>
      <c r="C1583" s="1">
        <f t="shared" si="7352"/>
        <v>0</v>
      </c>
      <c r="D1583" s="2">
        <f t="shared" si="7352"/>
        <v>0</v>
      </c>
      <c r="E1583" s="141">
        <f t="shared" si="7352"/>
        <v>0</v>
      </c>
      <c r="F1583" s="84"/>
      <c r="G1583" s="119"/>
      <c r="H1583" s="118"/>
      <c r="J1583" s="166">
        <f t="shared" ref="J1583:U1583" si="7381">J1376+I1583</f>
        <v>0</v>
      </c>
      <c r="K1583" s="166">
        <f t="shared" si="7381"/>
        <v>0</v>
      </c>
      <c r="L1583" s="166">
        <f t="shared" si="7381"/>
        <v>0</v>
      </c>
      <c r="M1583" s="166">
        <f t="shared" si="7381"/>
        <v>0</v>
      </c>
      <c r="N1583" s="166">
        <f t="shared" si="7381"/>
        <v>0</v>
      </c>
      <c r="O1583" s="166">
        <f t="shared" si="7381"/>
        <v>0</v>
      </c>
      <c r="P1583" s="166">
        <f t="shared" si="7381"/>
        <v>0</v>
      </c>
      <c r="Q1583" s="166">
        <f t="shared" si="7381"/>
        <v>0</v>
      </c>
      <c r="R1583" s="166">
        <f t="shared" si="7381"/>
        <v>0</v>
      </c>
      <c r="S1583" s="166">
        <f t="shared" si="7381"/>
        <v>0</v>
      </c>
      <c r="T1583" s="166">
        <f t="shared" si="7381"/>
        <v>0</v>
      </c>
      <c r="U1583" s="166">
        <f t="shared" si="7381"/>
        <v>0</v>
      </c>
      <c r="V1583" s="142"/>
      <c r="W1583" s="166">
        <f t="shared" si="7293"/>
        <v>0</v>
      </c>
      <c r="X1583" s="166">
        <f t="shared" ref="X1583:AH1583" si="7382">X1376+W1583</f>
        <v>0</v>
      </c>
      <c r="Y1583" s="166">
        <f t="shared" si="7382"/>
        <v>0</v>
      </c>
      <c r="Z1583" s="166">
        <f t="shared" si="7382"/>
        <v>0</v>
      </c>
      <c r="AA1583" s="166">
        <f t="shared" si="7382"/>
        <v>0</v>
      </c>
      <c r="AB1583" s="166">
        <f t="shared" si="7382"/>
        <v>0</v>
      </c>
      <c r="AC1583" s="166">
        <f t="shared" si="7382"/>
        <v>0</v>
      </c>
      <c r="AD1583" s="166">
        <f t="shared" si="7382"/>
        <v>0</v>
      </c>
      <c r="AE1583" s="166">
        <f t="shared" si="7382"/>
        <v>0</v>
      </c>
      <c r="AF1583" s="166">
        <f t="shared" si="7382"/>
        <v>0</v>
      </c>
      <c r="AG1583" s="166">
        <f t="shared" si="7382"/>
        <v>0</v>
      </c>
      <c r="AH1583" s="166">
        <f t="shared" si="7382"/>
        <v>0</v>
      </c>
      <c r="AI1583" s="142"/>
      <c r="AJ1583" s="166">
        <f t="shared" si="7316"/>
        <v>0</v>
      </c>
      <c r="AK1583" s="166">
        <f t="shared" ref="AK1583:AU1583" si="7383">AK1376+AJ1583</f>
        <v>0</v>
      </c>
      <c r="AL1583" s="166">
        <f t="shared" si="7383"/>
        <v>0</v>
      </c>
      <c r="AM1583" s="166">
        <f t="shared" si="7383"/>
        <v>0</v>
      </c>
      <c r="AN1583" s="166">
        <f t="shared" si="7383"/>
        <v>0</v>
      </c>
      <c r="AO1583" s="166">
        <f t="shared" si="7383"/>
        <v>0</v>
      </c>
      <c r="AP1583" s="166">
        <f t="shared" si="7383"/>
        <v>0</v>
      </c>
      <c r="AQ1583" s="166">
        <f t="shared" si="7383"/>
        <v>0</v>
      </c>
      <c r="AR1583" s="166">
        <f t="shared" si="7383"/>
        <v>0</v>
      </c>
      <c r="AS1583" s="166">
        <f t="shared" si="7383"/>
        <v>0</v>
      </c>
      <c r="AT1583" s="166">
        <f t="shared" si="7383"/>
        <v>0</v>
      </c>
      <c r="AU1583" s="166">
        <f t="shared" si="7383"/>
        <v>0</v>
      </c>
      <c r="AV1583" s="142"/>
      <c r="AW1583" s="166">
        <f t="shared" si="7318"/>
        <v>0</v>
      </c>
      <c r="AX1583" s="166">
        <f t="shared" ref="AX1583:BH1583" si="7384">AX1376+AW1583</f>
        <v>0</v>
      </c>
      <c r="AY1583" s="166">
        <f t="shared" si="7384"/>
        <v>0</v>
      </c>
      <c r="AZ1583" s="166">
        <f t="shared" si="7384"/>
        <v>0</v>
      </c>
      <c r="BA1583" s="166">
        <f t="shared" si="7384"/>
        <v>0</v>
      </c>
      <c r="BB1583" s="166">
        <f t="shared" si="7384"/>
        <v>0</v>
      </c>
      <c r="BC1583" s="166">
        <f t="shared" si="7384"/>
        <v>0</v>
      </c>
      <c r="BD1583" s="166">
        <f t="shared" si="7384"/>
        <v>0</v>
      </c>
      <c r="BE1583" s="166">
        <f t="shared" si="7384"/>
        <v>0</v>
      </c>
      <c r="BF1583" s="166">
        <f t="shared" si="7384"/>
        <v>0</v>
      </c>
      <c r="BG1583" s="166">
        <f t="shared" si="7384"/>
        <v>0</v>
      </c>
      <c r="BH1583" s="166">
        <f t="shared" si="7384"/>
        <v>0</v>
      </c>
      <c r="BI1583" s="142"/>
      <c r="BV1583" s="142"/>
      <c r="CI1583" s="142"/>
      <c r="CV1583" s="142"/>
      <c r="DI1583" s="142"/>
      <c r="DV1583" s="142"/>
      <c r="EI1583" s="142"/>
    </row>
    <row r="1584" spans="1:139" ht="15.75" hidden="1" outlineLevel="1" x14ac:dyDescent="0.25">
      <c r="A1584" s="2">
        <f t="shared" si="7352"/>
        <v>82</v>
      </c>
      <c r="B1584" s="1">
        <f t="shared" si="7352"/>
        <v>0</v>
      </c>
      <c r="C1584" s="1">
        <f t="shared" si="7352"/>
        <v>0</v>
      </c>
      <c r="D1584" s="2">
        <f t="shared" si="7352"/>
        <v>0</v>
      </c>
      <c r="E1584" s="141">
        <f t="shared" si="7352"/>
        <v>0</v>
      </c>
      <c r="F1584" s="84"/>
      <c r="G1584" s="119"/>
      <c r="H1584" s="118"/>
      <c r="J1584" s="166">
        <f t="shared" ref="J1584:U1584" si="7385">J1377+I1584</f>
        <v>0</v>
      </c>
      <c r="K1584" s="166">
        <f t="shared" si="7385"/>
        <v>0</v>
      </c>
      <c r="L1584" s="166">
        <f t="shared" si="7385"/>
        <v>0</v>
      </c>
      <c r="M1584" s="166">
        <f t="shared" si="7385"/>
        <v>0</v>
      </c>
      <c r="N1584" s="166">
        <f t="shared" si="7385"/>
        <v>0</v>
      </c>
      <c r="O1584" s="166">
        <f t="shared" si="7385"/>
        <v>0</v>
      </c>
      <c r="P1584" s="166">
        <f t="shared" si="7385"/>
        <v>0</v>
      </c>
      <c r="Q1584" s="166">
        <f t="shared" si="7385"/>
        <v>0</v>
      </c>
      <c r="R1584" s="166">
        <f t="shared" si="7385"/>
        <v>0</v>
      </c>
      <c r="S1584" s="166">
        <f t="shared" si="7385"/>
        <v>0</v>
      </c>
      <c r="T1584" s="166">
        <f t="shared" si="7385"/>
        <v>0</v>
      </c>
      <c r="U1584" s="166">
        <f t="shared" si="7385"/>
        <v>0</v>
      </c>
      <c r="V1584" s="142"/>
      <c r="W1584" s="166">
        <f t="shared" si="7293"/>
        <v>0</v>
      </c>
      <c r="X1584" s="166">
        <f t="shared" ref="X1584:AH1584" si="7386">X1377+W1584</f>
        <v>0</v>
      </c>
      <c r="Y1584" s="166">
        <f t="shared" si="7386"/>
        <v>0</v>
      </c>
      <c r="Z1584" s="166">
        <f t="shared" si="7386"/>
        <v>0</v>
      </c>
      <c r="AA1584" s="166">
        <f t="shared" si="7386"/>
        <v>0</v>
      </c>
      <c r="AB1584" s="166">
        <f t="shared" si="7386"/>
        <v>0</v>
      </c>
      <c r="AC1584" s="166">
        <f t="shared" si="7386"/>
        <v>0</v>
      </c>
      <c r="AD1584" s="166">
        <f t="shared" si="7386"/>
        <v>0</v>
      </c>
      <c r="AE1584" s="166">
        <f t="shared" si="7386"/>
        <v>0</v>
      </c>
      <c r="AF1584" s="166">
        <f t="shared" si="7386"/>
        <v>0</v>
      </c>
      <c r="AG1584" s="166">
        <f t="shared" si="7386"/>
        <v>0</v>
      </c>
      <c r="AH1584" s="166">
        <f t="shared" si="7386"/>
        <v>0</v>
      </c>
      <c r="AI1584" s="142"/>
      <c r="AJ1584" s="166">
        <f t="shared" si="7316"/>
        <v>0</v>
      </c>
      <c r="AK1584" s="166">
        <f t="shared" ref="AK1584:AU1584" si="7387">AK1377+AJ1584</f>
        <v>0</v>
      </c>
      <c r="AL1584" s="166">
        <f t="shared" si="7387"/>
        <v>0</v>
      </c>
      <c r="AM1584" s="166">
        <f t="shared" si="7387"/>
        <v>0</v>
      </c>
      <c r="AN1584" s="166">
        <f t="shared" si="7387"/>
        <v>0</v>
      </c>
      <c r="AO1584" s="166">
        <f t="shared" si="7387"/>
        <v>0</v>
      </c>
      <c r="AP1584" s="166">
        <f t="shared" si="7387"/>
        <v>0</v>
      </c>
      <c r="AQ1584" s="166">
        <f t="shared" si="7387"/>
        <v>0</v>
      </c>
      <c r="AR1584" s="166">
        <f t="shared" si="7387"/>
        <v>0</v>
      </c>
      <c r="AS1584" s="166">
        <f t="shared" si="7387"/>
        <v>0</v>
      </c>
      <c r="AT1584" s="166">
        <f t="shared" si="7387"/>
        <v>0</v>
      </c>
      <c r="AU1584" s="166">
        <f t="shared" si="7387"/>
        <v>0</v>
      </c>
      <c r="AV1584" s="142"/>
      <c r="AW1584" s="166">
        <f t="shared" si="7318"/>
        <v>0</v>
      </c>
      <c r="AX1584" s="166">
        <f t="shared" ref="AX1584:BH1584" si="7388">AX1377+AW1584</f>
        <v>0</v>
      </c>
      <c r="AY1584" s="166">
        <f t="shared" si="7388"/>
        <v>0</v>
      </c>
      <c r="AZ1584" s="166">
        <f t="shared" si="7388"/>
        <v>0</v>
      </c>
      <c r="BA1584" s="166">
        <f t="shared" si="7388"/>
        <v>0</v>
      </c>
      <c r="BB1584" s="166">
        <f t="shared" si="7388"/>
        <v>0</v>
      </c>
      <c r="BC1584" s="166">
        <f t="shared" si="7388"/>
        <v>0</v>
      </c>
      <c r="BD1584" s="166">
        <f t="shared" si="7388"/>
        <v>0</v>
      </c>
      <c r="BE1584" s="166">
        <f t="shared" si="7388"/>
        <v>0</v>
      </c>
      <c r="BF1584" s="166">
        <f t="shared" si="7388"/>
        <v>0</v>
      </c>
      <c r="BG1584" s="166">
        <f t="shared" si="7388"/>
        <v>0</v>
      </c>
      <c r="BH1584" s="166">
        <f t="shared" si="7388"/>
        <v>0</v>
      </c>
      <c r="BI1584" s="142"/>
      <c r="BV1584" s="142"/>
      <c r="CI1584" s="142"/>
      <c r="CV1584" s="142"/>
      <c r="DI1584" s="142"/>
      <c r="DV1584" s="142"/>
      <c r="EI1584" s="142"/>
    </row>
    <row r="1585" spans="1:139" ht="15.75" hidden="1" outlineLevel="1" x14ac:dyDescent="0.25">
      <c r="A1585" s="2">
        <f t="shared" si="7352"/>
        <v>83</v>
      </c>
      <c r="B1585" s="1">
        <f t="shared" si="7352"/>
        <v>0</v>
      </c>
      <c r="C1585" s="1">
        <f t="shared" si="7352"/>
        <v>0</v>
      </c>
      <c r="D1585" s="2">
        <f t="shared" si="7352"/>
        <v>0</v>
      </c>
      <c r="E1585" s="141">
        <f t="shared" si="7352"/>
        <v>0</v>
      </c>
      <c r="F1585" s="84"/>
      <c r="G1585" s="119"/>
      <c r="H1585" s="118"/>
      <c r="J1585" s="166">
        <f t="shared" ref="J1585:U1585" si="7389">J1378+I1585</f>
        <v>0</v>
      </c>
      <c r="K1585" s="166">
        <f t="shared" si="7389"/>
        <v>0</v>
      </c>
      <c r="L1585" s="166">
        <f t="shared" si="7389"/>
        <v>0</v>
      </c>
      <c r="M1585" s="166">
        <f t="shared" si="7389"/>
        <v>0</v>
      </c>
      <c r="N1585" s="166">
        <f t="shared" si="7389"/>
        <v>0</v>
      </c>
      <c r="O1585" s="166">
        <f t="shared" si="7389"/>
        <v>0</v>
      </c>
      <c r="P1585" s="166">
        <f t="shared" si="7389"/>
        <v>0</v>
      </c>
      <c r="Q1585" s="166">
        <f t="shared" si="7389"/>
        <v>0</v>
      </c>
      <c r="R1585" s="166">
        <f t="shared" si="7389"/>
        <v>0</v>
      </c>
      <c r="S1585" s="166">
        <f t="shared" si="7389"/>
        <v>0</v>
      </c>
      <c r="T1585" s="166">
        <f t="shared" si="7389"/>
        <v>0</v>
      </c>
      <c r="U1585" s="166">
        <f t="shared" si="7389"/>
        <v>0</v>
      </c>
      <c r="V1585" s="142"/>
      <c r="W1585" s="166">
        <f t="shared" si="7293"/>
        <v>0</v>
      </c>
      <c r="X1585" s="166">
        <f t="shared" ref="X1585:AH1585" si="7390">X1378+W1585</f>
        <v>0</v>
      </c>
      <c r="Y1585" s="166">
        <f t="shared" si="7390"/>
        <v>0</v>
      </c>
      <c r="Z1585" s="166">
        <f t="shared" si="7390"/>
        <v>0</v>
      </c>
      <c r="AA1585" s="166">
        <f t="shared" si="7390"/>
        <v>0</v>
      </c>
      <c r="AB1585" s="166">
        <f t="shared" si="7390"/>
        <v>0</v>
      </c>
      <c r="AC1585" s="166">
        <f t="shared" si="7390"/>
        <v>0</v>
      </c>
      <c r="AD1585" s="166">
        <f t="shared" si="7390"/>
        <v>0</v>
      </c>
      <c r="AE1585" s="166">
        <f t="shared" si="7390"/>
        <v>0</v>
      </c>
      <c r="AF1585" s="166">
        <f t="shared" si="7390"/>
        <v>0</v>
      </c>
      <c r="AG1585" s="166">
        <f t="shared" si="7390"/>
        <v>0</v>
      </c>
      <c r="AH1585" s="166">
        <f t="shared" si="7390"/>
        <v>0</v>
      </c>
      <c r="AI1585" s="142"/>
      <c r="AJ1585" s="166">
        <f t="shared" si="7316"/>
        <v>0</v>
      </c>
      <c r="AK1585" s="166">
        <f t="shared" ref="AK1585:AU1585" si="7391">AK1378+AJ1585</f>
        <v>0</v>
      </c>
      <c r="AL1585" s="166">
        <f t="shared" si="7391"/>
        <v>0</v>
      </c>
      <c r="AM1585" s="166">
        <f t="shared" si="7391"/>
        <v>0</v>
      </c>
      <c r="AN1585" s="166">
        <f t="shared" si="7391"/>
        <v>0</v>
      </c>
      <c r="AO1585" s="166">
        <f t="shared" si="7391"/>
        <v>0</v>
      </c>
      <c r="AP1585" s="166">
        <f t="shared" si="7391"/>
        <v>0</v>
      </c>
      <c r="AQ1585" s="166">
        <f t="shared" si="7391"/>
        <v>0</v>
      </c>
      <c r="AR1585" s="166">
        <f t="shared" si="7391"/>
        <v>0</v>
      </c>
      <c r="AS1585" s="166">
        <f t="shared" si="7391"/>
        <v>0</v>
      </c>
      <c r="AT1585" s="166">
        <f t="shared" si="7391"/>
        <v>0</v>
      </c>
      <c r="AU1585" s="166">
        <f t="shared" si="7391"/>
        <v>0</v>
      </c>
      <c r="AV1585" s="142"/>
      <c r="AW1585" s="166">
        <f t="shared" si="7318"/>
        <v>0</v>
      </c>
      <c r="AX1585" s="166">
        <f t="shared" ref="AX1585:BH1585" si="7392">AX1378+AW1585</f>
        <v>0</v>
      </c>
      <c r="AY1585" s="166">
        <f t="shared" si="7392"/>
        <v>0</v>
      </c>
      <c r="AZ1585" s="166">
        <f t="shared" si="7392"/>
        <v>0</v>
      </c>
      <c r="BA1585" s="166">
        <f t="shared" si="7392"/>
        <v>0</v>
      </c>
      <c r="BB1585" s="166">
        <f t="shared" si="7392"/>
        <v>0</v>
      </c>
      <c r="BC1585" s="166">
        <f t="shared" si="7392"/>
        <v>0</v>
      </c>
      <c r="BD1585" s="166">
        <f t="shared" si="7392"/>
        <v>0</v>
      </c>
      <c r="BE1585" s="166">
        <f t="shared" si="7392"/>
        <v>0</v>
      </c>
      <c r="BF1585" s="166">
        <f t="shared" si="7392"/>
        <v>0</v>
      </c>
      <c r="BG1585" s="166">
        <f t="shared" si="7392"/>
        <v>0</v>
      </c>
      <c r="BH1585" s="166">
        <f t="shared" si="7392"/>
        <v>0</v>
      </c>
      <c r="BI1585" s="142"/>
      <c r="BV1585" s="142"/>
      <c r="CI1585" s="142"/>
      <c r="CV1585" s="142"/>
      <c r="DI1585" s="142"/>
      <c r="DV1585" s="142"/>
      <c r="EI1585" s="142"/>
    </row>
    <row r="1586" spans="1:139" ht="15.75" hidden="1" outlineLevel="1" x14ac:dyDescent="0.25">
      <c r="A1586" s="2">
        <f t="shared" ref="A1586:E1595" si="7393">A1379</f>
        <v>84</v>
      </c>
      <c r="B1586" s="1">
        <f t="shared" si="7393"/>
        <v>0</v>
      </c>
      <c r="C1586" s="1">
        <f t="shared" si="7393"/>
        <v>0</v>
      </c>
      <c r="D1586" s="2">
        <f t="shared" si="7393"/>
        <v>0</v>
      </c>
      <c r="E1586" s="141">
        <f t="shared" si="7393"/>
        <v>0</v>
      </c>
      <c r="F1586" s="84"/>
      <c r="G1586" s="119"/>
      <c r="H1586" s="118"/>
      <c r="J1586" s="166">
        <f t="shared" ref="J1586:U1586" si="7394">J1379+I1586</f>
        <v>0</v>
      </c>
      <c r="K1586" s="166">
        <f t="shared" si="7394"/>
        <v>0</v>
      </c>
      <c r="L1586" s="166">
        <f t="shared" si="7394"/>
        <v>0</v>
      </c>
      <c r="M1586" s="166">
        <f t="shared" si="7394"/>
        <v>0</v>
      </c>
      <c r="N1586" s="166">
        <f t="shared" si="7394"/>
        <v>0</v>
      </c>
      <c r="O1586" s="166">
        <f t="shared" si="7394"/>
        <v>0</v>
      </c>
      <c r="P1586" s="166">
        <f t="shared" si="7394"/>
        <v>0</v>
      </c>
      <c r="Q1586" s="166">
        <f t="shared" si="7394"/>
        <v>0</v>
      </c>
      <c r="R1586" s="166">
        <f t="shared" si="7394"/>
        <v>0</v>
      </c>
      <c r="S1586" s="166">
        <f t="shared" si="7394"/>
        <v>0</v>
      </c>
      <c r="T1586" s="166">
        <f t="shared" si="7394"/>
        <v>0</v>
      </c>
      <c r="U1586" s="166">
        <f t="shared" si="7394"/>
        <v>0</v>
      </c>
      <c r="V1586" s="142"/>
      <c r="W1586" s="166">
        <f t="shared" si="7293"/>
        <v>0</v>
      </c>
      <c r="X1586" s="166">
        <f t="shared" ref="X1586:AH1586" si="7395">X1379+W1586</f>
        <v>0</v>
      </c>
      <c r="Y1586" s="166">
        <f t="shared" si="7395"/>
        <v>0</v>
      </c>
      <c r="Z1586" s="166">
        <f t="shared" si="7395"/>
        <v>0</v>
      </c>
      <c r="AA1586" s="166">
        <f t="shared" si="7395"/>
        <v>0</v>
      </c>
      <c r="AB1586" s="166">
        <f t="shared" si="7395"/>
        <v>0</v>
      </c>
      <c r="AC1586" s="166">
        <f t="shared" si="7395"/>
        <v>0</v>
      </c>
      <c r="AD1586" s="166">
        <f t="shared" si="7395"/>
        <v>0</v>
      </c>
      <c r="AE1586" s="166">
        <f t="shared" si="7395"/>
        <v>0</v>
      </c>
      <c r="AF1586" s="166">
        <f t="shared" si="7395"/>
        <v>0</v>
      </c>
      <c r="AG1586" s="166">
        <f t="shared" si="7395"/>
        <v>0</v>
      </c>
      <c r="AH1586" s="166">
        <f t="shared" si="7395"/>
        <v>0</v>
      </c>
      <c r="AI1586" s="142"/>
      <c r="AJ1586" s="166">
        <f t="shared" si="7316"/>
        <v>0</v>
      </c>
      <c r="AK1586" s="166">
        <f t="shared" ref="AK1586:AU1586" si="7396">AK1379+AJ1586</f>
        <v>0</v>
      </c>
      <c r="AL1586" s="166">
        <f t="shared" si="7396"/>
        <v>0</v>
      </c>
      <c r="AM1586" s="166">
        <f t="shared" si="7396"/>
        <v>0</v>
      </c>
      <c r="AN1586" s="166">
        <f t="shared" si="7396"/>
        <v>0</v>
      </c>
      <c r="AO1586" s="166">
        <f t="shared" si="7396"/>
        <v>0</v>
      </c>
      <c r="AP1586" s="166">
        <f t="shared" si="7396"/>
        <v>0</v>
      </c>
      <c r="AQ1586" s="166">
        <f t="shared" si="7396"/>
        <v>0</v>
      </c>
      <c r="AR1586" s="166">
        <f t="shared" si="7396"/>
        <v>0</v>
      </c>
      <c r="AS1586" s="166">
        <f t="shared" si="7396"/>
        <v>0</v>
      </c>
      <c r="AT1586" s="166">
        <f t="shared" si="7396"/>
        <v>0</v>
      </c>
      <c r="AU1586" s="166">
        <f t="shared" si="7396"/>
        <v>0</v>
      </c>
      <c r="AV1586" s="142"/>
      <c r="AW1586" s="166">
        <f t="shared" si="7318"/>
        <v>0</v>
      </c>
      <c r="AX1586" s="166">
        <f t="shared" ref="AX1586:BH1586" si="7397">AX1379+AW1586</f>
        <v>0</v>
      </c>
      <c r="AY1586" s="166">
        <f t="shared" si="7397"/>
        <v>0</v>
      </c>
      <c r="AZ1586" s="166">
        <f t="shared" si="7397"/>
        <v>0</v>
      </c>
      <c r="BA1586" s="166">
        <f t="shared" si="7397"/>
        <v>0</v>
      </c>
      <c r="BB1586" s="166">
        <f t="shared" si="7397"/>
        <v>0</v>
      </c>
      <c r="BC1586" s="166">
        <f t="shared" si="7397"/>
        <v>0</v>
      </c>
      <c r="BD1586" s="166">
        <f t="shared" si="7397"/>
        <v>0</v>
      </c>
      <c r="BE1586" s="166">
        <f t="shared" si="7397"/>
        <v>0</v>
      </c>
      <c r="BF1586" s="166">
        <f t="shared" si="7397"/>
        <v>0</v>
      </c>
      <c r="BG1586" s="166">
        <f t="shared" si="7397"/>
        <v>0</v>
      </c>
      <c r="BH1586" s="166">
        <f t="shared" si="7397"/>
        <v>0</v>
      </c>
      <c r="BI1586" s="142"/>
      <c r="BV1586" s="142"/>
      <c r="CI1586" s="142"/>
      <c r="CV1586" s="142"/>
      <c r="DI1586" s="142"/>
      <c r="DV1586" s="142"/>
      <c r="EI1586" s="142"/>
    </row>
    <row r="1587" spans="1:139" ht="15.75" hidden="1" outlineLevel="1" x14ac:dyDescent="0.25">
      <c r="A1587" s="2">
        <f t="shared" si="7393"/>
        <v>85</v>
      </c>
      <c r="B1587" s="1">
        <f t="shared" si="7393"/>
        <v>0</v>
      </c>
      <c r="C1587" s="1">
        <f t="shared" si="7393"/>
        <v>0</v>
      </c>
      <c r="D1587" s="2">
        <f t="shared" si="7393"/>
        <v>0</v>
      </c>
      <c r="E1587" s="141">
        <f t="shared" si="7393"/>
        <v>0</v>
      </c>
      <c r="F1587" s="84"/>
      <c r="G1587" s="119"/>
      <c r="H1587" s="118"/>
      <c r="J1587" s="166">
        <f t="shared" ref="J1587:U1587" si="7398">J1380+I1587</f>
        <v>0</v>
      </c>
      <c r="K1587" s="166">
        <f t="shared" si="7398"/>
        <v>0</v>
      </c>
      <c r="L1587" s="166">
        <f t="shared" si="7398"/>
        <v>0</v>
      </c>
      <c r="M1587" s="166">
        <f t="shared" si="7398"/>
        <v>0</v>
      </c>
      <c r="N1587" s="166">
        <f t="shared" si="7398"/>
        <v>0</v>
      </c>
      <c r="O1587" s="166">
        <f t="shared" si="7398"/>
        <v>0</v>
      </c>
      <c r="P1587" s="166">
        <f t="shared" si="7398"/>
        <v>0</v>
      </c>
      <c r="Q1587" s="166">
        <f t="shared" si="7398"/>
        <v>0</v>
      </c>
      <c r="R1587" s="166">
        <f t="shared" si="7398"/>
        <v>0</v>
      </c>
      <c r="S1587" s="166">
        <f t="shared" si="7398"/>
        <v>0</v>
      </c>
      <c r="T1587" s="166">
        <f t="shared" si="7398"/>
        <v>0</v>
      </c>
      <c r="U1587" s="166">
        <f t="shared" si="7398"/>
        <v>0</v>
      </c>
      <c r="V1587" s="142"/>
      <c r="W1587" s="166">
        <f t="shared" si="7293"/>
        <v>0</v>
      </c>
      <c r="X1587" s="166">
        <f t="shared" ref="X1587:AH1587" si="7399">X1380+W1587</f>
        <v>0</v>
      </c>
      <c r="Y1587" s="166">
        <f t="shared" si="7399"/>
        <v>0</v>
      </c>
      <c r="Z1587" s="166">
        <f t="shared" si="7399"/>
        <v>0</v>
      </c>
      <c r="AA1587" s="166">
        <f t="shared" si="7399"/>
        <v>0</v>
      </c>
      <c r="AB1587" s="166">
        <f t="shared" si="7399"/>
        <v>0</v>
      </c>
      <c r="AC1587" s="166">
        <f t="shared" si="7399"/>
        <v>0</v>
      </c>
      <c r="AD1587" s="166">
        <f t="shared" si="7399"/>
        <v>0</v>
      </c>
      <c r="AE1587" s="166">
        <f t="shared" si="7399"/>
        <v>0</v>
      </c>
      <c r="AF1587" s="166">
        <f t="shared" si="7399"/>
        <v>0</v>
      </c>
      <c r="AG1587" s="166">
        <f t="shared" si="7399"/>
        <v>0</v>
      </c>
      <c r="AH1587" s="166">
        <f t="shared" si="7399"/>
        <v>0</v>
      </c>
      <c r="AI1587" s="142"/>
      <c r="AJ1587" s="166">
        <f t="shared" si="7316"/>
        <v>0</v>
      </c>
      <c r="AK1587" s="166">
        <f t="shared" ref="AK1587:AU1587" si="7400">AK1380+AJ1587</f>
        <v>0</v>
      </c>
      <c r="AL1587" s="166">
        <f t="shared" si="7400"/>
        <v>0</v>
      </c>
      <c r="AM1587" s="166">
        <f t="shared" si="7400"/>
        <v>0</v>
      </c>
      <c r="AN1587" s="166">
        <f t="shared" si="7400"/>
        <v>0</v>
      </c>
      <c r="AO1587" s="166">
        <f t="shared" si="7400"/>
        <v>0</v>
      </c>
      <c r="AP1587" s="166">
        <f t="shared" si="7400"/>
        <v>0</v>
      </c>
      <c r="AQ1587" s="166">
        <f t="shared" si="7400"/>
        <v>0</v>
      </c>
      <c r="AR1587" s="166">
        <f t="shared" si="7400"/>
        <v>0</v>
      </c>
      <c r="AS1587" s="166">
        <f t="shared" si="7400"/>
        <v>0</v>
      </c>
      <c r="AT1587" s="166">
        <f t="shared" si="7400"/>
        <v>0</v>
      </c>
      <c r="AU1587" s="166">
        <f t="shared" si="7400"/>
        <v>0</v>
      </c>
      <c r="AV1587" s="142"/>
      <c r="AW1587" s="166">
        <f t="shared" si="7318"/>
        <v>0</v>
      </c>
      <c r="AX1587" s="166">
        <f t="shared" ref="AX1587:BH1587" si="7401">AX1380+AW1587</f>
        <v>0</v>
      </c>
      <c r="AY1587" s="166">
        <f t="shared" si="7401"/>
        <v>0</v>
      </c>
      <c r="AZ1587" s="166">
        <f t="shared" si="7401"/>
        <v>0</v>
      </c>
      <c r="BA1587" s="166">
        <f t="shared" si="7401"/>
        <v>0</v>
      </c>
      <c r="BB1587" s="166">
        <f t="shared" si="7401"/>
        <v>0</v>
      </c>
      <c r="BC1587" s="166">
        <f t="shared" si="7401"/>
        <v>0</v>
      </c>
      <c r="BD1587" s="166">
        <f t="shared" si="7401"/>
        <v>0</v>
      </c>
      <c r="BE1587" s="166">
        <f t="shared" si="7401"/>
        <v>0</v>
      </c>
      <c r="BF1587" s="166">
        <f t="shared" si="7401"/>
        <v>0</v>
      </c>
      <c r="BG1587" s="166">
        <f t="shared" si="7401"/>
        <v>0</v>
      </c>
      <c r="BH1587" s="166">
        <f t="shared" si="7401"/>
        <v>0</v>
      </c>
      <c r="BI1587" s="142"/>
      <c r="BV1587" s="142"/>
      <c r="CI1587" s="142"/>
      <c r="CV1587" s="142"/>
      <c r="DI1587" s="142"/>
      <c r="DV1587" s="142"/>
      <c r="EI1587" s="142"/>
    </row>
    <row r="1588" spans="1:139" ht="15.75" hidden="1" outlineLevel="1" x14ac:dyDescent="0.25">
      <c r="A1588" s="2">
        <f t="shared" si="7393"/>
        <v>86</v>
      </c>
      <c r="B1588" s="1">
        <f t="shared" si="7393"/>
        <v>0</v>
      </c>
      <c r="C1588" s="1">
        <f t="shared" si="7393"/>
        <v>0</v>
      </c>
      <c r="D1588" s="2">
        <f t="shared" si="7393"/>
        <v>0</v>
      </c>
      <c r="E1588" s="141">
        <f t="shared" si="7393"/>
        <v>0</v>
      </c>
      <c r="F1588" s="84"/>
      <c r="G1588" s="119"/>
      <c r="H1588" s="118"/>
      <c r="J1588" s="166">
        <f t="shared" ref="J1588:U1588" si="7402">J1381+I1588</f>
        <v>0</v>
      </c>
      <c r="K1588" s="166">
        <f t="shared" si="7402"/>
        <v>0</v>
      </c>
      <c r="L1588" s="166">
        <f t="shared" si="7402"/>
        <v>0</v>
      </c>
      <c r="M1588" s="166">
        <f t="shared" si="7402"/>
        <v>0</v>
      </c>
      <c r="N1588" s="166">
        <f t="shared" si="7402"/>
        <v>0</v>
      </c>
      <c r="O1588" s="166">
        <f t="shared" si="7402"/>
        <v>0</v>
      </c>
      <c r="P1588" s="166">
        <f t="shared" si="7402"/>
        <v>0</v>
      </c>
      <c r="Q1588" s="166">
        <f t="shared" si="7402"/>
        <v>0</v>
      </c>
      <c r="R1588" s="166">
        <f t="shared" si="7402"/>
        <v>0</v>
      </c>
      <c r="S1588" s="166">
        <f t="shared" si="7402"/>
        <v>0</v>
      </c>
      <c r="T1588" s="166">
        <f t="shared" si="7402"/>
        <v>0</v>
      </c>
      <c r="U1588" s="166">
        <f t="shared" si="7402"/>
        <v>0</v>
      </c>
      <c r="V1588" s="142"/>
      <c r="W1588" s="166">
        <f t="shared" si="7293"/>
        <v>0</v>
      </c>
      <c r="X1588" s="166">
        <f t="shared" ref="X1588:AH1588" si="7403">X1381+W1588</f>
        <v>0</v>
      </c>
      <c r="Y1588" s="166">
        <f t="shared" si="7403"/>
        <v>0</v>
      </c>
      <c r="Z1588" s="166">
        <f t="shared" si="7403"/>
        <v>0</v>
      </c>
      <c r="AA1588" s="166">
        <f t="shared" si="7403"/>
        <v>0</v>
      </c>
      <c r="AB1588" s="166">
        <f t="shared" si="7403"/>
        <v>0</v>
      </c>
      <c r="AC1588" s="166">
        <f t="shared" si="7403"/>
        <v>0</v>
      </c>
      <c r="AD1588" s="166">
        <f t="shared" si="7403"/>
        <v>0</v>
      </c>
      <c r="AE1588" s="166">
        <f t="shared" si="7403"/>
        <v>0</v>
      </c>
      <c r="AF1588" s="166">
        <f t="shared" si="7403"/>
        <v>0</v>
      </c>
      <c r="AG1588" s="166">
        <f t="shared" si="7403"/>
        <v>0</v>
      </c>
      <c r="AH1588" s="166">
        <f t="shared" si="7403"/>
        <v>0</v>
      </c>
      <c r="AI1588" s="142"/>
      <c r="AJ1588" s="166">
        <f t="shared" si="7316"/>
        <v>0</v>
      </c>
      <c r="AK1588" s="166">
        <f t="shared" ref="AK1588:AU1588" si="7404">AK1381+AJ1588</f>
        <v>0</v>
      </c>
      <c r="AL1588" s="166">
        <f t="shared" si="7404"/>
        <v>0</v>
      </c>
      <c r="AM1588" s="166">
        <f t="shared" si="7404"/>
        <v>0</v>
      </c>
      <c r="AN1588" s="166">
        <f t="shared" si="7404"/>
        <v>0</v>
      </c>
      <c r="AO1588" s="166">
        <f t="shared" si="7404"/>
        <v>0</v>
      </c>
      <c r="AP1588" s="166">
        <f t="shared" si="7404"/>
        <v>0</v>
      </c>
      <c r="AQ1588" s="166">
        <f t="shared" si="7404"/>
        <v>0</v>
      </c>
      <c r="AR1588" s="166">
        <f t="shared" si="7404"/>
        <v>0</v>
      </c>
      <c r="AS1588" s="166">
        <f t="shared" si="7404"/>
        <v>0</v>
      </c>
      <c r="AT1588" s="166">
        <f t="shared" si="7404"/>
        <v>0</v>
      </c>
      <c r="AU1588" s="166">
        <f t="shared" si="7404"/>
        <v>0</v>
      </c>
      <c r="AV1588" s="142"/>
      <c r="AW1588" s="166">
        <f t="shared" si="7318"/>
        <v>0</v>
      </c>
      <c r="AX1588" s="166">
        <f t="shared" ref="AX1588:BH1588" si="7405">AX1381+AW1588</f>
        <v>0</v>
      </c>
      <c r="AY1588" s="166">
        <f t="shared" si="7405"/>
        <v>0</v>
      </c>
      <c r="AZ1588" s="166">
        <f t="shared" si="7405"/>
        <v>0</v>
      </c>
      <c r="BA1588" s="166">
        <f t="shared" si="7405"/>
        <v>0</v>
      </c>
      <c r="BB1588" s="166">
        <f t="shared" si="7405"/>
        <v>0</v>
      </c>
      <c r="BC1588" s="166">
        <f t="shared" si="7405"/>
        <v>0</v>
      </c>
      <c r="BD1588" s="166">
        <f t="shared" si="7405"/>
        <v>0</v>
      </c>
      <c r="BE1588" s="166">
        <f t="shared" si="7405"/>
        <v>0</v>
      </c>
      <c r="BF1588" s="166">
        <f t="shared" si="7405"/>
        <v>0</v>
      </c>
      <c r="BG1588" s="166">
        <f t="shared" si="7405"/>
        <v>0</v>
      </c>
      <c r="BH1588" s="166">
        <f t="shared" si="7405"/>
        <v>0</v>
      </c>
      <c r="BI1588" s="142"/>
      <c r="BV1588" s="142"/>
      <c r="CI1588" s="142"/>
      <c r="CV1588" s="142"/>
      <c r="DI1588" s="142"/>
      <c r="DV1588" s="142"/>
      <c r="EI1588" s="142"/>
    </row>
    <row r="1589" spans="1:139" ht="15.75" hidden="1" outlineLevel="1" x14ac:dyDescent="0.25">
      <c r="A1589" s="2">
        <f t="shared" si="7393"/>
        <v>87</v>
      </c>
      <c r="B1589" s="1">
        <f t="shared" si="7393"/>
        <v>0</v>
      </c>
      <c r="C1589" s="1">
        <f t="shared" si="7393"/>
        <v>0</v>
      </c>
      <c r="D1589" s="2">
        <f t="shared" si="7393"/>
        <v>0</v>
      </c>
      <c r="E1589" s="141">
        <f t="shared" si="7393"/>
        <v>0</v>
      </c>
      <c r="F1589" s="84"/>
      <c r="G1589" s="119"/>
      <c r="H1589" s="118"/>
      <c r="J1589" s="166">
        <f t="shared" ref="J1589:U1589" si="7406">J1382+I1589</f>
        <v>0</v>
      </c>
      <c r="K1589" s="166">
        <f t="shared" si="7406"/>
        <v>0</v>
      </c>
      <c r="L1589" s="166">
        <f t="shared" si="7406"/>
        <v>0</v>
      </c>
      <c r="M1589" s="166">
        <f t="shared" si="7406"/>
        <v>0</v>
      </c>
      <c r="N1589" s="166">
        <f t="shared" si="7406"/>
        <v>0</v>
      </c>
      <c r="O1589" s="166">
        <f t="shared" si="7406"/>
        <v>0</v>
      </c>
      <c r="P1589" s="166">
        <f t="shared" si="7406"/>
        <v>0</v>
      </c>
      <c r="Q1589" s="166">
        <f t="shared" si="7406"/>
        <v>0</v>
      </c>
      <c r="R1589" s="166">
        <f t="shared" si="7406"/>
        <v>0</v>
      </c>
      <c r="S1589" s="166">
        <f t="shared" si="7406"/>
        <v>0</v>
      </c>
      <c r="T1589" s="166">
        <f t="shared" si="7406"/>
        <v>0</v>
      </c>
      <c r="U1589" s="166">
        <f t="shared" si="7406"/>
        <v>0</v>
      </c>
      <c r="V1589" s="142"/>
      <c r="W1589" s="166">
        <f t="shared" si="7293"/>
        <v>0</v>
      </c>
      <c r="X1589" s="166">
        <f t="shared" ref="X1589:AH1589" si="7407">X1382+W1589</f>
        <v>0</v>
      </c>
      <c r="Y1589" s="166">
        <f t="shared" si="7407"/>
        <v>0</v>
      </c>
      <c r="Z1589" s="166">
        <f t="shared" si="7407"/>
        <v>0</v>
      </c>
      <c r="AA1589" s="166">
        <f t="shared" si="7407"/>
        <v>0</v>
      </c>
      <c r="AB1589" s="166">
        <f t="shared" si="7407"/>
        <v>0</v>
      </c>
      <c r="AC1589" s="166">
        <f t="shared" si="7407"/>
        <v>0</v>
      </c>
      <c r="AD1589" s="166">
        <f t="shared" si="7407"/>
        <v>0</v>
      </c>
      <c r="AE1589" s="166">
        <f t="shared" si="7407"/>
        <v>0</v>
      </c>
      <c r="AF1589" s="166">
        <f t="shared" si="7407"/>
        <v>0</v>
      </c>
      <c r="AG1589" s="166">
        <f t="shared" si="7407"/>
        <v>0</v>
      </c>
      <c r="AH1589" s="166">
        <f t="shared" si="7407"/>
        <v>0</v>
      </c>
      <c r="AI1589" s="142"/>
      <c r="AJ1589" s="166">
        <f t="shared" si="7316"/>
        <v>0</v>
      </c>
      <c r="AK1589" s="166">
        <f t="shared" ref="AK1589:AU1589" si="7408">AK1382+AJ1589</f>
        <v>0</v>
      </c>
      <c r="AL1589" s="166">
        <f t="shared" si="7408"/>
        <v>0</v>
      </c>
      <c r="AM1589" s="166">
        <f t="shared" si="7408"/>
        <v>0</v>
      </c>
      <c r="AN1589" s="166">
        <f t="shared" si="7408"/>
        <v>0</v>
      </c>
      <c r="AO1589" s="166">
        <f t="shared" si="7408"/>
        <v>0</v>
      </c>
      <c r="AP1589" s="166">
        <f t="shared" si="7408"/>
        <v>0</v>
      </c>
      <c r="AQ1589" s="166">
        <f t="shared" si="7408"/>
        <v>0</v>
      </c>
      <c r="AR1589" s="166">
        <f t="shared" si="7408"/>
        <v>0</v>
      </c>
      <c r="AS1589" s="166">
        <f t="shared" si="7408"/>
        <v>0</v>
      </c>
      <c r="AT1589" s="166">
        <f t="shared" si="7408"/>
        <v>0</v>
      </c>
      <c r="AU1589" s="166">
        <f t="shared" si="7408"/>
        <v>0</v>
      </c>
      <c r="AV1589" s="142"/>
      <c r="AW1589" s="166">
        <f t="shared" si="7318"/>
        <v>0</v>
      </c>
      <c r="AX1589" s="166">
        <f t="shared" ref="AX1589:BH1589" si="7409">AX1382+AW1589</f>
        <v>0</v>
      </c>
      <c r="AY1589" s="166">
        <f t="shared" si="7409"/>
        <v>0</v>
      </c>
      <c r="AZ1589" s="166">
        <f t="shared" si="7409"/>
        <v>0</v>
      </c>
      <c r="BA1589" s="166">
        <f t="shared" si="7409"/>
        <v>0</v>
      </c>
      <c r="BB1589" s="166">
        <f t="shared" si="7409"/>
        <v>0</v>
      </c>
      <c r="BC1589" s="166">
        <f t="shared" si="7409"/>
        <v>0</v>
      </c>
      <c r="BD1589" s="166">
        <f t="shared" si="7409"/>
        <v>0</v>
      </c>
      <c r="BE1589" s="166">
        <f t="shared" si="7409"/>
        <v>0</v>
      </c>
      <c r="BF1589" s="166">
        <f t="shared" si="7409"/>
        <v>0</v>
      </c>
      <c r="BG1589" s="166">
        <f t="shared" si="7409"/>
        <v>0</v>
      </c>
      <c r="BH1589" s="166">
        <f t="shared" si="7409"/>
        <v>0</v>
      </c>
      <c r="BI1589" s="142"/>
      <c r="BV1589" s="142"/>
      <c r="CI1589" s="142"/>
      <c r="CV1589" s="142"/>
      <c r="DI1589" s="142"/>
      <c r="DV1589" s="142"/>
      <c r="EI1589" s="142"/>
    </row>
    <row r="1590" spans="1:139" ht="15.75" hidden="1" outlineLevel="1" x14ac:dyDescent="0.25">
      <c r="A1590" s="2">
        <f t="shared" si="7393"/>
        <v>88</v>
      </c>
      <c r="B1590" s="1">
        <f t="shared" si="7393"/>
        <v>0</v>
      </c>
      <c r="C1590" s="1">
        <f t="shared" si="7393"/>
        <v>0</v>
      </c>
      <c r="D1590" s="2">
        <f t="shared" si="7393"/>
        <v>0</v>
      </c>
      <c r="E1590" s="141">
        <f t="shared" si="7393"/>
        <v>0</v>
      </c>
      <c r="F1590" s="84"/>
      <c r="G1590" s="119"/>
      <c r="H1590" s="118"/>
      <c r="J1590" s="166">
        <f t="shared" ref="J1590:U1590" si="7410">J1383+I1590</f>
        <v>0</v>
      </c>
      <c r="K1590" s="166">
        <f t="shared" si="7410"/>
        <v>0</v>
      </c>
      <c r="L1590" s="166">
        <f t="shared" si="7410"/>
        <v>0</v>
      </c>
      <c r="M1590" s="166">
        <f t="shared" si="7410"/>
        <v>0</v>
      </c>
      <c r="N1590" s="166">
        <f t="shared" si="7410"/>
        <v>0</v>
      </c>
      <c r="O1590" s="166">
        <f t="shared" si="7410"/>
        <v>0</v>
      </c>
      <c r="P1590" s="166">
        <f t="shared" si="7410"/>
        <v>0</v>
      </c>
      <c r="Q1590" s="166">
        <f t="shared" si="7410"/>
        <v>0</v>
      </c>
      <c r="R1590" s="166">
        <f t="shared" si="7410"/>
        <v>0</v>
      </c>
      <c r="S1590" s="166">
        <f t="shared" si="7410"/>
        <v>0</v>
      </c>
      <c r="T1590" s="166">
        <f t="shared" si="7410"/>
        <v>0</v>
      </c>
      <c r="U1590" s="166">
        <f t="shared" si="7410"/>
        <v>0</v>
      </c>
      <c r="V1590" s="142"/>
      <c r="W1590" s="166">
        <f t="shared" si="7293"/>
        <v>0</v>
      </c>
      <c r="X1590" s="166">
        <f t="shared" ref="X1590:AH1590" si="7411">X1383+W1590</f>
        <v>0</v>
      </c>
      <c r="Y1590" s="166">
        <f t="shared" si="7411"/>
        <v>0</v>
      </c>
      <c r="Z1590" s="166">
        <f t="shared" si="7411"/>
        <v>0</v>
      </c>
      <c r="AA1590" s="166">
        <f t="shared" si="7411"/>
        <v>0</v>
      </c>
      <c r="AB1590" s="166">
        <f t="shared" si="7411"/>
        <v>0</v>
      </c>
      <c r="AC1590" s="166">
        <f t="shared" si="7411"/>
        <v>0</v>
      </c>
      <c r="AD1590" s="166">
        <f t="shared" si="7411"/>
        <v>0</v>
      </c>
      <c r="AE1590" s="166">
        <f t="shared" si="7411"/>
        <v>0</v>
      </c>
      <c r="AF1590" s="166">
        <f t="shared" si="7411"/>
        <v>0</v>
      </c>
      <c r="AG1590" s="166">
        <f t="shared" si="7411"/>
        <v>0</v>
      </c>
      <c r="AH1590" s="166">
        <f t="shared" si="7411"/>
        <v>0</v>
      </c>
      <c r="AI1590" s="142"/>
      <c r="AJ1590" s="166">
        <f t="shared" si="7316"/>
        <v>0</v>
      </c>
      <c r="AK1590" s="166">
        <f t="shared" ref="AK1590:AU1590" si="7412">AK1383+AJ1590</f>
        <v>0</v>
      </c>
      <c r="AL1590" s="166">
        <f t="shared" si="7412"/>
        <v>0</v>
      </c>
      <c r="AM1590" s="166">
        <f t="shared" si="7412"/>
        <v>0</v>
      </c>
      <c r="AN1590" s="166">
        <f t="shared" si="7412"/>
        <v>0</v>
      </c>
      <c r="AO1590" s="166">
        <f t="shared" si="7412"/>
        <v>0</v>
      </c>
      <c r="AP1590" s="166">
        <f t="shared" si="7412"/>
        <v>0</v>
      </c>
      <c r="AQ1590" s="166">
        <f t="shared" si="7412"/>
        <v>0</v>
      </c>
      <c r="AR1590" s="166">
        <f t="shared" si="7412"/>
        <v>0</v>
      </c>
      <c r="AS1590" s="166">
        <f t="shared" si="7412"/>
        <v>0</v>
      </c>
      <c r="AT1590" s="166">
        <f t="shared" si="7412"/>
        <v>0</v>
      </c>
      <c r="AU1590" s="166">
        <f t="shared" si="7412"/>
        <v>0</v>
      </c>
      <c r="AV1590" s="142"/>
      <c r="AW1590" s="166">
        <f t="shared" si="7318"/>
        <v>0</v>
      </c>
      <c r="AX1590" s="166">
        <f t="shared" ref="AX1590:BH1590" si="7413">AX1383+AW1590</f>
        <v>0</v>
      </c>
      <c r="AY1590" s="166">
        <f t="shared" si="7413"/>
        <v>0</v>
      </c>
      <c r="AZ1590" s="166">
        <f t="shared" si="7413"/>
        <v>0</v>
      </c>
      <c r="BA1590" s="166">
        <f t="shared" si="7413"/>
        <v>0</v>
      </c>
      <c r="BB1590" s="166">
        <f t="shared" si="7413"/>
        <v>0</v>
      </c>
      <c r="BC1590" s="166">
        <f t="shared" si="7413"/>
        <v>0</v>
      </c>
      <c r="BD1590" s="166">
        <f t="shared" si="7413"/>
        <v>0</v>
      </c>
      <c r="BE1590" s="166">
        <f t="shared" si="7413"/>
        <v>0</v>
      </c>
      <c r="BF1590" s="166">
        <f t="shared" si="7413"/>
        <v>0</v>
      </c>
      <c r="BG1590" s="166">
        <f t="shared" si="7413"/>
        <v>0</v>
      </c>
      <c r="BH1590" s="166">
        <f t="shared" si="7413"/>
        <v>0</v>
      </c>
      <c r="BI1590" s="142"/>
      <c r="BV1590" s="142"/>
      <c r="CI1590" s="142"/>
      <c r="CV1590" s="142"/>
      <c r="DI1590" s="142"/>
      <c r="DV1590" s="142"/>
      <c r="EI1590" s="142"/>
    </row>
    <row r="1591" spans="1:139" ht="15.75" hidden="1" outlineLevel="1" x14ac:dyDescent="0.25">
      <c r="A1591" s="2">
        <f t="shared" si="7393"/>
        <v>89</v>
      </c>
      <c r="B1591" s="1">
        <f t="shared" si="7393"/>
        <v>0</v>
      </c>
      <c r="C1591" s="1">
        <f t="shared" si="7393"/>
        <v>0</v>
      </c>
      <c r="D1591" s="2">
        <f t="shared" si="7393"/>
        <v>0</v>
      </c>
      <c r="E1591" s="141">
        <f t="shared" si="7393"/>
        <v>0</v>
      </c>
      <c r="F1591" s="84"/>
      <c r="G1591" s="119"/>
      <c r="H1591" s="118"/>
      <c r="J1591" s="166">
        <f t="shared" ref="J1591:U1591" si="7414">J1384+I1591</f>
        <v>0</v>
      </c>
      <c r="K1591" s="166">
        <f t="shared" si="7414"/>
        <v>0</v>
      </c>
      <c r="L1591" s="166">
        <f t="shared" si="7414"/>
        <v>0</v>
      </c>
      <c r="M1591" s="166">
        <f t="shared" si="7414"/>
        <v>0</v>
      </c>
      <c r="N1591" s="166">
        <f t="shared" si="7414"/>
        <v>0</v>
      </c>
      <c r="O1591" s="166">
        <f t="shared" si="7414"/>
        <v>0</v>
      </c>
      <c r="P1591" s="166">
        <f t="shared" si="7414"/>
        <v>0</v>
      </c>
      <c r="Q1591" s="166">
        <f t="shared" si="7414"/>
        <v>0</v>
      </c>
      <c r="R1591" s="166">
        <f t="shared" si="7414"/>
        <v>0</v>
      </c>
      <c r="S1591" s="166">
        <f t="shared" si="7414"/>
        <v>0</v>
      </c>
      <c r="T1591" s="166">
        <f t="shared" si="7414"/>
        <v>0</v>
      </c>
      <c r="U1591" s="166">
        <f t="shared" si="7414"/>
        <v>0</v>
      </c>
      <c r="V1591" s="142"/>
      <c r="W1591" s="166">
        <f t="shared" si="7293"/>
        <v>0</v>
      </c>
      <c r="X1591" s="166">
        <f t="shared" ref="X1591:AH1591" si="7415">X1384+W1591</f>
        <v>0</v>
      </c>
      <c r="Y1591" s="166">
        <f t="shared" si="7415"/>
        <v>0</v>
      </c>
      <c r="Z1591" s="166">
        <f t="shared" si="7415"/>
        <v>0</v>
      </c>
      <c r="AA1591" s="166">
        <f t="shared" si="7415"/>
        <v>0</v>
      </c>
      <c r="AB1591" s="166">
        <f t="shared" si="7415"/>
        <v>0</v>
      </c>
      <c r="AC1591" s="166">
        <f t="shared" si="7415"/>
        <v>0</v>
      </c>
      <c r="AD1591" s="166">
        <f t="shared" si="7415"/>
        <v>0</v>
      </c>
      <c r="AE1591" s="166">
        <f t="shared" si="7415"/>
        <v>0</v>
      </c>
      <c r="AF1591" s="166">
        <f t="shared" si="7415"/>
        <v>0</v>
      </c>
      <c r="AG1591" s="166">
        <f t="shared" si="7415"/>
        <v>0</v>
      </c>
      <c r="AH1591" s="166">
        <f t="shared" si="7415"/>
        <v>0</v>
      </c>
      <c r="AI1591" s="142"/>
      <c r="AJ1591" s="166">
        <f t="shared" si="7316"/>
        <v>0</v>
      </c>
      <c r="AK1591" s="166">
        <f t="shared" ref="AK1591:AU1591" si="7416">AK1384+AJ1591</f>
        <v>0</v>
      </c>
      <c r="AL1591" s="166">
        <f t="shared" si="7416"/>
        <v>0</v>
      </c>
      <c r="AM1591" s="166">
        <f t="shared" si="7416"/>
        <v>0</v>
      </c>
      <c r="AN1591" s="166">
        <f t="shared" si="7416"/>
        <v>0</v>
      </c>
      <c r="AO1591" s="166">
        <f t="shared" si="7416"/>
        <v>0</v>
      </c>
      <c r="AP1591" s="166">
        <f t="shared" si="7416"/>
        <v>0</v>
      </c>
      <c r="AQ1591" s="166">
        <f t="shared" si="7416"/>
        <v>0</v>
      </c>
      <c r="AR1591" s="166">
        <f t="shared" si="7416"/>
        <v>0</v>
      </c>
      <c r="AS1591" s="166">
        <f t="shared" si="7416"/>
        <v>0</v>
      </c>
      <c r="AT1591" s="166">
        <f t="shared" si="7416"/>
        <v>0</v>
      </c>
      <c r="AU1591" s="166">
        <f t="shared" si="7416"/>
        <v>0</v>
      </c>
      <c r="AV1591" s="142"/>
      <c r="AW1591" s="166">
        <f t="shared" si="7318"/>
        <v>0</v>
      </c>
      <c r="AX1591" s="166">
        <f t="shared" ref="AX1591:BH1591" si="7417">AX1384+AW1591</f>
        <v>0</v>
      </c>
      <c r="AY1591" s="166">
        <f t="shared" si="7417"/>
        <v>0</v>
      </c>
      <c r="AZ1591" s="166">
        <f t="shared" si="7417"/>
        <v>0</v>
      </c>
      <c r="BA1591" s="166">
        <f t="shared" si="7417"/>
        <v>0</v>
      </c>
      <c r="BB1591" s="166">
        <f t="shared" si="7417"/>
        <v>0</v>
      </c>
      <c r="BC1591" s="166">
        <f t="shared" si="7417"/>
        <v>0</v>
      </c>
      <c r="BD1591" s="166">
        <f t="shared" si="7417"/>
        <v>0</v>
      </c>
      <c r="BE1591" s="166">
        <f t="shared" si="7417"/>
        <v>0</v>
      </c>
      <c r="BF1591" s="166">
        <f t="shared" si="7417"/>
        <v>0</v>
      </c>
      <c r="BG1591" s="166">
        <f t="shared" si="7417"/>
        <v>0</v>
      </c>
      <c r="BH1591" s="166">
        <f t="shared" si="7417"/>
        <v>0</v>
      </c>
      <c r="BI1591" s="142"/>
      <c r="BV1591" s="142"/>
      <c r="CI1591" s="142"/>
      <c r="CV1591" s="142"/>
      <c r="DI1591" s="142"/>
      <c r="DV1591" s="142"/>
      <c r="EI1591" s="142"/>
    </row>
    <row r="1592" spans="1:139" ht="15.75" hidden="1" outlineLevel="1" x14ac:dyDescent="0.25">
      <c r="A1592" s="2">
        <f t="shared" si="7393"/>
        <v>90</v>
      </c>
      <c r="B1592" s="1">
        <f t="shared" si="7393"/>
        <v>0</v>
      </c>
      <c r="C1592" s="1">
        <f t="shared" si="7393"/>
        <v>0</v>
      </c>
      <c r="D1592" s="2">
        <f t="shared" si="7393"/>
        <v>0</v>
      </c>
      <c r="E1592" s="141">
        <f t="shared" si="7393"/>
        <v>0</v>
      </c>
      <c r="F1592" s="84"/>
      <c r="G1592" s="119"/>
      <c r="H1592" s="118"/>
      <c r="J1592" s="166">
        <f t="shared" ref="J1592:U1592" si="7418">J1385+I1592</f>
        <v>0</v>
      </c>
      <c r="K1592" s="166">
        <f t="shared" si="7418"/>
        <v>0</v>
      </c>
      <c r="L1592" s="166">
        <f t="shared" si="7418"/>
        <v>0</v>
      </c>
      <c r="M1592" s="166">
        <f t="shared" si="7418"/>
        <v>0</v>
      </c>
      <c r="N1592" s="166">
        <f t="shared" si="7418"/>
        <v>0</v>
      </c>
      <c r="O1592" s="166">
        <f t="shared" si="7418"/>
        <v>0</v>
      </c>
      <c r="P1592" s="166">
        <f t="shared" si="7418"/>
        <v>0</v>
      </c>
      <c r="Q1592" s="166">
        <f t="shared" si="7418"/>
        <v>0</v>
      </c>
      <c r="R1592" s="166">
        <f t="shared" si="7418"/>
        <v>0</v>
      </c>
      <c r="S1592" s="166">
        <f t="shared" si="7418"/>
        <v>0</v>
      </c>
      <c r="T1592" s="166">
        <f t="shared" si="7418"/>
        <v>0</v>
      </c>
      <c r="U1592" s="166">
        <f t="shared" si="7418"/>
        <v>0</v>
      </c>
      <c r="V1592" s="142"/>
      <c r="W1592" s="166">
        <f t="shared" si="7293"/>
        <v>0</v>
      </c>
      <c r="X1592" s="166">
        <f t="shared" ref="X1592:AH1592" si="7419">X1385+W1592</f>
        <v>0</v>
      </c>
      <c r="Y1592" s="166">
        <f t="shared" si="7419"/>
        <v>0</v>
      </c>
      <c r="Z1592" s="166">
        <f t="shared" si="7419"/>
        <v>0</v>
      </c>
      <c r="AA1592" s="166">
        <f t="shared" si="7419"/>
        <v>0</v>
      </c>
      <c r="AB1592" s="166">
        <f t="shared" si="7419"/>
        <v>0</v>
      </c>
      <c r="AC1592" s="166">
        <f t="shared" si="7419"/>
        <v>0</v>
      </c>
      <c r="AD1592" s="166">
        <f t="shared" si="7419"/>
        <v>0</v>
      </c>
      <c r="AE1592" s="166">
        <f t="shared" si="7419"/>
        <v>0</v>
      </c>
      <c r="AF1592" s="166">
        <f t="shared" si="7419"/>
        <v>0</v>
      </c>
      <c r="AG1592" s="166">
        <f t="shared" si="7419"/>
        <v>0</v>
      </c>
      <c r="AH1592" s="166">
        <f t="shared" si="7419"/>
        <v>0</v>
      </c>
      <c r="AI1592" s="142"/>
      <c r="AJ1592" s="166">
        <f t="shared" si="7316"/>
        <v>0</v>
      </c>
      <c r="AK1592" s="166">
        <f t="shared" ref="AK1592:AU1592" si="7420">AK1385+AJ1592</f>
        <v>0</v>
      </c>
      <c r="AL1592" s="166">
        <f t="shared" si="7420"/>
        <v>0</v>
      </c>
      <c r="AM1592" s="166">
        <f t="shared" si="7420"/>
        <v>0</v>
      </c>
      <c r="AN1592" s="166">
        <f t="shared" si="7420"/>
        <v>0</v>
      </c>
      <c r="AO1592" s="166">
        <f t="shared" si="7420"/>
        <v>0</v>
      </c>
      <c r="AP1592" s="166">
        <f t="shared" si="7420"/>
        <v>0</v>
      </c>
      <c r="AQ1592" s="166">
        <f t="shared" si="7420"/>
        <v>0</v>
      </c>
      <c r="AR1592" s="166">
        <f t="shared" si="7420"/>
        <v>0</v>
      </c>
      <c r="AS1592" s="166">
        <f t="shared" si="7420"/>
        <v>0</v>
      </c>
      <c r="AT1592" s="166">
        <f t="shared" si="7420"/>
        <v>0</v>
      </c>
      <c r="AU1592" s="166">
        <f t="shared" si="7420"/>
        <v>0</v>
      </c>
      <c r="AV1592" s="142"/>
      <c r="AW1592" s="166">
        <f t="shared" si="7318"/>
        <v>0</v>
      </c>
      <c r="AX1592" s="166">
        <f t="shared" ref="AX1592:BH1592" si="7421">AX1385+AW1592</f>
        <v>0</v>
      </c>
      <c r="AY1592" s="166">
        <f t="shared" si="7421"/>
        <v>0</v>
      </c>
      <c r="AZ1592" s="166">
        <f t="shared" si="7421"/>
        <v>0</v>
      </c>
      <c r="BA1592" s="166">
        <f t="shared" si="7421"/>
        <v>0</v>
      </c>
      <c r="BB1592" s="166">
        <f t="shared" si="7421"/>
        <v>0</v>
      </c>
      <c r="BC1592" s="166">
        <f t="shared" si="7421"/>
        <v>0</v>
      </c>
      <c r="BD1592" s="166">
        <f t="shared" si="7421"/>
        <v>0</v>
      </c>
      <c r="BE1592" s="166">
        <f t="shared" si="7421"/>
        <v>0</v>
      </c>
      <c r="BF1592" s="166">
        <f t="shared" si="7421"/>
        <v>0</v>
      </c>
      <c r="BG1592" s="166">
        <f t="shared" si="7421"/>
        <v>0</v>
      </c>
      <c r="BH1592" s="166">
        <f t="shared" si="7421"/>
        <v>0</v>
      </c>
      <c r="BI1592" s="142"/>
      <c r="BV1592" s="142"/>
      <c r="CI1592" s="142"/>
      <c r="CV1592" s="142"/>
      <c r="DI1592" s="142"/>
      <c r="DV1592" s="142"/>
      <c r="EI1592" s="142"/>
    </row>
    <row r="1593" spans="1:139" ht="15.75" hidden="1" outlineLevel="1" x14ac:dyDescent="0.25">
      <c r="A1593" s="2">
        <f t="shared" si="7393"/>
        <v>91</v>
      </c>
      <c r="B1593" s="1">
        <f t="shared" si="7393"/>
        <v>0</v>
      </c>
      <c r="C1593" s="1">
        <f t="shared" si="7393"/>
        <v>0</v>
      </c>
      <c r="D1593" s="2">
        <f t="shared" si="7393"/>
        <v>0</v>
      </c>
      <c r="E1593" s="141">
        <f t="shared" si="7393"/>
        <v>0</v>
      </c>
      <c r="F1593" s="84"/>
      <c r="G1593" s="119"/>
      <c r="H1593" s="118"/>
      <c r="J1593" s="166">
        <f t="shared" ref="J1593:U1593" si="7422">J1386+I1593</f>
        <v>0</v>
      </c>
      <c r="K1593" s="166">
        <f t="shared" si="7422"/>
        <v>0</v>
      </c>
      <c r="L1593" s="166">
        <f t="shared" si="7422"/>
        <v>0</v>
      </c>
      <c r="M1593" s="166">
        <f t="shared" si="7422"/>
        <v>0</v>
      </c>
      <c r="N1593" s="166">
        <f t="shared" si="7422"/>
        <v>0</v>
      </c>
      <c r="O1593" s="166">
        <f t="shared" si="7422"/>
        <v>0</v>
      </c>
      <c r="P1593" s="166">
        <f t="shared" si="7422"/>
        <v>0</v>
      </c>
      <c r="Q1593" s="166">
        <f t="shared" si="7422"/>
        <v>0</v>
      </c>
      <c r="R1593" s="166">
        <f t="shared" si="7422"/>
        <v>0</v>
      </c>
      <c r="S1593" s="166">
        <f t="shared" si="7422"/>
        <v>0</v>
      </c>
      <c r="T1593" s="166">
        <f t="shared" si="7422"/>
        <v>0</v>
      </c>
      <c r="U1593" s="166">
        <f t="shared" si="7422"/>
        <v>0</v>
      </c>
      <c r="V1593" s="142"/>
      <c r="W1593" s="166">
        <f t="shared" si="7293"/>
        <v>0</v>
      </c>
      <c r="X1593" s="166">
        <f t="shared" ref="X1593:AH1593" si="7423">X1386+W1593</f>
        <v>0</v>
      </c>
      <c r="Y1593" s="166">
        <f t="shared" si="7423"/>
        <v>0</v>
      </c>
      <c r="Z1593" s="166">
        <f t="shared" si="7423"/>
        <v>0</v>
      </c>
      <c r="AA1593" s="166">
        <f t="shared" si="7423"/>
        <v>0</v>
      </c>
      <c r="AB1593" s="166">
        <f t="shared" si="7423"/>
        <v>0</v>
      </c>
      <c r="AC1593" s="166">
        <f t="shared" si="7423"/>
        <v>0</v>
      </c>
      <c r="AD1593" s="166">
        <f t="shared" si="7423"/>
        <v>0</v>
      </c>
      <c r="AE1593" s="166">
        <f t="shared" si="7423"/>
        <v>0</v>
      </c>
      <c r="AF1593" s="166">
        <f t="shared" si="7423"/>
        <v>0</v>
      </c>
      <c r="AG1593" s="166">
        <f t="shared" si="7423"/>
        <v>0</v>
      </c>
      <c r="AH1593" s="166">
        <f t="shared" si="7423"/>
        <v>0</v>
      </c>
      <c r="AI1593" s="142"/>
      <c r="AJ1593" s="166">
        <f t="shared" si="7316"/>
        <v>0</v>
      </c>
      <c r="AK1593" s="166">
        <f t="shared" ref="AK1593:AU1593" si="7424">AK1386+AJ1593</f>
        <v>0</v>
      </c>
      <c r="AL1593" s="166">
        <f t="shared" si="7424"/>
        <v>0</v>
      </c>
      <c r="AM1593" s="166">
        <f t="shared" si="7424"/>
        <v>0</v>
      </c>
      <c r="AN1593" s="166">
        <f t="shared" si="7424"/>
        <v>0</v>
      </c>
      <c r="AO1593" s="166">
        <f t="shared" si="7424"/>
        <v>0</v>
      </c>
      <c r="AP1593" s="166">
        <f t="shared" si="7424"/>
        <v>0</v>
      </c>
      <c r="AQ1593" s="166">
        <f t="shared" si="7424"/>
        <v>0</v>
      </c>
      <c r="AR1593" s="166">
        <f t="shared" si="7424"/>
        <v>0</v>
      </c>
      <c r="AS1593" s="166">
        <f t="shared" si="7424"/>
        <v>0</v>
      </c>
      <c r="AT1593" s="166">
        <f t="shared" si="7424"/>
        <v>0</v>
      </c>
      <c r="AU1593" s="166">
        <f t="shared" si="7424"/>
        <v>0</v>
      </c>
      <c r="AV1593" s="142"/>
      <c r="AW1593" s="166">
        <f t="shared" si="7318"/>
        <v>0</v>
      </c>
      <c r="AX1593" s="166">
        <f t="shared" ref="AX1593:BH1593" si="7425">AX1386+AW1593</f>
        <v>0</v>
      </c>
      <c r="AY1593" s="166">
        <f t="shared" si="7425"/>
        <v>0</v>
      </c>
      <c r="AZ1593" s="166">
        <f t="shared" si="7425"/>
        <v>0</v>
      </c>
      <c r="BA1593" s="166">
        <f t="shared" si="7425"/>
        <v>0</v>
      </c>
      <c r="BB1593" s="166">
        <f t="shared" si="7425"/>
        <v>0</v>
      </c>
      <c r="BC1593" s="166">
        <f t="shared" si="7425"/>
        <v>0</v>
      </c>
      <c r="BD1593" s="166">
        <f t="shared" si="7425"/>
        <v>0</v>
      </c>
      <c r="BE1593" s="166">
        <f t="shared" si="7425"/>
        <v>0</v>
      </c>
      <c r="BF1593" s="166">
        <f t="shared" si="7425"/>
        <v>0</v>
      </c>
      <c r="BG1593" s="166">
        <f t="shared" si="7425"/>
        <v>0</v>
      </c>
      <c r="BH1593" s="166">
        <f t="shared" si="7425"/>
        <v>0</v>
      </c>
      <c r="BI1593" s="142"/>
      <c r="BV1593" s="142"/>
      <c r="CI1593" s="142"/>
      <c r="CV1593" s="142"/>
      <c r="DI1593" s="142"/>
      <c r="DV1593" s="142"/>
      <c r="EI1593" s="142"/>
    </row>
    <row r="1594" spans="1:139" ht="15.75" hidden="1" outlineLevel="1" x14ac:dyDescent="0.25">
      <c r="A1594" s="2">
        <f t="shared" si="7393"/>
        <v>92</v>
      </c>
      <c r="B1594" s="1">
        <f t="shared" si="7393"/>
        <v>0</v>
      </c>
      <c r="C1594" s="1">
        <f t="shared" si="7393"/>
        <v>0</v>
      </c>
      <c r="D1594" s="2">
        <f t="shared" si="7393"/>
        <v>0</v>
      </c>
      <c r="E1594" s="141">
        <f t="shared" si="7393"/>
        <v>0</v>
      </c>
      <c r="F1594" s="84"/>
      <c r="G1594" s="119"/>
      <c r="H1594" s="118"/>
      <c r="J1594" s="166">
        <f t="shared" ref="J1594:U1594" si="7426">J1387+I1594</f>
        <v>0</v>
      </c>
      <c r="K1594" s="166">
        <f t="shared" si="7426"/>
        <v>0</v>
      </c>
      <c r="L1594" s="166">
        <f t="shared" si="7426"/>
        <v>0</v>
      </c>
      <c r="M1594" s="166">
        <f t="shared" si="7426"/>
        <v>0</v>
      </c>
      <c r="N1594" s="166">
        <f t="shared" si="7426"/>
        <v>0</v>
      </c>
      <c r="O1594" s="166">
        <f t="shared" si="7426"/>
        <v>0</v>
      </c>
      <c r="P1594" s="166">
        <f t="shared" si="7426"/>
        <v>0</v>
      </c>
      <c r="Q1594" s="166">
        <f t="shared" si="7426"/>
        <v>0</v>
      </c>
      <c r="R1594" s="166">
        <f t="shared" si="7426"/>
        <v>0</v>
      </c>
      <c r="S1594" s="166">
        <f t="shared" si="7426"/>
        <v>0</v>
      </c>
      <c r="T1594" s="166">
        <f t="shared" si="7426"/>
        <v>0</v>
      </c>
      <c r="U1594" s="166">
        <f t="shared" si="7426"/>
        <v>0</v>
      </c>
      <c r="V1594" s="142"/>
      <c r="W1594" s="166">
        <f t="shared" ref="W1594:W1625" si="7427">W1387+U1594</f>
        <v>0</v>
      </c>
      <c r="X1594" s="166">
        <f t="shared" ref="X1594:AH1594" si="7428">X1387+W1594</f>
        <v>0</v>
      </c>
      <c r="Y1594" s="166">
        <f t="shared" si="7428"/>
        <v>0</v>
      </c>
      <c r="Z1594" s="166">
        <f t="shared" si="7428"/>
        <v>0</v>
      </c>
      <c r="AA1594" s="166">
        <f t="shared" si="7428"/>
        <v>0</v>
      </c>
      <c r="AB1594" s="166">
        <f t="shared" si="7428"/>
        <v>0</v>
      </c>
      <c r="AC1594" s="166">
        <f t="shared" si="7428"/>
        <v>0</v>
      </c>
      <c r="AD1594" s="166">
        <f t="shared" si="7428"/>
        <v>0</v>
      </c>
      <c r="AE1594" s="166">
        <f t="shared" si="7428"/>
        <v>0</v>
      </c>
      <c r="AF1594" s="166">
        <f t="shared" si="7428"/>
        <v>0</v>
      </c>
      <c r="AG1594" s="166">
        <f t="shared" si="7428"/>
        <v>0</v>
      </c>
      <c r="AH1594" s="166">
        <f t="shared" si="7428"/>
        <v>0</v>
      </c>
      <c r="AI1594" s="142"/>
      <c r="AJ1594" s="166">
        <f t="shared" si="7316"/>
        <v>0</v>
      </c>
      <c r="AK1594" s="166">
        <f t="shared" ref="AK1594:AU1594" si="7429">AK1387+AJ1594</f>
        <v>0</v>
      </c>
      <c r="AL1594" s="166">
        <f t="shared" si="7429"/>
        <v>0</v>
      </c>
      <c r="AM1594" s="166">
        <f t="shared" si="7429"/>
        <v>0</v>
      </c>
      <c r="AN1594" s="166">
        <f t="shared" si="7429"/>
        <v>0</v>
      </c>
      <c r="AO1594" s="166">
        <f t="shared" si="7429"/>
        <v>0</v>
      </c>
      <c r="AP1594" s="166">
        <f t="shared" si="7429"/>
        <v>0</v>
      </c>
      <c r="AQ1594" s="166">
        <f t="shared" si="7429"/>
        <v>0</v>
      </c>
      <c r="AR1594" s="166">
        <f t="shared" si="7429"/>
        <v>0</v>
      </c>
      <c r="AS1594" s="166">
        <f t="shared" si="7429"/>
        <v>0</v>
      </c>
      <c r="AT1594" s="166">
        <f t="shared" si="7429"/>
        <v>0</v>
      </c>
      <c r="AU1594" s="166">
        <f t="shared" si="7429"/>
        <v>0</v>
      </c>
      <c r="AV1594" s="142"/>
      <c r="AW1594" s="166">
        <f t="shared" si="7318"/>
        <v>0</v>
      </c>
      <c r="AX1594" s="166">
        <f t="shared" ref="AX1594:BH1594" si="7430">AX1387+AW1594</f>
        <v>0</v>
      </c>
      <c r="AY1594" s="166">
        <f t="shared" si="7430"/>
        <v>0</v>
      </c>
      <c r="AZ1594" s="166">
        <f t="shared" si="7430"/>
        <v>0</v>
      </c>
      <c r="BA1594" s="166">
        <f t="shared" si="7430"/>
        <v>0</v>
      </c>
      <c r="BB1594" s="166">
        <f t="shared" si="7430"/>
        <v>0</v>
      </c>
      <c r="BC1594" s="166">
        <f t="shared" si="7430"/>
        <v>0</v>
      </c>
      <c r="BD1594" s="166">
        <f t="shared" si="7430"/>
        <v>0</v>
      </c>
      <c r="BE1594" s="166">
        <f t="shared" si="7430"/>
        <v>0</v>
      </c>
      <c r="BF1594" s="166">
        <f t="shared" si="7430"/>
        <v>0</v>
      </c>
      <c r="BG1594" s="166">
        <f t="shared" si="7430"/>
        <v>0</v>
      </c>
      <c r="BH1594" s="166">
        <f t="shared" si="7430"/>
        <v>0</v>
      </c>
      <c r="BI1594" s="142"/>
      <c r="BV1594" s="142"/>
      <c r="CI1594" s="142"/>
      <c r="CV1594" s="142"/>
      <c r="DI1594" s="142"/>
      <c r="DV1594" s="142"/>
      <c r="EI1594" s="142"/>
    </row>
    <row r="1595" spans="1:139" ht="15.75" hidden="1" outlineLevel="1" x14ac:dyDescent="0.25">
      <c r="A1595" s="2">
        <f t="shared" si="7393"/>
        <v>93</v>
      </c>
      <c r="B1595" s="1">
        <f t="shared" si="7393"/>
        <v>0</v>
      </c>
      <c r="C1595" s="1">
        <f t="shared" si="7393"/>
        <v>0</v>
      </c>
      <c r="D1595" s="2">
        <f t="shared" si="7393"/>
        <v>0</v>
      </c>
      <c r="E1595" s="141">
        <f t="shared" si="7393"/>
        <v>0</v>
      </c>
      <c r="F1595" s="84"/>
      <c r="G1595" s="119"/>
      <c r="H1595" s="118"/>
      <c r="J1595" s="166">
        <f t="shared" ref="J1595:U1595" si="7431">J1388+I1595</f>
        <v>0</v>
      </c>
      <c r="K1595" s="166">
        <f t="shared" si="7431"/>
        <v>0</v>
      </c>
      <c r="L1595" s="166">
        <f t="shared" si="7431"/>
        <v>0</v>
      </c>
      <c r="M1595" s="166">
        <f t="shared" si="7431"/>
        <v>0</v>
      </c>
      <c r="N1595" s="166">
        <f t="shared" si="7431"/>
        <v>0</v>
      </c>
      <c r="O1595" s="166">
        <f t="shared" si="7431"/>
        <v>0</v>
      </c>
      <c r="P1595" s="166">
        <f t="shared" si="7431"/>
        <v>0</v>
      </c>
      <c r="Q1595" s="166">
        <f t="shared" si="7431"/>
        <v>0</v>
      </c>
      <c r="R1595" s="166">
        <f t="shared" si="7431"/>
        <v>0</v>
      </c>
      <c r="S1595" s="166">
        <f t="shared" si="7431"/>
        <v>0</v>
      </c>
      <c r="T1595" s="166">
        <f t="shared" si="7431"/>
        <v>0</v>
      </c>
      <c r="U1595" s="166">
        <f t="shared" si="7431"/>
        <v>0</v>
      </c>
      <c r="V1595" s="142"/>
      <c r="W1595" s="166">
        <f t="shared" si="7427"/>
        <v>0</v>
      </c>
      <c r="X1595" s="166">
        <f t="shared" ref="X1595:AH1595" si="7432">X1388+W1595</f>
        <v>0</v>
      </c>
      <c r="Y1595" s="166">
        <f t="shared" si="7432"/>
        <v>0</v>
      </c>
      <c r="Z1595" s="166">
        <f t="shared" si="7432"/>
        <v>0</v>
      </c>
      <c r="AA1595" s="166">
        <f t="shared" si="7432"/>
        <v>0</v>
      </c>
      <c r="AB1595" s="166">
        <f t="shared" si="7432"/>
        <v>0</v>
      </c>
      <c r="AC1595" s="166">
        <f t="shared" si="7432"/>
        <v>0</v>
      </c>
      <c r="AD1595" s="166">
        <f t="shared" si="7432"/>
        <v>0</v>
      </c>
      <c r="AE1595" s="166">
        <f t="shared" si="7432"/>
        <v>0</v>
      </c>
      <c r="AF1595" s="166">
        <f t="shared" si="7432"/>
        <v>0</v>
      </c>
      <c r="AG1595" s="166">
        <f t="shared" si="7432"/>
        <v>0</v>
      </c>
      <c r="AH1595" s="166">
        <f t="shared" si="7432"/>
        <v>0</v>
      </c>
      <c r="AI1595" s="142"/>
      <c r="AJ1595" s="166">
        <f t="shared" si="7316"/>
        <v>0</v>
      </c>
      <c r="AK1595" s="166">
        <f t="shared" ref="AK1595:AU1595" si="7433">AK1388+AJ1595</f>
        <v>0</v>
      </c>
      <c r="AL1595" s="166">
        <f t="shared" si="7433"/>
        <v>0</v>
      </c>
      <c r="AM1595" s="166">
        <f t="shared" si="7433"/>
        <v>0</v>
      </c>
      <c r="AN1595" s="166">
        <f t="shared" si="7433"/>
        <v>0</v>
      </c>
      <c r="AO1595" s="166">
        <f t="shared" si="7433"/>
        <v>0</v>
      </c>
      <c r="AP1595" s="166">
        <f t="shared" si="7433"/>
        <v>0</v>
      </c>
      <c r="AQ1595" s="166">
        <f t="shared" si="7433"/>
        <v>0</v>
      </c>
      <c r="AR1595" s="166">
        <f t="shared" si="7433"/>
        <v>0</v>
      </c>
      <c r="AS1595" s="166">
        <f t="shared" si="7433"/>
        <v>0</v>
      </c>
      <c r="AT1595" s="166">
        <f t="shared" si="7433"/>
        <v>0</v>
      </c>
      <c r="AU1595" s="166">
        <f t="shared" si="7433"/>
        <v>0</v>
      </c>
      <c r="AV1595" s="142"/>
      <c r="AW1595" s="166">
        <f t="shared" si="7318"/>
        <v>0</v>
      </c>
      <c r="AX1595" s="166">
        <f t="shared" ref="AX1595:BH1595" si="7434">AX1388+AW1595</f>
        <v>0</v>
      </c>
      <c r="AY1595" s="166">
        <f t="shared" si="7434"/>
        <v>0</v>
      </c>
      <c r="AZ1595" s="166">
        <f t="shared" si="7434"/>
        <v>0</v>
      </c>
      <c r="BA1595" s="166">
        <f t="shared" si="7434"/>
        <v>0</v>
      </c>
      <c r="BB1595" s="166">
        <f t="shared" si="7434"/>
        <v>0</v>
      </c>
      <c r="BC1595" s="166">
        <f t="shared" si="7434"/>
        <v>0</v>
      </c>
      <c r="BD1595" s="166">
        <f t="shared" si="7434"/>
        <v>0</v>
      </c>
      <c r="BE1595" s="166">
        <f t="shared" si="7434"/>
        <v>0</v>
      </c>
      <c r="BF1595" s="166">
        <f t="shared" si="7434"/>
        <v>0</v>
      </c>
      <c r="BG1595" s="166">
        <f t="shared" si="7434"/>
        <v>0</v>
      </c>
      <c r="BH1595" s="166">
        <f t="shared" si="7434"/>
        <v>0</v>
      </c>
      <c r="BI1595" s="142"/>
      <c r="BV1595" s="142"/>
      <c r="CI1595" s="142"/>
      <c r="CV1595" s="142"/>
      <c r="DI1595" s="142"/>
      <c r="DV1595" s="142"/>
      <c r="EI1595" s="142"/>
    </row>
    <row r="1596" spans="1:139" ht="15.75" hidden="1" outlineLevel="1" x14ac:dyDescent="0.25">
      <c r="A1596" s="2">
        <f t="shared" ref="A1596:E1605" si="7435">A1389</f>
        <v>94</v>
      </c>
      <c r="B1596" s="1">
        <f t="shared" si="7435"/>
        <v>0</v>
      </c>
      <c r="C1596" s="1">
        <f t="shared" si="7435"/>
        <v>0</v>
      </c>
      <c r="D1596" s="2">
        <f t="shared" si="7435"/>
        <v>0</v>
      </c>
      <c r="E1596" s="141">
        <f t="shared" si="7435"/>
        <v>0</v>
      </c>
      <c r="F1596" s="84"/>
      <c r="G1596" s="119"/>
      <c r="H1596" s="118"/>
      <c r="J1596" s="166">
        <f t="shared" ref="J1596:U1596" si="7436">J1389+I1596</f>
        <v>0</v>
      </c>
      <c r="K1596" s="166">
        <f t="shared" si="7436"/>
        <v>0</v>
      </c>
      <c r="L1596" s="166">
        <f t="shared" si="7436"/>
        <v>0</v>
      </c>
      <c r="M1596" s="166">
        <f t="shared" si="7436"/>
        <v>0</v>
      </c>
      <c r="N1596" s="166">
        <f t="shared" si="7436"/>
        <v>0</v>
      </c>
      <c r="O1596" s="166">
        <f t="shared" si="7436"/>
        <v>0</v>
      </c>
      <c r="P1596" s="166">
        <f t="shared" si="7436"/>
        <v>0</v>
      </c>
      <c r="Q1596" s="166">
        <f t="shared" si="7436"/>
        <v>0</v>
      </c>
      <c r="R1596" s="166">
        <f t="shared" si="7436"/>
        <v>0</v>
      </c>
      <c r="S1596" s="166">
        <f t="shared" si="7436"/>
        <v>0</v>
      </c>
      <c r="T1596" s="166">
        <f t="shared" si="7436"/>
        <v>0</v>
      </c>
      <c r="U1596" s="166">
        <f t="shared" si="7436"/>
        <v>0</v>
      </c>
      <c r="V1596" s="142"/>
      <c r="W1596" s="166">
        <f t="shared" si="7427"/>
        <v>0</v>
      </c>
      <c r="X1596" s="166">
        <f t="shared" ref="X1596:AH1596" si="7437">X1389+W1596</f>
        <v>0</v>
      </c>
      <c r="Y1596" s="166">
        <f t="shared" si="7437"/>
        <v>0</v>
      </c>
      <c r="Z1596" s="166">
        <f t="shared" si="7437"/>
        <v>0</v>
      </c>
      <c r="AA1596" s="166">
        <f t="shared" si="7437"/>
        <v>0</v>
      </c>
      <c r="AB1596" s="166">
        <f t="shared" si="7437"/>
        <v>0</v>
      </c>
      <c r="AC1596" s="166">
        <f t="shared" si="7437"/>
        <v>0</v>
      </c>
      <c r="AD1596" s="166">
        <f t="shared" si="7437"/>
        <v>0</v>
      </c>
      <c r="AE1596" s="166">
        <f t="shared" si="7437"/>
        <v>0</v>
      </c>
      <c r="AF1596" s="166">
        <f t="shared" si="7437"/>
        <v>0</v>
      </c>
      <c r="AG1596" s="166">
        <f t="shared" si="7437"/>
        <v>0</v>
      </c>
      <c r="AH1596" s="166">
        <f t="shared" si="7437"/>
        <v>0</v>
      </c>
      <c r="AI1596" s="142"/>
      <c r="AJ1596" s="166">
        <f t="shared" si="7316"/>
        <v>0</v>
      </c>
      <c r="AK1596" s="166">
        <f t="shared" ref="AK1596:AU1596" si="7438">AK1389+AJ1596</f>
        <v>0</v>
      </c>
      <c r="AL1596" s="166">
        <f t="shared" si="7438"/>
        <v>0</v>
      </c>
      <c r="AM1596" s="166">
        <f t="shared" si="7438"/>
        <v>0</v>
      </c>
      <c r="AN1596" s="166">
        <f t="shared" si="7438"/>
        <v>0</v>
      </c>
      <c r="AO1596" s="166">
        <f t="shared" si="7438"/>
        <v>0</v>
      </c>
      <c r="AP1596" s="166">
        <f t="shared" si="7438"/>
        <v>0</v>
      </c>
      <c r="AQ1596" s="166">
        <f t="shared" si="7438"/>
        <v>0</v>
      </c>
      <c r="AR1596" s="166">
        <f t="shared" si="7438"/>
        <v>0</v>
      </c>
      <c r="AS1596" s="166">
        <f t="shared" si="7438"/>
        <v>0</v>
      </c>
      <c r="AT1596" s="166">
        <f t="shared" si="7438"/>
        <v>0</v>
      </c>
      <c r="AU1596" s="166">
        <f t="shared" si="7438"/>
        <v>0</v>
      </c>
      <c r="AV1596" s="142"/>
      <c r="AW1596" s="166">
        <f t="shared" si="7318"/>
        <v>0</v>
      </c>
      <c r="AX1596" s="166">
        <f t="shared" ref="AX1596:BH1596" si="7439">AX1389+AW1596</f>
        <v>0</v>
      </c>
      <c r="AY1596" s="166">
        <f t="shared" si="7439"/>
        <v>0</v>
      </c>
      <c r="AZ1596" s="166">
        <f t="shared" si="7439"/>
        <v>0</v>
      </c>
      <c r="BA1596" s="166">
        <f t="shared" si="7439"/>
        <v>0</v>
      </c>
      <c r="BB1596" s="166">
        <f t="shared" si="7439"/>
        <v>0</v>
      </c>
      <c r="BC1596" s="166">
        <f t="shared" si="7439"/>
        <v>0</v>
      </c>
      <c r="BD1596" s="166">
        <f t="shared" si="7439"/>
        <v>0</v>
      </c>
      <c r="BE1596" s="166">
        <f t="shared" si="7439"/>
        <v>0</v>
      </c>
      <c r="BF1596" s="166">
        <f t="shared" si="7439"/>
        <v>0</v>
      </c>
      <c r="BG1596" s="166">
        <f t="shared" si="7439"/>
        <v>0</v>
      </c>
      <c r="BH1596" s="166">
        <f t="shared" si="7439"/>
        <v>0</v>
      </c>
      <c r="BI1596" s="142"/>
      <c r="BV1596" s="142"/>
      <c r="CI1596" s="142"/>
      <c r="CV1596" s="142"/>
      <c r="DI1596" s="142"/>
      <c r="DV1596" s="142"/>
      <c r="EI1596" s="142"/>
    </row>
    <row r="1597" spans="1:139" ht="15.75" hidden="1" outlineLevel="1" x14ac:dyDescent="0.25">
      <c r="A1597" s="2">
        <f t="shared" si="7435"/>
        <v>95</v>
      </c>
      <c r="B1597" s="1">
        <f t="shared" si="7435"/>
        <v>0</v>
      </c>
      <c r="C1597" s="1">
        <f t="shared" si="7435"/>
        <v>0</v>
      </c>
      <c r="D1597" s="2">
        <f t="shared" si="7435"/>
        <v>0</v>
      </c>
      <c r="E1597" s="141">
        <f t="shared" si="7435"/>
        <v>0</v>
      </c>
      <c r="F1597" s="84"/>
      <c r="G1597" s="119"/>
      <c r="H1597" s="118"/>
      <c r="J1597" s="166">
        <f t="shared" ref="J1597:U1597" si="7440">J1390+I1597</f>
        <v>0</v>
      </c>
      <c r="K1597" s="166">
        <f t="shared" si="7440"/>
        <v>0</v>
      </c>
      <c r="L1597" s="166">
        <f t="shared" si="7440"/>
        <v>0</v>
      </c>
      <c r="M1597" s="166">
        <f t="shared" si="7440"/>
        <v>0</v>
      </c>
      <c r="N1597" s="166">
        <f t="shared" si="7440"/>
        <v>0</v>
      </c>
      <c r="O1597" s="166">
        <f t="shared" si="7440"/>
        <v>0</v>
      </c>
      <c r="P1597" s="166">
        <f t="shared" si="7440"/>
        <v>0</v>
      </c>
      <c r="Q1597" s="166">
        <f t="shared" si="7440"/>
        <v>0</v>
      </c>
      <c r="R1597" s="166">
        <f t="shared" si="7440"/>
        <v>0</v>
      </c>
      <c r="S1597" s="166">
        <f t="shared" si="7440"/>
        <v>0</v>
      </c>
      <c r="T1597" s="166">
        <f t="shared" si="7440"/>
        <v>0</v>
      </c>
      <c r="U1597" s="166">
        <f t="shared" si="7440"/>
        <v>0</v>
      </c>
      <c r="V1597" s="142"/>
      <c r="W1597" s="166">
        <f t="shared" si="7427"/>
        <v>0</v>
      </c>
      <c r="X1597" s="166">
        <f t="shared" ref="X1597:AH1597" si="7441">X1390+W1597</f>
        <v>0</v>
      </c>
      <c r="Y1597" s="166">
        <f t="shared" si="7441"/>
        <v>0</v>
      </c>
      <c r="Z1597" s="166">
        <f t="shared" si="7441"/>
        <v>0</v>
      </c>
      <c r="AA1597" s="166">
        <f t="shared" si="7441"/>
        <v>0</v>
      </c>
      <c r="AB1597" s="166">
        <f t="shared" si="7441"/>
        <v>0</v>
      </c>
      <c r="AC1597" s="166">
        <f t="shared" si="7441"/>
        <v>0</v>
      </c>
      <c r="AD1597" s="166">
        <f t="shared" si="7441"/>
        <v>0</v>
      </c>
      <c r="AE1597" s="166">
        <f t="shared" si="7441"/>
        <v>0</v>
      </c>
      <c r="AF1597" s="166">
        <f t="shared" si="7441"/>
        <v>0</v>
      </c>
      <c r="AG1597" s="166">
        <f t="shared" si="7441"/>
        <v>0</v>
      </c>
      <c r="AH1597" s="166">
        <f t="shared" si="7441"/>
        <v>0</v>
      </c>
      <c r="AI1597" s="142"/>
      <c r="AJ1597" s="166">
        <f t="shared" si="7316"/>
        <v>0</v>
      </c>
      <c r="AK1597" s="166">
        <f t="shared" ref="AK1597:AU1597" si="7442">AK1390+AJ1597</f>
        <v>0</v>
      </c>
      <c r="AL1597" s="166">
        <f t="shared" si="7442"/>
        <v>0</v>
      </c>
      <c r="AM1597" s="166">
        <f t="shared" si="7442"/>
        <v>0</v>
      </c>
      <c r="AN1597" s="166">
        <f t="shared" si="7442"/>
        <v>0</v>
      </c>
      <c r="AO1597" s="166">
        <f t="shared" si="7442"/>
        <v>0</v>
      </c>
      <c r="AP1597" s="166">
        <f t="shared" si="7442"/>
        <v>0</v>
      </c>
      <c r="AQ1597" s="166">
        <f t="shared" si="7442"/>
        <v>0</v>
      </c>
      <c r="AR1597" s="166">
        <f t="shared" si="7442"/>
        <v>0</v>
      </c>
      <c r="AS1597" s="166">
        <f t="shared" si="7442"/>
        <v>0</v>
      </c>
      <c r="AT1597" s="166">
        <f t="shared" si="7442"/>
        <v>0</v>
      </c>
      <c r="AU1597" s="166">
        <f t="shared" si="7442"/>
        <v>0</v>
      </c>
      <c r="AV1597" s="142"/>
      <c r="AW1597" s="166">
        <f t="shared" si="7318"/>
        <v>0</v>
      </c>
      <c r="AX1597" s="166">
        <f t="shared" ref="AX1597:BH1597" si="7443">AX1390+AW1597</f>
        <v>0</v>
      </c>
      <c r="AY1597" s="166">
        <f t="shared" si="7443"/>
        <v>0</v>
      </c>
      <c r="AZ1597" s="166">
        <f t="shared" si="7443"/>
        <v>0</v>
      </c>
      <c r="BA1597" s="166">
        <f t="shared" si="7443"/>
        <v>0</v>
      </c>
      <c r="BB1597" s="166">
        <f t="shared" si="7443"/>
        <v>0</v>
      </c>
      <c r="BC1597" s="166">
        <f t="shared" si="7443"/>
        <v>0</v>
      </c>
      <c r="BD1597" s="166">
        <f t="shared" si="7443"/>
        <v>0</v>
      </c>
      <c r="BE1597" s="166">
        <f t="shared" si="7443"/>
        <v>0</v>
      </c>
      <c r="BF1597" s="166">
        <f t="shared" si="7443"/>
        <v>0</v>
      </c>
      <c r="BG1597" s="166">
        <f t="shared" si="7443"/>
        <v>0</v>
      </c>
      <c r="BH1597" s="166">
        <f t="shared" si="7443"/>
        <v>0</v>
      </c>
      <c r="BI1597" s="142"/>
      <c r="BV1597" s="142"/>
      <c r="CI1597" s="142"/>
      <c r="CV1597" s="142"/>
      <c r="DI1597" s="142"/>
      <c r="DV1597" s="142"/>
      <c r="EI1597" s="142"/>
    </row>
    <row r="1598" spans="1:139" ht="15.75" hidden="1" outlineLevel="1" x14ac:dyDescent="0.25">
      <c r="A1598" s="2">
        <f t="shared" si="7435"/>
        <v>96</v>
      </c>
      <c r="B1598" s="1">
        <f t="shared" si="7435"/>
        <v>0</v>
      </c>
      <c r="C1598" s="1">
        <f t="shared" si="7435"/>
        <v>0</v>
      </c>
      <c r="D1598" s="2">
        <f t="shared" si="7435"/>
        <v>0</v>
      </c>
      <c r="E1598" s="141">
        <f t="shared" si="7435"/>
        <v>0</v>
      </c>
      <c r="F1598" s="84"/>
      <c r="G1598" s="119"/>
      <c r="H1598" s="118"/>
      <c r="J1598" s="166">
        <f t="shared" ref="J1598:U1598" si="7444">J1391+I1598</f>
        <v>0</v>
      </c>
      <c r="K1598" s="166">
        <f t="shared" si="7444"/>
        <v>0</v>
      </c>
      <c r="L1598" s="166">
        <f t="shared" si="7444"/>
        <v>0</v>
      </c>
      <c r="M1598" s="166">
        <f t="shared" si="7444"/>
        <v>0</v>
      </c>
      <c r="N1598" s="166">
        <f t="shared" si="7444"/>
        <v>0</v>
      </c>
      <c r="O1598" s="166">
        <f t="shared" si="7444"/>
        <v>0</v>
      </c>
      <c r="P1598" s="166">
        <f t="shared" si="7444"/>
        <v>0</v>
      </c>
      <c r="Q1598" s="166">
        <f t="shared" si="7444"/>
        <v>0</v>
      </c>
      <c r="R1598" s="166">
        <f t="shared" si="7444"/>
        <v>0</v>
      </c>
      <c r="S1598" s="166">
        <f t="shared" si="7444"/>
        <v>0</v>
      </c>
      <c r="T1598" s="166">
        <f t="shared" si="7444"/>
        <v>0</v>
      </c>
      <c r="U1598" s="166">
        <f t="shared" si="7444"/>
        <v>0</v>
      </c>
      <c r="V1598" s="142"/>
      <c r="W1598" s="166">
        <f t="shared" si="7427"/>
        <v>0</v>
      </c>
      <c r="X1598" s="166">
        <f t="shared" ref="X1598:AH1598" si="7445">X1391+W1598</f>
        <v>0</v>
      </c>
      <c r="Y1598" s="166">
        <f t="shared" si="7445"/>
        <v>0</v>
      </c>
      <c r="Z1598" s="166">
        <f t="shared" si="7445"/>
        <v>0</v>
      </c>
      <c r="AA1598" s="166">
        <f t="shared" si="7445"/>
        <v>0</v>
      </c>
      <c r="AB1598" s="166">
        <f t="shared" si="7445"/>
        <v>0</v>
      </c>
      <c r="AC1598" s="166">
        <f t="shared" si="7445"/>
        <v>0</v>
      </c>
      <c r="AD1598" s="166">
        <f t="shared" si="7445"/>
        <v>0</v>
      </c>
      <c r="AE1598" s="166">
        <f t="shared" si="7445"/>
        <v>0</v>
      </c>
      <c r="AF1598" s="166">
        <f t="shared" si="7445"/>
        <v>0</v>
      </c>
      <c r="AG1598" s="166">
        <f t="shared" si="7445"/>
        <v>0</v>
      </c>
      <c r="AH1598" s="166">
        <f t="shared" si="7445"/>
        <v>0</v>
      </c>
      <c r="AI1598" s="142"/>
      <c r="AJ1598" s="166">
        <f t="shared" si="7316"/>
        <v>0</v>
      </c>
      <c r="AK1598" s="166">
        <f t="shared" ref="AK1598:AU1598" si="7446">AK1391+AJ1598</f>
        <v>0</v>
      </c>
      <c r="AL1598" s="166">
        <f t="shared" si="7446"/>
        <v>0</v>
      </c>
      <c r="AM1598" s="166">
        <f t="shared" si="7446"/>
        <v>0</v>
      </c>
      <c r="AN1598" s="166">
        <f t="shared" si="7446"/>
        <v>0</v>
      </c>
      <c r="AO1598" s="166">
        <f t="shared" si="7446"/>
        <v>0</v>
      </c>
      <c r="AP1598" s="166">
        <f t="shared" si="7446"/>
        <v>0</v>
      </c>
      <c r="AQ1598" s="166">
        <f t="shared" si="7446"/>
        <v>0</v>
      </c>
      <c r="AR1598" s="166">
        <f t="shared" si="7446"/>
        <v>0</v>
      </c>
      <c r="AS1598" s="166">
        <f t="shared" si="7446"/>
        <v>0</v>
      </c>
      <c r="AT1598" s="166">
        <f t="shared" si="7446"/>
        <v>0</v>
      </c>
      <c r="AU1598" s="166">
        <f t="shared" si="7446"/>
        <v>0</v>
      </c>
      <c r="AV1598" s="142"/>
      <c r="AW1598" s="166">
        <f t="shared" si="7318"/>
        <v>0</v>
      </c>
      <c r="AX1598" s="166">
        <f t="shared" ref="AX1598:BH1598" si="7447">AX1391+AW1598</f>
        <v>0</v>
      </c>
      <c r="AY1598" s="166">
        <f t="shared" si="7447"/>
        <v>0</v>
      </c>
      <c r="AZ1598" s="166">
        <f t="shared" si="7447"/>
        <v>0</v>
      </c>
      <c r="BA1598" s="166">
        <f t="shared" si="7447"/>
        <v>0</v>
      </c>
      <c r="BB1598" s="166">
        <f t="shared" si="7447"/>
        <v>0</v>
      </c>
      <c r="BC1598" s="166">
        <f t="shared" si="7447"/>
        <v>0</v>
      </c>
      <c r="BD1598" s="166">
        <f t="shared" si="7447"/>
        <v>0</v>
      </c>
      <c r="BE1598" s="166">
        <f t="shared" si="7447"/>
        <v>0</v>
      </c>
      <c r="BF1598" s="166">
        <f t="shared" si="7447"/>
        <v>0</v>
      </c>
      <c r="BG1598" s="166">
        <f t="shared" si="7447"/>
        <v>0</v>
      </c>
      <c r="BH1598" s="166">
        <f t="shared" si="7447"/>
        <v>0</v>
      </c>
      <c r="BI1598" s="142"/>
      <c r="BV1598" s="142"/>
      <c r="CI1598" s="142"/>
      <c r="CV1598" s="142"/>
      <c r="DI1598" s="142"/>
      <c r="DV1598" s="142"/>
      <c r="EI1598" s="142"/>
    </row>
    <row r="1599" spans="1:139" ht="15.75" hidden="1" outlineLevel="1" x14ac:dyDescent="0.25">
      <c r="A1599" s="2">
        <f t="shared" si="7435"/>
        <v>97</v>
      </c>
      <c r="B1599" s="1">
        <f t="shared" si="7435"/>
        <v>0</v>
      </c>
      <c r="C1599" s="1">
        <f t="shared" si="7435"/>
        <v>0</v>
      </c>
      <c r="D1599" s="2">
        <f t="shared" si="7435"/>
        <v>0</v>
      </c>
      <c r="E1599" s="141">
        <f t="shared" si="7435"/>
        <v>0</v>
      </c>
      <c r="F1599" s="84"/>
      <c r="G1599" s="119"/>
      <c r="H1599" s="118"/>
      <c r="J1599" s="166">
        <f t="shared" ref="J1599:U1599" si="7448">J1392+I1599</f>
        <v>0</v>
      </c>
      <c r="K1599" s="166">
        <f t="shared" si="7448"/>
        <v>0</v>
      </c>
      <c r="L1599" s="166">
        <f t="shared" si="7448"/>
        <v>0</v>
      </c>
      <c r="M1599" s="166">
        <f t="shared" si="7448"/>
        <v>0</v>
      </c>
      <c r="N1599" s="166">
        <f t="shared" si="7448"/>
        <v>0</v>
      </c>
      <c r="O1599" s="166">
        <f t="shared" si="7448"/>
        <v>0</v>
      </c>
      <c r="P1599" s="166">
        <f t="shared" si="7448"/>
        <v>0</v>
      </c>
      <c r="Q1599" s="166">
        <f t="shared" si="7448"/>
        <v>0</v>
      </c>
      <c r="R1599" s="166">
        <f t="shared" si="7448"/>
        <v>0</v>
      </c>
      <c r="S1599" s="166">
        <f t="shared" si="7448"/>
        <v>0</v>
      </c>
      <c r="T1599" s="166">
        <f t="shared" si="7448"/>
        <v>0</v>
      </c>
      <c r="U1599" s="166">
        <f t="shared" si="7448"/>
        <v>0</v>
      </c>
      <c r="V1599" s="142"/>
      <c r="W1599" s="166">
        <f t="shared" si="7427"/>
        <v>0</v>
      </c>
      <c r="X1599" s="166">
        <f t="shared" ref="X1599:AH1599" si="7449">X1392+W1599</f>
        <v>0</v>
      </c>
      <c r="Y1599" s="166">
        <f t="shared" si="7449"/>
        <v>0</v>
      </c>
      <c r="Z1599" s="166">
        <f t="shared" si="7449"/>
        <v>0</v>
      </c>
      <c r="AA1599" s="166">
        <f t="shared" si="7449"/>
        <v>0</v>
      </c>
      <c r="AB1599" s="166">
        <f t="shared" si="7449"/>
        <v>0</v>
      </c>
      <c r="AC1599" s="166">
        <f t="shared" si="7449"/>
        <v>0</v>
      </c>
      <c r="AD1599" s="166">
        <f t="shared" si="7449"/>
        <v>0</v>
      </c>
      <c r="AE1599" s="166">
        <f t="shared" si="7449"/>
        <v>0</v>
      </c>
      <c r="AF1599" s="166">
        <f t="shared" si="7449"/>
        <v>0</v>
      </c>
      <c r="AG1599" s="166">
        <f t="shared" si="7449"/>
        <v>0</v>
      </c>
      <c r="AH1599" s="166">
        <f t="shared" si="7449"/>
        <v>0</v>
      </c>
      <c r="AI1599" s="142"/>
      <c r="AJ1599" s="166">
        <f t="shared" ref="AJ1599:AJ1630" si="7450">AJ1392+AH1599</f>
        <v>0</v>
      </c>
      <c r="AK1599" s="166">
        <f t="shared" ref="AK1599:AU1599" si="7451">AK1392+AJ1599</f>
        <v>0</v>
      </c>
      <c r="AL1599" s="166">
        <f t="shared" si="7451"/>
        <v>0</v>
      </c>
      <c r="AM1599" s="166">
        <f t="shared" si="7451"/>
        <v>0</v>
      </c>
      <c r="AN1599" s="166">
        <f t="shared" si="7451"/>
        <v>0</v>
      </c>
      <c r="AO1599" s="166">
        <f t="shared" si="7451"/>
        <v>0</v>
      </c>
      <c r="AP1599" s="166">
        <f t="shared" si="7451"/>
        <v>0</v>
      </c>
      <c r="AQ1599" s="166">
        <f t="shared" si="7451"/>
        <v>0</v>
      </c>
      <c r="AR1599" s="166">
        <f t="shared" si="7451"/>
        <v>0</v>
      </c>
      <c r="AS1599" s="166">
        <f t="shared" si="7451"/>
        <v>0</v>
      </c>
      <c r="AT1599" s="166">
        <f t="shared" si="7451"/>
        <v>0</v>
      </c>
      <c r="AU1599" s="166">
        <f t="shared" si="7451"/>
        <v>0</v>
      </c>
      <c r="AV1599" s="142"/>
      <c r="AW1599" s="166">
        <f t="shared" ref="AW1599:AW1630" si="7452">AW1392+AU1599</f>
        <v>0</v>
      </c>
      <c r="AX1599" s="166">
        <f t="shared" ref="AX1599:BH1599" si="7453">AX1392+AW1599</f>
        <v>0</v>
      </c>
      <c r="AY1599" s="166">
        <f t="shared" si="7453"/>
        <v>0</v>
      </c>
      <c r="AZ1599" s="166">
        <f t="shared" si="7453"/>
        <v>0</v>
      </c>
      <c r="BA1599" s="166">
        <f t="shared" si="7453"/>
        <v>0</v>
      </c>
      <c r="BB1599" s="166">
        <f t="shared" si="7453"/>
        <v>0</v>
      </c>
      <c r="BC1599" s="166">
        <f t="shared" si="7453"/>
        <v>0</v>
      </c>
      <c r="BD1599" s="166">
        <f t="shared" si="7453"/>
        <v>0</v>
      </c>
      <c r="BE1599" s="166">
        <f t="shared" si="7453"/>
        <v>0</v>
      </c>
      <c r="BF1599" s="166">
        <f t="shared" si="7453"/>
        <v>0</v>
      </c>
      <c r="BG1599" s="166">
        <f t="shared" si="7453"/>
        <v>0</v>
      </c>
      <c r="BH1599" s="166">
        <f t="shared" si="7453"/>
        <v>0</v>
      </c>
      <c r="BI1599" s="142"/>
      <c r="BV1599" s="142"/>
      <c r="CI1599" s="142"/>
      <c r="CV1599" s="142"/>
      <c r="DI1599" s="142"/>
      <c r="DV1599" s="142"/>
      <c r="EI1599" s="142"/>
    </row>
    <row r="1600" spans="1:139" ht="15.75" hidden="1" outlineLevel="1" x14ac:dyDescent="0.25">
      <c r="A1600" s="2">
        <f t="shared" si="7435"/>
        <v>98</v>
      </c>
      <c r="B1600" s="1">
        <f t="shared" si="7435"/>
        <v>0</v>
      </c>
      <c r="C1600" s="1">
        <f t="shared" si="7435"/>
        <v>0</v>
      </c>
      <c r="D1600" s="2">
        <f t="shared" si="7435"/>
        <v>0</v>
      </c>
      <c r="E1600" s="141">
        <f t="shared" si="7435"/>
        <v>0</v>
      </c>
      <c r="F1600" s="84"/>
      <c r="G1600" s="119"/>
      <c r="H1600" s="118"/>
      <c r="J1600" s="166">
        <f t="shared" ref="J1600:U1600" si="7454">J1393+I1600</f>
        <v>0</v>
      </c>
      <c r="K1600" s="166">
        <f t="shared" si="7454"/>
        <v>0</v>
      </c>
      <c r="L1600" s="166">
        <f t="shared" si="7454"/>
        <v>0</v>
      </c>
      <c r="M1600" s="166">
        <f t="shared" si="7454"/>
        <v>0</v>
      </c>
      <c r="N1600" s="166">
        <f t="shared" si="7454"/>
        <v>0</v>
      </c>
      <c r="O1600" s="166">
        <f t="shared" si="7454"/>
        <v>0</v>
      </c>
      <c r="P1600" s="166">
        <f t="shared" si="7454"/>
        <v>0</v>
      </c>
      <c r="Q1600" s="166">
        <f t="shared" si="7454"/>
        <v>0</v>
      </c>
      <c r="R1600" s="166">
        <f t="shared" si="7454"/>
        <v>0</v>
      </c>
      <c r="S1600" s="166">
        <f t="shared" si="7454"/>
        <v>0</v>
      </c>
      <c r="T1600" s="166">
        <f t="shared" si="7454"/>
        <v>0</v>
      </c>
      <c r="U1600" s="166">
        <f t="shared" si="7454"/>
        <v>0</v>
      </c>
      <c r="V1600" s="142"/>
      <c r="W1600" s="166">
        <f t="shared" si="7427"/>
        <v>0</v>
      </c>
      <c r="X1600" s="166">
        <f t="shared" ref="X1600:AH1600" si="7455">X1393+W1600</f>
        <v>0</v>
      </c>
      <c r="Y1600" s="166">
        <f t="shared" si="7455"/>
        <v>0</v>
      </c>
      <c r="Z1600" s="166">
        <f t="shared" si="7455"/>
        <v>0</v>
      </c>
      <c r="AA1600" s="166">
        <f t="shared" si="7455"/>
        <v>0</v>
      </c>
      <c r="AB1600" s="166">
        <f t="shared" si="7455"/>
        <v>0</v>
      </c>
      <c r="AC1600" s="166">
        <f t="shared" si="7455"/>
        <v>0</v>
      </c>
      <c r="AD1600" s="166">
        <f t="shared" si="7455"/>
        <v>0</v>
      </c>
      <c r="AE1600" s="166">
        <f t="shared" si="7455"/>
        <v>0</v>
      </c>
      <c r="AF1600" s="166">
        <f t="shared" si="7455"/>
        <v>0</v>
      </c>
      <c r="AG1600" s="166">
        <f t="shared" si="7455"/>
        <v>0</v>
      </c>
      <c r="AH1600" s="166">
        <f t="shared" si="7455"/>
        <v>0</v>
      </c>
      <c r="AI1600" s="142"/>
      <c r="AJ1600" s="166">
        <f t="shared" si="7450"/>
        <v>0</v>
      </c>
      <c r="AK1600" s="166">
        <f t="shared" ref="AK1600:AU1600" si="7456">AK1393+AJ1600</f>
        <v>0</v>
      </c>
      <c r="AL1600" s="166">
        <f t="shared" si="7456"/>
        <v>0</v>
      </c>
      <c r="AM1600" s="166">
        <f t="shared" si="7456"/>
        <v>0</v>
      </c>
      <c r="AN1600" s="166">
        <f t="shared" si="7456"/>
        <v>0</v>
      </c>
      <c r="AO1600" s="166">
        <f t="shared" si="7456"/>
        <v>0</v>
      </c>
      <c r="AP1600" s="166">
        <f t="shared" si="7456"/>
        <v>0</v>
      </c>
      <c r="AQ1600" s="166">
        <f t="shared" si="7456"/>
        <v>0</v>
      </c>
      <c r="AR1600" s="166">
        <f t="shared" si="7456"/>
        <v>0</v>
      </c>
      <c r="AS1600" s="166">
        <f t="shared" si="7456"/>
        <v>0</v>
      </c>
      <c r="AT1600" s="166">
        <f t="shared" si="7456"/>
        <v>0</v>
      </c>
      <c r="AU1600" s="166">
        <f t="shared" si="7456"/>
        <v>0</v>
      </c>
      <c r="AV1600" s="142"/>
      <c r="AW1600" s="166">
        <f t="shared" si="7452"/>
        <v>0</v>
      </c>
      <c r="AX1600" s="166">
        <f t="shared" ref="AX1600:BH1600" si="7457">AX1393+AW1600</f>
        <v>0</v>
      </c>
      <c r="AY1600" s="166">
        <f t="shared" si="7457"/>
        <v>0</v>
      </c>
      <c r="AZ1600" s="166">
        <f t="shared" si="7457"/>
        <v>0</v>
      </c>
      <c r="BA1600" s="166">
        <f t="shared" si="7457"/>
        <v>0</v>
      </c>
      <c r="BB1600" s="166">
        <f t="shared" si="7457"/>
        <v>0</v>
      </c>
      <c r="BC1600" s="166">
        <f t="shared" si="7457"/>
        <v>0</v>
      </c>
      <c r="BD1600" s="166">
        <f t="shared" si="7457"/>
        <v>0</v>
      </c>
      <c r="BE1600" s="166">
        <f t="shared" si="7457"/>
        <v>0</v>
      </c>
      <c r="BF1600" s="166">
        <f t="shared" si="7457"/>
        <v>0</v>
      </c>
      <c r="BG1600" s="166">
        <f t="shared" si="7457"/>
        <v>0</v>
      </c>
      <c r="BH1600" s="166">
        <f t="shared" si="7457"/>
        <v>0</v>
      </c>
      <c r="BI1600" s="142"/>
      <c r="BV1600" s="142"/>
      <c r="CI1600" s="142"/>
      <c r="CV1600" s="142"/>
      <c r="DI1600" s="142"/>
      <c r="DV1600" s="142"/>
      <c r="EI1600" s="142"/>
    </row>
    <row r="1601" spans="1:139" ht="15.75" hidden="1" outlineLevel="1" x14ac:dyDescent="0.25">
      <c r="A1601" s="2">
        <f t="shared" si="7435"/>
        <v>99</v>
      </c>
      <c r="B1601" s="1">
        <f t="shared" si="7435"/>
        <v>0</v>
      </c>
      <c r="C1601" s="1">
        <f t="shared" si="7435"/>
        <v>0</v>
      </c>
      <c r="D1601" s="2">
        <f t="shared" si="7435"/>
        <v>0</v>
      </c>
      <c r="E1601" s="141">
        <f t="shared" si="7435"/>
        <v>0</v>
      </c>
      <c r="F1601" s="84"/>
      <c r="G1601" s="119"/>
      <c r="H1601" s="118"/>
      <c r="J1601" s="166">
        <f t="shared" ref="J1601:U1601" si="7458">J1394+I1601</f>
        <v>0</v>
      </c>
      <c r="K1601" s="166">
        <f t="shared" si="7458"/>
        <v>0</v>
      </c>
      <c r="L1601" s="166">
        <f t="shared" si="7458"/>
        <v>0</v>
      </c>
      <c r="M1601" s="166">
        <f t="shared" si="7458"/>
        <v>0</v>
      </c>
      <c r="N1601" s="166">
        <f t="shared" si="7458"/>
        <v>0</v>
      </c>
      <c r="O1601" s="166">
        <f t="shared" si="7458"/>
        <v>0</v>
      </c>
      <c r="P1601" s="166">
        <f t="shared" si="7458"/>
        <v>0</v>
      </c>
      <c r="Q1601" s="166">
        <f t="shared" si="7458"/>
        <v>0</v>
      </c>
      <c r="R1601" s="166">
        <f t="shared" si="7458"/>
        <v>0</v>
      </c>
      <c r="S1601" s="166">
        <f t="shared" si="7458"/>
        <v>0</v>
      </c>
      <c r="T1601" s="166">
        <f t="shared" si="7458"/>
        <v>0</v>
      </c>
      <c r="U1601" s="166">
        <f t="shared" si="7458"/>
        <v>0</v>
      </c>
      <c r="V1601" s="142"/>
      <c r="W1601" s="166">
        <f t="shared" si="7427"/>
        <v>0</v>
      </c>
      <c r="X1601" s="166">
        <f t="shared" ref="X1601:AH1601" si="7459">X1394+W1601</f>
        <v>0</v>
      </c>
      <c r="Y1601" s="166">
        <f t="shared" si="7459"/>
        <v>0</v>
      </c>
      <c r="Z1601" s="166">
        <f t="shared" si="7459"/>
        <v>0</v>
      </c>
      <c r="AA1601" s="166">
        <f t="shared" si="7459"/>
        <v>0</v>
      </c>
      <c r="AB1601" s="166">
        <f t="shared" si="7459"/>
        <v>0</v>
      </c>
      <c r="AC1601" s="166">
        <f t="shared" si="7459"/>
        <v>0</v>
      </c>
      <c r="AD1601" s="166">
        <f t="shared" si="7459"/>
        <v>0</v>
      </c>
      <c r="AE1601" s="166">
        <f t="shared" si="7459"/>
        <v>0</v>
      </c>
      <c r="AF1601" s="166">
        <f t="shared" si="7459"/>
        <v>0</v>
      </c>
      <c r="AG1601" s="166">
        <f t="shared" si="7459"/>
        <v>0</v>
      </c>
      <c r="AH1601" s="166">
        <f t="shared" si="7459"/>
        <v>0</v>
      </c>
      <c r="AI1601" s="142"/>
      <c r="AJ1601" s="166">
        <f t="shared" si="7450"/>
        <v>0</v>
      </c>
      <c r="AK1601" s="166">
        <f t="shared" ref="AK1601:AU1601" si="7460">AK1394+AJ1601</f>
        <v>0</v>
      </c>
      <c r="AL1601" s="166">
        <f t="shared" si="7460"/>
        <v>0</v>
      </c>
      <c r="AM1601" s="166">
        <f t="shared" si="7460"/>
        <v>0</v>
      </c>
      <c r="AN1601" s="166">
        <f t="shared" si="7460"/>
        <v>0</v>
      </c>
      <c r="AO1601" s="166">
        <f t="shared" si="7460"/>
        <v>0</v>
      </c>
      <c r="AP1601" s="166">
        <f t="shared" si="7460"/>
        <v>0</v>
      </c>
      <c r="AQ1601" s="166">
        <f t="shared" si="7460"/>
        <v>0</v>
      </c>
      <c r="AR1601" s="166">
        <f t="shared" si="7460"/>
        <v>0</v>
      </c>
      <c r="AS1601" s="166">
        <f t="shared" si="7460"/>
        <v>0</v>
      </c>
      <c r="AT1601" s="166">
        <f t="shared" si="7460"/>
        <v>0</v>
      </c>
      <c r="AU1601" s="166">
        <f t="shared" si="7460"/>
        <v>0</v>
      </c>
      <c r="AV1601" s="142"/>
      <c r="AW1601" s="166">
        <f t="shared" si="7452"/>
        <v>0</v>
      </c>
      <c r="AX1601" s="166">
        <f t="shared" ref="AX1601:BH1601" si="7461">AX1394+AW1601</f>
        <v>0</v>
      </c>
      <c r="AY1601" s="166">
        <f t="shared" si="7461"/>
        <v>0</v>
      </c>
      <c r="AZ1601" s="166">
        <f t="shared" si="7461"/>
        <v>0</v>
      </c>
      <c r="BA1601" s="166">
        <f t="shared" si="7461"/>
        <v>0</v>
      </c>
      <c r="BB1601" s="166">
        <f t="shared" si="7461"/>
        <v>0</v>
      </c>
      <c r="BC1601" s="166">
        <f t="shared" si="7461"/>
        <v>0</v>
      </c>
      <c r="BD1601" s="166">
        <f t="shared" si="7461"/>
        <v>0</v>
      </c>
      <c r="BE1601" s="166">
        <f t="shared" si="7461"/>
        <v>0</v>
      </c>
      <c r="BF1601" s="166">
        <f t="shared" si="7461"/>
        <v>0</v>
      </c>
      <c r="BG1601" s="166">
        <f t="shared" si="7461"/>
        <v>0</v>
      </c>
      <c r="BH1601" s="166">
        <f t="shared" si="7461"/>
        <v>0</v>
      </c>
      <c r="BI1601" s="142"/>
      <c r="BV1601" s="142"/>
      <c r="CI1601" s="142"/>
      <c r="CV1601" s="142"/>
      <c r="DI1601" s="142"/>
      <c r="DV1601" s="142"/>
      <c r="EI1601" s="142"/>
    </row>
    <row r="1602" spans="1:139" ht="15.75" hidden="1" outlineLevel="1" x14ac:dyDescent="0.25">
      <c r="A1602" s="2">
        <f t="shared" si="7435"/>
        <v>100</v>
      </c>
      <c r="B1602" s="1">
        <f t="shared" si="7435"/>
        <v>0</v>
      </c>
      <c r="C1602" s="1">
        <f t="shared" si="7435"/>
        <v>0</v>
      </c>
      <c r="D1602" s="2">
        <f t="shared" si="7435"/>
        <v>0</v>
      </c>
      <c r="E1602" s="141">
        <f t="shared" si="7435"/>
        <v>0</v>
      </c>
      <c r="F1602" s="84"/>
      <c r="G1602" s="119"/>
      <c r="H1602" s="118"/>
      <c r="J1602" s="166">
        <f t="shared" ref="J1602:U1602" si="7462">J1395+I1602</f>
        <v>0</v>
      </c>
      <c r="K1602" s="166">
        <f t="shared" si="7462"/>
        <v>0</v>
      </c>
      <c r="L1602" s="166">
        <f t="shared" si="7462"/>
        <v>0</v>
      </c>
      <c r="M1602" s="166">
        <f t="shared" si="7462"/>
        <v>0</v>
      </c>
      <c r="N1602" s="166">
        <f t="shared" si="7462"/>
        <v>0</v>
      </c>
      <c r="O1602" s="166">
        <f t="shared" si="7462"/>
        <v>0</v>
      </c>
      <c r="P1602" s="166">
        <f t="shared" si="7462"/>
        <v>0</v>
      </c>
      <c r="Q1602" s="166">
        <f t="shared" si="7462"/>
        <v>0</v>
      </c>
      <c r="R1602" s="166">
        <f t="shared" si="7462"/>
        <v>0</v>
      </c>
      <c r="S1602" s="166">
        <f t="shared" si="7462"/>
        <v>0</v>
      </c>
      <c r="T1602" s="166">
        <f t="shared" si="7462"/>
        <v>0</v>
      </c>
      <c r="U1602" s="166">
        <f t="shared" si="7462"/>
        <v>0</v>
      </c>
      <c r="V1602" s="142"/>
      <c r="W1602" s="166">
        <f t="shared" si="7427"/>
        <v>0</v>
      </c>
      <c r="X1602" s="166">
        <f t="shared" ref="X1602:AH1602" si="7463">X1395+W1602</f>
        <v>0</v>
      </c>
      <c r="Y1602" s="166">
        <f t="shared" si="7463"/>
        <v>0</v>
      </c>
      <c r="Z1602" s="166">
        <f t="shared" si="7463"/>
        <v>0</v>
      </c>
      <c r="AA1602" s="166">
        <f t="shared" si="7463"/>
        <v>0</v>
      </c>
      <c r="AB1602" s="166">
        <f t="shared" si="7463"/>
        <v>0</v>
      </c>
      <c r="AC1602" s="166">
        <f t="shared" si="7463"/>
        <v>0</v>
      </c>
      <c r="AD1602" s="166">
        <f t="shared" si="7463"/>
        <v>0</v>
      </c>
      <c r="AE1602" s="166">
        <f t="shared" si="7463"/>
        <v>0</v>
      </c>
      <c r="AF1602" s="166">
        <f t="shared" si="7463"/>
        <v>0</v>
      </c>
      <c r="AG1602" s="166">
        <f t="shared" si="7463"/>
        <v>0</v>
      </c>
      <c r="AH1602" s="166">
        <f t="shared" si="7463"/>
        <v>0</v>
      </c>
      <c r="AI1602" s="142"/>
      <c r="AJ1602" s="166">
        <f t="shared" si="7450"/>
        <v>0</v>
      </c>
      <c r="AK1602" s="166">
        <f t="shared" ref="AK1602:AU1602" si="7464">AK1395+AJ1602</f>
        <v>0</v>
      </c>
      <c r="AL1602" s="166">
        <f t="shared" si="7464"/>
        <v>0</v>
      </c>
      <c r="AM1602" s="166">
        <f t="shared" si="7464"/>
        <v>0</v>
      </c>
      <c r="AN1602" s="166">
        <f t="shared" si="7464"/>
        <v>0</v>
      </c>
      <c r="AO1602" s="166">
        <f t="shared" si="7464"/>
        <v>0</v>
      </c>
      <c r="AP1602" s="166">
        <f t="shared" si="7464"/>
        <v>0</v>
      </c>
      <c r="AQ1602" s="166">
        <f t="shared" si="7464"/>
        <v>0</v>
      </c>
      <c r="AR1602" s="166">
        <f t="shared" si="7464"/>
        <v>0</v>
      </c>
      <c r="AS1602" s="166">
        <f t="shared" si="7464"/>
        <v>0</v>
      </c>
      <c r="AT1602" s="166">
        <f t="shared" si="7464"/>
        <v>0</v>
      </c>
      <c r="AU1602" s="166">
        <f t="shared" si="7464"/>
        <v>0</v>
      </c>
      <c r="AV1602" s="142"/>
      <c r="AW1602" s="166">
        <f t="shared" si="7452"/>
        <v>0</v>
      </c>
      <c r="AX1602" s="166">
        <f t="shared" ref="AX1602:BH1602" si="7465">AX1395+AW1602</f>
        <v>0</v>
      </c>
      <c r="AY1602" s="166">
        <f t="shared" si="7465"/>
        <v>0</v>
      </c>
      <c r="AZ1602" s="166">
        <f t="shared" si="7465"/>
        <v>0</v>
      </c>
      <c r="BA1602" s="166">
        <f t="shared" si="7465"/>
        <v>0</v>
      </c>
      <c r="BB1602" s="166">
        <f t="shared" si="7465"/>
        <v>0</v>
      </c>
      <c r="BC1602" s="166">
        <f t="shared" si="7465"/>
        <v>0</v>
      </c>
      <c r="BD1602" s="166">
        <f t="shared" si="7465"/>
        <v>0</v>
      </c>
      <c r="BE1602" s="166">
        <f t="shared" si="7465"/>
        <v>0</v>
      </c>
      <c r="BF1602" s="166">
        <f t="shared" si="7465"/>
        <v>0</v>
      </c>
      <c r="BG1602" s="166">
        <f t="shared" si="7465"/>
        <v>0</v>
      </c>
      <c r="BH1602" s="166">
        <f t="shared" si="7465"/>
        <v>0</v>
      </c>
      <c r="BI1602" s="142"/>
      <c r="BV1602" s="142"/>
      <c r="CI1602" s="142"/>
      <c r="CV1602" s="142"/>
      <c r="DI1602" s="142"/>
      <c r="DV1602" s="142"/>
      <c r="EI1602" s="142"/>
    </row>
    <row r="1603" spans="1:139" ht="15.75" hidden="1" outlineLevel="1" x14ac:dyDescent="0.25">
      <c r="A1603" s="2">
        <f t="shared" si="7435"/>
        <v>101</v>
      </c>
      <c r="B1603" s="1">
        <f t="shared" si="7435"/>
        <v>0</v>
      </c>
      <c r="C1603" s="1">
        <f t="shared" si="7435"/>
        <v>0</v>
      </c>
      <c r="D1603" s="2">
        <f t="shared" si="7435"/>
        <v>0</v>
      </c>
      <c r="E1603" s="141">
        <f t="shared" si="7435"/>
        <v>0</v>
      </c>
      <c r="F1603" s="84"/>
      <c r="G1603" s="119"/>
      <c r="H1603" s="118"/>
      <c r="J1603" s="166">
        <f t="shared" ref="J1603:U1603" si="7466">J1396+I1603</f>
        <v>0</v>
      </c>
      <c r="K1603" s="166">
        <f t="shared" si="7466"/>
        <v>0</v>
      </c>
      <c r="L1603" s="166">
        <f t="shared" si="7466"/>
        <v>0</v>
      </c>
      <c r="M1603" s="166">
        <f t="shared" si="7466"/>
        <v>0</v>
      </c>
      <c r="N1603" s="166">
        <f t="shared" si="7466"/>
        <v>0</v>
      </c>
      <c r="O1603" s="166">
        <f t="shared" si="7466"/>
        <v>0</v>
      </c>
      <c r="P1603" s="166">
        <f t="shared" si="7466"/>
        <v>0</v>
      </c>
      <c r="Q1603" s="166">
        <f t="shared" si="7466"/>
        <v>0</v>
      </c>
      <c r="R1603" s="166">
        <f t="shared" si="7466"/>
        <v>0</v>
      </c>
      <c r="S1603" s="166">
        <f t="shared" si="7466"/>
        <v>0</v>
      </c>
      <c r="T1603" s="166">
        <f t="shared" si="7466"/>
        <v>0</v>
      </c>
      <c r="U1603" s="166">
        <f t="shared" si="7466"/>
        <v>0</v>
      </c>
      <c r="V1603" s="142"/>
      <c r="W1603" s="166">
        <f t="shared" si="7427"/>
        <v>0</v>
      </c>
      <c r="X1603" s="166">
        <f t="shared" ref="X1603:AH1603" si="7467">X1396+W1603</f>
        <v>0</v>
      </c>
      <c r="Y1603" s="166">
        <f t="shared" si="7467"/>
        <v>0</v>
      </c>
      <c r="Z1603" s="166">
        <f t="shared" si="7467"/>
        <v>0</v>
      </c>
      <c r="AA1603" s="166">
        <f t="shared" si="7467"/>
        <v>0</v>
      </c>
      <c r="AB1603" s="166">
        <f t="shared" si="7467"/>
        <v>0</v>
      </c>
      <c r="AC1603" s="166">
        <f t="shared" si="7467"/>
        <v>0</v>
      </c>
      <c r="AD1603" s="166">
        <f t="shared" si="7467"/>
        <v>0</v>
      </c>
      <c r="AE1603" s="166">
        <f t="shared" si="7467"/>
        <v>0</v>
      </c>
      <c r="AF1603" s="166">
        <f t="shared" si="7467"/>
        <v>0</v>
      </c>
      <c r="AG1603" s="166">
        <f t="shared" si="7467"/>
        <v>0</v>
      </c>
      <c r="AH1603" s="166">
        <f t="shared" si="7467"/>
        <v>0</v>
      </c>
      <c r="AI1603" s="142"/>
      <c r="AJ1603" s="166">
        <f t="shared" si="7450"/>
        <v>0</v>
      </c>
      <c r="AK1603" s="166">
        <f t="shared" ref="AK1603:AU1603" si="7468">AK1396+AJ1603</f>
        <v>0</v>
      </c>
      <c r="AL1603" s="166">
        <f t="shared" si="7468"/>
        <v>0</v>
      </c>
      <c r="AM1603" s="166">
        <f t="shared" si="7468"/>
        <v>0</v>
      </c>
      <c r="AN1603" s="166">
        <f t="shared" si="7468"/>
        <v>0</v>
      </c>
      <c r="AO1603" s="166">
        <f t="shared" si="7468"/>
        <v>0</v>
      </c>
      <c r="AP1603" s="166">
        <f t="shared" si="7468"/>
        <v>0</v>
      </c>
      <c r="AQ1603" s="166">
        <f t="shared" si="7468"/>
        <v>0</v>
      </c>
      <c r="AR1603" s="166">
        <f t="shared" si="7468"/>
        <v>0</v>
      </c>
      <c r="AS1603" s="166">
        <f t="shared" si="7468"/>
        <v>0</v>
      </c>
      <c r="AT1603" s="166">
        <f t="shared" si="7468"/>
        <v>0</v>
      </c>
      <c r="AU1603" s="166">
        <f t="shared" si="7468"/>
        <v>0</v>
      </c>
      <c r="AV1603" s="142"/>
      <c r="AW1603" s="166">
        <f t="shared" si="7452"/>
        <v>0</v>
      </c>
      <c r="AX1603" s="166">
        <f t="shared" ref="AX1603:BH1603" si="7469">AX1396+AW1603</f>
        <v>0</v>
      </c>
      <c r="AY1603" s="166">
        <f t="shared" si="7469"/>
        <v>0</v>
      </c>
      <c r="AZ1603" s="166">
        <f t="shared" si="7469"/>
        <v>0</v>
      </c>
      <c r="BA1603" s="166">
        <f t="shared" si="7469"/>
        <v>0</v>
      </c>
      <c r="BB1603" s="166">
        <f t="shared" si="7469"/>
        <v>0</v>
      </c>
      <c r="BC1603" s="166">
        <f t="shared" si="7469"/>
        <v>0</v>
      </c>
      <c r="BD1603" s="166">
        <f t="shared" si="7469"/>
        <v>0</v>
      </c>
      <c r="BE1603" s="166">
        <f t="shared" si="7469"/>
        <v>0</v>
      </c>
      <c r="BF1603" s="166">
        <f t="shared" si="7469"/>
        <v>0</v>
      </c>
      <c r="BG1603" s="166">
        <f t="shared" si="7469"/>
        <v>0</v>
      </c>
      <c r="BH1603" s="166">
        <f t="shared" si="7469"/>
        <v>0</v>
      </c>
      <c r="BI1603" s="142"/>
      <c r="BV1603" s="142"/>
      <c r="CI1603" s="142"/>
      <c r="CV1603" s="142"/>
      <c r="DI1603" s="142"/>
      <c r="DV1603" s="142"/>
      <c r="EI1603" s="142"/>
    </row>
    <row r="1604" spans="1:139" ht="15.75" hidden="1" outlineLevel="1" x14ac:dyDescent="0.25">
      <c r="A1604" s="2">
        <f t="shared" si="7435"/>
        <v>102</v>
      </c>
      <c r="B1604" s="1">
        <f t="shared" si="7435"/>
        <v>0</v>
      </c>
      <c r="C1604" s="1">
        <f t="shared" si="7435"/>
        <v>0</v>
      </c>
      <c r="D1604" s="2">
        <f t="shared" si="7435"/>
        <v>0</v>
      </c>
      <c r="E1604" s="141">
        <f t="shared" si="7435"/>
        <v>0</v>
      </c>
      <c r="F1604" s="84"/>
      <c r="G1604" s="119"/>
      <c r="H1604" s="118"/>
      <c r="J1604" s="166">
        <f t="shared" ref="J1604:U1604" si="7470">J1397+I1604</f>
        <v>0</v>
      </c>
      <c r="K1604" s="166">
        <f t="shared" si="7470"/>
        <v>0</v>
      </c>
      <c r="L1604" s="166">
        <f t="shared" si="7470"/>
        <v>0</v>
      </c>
      <c r="M1604" s="166">
        <f t="shared" si="7470"/>
        <v>0</v>
      </c>
      <c r="N1604" s="166">
        <f t="shared" si="7470"/>
        <v>0</v>
      </c>
      <c r="O1604" s="166">
        <f t="shared" si="7470"/>
        <v>0</v>
      </c>
      <c r="P1604" s="166">
        <f t="shared" si="7470"/>
        <v>0</v>
      </c>
      <c r="Q1604" s="166">
        <f t="shared" si="7470"/>
        <v>0</v>
      </c>
      <c r="R1604" s="166">
        <f t="shared" si="7470"/>
        <v>0</v>
      </c>
      <c r="S1604" s="166">
        <f t="shared" si="7470"/>
        <v>0</v>
      </c>
      <c r="T1604" s="166">
        <f t="shared" si="7470"/>
        <v>0</v>
      </c>
      <c r="U1604" s="166">
        <f t="shared" si="7470"/>
        <v>0</v>
      </c>
      <c r="V1604" s="142"/>
      <c r="W1604" s="166">
        <f t="shared" si="7427"/>
        <v>0</v>
      </c>
      <c r="X1604" s="166">
        <f t="shared" ref="X1604:AH1604" si="7471">X1397+W1604</f>
        <v>0</v>
      </c>
      <c r="Y1604" s="166">
        <f t="shared" si="7471"/>
        <v>0</v>
      </c>
      <c r="Z1604" s="166">
        <f t="shared" si="7471"/>
        <v>0</v>
      </c>
      <c r="AA1604" s="166">
        <f t="shared" si="7471"/>
        <v>0</v>
      </c>
      <c r="AB1604" s="166">
        <f t="shared" si="7471"/>
        <v>0</v>
      </c>
      <c r="AC1604" s="166">
        <f t="shared" si="7471"/>
        <v>0</v>
      </c>
      <c r="AD1604" s="166">
        <f t="shared" si="7471"/>
        <v>0</v>
      </c>
      <c r="AE1604" s="166">
        <f t="shared" si="7471"/>
        <v>0</v>
      </c>
      <c r="AF1604" s="166">
        <f t="shared" si="7471"/>
        <v>0</v>
      </c>
      <c r="AG1604" s="166">
        <f t="shared" si="7471"/>
        <v>0</v>
      </c>
      <c r="AH1604" s="166">
        <f t="shared" si="7471"/>
        <v>0</v>
      </c>
      <c r="AI1604" s="142"/>
      <c r="AJ1604" s="166">
        <f t="shared" si="7450"/>
        <v>0</v>
      </c>
      <c r="AK1604" s="166">
        <f t="shared" ref="AK1604:AU1604" si="7472">AK1397+AJ1604</f>
        <v>0</v>
      </c>
      <c r="AL1604" s="166">
        <f t="shared" si="7472"/>
        <v>0</v>
      </c>
      <c r="AM1604" s="166">
        <f t="shared" si="7472"/>
        <v>0</v>
      </c>
      <c r="AN1604" s="166">
        <f t="shared" si="7472"/>
        <v>0</v>
      </c>
      <c r="AO1604" s="166">
        <f t="shared" si="7472"/>
        <v>0</v>
      </c>
      <c r="AP1604" s="166">
        <f t="shared" si="7472"/>
        <v>0</v>
      </c>
      <c r="AQ1604" s="166">
        <f t="shared" si="7472"/>
        <v>0</v>
      </c>
      <c r="AR1604" s="166">
        <f t="shared" si="7472"/>
        <v>0</v>
      </c>
      <c r="AS1604" s="166">
        <f t="shared" si="7472"/>
        <v>0</v>
      </c>
      <c r="AT1604" s="166">
        <f t="shared" si="7472"/>
        <v>0</v>
      </c>
      <c r="AU1604" s="166">
        <f t="shared" si="7472"/>
        <v>0</v>
      </c>
      <c r="AV1604" s="142"/>
      <c r="AW1604" s="166">
        <f t="shared" si="7452"/>
        <v>0</v>
      </c>
      <c r="AX1604" s="166">
        <f t="shared" ref="AX1604:BH1604" si="7473">AX1397+AW1604</f>
        <v>0</v>
      </c>
      <c r="AY1604" s="166">
        <f t="shared" si="7473"/>
        <v>0</v>
      </c>
      <c r="AZ1604" s="166">
        <f t="shared" si="7473"/>
        <v>0</v>
      </c>
      <c r="BA1604" s="166">
        <f t="shared" si="7473"/>
        <v>0</v>
      </c>
      <c r="BB1604" s="166">
        <f t="shared" si="7473"/>
        <v>0</v>
      </c>
      <c r="BC1604" s="166">
        <f t="shared" si="7473"/>
        <v>0</v>
      </c>
      <c r="BD1604" s="166">
        <f t="shared" si="7473"/>
        <v>0</v>
      </c>
      <c r="BE1604" s="166">
        <f t="shared" si="7473"/>
        <v>0</v>
      </c>
      <c r="BF1604" s="166">
        <f t="shared" si="7473"/>
        <v>0</v>
      </c>
      <c r="BG1604" s="166">
        <f t="shared" si="7473"/>
        <v>0</v>
      </c>
      <c r="BH1604" s="166">
        <f t="shared" si="7473"/>
        <v>0</v>
      </c>
      <c r="BI1604" s="142"/>
      <c r="BV1604" s="142"/>
      <c r="CI1604" s="142"/>
      <c r="CV1604" s="142"/>
      <c r="DI1604" s="142"/>
      <c r="DV1604" s="142"/>
      <c r="EI1604" s="142"/>
    </row>
    <row r="1605" spans="1:139" ht="15.75" hidden="1" outlineLevel="1" x14ac:dyDescent="0.25">
      <c r="A1605" s="2">
        <f t="shared" si="7435"/>
        <v>103</v>
      </c>
      <c r="B1605" s="1">
        <f t="shared" si="7435"/>
        <v>0</v>
      </c>
      <c r="C1605" s="1">
        <f t="shared" si="7435"/>
        <v>0</v>
      </c>
      <c r="D1605" s="2">
        <f t="shared" si="7435"/>
        <v>0</v>
      </c>
      <c r="E1605" s="141">
        <f t="shared" si="7435"/>
        <v>0</v>
      </c>
      <c r="F1605" s="84"/>
      <c r="G1605" s="119"/>
      <c r="H1605" s="118"/>
      <c r="J1605" s="166">
        <f t="shared" ref="J1605:U1605" si="7474">J1398+I1605</f>
        <v>0</v>
      </c>
      <c r="K1605" s="166">
        <f t="shared" si="7474"/>
        <v>0</v>
      </c>
      <c r="L1605" s="166">
        <f t="shared" si="7474"/>
        <v>0</v>
      </c>
      <c r="M1605" s="166">
        <f t="shared" si="7474"/>
        <v>0</v>
      </c>
      <c r="N1605" s="166">
        <f t="shared" si="7474"/>
        <v>0</v>
      </c>
      <c r="O1605" s="166">
        <f t="shared" si="7474"/>
        <v>0</v>
      </c>
      <c r="P1605" s="166">
        <f t="shared" si="7474"/>
        <v>0</v>
      </c>
      <c r="Q1605" s="166">
        <f t="shared" si="7474"/>
        <v>0</v>
      </c>
      <c r="R1605" s="166">
        <f t="shared" si="7474"/>
        <v>0</v>
      </c>
      <c r="S1605" s="166">
        <f t="shared" si="7474"/>
        <v>0</v>
      </c>
      <c r="T1605" s="166">
        <f t="shared" si="7474"/>
        <v>0</v>
      </c>
      <c r="U1605" s="166">
        <f t="shared" si="7474"/>
        <v>0</v>
      </c>
      <c r="V1605" s="142"/>
      <c r="W1605" s="166">
        <f t="shared" si="7427"/>
        <v>0</v>
      </c>
      <c r="X1605" s="166">
        <f t="shared" ref="X1605:AH1605" si="7475">X1398+W1605</f>
        <v>0</v>
      </c>
      <c r="Y1605" s="166">
        <f t="shared" si="7475"/>
        <v>0</v>
      </c>
      <c r="Z1605" s="166">
        <f t="shared" si="7475"/>
        <v>0</v>
      </c>
      <c r="AA1605" s="166">
        <f t="shared" si="7475"/>
        <v>0</v>
      </c>
      <c r="AB1605" s="166">
        <f t="shared" si="7475"/>
        <v>0</v>
      </c>
      <c r="AC1605" s="166">
        <f t="shared" si="7475"/>
        <v>0</v>
      </c>
      <c r="AD1605" s="166">
        <f t="shared" si="7475"/>
        <v>0</v>
      </c>
      <c r="AE1605" s="166">
        <f t="shared" si="7475"/>
        <v>0</v>
      </c>
      <c r="AF1605" s="166">
        <f t="shared" si="7475"/>
        <v>0</v>
      </c>
      <c r="AG1605" s="166">
        <f t="shared" si="7475"/>
        <v>0</v>
      </c>
      <c r="AH1605" s="166">
        <f t="shared" si="7475"/>
        <v>0</v>
      </c>
      <c r="AI1605" s="142"/>
      <c r="AJ1605" s="166">
        <f t="shared" si="7450"/>
        <v>0</v>
      </c>
      <c r="AK1605" s="166">
        <f t="shared" ref="AK1605:AU1605" si="7476">AK1398+AJ1605</f>
        <v>0</v>
      </c>
      <c r="AL1605" s="166">
        <f t="shared" si="7476"/>
        <v>0</v>
      </c>
      <c r="AM1605" s="166">
        <f t="shared" si="7476"/>
        <v>0</v>
      </c>
      <c r="AN1605" s="166">
        <f t="shared" si="7476"/>
        <v>0</v>
      </c>
      <c r="AO1605" s="166">
        <f t="shared" si="7476"/>
        <v>0</v>
      </c>
      <c r="AP1605" s="166">
        <f t="shared" si="7476"/>
        <v>0</v>
      </c>
      <c r="AQ1605" s="166">
        <f t="shared" si="7476"/>
        <v>0</v>
      </c>
      <c r="AR1605" s="166">
        <f t="shared" si="7476"/>
        <v>0</v>
      </c>
      <c r="AS1605" s="166">
        <f t="shared" si="7476"/>
        <v>0</v>
      </c>
      <c r="AT1605" s="166">
        <f t="shared" si="7476"/>
        <v>0</v>
      </c>
      <c r="AU1605" s="166">
        <f t="shared" si="7476"/>
        <v>0</v>
      </c>
      <c r="AV1605" s="142"/>
      <c r="AW1605" s="166">
        <f t="shared" si="7452"/>
        <v>0</v>
      </c>
      <c r="AX1605" s="166">
        <f t="shared" ref="AX1605:BH1605" si="7477">AX1398+AW1605</f>
        <v>0</v>
      </c>
      <c r="AY1605" s="166">
        <f t="shared" si="7477"/>
        <v>0</v>
      </c>
      <c r="AZ1605" s="166">
        <f t="shared" si="7477"/>
        <v>0</v>
      </c>
      <c r="BA1605" s="166">
        <f t="shared" si="7477"/>
        <v>0</v>
      </c>
      <c r="BB1605" s="166">
        <f t="shared" si="7477"/>
        <v>0</v>
      </c>
      <c r="BC1605" s="166">
        <f t="shared" si="7477"/>
        <v>0</v>
      </c>
      <c r="BD1605" s="166">
        <f t="shared" si="7477"/>
        <v>0</v>
      </c>
      <c r="BE1605" s="166">
        <f t="shared" si="7477"/>
        <v>0</v>
      </c>
      <c r="BF1605" s="166">
        <f t="shared" si="7477"/>
        <v>0</v>
      </c>
      <c r="BG1605" s="166">
        <f t="shared" si="7477"/>
        <v>0</v>
      </c>
      <c r="BH1605" s="166">
        <f t="shared" si="7477"/>
        <v>0</v>
      </c>
      <c r="BI1605" s="142"/>
      <c r="BV1605" s="142"/>
      <c r="CI1605" s="142"/>
      <c r="CV1605" s="142"/>
      <c r="DI1605" s="142"/>
      <c r="DV1605" s="142"/>
      <c r="EI1605" s="142"/>
    </row>
    <row r="1606" spans="1:139" ht="15.75" hidden="1" outlineLevel="1" x14ac:dyDescent="0.25">
      <c r="A1606" s="2">
        <f t="shared" ref="A1606:E1615" si="7478">A1399</f>
        <v>104</v>
      </c>
      <c r="B1606" s="1">
        <f t="shared" si="7478"/>
        <v>0</v>
      </c>
      <c r="C1606" s="1">
        <f t="shared" si="7478"/>
        <v>0</v>
      </c>
      <c r="D1606" s="2">
        <f t="shared" si="7478"/>
        <v>0</v>
      </c>
      <c r="E1606" s="141">
        <f t="shared" si="7478"/>
        <v>0</v>
      </c>
      <c r="F1606" s="84"/>
      <c r="G1606" s="119"/>
      <c r="H1606" s="118"/>
      <c r="J1606" s="166">
        <f t="shared" ref="J1606:U1606" si="7479">J1399+I1606</f>
        <v>0</v>
      </c>
      <c r="K1606" s="166">
        <f t="shared" si="7479"/>
        <v>0</v>
      </c>
      <c r="L1606" s="166">
        <f t="shared" si="7479"/>
        <v>0</v>
      </c>
      <c r="M1606" s="166">
        <f t="shared" si="7479"/>
        <v>0</v>
      </c>
      <c r="N1606" s="166">
        <f t="shared" si="7479"/>
        <v>0</v>
      </c>
      <c r="O1606" s="166">
        <f t="shared" si="7479"/>
        <v>0</v>
      </c>
      <c r="P1606" s="166">
        <f t="shared" si="7479"/>
        <v>0</v>
      </c>
      <c r="Q1606" s="166">
        <f t="shared" si="7479"/>
        <v>0</v>
      </c>
      <c r="R1606" s="166">
        <f t="shared" si="7479"/>
        <v>0</v>
      </c>
      <c r="S1606" s="166">
        <f t="shared" si="7479"/>
        <v>0</v>
      </c>
      <c r="T1606" s="166">
        <f t="shared" si="7479"/>
        <v>0</v>
      </c>
      <c r="U1606" s="166">
        <f t="shared" si="7479"/>
        <v>0</v>
      </c>
      <c r="V1606" s="142"/>
      <c r="W1606" s="166">
        <f t="shared" si="7427"/>
        <v>0</v>
      </c>
      <c r="X1606" s="166">
        <f t="shared" ref="X1606:AH1606" si="7480">X1399+W1606</f>
        <v>0</v>
      </c>
      <c r="Y1606" s="166">
        <f t="shared" si="7480"/>
        <v>0</v>
      </c>
      <c r="Z1606" s="166">
        <f t="shared" si="7480"/>
        <v>0</v>
      </c>
      <c r="AA1606" s="166">
        <f t="shared" si="7480"/>
        <v>0</v>
      </c>
      <c r="AB1606" s="166">
        <f t="shared" si="7480"/>
        <v>0</v>
      </c>
      <c r="AC1606" s="166">
        <f t="shared" si="7480"/>
        <v>0</v>
      </c>
      <c r="AD1606" s="166">
        <f t="shared" si="7480"/>
        <v>0</v>
      </c>
      <c r="AE1606" s="166">
        <f t="shared" si="7480"/>
        <v>0</v>
      </c>
      <c r="AF1606" s="166">
        <f t="shared" si="7480"/>
        <v>0</v>
      </c>
      <c r="AG1606" s="166">
        <f t="shared" si="7480"/>
        <v>0</v>
      </c>
      <c r="AH1606" s="166">
        <f t="shared" si="7480"/>
        <v>0</v>
      </c>
      <c r="AI1606" s="142"/>
      <c r="AJ1606" s="166">
        <f t="shared" si="7450"/>
        <v>0</v>
      </c>
      <c r="AK1606" s="166">
        <f t="shared" ref="AK1606:AU1606" si="7481">AK1399+AJ1606</f>
        <v>0</v>
      </c>
      <c r="AL1606" s="166">
        <f t="shared" si="7481"/>
        <v>0</v>
      </c>
      <c r="AM1606" s="166">
        <f t="shared" si="7481"/>
        <v>0</v>
      </c>
      <c r="AN1606" s="166">
        <f t="shared" si="7481"/>
        <v>0</v>
      </c>
      <c r="AO1606" s="166">
        <f t="shared" si="7481"/>
        <v>0</v>
      </c>
      <c r="AP1606" s="166">
        <f t="shared" si="7481"/>
        <v>0</v>
      </c>
      <c r="AQ1606" s="166">
        <f t="shared" si="7481"/>
        <v>0</v>
      </c>
      <c r="AR1606" s="166">
        <f t="shared" si="7481"/>
        <v>0</v>
      </c>
      <c r="AS1606" s="166">
        <f t="shared" si="7481"/>
        <v>0</v>
      </c>
      <c r="AT1606" s="166">
        <f t="shared" si="7481"/>
        <v>0</v>
      </c>
      <c r="AU1606" s="166">
        <f t="shared" si="7481"/>
        <v>0</v>
      </c>
      <c r="AV1606" s="142"/>
      <c r="AW1606" s="166">
        <f t="shared" si="7452"/>
        <v>0</v>
      </c>
      <c r="AX1606" s="166">
        <f t="shared" ref="AX1606:BH1606" si="7482">AX1399+AW1606</f>
        <v>0</v>
      </c>
      <c r="AY1606" s="166">
        <f t="shared" si="7482"/>
        <v>0</v>
      </c>
      <c r="AZ1606" s="166">
        <f t="shared" si="7482"/>
        <v>0</v>
      </c>
      <c r="BA1606" s="166">
        <f t="shared" si="7482"/>
        <v>0</v>
      </c>
      <c r="BB1606" s="166">
        <f t="shared" si="7482"/>
        <v>0</v>
      </c>
      <c r="BC1606" s="166">
        <f t="shared" si="7482"/>
        <v>0</v>
      </c>
      <c r="BD1606" s="166">
        <f t="shared" si="7482"/>
        <v>0</v>
      </c>
      <c r="BE1606" s="166">
        <f t="shared" si="7482"/>
        <v>0</v>
      </c>
      <c r="BF1606" s="166">
        <f t="shared" si="7482"/>
        <v>0</v>
      </c>
      <c r="BG1606" s="166">
        <f t="shared" si="7482"/>
        <v>0</v>
      </c>
      <c r="BH1606" s="166">
        <f t="shared" si="7482"/>
        <v>0</v>
      </c>
      <c r="BI1606" s="142"/>
      <c r="BV1606" s="142"/>
      <c r="CI1606" s="142"/>
      <c r="CV1606" s="142"/>
      <c r="DI1606" s="142"/>
      <c r="DV1606" s="142"/>
      <c r="EI1606" s="142"/>
    </row>
    <row r="1607" spans="1:139" ht="15.75" hidden="1" outlineLevel="1" x14ac:dyDescent="0.25">
      <c r="A1607" s="2">
        <f t="shared" si="7478"/>
        <v>105</v>
      </c>
      <c r="B1607" s="1">
        <f t="shared" si="7478"/>
        <v>0</v>
      </c>
      <c r="C1607" s="1">
        <f t="shared" si="7478"/>
        <v>0</v>
      </c>
      <c r="D1607" s="2">
        <f t="shared" si="7478"/>
        <v>0</v>
      </c>
      <c r="E1607" s="141">
        <f t="shared" si="7478"/>
        <v>0</v>
      </c>
      <c r="F1607" s="84"/>
      <c r="G1607" s="119"/>
      <c r="H1607" s="118"/>
      <c r="J1607" s="166">
        <f t="shared" ref="J1607:U1607" si="7483">J1400+I1607</f>
        <v>0</v>
      </c>
      <c r="K1607" s="166">
        <f t="shared" si="7483"/>
        <v>0</v>
      </c>
      <c r="L1607" s="166">
        <f t="shared" si="7483"/>
        <v>0</v>
      </c>
      <c r="M1607" s="166">
        <f t="shared" si="7483"/>
        <v>0</v>
      </c>
      <c r="N1607" s="166">
        <f t="shared" si="7483"/>
        <v>0</v>
      </c>
      <c r="O1607" s="166">
        <f t="shared" si="7483"/>
        <v>0</v>
      </c>
      <c r="P1607" s="166">
        <f t="shared" si="7483"/>
        <v>0</v>
      </c>
      <c r="Q1607" s="166">
        <f t="shared" si="7483"/>
        <v>0</v>
      </c>
      <c r="R1607" s="166">
        <f t="shared" si="7483"/>
        <v>0</v>
      </c>
      <c r="S1607" s="166">
        <f t="shared" si="7483"/>
        <v>0</v>
      </c>
      <c r="T1607" s="166">
        <f t="shared" si="7483"/>
        <v>0</v>
      </c>
      <c r="U1607" s="166">
        <f t="shared" si="7483"/>
        <v>0</v>
      </c>
      <c r="V1607" s="142"/>
      <c r="W1607" s="166">
        <f t="shared" si="7427"/>
        <v>0</v>
      </c>
      <c r="X1607" s="166">
        <f t="shared" ref="X1607:AH1607" si="7484">X1400+W1607</f>
        <v>0</v>
      </c>
      <c r="Y1607" s="166">
        <f t="shared" si="7484"/>
        <v>0</v>
      </c>
      <c r="Z1607" s="166">
        <f t="shared" si="7484"/>
        <v>0</v>
      </c>
      <c r="AA1607" s="166">
        <f t="shared" si="7484"/>
        <v>0</v>
      </c>
      <c r="AB1607" s="166">
        <f t="shared" si="7484"/>
        <v>0</v>
      </c>
      <c r="AC1607" s="166">
        <f t="shared" si="7484"/>
        <v>0</v>
      </c>
      <c r="AD1607" s="166">
        <f t="shared" si="7484"/>
        <v>0</v>
      </c>
      <c r="AE1607" s="166">
        <f t="shared" si="7484"/>
        <v>0</v>
      </c>
      <c r="AF1607" s="166">
        <f t="shared" si="7484"/>
        <v>0</v>
      </c>
      <c r="AG1607" s="166">
        <f t="shared" si="7484"/>
        <v>0</v>
      </c>
      <c r="AH1607" s="166">
        <f t="shared" si="7484"/>
        <v>0</v>
      </c>
      <c r="AI1607" s="142"/>
      <c r="AJ1607" s="166">
        <f t="shared" si="7450"/>
        <v>0</v>
      </c>
      <c r="AK1607" s="166">
        <f t="shared" ref="AK1607:AU1607" si="7485">AK1400+AJ1607</f>
        <v>0</v>
      </c>
      <c r="AL1607" s="166">
        <f t="shared" si="7485"/>
        <v>0</v>
      </c>
      <c r="AM1607" s="166">
        <f t="shared" si="7485"/>
        <v>0</v>
      </c>
      <c r="AN1607" s="166">
        <f t="shared" si="7485"/>
        <v>0</v>
      </c>
      <c r="AO1607" s="166">
        <f t="shared" si="7485"/>
        <v>0</v>
      </c>
      <c r="AP1607" s="166">
        <f t="shared" si="7485"/>
        <v>0</v>
      </c>
      <c r="AQ1607" s="166">
        <f t="shared" si="7485"/>
        <v>0</v>
      </c>
      <c r="AR1607" s="166">
        <f t="shared" si="7485"/>
        <v>0</v>
      </c>
      <c r="AS1607" s="166">
        <f t="shared" si="7485"/>
        <v>0</v>
      </c>
      <c r="AT1607" s="166">
        <f t="shared" si="7485"/>
        <v>0</v>
      </c>
      <c r="AU1607" s="166">
        <f t="shared" si="7485"/>
        <v>0</v>
      </c>
      <c r="AV1607" s="142"/>
      <c r="AW1607" s="166">
        <f t="shared" si="7452"/>
        <v>0</v>
      </c>
      <c r="AX1607" s="166">
        <f t="shared" ref="AX1607:BH1607" si="7486">AX1400+AW1607</f>
        <v>0</v>
      </c>
      <c r="AY1607" s="166">
        <f t="shared" si="7486"/>
        <v>0</v>
      </c>
      <c r="AZ1607" s="166">
        <f t="shared" si="7486"/>
        <v>0</v>
      </c>
      <c r="BA1607" s="166">
        <f t="shared" si="7486"/>
        <v>0</v>
      </c>
      <c r="BB1607" s="166">
        <f t="shared" si="7486"/>
        <v>0</v>
      </c>
      <c r="BC1607" s="166">
        <f t="shared" si="7486"/>
        <v>0</v>
      </c>
      <c r="BD1607" s="166">
        <f t="shared" si="7486"/>
        <v>0</v>
      </c>
      <c r="BE1607" s="166">
        <f t="shared" si="7486"/>
        <v>0</v>
      </c>
      <c r="BF1607" s="166">
        <f t="shared" si="7486"/>
        <v>0</v>
      </c>
      <c r="BG1607" s="166">
        <f t="shared" si="7486"/>
        <v>0</v>
      </c>
      <c r="BH1607" s="166">
        <f t="shared" si="7486"/>
        <v>0</v>
      </c>
      <c r="BI1607" s="142"/>
      <c r="BV1607" s="142"/>
      <c r="CI1607" s="142"/>
      <c r="CV1607" s="142"/>
      <c r="DI1607" s="142"/>
      <c r="DV1607" s="142"/>
      <c r="EI1607" s="142"/>
    </row>
    <row r="1608" spans="1:139" ht="15.75" hidden="1" outlineLevel="1" x14ac:dyDescent="0.25">
      <c r="A1608" s="2">
        <f t="shared" si="7478"/>
        <v>106</v>
      </c>
      <c r="B1608" s="1">
        <f t="shared" si="7478"/>
        <v>0</v>
      </c>
      <c r="C1608" s="1">
        <f t="shared" si="7478"/>
        <v>0</v>
      </c>
      <c r="D1608" s="2">
        <f t="shared" si="7478"/>
        <v>0</v>
      </c>
      <c r="E1608" s="141">
        <f t="shared" si="7478"/>
        <v>0</v>
      </c>
      <c r="F1608" s="84"/>
      <c r="G1608" s="119"/>
      <c r="H1608" s="118"/>
      <c r="J1608" s="166">
        <f t="shared" ref="J1608:U1608" si="7487">J1401+I1608</f>
        <v>0</v>
      </c>
      <c r="K1608" s="166">
        <f t="shared" si="7487"/>
        <v>0</v>
      </c>
      <c r="L1608" s="166">
        <f t="shared" si="7487"/>
        <v>0</v>
      </c>
      <c r="M1608" s="166">
        <f t="shared" si="7487"/>
        <v>0</v>
      </c>
      <c r="N1608" s="166">
        <f t="shared" si="7487"/>
        <v>0</v>
      </c>
      <c r="O1608" s="166">
        <f t="shared" si="7487"/>
        <v>0</v>
      </c>
      <c r="P1608" s="166">
        <f t="shared" si="7487"/>
        <v>0</v>
      </c>
      <c r="Q1608" s="166">
        <f t="shared" si="7487"/>
        <v>0</v>
      </c>
      <c r="R1608" s="166">
        <f t="shared" si="7487"/>
        <v>0</v>
      </c>
      <c r="S1608" s="166">
        <f t="shared" si="7487"/>
        <v>0</v>
      </c>
      <c r="T1608" s="166">
        <f t="shared" si="7487"/>
        <v>0</v>
      </c>
      <c r="U1608" s="166">
        <f t="shared" si="7487"/>
        <v>0</v>
      </c>
      <c r="V1608" s="142"/>
      <c r="W1608" s="166">
        <f t="shared" si="7427"/>
        <v>0</v>
      </c>
      <c r="X1608" s="166">
        <f t="shared" ref="X1608:AH1608" si="7488">X1401+W1608</f>
        <v>0</v>
      </c>
      <c r="Y1608" s="166">
        <f t="shared" si="7488"/>
        <v>0</v>
      </c>
      <c r="Z1608" s="166">
        <f t="shared" si="7488"/>
        <v>0</v>
      </c>
      <c r="AA1608" s="166">
        <f t="shared" si="7488"/>
        <v>0</v>
      </c>
      <c r="AB1608" s="166">
        <f t="shared" si="7488"/>
        <v>0</v>
      </c>
      <c r="AC1608" s="166">
        <f t="shared" si="7488"/>
        <v>0</v>
      </c>
      <c r="AD1608" s="166">
        <f t="shared" si="7488"/>
        <v>0</v>
      </c>
      <c r="AE1608" s="166">
        <f t="shared" si="7488"/>
        <v>0</v>
      </c>
      <c r="AF1608" s="166">
        <f t="shared" si="7488"/>
        <v>0</v>
      </c>
      <c r="AG1608" s="166">
        <f t="shared" si="7488"/>
        <v>0</v>
      </c>
      <c r="AH1608" s="166">
        <f t="shared" si="7488"/>
        <v>0</v>
      </c>
      <c r="AI1608" s="142"/>
      <c r="AJ1608" s="166">
        <f t="shared" si="7450"/>
        <v>0</v>
      </c>
      <c r="AK1608" s="166">
        <f t="shared" ref="AK1608:AU1608" si="7489">AK1401+AJ1608</f>
        <v>0</v>
      </c>
      <c r="AL1608" s="166">
        <f t="shared" si="7489"/>
        <v>0</v>
      </c>
      <c r="AM1608" s="166">
        <f t="shared" si="7489"/>
        <v>0</v>
      </c>
      <c r="AN1608" s="166">
        <f t="shared" si="7489"/>
        <v>0</v>
      </c>
      <c r="AO1608" s="166">
        <f t="shared" si="7489"/>
        <v>0</v>
      </c>
      <c r="AP1608" s="166">
        <f t="shared" si="7489"/>
        <v>0</v>
      </c>
      <c r="AQ1608" s="166">
        <f t="shared" si="7489"/>
        <v>0</v>
      </c>
      <c r="AR1608" s="166">
        <f t="shared" si="7489"/>
        <v>0</v>
      </c>
      <c r="AS1608" s="166">
        <f t="shared" si="7489"/>
        <v>0</v>
      </c>
      <c r="AT1608" s="166">
        <f t="shared" si="7489"/>
        <v>0</v>
      </c>
      <c r="AU1608" s="166">
        <f t="shared" si="7489"/>
        <v>0</v>
      </c>
      <c r="AV1608" s="142"/>
      <c r="AW1608" s="166">
        <f t="shared" si="7452"/>
        <v>0</v>
      </c>
      <c r="AX1608" s="166">
        <f t="shared" ref="AX1608:BH1608" si="7490">AX1401+AW1608</f>
        <v>0</v>
      </c>
      <c r="AY1608" s="166">
        <f t="shared" si="7490"/>
        <v>0</v>
      </c>
      <c r="AZ1608" s="166">
        <f t="shared" si="7490"/>
        <v>0</v>
      </c>
      <c r="BA1608" s="166">
        <f t="shared" si="7490"/>
        <v>0</v>
      </c>
      <c r="BB1608" s="166">
        <f t="shared" si="7490"/>
        <v>0</v>
      </c>
      <c r="BC1608" s="166">
        <f t="shared" si="7490"/>
        <v>0</v>
      </c>
      <c r="BD1608" s="166">
        <f t="shared" si="7490"/>
        <v>0</v>
      </c>
      <c r="BE1608" s="166">
        <f t="shared" si="7490"/>
        <v>0</v>
      </c>
      <c r="BF1608" s="166">
        <f t="shared" si="7490"/>
        <v>0</v>
      </c>
      <c r="BG1608" s="166">
        <f t="shared" si="7490"/>
        <v>0</v>
      </c>
      <c r="BH1608" s="166">
        <f t="shared" si="7490"/>
        <v>0</v>
      </c>
      <c r="BI1608" s="142"/>
      <c r="BV1608" s="142"/>
      <c r="CI1608" s="142"/>
      <c r="CV1608" s="142"/>
      <c r="DI1608" s="142"/>
      <c r="DV1608" s="142"/>
      <c r="EI1608" s="142"/>
    </row>
    <row r="1609" spans="1:139" ht="15.75" hidden="1" outlineLevel="1" x14ac:dyDescent="0.25">
      <c r="A1609" s="2">
        <f t="shared" si="7478"/>
        <v>107</v>
      </c>
      <c r="B1609" s="1">
        <f t="shared" si="7478"/>
        <v>0</v>
      </c>
      <c r="C1609" s="1">
        <f t="shared" si="7478"/>
        <v>0</v>
      </c>
      <c r="D1609" s="2">
        <f t="shared" si="7478"/>
        <v>0</v>
      </c>
      <c r="E1609" s="141">
        <f t="shared" si="7478"/>
        <v>0</v>
      </c>
      <c r="F1609" s="84"/>
      <c r="G1609" s="119"/>
      <c r="H1609" s="118"/>
      <c r="J1609" s="166">
        <f t="shared" ref="J1609:U1609" si="7491">J1402+I1609</f>
        <v>0</v>
      </c>
      <c r="K1609" s="166">
        <f t="shared" si="7491"/>
        <v>0</v>
      </c>
      <c r="L1609" s="166">
        <f t="shared" si="7491"/>
        <v>0</v>
      </c>
      <c r="M1609" s="166">
        <f t="shared" si="7491"/>
        <v>0</v>
      </c>
      <c r="N1609" s="166">
        <f t="shared" si="7491"/>
        <v>0</v>
      </c>
      <c r="O1609" s="166">
        <f t="shared" si="7491"/>
        <v>0</v>
      </c>
      <c r="P1609" s="166">
        <f t="shared" si="7491"/>
        <v>0</v>
      </c>
      <c r="Q1609" s="166">
        <f t="shared" si="7491"/>
        <v>0</v>
      </c>
      <c r="R1609" s="166">
        <f t="shared" si="7491"/>
        <v>0</v>
      </c>
      <c r="S1609" s="166">
        <f t="shared" si="7491"/>
        <v>0</v>
      </c>
      <c r="T1609" s="166">
        <f t="shared" si="7491"/>
        <v>0</v>
      </c>
      <c r="U1609" s="166">
        <f t="shared" si="7491"/>
        <v>0</v>
      </c>
      <c r="V1609" s="142"/>
      <c r="W1609" s="166">
        <f t="shared" si="7427"/>
        <v>0</v>
      </c>
      <c r="X1609" s="166">
        <f t="shared" ref="X1609:AH1609" si="7492">X1402+W1609</f>
        <v>0</v>
      </c>
      <c r="Y1609" s="166">
        <f t="shared" si="7492"/>
        <v>0</v>
      </c>
      <c r="Z1609" s="166">
        <f t="shared" si="7492"/>
        <v>0</v>
      </c>
      <c r="AA1609" s="166">
        <f t="shared" si="7492"/>
        <v>0</v>
      </c>
      <c r="AB1609" s="166">
        <f t="shared" si="7492"/>
        <v>0</v>
      </c>
      <c r="AC1609" s="166">
        <f t="shared" si="7492"/>
        <v>0</v>
      </c>
      <c r="AD1609" s="166">
        <f t="shared" si="7492"/>
        <v>0</v>
      </c>
      <c r="AE1609" s="166">
        <f t="shared" si="7492"/>
        <v>0</v>
      </c>
      <c r="AF1609" s="166">
        <f t="shared" si="7492"/>
        <v>0</v>
      </c>
      <c r="AG1609" s="166">
        <f t="shared" si="7492"/>
        <v>0</v>
      </c>
      <c r="AH1609" s="166">
        <f t="shared" si="7492"/>
        <v>0</v>
      </c>
      <c r="AI1609" s="142"/>
      <c r="AJ1609" s="166">
        <f t="shared" si="7450"/>
        <v>0</v>
      </c>
      <c r="AK1609" s="166">
        <f t="shared" ref="AK1609:AU1609" si="7493">AK1402+AJ1609</f>
        <v>0</v>
      </c>
      <c r="AL1609" s="166">
        <f t="shared" si="7493"/>
        <v>0</v>
      </c>
      <c r="AM1609" s="166">
        <f t="shared" si="7493"/>
        <v>0</v>
      </c>
      <c r="AN1609" s="166">
        <f t="shared" si="7493"/>
        <v>0</v>
      </c>
      <c r="AO1609" s="166">
        <f t="shared" si="7493"/>
        <v>0</v>
      </c>
      <c r="AP1609" s="166">
        <f t="shared" si="7493"/>
        <v>0</v>
      </c>
      <c r="AQ1609" s="166">
        <f t="shared" si="7493"/>
        <v>0</v>
      </c>
      <c r="AR1609" s="166">
        <f t="shared" si="7493"/>
        <v>0</v>
      </c>
      <c r="AS1609" s="166">
        <f t="shared" si="7493"/>
        <v>0</v>
      </c>
      <c r="AT1609" s="166">
        <f t="shared" si="7493"/>
        <v>0</v>
      </c>
      <c r="AU1609" s="166">
        <f t="shared" si="7493"/>
        <v>0</v>
      </c>
      <c r="AV1609" s="142"/>
      <c r="AW1609" s="166">
        <f t="shared" si="7452"/>
        <v>0</v>
      </c>
      <c r="AX1609" s="166">
        <f t="shared" ref="AX1609:BH1609" si="7494">AX1402+AW1609</f>
        <v>0</v>
      </c>
      <c r="AY1609" s="166">
        <f t="shared" si="7494"/>
        <v>0</v>
      </c>
      <c r="AZ1609" s="166">
        <f t="shared" si="7494"/>
        <v>0</v>
      </c>
      <c r="BA1609" s="166">
        <f t="shared" si="7494"/>
        <v>0</v>
      </c>
      <c r="BB1609" s="166">
        <f t="shared" si="7494"/>
        <v>0</v>
      </c>
      <c r="BC1609" s="166">
        <f t="shared" si="7494"/>
        <v>0</v>
      </c>
      <c r="BD1609" s="166">
        <f t="shared" si="7494"/>
        <v>0</v>
      </c>
      <c r="BE1609" s="166">
        <f t="shared" si="7494"/>
        <v>0</v>
      </c>
      <c r="BF1609" s="166">
        <f t="shared" si="7494"/>
        <v>0</v>
      </c>
      <c r="BG1609" s="166">
        <f t="shared" si="7494"/>
        <v>0</v>
      </c>
      <c r="BH1609" s="166">
        <f t="shared" si="7494"/>
        <v>0</v>
      </c>
      <c r="BI1609" s="142"/>
      <c r="BV1609" s="142"/>
      <c r="CI1609" s="142"/>
      <c r="CV1609" s="142"/>
      <c r="DI1609" s="142"/>
      <c r="DV1609" s="142"/>
      <c r="EI1609" s="142"/>
    </row>
    <row r="1610" spans="1:139" ht="15.75" hidden="1" outlineLevel="1" x14ac:dyDescent="0.25">
      <c r="A1610" s="2">
        <f t="shared" si="7478"/>
        <v>108</v>
      </c>
      <c r="B1610" s="1">
        <f t="shared" si="7478"/>
        <v>0</v>
      </c>
      <c r="C1610" s="1">
        <f t="shared" si="7478"/>
        <v>0</v>
      </c>
      <c r="D1610" s="2">
        <f t="shared" si="7478"/>
        <v>0</v>
      </c>
      <c r="E1610" s="141">
        <f t="shared" si="7478"/>
        <v>0</v>
      </c>
      <c r="F1610" s="84"/>
      <c r="G1610" s="119"/>
      <c r="H1610" s="118"/>
      <c r="J1610" s="166">
        <f t="shared" ref="J1610:U1610" si="7495">J1403+I1610</f>
        <v>0</v>
      </c>
      <c r="K1610" s="166">
        <f t="shared" si="7495"/>
        <v>0</v>
      </c>
      <c r="L1610" s="166">
        <f t="shared" si="7495"/>
        <v>0</v>
      </c>
      <c r="M1610" s="166">
        <f t="shared" si="7495"/>
        <v>0</v>
      </c>
      <c r="N1610" s="166">
        <f t="shared" si="7495"/>
        <v>0</v>
      </c>
      <c r="O1610" s="166">
        <f t="shared" si="7495"/>
        <v>0</v>
      </c>
      <c r="P1610" s="166">
        <f t="shared" si="7495"/>
        <v>0</v>
      </c>
      <c r="Q1610" s="166">
        <f t="shared" si="7495"/>
        <v>0</v>
      </c>
      <c r="R1610" s="166">
        <f t="shared" si="7495"/>
        <v>0</v>
      </c>
      <c r="S1610" s="166">
        <f t="shared" si="7495"/>
        <v>0</v>
      </c>
      <c r="T1610" s="166">
        <f t="shared" si="7495"/>
        <v>0</v>
      </c>
      <c r="U1610" s="166">
        <f t="shared" si="7495"/>
        <v>0</v>
      </c>
      <c r="V1610" s="142"/>
      <c r="W1610" s="166">
        <f t="shared" si="7427"/>
        <v>0</v>
      </c>
      <c r="X1610" s="166">
        <f t="shared" ref="X1610:AH1610" si="7496">X1403+W1610</f>
        <v>0</v>
      </c>
      <c r="Y1610" s="166">
        <f t="shared" si="7496"/>
        <v>0</v>
      </c>
      <c r="Z1610" s="166">
        <f t="shared" si="7496"/>
        <v>0</v>
      </c>
      <c r="AA1610" s="166">
        <f t="shared" si="7496"/>
        <v>0</v>
      </c>
      <c r="AB1610" s="166">
        <f t="shared" si="7496"/>
        <v>0</v>
      </c>
      <c r="AC1610" s="166">
        <f t="shared" si="7496"/>
        <v>0</v>
      </c>
      <c r="AD1610" s="166">
        <f t="shared" si="7496"/>
        <v>0</v>
      </c>
      <c r="AE1610" s="166">
        <f t="shared" si="7496"/>
        <v>0</v>
      </c>
      <c r="AF1610" s="166">
        <f t="shared" si="7496"/>
        <v>0</v>
      </c>
      <c r="AG1610" s="166">
        <f t="shared" si="7496"/>
        <v>0</v>
      </c>
      <c r="AH1610" s="166">
        <f t="shared" si="7496"/>
        <v>0</v>
      </c>
      <c r="AI1610" s="142"/>
      <c r="AJ1610" s="166">
        <f t="shared" si="7450"/>
        <v>0</v>
      </c>
      <c r="AK1610" s="166">
        <f t="shared" ref="AK1610:AU1610" si="7497">AK1403+AJ1610</f>
        <v>0</v>
      </c>
      <c r="AL1610" s="166">
        <f t="shared" si="7497"/>
        <v>0</v>
      </c>
      <c r="AM1610" s="166">
        <f t="shared" si="7497"/>
        <v>0</v>
      </c>
      <c r="AN1610" s="166">
        <f t="shared" si="7497"/>
        <v>0</v>
      </c>
      <c r="AO1610" s="166">
        <f t="shared" si="7497"/>
        <v>0</v>
      </c>
      <c r="AP1610" s="166">
        <f t="shared" si="7497"/>
        <v>0</v>
      </c>
      <c r="AQ1610" s="166">
        <f t="shared" si="7497"/>
        <v>0</v>
      </c>
      <c r="AR1610" s="166">
        <f t="shared" si="7497"/>
        <v>0</v>
      </c>
      <c r="AS1610" s="166">
        <f t="shared" si="7497"/>
        <v>0</v>
      </c>
      <c r="AT1610" s="166">
        <f t="shared" si="7497"/>
        <v>0</v>
      </c>
      <c r="AU1610" s="166">
        <f t="shared" si="7497"/>
        <v>0</v>
      </c>
      <c r="AV1610" s="142"/>
      <c r="AW1610" s="166">
        <f t="shared" si="7452"/>
        <v>0</v>
      </c>
      <c r="AX1610" s="166">
        <f t="shared" ref="AX1610:BH1610" si="7498">AX1403+AW1610</f>
        <v>0</v>
      </c>
      <c r="AY1610" s="166">
        <f t="shared" si="7498"/>
        <v>0</v>
      </c>
      <c r="AZ1610" s="166">
        <f t="shared" si="7498"/>
        <v>0</v>
      </c>
      <c r="BA1610" s="166">
        <f t="shared" si="7498"/>
        <v>0</v>
      </c>
      <c r="BB1610" s="166">
        <f t="shared" si="7498"/>
        <v>0</v>
      </c>
      <c r="BC1610" s="166">
        <f t="shared" si="7498"/>
        <v>0</v>
      </c>
      <c r="BD1610" s="166">
        <f t="shared" si="7498"/>
        <v>0</v>
      </c>
      <c r="BE1610" s="166">
        <f t="shared" si="7498"/>
        <v>0</v>
      </c>
      <c r="BF1610" s="166">
        <f t="shared" si="7498"/>
        <v>0</v>
      </c>
      <c r="BG1610" s="166">
        <f t="shared" si="7498"/>
        <v>0</v>
      </c>
      <c r="BH1610" s="166">
        <f t="shared" si="7498"/>
        <v>0</v>
      </c>
      <c r="BI1610" s="142"/>
      <c r="BV1610" s="142"/>
      <c r="CI1610" s="142"/>
      <c r="CV1610" s="142"/>
      <c r="DI1610" s="142"/>
      <c r="DV1610" s="142"/>
      <c r="EI1610" s="142"/>
    </row>
    <row r="1611" spans="1:139" ht="15.75" hidden="1" outlineLevel="1" x14ac:dyDescent="0.25">
      <c r="A1611" s="2">
        <f t="shared" si="7478"/>
        <v>109</v>
      </c>
      <c r="B1611" s="1">
        <f t="shared" si="7478"/>
        <v>0</v>
      </c>
      <c r="C1611" s="1">
        <f t="shared" si="7478"/>
        <v>0</v>
      </c>
      <c r="D1611" s="2">
        <f t="shared" si="7478"/>
        <v>0</v>
      </c>
      <c r="E1611" s="141">
        <f t="shared" si="7478"/>
        <v>0</v>
      </c>
      <c r="F1611" s="84"/>
      <c r="G1611" s="119"/>
      <c r="H1611" s="118"/>
      <c r="J1611" s="166">
        <f t="shared" ref="J1611:U1611" si="7499">J1404+I1611</f>
        <v>0</v>
      </c>
      <c r="K1611" s="166">
        <f t="shared" si="7499"/>
        <v>0</v>
      </c>
      <c r="L1611" s="166">
        <f t="shared" si="7499"/>
        <v>0</v>
      </c>
      <c r="M1611" s="166">
        <f t="shared" si="7499"/>
        <v>0</v>
      </c>
      <c r="N1611" s="166">
        <f t="shared" si="7499"/>
        <v>0</v>
      </c>
      <c r="O1611" s="166">
        <f t="shared" si="7499"/>
        <v>0</v>
      </c>
      <c r="P1611" s="166">
        <f t="shared" si="7499"/>
        <v>0</v>
      </c>
      <c r="Q1611" s="166">
        <f t="shared" si="7499"/>
        <v>0</v>
      </c>
      <c r="R1611" s="166">
        <f t="shared" si="7499"/>
        <v>0</v>
      </c>
      <c r="S1611" s="166">
        <f t="shared" si="7499"/>
        <v>0</v>
      </c>
      <c r="T1611" s="166">
        <f t="shared" si="7499"/>
        <v>0</v>
      </c>
      <c r="U1611" s="166">
        <f t="shared" si="7499"/>
        <v>0</v>
      </c>
      <c r="V1611" s="142"/>
      <c r="W1611" s="166">
        <f t="shared" si="7427"/>
        <v>0</v>
      </c>
      <c r="X1611" s="166">
        <f t="shared" ref="X1611:AH1611" si="7500">X1404+W1611</f>
        <v>0</v>
      </c>
      <c r="Y1611" s="166">
        <f t="shared" si="7500"/>
        <v>0</v>
      </c>
      <c r="Z1611" s="166">
        <f t="shared" si="7500"/>
        <v>0</v>
      </c>
      <c r="AA1611" s="166">
        <f t="shared" si="7500"/>
        <v>0</v>
      </c>
      <c r="AB1611" s="166">
        <f t="shared" si="7500"/>
        <v>0</v>
      </c>
      <c r="AC1611" s="166">
        <f t="shared" si="7500"/>
        <v>0</v>
      </c>
      <c r="AD1611" s="166">
        <f t="shared" si="7500"/>
        <v>0</v>
      </c>
      <c r="AE1611" s="166">
        <f t="shared" si="7500"/>
        <v>0</v>
      </c>
      <c r="AF1611" s="166">
        <f t="shared" si="7500"/>
        <v>0</v>
      </c>
      <c r="AG1611" s="166">
        <f t="shared" si="7500"/>
        <v>0</v>
      </c>
      <c r="AH1611" s="166">
        <f t="shared" si="7500"/>
        <v>0</v>
      </c>
      <c r="AI1611" s="142"/>
      <c r="AJ1611" s="166">
        <f t="shared" si="7450"/>
        <v>0</v>
      </c>
      <c r="AK1611" s="166">
        <f t="shared" ref="AK1611:AU1611" si="7501">AK1404+AJ1611</f>
        <v>0</v>
      </c>
      <c r="AL1611" s="166">
        <f t="shared" si="7501"/>
        <v>0</v>
      </c>
      <c r="AM1611" s="166">
        <f t="shared" si="7501"/>
        <v>0</v>
      </c>
      <c r="AN1611" s="166">
        <f t="shared" si="7501"/>
        <v>0</v>
      </c>
      <c r="AO1611" s="166">
        <f t="shared" si="7501"/>
        <v>0</v>
      </c>
      <c r="AP1611" s="166">
        <f t="shared" si="7501"/>
        <v>0</v>
      </c>
      <c r="AQ1611" s="166">
        <f t="shared" si="7501"/>
        <v>0</v>
      </c>
      <c r="AR1611" s="166">
        <f t="shared" si="7501"/>
        <v>0</v>
      </c>
      <c r="AS1611" s="166">
        <f t="shared" si="7501"/>
        <v>0</v>
      </c>
      <c r="AT1611" s="166">
        <f t="shared" si="7501"/>
        <v>0</v>
      </c>
      <c r="AU1611" s="166">
        <f t="shared" si="7501"/>
        <v>0</v>
      </c>
      <c r="AV1611" s="142"/>
      <c r="AW1611" s="166">
        <f t="shared" si="7452"/>
        <v>0</v>
      </c>
      <c r="AX1611" s="166">
        <f t="shared" ref="AX1611:BH1611" si="7502">AX1404+AW1611</f>
        <v>0</v>
      </c>
      <c r="AY1611" s="166">
        <f t="shared" si="7502"/>
        <v>0</v>
      </c>
      <c r="AZ1611" s="166">
        <f t="shared" si="7502"/>
        <v>0</v>
      </c>
      <c r="BA1611" s="166">
        <f t="shared" si="7502"/>
        <v>0</v>
      </c>
      <c r="BB1611" s="166">
        <f t="shared" si="7502"/>
        <v>0</v>
      </c>
      <c r="BC1611" s="166">
        <f t="shared" si="7502"/>
        <v>0</v>
      </c>
      <c r="BD1611" s="166">
        <f t="shared" si="7502"/>
        <v>0</v>
      </c>
      <c r="BE1611" s="166">
        <f t="shared" si="7502"/>
        <v>0</v>
      </c>
      <c r="BF1611" s="166">
        <f t="shared" si="7502"/>
        <v>0</v>
      </c>
      <c r="BG1611" s="166">
        <f t="shared" si="7502"/>
        <v>0</v>
      </c>
      <c r="BH1611" s="166">
        <f t="shared" si="7502"/>
        <v>0</v>
      </c>
      <c r="BI1611" s="142"/>
      <c r="BV1611" s="142"/>
      <c r="CI1611" s="142"/>
      <c r="CV1611" s="142"/>
      <c r="DI1611" s="142"/>
      <c r="DV1611" s="142"/>
      <c r="EI1611" s="142"/>
    </row>
    <row r="1612" spans="1:139" ht="15.75" hidden="1" outlineLevel="1" x14ac:dyDescent="0.25">
      <c r="A1612" s="2">
        <f t="shared" si="7478"/>
        <v>110</v>
      </c>
      <c r="B1612" s="1">
        <f t="shared" si="7478"/>
        <v>0</v>
      </c>
      <c r="C1612" s="1">
        <f t="shared" si="7478"/>
        <v>0</v>
      </c>
      <c r="D1612" s="2">
        <f t="shared" si="7478"/>
        <v>0</v>
      </c>
      <c r="E1612" s="141">
        <f t="shared" si="7478"/>
        <v>0</v>
      </c>
      <c r="F1612" s="84"/>
      <c r="G1612" s="119"/>
      <c r="H1612" s="118"/>
      <c r="J1612" s="166">
        <f t="shared" ref="J1612:U1612" si="7503">J1405+I1612</f>
        <v>0</v>
      </c>
      <c r="K1612" s="166">
        <f t="shared" si="7503"/>
        <v>0</v>
      </c>
      <c r="L1612" s="166">
        <f t="shared" si="7503"/>
        <v>0</v>
      </c>
      <c r="M1612" s="166">
        <f t="shared" si="7503"/>
        <v>0</v>
      </c>
      <c r="N1612" s="166">
        <f t="shared" si="7503"/>
        <v>0</v>
      </c>
      <c r="O1612" s="166">
        <f t="shared" si="7503"/>
        <v>0</v>
      </c>
      <c r="P1612" s="166">
        <f t="shared" si="7503"/>
        <v>0</v>
      </c>
      <c r="Q1612" s="166">
        <f t="shared" si="7503"/>
        <v>0</v>
      </c>
      <c r="R1612" s="166">
        <f t="shared" si="7503"/>
        <v>0</v>
      </c>
      <c r="S1612" s="166">
        <f t="shared" si="7503"/>
        <v>0</v>
      </c>
      <c r="T1612" s="166">
        <f t="shared" si="7503"/>
        <v>0</v>
      </c>
      <c r="U1612" s="166">
        <f t="shared" si="7503"/>
        <v>0</v>
      </c>
      <c r="V1612" s="142"/>
      <c r="W1612" s="166">
        <f t="shared" si="7427"/>
        <v>0</v>
      </c>
      <c r="X1612" s="166">
        <f t="shared" ref="X1612:AH1612" si="7504">X1405+W1612</f>
        <v>0</v>
      </c>
      <c r="Y1612" s="166">
        <f t="shared" si="7504"/>
        <v>0</v>
      </c>
      <c r="Z1612" s="166">
        <f t="shared" si="7504"/>
        <v>0</v>
      </c>
      <c r="AA1612" s="166">
        <f t="shared" si="7504"/>
        <v>0</v>
      </c>
      <c r="AB1612" s="166">
        <f t="shared" si="7504"/>
        <v>0</v>
      </c>
      <c r="AC1612" s="166">
        <f t="shared" si="7504"/>
        <v>0</v>
      </c>
      <c r="AD1612" s="166">
        <f t="shared" si="7504"/>
        <v>0</v>
      </c>
      <c r="AE1612" s="166">
        <f t="shared" si="7504"/>
        <v>0</v>
      </c>
      <c r="AF1612" s="166">
        <f t="shared" si="7504"/>
        <v>0</v>
      </c>
      <c r="AG1612" s="166">
        <f t="shared" si="7504"/>
        <v>0</v>
      </c>
      <c r="AH1612" s="166">
        <f t="shared" si="7504"/>
        <v>0</v>
      </c>
      <c r="AI1612" s="142"/>
      <c r="AJ1612" s="166">
        <f t="shared" si="7450"/>
        <v>0</v>
      </c>
      <c r="AK1612" s="166">
        <f t="shared" ref="AK1612:AU1612" si="7505">AK1405+AJ1612</f>
        <v>0</v>
      </c>
      <c r="AL1612" s="166">
        <f t="shared" si="7505"/>
        <v>0</v>
      </c>
      <c r="AM1612" s="166">
        <f t="shared" si="7505"/>
        <v>0</v>
      </c>
      <c r="AN1612" s="166">
        <f t="shared" si="7505"/>
        <v>0</v>
      </c>
      <c r="AO1612" s="166">
        <f t="shared" si="7505"/>
        <v>0</v>
      </c>
      <c r="AP1612" s="166">
        <f t="shared" si="7505"/>
        <v>0</v>
      </c>
      <c r="AQ1612" s="166">
        <f t="shared" si="7505"/>
        <v>0</v>
      </c>
      <c r="AR1612" s="166">
        <f t="shared" si="7505"/>
        <v>0</v>
      </c>
      <c r="AS1612" s="166">
        <f t="shared" si="7505"/>
        <v>0</v>
      </c>
      <c r="AT1612" s="166">
        <f t="shared" si="7505"/>
        <v>0</v>
      </c>
      <c r="AU1612" s="166">
        <f t="shared" si="7505"/>
        <v>0</v>
      </c>
      <c r="AV1612" s="142"/>
      <c r="AW1612" s="166">
        <f t="shared" si="7452"/>
        <v>0</v>
      </c>
      <c r="AX1612" s="166">
        <f t="shared" ref="AX1612:BH1612" si="7506">AX1405+AW1612</f>
        <v>0</v>
      </c>
      <c r="AY1612" s="166">
        <f t="shared" si="7506"/>
        <v>0</v>
      </c>
      <c r="AZ1612" s="166">
        <f t="shared" si="7506"/>
        <v>0</v>
      </c>
      <c r="BA1612" s="166">
        <f t="shared" si="7506"/>
        <v>0</v>
      </c>
      <c r="BB1612" s="166">
        <f t="shared" si="7506"/>
        <v>0</v>
      </c>
      <c r="BC1612" s="166">
        <f t="shared" si="7506"/>
        <v>0</v>
      </c>
      <c r="BD1612" s="166">
        <f t="shared" si="7506"/>
        <v>0</v>
      </c>
      <c r="BE1612" s="166">
        <f t="shared" si="7506"/>
        <v>0</v>
      </c>
      <c r="BF1612" s="166">
        <f t="shared" si="7506"/>
        <v>0</v>
      </c>
      <c r="BG1612" s="166">
        <f t="shared" si="7506"/>
        <v>0</v>
      </c>
      <c r="BH1612" s="166">
        <f t="shared" si="7506"/>
        <v>0</v>
      </c>
      <c r="BI1612" s="142"/>
      <c r="BV1612" s="142"/>
      <c r="CI1612" s="142"/>
      <c r="CV1612" s="142"/>
      <c r="DI1612" s="142"/>
      <c r="DV1612" s="142"/>
      <c r="EI1612" s="142"/>
    </row>
    <row r="1613" spans="1:139" ht="15.75" hidden="1" outlineLevel="1" x14ac:dyDescent="0.25">
      <c r="A1613" s="2">
        <f t="shared" si="7478"/>
        <v>111</v>
      </c>
      <c r="B1613" s="1">
        <f t="shared" si="7478"/>
        <v>0</v>
      </c>
      <c r="C1613" s="1">
        <f t="shared" si="7478"/>
        <v>0</v>
      </c>
      <c r="D1613" s="2">
        <f t="shared" si="7478"/>
        <v>0</v>
      </c>
      <c r="E1613" s="141">
        <f t="shared" si="7478"/>
        <v>0</v>
      </c>
      <c r="F1613" s="84"/>
      <c r="G1613" s="119"/>
      <c r="H1613" s="118"/>
      <c r="J1613" s="166">
        <f t="shared" ref="J1613:U1613" si="7507">J1406+I1613</f>
        <v>0</v>
      </c>
      <c r="K1613" s="166">
        <f t="shared" si="7507"/>
        <v>0</v>
      </c>
      <c r="L1613" s="166">
        <f t="shared" si="7507"/>
        <v>0</v>
      </c>
      <c r="M1613" s="166">
        <f t="shared" si="7507"/>
        <v>0</v>
      </c>
      <c r="N1613" s="166">
        <f t="shared" si="7507"/>
        <v>0</v>
      </c>
      <c r="O1613" s="166">
        <f t="shared" si="7507"/>
        <v>0</v>
      </c>
      <c r="P1613" s="166">
        <f t="shared" si="7507"/>
        <v>0</v>
      </c>
      <c r="Q1613" s="166">
        <f t="shared" si="7507"/>
        <v>0</v>
      </c>
      <c r="R1613" s="166">
        <f t="shared" si="7507"/>
        <v>0</v>
      </c>
      <c r="S1613" s="166">
        <f t="shared" si="7507"/>
        <v>0</v>
      </c>
      <c r="T1613" s="166">
        <f t="shared" si="7507"/>
        <v>0</v>
      </c>
      <c r="U1613" s="166">
        <f t="shared" si="7507"/>
        <v>0</v>
      </c>
      <c r="V1613" s="142"/>
      <c r="W1613" s="166">
        <f t="shared" si="7427"/>
        <v>0</v>
      </c>
      <c r="X1613" s="166">
        <f t="shared" ref="X1613:AH1613" si="7508">X1406+W1613</f>
        <v>0</v>
      </c>
      <c r="Y1613" s="166">
        <f t="shared" si="7508"/>
        <v>0</v>
      </c>
      <c r="Z1613" s="166">
        <f t="shared" si="7508"/>
        <v>0</v>
      </c>
      <c r="AA1613" s="166">
        <f t="shared" si="7508"/>
        <v>0</v>
      </c>
      <c r="AB1613" s="166">
        <f t="shared" si="7508"/>
        <v>0</v>
      </c>
      <c r="AC1613" s="166">
        <f t="shared" si="7508"/>
        <v>0</v>
      </c>
      <c r="AD1613" s="166">
        <f t="shared" si="7508"/>
        <v>0</v>
      </c>
      <c r="AE1613" s="166">
        <f t="shared" si="7508"/>
        <v>0</v>
      </c>
      <c r="AF1613" s="166">
        <f t="shared" si="7508"/>
        <v>0</v>
      </c>
      <c r="AG1613" s="166">
        <f t="shared" si="7508"/>
        <v>0</v>
      </c>
      <c r="AH1613" s="166">
        <f t="shared" si="7508"/>
        <v>0</v>
      </c>
      <c r="AI1613" s="142"/>
      <c r="AJ1613" s="166">
        <f t="shared" si="7450"/>
        <v>0</v>
      </c>
      <c r="AK1613" s="166">
        <f t="shared" ref="AK1613:AU1613" si="7509">AK1406+AJ1613</f>
        <v>0</v>
      </c>
      <c r="AL1613" s="166">
        <f t="shared" si="7509"/>
        <v>0</v>
      </c>
      <c r="AM1613" s="166">
        <f t="shared" si="7509"/>
        <v>0</v>
      </c>
      <c r="AN1613" s="166">
        <f t="shared" si="7509"/>
        <v>0</v>
      </c>
      <c r="AO1613" s="166">
        <f t="shared" si="7509"/>
        <v>0</v>
      </c>
      <c r="AP1613" s="166">
        <f t="shared" si="7509"/>
        <v>0</v>
      </c>
      <c r="AQ1613" s="166">
        <f t="shared" si="7509"/>
        <v>0</v>
      </c>
      <c r="AR1613" s="166">
        <f t="shared" si="7509"/>
        <v>0</v>
      </c>
      <c r="AS1613" s="166">
        <f t="shared" si="7509"/>
        <v>0</v>
      </c>
      <c r="AT1613" s="166">
        <f t="shared" si="7509"/>
        <v>0</v>
      </c>
      <c r="AU1613" s="166">
        <f t="shared" si="7509"/>
        <v>0</v>
      </c>
      <c r="AV1613" s="142"/>
      <c r="AW1613" s="166">
        <f t="shared" si="7452"/>
        <v>0</v>
      </c>
      <c r="AX1613" s="166">
        <f t="shared" ref="AX1613:BH1613" si="7510">AX1406+AW1613</f>
        <v>0</v>
      </c>
      <c r="AY1613" s="166">
        <f t="shared" si="7510"/>
        <v>0</v>
      </c>
      <c r="AZ1613" s="166">
        <f t="shared" si="7510"/>
        <v>0</v>
      </c>
      <c r="BA1613" s="166">
        <f t="shared" si="7510"/>
        <v>0</v>
      </c>
      <c r="BB1613" s="166">
        <f t="shared" si="7510"/>
        <v>0</v>
      </c>
      <c r="BC1613" s="166">
        <f t="shared" si="7510"/>
        <v>0</v>
      </c>
      <c r="BD1613" s="166">
        <f t="shared" si="7510"/>
        <v>0</v>
      </c>
      <c r="BE1613" s="166">
        <f t="shared" si="7510"/>
        <v>0</v>
      </c>
      <c r="BF1613" s="166">
        <f t="shared" si="7510"/>
        <v>0</v>
      </c>
      <c r="BG1613" s="166">
        <f t="shared" si="7510"/>
        <v>0</v>
      </c>
      <c r="BH1613" s="166">
        <f t="shared" si="7510"/>
        <v>0</v>
      </c>
      <c r="BI1613" s="142"/>
      <c r="BV1613" s="142"/>
      <c r="CI1613" s="142"/>
      <c r="CV1613" s="142"/>
      <c r="DI1613" s="142"/>
      <c r="DV1613" s="142"/>
      <c r="EI1613" s="142"/>
    </row>
    <row r="1614" spans="1:139" ht="15.75" hidden="1" outlineLevel="1" x14ac:dyDescent="0.25">
      <c r="A1614" s="2">
        <f t="shared" si="7478"/>
        <v>112</v>
      </c>
      <c r="B1614" s="1">
        <f t="shared" si="7478"/>
        <v>0</v>
      </c>
      <c r="C1614" s="1">
        <f t="shared" si="7478"/>
        <v>0</v>
      </c>
      <c r="D1614" s="2">
        <f t="shared" si="7478"/>
        <v>0</v>
      </c>
      <c r="E1614" s="141">
        <f t="shared" si="7478"/>
        <v>0</v>
      </c>
      <c r="F1614" s="84"/>
      <c r="G1614" s="119"/>
      <c r="H1614" s="118"/>
      <c r="J1614" s="166">
        <f t="shared" ref="J1614:U1614" si="7511">J1407+I1614</f>
        <v>0</v>
      </c>
      <c r="K1614" s="166">
        <f t="shared" si="7511"/>
        <v>0</v>
      </c>
      <c r="L1614" s="166">
        <f t="shared" si="7511"/>
        <v>0</v>
      </c>
      <c r="M1614" s="166">
        <f t="shared" si="7511"/>
        <v>0</v>
      </c>
      <c r="N1614" s="166">
        <f t="shared" si="7511"/>
        <v>0</v>
      </c>
      <c r="O1614" s="166">
        <f t="shared" si="7511"/>
        <v>0</v>
      </c>
      <c r="P1614" s="166">
        <f t="shared" si="7511"/>
        <v>0</v>
      </c>
      <c r="Q1614" s="166">
        <f t="shared" si="7511"/>
        <v>0</v>
      </c>
      <c r="R1614" s="166">
        <f t="shared" si="7511"/>
        <v>0</v>
      </c>
      <c r="S1614" s="166">
        <f t="shared" si="7511"/>
        <v>0</v>
      </c>
      <c r="T1614" s="166">
        <f t="shared" si="7511"/>
        <v>0</v>
      </c>
      <c r="U1614" s="166">
        <f t="shared" si="7511"/>
        <v>0</v>
      </c>
      <c r="V1614" s="142"/>
      <c r="W1614" s="166">
        <f t="shared" si="7427"/>
        <v>0</v>
      </c>
      <c r="X1614" s="166">
        <f t="shared" ref="X1614:AH1614" si="7512">X1407+W1614</f>
        <v>0</v>
      </c>
      <c r="Y1614" s="166">
        <f t="shared" si="7512"/>
        <v>0</v>
      </c>
      <c r="Z1614" s="166">
        <f t="shared" si="7512"/>
        <v>0</v>
      </c>
      <c r="AA1614" s="166">
        <f t="shared" si="7512"/>
        <v>0</v>
      </c>
      <c r="AB1614" s="166">
        <f t="shared" si="7512"/>
        <v>0</v>
      </c>
      <c r="AC1614" s="166">
        <f t="shared" si="7512"/>
        <v>0</v>
      </c>
      <c r="AD1614" s="166">
        <f t="shared" si="7512"/>
        <v>0</v>
      </c>
      <c r="AE1614" s="166">
        <f t="shared" si="7512"/>
        <v>0</v>
      </c>
      <c r="AF1614" s="166">
        <f t="shared" si="7512"/>
        <v>0</v>
      </c>
      <c r="AG1614" s="166">
        <f t="shared" si="7512"/>
        <v>0</v>
      </c>
      <c r="AH1614" s="166">
        <f t="shared" si="7512"/>
        <v>0</v>
      </c>
      <c r="AI1614" s="142"/>
      <c r="AJ1614" s="166">
        <f t="shared" si="7450"/>
        <v>0</v>
      </c>
      <c r="AK1614" s="166">
        <f t="shared" ref="AK1614:AU1614" si="7513">AK1407+AJ1614</f>
        <v>0</v>
      </c>
      <c r="AL1614" s="166">
        <f t="shared" si="7513"/>
        <v>0</v>
      </c>
      <c r="AM1614" s="166">
        <f t="shared" si="7513"/>
        <v>0</v>
      </c>
      <c r="AN1614" s="166">
        <f t="shared" si="7513"/>
        <v>0</v>
      </c>
      <c r="AO1614" s="166">
        <f t="shared" si="7513"/>
        <v>0</v>
      </c>
      <c r="AP1614" s="166">
        <f t="shared" si="7513"/>
        <v>0</v>
      </c>
      <c r="AQ1614" s="166">
        <f t="shared" si="7513"/>
        <v>0</v>
      </c>
      <c r="AR1614" s="166">
        <f t="shared" si="7513"/>
        <v>0</v>
      </c>
      <c r="AS1614" s="166">
        <f t="shared" si="7513"/>
        <v>0</v>
      </c>
      <c r="AT1614" s="166">
        <f t="shared" si="7513"/>
        <v>0</v>
      </c>
      <c r="AU1614" s="166">
        <f t="shared" si="7513"/>
        <v>0</v>
      </c>
      <c r="AV1614" s="142"/>
      <c r="AW1614" s="166">
        <f t="shared" si="7452"/>
        <v>0</v>
      </c>
      <c r="AX1614" s="166">
        <f t="shared" ref="AX1614:BH1614" si="7514">AX1407+AW1614</f>
        <v>0</v>
      </c>
      <c r="AY1614" s="166">
        <f t="shared" si="7514"/>
        <v>0</v>
      </c>
      <c r="AZ1614" s="166">
        <f t="shared" si="7514"/>
        <v>0</v>
      </c>
      <c r="BA1614" s="166">
        <f t="shared" si="7514"/>
        <v>0</v>
      </c>
      <c r="BB1614" s="166">
        <f t="shared" si="7514"/>
        <v>0</v>
      </c>
      <c r="BC1614" s="166">
        <f t="shared" si="7514"/>
        <v>0</v>
      </c>
      <c r="BD1614" s="166">
        <f t="shared" si="7514"/>
        <v>0</v>
      </c>
      <c r="BE1614" s="166">
        <f t="shared" si="7514"/>
        <v>0</v>
      </c>
      <c r="BF1614" s="166">
        <f t="shared" si="7514"/>
        <v>0</v>
      </c>
      <c r="BG1614" s="166">
        <f t="shared" si="7514"/>
        <v>0</v>
      </c>
      <c r="BH1614" s="166">
        <f t="shared" si="7514"/>
        <v>0</v>
      </c>
      <c r="BI1614" s="142"/>
      <c r="BV1614" s="142"/>
      <c r="CI1614" s="142"/>
      <c r="CV1614" s="142"/>
      <c r="DI1614" s="142"/>
      <c r="DV1614" s="142"/>
      <c r="EI1614" s="142"/>
    </row>
    <row r="1615" spans="1:139" ht="15.75" hidden="1" outlineLevel="1" x14ac:dyDescent="0.25">
      <c r="A1615" s="2">
        <f t="shared" si="7478"/>
        <v>113</v>
      </c>
      <c r="B1615" s="1">
        <f t="shared" si="7478"/>
        <v>0</v>
      </c>
      <c r="C1615" s="1">
        <f t="shared" si="7478"/>
        <v>0</v>
      </c>
      <c r="D1615" s="2">
        <f t="shared" si="7478"/>
        <v>0</v>
      </c>
      <c r="E1615" s="141">
        <f t="shared" si="7478"/>
        <v>0</v>
      </c>
      <c r="F1615" s="84"/>
      <c r="G1615" s="119"/>
      <c r="H1615" s="118"/>
      <c r="J1615" s="166">
        <f t="shared" ref="J1615:U1615" si="7515">J1408+I1615</f>
        <v>0</v>
      </c>
      <c r="K1615" s="166">
        <f t="shared" si="7515"/>
        <v>0</v>
      </c>
      <c r="L1615" s="166">
        <f t="shared" si="7515"/>
        <v>0</v>
      </c>
      <c r="M1615" s="166">
        <f t="shared" si="7515"/>
        <v>0</v>
      </c>
      <c r="N1615" s="166">
        <f t="shared" si="7515"/>
        <v>0</v>
      </c>
      <c r="O1615" s="166">
        <f t="shared" si="7515"/>
        <v>0</v>
      </c>
      <c r="P1615" s="166">
        <f t="shared" si="7515"/>
        <v>0</v>
      </c>
      <c r="Q1615" s="166">
        <f t="shared" si="7515"/>
        <v>0</v>
      </c>
      <c r="R1615" s="166">
        <f t="shared" si="7515"/>
        <v>0</v>
      </c>
      <c r="S1615" s="166">
        <f t="shared" si="7515"/>
        <v>0</v>
      </c>
      <c r="T1615" s="166">
        <f t="shared" si="7515"/>
        <v>0</v>
      </c>
      <c r="U1615" s="166">
        <f t="shared" si="7515"/>
        <v>0</v>
      </c>
      <c r="V1615" s="142"/>
      <c r="W1615" s="166">
        <f t="shared" si="7427"/>
        <v>0</v>
      </c>
      <c r="X1615" s="166">
        <f t="shared" ref="X1615:AH1615" si="7516">X1408+W1615</f>
        <v>0</v>
      </c>
      <c r="Y1615" s="166">
        <f t="shared" si="7516"/>
        <v>0</v>
      </c>
      <c r="Z1615" s="166">
        <f t="shared" si="7516"/>
        <v>0</v>
      </c>
      <c r="AA1615" s="166">
        <f t="shared" si="7516"/>
        <v>0</v>
      </c>
      <c r="AB1615" s="166">
        <f t="shared" si="7516"/>
        <v>0</v>
      </c>
      <c r="AC1615" s="166">
        <f t="shared" si="7516"/>
        <v>0</v>
      </c>
      <c r="AD1615" s="166">
        <f t="shared" si="7516"/>
        <v>0</v>
      </c>
      <c r="AE1615" s="166">
        <f t="shared" si="7516"/>
        <v>0</v>
      </c>
      <c r="AF1615" s="166">
        <f t="shared" si="7516"/>
        <v>0</v>
      </c>
      <c r="AG1615" s="166">
        <f t="shared" si="7516"/>
        <v>0</v>
      </c>
      <c r="AH1615" s="166">
        <f t="shared" si="7516"/>
        <v>0</v>
      </c>
      <c r="AI1615" s="142"/>
      <c r="AJ1615" s="166">
        <f t="shared" si="7450"/>
        <v>0</v>
      </c>
      <c r="AK1615" s="166">
        <f t="shared" ref="AK1615:AU1615" si="7517">AK1408+AJ1615</f>
        <v>0</v>
      </c>
      <c r="AL1615" s="166">
        <f t="shared" si="7517"/>
        <v>0</v>
      </c>
      <c r="AM1615" s="166">
        <f t="shared" si="7517"/>
        <v>0</v>
      </c>
      <c r="AN1615" s="166">
        <f t="shared" si="7517"/>
        <v>0</v>
      </c>
      <c r="AO1615" s="166">
        <f t="shared" si="7517"/>
        <v>0</v>
      </c>
      <c r="AP1615" s="166">
        <f t="shared" si="7517"/>
        <v>0</v>
      </c>
      <c r="AQ1615" s="166">
        <f t="shared" si="7517"/>
        <v>0</v>
      </c>
      <c r="AR1615" s="166">
        <f t="shared" si="7517"/>
        <v>0</v>
      </c>
      <c r="AS1615" s="166">
        <f t="shared" si="7517"/>
        <v>0</v>
      </c>
      <c r="AT1615" s="166">
        <f t="shared" si="7517"/>
        <v>0</v>
      </c>
      <c r="AU1615" s="166">
        <f t="shared" si="7517"/>
        <v>0</v>
      </c>
      <c r="AV1615" s="142"/>
      <c r="AW1615" s="166">
        <f t="shared" si="7452"/>
        <v>0</v>
      </c>
      <c r="AX1615" s="166">
        <f t="shared" ref="AX1615:BH1615" si="7518">AX1408+AW1615</f>
        <v>0</v>
      </c>
      <c r="AY1615" s="166">
        <f t="shared" si="7518"/>
        <v>0</v>
      </c>
      <c r="AZ1615" s="166">
        <f t="shared" si="7518"/>
        <v>0</v>
      </c>
      <c r="BA1615" s="166">
        <f t="shared" si="7518"/>
        <v>0</v>
      </c>
      <c r="BB1615" s="166">
        <f t="shared" si="7518"/>
        <v>0</v>
      </c>
      <c r="BC1615" s="166">
        <f t="shared" si="7518"/>
        <v>0</v>
      </c>
      <c r="BD1615" s="166">
        <f t="shared" si="7518"/>
        <v>0</v>
      </c>
      <c r="BE1615" s="166">
        <f t="shared" si="7518"/>
        <v>0</v>
      </c>
      <c r="BF1615" s="166">
        <f t="shared" si="7518"/>
        <v>0</v>
      </c>
      <c r="BG1615" s="166">
        <f t="shared" si="7518"/>
        <v>0</v>
      </c>
      <c r="BH1615" s="166">
        <f t="shared" si="7518"/>
        <v>0</v>
      </c>
      <c r="BI1615" s="142"/>
      <c r="BV1615" s="142"/>
      <c r="CI1615" s="142"/>
      <c r="CV1615" s="142"/>
      <c r="DI1615" s="142"/>
      <c r="DV1615" s="142"/>
      <c r="EI1615" s="142"/>
    </row>
    <row r="1616" spans="1:139" ht="15.75" hidden="1" outlineLevel="1" x14ac:dyDescent="0.25">
      <c r="A1616" s="2">
        <f t="shared" ref="A1616:E1625" si="7519">A1409</f>
        <v>114</v>
      </c>
      <c r="B1616" s="1">
        <f t="shared" si="7519"/>
        <v>0</v>
      </c>
      <c r="C1616" s="1">
        <f t="shared" si="7519"/>
        <v>0</v>
      </c>
      <c r="D1616" s="2">
        <f t="shared" si="7519"/>
        <v>0</v>
      </c>
      <c r="E1616" s="141">
        <f t="shared" si="7519"/>
        <v>0</v>
      </c>
      <c r="F1616" s="84"/>
      <c r="G1616" s="119"/>
      <c r="H1616" s="118"/>
      <c r="J1616" s="166">
        <f t="shared" ref="J1616:U1616" si="7520">J1409+I1616</f>
        <v>0</v>
      </c>
      <c r="K1616" s="166">
        <f t="shared" si="7520"/>
        <v>0</v>
      </c>
      <c r="L1616" s="166">
        <f t="shared" si="7520"/>
        <v>0</v>
      </c>
      <c r="M1616" s="166">
        <f t="shared" si="7520"/>
        <v>0</v>
      </c>
      <c r="N1616" s="166">
        <f t="shared" si="7520"/>
        <v>0</v>
      </c>
      <c r="O1616" s="166">
        <f t="shared" si="7520"/>
        <v>0</v>
      </c>
      <c r="P1616" s="166">
        <f t="shared" si="7520"/>
        <v>0</v>
      </c>
      <c r="Q1616" s="166">
        <f t="shared" si="7520"/>
        <v>0</v>
      </c>
      <c r="R1616" s="166">
        <f t="shared" si="7520"/>
        <v>0</v>
      </c>
      <c r="S1616" s="166">
        <f t="shared" si="7520"/>
        <v>0</v>
      </c>
      <c r="T1616" s="166">
        <f t="shared" si="7520"/>
        <v>0</v>
      </c>
      <c r="U1616" s="166">
        <f t="shared" si="7520"/>
        <v>0</v>
      </c>
      <c r="V1616" s="142"/>
      <c r="W1616" s="166">
        <f t="shared" si="7427"/>
        <v>0</v>
      </c>
      <c r="X1616" s="166">
        <f t="shared" ref="X1616:AH1616" si="7521">X1409+W1616</f>
        <v>0</v>
      </c>
      <c r="Y1616" s="166">
        <f t="shared" si="7521"/>
        <v>0</v>
      </c>
      <c r="Z1616" s="166">
        <f t="shared" si="7521"/>
        <v>0</v>
      </c>
      <c r="AA1616" s="166">
        <f t="shared" si="7521"/>
        <v>0</v>
      </c>
      <c r="AB1616" s="166">
        <f t="shared" si="7521"/>
        <v>0</v>
      </c>
      <c r="AC1616" s="166">
        <f t="shared" si="7521"/>
        <v>0</v>
      </c>
      <c r="AD1616" s="166">
        <f t="shared" si="7521"/>
        <v>0</v>
      </c>
      <c r="AE1616" s="166">
        <f t="shared" si="7521"/>
        <v>0</v>
      </c>
      <c r="AF1616" s="166">
        <f t="shared" si="7521"/>
        <v>0</v>
      </c>
      <c r="AG1616" s="166">
        <f t="shared" si="7521"/>
        <v>0</v>
      </c>
      <c r="AH1616" s="166">
        <f t="shared" si="7521"/>
        <v>0</v>
      </c>
      <c r="AI1616" s="142"/>
      <c r="AJ1616" s="166">
        <f t="shared" si="7450"/>
        <v>0</v>
      </c>
      <c r="AK1616" s="166">
        <f t="shared" ref="AK1616:AU1616" si="7522">AK1409+AJ1616</f>
        <v>0</v>
      </c>
      <c r="AL1616" s="166">
        <f t="shared" si="7522"/>
        <v>0</v>
      </c>
      <c r="AM1616" s="166">
        <f t="shared" si="7522"/>
        <v>0</v>
      </c>
      <c r="AN1616" s="166">
        <f t="shared" si="7522"/>
        <v>0</v>
      </c>
      <c r="AO1616" s="166">
        <f t="shared" si="7522"/>
        <v>0</v>
      </c>
      <c r="AP1616" s="166">
        <f t="shared" si="7522"/>
        <v>0</v>
      </c>
      <c r="AQ1616" s="166">
        <f t="shared" si="7522"/>
        <v>0</v>
      </c>
      <c r="AR1616" s="166">
        <f t="shared" si="7522"/>
        <v>0</v>
      </c>
      <c r="AS1616" s="166">
        <f t="shared" si="7522"/>
        <v>0</v>
      </c>
      <c r="AT1616" s="166">
        <f t="shared" si="7522"/>
        <v>0</v>
      </c>
      <c r="AU1616" s="166">
        <f t="shared" si="7522"/>
        <v>0</v>
      </c>
      <c r="AV1616" s="142"/>
      <c r="AW1616" s="166">
        <f t="shared" si="7452"/>
        <v>0</v>
      </c>
      <c r="AX1616" s="166">
        <f t="shared" ref="AX1616:BH1616" si="7523">AX1409+AW1616</f>
        <v>0</v>
      </c>
      <c r="AY1616" s="166">
        <f t="shared" si="7523"/>
        <v>0</v>
      </c>
      <c r="AZ1616" s="166">
        <f t="shared" si="7523"/>
        <v>0</v>
      </c>
      <c r="BA1616" s="166">
        <f t="shared" si="7523"/>
        <v>0</v>
      </c>
      <c r="BB1616" s="166">
        <f t="shared" si="7523"/>
        <v>0</v>
      </c>
      <c r="BC1616" s="166">
        <f t="shared" si="7523"/>
        <v>0</v>
      </c>
      <c r="BD1616" s="166">
        <f t="shared" si="7523"/>
        <v>0</v>
      </c>
      <c r="BE1616" s="166">
        <f t="shared" si="7523"/>
        <v>0</v>
      </c>
      <c r="BF1616" s="166">
        <f t="shared" si="7523"/>
        <v>0</v>
      </c>
      <c r="BG1616" s="166">
        <f t="shared" si="7523"/>
        <v>0</v>
      </c>
      <c r="BH1616" s="166">
        <f t="shared" si="7523"/>
        <v>0</v>
      </c>
      <c r="BI1616" s="142"/>
      <c r="BV1616" s="142"/>
      <c r="CI1616" s="142"/>
      <c r="CV1616" s="142"/>
      <c r="DI1616" s="142"/>
      <c r="DV1616" s="142"/>
      <c r="EI1616" s="142"/>
    </row>
    <row r="1617" spans="1:139" ht="15.75" hidden="1" outlineLevel="1" x14ac:dyDescent="0.25">
      <c r="A1617" s="2">
        <f t="shared" si="7519"/>
        <v>115</v>
      </c>
      <c r="B1617" s="1">
        <f t="shared" si="7519"/>
        <v>0</v>
      </c>
      <c r="C1617" s="1">
        <f t="shared" si="7519"/>
        <v>0</v>
      </c>
      <c r="D1617" s="2">
        <f t="shared" si="7519"/>
        <v>0</v>
      </c>
      <c r="E1617" s="141">
        <f t="shared" si="7519"/>
        <v>0</v>
      </c>
      <c r="F1617" s="84"/>
      <c r="G1617" s="119"/>
      <c r="H1617" s="118"/>
      <c r="J1617" s="166">
        <f t="shared" ref="J1617:U1617" si="7524">J1410+I1617</f>
        <v>0</v>
      </c>
      <c r="K1617" s="166">
        <f t="shared" si="7524"/>
        <v>0</v>
      </c>
      <c r="L1617" s="166">
        <f t="shared" si="7524"/>
        <v>0</v>
      </c>
      <c r="M1617" s="166">
        <f t="shared" si="7524"/>
        <v>0</v>
      </c>
      <c r="N1617" s="166">
        <f t="shared" si="7524"/>
        <v>0</v>
      </c>
      <c r="O1617" s="166">
        <f t="shared" si="7524"/>
        <v>0</v>
      </c>
      <c r="P1617" s="166">
        <f t="shared" si="7524"/>
        <v>0</v>
      </c>
      <c r="Q1617" s="166">
        <f t="shared" si="7524"/>
        <v>0</v>
      </c>
      <c r="R1617" s="166">
        <f t="shared" si="7524"/>
        <v>0</v>
      </c>
      <c r="S1617" s="166">
        <f t="shared" si="7524"/>
        <v>0</v>
      </c>
      <c r="T1617" s="166">
        <f t="shared" si="7524"/>
        <v>0</v>
      </c>
      <c r="U1617" s="166">
        <f t="shared" si="7524"/>
        <v>0</v>
      </c>
      <c r="V1617" s="142"/>
      <c r="W1617" s="166">
        <f t="shared" si="7427"/>
        <v>0</v>
      </c>
      <c r="X1617" s="166">
        <f t="shared" ref="X1617:AH1617" si="7525">X1410+W1617</f>
        <v>0</v>
      </c>
      <c r="Y1617" s="166">
        <f t="shared" si="7525"/>
        <v>0</v>
      </c>
      <c r="Z1617" s="166">
        <f t="shared" si="7525"/>
        <v>0</v>
      </c>
      <c r="AA1617" s="166">
        <f t="shared" si="7525"/>
        <v>0</v>
      </c>
      <c r="AB1617" s="166">
        <f t="shared" si="7525"/>
        <v>0</v>
      </c>
      <c r="AC1617" s="166">
        <f t="shared" si="7525"/>
        <v>0</v>
      </c>
      <c r="AD1617" s="166">
        <f t="shared" si="7525"/>
        <v>0</v>
      </c>
      <c r="AE1617" s="166">
        <f t="shared" si="7525"/>
        <v>0</v>
      </c>
      <c r="AF1617" s="166">
        <f t="shared" si="7525"/>
        <v>0</v>
      </c>
      <c r="AG1617" s="166">
        <f t="shared" si="7525"/>
        <v>0</v>
      </c>
      <c r="AH1617" s="166">
        <f t="shared" si="7525"/>
        <v>0</v>
      </c>
      <c r="AI1617" s="142"/>
      <c r="AJ1617" s="166">
        <f t="shared" si="7450"/>
        <v>0</v>
      </c>
      <c r="AK1617" s="166">
        <f t="shared" ref="AK1617:AU1617" si="7526">AK1410+AJ1617</f>
        <v>0</v>
      </c>
      <c r="AL1617" s="166">
        <f t="shared" si="7526"/>
        <v>0</v>
      </c>
      <c r="AM1617" s="166">
        <f t="shared" si="7526"/>
        <v>0</v>
      </c>
      <c r="AN1617" s="166">
        <f t="shared" si="7526"/>
        <v>0</v>
      </c>
      <c r="AO1617" s="166">
        <f t="shared" si="7526"/>
        <v>0</v>
      </c>
      <c r="AP1617" s="166">
        <f t="shared" si="7526"/>
        <v>0</v>
      </c>
      <c r="AQ1617" s="166">
        <f t="shared" si="7526"/>
        <v>0</v>
      </c>
      <c r="AR1617" s="166">
        <f t="shared" si="7526"/>
        <v>0</v>
      </c>
      <c r="AS1617" s="166">
        <f t="shared" si="7526"/>
        <v>0</v>
      </c>
      <c r="AT1617" s="166">
        <f t="shared" si="7526"/>
        <v>0</v>
      </c>
      <c r="AU1617" s="166">
        <f t="shared" si="7526"/>
        <v>0</v>
      </c>
      <c r="AV1617" s="142"/>
      <c r="AW1617" s="166">
        <f t="shared" si="7452"/>
        <v>0</v>
      </c>
      <c r="AX1617" s="166">
        <f t="shared" ref="AX1617:BH1617" si="7527">AX1410+AW1617</f>
        <v>0</v>
      </c>
      <c r="AY1617" s="166">
        <f t="shared" si="7527"/>
        <v>0</v>
      </c>
      <c r="AZ1617" s="166">
        <f t="shared" si="7527"/>
        <v>0</v>
      </c>
      <c r="BA1617" s="166">
        <f t="shared" si="7527"/>
        <v>0</v>
      </c>
      <c r="BB1617" s="166">
        <f t="shared" si="7527"/>
        <v>0</v>
      </c>
      <c r="BC1617" s="166">
        <f t="shared" si="7527"/>
        <v>0</v>
      </c>
      <c r="BD1617" s="166">
        <f t="shared" si="7527"/>
        <v>0</v>
      </c>
      <c r="BE1617" s="166">
        <f t="shared" si="7527"/>
        <v>0</v>
      </c>
      <c r="BF1617" s="166">
        <f t="shared" si="7527"/>
        <v>0</v>
      </c>
      <c r="BG1617" s="166">
        <f t="shared" si="7527"/>
        <v>0</v>
      </c>
      <c r="BH1617" s="166">
        <f t="shared" si="7527"/>
        <v>0</v>
      </c>
      <c r="BI1617" s="142"/>
      <c r="BV1617" s="142"/>
      <c r="CI1617" s="142"/>
      <c r="CV1617" s="142"/>
      <c r="DI1617" s="142"/>
      <c r="DV1617" s="142"/>
      <c r="EI1617" s="142"/>
    </row>
    <row r="1618" spans="1:139" ht="15.75" hidden="1" outlineLevel="1" x14ac:dyDescent="0.25">
      <c r="A1618" s="2">
        <f t="shared" si="7519"/>
        <v>116</v>
      </c>
      <c r="B1618" s="1">
        <f t="shared" si="7519"/>
        <v>0</v>
      </c>
      <c r="C1618" s="1">
        <f t="shared" si="7519"/>
        <v>0</v>
      </c>
      <c r="D1618" s="2">
        <f t="shared" si="7519"/>
        <v>0</v>
      </c>
      <c r="E1618" s="141">
        <f t="shared" si="7519"/>
        <v>0</v>
      </c>
      <c r="F1618" s="84"/>
      <c r="G1618" s="119"/>
      <c r="H1618" s="118"/>
      <c r="J1618" s="166">
        <f t="shared" ref="J1618:U1618" si="7528">J1411+I1618</f>
        <v>0</v>
      </c>
      <c r="K1618" s="166">
        <f t="shared" si="7528"/>
        <v>0</v>
      </c>
      <c r="L1618" s="166">
        <f t="shared" si="7528"/>
        <v>0</v>
      </c>
      <c r="M1618" s="166">
        <f t="shared" si="7528"/>
        <v>0</v>
      </c>
      <c r="N1618" s="166">
        <f t="shared" si="7528"/>
        <v>0</v>
      </c>
      <c r="O1618" s="166">
        <f t="shared" si="7528"/>
        <v>0</v>
      </c>
      <c r="P1618" s="166">
        <f t="shared" si="7528"/>
        <v>0</v>
      </c>
      <c r="Q1618" s="166">
        <f t="shared" si="7528"/>
        <v>0</v>
      </c>
      <c r="R1618" s="166">
        <f t="shared" si="7528"/>
        <v>0</v>
      </c>
      <c r="S1618" s="166">
        <f t="shared" si="7528"/>
        <v>0</v>
      </c>
      <c r="T1618" s="166">
        <f t="shared" si="7528"/>
        <v>0</v>
      </c>
      <c r="U1618" s="166">
        <f t="shared" si="7528"/>
        <v>0</v>
      </c>
      <c r="V1618" s="142"/>
      <c r="W1618" s="166">
        <f t="shared" si="7427"/>
        <v>0</v>
      </c>
      <c r="X1618" s="166">
        <f t="shared" ref="X1618:AH1618" si="7529">X1411+W1618</f>
        <v>0</v>
      </c>
      <c r="Y1618" s="166">
        <f t="shared" si="7529"/>
        <v>0</v>
      </c>
      <c r="Z1618" s="166">
        <f t="shared" si="7529"/>
        <v>0</v>
      </c>
      <c r="AA1618" s="166">
        <f t="shared" si="7529"/>
        <v>0</v>
      </c>
      <c r="AB1618" s="166">
        <f t="shared" si="7529"/>
        <v>0</v>
      </c>
      <c r="AC1618" s="166">
        <f t="shared" si="7529"/>
        <v>0</v>
      </c>
      <c r="AD1618" s="166">
        <f t="shared" si="7529"/>
        <v>0</v>
      </c>
      <c r="AE1618" s="166">
        <f t="shared" si="7529"/>
        <v>0</v>
      </c>
      <c r="AF1618" s="166">
        <f t="shared" si="7529"/>
        <v>0</v>
      </c>
      <c r="AG1618" s="166">
        <f t="shared" si="7529"/>
        <v>0</v>
      </c>
      <c r="AH1618" s="166">
        <f t="shared" si="7529"/>
        <v>0</v>
      </c>
      <c r="AI1618" s="142"/>
      <c r="AJ1618" s="166">
        <f t="shared" si="7450"/>
        <v>0</v>
      </c>
      <c r="AK1618" s="166">
        <f t="shared" ref="AK1618:AU1618" si="7530">AK1411+AJ1618</f>
        <v>0</v>
      </c>
      <c r="AL1618" s="166">
        <f t="shared" si="7530"/>
        <v>0</v>
      </c>
      <c r="AM1618" s="166">
        <f t="shared" si="7530"/>
        <v>0</v>
      </c>
      <c r="AN1618" s="166">
        <f t="shared" si="7530"/>
        <v>0</v>
      </c>
      <c r="AO1618" s="166">
        <f t="shared" si="7530"/>
        <v>0</v>
      </c>
      <c r="AP1618" s="166">
        <f t="shared" si="7530"/>
        <v>0</v>
      </c>
      <c r="AQ1618" s="166">
        <f t="shared" si="7530"/>
        <v>0</v>
      </c>
      <c r="AR1618" s="166">
        <f t="shared" si="7530"/>
        <v>0</v>
      </c>
      <c r="AS1618" s="166">
        <f t="shared" si="7530"/>
        <v>0</v>
      </c>
      <c r="AT1618" s="166">
        <f t="shared" si="7530"/>
        <v>0</v>
      </c>
      <c r="AU1618" s="166">
        <f t="shared" si="7530"/>
        <v>0</v>
      </c>
      <c r="AV1618" s="142"/>
      <c r="AW1618" s="166">
        <f t="shared" si="7452"/>
        <v>0</v>
      </c>
      <c r="AX1618" s="166">
        <f t="shared" ref="AX1618:BH1618" si="7531">AX1411+AW1618</f>
        <v>0</v>
      </c>
      <c r="AY1618" s="166">
        <f t="shared" si="7531"/>
        <v>0</v>
      </c>
      <c r="AZ1618" s="166">
        <f t="shared" si="7531"/>
        <v>0</v>
      </c>
      <c r="BA1618" s="166">
        <f t="shared" si="7531"/>
        <v>0</v>
      </c>
      <c r="BB1618" s="166">
        <f t="shared" si="7531"/>
        <v>0</v>
      </c>
      <c r="BC1618" s="166">
        <f t="shared" si="7531"/>
        <v>0</v>
      </c>
      <c r="BD1618" s="166">
        <f t="shared" si="7531"/>
        <v>0</v>
      </c>
      <c r="BE1618" s="166">
        <f t="shared" si="7531"/>
        <v>0</v>
      </c>
      <c r="BF1618" s="166">
        <f t="shared" si="7531"/>
        <v>0</v>
      </c>
      <c r="BG1618" s="166">
        <f t="shared" si="7531"/>
        <v>0</v>
      </c>
      <c r="BH1618" s="166">
        <f t="shared" si="7531"/>
        <v>0</v>
      </c>
      <c r="BI1618" s="142"/>
      <c r="BV1618" s="142"/>
      <c r="CI1618" s="142"/>
      <c r="CV1618" s="142"/>
      <c r="DI1618" s="142"/>
      <c r="DV1618" s="142"/>
      <c r="EI1618" s="142"/>
    </row>
    <row r="1619" spans="1:139" ht="15.75" hidden="1" outlineLevel="1" x14ac:dyDescent="0.25">
      <c r="A1619" s="2">
        <f t="shared" si="7519"/>
        <v>117</v>
      </c>
      <c r="B1619" s="1">
        <f t="shared" si="7519"/>
        <v>0</v>
      </c>
      <c r="C1619" s="1">
        <f t="shared" si="7519"/>
        <v>0</v>
      </c>
      <c r="D1619" s="2">
        <f t="shared" si="7519"/>
        <v>0</v>
      </c>
      <c r="E1619" s="141">
        <f t="shared" si="7519"/>
        <v>0</v>
      </c>
      <c r="F1619" s="84"/>
      <c r="G1619" s="119"/>
      <c r="H1619" s="118"/>
      <c r="J1619" s="166">
        <f t="shared" ref="J1619:U1619" si="7532">J1412+I1619</f>
        <v>0</v>
      </c>
      <c r="K1619" s="166">
        <f t="shared" si="7532"/>
        <v>0</v>
      </c>
      <c r="L1619" s="166">
        <f t="shared" si="7532"/>
        <v>0</v>
      </c>
      <c r="M1619" s="166">
        <f t="shared" si="7532"/>
        <v>0</v>
      </c>
      <c r="N1619" s="166">
        <f t="shared" si="7532"/>
        <v>0</v>
      </c>
      <c r="O1619" s="166">
        <f t="shared" si="7532"/>
        <v>0</v>
      </c>
      <c r="P1619" s="166">
        <f t="shared" si="7532"/>
        <v>0</v>
      </c>
      <c r="Q1619" s="166">
        <f t="shared" si="7532"/>
        <v>0</v>
      </c>
      <c r="R1619" s="166">
        <f t="shared" si="7532"/>
        <v>0</v>
      </c>
      <c r="S1619" s="166">
        <f t="shared" si="7532"/>
        <v>0</v>
      </c>
      <c r="T1619" s="166">
        <f t="shared" si="7532"/>
        <v>0</v>
      </c>
      <c r="U1619" s="166">
        <f t="shared" si="7532"/>
        <v>0</v>
      </c>
      <c r="V1619" s="142"/>
      <c r="W1619" s="166">
        <f t="shared" si="7427"/>
        <v>0</v>
      </c>
      <c r="X1619" s="166">
        <f t="shared" ref="X1619:AH1619" si="7533">X1412+W1619</f>
        <v>0</v>
      </c>
      <c r="Y1619" s="166">
        <f t="shared" si="7533"/>
        <v>0</v>
      </c>
      <c r="Z1619" s="166">
        <f t="shared" si="7533"/>
        <v>0</v>
      </c>
      <c r="AA1619" s="166">
        <f t="shared" si="7533"/>
        <v>0</v>
      </c>
      <c r="AB1619" s="166">
        <f t="shared" si="7533"/>
        <v>0</v>
      </c>
      <c r="AC1619" s="166">
        <f t="shared" si="7533"/>
        <v>0</v>
      </c>
      <c r="AD1619" s="166">
        <f t="shared" si="7533"/>
        <v>0</v>
      </c>
      <c r="AE1619" s="166">
        <f t="shared" si="7533"/>
        <v>0</v>
      </c>
      <c r="AF1619" s="166">
        <f t="shared" si="7533"/>
        <v>0</v>
      </c>
      <c r="AG1619" s="166">
        <f t="shared" si="7533"/>
        <v>0</v>
      </c>
      <c r="AH1619" s="166">
        <f t="shared" si="7533"/>
        <v>0</v>
      </c>
      <c r="AI1619" s="142"/>
      <c r="AJ1619" s="166">
        <f t="shared" si="7450"/>
        <v>0</v>
      </c>
      <c r="AK1619" s="166">
        <f t="shared" ref="AK1619:AU1619" si="7534">AK1412+AJ1619</f>
        <v>0</v>
      </c>
      <c r="AL1619" s="166">
        <f t="shared" si="7534"/>
        <v>0</v>
      </c>
      <c r="AM1619" s="166">
        <f t="shared" si="7534"/>
        <v>0</v>
      </c>
      <c r="AN1619" s="166">
        <f t="shared" si="7534"/>
        <v>0</v>
      </c>
      <c r="AO1619" s="166">
        <f t="shared" si="7534"/>
        <v>0</v>
      </c>
      <c r="AP1619" s="166">
        <f t="shared" si="7534"/>
        <v>0</v>
      </c>
      <c r="AQ1619" s="166">
        <f t="shared" si="7534"/>
        <v>0</v>
      </c>
      <c r="AR1619" s="166">
        <f t="shared" si="7534"/>
        <v>0</v>
      </c>
      <c r="AS1619" s="166">
        <f t="shared" si="7534"/>
        <v>0</v>
      </c>
      <c r="AT1619" s="166">
        <f t="shared" si="7534"/>
        <v>0</v>
      </c>
      <c r="AU1619" s="166">
        <f t="shared" si="7534"/>
        <v>0</v>
      </c>
      <c r="AV1619" s="142"/>
      <c r="AW1619" s="166">
        <f t="shared" si="7452"/>
        <v>0</v>
      </c>
      <c r="AX1619" s="166">
        <f t="shared" ref="AX1619:BH1619" si="7535">AX1412+AW1619</f>
        <v>0</v>
      </c>
      <c r="AY1619" s="166">
        <f t="shared" si="7535"/>
        <v>0</v>
      </c>
      <c r="AZ1619" s="166">
        <f t="shared" si="7535"/>
        <v>0</v>
      </c>
      <c r="BA1619" s="166">
        <f t="shared" si="7535"/>
        <v>0</v>
      </c>
      <c r="BB1619" s="166">
        <f t="shared" si="7535"/>
        <v>0</v>
      </c>
      <c r="BC1619" s="166">
        <f t="shared" si="7535"/>
        <v>0</v>
      </c>
      <c r="BD1619" s="166">
        <f t="shared" si="7535"/>
        <v>0</v>
      </c>
      <c r="BE1619" s="166">
        <f t="shared" si="7535"/>
        <v>0</v>
      </c>
      <c r="BF1619" s="166">
        <f t="shared" si="7535"/>
        <v>0</v>
      </c>
      <c r="BG1619" s="166">
        <f t="shared" si="7535"/>
        <v>0</v>
      </c>
      <c r="BH1619" s="166">
        <f t="shared" si="7535"/>
        <v>0</v>
      </c>
      <c r="BI1619" s="142"/>
      <c r="BV1619" s="142"/>
      <c r="CI1619" s="142"/>
      <c r="CV1619" s="142"/>
      <c r="DI1619" s="142"/>
      <c r="DV1619" s="142"/>
      <c r="EI1619" s="142"/>
    </row>
    <row r="1620" spans="1:139" ht="15.75" hidden="1" outlineLevel="1" x14ac:dyDescent="0.25">
      <c r="A1620" s="2">
        <f t="shared" si="7519"/>
        <v>118</v>
      </c>
      <c r="B1620" s="1">
        <f t="shared" si="7519"/>
        <v>0</v>
      </c>
      <c r="C1620" s="1">
        <f t="shared" si="7519"/>
        <v>0</v>
      </c>
      <c r="D1620" s="2">
        <f t="shared" si="7519"/>
        <v>0</v>
      </c>
      <c r="E1620" s="141">
        <f t="shared" si="7519"/>
        <v>0</v>
      </c>
      <c r="F1620" s="84"/>
      <c r="G1620" s="119"/>
      <c r="H1620" s="118"/>
      <c r="J1620" s="166">
        <f t="shared" ref="J1620:U1620" si="7536">J1413+I1620</f>
        <v>0</v>
      </c>
      <c r="K1620" s="166">
        <f t="shared" si="7536"/>
        <v>0</v>
      </c>
      <c r="L1620" s="166">
        <f t="shared" si="7536"/>
        <v>0</v>
      </c>
      <c r="M1620" s="166">
        <f t="shared" si="7536"/>
        <v>0</v>
      </c>
      <c r="N1620" s="166">
        <f t="shared" si="7536"/>
        <v>0</v>
      </c>
      <c r="O1620" s="166">
        <f t="shared" si="7536"/>
        <v>0</v>
      </c>
      <c r="P1620" s="166">
        <f t="shared" si="7536"/>
        <v>0</v>
      </c>
      <c r="Q1620" s="166">
        <f t="shared" si="7536"/>
        <v>0</v>
      </c>
      <c r="R1620" s="166">
        <f t="shared" si="7536"/>
        <v>0</v>
      </c>
      <c r="S1620" s="166">
        <f t="shared" si="7536"/>
        <v>0</v>
      </c>
      <c r="T1620" s="166">
        <f t="shared" si="7536"/>
        <v>0</v>
      </c>
      <c r="U1620" s="166">
        <f t="shared" si="7536"/>
        <v>0</v>
      </c>
      <c r="V1620" s="142"/>
      <c r="W1620" s="166">
        <f t="shared" si="7427"/>
        <v>0</v>
      </c>
      <c r="X1620" s="166">
        <f t="shared" ref="X1620:AH1620" si="7537">X1413+W1620</f>
        <v>0</v>
      </c>
      <c r="Y1620" s="166">
        <f t="shared" si="7537"/>
        <v>0</v>
      </c>
      <c r="Z1620" s="166">
        <f t="shared" si="7537"/>
        <v>0</v>
      </c>
      <c r="AA1620" s="166">
        <f t="shared" si="7537"/>
        <v>0</v>
      </c>
      <c r="AB1620" s="166">
        <f t="shared" si="7537"/>
        <v>0</v>
      </c>
      <c r="AC1620" s="166">
        <f t="shared" si="7537"/>
        <v>0</v>
      </c>
      <c r="AD1620" s="166">
        <f t="shared" si="7537"/>
        <v>0</v>
      </c>
      <c r="AE1620" s="166">
        <f t="shared" si="7537"/>
        <v>0</v>
      </c>
      <c r="AF1620" s="166">
        <f t="shared" si="7537"/>
        <v>0</v>
      </c>
      <c r="AG1620" s="166">
        <f t="shared" si="7537"/>
        <v>0</v>
      </c>
      <c r="AH1620" s="166">
        <f t="shared" si="7537"/>
        <v>0</v>
      </c>
      <c r="AI1620" s="142"/>
      <c r="AJ1620" s="166">
        <f t="shared" si="7450"/>
        <v>0</v>
      </c>
      <c r="AK1620" s="166">
        <f t="shared" ref="AK1620:AU1620" si="7538">AK1413+AJ1620</f>
        <v>0</v>
      </c>
      <c r="AL1620" s="166">
        <f t="shared" si="7538"/>
        <v>0</v>
      </c>
      <c r="AM1620" s="166">
        <f t="shared" si="7538"/>
        <v>0</v>
      </c>
      <c r="AN1620" s="166">
        <f t="shared" si="7538"/>
        <v>0</v>
      </c>
      <c r="AO1620" s="166">
        <f t="shared" si="7538"/>
        <v>0</v>
      </c>
      <c r="AP1620" s="166">
        <f t="shared" si="7538"/>
        <v>0</v>
      </c>
      <c r="AQ1620" s="166">
        <f t="shared" si="7538"/>
        <v>0</v>
      </c>
      <c r="AR1620" s="166">
        <f t="shared" si="7538"/>
        <v>0</v>
      </c>
      <c r="AS1620" s="166">
        <f t="shared" si="7538"/>
        <v>0</v>
      </c>
      <c r="AT1620" s="166">
        <f t="shared" si="7538"/>
        <v>0</v>
      </c>
      <c r="AU1620" s="166">
        <f t="shared" si="7538"/>
        <v>0</v>
      </c>
      <c r="AV1620" s="142"/>
      <c r="AW1620" s="166">
        <f t="shared" si="7452"/>
        <v>0</v>
      </c>
      <c r="AX1620" s="166">
        <f t="shared" ref="AX1620:BH1620" si="7539">AX1413+AW1620</f>
        <v>0</v>
      </c>
      <c r="AY1620" s="166">
        <f t="shared" si="7539"/>
        <v>0</v>
      </c>
      <c r="AZ1620" s="166">
        <f t="shared" si="7539"/>
        <v>0</v>
      </c>
      <c r="BA1620" s="166">
        <f t="shared" si="7539"/>
        <v>0</v>
      </c>
      <c r="BB1620" s="166">
        <f t="shared" si="7539"/>
        <v>0</v>
      </c>
      <c r="BC1620" s="166">
        <f t="shared" si="7539"/>
        <v>0</v>
      </c>
      <c r="BD1620" s="166">
        <f t="shared" si="7539"/>
        <v>0</v>
      </c>
      <c r="BE1620" s="166">
        <f t="shared" si="7539"/>
        <v>0</v>
      </c>
      <c r="BF1620" s="166">
        <f t="shared" si="7539"/>
        <v>0</v>
      </c>
      <c r="BG1620" s="166">
        <f t="shared" si="7539"/>
        <v>0</v>
      </c>
      <c r="BH1620" s="166">
        <f t="shared" si="7539"/>
        <v>0</v>
      </c>
      <c r="BI1620" s="142"/>
      <c r="BV1620" s="142"/>
      <c r="CI1620" s="142"/>
      <c r="CV1620" s="142"/>
      <c r="DI1620" s="142"/>
      <c r="DV1620" s="142"/>
      <c r="EI1620" s="142"/>
    </row>
    <row r="1621" spans="1:139" ht="15.75" hidden="1" outlineLevel="1" x14ac:dyDescent="0.25">
      <c r="A1621" s="2">
        <f t="shared" si="7519"/>
        <v>119</v>
      </c>
      <c r="B1621" s="1">
        <f t="shared" si="7519"/>
        <v>0</v>
      </c>
      <c r="C1621" s="1">
        <f t="shared" si="7519"/>
        <v>0</v>
      </c>
      <c r="D1621" s="2">
        <f t="shared" si="7519"/>
        <v>0</v>
      </c>
      <c r="E1621" s="141">
        <f t="shared" si="7519"/>
        <v>0</v>
      </c>
      <c r="F1621" s="84"/>
      <c r="G1621" s="119"/>
      <c r="H1621" s="118"/>
      <c r="J1621" s="166">
        <f t="shared" ref="J1621:U1621" si="7540">J1414+I1621</f>
        <v>0</v>
      </c>
      <c r="K1621" s="166">
        <f t="shared" si="7540"/>
        <v>0</v>
      </c>
      <c r="L1621" s="166">
        <f t="shared" si="7540"/>
        <v>0</v>
      </c>
      <c r="M1621" s="166">
        <f t="shared" si="7540"/>
        <v>0</v>
      </c>
      <c r="N1621" s="166">
        <f t="shared" si="7540"/>
        <v>0</v>
      </c>
      <c r="O1621" s="166">
        <f t="shared" si="7540"/>
        <v>0</v>
      </c>
      <c r="P1621" s="166">
        <f t="shared" si="7540"/>
        <v>0</v>
      </c>
      <c r="Q1621" s="166">
        <f t="shared" si="7540"/>
        <v>0</v>
      </c>
      <c r="R1621" s="166">
        <f t="shared" si="7540"/>
        <v>0</v>
      </c>
      <c r="S1621" s="166">
        <f t="shared" si="7540"/>
        <v>0</v>
      </c>
      <c r="T1621" s="166">
        <f t="shared" si="7540"/>
        <v>0</v>
      </c>
      <c r="U1621" s="166">
        <f t="shared" si="7540"/>
        <v>0</v>
      </c>
      <c r="V1621" s="142"/>
      <c r="W1621" s="166">
        <f t="shared" si="7427"/>
        <v>0</v>
      </c>
      <c r="X1621" s="166">
        <f t="shared" ref="X1621:AH1621" si="7541">X1414+W1621</f>
        <v>0</v>
      </c>
      <c r="Y1621" s="166">
        <f t="shared" si="7541"/>
        <v>0</v>
      </c>
      <c r="Z1621" s="166">
        <f t="shared" si="7541"/>
        <v>0</v>
      </c>
      <c r="AA1621" s="166">
        <f t="shared" si="7541"/>
        <v>0</v>
      </c>
      <c r="AB1621" s="166">
        <f t="shared" si="7541"/>
        <v>0</v>
      </c>
      <c r="AC1621" s="166">
        <f t="shared" si="7541"/>
        <v>0</v>
      </c>
      <c r="AD1621" s="166">
        <f t="shared" si="7541"/>
        <v>0</v>
      </c>
      <c r="AE1621" s="166">
        <f t="shared" si="7541"/>
        <v>0</v>
      </c>
      <c r="AF1621" s="166">
        <f t="shared" si="7541"/>
        <v>0</v>
      </c>
      <c r="AG1621" s="166">
        <f t="shared" si="7541"/>
        <v>0</v>
      </c>
      <c r="AH1621" s="166">
        <f t="shared" si="7541"/>
        <v>0</v>
      </c>
      <c r="AI1621" s="142"/>
      <c r="AJ1621" s="166">
        <f t="shared" si="7450"/>
        <v>0</v>
      </c>
      <c r="AK1621" s="166">
        <f t="shared" ref="AK1621:AU1621" si="7542">AK1414+AJ1621</f>
        <v>0</v>
      </c>
      <c r="AL1621" s="166">
        <f t="shared" si="7542"/>
        <v>0</v>
      </c>
      <c r="AM1621" s="166">
        <f t="shared" si="7542"/>
        <v>0</v>
      </c>
      <c r="AN1621" s="166">
        <f t="shared" si="7542"/>
        <v>0</v>
      </c>
      <c r="AO1621" s="166">
        <f t="shared" si="7542"/>
        <v>0</v>
      </c>
      <c r="AP1621" s="166">
        <f t="shared" si="7542"/>
        <v>0</v>
      </c>
      <c r="AQ1621" s="166">
        <f t="shared" si="7542"/>
        <v>0</v>
      </c>
      <c r="AR1621" s="166">
        <f t="shared" si="7542"/>
        <v>0</v>
      </c>
      <c r="AS1621" s="166">
        <f t="shared" si="7542"/>
        <v>0</v>
      </c>
      <c r="AT1621" s="166">
        <f t="shared" si="7542"/>
        <v>0</v>
      </c>
      <c r="AU1621" s="166">
        <f t="shared" si="7542"/>
        <v>0</v>
      </c>
      <c r="AV1621" s="142"/>
      <c r="AW1621" s="166">
        <f t="shared" si="7452"/>
        <v>0</v>
      </c>
      <c r="AX1621" s="166">
        <f t="shared" ref="AX1621:BH1621" si="7543">AX1414+AW1621</f>
        <v>0</v>
      </c>
      <c r="AY1621" s="166">
        <f t="shared" si="7543"/>
        <v>0</v>
      </c>
      <c r="AZ1621" s="166">
        <f t="shared" si="7543"/>
        <v>0</v>
      </c>
      <c r="BA1621" s="166">
        <f t="shared" si="7543"/>
        <v>0</v>
      </c>
      <c r="BB1621" s="166">
        <f t="shared" si="7543"/>
        <v>0</v>
      </c>
      <c r="BC1621" s="166">
        <f t="shared" si="7543"/>
        <v>0</v>
      </c>
      <c r="BD1621" s="166">
        <f t="shared" si="7543"/>
        <v>0</v>
      </c>
      <c r="BE1621" s="166">
        <f t="shared" si="7543"/>
        <v>0</v>
      </c>
      <c r="BF1621" s="166">
        <f t="shared" si="7543"/>
        <v>0</v>
      </c>
      <c r="BG1621" s="166">
        <f t="shared" si="7543"/>
        <v>0</v>
      </c>
      <c r="BH1621" s="166">
        <f t="shared" si="7543"/>
        <v>0</v>
      </c>
      <c r="BI1621" s="142"/>
      <c r="BV1621" s="142"/>
      <c r="CI1621" s="142"/>
      <c r="CV1621" s="142"/>
      <c r="DI1621" s="142"/>
      <c r="DV1621" s="142"/>
      <c r="EI1621" s="142"/>
    </row>
    <row r="1622" spans="1:139" ht="15.75" hidden="1" outlineLevel="1" x14ac:dyDescent="0.25">
      <c r="A1622" s="2">
        <f t="shared" si="7519"/>
        <v>120</v>
      </c>
      <c r="B1622" s="1">
        <f t="shared" si="7519"/>
        <v>0</v>
      </c>
      <c r="C1622" s="1">
        <f t="shared" si="7519"/>
        <v>0</v>
      </c>
      <c r="D1622" s="2">
        <f t="shared" si="7519"/>
        <v>0</v>
      </c>
      <c r="E1622" s="141">
        <f t="shared" si="7519"/>
        <v>0</v>
      </c>
      <c r="F1622" s="84"/>
      <c r="G1622" s="119"/>
      <c r="H1622" s="118"/>
      <c r="J1622" s="166">
        <f t="shared" ref="J1622:U1622" si="7544">J1415+I1622</f>
        <v>0</v>
      </c>
      <c r="K1622" s="166">
        <f t="shared" si="7544"/>
        <v>0</v>
      </c>
      <c r="L1622" s="166">
        <f t="shared" si="7544"/>
        <v>0</v>
      </c>
      <c r="M1622" s="166">
        <f t="shared" si="7544"/>
        <v>0</v>
      </c>
      <c r="N1622" s="166">
        <f t="shared" si="7544"/>
        <v>0</v>
      </c>
      <c r="O1622" s="166">
        <f t="shared" si="7544"/>
        <v>0</v>
      </c>
      <c r="P1622" s="166">
        <f t="shared" si="7544"/>
        <v>0</v>
      </c>
      <c r="Q1622" s="166">
        <f t="shared" si="7544"/>
        <v>0</v>
      </c>
      <c r="R1622" s="166">
        <f t="shared" si="7544"/>
        <v>0</v>
      </c>
      <c r="S1622" s="166">
        <f t="shared" si="7544"/>
        <v>0</v>
      </c>
      <c r="T1622" s="166">
        <f t="shared" si="7544"/>
        <v>0</v>
      </c>
      <c r="U1622" s="166">
        <f t="shared" si="7544"/>
        <v>0</v>
      </c>
      <c r="V1622" s="142"/>
      <c r="W1622" s="166">
        <f t="shared" si="7427"/>
        <v>0</v>
      </c>
      <c r="X1622" s="166">
        <f t="shared" ref="X1622:AH1622" si="7545">X1415+W1622</f>
        <v>0</v>
      </c>
      <c r="Y1622" s="166">
        <f t="shared" si="7545"/>
        <v>0</v>
      </c>
      <c r="Z1622" s="166">
        <f t="shared" si="7545"/>
        <v>0</v>
      </c>
      <c r="AA1622" s="166">
        <f t="shared" si="7545"/>
        <v>0</v>
      </c>
      <c r="AB1622" s="166">
        <f t="shared" si="7545"/>
        <v>0</v>
      </c>
      <c r="AC1622" s="166">
        <f t="shared" si="7545"/>
        <v>0</v>
      </c>
      <c r="AD1622" s="166">
        <f t="shared" si="7545"/>
        <v>0</v>
      </c>
      <c r="AE1622" s="166">
        <f t="shared" si="7545"/>
        <v>0</v>
      </c>
      <c r="AF1622" s="166">
        <f t="shared" si="7545"/>
        <v>0</v>
      </c>
      <c r="AG1622" s="166">
        <f t="shared" si="7545"/>
        <v>0</v>
      </c>
      <c r="AH1622" s="166">
        <f t="shared" si="7545"/>
        <v>0</v>
      </c>
      <c r="AI1622" s="142"/>
      <c r="AJ1622" s="166">
        <f t="shared" si="7450"/>
        <v>0</v>
      </c>
      <c r="AK1622" s="166">
        <f t="shared" ref="AK1622:AU1622" si="7546">AK1415+AJ1622</f>
        <v>0</v>
      </c>
      <c r="AL1622" s="166">
        <f t="shared" si="7546"/>
        <v>0</v>
      </c>
      <c r="AM1622" s="166">
        <f t="shared" si="7546"/>
        <v>0</v>
      </c>
      <c r="AN1622" s="166">
        <f t="shared" si="7546"/>
        <v>0</v>
      </c>
      <c r="AO1622" s="166">
        <f t="shared" si="7546"/>
        <v>0</v>
      </c>
      <c r="AP1622" s="166">
        <f t="shared" si="7546"/>
        <v>0</v>
      </c>
      <c r="AQ1622" s="166">
        <f t="shared" si="7546"/>
        <v>0</v>
      </c>
      <c r="AR1622" s="166">
        <f t="shared" si="7546"/>
        <v>0</v>
      </c>
      <c r="AS1622" s="166">
        <f t="shared" si="7546"/>
        <v>0</v>
      </c>
      <c r="AT1622" s="166">
        <f t="shared" si="7546"/>
        <v>0</v>
      </c>
      <c r="AU1622" s="166">
        <f t="shared" si="7546"/>
        <v>0</v>
      </c>
      <c r="AV1622" s="142"/>
      <c r="AW1622" s="166">
        <f t="shared" si="7452"/>
        <v>0</v>
      </c>
      <c r="AX1622" s="166">
        <f t="shared" ref="AX1622:BH1622" si="7547">AX1415+AW1622</f>
        <v>0</v>
      </c>
      <c r="AY1622" s="166">
        <f t="shared" si="7547"/>
        <v>0</v>
      </c>
      <c r="AZ1622" s="166">
        <f t="shared" si="7547"/>
        <v>0</v>
      </c>
      <c r="BA1622" s="166">
        <f t="shared" si="7547"/>
        <v>0</v>
      </c>
      <c r="BB1622" s="166">
        <f t="shared" si="7547"/>
        <v>0</v>
      </c>
      <c r="BC1622" s="166">
        <f t="shared" si="7547"/>
        <v>0</v>
      </c>
      <c r="BD1622" s="166">
        <f t="shared" si="7547"/>
        <v>0</v>
      </c>
      <c r="BE1622" s="166">
        <f t="shared" si="7547"/>
        <v>0</v>
      </c>
      <c r="BF1622" s="166">
        <f t="shared" si="7547"/>
        <v>0</v>
      </c>
      <c r="BG1622" s="166">
        <f t="shared" si="7547"/>
        <v>0</v>
      </c>
      <c r="BH1622" s="166">
        <f t="shared" si="7547"/>
        <v>0</v>
      </c>
      <c r="BI1622" s="142"/>
      <c r="BV1622" s="142"/>
      <c r="CI1622" s="142"/>
      <c r="CV1622" s="142"/>
      <c r="DI1622" s="142"/>
      <c r="DV1622" s="142"/>
      <c r="EI1622" s="142"/>
    </row>
    <row r="1623" spans="1:139" ht="15.75" hidden="1" outlineLevel="1" x14ac:dyDescent="0.25">
      <c r="A1623" s="2">
        <f t="shared" si="7519"/>
        <v>121</v>
      </c>
      <c r="B1623" s="1">
        <f t="shared" si="7519"/>
        <v>0</v>
      </c>
      <c r="C1623" s="1">
        <f t="shared" si="7519"/>
        <v>0</v>
      </c>
      <c r="D1623" s="2">
        <f t="shared" si="7519"/>
        <v>0</v>
      </c>
      <c r="E1623" s="141">
        <f t="shared" si="7519"/>
        <v>0</v>
      </c>
      <c r="F1623" s="84"/>
      <c r="G1623" s="119"/>
      <c r="H1623" s="118"/>
      <c r="J1623" s="166">
        <f t="shared" ref="J1623:U1623" si="7548">J1416+I1623</f>
        <v>0</v>
      </c>
      <c r="K1623" s="166">
        <f t="shared" si="7548"/>
        <v>0</v>
      </c>
      <c r="L1623" s="166">
        <f t="shared" si="7548"/>
        <v>0</v>
      </c>
      <c r="M1623" s="166">
        <f t="shared" si="7548"/>
        <v>0</v>
      </c>
      <c r="N1623" s="166">
        <f t="shared" si="7548"/>
        <v>0</v>
      </c>
      <c r="O1623" s="166">
        <f t="shared" si="7548"/>
        <v>0</v>
      </c>
      <c r="P1623" s="166">
        <f t="shared" si="7548"/>
        <v>0</v>
      </c>
      <c r="Q1623" s="166">
        <f t="shared" si="7548"/>
        <v>0</v>
      </c>
      <c r="R1623" s="166">
        <f t="shared" si="7548"/>
        <v>0</v>
      </c>
      <c r="S1623" s="166">
        <f t="shared" si="7548"/>
        <v>0</v>
      </c>
      <c r="T1623" s="166">
        <f t="shared" si="7548"/>
        <v>0</v>
      </c>
      <c r="U1623" s="166">
        <f t="shared" si="7548"/>
        <v>0</v>
      </c>
      <c r="V1623" s="142"/>
      <c r="W1623" s="166">
        <f t="shared" si="7427"/>
        <v>0</v>
      </c>
      <c r="X1623" s="166">
        <f t="shared" ref="X1623:AH1623" si="7549">X1416+W1623</f>
        <v>0</v>
      </c>
      <c r="Y1623" s="166">
        <f t="shared" si="7549"/>
        <v>0</v>
      </c>
      <c r="Z1623" s="166">
        <f t="shared" si="7549"/>
        <v>0</v>
      </c>
      <c r="AA1623" s="166">
        <f t="shared" si="7549"/>
        <v>0</v>
      </c>
      <c r="AB1623" s="166">
        <f t="shared" si="7549"/>
        <v>0</v>
      </c>
      <c r="AC1623" s="166">
        <f t="shared" si="7549"/>
        <v>0</v>
      </c>
      <c r="AD1623" s="166">
        <f t="shared" si="7549"/>
        <v>0</v>
      </c>
      <c r="AE1623" s="166">
        <f t="shared" si="7549"/>
        <v>0</v>
      </c>
      <c r="AF1623" s="166">
        <f t="shared" si="7549"/>
        <v>0</v>
      </c>
      <c r="AG1623" s="166">
        <f t="shared" si="7549"/>
        <v>0</v>
      </c>
      <c r="AH1623" s="166">
        <f t="shared" si="7549"/>
        <v>0</v>
      </c>
      <c r="AI1623" s="142"/>
      <c r="AJ1623" s="166">
        <f t="shared" si="7450"/>
        <v>0</v>
      </c>
      <c r="AK1623" s="166">
        <f t="shared" ref="AK1623:AU1623" si="7550">AK1416+AJ1623</f>
        <v>0</v>
      </c>
      <c r="AL1623" s="166">
        <f t="shared" si="7550"/>
        <v>0</v>
      </c>
      <c r="AM1623" s="166">
        <f t="shared" si="7550"/>
        <v>0</v>
      </c>
      <c r="AN1623" s="166">
        <f t="shared" si="7550"/>
        <v>0</v>
      </c>
      <c r="AO1623" s="166">
        <f t="shared" si="7550"/>
        <v>0</v>
      </c>
      <c r="AP1623" s="166">
        <f t="shared" si="7550"/>
        <v>0</v>
      </c>
      <c r="AQ1623" s="166">
        <f t="shared" si="7550"/>
        <v>0</v>
      </c>
      <c r="AR1623" s="166">
        <f t="shared" si="7550"/>
        <v>0</v>
      </c>
      <c r="AS1623" s="166">
        <f t="shared" si="7550"/>
        <v>0</v>
      </c>
      <c r="AT1623" s="166">
        <f t="shared" si="7550"/>
        <v>0</v>
      </c>
      <c r="AU1623" s="166">
        <f t="shared" si="7550"/>
        <v>0</v>
      </c>
      <c r="AV1623" s="142"/>
      <c r="AW1623" s="166">
        <f t="shared" si="7452"/>
        <v>0</v>
      </c>
      <c r="AX1623" s="166">
        <f t="shared" ref="AX1623:BH1623" si="7551">AX1416+AW1623</f>
        <v>0</v>
      </c>
      <c r="AY1623" s="166">
        <f t="shared" si="7551"/>
        <v>0</v>
      </c>
      <c r="AZ1623" s="166">
        <f t="shared" si="7551"/>
        <v>0</v>
      </c>
      <c r="BA1623" s="166">
        <f t="shared" si="7551"/>
        <v>0</v>
      </c>
      <c r="BB1623" s="166">
        <f t="shared" si="7551"/>
        <v>0</v>
      </c>
      <c r="BC1623" s="166">
        <f t="shared" si="7551"/>
        <v>0</v>
      </c>
      <c r="BD1623" s="166">
        <f t="shared" si="7551"/>
        <v>0</v>
      </c>
      <c r="BE1623" s="166">
        <f t="shared" si="7551"/>
        <v>0</v>
      </c>
      <c r="BF1623" s="166">
        <f t="shared" si="7551"/>
        <v>0</v>
      </c>
      <c r="BG1623" s="166">
        <f t="shared" si="7551"/>
        <v>0</v>
      </c>
      <c r="BH1623" s="166">
        <f t="shared" si="7551"/>
        <v>0</v>
      </c>
      <c r="BI1623" s="142"/>
      <c r="BV1623" s="142"/>
      <c r="CI1623" s="142"/>
      <c r="CV1623" s="142"/>
      <c r="DI1623" s="142"/>
      <c r="DV1623" s="142"/>
      <c r="EI1623" s="142"/>
    </row>
    <row r="1624" spans="1:139" ht="15.75" hidden="1" outlineLevel="1" x14ac:dyDescent="0.25">
      <c r="A1624" s="2">
        <f t="shared" si="7519"/>
        <v>122</v>
      </c>
      <c r="B1624" s="1">
        <f t="shared" si="7519"/>
        <v>0</v>
      </c>
      <c r="C1624" s="1">
        <f t="shared" si="7519"/>
        <v>0</v>
      </c>
      <c r="D1624" s="2">
        <f t="shared" si="7519"/>
        <v>0</v>
      </c>
      <c r="E1624" s="141">
        <f t="shared" si="7519"/>
        <v>0</v>
      </c>
      <c r="F1624" s="84"/>
      <c r="G1624" s="119"/>
      <c r="H1624" s="118"/>
      <c r="J1624" s="166">
        <f t="shared" ref="J1624:U1624" si="7552">J1417+I1624</f>
        <v>0</v>
      </c>
      <c r="K1624" s="166">
        <f t="shared" si="7552"/>
        <v>0</v>
      </c>
      <c r="L1624" s="166">
        <f t="shared" si="7552"/>
        <v>0</v>
      </c>
      <c r="M1624" s="166">
        <f t="shared" si="7552"/>
        <v>0</v>
      </c>
      <c r="N1624" s="166">
        <f t="shared" si="7552"/>
        <v>0</v>
      </c>
      <c r="O1624" s="166">
        <f t="shared" si="7552"/>
        <v>0</v>
      </c>
      <c r="P1624" s="166">
        <f t="shared" si="7552"/>
        <v>0</v>
      </c>
      <c r="Q1624" s="166">
        <f t="shared" si="7552"/>
        <v>0</v>
      </c>
      <c r="R1624" s="166">
        <f t="shared" si="7552"/>
        <v>0</v>
      </c>
      <c r="S1624" s="166">
        <f t="shared" si="7552"/>
        <v>0</v>
      </c>
      <c r="T1624" s="166">
        <f t="shared" si="7552"/>
        <v>0</v>
      </c>
      <c r="U1624" s="166">
        <f t="shared" si="7552"/>
        <v>0</v>
      </c>
      <c r="V1624" s="142"/>
      <c r="W1624" s="166">
        <f t="shared" si="7427"/>
        <v>0</v>
      </c>
      <c r="X1624" s="166">
        <f t="shared" ref="X1624:AH1624" si="7553">X1417+W1624</f>
        <v>0</v>
      </c>
      <c r="Y1624" s="166">
        <f t="shared" si="7553"/>
        <v>0</v>
      </c>
      <c r="Z1624" s="166">
        <f t="shared" si="7553"/>
        <v>0</v>
      </c>
      <c r="AA1624" s="166">
        <f t="shared" si="7553"/>
        <v>0</v>
      </c>
      <c r="AB1624" s="166">
        <f t="shared" si="7553"/>
        <v>0</v>
      </c>
      <c r="AC1624" s="166">
        <f t="shared" si="7553"/>
        <v>0</v>
      </c>
      <c r="AD1624" s="166">
        <f t="shared" si="7553"/>
        <v>0</v>
      </c>
      <c r="AE1624" s="166">
        <f t="shared" si="7553"/>
        <v>0</v>
      </c>
      <c r="AF1624" s="166">
        <f t="shared" si="7553"/>
        <v>0</v>
      </c>
      <c r="AG1624" s="166">
        <f t="shared" si="7553"/>
        <v>0</v>
      </c>
      <c r="AH1624" s="166">
        <f t="shared" si="7553"/>
        <v>0</v>
      </c>
      <c r="AI1624" s="142"/>
      <c r="AJ1624" s="166">
        <f t="shared" si="7450"/>
        <v>0</v>
      </c>
      <c r="AK1624" s="166">
        <f t="shared" ref="AK1624:AU1624" si="7554">AK1417+AJ1624</f>
        <v>0</v>
      </c>
      <c r="AL1624" s="166">
        <f t="shared" si="7554"/>
        <v>0</v>
      </c>
      <c r="AM1624" s="166">
        <f t="shared" si="7554"/>
        <v>0</v>
      </c>
      <c r="AN1624" s="166">
        <f t="shared" si="7554"/>
        <v>0</v>
      </c>
      <c r="AO1624" s="166">
        <f t="shared" si="7554"/>
        <v>0</v>
      </c>
      <c r="AP1624" s="166">
        <f t="shared" si="7554"/>
        <v>0</v>
      </c>
      <c r="AQ1624" s="166">
        <f t="shared" si="7554"/>
        <v>0</v>
      </c>
      <c r="AR1624" s="166">
        <f t="shared" si="7554"/>
        <v>0</v>
      </c>
      <c r="AS1624" s="166">
        <f t="shared" si="7554"/>
        <v>0</v>
      </c>
      <c r="AT1624" s="166">
        <f t="shared" si="7554"/>
        <v>0</v>
      </c>
      <c r="AU1624" s="166">
        <f t="shared" si="7554"/>
        <v>0</v>
      </c>
      <c r="AV1624" s="142"/>
      <c r="AW1624" s="166">
        <f t="shared" si="7452"/>
        <v>0</v>
      </c>
      <c r="AX1624" s="166">
        <f t="shared" ref="AX1624:BH1624" si="7555">AX1417+AW1624</f>
        <v>0</v>
      </c>
      <c r="AY1624" s="166">
        <f t="shared" si="7555"/>
        <v>0</v>
      </c>
      <c r="AZ1624" s="166">
        <f t="shared" si="7555"/>
        <v>0</v>
      </c>
      <c r="BA1624" s="166">
        <f t="shared" si="7555"/>
        <v>0</v>
      </c>
      <c r="BB1624" s="166">
        <f t="shared" si="7555"/>
        <v>0</v>
      </c>
      <c r="BC1624" s="166">
        <f t="shared" si="7555"/>
        <v>0</v>
      </c>
      <c r="BD1624" s="166">
        <f t="shared" si="7555"/>
        <v>0</v>
      </c>
      <c r="BE1624" s="166">
        <f t="shared" si="7555"/>
        <v>0</v>
      </c>
      <c r="BF1624" s="166">
        <f t="shared" si="7555"/>
        <v>0</v>
      </c>
      <c r="BG1624" s="166">
        <f t="shared" si="7555"/>
        <v>0</v>
      </c>
      <c r="BH1624" s="166">
        <f t="shared" si="7555"/>
        <v>0</v>
      </c>
      <c r="BI1624" s="142"/>
      <c r="BV1624" s="142"/>
      <c r="CI1624" s="142"/>
      <c r="CV1624" s="142"/>
      <c r="DI1624" s="142"/>
      <c r="DV1624" s="142"/>
      <c r="EI1624" s="142"/>
    </row>
    <row r="1625" spans="1:139" ht="15.75" hidden="1" outlineLevel="1" x14ac:dyDescent="0.25">
      <c r="A1625" s="2">
        <f t="shared" si="7519"/>
        <v>123</v>
      </c>
      <c r="B1625" s="1">
        <f t="shared" si="7519"/>
        <v>0</v>
      </c>
      <c r="C1625" s="1">
        <f t="shared" si="7519"/>
        <v>0</v>
      </c>
      <c r="D1625" s="2">
        <f t="shared" si="7519"/>
        <v>0</v>
      </c>
      <c r="E1625" s="141">
        <f t="shared" si="7519"/>
        <v>0</v>
      </c>
      <c r="F1625" s="84"/>
      <c r="G1625" s="119"/>
      <c r="H1625" s="118"/>
      <c r="J1625" s="166">
        <f t="shared" ref="J1625:U1625" si="7556">J1418+I1625</f>
        <v>0</v>
      </c>
      <c r="K1625" s="166">
        <f t="shared" si="7556"/>
        <v>0</v>
      </c>
      <c r="L1625" s="166">
        <f t="shared" si="7556"/>
        <v>0</v>
      </c>
      <c r="M1625" s="166">
        <f t="shared" si="7556"/>
        <v>0</v>
      </c>
      <c r="N1625" s="166">
        <f t="shared" si="7556"/>
        <v>0</v>
      </c>
      <c r="O1625" s="166">
        <f t="shared" si="7556"/>
        <v>0</v>
      </c>
      <c r="P1625" s="166">
        <f t="shared" si="7556"/>
        <v>0</v>
      </c>
      <c r="Q1625" s="166">
        <f t="shared" si="7556"/>
        <v>0</v>
      </c>
      <c r="R1625" s="166">
        <f t="shared" si="7556"/>
        <v>0</v>
      </c>
      <c r="S1625" s="166">
        <f t="shared" si="7556"/>
        <v>0</v>
      </c>
      <c r="T1625" s="166">
        <f t="shared" si="7556"/>
        <v>0</v>
      </c>
      <c r="U1625" s="166">
        <f t="shared" si="7556"/>
        <v>0</v>
      </c>
      <c r="V1625" s="142"/>
      <c r="W1625" s="166">
        <f t="shared" si="7427"/>
        <v>0</v>
      </c>
      <c r="X1625" s="166">
        <f t="shared" ref="X1625:AH1625" si="7557">X1418+W1625</f>
        <v>0</v>
      </c>
      <c r="Y1625" s="166">
        <f t="shared" si="7557"/>
        <v>0</v>
      </c>
      <c r="Z1625" s="166">
        <f t="shared" si="7557"/>
        <v>0</v>
      </c>
      <c r="AA1625" s="166">
        <f t="shared" si="7557"/>
        <v>0</v>
      </c>
      <c r="AB1625" s="166">
        <f t="shared" si="7557"/>
        <v>0</v>
      </c>
      <c r="AC1625" s="166">
        <f t="shared" si="7557"/>
        <v>0</v>
      </c>
      <c r="AD1625" s="166">
        <f t="shared" si="7557"/>
        <v>0</v>
      </c>
      <c r="AE1625" s="166">
        <f t="shared" si="7557"/>
        <v>0</v>
      </c>
      <c r="AF1625" s="166">
        <f t="shared" si="7557"/>
        <v>0</v>
      </c>
      <c r="AG1625" s="166">
        <f t="shared" si="7557"/>
        <v>0</v>
      </c>
      <c r="AH1625" s="166">
        <f t="shared" si="7557"/>
        <v>0</v>
      </c>
      <c r="AI1625" s="142"/>
      <c r="AJ1625" s="166">
        <f t="shared" si="7450"/>
        <v>0</v>
      </c>
      <c r="AK1625" s="166">
        <f t="shared" ref="AK1625:AU1625" si="7558">AK1418+AJ1625</f>
        <v>0</v>
      </c>
      <c r="AL1625" s="166">
        <f t="shared" si="7558"/>
        <v>0</v>
      </c>
      <c r="AM1625" s="166">
        <f t="shared" si="7558"/>
        <v>0</v>
      </c>
      <c r="AN1625" s="166">
        <f t="shared" si="7558"/>
        <v>0</v>
      </c>
      <c r="AO1625" s="166">
        <f t="shared" si="7558"/>
        <v>0</v>
      </c>
      <c r="AP1625" s="166">
        <f t="shared" si="7558"/>
        <v>0</v>
      </c>
      <c r="AQ1625" s="166">
        <f t="shared" si="7558"/>
        <v>0</v>
      </c>
      <c r="AR1625" s="166">
        <f t="shared" si="7558"/>
        <v>0</v>
      </c>
      <c r="AS1625" s="166">
        <f t="shared" si="7558"/>
        <v>0</v>
      </c>
      <c r="AT1625" s="166">
        <f t="shared" si="7558"/>
        <v>0</v>
      </c>
      <c r="AU1625" s="166">
        <f t="shared" si="7558"/>
        <v>0</v>
      </c>
      <c r="AV1625" s="142"/>
      <c r="AW1625" s="166">
        <f t="shared" si="7452"/>
        <v>0</v>
      </c>
      <c r="AX1625" s="166">
        <f t="shared" ref="AX1625:BH1625" si="7559">AX1418+AW1625</f>
        <v>0</v>
      </c>
      <c r="AY1625" s="166">
        <f t="shared" si="7559"/>
        <v>0</v>
      </c>
      <c r="AZ1625" s="166">
        <f t="shared" si="7559"/>
        <v>0</v>
      </c>
      <c r="BA1625" s="166">
        <f t="shared" si="7559"/>
        <v>0</v>
      </c>
      <c r="BB1625" s="166">
        <f t="shared" si="7559"/>
        <v>0</v>
      </c>
      <c r="BC1625" s="166">
        <f t="shared" si="7559"/>
        <v>0</v>
      </c>
      <c r="BD1625" s="166">
        <f t="shared" si="7559"/>
        <v>0</v>
      </c>
      <c r="BE1625" s="166">
        <f t="shared" si="7559"/>
        <v>0</v>
      </c>
      <c r="BF1625" s="166">
        <f t="shared" si="7559"/>
        <v>0</v>
      </c>
      <c r="BG1625" s="166">
        <f t="shared" si="7559"/>
        <v>0</v>
      </c>
      <c r="BH1625" s="166">
        <f t="shared" si="7559"/>
        <v>0</v>
      </c>
      <c r="BI1625" s="142"/>
      <c r="BV1625" s="142"/>
      <c r="CI1625" s="142"/>
      <c r="CV1625" s="142"/>
      <c r="DI1625" s="142"/>
      <c r="DV1625" s="142"/>
      <c r="EI1625" s="142"/>
    </row>
    <row r="1626" spans="1:139" ht="15.75" hidden="1" outlineLevel="1" x14ac:dyDescent="0.25">
      <c r="A1626" s="2">
        <f t="shared" ref="A1626:E1635" si="7560">A1419</f>
        <v>124</v>
      </c>
      <c r="B1626" s="1">
        <f t="shared" si="7560"/>
        <v>0</v>
      </c>
      <c r="C1626" s="1">
        <f t="shared" si="7560"/>
        <v>0</v>
      </c>
      <c r="D1626" s="2">
        <f t="shared" si="7560"/>
        <v>0</v>
      </c>
      <c r="E1626" s="141">
        <f t="shared" si="7560"/>
        <v>0</v>
      </c>
      <c r="F1626" s="84"/>
      <c r="G1626" s="119"/>
      <c r="H1626" s="118"/>
      <c r="J1626" s="166">
        <f t="shared" ref="J1626:U1626" si="7561">J1419+I1626</f>
        <v>0</v>
      </c>
      <c r="K1626" s="166">
        <f t="shared" si="7561"/>
        <v>0</v>
      </c>
      <c r="L1626" s="166">
        <f t="shared" si="7561"/>
        <v>0</v>
      </c>
      <c r="M1626" s="166">
        <f t="shared" si="7561"/>
        <v>0</v>
      </c>
      <c r="N1626" s="166">
        <f t="shared" si="7561"/>
        <v>0</v>
      </c>
      <c r="O1626" s="166">
        <f t="shared" si="7561"/>
        <v>0</v>
      </c>
      <c r="P1626" s="166">
        <f t="shared" si="7561"/>
        <v>0</v>
      </c>
      <c r="Q1626" s="166">
        <f t="shared" si="7561"/>
        <v>0</v>
      </c>
      <c r="R1626" s="166">
        <f t="shared" si="7561"/>
        <v>0</v>
      </c>
      <c r="S1626" s="166">
        <f t="shared" si="7561"/>
        <v>0</v>
      </c>
      <c r="T1626" s="166">
        <f t="shared" si="7561"/>
        <v>0</v>
      </c>
      <c r="U1626" s="166">
        <f t="shared" si="7561"/>
        <v>0</v>
      </c>
      <c r="V1626" s="142"/>
      <c r="W1626" s="166">
        <f t="shared" ref="W1626:W1637" si="7562">W1419+U1626</f>
        <v>0</v>
      </c>
      <c r="X1626" s="166">
        <f t="shared" ref="X1626:AH1626" si="7563">X1419+W1626</f>
        <v>0</v>
      </c>
      <c r="Y1626" s="166">
        <f t="shared" si="7563"/>
        <v>0</v>
      </c>
      <c r="Z1626" s="166">
        <f t="shared" si="7563"/>
        <v>0</v>
      </c>
      <c r="AA1626" s="166">
        <f t="shared" si="7563"/>
        <v>0</v>
      </c>
      <c r="AB1626" s="166">
        <f t="shared" si="7563"/>
        <v>0</v>
      </c>
      <c r="AC1626" s="166">
        <f t="shared" si="7563"/>
        <v>0</v>
      </c>
      <c r="AD1626" s="166">
        <f t="shared" si="7563"/>
        <v>0</v>
      </c>
      <c r="AE1626" s="166">
        <f t="shared" si="7563"/>
        <v>0</v>
      </c>
      <c r="AF1626" s="166">
        <f t="shared" si="7563"/>
        <v>0</v>
      </c>
      <c r="AG1626" s="166">
        <f t="shared" si="7563"/>
        <v>0</v>
      </c>
      <c r="AH1626" s="166">
        <f t="shared" si="7563"/>
        <v>0</v>
      </c>
      <c r="AI1626" s="142"/>
      <c r="AJ1626" s="166">
        <f t="shared" si="7450"/>
        <v>0</v>
      </c>
      <c r="AK1626" s="166">
        <f t="shared" ref="AK1626:AU1626" si="7564">AK1419+AJ1626</f>
        <v>0</v>
      </c>
      <c r="AL1626" s="166">
        <f t="shared" si="7564"/>
        <v>0</v>
      </c>
      <c r="AM1626" s="166">
        <f t="shared" si="7564"/>
        <v>0</v>
      </c>
      <c r="AN1626" s="166">
        <f t="shared" si="7564"/>
        <v>0</v>
      </c>
      <c r="AO1626" s="166">
        <f t="shared" si="7564"/>
        <v>0</v>
      </c>
      <c r="AP1626" s="166">
        <f t="shared" si="7564"/>
        <v>0</v>
      </c>
      <c r="AQ1626" s="166">
        <f t="shared" si="7564"/>
        <v>0</v>
      </c>
      <c r="AR1626" s="166">
        <f t="shared" si="7564"/>
        <v>0</v>
      </c>
      <c r="AS1626" s="166">
        <f t="shared" si="7564"/>
        <v>0</v>
      </c>
      <c r="AT1626" s="166">
        <f t="shared" si="7564"/>
        <v>0</v>
      </c>
      <c r="AU1626" s="166">
        <f t="shared" si="7564"/>
        <v>0</v>
      </c>
      <c r="AV1626" s="142"/>
      <c r="AW1626" s="166">
        <f t="shared" si="7452"/>
        <v>0</v>
      </c>
      <c r="AX1626" s="166">
        <f t="shared" ref="AX1626:BH1626" si="7565">AX1419+AW1626</f>
        <v>0</v>
      </c>
      <c r="AY1626" s="166">
        <f t="shared" si="7565"/>
        <v>0</v>
      </c>
      <c r="AZ1626" s="166">
        <f t="shared" si="7565"/>
        <v>0</v>
      </c>
      <c r="BA1626" s="166">
        <f t="shared" si="7565"/>
        <v>0</v>
      </c>
      <c r="BB1626" s="166">
        <f t="shared" si="7565"/>
        <v>0</v>
      </c>
      <c r="BC1626" s="166">
        <f t="shared" si="7565"/>
        <v>0</v>
      </c>
      <c r="BD1626" s="166">
        <f t="shared" si="7565"/>
        <v>0</v>
      </c>
      <c r="BE1626" s="166">
        <f t="shared" si="7565"/>
        <v>0</v>
      </c>
      <c r="BF1626" s="166">
        <f t="shared" si="7565"/>
        <v>0</v>
      </c>
      <c r="BG1626" s="166">
        <f t="shared" si="7565"/>
        <v>0</v>
      </c>
      <c r="BH1626" s="166">
        <f t="shared" si="7565"/>
        <v>0</v>
      </c>
      <c r="BI1626" s="142"/>
      <c r="BV1626" s="142"/>
      <c r="CI1626" s="142"/>
      <c r="CV1626" s="142"/>
      <c r="DI1626" s="142"/>
      <c r="DV1626" s="142"/>
      <c r="EI1626" s="142"/>
    </row>
    <row r="1627" spans="1:139" ht="15.75" hidden="1" outlineLevel="1" x14ac:dyDescent="0.25">
      <c r="A1627" s="2">
        <f t="shared" si="7560"/>
        <v>125</v>
      </c>
      <c r="B1627" s="1">
        <f t="shared" si="7560"/>
        <v>0</v>
      </c>
      <c r="C1627" s="1">
        <f t="shared" si="7560"/>
        <v>0</v>
      </c>
      <c r="D1627" s="2">
        <f t="shared" si="7560"/>
        <v>0</v>
      </c>
      <c r="E1627" s="141">
        <f t="shared" si="7560"/>
        <v>0</v>
      </c>
      <c r="F1627" s="84"/>
      <c r="G1627" s="119"/>
      <c r="H1627" s="118"/>
      <c r="J1627" s="166">
        <f t="shared" ref="J1627:U1627" si="7566">J1420+I1627</f>
        <v>0</v>
      </c>
      <c r="K1627" s="166">
        <f t="shared" si="7566"/>
        <v>0</v>
      </c>
      <c r="L1627" s="166">
        <f t="shared" si="7566"/>
        <v>0</v>
      </c>
      <c r="M1627" s="166">
        <f t="shared" si="7566"/>
        <v>0</v>
      </c>
      <c r="N1627" s="166">
        <f t="shared" si="7566"/>
        <v>0</v>
      </c>
      <c r="O1627" s="166">
        <f t="shared" si="7566"/>
        <v>0</v>
      </c>
      <c r="P1627" s="166">
        <f t="shared" si="7566"/>
        <v>0</v>
      </c>
      <c r="Q1627" s="166">
        <f t="shared" si="7566"/>
        <v>0</v>
      </c>
      <c r="R1627" s="166">
        <f t="shared" si="7566"/>
        <v>0</v>
      </c>
      <c r="S1627" s="166">
        <f t="shared" si="7566"/>
        <v>0</v>
      </c>
      <c r="T1627" s="166">
        <f t="shared" si="7566"/>
        <v>0</v>
      </c>
      <c r="U1627" s="166">
        <f t="shared" si="7566"/>
        <v>0</v>
      </c>
      <c r="V1627" s="142"/>
      <c r="W1627" s="166">
        <f t="shared" si="7562"/>
        <v>0</v>
      </c>
      <c r="X1627" s="166">
        <f t="shared" ref="X1627:AH1627" si="7567">X1420+W1627</f>
        <v>0</v>
      </c>
      <c r="Y1627" s="166">
        <f t="shared" si="7567"/>
        <v>0</v>
      </c>
      <c r="Z1627" s="166">
        <f t="shared" si="7567"/>
        <v>0</v>
      </c>
      <c r="AA1627" s="166">
        <f t="shared" si="7567"/>
        <v>0</v>
      </c>
      <c r="AB1627" s="166">
        <f t="shared" si="7567"/>
        <v>0</v>
      </c>
      <c r="AC1627" s="166">
        <f t="shared" si="7567"/>
        <v>0</v>
      </c>
      <c r="AD1627" s="166">
        <f t="shared" si="7567"/>
        <v>0</v>
      </c>
      <c r="AE1627" s="166">
        <f t="shared" si="7567"/>
        <v>0</v>
      </c>
      <c r="AF1627" s="166">
        <f t="shared" si="7567"/>
        <v>0</v>
      </c>
      <c r="AG1627" s="166">
        <f t="shared" si="7567"/>
        <v>0</v>
      </c>
      <c r="AH1627" s="166">
        <f t="shared" si="7567"/>
        <v>0</v>
      </c>
      <c r="AI1627" s="142"/>
      <c r="AJ1627" s="166">
        <f t="shared" si="7450"/>
        <v>0</v>
      </c>
      <c r="AK1627" s="166">
        <f t="shared" ref="AK1627:AU1627" si="7568">AK1420+AJ1627</f>
        <v>0</v>
      </c>
      <c r="AL1627" s="166">
        <f t="shared" si="7568"/>
        <v>0</v>
      </c>
      <c r="AM1627" s="166">
        <f t="shared" si="7568"/>
        <v>0</v>
      </c>
      <c r="AN1627" s="166">
        <f t="shared" si="7568"/>
        <v>0</v>
      </c>
      <c r="AO1627" s="166">
        <f t="shared" si="7568"/>
        <v>0</v>
      </c>
      <c r="AP1627" s="166">
        <f t="shared" si="7568"/>
        <v>0</v>
      </c>
      <c r="AQ1627" s="166">
        <f t="shared" si="7568"/>
        <v>0</v>
      </c>
      <c r="AR1627" s="166">
        <f t="shared" si="7568"/>
        <v>0</v>
      </c>
      <c r="AS1627" s="166">
        <f t="shared" si="7568"/>
        <v>0</v>
      </c>
      <c r="AT1627" s="166">
        <f t="shared" si="7568"/>
        <v>0</v>
      </c>
      <c r="AU1627" s="166">
        <f t="shared" si="7568"/>
        <v>0</v>
      </c>
      <c r="AV1627" s="142"/>
      <c r="AW1627" s="166">
        <f t="shared" si="7452"/>
        <v>0</v>
      </c>
      <c r="AX1627" s="166">
        <f t="shared" ref="AX1627:BH1627" si="7569">AX1420+AW1627</f>
        <v>0</v>
      </c>
      <c r="AY1627" s="166">
        <f t="shared" si="7569"/>
        <v>0</v>
      </c>
      <c r="AZ1627" s="166">
        <f t="shared" si="7569"/>
        <v>0</v>
      </c>
      <c r="BA1627" s="166">
        <f t="shared" si="7569"/>
        <v>0</v>
      </c>
      <c r="BB1627" s="166">
        <f t="shared" si="7569"/>
        <v>0</v>
      </c>
      <c r="BC1627" s="166">
        <f t="shared" si="7569"/>
        <v>0</v>
      </c>
      <c r="BD1627" s="166">
        <f t="shared" si="7569"/>
        <v>0</v>
      </c>
      <c r="BE1627" s="166">
        <f t="shared" si="7569"/>
        <v>0</v>
      </c>
      <c r="BF1627" s="166">
        <f t="shared" si="7569"/>
        <v>0</v>
      </c>
      <c r="BG1627" s="166">
        <f t="shared" si="7569"/>
        <v>0</v>
      </c>
      <c r="BH1627" s="166">
        <f t="shared" si="7569"/>
        <v>0</v>
      </c>
      <c r="BI1627" s="142"/>
      <c r="BV1627" s="142"/>
      <c r="CI1627" s="142"/>
      <c r="CV1627" s="142"/>
      <c r="DI1627" s="142"/>
      <c r="DV1627" s="142"/>
      <c r="EI1627" s="142"/>
    </row>
    <row r="1628" spans="1:139" ht="15.75" hidden="1" outlineLevel="1" x14ac:dyDescent="0.25">
      <c r="A1628" s="2">
        <f t="shared" si="7560"/>
        <v>126</v>
      </c>
      <c r="B1628" s="1">
        <f t="shared" si="7560"/>
        <v>0</v>
      </c>
      <c r="C1628" s="1">
        <f t="shared" si="7560"/>
        <v>0</v>
      </c>
      <c r="D1628" s="2">
        <f t="shared" si="7560"/>
        <v>0</v>
      </c>
      <c r="E1628" s="141">
        <f t="shared" si="7560"/>
        <v>0</v>
      </c>
      <c r="F1628" s="84"/>
      <c r="G1628" s="119"/>
      <c r="H1628" s="118"/>
      <c r="J1628" s="166">
        <f t="shared" ref="J1628:U1628" si="7570">J1421+I1628</f>
        <v>0</v>
      </c>
      <c r="K1628" s="166">
        <f t="shared" si="7570"/>
        <v>0</v>
      </c>
      <c r="L1628" s="166">
        <f t="shared" si="7570"/>
        <v>0</v>
      </c>
      <c r="M1628" s="166">
        <f t="shared" si="7570"/>
        <v>0</v>
      </c>
      <c r="N1628" s="166">
        <f t="shared" si="7570"/>
        <v>0</v>
      </c>
      <c r="O1628" s="166">
        <f t="shared" si="7570"/>
        <v>0</v>
      </c>
      <c r="P1628" s="166">
        <f t="shared" si="7570"/>
        <v>0</v>
      </c>
      <c r="Q1628" s="166">
        <f t="shared" si="7570"/>
        <v>0</v>
      </c>
      <c r="R1628" s="166">
        <f t="shared" si="7570"/>
        <v>0</v>
      </c>
      <c r="S1628" s="166">
        <f t="shared" si="7570"/>
        <v>0</v>
      </c>
      <c r="T1628" s="166">
        <f t="shared" si="7570"/>
        <v>0</v>
      </c>
      <c r="U1628" s="166">
        <f t="shared" si="7570"/>
        <v>0</v>
      </c>
      <c r="V1628" s="142"/>
      <c r="W1628" s="166">
        <f t="shared" si="7562"/>
        <v>0</v>
      </c>
      <c r="X1628" s="166">
        <f t="shared" ref="X1628:AH1628" si="7571">X1421+W1628</f>
        <v>0</v>
      </c>
      <c r="Y1628" s="166">
        <f t="shared" si="7571"/>
        <v>0</v>
      </c>
      <c r="Z1628" s="166">
        <f t="shared" si="7571"/>
        <v>0</v>
      </c>
      <c r="AA1628" s="166">
        <f t="shared" si="7571"/>
        <v>0</v>
      </c>
      <c r="AB1628" s="166">
        <f t="shared" si="7571"/>
        <v>0</v>
      </c>
      <c r="AC1628" s="166">
        <f t="shared" si="7571"/>
        <v>0</v>
      </c>
      <c r="AD1628" s="166">
        <f t="shared" si="7571"/>
        <v>0</v>
      </c>
      <c r="AE1628" s="166">
        <f t="shared" si="7571"/>
        <v>0</v>
      </c>
      <c r="AF1628" s="166">
        <f t="shared" si="7571"/>
        <v>0</v>
      </c>
      <c r="AG1628" s="166">
        <f t="shared" si="7571"/>
        <v>0</v>
      </c>
      <c r="AH1628" s="166">
        <f t="shared" si="7571"/>
        <v>0</v>
      </c>
      <c r="AI1628" s="142"/>
      <c r="AJ1628" s="166">
        <f t="shared" si="7450"/>
        <v>0</v>
      </c>
      <c r="AK1628" s="166">
        <f t="shared" ref="AK1628:AU1628" si="7572">AK1421+AJ1628</f>
        <v>0</v>
      </c>
      <c r="AL1628" s="166">
        <f t="shared" si="7572"/>
        <v>0</v>
      </c>
      <c r="AM1628" s="166">
        <f t="shared" si="7572"/>
        <v>0</v>
      </c>
      <c r="AN1628" s="166">
        <f t="shared" si="7572"/>
        <v>0</v>
      </c>
      <c r="AO1628" s="166">
        <f t="shared" si="7572"/>
        <v>0</v>
      </c>
      <c r="AP1628" s="166">
        <f t="shared" si="7572"/>
        <v>0</v>
      </c>
      <c r="AQ1628" s="166">
        <f t="shared" si="7572"/>
        <v>0</v>
      </c>
      <c r="AR1628" s="166">
        <f t="shared" si="7572"/>
        <v>0</v>
      </c>
      <c r="AS1628" s="166">
        <f t="shared" si="7572"/>
        <v>0</v>
      </c>
      <c r="AT1628" s="166">
        <f t="shared" si="7572"/>
        <v>0</v>
      </c>
      <c r="AU1628" s="166">
        <f t="shared" si="7572"/>
        <v>0</v>
      </c>
      <c r="AV1628" s="142"/>
      <c r="AW1628" s="166">
        <f t="shared" si="7452"/>
        <v>0</v>
      </c>
      <c r="AX1628" s="166">
        <f t="shared" ref="AX1628:BH1628" si="7573">AX1421+AW1628</f>
        <v>0</v>
      </c>
      <c r="AY1628" s="166">
        <f t="shared" si="7573"/>
        <v>0</v>
      </c>
      <c r="AZ1628" s="166">
        <f t="shared" si="7573"/>
        <v>0</v>
      </c>
      <c r="BA1628" s="166">
        <f t="shared" si="7573"/>
        <v>0</v>
      </c>
      <c r="BB1628" s="166">
        <f t="shared" si="7573"/>
        <v>0</v>
      </c>
      <c r="BC1628" s="166">
        <f t="shared" si="7573"/>
        <v>0</v>
      </c>
      <c r="BD1628" s="166">
        <f t="shared" si="7573"/>
        <v>0</v>
      </c>
      <c r="BE1628" s="166">
        <f t="shared" si="7573"/>
        <v>0</v>
      </c>
      <c r="BF1628" s="166">
        <f t="shared" si="7573"/>
        <v>0</v>
      </c>
      <c r="BG1628" s="166">
        <f t="shared" si="7573"/>
        <v>0</v>
      </c>
      <c r="BH1628" s="166">
        <f t="shared" si="7573"/>
        <v>0</v>
      </c>
      <c r="BI1628" s="142"/>
      <c r="BV1628" s="142"/>
      <c r="CI1628" s="142"/>
      <c r="CV1628" s="142"/>
      <c r="DI1628" s="142"/>
      <c r="DV1628" s="142"/>
      <c r="EI1628" s="142"/>
    </row>
    <row r="1629" spans="1:139" ht="15.75" hidden="1" outlineLevel="1" x14ac:dyDescent="0.25">
      <c r="A1629" s="2">
        <f t="shared" si="7560"/>
        <v>127</v>
      </c>
      <c r="B1629" s="1">
        <f t="shared" si="7560"/>
        <v>0</v>
      </c>
      <c r="C1629" s="1">
        <f t="shared" si="7560"/>
        <v>0</v>
      </c>
      <c r="D1629" s="2">
        <f t="shared" si="7560"/>
        <v>0</v>
      </c>
      <c r="E1629" s="141">
        <f t="shared" si="7560"/>
        <v>0</v>
      </c>
      <c r="F1629" s="84"/>
      <c r="G1629" s="119"/>
      <c r="H1629" s="118"/>
      <c r="J1629" s="166">
        <f t="shared" ref="J1629:U1629" si="7574">J1422+I1629</f>
        <v>0</v>
      </c>
      <c r="K1629" s="166">
        <f t="shared" si="7574"/>
        <v>0</v>
      </c>
      <c r="L1629" s="166">
        <f t="shared" si="7574"/>
        <v>0</v>
      </c>
      <c r="M1629" s="166">
        <f t="shared" si="7574"/>
        <v>0</v>
      </c>
      <c r="N1629" s="166">
        <f t="shared" si="7574"/>
        <v>0</v>
      </c>
      <c r="O1629" s="166">
        <f t="shared" si="7574"/>
        <v>0</v>
      </c>
      <c r="P1629" s="166">
        <f t="shared" si="7574"/>
        <v>0</v>
      </c>
      <c r="Q1629" s="166">
        <f t="shared" si="7574"/>
        <v>0</v>
      </c>
      <c r="R1629" s="166">
        <f t="shared" si="7574"/>
        <v>0</v>
      </c>
      <c r="S1629" s="166">
        <f t="shared" si="7574"/>
        <v>0</v>
      </c>
      <c r="T1629" s="166">
        <f t="shared" si="7574"/>
        <v>0</v>
      </c>
      <c r="U1629" s="166">
        <f t="shared" si="7574"/>
        <v>0</v>
      </c>
      <c r="V1629" s="142"/>
      <c r="W1629" s="166">
        <f t="shared" si="7562"/>
        <v>0</v>
      </c>
      <c r="X1629" s="166">
        <f t="shared" ref="X1629:AH1629" si="7575">X1422+W1629</f>
        <v>0</v>
      </c>
      <c r="Y1629" s="166">
        <f t="shared" si="7575"/>
        <v>0</v>
      </c>
      <c r="Z1629" s="166">
        <f t="shared" si="7575"/>
        <v>0</v>
      </c>
      <c r="AA1629" s="166">
        <f t="shared" si="7575"/>
        <v>0</v>
      </c>
      <c r="AB1629" s="166">
        <f t="shared" si="7575"/>
        <v>0</v>
      </c>
      <c r="AC1629" s="166">
        <f t="shared" si="7575"/>
        <v>0</v>
      </c>
      <c r="AD1629" s="166">
        <f t="shared" si="7575"/>
        <v>0</v>
      </c>
      <c r="AE1629" s="166">
        <f t="shared" si="7575"/>
        <v>0</v>
      </c>
      <c r="AF1629" s="166">
        <f t="shared" si="7575"/>
        <v>0</v>
      </c>
      <c r="AG1629" s="166">
        <f t="shared" si="7575"/>
        <v>0</v>
      </c>
      <c r="AH1629" s="166">
        <f t="shared" si="7575"/>
        <v>0</v>
      </c>
      <c r="AI1629" s="142"/>
      <c r="AJ1629" s="166">
        <f t="shared" si="7450"/>
        <v>0</v>
      </c>
      <c r="AK1629" s="166">
        <f t="shared" ref="AK1629:AU1629" si="7576">AK1422+AJ1629</f>
        <v>0</v>
      </c>
      <c r="AL1629" s="166">
        <f t="shared" si="7576"/>
        <v>0</v>
      </c>
      <c r="AM1629" s="166">
        <f t="shared" si="7576"/>
        <v>0</v>
      </c>
      <c r="AN1629" s="166">
        <f t="shared" si="7576"/>
        <v>0</v>
      </c>
      <c r="AO1629" s="166">
        <f t="shared" si="7576"/>
        <v>0</v>
      </c>
      <c r="AP1629" s="166">
        <f t="shared" si="7576"/>
        <v>0</v>
      </c>
      <c r="AQ1629" s="166">
        <f t="shared" si="7576"/>
        <v>0</v>
      </c>
      <c r="AR1629" s="166">
        <f t="shared" si="7576"/>
        <v>0</v>
      </c>
      <c r="AS1629" s="166">
        <f t="shared" si="7576"/>
        <v>0</v>
      </c>
      <c r="AT1629" s="166">
        <f t="shared" si="7576"/>
        <v>0</v>
      </c>
      <c r="AU1629" s="166">
        <f t="shared" si="7576"/>
        <v>0</v>
      </c>
      <c r="AV1629" s="142"/>
      <c r="AW1629" s="166">
        <f t="shared" si="7452"/>
        <v>0</v>
      </c>
      <c r="AX1629" s="166">
        <f t="shared" ref="AX1629:BH1629" si="7577">AX1422+AW1629</f>
        <v>0</v>
      </c>
      <c r="AY1629" s="166">
        <f t="shared" si="7577"/>
        <v>0</v>
      </c>
      <c r="AZ1629" s="166">
        <f t="shared" si="7577"/>
        <v>0</v>
      </c>
      <c r="BA1629" s="166">
        <f t="shared" si="7577"/>
        <v>0</v>
      </c>
      <c r="BB1629" s="166">
        <f t="shared" si="7577"/>
        <v>0</v>
      </c>
      <c r="BC1629" s="166">
        <f t="shared" si="7577"/>
        <v>0</v>
      </c>
      <c r="BD1629" s="166">
        <f t="shared" si="7577"/>
        <v>0</v>
      </c>
      <c r="BE1629" s="166">
        <f t="shared" si="7577"/>
        <v>0</v>
      </c>
      <c r="BF1629" s="166">
        <f t="shared" si="7577"/>
        <v>0</v>
      </c>
      <c r="BG1629" s="166">
        <f t="shared" si="7577"/>
        <v>0</v>
      </c>
      <c r="BH1629" s="166">
        <f t="shared" si="7577"/>
        <v>0</v>
      </c>
      <c r="BI1629" s="142"/>
      <c r="BV1629" s="142"/>
      <c r="CI1629" s="142"/>
      <c r="CV1629" s="142"/>
      <c r="DI1629" s="142"/>
      <c r="DV1629" s="142"/>
      <c r="EI1629" s="142"/>
    </row>
    <row r="1630" spans="1:139" ht="15.75" hidden="1" outlineLevel="1" x14ac:dyDescent="0.25">
      <c r="A1630" s="2">
        <f t="shared" si="7560"/>
        <v>128</v>
      </c>
      <c r="B1630" s="1">
        <f t="shared" si="7560"/>
        <v>0</v>
      </c>
      <c r="C1630" s="1">
        <f t="shared" si="7560"/>
        <v>0</v>
      </c>
      <c r="D1630" s="2">
        <f t="shared" si="7560"/>
        <v>0</v>
      </c>
      <c r="E1630" s="141">
        <f t="shared" si="7560"/>
        <v>0</v>
      </c>
      <c r="F1630" s="84"/>
      <c r="G1630" s="119"/>
      <c r="H1630" s="118"/>
      <c r="J1630" s="166">
        <f t="shared" ref="J1630:U1630" si="7578">J1423+I1630</f>
        <v>0</v>
      </c>
      <c r="K1630" s="166">
        <f t="shared" si="7578"/>
        <v>0</v>
      </c>
      <c r="L1630" s="166">
        <f t="shared" si="7578"/>
        <v>0</v>
      </c>
      <c r="M1630" s="166">
        <f t="shared" si="7578"/>
        <v>0</v>
      </c>
      <c r="N1630" s="166">
        <f t="shared" si="7578"/>
        <v>0</v>
      </c>
      <c r="O1630" s="166">
        <f t="shared" si="7578"/>
        <v>0</v>
      </c>
      <c r="P1630" s="166">
        <f t="shared" si="7578"/>
        <v>0</v>
      </c>
      <c r="Q1630" s="166">
        <f t="shared" si="7578"/>
        <v>0</v>
      </c>
      <c r="R1630" s="166">
        <f t="shared" si="7578"/>
        <v>0</v>
      </c>
      <c r="S1630" s="166">
        <f t="shared" si="7578"/>
        <v>0</v>
      </c>
      <c r="T1630" s="166">
        <f t="shared" si="7578"/>
        <v>0</v>
      </c>
      <c r="U1630" s="166">
        <f t="shared" si="7578"/>
        <v>0</v>
      </c>
      <c r="V1630" s="142"/>
      <c r="W1630" s="166">
        <f t="shared" si="7562"/>
        <v>0</v>
      </c>
      <c r="X1630" s="166">
        <f t="shared" ref="X1630:AH1630" si="7579">X1423+W1630</f>
        <v>0</v>
      </c>
      <c r="Y1630" s="166">
        <f t="shared" si="7579"/>
        <v>0</v>
      </c>
      <c r="Z1630" s="166">
        <f t="shared" si="7579"/>
        <v>0</v>
      </c>
      <c r="AA1630" s="166">
        <f t="shared" si="7579"/>
        <v>0</v>
      </c>
      <c r="AB1630" s="166">
        <f t="shared" si="7579"/>
        <v>0</v>
      </c>
      <c r="AC1630" s="166">
        <f t="shared" si="7579"/>
        <v>0</v>
      </c>
      <c r="AD1630" s="166">
        <f t="shared" si="7579"/>
        <v>0</v>
      </c>
      <c r="AE1630" s="166">
        <f t="shared" si="7579"/>
        <v>0</v>
      </c>
      <c r="AF1630" s="166">
        <f t="shared" si="7579"/>
        <v>0</v>
      </c>
      <c r="AG1630" s="166">
        <f t="shared" si="7579"/>
        <v>0</v>
      </c>
      <c r="AH1630" s="166">
        <f t="shared" si="7579"/>
        <v>0</v>
      </c>
      <c r="AI1630" s="142"/>
      <c r="AJ1630" s="166">
        <f t="shared" si="7450"/>
        <v>0</v>
      </c>
      <c r="AK1630" s="166">
        <f t="shared" ref="AK1630:AU1630" si="7580">AK1423+AJ1630</f>
        <v>0</v>
      </c>
      <c r="AL1630" s="166">
        <f t="shared" si="7580"/>
        <v>0</v>
      </c>
      <c r="AM1630" s="166">
        <f t="shared" si="7580"/>
        <v>0</v>
      </c>
      <c r="AN1630" s="166">
        <f t="shared" si="7580"/>
        <v>0</v>
      </c>
      <c r="AO1630" s="166">
        <f t="shared" si="7580"/>
        <v>0</v>
      </c>
      <c r="AP1630" s="166">
        <f t="shared" si="7580"/>
        <v>0</v>
      </c>
      <c r="AQ1630" s="166">
        <f t="shared" si="7580"/>
        <v>0</v>
      </c>
      <c r="AR1630" s="166">
        <f t="shared" si="7580"/>
        <v>0</v>
      </c>
      <c r="AS1630" s="166">
        <f t="shared" si="7580"/>
        <v>0</v>
      </c>
      <c r="AT1630" s="166">
        <f t="shared" si="7580"/>
        <v>0</v>
      </c>
      <c r="AU1630" s="166">
        <f t="shared" si="7580"/>
        <v>0</v>
      </c>
      <c r="AV1630" s="142"/>
      <c r="AW1630" s="166">
        <f t="shared" si="7452"/>
        <v>0</v>
      </c>
      <c r="AX1630" s="166">
        <f t="shared" ref="AX1630:BH1630" si="7581">AX1423+AW1630</f>
        <v>0</v>
      </c>
      <c r="AY1630" s="166">
        <f t="shared" si="7581"/>
        <v>0</v>
      </c>
      <c r="AZ1630" s="166">
        <f t="shared" si="7581"/>
        <v>0</v>
      </c>
      <c r="BA1630" s="166">
        <f t="shared" si="7581"/>
        <v>0</v>
      </c>
      <c r="BB1630" s="166">
        <f t="shared" si="7581"/>
        <v>0</v>
      </c>
      <c r="BC1630" s="166">
        <f t="shared" si="7581"/>
        <v>0</v>
      </c>
      <c r="BD1630" s="166">
        <f t="shared" si="7581"/>
        <v>0</v>
      </c>
      <c r="BE1630" s="166">
        <f t="shared" si="7581"/>
        <v>0</v>
      </c>
      <c r="BF1630" s="166">
        <f t="shared" si="7581"/>
        <v>0</v>
      </c>
      <c r="BG1630" s="166">
        <f t="shared" si="7581"/>
        <v>0</v>
      </c>
      <c r="BH1630" s="166">
        <f t="shared" si="7581"/>
        <v>0</v>
      </c>
      <c r="BI1630" s="142"/>
      <c r="BV1630" s="142"/>
      <c r="CI1630" s="142"/>
      <c r="CV1630" s="142"/>
      <c r="DI1630" s="142"/>
      <c r="DV1630" s="142"/>
      <c r="EI1630" s="142"/>
    </row>
    <row r="1631" spans="1:139" ht="15.75" hidden="1" outlineLevel="1" x14ac:dyDescent="0.25">
      <c r="A1631" s="2">
        <f t="shared" si="7560"/>
        <v>129</v>
      </c>
      <c r="B1631" s="1">
        <f t="shared" si="7560"/>
        <v>0</v>
      </c>
      <c r="C1631" s="1">
        <f t="shared" si="7560"/>
        <v>0</v>
      </c>
      <c r="D1631" s="2">
        <f t="shared" si="7560"/>
        <v>0</v>
      </c>
      <c r="E1631" s="141">
        <f t="shared" si="7560"/>
        <v>0</v>
      </c>
      <c r="F1631" s="84"/>
      <c r="G1631" s="119"/>
      <c r="H1631" s="118"/>
      <c r="J1631" s="166">
        <f t="shared" ref="J1631:U1631" si="7582">J1424+I1631</f>
        <v>0</v>
      </c>
      <c r="K1631" s="166">
        <f t="shared" si="7582"/>
        <v>0</v>
      </c>
      <c r="L1631" s="166">
        <f t="shared" si="7582"/>
        <v>0</v>
      </c>
      <c r="M1631" s="166">
        <f t="shared" si="7582"/>
        <v>0</v>
      </c>
      <c r="N1631" s="166">
        <f t="shared" si="7582"/>
        <v>0</v>
      </c>
      <c r="O1631" s="166">
        <f t="shared" si="7582"/>
        <v>0</v>
      </c>
      <c r="P1631" s="166">
        <f t="shared" si="7582"/>
        <v>0</v>
      </c>
      <c r="Q1631" s="166">
        <f t="shared" si="7582"/>
        <v>0</v>
      </c>
      <c r="R1631" s="166">
        <f t="shared" si="7582"/>
        <v>0</v>
      </c>
      <c r="S1631" s="166">
        <f t="shared" si="7582"/>
        <v>0</v>
      </c>
      <c r="T1631" s="166">
        <f t="shared" si="7582"/>
        <v>0</v>
      </c>
      <c r="U1631" s="166">
        <f t="shared" si="7582"/>
        <v>0</v>
      </c>
      <c r="V1631" s="142"/>
      <c r="W1631" s="166">
        <f t="shared" si="7562"/>
        <v>0</v>
      </c>
      <c r="X1631" s="166">
        <f t="shared" ref="X1631:AH1631" si="7583">X1424+W1631</f>
        <v>0</v>
      </c>
      <c r="Y1631" s="166">
        <f t="shared" si="7583"/>
        <v>0</v>
      </c>
      <c r="Z1631" s="166">
        <f t="shared" si="7583"/>
        <v>0</v>
      </c>
      <c r="AA1631" s="166">
        <f t="shared" si="7583"/>
        <v>0</v>
      </c>
      <c r="AB1631" s="166">
        <f t="shared" si="7583"/>
        <v>0</v>
      </c>
      <c r="AC1631" s="166">
        <f t="shared" si="7583"/>
        <v>0</v>
      </c>
      <c r="AD1631" s="166">
        <f t="shared" si="7583"/>
        <v>0</v>
      </c>
      <c r="AE1631" s="166">
        <f t="shared" si="7583"/>
        <v>0</v>
      </c>
      <c r="AF1631" s="166">
        <f t="shared" si="7583"/>
        <v>0</v>
      </c>
      <c r="AG1631" s="166">
        <f t="shared" si="7583"/>
        <v>0</v>
      </c>
      <c r="AH1631" s="166">
        <f t="shared" si="7583"/>
        <v>0</v>
      </c>
      <c r="AI1631" s="142"/>
      <c r="AJ1631" s="166">
        <f t="shared" ref="AJ1631:AJ1637" si="7584">AJ1424+AH1631</f>
        <v>0</v>
      </c>
      <c r="AK1631" s="166">
        <f t="shared" ref="AK1631:AU1631" si="7585">AK1424+AJ1631</f>
        <v>0</v>
      </c>
      <c r="AL1631" s="166">
        <f t="shared" si="7585"/>
        <v>0</v>
      </c>
      <c r="AM1631" s="166">
        <f t="shared" si="7585"/>
        <v>0</v>
      </c>
      <c r="AN1631" s="166">
        <f t="shared" si="7585"/>
        <v>0</v>
      </c>
      <c r="AO1631" s="166">
        <f t="shared" si="7585"/>
        <v>0</v>
      </c>
      <c r="AP1631" s="166">
        <f t="shared" si="7585"/>
        <v>0</v>
      </c>
      <c r="AQ1631" s="166">
        <f t="shared" si="7585"/>
        <v>0</v>
      </c>
      <c r="AR1631" s="166">
        <f t="shared" si="7585"/>
        <v>0</v>
      </c>
      <c r="AS1631" s="166">
        <f t="shared" si="7585"/>
        <v>0</v>
      </c>
      <c r="AT1631" s="166">
        <f t="shared" si="7585"/>
        <v>0</v>
      </c>
      <c r="AU1631" s="166">
        <f t="shared" si="7585"/>
        <v>0</v>
      </c>
      <c r="AV1631" s="142"/>
      <c r="AW1631" s="166">
        <f t="shared" ref="AW1631:AW1637" si="7586">AW1424+AU1631</f>
        <v>0</v>
      </c>
      <c r="AX1631" s="166">
        <f t="shared" ref="AX1631:BH1631" si="7587">AX1424+AW1631</f>
        <v>0</v>
      </c>
      <c r="AY1631" s="166">
        <f t="shared" si="7587"/>
        <v>0</v>
      </c>
      <c r="AZ1631" s="166">
        <f t="shared" si="7587"/>
        <v>0</v>
      </c>
      <c r="BA1631" s="166">
        <f t="shared" si="7587"/>
        <v>0</v>
      </c>
      <c r="BB1631" s="166">
        <f t="shared" si="7587"/>
        <v>0</v>
      </c>
      <c r="BC1631" s="166">
        <f t="shared" si="7587"/>
        <v>0</v>
      </c>
      <c r="BD1631" s="166">
        <f t="shared" si="7587"/>
        <v>0</v>
      </c>
      <c r="BE1631" s="166">
        <f t="shared" si="7587"/>
        <v>0</v>
      </c>
      <c r="BF1631" s="166">
        <f t="shared" si="7587"/>
        <v>0</v>
      </c>
      <c r="BG1631" s="166">
        <f t="shared" si="7587"/>
        <v>0</v>
      </c>
      <c r="BH1631" s="166">
        <f t="shared" si="7587"/>
        <v>0</v>
      </c>
      <c r="BI1631" s="142"/>
      <c r="BV1631" s="142"/>
      <c r="CI1631" s="142"/>
      <c r="CV1631" s="142"/>
      <c r="DI1631" s="142"/>
      <c r="DV1631" s="142"/>
      <c r="EI1631" s="142"/>
    </row>
    <row r="1632" spans="1:139" ht="15.75" hidden="1" outlineLevel="1" x14ac:dyDescent="0.25">
      <c r="A1632" s="2">
        <f t="shared" si="7560"/>
        <v>130</v>
      </c>
      <c r="B1632" s="1">
        <f t="shared" si="7560"/>
        <v>0</v>
      </c>
      <c r="C1632" s="1">
        <f t="shared" si="7560"/>
        <v>0</v>
      </c>
      <c r="D1632" s="2">
        <f t="shared" si="7560"/>
        <v>0</v>
      </c>
      <c r="E1632" s="141">
        <f t="shared" si="7560"/>
        <v>0</v>
      </c>
      <c r="F1632" s="84"/>
      <c r="G1632" s="119"/>
      <c r="H1632" s="118"/>
      <c r="J1632" s="166">
        <f t="shared" ref="J1632:U1632" si="7588">J1425+I1632</f>
        <v>0</v>
      </c>
      <c r="K1632" s="166">
        <f t="shared" si="7588"/>
        <v>0</v>
      </c>
      <c r="L1632" s="166">
        <f t="shared" si="7588"/>
        <v>0</v>
      </c>
      <c r="M1632" s="166">
        <f t="shared" si="7588"/>
        <v>0</v>
      </c>
      <c r="N1632" s="166">
        <f t="shared" si="7588"/>
        <v>0</v>
      </c>
      <c r="O1632" s="166">
        <f t="shared" si="7588"/>
        <v>0</v>
      </c>
      <c r="P1632" s="166">
        <f t="shared" si="7588"/>
        <v>0</v>
      </c>
      <c r="Q1632" s="166">
        <f t="shared" si="7588"/>
        <v>0</v>
      </c>
      <c r="R1632" s="166">
        <f t="shared" si="7588"/>
        <v>0</v>
      </c>
      <c r="S1632" s="166">
        <f t="shared" si="7588"/>
        <v>0</v>
      </c>
      <c r="T1632" s="166">
        <f t="shared" si="7588"/>
        <v>0</v>
      </c>
      <c r="U1632" s="166">
        <f t="shared" si="7588"/>
        <v>0</v>
      </c>
      <c r="V1632" s="142"/>
      <c r="W1632" s="166">
        <f t="shared" si="7562"/>
        <v>0</v>
      </c>
      <c r="X1632" s="166">
        <f t="shared" ref="X1632:AH1632" si="7589">X1425+W1632</f>
        <v>0</v>
      </c>
      <c r="Y1632" s="166">
        <f t="shared" si="7589"/>
        <v>0</v>
      </c>
      <c r="Z1632" s="166">
        <f t="shared" si="7589"/>
        <v>0</v>
      </c>
      <c r="AA1632" s="166">
        <f t="shared" si="7589"/>
        <v>0</v>
      </c>
      <c r="AB1632" s="166">
        <f t="shared" si="7589"/>
        <v>0</v>
      </c>
      <c r="AC1632" s="166">
        <f t="shared" si="7589"/>
        <v>0</v>
      </c>
      <c r="AD1632" s="166">
        <f t="shared" si="7589"/>
        <v>0</v>
      </c>
      <c r="AE1632" s="166">
        <f t="shared" si="7589"/>
        <v>0</v>
      </c>
      <c r="AF1632" s="166">
        <f t="shared" si="7589"/>
        <v>0</v>
      </c>
      <c r="AG1632" s="166">
        <f t="shared" si="7589"/>
        <v>0</v>
      </c>
      <c r="AH1632" s="166">
        <f t="shared" si="7589"/>
        <v>0</v>
      </c>
      <c r="AI1632" s="142"/>
      <c r="AJ1632" s="166">
        <f t="shared" si="7584"/>
        <v>0</v>
      </c>
      <c r="AK1632" s="166">
        <f t="shared" ref="AK1632:AU1632" si="7590">AK1425+AJ1632</f>
        <v>0</v>
      </c>
      <c r="AL1632" s="166">
        <f t="shared" si="7590"/>
        <v>0</v>
      </c>
      <c r="AM1632" s="166">
        <f t="shared" si="7590"/>
        <v>0</v>
      </c>
      <c r="AN1632" s="166">
        <f t="shared" si="7590"/>
        <v>0</v>
      </c>
      <c r="AO1632" s="166">
        <f t="shared" si="7590"/>
        <v>0</v>
      </c>
      <c r="AP1632" s="166">
        <f t="shared" si="7590"/>
        <v>0</v>
      </c>
      <c r="AQ1632" s="166">
        <f t="shared" si="7590"/>
        <v>0</v>
      </c>
      <c r="AR1632" s="166">
        <f t="shared" si="7590"/>
        <v>0</v>
      </c>
      <c r="AS1632" s="166">
        <f t="shared" si="7590"/>
        <v>0</v>
      </c>
      <c r="AT1632" s="166">
        <f t="shared" si="7590"/>
        <v>0</v>
      </c>
      <c r="AU1632" s="166">
        <f t="shared" si="7590"/>
        <v>0</v>
      </c>
      <c r="AV1632" s="142"/>
      <c r="AW1632" s="166">
        <f t="shared" si="7586"/>
        <v>0</v>
      </c>
      <c r="AX1632" s="166">
        <f t="shared" ref="AX1632:BH1632" si="7591">AX1425+AW1632</f>
        <v>0</v>
      </c>
      <c r="AY1632" s="166">
        <f t="shared" si="7591"/>
        <v>0</v>
      </c>
      <c r="AZ1632" s="166">
        <f t="shared" si="7591"/>
        <v>0</v>
      </c>
      <c r="BA1632" s="166">
        <f t="shared" si="7591"/>
        <v>0</v>
      </c>
      <c r="BB1632" s="166">
        <f t="shared" si="7591"/>
        <v>0</v>
      </c>
      <c r="BC1632" s="166">
        <f t="shared" si="7591"/>
        <v>0</v>
      </c>
      <c r="BD1632" s="166">
        <f t="shared" si="7591"/>
        <v>0</v>
      </c>
      <c r="BE1632" s="166">
        <f t="shared" si="7591"/>
        <v>0</v>
      </c>
      <c r="BF1632" s="166">
        <f t="shared" si="7591"/>
        <v>0</v>
      </c>
      <c r="BG1632" s="166">
        <f t="shared" si="7591"/>
        <v>0</v>
      </c>
      <c r="BH1632" s="166">
        <f t="shared" si="7591"/>
        <v>0</v>
      </c>
      <c r="BI1632" s="142"/>
      <c r="BV1632" s="142"/>
      <c r="CI1632" s="142"/>
      <c r="CV1632" s="142"/>
      <c r="DI1632" s="142"/>
      <c r="DV1632" s="142"/>
      <c r="EI1632" s="142"/>
    </row>
    <row r="1633" spans="1:140" ht="15.75" hidden="1" outlineLevel="1" x14ac:dyDescent="0.25">
      <c r="A1633" s="2">
        <f t="shared" si="7560"/>
        <v>131</v>
      </c>
      <c r="B1633" s="1">
        <f t="shared" si="7560"/>
        <v>0</v>
      </c>
      <c r="C1633" s="1">
        <f t="shared" si="7560"/>
        <v>0</v>
      </c>
      <c r="D1633" s="2">
        <f t="shared" si="7560"/>
        <v>0</v>
      </c>
      <c r="E1633" s="141">
        <f t="shared" si="7560"/>
        <v>0</v>
      </c>
      <c r="F1633" s="84"/>
      <c r="G1633" s="119"/>
      <c r="H1633" s="118"/>
      <c r="J1633" s="166">
        <f t="shared" ref="J1633:U1633" si="7592">J1426+I1633</f>
        <v>0</v>
      </c>
      <c r="K1633" s="166">
        <f t="shared" si="7592"/>
        <v>0</v>
      </c>
      <c r="L1633" s="166">
        <f t="shared" si="7592"/>
        <v>0</v>
      </c>
      <c r="M1633" s="166">
        <f t="shared" si="7592"/>
        <v>0</v>
      </c>
      <c r="N1633" s="166">
        <f t="shared" si="7592"/>
        <v>0</v>
      </c>
      <c r="O1633" s="166">
        <f t="shared" si="7592"/>
        <v>0</v>
      </c>
      <c r="P1633" s="166">
        <f t="shared" si="7592"/>
        <v>0</v>
      </c>
      <c r="Q1633" s="166">
        <f t="shared" si="7592"/>
        <v>0</v>
      </c>
      <c r="R1633" s="166">
        <f t="shared" si="7592"/>
        <v>0</v>
      </c>
      <c r="S1633" s="166">
        <f t="shared" si="7592"/>
        <v>0</v>
      </c>
      <c r="T1633" s="166">
        <f t="shared" si="7592"/>
        <v>0</v>
      </c>
      <c r="U1633" s="166">
        <f t="shared" si="7592"/>
        <v>0</v>
      </c>
      <c r="V1633" s="142"/>
      <c r="W1633" s="166">
        <f t="shared" si="7562"/>
        <v>0</v>
      </c>
      <c r="X1633" s="166">
        <f t="shared" ref="X1633:AH1633" si="7593">X1426+W1633</f>
        <v>0</v>
      </c>
      <c r="Y1633" s="166">
        <f t="shared" si="7593"/>
        <v>0</v>
      </c>
      <c r="Z1633" s="166">
        <f t="shared" si="7593"/>
        <v>0</v>
      </c>
      <c r="AA1633" s="166">
        <f t="shared" si="7593"/>
        <v>0</v>
      </c>
      <c r="AB1633" s="166">
        <f t="shared" si="7593"/>
        <v>0</v>
      </c>
      <c r="AC1633" s="166">
        <f t="shared" si="7593"/>
        <v>0</v>
      </c>
      <c r="AD1633" s="166">
        <f t="shared" si="7593"/>
        <v>0</v>
      </c>
      <c r="AE1633" s="166">
        <f t="shared" si="7593"/>
        <v>0</v>
      </c>
      <c r="AF1633" s="166">
        <f t="shared" si="7593"/>
        <v>0</v>
      </c>
      <c r="AG1633" s="166">
        <f t="shared" si="7593"/>
        <v>0</v>
      </c>
      <c r="AH1633" s="166">
        <f t="shared" si="7593"/>
        <v>0</v>
      </c>
      <c r="AI1633" s="142"/>
      <c r="AJ1633" s="166">
        <f t="shared" si="7584"/>
        <v>0</v>
      </c>
      <c r="AK1633" s="166">
        <f t="shared" ref="AK1633:AU1633" si="7594">AK1426+AJ1633</f>
        <v>0</v>
      </c>
      <c r="AL1633" s="166">
        <f t="shared" si="7594"/>
        <v>0</v>
      </c>
      <c r="AM1633" s="166">
        <f t="shared" si="7594"/>
        <v>0</v>
      </c>
      <c r="AN1633" s="166">
        <f t="shared" si="7594"/>
        <v>0</v>
      </c>
      <c r="AO1633" s="166">
        <f t="shared" si="7594"/>
        <v>0</v>
      </c>
      <c r="AP1633" s="166">
        <f t="shared" si="7594"/>
        <v>0</v>
      </c>
      <c r="AQ1633" s="166">
        <f t="shared" si="7594"/>
        <v>0</v>
      </c>
      <c r="AR1633" s="166">
        <f t="shared" si="7594"/>
        <v>0</v>
      </c>
      <c r="AS1633" s="166">
        <f t="shared" si="7594"/>
        <v>0</v>
      </c>
      <c r="AT1633" s="166">
        <f t="shared" si="7594"/>
        <v>0</v>
      </c>
      <c r="AU1633" s="166">
        <f t="shared" si="7594"/>
        <v>0</v>
      </c>
      <c r="AV1633" s="142"/>
      <c r="AW1633" s="166">
        <f t="shared" si="7586"/>
        <v>0</v>
      </c>
      <c r="AX1633" s="166">
        <f t="shared" ref="AX1633:BH1633" si="7595">AX1426+AW1633</f>
        <v>0</v>
      </c>
      <c r="AY1633" s="166">
        <f t="shared" si="7595"/>
        <v>0</v>
      </c>
      <c r="AZ1633" s="166">
        <f t="shared" si="7595"/>
        <v>0</v>
      </c>
      <c r="BA1633" s="166">
        <f t="shared" si="7595"/>
        <v>0</v>
      </c>
      <c r="BB1633" s="166">
        <f t="shared" si="7595"/>
        <v>0</v>
      </c>
      <c r="BC1633" s="166">
        <f t="shared" si="7595"/>
        <v>0</v>
      </c>
      <c r="BD1633" s="166">
        <f t="shared" si="7595"/>
        <v>0</v>
      </c>
      <c r="BE1633" s="166">
        <f t="shared" si="7595"/>
        <v>0</v>
      </c>
      <c r="BF1633" s="166">
        <f t="shared" si="7595"/>
        <v>0</v>
      </c>
      <c r="BG1633" s="166">
        <f t="shared" si="7595"/>
        <v>0</v>
      </c>
      <c r="BH1633" s="166">
        <f t="shared" si="7595"/>
        <v>0</v>
      </c>
      <c r="BI1633" s="142"/>
      <c r="BV1633" s="142"/>
      <c r="CI1633" s="142"/>
      <c r="CV1633" s="142"/>
      <c r="DI1633" s="142"/>
      <c r="DV1633" s="142"/>
      <c r="EI1633" s="142"/>
    </row>
    <row r="1634" spans="1:140" ht="15.75" hidden="1" outlineLevel="1" x14ac:dyDescent="0.25">
      <c r="A1634" s="2">
        <f t="shared" si="7560"/>
        <v>132</v>
      </c>
      <c r="B1634" s="1">
        <f t="shared" si="7560"/>
        <v>0</v>
      </c>
      <c r="C1634" s="1">
        <f t="shared" si="7560"/>
        <v>0</v>
      </c>
      <c r="D1634" s="2">
        <f t="shared" si="7560"/>
        <v>0</v>
      </c>
      <c r="E1634" s="141">
        <f t="shared" si="7560"/>
        <v>0</v>
      </c>
      <c r="F1634" s="84"/>
      <c r="G1634" s="119"/>
      <c r="H1634" s="118"/>
      <c r="J1634" s="166">
        <f t="shared" ref="J1634:U1634" si="7596">J1427+I1634</f>
        <v>0</v>
      </c>
      <c r="K1634" s="166">
        <f t="shared" si="7596"/>
        <v>0</v>
      </c>
      <c r="L1634" s="166">
        <f t="shared" si="7596"/>
        <v>0</v>
      </c>
      <c r="M1634" s="166">
        <f t="shared" si="7596"/>
        <v>0</v>
      </c>
      <c r="N1634" s="166">
        <f t="shared" si="7596"/>
        <v>0</v>
      </c>
      <c r="O1634" s="166">
        <f t="shared" si="7596"/>
        <v>0</v>
      </c>
      <c r="P1634" s="166">
        <f t="shared" si="7596"/>
        <v>0</v>
      </c>
      <c r="Q1634" s="166">
        <f t="shared" si="7596"/>
        <v>0</v>
      </c>
      <c r="R1634" s="166">
        <f t="shared" si="7596"/>
        <v>0</v>
      </c>
      <c r="S1634" s="166">
        <f t="shared" si="7596"/>
        <v>0</v>
      </c>
      <c r="T1634" s="166">
        <f t="shared" si="7596"/>
        <v>0</v>
      </c>
      <c r="U1634" s="166">
        <f t="shared" si="7596"/>
        <v>0</v>
      </c>
      <c r="V1634" s="142"/>
      <c r="W1634" s="166">
        <f t="shared" si="7562"/>
        <v>0</v>
      </c>
      <c r="X1634" s="166">
        <f t="shared" ref="X1634:AH1634" si="7597">X1427+W1634</f>
        <v>0</v>
      </c>
      <c r="Y1634" s="166">
        <f t="shared" si="7597"/>
        <v>0</v>
      </c>
      <c r="Z1634" s="166">
        <f t="shared" si="7597"/>
        <v>0</v>
      </c>
      <c r="AA1634" s="166">
        <f t="shared" si="7597"/>
        <v>0</v>
      </c>
      <c r="AB1634" s="166">
        <f t="shared" si="7597"/>
        <v>0</v>
      </c>
      <c r="AC1634" s="166">
        <f t="shared" si="7597"/>
        <v>0</v>
      </c>
      <c r="AD1634" s="166">
        <f t="shared" si="7597"/>
        <v>0</v>
      </c>
      <c r="AE1634" s="166">
        <f t="shared" si="7597"/>
        <v>0</v>
      </c>
      <c r="AF1634" s="166">
        <f t="shared" si="7597"/>
        <v>0</v>
      </c>
      <c r="AG1634" s="166">
        <f t="shared" si="7597"/>
        <v>0</v>
      </c>
      <c r="AH1634" s="166">
        <f t="shared" si="7597"/>
        <v>0</v>
      </c>
      <c r="AI1634" s="142"/>
      <c r="AJ1634" s="166">
        <f t="shared" si="7584"/>
        <v>0</v>
      </c>
      <c r="AK1634" s="166">
        <f t="shared" ref="AK1634:AU1634" si="7598">AK1427+AJ1634</f>
        <v>0</v>
      </c>
      <c r="AL1634" s="166">
        <f t="shared" si="7598"/>
        <v>0</v>
      </c>
      <c r="AM1634" s="166">
        <f t="shared" si="7598"/>
        <v>0</v>
      </c>
      <c r="AN1634" s="166">
        <f t="shared" si="7598"/>
        <v>0</v>
      </c>
      <c r="AO1634" s="166">
        <f t="shared" si="7598"/>
        <v>0</v>
      </c>
      <c r="AP1634" s="166">
        <f t="shared" si="7598"/>
        <v>0</v>
      </c>
      <c r="AQ1634" s="166">
        <f t="shared" si="7598"/>
        <v>0</v>
      </c>
      <c r="AR1634" s="166">
        <f t="shared" si="7598"/>
        <v>0</v>
      </c>
      <c r="AS1634" s="166">
        <f t="shared" si="7598"/>
        <v>0</v>
      </c>
      <c r="AT1634" s="166">
        <f t="shared" si="7598"/>
        <v>0</v>
      </c>
      <c r="AU1634" s="166">
        <f t="shared" si="7598"/>
        <v>0</v>
      </c>
      <c r="AV1634" s="142"/>
      <c r="AW1634" s="166">
        <f t="shared" si="7586"/>
        <v>0</v>
      </c>
      <c r="AX1634" s="166">
        <f t="shared" ref="AX1634:BH1634" si="7599">AX1427+AW1634</f>
        <v>0</v>
      </c>
      <c r="AY1634" s="166">
        <f t="shared" si="7599"/>
        <v>0</v>
      </c>
      <c r="AZ1634" s="166">
        <f t="shared" si="7599"/>
        <v>0</v>
      </c>
      <c r="BA1634" s="166">
        <f t="shared" si="7599"/>
        <v>0</v>
      </c>
      <c r="BB1634" s="166">
        <f t="shared" si="7599"/>
        <v>0</v>
      </c>
      <c r="BC1634" s="166">
        <f t="shared" si="7599"/>
        <v>0</v>
      </c>
      <c r="BD1634" s="166">
        <f t="shared" si="7599"/>
        <v>0</v>
      </c>
      <c r="BE1634" s="166">
        <f t="shared" si="7599"/>
        <v>0</v>
      </c>
      <c r="BF1634" s="166">
        <f t="shared" si="7599"/>
        <v>0</v>
      </c>
      <c r="BG1634" s="166">
        <f t="shared" si="7599"/>
        <v>0</v>
      </c>
      <c r="BH1634" s="166">
        <f t="shared" si="7599"/>
        <v>0</v>
      </c>
      <c r="BI1634" s="142"/>
      <c r="BV1634" s="142"/>
      <c r="CI1634" s="142"/>
      <c r="CV1634" s="142"/>
      <c r="DI1634" s="142"/>
      <c r="DV1634" s="142"/>
      <c r="EI1634" s="142"/>
    </row>
    <row r="1635" spans="1:140" ht="15.75" hidden="1" outlineLevel="1" x14ac:dyDescent="0.25">
      <c r="A1635" s="2">
        <f t="shared" si="7560"/>
        <v>133</v>
      </c>
      <c r="B1635" s="1">
        <f t="shared" si="7560"/>
        <v>0</v>
      </c>
      <c r="C1635" s="1">
        <f t="shared" si="7560"/>
        <v>0</v>
      </c>
      <c r="D1635" s="2">
        <f t="shared" si="7560"/>
        <v>0</v>
      </c>
      <c r="E1635" s="141">
        <f t="shared" si="7560"/>
        <v>0</v>
      </c>
      <c r="F1635" s="84"/>
      <c r="G1635" s="119"/>
      <c r="H1635" s="118"/>
      <c r="J1635" s="166">
        <f t="shared" ref="J1635:U1635" si="7600">J1428+I1635</f>
        <v>0</v>
      </c>
      <c r="K1635" s="166">
        <f t="shared" si="7600"/>
        <v>0</v>
      </c>
      <c r="L1635" s="166">
        <f t="shared" si="7600"/>
        <v>0</v>
      </c>
      <c r="M1635" s="166">
        <f t="shared" si="7600"/>
        <v>0</v>
      </c>
      <c r="N1635" s="166">
        <f t="shared" si="7600"/>
        <v>0</v>
      </c>
      <c r="O1635" s="166">
        <f t="shared" si="7600"/>
        <v>0</v>
      </c>
      <c r="P1635" s="166">
        <f t="shared" si="7600"/>
        <v>0</v>
      </c>
      <c r="Q1635" s="166">
        <f t="shared" si="7600"/>
        <v>0</v>
      </c>
      <c r="R1635" s="166">
        <f t="shared" si="7600"/>
        <v>0</v>
      </c>
      <c r="S1635" s="166">
        <f t="shared" si="7600"/>
        <v>0</v>
      </c>
      <c r="T1635" s="166">
        <f t="shared" si="7600"/>
        <v>0</v>
      </c>
      <c r="U1635" s="166">
        <f t="shared" si="7600"/>
        <v>0</v>
      </c>
      <c r="V1635" s="142"/>
      <c r="W1635" s="166">
        <f t="shared" si="7562"/>
        <v>0</v>
      </c>
      <c r="X1635" s="166">
        <f t="shared" ref="X1635:AH1635" si="7601">X1428+W1635</f>
        <v>0</v>
      </c>
      <c r="Y1635" s="166">
        <f t="shared" si="7601"/>
        <v>0</v>
      </c>
      <c r="Z1635" s="166">
        <f t="shared" si="7601"/>
        <v>0</v>
      </c>
      <c r="AA1635" s="166">
        <f t="shared" si="7601"/>
        <v>0</v>
      </c>
      <c r="AB1635" s="166">
        <f t="shared" si="7601"/>
        <v>0</v>
      </c>
      <c r="AC1635" s="166">
        <f t="shared" si="7601"/>
        <v>0</v>
      </c>
      <c r="AD1635" s="166">
        <f t="shared" si="7601"/>
        <v>0</v>
      </c>
      <c r="AE1635" s="166">
        <f t="shared" si="7601"/>
        <v>0</v>
      </c>
      <c r="AF1635" s="166">
        <f t="shared" si="7601"/>
        <v>0</v>
      </c>
      <c r="AG1635" s="166">
        <f t="shared" si="7601"/>
        <v>0</v>
      </c>
      <c r="AH1635" s="166">
        <f t="shared" si="7601"/>
        <v>0</v>
      </c>
      <c r="AI1635" s="142"/>
      <c r="AJ1635" s="166">
        <f t="shared" si="7584"/>
        <v>0</v>
      </c>
      <c r="AK1635" s="166">
        <f t="shared" ref="AK1635:AU1635" si="7602">AK1428+AJ1635</f>
        <v>0</v>
      </c>
      <c r="AL1635" s="166">
        <f t="shared" si="7602"/>
        <v>0</v>
      </c>
      <c r="AM1635" s="166">
        <f t="shared" si="7602"/>
        <v>0</v>
      </c>
      <c r="AN1635" s="166">
        <f t="shared" si="7602"/>
        <v>0</v>
      </c>
      <c r="AO1635" s="166">
        <f t="shared" si="7602"/>
        <v>0</v>
      </c>
      <c r="AP1635" s="166">
        <f t="shared" si="7602"/>
        <v>0</v>
      </c>
      <c r="AQ1635" s="166">
        <f t="shared" si="7602"/>
        <v>0</v>
      </c>
      <c r="AR1635" s="166">
        <f t="shared" si="7602"/>
        <v>0</v>
      </c>
      <c r="AS1635" s="166">
        <f t="shared" si="7602"/>
        <v>0</v>
      </c>
      <c r="AT1635" s="166">
        <f t="shared" si="7602"/>
        <v>0</v>
      </c>
      <c r="AU1635" s="166">
        <f t="shared" si="7602"/>
        <v>0</v>
      </c>
      <c r="AV1635" s="142"/>
      <c r="AW1635" s="166">
        <f t="shared" si="7586"/>
        <v>0</v>
      </c>
      <c r="AX1635" s="166">
        <f t="shared" ref="AX1635:BH1635" si="7603">AX1428+AW1635</f>
        <v>0</v>
      </c>
      <c r="AY1635" s="166">
        <f t="shared" si="7603"/>
        <v>0</v>
      </c>
      <c r="AZ1635" s="166">
        <f t="shared" si="7603"/>
        <v>0</v>
      </c>
      <c r="BA1635" s="166">
        <f t="shared" si="7603"/>
        <v>0</v>
      </c>
      <c r="BB1635" s="166">
        <f t="shared" si="7603"/>
        <v>0</v>
      </c>
      <c r="BC1635" s="166">
        <f t="shared" si="7603"/>
        <v>0</v>
      </c>
      <c r="BD1635" s="166">
        <f t="shared" si="7603"/>
        <v>0</v>
      </c>
      <c r="BE1635" s="166">
        <f t="shared" si="7603"/>
        <v>0</v>
      </c>
      <c r="BF1635" s="166">
        <f t="shared" si="7603"/>
        <v>0</v>
      </c>
      <c r="BG1635" s="166">
        <f t="shared" si="7603"/>
        <v>0</v>
      </c>
      <c r="BH1635" s="166">
        <f t="shared" si="7603"/>
        <v>0</v>
      </c>
      <c r="BI1635" s="142"/>
      <c r="BV1635" s="142"/>
      <c r="CI1635" s="142"/>
      <c r="CV1635" s="142"/>
      <c r="DI1635" s="142"/>
      <c r="DV1635" s="142"/>
      <c r="EI1635" s="142"/>
    </row>
    <row r="1636" spans="1:140" ht="15.75" hidden="1" x14ac:dyDescent="0.25">
      <c r="A1636" s="2" t="str">
        <f t="shared" ref="A1636:E1637" si="7604">A1429</f>
        <v>2021F</v>
      </c>
      <c r="B1636" s="1" t="str">
        <f t="shared" si="7604"/>
        <v>PRE-09362</v>
      </c>
      <c r="C1636" s="1" t="str">
        <f t="shared" si="7604"/>
        <v>SPP FH PRE-09362 - 2021F</v>
      </c>
      <c r="D1636" s="2" t="str">
        <f t="shared" si="7604"/>
        <v>FH - TBD2021F</v>
      </c>
      <c r="E1636" s="141" t="str">
        <f t="shared" si="7604"/>
        <v>SPP FH - 2021F</v>
      </c>
      <c r="F1636" s="84"/>
      <c r="G1636" s="119">
        <v>364</v>
      </c>
      <c r="H1636" s="118"/>
      <c r="J1636" s="166">
        <f t="shared" ref="J1636:U1636" si="7605">J1429+I1636</f>
        <v>0</v>
      </c>
      <c r="K1636" s="166">
        <f t="shared" si="7605"/>
        <v>0</v>
      </c>
      <c r="L1636" s="166">
        <f t="shared" si="7605"/>
        <v>0</v>
      </c>
      <c r="M1636" s="166">
        <f t="shared" si="7605"/>
        <v>0</v>
      </c>
      <c r="N1636" s="166">
        <f t="shared" si="7605"/>
        <v>0</v>
      </c>
      <c r="O1636" s="166">
        <f t="shared" si="7605"/>
        <v>0</v>
      </c>
      <c r="P1636" s="166">
        <f t="shared" si="7605"/>
        <v>0</v>
      </c>
      <c r="Q1636" s="166">
        <f t="shared" si="7605"/>
        <v>0</v>
      </c>
      <c r="R1636" s="166">
        <f t="shared" si="7605"/>
        <v>0</v>
      </c>
      <c r="S1636" s="166">
        <f t="shared" si="7605"/>
        <v>0</v>
      </c>
      <c r="T1636" s="166">
        <f t="shared" si="7605"/>
        <v>0</v>
      </c>
      <c r="U1636" s="166">
        <f t="shared" si="7605"/>
        <v>0</v>
      </c>
      <c r="V1636" s="142"/>
      <c r="W1636" s="166">
        <f t="shared" si="7562"/>
        <v>0</v>
      </c>
      <c r="X1636" s="166">
        <f t="shared" ref="X1636:AH1636" si="7606">X1429+W1636</f>
        <v>0</v>
      </c>
      <c r="Y1636" s="166">
        <f t="shared" si="7606"/>
        <v>0</v>
      </c>
      <c r="Z1636" s="166">
        <f t="shared" si="7606"/>
        <v>0</v>
      </c>
      <c r="AA1636" s="166">
        <f t="shared" si="7606"/>
        <v>0</v>
      </c>
      <c r="AB1636" s="166">
        <f t="shared" si="7606"/>
        <v>0</v>
      </c>
      <c r="AC1636" s="166">
        <f t="shared" si="7606"/>
        <v>0</v>
      </c>
      <c r="AD1636" s="166">
        <f t="shared" si="7606"/>
        <v>0</v>
      </c>
      <c r="AE1636" s="166">
        <f t="shared" si="7606"/>
        <v>0</v>
      </c>
      <c r="AF1636" s="166">
        <f t="shared" si="7606"/>
        <v>0</v>
      </c>
      <c r="AG1636" s="166">
        <f t="shared" si="7606"/>
        <v>0</v>
      </c>
      <c r="AH1636" s="166">
        <f t="shared" si="7606"/>
        <v>0</v>
      </c>
      <c r="AI1636" s="142"/>
      <c r="AJ1636" s="166">
        <f t="shared" si="7584"/>
        <v>0</v>
      </c>
      <c r="AK1636" s="166">
        <f t="shared" ref="AK1636:AU1636" si="7607">AK1429+AJ1636</f>
        <v>0</v>
      </c>
      <c r="AL1636" s="166">
        <f t="shared" si="7607"/>
        <v>0</v>
      </c>
      <c r="AM1636" s="166">
        <f t="shared" si="7607"/>
        <v>0</v>
      </c>
      <c r="AN1636" s="166">
        <f t="shared" si="7607"/>
        <v>0</v>
      </c>
      <c r="AO1636" s="166">
        <f t="shared" si="7607"/>
        <v>0</v>
      </c>
      <c r="AP1636" s="166">
        <f t="shared" si="7607"/>
        <v>0</v>
      </c>
      <c r="AQ1636" s="166">
        <f t="shared" si="7607"/>
        <v>0</v>
      </c>
      <c r="AR1636" s="166">
        <f t="shared" si="7607"/>
        <v>0</v>
      </c>
      <c r="AS1636" s="166">
        <f t="shared" si="7607"/>
        <v>0</v>
      </c>
      <c r="AT1636" s="166">
        <f t="shared" si="7607"/>
        <v>0</v>
      </c>
      <c r="AU1636" s="166">
        <f t="shared" si="7607"/>
        <v>0</v>
      </c>
      <c r="AV1636" s="142"/>
      <c r="AW1636" s="166">
        <f t="shared" si="7586"/>
        <v>0</v>
      </c>
      <c r="AX1636" s="166">
        <f t="shared" ref="AX1636:BH1636" si="7608">AX1429+AW1636</f>
        <v>0</v>
      </c>
      <c r="AY1636" s="166">
        <f t="shared" si="7608"/>
        <v>0</v>
      </c>
      <c r="AZ1636" s="166">
        <f t="shared" si="7608"/>
        <v>0</v>
      </c>
      <c r="BA1636" s="166">
        <f t="shared" si="7608"/>
        <v>0</v>
      </c>
      <c r="BB1636" s="166">
        <f t="shared" si="7608"/>
        <v>0</v>
      </c>
      <c r="BC1636" s="166">
        <f t="shared" si="7608"/>
        <v>0</v>
      </c>
      <c r="BD1636" s="166">
        <f t="shared" si="7608"/>
        <v>0</v>
      </c>
      <c r="BE1636" s="166">
        <f t="shared" si="7608"/>
        <v>0</v>
      </c>
      <c r="BF1636" s="166">
        <f t="shared" si="7608"/>
        <v>0</v>
      </c>
      <c r="BG1636" s="166">
        <f t="shared" si="7608"/>
        <v>0</v>
      </c>
      <c r="BH1636" s="166">
        <f t="shared" si="7608"/>
        <v>0</v>
      </c>
      <c r="BI1636" s="142"/>
      <c r="BV1636" s="142"/>
      <c r="CI1636" s="142"/>
      <c r="CV1636" s="142"/>
      <c r="DI1636" s="142"/>
      <c r="DV1636" s="142"/>
      <c r="EI1636" s="142"/>
    </row>
    <row r="1637" spans="1:140" ht="15.75" hidden="1" x14ac:dyDescent="0.25">
      <c r="A1637" s="2" t="str">
        <f t="shared" si="7604"/>
        <v>2022B</v>
      </c>
      <c r="B1637" s="1" t="str">
        <f t="shared" si="7604"/>
        <v>FH - 2022B</v>
      </c>
      <c r="C1637" s="1" t="str">
        <f t="shared" si="7604"/>
        <v>SPP FH - 2022B</v>
      </c>
      <c r="D1637" s="2" t="str">
        <f t="shared" si="7604"/>
        <v>FH - TBD2022B</v>
      </c>
      <c r="E1637" s="141" t="str">
        <f t="shared" si="7604"/>
        <v>SPP FH - 2022B</v>
      </c>
      <c r="F1637" s="165"/>
      <c r="G1637" s="119">
        <v>364</v>
      </c>
      <c r="H1637" s="193"/>
      <c r="J1637" s="166">
        <f t="shared" ref="J1637:U1637" si="7609">J1430+I1637</f>
        <v>0</v>
      </c>
      <c r="K1637" s="166">
        <f t="shared" si="7609"/>
        <v>0</v>
      </c>
      <c r="L1637" s="166">
        <f t="shared" si="7609"/>
        <v>0</v>
      </c>
      <c r="M1637" s="166">
        <f t="shared" si="7609"/>
        <v>0</v>
      </c>
      <c r="N1637" s="166">
        <f t="shared" si="7609"/>
        <v>0</v>
      </c>
      <c r="O1637" s="166">
        <f t="shared" si="7609"/>
        <v>0</v>
      </c>
      <c r="P1637" s="166">
        <f t="shared" si="7609"/>
        <v>0</v>
      </c>
      <c r="Q1637" s="166">
        <f t="shared" si="7609"/>
        <v>0</v>
      </c>
      <c r="R1637" s="166">
        <f t="shared" si="7609"/>
        <v>0</v>
      </c>
      <c r="S1637" s="166">
        <f t="shared" si="7609"/>
        <v>0</v>
      </c>
      <c r="T1637" s="166">
        <f t="shared" si="7609"/>
        <v>0</v>
      </c>
      <c r="U1637" s="166">
        <f t="shared" si="7609"/>
        <v>0</v>
      </c>
      <c r="V1637" s="100"/>
      <c r="W1637" s="166">
        <f t="shared" si="7562"/>
        <v>0</v>
      </c>
      <c r="X1637" s="166">
        <f t="shared" ref="X1637:AH1637" si="7610">X1430+W1637</f>
        <v>0</v>
      </c>
      <c r="Y1637" s="166">
        <f t="shared" si="7610"/>
        <v>0</v>
      </c>
      <c r="Z1637" s="166">
        <f t="shared" si="7610"/>
        <v>0</v>
      </c>
      <c r="AA1637" s="166">
        <f t="shared" si="7610"/>
        <v>0</v>
      </c>
      <c r="AB1637" s="166">
        <f t="shared" si="7610"/>
        <v>0</v>
      </c>
      <c r="AC1637" s="166">
        <f t="shared" si="7610"/>
        <v>0</v>
      </c>
      <c r="AD1637" s="166">
        <f t="shared" si="7610"/>
        <v>0</v>
      </c>
      <c r="AE1637" s="166">
        <f t="shared" si="7610"/>
        <v>0</v>
      </c>
      <c r="AF1637" s="166">
        <f t="shared" si="7610"/>
        <v>0</v>
      </c>
      <c r="AG1637" s="166">
        <f t="shared" si="7610"/>
        <v>0</v>
      </c>
      <c r="AH1637" s="166">
        <f t="shared" si="7610"/>
        <v>0</v>
      </c>
      <c r="AI1637" s="142"/>
      <c r="AJ1637" s="166">
        <f t="shared" si="7584"/>
        <v>0</v>
      </c>
      <c r="AK1637" s="166">
        <f t="shared" ref="AK1637:AU1637" si="7611">AK1430+AJ1637</f>
        <v>0</v>
      </c>
      <c r="AL1637" s="166">
        <f t="shared" si="7611"/>
        <v>0</v>
      </c>
      <c r="AM1637" s="166">
        <f t="shared" si="7611"/>
        <v>0</v>
      </c>
      <c r="AN1637" s="166">
        <f t="shared" si="7611"/>
        <v>0</v>
      </c>
      <c r="AO1637" s="166">
        <f t="shared" si="7611"/>
        <v>0</v>
      </c>
      <c r="AP1637" s="166">
        <f t="shared" si="7611"/>
        <v>0</v>
      </c>
      <c r="AQ1637" s="166">
        <f t="shared" si="7611"/>
        <v>0</v>
      </c>
      <c r="AR1637" s="166">
        <f t="shared" si="7611"/>
        <v>0</v>
      </c>
      <c r="AS1637" s="166">
        <f t="shared" si="7611"/>
        <v>0</v>
      </c>
      <c r="AT1637" s="166">
        <f t="shared" si="7611"/>
        <v>0</v>
      </c>
      <c r="AU1637" s="166">
        <f t="shared" si="7611"/>
        <v>0</v>
      </c>
      <c r="AV1637" s="142"/>
      <c r="AW1637" s="166">
        <f t="shared" si="7586"/>
        <v>0</v>
      </c>
      <c r="AX1637" s="166">
        <f t="shared" ref="AX1637:BH1637" si="7612">AX1430+AW1637</f>
        <v>0</v>
      </c>
      <c r="AY1637" s="166">
        <f t="shared" si="7612"/>
        <v>0</v>
      </c>
      <c r="AZ1637" s="166">
        <f t="shared" si="7612"/>
        <v>0</v>
      </c>
      <c r="BA1637" s="166">
        <f t="shared" si="7612"/>
        <v>0</v>
      </c>
      <c r="BB1637" s="166">
        <f t="shared" si="7612"/>
        <v>0</v>
      </c>
      <c r="BC1637" s="166">
        <f t="shared" si="7612"/>
        <v>0</v>
      </c>
      <c r="BD1637" s="166">
        <f t="shared" si="7612"/>
        <v>0</v>
      </c>
      <c r="BE1637" s="166">
        <f t="shared" si="7612"/>
        <v>0</v>
      </c>
      <c r="BF1637" s="166">
        <f t="shared" si="7612"/>
        <v>0</v>
      </c>
      <c r="BG1637" s="166">
        <f t="shared" si="7612"/>
        <v>0</v>
      </c>
      <c r="BH1637" s="166">
        <f t="shared" si="7612"/>
        <v>0</v>
      </c>
      <c r="BI1637" s="142"/>
      <c r="BJ1637" s="2" t="e">
        <f>#REF!</f>
        <v>#REF!</v>
      </c>
      <c r="BK1637" s="2" t="e">
        <f>#REF!</f>
        <v>#REF!</v>
      </c>
      <c r="BL1637" s="2" t="e">
        <f>#REF!</f>
        <v>#REF!</v>
      </c>
      <c r="BM1637" s="2" t="e">
        <f>#REF!</f>
        <v>#REF!</v>
      </c>
      <c r="BN1637" s="2" t="e">
        <f>#REF!</f>
        <v>#REF!</v>
      </c>
      <c r="BO1637" s="2" t="e">
        <f>#REF!</f>
        <v>#REF!</v>
      </c>
      <c r="BP1637" s="2" t="e">
        <f>#REF!</f>
        <v>#REF!</v>
      </c>
      <c r="BQ1637" s="2" t="e">
        <f>#REF!</f>
        <v>#REF!</v>
      </c>
      <c r="BR1637" s="2" t="e">
        <f>#REF!</f>
        <v>#REF!</v>
      </c>
      <c r="BS1637" s="2" t="e">
        <f>#REF!</f>
        <v>#REF!</v>
      </c>
      <c r="BT1637" s="2" t="e">
        <f>#REF!</f>
        <v>#REF!</v>
      </c>
      <c r="BU1637" s="2" t="e">
        <f>#REF!</f>
        <v>#REF!</v>
      </c>
      <c r="BV1637" s="142" t="e">
        <f t="shared" ref="BV1637" si="7613">SUM(BJ1637:BU1637)</f>
        <v>#REF!</v>
      </c>
      <c r="BW1637" s="2" t="e">
        <f>#REF!</f>
        <v>#REF!</v>
      </c>
      <c r="BX1637" s="2" t="e">
        <f>#REF!</f>
        <v>#REF!</v>
      </c>
      <c r="BY1637" s="2" t="e">
        <f>#REF!</f>
        <v>#REF!</v>
      </c>
      <c r="BZ1637" s="2" t="e">
        <f>#REF!</f>
        <v>#REF!</v>
      </c>
      <c r="CA1637" s="2" t="e">
        <f>#REF!</f>
        <v>#REF!</v>
      </c>
      <c r="CB1637" s="2" t="e">
        <f>#REF!</f>
        <v>#REF!</v>
      </c>
      <c r="CC1637" s="2" t="e">
        <f>#REF!</f>
        <v>#REF!</v>
      </c>
      <c r="CD1637" s="2" t="e">
        <f>#REF!</f>
        <v>#REF!</v>
      </c>
      <c r="CE1637" s="2" t="e">
        <f>#REF!</f>
        <v>#REF!</v>
      </c>
      <c r="CF1637" s="2" t="e">
        <f>#REF!</f>
        <v>#REF!</v>
      </c>
      <c r="CG1637" s="2" t="e">
        <f>#REF!</f>
        <v>#REF!</v>
      </c>
      <c r="CH1637" s="2" t="e">
        <f>#REF!</f>
        <v>#REF!</v>
      </c>
      <c r="CI1637" s="142" t="e">
        <f t="shared" ref="CI1637" si="7614">SUM(BW1637:CH1637)</f>
        <v>#REF!</v>
      </c>
      <c r="CJ1637" s="2" t="e">
        <f>#REF!</f>
        <v>#REF!</v>
      </c>
      <c r="CK1637" s="2" t="e">
        <f>#REF!</f>
        <v>#REF!</v>
      </c>
      <c r="CL1637" s="2" t="e">
        <f>#REF!</f>
        <v>#REF!</v>
      </c>
      <c r="CM1637" s="2" t="e">
        <f>#REF!</f>
        <v>#REF!</v>
      </c>
      <c r="CN1637" s="2" t="e">
        <f>#REF!</f>
        <v>#REF!</v>
      </c>
      <c r="CO1637" s="2" t="e">
        <f>#REF!</f>
        <v>#REF!</v>
      </c>
      <c r="CP1637" s="2" t="e">
        <f>#REF!</f>
        <v>#REF!</v>
      </c>
      <c r="CQ1637" s="2" t="e">
        <f>#REF!</f>
        <v>#REF!</v>
      </c>
      <c r="CR1637" s="2" t="e">
        <f>#REF!</f>
        <v>#REF!</v>
      </c>
      <c r="CS1637" s="2" t="e">
        <f>#REF!</f>
        <v>#REF!</v>
      </c>
      <c r="CT1637" s="2" t="e">
        <f>#REF!</f>
        <v>#REF!</v>
      </c>
      <c r="CU1637" s="2" t="e">
        <f>#REF!</f>
        <v>#REF!</v>
      </c>
      <c r="CV1637" s="142" t="e">
        <f t="shared" ref="CV1637" si="7615">SUM(CJ1637:CU1637)</f>
        <v>#REF!</v>
      </c>
      <c r="CW1637" s="2" t="e">
        <f>#REF!</f>
        <v>#REF!</v>
      </c>
      <c r="CX1637" s="2" t="e">
        <f>#REF!</f>
        <v>#REF!</v>
      </c>
      <c r="CY1637" s="2" t="e">
        <f>#REF!</f>
        <v>#REF!</v>
      </c>
      <c r="CZ1637" s="2" t="e">
        <f>#REF!</f>
        <v>#REF!</v>
      </c>
      <c r="DA1637" s="2" t="e">
        <f>#REF!</f>
        <v>#REF!</v>
      </c>
      <c r="DB1637" s="2" t="e">
        <f>#REF!</f>
        <v>#REF!</v>
      </c>
      <c r="DC1637" s="2" t="e">
        <f>#REF!</f>
        <v>#REF!</v>
      </c>
      <c r="DD1637" s="2" t="e">
        <f>#REF!</f>
        <v>#REF!</v>
      </c>
      <c r="DE1637" s="2" t="e">
        <f>#REF!</f>
        <v>#REF!</v>
      </c>
      <c r="DF1637" s="2" t="e">
        <f>#REF!</f>
        <v>#REF!</v>
      </c>
      <c r="DG1637" s="2" t="e">
        <f>#REF!</f>
        <v>#REF!</v>
      </c>
      <c r="DH1637" s="2" t="e">
        <f>#REF!</f>
        <v>#REF!</v>
      </c>
      <c r="DI1637" s="142" t="e">
        <f t="shared" ref="DI1637" si="7616">SUM(CW1637:DH1637)</f>
        <v>#REF!</v>
      </c>
      <c r="DJ1637" s="2" t="e">
        <f>#REF!</f>
        <v>#REF!</v>
      </c>
      <c r="DK1637" s="2" t="e">
        <f>#REF!</f>
        <v>#REF!</v>
      </c>
      <c r="DL1637" s="2" t="e">
        <f>#REF!</f>
        <v>#REF!</v>
      </c>
      <c r="DM1637" s="2" t="e">
        <f>#REF!</f>
        <v>#REF!</v>
      </c>
      <c r="DN1637" s="2" t="e">
        <f>#REF!</f>
        <v>#REF!</v>
      </c>
      <c r="DO1637" s="2" t="e">
        <f>#REF!</f>
        <v>#REF!</v>
      </c>
      <c r="DP1637" s="2" t="e">
        <f>#REF!</f>
        <v>#REF!</v>
      </c>
      <c r="DQ1637" s="2" t="e">
        <f>#REF!</f>
        <v>#REF!</v>
      </c>
      <c r="DR1637" s="2" t="e">
        <f>#REF!</f>
        <v>#REF!</v>
      </c>
      <c r="DS1637" s="2" t="e">
        <f>#REF!</f>
        <v>#REF!</v>
      </c>
      <c r="DT1637" s="2" t="e">
        <f>#REF!</f>
        <v>#REF!</v>
      </c>
      <c r="DU1637" s="2" t="e">
        <f>#REF!</f>
        <v>#REF!</v>
      </c>
      <c r="DV1637" s="142" t="e">
        <f t="shared" ref="DV1637" si="7617">SUM(DJ1637:DU1637)</f>
        <v>#REF!</v>
      </c>
      <c r="DW1637" s="2" t="e">
        <f>#REF!</f>
        <v>#REF!</v>
      </c>
      <c r="DX1637" s="2" t="e">
        <f>#REF!</f>
        <v>#REF!</v>
      </c>
      <c r="DY1637" s="2" t="e">
        <f>#REF!</f>
        <v>#REF!</v>
      </c>
      <c r="DZ1637" s="2" t="e">
        <f>#REF!</f>
        <v>#REF!</v>
      </c>
      <c r="EA1637" s="2" t="e">
        <f>#REF!</f>
        <v>#REF!</v>
      </c>
      <c r="EB1637" s="2" t="e">
        <f>#REF!</f>
        <v>#REF!</v>
      </c>
      <c r="EC1637" s="2" t="e">
        <f>#REF!</f>
        <v>#REF!</v>
      </c>
      <c r="ED1637" s="2" t="e">
        <f>#REF!</f>
        <v>#REF!</v>
      </c>
      <c r="EE1637" s="2" t="e">
        <f>#REF!</f>
        <v>#REF!</v>
      </c>
      <c r="EF1637" s="2" t="e">
        <f>#REF!</f>
        <v>#REF!</v>
      </c>
      <c r="EG1637" s="2" t="e">
        <f>#REF!</f>
        <v>#REF!</v>
      </c>
      <c r="EH1637" s="2" t="e">
        <f>#REF!</f>
        <v>#REF!</v>
      </c>
      <c r="EI1637" s="142" t="e">
        <f t="shared" ref="EI1637" si="7618">SUM(DW1637:EH1637)</f>
        <v>#REF!</v>
      </c>
      <c r="EJ1637" s="2" t="e">
        <f t="shared" ref="EJ1637" si="7619">EI1637+DV1637+DI1637+CV1637+CI1637+BV1637+BI1637+AV1637+AI1637+V1637</f>
        <v>#REF!</v>
      </c>
    </row>
    <row r="1638" spans="1:140" s="1" customFormat="1" ht="15.75" x14ac:dyDescent="0.25">
      <c r="B1638" s="1" t="s">
        <v>200</v>
      </c>
      <c r="E1638" s="81"/>
      <c r="I1638" s="147">
        <f t="shared" ref="I1638:U1638" si="7620">SUM(I1435:I1637)</f>
        <v>0</v>
      </c>
      <c r="J1638" s="148">
        <f t="shared" si="7620"/>
        <v>0</v>
      </c>
      <c r="K1638" s="149">
        <f t="shared" si="7620"/>
        <v>0</v>
      </c>
      <c r="L1638" s="149">
        <f t="shared" si="7620"/>
        <v>0</v>
      </c>
      <c r="M1638" s="149">
        <f t="shared" si="7620"/>
        <v>0</v>
      </c>
      <c r="N1638" s="149">
        <f t="shared" si="7620"/>
        <v>0</v>
      </c>
      <c r="O1638" s="149">
        <f t="shared" si="7620"/>
        <v>0</v>
      </c>
      <c r="P1638" s="149">
        <f t="shared" si="7620"/>
        <v>0</v>
      </c>
      <c r="Q1638" s="149">
        <f t="shared" si="7620"/>
        <v>0</v>
      </c>
      <c r="R1638" s="149">
        <f t="shared" si="7620"/>
        <v>0</v>
      </c>
      <c r="S1638" s="149">
        <f t="shared" si="7620"/>
        <v>0</v>
      </c>
      <c r="T1638" s="149">
        <f t="shared" si="7620"/>
        <v>0</v>
      </c>
      <c r="U1638" s="149">
        <f t="shared" si="7620"/>
        <v>0</v>
      </c>
      <c r="V1638" s="100">
        <f>V1431+I1638-U1638</f>
        <v>0</v>
      </c>
      <c r="W1638" s="148">
        <f t="shared" ref="W1638:AH1638" si="7621">SUM(W1435:W1637)</f>
        <v>22202.010000000002</v>
      </c>
      <c r="X1638" s="149">
        <f t="shared" si="7621"/>
        <v>24741.160000000003</v>
      </c>
      <c r="Y1638" s="149">
        <f t="shared" si="7621"/>
        <v>24741.160000000003</v>
      </c>
      <c r="Z1638" s="149">
        <f t="shared" si="7621"/>
        <v>24741.160000000003</v>
      </c>
      <c r="AA1638" s="149">
        <f t="shared" si="7621"/>
        <v>24741.160000000003</v>
      </c>
      <c r="AB1638" s="149">
        <f t="shared" si="7621"/>
        <v>24741.160000000003</v>
      </c>
      <c r="AC1638" s="149">
        <f t="shared" si="7621"/>
        <v>46237.22</v>
      </c>
      <c r="AD1638" s="149">
        <f t="shared" si="7621"/>
        <v>46957.22</v>
      </c>
      <c r="AE1638" s="149">
        <f t="shared" si="7621"/>
        <v>46957.22</v>
      </c>
      <c r="AF1638" s="149">
        <f t="shared" si="7621"/>
        <v>794342.06</v>
      </c>
      <c r="AG1638" s="149">
        <f t="shared" si="7621"/>
        <v>794842.06</v>
      </c>
      <c r="AH1638" s="149">
        <f t="shared" si="7621"/>
        <v>829853.09000000032</v>
      </c>
      <c r="AI1638" s="100">
        <f>AI1431+U1638-AH1638</f>
        <v>0</v>
      </c>
      <c r="AJ1638" s="149">
        <f t="shared" ref="AJ1638:AU1638" si="7622">SUM(AJ1435:AJ1637)</f>
        <v>1657051.6500000004</v>
      </c>
      <c r="AK1638" s="149">
        <f t="shared" si="7622"/>
        <v>3399725.93</v>
      </c>
      <c r="AL1638" s="149">
        <f t="shared" si="7622"/>
        <v>5650676.0019999975</v>
      </c>
      <c r="AM1638" s="149">
        <f t="shared" si="7622"/>
        <v>5650676.0019999975</v>
      </c>
      <c r="AN1638" s="149">
        <f t="shared" si="7622"/>
        <v>6146253.1539999973</v>
      </c>
      <c r="AO1638" s="149">
        <f t="shared" si="7622"/>
        <v>6812878.0059999973</v>
      </c>
      <c r="AP1638" s="149">
        <f t="shared" si="7622"/>
        <v>8082924.2059999974</v>
      </c>
      <c r="AQ1638" s="149">
        <f t="shared" si="7622"/>
        <v>8082924.2059999974</v>
      </c>
      <c r="AR1638" s="149">
        <f t="shared" si="7622"/>
        <v>9124073.5579999983</v>
      </c>
      <c r="AS1638" s="149">
        <f t="shared" si="7622"/>
        <v>10978868.278000001</v>
      </c>
      <c r="AT1638" s="149">
        <f t="shared" si="7622"/>
        <v>11302868.278000001</v>
      </c>
      <c r="AU1638" s="149">
        <f t="shared" si="7622"/>
        <v>14431991.208500002</v>
      </c>
      <c r="AV1638" s="100">
        <f>AV1431+AH1638-AU1638</f>
        <v>0</v>
      </c>
      <c r="AW1638" s="149">
        <f t="shared" ref="AW1638:BH1638" si="7623">SUM(AW1435:AW1637)</f>
        <v>15924294.596499998</v>
      </c>
      <c r="AX1638" s="149">
        <f t="shared" si="7623"/>
        <v>16121567.6845</v>
      </c>
      <c r="AY1638" s="149">
        <f t="shared" si="7623"/>
        <v>17409918.524500001</v>
      </c>
      <c r="AZ1638" s="149">
        <f t="shared" si="7623"/>
        <v>17489918.524500001</v>
      </c>
      <c r="BA1638" s="149">
        <f t="shared" si="7623"/>
        <v>17569918.524500001</v>
      </c>
      <c r="BB1638" s="149">
        <f t="shared" si="7623"/>
        <v>17717918.524500001</v>
      </c>
      <c r="BC1638" s="149">
        <f t="shared" si="7623"/>
        <v>17837918.524500001</v>
      </c>
      <c r="BD1638" s="149">
        <f t="shared" si="7623"/>
        <v>17997918.524500001</v>
      </c>
      <c r="BE1638" s="149">
        <f t="shared" si="7623"/>
        <v>20954670.912500001</v>
      </c>
      <c r="BF1638" s="149">
        <f t="shared" si="7623"/>
        <v>21114670.912500001</v>
      </c>
      <c r="BG1638" s="149">
        <f t="shared" si="7623"/>
        <v>21273611.712500002</v>
      </c>
      <c r="BH1638" s="149">
        <f t="shared" si="7623"/>
        <v>24335965.9725</v>
      </c>
      <c r="BI1638" s="100">
        <f>BI1431+AU1638-BH1638</f>
        <v>0</v>
      </c>
      <c r="BJ1638" s="149" t="e">
        <f>SUM(#REF!)</f>
        <v>#REF!</v>
      </c>
      <c r="BK1638" s="149" t="e">
        <f>SUM(#REF!)</f>
        <v>#REF!</v>
      </c>
      <c r="BL1638" s="149" t="e">
        <f>SUM(#REF!)</f>
        <v>#REF!</v>
      </c>
      <c r="BM1638" s="149" t="e">
        <f>SUM(#REF!)</f>
        <v>#REF!</v>
      </c>
      <c r="BN1638" s="149" t="e">
        <f>SUM(#REF!)</f>
        <v>#REF!</v>
      </c>
      <c r="BO1638" s="149" t="e">
        <f>SUM(#REF!)</f>
        <v>#REF!</v>
      </c>
      <c r="BP1638" s="149" t="e">
        <f>SUM(#REF!)</f>
        <v>#REF!</v>
      </c>
      <c r="BQ1638" s="149" t="e">
        <f>SUM(#REF!)</f>
        <v>#REF!</v>
      </c>
      <c r="BR1638" s="149" t="e">
        <f>SUM(#REF!)</f>
        <v>#REF!</v>
      </c>
      <c r="BS1638" s="149" t="e">
        <f>SUM(#REF!)</f>
        <v>#REF!</v>
      </c>
      <c r="BT1638" s="149" t="e">
        <f>SUM(#REF!)</f>
        <v>#REF!</v>
      </c>
      <c r="BU1638" s="149" t="e">
        <f>SUM(#REF!)</f>
        <v>#REF!</v>
      </c>
      <c r="BV1638" s="158" t="e">
        <f>(#REF!+#REF!+#REF!+IF(#REF!=0,0,#REF!))+BH1638-BU1638</f>
        <v>#REF!</v>
      </c>
      <c r="BW1638" s="149" t="e">
        <f>SUM(#REF!)</f>
        <v>#REF!</v>
      </c>
      <c r="BX1638" s="149" t="e">
        <f>SUM(#REF!)</f>
        <v>#REF!</v>
      </c>
      <c r="BY1638" s="149" t="e">
        <f>SUM(#REF!)</f>
        <v>#REF!</v>
      </c>
      <c r="BZ1638" s="149" t="e">
        <f>SUM(#REF!)</f>
        <v>#REF!</v>
      </c>
      <c r="CA1638" s="149" t="e">
        <f>SUM(#REF!)</f>
        <v>#REF!</v>
      </c>
      <c r="CB1638" s="149" t="e">
        <f>SUM(#REF!)</f>
        <v>#REF!</v>
      </c>
      <c r="CC1638" s="149" t="e">
        <f>SUM(#REF!)</f>
        <v>#REF!</v>
      </c>
      <c r="CD1638" s="149" t="e">
        <f>SUM(#REF!)</f>
        <v>#REF!</v>
      </c>
      <c r="CE1638" s="149" t="e">
        <f>SUM(#REF!)</f>
        <v>#REF!</v>
      </c>
      <c r="CF1638" s="149" t="e">
        <f>SUM(#REF!)</f>
        <v>#REF!</v>
      </c>
      <c r="CG1638" s="149" t="e">
        <f>SUM(#REF!)</f>
        <v>#REF!</v>
      </c>
      <c r="CH1638" s="149" t="e">
        <f>SUM(#REF!)</f>
        <v>#REF!</v>
      </c>
      <c r="CI1638" s="158" t="e">
        <f>(#REF!+#REF!+#REF!+IF(#REF!=0,0,#REF!))+BU1638-CH1638</f>
        <v>#REF!</v>
      </c>
      <c r="CJ1638" s="149" t="e">
        <f>SUM(#REF!)</f>
        <v>#REF!</v>
      </c>
      <c r="CK1638" s="149" t="e">
        <f>SUM(#REF!)</f>
        <v>#REF!</v>
      </c>
      <c r="CL1638" s="149" t="e">
        <f>SUM(#REF!)</f>
        <v>#REF!</v>
      </c>
      <c r="CM1638" s="149" t="e">
        <f>SUM(#REF!)</f>
        <v>#REF!</v>
      </c>
      <c r="CN1638" s="149" t="e">
        <f>SUM(#REF!)</f>
        <v>#REF!</v>
      </c>
      <c r="CO1638" s="149" t="e">
        <f>SUM(#REF!)</f>
        <v>#REF!</v>
      </c>
      <c r="CP1638" s="149" t="e">
        <f>SUM(#REF!)</f>
        <v>#REF!</v>
      </c>
      <c r="CQ1638" s="149" t="e">
        <f>SUM(#REF!)</f>
        <v>#REF!</v>
      </c>
      <c r="CR1638" s="149" t="e">
        <f>SUM(#REF!)</f>
        <v>#REF!</v>
      </c>
      <c r="CS1638" s="149" t="e">
        <f>SUM(#REF!)</f>
        <v>#REF!</v>
      </c>
      <c r="CT1638" s="149" t="e">
        <f>SUM(#REF!)</f>
        <v>#REF!</v>
      </c>
      <c r="CU1638" s="149" t="e">
        <f>SUM(#REF!)</f>
        <v>#REF!</v>
      </c>
      <c r="CV1638" s="158" t="e">
        <f>(#REF!+#REF!+#REF!+IF(#REF!=0,0,#REF!))+CH1638-CU1638</f>
        <v>#REF!</v>
      </c>
      <c r="CW1638" s="149" t="e">
        <f>SUM(#REF!)</f>
        <v>#REF!</v>
      </c>
      <c r="CX1638" s="149" t="e">
        <f>SUM(#REF!)</f>
        <v>#REF!</v>
      </c>
      <c r="CY1638" s="149" t="e">
        <f>SUM(#REF!)</f>
        <v>#REF!</v>
      </c>
      <c r="CZ1638" s="149" t="e">
        <f>SUM(#REF!)</f>
        <v>#REF!</v>
      </c>
      <c r="DA1638" s="149" t="e">
        <f>SUM(#REF!)</f>
        <v>#REF!</v>
      </c>
      <c r="DB1638" s="149" t="e">
        <f>SUM(#REF!)</f>
        <v>#REF!</v>
      </c>
      <c r="DC1638" s="149" t="e">
        <f>SUM(#REF!)</f>
        <v>#REF!</v>
      </c>
      <c r="DD1638" s="149" t="e">
        <f>SUM(#REF!)</f>
        <v>#REF!</v>
      </c>
      <c r="DE1638" s="149" t="e">
        <f>SUM(#REF!)</f>
        <v>#REF!</v>
      </c>
      <c r="DF1638" s="149" t="e">
        <f>SUM(#REF!)</f>
        <v>#REF!</v>
      </c>
      <c r="DG1638" s="149" t="e">
        <f>SUM(#REF!)</f>
        <v>#REF!</v>
      </c>
      <c r="DH1638" s="149" t="e">
        <f>SUM(#REF!)</f>
        <v>#REF!</v>
      </c>
      <c r="DI1638" s="158" t="e">
        <f>(#REF!+#REF!+#REF!+IF(#REF!=0,0,#REF!))+CU1638-DH1638</f>
        <v>#REF!</v>
      </c>
      <c r="DJ1638" s="149" t="e">
        <f>SUM(#REF!)</f>
        <v>#REF!</v>
      </c>
      <c r="DK1638" s="149" t="e">
        <f>SUM(#REF!)</f>
        <v>#REF!</v>
      </c>
      <c r="DL1638" s="149" t="e">
        <f>SUM(#REF!)</f>
        <v>#REF!</v>
      </c>
      <c r="DM1638" s="149" t="e">
        <f>SUM(#REF!)</f>
        <v>#REF!</v>
      </c>
      <c r="DN1638" s="149" t="e">
        <f>SUM(#REF!)</f>
        <v>#REF!</v>
      </c>
      <c r="DO1638" s="149" t="e">
        <f>SUM(#REF!)</f>
        <v>#REF!</v>
      </c>
      <c r="DP1638" s="149" t="e">
        <f>SUM(#REF!)</f>
        <v>#REF!</v>
      </c>
      <c r="DQ1638" s="149" t="e">
        <f>SUM(#REF!)</f>
        <v>#REF!</v>
      </c>
      <c r="DR1638" s="149" t="e">
        <f>SUM(#REF!)</f>
        <v>#REF!</v>
      </c>
      <c r="DS1638" s="149" t="e">
        <f>SUM(#REF!)</f>
        <v>#REF!</v>
      </c>
      <c r="DT1638" s="149" t="e">
        <f>SUM(#REF!)</f>
        <v>#REF!</v>
      </c>
      <c r="DU1638" s="149" t="e">
        <f>SUM(#REF!)</f>
        <v>#REF!</v>
      </c>
      <c r="DV1638" s="158" t="e">
        <f>(#REF!+#REF!+#REF!+IF(#REF!=0,0,#REF!))+DH1638-DU1638</f>
        <v>#REF!</v>
      </c>
      <c r="DW1638" s="149" t="e">
        <f>SUM(#REF!)</f>
        <v>#REF!</v>
      </c>
      <c r="DX1638" s="149" t="e">
        <f>SUM(#REF!)</f>
        <v>#REF!</v>
      </c>
      <c r="DY1638" s="149" t="e">
        <f>SUM(#REF!)</f>
        <v>#REF!</v>
      </c>
      <c r="DZ1638" s="149" t="e">
        <f>SUM(#REF!)</f>
        <v>#REF!</v>
      </c>
      <c r="EA1638" s="149" t="e">
        <f>SUM(#REF!)</f>
        <v>#REF!</v>
      </c>
      <c r="EB1638" s="149" t="e">
        <f>SUM(#REF!)</f>
        <v>#REF!</v>
      </c>
      <c r="EC1638" s="149" t="e">
        <f>SUM(#REF!)</f>
        <v>#REF!</v>
      </c>
      <c r="ED1638" s="149" t="e">
        <f>SUM(#REF!)</f>
        <v>#REF!</v>
      </c>
      <c r="EE1638" s="149" t="e">
        <f>SUM(#REF!)</f>
        <v>#REF!</v>
      </c>
      <c r="EF1638" s="149" t="e">
        <f>SUM(#REF!)</f>
        <v>#REF!</v>
      </c>
      <c r="EG1638" s="149" t="e">
        <f>SUM(#REF!)</f>
        <v>#REF!</v>
      </c>
      <c r="EH1638" s="149" t="e">
        <f>SUM(#REF!)</f>
        <v>#REF!</v>
      </c>
      <c r="EI1638" s="158" t="e">
        <f>(#REF!+#REF!+#REF!+IF(#REF!=0,0,#REF!))+DU1638-EH1638</f>
        <v>#REF!</v>
      </c>
    </row>
    <row r="1639" spans="1:140" x14ac:dyDescent="0.2">
      <c r="E1639" s="141"/>
      <c r="I1639" s="118"/>
    </row>
    <row r="1640" spans="1:140" ht="15.75" x14ac:dyDescent="0.25">
      <c r="E1640" s="141"/>
      <c r="F1640" s="85" t="s">
        <v>133</v>
      </c>
      <c r="G1640" s="2" t="s">
        <v>253</v>
      </c>
      <c r="H1640" s="152" t="s">
        <v>536</v>
      </c>
    </row>
    <row r="1641" spans="1:140" s="1" customFormat="1" ht="18.75" x14ac:dyDescent="0.3">
      <c r="B1641" s="192" t="s">
        <v>130</v>
      </c>
      <c r="F1641" s="83" t="s">
        <v>127</v>
      </c>
      <c r="G1641" s="83" t="s">
        <v>131</v>
      </c>
      <c r="H1641" s="83" t="s">
        <v>131</v>
      </c>
      <c r="J1641" s="83" t="s">
        <v>87</v>
      </c>
      <c r="K1641" s="83" t="s">
        <v>88</v>
      </c>
      <c r="L1641" s="83" t="s">
        <v>89</v>
      </c>
      <c r="M1641" s="83" t="s">
        <v>90</v>
      </c>
      <c r="N1641" s="83" t="s">
        <v>48</v>
      </c>
      <c r="O1641" s="83" t="s">
        <v>91</v>
      </c>
      <c r="P1641" s="83" t="s">
        <v>92</v>
      </c>
      <c r="Q1641" s="83" t="s">
        <v>93</v>
      </c>
      <c r="R1641" s="83" t="s">
        <v>94</v>
      </c>
      <c r="S1641" s="83" t="s">
        <v>95</v>
      </c>
      <c r="T1641" s="83" t="s">
        <v>96</v>
      </c>
      <c r="U1641" s="83" t="s">
        <v>97</v>
      </c>
      <c r="V1641" s="146" t="s">
        <v>140</v>
      </c>
      <c r="W1641" s="83" t="s">
        <v>87</v>
      </c>
      <c r="X1641" s="83" t="s">
        <v>88</v>
      </c>
      <c r="Y1641" s="83" t="s">
        <v>89</v>
      </c>
      <c r="Z1641" s="83" t="s">
        <v>90</v>
      </c>
      <c r="AA1641" s="83" t="s">
        <v>48</v>
      </c>
      <c r="AB1641" s="83" t="s">
        <v>91</v>
      </c>
      <c r="AC1641" s="83" t="s">
        <v>92</v>
      </c>
      <c r="AD1641" s="83" t="s">
        <v>93</v>
      </c>
      <c r="AE1641" s="83" t="s">
        <v>94</v>
      </c>
      <c r="AF1641" s="83" t="s">
        <v>95</v>
      </c>
      <c r="AG1641" s="83" t="s">
        <v>96</v>
      </c>
      <c r="AH1641" s="83" t="s">
        <v>97</v>
      </c>
      <c r="AI1641" s="146" t="s">
        <v>140</v>
      </c>
      <c r="AJ1641" s="83" t="s">
        <v>87</v>
      </c>
      <c r="AK1641" s="83" t="s">
        <v>88</v>
      </c>
      <c r="AL1641" s="83" t="s">
        <v>89</v>
      </c>
      <c r="AM1641" s="83" t="s">
        <v>90</v>
      </c>
      <c r="AN1641" s="83" t="s">
        <v>48</v>
      </c>
      <c r="AO1641" s="83" t="s">
        <v>91</v>
      </c>
      <c r="AP1641" s="83" t="s">
        <v>92</v>
      </c>
      <c r="AQ1641" s="83" t="s">
        <v>93</v>
      </c>
      <c r="AR1641" s="83" t="s">
        <v>94</v>
      </c>
      <c r="AS1641" s="83" t="s">
        <v>95</v>
      </c>
      <c r="AT1641" s="83" t="s">
        <v>96</v>
      </c>
      <c r="AU1641" s="83" t="s">
        <v>97</v>
      </c>
      <c r="AV1641" s="146" t="s">
        <v>140</v>
      </c>
      <c r="AW1641" s="83" t="s">
        <v>87</v>
      </c>
      <c r="AX1641" s="83" t="s">
        <v>88</v>
      </c>
      <c r="AY1641" s="83" t="s">
        <v>89</v>
      </c>
      <c r="AZ1641" s="83" t="s">
        <v>90</v>
      </c>
      <c r="BA1641" s="83" t="s">
        <v>48</v>
      </c>
      <c r="BB1641" s="83" t="s">
        <v>91</v>
      </c>
      <c r="BC1641" s="83" t="s">
        <v>92</v>
      </c>
      <c r="BD1641" s="83" t="s">
        <v>93</v>
      </c>
      <c r="BE1641" s="83" t="s">
        <v>94</v>
      </c>
      <c r="BF1641" s="83" t="s">
        <v>95</v>
      </c>
      <c r="BG1641" s="83" t="s">
        <v>96</v>
      </c>
      <c r="BH1641" s="83" t="s">
        <v>97</v>
      </c>
      <c r="BI1641" s="146" t="s">
        <v>140</v>
      </c>
      <c r="BJ1641" s="83" t="s">
        <v>87</v>
      </c>
      <c r="BK1641" s="83" t="s">
        <v>88</v>
      </c>
      <c r="BL1641" s="83" t="s">
        <v>89</v>
      </c>
      <c r="BM1641" s="83" t="s">
        <v>90</v>
      </c>
      <c r="BN1641" s="83" t="s">
        <v>48</v>
      </c>
      <c r="BO1641" s="83" t="s">
        <v>91</v>
      </c>
      <c r="BP1641" s="83" t="s">
        <v>92</v>
      </c>
      <c r="BQ1641" s="83" t="s">
        <v>93</v>
      </c>
      <c r="BR1641" s="83" t="s">
        <v>94</v>
      </c>
      <c r="BS1641" s="83" t="s">
        <v>95</v>
      </c>
      <c r="BT1641" s="83" t="s">
        <v>96</v>
      </c>
      <c r="BU1641" s="83" t="s">
        <v>97</v>
      </c>
      <c r="BV1641" s="146" t="s">
        <v>140</v>
      </c>
      <c r="BW1641" s="83" t="s">
        <v>87</v>
      </c>
      <c r="BX1641" s="83" t="s">
        <v>88</v>
      </c>
      <c r="BY1641" s="83" t="s">
        <v>89</v>
      </c>
      <c r="BZ1641" s="83" t="s">
        <v>90</v>
      </c>
      <c r="CA1641" s="83" t="s">
        <v>48</v>
      </c>
      <c r="CB1641" s="83" t="s">
        <v>91</v>
      </c>
      <c r="CC1641" s="83" t="s">
        <v>92</v>
      </c>
      <c r="CD1641" s="83" t="s">
        <v>93</v>
      </c>
      <c r="CE1641" s="83" t="s">
        <v>94</v>
      </c>
      <c r="CF1641" s="83" t="s">
        <v>95</v>
      </c>
      <c r="CG1641" s="83" t="s">
        <v>96</v>
      </c>
      <c r="CH1641" s="83" t="s">
        <v>97</v>
      </c>
      <c r="CI1641" s="146" t="s">
        <v>140</v>
      </c>
      <c r="CJ1641" s="83" t="s">
        <v>87</v>
      </c>
      <c r="CK1641" s="83" t="s">
        <v>88</v>
      </c>
      <c r="CL1641" s="83" t="s">
        <v>89</v>
      </c>
      <c r="CM1641" s="83" t="s">
        <v>90</v>
      </c>
      <c r="CN1641" s="83" t="s">
        <v>48</v>
      </c>
      <c r="CO1641" s="83" t="s">
        <v>91</v>
      </c>
      <c r="CP1641" s="83" t="s">
        <v>92</v>
      </c>
      <c r="CQ1641" s="83" t="s">
        <v>93</v>
      </c>
      <c r="CR1641" s="83" t="s">
        <v>94</v>
      </c>
      <c r="CS1641" s="83" t="s">
        <v>95</v>
      </c>
      <c r="CT1641" s="83" t="s">
        <v>96</v>
      </c>
      <c r="CU1641" s="83" t="s">
        <v>97</v>
      </c>
      <c r="CV1641" s="146" t="s">
        <v>140</v>
      </c>
      <c r="CW1641" s="83" t="s">
        <v>87</v>
      </c>
      <c r="CX1641" s="83" t="s">
        <v>88</v>
      </c>
      <c r="CY1641" s="83" t="s">
        <v>89</v>
      </c>
      <c r="CZ1641" s="83" t="s">
        <v>90</v>
      </c>
      <c r="DA1641" s="83" t="s">
        <v>48</v>
      </c>
      <c r="DB1641" s="83" t="s">
        <v>91</v>
      </c>
      <c r="DC1641" s="83" t="s">
        <v>92</v>
      </c>
      <c r="DD1641" s="83" t="s">
        <v>93</v>
      </c>
      <c r="DE1641" s="83" t="s">
        <v>94</v>
      </c>
      <c r="DF1641" s="83" t="s">
        <v>95</v>
      </c>
      <c r="DG1641" s="83" t="s">
        <v>96</v>
      </c>
      <c r="DH1641" s="83" t="s">
        <v>97</v>
      </c>
      <c r="DI1641" s="146" t="s">
        <v>140</v>
      </c>
      <c r="DJ1641" s="83" t="s">
        <v>87</v>
      </c>
      <c r="DK1641" s="83" t="s">
        <v>88</v>
      </c>
      <c r="DL1641" s="83" t="s">
        <v>89</v>
      </c>
      <c r="DM1641" s="83" t="s">
        <v>90</v>
      </c>
      <c r="DN1641" s="83" t="s">
        <v>48</v>
      </c>
      <c r="DO1641" s="83" t="s">
        <v>91</v>
      </c>
      <c r="DP1641" s="83" t="s">
        <v>92</v>
      </c>
      <c r="DQ1641" s="83" t="s">
        <v>93</v>
      </c>
      <c r="DR1641" s="83" t="s">
        <v>94</v>
      </c>
      <c r="DS1641" s="83" t="s">
        <v>95</v>
      </c>
      <c r="DT1641" s="83" t="s">
        <v>96</v>
      </c>
      <c r="DU1641" s="83" t="s">
        <v>97</v>
      </c>
      <c r="DV1641" s="146" t="s">
        <v>140</v>
      </c>
      <c r="DW1641" s="83" t="s">
        <v>87</v>
      </c>
      <c r="DX1641" s="83" t="s">
        <v>88</v>
      </c>
      <c r="DY1641" s="83" t="s">
        <v>89</v>
      </c>
      <c r="DZ1641" s="83" t="s">
        <v>90</v>
      </c>
      <c r="EA1641" s="83" t="s">
        <v>48</v>
      </c>
      <c r="EB1641" s="83" t="s">
        <v>91</v>
      </c>
      <c r="EC1641" s="83" t="s">
        <v>92</v>
      </c>
      <c r="ED1641" s="83" t="s">
        <v>93</v>
      </c>
      <c r="EE1641" s="83" t="s">
        <v>94</v>
      </c>
      <c r="EF1641" s="83" t="s">
        <v>95</v>
      </c>
      <c r="EG1641" s="83" t="s">
        <v>96</v>
      </c>
      <c r="EH1641" s="83" t="s">
        <v>97</v>
      </c>
      <c r="EI1641" s="146" t="s">
        <v>140</v>
      </c>
    </row>
    <row r="1642" spans="1:140" ht="15.75" outlineLevel="1" x14ac:dyDescent="0.25">
      <c r="A1642" s="2">
        <f t="shared" ref="A1642:E1651" si="7624">A1435</f>
        <v>1</v>
      </c>
      <c r="B1642" s="1" t="str">
        <f t="shared" si="7624"/>
        <v>PRE-09580</v>
      </c>
      <c r="C1642" s="1" t="str">
        <f t="shared" si="7624"/>
        <v>SPP FH - E Winterhaven 13308</v>
      </c>
      <c r="D1642" s="2" t="str">
        <f t="shared" si="7624"/>
        <v>PRE-09580.1</v>
      </c>
      <c r="E1642" s="141" t="str">
        <f t="shared" si="7624"/>
        <v>SPP FH - E Winterhaven 13308 - OH Feed</v>
      </c>
      <c r="F1642" s="114">
        <f t="shared" ref="F1642:F1705" si="7625">G1435</f>
        <v>364</v>
      </c>
      <c r="G1642" s="186">
        <f>VLOOKUP($F1642,'2021 Depreciation Rates'!$A:$B,2,FALSE)</f>
        <v>4.3999999999999997E-2</v>
      </c>
      <c r="H1642" s="186">
        <f>VLOOKUP($F1642,'2022-2023 Depreciation Rates'!$A$1:$B$197,2,FALSE)</f>
        <v>3.6999999999999998E-2</v>
      </c>
      <c r="J1642" s="166">
        <f t="shared" ref="J1642:U1642" si="7626">-I1435*($G1642/12)</f>
        <v>0</v>
      </c>
      <c r="K1642" s="166">
        <f t="shared" si="7626"/>
        <v>0</v>
      </c>
      <c r="L1642" s="166">
        <f t="shared" si="7626"/>
        <v>0</v>
      </c>
      <c r="M1642" s="100">
        <f t="shared" si="7626"/>
        <v>0</v>
      </c>
      <c r="N1642" s="100">
        <f t="shared" si="7626"/>
        <v>0</v>
      </c>
      <c r="O1642" s="100">
        <f t="shared" si="7626"/>
        <v>0</v>
      </c>
      <c r="P1642" s="100">
        <f t="shared" si="7626"/>
        <v>0</v>
      </c>
      <c r="Q1642" s="100">
        <f t="shared" si="7626"/>
        <v>0</v>
      </c>
      <c r="R1642" s="100">
        <f t="shared" si="7626"/>
        <v>0</v>
      </c>
      <c r="S1642" s="100">
        <f t="shared" si="7626"/>
        <v>0</v>
      </c>
      <c r="T1642" s="100">
        <f t="shared" si="7626"/>
        <v>0</v>
      </c>
      <c r="U1642" s="166">
        <f t="shared" si="7626"/>
        <v>0</v>
      </c>
      <c r="V1642" s="166">
        <f>SUM(J1642:U1642)</f>
        <v>0</v>
      </c>
      <c r="W1642" s="100">
        <f t="shared" ref="W1642:W1705" si="7627">-U1435*($G1642/12)</f>
        <v>0</v>
      </c>
      <c r="X1642" s="100">
        <f t="shared" ref="X1642:AH1642" si="7628">-W1435*($G1642/12)</f>
        <v>0</v>
      </c>
      <c r="Y1642" s="100">
        <f t="shared" si="7628"/>
        <v>0</v>
      </c>
      <c r="Z1642" s="100">
        <f t="shared" si="7628"/>
        <v>0</v>
      </c>
      <c r="AA1642" s="100">
        <f t="shared" si="7628"/>
        <v>0</v>
      </c>
      <c r="AB1642" s="100">
        <f t="shared" si="7628"/>
        <v>0</v>
      </c>
      <c r="AC1642" s="100">
        <f t="shared" si="7628"/>
        <v>0</v>
      </c>
      <c r="AD1642" s="100">
        <f t="shared" si="7628"/>
        <v>0</v>
      </c>
      <c r="AE1642" s="100">
        <f t="shared" si="7628"/>
        <v>0</v>
      </c>
      <c r="AF1642" s="100">
        <f t="shared" si="7628"/>
        <v>0</v>
      </c>
      <c r="AG1642" s="100">
        <f t="shared" si="7628"/>
        <v>0</v>
      </c>
      <c r="AH1642" s="100">
        <f t="shared" si="7628"/>
        <v>0</v>
      </c>
      <c r="AI1642" s="100">
        <f>SUM(W1642:AH1642)</f>
        <v>0</v>
      </c>
      <c r="AJ1642" s="100">
        <f>-AH1435*($H1642/12)</f>
        <v>0</v>
      </c>
      <c r="AK1642" s="100">
        <f>-AJ1435*($H1642/12)</f>
        <v>0</v>
      </c>
      <c r="AL1642" s="100">
        <f t="shared" ref="AL1642:AT1642" si="7629">-AK1435*($H1642/12)</f>
        <v>0</v>
      </c>
      <c r="AM1642" s="100">
        <f t="shared" si="7629"/>
        <v>0</v>
      </c>
      <c r="AN1642" s="100">
        <f t="shared" si="7629"/>
        <v>0</v>
      </c>
      <c r="AO1642" s="100">
        <f t="shared" si="7629"/>
        <v>0</v>
      </c>
      <c r="AP1642" s="100">
        <f t="shared" si="7629"/>
        <v>0</v>
      </c>
      <c r="AQ1642" s="100">
        <f t="shared" si="7629"/>
        <v>0</v>
      </c>
      <c r="AR1642" s="100">
        <f t="shared" si="7629"/>
        <v>0</v>
      </c>
      <c r="AS1642" s="100">
        <f t="shared" si="7629"/>
        <v>0</v>
      </c>
      <c r="AT1642" s="100">
        <f t="shared" si="7629"/>
        <v>0</v>
      </c>
      <c r="AU1642" s="100">
        <f>-AT1435*($H1642/12)</f>
        <v>0</v>
      </c>
      <c r="AV1642" s="100">
        <f>SUM(AJ1642:AU1642)</f>
        <v>0</v>
      </c>
      <c r="AW1642" s="100">
        <f>-AU1435*($H1642/12)</f>
        <v>0</v>
      </c>
      <c r="AX1642" s="100">
        <f>-AW1435*($H1642/12)</f>
        <v>0</v>
      </c>
      <c r="AY1642" s="100">
        <f t="shared" ref="AY1642:BG1642" si="7630">-AX1435*($H1642/12)</f>
        <v>0</v>
      </c>
      <c r="AZ1642" s="100">
        <f t="shared" si="7630"/>
        <v>0</v>
      </c>
      <c r="BA1642" s="100">
        <f t="shared" si="7630"/>
        <v>0</v>
      </c>
      <c r="BB1642" s="100">
        <f t="shared" si="7630"/>
        <v>0</v>
      </c>
      <c r="BC1642" s="100">
        <f t="shared" si="7630"/>
        <v>0</v>
      </c>
      <c r="BD1642" s="100">
        <f t="shared" si="7630"/>
        <v>0</v>
      </c>
      <c r="BE1642" s="100">
        <f t="shared" si="7630"/>
        <v>0</v>
      </c>
      <c r="BF1642" s="100">
        <f t="shared" si="7630"/>
        <v>-3346.4230296666669</v>
      </c>
      <c r="BG1642" s="100">
        <f t="shared" si="7630"/>
        <v>-3346.4230296666669</v>
      </c>
      <c r="BH1642" s="100">
        <f>-BG1435*($H1642/12)</f>
        <v>-3346.4230296666669</v>
      </c>
      <c r="BI1642" s="100">
        <f>SUM(AW1642:BH1642)</f>
        <v>-10039.269089000001</v>
      </c>
      <c r="BV1642" s="142"/>
      <c r="CI1642" s="142"/>
      <c r="CV1642" s="142"/>
      <c r="DI1642" s="142"/>
      <c r="DV1642" s="142"/>
      <c r="EI1642" s="142"/>
    </row>
    <row r="1643" spans="1:140" ht="15.75" outlineLevel="1" x14ac:dyDescent="0.25">
      <c r="A1643" s="2">
        <f t="shared" si="7624"/>
        <v>1</v>
      </c>
      <c r="B1643" s="1" t="str">
        <f t="shared" si="7624"/>
        <v>PRE-09580</v>
      </c>
      <c r="C1643" s="1" t="str">
        <f t="shared" si="7624"/>
        <v>SPP FH - E Winterhaven 13308</v>
      </c>
      <c r="D1643" s="2" t="str">
        <f t="shared" si="7624"/>
        <v>A2769355</v>
      </c>
      <c r="E1643" s="141" t="str">
        <f t="shared" si="7624"/>
        <v>SPP FH - E Winterhaven 13308 - OCR</v>
      </c>
      <c r="F1643" s="114">
        <f t="shared" si="7625"/>
        <v>364</v>
      </c>
      <c r="G1643" s="186">
        <f>VLOOKUP($F1643,'2021 Depreciation Rates'!$A:$B,2,FALSE)</f>
        <v>4.3999999999999997E-2</v>
      </c>
      <c r="H1643" s="186">
        <f>VLOOKUP($F1643,'2022-2023 Depreciation Rates'!$A$1:$B$197,2,FALSE)</f>
        <v>3.6999999999999998E-2</v>
      </c>
      <c r="J1643" s="166">
        <f t="shared" ref="J1643:U1643" si="7631">-I1436*($G1643/12)</f>
        <v>0</v>
      </c>
      <c r="K1643" s="166">
        <f t="shared" si="7631"/>
        <v>0</v>
      </c>
      <c r="L1643" s="166">
        <f t="shared" si="7631"/>
        <v>0</v>
      </c>
      <c r="M1643" s="100">
        <f t="shared" si="7631"/>
        <v>0</v>
      </c>
      <c r="N1643" s="100">
        <f t="shared" si="7631"/>
        <v>0</v>
      </c>
      <c r="O1643" s="100">
        <f t="shared" si="7631"/>
        <v>0</v>
      </c>
      <c r="P1643" s="100">
        <f t="shared" si="7631"/>
        <v>0</v>
      </c>
      <c r="Q1643" s="100">
        <f t="shared" si="7631"/>
        <v>0</v>
      </c>
      <c r="R1643" s="100">
        <f t="shared" si="7631"/>
        <v>0</v>
      </c>
      <c r="S1643" s="100">
        <f t="shared" si="7631"/>
        <v>0</v>
      </c>
      <c r="T1643" s="100">
        <f t="shared" si="7631"/>
        <v>0</v>
      </c>
      <c r="U1643" s="166">
        <f t="shared" si="7631"/>
        <v>0</v>
      </c>
      <c r="V1643" s="166">
        <f>SUM(J1643:U1643)</f>
        <v>0</v>
      </c>
      <c r="W1643" s="100">
        <f t="shared" si="7627"/>
        <v>0</v>
      </c>
      <c r="X1643" s="100">
        <f t="shared" ref="X1643:AH1643" si="7632">-W1436*($G1643/12)</f>
        <v>0</v>
      </c>
      <c r="Y1643" s="100">
        <f t="shared" si="7632"/>
        <v>0</v>
      </c>
      <c r="Z1643" s="100">
        <f t="shared" si="7632"/>
        <v>0</v>
      </c>
      <c r="AA1643" s="100">
        <f t="shared" si="7632"/>
        <v>0</v>
      </c>
      <c r="AB1643" s="100">
        <f t="shared" si="7632"/>
        <v>0</v>
      </c>
      <c r="AC1643" s="100">
        <f t="shared" si="7632"/>
        <v>0</v>
      </c>
      <c r="AD1643" s="100">
        <f t="shared" si="7632"/>
        <v>0</v>
      </c>
      <c r="AE1643" s="100">
        <f t="shared" si="7632"/>
        <v>0</v>
      </c>
      <c r="AF1643" s="100">
        <f t="shared" si="7632"/>
        <v>0</v>
      </c>
      <c r="AG1643" s="100">
        <f t="shared" si="7632"/>
        <v>0</v>
      </c>
      <c r="AH1643" s="100">
        <f t="shared" si="7632"/>
        <v>0</v>
      </c>
      <c r="AI1643" s="100">
        <f>SUM(W1643:AH1643)</f>
        <v>0</v>
      </c>
      <c r="AJ1643" s="100">
        <f t="shared" ref="AJ1643:AJ1706" si="7633">-AH1436*($H1643/12)</f>
        <v>0</v>
      </c>
      <c r="AK1643" s="100">
        <f t="shared" ref="AK1643:AU1706" si="7634">-AJ1436*($H1643/12)</f>
        <v>0</v>
      </c>
      <c r="AL1643" s="100">
        <f t="shared" si="7634"/>
        <v>0</v>
      </c>
      <c r="AM1643" s="100">
        <f t="shared" si="7634"/>
        <v>0</v>
      </c>
      <c r="AN1643" s="100">
        <f t="shared" si="7634"/>
        <v>0</v>
      </c>
      <c r="AO1643" s="100">
        <f t="shared" si="7634"/>
        <v>0</v>
      </c>
      <c r="AP1643" s="100">
        <f t="shared" si="7634"/>
        <v>0</v>
      </c>
      <c r="AQ1643" s="100">
        <f t="shared" si="7634"/>
        <v>0</v>
      </c>
      <c r="AR1643" s="100">
        <f t="shared" si="7634"/>
        <v>0</v>
      </c>
      <c r="AS1643" s="100">
        <f t="shared" si="7634"/>
        <v>0</v>
      </c>
      <c r="AT1643" s="100">
        <f t="shared" si="7634"/>
        <v>0</v>
      </c>
      <c r="AU1643" s="100">
        <f t="shared" si="7634"/>
        <v>0</v>
      </c>
      <c r="AV1643" s="100">
        <f>SUM(AJ1643:AU1643)</f>
        <v>0</v>
      </c>
      <c r="AW1643" s="100">
        <f t="shared" ref="AW1643:AW1706" si="7635">-AU1436*($H1643/12)</f>
        <v>0</v>
      </c>
      <c r="AX1643" s="100">
        <f t="shared" ref="AX1643:BH1658" si="7636">-AW1436*($H1643/12)</f>
        <v>0</v>
      </c>
      <c r="AY1643" s="100">
        <f t="shared" si="7636"/>
        <v>0</v>
      </c>
      <c r="AZ1643" s="100">
        <f t="shared" si="7636"/>
        <v>0</v>
      </c>
      <c r="BA1643" s="100">
        <f t="shared" si="7636"/>
        <v>0</v>
      </c>
      <c r="BB1643" s="100">
        <f t="shared" si="7636"/>
        <v>0</v>
      </c>
      <c r="BC1643" s="100">
        <f t="shared" si="7636"/>
        <v>0</v>
      </c>
      <c r="BD1643" s="100">
        <f t="shared" si="7636"/>
        <v>0</v>
      </c>
      <c r="BE1643" s="100">
        <f t="shared" si="7636"/>
        <v>0</v>
      </c>
      <c r="BF1643" s="100">
        <f t="shared" si="7636"/>
        <v>0</v>
      </c>
      <c r="BG1643" s="100">
        <f t="shared" si="7636"/>
        <v>0</v>
      </c>
      <c r="BH1643" s="100">
        <f t="shared" si="7636"/>
        <v>0</v>
      </c>
      <c r="BI1643" s="100">
        <f>SUM(AW1643:BH1643)</f>
        <v>0</v>
      </c>
      <c r="BV1643" s="142"/>
      <c r="CI1643" s="142"/>
      <c r="CV1643" s="142"/>
      <c r="DI1643" s="142"/>
      <c r="DV1643" s="142"/>
      <c r="EI1643" s="142"/>
    </row>
    <row r="1644" spans="1:140" ht="15.75" outlineLevel="1" x14ac:dyDescent="0.25">
      <c r="A1644" s="2">
        <f t="shared" si="7624"/>
        <v>2</v>
      </c>
      <c r="B1644" s="1" t="str">
        <f t="shared" si="7624"/>
        <v>PRE-09600</v>
      </c>
      <c r="C1644" s="1" t="str">
        <f t="shared" si="7624"/>
        <v>SPP FH - Knights 13807</v>
      </c>
      <c r="D1644" s="2" t="str">
        <f t="shared" si="7624"/>
        <v>PRE-09600.1</v>
      </c>
      <c r="E1644" s="141" t="str">
        <f t="shared" si="7624"/>
        <v>SPP FH - Knights 13807 - OH Feeder</v>
      </c>
      <c r="F1644" s="114">
        <f t="shared" si="7625"/>
        <v>364</v>
      </c>
      <c r="G1644" s="186">
        <f>VLOOKUP($F1644,'2021 Depreciation Rates'!$A:$B,2,FALSE)</f>
        <v>4.3999999999999997E-2</v>
      </c>
      <c r="H1644" s="186">
        <f>VLOOKUP($F1644,'2022-2023 Depreciation Rates'!$A$1:$B$197,2,FALSE)</f>
        <v>3.6999999999999998E-2</v>
      </c>
      <c r="J1644" s="142">
        <f t="shared" ref="J1644:U1644" si="7637">-I1437*($G1644/12)</f>
        <v>0</v>
      </c>
      <c r="K1644" s="142">
        <f t="shared" si="7637"/>
        <v>0</v>
      </c>
      <c r="L1644" s="142">
        <f t="shared" si="7637"/>
        <v>0</v>
      </c>
      <c r="M1644" s="142">
        <f t="shared" si="7637"/>
        <v>0</v>
      </c>
      <c r="N1644" s="142">
        <f t="shared" si="7637"/>
        <v>0</v>
      </c>
      <c r="O1644" s="142">
        <f t="shared" si="7637"/>
        <v>0</v>
      </c>
      <c r="P1644" s="142">
        <f t="shared" si="7637"/>
        <v>0</v>
      </c>
      <c r="Q1644" s="142">
        <f t="shared" si="7637"/>
        <v>0</v>
      </c>
      <c r="R1644" s="142">
        <f t="shared" si="7637"/>
        <v>0</v>
      </c>
      <c r="S1644" s="142">
        <f t="shared" si="7637"/>
        <v>0</v>
      </c>
      <c r="T1644" s="142">
        <f t="shared" si="7637"/>
        <v>0</v>
      </c>
      <c r="U1644" s="142">
        <f t="shared" si="7637"/>
        <v>0</v>
      </c>
      <c r="V1644" s="166">
        <f t="shared" ref="V1644:V1774" si="7638">SUM(J1644:U1644)</f>
        <v>0</v>
      </c>
      <c r="W1644" s="100">
        <f t="shared" si="7627"/>
        <v>0</v>
      </c>
      <c r="X1644" s="142">
        <f t="shared" ref="X1644:AH1644" si="7639">-W1437*($G1644/12)</f>
        <v>0</v>
      </c>
      <c r="Y1644" s="142">
        <f t="shared" si="7639"/>
        <v>0</v>
      </c>
      <c r="Z1644" s="142">
        <f t="shared" si="7639"/>
        <v>0</v>
      </c>
      <c r="AA1644" s="142">
        <f t="shared" si="7639"/>
        <v>0</v>
      </c>
      <c r="AB1644" s="142">
        <f t="shared" si="7639"/>
        <v>0</v>
      </c>
      <c r="AC1644" s="142">
        <f t="shared" si="7639"/>
        <v>0</v>
      </c>
      <c r="AD1644" s="142">
        <f t="shared" si="7639"/>
        <v>0</v>
      </c>
      <c r="AE1644" s="142">
        <f t="shared" si="7639"/>
        <v>0</v>
      </c>
      <c r="AF1644" s="142">
        <f t="shared" si="7639"/>
        <v>0</v>
      </c>
      <c r="AG1644" s="142">
        <f t="shared" si="7639"/>
        <v>-502.05132999999995</v>
      </c>
      <c r="AH1644" s="142">
        <f t="shared" si="7639"/>
        <v>-502.05132999999995</v>
      </c>
      <c r="AI1644" s="100">
        <f t="shared" ref="AI1644:AI1774" si="7640">SUM(W1644:AH1644)</f>
        <v>-1004.1026599999999</v>
      </c>
      <c r="AJ1644" s="100">
        <f t="shared" si="7633"/>
        <v>-422.17952750000001</v>
      </c>
      <c r="AK1644" s="100">
        <f t="shared" si="7634"/>
        <v>-422.17952750000001</v>
      </c>
      <c r="AL1644" s="100">
        <f t="shared" si="7634"/>
        <v>-422.17952750000001</v>
      </c>
      <c r="AM1644" s="100">
        <f t="shared" si="7634"/>
        <v>-422.17952750000001</v>
      </c>
      <c r="AN1644" s="100">
        <f t="shared" si="7634"/>
        <v>-422.17952750000001</v>
      </c>
      <c r="AO1644" s="100">
        <f t="shared" si="7634"/>
        <v>-422.17952750000001</v>
      </c>
      <c r="AP1644" s="100">
        <f t="shared" si="7634"/>
        <v>-422.17952750000001</v>
      </c>
      <c r="AQ1644" s="100">
        <f t="shared" si="7634"/>
        <v>-422.17952750000001</v>
      </c>
      <c r="AR1644" s="100">
        <f t="shared" si="7634"/>
        <v>-422.17952750000001</v>
      </c>
      <c r="AS1644" s="100">
        <f t="shared" si="7634"/>
        <v>-422.17952750000001</v>
      </c>
      <c r="AT1644" s="100">
        <f t="shared" si="7634"/>
        <v>-422.17952750000001</v>
      </c>
      <c r="AU1644" s="100">
        <f t="shared" si="7634"/>
        <v>-422.17952750000001</v>
      </c>
      <c r="AV1644" s="100">
        <f t="shared" ref="AV1644:AV1774" si="7641">SUM(AJ1644:AU1644)</f>
        <v>-5066.1543300000012</v>
      </c>
      <c r="AW1644" s="100">
        <f t="shared" si="7635"/>
        <v>-422.17952750000001</v>
      </c>
      <c r="AX1644" s="100">
        <f t="shared" si="7636"/>
        <v>-483.84619416666663</v>
      </c>
      <c r="AY1644" s="100">
        <f t="shared" si="7636"/>
        <v>-545.51286083333332</v>
      </c>
      <c r="AZ1644" s="100">
        <f t="shared" si="7636"/>
        <v>-668.84619416666669</v>
      </c>
      <c r="BA1644" s="100">
        <f t="shared" si="7636"/>
        <v>-915.51286083333321</v>
      </c>
      <c r="BB1644" s="100">
        <f t="shared" si="7636"/>
        <v>-1162.1795274999999</v>
      </c>
      <c r="BC1644" s="100">
        <f t="shared" si="7636"/>
        <v>-1408.8461941666665</v>
      </c>
      <c r="BD1644" s="100">
        <f t="shared" si="7636"/>
        <v>-1655.5128608333332</v>
      </c>
      <c r="BE1644" s="100">
        <f t="shared" si="7636"/>
        <v>-1902.1795274999999</v>
      </c>
      <c r="BF1644" s="100">
        <f t="shared" si="7636"/>
        <v>-2148.8461941666665</v>
      </c>
      <c r="BG1644" s="100">
        <f t="shared" si="7636"/>
        <v>-2272.1795274999999</v>
      </c>
      <c r="BH1644" s="100">
        <f t="shared" si="7636"/>
        <v>-2330.5803274999998</v>
      </c>
      <c r="BI1644" s="100">
        <f t="shared" ref="BI1644:BI1734" si="7642">SUM(AW1644:BH1644)</f>
        <v>-15916.221796666667</v>
      </c>
      <c r="BV1644" s="142"/>
      <c r="CI1644" s="142"/>
      <c r="CV1644" s="142"/>
      <c r="DI1644" s="142"/>
      <c r="DV1644" s="142"/>
      <c r="EI1644" s="142"/>
    </row>
    <row r="1645" spans="1:140" ht="15.75" outlineLevel="1" x14ac:dyDescent="0.25">
      <c r="A1645" s="2">
        <f t="shared" si="7624"/>
        <v>2</v>
      </c>
      <c r="B1645" s="1" t="str">
        <f t="shared" si="7624"/>
        <v>PRE-09600</v>
      </c>
      <c r="C1645" s="1" t="str">
        <f t="shared" si="7624"/>
        <v>SPP FH - Knights 13807</v>
      </c>
      <c r="D1645" s="2" t="str">
        <f t="shared" si="7624"/>
        <v>PRE-09600.1</v>
      </c>
      <c r="E1645" s="141" t="str">
        <f t="shared" si="7624"/>
        <v>SPP FH - Knights 13807 - OH Feeder</v>
      </c>
      <c r="F1645" s="114">
        <f t="shared" si="7625"/>
        <v>365</v>
      </c>
      <c r="G1645" s="186">
        <f>VLOOKUP($F1645,'2021 Depreciation Rates'!$A:$B,2,FALSE)</f>
        <v>3.1E-2</v>
      </c>
      <c r="H1645" s="186">
        <f>VLOOKUP($F1645,'2022-2023 Depreciation Rates'!$A$1:$B$197,2,FALSE)</f>
        <v>2.1999999999999999E-2</v>
      </c>
      <c r="J1645" s="142">
        <f t="shared" ref="J1645:U1645" si="7643">-I1438*($G1645/12)</f>
        <v>0</v>
      </c>
      <c r="K1645" s="142">
        <f t="shared" si="7643"/>
        <v>0</v>
      </c>
      <c r="L1645" s="142">
        <f t="shared" si="7643"/>
        <v>0</v>
      </c>
      <c r="M1645" s="142">
        <f t="shared" si="7643"/>
        <v>0</v>
      </c>
      <c r="N1645" s="142">
        <f t="shared" si="7643"/>
        <v>0</v>
      </c>
      <c r="O1645" s="142">
        <f t="shared" si="7643"/>
        <v>0</v>
      </c>
      <c r="P1645" s="142">
        <f t="shared" si="7643"/>
        <v>0</v>
      </c>
      <c r="Q1645" s="142">
        <f t="shared" si="7643"/>
        <v>0</v>
      </c>
      <c r="R1645" s="142">
        <f t="shared" si="7643"/>
        <v>0</v>
      </c>
      <c r="S1645" s="142">
        <f t="shared" si="7643"/>
        <v>0</v>
      </c>
      <c r="T1645" s="142">
        <f t="shared" si="7643"/>
        <v>0</v>
      </c>
      <c r="U1645" s="142">
        <f t="shared" si="7643"/>
        <v>0</v>
      </c>
      <c r="V1645" s="166">
        <f t="shared" ref="V1645" si="7644">SUM(J1645:U1645)</f>
        <v>0</v>
      </c>
      <c r="W1645" s="100">
        <f t="shared" si="7627"/>
        <v>0</v>
      </c>
      <c r="X1645" s="142">
        <f t="shared" ref="X1645:AH1645" si="7645">-W1438*($G1645/12)</f>
        <v>0</v>
      </c>
      <c r="Y1645" s="142">
        <f t="shared" si="7645"/>
        <v>0</v>
      </c>
      <c r="Z1645" s="142">
        <f t="shared" si="7645"/>
        <v>0</v>
      </c>
      <c r="AA1645" s="142">
        <f t="shared" si="7645"/>
        <v>0</v>
      </c>
      <c r="AB1645" s="142">
        <f t="shared" si="7645"/>
        <v>0</v>
      </c>
      <c r="AC1645" s="142">
        <f t="shared" si="7645"/>
        <v>0</v>
      </c>
      <c r="AD1645" s="142">
        <f t="shared" si="7645"/>
        <v>0</v>
      </c>
      <c r="AE1645" s="142">
        <f t="shared" si="7645"/>
        <v>0</v>
      </c>
      <c r="AF1645" s="142">
        <f t="shared" si="7645"/>
        <v>0</v>
      </c>
      <c r="AG1645" s="142">
        <f t="shared" si="7645"/>
        <v>-201.11281</v>
      </c>
      <c r="AH1645" s="142">
        <f t="shared" si="7645"/>
        <v>-201.11281</v>
      </c>
      <c r="AI1645" s="100">
        <f t="shared" ref="AI1645" si="7646">SUM(W1645:AH1645)</f>
        <v>-402.22561999999999</v>
      </c>
      <c r="AJ1645" s="100">
        <f t="shared" si="7633"/>
        <v>-142.72521999999998</v>
      </c>
      <c r="AK1645" s="100">
        <f t="shared" si="7634"/>
        <v>-142.72521999999998</v>
      </c>
      <c r="AL1645" s="100">
        <f t="shared" si="7634"/>
        <v>-142.72521999999998</v>
      </c>
      <c r="AM1645" s="100">
        <f t="shared" si="7634"/>
        <v>-142.72521999999998</v>
      </c>
      <c r="AN1645" s="100">
        <f t="shared" si="7634"/>
        <v>-142.72521999999998</v>
      </c>
      <c r="AO1645" s="100">
        <f t="shared" si="7634"/>
        <v>-142.72521999999998</v>
      </c>
      <c r="AP1645" s="100">
        <f t="shared" si="7634"/>
        <v>-142.72521999999998</v>
      </c>
      <c r="AQ1645" s="100">
        <f t="shared" si="7634"/>
        <v>-142.72521999999998</v>
      </c>
      <c r="AR1645" s="100">
        <f t="shared" si="7634"/>
        <v>-142.72521999999998</v>
      </c>
      <c r="AS1645" s="100">
        <f t="shared" si="7634"/>
        <v>-142.72521999999998</v>
      </c>
      <c r="AT1645" s="100">
        <f t="shared" si="7634"/>
        <v>-142.72521999999998</v>
      </c>
      <c r="AU1645" s="100">
        <f t="shared" si="7634"/>
        <v>-142.72521999999998</v>
      </c>
      <c r="AV1645" s="100">
        <f t="shared" ref="AV1645" si="7647">SUM(AJ1645:AU1645)</f>
        <v>-1712.7026400000002</v>
      </c>
      <c r="AW1645" s="100">
        <f t="shared" si="7635"/>
        <v>-142.72521999999998</v>
      </c>
      <c r="AX1645" s="100">
        <f t="shared" si="7636"/>
        <v>-142.72521999999998</v>
      </c>
      <c r="AY1645" s="100">
        <f t="shared" si="7636"/>
        <v>-142.72521999999998</v>
      </c>
      <c r="AZ1645" s="100">
        <f t="shared" si="7636"/>
        <v>-142.72521999999998</v>
      </c>
      <c r="BA1645" s="100">
        <f t="shared" si="7636"/>
        <v>-142.72521999999998</v>
      </c>
      <c r="BB1645" s="100">
        <f t="shared" si="7636"/>
        <v>-142.72521999999998</v>
      </c>
      <c r="BC1645" s="100">
        <f t="shared" si="7636"/>
        <v>-142.72521999999998</v>
      </c>
      <c r="BD1645" s="100">
        <f t="shared" si="7636"/>
        <v>-142.72521999999998</v>
      </c>
      <c r="BE1645" s="100">
        <f t="shared" si="7636"/>
        <v>-142.72521999999998</v>
      </c>
      <c r="BF1645" s="100">
        <f t="shared" si="7636"/>
        <v>-142.72521999999998</v>
      </c>
      <c r="BG1645" s="100">
        <f t="shared" si="7636"/>
        <v>-142.72521999999998</v>
      </c>
      <c r="BH1645" s="100">
        <f t="shared" si="7636"/>
        <v>-142.72521999999998</v>
      </c>
      <c r="BI1645" s="100">
        <f t="shared" si="7642"/>
        <v>-1712.7026400000002</v>
      </c>
      <c r="BV1645" s="142"/>
      <c r="CI1645" s="142"/>
      <c r="CV1645" s="142"/>
      <c r="DI1645" s="142"/>
      <c r="DV1645" s="142"/>
      <c r="EI1645" s="142"/>
    </row>
    <row r="1646" spans="1:140" ht="15.75" outlineLevel="1" x14ac:dyDescent="0.25">
      <c r="A1646" s="2">
        <f t="shared" si="7624"/>
        <v>2</v>
      </c>
      <c r="B1646" s="1" t="str">
        <f t="shared" si="7624"/>
        <v>PRE-09600</v>
      </c>
      <c r="C1646" s="1" t="str">
        <f t="shared" si="7624"/>
        <v>SPP FH - Knights 13807</v>
      </c>
      <c r="D1646" s="2" t="str">
        <f t="shared" si="7624"/>
        <v>PRE-09600.1</v>
      </c>
      <c r="E1646" s="141" t="str">
        <f t="shared" si="7624"/>
        <v>SPP FH - Knights 13807 - OH Feeder</v>
      </c>
      <c r="F1646" s="114">
        <f t="shared" si="7625"/>
        <v>366</v>
      </c>
      <c r="G1646" s="186">
        <f>VLOOKUP($F1646,'2021 Depreciation Rates'!$A:$B,2,FALSE)</f>
        <v>1.7999999999999999E-2</v>
      </c>
      <c r="H1646" s="186">
        <f>VLOOKUP($F1646,'2022-2023 Depreciation Rates'!$A$1:$B$197,2,FALSE)</f>
        <v>1.7000000000000001E-2</v>
      </c>
      <c r="J1646" s="142">
        <f t="shared" ref="J1646:U1646" si="7648">-I1439*($G1646/12)</f>
        <v>0</v>
      </c>
      <c r="K1646" s="142">
        <f t="shared" si="7648"/>
        <v>0</v>
      </c>
      <c r="L1646" s="142">
        <f t="shared" si="7648"/>
        <v>0</v>
      </c>
      <c r="M1646" s="142">
        <f t="shared" si="7648"/>
        <v>0</v>
      </c>
      <c r="N1646" s="142">
        <f t="shared" si="7648"/>
        <v>0</v>
      </c>
      <c r="O1646" s="142">
        <f t="shared" si="7648"/>
        <v>0</v>
      </c>
      <c r="P1646" s="142">
        <f t="shared" si="7648"/>
        <v>0</v>
      </c>
      <c r="Q1646" s="142">
        <f t="shared" si="7648"/>
        <v>0</v>
      </c>
      <c r="R1646" s="142">
        <f t="shared" si="7648"/>
        <v>0</v>
      </c>
      <c r="S1646" s="142">
        <f t="shared" si="7648"/>
        <v>0</v>
      </c>
      <c r="T1646" s="142">
        <f t="shared" si="7648"/>
        <v>0</v>
      </c>
      <c r="U1646" s="142">
        <f t="shared" si="7648"/>
        <v>0</v>
      </c>
      <c r="V1646" s="166">
        <f t="shared" ref="V1646" si="7649">SUM(J1646:U1646)</f>
        <v>0</v>
      </c>
      <c r="W1646" s="100">
        <f t="shared" si="7627"/>
        <v>0</v>
      </c>
      <c r="X1646" s="142">
        <f t="shared" ref="X1646:AH1646" si="7650">-W1439*($G1646/12)</f>
        <v>0</v>
      </c>
      <c r="Y1646" s="142">
        <f t="shared" si="7650"/>
        <v>0</v>
      </c>
      <c r="Z1646" s="142">
        <f t="shared" si="7650"/>
        <v>0</v>
      </c>
      <c r="AA1646" s="142">
        <f t="shared" si="7650"/>
        <v>0</v>
      </c>
      <c r="AB1646" s="142">
        <f t="shared" si="7650"/>
        <v>0</v>
      </c>
      <c r="AC1646" s="142">
        <f t="shared" si="7650"/>
        <v>0</v>
      </c>
      <c r="AD1646" s="142">
        <f t="shared" si="7650"/>
        <v>0</v>
      </c>
      <c r="AE1646" s="142">
        <f t="shared" si="7650"/>
        <v>0</v>
      </c>
      <c r="AF1646" s="142">
        <f t="shared" si="7650"/>
        <v>0</v>
      </c>
      <c r="AG1646" s="142">
        <f t="shared" si="7650"/>
        <v>-0.39389999999999997</v>
      </c>
      <c r="AH1646" s="142">
        <f t="shared" si="7650"/>
        <v>-0.39389999999999997</v>
      </c>
      <c r="AI1646" s="100">
        <f t="shared" ref="AI1646" si="7651">SUM(W1646:AH1646)</f>
        <v>-0.78779999999999994</v>
      </c>
      <c r="AJ1646" s="100">
        <f t="shared" si="7633"/>
        <v>-0.37201666666666672</v>
      </c>
      <c r="AK1646" s="100">
        <f t="shared" si="7634"/>
        <v>-0.37201666666666672</v>
      </c>
      <c r="AL1646" s="100">
        <f t="shared" si="7634"/>
        <v>-0.37201666666666672</v>
      </c>
      <c r="AM1646" s="100">
        <f t="shared" si="7634"/>
        <v>-0.37201666666666672</v>
      </c>
      <c r="AN1646" s="100">
        <f t="shared" si="7634"/>
        <v>-0.37201666666666672</v>
      </c>
      <c r="AO1646" s="100">
        <f t="shared" si="7634"/>
        <v>-0.37201666666666672</v>
      </c>
      <c r="AP1646" s="100">
        <f t="shared" si="7634"/>
        <v>-0.37201666666666672</v>
      </c>
      <c r="AQ1646" s="100">
        <f t="shared" si="7634"/>
        <v>-0.37201666666666672</v>
      </c>
      <c r="AR1646" s="100">
        <f t="shared" si="7634"/>
        <v>-0.37201666666666672</v>
      </c>
      <c r="AS1646" s="100">
        <f t="shared" si="7634"/>
        <v>-0.37201666666666672</v>
      </c>
      <c r="AT1646" s="100">
        <f t="shared" si="7634"/>
        <v>-0.37201666666666672</v>
      </c>
      <c r="AU1646" s="100">
        <f t="shared" si="7634"/>
        <v>-0.37201666666666672</v>
      </c>
      <c r="AV1646" s="100">
        <f t="shared" ref="AV1646" si="7652">SUM(AJ1646:AU1646)</f>
        <v>-4.4642000000000008</v>
      </c>
      <c r="AW1646" s="100">
        <f t="shared" si="7635"/>
        <v>-0.37201666666666672</v>
      </c>
      <c r="AX1646" s="100">
        <f t="shared" si="7636"/>
        <v>-0.37201666666666672</v>
      </c>
      <c r="AY1646" s="100">
        <f t="shared" si="7636"/>
        <v>-0.37201666666666672</v>
      </c>
      <c r="AZ1646" s="100">
        <f t="shared" si="7636"/>
        <v>-0.37201666666666672</v>
      </c>
      <c r="BA1646" s="100">
        <f t="shared" si="7636"/>
        <v>-0.37201666666666672</v>
      </c>
      <c r="BB1646" s="100">
        <f t="shared" si="7636"/>
        <v>-0.37201666666666672</v>
      </c>
      <c r="BC1646" s="100">
        <f t="shared" si="7636"/>
        <v>-0.37201666666666672</v>
      </c>
      <c r="BD1646" s="100">
        <f t="shared" si="7636"/>
        <v>-0.37201666666666672</v>
      </c>
      <c r="BE1646" s="100">
        <f t="shared" si="7636"/>
        <v>-0.37201666666666672</v>
      </c>
      <c r="BF1646" s="100">
        <f t="shared" si="7636"/>
        <v>-0.37201666666666672</v>
      </c>
      <c r="BG1646" s="100">
        <f t="shared" si="7636"/>
        <v>-0.37201666666666672</v>
      </c>
      <c r="BH1646" s="100">
        <f t="shared" si="7636"/>
        <v>-0.37201666666666672</v>
      </c>
      <c r="BI1646" s="100">
        <f t="shared" si="7642"/>
        <v>-4.4642000000000008</v>
      </c>
      <c r="BV1646" s="142"/>
      <c r="CI1646" s="142"/>
      <c r="CV1646" s="142"/>
      <c r="DI1646" s="142"/>
      <c r="DV1646" s="142"/>
      <c r="EI1646" s="142"/>
    </row>
    <row r="1647" spans="1:140" ht="15.75" outlineLevel="1" x14ac:dyDescent="0.25">
      <c r="A1647" s="2">
        <f t="shared" si="7624"/>
        <v>2</v>
      </c>
      <c r="B1647" s="1" t="str">
        <f t="shared" si="7624"/>
        <v>PRE-09600</v>
      </c>
      <c r="C1647" s="1" t="str">
        <f t="shared" si="7624"/>
        <v>SPP FH - Knights 13807</v>
      </c>
      <c r="D1647" s="2" t="str">
        <f t="shared" si="7624"/>
        <v>PRE-09600.1</v>
      </c>
      <c r="E1647" s="141" t="str">
        <f t="shared" si="7624"/>
        <v>SPP FH - Knights 13807 - OH Feeder</v>
      </c>
      <c r="F1647" s="114">
        <f t="shared" si="7625"/>
        <v>368</v>
      </c>
      <c r="G1647" s="186">
        <f>VLOOKUP($F1647,'2021 Depreciation Rates'!$A:$B,2,FALSE)</f>
        <v>4.3999999999999997E-2</v>
      </c>
      <c r="H1647" s="186">
        <f>VLOOKUP($F1647,'2022-2023 Depreciation Rates'!$A$1:$B$197,2,FALSE)</f>
        <v>4.4999999999999998E-2</v>
      </c>
      <c r="J1647" s="142">
        <f t="shared" ref="J1647:U1647" si="7653">-I1440*($G1647/12)</f>
        <v>0</v>
      </c>
      <c r="K1647" s="142">
        <f t="shared" si="7653"/>
        <v>0</v>
      </c>
      <c r="L1647" s="142">
        <f t="shared" si="7653"/>
        <v>0</v>
      </c>
      <c r="M1647" s="142">
        <f t="shared" si="7653"/>
        <v>0</v>
      </c>
      <c r="N1647" s="142">
        <f t="shared" si="7653"/>
        <v>0</v>
      </c>
      <c r="O1647" s="142">
        <f t="shared" si="7653"/>
        <v>0</v>
      </c>
      <c r="P1647" s="142">
        <f t="shared" si="7653"/>
        <v>0</v>
      </c>
      <c r="Q1647" s="142">
        <f t="shared" si="7653"/>
        <v>0</v>
      </c>
      <c r="R1647" s="142">
        <f t="shared" si="7653"/>
        <v>0</v>
      </c>
      <c r="S1647" s="142">
        <f t="shared" si="7653"/>
        <v>0</v>
      </c>
      <c r="T1647" s="142">
        <f t="shared" si="7653"/>
        <v>0</v>
      </c>
      <c r="U1647" s="142">
        <f t="shared" si="7653"/>
        <v>0</v>
      </c>
      <c r="V1647" s="166">
        <f t="shared" ref="V1647" si="7654">SUM(J1647:U1647)</f>
        <v>0</v>
      </c>
      <c r="W1647" s="100">
        <f t="shared" si="7627"/>
        <v>0</v>
      </c>
      <c r="X1647" s="142">
        <f t="shared" ref="X1647:AH1647" si="7655">-W1440*($G1647/12)</f>
        <v>0</v>
      </c>
      <c r="Y1647" s="142">
        <f t="shared" si="7655"/>
        <v>0</v>
      </c>
      <c r="Z1647" s="142">
        <f t="shared" si="7655"/>
        <v>0</v>
      </c>
      <c r="AA1647" s="142">
        <f t="shared" si="7655"/>
        <v>0</v>
      </c>
      <c r="AB1647" s="142">
        <f t="shared" si="7655"/>
        <v>0</v>
      </c>
      <c r="AC1647" s="142">
        <f t="shared" si="7655"/>
        <v>0</v>
      </c>
      <c r="AD1647" s="142">
        <f t="shared" si="7655"/>
        <v>0</v>
      </c>
      <c r="AE1647" s="142">
        <f t="shared" si="7655"/>
        <v>0</v>
      </c>
      <c r="AF1647" s="142">
        <f t="shared" si="7655"/>
        <v>0</v>
      </c>
      <c r="AG1647" s="142">
        <f t="shared" si="7655"/>
        <v>-541.43858999999998</v>
      </c>
      <c r="AH1647" s="142">
        <f t="shared" si="7655"/>
        <v>-541.43858999999998</v>
      </c>
      <c r="AI1647" s="100">
        <f t="shared" ref="AI1647" si="7656">SUM(W1647:AH1647)</f>
        <v>-1082.87718</v>
      </c>
      <c r="AJ1647" s="100">
        <f t="shared" si="7633"/>
        <v>-553.74401250000005</v>
      </c>
      <c r="AK1647" s="100">
        <f t="shared" si="7634"/>
        <v>-553.74401250000005</v>
      </c>
      <c r="AL1647" s="100">
        <f t="shared" si="7634"/>
        <v>-553.74401250000005</v>
      </c>
      <c r="AM1647" s="100">
        <f t="shared" si="7634"/>
        <v>-553.74401250000005</v>
      </c>
      <c r="AN1647" s="100">
        <f t="shared" si="7634"/>
        <v>-553.74401250000005</v>
      </c>
      <c r="AO1647" s="100">
        <f t="shared" si="7634"/>
        <v>-553.74401250000005</v>
      </c>
      <c r="AP1647" s="100">
        <f t="shared" si="7634"/>
        <v>-553.74401250000005</v>
      </c>
      <c r="AQ1647" s="100">
        <f t="shared" si="7634"/>
        <v>-553.74401250000005</v>
      </c>
      <c r="AR1647" s="100">
        <f t="shared" si="7634"/>
        <v>-553.74401250000005</v>
      </c>
      <c r="AS1647" s="100">
        <f t="shared" si="7634"/>
        <v>-553.74401250000005</v>
      </c>
      <c r="AT1647" s="100">
        <f t="shared" si="7634"/>
        <v>-553.74401250000005</v>
      </c>
      <c r="AU1647" s="100">
        <f t="shared" si="7634"/>
        <v>-553.74401250000005</v>
      </c>
      <c r="AV1647" s="100">
        <f t="shared" ref="AV1647" si="7657">SUM(AJ1647:AU1647)</f>
        <v>-6644.9281500000025</v>
      </c>
      <c r="AW1647" s="100">
        <f t="shared" si="7635"/>
        <v>-553.74401250000005</v>
      </c>
      <c r="AX1647" s="100">
        <f t="shared" si="7636"/>
        <v>-553.74401250000005</v>
      </c>
      <c r="AY1647" s="100">
        <f t="shared" si="7636"/>
        <v>-553.74401250000005</v>
      </c>
      <c r="AZ1647" s="100">
        <f t="shared" si="7636"/>
        <v>-553.74401250000005</v>
      </c>
      <c r="BA1647" s="100">
        <f t="shared" si="7636"/>
        <v>-553.74401250000005</v>
      </c>
      <c r="BB1647" s="100">
        <f t="shared" si="7636"/>
        <v>-553.74401250000005</v>
      </c>
      <c r="BC1647" s="100">
        <f t="shared" si="7636"/>
        <v>-553.74401250000005</v>
      </c>
      <c r="BD1647" s="100">
        <f t="shared" si="7636"/>
        <v>-553.74401250000005</v>
      </c>
      <c r="BE1647" s="100">
        <f t="shared" si="7636"/>
        <v>-553.74401250000005</v>
      </c>
      <c r="BF1647" s="100">
        <f t="shared" si="7636"/>
        <v>-553.74401250000005</v>
      </c>
      <c r="BG1647" s="100">
        <f t="shared" si="7636"/>
        <v>-553.74401250000005</v>
      </c>
      <c r="BH1647" s="100">
        <f t="shared" si="7636"/>
        <v>-553.74401250000005</v>
      </c>
      <c r="BI1647" s="100">
        <f t="shared" si="7642"/>
        <v>-6644.9281500000025</v>
      </c>
      <c r="BV1647" s="142"/>
      <c r="CI1647" s="142"/>
      <c r="CV1647" s="142"/>
      <c r="DI1647" s="142"/>
      <c r="DV1647" s="142"/>
      <c r="EI1647" s="142"/>
    </row>
    <row r="1648" spans="1:140" ht="15.75" outlineLevel="1" x14ac:dyDescent="0.25">
      <c r="A1648" s="2">
        <f t="shared" si="7624"/>
        <v>2</v>
      </c>
      <c r="B1648" s="1" t="str">
        <f t="shared" si="7624"/>
        <v>PRE-09600</v>
      </c>
      <c r="C1648" s="1" t="str">
        <f t="shared" si="7624"/>
        <v>SPP FH - Knights 13807</v>
      </c>
      <c r="D1648" s="2" t="str">
        <f t="shared" si="7624"/>
        <v>A2769269</v>
      </c>
      <c r="E1648" s="141" t="str">
        <f t="shared" si="7624"/>
        <v>SPP FH - Knights 13807 - OCR</v>
      </c>
      <c r="F1648" s="114">
        <f t="shared" si="7625"/>
        <v>364</v>
      </c>
      <c r="G1648" s="186">
        <f>VLOOKUP($F1648,'2021 Depreciation Rates'!$A:$B,2,FALSE)</f>
        <v>4.3999999999999997E-2</v>
      </c>
      <c r="H1648" s="186">
        <f>VLOOKUP($F1648,'2022-2023 Depreciation Rates'!$A$1:$B$197,2,FALSE)</f>
        <v>3.6999999999999998E-2</v>
      </c>
      <c r="J1648" s="142">
        <f t="shared" ref="J1648:U1648" si="7658">-I1441*($G1648/12)</f>
        <v>0</v>
      </c>
      <c r="K1648" s="142">
        <f t="shared" si="7658"/>
        <v>0</v>
      </c>
      <c r="L1648" s="142">
        <f t="shared" si="7658"/>
        <v>0</v>
      </c>
      <c r="M1648" s="142">
        <f t="shared" si="7658"/>
        <v>0</v>
      </c>
      <c r="N1648" s="142">
        <f t="shared" si="7658"/>
        <v>0</v>
      </c>
      <c r="O1648" s="142">
        <f t="shared" si="7658"/>
        <v>0</v>
      </c>
      <c r="P1648" s="142">
        <f t="shared" si="7658"/>
        <v>0</v>
      </c>
      <c r="Q1648" s="142">
        <f t="shared" si="7658"/>
        <v>0</v>
      </c>
      <c r="R1648" s="142">
        <f t="shared" si="7658"/>
        <v>0</v>
      </c>
      <c r="S1648" s="142">
        <f t="shared" si="7658"/>
        <v>0</v>
      </c>
      <c r="T1648" s="142">
        <f t="shared" si="7658"/>
        <v>0</v>
      </c>
      <c r="U1648" s="142">
        <f t="shared" si="7658"/>
        <v>0</v>
      </c>
      <c r="V1648" s="166">
        <f t="shared" ref="V1648" si="7659">SUM(J1648:U1648)</f>
        <v>0</v>
      </c>
      <c r="W1648" s="100">
        <f t="shared" si="7627"/>
        <v>0</v>
      </c>
      <c r="X1648" s="142">
        <f t="shared" ref="X1648:AH1648" si="7660">-W1441*($G1648/12)</f>
        <v>0</v>
      </c>
      <c r="Y1648" s="142">
        <f t="shared" si="7660"/>
        <v>0</v>
      </c>
      <c r="Z1648" s="142">
        <f t="shared" si="7660"/>
        <v>0</v>
      </c>
      <c r="AA1648" s="142">
        <f t="shared" si="7660"/>
        <v>0</v>
      </c>
      <c r="AB1648" s="142">
        <f t="shared" si="7660"/>
        <v>0</v>
      </c>
      <c r="AC1648" s="142">
        <f t="shared" si="7660"/>
        <v>0</v>
      </c>
      <c r="AD1648" s="142">
        <f t="shared" si="7660"/>
        <v>0</v>
      </c>
      <c r="AE1648" s="142">
        <f t="shared" si="7660"/>
        <v>0</v>
      </c>
      <c r="AF1648" s="142">
        <f t="shared" si="7660"/>
        <v>0</v>
      </c>
      <c r="AG1648" s="142">
        <f t="shared" si="7660"/>
        <v>0</v>
      </c>
      <c r="AH1648" s="142">
        <f t="shared" si="7660"/>
        <v>0</v>
      </c>
      <c r="AI1648" s="100">
        <f t="shared" ref="AI1648" si="7661">SUM(W1648:AH1648)</f>
        <v>0</v>
      </c>
      <c r="AJ1648" s="100">
        <f t="shared" si="7633"/>
        <v>0</v>
      </c>
      <c r="AK1648" s="100">
        <f t="shared" si="7634"/>
        <v>0</v>
      </c>
      <c r="AL1648" s="100">
        <f t="shared" si="7634"/>
        <v>0</v>
      </c>
      <c r="AM1648" s="100">
        <f t="shared" si="7634"/>
        <v>0</v>
      </c>
      <c r="AN1648" s="100">
        <f t="shared" si="7634"/>
        <v>0</v>
      </c>
      <c r="AO1648" s="100">
        <f t="shared" si="7634"/>
        <v>0</v>
      </c>
      <c r="AP1648" s="100">
        <f t="shared" si="7634"/>
        <v>0</v>
      </c>
      <c r="AQ1648" s="100">
        <f t="shared" si="7634"/>
        <v>0</v>
      </c>
      <c r="AR1648" s="100">
        <f t="shared" si="7634"/>
        <v>0</v>
      </c>
      <c r="AS1648" s="100">
        <f t="shared" si="7634"/>
        <v>0</v>
      </c>
      <c r="AT1648" s="100">
        <f t="shared" si="7634"/>
        <v>0</v>
      </c>
      <c r="AU1648" s="100">
        <f t="shared" si="7634"/>
        <v>0</v>
      </c>
      <c r="AV1648" s="100">
        <f t="shared" ref="AV1648" si="7662">SUM(AJ1648:AU1648)</f>
        <v>0</v>
      </c>
      <c r="AW1648" s="100">
        <f t="shared" si="7635"/>
        <v>0</v>
      </c>
      <c r="AX1648" s="100">
        <f t="shared" si="7636"/>
        <v>0</v>
      </c>
      <c r="AY1648" s="100">
        <f t="shared" si="7636"/>
        <v>0</v>
      </c>
      <c r="AZ1648" s="100">
        <f t="shared" si="7636"/>
        <v>0</v>
      </c>
      <c r="BA1648" s="100">
        <f t="shared" si="7636"/>
        <v>0</v>
      </c>
      <c r="BB1648" s="100">
        <f t="shared" si="7636"/>
        <v>0</v>
      </c>
      <c r="BC1648" s="100">
        <f t="shared" si="7636"/>
        <v>0</v>
      </c>
      <c r="BD1648" s="100">
        <f t="shared" si="7636"/>
        <v>0</v>
      </c>
      <c r="BE1648" s="100">
        <f t="shared" si="7636"/>
        <v>0</v>
      </c>
      <c r="BF1648" s="100">
        <f t="shared" si="7636"/>
        <v>0</v>
      </c>
      <c r="BG1648" s="100">
        <f t="shared" si="7636"/>
        <v>0</v>
      </c>
      <c r="BH1648" s="100">
        <f t="shared" si="7636"/>
        <v>0</v>
      </c>
      <c r="BI1648" s="100">
        <f t="shared" si="7642"/>
        <v>0</v>
      </c>
      <c r="BV1648" s="142"/>
      <c r="CI1648" s="142"/>
      <c r="CV1648" s="142"/>
      <c r="DI1648" s="142"/>
      <c r="DV1648" s="142"/>
      <c r="EI1648" s="142"/>
    </row>
    <row r="1649" spans="1:139" ht="15.75" outlineLevel="1" x14ac:dyDescent="0.25">
      <c r="A1649" s="2">
        <f t="shared" si="7624"/>
        <v>3</v>
      </c>
      <c r="B1649" s="1" t="str">
        <f t="shared" si="7624"/>
        <v>PRE-09601</v>
      </c>
      <c r="C1649" s="1" t="str">
        <f t="shared" si="7624"/>
        <v>SPP FH - Knights 13805</v>
      </c>
      <c r="D1649" s="2" t="str">
        <f t="shared" si="7624"/>
        <v>PRE-09601.1</v>
      </c>
      <c r="E1649" s="141" t="str">
        <f t="shared" si="7624"/>
        <v>SPP FH - Knights 13805 - OH Feeder</v>
      </c>
      <c r="F1649" s="114">
        <f t="shared" si="7625"/>
        <v>364</v>
      </c>
      <c r="G1649" s="186">
        <f>VLOOKUP($F1649,'2021 Depreciation Rates'!$A:$B,2,FALSE)</f>
        <v>4.3999999999999997E-2</v>
      </c>
      <c r="H1649" s="186">
        <f>VLOOKUP($F1649,'2022-2023 Depreciation Rates'!$A$1:$B$197,2,FALSE)</f>
        <v>3.6999999999999998E-2</v>
      </c>
      <c r="J1649" s="142">
        <f t="shared" ref="J1649:U1649" si="7663">-I1442*($G1649/12)</f>
        <v>0</v>
      </c>
      <c r="K1649" s="142">
        <f t="shared" si="7663"/>
        <v>0</v>
      </c>
      <c r="L1649" s="142">
        <f t="shared" si="7663"/>
        <v>0</v>
      </c>
      <c r="M1649" s="142">
        <f t="shared" si="7663"/>
        <v>0</v>
      </c>
      <c r="N1649" s="142">
        <f t="shared" si="7663"/>
        <v>0</v>
      </c>
      <c r="O1649" s="142">
        <f t="shared" si="7663"/>
        <v>0</v>
      </c>
      <c r="P1649" s="142">
        <f t="shared" si="7663"/>
        <v>0</v>
      </c>
      <c r="Q1649" s="142">
        <f t="shared" si="7663"/>
        <v>0</v>
      </c>
      <c r="R1649" s="142">
        <f t="shared" si="7663"/>
        <v>0</v>
      </c>
      <c r="S1649" s="142">
        <f t="shared" si="7663"/>
        <v>0</v>
      </c>
      <c r="T1649" s="142">
        <f t="shared" si="7663"/>
        <v>0</v>
      </c>
      <c r="U1649" s="142">
        <f t="shared" si="7663"/>
        <v>0</v>
      </c>
      <c r="V1649" s="166">
        <f t="shared" si="7638"/>
        <v>0</v>
      </c>
      <c r="W1649" s="100">
        <f t="shared" si="7627"/>
        <v>0</v>
      </c>
      <c r="X1649" s="142">
        <f t="shared" ref="X1649:AH1649" si="7664">-W1442*($G1649/12)</f>
        <v>0</v>
      </c>
      <c r="Y1649" s="142">
        <f t="shared" si="7664"/>
        <v>0</v>
      </c>
      <c r="Z1649" s="142">
        <f t="shared" si="7664"/>
        <v>0</v>
      </c>
      <c r="AA1649" s="142">
        <f t="shared" si="7664"/>
        <v>0</v>
      </c>
      <c r="AB1649" s="142">
        <f t="shared" si="7664"/>
        <v>0</v>
      </c>
      <c r="AC1649" s="142">
        <f t="shared" si="7664"/>
        <v>0</v>
      </c>
      <c r="AD1649" s="142">
        <f t="shared" si="7664"/>
        <v>0</v>
      </c>
      <c r="AE1649" s="142">
        <f t="shared" si="7664"/>
        <v>0</v>
      </c>
      <c r="AF1649" s="142">
        <f t="shared" si="7664"/>
        <v>0</v>
      </c>
      <c r="AG1649" s="142">
        <f t="shared" si="7664"/>
        <v>0</v>
      </c>
      <c r="AH1649" s="142">
        <f t="shared" si="7664"/>
        <v>0</v>
      </c>
      <c r="AI1649" s="100">
        <f t="shared" si="7640"/>
        <v>0</v>
      </c>
      <c r="AJ1649" s="100">
        <f t="shared" si="7633"/>
        <v>0</v>
      </c>
      <c r="AK1649" s="100">
        <f t="shared" si="7634"/>
        <v>0</v>
      </c>
      <c r="AL1649" s="100">
        <f t="shared" si="7634"/>
        <v>0</v>
      </c>
      <c r="AM1649" s="100">
        <f t="shared" si="7634"/>
        <v>-1630.0580016666661</v>
      </c>
      <c r="AN1649" s="100">
        <f t="shared" si="7634"/>
        <v>-1630.0580016666661</v>
      </c>
      <c r="AO1649" s="100">
        <f t="shared" si="7634"/>
        <v>-1630.0580016666661</v>
      </c>
      <c r="AP1649" s="100">
        <f t="shared" si="7634"/>
        <v>-1630.0580016666661</v>
      </c>
      <c r="AQ1649" s="100">
        <f t="shared" si="7634"/>
        <v>-1630.0580016666661</v>
      </c>
      <c r="AR1649" s="100">
        <f t="shared" si="7634"/>
        <v>-1630.0580016666661</v>
      </c>
      <c r="AS1649" s="100">
        <f t="shared" si="7634"/>
        <v>-1630.0580016666661</v>
      </c>
      <c r="AT1649" s="100">
        <f t="shared" si="7634"/>
        <v>-1630.0580016666661</v>
      </c>
      <c r="AU1649" s="100">
        <f t="shared" si="7634"/>
        <v>-1630.0580016666661</v>
      </c>
      <c r="AV1649" s="100">
        <f t="shared" si="7641"/>
        <v>-14670.522014999995</v>
      </c>
      <c r="AW1649" s="100">
        <f t="shared" si="7635"/>
        <v>-1630.0580016666661</v>
      </c>
      <c r="AX1649" s="100">
        <f t="shared" si="7636"/>
        <v>-1630.0580016666661</v>
      </c>
      <c r="AY1649" s="100">
        <f t="shared" si="7636"/>
        <v>-1630.0580016666661</v>
      </c>
      <c r="AZ1649" s="100">
        <f t="shared" si="7636"/>
        <v>-1630.0580016666661</v>
      </c>
      <c r="BA1649" s="100">
        <f t="shared" si="7636"/>
        <v>-1630.0580016666661</v>
      </c>
      <c r="BB1649" s="100">
        <f t="shared" si="7636"/>
        <v>-1630.0580016666661</v>
      </c>
      <c r="BC1649" s="100">
        <f t="shared" si="7636"/>
        <v>-1630.0580016666661</v>
      </c>
      <c r="BD1649" s="100">
        <f t="shared" si="7636"/>
        <v>-1630.0580016666661</v>
      </c>
      <c r="BE1649" s="100">
        <f t="shared" si="7636"/>
        <v>-1630.0580016666661</v>
      </c>
      <c r="BF1649" s="100">
        <f t="shared" si="7636"/>
        <v>-1630.0580016666661</v>
      </c>
      <c r="BG1649" s="100">
        <f t="shared" si="7636"/>
        <v>-1630.0580016666661</v>
      </c>
      <c r="BH1649" s="100">
        <f t="shared" si="7636"/>
        <v>-1630.0580016666661</v>
      </c>
      <c r="BI1649" s="100">
        <f t="shared" si="7642"/>
        <v>-19560.696019999992</v>
      </c>
      <c r="BV1649" s="142"/>
      <c r="CI1649" s="142"/>
      <c r="CV1649" s="142"/>
      <c r="DI1649" s="142"/>
      <c r="DV1649" s="142"/>
      <c r="EI1649" s="142"/>
    </row>
    <row r="1650" spans="1:139" ht="15.75" outlineLevel="1" x14ac:dyDescent="0.25">
      <c r="A1650" s="2">
        <f t="shared" si="7624"/>
        <v>3</v>
      </c>
      <c r="B1650" s="1" t="str">
        <f t="shared" si="7624"/>
        <v>PRE-09601</v>
      </c>
      <c r="C1650" s="1" t="str">
        <f t="shared" si="7624"/>
        <v>SPP FH - Knights 13805</v>
      </c>
      <c r="D1650" s="2" t="str">
        <f t="shared" si="7624"/>
        <v>A2763487</v>
      </c>
      <c r="E1650" s="141" t="str">
        <f t="shared" si="7624"/>
        <v>KNIG805A OCR#125028</v>
      </c>
      <c r="F1650" s="114">
        <f t="shared" si="7625"/>
        <v>364</v>
      </c>
      <c r="G1650" s="186">
        <f>VLOOKUP($F1650,'2021 Depreciation Rates'!$A:$B,2,FALSE)</f>
        <v>4.3999999999999997E-2</v>
      </c>
      <c r="H1650" s="186">
        <f>VLOOKUP($F1650,'2022-2023 Depreciation Rates'!$A$1:$B$197,2,FALSE)</f>
        <v>3.6999999999999998E-2</v>
      </c>
      <c r="J1650" s="142">
        <f t="shared" ref="J1650:U1650" si="7665">-I1443*($G1650/12)</f>
        <v>0</v>
      </c>
      <c r="K1650" s="142">
        <f t="shared" si="7665"/>
        <v>0</v>
      </c>
      <c r="L1650" s="142">
        <f t="shared" si="7665"/>
        <v>0</v>
      </c>
      <c r="M1650" s="142">
        <f t="shared" si="7665"/>
        <v>0</v>
      </c>
      <c r="N1650" s="142">
        <f t="shared" si="7665"/>
        <v>0</v>
      </c>
      <c r="O1650" s="142">
        <f t="shared" si="7665"/>
        <v>0</v>
      </c>
      <c r="P1650" s="142">
        <f t="shared" si="7665"/>
        <v>0</v>
      </c>
      <c r="Q1650" s="142">
        <f t="shared" si="7665"/>
        <v>0</v>
      </c>
      <c r="R1650" s="142">
        <f t="shared" si="7665"/>
        <v>0</v>
      </c>
      <c r="S1650" s="142">
        <f t="shared" si="7665"/>
        <v>0</v>
      </c>
      <c r="T1650" s="142">
        <f t="shared" si="7665"/>
        <v>0</v>
      </c>
      <c r="U1650" s="142">
        <f t="shared" si="7665"/>
        <v>0</v>
      </c>
      <c r="V1650" s="166">
        <f t="shared" ref="V1650:V1651" si="7666">SUM(J1650:U1650)</f>
        <v>0</v>
      </c>
      <c r="W1650" s="100">
        <f t="shared" si="7627"/>
        <v>0</v>
      </c>
      <c r="X1650" s="142">
        <f t="shared" ref="X1650:AH1650" si="7667">-W1443*($G1650/12)</f>
        <v>0</v>
      </c>
      <c r="Y1650" s="142">
        <f t="shared" si="7667"/>
        <v>0</v>
      </c>
      <c r="Z1650" s="142">
        <f t="shared" si="7667"/>
        <v>0</v>
      </c>
      <c r="AA1650" s="142">
        <f t="shared" si="7667"/>
        <v>0</v>
      </c>
      <c r="AB1650" s="142">
        <f t="shared" si="7667"/>
        <v>0</v>
      </c>
      <c r="AC1650" s="142">
        <f t="shared" si="7667"/>
        <v>0</v>
      </c>
      <c r="AD1650" s="142">
        <f t="shared" si="7667"/>
        <v>0</v>
      </c>
      <c r="AE1650" s="142">
        <f t="shared" si="7667"/>
        <v>0</v>
      </c>
      <c r="AF1650" s="142">
        <f t="shared" si="7667"/>
        <v>0</v>
      </c>
      <c r="AG1650" s="142">
        <f t="shared" si="7667"/>
        <v>0</v>
      </c>
      <c r="AH1650" s="142">
        <f t="shared" si="7667"/>
        <v>0</v>
      </c>
      <c r="AI1650" s="100">
        <f t="shared" ref="AI1650:AI1651" si="7668">SUM(W1650:AH1650)</f>
        <v>0</v>
      </c>
      <c r="AJ1650" s="100">
        <f t="shared" si="7633"/>
        <v>0</v>
      </c>
      <c r="AK1650" s="100">
        <f t="shared" si="7634"/>
        <v>0</v>
      </c>
      <c r="AL1650" s="100">
        <f t="shared" si="7634"/>
        <v>0</v>
      </c>
      <c r="AM1650" s="100">
        <f t="shared" si="7634"/>
        <v>0</v>
      </c>
      <c r="AN1650" s="100">
        <f t="shared" si="7634"/>
        <v>0</v>
      </c>
      <c r="AO1650" s="100">
        <f t="shared" si="7634"/>
        <v>0</v>
      </c>
      <c r="AP1650" s="100">
        <f t="shared" si="7634"/>
        <v>0</v>
      </c>
      <c r="AQ1650" s="100">
        <f t="shared" si="7634"/>
        <v>0</v>
      </c>
      <c r="AR1650" s="100">
        <f t="shared" si="7634"/>
        <v>0</v>
      </c>
      <c r="AS1650" s="100">
        <f t="shared" si="7634"/>
        <v>0</v>
      </c>
      <c r="AT1650" s="100">
        <f t="shared" si="7634"/>
        <v>0</v>
      </c>
      <c r="AU1650" s="100">
        <f t="shared" si="7634"/>
        <v>0</v>
      </c>
      <c r="AV1650" s="100">
        <f t="shared" ref="AV1650:AV1651" si="7669">SUM(AJ1650:AU1650)</f>
        <v>0</v>
      </c>
      <c r="AW1650" s="100">
        <f t="shared" si="7635"/>
        <v>0</v>
      </c>
      <c r="AX1650" s="100">
        <f t="shared" si="7636"/>
        <v>0</v>
      </c>
      <c r="AY1650" s="100">
        <f t="shared" si="7636"/>
        <v>0</v>
      </c>
      <c r="AZ1650" s="100">
        <f t="shared" si="7636"/>
        <v>0</v>
      </c>
      <c r="BA1650" s="100">
        <f t="shared" si="7636"/>
        <v>0</v>
      </c>
      <c r="BB1650" s="100">
        <f t="shared" si="7636"/>
        <v>0</v>
      </c>
      <c r="BC1650" s="100">
        <f t="shared" si="7636"/>
        <v>0</v>
      </c>
      <c r="BD1650" s="100">
        <f t="shared" si="7636"/>
        <v>0</v>
      </c>
      <c r="BE1650" s="100">
        <f t="shared" si="7636"/>
        <v>0</v>
      </c>
      <c r="BF1650" s="100">
        <f t="shared" si="7636"/>
        <v>0</v>
      </c>
      <c r="BG1650" s="100">
        <f t="shared" si="7636"/>
        <v>0</v>
      </c>
      <c r="BH1650" s="100">
        <f t="shared" si="7636"/>
        <v>0</v>
      </c>
      <c r="BI1650" s="100">
        <f t="shared" si="7642"/>
        <v>0</v>
      </c>
      <c r="BV1650" s="142"/>
      <c r="CI1650" s="142"/>
      <c r="CV1650" s="142"/>
      <c r="DI1650" s="142"/>
      <c r="DV1650" s="142"/>
      <c r="EI1650" s="142"/>
    </row>
    <row r="1651" spans="1:139" ht="15.75" outlineLevel="1" x14ac:dyDescent="0.25">
      <c r="A1651" s="2">
        <f t="shared" si="7624"/>
        <v>3</v>
      </c>
      <c r="B1651" s="1" t="str">
        <f t="shared" si="7624"/>
        <v>PRE-09601</v>
      </c>
      <c r="C1651" s="1" t="str">
        <f t="shared" si="7624"/>
        <v>SPP FH - Knights 13805</v>
      </c>
      <c r="D1651" s="2" t="str">
        <f t="shared" si="7624"/>
        <v>A2763491</v>
      </c>
      <c r="E1651" s="141" t="str">
        <f t="shared" si="7624"/>
        <v>SPP FH - Knights 13805 - OCR</v>
      </c>
      <c r="F1651" s="114">
        <f t="shared" si="7625"/>
        <v>364</v>
      </c>
      <c r="G1651" s="186">
        <f>VLOOKUP($F1651,'2021 Depreciation Rates'!$A:$B,2,FALSE)</f>
        <v>4.3999999999999997E-2</v>
      </c>
      <c r="H1651" s="186">
        <f>VLOOKUP($F1651,'2022-2023 Depreciation Rates'!$A$1:$B$197,2,FALSE)</f>
        <v>3.6999999999999998E-2</v>
      </c>
      <c r="J1651" s="142">
        <f t="shared" ref="J1651:U1651" si="7670">-I1444*($G1651/12)</f>
        <v>0</v>
      </c>
      <c r="K1651" s="142">
        <f t="shared" si="7670"/>
        <v>0</v>
      </c>
      <c r="L1651" s="142">
        <f t="shared" si="7670"/>
        <v>0</v>
      </c>
      <c r="M1651" s="142">
        <f t="shared" si="7670"/>
        <v>0</v>
      </c>
      <c r="N1651" s="142">
        <f t="shared" si="7670"/>
        <v>0</v>
      </c>
      <c r="O1651" s="142">
        <f t="shared" si="7670"/>
        <v>0</v>
      </c>
      <c r="P1651" s="142">
        <f t="shared" si="7670"/>
        <v>0</v>
      </c>
      <c r="Q1651" s="142">
        <f t="shared" si="7670"/>
        <v>0</v>
      </c>
      <c r="R1651" s="142">
        <f t="shared" si="7670"/>
        <v>0</v>
      </c>
      <c r="S1651" s="142">
        <f t="shared" si="7670"/>
        <v>0</v>
      </c>
      <c r="T1651" s="142">
        <f t="shared" si="7670"/>
        <v>0</v>
      </c>
      <c r="U1651" s="142">
        <f t="shared" si="7670"/>
        <v>0</v>
      </c>
      <c r="V1651" s="166">
        <f t="shared" si="7666"/>
        <v>0</v>
      </c>
      <c r="W1651" s="100">
        <f t="shared" si="7627"/>
        <v>0</v>
      </c>
      <c r="X1651" s="142">
        <f t="shared" ref="X1651:AH1651" si="7671">-W1444*($G1651/12)</f>
        <v>0</v>
      </c>
      <c r="Y1651" s="142">
        <f t="shared" si="7671"/>
        <v>0</v>
      </c>
      <c r="Z1651" s="142">
        <f t="shared" si="7671"/>
        <v>0</v>
      </c>
      <c r="AA1651" s="142">
        <f t="shared" si="7671"/>
        <v>0</v>
      </c>
      <c r="AB1651" s="142">
        <f t="shared" si="7671"/>
        <v>0</v>
      </c>
      <c r="AC1651" s="142">
        <f t="shared" si="7671"/>
        <v>0</v>
      </c>
      <c r="AD1651" s="142">
        <f t="shared" si="7671"/>
        <v>0</v>
      </c>
      <c r="AE1651" s="142">
        <f t="shared" si="7671"/>
        <v>0</v>
      </c>
      <c r="AF1651" s="142">
        <f t="shared" si="7671"/>
        <v>0</v>
      </c>
      <c r="AG1651" s="142">
        <f t="shared" si="7671"/>
        <v>0</v>
      </c>
      <c r="AH1651" s="142">
        <f t="shared" si="7671"/>
        <v>0</v>
      </c>
      <c r="AI1651" s="100">
        <f t="shared" si="7668"/>
        <v>0</v>
      </c>
      <c r="AJ1651" s="100">
        <f t="shared" si="7633"/>
        <v>0</v>
      </c>
      <c r="AK1651" s="100">
        <f t="shared" si="7634"/>
        <v>0</v>
      </c>
      <c r="AL1651" s="100">
        <f t="shared" si="7634"/>
        <v>0</v>
      </c>
      <c r="AM1651" s="100">
        <f t="shared" si="7634"/>
        <v>0</v>
      </c>
      <c r="AN1651" s="100">
        <f t="shared" si="7634"/>
        <v>0</v>
      </c>
      <c r="AO1651" s="100">
        <f t="shared" si="7634"/>
        <v>0</v>
      </c>
      <c r="AP1651" s="100">
        <f t="shared" si="7634"/>
        <v>0</v>
      </c>
      <c r="AQ1651" s="100">
        <f t="shared" si="7634"/>
        <v>0</v>
      </c>
      <c r="AR1651" s="100">
        <f t="shared" si="7634"/>
        <v>0</v>
      </c>
      <c r="AS1651" s="100">
        <f t="shared" si="7634"/>
        <v>0</v>
      </c>
      <c r="AT1651" s="100">
        <f t="shared" si="7634"/>
        <v>0</v>
      </c>
      <c r="AU1651" s="100">
        <f t="shared" si="7634"/>
        <v>0</v>
      </c>
      <c r="AV1651" s="100">
        <f t="shared" si="7669"/>
        <v>0</v>
      </c>
      <c r="AW1651" s="100">
        <f t="shared" si="7635"/>
        <v>0</v>
      </c>
      <c r="AX1651" s="100">
        <f t="shared" si="7636"/>
        <v>0</v>
      </c>
      <c r="AY1651" s="100">
        <f t="shared" si="7636"/>
        <v>0</v>
      </c>
      <c r="AZ1651" s="100">
        <f t="shared" si="7636"/>
        <v>0</v>
      </c>
      <c r="BA1651" s="100">
        <f t="shared" si="7636"/>
        <v>0</v>
      </c>
      <c r="BB1651" s="100">
        <f t="shared" si="7636"/>
        <v>0</v>
      </c>
      <c r="BC1651" s="100">
        <f t="shared" si="7636"/>
        <v>0</v>
      </c>
      <c r="BD1651" s="100">
        <f t="shared" si="7636"/>
        <v>0</v>
      </c>
      <c r="BE1651" s="100">
        <f t="shared" si="7636"/>
        <v>0</v>
      </c>
      <c r="BF1651" s="100">
        <f t="shared" si="7636"/>
        <v>0</v>
      </c>
      <c r="BG1651" s="100">
        <f t="shared" si="7636"/>
        <v>0</v>
      </c>
      <c r="BH1651" s="100">
        <f t="shared" si="7636"/>
        <v>0</v>
      </c>
      <c r="BI1651" s="100">
        <f t="shared" si="7642"/>
        <v>0</v>
      </c>
      <c r="BV1651" s="142"/>
      <c r="CI1651" s="142"/>
      <c r="CV1651" s="142"/>
      <c r="DI1651" s="142"/>
      <c r="DV1651" s="142"/>
      <c r="EI1651" s="142"/>
    </row>
    <row r="1652" spans="1:139" ht="15.75" outlineLevel="1" x14ac:dyDescent="0.25">
      <c r="A1652" s="2">
        <f t="shared" ref="A1652:E1661" si="7672">A1445</f>
        <v>3</v>
      </c>
      <c r="B1652" s="1" t="str">
        <f t="shared" si="7672"/>
        <v>PRE-09601</v>
      </c>
      <c r="C1652" s="1" t="str">
        <f t="shared" si="7672"/>
        <v>SPP FH - Knights 13805</v>
      </c>
      <c r="D1652" s="2" t="str">
        <f t="shared" si="7672"/>
        <v>A2763494</v>
      </c>
      <c r="E1652" s="141" t="str">
        <f t="shared" si="7672"/>
        <v>KNIG805C OCR#125084</v>
      </c>
      <c r="F1652" s="114">
        <f t="shared" si="7625"/>
        <v>364</v>
      </c>
      <c r="G1652" s="186">
        <f>VLOOKUP($F1652,'2021 Depreciation Rates'!$A:$B,2,FALSE)</f>
        <v>4.3999999999999997E-2</v>
      </c>
      <c r="H1652" s="186">
        <f>VLOOKUP($F1652,'2022-2023 Depreciation Rates'!$A$1:$B$197,2,FALSE)</f>
        <v>3.6999999999999998E-2</v>
      </c>
      <c r="J1652" s="142">
        <f t="shared" ref="J1652:U1652" si="7673">-I1445*($G1652/12)</f>
        <v>0</v>
      </c>
      <c r="K1652" s="142">
        <f t="shared" si="7673"/>
        <v>0</v>
      </c>
      <c r="L1652" s="142">
        <f t="shared" si="7673"/>
        <v>0</v>
      </c>
      <c r="M1652" s="142">
        <f t="shared" si="7673"/>
        <v>0</v>
      </c>
      <c r="N1652" s="142">
        <f t="shared" si="7673"/>
        <v>0</v>
      </c>
      <c r="O1652" s="142">
        <f t="shared" si="7673"/>
        <v>0</v>
      </c>
      <c r="P1652" s="142">
        <f t="shared" si="7673"/>
        <v>0</v>
      </c>
      <c r="Q1652" s="142">
        <f t="shared" si="7673"/>
        <v>0</v>
      </c>
      <c r="R1652" s="142">
        <f t="shared" si="7673"/>
        <v>0</v>
      </c>
      <c r="S1652" s="142">
        <f t="shared" si="7673"/>
        <v>0</v>
      </c>
      <c r="T1652" s="142">
        <f t="shared" si="7673"/>
        <v>0</v>
      </c>
      <c r="U1652" s="142">
        <f t="shared" si="7673"/>
        <v>0</v>
      </c>
      <c r="V1652" s="166">
        <f t="shared" ref="V1652:V1654" si="7674">SUM(J1652:U1652)</f>
        <v>0</v>
      </c>
      <c r="W1652" s="100">
        <f t="shared" si="7627"/>
        <v>0</v>
      </c>
      <c r="X1652" s="142">
        <f t="shared" ref="X1652:AH1652" si="7675">-W1445*($G1652/12)</f>
        <v>0</v>
      </c>
      <c r="Y1652" s="142">
        <f t="shared" si="7675"/>
        <v>0</v>
      </c>
      <c r="Z1652" s="142">
        <f t="shared" si="7675"/>
        <v>0</v>
      </c>
      <c r="AA1652" s="142">
        <f t="shared" si="7675"/>
        <v>0</v>
      </c>
      <c r="AB1652" s="142">
        <f t="shared" si="7675"/>
        <v>0</v>
      </c>
      <c r="AC1652" s="142">
        <f t="shared" si="7675"/>
        <v>0</v>
      </c>
      <c r="AD1652" s="142">
        <f t="shared" si="7675"/>
        <v>0</v>
      </c>
      <c r="AE1652" s="142">
        <f t="shared" si="7675"/>
        <v>0</v>
      </c>
      <c r="AF1652" s="142">
        <f t="shared" si="7675"/>
        <v>0</v>
      </c>
      <c r="AG1652" s="142">
        <f t="shared" si="7675"/>
        <v>0</v>
      </c>
      <c r="AH1652" s="142">
        <f t="shared" si="7675"/>
        <v>0</v>
      </c>
      <c r="AI1652" s="100">
        <f t="shared" ref="AI1652:AI1654" si="7676">SUM(W1652:AH1652)</f>
        <v>0</v>
      </c>
      <c r="AJ1652" s="100">
        <f t="shared" si="7633"/>
        <v>0</v>
      </c>
      <c r="AK1652" s="100">
        <f t="shared" si="7634"/>
        <v>0</v>
      </c>
      <c r="AL1652" s="100">
        <f t="shared" si="7634"/>
        <v>0</v>
      </c>
      <c r="AM1652" s="100">
        <f t="shared" si="7634"/>
        <v>0</v>
      </c>
      <c r="AN1652" s="100">
        <f t="shared" si="7634"/>
        <v>0</v>
      </c>
      <c r="AO1652" s="100">
        <f t="shared" si="7634"/>
        <v>0</v>
      </c>
      <c r="AP1652" s="100">
        <f t="shared" si="7634"/>
        <v>0</v>
      </c>
      <c r="AQ1652" s="100">
        <f t="shared" si="7634"/>
        <v>0</v>
      </c>
      <c r="AR1652" s="100">
        <f t="shared" si="7634"/>
        <v>0</v>
      </c>
      <c r="AS1652" s="100">
        <f t="shared" si="7634"/>
        <v>0</v>
      </c>
      <c r="AT1652" s="100">
        <f t="shared" si="7634"/>
        <v>0</v>
      </c>
      <c r="AU1652" s="100">
        <f t="shared" si="7634"/>
        <v>0</v>
      </c>
      <c r="AV1652" s="100">
        <f t="shared" ref="AV1652:AV1654" si="7677">SUM(AJ1652:AU1652)</f>
        <v>0</v>
      </c>
      <c r="AW1652" s="100">
        <f t="shared" si="7635"/>
        <v>0</v>
      </c>
      <c r="AX1652" s="100">
        <f t="shared" si="7636"/>
        <v>0</v>
      </c>
      <c r="AY1652" s="100">
        <f t="shared" si="7636"/>
        <v>0</v>
      </c>
      <c r="AZ1652" s="100">
        <f t="shared" si="7636"/>
        <v>0</v>
      </c>
      <c r="BA1652" s="100">
        <f t="shared" si="7636"/>
        <v>0</v>
      </c>
      <c r="BB1652" s="100">
        <f t="shared" si="7636"/>
        <v>0</v>
      </c>
      <c r="BC1652" s="100">
        <f t="shared" si="7636"/>
        <v>0</v>
      </c>
      <c r="BD1652" s="100">
        <f t="shared" si="7636"/>
        <v>0</v>
      </c>
      <c r="BE1652" s="100">
        <f t="shared" si="7636"/>
        <v>0</v>
      </c>
      <c r="BF1652" s="100">
        <f t="shared" si="7636"/>
        <v>0</v>
      </c>
      <c r="BG1652" s="100">
        <f t="shared" si="7636"/>
        <v>0</v>
      </c>
      <c r="BH1652" s="100">
        <f t="shared" si="7636"/>
        <v>0</v>
      </c>
      <c r="BI1652" s="100">
        <f t="shared" si="7642"/>
        <v>0</v>
      </c>
      <c r="BV1652" s="142"/>
      <c r="CI1652" s="142"/>
      <c r="CV1652" s="142"/>
      <c r="DI1652" s="142"/>
      <c r="DV1652" s="142"/>
      <c r="EI1652" s="142"/>
    </row>
    <row r="1653" spans="1:139" ht="15.75" outlineLevel="1" x14ac:dyDescent="0.25">
      <c r="A1653" s="2">
        <f t="shared" si="7672"/>
        <v>3</v>
      </c>
      <c r="B1653" s="1" t="str">
        <f t="shared" si="7672"/>
        <v>PRE-09601</v>
      </c>
      <c r="C1653" s="1" t="str">
        <f t="shared" si="7672"/>
        <v>SPP FH - Knights 13805</v>
      </c>
      <c r="D1653" s="2" t="str">
        <f t="shared" si="7672"/>
        <v>A2763495</v>
      </c>
      <c r="E1653" s="141" t="str">
        <f t="shared" si="7672"/>
        <v>SPP FH - Knights 13805 - OCR</v>
      </c>
      <c r="F1653" s="114">
        <f t="shared" si="7625"/>
        <v>364</v>
      </c>
      <c r="G1653" s="186">
        <f>VLOOKUP($F1653,'2021 Depreciation Rates'!$A:$B,2,FALSE)</f>
        <v>4.3999999999999997E-2</v>
      </c>
      <c r="H1653" s="186">
        <f>VLOOKUP($F1653,'2022-2023 Depreciation Rates'!$A$1:$B$197,2,FALSE)</f>
        <v>3.6999999999999998E-2</v>
      </c>
      <c r="J1653" s="142">
        <f t="shared" ref="J1653:U1653" si="7678">-I1446*($G1653/12)</f>
        <v>0</v>
      </c>
      <c r="K1653" s="142">
        <f t="shared" si="7678"/>
        <v>0</v>
      </c>
      <c r="L1653" s="142">
        <f t="shared" si="7678"/>
        <v>0</v>
      </c>
      <c r="M1653" s="142">
        <f t="shared" si="7678"/>
        <v>0</v>
      </c>
      <c r="N1653" s="142">
        <f t="shared" si="7678"/>
        <v>0</v>
      </c>
      <c r="O1653" s="142">
        <f t="shared" si="7678"/>
        <v>0</v>
      </c>
      <c r="P1653" s="142">
        <f t="shared" si="7678"/>
        <v>0</v>
      </c>
      <c r="Q1653" s="142">
        <f t="shared" si="7678"/>
        <v>0</v>
      </c>
      <c r="R1653" s="142">
        <f t="shared" si="7678"/>
        <v>0</v>
      </c>
      <c r="S1653" s="142">
        <f t="shared" si="7678"/>
        <v>0</v>
      </c>
      <c r="T1653" s="142">
        <f t="shared" si="7678"/>
        <v>0</v>
      </c>
      <c r="U1653" s="142">
        <f t="shared" si="7678"/>
        <v>0</v>
      </c>
      <c r="V1653" s="166">
        <f t="shared" si="7674"/>
        <v>0</v>
      </c>
      <c r="W1653" s="100">
        <f t="shared" si="7627"/>
        <v>0</v>
      </c>
      <c r="X1653" s="142">
        <f t="shared" ref="X1653:AH1653" si="7679">-W1446*($G1653/12)</f>
        <v>0</v>
      </c>
      <c r="Y1653" s="142">
        <f t="shared" si="7679"/>
        <v>0</v>
      </c>
      <c r="Z1653" s="142">
        <f t="shared" si="7679"/>
        <v>0</v>
      </c>
      <c r="AA1653" s="142">
        <f t="shared" si="7679"/>
        <v>0</v>
      </c>
      <c r="AB1653" s="142">
        <f t="shared" si="7679"/>
        <v>0</v>
      </c>
      <c r="AC1653" s="142">
        <f t="shared" si="7679"/>
        <v>0</v>
      </c>
      <c r="AD1653" s="142">
        <f t="shared" si="7679"/>
        <v>0</v>
      </c>
      <c r="AE1653" s="142">
        <f t="shared" si="7679"/>
        <v>0</v>
      </c>
      <c r="AF1653" s="142">
        <f t="shared" si="7679"/>
        <v>0</v>
      </c>
      <c r="AG1653" s="142">
        <f t="shared" si="7679"/>
        <v>0</v>
      </c>
      <c r="AH1653" s="142">
        <f t="shared" si="7679"/>
        <v>0</v>
      </c>
      <c r="AI1653" s="100">
        <f t="shared" si="7676"/>
        <v>0</v>
      </c>
      <c r="AJ1653" s="100">
        <f t="shared" si="7633"/>
        <v>0</v>
      </c>
      <c r="AK1653" s="100">
        <f t="shared" si="7634"/>
        <v>0</v>
      </c>
      <c r="AL1653" s="100">
        <f t="shared" si="7634"/>
        <v>0</v>
      </c>
      <c r="AM1653" s="100">
        <f t="shared" si="7634"/>
        <v>0</v>
      </c>
      <c r="AN1653" s="100">
        <f t="shared" si="7634"/>
        <v>0</v>
      </c>
      <c r="AO1653" s="100">
        <f t="shared" si="7634"/>
        <v>0</v>
      </c>
      <c r="AP1653" s="100">
        <f t="shared" si="7634"/>
        <v>0</v>
      </c>
      <c r="AQ1653" s="100">
        <f t="shared" si="7634"/>
        <v>0</v>
      </c>
      <c r="AR1653" s="100">
        <f t="shared" si="7634"/>
        <v>0</v>
      </c>
      <c r="AS1653" s="100">
        <f t="shared" si="7634"/>
        <v>0</v>
      </c>
      <c r="AT1653" s="100">
        <f t="shared" si="7634"/>
        <v>0</v>
      </c>
      <c r="AU1653" s="100">
        <f t="shared" si="7634"/>
        <v>0</v>
      </c>
      <c r="AV1653" s="100">
        <f t="shared" si="7677"/>
        <v>0</v>
      </c>
      <c r="AW1653" s="100">
        <f t="shared" si="7635"/>
        <v>0</v>
      </c>
      <c r="AX1653" s="100">
        <f t="shared" si="7636"/>
        <v>0</v>
      </c>
      <c r="AY1653" s="100">
        <f t="shared" si="7636"/>
        <v>0</v>
      </c>
      <c r="AZ1653" s="100">
        <f t="shared" si="7636"/>
        <v>0</v>
      </c>
      <c r="BA1653" s="100">
        <f t="shared" si="7636"/>
        <v>0</v>
      </c>
      <c r="BB1653" s="100">
        <f t="shared" si="7636"/>
        <v>0</v>
      </c>
      <c r="BC1653" s="100">
        <f t="shared" si="7636"/>
        <v>0</v>
      </c>
      <c r="BD1653" s="100">
        <f t="shared" si="7636"/>
        <v>0</v>
      </c>
      <c r="BE1653" s="100">
        <f t="shared" si="7636"/>
        <v>0</v>
      </c>
      <c r="BF1653" s="100">
        <f t="shared" si="7636"/>
        <v>0</v>
      </c>
      <c r="BG1653" s="100">
        <f t="shared" si="7636"/>
        <v>0</v>
      </c>
      <c r="BH1653" s="100">
        <f t="shared" si="7636"/>
        <v>0</v>
      </c>
      <c r="BI1653" s="100">
        <f t="shared" si="7642"/>
        <v>0</v>
      </c>
      <c r="BV1653" s="142"/>
      <c r="CI1653" s="142"/>
      <c r="CV1653" s="142"/>
      <c r="DI1653" s="142"/>
      <c r="DV1653" s="142"/>
      <c r="EI1653" s="142"/>
    </row>
    <row r="1654" spans="1:139" ht="15.75" outlineLevel="1" x14ac:dyDescent="0.25">
      <c r="A1654" s="2">
        <f t="shared" si="7672"/>
        <v>3</v>
      </c>
      <c r="B1654" s="1" t="str">
        <f t="shared" si="7672"/>
        <v>PRE-09601</v>
      </c>
      <c r="C1654" s="1" t="str">
        <f t="shared" si="7672"/>
        <v>SPP FH - Knights 13805</v>
      </c>
      <c r="D1654" s="2" t="str">
        <f t="shared" si="7672"/>
        <v>A2772311</v>
      </c>
      <c r="E1654" s="141" t="str">
        <f t="shared" si="7672"/>
        <v>SPP FH - Knights 13805 - OCR</v>
      </c>
      <c r="F1654" s="114">
        <f t="shared" si="7625"/>
        <v>364</v>
      </c>
      <c r="G1654" s="186">
        <f>VLOOKUP($F1654,'2021 Depreciation Rates'!$A:$B,2,FALSE)</f>
        <v>4.3999999999999997E-2</v>
      </c>
      <c r="H1654" s="186">
        <f>VLOOKUP($F1654,'2022-2023 Depreciation Rates'!$A$1:$B$197,2,FALSE)</f>
        <v>3.6999999999999998E-2</v>
      </c>
      <c r="J1654" s="142">
        <f t="shared" ref="J1654:U1654" si="7680">-I1447*($G1654/12)</f>
        <v>0</v>
      </c>
      <c r="K1654" s="142">
        <f t="shared" si="7680"/>
        <v>0</v>
      </c>
      <c r="L1654" s="142">
        <f t="shared" si="7680"/>
        <v>0</v>
      </c>
      <c r="M1654" s="142">
        <f t="shared" si="7680"/>
        <v>0</v>
      </c>
      <c r="N1654" s="142">
        <f t="shared" si="7680"/>
        <v>0</v>
      </c>
      <c r="O1654" s="142">
        <f t="shared" si="7680"/>
        <v>0</v>
      </c>
      <c r="P1654" s="142">
        <f t="shared" si="7680"/>
        <v>0</v>
      </c>
      <c r="Q1654" s="142">
        <f t="shared" si="7680"/>
        <v>0</v>
      </c>
      <c r="R1654" s="142">
        <f t="shared" si="7680"/>
        <v>0</v>
      </c>
      <c r="S1654" s="142">
        <f t="shared" si="7680"/>
        <v>0</v>
      </c>
      <c r="T1654" s="142">
        <f t="shared" si="7680"/>
        <v>0</v>
      </c>
      <c r="U1654" s="142">
        <f t="shared" si="7680"/>
        <v>0</v>
      </c>
      <c r="V1654" s="166">
        <f t="shared" si="7674"/>
        <v>0</v>
      </c>
      <c r="W1654" s="100">
        <f t="shared" si="7627"/>
        <v>0</v>
      </c>
      <c r="X1654" s="142">
        <f t="shared" ref="X1654:AH1654" si="7681">-W1447*($G1654/12)</f>
        <v>0</v>
      </c>
      <c r="Y1654" s="142">
        <f t="shared" si="7681"/>
        <v>0</v>
      </c>
      <c r="Z1654" s="142">
        <f t="shared" si="7681"/>
        <v>0</v>
      </c>
      <c r="AA1654" s="142">
        <f t="shared" si="7681"/>
        <v>0</v>
      </c>
      <c r="AB1654" s="142">
        <f t="shared" si="7681"/>
        <v>0</v>
      </c>
      <c r="AC1654" s="142">
        <f t="shared" si="7681"/>
        <v>0</v>
      </c>
      <c r="AD1654" s="142">
        <f t="shared" si="7681"/>
        <v>0</v>
      </c>
      <c r="AE1654" s="142">
        <f t="shared" si="7681"/>
        <v>0</v>
      </c>
      <c r="AF1654" s="142">
        <f t="shared" si="7681"/>
        <v>0</v>
      </c>
      <c r="AG1654" s="142">
        <f t="shared" si="7681"/>
        <v>0</v>
      </c>
      <c r="AH1654" s="142">
        <f t="shared" si="7681"/>
        <v>0</v>
      </c>
      <c r="AI1654" s="100">
        <f t="shared" si="7676"/>
        <v>0</v>
      </c>
      <c r="AJ1654" s="100">
        <f t="shared" si="7633"/>
        <v>0</v>
      </c>
      <c r="AK1654" s="100">
        <f t="shared" si="7634"/>
        <v>0</v>
      </c>
      <c r="AL1654" s="100">
        <f t="shared" si="7634"/>
        <v>0</v>
      </c>
      <c r="AM1654" s="100">
        <f t="shared" si="7634"/>
        <v>0</v>
      </c>
      <c r="AN1654" s="100">
        <f t="shared" si="7634"/>
        <v>0</v>
      </c>
      <c r="AO1654" s="100">
        <f t="shared" si="7634"/>
        <v>0</v>
      </c>
      <c r="AP1654" s="100">
        <f t="shared" si="7634"/>
        <v>0</v>
      </c>
      <c r="AQ1654" s="100">
        <f t="shared" si="7634"/>
        <v>0</v>
      </c>
      <c r="AR1654" s="100">
        <f t="shared" si="7634"/>
        <v>0</v>
      </c>
      <c r="AS1654" s="100">
        <f t="shared" si="7634"/>
        <v>0</v>
      </c>
      <c r="AT1654" s="100">
        <f t="shared" si="7634"/>
        <v>0</v>
      </c>
      <c r="AU1654" s="100">
        <f t="shared" si="7634"/>
        <v>0</v>
      </c>
      <c r="AV1654" s="100">
        <f t="shared" si="7677"/>
        <v>0</v>
      </c>
      <c r="AW1654" s="100">
        <f t="shared" si="7635"/>
        <v>0</v>
      </c>
      <c r="AX1654" s="100">
        <f t="shared" si="7636"/>
        <v>0</v>
      </c>
      <c r="AY1654" s="100">
        <f t="shared" si="7636"/>
        <v>0</v>
      </c>
      <c r="AZ1654" s="100">
        <f t="shared" si="7636"/>
        <v>0</v>
      </c>
      <c r="BA1654" s="100">
        <f t="shared" si="7636"/>
        <v>0</v>
      </c>
      <c r="BB1654" s="100">
        <f t="shared" si="7636"/>
        <v>0</v>
      </c>
      <c r="BC1654" s="100">
        <f t="shared" si="7636"/>
        <v>0</v>
      </c>
      <c r="BD1654" s="100">
        <f t="shared" si="7636"/>
        <v>0</v>
      </c>
      <c r="BE1654" s="100">
        <f t="shared" si="7636"/>
        <v>0</v>
      </c>
      <c r="BF1654" s="100">
        <f t="shared" si="7636"/>
        <v>0</v>
      </c>
      <c r="BG1654" s="100">
        <f t="shared" si="7636"/>
        <v>0</v>
      </c>
      <c r="BH1654" s="100">
        <f t="shared" si="7636"/>
        <v>0</v>
      </c>
      <c r="BI1654" s="100">
        <f t="shared" si="7642"/>
        <v>0</v>
      </c>
      <c r="BV1654" s="142"/>
      <c r="CI1654" s="142"/>
      <c r="CV1654" s="142"/>
      <c r="DI1654" s="142"/>
      <c r="DV1654" s="142"/>
      <c r="EI1654" s="142"/>
    </row>
    <row r="1655" spans="1:139" ht="15.75" outlineLevel="1" x14ac:dyDescent="0.25">
      <c r="A1655" s="2">
        <f t="shared" si="7672"/>
        <v>3</v>
      </c>
      <c r="B1655" s="1" t="str">
        <f t="shared" si="7672"/>
        <v>PRE-09601</v>
      </c>
      <c r="C1655" s="1" t="str">
        <f t="shared" si="7672"/>
        <v>SPP FH - Knights 13805</v>
      </c>
      <c r="D1655" s="2" t="str">
        <f t="shared" si="7672"/>
        <v>A2772393</v>
      </c>
      <c r="E1655" s="141" t="str">
        <f t="shared" si="7672"/>
        <v>KNIG805 OCR#31461</v>
      </c>
      <c r="F1655" s="114">
        <f t="shared" si="7625"/>
        <v>365</v>
      </c>
      <c r="G1655" s="186">
        <f>VLOOKUP($F1655,'2021 Depreciation Rates'!$A:$B,2,FALSE)</f>
        <v>3.1E-2</v>
      </c>
      <c r="H1655" s="186">
        <f>VLOOKUP($F1655,'2022-2023 Depreciation Rates'!$A$1:$B$197,2,FALSE)</f>
        <v>2.1999999999999999E-2</v>
      </c>
      <c r="J1655" s="142">
        <f t="shared" ref="J1655:U1655" si="7682">-I1448*($G1655/12)</f>
        <v>0</v>
      </c>
      <c r="K1655" s="142">
        <f t="shared" si="7682"/>
        <v>0</v>
      </c>
      <c r="L1655" s="142">
        <f t="shared" si="7682"/>
        <v>0</v>
      </c>
      <c r="M1655" s="142">
        <f t="shared" si="7682"/>
        <v>0</v>
      </c>
      <c r="N1655" s="142">
        <f t="shared" si="7682"/>
        <v>0</v>
      </c>
      <c r="O1655" s="142">
        <f t="shared" si="7682"/>
        <v>0</v>
      </c>
      <c r="P1655" s="142">
        <f t="shared" si="7682"/>
        <v>0</v>
      </c>
      <c r="Q1655" s="142">
        <f t="shared" si="7682"/>
        <v>0</v>
      </c>
      <c r="R1655" s="142">
        <f t="shared" si="7682"/>
        <v>0</v>
      </c>
      <c r="S1655" s="142">
        <f t="shared" si="7682"/>
        <v>0</v>
      </c>
      <c r="T1655" s="142">
        <f t="shared" si="7682"/>
        <v>0</v>
      </c>
      <c r="U1655" s="142">
        <f t="shared" si="7682"/>
        <v>0</v>
      </c>
      <c r="V1655" s="166">
        <f t="shared" ref="V1655" si="7683">SUM(J1655:U1655)</f>
        <v>0</v>
      </c>
      <c r="W1655" s="100">
        <f t="shared" si="7627"/>
        <v>0</v>
      </c>
      <c r="X1655" s="142">
        <f t="shared" ref="X1655:AH1655" si="7684">-W1448*($G1655/12)</f>
        <v>0</v>
      </c>
      <c r="Y1655" s="142">
        <f t="shared" si="7684"/>
        <v>0</v>
      </c>
      <c r="Z1655" s="142">
        <f t="shared" si="7684"/>
        <v>0</v>
      </c>
      <c r="AA1655" s="142">
        <f t="shared" si="7684"/>
        <v>0</v>
      </c>
      <c r="AB1655" s="142">
        <f t="shared" si="7684"/>
        <v>0</v>
      </c>
      <c r="AC1655" s="142">
        <f t="shared" si="7684"/>
        <v>0</v>
      </c>
      <c r="AD1655" s="142">
        <f t="shared" si="7684"/>
        <v>0</v>
      </c>
      <c r="AE1655" s="142">
        <f t="shared" si="7684"/>
        <v>0</v>
      </c>
      <c r="AF1655" s="142">
        <f t="shared" si="7684"/>
        <v>0</v>
      </c>
      <c r="AG1655" s="142">
        <f t="shared" si="7684"/>
        <v>-0.13273166666666666</v>
      </c>
      <c r="AH1655" s="142">
        <f t="shared" si="7684"/>
        <v>-0.13273166666666666</v>
      </c>
      <c r="AI1655" s="100">
        <f t="shared" ref="AI1655" si="7685">SUM(W1655:AH1655)</f>
        <v>-0.26546333333333333</v>
      </c>
      <c r="AJ1655" s="100">
        <f t="shared" si="7633"/>
        <v>-9.4196666666666665E-2</v>
      </c>
      <c r="AK1655" s="100">
        <f t="shared" si="7634"/>
        <v>-9.4196666666666665E-2</v>
      </c>
      <c r="AL1655" s="100">
        <f t="shared" si="7634"/>
        <v>-9.4196666666666665E-2</v>
      </c>
      <c r="AM1655" s="100">
        <f t="shared" si="7634"/>
        <v>-9.4196666666666665E-2</v>
      </c>
      <c r="AN1655" s="100">
        <f t="shared" si="7634"/>
        <v>-9.4196666666666665E-2</v>
      </c>
      <c r="AO1655" s="100">
        <f t="shared" si="7634"/>
        <v>-9.4196666666666665E-2</v>
      </c>
      <c r="AP1655" s="100">
        <f t="shared" si="7634"/>
        <v>-9.4196666666666665E-2</v>
      </c>
      <c r="AQ1655" s="100">
        <f t="shared" si="7634"/>
        <v>-9.4196666666666665E-2</v>
      </c>
      <c r="AR1655" s="100">
        <f t="shared" si="7634"/>
        <v>-9.4196666666666665E-2</v>
      </c>
      <c r="AS1655" s="100">
        <f t="shared" si="7634"/>
        <v>-9.4196666666666665E-2</v>
      </c>
      <c r="AT1655" s="100">
        <f t="shared" si="7634"/>
        <v>-9.4196666666666665E-2</v>
      </c>
      <c r="AU1655" s="100">
        <f t="shared" si="7634"/>
        <v>-9.4196666666666665E-2</v>
      </c>
      <c r="AV1655" s="100">
        <f t="shared" ref="AV1655" si="7686">SUM(AJ1655:AU1655)</f>
        <v>-1.1303600000000003</v>
      </c>
      <c r="AW1655" s="100">
        <f t="shared" si="7635"/>
        <v>-9.4196666666666665E-2</v>
      </c>
      <c r="AX1655" s="100">
        <f t="shared" si="7636"/>
        <v>-9.4196666666666665E-2</v>
      </c>
      <c r="AY1655" s="100">
        <f t="shared" si="7636"/>
        <v>-9.4196666666666665E-2</v>
      </c>
      <c r="AZ1655" s="100">
        <f t="shared" si="7636"/>
        <v>-9.4196666666666665E-2</v>
      </c>
      <c r="BA1655" s="100">
        <f t="shared" si="7636"/>
        <v>-9.4196666666666665E-2</v>
      </c>
      <c r="BB1655" s="100">
        <f t="shared" si="7636"/>
        <v>-9.4196666666666665E-2</v>
      </c>
      <c r="BC1655" s="100">
        <f t="shared" si="7636"/>
        <v>-9.4196666666666665E-2</v>
      </c>
      <c r="BD1655" s="100">
        <f t="shared" si="7636"/>
        <v>-9.4196666666666665E-2</v>
      </c>
      <c r="BE1655" s="100">
        <f t="shared" si="7636"/>
        <v>-9.4196666666666665E-2</v>
      </c>
      <c r="BF1655" s="100">
        <f t="shared" si="7636"/>
        <v>-9.4196666666666665E-2</v>
      </c>
      <c r="BG1655" s="100">
        <f t="shared" si="7636"/>
        <v>-9.4196666666666665E-2</v>
      </c>
      <c r="BH1655" s="100">
        <f t="shared" si="7636"/>
        <v>-9.4196666666666665E-2</v>
      </c>
      <c r="BI1655" s="100">
        <f t="shared" si="7642"/>
        <v>-1.1303600000000003</v>
      </c>
      <c r="BV1655" s="142"/>
      <c r="CI1655" s="142"/>
      <c r="CV1655" s="142"/>
      <c r="DI1655" s="142"/>
      <c r="DV1655" s="142"/>
      <c r="EI1655" s="142"/>
    </row>
    <row r="1656" spans="1:139" ht="15.75" outlineLevel="1" x14ac:dyDescent="0.25">
      <c r="A1656" s="2">
        <f t="shared" si="7672"/>
        <v>4</v>
      </c>
      <c r="B1656" s="1" t="str">
        <f t="shared" si="7672"/>
        <v>PRE-09602</v>
      </c>
      <c r="C1656" s="1" t="str">
        <f t="shared" si="7672"/>
        <v>SPP FH - Casey Road 13745</v>
      </c>
      <c r="D1656" s="2" t="str">
        <f t="shared" si="7672"/>
        <v>PRE-09602.1</v>
      </c>
      <c r="E1656" s="141" t="str">
        <f t="shared" si="7672"/>
        <v>SPP FH - Casey Road 13745 - OH Feed</v>
      </c>
      <c r="F1656" s="114">
        <f t="shared" si="7625"/>
        <v>364</v>
      </c>
      <c r="G1656" s="186">
        <f>VLOOKUP($F1656,'2021 Depreciation Rates'!$A:$B,2,FALSE)</f>
        <v>4.3999999999999997E-2</v>
      </c>
      <c r="H1656" s="186">
        <f>VLOOKUP($F1656,'2022-2023 Depreciation Rates'!$A$1:$B$197,2,FALSE)</f>
        <v>3.6999999999999998E-2</v>
      </c>
      <c r="J1656" s="166">
        <f t="shared" ref="J1656:U1656" si="7687">-I1449*($G1656/12)</f>
        <v>0</v>
      </c>
      <c r="K1656" s="166">
        <f t="shared" si="7687"/>
        <v>0</v>
      </c>
      <c r="L1656" s="166">
        <f t="shared" si="7687"/>
        <v>0</v>
      </c>
      <c r="M1656" s="166">
        <f t="shared" si="7687"/>
        <v>0</v>
      </c>
      <c r="N1656" s="166">
        <f t="shared" si="7687"/>
        <v>0</v>
      </c>
      <c r="O1656" s="166">
        <f t="shared" si="7687"/>
        <v>0</v>
      </c>
      <c r="P1656" s="166">
        <f t="shared" si="7687"/>
        <v>0</v>
      </c>
      <c r="Q1656" s="166">
        <f t="shared" si="7687"/>
        <v>0</v>
      </c>
      <c r="R1656" s="166">
        <f t="shared" si="7687"/>
        <v>0</v>
      </c>
      <c r="S1656" s="166">
        <f t="shared" si="7687"/>
        <v>0</v>
      </c>
      <c r="T1656" s="166">
        <f t="shared" si="7687"/>
        <v>0</v>
      </c>
      <c r="U1656" s="166">
        <f t="shared" si="7687"/>
        <v>0</v>
      </c>
      <c r="V1656" s="166">
        <f t="shared" si="7638"/>
        <v>0</v>
      </c>
      <c r="W1656" s="100">
        <f t="shared" si="7627"/>
        <v>0</v>
      </c>
      <c r="X1656" s="166">
        <f t="shared" ref="X1656:AH1656" si="7688">-W1449*($G1656/12)</f>
        <v>0</v>
      </c>
      <c r="Y1656" s="166">
        <f t="shared" si="7688"/>
        <v>0</v>
      </c>
      <c r="Z1656" s="166">
        <f t="shared" si="7688"/>
        <v>0</v>
      </c>
      <c r="AA1656" s="166">
        <f t="shared" si="7688"/>
        <v>0</v>
      </c>
      <c r="AB1656" s="166">
        <f t="shared" si="7688"/>
        <v>0</v>
      </c>
      <c r="AC1656" s="166">
        <f t="shared" si="7688"/>
        <v>0</v>
      </c>
      <c r="AD1656" s="166">
        <f t="shared" si="7688"/>
        <v>0</v>
      </c>
      <c r="AE1656" s="166">
        <f t="shared" si="7688"/>
        <v>0</v>
      </c>
      <c r="AF1656" s="166">
        <f t="shared" si="7688"/>
        <v>0</v>
      </c>
      <c r="AG1656" s="166">
        <f t="shared" si="7688"/>
        <v>0</v>
      </c>
      <c r="AH1656" s="166">
        <f t="shared" si="7688"/>
        <v>0</v>
      </c>
      <c r="AI1656" s="100">
        <f t="shared" si="7640"/>
        <v>0</v>
      </c>
      <c r="AJ1656" s="100">
        <f t="shared" si="7633"/>
        <v>0</v>
      </c>
      <c r="AK1656" s="100">
        <f t="shared" si="7634"/>
        <v>0</v>
      </c>
      <c r="AL1656" s="100">
        <f t="shared" si="7634"/>
        <v>0</v>
      </c>
      <c r="AM1656" s="100">
        <f t="shared" si="7634"/>
        <v>-1066.8545220000003</v>
      </c>
      <c r="AN1656" s="100">
        <f t="shared" si="7634"/>
        <v>-1066.8545220000003</v>
      </c>
      <c r="AO1656" s="100">
        <f t="shared" si="7634"/>
        <v>-1066.8545220000003</v>
      </c>
      <c r="AP1656" s="100">
        <f t="shared" si="7634"/>
        <v>-1066.8545220000003</v>
      </c>
      <c r="AQ1656" s="100">
        <f t="shared" si="7634"/>
        <v>-1066.8545220000003</v>
      </c>
      <c r="AR1656" s="100">
        <f t="shared" si="7634"/>
        <v>-1066.8545220000003</v>
      </c>
      <c r="AS1656" s="100">
        <f t="shared" si="7634"/>
        <v>-1066.8545220000003</v>
      </c>
      <c r="AT1656" s="100">
        <f t="shared" si="7634"/>
        <v>-1066.8545220000003</v>
      </c>
      <c r="AU1656" s="100">
        <f t="shared" si="7634"/>
        <v>-1066.8545220000003</v>
      </c>
      <c r="AV1656" s="100">
        <f t="shared" si="7641"/>
        <v>-9601.6906980000022</v>
      </c>
      <c r="AW1656" s="100">
        <f t="shared" si="7635"/>
        <v>-1066.8545220000003</v>
      </c>
      <c r="AX1656" s="100">
        <f t="shared" si="7636"/>
        <v>-1066.8545220000003</v>
      </c>
      <c r="AY1656" s="100">
        <f t="shared" si="7636"/>
        <v>-1066.8545220000003</v>
      </c>
      <c r="AZ1656" s="100">
        <f t="shared" si="7636"/>
        <v>-1066.8545220000003</v>
      </c>
      <c r="BA1656" s="100">
        <f t="shared" si="7636"/>
        <v>-1066.8545220000003</v>
      </c>
      <c r="BB1656" s="100">
        <f t="shared" si="7636"/>
        <v>-1066.8545220000003</v>
      </c>
      <c r="BC1656" s="100">
        <f t="shared" si="7636"/>
        <v>-1066.8545220000003</v>
      </c>
      <c r="BD1656" s="100">
        <f t="shared" si="7636"/>
        <v>-1066.8545220000003</v>
      </c>
      <c r="BE1656" s="100">
        <f t="shared" si="7636"/>
        <v>-1066.8545220000003</v>
      </c>
      <c r="BF1656" s="100">
        <f t="shared" si="7636"/>
        <v>-1066.8545220000003</v>
      </c>
      <c r="BG1656" s="100">
        <f t="shared" si="7636"/>
        <v>-1066.8545220000003</v>
      </c>
      <c r="BH1656" s="100">
        <f t="shared" si="7636"/>
        <v>-1066.8545220000003</v>
      </c>
      <c r="BI1656" s="100">
        <f t="shared" si="7642"/>
        <v>-12802.254264000001</v>
      </c>
      <c r="BV1656" s="142"/>
      <c r="CI1656" s="142"/>
      <c r="CV1656" s="142"/>
      <c r="DI1656" s="142"/>
      <c r="DV1656" s="142"/>
      <c r="EI1656" s="142"/>
    </row>
    <row r="1657" spans="1:139" ht="15.75" outlineLevel="1" x14ac:dyDescent="0.25">
      <c r="A1657" s="2">
        <f t="shared" si="7672"/>
        <v>4</v>
      </c>
      <c r="B1657" s="1" t="str">
        <f t="shared" si="7672"/>
        <v>PRE-09602</v>
      </c>
      <c r="C1657" s="1" t="str">
        <f t="shared" si="7672"/>
        <v>SPP FH - Casey Road 13745</v>
      </c>
      <c r="D1657" s="2" t="str">
        <f t="shared" si="7672"/>
        <v>A2764703</v>
      </c>
      <c r="E1657" s="141" t="str">
        <f t="shared" si="7672"/>
        <v>CASY745A - OCR#124466</v>
      </c>
      <c r="F1657" s="114">
        <f t="shared" si="7625"/>
        <v>364</v>
      </c>
      <c r="G1657" s="186">
        <f>VLOOKUP($F1657,'2021 Depreciation Rates'!$A:$B,2,FALSE)</f>
        <v>4.3999999999999997E-2</v>
      </c>
      <c r="H1657" s="186">
        <f>VLOOKUP($F1657,'2022-2023 Depreciation Rates'!$A$1:$B$197,2,FALSE)</f>
        <v>3.6999999999999998E-2</v>
      </c>
      <c r="J1657" s="166">
        <f t="shared" ref="J1657:U1657" si="7689">-I1450*($G1657/12)</f>
        <v>0</v>
      </c>
      <c r="K1657" s="166">
        <f t="shared" si="7689"/>
        <v>0</v>
      </c>
      <c r="L1657" s="166">
        <f t="shared" si="7689"/>
        <v>0</v>
      </c>
      <c r="M1657" s="166">
        <f t="shared" si="7689"/>
        <v>0</v>
      </c>
      <c r="N1657" s="166">
        <f t="shared" si="7689"/>
        <v>0</v>
      </c>
      <c r="O1657" s="166">
        <f t="shared" si="7689"/>
        <v>0</v>
      </c>
      <c r="P1657" s="166">
        <f t="shared" si="7689"/>
        <v>0</v>
      </c>
      <c r="Q1657" s="166">
        <f t="shared" si="7689"/>
        <v>0</v>
      </c>
      <c r="R1657" s="166">
        <f t="shared" si="7689"/>
        <v>0</v>
      </c>
      <c r="S1657" s="166">
        <f t="shared" si="7689"/>
        <v>0</v>
      </c>
      <c r="T1657" s="166">
        <f t="shared" si="7689"/>
        <v>0</v>
      </c>
      <c r="U1657" s="166">
        <f t="shared" si="7689"/>
        <v>0</v>
      </c>
      <c r="V1657" s="166">
        <f t="shared" ref="V1657:V1658" si="7690">SUM(J1657:U1657)</f>
        <v>0</v>
      </c>
      <c r="W1657" s="100">
        <f t="shared" si="7627"/>
        <v>0</v>
      </c>
      <c r="X1657" s="166">
        <f t="shared" ref="X1657:AH1657" si="7691">-W1450*($G1657/12)</f>
        <v>0</v>
      </c>
      <c r="Y1657" s="166">
        <f t="shared" si="7691"/>
        <v>0</v>
      </c>
      <c r="Z1657" s="166">
        <f t="shared" si="7691"/>
        <v>0</v>
      </c>
      <c r="AA1657" s="166">
        <f t="shared" si="7691"/>
        <v>0</v>
      </c>
      <c r="AB1657" s="166">
        <f t="shared" si="7691"/>
        <v>0</v>
      </c>
      <c r="AC1657" s="166">
        <f t="shared" si="7691"/>
        <v>0</v>
      </c>
      <c r="AD1657" s="166">
        <f t="shared" si="7691"/>
        <v>0</v>
      </c>
      <c r="AE1657" s="166">
        <f t="shared" si="7691"/>
        <v>0</v>
      </c>
      <c r="AF1657" s="166">
        <f t="shared" si="7691"/>
        <v>0</v>
      </c>
      <c r="AG1657" s="166">
        <f t="shared" si="7691"/>
        <v>0</v>
      </c>
      <c r="AH1657" s="166">
        <f t="shared" si="7691"/>
        <v>0</v>
      </c>
      <c r="AI1657" s="100">
        <f t="shared" ref="AI1657:AI1658" si="7692">SUM(W1657:AH1657)</f>
        <v>0</v>
      </c>
      <c r="AJ1657" s="100">
        <f t="shared" si="7633"/>
        <v>0</v>
      </c>
      <c r="AK1657" s="100">
        <f t="shared" si="7634"/>
        <v>0</v>
      </c>
      <c r="AL1657" s="100">
        <f t="shared" si="7634"/>
        <v>0</v>
      </c>
      <c r="AM1657" s="100">
        <f t="shared" si="7634"/>
        <v>0</v>
      </c>
      <c r="AN1657" s="100">
        <f t="shared" si="7634"/>
        <v>0</v>
      </c>
      <c r="AO1657" s="100">
        <f t="shared" si="7634"/>
        <v>0</v>
      </c>
      <c r="AP1657" s="100">
        <f t="shared" si="7634"/>
        <v>0</v>
      </c>
      <c r="AQ1657" s="100">
        <f t="shared" si="7634"/>
        <v>0</v>
      </c>
      <c r="AR1657" s="100">
        <f t="shared" si="7634"/>
        <v>0</v>
      </c>
      <c r="AS1657" s="100">
        <f t="shared" si="7634"/>
        <v>0</v>
      </c>
      <c r="AT1657" s="100">
        <f t="shared" si="7634"/>
        <v>0</v>
      </c>
      <c r="AU1657" s="100">
        <f t="shared" si="7634"/>
        <v>0</v>
      </c>
      <c r="AV1657" s="100">
        <f t="shared" ref="AV1657:AV1658" si="7693">SUM(AJ1657:AU1657)</f>
        <v>0</v>
      </c>
      <c r="AW1657" s="100">
        <f t="shared" si="7635"/>
        <v>0</v>
      </c>
      <c r="AX1657" s="100">
        <f t="shared" si="7636"/>
        <v>0</v>
      </c>
      <c r="AY1657" s="100">
        <f t="shared" si="7636"/>
        <v>0</v>
      </c>
      <c r="AZ1657" s="100">
        <f t="shared" si="7636"/>
        <v>0</v>
      </c>
      <c r="BA1657" s="100">
        <f t="shared" si="7636"/>
        <v>0</v>
      </c>
      <c r="BB1657" s="100">
        <f t="shared" si="7636"/>
        <v>0</v>
      </c>
      <c r="BC1657" s="100">
        <f t="shared" si="7636"/>
        <v>0</v>
      </c>
      <c r="BD1657" s="100">
        <f t="shared" si="7636"/>
        <v>0</v>
      </c>
      <c r="BE1657" s="100">
        <f t="shared" si="7636"/>
        <v>0</v>
      </c>
      <c r="BF1657" s="100">
        <f t="shared" si="7636"/>
        <v>0</v>
      </c>
      <c r="BG1657" s="100">
        <f t="shared" si="7636"/>
        <v>0</v>
      </c>
      <c r="BH1657" s="100">
        <f t="shared" si="7636"/>
        <v>0</v>
      </c>
      <c r="BI1657" s="100">
        <f t="shared" si="7642"/>
        <v>0</v>
      </c>
      <c r="BV1657" s="142"/>
      <c r="CI1657" s="142"/>
      <c r="CV1657" s="142"/>
      <c r="DI1657" s="142"/>
      <c r="DV1657" s="142"/>
      <c r="EI1657" s="142"/>
    </row>
    <row r="1658" spans="1:139" ht="15.75" outlineLevel="1" x14ac:dyDescent="0.25">
      <c r="A1658" s="2">
        <f t="shared" si="7672"/>
        <v>4</v>
      </c>
      <c r="B1658" s="1" t="str">
        <f t="shared" si="7672"/>
        <v>PRE-09602</v>
      </c>
      <c r="C1658" s="1" t="str">
        <f t="shared" si="7672"/>
        <v>SPP FH - Casey Road 13745</v>
      </c>
      <c r="D1658" s="2" t="str">
        <f t="shared" si="7672"/>
        <v>A2764705</v>
      </c>
      <c r="E1658" s="141" t="str">
        <f t="shared" si="7672"/>
        <v>CASY745B - OCR#27273</v>
      </c>
      <c r="F1658" s="114">
        <f t="shared" si="7625"/>
        <v>364</v>
      </c>
      <c r="G1658" s="186">
        <f>VLOOKUP($F1658,'2021 Depreciation Rates'!$A:$B,2,FALSE)</f>
        <v>4.3999999999999997E-2</v>
      </c>
      <c r="H1658" s="186">
        <f>VLOOKUP($F1658,'2022-2023 Depreciation Rates'!$A$1:$B$197,2,FALSE)</f>
        <v>3.6999999999999998E-2</v>
      </c>
      <c r="J1658" s="166">
        <f t="shared" ref="J1658:U1658" si="7694">-I1451*($G1658/12)</f>
        <v>0</v>
      </c>
      <c r="K1658" s="166">
        <f t="shared" si="7694"/>
        <v>0</v>
      </c>
      <c r="L1658" s="166">
        <f t="shared" si="7694"/>
        <v>0</v>
      </c>
      <c r="M1658" s="166">
        <f t="shared" si="7694"/>
        <v>0</v>
      </c>
      <c r="N1658" s="166">
        <f t="shared" si="7694"/>
        <v>0</v>
      </c>
      <c r="O1658" s="166">
        <f t="shared" si="7694"/>
        <v>0</v>
      </c>
      <c r="P1658" s="166">
        <f t="shared" si="7694"/>
        <v>0</v>
      </c>
      <c r="Q1658" s="166">
        <f t="shared" si="7694"/>
        <v>0</v>
      </c>
      <c r="R1658" s="166">
        <f t="shared" si="7694"/>
        <v>0</v>
      </c>
      <c r="S1658" s="166">
        <f t="shared" si="7694"/>
        <v>0</v>
      </c>
      <c r="T1658" s="166">
        <f t="shared" si="7694"/>
        <v>0</v>
      </c>
      <c r="U1658" s="166">
        <f t="shared" si="7694"/>
        <v>0</v>
      </c>
      <c r="V1658" s="166">
        <f t="shared" si="7690"/>
        <v>0</v>
      </c>
      <c r="W1658" s="100">
        <f t="shared" si="7627"/>
        <v>0</v>
      </c>
      <c r="X1658" s="166">
        <f t="shared" ref="X1658:AH1658" si="7695">-W1451*($G1658/12)</f>
        <v>0</v>
      </c>
      <c r="Y1658" s="166">
        <f t="shared" si="7695"/>
        <v>0</v>
      </c>
      <c r="Z1658" s="166">
        <f t="shared" si="7695"/>
        <v>0</v>
      </c>
      <c r="AA1658" s="166">
        <f t="shared" si="7695"/>
        <v>0</v>
      </c>
      <c r="AB1658" s="166">
        <f t="shared" si="7695"/>
        <v>0</v>
      </c>
      <c r="AC1658" s="166">
        <f t="shared" si="7695"/>
        <v>0</v>
      </c>
      <c r="AD1658" s="166">
        <f t="shared" si="7695"/>
        <v>0</v>
      </c>
      <c r="AE1658" s="166">
        <f t="shared" si="7695"/>
        <v>0</v>
      </c>
      <c r="AF1658" s="166">
        <f t="shared" si="7695"/>
        <v>0</v>
      </c>
      <c r="AG1658" s="166">
        <f t="shared" si="7695"/>
        <v>0</v>
      </c>
      <c r="AH1658" s="166">
        <f t="shared" si="7695"/>
        <v>0</v>
      </c>
      <c r="AI1658" s="100">
        <f t="shared" si="7692"/>
        <v>0</v>
      </c>
      <c r="AJ1658" s="100">
        <f t="shared" si="7633"/>
        <v>0</v>
      </c>
      <c r="AK1658" s="100">
        <f t="shared" si="7634"/>
        <v>0</v>
      </c>
      <c r="AL1658" s="100">
        <f t="shared" si="7634"/>
        <v>0</v>
      </c>
      <c r="AM1658" s="100">
        <f t="shared" si="7634"/>
        <v>0</v>
      </c>
      <c r="AN1658" s="100">
        <f t="shared" si="7634"/>
        <v>0</v>
      </c>
      <c r="AO1658" s="100">
        <f t="shared" si="7634"/>
        <v>0</v>
      </c>
      <c r="AP1658" s="100">
        <f t="shared" si="7634"/>
        <v>0</v>
      </c>
      <c r="AQ1658" s="100">
        <f t="shared" si="7634"/>
        <v>0</v>
      </c>
      <c r="AR1658" s="100">
        <f t="shared" si="7634"/>
        <v>0</v>
      </c>
      <c r="AS1658" s="100">
        <f t="shared" si="7634"/>
        <v>0</v>
      </c>
      <c r="AT1658" s="100">
        <f t="shared" si="7634"/>
        <v>0</v>
      </c>
      <c r="AU1658" s="100">
        <f t="shared" si="7634"/>
        <v>0</v>
      </c>
      <c r="AV1658" s="100">
        <f t="shared" si="7693"/>
        <v>0</v>
      </c>
      <c r="AW1658" s="100">
        <f t="shared" si="7635"/>
        <v>0</v>
      </c>
      <c r="AX1658" s="100">
        <f t="shared" si="7636"/>
        <v>0</v>
      </c>
      <c r="AY1658" s="100">
        <f t="shared" si="7636"/>
        <v>0</v>
      </c>
      <c r="AZ1658" s="100">
        <f t="shared" si="7636"/>
        <v>0</v>
      </c>
      <c r="BA1658" s="100">
        <f t="shared" si="7636"/>
        <v>0</v>
      </c>
      <c r="BB1658" s="100">
        <f t="shared" si="7636"/>
        <v>0</v>
      </c>
      <c r="BC1658" s="100">
        <f t="shared" si="7636"/>
        <v>0</v>
      </c>
      <c r="BD1658" s="100">
        <f t="shared" si="7636"/>
        <v>0</v>
      </c>
      <c r="BE1658" s="100">
        <f t="shared" si="7636"/>
        <v>0</v>
      </c>
      <c r="BF1658" s="100">
        <f t="shared" si="7636"/>
        <v>0</v>
      </c>
      <c r="BG1658" s="100">
        <f t="shared" si="7636"/>
        <v>0</v>
      </c>
      <c r="BH1658" s="100">
        <f t="shared" si="7636"/>
        <v>0</v>
      </c>
      <c r="BI1658" s="100">
        <f t="shared" si="7642"/>
        <v>0</v>
      </c>
      <c r="BV1658" s="142"/>
      <c r="CI1658" s="142"/>
      <c r="CV1658" s="142"/>
      <c r="DI1658" s="142"/>
      <c r="DV1658" s="142"/>
      <c r="EI1658" s="142"/>
    </row>
    <row r="1659" spans="1:139" ht="15.75" outlineLevel="1" x14ac:dyDescent="0.25">
      <c r="A1659" s="2">
        <f t="shared" si="7672"/>
        <v>4</v>
      </c>
      <c r="B1659" s="1" t="str">
        <f t="shared" si="7672"/>
        <v>PRE-09602</v>
      </c>
      <c r="C1659" s="1" t="str">
        <f t="shared" si="7672"/>
        <v>SPP FH - Casey Road 13745</v>
      </c>
      <c r="D1659" s="2" t="str">
        <f t="shared" si="7672"/>
        <v>A2764713</v>
      </c>
      <c r="E1659" s="141" t="str">
        <f t="shared" si="7672"/>
        <v>CASY745C - OCR#124884</v>
      </c>
      <c r="F1659" s="114">
        <f t="shared" si="7625"/>
        <v>364</v>
      </c>
      <c r="G1659" s="186">
        <f>VLOOKUP($F1659,'2021 Depreciation Rates'!$A:$B,2,FALSE)</f>
        <v>4.3999999999999997E-2</v>
      </c>
      <c r="H1659" s="186">
        <f>VLOOKUP($F1659,'2022-2023 Depreciation Rates'!$A$1:$B$197,2,FALSE)</f>
        <v>3.6999999999999998E-2</v>
      </c>
      <c r="J1659" s="166">
        <f t="shared" ref="J1659:U1659" si="7696">-I1452*($G1659/12)</f>
        <v>0</v>
      </c>
      <c r="K1659" s="166">
        <f t="shared" si="7696"/>
        <v>0</v>
      </c>
      <c r="L1659" s="166">
        <f t="shared" si="7696"/>
        <v>0</v>
      </c>
      <c r="M1659" s="166">
        <f t="shared" si="7696"/>
        <v>0</v>
      </c>
      <c r="N1659" s="166">
        <f t="shared" si="7696"/>
        <v>0</v>
      </c>
      <c r="O1659" s="166">
        <f t="shared" si="7696"/>
        <v>0</v>
      </c>
      <c r="P1659" s="166">
        <f t="shared" si="7696"/>
        <v>0</v>
      </c>
      <c r="Q1659" s="166">
        <f t="shared" si="7696"/>
        <v>0</v>
      </c>
      <c r="R1659" s="166">
        <f t="shared" si="7696"/>
        <v>0</v>
      </c>
      <c r="S1659" s="166">
        <f t="shared" si="7696"/>
        <v>0</v>
      </c>
      <c r="T1659" s="166">
        <f t="shared" si="7696"/>
        <v>0</v>
      </c>
      <c r="U1659" s="166">
        <f t="shared" si="7696"/>
        <v>0</v>
      </c>
      <c r="V1659" s="166">
        <f t="shared" ref="V1659:V1660" si="7697">SUM(J1659:U1659)</f>
        <v>0</v>
      </c>
      <c r="W1659" s="100">
        <f t="shared" si="7627"/>
        <v>0</v>
      </c>
      <c r="X1659" s="166">
        <f t="shared" ref="X1659:AH1659" si="7698">-W1452*($G1659/12)</f>
        <v>0</v>
      </c>
      <c r="Y1659" s="166">
        <f t="shared" si="7698"/>
        <v>0</v>
      </c>
      <c r="Z1659" s="166">
        <f t="shared" si="7698"/>
        <v>0</v>
      </c>
      <c r="AA1659" s="166">
        <f t="shared" si="7698"/>
        <v>0</v>
      </c>
      <c r="AB1659" s="166">
        <f t="shared" si="7698"/>
        <v>0</v>
      </c>
      <c r="AC1659" s="166">
        <f t="shared" si="7698"/>
        <v>0</v>
      </c>
      <c r="AD1659" s="166">
        <f t="shared" si="7698"/>
        <v>0</v>
      </c>
      <c r="AE1659" s="166">
        <f t="shared" si="7698"/>
        <v>0</v>
      </c>
      <c r="AF1659" s="166">
        <f t="shared" si="7698"/>
        <v>0</v>
      </c>
      <c r="AG1659" s="166">
        <f t="shared" si="7698"/>
        <v>0</v>
      </c>
      <c r="AH1659" s="166">
        <f t="shared" si="7698"/>
        <v>0</v>
      </c>
      <c r="AI1659" s="100">
        <f t="shared" ref="AI1659:AI1660" si="7699">SUM(W1659:AH1659)</f>
        <v>0</v>
      </c>
      <c r="AJ1659" s="100">
        <f t="shared" si="7633"/>
        <v>0</v>
      </c>
      <c r="AK1659" s="100">
        <f t="shared" si="7634"/>
        <v>0</v>
      </c>
      <c r="AL1659" s="100">
        <f t="shared" si="7634"/>
        <v>0</v>
      </c>
      <c r="AM1659" s="100">
        <f t="shared" si="7634"/>
        <v>0</v>
      </c>
      <c r="AN1659" s="100">
        <f t="shared" si="7634"/>
        <v>0</v>
      </c>
      <c r="AO1659" s="100">
        <f t="shared" si="7634"/>
        <v>0</v>
      </c>
      <c r="AP1659" s="100">
        <f t="shared" si="7634"/>
        <v>0</v>
      </c>
      <c r="AQ1659" s="100">
        <f t="shared" si="7634"/>
        <v>0</v>
      </c>
      <c r="AR1659" s="100">
        <f t="shared" si="7634"/>
        <v>0</v>
      </c>
      <c r="AS1659" s="100">
        <f t="shared" si="7634"/>
        <v>0</v>
      </c>
      <c r="AT1659" s="100">
        <f t="shared" si="7634"/>
        <v>0</v>
      </c>
      <c r="AU1659" s="100">
        <f t="shared" si="7634"/>
        <v>0</v>
      </c>
      <c r="AV1659" s="100">
        <f t="shared" ref="AV1659:AV1660" si="7700">SUM(AJ1659:AU1659)</f>
        <v>0</v>
      </c>
      <c r="AW1659" s="100">
        <f t="shared" si="7635"/>
        <v>0</v>
      </c>
      <c r="AX1659" s="100">
        <f t="shared" ref="AX1659:BH1674" si="7701">-AW1452*($H1659/12)</f>
        <v>0</v>
      </c>
      <c r="AY1659" s="100">
        <f t="shared" si="7701"/>
        <v>0</v>
      </c>
      <c r="AZ1659" s="100">
        <f t="shared" si="7701"/>
        <v>0</v>
      </c>
      <c r="BA1659" s="100">
        <f t="shared" si="7701"/>
        <v>0</v>
      </c>
      <c r="BB1659" s="100">
        <f t="shared" si="7701"/>
        <v>0</v>
      </c>
      <c r="BC1659" s="100">
        <f t="shared" si="7701"/>
        <v>0</v>
      </c>
      <c r="BD1659" s="100">
        <f t="shared" si="7701"/>
        <v>0</v>
      </c>
      <c r="BE1659" s="100">
        <f t="shared" si="7701"/>
        <v>0</v>
      </c>
      <c r="BF1659" s="100">
        <f t="shared" si="7701"/>
        <v>0</v>
      </c>
      <c r="BG1659" s="100">
        <f t="shared" si="7701"/>
        <v>0</v>
      </c>
      <c r="BH1659" s="100">
        <f t="shared" si="7701"/>
        <v>0</v>
      </c>
      <c r="BI1659" s="100">
        <f t="shared" si="7642"/>
        <v>0</v>
      </c>
      <c r="BV1659" s="142"/>
      <c r="CI1659" s="142"/>
      <c r="CV1659" s="142"/>
      <c r="DI1659" s="142"/>
      <c r="DV1659" s="142"/>
      <c r="EI1659" s="142"/>
    </row>
    <row r="1660" spans="1:139" ht="15.75" outlineLevel="1" x14ac:dyDescent="0.25">
      <c r="A1660" s="2">
        <f t="shared" si="7672"/>
        <v>4</v>
      </c>
      <c r="B1660" s="1" t="str">
        <f t="shared" si="7672"/>
        <v>PRE-09602</v>
      </c>
      <c r="C1660" s="1" t="str">
        <f t="shared" si="7672"/>
        <v>SPP FH - Casey Road 13745</v>
      </c>
      <c r="D1660" s="2" t="str">
        <f t="shared" si="7672"/>
        <v>A2764715</v>
      </c>
      <c r="E1660" s="141" t="str">
        <f t="shared" si="7672"/>
        <v>SPP FH - Casey 13745 - OCR 124889</v>
      </c>
      <c r="F1660" s="114">
        <f t="shared" si="7625"/>
        <v>364</v>
      </c>
      <c r="G1660" s="186">
        <f>VLOOKUP($F1660,'2021 Depreciation Rates'!$A:$B,2,FALSE)</f>
        <v>4.3999999999999997E-2</v>
      </c>
      <c r="H1660" s="186">
        <f>VLOOKUP($F1660,'2022-2023 Depreciation Rates'!$A$1:$B$197,2,FALSE)</f>
        <v>3.6999999999999998E-2</v>
      </c>
      <c r="J1660" s="166">
        <f t="shared" ref="J1660:U1660" si="7702">-I1453*($G1660/12)</f>
        <v>0</v>
      </c>
      <c r="K1660" s="166">
        <f t="shared" si="7702"/>
        <v>0</v>
      </c>
      <c r="L1660" s="166">
        <f t="shared" si="7702"/>
        <v>0</v>
      </c>
      <c r="M1660" s="166">
        <f t="shared" si="7702"/>
        <v>0</v>
      </c>
      <c r="N1660" s="166">
        <f t="shared" si="7702"/>
        <v>0</v>
      </c>
      <c r="O1660" s="166">
        <f t="shared" si="7702"/>
        <v>0</v>
      </c>
      <c r="P1660" s="166">
        <f t="shared" si="7702"/>
        <v>0</v>
      </c>
      <c r="Q1660" s="166">
        <f t="shared" si="7702"/>
        <v>0</v>
      </c>
      <c r="R1660" s="166">
        <f t="shared" si="7702"/>
        <v>0</v>
      </c>
      <c r="S1660" s="166">
        <f t="shared" si="7702"/>
        <v>0</v>
      </c>
      <c r="T1660" s="166">
        <f t="shared" si="7702"/>
        <v>0</v>
      </c>
      <c r="U1660" s="166">
        <f t="shared" si="7702"/>
        <v>0</v>
      </c>
      <c r="V1660" s="166">
        <f t="shared" si="7697"/>
        <v>0</v>
      </c>
      <c r="W1660" s="100">
        <f t="shared" si="7627"/>
        <v>0</v>
      </c>
      <c r="X1660" s="166">
        <f t="shared" ref="X1660:AH1660" si="7703">-W1453*($G1660/12)</f>
        <v>0</v>
      </c>
      <c r="Y1660" s="166">
        <f t="shared" si="7703"/>
        <v>0</v>
      </c>
      <c r="Z1660" s="166">
        <f t="shared" si="7703"/>
        <v>0</v>
      </c>
      <c r="AA1660" s="166">
        <f t="shared" si="7703"/>
        <v>0</v>
      </c>
      <c r="AB1660" s="166">
        <f t="shared" si="7703"/>
        <v>0</v>
      </c>
      <c r="AC1660" s="166">
        <f t="shared" si="7703"/>
        <v>0</v>
      </c>
      <c r="AD1660" s="166">
        <f t="shared" si="7703"/>
        <v>0</v>
      </c>
      <c r="AE1660" s="166">
        <f t="shared" si="7703"/>
        <v>0</v>
      </c>
      <c r="AF1660" s="166">
        <f t="shared" si="7703"/>
        <v>0</v>
      </c>
      <c r="AG1660" s="166">
        <f t="shared" si="7703"/>
        <v>0</v>
      </c>
      <c r="AH1660" s="166">
        <f t="shared" si="7703"/>
        <v>0</v>
      </c>
      <c r="AI1660" s="100">
        <f t="shared" si="7699"/>
        <v>0</v>
      </c>
      <c r="AJ1660" s="100">
        <f t="shared" si="7633"/>
        <v>0</v>
      </c>
      <c r="AK1660" s="100">
        <f t="shared" si="7634"/>
        <v>0</v>
      </c>
      <c r="AL1660" s="100">
        <f t="shared" si="7634"/>
        <v>0</v>
      </c>
      <c r="AM1660" s="100">
        <f t="shared" si="7634"/>
        <v>0</v>
      </c>
      <c r="AN1660" s="100">
        <f t="shared" si="7634"/>
        <v>0</v>
      </c>
      <c r="AO1660" s="100">
        <f t="shared" si="7634"/>
        <v>0</v>
      </c>
      <c r="AP1660" s="100">
        <f t="shared" si="7634"/>
        <v>0</v>
      </c>
      <c r="AQ1660" s="100">
        <f t="shared" si="7634"/>
        <v>0</v>
      </c>
      <c r="AR1660" s="100">
        <f t="shared" si="7634"/>
        <v>0</v>
      </c>
      <c r="AS1660" s="100">
        <f t="shared" si="7634"/>
        <v>0</v>
      </c>
      <c r="AT1660" s="100">
        <f t="shared" si="7634"/>
        <v>0</v>
      </c>
      <c r="AU1660" s="100">
        <f t="shared" si="7634"/>
        <v>0</v>
      </c>
      <c r="AV1660" s="100">
        <f t="shared" si="7700"/>
        <v>0</v>
      </c>
      <c r="AW1660" s="100">
        <f t="shared" si="7635"/>
        <v>0</v>
      </c>
      <c r="AX1660" s="100">
        <f t="shared" si="7701"/>
        <v>0</v>
      </c>
      <c r="AY1660" s="100">
        <f t="shared" si="7701"/>
        <v>0</v>
      </c>
      <c r="AZ1660" s="100">
        <f t="shared" si="7701"/>
        <v>0</v>
      </c>
      <c r="BA1660" s="100">
        <f t="shared" si="7701"/>
        <v>0</v>
      </c>
      <c r="BB1660" s="100">
        <f t="shared" si="7701"/>
        <v>0</v>
      </c>
      <c r="BC1660" s="100">
        <f t="shared" si="7701"/>
        <v>0</v>
      </c>
      <c r="BD1660" s="100">
        <f t="shared" si="7701"/>
        <v>0</v>
      </c>
      <c r="BE1660" s="100">
        <f t="shared" si="7701"/>
        <v>0</v>
      </c>
      <c r="BF1660" s="100">
        <f t="shared" si="7701"/>
        <v>0</v>
      </c>
      <c r="BG1660" s="100">
        <f t="shared" si="7701"/>
        <v>0</v>
      </c>
      <c r="BH1660" s="100">
        <f t="shared" si="7701"/>
        <v>0</v>
      </c>
      <c r="BI1660" s="100">
        <f t="shared" si="7642"/>
        <v>0</v>
      </c>
      <c r="BV1660" s="142"/>
      <c r="CI1660" s="142"/>
      <c r="CV1660" s="142"/>
      <c r="DI1660" s="142"/>
      <c r="DV1660" s="142"/>
      <c r="EI1660" s="142"/>
    </row>
    <row r="1661" spans="1:139" ht="15.75" outlineLevel="1" x14ac:dyDescent="0.25">
      <c r="A1661" s="2">
        <f t="shared" si="7672"/>
        <v>4</v>
      </c>
      <c r="B1661" s="1" t="str">
        <f t="shared" si="7672"/>
        <v>PRE-09602</v>
      </c>
      <c r="C1661" s="1" t="str">
        <f t="shared" si="7672"/>
        <v>SPP FH - Casey Road 13745</v>
      </c>
      <c r="D1661" s="2" t="str">
        <f t="shared" si="7672"/>
        <v>A2764716</v>
      </c>
      <c r="E1661" s="141" t="str">
        <f t="shared" si="7672"/>
        <v>CASY745E - OCR#42920 N.O. 13871 HEN</v>
      </c>
      <c r="F1661" s="114">
        <f t="shared" si="7625"/>
        <v>364</v>
      </c>
      <c r="G1661" s="186">
        <f>VLOOKUP($F1661,'2021 Depreciation Rates'!$A:$B,2,FALSE)</f>
        <v>4.3999999999999997E-2</v>
      </c>
      <c r="H1661" s="186">
        <f>VLOOKUP($F1661,'2022-2023 Depreciation Rates'!$A$1:$B$197,2,FALSE)</f>
        <v>3.6999999999999998E-2</v>
      </c>
      <c r="J1661" s="166">
        <f t="shared" ref="J1661:U1661" si="7704">-I1454*($G1661/12)</f>
        <v>0</v>
      </c>
      <c r="K1661" s="166">
        <f t="shared" si="7704"/>
        <v>0</v>
      </c>
      <c r="L1661" s="166">
        <f t="shared" si="7704"/>
        <v>0</v>
      </c>
      <c r="M1661" s="166">
        <f t="shared" si="7704"/>
        <v>0</v>
      </c>
      <c r="N1661" s="166">
        <f t="shared" si="7704"/>
        <v>0</v>
      </c>
      <c r="O1661" s="166">
        <f t="shared" si="7704"/>
        <v>0</v>
      </c>
      <c r="P1661" s="166">
        <f t="shared" si="7704"/>
        <v>0</v>
      </c>
      <c r="Q1661" s="166">
        <f t="shared" si="7704"/>
        <v>0</v>
      </c>
      <c r="R1661" s="166">
        <f t="shared" si="7704"/>
        <v>0</v>
      </c>
      <c r="S1661" s="166">
        <f t="shared" si="7704"/>
        <v>0</v>
      </c>
      <c r="T1661" s="166">
        <f t="shared" si="7704"/>
        <v>0</v>
      </c>
      <c r="U1661" s="166">
        <f t="shared" si="7704"/>
        <v>0</v>
      </c>
      <c r="V1661" s="166">
        <f t="shared" ref="V1661" si="7705">SUM(J1661:U1661)</f>
        <v>0</v>
      </c>
      <c r="W1661" s="100">
        <f t="shared" si="7627"/>
        <v>0</v>
      </c>
      <c r="X1661" s="166">
        <f t="shared" ref="X1661:AH1661" si="7706">-W1454*($G1661/12)</f>
        <v>0</v>
      </c>
      <c r="Y1661" s="166">
        <f t="shared" si="7706"/>
        <v>0</v>
      </c>
      <c r="Z1661" s="166">
        <f t="shared" si="7706"/>
        <v>0</v>
      </c>
      <c r="AA1661" s="166">
        <f t="shared" si="7706"/>
        <v>0</v>
      </c>
      <c r="AB1661" s="166">
        <f t="shared" si="7706"/>
        <v>0</v>
      </c>
      <c r="AC1661" s="166">
        <f t="shared" si="7706"/>
        <v>0</v>
      </c>
      <c r="AD1661" s="166">
        <f t="shared" si="7706"/>
        <v>0</v>
      </c>
      <c r="AE1661" s="166">
        <f t="shared" si="7706"/>
        <v>0</v>
      </c>
      <c r="AF1661" s="166">
        <f t="shared" si="7706"/>
        <v>0</v>
      </c>
      <c r="AG1661" s="166">
        <f t="shared" si="7706"/>
        <v>0</v>
      </c>
      <c r="AH1661" s="166">
        <f t="shared" si="7706"/>
        <v>0</v>
      </c>
      <c r="AI1661" s="100">
        <f t="shared" ref="AI1661" si="7707">SUM(W1661:AH1661)</f>
        <v>0</v>
      </c>
      <c r="AJ1661" s="100">
        <f t="shared" si="7633"/>
        <v>0</v>
      </c>
      <c r="AK1661" s="100">
        <f t="shared" si="7634"/>
        <v>0</v>
      </c>
      <c r="AL1661" s="100">
        <f t="shared" si="7634"/>
        <v>0</v>
      </c>
      <c r="AM1661" s="100">
        <f t="shared" si="7634"/>
        <v>0</v>
      </c>
      <c r="AN1661" s="100">
        <f t="shared" si="7634"/>
        <v>0</v>
      </c>
      <c r="AO1661" s="100">
        <f t="shared" si="7634"/>
        <v>0</v>
      </c>
      <c r="AP1661" s="100">
        <f t="shared" si="7634"/>
        <v>0</v>
      </c>
      <c r="AQ1661" s="100">
        <f t="shared" si="7634"/>
        <v>0</v>
      </c>
      <c r="AR1661" s="100">
        <f t="shared" si="7634"/>
        <v>0</v>
      </c>
      <c r="AS1661" s="100">
        <f t="shared" si="7634"/>
        <v>0</v>
      </c>
      <c r="AT1661" s="100">
        <f t="shared" si="7634"/>
        <v>0</v>
      </c>
      <c r="AU1661" s="100">
        <f t="shared" si="7634"/>
        <v>0</v>
      </c>
      <c r="AV1661" s="100">
        <f t="shared" ref="AV1661" si="7708">SUM(AJ1661:AU1661)</f>
        <v>0</v>
      </c>
      <c r="AW1661" s="100">
        <f t="shared" si="7635"/>
        <v>0</v>
      </c>
      <c r="AX1661" s="100">
        <f t="shared" si="7701"/>
        <v>0</v>
      </c>
      <c r="AY1661" s="100">
        <f t="shared" si="7701"/>
        <v>0</v>
      </c>
      <c r="AZ1661" s="100">
        <f t="shared" si="7701"/>
        <v>0</v>
      </c>
      <c r="BA1661" s="100">
        <f t="shared" si="7701"/>
        <v>0</v>
      </c>
      <c r="BB1661" s="100">
        <f t="shared" si="7701"/>
        <v>0</v>
      </c>
      <c r="BC1661" s="100">
        <f t="shared" si="7701"/>
        <v>0</v>
      </c>
      <c r="BD1661" s="100">
        <f t="shared" si="7701"/>
        <v>0</v>
      </c>
      <c r="BE1661" s="100">
        <f t="shared" si="7701"/>
        <v>0</v>
      </c>
      <c r="BF1661" s="100">
        <f t="shared" si="7701"/>
        <v>0</v>
      </c>
      <c r="BG1661" s="100">
        <f t="shared" si="7701"/>
        <v>0</v>
      </c>
      <c r="BH1661" s="100">
        <f t="shared" si="7701"/>
        <v>0</v>
      </c>
      <c r="BI1661" s="100">
        <f t="shared" si="7642"/>
        <v>0</v>
      </c>
      <c r="BV1661" s="142"/>
      <c r="CI1661" s="142"/>
      <c r="CV1661" s="142"/>
      <c r="DI1661" s="142"/>
      <c r="DV1661" s="142"/>
      <c r="EI1661" s="142"/>
    </row>
    <row r="1662" spans="1:139" ht="15.75" outlineLevel="1" x14ac:dyDescent="0.25">
      <c r="A1662" s="2">
        <f t="shared" ref="A1662:E1671" si="7709">A1455</f>
        <v>5</v>
      </c>
      <c r="B1662" s="1" t="str">
        <f t="shared" si="7709"/>
        <v>PRE-09603</v>
      </c>
      <c r="C1662" s="1" t="str">
        <f t="shared" si="7709"/>
        <v>SPP FH - Coolidge  13533</v>
      </c>
      <c r="D1662" s="2" t="str">
        <f t="shared" si="7709"/>
        <v>PRE-09603.1</v>
      </c>
      <c r="E1662" s="141" t="str">
        <f t="shared" si="7709"/>
        <v>SPP FH – Coolidge 13533 – OH Feeder</v>
      </c>
      <c r="F1662" s="114">
        <f t="shared" si="7625"/>
        <v>364</v>
      </c>
      <c r="G1662" s="186">
        <f>VLOOKUP($F1662,'2021 Depreciation Rates'!$A:$B,2,FALSE)</f>
        <v>4.3999999999999997E-2</v>
      </c>
      <c r="H1662" s="186">
        <f>VLOOKUP($F1662,'2022-2023 Depreciation Rates'!$A$1:$B$197,2,FALSE)</f>
        <v>3.6999999999999998E-2</v>
      </c>
      <c r="J1662" s="166">
        <f t="shared" ref="J1662:U1662" si="7710">-I1455*($G1662/12)</f>
        <v>0</v>
      </c>
      <c r="K1662" s="166">
        <f t="shared" si="7710"/>
        <v>0</v>
      </c>
      <c r="L1662" s="166">
        <f t="shared" si="7710"/>
        <v>0</v>
      </c>
      <c r="M1662" s="166">
        <f t="shared" si="7710"/>
        <v>0</v>
      </c>
      <c r="N1662" s="166">
        <f t="shared" si="7710"/>
        <v>0</v>
      </c>
      <c r="O1662" s="166">
        <f t="shared" si="7710"/>
        <v>0</v>
      </c>
      <c r="P1662" s="166">
        <f t="shared" si="7710"/>
        <v>0</v>
      </c>
      <c r="Q1662" s="166">
        <f t="shared" si="7710"/>
        <v>0</v>
      </c>
      <c r="R1662" s="166">
        <f t="shared" si="7710"/>
        <v>0</v>
      </c>
      <c r="S1662" s="166">
        <f t="shared" si="7710"/>
        <v>0</v>
      </c>
      <c r="T1662" s="166">
        <f t="shared" si="7710"/>
        <v>0</v>
      </c>
      <c r="U1662" s="166">
        <f t="shared" si="7710"/>
        <v>0</v>
      </c>
      <c r="V1662" s="166">
        <f t="shared" si="7638"/>
        <v>0</v>
      </c>
      <c r="W1662" s="100">
        <f t="shared" si="7627"/>
        <v>0</v>
      </c>
      <c r="X1662" s="166">
        <f t="shared" ref="X1662:AH1662" si="7711">-W1455*($G1662/12)</f>
        <v>0</v>
      </c>
      <c r="Y1662" s="166">
        <f t="shared" si="7711"/>
        <v>0</v>
      </c>
      <c r="Z1662" s="166">
        <f t="shared" si="7711"/>
        <v>0</v>
      </c>
      <c r="AA1662" s="166">
        <f t="shared" si="7711"/>
        <v>0</v>
      </c>
      <c r="AB1662" s="166">
        <f t="shared" si="7711"/>
        <v>0</v>
      </c>
      <c r="AC1662" s="166">
        <f t="shared" si="7711"/>
        <v>0</v>
      </c>
      <c r="AD1662" s="166">
        <f t="shared" si="7711"/>
        <v>0</v>
      </c>
      <c r="AE1662" s="166">
        <f t="shared" si="7711"/>
        <v>0</v>
      </c>
      <c r="AF1662" s="166">
        <f t="shared" si="7711"/>
        <v>0</v>
      </c>
      <c r="AG1662" s="166">
        <f t="shared" si="7711"/>
        <v>-164.18460666666667</v>
      </c>
      <c r="AH1662" s="166">
        <f t="shared" si="7711"/>
        <v>-164.18460666666667</v>
      </c>
      <c r="AI1662" s="100">
        <f t="shared" si="7640"/>
        <v>-328.36921333333333</v>
      </c>
      <c r="AJ1662" s="100">
        <f t="shared" si="7633"/>
        <v>-138.06432833333335</v>
      </c>
      <c r="AK1662" s="100">
        <f t="shared" si="7634"/>
        <v>-138.06432833333335</v>
      </c>
      <c r="AL1662" s="100">
        <f t="shared" si="7634"/>
        <v>-138.06432833333335</v>
      </c>
      <c r="AM1662" s="100">
        <f t="shared" ref="AL1662:AU1677" si="7712">-AL1455*($H1662/12)</f>
        <v>-138.06432833333335</v>
      </c>
      <c r="AN1662" s="100">
        <f t="shared" si="7712"/>
        <v>-138.06432833333335</v>
      </c>
      <c r="AO1662" s="100">
        <f t="shared" si="7712"/>
        <v>-138.06432833333335</v>
      </c>
      <c r="AP1662" s="100">
        <f t="shared" si="7712"/>
        <v>-138.06432833333335</v>
      </c>
      <c r="AQ1662" s="100">
        <f t="shared" si="7712"/>
        <v>-138.06432833333335</v>
      </c>
      <c r="AR1662" s="100">
        <f t="shared" si="7712"/>
        <v>-138.06432833333335</v>
      </c>
      <c r="AS1662" s="100">
        <f t="shared" si="7712"/>
        <v>-138.06432833333335</v>
      </c>
      <c r="AT1662" s="100">
        <f t="shared" si="7712"/>
        <v>-138.06432833333335</v>
      </c>
      <c r="AU1662" s="100">
        <f t="shared" si="7712"/>
        <v>-138.06432833333335</v>
      </c>
      <c r="AV1662" s="100">
        <f t="shared" si="7641"/>
        <v>-1656.7719400000003</v>
      </c>
      <c r="AW1662" s="100">
        <f t="shared" si="7635"/>
        <v>-138.06432833333335</v>
      </c>
      <c r="AX1662" s="100">
        <f t="shared" si="7701"/>
        <v>-138.06432833333335</v>
      </c>
      <c r="AY1662" s="100">
        <f t="shared" si="7701"/>
        <v>-138.06432833333335</v>
      </c>
      <c r="AZ1662" s="100">
        <f t="shared" si="7701"/>
        <v>-138.06432833333335</v>
      </c>
      <c r="BA1662" s="100">
        <f t="shared" si="7701"/>
        <v>-138.06432833333335</v>
      </c>
      <c r="BB1662" s="100">
        <f t="shared" si="7701"/>
        <v>-138.06432833333335</v>
      </c>
      <c r="BC1662" s="100">
        <f t="shared" si="7701"/>
        <v>-138.06432833333335</v>
      </c>
      <c r="BD1662" s="100">
        <f t="shared" si="7701"/>
        <v>-138.06432833333335</v>
      </c>
      <c r="BE1662" s="100">
        <f t="shared" si="7701"/>
        <v>-138.06432833333335</v>
      </c>
      <c r="BF1662" s="100">
        <f t="shared" si="7701"/>
        <v>-138.06432833333335</v>
      </c>
      <c r="BG1662" s="100">
        <f t="shared" si="7701"/>
        <v>-138.06432833333335</v>
      </c>
      <c r="BH1662" s="100">
        <f t="shared" si="7701"/>
        <v>-138.06432833333335</v>
      </c>
      <c r="BI1662" s="100">
        <f t="shared" si="7642"/>
        <v>-1656.7719400000003</v>
      </c>
      <c r="BV1662" s="142"/>
      <c r="CI1662" s="142"/>
      <c r="CV1662" s="142"/>
      <c r="DI1662" s="142"/>
      <c r="DV1662" s="142"/>
      <c r="EI1662" s="142"/>
    </row>
    <row r="1663" spans="1:139" ht="15.75" outlineLevel="1" x14ac:dyDescent="0.25">
      <c r="A1663" s="2">
        <f t="shared" si="7709"/>
        <v>5</v>
      </c>
      <c r="B1663" s="1" t="str">
        <f t="shared" si="7709"/>
        <v>PRE-09603</v>
      </c>
      <c r="C1663" s="1" t="str">
        <f t="shared" si="7709"/>
        <v>SPP FH - Coolidge  13533</v>
      </c>
      <c r="D1663" s="2" t="str">
        <f t="shared" si="7709"/>
        <v>PRE-09603.1</v>
      </c>
      <c r="E1663" s="141" t="str">
        <f t="shared" si="7709"/>
        <v>SPP FH – Coolidge 13533 – OH Feeder</v>
      </c>
      <c r="F1663" s="114">
        <f t="shared" si="7625"/>
        <v>365</v>
      </c>
      <c r="G1663" s="186">
        <f>VLOOKUP($F1663,'2021 Depreciation Rates'!$A:$B,2,FALSE)</f>
        <v>3.1E-2</v>
      </c>
      <c r="H1663" s="186">
        <f>VLOOKUP($F1663,'2022-2023 Depreciation Rates'!$A$1:$B$197,2,FALSE)</f>
        <v>2.1999999999999999E-2</v>
      </c>
      <c r="J1663" s="166">
        <f t="shared" ref="J1663:U1663" si="7713">-I1456*($G1663/12)</f>
        <v>0</v>
      </c>
      <c r="K1663" s="166">
        <f t="shared" si="7713"/>
        <v>0</v>
      </c>
      <c r="L1663" s="166">
        <f t="shared" si="7713"/>
        <v>0</v>
      </c>
      <c r="M1663" s="166">
        <f t="shared" si="7713"/>
        <v>0</v>
      </c>
      <c r="N1663" s="166">
        <f t="shared" si="7713"/>
        <v>0</v>
      </c>
      <c r="O1663" s="166">
        <f t="shared" si="7713"/>
        <v>0</v>
      </c>
      <c r="P1663" s="166">
        <f t="shared" si="7713"/>
        <v>0</v>
      </c>
      <c r="Q1663" s="166">
        <f t="shared" si="7713"/>
        <v>0</v>
      </c>
      <c r="R1663" s="166">
        <f t="shared" si="7713"/>
        <v>0</v>
      </c>
      <c r="S1663" s="166">
        <f t="shared" si="7713"/>
        <v>0</v>
      </c>
      <c r="T1663" s="166">
        <f t="shared" si="7713"/>
        <v>0</v>
      </c>
      <c r="U1663" s="166">
        <f t="shared" si="7713"/>
        <v>0</v>
      </c>
      <c r="V1663" s="166">
        <f t="shared" ref="V1663" si="7714">SUM(J1663:U1663)</f>
        <v>0</v>
      </c>
      <c r="W1663" s="100">
        <f t="shared" si="7627"/>
        <v>0</v>
      </c>
      <c r="X1663" s="166">
        <f t="shared" ref="X1663:AH1663" si="7715">-W1456*($G1663/12)</f>
        <v>0</v>
      </c>
      <c r="Y1663" s="166">
        <f t="shared" si="7715"/>
        <v>0</v>
      </c>
      <c r="Z1663" s="166">
        <f t="shared" si="7715"/>
        <v>0</v>
      </c>
      <c r="AA1663" s="166">
        <f t="shared" si="7715"/>
        <v>0</v>
      </c>
      <c r="AB1663" s="166">
        <f t="shared" si="7715"/>
        <v>0</v>
      </c>
      <c r="AC1663" s="166">
        <f t="shared" si="7715"/>
        <v>0</v>
      </c>
      <c r="AD1663" s="166">
        <f t="shared" si="7715"/>
        <v>0</v>
      </c>
      <c r="AE1663" s="166">
        <f t="shared" si="7715"/>
        <v>0</v>
      </c>
      <c r="AF1663" s="166">
        <f t="shared" si="7715"/>
        <v>0</v>
      </c>
      <c r="AG1663" s="166">
        <f t="shared" si="7715"/>
        <v>-46.826920833333332</v>
      </c>
      <c r="AH1663" s="166">
        <f t="shared" si="7715"/>
        <v>-46.826920833333332</v>
      </c>
      <c r="AI1663" s="100">
        <f t="shared" ref="AI1663" si="7716">SUM(W1663:AH1663)</f>
        <v>-93.653841666666665</v>
      </c>
      <c r="AJ1663" s="100">
        <f t="shared" si="7633"/>
        <v>-33.232008333333333</v>
      </c>
      <c r="AK1663" s="100">
        <f t="shared" si="7634"/>
        <v>-33.232008333333333</v>
      </c>
      <c r="AL1663" s="100">
        <f t="shared" si="7712"/>
        <v>-33.232008333333333</v>
      </c>
      <c r="AM1663" s="100">
        <f t="shared" si="7712"/>
        <v>-33.232008333333333</v>
      </c>
      <c r="AN1663" s="100">
        <f t="shared" si="7712"/>
        <v>-33.232008333333333</v>
      </c>
      <c r="AO1663" s="100">
        <f t="shared" si="7712"/>
        <v>-33.232008333333333</v>
      </c>
      <c r="AP1663" s="100">
        <f t="shared" si="7712"/>
        <v>-33.232008333333333</v>
      </c>
      <c r="AQ1663" s="100">
        <f t="shared" si="7712"/>
        <v>-33.232008333333333</v>
      </c>
      <c r="AR1663" s="100">
        <f t="shared" si="7712"/>
        <v>-33.232008333333333</v>
      </c>
      <c r="AS1663" s="100">
        <f t="shared" si="7712"/>
        <v>-33.232008333333333</v>
      </c>
      <c r="AT1663" s="100">
        <f t="shared" si="7712"/>
        <v>-33.232008333333333</v>
      </c>
      <c r="AU1663" s="100">
        <f t="shared" si="7712"/>
        <v>-33.232008333333333</v>
      </c>
      <c r="AV1663" s="100">
        <f t="shared" ref="AV1663" si="7717">SUM(AJ1663:AU1663)</f>
        <v>-398.78410000000002</v>
      </c>
      <c r="AW1663" s="100">
        <f t="shared" si="7635"/>
        <v>-33.232008333333333</v>
      </c>
      <c r="AX1663" s="100">
        <f t="shared" si="7701"/>
        <v>-33.232008333333333</v>
      </c>
      <c r="AY1663" s="100">
        <f t="shared" si="7701"/>
        <v>-33.232008333333333</v>
      </c>
      <c r="AZ1663" s="100">
        <f t="shared" si="7701"/>
        <v>-33.232008333333333</v>
      </c>
      <c r="BA1663" s="100">
        <f t="shared" si="7701"/>
        <v>-33.232008333333333</v>
      </c>
      <c r="BB1663" s="100">
        <f t="shared" si="7701"/>
        <v>-33.232008333333333</v>
      </c>
      <c r="BC1663" s="100">
        <f t="shared" si="7701"/>
        <v>-33.232008333333333</v>
      </c>
      <c r="BD1663" s="100">
        <f t="shared" si="7701"/>
        <v>-33.232008333333333</v>
      </c>
      <c r="BE1663" s="100">
        <f t="shared" si="7701"/>
        <v>-33.232008333333333</v>
      </c>
      <c r="BF1663" s="100">
        <f t="shared" si="7701"/>
        <v>-33.232008333333333</v>
      </c>
      <c r="BG1663" s="100">
        <f t="shared" si="7701"/>
        <v>-33.232008333333333</v>
      </c>
      <c r="BH1663" s="100">
        <f t="shared" si="7701"/>
        <v>-33.232008333333333</v>
      </c>
      <c r="BI1663" s="100">
        <f t="shared" si="7642"/>
        <v>-398.78410000000002</v>
      </c>
      <c r="BV1663" s="142"/>
      <c r="CI1663" s="142"/>
      <c r="CV1663" s="142"/>
      <c r="DI1663" s="142"/>
      <c r="DV1663" s="142"/>
      <c r="EI1663" s="142"/>
    </row>
    <row r="1664" spans="1:139" ht="15.75" outlineLevel="1" x14ac:dyDescent="0.25">
      <c r="A1664" s="2">
        <f t="shared" si="7709"/>
        <v>5</v>
      </c>
      <c r="B1664" s="1" t="str">
        <f t="shared" si="7709"/>
        <v>PRE-09603</v>
      </c>
      <c r="C1664" s="1" t="str">
        <f t="shared" si="7709"/>
        <v>SPP FH - Coolidge  13533</v>
      </c>
      <c r="D1664" s="2" t="str">
        <f t="shared" si="7709"/>
        <v>PRE-09603.1</v>
      </c>
      <c r="E1664" s="141" t="str">
        <f t="shared" si="7709"/>
        <v>SPP FH – Coolidge 13533 – OH Feeder</v>
      </c>
      <c r="F1664" s="114">
        <f t="shared" si="7625"/>
        <v>367</v>
      </c>
      <c r="G1664" s="186">
        <f>VLOOKUP($F1664,'2021 Depreciation Rates'!$A:$B,2,FALSE)</f>
        <v>0.03</v>
      </c>
      <c r="H1664" s="186">
        <f>VLOOKUP($F1664,'2022-2023 Depreciation Rates'!$A$1:$B$197,2,FALSE)</f>
        <v>2.3E-2</v>
      </c>
      <c r="J1664" s="166">
        <f t="shared" ref="J1664:U1664" si="7718">-I1457*($G1664/12)</f>
        <v>0</v>
      </c>
      <c r="K1664" s="166">
        <f t="shared" si="7718"/>
        <v>0</v>
      </c>
      <c r="L1664" s="166">
        <f t="shared" si="7718"/>
        <v>0</v>
      </c>
      <c r="M1664" s="166">
        <f t="shared" si="7718"/>
        <v>0</v>
      </c>
      <c r="N1664" s="166">
        <f t="shared" si="7718"/>
        <v>0</v>
      </c>
      <c r="O1664" s="166">
        <f t="shared" si="7718"/>
        <v>0</v>
      </c>
      <c r="P1664" s="166">
        <f t="shared" si="7718"/>
        <v>0</v>
      </c>
      <c r="Q1664" s="166">
        <f t="shared" si="7718"/>
        <v>0</v>
      </c>
      <c r="R1664" s="166">
        <f t="shared" si="7718"/>
        <v>0</v>
      </c>
      <c r="S1664" s="166">
        <f t="shared" si="7718"/>
        <v>0</v>
      </c>
      <c r="T1664" s="166">
        <f t="shared" si="7718"/>
        <v>0</v>
      </c>
      <c r="U1664" s="166">
        <f t="shared" si="7718"/>
        <v>0</v>
      </c>
      <c r="V1664" s="166">
        <f t="shared" ref="V1664:V1665" si="7719">SUM(J1664:U1664)</f>
        <v>0</v>
      </c>
      <c r="W1664" s="100">
        <f t="shared" si="7627"/>
        <v>0</v>
      </c>
      <c r="X1664" s="166">
        <f t="shared" ref="X1664:AH1664" si="7720">-W1457*($G1664/12)</f>
        <v>0</v>
      </c>
      <c r="Y1664" s="166">
        <f t="shared" si="7720"/>
        <v>0</v>
      </c>
      <c r="Z1664" s="166">
        <f t="shared" si="7720"/>
        <v>0</v>
      </c>
      <c r="AA1664" s="166">
        <f t="shared" si="7720"/>
        <v>0</v>
      </c>
      <c r="AB1664" s="166">
        <f t="shared" si="7720"/>
        <v>0</v>
      </c>
      <c r="AC1664" s="166">
        <f t="shared" si="7720"/>
        <v>0</v>
      </c>
      <c r="AD1664" s="166">
        <f t="shared" si="7720"/>
        <v>0</v>
      </c>
      <c r="AE1664" s="166">
        <f t="shared" si="7720"/>
        <v>0</v>
      </c>
      <c r="AF1664" s="166">
        <f t="shared" si="7720"/>
        <v>0</v>
      </c>
      <c r="AG1664" s="166">
        <f t="shared" si="7720"/>
        <v>-27.663649999999997</v>
      </c>
      <c r="AH1664" s="166">
        <f t="shared" si="7720"/>
        <v>-27.663649999999997</v>
      </c>
      <c r="AI1664" s="100">
        <f t="shared" ref="AI1664:AI1665" si="7721">SUM(W1664:AH1664)</f>
        <v>-55.327299999999994</v>
      </c>
      <c r="AJ1664" s="100">
        <f t="shared" si="7633"/>
        <v>-21.208798333333331</v>
      </c>
      <c r="AK1664" s="100">
        <f t="shared" si="7634"/>
        <v>-21.208798333333331</v>
      </c>
      <c r="AL1664" s="100">
        <f t="shared" si="7712"/>
        <v>-21.208798333333331</v>
      </c>
      <c r="AM1664" s="100">
        <f t="shared" si="7712"/>
        <v>-21.208798333333331</v>
      </c>
      <c r="AN1664" s="100">
        <f t="shared" si="7712"/>
        <v>-21.208798333333331</v>
      </c>
      <c r="AO1664" s="100">
        <f t="shared" si="7712"/>
        <v>-21.208798333333331</v>
      </c>
      <c r="AP1664" s="100">
        <f t="shared" si="7712"/>
        <v>-21.208798333333331</v>
      </c>
      <c r="AQ1664" s="100">
        <f t="shared" si="7712"/>
        <v>-21.208798333333331</v>
      </c>
      <c r="AR1664" s="100">
        <f t="shared" si="7712"/>
        <v>-21.208798333333331</v>
      </c>
      <c r="AS1664" s="100">
        <f t="shared" si="7712"/>
        <v>-21.208798333333331</v>
      </c>
      <c r="AT1664" s="100">
        <f t="shared" si="7712"/>
        <v>-21.208798333333331</v>
      </c>
      <c r="AU1664" s="100">
        <f t="shared" si="7712"/>
        <v>-21.208798333333331</v>
      </c>
      <c r="AV1664" s="100">
        <f t="shared" ref="AV1664:AV1665" si="7722">SUM(AJ1664:AU1664)</f>
        <v>-254.50557999999998</v>
      </c>
      <c r="AW1664" s="100">
        <f t="shared" si="7635"/>
        <v>-21.208798333333331</v>
      </c>
      <c r="AX1664" s="100">
        <f t="shared" si="7701"/>
        <v>-21.208798333333331</v>
      </c>
      <c r="AY1664" s="100">
        <f t="shared" si="7701"/>
        <v>-21.208798333333331</v>
      </c>
      <c r="AZ1664" s="100">
        <f t="shared" si="7701"/>
        <v>-21.208798333333331</v>
      </c>
      <c r="BA1664" s="100">
        <f t="shared" si="7701"/>
        <v>-21.208798333333331</v>
      </c>
      <c r="BB1664" s="100">
        <f t="shared" si="7701"/>
        <v>-21.208798333333331</v>
      </c>
      <c r="BC1664" s="100">
        <f t="shared" si="7701"/>
        <v>-21.208798333333331</v>
      </c>
      <c r="BD1664" s="100">
        <f t="shared" si="7701"/>
        <v>-21.208798333333331</v>
      </c>
      <c r="BE1664" s="100">
        <f t="shared" si="7701"/>
        <v>-21.208798333333331</v>
      </c>
      <c r="BF1664" s="100">
        <f t="shared" si="7701"/>
        <v>-21.208798333333331</v>
      </c>
      <c r="BG1664" s="100">
        <f t="shared" si="7701"/>
        <v>-21.208798333333331</v>
      </c>
      <c r="BH1664" s="100">
        <f t="shared" si="7701"/>
        <v>-21.208798333333331</v>
      </c>
      <c r="BI1664" s="100">
        <f t="shared" si="7642"/>
        <v>-254.50557999999998</v>
      </c>
      <c r="BV1664" s="142"/>
      <c r="CI1664" s="142"/>
      <c r="CV1664" s="142"/>
      <c r="DI1664" s="142"/>
      <c r="DV1664" s="142"/>
      <c r="EI1664" s="142"/>
    </row>
    <row r="1665" spans="1:139" ht="15.75" outlineLevel="1" x14ac:dyDescent="0.25">
      <c r="A1665" s="2">
        <f t="shared" si="7709"/>
        <v>5</v>
      </c>
      <c r="B1665" s="1" t="str">
        <f t="shared" si="7709"/>
        <v>PRE-09603</v>
      </c>
      <c r="C1665" s="1" t="str">
        <f t="shared" si="7709"/>
        <v>SPP FH - Coolidge  13533</v>
      </c>
      <c r="D1665" s="2" t="str">
        <f t="shared" si="7709"/>
        <v>PRE-09603.1</v>
      </c>
      <c r="E1665" s="141" t="str">
        <f t="shared" si="7709"/>
        <v>SPP FH – Coolidge 13533 – OH Feeder</v>
      </c>
      <c r="F1665" s="114">
        <f t="shared" si="7625"/>
        <v>368</v>
      </c>
      <c r="G1665" s="186">
        <f>VLOOKUP($F1665,'2021 Depreciation Rates'!$A:$B,2,FALSE)</f>
        <v>4.3999999999999997E-2</v>
      </c>
      <c r="H1665" s="186">
        <f>VLOOKUP($F1665,'2022-2023 Depreciation Rates'!$A$1:$B$197,2,FALSE)</f>
        <v>4.4999999999999998E-2</v>
      </c>
      <c r="J1665" s="166">
        <f t="shared" ref="J1665:U1665" si="7723">-I1458*($G1665/12)</f>
        <v>0</v>
      </c>
      <c r="K1665" s="166">
        <f t="shared" si="7723"/>
        <v>0</v>
      </c>
      <c r="L1665" s="166">
        <f t="shared" si="7723"/>
        <v>0</v>
      </c>
      <c r="M1665" s="166">
        <f t="shared" si="7723"/>
        <v>0</v>
      </c>
      <c r="N1665" s="166">
        <f t="shared" si="7723"/>
        <v>0</v>
      </c>
      <c r="O1665" s="166">
        <f t="shared" si="7723"/>
        <v>0</v>
      </c>
      <c r="P1665" s="166">
        <f t="shared" si="7723"/>
        <v>0</v>
      </c>
      <c r="Q1665" s="166">
        <f t="shared" si="7723"/>
        <v>0</v>
      </c>
      <c r="R1665" s="166">
        <f t="shared" si="7723"/>
        <v>0</v>
      </c>
      <c r="S1665" s="166">
        <f t="shared" si="7723"/>
        <v>0</v>
      </c>
      <c r="T1665" s="166">
        <f t="shared" si="7723"/>
        <v>0</v>
      </c>
      <c r="U1665" s="166">
        <f t="shared" si="7723"/>
        <v>0</v>
      </c>
      <c r="V1665" s="166">
        <f t="shared" si="7719"/>
        <v>0</v>
      </c>
      <c r="W1665" s="100">
        <f t="shared" si="7627"/>
        <v>0</v>
      </c>
      <c r="X1665" s="166">
        <f t="shared" ref="X1665:AH1665" si="7724">-W1458*($G1665/12)</f>
        <v>0</v>
      </c>
      <c r="Y1665" s="166">
        <f t="shared" si="7724"/>
        <v>0</v>
      </c>
      <c r="Z1665" s="166">
        <f t="shared" si="7724"/>
        <v>0</v>
      </c>
      <c r="AA1665" s="166">
        <f t="shared" si="7724"/>
        <v>0</v>
      </c>
      <c r="AB1665" s="166">
        <f t="shared" si="7724"/>
        <v>0</v>
      </c>
      <c r="AC1665" s="166">
        <f t="shared" si="7724"/>
        <v>0</v>
      </c>
      <c r="AD1665" s="166">
        <f t="shared" si="7724"/>
        <v>0</v>
      </c>
      <c r="AE1665" s="166">
        <f t="shared" si="7724"/>
        <v>0</v>
      </c>
      <c r="AF1665" s="166">
        <f t="shared" si="7724"/>
        <v>0</v>
      </c>
      <c r="AG1665" s="166">
        <f t="shared" si="7724"/>
        <v>-158.17820333333333</v>
      </c>
      <c r="AH1665" s="166">
        <f t="shared" si="7724"/>
        <v>-158.17820333333333</v>
      </c>
      <c r="AI1665" s="100">
        <f t="shared" si="7721"/>
        <v>-316.35640666666666</v>
      </c>
      <c r="AJ1665" s="100">
        <f t="shared" si="7633"/>
        <v>-161.77316250000001</v>
      </c>
      <c r="AK1665" s="100">
        <f t="shared" si="7634"/>
        <v>-161.77316250000001</v>
      </c>
      <c r="AL1665" s="100">
        <f t="shared" si="7712"/>
        <v>-161.77316250000001</v>
      </c>
      <c r="AM1665" s="100">
        <f t="shared" si="7712"/>
        <v>-161.77316250000001</v>
      </c>
      <c r="AN1665" s="100">
        <f t="shared" si="7712"/>
        <v>-161.77316250000001</v>
      </c>
      <c r="AO1665" s="100">
        <f t="shared" si="7712"/>
        <v>-161.77316250000001</v>
      </c>
      <c r="AP1665" s="100">
        <f t="shared" si="7712"/>
        <v>-161.77316250000001</v>
      </c>
      <c r="AQ1665" s="100">
        <f t="shared" si="7712"/>
        <v>-161.77316250000001</v>
      </c>
      <c r="AR1665" s="100">
        <f t="shared" si="7712"/>
        <v>-161.77316250000001</v>
      </c>
      <c r="AS1665" s="100">
        <f t="shared" si="7712"/>
        <v>-161.77316250000001</v>
      </c>
      <c r="AT1665" s="100">
        <f t="shared" si="7712"/>
        <v>-161.77316250000001</v>
      </c>
      <c r="AU1665" s="100">
        <f t="shared" si="7712"/>
        <v>-161.77316250000001</v>
      </c>
      <c r="AV1665" s="100">
        <f t="shared" si="7722"/>
        <v>-1941.2779500000006</v>
      </c>
      <c r="AW1665" s="100">
        <f t="shared" si="7635"/>
        <v>-161.77316250000001</v>
      </c>
      <c r="AX1665" s="100">
        <f t="shared" si="7701"/>
        <v>-161.77316250000001</v>
      </c>
      <c r="AY1665" s="100">
        <f t="shared" si="7701"/>
        <v>-161.77316250000001</v>
      </c>
      <c r="AZ1665" s="100">
        <f t="shared" si="7701"/>
        <v>-161.77316250000001</v>
      </c>
      <c r="BA1665" s="100">
        <f t="shared" si="7701"/>
        <v>-161.77316250000001</v>
      </c>
      <c r="BB1665" s="100">
        <f t="shared" si="7701"/>
        <v>-161.77316250000001</v>
      </c>
      <c r="BC1665" s="100">
        <f t="shared" si="7701"/>
        <v>-161.77316250000001</v>
      </c>
      <c r="BD1665" s="100">
        <f t="shared" si="7701"/>
        <v>-161.77316250000001</v>
      </c>
      <c r="BE1665" s="100">
        <f t="shared" si="7701"/>
        <v>-161.77316250000001</v>
      </c>
      <c r="BF1665" s="100">
        <f t="shared" si="7701"/>
        <v>-161.77316250000001</v>
      </c>
      <c r="BG1665" s="100">
        <f t="shared" si="7701"/>
        <v>-161.77316250000001</v>
      </c>
      <c r="BH1665" s="100">
        <f t="shared" si="7701"/>
        <v>-161.77316250000001</v>
      </c>
      <c r="BI1665" s="100">
        <f t="shared" si="7642"/>
        <v>-1941.2779500000006</v>
      </c>
      <c r="BV1665" s="142"/>
      <c r="CI1665" s="142"/>
      <c r="CV1665" s="142"/>
      <c r="DI1665" s="142"/>
      <c r="DV1665" s="142"/>
      <c r="EI1665" s="142"/>
    </row>
    <row r="1666" spans="1:139" ht="15.75" outlineLevel="1" x14ac:dyDescent="0.25">
      <c r="A1666" s="2">
        <f t="shared" si="7709"/>
        <v>5</v>
      </c>
      <c r="B1666" s="1" t="str">
        <f t="shared" si="7709"/>
        <v>PRE-09603</v>
      </c>
      <c r="C1666" s="1" t="str">
        <f t="shared" si="7709"/>
        <v>SPP FH - Coolidge  13533</v>
      </c>
      <c r="D1666" s="2" t="str">
        <f t="shared" si="7709"/>
        <v>PRE-09603.1</v>
      </c>
      <c r="E1666" s="141" t="str">
        <f t="shared" si="7709"/>
        <v>SPP FH – Coolidge 13533 – OH Feeder</v>
      </c>
      <c r="F1666" s="114">
        <f t="shared" si="7625"/>
        <v>373</v>
      </c>
      <c r="G1666" s="186">
        <f>VLOOKUP($F1666,'2021 Depreciation Rates'!$A:$B,2,FALSE)</f>
        <v>5.3999999999999999E-2</v>
      </c>
      <c r="H1666" s="186">
        <f>VLOOKUP($F1666,'2022-2023 Depreciation Rates'!$A$1:$B$197,2,FALSE)</f>
        <v>2.8000000000000001E-2</v>
      </c>
      <c r="J1666" s="166">
        <f t="shared" ref="J1666:U1666" si="7725">-I1459*($G1666/12)</f>
        <v>0</v>
      </c>
      <c r="K1666" s="166">
        <f t="shared" si="7725"/>
        <v>0</v>
      </c>
      <c r="L1666" s="166">
        <f t="shared" si="7725"/>
        <v>0</v>
      </c>
      <c r="M1666" s="166">
        <f t="shared" si="7725"/>
        <v>0</v>
      </c>
      <c r="N1666" s="166">
        <f t="shared" si="7725"/>
        <v>0</v>
      </c>
      <c r="O1666" s="166">
        <f t="shared" si="7725"/>
        <v>0</v>
      </c>
      <c r="P1666" s="166">
        <f t="shared" si="7725"/>
        <v>0</v>
      </c>
      <c r="Q1666" s="166">
        <f t="shared" si="7725"/>
        <v>0</v>
      </c>
      <c r="R1666" s="166">
        <f t="shared" si="7725"/>
        <v>0</v>
      </c>
      <c r="S1666" s="166">
        <f t="shared" si="7725"/>
        <v>0</v>
      </c>
      <c r="T1666" s="166">
        <f t="shared" si="7725"/>
        <v>0</v>
      </c>
      <c r="U1666" s="166">
        <f t="shared" si="7725"/>
        <v>0</v>
      </c>
      <c r="V1666" s="166">
        <f t="shared" ref="V1666" si="7726">SUM(J1666:U1666)</f>
        <v>0</v>
      </c>
      <c r="W1666" s="100">
        <f t="shared" si="7627"/>
        <v>0</v>
      </c>
      <c r="X1666" s="166">
        <f t="shared" ref="X1666:AH1666" si="7727">-W1459*($G1666/12)</f>
        <v>0</v>
      </c>
      <c r="Y1666" s="166">
        <f t="shared" si="7727"/>
        <v>0</v>
      </c>
      <c r="Z1666" s="166">
        <f t="shared" si="7727"/>
        <v>0</v>
      </c>
      <c r="AA1666" s="166">
        <f t="shared" si="7727"/>
        <v>0</v>
      </c>
      <c r="AB1666" s="166">
        <f t="shared" si="7727"/>
        <v>0</v>
      </c>
      <c r="AC1666" s="166">
        <f t="shared" si="7727"/>
        <v>0</v>
      </c>
      <c r="AD1666" s="166">
        <f t="shared" si="7727"/>
        <v>0</v>
      </c>
      <c r="AE1666" s="166">
        <f t="shared" si="7727"/>
        <v>0</v>
      </c>
      <c r="AF1666" s="166">
        <f t="shared" si="7727"/>
        <v>0</v>
      </c>
      <c r="AG1666" s="166">
        <f t="shared" si="7727"/>
        <v>-1.2854249999999998</v>
      </c>
      <c r="AH1666" s="166">
        <f t="shared" si="7727"/>
        <v>-1.2854249999999998</v>
      </c>
      <c r="AI1666" s="100">
        <f t="shared" ref="AI1666" si="7728">SUM(W1666:AH1666)</f>
        <v>-2.5708499999999996</v>
      </c>
      <c r="AJ1666" s="100">
        <f t="shared" si="7633"/>
        <v>-0.66651666666666665</v>
      </c>
      <c r="AK1666" s="100">
        <f t="shared" si="7634"/>
        <v>-0.66651666666666665</v>
      </c>
      <c r="AL1666" s="100">
        <f t="shared" si="7712"/>
        <v>-0.66651666666666665</v>
      </c>
      <c r="AM1666" s="100">
        <f t="shared" si="7712"/>
        <v>-0.66651666666666665</v>
      </c>
      <c r="AN1666" s="100">
        <f t="shared" si="7712"/>
        <v>-0.66651666666666665</v>
      </c>
      <c r="AO1666" s="100">
        <f t="shared" si="7712"/>
        <v>-0.66651666666666665</v>
      </c>
      <c r="AP1666" s="100">
        <f t="shared" si="7712"/>
        <v>-0.66651666666666665</v>
      </c>
      <c r="AQ1666" s="100">
        <f t="shared" si="7712"/>
        <v>-0.66651666666666665</v>
      </c>
      <c r="AR1666" s="100">
        <f t="shared" si="7712"/>
        <v>-0.66651666666666665</v>
      </c>
      <c r="AS1666" s="100">
        <f t="shared" si="7712"/>
        <v>-0.66651666666666665</v>
      </c>
      <c r="AT1666" s="100">
        <f t="shared" si="7712"/>
        <v>-0.66651666666666665</v>
      </c>
      <c r="AU1666" s="100">
        <f t="shared" si="7712"/>
        <v>-0.66651666666666665</v>
      </c>
      <c r="AV1666" s="100">
        <f t="shared" ref="AV1666" si="7729">SUM(AJ1666:AU1666)</f>
        <v>-7.998199999999998</v>
      </c>
      <c r="AW1666" s="100">
        <f t="shared" si="7635"/>
        <v>-0.66651666666666665</v>
      </c>
      <c r="AX1666" s="100">
        <f t="shared" si="7701"/>
        <v>-0.66651666666666665</v>
      </c>
      <c r="AY1666" s="100">
        <f t="shared" si="7701"/>
        <v>-0.66651666666666665</v>
      </c>
      <c r="AZ1666" s="100">
        <f t="shared" si="7701"/>
        <v>-0.66651666666666665</v>
      </c>
      <c r="BA1666" s="100">
        <f t="shared" si="7701"/>
        <v>-0.66651666666666665</v>
      </c>
      <c r="BB1666" s="100">
        <f t="shared" si="7701"/>
        <v>-0.66651666666666665</v>
      </c>
      <c r="BC1666" s="100">
        <f t="shared" si="7701"/>
        <v>-0.66651666666666665</v>
      </c>
      <c r="BD1666" s="100">
        <f t="shared" si="7701"/>
        <v>-0.66651666666666665</v>
      </c>
      <c r="BE1666" s="100">
        <f t="shared" si="7701"/>
        <v>-0.66651666666666665</v>
      </c>
      <c r="BF1666" s="100">
        <f t="shared" si="7701"/>
        <v>-0.66651666666666665</v>
      </c>
      <c r="BG1666" s="100">
        <f t="shared" si="7701"/>
        <v>-0.66651666666666665</v>
      </c>
      <c r="BH1666" s="100">
        <f t="shared" si="7701"/>
        <v>-0.66651666666666665</v>
      </c>
      <c r="BI1666" s="100">
        <f t="shared" si="7642"/>
        <v>-7.998199999999998</v>
      </c>
      <c r="BV1666" s="142"/>
      <c r="CI1666" s="142"/>
      <c r="CV1666" s="142"/>
      <c r="DI1666" s="142"/>
      <c r="DV1666" s="142"/>
      <c r="EI1666" s="142"/>
    </row>
    <row r="1667" spans="1:139" ht="15.75" outlineLevel="1" x14ac:dyDescent="0.25">
      <c r="A1667" s="2">
        <f t="shared" si="7709"/>
        <v>5</v>
      </c>
      <c r="B1667" s="1" t="str">
        <f t="shared" si="7709"/>
        <v>PRE-09603</v>
      </c>
      <c r="C1667" s="1" t="str">
        <f t="shared" si="7709"/>
        <v>SPP FH - Coolidge  13533</v>
      </c>
      <c r="D1667" s="2" t="str">
        <f t="shared" si="7709"/>
        <v>PRE-09603.2</v>
      </c>
      <c r="E1667" s="141" t="str">
        <f t="shared" si="7709"/>
        <v>SPP FH – Coolidge 13533 - S&amp;E/R&amp;C</v>
      </c>
      <c r="F1667" s="114">
        <f t="shared" si="7625"/>
        <v>362</v>
      </c>
      <c r="G1667" s="186">
        <f>VLOOKUP($F1667,'2021 Depreciation Rates'!$A:$B,2,FALSE)</f>
        <v>2.4E-2</v>
      </c>
      <c r="H1667" s="186">
        <f>VLOOKUP($F1667,'2022-2023 Depreciation Rates'!$A$1:$B$197,2,FALSE)</f>
        <v>2.5000000000000001E-2</v>
      </c>
      <c r="J1667" s="166">
        <f t="shared" ref="J1667:U1667" si="7730">-I1460*($G1667/12)</f>
        <v>0</v>
      </c>
      <c r="K1667" s="166">
        <f t="shared" si="7730"/>
        <v>0</v>
      </c>
      <c r="L1667" s="166">
        <f t="shared" si="7730"/>
        <v>0</v>
      </c>
      <c r="M1667" s="166">
        <f t="shared" si="7730"/>
        <v>0</v>
      </c>
      <c r="N1667" s="166">
        <f t="shared" si="7730"/>
        <v>0</v>
      </c>
      <c r="O1667" s="166">
        <f t="shared" si="7730"/>
        <v>0</v>
      </c>
      <c r="P1667" s="166">
        <f t="shared" si="7730"/>
        <v>0</v>
      </c>
      <c r="Q1667" s="166">
        <f t="shared" si="7730"/>
        <v>0</v>
      </c>
      <c r="R1667" s="166">
        <f t="shared" si="7730"/>
        <v>0</v>
      </c>
      <c r="S1667" s="166">
        <f t="shared" si="7730"/>
        <v>0</v>
      </c>
      <c r="T1667" s="166">
        <f t="shared" si="7730"/>
        <v>0</v>
      </c>
      <c r="U1667" s="166">
        <f t="shared" si="7730"/>
        <v>0</v>
      </c>
      <c r="V1667" s="166">
        <f t="shared" ref="V1667:V1668" si="7731">SUM(J1667:U1667)</f>
        <v>0</v>
      </c>
      <c r="W1667" s="100">
        <f t="shared" si="7627"/>
        <v>0</v>
      </c>
      <c r="X1667" s="166">
        <f t="shared" ref="X1667:AH1667" si="7732">-W1460*($G1667/12)</f>
        <v>-44.404020000000003</v>
      </c>
      <c r="Y1667" s="166">
        <f t="shared" si="7732"/>
        <v>-49.482320000000009</v>
      </c>
      <c r="Z1667" s="166">
        <f t="shared" si="7732"/>
        <v>-49.482320000000009</v>
      </c>
      <c r="AA1667" s="166">
        <f t="shared" si="7732"/>
        <v>-49.482320000000009</v>
      </c>
      <c r="AB1667" s="166">
        <f t="shared" si="7732"/>
        <v>-49.482320000000009</v>
      </c>
      <c r="AC1667" s="166">
        <f t="shared" si="7732"/>
        <v>-49.482320000000009</v>
      </c>
      <c r="AD1667" s="166">
        <f t="shared" si="7732"/>
        <v>-49.482320000000009</v>
      </c>
      <c r="AE1667" s="166">
        <f t="shared" si="7732"/>
        <v>-49.482320000000009</v>
      </c>
      <c r="AF1667" s="166">
        <f t="shared" si="7732"/>
        <v>-49.482320000000009</v>
      </c>
      <c r="AG1667" s="166">
        <f t="shared" si="7732"/>
        <v>-49.482320000000009</v>
      </c>
      <c r="AH1667" s="166">
        <f t="shared" si="7732"/>
        <v>-49.482320000000009</v>
      </c>
      <c r="AI1667" s="100">
        <f t="shared" ref="AI1667:AI1668" si="7733">SUM(W1667:AH1667)</f>
        <v>-539.2272200000001</v>
      </c>
      <c r="AJ1667" s="100">
        <f t="shared" si="7633"/>
        <v>-51.54408333333334</v>
      </c>
      <c r="AK1667" s="100">
        <f t="shared" si="7634"/>
        <v>-51.54408333333334</v>
      </c>
      <c r="AL1667" s="100">
        <f t="shared" si="7712"/>
        <v>-51.54408333333334</v>
      </c>
      <c r="AM1667" s="100">
        <f t="shared" si="7712"/>
        <v>-51.54408333333334</v>
      </c>
      <c r="AN1667" s="100">
        <f t="shared" si="7712"/>
        <v>-51.54408333333334</v>
      </c>
      <c r="AO1667" s="100">
        <f t="shared" si="7712"/>
        <v>-51.54408333333334</v>
      </c>
      <c r="AP1667" s="100">
        <f t="shared" si="7712"/>
        <v>-51.54408333333334</v>
      </c>
      <c r="AQ1667" s="100">
        <f t="shared" si="7712"/>
        <v>-51.54408333333334</v>
      </c>
      <c r="AR1667" s="100">
        <f t="shared" si="7712"/>
        <v>-51.54408333333334</v>
      </c>
      <c r="AS1667" s="100">
        <f t="shared" si="7712"/>
        <v>-51.54408333333334</v>
      </c>
      <c r="AT1667" s="100">
        <f t="shared" si="7712"/>
        <v>-51.54408333333334</v>
      </c>
      <c r="AU1667" s="100">
        <f t="shared" si="7712"/>
        <v>-51.54408333333334</v>
      </c>
      <c r="AV1667" s="100">
        <f t="shared" ref="AV1667:AV1668" si="7734">SUM(AJ1667:AU1667)</f>
        <v>-618.52900000000011</v>
      </c>
      <c r="AW1667" s="100">
        <f t="shared" si="7635"/>
        <v>-51.54408333333334</v>
      </c>
      <c r="AX1667" s="100">
        <f t="shared" si="7701"/>
        <v>-51.54408333333334</v>
      </c>
      <c r="AY1667" s="100">
        <f t="shared" si="7701"/>
        <v>-51.54408333333334</v>
      </c>
      <c r="AZ1667" s="100">
        <f t="shared" si="7701"/>
        <v>-51.54408333333334</v>
      </c>
      <c r="BA1667" s="100">
        <f t="shared" si="7701"/>
        <v>-51.54408333333334</v>
      </c>
      <c r="BB1667" s="100">
        <f t="shared" si="7701"/>
        <v>-51.54408333333334</v>
      </c>
      <c r="BC1667" s="100">
        <f t="shared" si="7701"/>
        <v>-51.54408333333334</v>
      </c>
      <c r="BD1667" s="100">
        <f t="shared" si="7701"/>
        <v>-51.54408333333334</v>
      </c>
      <c r="BE1667" s="100">
        <f t="shared" si="7701"/>
        <v>-51.54408333333334</v>
      </c>
      <c r="BF1667" s="100">
        <f t="shared" si="7701"/>
        <v>-51.54408333333334</v>
      </c>
      <c r="BG1667" s="100">
        <f t="shared" si="7701"/>
        <v>-51.54408333333334</v>
      </c>
      <c r="BH1667" s="100">
        <f t="shared" si="7701"/>
        <v>-51.54408333333334</v>
      </c>
      <c r="BI1667" s="100">
        <f t="shared" si="7642"/>
        <v>-618.52900000000011</v>
      </c>
      <c r="BV1667" s="142"/>
      <c r="CI1667" s="142"/>
      <c r="CV1667" s="142"/>
      <c r="DI1667" s="142"/>
      <c r="DV1667" s="142"/>
      <c r="EI1667" s="142"/>
    </row>
    <row r="1668" spans="1:139" ht="15.75" outlineLevel="1" x14ac:dyDescent="0.25">
      <c r="A1668" s="2">
        <f t="shared" si="7709"/>
        <v>5</v>
      </c>
      <c r="B1668" s="1" t="str">
        <f t="shared" si="7709"/>
        <v>PRE-09603</v>
      </c>
      <c r="C1668" s="1" t="str">
        <f t="shared" si="7709"/>
        <v>SPP FH - Coolidge  13533</v>
      </c>
      <c r="D1668" s="2" t="str">
        <f t="shared" si="7709"/>
        <v>A2763851</v>
      </c>
      <c r="E1668" s="141" t="str">
        <f t="shared" si="7709"/>
        <v>SPP FH - Coolidge  13533 - S&amp;E/R&amp;C</v>
      </c>
      <c r="F1668" s="114">
        <f t="shared" si="7625"/>
        <v>364</v>
      </c>
      <c r="G1668" s="186">
        <f>VLOOKUP($F1668,'2021 Depreciation Rates'!$A:$B,2,FALSE)</f>
        <v>4.3999999999999997E-2</v>
      </c>
      <c r="H1668" s="186">
        <f>VLOOKUP($F1668,'2022-2023 Depreciation Rates'!$A$1:$B$197,2,FALSE)</f>
        <v>3.6999999999999998E-2</v>
      </c>
      <c r="J1668" s="166">
        <f t="shared" ref="J1668:U1668" si="7735">-I1461*($G1668/12)</f>
        <v>0</v>
      </c>
      <c r="K1668" s="166">
        <f t="shared" si="7735"/>
        <v>0</v>
      </c>
      <c r="L1668" s="166">
        <f t="shared" si="7735"/>
        <v>0</v>
      </c>
      <c r="M1668" s="166">
        <f t="shared" si="7735"/>
        <v>0</v>
      </c>
      <c r="N1668" s="166">
        <f t="shared" si="7735"/>
        <v>0</v>
      </c>
      <c r="O1668" s="166">
        <f t="shared" si="7735"/>
        <v>0</v>
      </c>
      <c r="P1668" s="166">
        <f t="shared" si="7735"/>
        <v>0</v>
      </c>
      <c r="Q1668" s="166">
        <f t="shared" si="7735"/>
        <v>0</v>
      </c>
      <c r="R1668" s="166">
        <f t="shared" si="7735"/>
        <v>0</v>
      </c>
      <c r="S1668" s="166">
        <f t="shared" si="7735"/>
        <v>0</v>
      </c>
      <c r="T1668" s="166">
        <f t="shared" si="7735"/>
        <v>0</v>
      </c>
      <c r="U1668" s="166">
        <f t="shared" si="7735"/>
        <v>0</v>
      </c>
      <c r="V1668" s="166">
        <f t="shared" si="7731"/>
        <v>0</v>
      </c>
      <c r="W1668" s="100">
        <f t="shared" si="7627"/>
        <v>0</v>
      </c>
      <c r="X1668" s="166">
        <f t="shared" ref="X1668:AH1668" si="7736">-W1461*($G1668/12)</f>
        <v>0</v>
      </c>
      <c r="Y1668" s="166">
        <f t="shared" si="7736"/>
        <v>0</v>
      </c>
      <c r="Z1668" s="166">
        <f t="shared" si="7736"/>
        <v>0</v>
      </c>
      <c r="AA1668" s="166">
        <f t="shared" si="7736"/>
        <v>0</v>
      </c>
      <c r="AB1668" s="166">
        <f t="shared" si="7736"/>
        <v>0</v>
      </c>
      <c r="AC1668" s="166">
        <f t="shared" si="7736"/>
        <v>0</v>
      </c>
      <c r="AD1668" s="166">
        <f t="shared" si="7736"/>
        <v>0</v>
      </c>
      <c r="AE1668" s="166">
        <f t="shared" si="7736"/>
        <v>0</v>
      </c>
      <c r="AF1668" s="166">
        <f t="shared" si="7736"/>
        <v>0</v>
      </c>
      <c r="AG1668" s="166">
        <f t="shared" si="7736"/>
        <v>0</v>
      </c>
      <c r="AH1668" s="166">
        <f t="shared" si="7736"/>
        <v>0</v>
      </c>
      <c r="AI1668" s="100">
        <f t="shared" si="7733"/>
        <v>0</v>
      </c>
      <c r="AJ1668" s="100">
        <f t="shared" si="7633"/>
        <v>0</v>
      </c>
      <c r="AK1668" s="100">
        <f t="shared" si="7634"/>
        <v>0</v>
      </c>
      <c r="AL1668" s="100">
        <f t="shared" si="7712"/>
        <v>0</v>
      </c>
      <c r="AM1668" s="100">
        <f t="shared" si="7712"/>
        <v>0</v>
      </c>
      <c r="AN1668" s="100">
        <f t="shared" si="7712"/>
        <v>0</v>
      </c>
      <c r="AO1668" s="100">
        <f t="shared" si="7712"/>
        <v>0</v>
      </c>
      <c r="AP1668" s="100">
        <f t="shared" si="7712"/>
        <v>0</v>
      </c>
      <c r="AQ1668" s="100">
        <f t="shared" si="7712"/>
        <v>0</v>
      </c>
      <c r="AR1668" s="100">
        <f t="shared" si="7712"/>
        <v>0</v>
      </c>
      <c r="AS1668" s="100">
        <f t="shared" si="7712"/>
        <v>0</v>
      </c>
      <c r="AT1668" s="100">
        <f t="shared" si="7712"/>
        <v>0</v>
      </c>
      <c r="AU1668" s="100">
        <f t="shared" si="7712"/>
        <v>0</v>
      </c>
      <c r="AV1668" s="100">
        <f t="shared" si="7734"/>
        <v>0</v>
      </c>
      <c r="AW1668" s="100">
        <f t="shared" si="7635"/>
        <v>0</v>
      </c>
      <c r="AX1668" s="100">
        <f t="shared" si="7701"/>
        <v>0</v>
      </c>
      <c r="AY1668" s="100">
        <f t="shared" si="7701"/>
        <v>0</v>
      </c>
      <c r="AZ1668" s="100">
        <f t="shared" si="7701"/>
        <v>0</v>
      </c>
      <c r="BA1668" s="100">
        <f t="shared" si="7701"/>
        <v>0</v>
      </c>
      <c r="BB1668" s="100">
        <f t="shared" si="7701"/>
        <v>0</v>
      </c>
      <c r="BC1668" s="100">
        <f t="shared" si="7701"/>
        <v>0</v>
      </c>
      <c r="BD1668" s="100">
        <f t="shared" si="7701"/>
        <v>0</v>
      </c>
      <c r="BE1668" s="100">
        <f t="shared" si="7701"/>
        <v>0</v>
      </c>
      <c r="BF1668" s="100">
        <f t="shared" si="7701"/>
        <v>0</v>
      </c>
      <c r="BG1668" s="100">
        <f t="shared" si="7701"/>
        <v>0</v>
      </c>
      <c r="BH1668" s="100">
        <f t="shared" si="7701"/>
        <v>0</v>
      </c>
      <c r="BI1668" s="100">
        <f t="shared" si="7642"/>
        <v>0</v>
      </c>
      <c r="BV1668" s="142"/>
      <c r="CI1668" s="142"/>
      <c r="CV1668" s="142"/>
      <c r="DI1668" s="142"/>
      <c r="DV1668" s="142"/>
      <c r="EI1668" s="142"/>
    </row>
    <row r="1669" spans="1:139" ht="15.75" outlineLevel="1" x14ac:dyDescent="0.25">
      <c r="A1669" s="2">
        <f t="shared" si="7709"/>
        <v>5</v>
      </c>
      <c r="B1669" s="1" t="str">
        <f t="shared" si="7709"/>
        <v>PRE-09603</v>
      </c>
      <c r="C1669" s="1" t="str">
        <f t="shared" si="7709"/>
        <v>SPP FH - Coolidge  13533</v>
      </c>
      <c r="D1669" s="2" t="str">
        <f t="shared" si="7709"/>
        <v>A2764626</v>
      </c>
      <c r="E1669" s="141" t="str">
        <f t="shared" si="7709"/>
        <v>SPP FH – Coolidge 13533 – OCR</v>
      </c>
      <c r="F1669" s="114">
        <f t="shared" si="7625"/>
        <v>364</v>
      </c>
      <c r="G1669" s="186">
        <f>VLOOKUP($F1669,'2021 Depreciation Rates'!$A:$B,2,FALSE)</f>
        <v>4.3999999999999997E-2</v>
      </c>
      <c r="H1669" s="186">
        <f>VLOOKUP($F1669,'2022-2023 Depreciation Rates'!$A$1:$B$197,2,FALSE)</f>
        <v>3.6999999999999998E-2</v>
      </c>
      <c r="J1669" s="166">
        <f t="shared" ref="J1669:U1669" si="7737">-I1462*($G1669/12)</f>
        <v>0</v>
      </c>
      <c r="K1669" s="166">
        <f t="shared" si="7737"/>
        <v>0</v>
      </c>
      <c r="L1669" s="166">
        <f t="shared" si="7737"/>
        <v>0</v>
      </c>
      <c r="M1669" s="166">
        <f t="shared" si="7737"/>
        <v>0</v>
      </c>
      <c r="N1669" s="166">
        <f t="shared" si="7737"/>
        <v>0</v>
      </c>
      <c r="O1669" s="166">
        <f t="shared" si="7737"/>
        <v>0</v>
      </c>
      <c r="P1669" s="166">
        <f t="shared" si="7737"/>
        <v>0</v>
      </c>
      <c r="Q1669" s="166">
        <f t="shared" si="7737"/>
        <v>0</v>
      </c>
      <c r="R1669" s="166">
        <f t="shared" si="7737"/>
        <v>0</v>
      </c>
      <c r="S1669" s="166">
        <f t="shared" si="7737"/>
        <v>0</v>
      </c>
      <c r="T1669" s="166">
        <f t="shared" si="7737"/>
        <v>0</v>
      </c>
      <c r="U1669" s="166">
        <f t="shared" si="7737"/>
        <v>0</v>
      </c>
      <c r="V1669" s="166">
        <f t="shared" ref="V1669" si="7738">SUM(J1669:U1669)</f>
        <v>0</v>
      </c>
      <c r="W1669" s="100">
        <f t="shared" si="7627"/>
        <v>0</v>
      </c>
      <c r="X1669" s="166">
        <f t="shared" ref="X1669:AH1669" si="7739">-W1462*($G1669/12)</f>
        <v>0</v>
      </c>
      <c r="Y1669" s="166">
        <f t="shared" si="7739"/>
        <v>0</v>
      </c>
      <c r="Z1669" s="166">
        <f t="shared" si="7739"/>
        <v>0</v>
      </c>
      <c r="AA1669" s="166">
        <f t="shared" si="7739"/>
        <v>0</v>
      </c>
      <c r="AB1669" s="166">
        <f t="shared" si="7739"/>
        <v>0</v>
      </c>
      <c r="AC1669" s="166">
        <f t="shared" si="7739"/>
        <v>0</v>
      </c>
      <c r="AD1669" s="166">
        <f t="shared" si="7739"/>
        <v>0</v>
      </c>
      <c r="AE1669" s="166">
        <f t="shared" si="7739"/>
        <v>0</v>
      </c>
      <c r="AF1669" s="166">
        <f t="shared" si="7739"/>
        <v>0</v>
      </c>
      <c r="AG1669" s="166">
        <f t="shared" si="7739"/>
        <v>0</v>
      </c>
      <c r="AH1669" s="166">
        <f t="shared" si="7739"/>
        <v>0</v>
      </c>
      <c r="AI1669" s="100">
        <f t="shared" ref="AI1669" si="7740">SUM(W1669:AH1669)</f>
        <v>0</v>
      </c>
      <c r="AJ1669" s="100">
        <f t="shared" si="7633"/>
        <v>0</v>
      </c>
      <c r="AK1669" s="100">
        <f t="shared" si="7634"/>
        <v>0</v>
      </c>
      <c r="AL1669" s="100">
        <f t="shared" si="7712"/>
        <v>0</v>
      </c>
      <c r="AM1669" s="100">
        <f t="shared" si="7712"/>
        <v>0</v>
      </c>
      <c r="AN1669" s="100">
        <f t="shared" si="7712"/>
        <v>0</v>
      </c>
      <c r="AO1669" s="100">
        <f t="shared" si="7712"/>
        <v>0</v>
      </c>
      <c r="AP1669" s="100">
        <f t="shared" si="7712"/>
        <v>0</v>
      </c>
      <c r="AQ1669" s="100">
        <f t="shared" si="7712"/>
        <v>0</v>
      </c>
      <c r="AR1669" s="100">
        <f t="shared" si="7712"/>
        <v>0</v>
      </c>
      <c r="AS1669" s="100">
        <f t="shared" si="7712"/>
        <v>0</v>
      </c>
      <c r="AT1669" s="100">
        <f t="shared" si="7712"/>
        <v>0</v>
      </c>
      <c r="AU1669" s="100">
        <f t="shared" si="7712"/>
        <v>0</v>
      </c>
      <c r="AV1669" s="100">
        <f t="shared" ref="AV1669" si="7741">SUM(AJ1669:AU1669)</f>
        <v>0</v>
      </c>
      <c r="AW1669" s="100">
        <f t="shared" si="7635"/>
        <v>0</v>
      </c>
      <c r="AX1669" s="100">
        <f t="shared" si="7701"/>
        <v>0</v>
      </c>
      <c r="AY1669" s="100">
        <f t="shared" si="7701"/>
        <v>0</v>
      </c>
      <c r="AZ1669" s="100">
        <f t="shared" si="7701"/>
        <v>0</v>
      </c>
      <c r="BA1669" s="100">
        <f t="shared" si="7701"/>
        <v>0</v>
      </c>
      <c r="BB1669" s="100">
        <f t="shared" si="7701"/>
        <v>0</v>
      </c>
      <c r="BC1669" s="100">
        <f t="shared" si="7701"/>
        <v>0</v>
      </c>
      <c r="BD1669" s="100">
        <f t="shared" si="7701"/>
        <v>0</v>
      </c>
      <c r="BE1669" s="100">
        <f t="shared" si="7701"/>
        <v>0</v>
      </c>
      <c r="BF1669" s="100">
        <f t="shared" si="7701"/>
        <v>0</v>
      </c>
      <c r="BG1669" s="100">
        <f t="shared" si="7701"/>
        <v>0</v>
      </c>
      <c r="BH1669" s="100">
        <f t="shared" si="7701"/>
        <v>0</v>
      </c>
      <c r="BI1669" s="100">
        <f t="shared" si="7642"/>
        <v>0</v>
      </c>
      <c r="BV1669" s="142"/>
      <c r="CI1669" s="142"/>
      <c r="CV1669" s="142"/>
      <c r="DI1669" s="142"/>
      <c r="DV1669" s="142"/>
      <c r="EI1669" s="142"/>
    </row>
    <row r="1670" spans="1:139" ht="15.75" outlineLevel="1" x14ac:dyDescent="0.25">
      <c r="A1670" s="2">
        <f t="shared" si="7709"/>
        <v>5</v>
      </c>
      <c r="B1670" s="1" t="str">
        <f t="shared" si="7709"/>
        <v>PRE-09603</v>
      </c>
      <c r="C1670" s="1" t="str">
        <f t="shared" si="7709"/>
        <v>SPP FH - Coolidge  13533</v>
      </c>
      <c r="D1670" s="2" t="str">
        <f t="shared" si="7709"/>
        <v>A2767872</v>
      </c>
      <c r="E1670" s="141" t="str">
        <f t="shared" si="7709"/>
        <v>COOL533B - OCR#38721 N.O. 138003</v>
      </c>
      <c r="F1670" s="114">
        <f t="shared" si="7625"/>
        <v>364</v>
      </c>
      <c r="G1670" s="186">
        <f>VLOOKUP($F1670,'2021 Depreciation Rates'!$A:$B,2,FALSE)</f>
        <v>4.3999999999999997E-2</v>
      </c>
      <c r="H1670" s="186">
        <f>VLOOKUP($F1670,'2022-2023 Depreciation Rates'!$A$1:$B$197,2,FALSE)</f>
        <v>3.6999999999999998E-2</v>
      </c>
      <c r="J1670" s="166">
        <f t="shared" ref="J1670:U1670" si="7742">-I1463*($G1670/12)</f>
        <v>0</v>
      </c>
      <c r="K1670" s="166">
        <f t="shared" si="7742"/>
        <v>0</v>
      </c>
      <c r="L1670" s="166">
        <f t="shared" si="7742"/>
        <v>0</v>
      </c>
      <c r="M1670" s="166">
        <f t="shared" si="7742"/>
        <v>0</v>
      </c>
      <c r="N1670" s="166">
        <f t="shared" si="7742"/>
        <v>0</v>
      </c>
      <c r="O1670" s="166">
        <f t="shared" si="7742"/>
        <v>0</v>
      </c>
      <c r="P1670" s="166">
        <f t="shared" si="7742"/>
        <v>0</v>
      </c>
      <c r="Q1670" s="166">
        <f t="shared" si="7742"/>
        <v>0</v>
      </c>
      <c r="R1670" s="166">
        <f t="shared" si="7742"/>
        <v>0</v>
      </c>
      <c r="S1670" s="166">
        <f t="shared" si="7742"/>
        <v>0</v>
      </c>
      <c r="T1670" s="166">
        <f t="shared" si="7742"/>
        <v>0</v>
      </c>
      <c r="U1670" s="166">
        <f t="shared" si="7742"/>
        <v>0</v>
      </c>
      <c r="V1670" s="166">
        <f t="shared" ref="V1670" si="7743">SUM(J1670:U1670)</f>
        <v>0</v>
      </c>
      <c r="W1670" s="100">
        <f t="shared" si="7627"/>
        <v>0</v>
      </c>
      <c r="X1670" s="166">
        <f t="shared" ref="X1670:AH1670" si="7744">-W1463*($G1670/12)</f>
        <v>0</v>
      </c>
      <c r="Y1670" s="166">
        <f t="shared" si="7744"/>
        <v>0</v>
      </c>
      <c r="Z1670" s="166">
        <f t="shared" si="7744"/>
        <v>0</v>
      </c>
      <c r="AA1670" s="166">
        <f t="shared" si="7744"/>
        <v>0</v>
      </c>
      <c r="AB1670" s="166">
        <f t="shared" si="7744"/>
        <v>0</v>
      </c>
      <c r="AC1670" s="166">
        <f t="shared" si="7744"/>
        <v>0</v>
      </c>
      <c r="AD1670" s="166">
        <f t="shared" si="7744"/>
        <v>0</v>
      </c>
      <c r="AE1670" s="166">
        <f t="shared" si="7744"/>
        <v>0</v>
      </c>
      <c r="AF1670" s="166">
        <f t="shared" si="7744"/>
        <v>0</v>
      </c>
      <c r="AG1670" s="166">
        <f t="shared" si="7744"/>
        <v>0</v>
      </c>
      <c r="AH1670" s="166">
        <f t="shared" si="7744"/>
        <v>0</v>
      </c>
      <c r="AI1670" s="100">
        <f t="shared" ref="AI1670" si="7745">SUM(W1670:AH1670)</f>
        <v>0</v>
      </c>
      <c r="AJ1670" s="100">
        <f t="shared" si="7633"/>
        <v>0</v>
      </c>
      <c r="AK1670" s="100">
        <f t="shared" si="7634"/>
        <v>0</v>
      </c>
      <c r="AL1670" s="100">
        <f t="shared" si="7712"/>
        <v>0</v>
      </c>
      <c r="AM1670" s="100">
        <f t="shared" si="7712"/>
        <v>0</v>
      </c>
      <c r="AN1670" s="100">
        <f t="shared" si="7712"/>
        <v>0</v>
      </c>
      <c r="AO1670" s="100">
        <f t="shared" si="7712"/>
        <v>0</v>
      </c>
      <c r="AP1670" s="100">
        <f t="shared" si="7712"/>
        <v>0</v>
      </c>
      <c r="AQ1670" s="100">
        <f t="shared" si="7712"/>
        <v>0</v>
      </c>
      <c r="AR1670" s="100">
        <f t="shared" si="7712"/>
        <v>0</v>
      </c>
      <c r="AS1670" s="100">
        <f t="shared" si="7712"/>
        <v>0</v>
      </c>
      <c r="AT1670" s="100">
        <f t="shared" si="7712"/>
        <v>0</v>
      </c>
      <c r="AU1670" s="100">
        <f t="shared" si="7712"/>
        <v>0</v>
      </c>
      <c r="AV1670" s="100">
        <f t="shared" ref="AV1670" si="7746">SUM(AJ1670:AU1670)</f>
        <v>0</v>
      </c>
      <c r="AW1670" s="100">
        <f t="shared" si="7635"/>
        <v>0</v>
      </c>
      <c r="AX1670" s="100">
        <f t="shared" si="7701"/>
        <v>0</v>
      </c>
      <c r="AY1670" s="100">
        <f t="shared" si="7701"/>
        <v>0</v>
      </c>
      <c r="AZ1670" s="100">
        <f t="shared" si="7701"/>
        <v>0</v>
      </c>
      <c r="BA1670" s="100">
        <f t="shared" si="7701"/>
        <v>0</v>
      </c>
      <c r="BB1670" s="100">
        <f t="shared" si="7701"/>
        <v>0</v>
      </c>
      <c r="BC1670" s="100">
        <f t="shared" si="7701"/>
        <v>0</v>
      </c>
      <c r="BD1670" s="100">
        <f t="shared" si="7701"/>
        <v>0</v>
      </c>
      <c r="BE1670" s="100">
        <f t="shared" si="7701"/>
        <v>0</v>
      </c>
      <c r="BF1670" s="100">
        <f t="shared" si="7701"/>
        <v>0</v>
      </c>
      <c r="BG1670" s="100">
        <f t="shared" si="7701"/>
        <v>0</v>
      </c>
      <c r="BH1670" s="100">
        <f t="shared" si="7701"/>
        <v>0</v>
      </c>
      <c r="BI1670" s="100">
        <f t="shared" si="7642"/>
        <v>0</v>
      </c>
      <c r="BV1670" s="142"/>
      <c r="CI1670" s="142"/>
      <c r="CV1670" s="142"/>
      <c r="DI1670" s="142"/>
      <c r="DV1670" s="142"/>
      <c r="EI1670" s="142"/>
    </row>
    <row r="1671" spans="1:139" ht="15.75" outlineLevel="1" x14ac:dyDescent="0.25">
      <c r="A1671" s="2">
        <f t="shared" si="7709"/>
        <v>5</v>
      </c>
      <c r="B1671" s="1" t="str">
        <f t="shared" si="7709"/>
        <v>PRE-09603</v>
      </c>
      <c r="C1671" s="1" t="str">
        <f t="shared" si="7709"/>
        <v>SPP FH - Coolidge  13533</v>
      </c>
      <c r="D1671" s="2" t="str">
        <f t="shared" si="7709"/>
        <v>A2768867</v>
      </c>
      <c r="E1671" s="141" t="str">
        <f t="shared" si="7709"/>
        <v>COOLIDGE 13533 OCRs - 5 TAV</v>
      </c>
      <c r="F1671" s="114">
        <f t="shared" si="7625"/>
        <v>364</v>
      </c>
      <c r="G1671" s="186">
        <f>VLOOKUP($F1671,'2021 Depreciation Rates'!$A:$B,2,FALSE)</f>
        <v>4.3999999999999997E-2</v>
      </c>
      <c r="H1671" s="186">
        <f>VLOOKUP($F1671,'2022-2023 Depreciation Rates'!$A$1:$B$197,2,FALSE)</f>
        <v>3.6999999999999998E-2</v>
      </c>
      <c r="J1671" s="166">
        <f t="shared" ref="J1671:U1671" si="7747">-I1464*($G1671/12)</f>
        <v>0</v>
      </c>
      <c r="K1671" s="166">
        <f t="shared" si="7747"/>
        <v>0</v>
      </c>
      <c r="L1671" s="166">
        <f t="shared" si="7747"/>
        <v>0</v>
      </c>
      <c r="M1671" s="166">
        <f t="shared" si="7747"/>
        <v>0</v>
      </c>
      <c r="N1671" s="166">
        <f t="shared" si="7747"/>
        <v>0</v>
      </c>
      <c r="O1671" s="166">
        <f t="shared" si="7747"/>
        <v>0</v>
      </c>
      <c r="P1671" s="166">
        <f t="shared" si="7747"/>
        <v>0</v>
      </c>
      <c r="Q1671" s="166">
        <f t="shared" si="7747"/>
        <v>0</v>
      </c>
      <c r="R1671" s="166">
        <f t="shared" si="7747"/>
        <v>0</v>
      </c>
      <c r="S1671" s="166">
        <f t="shared" si="7747"/>
        <v>0</v>
      </c>
      <c r="T1671" s="166">
        <f t="shared" si="7747"/>
        <v>0</v>
      </c>
      <c r="U1671" s="166">
        <f t="shared" si="7747"/>
        <v>0</v>
      </c>
      <c r="V1671" s="166">
        <f t="shared" ref="V1671" si="7748">SUM(J1671:U1671)</f>
        <v>0</v>
      </c>
      <c r="W1671" s="100">
        <f t="shared" si="7627"/>
        <v>0</v>
      </c>
      <c r="X1671" s="166">
        <f t="shared" ref="X1671:AH1671" si="7749">-W1464*($G1671/12)</f>
        <v>0</v>
      </c>
      <c r="Y1671" s="166">
        <f t="shared" si="7749"/>
        <v>0</v>
      </c>
      <c r="Z1671" s="166">
        <f t="shared" si="7749"/>
        <v>0</v>
      </c>
      <c r="AA1671" s="166">
        <f t="shared" si="7749"/>
        <v>0</v>
      </c>
      <c r="AB1671" s="166">
        <f t="shared" si="7749"/>
        <v>0</v>
      </c>
      <c r="AC1671" s="166">
        <f t="shared" si="7749"/>
        <v>0</v>
      </c>
      <c r="AD1671" s="166">
        <f t="shared" si="7749"/>
        <v>0</v>
      </c>
      <c r="AE1671" s="166">
        <f t="shared" si="7749"/>
        <v>0</v>
      </c>
      <c r="AF1671" s="166">
        <f t="shared" si="7749"/>
        <v>0</v>
      </c>
      <c r="AG1671" s="166">
        <f t="shared" si="7749"/>
        <v>0</v>
      </c>
      <c r="AH1671" s="166">
        <f t="shared" si="7749"/>
        <v>0</v>
      </c>
      <c r="AI1671" s="100">
        <f t="shared" ref="AI1671" si="7750">SUM(W1671:AH1671)</f>
        <v>0</v>
      </c>
      <c r="AJ1671" s="100">
        <f t="shared" si="7633"/>
        <v>0</v>
      </c>
      <c r="AK1671" s="100">
        <f t="shared" si="7634"/>
        <v>0</v>
      </c>
      <c r="AL1671" s="100">
        <f t="shared" si="7712"/>
        <v>0</v>
      </c>
      <c r="AM1671" s="100">
        <f t="shared" si="7712"/>
        <v>0</v>
      </c>
      <c r="AN1671" s="100">
        <f t="shared" si="7712"/>
        <v>0</v>
      </c>
      <c r="AO1671" s="100">
        <f t="shared" si="7712"/>
        <v>0</v>
      </c>
      <c r="AP1671" s="100">
        <f t="shared" si="7712"/>
        <v>0</v>
      </c>
      <c r="AQ1671" s="100">
        <f t="shared" si="7712"/>
        <v>0</v>
      </c>
      <c r="AR1671" s="100">
        <f t="shared" si="7712"/>
        <v>0</v>
      </c>
      <c r="AS1671" s="100">
        <f t="shared" si="7712"/>
        <v>0</v>
      </c>
      <c r="AT1671" s="100">
        <f t="shared" si="7712"/>
        <v>0</v>
      </c>
      <c r="AU1671" s="100">
        <f t="shared" si="7712"/>
        <v>0</v>
      </c>
      <c r="AV1671" s="100">
        <f t="shared" ref="AV1671" si="7751">SUM(AJ1671:AU1671)</f>
        <v>0</v>
      </c>
      <c r="AW1671" s="100">
        <f t="shared" si="7635"/>
        <v>0</v>
      </c>
      <c r="AX1671" s="100">
        <f t="shared" si="7701"/>
        <v>0</v>
      </c>
      <c r="AY1671" s="100">
        <f t="shared" si="7701"/>
        <v>0</v>
      </c>
      <c r="AZ1671" s="100">
        <f t="shared" si="7701"/>
        <v>0</v>
      </c>
      <c r="BA1671" s="100">
        <f t="shared" si="7701"/>
        <v>0</v>
      </c>
      <c r="BB1671" s="100">
        <f t="shared" si="7701"/>
        <v>0</v>
      </c>
      <c r="BC1671" s="100">
        <f t="shared" si="7701"/>
        <v>0</v>
      </c>
      <c r="BD1671" s="100">
        <f t="shared" si="7701"/>
        <v>0</v>
      </c>
      <c r="BE1671" s="100">
        <f t="shared" si="7701"/>
        <v>0</v>
      </c>
      <c r="BF1671" s="100">
        <f t="shared" si="7701"/>
        <v>0</v>
      </c>
      <c r="BG1671" s="100">
        <f t="shared" si="7701"/>
        <v>0</v>
      </c>
      <c r="BH1671" s="100">
        <f t="shared" si="7701"/>
        <v>0</v>
      </c>
      <c r="BI1671" s="100">
        <f t="shared" si="7642"/>
        <v>0</v>
      </c>
      <c r="BV1671" s="142"/>
      <c r="CI1671" s="142"/>
      <c r="CV1671" s="142"/>
      <c r="DI1671" s="142"/>
      <c r="DV1671" s="142"/>
      <c r="EI1671" s="142"/>
    </row>
    <row r="1672" spans="1:139" ht="15.75" outlineLevel="1" x14ac:dyDescent="0.25">
      <c r="A1672" s="2">
        <f t="shared" ref="A1672:E1681" si="7752">A1465</f>
        <v>6</v>
      </c>
      <c r="B1672" s="1" t="str">
        <f t="shared" si="7752"/>
        <v>PRE-09793</v>
      </c>
      <c r="C1672" s="1" t="str">
        <f t="shared" si="7752"/>
        <v>SPP FH - Clarkwild 13461</v>
      </c>
      <c r="D1672" s="2" t="str">
        <f t="shared" si="7752"/>
        <v>PRE-09793.1</v>
      </c>
      <c r="E1672" s="141" t="str">
        <f t="shared" si="7752"/>
        <v>SPP FH - Clarkwild 13461 -OH Feeder</v>
      </c>
      <c r="F1672" s="114">
        <f t="shared" si="7625"/>
        <v>364</v>
      </c>
      <c r="G1672" s="186">
        <f>VLOOKUP($F1672,'2021 Depreciation Rates'!$A:$B,2,FALSE)</f>
        <v>4.3999999999999997E-2</v>
      </c>
      <c r="H1672" s="186">
        <f>VLOOKUP($F1672,'2022-2023 Depreciation Rates'!$A$1:$B$197,2,FALSE)</f>
        <v>3.6999999999999998E-2</v>
      </c>
      <c r="J1672" s="166">
        <f t="shared" ref="J1672:U1672" si="7753">-I1465*($G1672/12)</f>
        <v>0</v>
      </c>
      <c r="K1672" s="166">
        <f t="shared" si="7753"/>
        <v>0</v>
      </c>
      <c r="L1672" s="166">
        <f t="shared" si="7753"/>
        <v>0</v>
      </c>
      <c r="M1672" s="166">
        <f t="shared" si="7753"/>
        <v>0</v>
      </c>
      <c r="N1672" s="166">
        <f t="shared" si="7753"/>
        <v>0</v>
      </c>
      <c r="O1672" s="166">
        <f t="shared" si="7753"/>
        <v>0</v>
      </c>
      <c r="P1672" s="166">
        <f t="shared" si="7753"/>
        <v>0</v>
      </c>
      <c r="Q1672" s="166">
        <f t="shared" si="7753"/>
        <v>0</v>
      </c>
      <c r="R1672" s="166">
        <f t="shared" si="7753"/>
        <v>0</v>
      </c>
      <c r="S1672" s="166">
        <f t="shared" si="7753"/>
        <v>0</v>
      </c>
      <c r="T1672" s="166">
        <f t="shared" si="7753"/>
        <v>0</v>
      </c>
      <c r="U1672" s="166">
        <f t="shared" si="7753"/>
        <v>0</v>
      </c>
      <c r="V1672" s="166">
        <f t="shared" si="7638"/>
        <v>0</v>
      </c>
      <c r="W1672" s="100">
        <f t="shared" si="7627"/>
        <v>0</v>
      </c>
      <c r="X1672" s="166">
        <f t="shared" ref="X1672:AH1672" si="7754">-W1465*($G1672/12)</f>
        <v>0</v>
      </c>
      <c r="Y1672" s="166">
        <f t="shared" si="7754"/>
        <v>0</v>
      </c>
      <c r="Z1672" s="166">
        <f t="shared" si="7754"/>
        <v>0</v>
      </c>
      <c r="AA1672" s="166">
        <f t="shared" si="7754"/>
        <v>0</v>
      </c>
      <c r="AB1672" s="166">
        <f t="shared" si="7754"/>
        <v>0</v>
      </c>
      <c r="AC1672" s="166">
        <f t="shared" si="7754"/>
        <v>0</v>
      </c>
      <c r="AD1672" s="166">
        <f t="shared" si="7754"/>
        <v>0</v>
      </c>
      <c r="AE1672" s="166">
        <f t="shared" si="7754"/>
        <v>0</v>
      </c>
      <c r="AF1672" s="166">
        <f t="shared" si="7754"/>
        <v>0</v>
      </c>
      <c r="AG1672" s="166">
        <f t="shared" si="7754"/>
        <v>0</v>
      </c>
      <c r="AH1672" s="166">
        <f t="shared" si="7754"/>
        <v>0</v>
      </c>
      <c r="AI1672" s="100">
        <f t="shared" si="7640"/>
        <v>0</v>
      </c>
      <c r="AJ1672" s="100">
        <f t="shared" si="7633"/>
        <v>0</v>
      </c>
      <c r="AK1672" s="100">
        <f t="shared" si="7634"/>
        <v>0</v>
      </c>
      <c r="AL1672" s="100">
        <f t="shared" si="7712"/>
        <v>-1568.6494469999998</v>
      </c>
      <c r="AM1672" s="100">
        <f t="shared" si="7712"/>
        <v>-1568.6494469999998</v>
      </c>
      <c r="AN1672" s="100">
        <f t="shared" si="7712"/>
        <v>-1568.6494469999998</v>
      </c>
      <c r="AO1672" s="100">
        <f t="shared" si="7712"/>
        <v>-1568.6494469999998</v>
      </c>
      <c r="AP1672" s="100">
        <f t="shared" si="7712"/>
        <v>-1568.6494469999998</v>
      </c>
      <c r="AQ1672" s="100">
        <f t="shared" si="7712"/>
        <v>-1568.6494469999998</v>
      </c>
      <c r="AR1672" s="100">
        <f t="shared" si="7712"/>
        <v>-1568.6494469999998</v>
      </c>
      <c r="AS1672" s="100">
        <f t="shared" si="7712"/>
        <v>-1568.6494469999998</v>
      </c>
      <c r="AT1672" s="100">
        <f t="shared" si="7712"/>
        <v>-1568.6494469999998</v>
      </c>
      <c r="AU1672" s="100">
        <f t="shared" si="7712"/>
        <v>-1568.6494469999998</v>
      </c>
      <c r="AV1672" s="100">
        <f t="shared" si="7641"/>
        <v>-15686.494469999998</v>
      </c>
      <c r="AW1672" s="100">
        <f t="shared" si="7635"/>
        <v>-1568.6494469999998</v>
      </c>
      <c r="AX1672" s="100">
        <f t="shared" si="7701"/>
        <v>-1568.6494469999998</v>
      </c>
      <c r="AY1672" s="100">
        <f t="shared" si="7701"/>
        <v>-1568.6494469999998</v>
      </c>
      <c r="AZ1672" s="100">
        <f t="shared" si="7701"/>
        <v>-1568.6494469999998</v>
      </c>
      <c r="BA1672" s="100">
        <f t="shared" si="7701"/>
        <v>-1568.6494469999998</v>
      </c>
      <c r="BB1672" s="100">
        <f t="shared" si="7701"/>
        <v>-1568.6494469999998</v>
      </c>
      <c r="BC1672" s="100">
        <f t="shared" si="7701"/>
        <v>-1568.6494469999998</v>
      </c>
      <c r="BD1672" s="100">
        <f t="shared" si="7701"/>
        <v>-1568.6494469999998</v>
      </c>
      <c r="BE1672" s="100">
        <f t="shared" si="7701"/>
        <v>-1568.6494469999998</v>
      </c>
      <c r="BF1672" s="100">
        <f t="shared" si="7701"/>
        <v>-1568.6494469999998</v>
      </c>
      <c r="BG1672" s="100">
        <f t="shared" si="7701"/>
        <v>-1568.6494469999998</v>
      </c>
      <c r="BH1672" s="100">
        <f t="shared" si="7701"/>
        <v>-1568.6494469999998</v>
      </c>
      <c r="BI1672" s="100">
        <f t="shared" si="7642"/>
        <v>-18823.793363999997</v>
      </c>
      <c r="BV1672" s="142"/>
      <c r="CI1672" s="142"/>
      <c r="CV1672" s="142"/>
      <c r="DI1672" s="142"/>
      <c r="DV1672" s="142"/>
      <c r="EI1672" s="142"/>
    </row>
    <row r="1673" spans="1:139" ht="15.75" outlineLevel="1" x14ac:dyDescent="0.25">
      <c r="A1673" s="2">
        <f t="shared" si="7752"/>
        <v>6</v>
      </c>
      <c r="B1673" s="1" t="str">
        <f t="shared" si="7752"/>
        <v>PRE-09793</v>
      </c>
      <c r="C1673" s="1" t="str">
        <f t="shared" si="7752"/>
        <v>SPP FH - Clarkwild 13461</v>
      </c>
      <c r="D1673" s="2" t="str">
        <f t="shared" si="7752"/>
        <v>A2787325</v>
      </c>
      <c r="E1673" s="141" t="str">
        <f t="shared" si="7752"/>
        <v>SPP FH - Clarkwild 13461 OCR-10 TAV</v>
      </c>
      <c r="F1673" s="114">
        <f t="shared" si="7625"/>
        <v>364</v>
      </c>
      <c r="G1673" s="186">
        <f>VLOOKUP($F1673,'2021 Depreciation Rates'!$A:$B,2,FALSE)</f>
        <v>4.3999999999999997E-2</v>
      </c>
      <c r="H1673" s="186">
        <f>VLOOKUP($F1673,'2022-2023 Depreciation Rates'!$A$1:$B$197,2,FALSE)</f>
        <v>3.6999999999999998E-2</v>
      </c>
      <c r="J1673" s="166">
        <f t="shared" ref="J1673:U1673" si="7755">-I1466*($G1673/12)</f>
        <v>0</v>
      </c>
      <c r="K1673" s="166">
        <f t="shared" si="7755"/>
        <v>0</v>
      </c>
      <c r="L1673" s="166">
        <f t="shared" si="7755"/>
        <v>0</v>
      </c>
      <c r="M1673" s="166">
        <f t="shared" si="7755"/>
        <v>0</v>
      </c>
      <c r="N1673" s="166">
        <f t="shared" si="7755"/>
        <v>0</v>
      </c>
      <c r="O1673" s="166">
        <f t="shared" si="7755"/>
        <v>0</v>
      </c>
      <c r="P1673" s="166">
        <f t="shared" si="7755"/>
        <v>0</v>
      </c>
      <c r="Q1673" s="166">
        <f t="shared" si="7755"/>
        <v>0</v>
      </c>
      <c r="R1673" s="166">
        <f t="shared" si="7755"/>
        <v>0</v>
      </c>
      <c r="S1673" s="166">
        <f t="shared" si="7755"/>
        <v>0</v>
      </c>
      <c r="T1673" s="166">
        <f t="shared" si="7755"/>
        <v>0</v>
      </c>
      <c r="U1673" s="166">
        <f t="shared" si="7755"/>
        <v>0</v>
      </c>
      <c r="V1673" s="166">
        <f t="shared" ref="V1673" si="7756">SUM(J1673:U1673)</f>
        <v>0</v>
      </c>
      <c r="W1673" s="100">
        <f t="shared" si="7627"/>
        <v>0</v>
      </c>
      <c r="X1673" s="166">
        <f t="shared" ref="X1673:AH1673" si="7757">-W1466*($G1673/12)</f>
        <v>0</v>
      </c>
      <c r="Y1673" s="166">
        <f t="shared" si="7757"/>
        <v>0</v>
      </c>
      <c r="Z1673" s="166">
        <f t="shared" si="7757"/>
        <v>0</v>
      </c>
      <c r="AA1673" s="166">
        <f t="shared" si="7757"/>
        <v>0</v>
      </c>
      <c r="AB1673" s="166">
        <f t="shared" si="7757"/>
        <v>0</v>
      </c>
      <c r="AC1673" s="166">
        <f t="shared" si="7757"/>
        <v>0</v>
      </c>
      <c r="AD1673" s="166">
        <f t="shared" si="7757"/>
        <v>0</v>
      </c>
      <c r="AE1673" s="166">
        <f t="shared" si="7757"/>
        <v>0</v>
      </c>
      <c r="AF1673" s="166">
        <f t="shared" si="7757"/>
        <v>0</v>
      </c>
      <c r="AG1673" s="166">
        <f t="shared" si="7757"/>
        <v>0</v>
      </c>
      <c r="AH1673" s="166">
        <f t="shared" si="7757"/>
        <v>0</v>
      </c>
      <c r="AI1673" s="100">
        <f t="shared" ref="AI1673" si="7758">SUM(W1673:AH1673)</f>
        <v>0</v>
      </c>
      <c r="AJ1673" s="100">
        <f t="shared" si="7633"/>
        <v>0</v>
      </c>
      <c r="AK1673" s="100">
        <f t="shared" si="7634"/>
        <v>0</v>
      </c>
      <c r="AL1673" s="100">
        <f t="shared" si="7712"/>
        <v>-51.068078333333339</v>
      </c>
      <c r="AM1673" s="100">
        <f t="shared" si="7712"/>
        <v>-51.068078333333339</v>
      </c>
      <c r="AN1673" s="100">
        <f t="shared" si="7712"/>
        <v>-51.068078333333339</v>
      </c>
      <c r="AO1673" s="100">
        <f t="shared" si="7712"/>
        <v>-51.068078333333339</v>
      </c>
      <c r="AP1673" s="100">
        <f t="shared" si="7712"/>
        <v>-51.068078333333339</v>
      </c>
      <c r="AQ1673" s="100">
        <f t="shared" si="7712"/>
        <v>-51.068078333333339</v>
      </c>
      <c r="AR1673" s="100">
        <f t="shared" si="7712"/>
        <v>-51.068078333333339</v>
      </c>
      <c r="AS1673" s="100">
        <f t="shared" si="7712"/>
        <v>-51.068078333333339</v>
      </c>
      <c r="AT1673" s="100">
        <f t="shared" si="7712"/>
        <v>-51.068078333333339</v>
      </c>
      <c r="AU1673" s="100">
        <f t="shared" si="7712"/>
        <v>-51.068078333333339</v>
      </c>
      <c r="AV1673" s="100">
        <f t="shared" ref="AV1673" si="7759">SUM(AJ1673:AU1673)</f>
        <v>-510.68078333333341</v>
      </c>
      <c r="AW1673" s="100">
        <f t="shared" si="7635"/>
        <v>-51.068078333333339</v>
      </c>
      <c r="AX1673" s="100">
        <f t="shared" si="7701"/>
        <v>-51.068078333333339</v>
      </c>
      <c r="AY1673" s="100">
        <f t="shared" si="7701"/>
        <v>-51.068078333333339</v>
      </c>
      <c r="AZ1673" s="100">
        <f t="shared" si="7701"/>
        <v>-51.068078333333339</v>
      </c>
      <c r="BA1673" s="100">
        <f t="shared" si="7701"/>
        <v>-51.068078333333339</v>
      </c>
      <c r="BB1673" s="100">
        <f t="shared" si="7701"/>
        <v>-51.068078333333339</v>
      </c>
      <c r="BC1673" s="100">
        <f t="shared" si="7701"/>
        <v>-51.068078333333339</v>
      </c>
      <c r="BD1673" s="100">
        <f t="shared" si="7701"/>
        <v>-51.068078333333339</v>
      </c>
      <c r="BE1673" s="100">
        <f t="shared" si="7701"/>
        <v>-51.068078333333339</v>
      </c>
      <c r="BF1673" s="100">
        <f t="shared" si="7701"/>
        <v>-51.068078333333339</v>
      </c>
      <c r="BG1673" s="100">
        <f t="shared" si="7701"/>
        <v>-51.068078333333339</v>
      </c>
      <c r="BH1673" s="100">
        <f t="shared" si="7701"/>
        <v>-51.068078333333339</v>
      </c>
      <c r="BI1673" s="100">
        <f t="shared" si="7642"/>
        <v>-612.81694000000005</v>
      </c>
      <c r="BV1673" s="142"/>
      <c r="CI1673" s="142"/>
      <c r="CV1673" s="142"/>
      <c r="DI1673" s="142"/>
      <c r="DV1673" s="142"/>
      <c r="EI1673" s="142"/>
    </row>
    <row r="1674" spans="1:139" ht="15.75" outlineLevel="1" x14ac:dyDescent="0.25">
      <c r="A1674" s="2">
        <f t="shared" si="7752"/>
        <v>7</v>
      </c>
      <c r="B1674" s="1" t="str">
        <f t="shared" si="7752"/>
        <v>PRE-09794</v>
      </c>
      <c r="C1674" s="1" t="str">
        <f t="shared" si="7752"/>
        <v>SPP FH - Fishhawk 14121</v>
      </c>
      <c r="D1674" s="2" t="str">
        <f t="shared" si="7752"/>
        <v>PRE-09794.1</v>
      </c>
      <c r="E1674" s="141" t="str">
        <f t="shared" si="7752"/>
        <v>SPP FH - Fishhawk 14121 - OH Feeder</v>
      </c>
      <c r="F1674" s="114">
        <f t="shared" si="7625"/>
        <v>364</v>
      </c>
      <c r="G1674" s="186">
        <f>VLOOKUP($F1674,'2021 Depreciation Rates'!$A:$B,2,FALSE)</f>
        <v>4.3999999999999997E-2</v>
      </c>
      <c r="H1674" s="186">
        <f>VLOOKUP($F1674,'2022-2023 Depreciation Rates'!$A$1:$B$197,2,FALSE)</f>
        <v>3.6999999999999998E-2</v>
      </c>
      <c r="J1674" s="166">
        <f t="shared" ref="J1674:U1674" si="7760">-I1467*($G1674/12)</f>
        <v>0</v>
      </c>
      <c r="K1674" s="166">
        <f t="shared" si="7760"/>
        <v>0</v>
      </c>
      <c r="L1674" s="166">
        <f t="shared" si="7760"/>
        <v>0</v>
      </c>
      <c r="M1674" s="166">
        <f t="shared" si="7760"/>
        <v>0</v>
      </c>
      <c r="N1674" s="166">
        <f t="shared" si="7760"/>
        <v>0</v>
      </c>
      <c r="O1674" s="166">
        <f t="shared" si="7760"/>
        <v>0</v>
      </c>
      <c r="P1674" s="166">
        <f t="shared" si="7760"/>
        <v>0</v>
      </c>
      <c r="Q1674" s="166">
        <f t="shared" si="7760"/>
        <v>0</v>
      </c>
      <c r="R1674" s="166">
        <f t="shared" si="7760"/>
        <v>0</v>
      </c>
      <c r="S1674" s="166">
        <f t="shared" si="7760"/>
        <v>0</v>
      </c>
      <c r="T1674" s="166">
        <f t="shared" si="7760"/>
        <v>0</v>
      </c>
      <c r="U1674" s="166">
        <f t="shared" si="7760"/>
        <v>0</v>
      </c>
      <c r="V1674" s="166">
        <f t="shared" si="7638"/>
        <v>0</v>
      </c>
      <c r="W1674" s="100">
        <f t="shared" si="7627"/>
        <v>0</v>
      </c>
      <c r="X1674" s="166">
        <f t="shared" ref="X1674:AH1674" si="7761">-W1467*($G1674/12)</f>
        <v>0</v>
      </c>
      <c r="Y1674" s="166">
        <f t="shared" si="7761"/>
        <v>0</v>
      </c>
      <c r="Z1674" s="166">
        <f t="shared" si="7761"/>
        <v>0</v>
      </c>
      <c r="AA1674" s="166">
        <f t="shared" si="7761"/>
        <v>0</v>
      </c>
      <c r="AB1674" s="166">
        <f t="shared" si="7761"/>
        <v>0</v>
      </c>
      <c r="AC1674" s="166">
        <f t="shared" si="7761"/>
        <v>0</v>
      </c>
      <c r="AD1674" s="166">
        <f t="shared" si="7761"/>
        <v>0</v>
      </c>
      <c r="AE1674" s="166">
        <f t="shared" si="7761"/>
        <v>0</v>
      </c>
      <c r="AF1674" s="166">
        <f t="shared" si="7761"/>
        <v>0</v>
      </c>
      <c r="AG1674" s="166">
        <f t="shared" si="7761"/>
        <v>0</v>
      </c>
      <c r="AH1674" s="166">
        <f t="shared" si="7761"/>
        <v>0</v>
      </c>
      <c r="AI1674" s="100">
        <f t="shared" si="7640"/>
        <v>0</v>
      </c>
      <c r="AJ1674" s="100">
        <f t="shared" si="7633"/>
        <v>0</v>
      </c>
      <c r="AK1674" s="100">
        <f t="shared" si="7634"/>
        <v>-371.295592</v>
      </c>
      <c r="AL1674" s="100">
        <f t="shared" si="7712"/>
        <v>-371.295592</v>
      </c>
      <c r="AM1674" s="100">
        <f t="shared" si="7712"/>
        <v>-371.295592</v>
      </c>
      <c r="AN1674" s="100">
        <f t="shared" si="7712"/>
        <v>-371.295592</v>
      </c>
      <c r="AO1674" s="100">
        <f t="shared" si="7712"/>
        <v>-371.295592</v>
      </c>
      <c r="AP1674" s="100">
        <f t="shared" si="7712"/>
        <v>-371.295592</v>
      </c>
      <c r="AQ1674" s="100">
        <f t="shared" si="7712"/>
        <v>-371.295592</v>
      </c>
      <c r="AR1674" s="100">
        <f t="shared" si="7712"/>
        <v>-371.295592</v>
      </c>
      <c r="AS1674" s="100">
        <f t="shared" si="7712"/>
        <v>-371.295592</v>
      </c>
      <c r="AT1674" s="100">
        <f t="shared" si="7712"/>
        <v>-371.295592</v>
      </c>
      <c r="AU1674" s="100">
        <f t="shared" si="7712"/>
        <v>-371.295592</v>
      </c>
      <c r="AV1674" s="100">
        <f t="shared" si="7641"/>
        <v>-4084.2515119999998</v>
      </c>
      <c r="AW1674" s="100">
        <f t="shared" si="7635"/>
        <v>-371.295592</v>
      </c>
      <c r="AX1674" s="100">
        <f t="shared" si="7701"/>
        <v>-371.295592</v>
      </c>
      <c r="AY1674" s="100">
        <f t="shared" si="7701"/>
        <v>-371.295592</v>
      </c>
      <c r="AZ1674" s="100">
        <f t="shared" si="7701"/>
        <v>-371.295592</v>
      </c>
      <c r="BA1674" s="100">
        <f t="shared" si="7701"/>
        <v>-371.295592</v>
      </c>
      <c r="BB1674" s="100">
        <f t="shared" si="7701"/>
        <v>-371.295592</v>
      </c>
      <c r="BC1674" s="100">
        <f t="shared" si="7701"/>
        <v>-371.295592</v>
      </c>
      <c r="BD1674" s="100">
        <f t="shared" si="7701"/>
        <v>-371.295592</v>
      </c>
      <c r="BE1674" s="100">
        <f t="shared" si="7701"/>
        <v>-371.295592</v>
      </c>
      <c r="BF1674" s="100">
        <f t="shared" si="7701"/>
        <v>-371.295592</v>
      </c>
      <c r="BG1674" s="100">
        <f t="shared" si="7701"/>
        <v>-371.295592</v>
      </c>
      <c r="BH1674" s="100">
        <f t="shared" si="7701"/>
        <v>-371.295592</v>
      </c>
      <c r="BI1674" s="100">
        <f t="shared" si="7642"/>
        <v>-4455.5471040000002</v>
      </c>
      <c r="BV1674" s="142"/>
      <c r="CI1674" s="142"/>
      <c r="CV1674" s="142"/>
      <c r="DI1674" s="142"/>
      <c r="DV1674" s="142"/>
      <c r="EI1674" s="142"/>
    </row>
    <row r="1675" spans="1:139" ht="15.75" outlineLevel="1" x14ac:dyDescent="0.25">
      <c r="A1675" s="2">
        <f t="shared" si="7752"/>
        <v>7</v>
      </c>
      <c r="B1675" s="1" t="str">
        <f t="shared" si="7752"/>
        <v>PRE-09794</v>
      </c>
      <c r="C1675" s="1" t="str">
        <f t="shared" si="7752"/>
        <v>SPP FH - Fishhawk 14121</v>
      </c>
      <c r="D1675" s="2" t="str">
        <f t="shared" si="7752"/>
        <v>A2778192</v>
      </c>
      <c r="E1675" s="141" t="str">
        <f t="shared" si="7752"/>
        <v>FISH121A - OCR#28555 - N.O. - 13785</v>
      </c>
      <c r="F1675" s="114">
        <f t="shared" si="7625"/>
        <v>364</v>
      </c>
      <c r="G1675" s="186">
        <f>VLOOKUP($F1675,'2021 Depreciation Rates'!$A:$B,2,FALSE)</f>
        <v>4.3999999999999997E-2</v>
      </c>
      <c r="H1675" s="186">
        <f>VLOOKUP($F1675,'2022-2023 Depreciation Rates'!$A$1:$B$197,2,FALSE)</f>
        <v>3.6999999999999998E-2</v>
      </c>
      <c r="J1675" s="166">
        <f t="shared" ref="J1675:U1675" si="7762">-I1468*($G1675/12)</f>
        <v>0</v>
      </c>
      <c r="K1675" s="166">
        <f t="shared" si="7762"/>
        <v>0</v>
      </c>
      <c r="L1675" s="166">
        <f t="shared" si="7762"/>
        <v>0</v>
      </c>
      <c r="M1675" s="166">
        <f t="shared" si="7762"/>
        <v>0</v>
      </c>
      <c r="N1675" s="166">
        <f t="shared" si="7762"/>
        <v>0</v>
      </c>
      <c r="O1675" s="166">
        <f t="shared" si="7762"/>
        <v>0</v>
      </c>
      <c r="P1675" s="166">
        <f t="shared" si="7762"/>
        <v>0</v>
      </c>
      <c r="Q1675" s="166">
        <f t="shared" si="7762"/>
        <v>0</v>
      </c>
      <c r="R1675" s="166">
        <f t="shared" si="7762"/>
        <v>0</v>
      </c>
      <c r="S1675" s="166">
        <f t="shared" si="7762"/>
        <v>0</v>
      </c>
      <c r="T1675" s="166">
        <f t="shared" si="7762"/>
        <v>0</v>
      </c>
      <c r="U1675" s="166">
        <f t="shared" si="7762"/>
        <v>0</v>
      </c>
      <c r="V1675" s="166">
        <f t="shared" ref="V1675" si="7763">SUM(J1675:U1675)</f>
        <v>0</v>
      </c>
      <c r="W1675" s="100">
        <f t="shared" si="7627"/>
        <v>0</v>
      </c>
      <c r="X1675" s="166">
        <f t="shared" ref="X1675:AH1675" si="7764">-W1468*($G1675/12)</f>
        <v>0</v>
      </c>
      <c r="Y1675" s="166">
        <f t="shared" si="7764"/>
        <v>0</v>
      </c>
      <c r="Z1675" s="166">
        <f t="shared" si="7764"/>
        <v>0</v>
      </c>
      <c r="AA1675" s="166">
        <f t="shared" si="7764"/>
        <v>0</v>
      </c>
      <c r="AB1675" s="166">
        <f t="shared" si="7764"/>
        <v>0</v>
      </c>
      <c r="AC1675" s="166">
        <f t="shared" si="7764"/>
        <v>0</v>
      </c>
      <c r="AD1675" s="166">
        <f t="shared" si="7764"/>
        <v>0</v>
      </c>
      <c r="AE1675" s="166">
        <f t="shared" si="7764"/>
        <v>0</v>
      </c>
      <c r="AF1675" s="166">
        <f t="shared" si="7764"/>
        <v>0</v>
      </c>
      <c r="AG1675" s="166">
        <f t="shared" si="7764"/>
        <v>0</v>
      </c>
      <c r="AH1675" s="166">
        <f t="shared" si="7764"/>
        <v>0</v>
      </c>
      <c r="AI1675" s="100">
        <f t="shared" ref="AI1675" si="7765">SUM(W1675:AH1675)</f>
        <v>0</v>
      </c>
      <c r="AJ1675" s="100">
        <f t="shared" si="7633"/>
        <v>0</v>
      </c>
      <c r="AK1675" s="100">
        <f t="shared" si="7634"/>
        <v>0</v>
      </c>
      <c r="AL1675" s="100">
        <f t="shared" si="7712"/>
        <v>0</v>
      </c>
      <c r="AM1675" s="100">
        <f t="shared" si="7712"/>
        <v>0</v>
      </c>
      <c r="AN1675" s="100">
        <f t="shared" si="7712"/>
        <v>0</v>
      </c>
      <c r="AO1675" s="100">
        <f t="shared" si="7712"/>
        <v>0</v>
      </c>
      <c r="AP1675" s="100">
        <f t="shared" si="7712"/>
        <v>0</v>
      </c>
      <c r="AQ1675" s="100">
        <f t="shared" si="7712"/>
        <v>0</v>
      </c>
      <c r="AR1675" s="100">
        <f t="shared" si="7712"/>
        <v>0</v>
      </c>
      <c r="AS1675" s="100">
        <f t="shared" si="7712"/>
        <v>0</v>
      </c>
      <c r="AT1675" s="100">
        <f t="shared" si="7712"/>
        <v>0</v>
      </c>
      <c r="AU1675" s="100">
        <f t="shared" si="7712"/>
        <v>0</v>
      </c>
      <c r="AV1675" s="100">
        <f t="shared" ref="AV1675" si="7766">SUM(AJ1675:AU1675)</f>
        <v>0</v>
      </c>
      <c r="AW1675" s="100">
        <f t="shared" si="7635"/>
        <v>0</v>
      </c>
      <c r="AX1675" s="100">
        <f t="shared" ref="AX1675:BH1690" si="7767">-AW1468*($H1675/12)</f>
        <v>0</v>
      </c>
      <c r="AY1675" s="100">
        <f t="shared" si="7767"/>
        <v>0</v>
      </c>
      <c r="AZ1675" s="100">
        <f t="shared" si="7767"/>
        <v>0</v>
      </c>
      <c r="BA1675" s="100">
        <f t="shared" si="7767"/>
        <v>0</v>
      </c>
      <c r="BB1675" s="100">
        <f t="shared" si="7767"/>
        <v>0</v>
      </c>
      <c r="BC1675" s="100">
        <f t="shared" si="7767"/>
        <v>0</v>
      </c>
      <c r="BD1675" s="100">
        <f t="shared" si="7767"/>
        <v>0</v>
      </c>
      <c r="BE1675" s="100">
        <f t="shared" si="7767"/>
        <v>0</v>
      </c>
      <c r="BF1675" s="100">
        <f t="shared" si="7767"/>
        <v>0</v>
      </c>
      <c r="BG1675" s="100">
        <f t="shared" si="7767"/>
        <v>0</v>
      </c>
      <c r="BH1675" s="100">
        <f t="shared" si="7767"/>
        <v>0</v>
      </c>
      <c r="BI1675" s="100">
        <f t="shared" si="7642"/>
        <v>0</v>
      </c>
      <c r="BV1675" s="142"/>
      <c r="CI1675" s="142"/>
      <c r="CV1675" s="142"/>
      <c r="DI1675" s="142"/>
      <c r="DV1675" s="142"/>
      <c r="EI1675" s="142"/>
    </row>
    <row r="1676" spans="1:139" ht="15.75" outlineLevel="1" x14ac:dyDescent="0.25">
      <c r="A1676" s="2">
        <f t="shared" si="7752"/>
        <v>7</v>
      </c>
      <c r="B1676" s="1" t="str">
        <f t="shared" si="7752"/>
        <v>PRE-09794</v>
      </c>
      <c r="C1676" s="1" t="str">
        <f t="shared" si="7752"/>
        <v>SPP FH - Fishhawk 14121</v>
      </c>
      <c r="D1676" s="2" t="str">
        <f t="shared" si="7752"/>
        <v>A2787635</v>
      </c>
      <c r="E1676" s="141" t="str">
        <f t="shared" si="7752"/>
        <v>SPP FH - Fishhawk 14121 OCR 131655</v>
      </c>
      <c r="F1676" s="114">
        <f t="shared" si="7625"/>
        <v>364</v>
      </c>
      <c r="G1676" s="186">
        <f>VLOOKUP($F1676,'2021 Depreciation Rates'!$A:$B,2,FALSE)</f>
        <v>4.3999999999999997E-2</v>
      </c>
      <c r="H1676" s="186">
        <f>VLOOKUP($F1676,'2022-2023 Depreciation Rates'!$A$1:$B$197,2,FALSE)</f>
        <v>3.6999999999999998E-2</v>
      </c>
      <c r="J1676" s="166">
        <f t="shared" ref="J1676:U1676" si="7768">-I1469*($G1676/12)</f>
        <v>0</v>
      </c>
      <c r="K1676" s="166">
        <f t="shared" si="7768"/>
        <v>0</v>
      </c>
      <c r="L1676" s="166">
        <f t="shared" si="7768"/>
        <v>0</v>
      </c>
      <c r="M1676" s="166">
        <f t="shared" si="7768"/>
        <v>0</v>
      </c>
      <c r="N1676" s="166">
        <f t="shared" si="7768"/>
        <v>0</v>
      </c>
      <c r="O1676" s="166">
        <f t="shared" si="7768"/>
        <v>0</v>
      </c>
      <c r="P1676" s="166">
        <f t="shared" si="7768"/>
        <v>0</v>
      </c>
      <c r="Q1676" s="166">
        <f t="shared" si="7768"/>
        <v>0</v>
      </c>
      <c r="R1676" s="166">
        <f t="shared" si="7768"/>
        <v>0</v>
      </c>
      <c r="S1676" s="166">
        <f t="shared" si="7768"/>
        <v>0</v>
      </c>
      <c r="T1676" s="166">
        <f t="shared" si="7768"/>
        <v>0</v>
      </c>
      <c r="U1676" s="166">
        <f t="shared" si="7768"/>
        <v>0</v>
      </c>
      <c r="V1676" s="166">
        <f t="shared" ref="V1676" si="7769">SUM(J1676:U1676)</f>
        <v>0</v>
      </c>
      <c r="W1676" s="100">
        <f t="shared" si="7627"/>
        <v>0</v>
      </c>
      <c r="X1676" s="166">
        <f t="shared" ref="X1676:AH1676" si="7770">-W1469*($G1676/12)</f>
        <v>0</v>
      </c>
      <c r="Y1676" s="166">
        <f t="shared" si="7770"/>
        <v>0</v>
      </c>
      <c r="Z1676" s="166">
        <f t="shared" si="7770"/>
        <v>0</v>
      </c>
      <c r="AA1676" s="166">
        <f t="shared" si="7770"/>
        <v>0</v>
      </c>
      <c r="AB1676" s="166">
        <f t="shared" si="7770"/>
        <v>0</v>
      </c>
      <c r="AC1676" s="166">
        <f t="shared" si="7770"/>
        <v>0</v>
      </c>
      <c r="AD1676" s="166">
        <f t="shared" si="7770"/>
        <v>0</v>
      </c>
      <c r="AE1676" s="166">
        <f t="shared" si="7770"/>
        <v>0</v>
      </c>
      <c r="AF1676" s="166">
        <f t="shared" si="7770"/>
        <v>0</v>
      </c>
      <c r="AG1676" s="166">
        <f t="shared" si="7770"/>
        <v>0</v>
      </c>
      <c r="AH1676" s="166">
        <f t="shared" si="7770"/>
        <v>0</v>
      </c>
      <c r="AI1676" s="100">
        <f t="shared" ref="AI1676" si="7771">SUM(W1676:AH1676)</f>
        <v>0</v>
      </c>
      <c r="AJ1676" s="100">
        <f t="shared" si="7633"/>
        <v>0</v>
      </c>
      <c r="AK1676" s="100">
        <f t="shared" si="7634"/>
        <v>0</v>
      </c>
      <c r="AL1676" s="100">
        <f t="shared" si="7712"/>
        <v>0</v>
      </c>
      <c r="AM1676" s="100">
        <f t="shared" si="7712"/>
        <v>0</v>
      </c>
      <c r="AN1676" s="100">
        <f t="shared" si="7712"/>
        <v>0</v>
      </c>
      <c r="AO1676" s="100">
        <f t="shared" si="7712"/>
        <v>0</v>
      </c>
      <c r="AP1676" s="100">
        <f t="shared" si="7712"/>
        <v>0</v>
      </c>
      <c r="AQ1676" s="100">
        <f t="shared" si="7712"/>
        <v>0</v>
      </c>
      <c r="AR1676" s="100">
        <f t="shared" si="7712"/>
        <v>0</v>
      </c>
      <c r="AS1676" s="100">
        <f t="shared" si="7712"/>
        <v>0</v>
      </c>
      <c r="AT1676" s="100">
        <f t="shared" si="7712"/>
        <v>0</v>
      </c>
      <c r="AU1676" s="100">
        <f t="shared" si="7712"/>
        <v>0</v>
      </c>
      <c r="AV1676" s="100">
        <f t="shared" ref="AV1676" si="7772">SUM(AJ1676:AU1676)</f>
        <v>0</v>
      </c>
      <c r="AW1676" s="100">
        <f t="shared" si="7635"/>
        <v>0</v>
      </c>
      <c r="AX1676" s="100">
        <f t="shared" si="7767"/>
        <v>0</v>
      </c>
      <c r="AY1676" s="100">
        <f t="shared" si="7767"/>
        <v>0</v>
      </c>
      <c r="AZ1676" s="100">
        <f t="shared" si="7767"/>
        <v>0</v>
      </c>
      <c r="BA1676" s="100">
        <f t="shared" si="7767"/>
        <v>0</v>
      </c>
      <c r="BB1676" s="100">
        <f t="shared" si="7767"/>
        <v>0</v>
      </c>
      <c r="BC1676" s="100">
        <f t="shared" si="7767"/>
        <v>0</v>
      </c>
      <c r="BD1676" s="100">
        <f t="shared" si="7767"/>
        <v>0</v>
      </c>
      <c r="BE1676" s="100">
        <f t="shared" si="7767"/>
        <v>0</v>
      </c>
      <c r="BF1676" s="100">
        <f t="shared" si="7767"/>
        <v>0</v>
      </c>
      <c r="BG1676" s="100">
        <f t="shared" si="7767"/>
        <v>0</v>
      </c>
      <c r="BH1676" s="100">
        <f t="shared" si="7767"/>
        <v>0</v>
      </c>
      <c r="BI1676" s="100">
        <f t="shared" si="7642"/>
        <v>0</v>
      </c>
      <c r="BV1676" s="142"/>
      <c r="CI1676" s="142"/>
      <c r="CV1676" s="142"/>
      <c r="DI1676" s="142"/>
      <c r="DV1676" s="142"/>
      <c r="EI1676" s="142"/>
    </row>
    <row r="1677" spans="1:139" ht="15.75" outlineLevel="1" x14ac:dyDescent="0.25">
      <c r="A1677" s="2">
        <f t="shared" si="7752"/>
        <v>8</v>
      </c>
      <c r="B1677" s="1" t="str">
        <f t="shared" si="7752"/>
        <v>PRE-09742</v>
      </c>
      <c r="C1677" s="1" t="str">
        <f t="shared" si="7752"/>
        <v>SPP FH - Lake Magdalene 13939</v>
      </c>
      <c r="D1677" s="2" t="str">
        <f t="shared" si="7752"/>
        <v>PRE-09742.1</v>
      </c>
      <c r="E1677" s="141" t="str">
        <f t="shared" si="7752"/>
        <v>SPP FH - Lake Magdalene 13939 - OH</v>
      </c>
      <c r="F1677" s="114">
        <f t="shared" si="7625"/>
        <v>364</v>
      </c>
      <c r="G1677" s="186">
        <f>VLOOKUP($F1677,'2021 Depreciation Rates'!$A:$B,2,FALSE)</f>
        <v>4.3999999999999997E-2</v>
      </c>
      <c r="H1677" s="186">
        <f>VLOOKUP($F1677,'2022-2023 Depreciation Rates'!$A$1:$B$197,2,FALSE)</f>
        <v>3.6999999999999998E-2</v>
      </c>
      <c r="J1677" s="166">
        <f t="shared" ref="J1677:U1677" si="7773">-I1470*($G1677/12)</f>
        <v>0</v>
      </c>
      <c r="K1677" s="166">
        <f t="shared" si="7773"/>
        <v>0</v>
      </c>
      <c r="L1677" s="166">
        <f t="shared" si="7773"/>
        <v>0</v>
      </c>
      <c r="M1677" s="166">
        <f t="shared" si="7773"/>
        <v>0</v>
      </c>
      <c r="N1677" s="166">
        <f t="shared" si="7773"/>
        <v>0</v>
      </c>
      <c r="O1677" s="166">
        <f t="shared" si="7773"/>
        <v>0</v>
      </c>
      <c r="P1677" s="166">
        <f t="shared" si="7773"/>
        <v>0</v>
      </c>
      <c r="Q1677" s="166">
        <f t="shared" si="7773"/>
        <v>0</v>
      </c>
      <c r="R1677" s="166">
        <f t="shared" si="7773"/>
        <v>0</v>
      </c>
      <c r="S1677" s="166">
        <f t="shared" si="7773"/>
        <v>0</v>
      </c>
      <c r="T1677" s="166">
        <f t="shared" si="7773"/>
        <v>0</v>
      </c>
      <c r="U1677" s="166">
        <f t="shared" si="7773"/>
        <v>0</v>
      </c>
      <c r="V1677" s="166">
        <f t="shared" si="7638"/>
        <v>0</v>
      </c>
      <c r="W1677" s="100">
        <f t="shared" si="7627"/>
        <v>0</v>
      </c>
      <c r="X1677" s="166">
        <f t="shared" ref="X1677:AH1677" si="7774">-W1470*($G1677/12)</f>
        <v>0</v>
      </c>
      <c r="Y1677" s="166">
        <f t="shared" si="7774"/>
        <v>0</v>
      </c>
      <c r="Z1677" s="166">
        <f t="shared" si="7774"/>
        <v>0</v>
      </c>
      <c r="AA1677" s="166">
        <f t="shared" si="7774"/>
        <v>0</v>
      </c>
      <c r="AB1677" s="166">
        <f t="shared" si="7774"/>
        <v>0</v>
      </c>
      <c r="AC1677" s="166">
        <f t="shared" si="7774"/>
        <v>0</v>
      </c>
      <c r="AD1677" s="166">
        <f t="shared" si="7774"/>
        <v>0</v>
      </c>
      <c r="AE1677" s="166">
        <f t="shared" si="7774"/>
        <v>0</v>
      </c>
      <c r="AF1677" s="166">
        <f t="shared" si="7774"/>
        <v>0</v>
      </c>
      <c r="AG1677" s="166">
        <f t="shared" si="7774"/>
        <v>0</v>
      </c>
      <c r="AH1677" s="166">
        <f t="shared" si="7774"/>
        <v>0</v>
      </c>
      <c r="AI1677" s="100">
        <f t="shared" si="7640"/>
        <v>0</v>
      </c>
      <c r="AJ1677" s="100">
        <f t="shared" si="7633"/>
        <v>0</v>
      </c>
      <c r="AK1677" s="100">
        <f t="shared" si="7634"/>
        <v>0</v>
      </c>
      <c r="AL1677" s="100">
        <f t="shared" si="7712"/>
        <v>-878.05299399999956</v>
      </c>
      <c r="AM1677" s="100">
        <f t="shared" si="7712"/>
        <v>-878.05299399999956</v>
      </c>
      <c r="AN1677" s="100">
        <f t="shared" si="7712"/>
        <v>-878.05299399999956</v>
      </c>
      <c r="AO1677" s="100">
        <f t="shared" si="7712"/>
        <v>-878.05299399999956</v>
      </c>
      <c r="AP1677" s="100">
        <f t="shared" si="7712"/>
        <v>-878.05299399999956</v>
      </c>
      <c r="AQ1677" s="100">
        <f t="shared" si="7712"/>
        <v>-878.05299399999956</v>
      </c>
      <c r="AR1677" s="100">
        <f t="shared" si="7712"/>
        <v>-878.05299399999956</v>
      </c>
      <c r="AS1677" s="100">
        <f t="shared" si="7712"/>
        <v>-878.05299399999956</v>
      </c>
      <c r="AT1677" s="100">
        <f t="shared" si="7712"/>
        <v>-878.05299399999956</v>
      </c>
      <c r="AU1677" s="100">
        <f t="shared" si="7712"/>
        <v>-878.05299399999956</v>
      </c>
      <c r="AV1677" s="100">
        <f t="shared" si="7641"/>
        <v>-8780.5299399999949</v>
      </c>
      <c r="AW1677" s="100">
        <f t="shared" si="7635"/>
        <v>-878.05299399999956</v>
      </c>
      <c r="AX1677" s="100">
        <f t="shared" si="7767"/>
        <v>-878.05299399999956</v>
      </c>
      <c r="AY1677" s="100">
        <f t="shared" si="7767"/>
        <v>-878.05299399999956</v>
      </c>
      <c r="AZ1677" s="100">
        <f t="shared" si="7767"/>
        <v>-878.05299399999956</v>
      </c>
      <c r="BA1677" s="100">
        <f t="shared" si="7767"/>
        <v>-878.05299399999956</v>
      </c>
      <c r="BB1677" s="100">
        <f t="shared" si="7767"/>
        <v>-878.05299399999956</v>
      </c>
      <c r="BC1677" s="100">
        <f t="shared" si="7767"/>
        <v>-878.05299399999956</v>
      </c>
      <c r="BD1677" s="100">
        <f t="shared" si="7767"/>
        <v>-878.05299399999956</v>
      </c>
      <c r="BE1677" s="100">
        <f t="shared" si="7767"/>
        <v>-878.05299399999956</v>
      </c>
      <c r="BF1677" s="100">
        <f t="shared" si="7767"/>
        <v>-878.05299399999956</v>
      </c>
      <c r="BG1677" s="100">
        <f t="shared" si="7767"/>
        <v>-878.05299399999956</v>
      </c>
      <c r="BH1677" s="100">
        <f t="shared" si="7767"/>
        <v>-878.05299399999956</v>
      </c>
      <c r="BI1677" s="100">
        <f t="shared" si="7642"/>
        <v>-10536.635927999994</v>
      </c>
      <c r="BV1677" s="142"/>
      <c r="CI1677" s="142"/>
      <c r="CV1677" s="142"/>
      <c r="DI1677" s="142"/>
      <c r="DV1677" s="142"/>
      <c r="EI1677" s="142"/>
    </row>
    <row r="1678" spans="1:139" ht="15.75" outlineLevel="1" x14ac:dyDescent="0.25">
      <c r="A1678" s="2">
        <f t="shared" si="7752"/>
        <v>8</v>
      </c>
      <c r="B1678" s="1" t="str">
        <f t="shared" si="7752"/>
        <v>PRE-09742</v>
      </c>
      <c r="C1678" s="1" t="str">
        <f t="shared" si="7752"/>
        <v>SPP FH - Lake Magdalene 13939</v>
      </c>
      <c r="D1678" s="2" t="str">
        <f t="shared" si="7752"/>
        <v>PRE-09742.2</v>
      </c>
      <c r="E1678" s="141" t="str">
        <f t="shared" si="7752"/>
        <v>SPP FH - Lake Magdalene 13939-S&amp;E/R&amp;C</v>
      </c>
      <c r="F1678" s="114">
        <f t="shared" si="7625"/>
        <v>362</v>
      </c>
      <c r="G1678" s="186">
        <f>VLOOKUP($F1678,'2021 Depreciation Rates'!$A:$B,2,FALSE)</f>
        <v>2.4E-2</v>
      </c>
      <c r="H1678" s="186">
        <f>VLOOKUP($F1678,'2022-2023 Depreciation Rates'!$A$1:$B$197,2,FALSE)</f>
        <v>2.5000000000000001E-2</v>
      </c>
      <c r="J1678" s="166">
        <f t="shared" ref="J1678:U1678" si="7775">-I1471*($G1678/12)</f>
        <v>0</v>
      </c>
      <c r="K1678" s="166">
        <f t="shared" si="7775"/>
        <v>0</v>
      </c>
      <c r="L1678" s="166">
        <f t="shared" si="7775"/>
        <v>0</v>
      </c>
      <c r="M1678" s="166">
        <f t="shared" si="7775"/>
        <v>0</v>
      </c>
      <c r="N1678" s="166">
        <f t="shared" si="7775"/>
        <v>0</v>
      </c>
      <c r="O1678" s="166">
        <f t="shared" si="7775"/>
        <v>0</v>
      </c>
      <c r="P1678" s="166">
        <f t="shared" si="7775"/>
        <v>0</v>
      </c>
      <c r="Q1678" s="166">
        <f t="shared" si="7775"/>
        <v>0</v>
      </c>
      <c r="R1678" s="166">
        <f t="shared" si="7775"/>
        <v>0</v>
      </c>
      <c r="S1678" s="166">
        <f t="shared" si="7775"/>
        <v>0</v>
      </c>
      <c r="T1678" s="166">
        <f t="shared" si="7775"/>
        <v>0</v>
      </c>
      <c r="U1678" s="166">
        <f t="shared" si="7775"/>
        <v>0</v>
      </c>
      <c r="V1678" s="166">
        <f t="shared" ref="V1678" si="7776">SUM(J1678:U1678)</f>
        <v>0</v>
      </c>
      <c r="W1678" s="100">
        <f t="shared" si="7627"/>
        <v>0</v>
      </c>
      <c r="X1678" s="166">
        <f t="shared" ref="X1678:AH1678" si="7777">-W1471*($G1678/12)</f>
        <v>0</v>
      </c>
      <c r="Y1678" s="166">
        <f t="shared" si="7777"/>
        <v>0</v>
      </c>
      <c r="Z1678" s="166">
        <f t="shared" si="7777"/>
        <v>0</v>
      </c>
      <c r="AA1678" s="166">
        <f t="shared" si="7777"/>
        <v>0</v>
      </c>
      <c r="AB1678" s="166">
        <f t="shared" si="7777"/>
        <v>0</v>
      </c>
      <c r="AC1678" s="166">
        <f t="shared" si="7777"/>
        <v>0</v>
      </c>
      <c r="AD1678" s="166">
        <f t="shared" si="7777"/>
        <v>0</v>
      </c>
      <c r="AE1678" s="166">
        <f t="shared" si="7777"/>
        <v>0</v>
      </c>
      <c r="AF1678" s="166">
        <f t="shared" si="7777"/>
        <v>0</v>
      </c>
      <c r="AG1678" s="166">
        <f t="shared" si="7777"/>
        <v>0</v>
      </c>
      <c r="AH1678" s="166">
        <f t="shared" si="7777"/>
        <v>0</v>
      </c>
      <c r="AI1678" s="100">
        <f t="shared" ref="AI1678" si="7778">SUM(W1678:AH1678)</f>
        <v>0</v>
      </c>
      <c r="AJ1678" s="100">
        <f t="shared" si="7633"/>
        <v>-41.184229166666668</v>
      </c>
      <c r="AK1678" s="100">
        <f t="shared" si="7634"/>
        <v>-41.184229166666668</v>
      </c>
      <c r="AL1678" s="100">
        <f t="shared" ref="AL1678:AU1693" si="7779">-AK1471*($H1678/12)</f>
        <v>-41.184229166666668</v>
      </c>
      <c r="AM1678" s="100">
        <f t="shared" si="7779"/>
        <v>-41.184229166666668</v>
      </c>
      <c r="AN1678" s="100">
        <f t="shared" si="7779"/>
        <v>-41.184229166666668</v>
      </c>
      <c r="AO1678" s="100">
        <f t="shared" si="7779"/>
        <v>-41.184229166666668</v>
      </c>
      <c r="AP1678" s="100">
        <f t="shared" si="7779"/>
        <v>-41.184229166666668</v>
      </c>
      <c r="AQ1678" s="100">
        <f t="shared" si="7779"/>
        <v>-41.184229166666668</v>
      </c>
      <c r="AR1678" s="100">
        <f t="shared" si="7779"/>
        <v>-41.184229166666668</v>
      </c>
      <c r="AS1678" s="100">
        <f t="shared" si="7779"/>
        <v>-41.184229166666668</v>
      </c>
      <c r="AT1678" s="100">
        <f t="shared" si="7779"/>
        <v>-41.184229166666668</v>
      </c>
      <c r="AU1678" s="100">
        <f t="shared" si="7779"/>
        <v>-41.184229166666668</v>
      </c>
      <c r="AV1678" s="100">
        <f t="shared" ref="AV1678" si="7780">SUM(AJ1678:AU1678)</f>
        <v>-494.21075000000013</v>
      </c>
      <c r="AW1678" s="100">
        <f t="shared" si="7635"/>
        <v>-41.184229166666668</v>
      </c>
      <c r="AX1678" s="100">
        <f t="shared" si="7767"/>
        <v>-41.184229166666668</v>
      </c>
      <c r="AY1678" s="100">
        <f t="shared" si="7767"/>
        <v>-41.184229166666668</v>
      </c>
      <c r="AZ1678" s="100">
        <f t="shared" si="7767"/>
        <v>-41.184229166666668</v>
      </c>
      <c r="BA1678" s="100">
        <f t="shared" si="7767"/>
        <v>-41.184229166666668</v>
      </c>
      <c r="BB1678" s="100">
        <f t="shared" si="7767"/>
        <v>-41.184229166666668</v>
      </c>
      <c r="BC1678" s="100">
        <f t="shared" si="7767"/>
        <v>-41.184229166666668</v>
      </c>
      <c r="BD1678" s="100">
        <f t="shared" si="7767"/>
        <v>-41.184229166666668</v>
      </c>
      <c r="BE1678" s="100">
        <f t="shared" si="7767"/>
        <v>-41.184229166666668</v>
      </c>
      <c r="BF1678" s="100">
        <f t="shared" si="7767"/>
        <v>-41.184229166666668</v>
      </c>
      <c r="BG1678" s="100">
        <f t="shared" si="7767"/>
        <v>-41.184229166666668</v>
      </c>
      <c r="BH1678" s="100">
        <f t="shared" si="7767"/>
        <v>-41.184229166666668</v>
      </c>
      <c r="BI1678" s="100">
        <f t="shared" si="7642"/>
        <v>-494.21075000000013</v>
      </c>
      <c r="BV1678" s="142"/>
      <c r="CI1678" s="142"/>
      <c r="CV1678" s="142"/>
      <c r="DI1678" s="142"/>
      <c r="DV1678" s="142"/>
      <c r="EI1678" s="142"/>
    </row>
    <row r="1679" spans="1:139" ht="15.75" outlineLevel="1" x14ac:dyDescent="0.25">
      <c r="A1679" s="2">
        <f t="shared" si="7752"/>
        <v>8</v>
      </c>
      <c r="B1679" s="1" t="str">
        <f t="shared" si="7752"/>
        <v>PRE-09742</v>
      </c>
      <c r="C1679" s="1" t="str">
        <f t="shared" si="7752"/>
        <v>SPP FH - Lake Magdalene 13939</v>
      </c>
      <c r="D1679" s="2" t="str">
        <f t="shared" si="7752"/>
        <v>A2778173</v>
      </c>
      <c r="E1679" s="141" t="str">
        <f t="shared" si="7752"/>
        <v>LAKE MAGDALENE 13939 OCRs - 6 TAV</v>
      </c>
      <c r="F1679" s="114">
        <f t="shared" si="7625"/>
        <v>365</v>
      </c>
      <c r="G1679" s="186">
        <f>VLOOKUP($F1679,'2021 Depreciation Rates'!$A:$B,2,FALSE)</f>
        <v>3.1E-2</v>
      </c>
      <c r="H1679" s="186">
        <f>VLOOKUP($F1679,'2022-2023 Depreciation Rates'!$A$1:$B$197,2,FALSE)</f>
        <v>2.1999999999999999E-2</v>
      </c>
      <c r="J1679" s="166">
        <f t="shared" ref="J1679:U1679" si="7781">-I1472*($G1679/12)</f>
        <v>0</v>
      </c>
      <c r="K1679" s="166">
        <f t="shared" si="7781"/>
        <v>0</v>
      </c>
      <c r="L1679" s="166">
        <f t="shared" si="7781"/>
        <v>0</v>
      </c>
      <c r="M1679" s="166">
        <f t="shared" si="7781"/>
        <v>0</v>
      </c>
      <c r="N1679" s="166">
        <f t="shared" si="7781"/>
        <v>0</v>
      </c>
      <c r="O1679" s="166">
        <f t="shared" si="7781"/>
        <v>0</v>
      </c>
      <c r="P1679" s="166">
        <f t="shared" si="7781"/>
        <v>0</v>
      </c>
      <c r="Q1679" s="166">
        <f t="shared" si="7781"/>
        <v>0</v>
      </c>
      <c r="R1679" s="166">
        <f t="shared" si="7781"/>
        <v>0</v>
      </c>
      <c r="S1679" s="166">
        <f t="shared" si="7781"/>
        <v>0</v>
      </c>
      <c r="T1679" s="166">
        <f t="shared" si="7781"/>
        <v>0</v>
      </c>
      <c r="U1679" s="166">
        <f t="shared" si="7781"/>
        <v>0</v>
      </c>
      <c r="V1679" s="166">
        <f t="shared" ref="V1679:V1680" si="7782">SUM(J1679:U1679)</f>
        <v>0</v>
      </c>
      <c r="W1679" s="100">
        <f t="shared" si="7627"/>
        <v>0</v>
      </c>
      <c r="X1679" s="166">
        <f t="shared" ref="X1679:AH1679" si="7783">-W1472*($G1679/12)</f>
        <v>0</v>
      </c>
      <c r="Y1679" s="166">
        <f t="shared" si="7783"/>
        <v>0</v>
      </c>
      <c r="Z1679" s="166">
        <f t="shared" si="7783"/>
        <v>0</v>
      </c>
      <c r="AA1679" s="166">
        <f t="shared" si="7783"/>
        <v>0</v>
      </c>
      <c r="AB1679" s="166">
        <f t="shared" si="7783"/>
        <v>0</v>
      </c>
      <c r="AC1679" s="166">
        <f t="shared" si="7783"/>
        <v>0</v>
      </c>
      <c r="AD1679" s="166">
        <f t="shared" si="7783"/>
        <v>0</v>
      </c>
      <c r="AE1679" s="166">
        <f t="shared" si="7783"/>
        <v>-1.8599999999999999</v>
      </c>
      <c r="AF1679" s="166">
        <f t="shared" si="7783"/>
        <v>-1.8599999999999999</v>
      </c>
      <c r="AG1679" s="166">
        <f t="shared" si="7783"/>
        <v>-1.8599999999999999</v>
      </c>
      <c r="AH1679" s="166">
        <f t="shared" si="7783"/>
        <v>-1.8599999999999999</v>
      </c>
      <c r="AI1679" s="100">
        <f t="shared" ref="AI1679:AI1680" si="7784">SUM(W1679:AH1679)</f>
        <v>-7.4399999999999995</v>
      </c>
      <c r="AJ1679" s="100">
        <f t="shared" si="7633"/>
        <v>-1.32</v>
      </c>
      <c r="AK1679" s="100">
        <f t="shared" si="7634"/>
        <v>-1.32</v>
      </c>
      <c r="AL1679" s="100">
        <f t="shared" si="7779"/>
        <v>-1.32</v>
      </c>
      <c r="AM1679" s="100">
        <f t="shared" si="7779"/>
        <v>-1.32</v>
      </c>
      <c r="AN1679" s="100">
        <f t="shared" si="7779"/>
        <v>-1.32</v>
      </c>
      <c r="AO1679" s="100">
        <f t="shared" si="7779"/>
        <v>-1.32</v>
      </c>
      <c r="AP1679" s="100">
        <f t="shared" si="7779"/>
        <v>-1.32</v>
      </c>
      <c r="AQ1679" s="100">
        <f t="shared" si="7779"/>
        <v>-1.32</v>
      </c>
      <c r="AR1679" s="100">
        <f t="shared" si="7779"/>
        <v>-1.32</v>
      </c>
      <c r="AS1679" s="100">
        <f t="shared" si="7779"/>
        <v>-1.32</v>
      </c>
      <c r="AT1679" s="100">
        <f t="shared" si="7779"/>
        <v>-1.32</v>
      </c>
      <c r="AU1679" s="100">
        <f t="shared" si="7779"/>
        <v>-1.32</v>
      </c>
      <c r="AV1679" s="100">
        <f t="shared" ref="AV1679:AV1680" si="7785">SUM(AJ1679:AU1679)</f>
        <v>-15.840000000000002</v>
      </c>
      <c r="AW1679" s="100">
        <f t="shared" si="7635"/>
        <v>-1.32</v>
      </c>
      <c r="AX1679" s="100">
        <f t="shared" si="7767"/>
        <v>-1.32</v>
      </c>
      <c r="AY1679" s="100">
        <f t="shared" si="7767"/>
        <v>-1.32</v>
      </c>
      <c r="AZ1679" s="100">
        <f t="shared" si="7767"/>
        <v>-1.32</v>
      </c>
      <c r="BA1679" s="100">
        <f t="shared" si="7767"/>
        <v>-1.32</v>
      </c>
      <c r="BB1679" s="100">
        <f t="shared" si="7767"/>
        <v>-1.32</v>
      </c>
      <c r="BC1679" s="100">
        <f t="shared" si="7767"/>
        <v>-1.32</v>
      </c>
      <c r="BD1679" s="100">
        <f t="shared" si="7767"/>
        <v>-1.32</v>
      </c>
      <c r="BE1679" s="100">
        <f t="shared" si="7767"/>
        <v>-1.32</v>
      </c>
      <c r="BF1679" s="100">
        <f t="shared" si="7767"/>
        <v>-1.32</v>
      </c>
      <c r="BG1679" s="100">
        <f t="shared" si="7767"/>
        <v>-1.32</v>
      </c>
      <c r="BH1679" s="100">
        <f t="shared" si="7767"/>
        <v>-1.32</v>
      </c>
      <c r="BI1679" s="100">
        <f t="shared" si="7642"/>
        <v>-15.840000000000002</v>
      </c>
      <c r="BV1679" s="142"/>
      <c r="CI1679" s="142"/>
      <c r="CV1679" s="142"/>
      <c r="DI1679" s="142"/>
      <c r="DV1679" s="142"/>
      <c r="EI1679" s="142"/>
    </row>
    <row r="1680" spans="1:139" ht="15.75" outlineLevel="1" x14ac:dyDescent="0.25">
      <c r="A1680" s="2">
        <f t="shared" si="7752"/>
        <v>8</v>
      </c>
      <c r="B1680" s="1" t="str">
        <f t="shared" si="7752"/>
        <v>PRE-09742</v>
      </c>
      <c r="C1680" s="1" t="str">
        <f t="shared" si="7752"/>
        <v>SPP FH - Lake Magdalene 13939</v>
      </c>
      <c r="D1680" s="2" t="str">
        <f t="shared" si="7752"/>
        <v>A2786545</v>
      </c>
      <c r="E1680" s="141" t="str">
        <f t="shared" si="7752"/>
        <v>SPP FH Lake Magdalene Sub - R&amp;C</v>
      </c>
      <c r="F1680" s="114">
        <f t="shared" si="7625"/>
        <v>364</v>
      </c>
      <c r="G1680" s="186">
        <f>VLOOKUP($F1680,'2021 Depreciation Rates'!$A:$B,2,FALSE)</f>
        <v>4.3999999999999997E-2</v>
      </c>
      <c r="H1680" s="186">
        <f>VLOOKUP($F1680,'2022-2023 Depreciation Rates'!$A$1:$B$197,2,FALSE)</f>
        <v>3.6999999999999998E-2</v>
      </c>
      <c r="J1680" s="166">
        <f t="shared" ref="J1680:U1680" si="7786">-I1473*($G1680/12)</f>
        <v>0</v>
      </c>
      <c r="K1680" s="166">
        <f t="shared" si="7786"/>
        <v>0</v>
      </c>
      <c r="L1680" s="166">
        <f t="shared" si="7786"/>
        <v>0</v>
      </c>
      <c r="M1680" s="166">
        <f t="shared" si="7786"/>
        <v>0</v>
      </c>
      <c r="N1680" s="166">
        <f t="shared" si="7786"/>
        <v>0</v>
      </c>
      <c r="O1680" s="166">
        <f t="shared" si="7786"/>
        <v>0</v>
      </c>
      <c r="P1680" s="166">
        <f t="shared" si="7786"/>
        <v>0</v>
      </c>
      <c r="Q1680" s="166">
        <f t="shared" si="7786"/>
        <v>0</v>
      </c>
      <c r="R1680" s="166">
        <f t="shared" si="7786"/>
        <v>0</v>
      </c>
      <c r="S1680" s="166">
        <f t="shared" si="7786"/>
        <v>0</v>
      </c>
      <c r="T1680" s="166">
        <f t="shared" si="7786"/>
        <v>0</v>
      </c>
      <c r="U1680" s="166">
        <f t="shared" si="7786"/>
        <v>0</v>
      </c>
      <c r="V1680" s="166">
        <f t="shared" si="7782"/>
        <v>0</v>
      </c>
      <c r="W1680" s="100">
        <f t="shared" si="7627"/>
        <v>0</v>
      </c>
      <c r="X1680" s="166">
        <f t="shared" ref="X1680:AH1680" si="7787">-W1473*($G1680/12)</f>
        <v>0</v>
      </c>
      <c r="Y1680" s="166">
        <f t="shared" si="7787"/>
        <v>0</v>
      </c>
      <c r="Z1680" s="166">
        <f t="shared" si="7787"/>
        <v>0</v>
      </c>
      <c r="AA1680" s="166">
        <f t="shared" si="7787"/>
        <v>0</v>
      </c>
      <c r="AB1680" s="166">
        <f t="shared" si="7787"/>
        <v>0</v>
      </c>
      <c r="AC1680" s="166">
        <f t="shared" si="7787"/>
        <v>0</v>
      </c>
      <c r="AD1680" s="166">
        <f t="shared" si="7787"/>
        <v>0</v>
      </c>
      <c r="AE1680" s="166">
        <f t="shared" si="7787"/>
        <v>0</v>
      </c>
      <c r="AF1680" s="166">
        <f t="shared" si="7787"/>
        <v>0</v>
      </c>
      <c r="AG1680" s="166">
        <f t="shared" si="7787"/>
        <v>0</v>
      </c>
      <c r="AH1680" s="166">
        <f t="shared" si="7787"/>
        <v>0</v>
      </c>
      <c r="AI1680" s="100">
        <f t="shared" si="7784"/>
        <v>0</v>
      </c>
      <c r="AJ1680" s="100">
        <f t="shared" si="7633"/>
        <v>0</v>
      </c>
      <c r="AK1680" s="100">
        <f t="shared" si="7634"/>
        <v>0</v>
      </c>
      <c r="AL1680" s="100">
        <f t="shared" si="7779"/>
        <v>0</v>
      </c>
      <c r="AM1680" s="100">
        <f t="shared" si="7779"/>
        <v>0</v>
      </c>
      <c r="AN1680" s="100">
        <f t="shared" si="7779"/>
        <v>0</v>
      </c>
      <c r="AO1680" s="100">
        <f t="shared" si="7779"/>
        <v>0</v>
      </c>
      <c r="AP1680" s="100">
        <f t="shared" si="7779"/>
        <v>0</v>
      </c>
      <c r="AQ1680" s="100">
        <f t="shared" si="7779"/>
        <v>0</v>
      </c>
      <c r="AR1680" s="100">
        <f t="shared" si="7779"/>
        <v>0</v>
      </c>
      <c r="AS1680" s="100">
        <f t="shared" si="7779"/>
        <v>0</v>
      </c>
      <c r="AT1680" s="100">
        <f t="shared" si="7779"/>
        <v>0</v>
      </c>
      <c r="AU1680" s="100">
        <f t="shared" si="7779"/>
        <v>0</v>
      </c>
      <c r="AV1680" s="100">
        <f t="shared" si="7785"/>
        <v>0</v>
      </c>
      <c r="AW1680" s="100">
        <f t="shared" si="7635"/>
        <v>0</v>
      </c>
      <c r="AX1680" s="100">
        <f t="shared" si="7767"/>
        <v>0</v>
      </c>
      <c r="AY1680" s="100">
        <f t="shared" si="7767"/>
        <v>0</v>
      </c>
      <c r="AZ1680" s="100">
        <f t="shared" si="7767"/>
        <v>0</v>
      </c>
      <c r="BA1680" s="100">
        <f t="shared" si="7767"/>
        <v>0</v>
      </c>
      <c r="BB1680" s="100">
        <f t="shared" si="7767"/>
        <v>0</v>
      </c>
      <c r="BC1680" s="100">
        <f t="shared" si="7767"/>
        <v>0</v>
      </c>
      <c r="BD1680" s="100">
        <f t="shared" si="7767"/>
        <v>0</v>
      </c>
      <c r="BE1680" s="100">
        <f t="shared" si="7767"/>
        <v>0</v>
      </c>
      <c r="BF1680" s="100">
        <f t="shared" si="7767"/>
        <v>0</v>
      </c>
      <c r="BG1680" s="100">
        <f t="shared" si="7767"/>
        <v>0</v>
      </c>
      <c r="BH1680" s="100">
        <f t="shared" si="7767"/>
        <v>0</v>
      </c>
      <c r="BI1680" s="100">
        <f t="shared" si="7642"/>
        <v>0</v>
      </c>
      <c r="BV1680" s="142"/>
      <c r="CI1680" s="142"/>
      <c r="CV1680" s="142"/>
      <c r="DI1680" s="142"/>
      <c r="DV1680" s="142"/>
      <c r="EI1680" s="142"/>
    </row>
    <row r="1681" spans="1:139" ht="15.75" outlineLevel="1" x14ac:dyDescent="0.25">
      <c r="A1681" s="2">
        <f t="shared" si="7752"/>
        <v>8</v>
      </c>
      <c r="B1681" s="1" t="str">
        <f t="shared" si="7752"/>
        <v>PRE-09742</v>
      </c>
      <c r="C1681" s="1" t="str">
        <f t="shared" si="7752"/>
        <v>SPP FH - Lake Magdalene 13939</v>
      </c>
      <c r="D1681" s="2" t="str">
        <f t="shared" si="7752"/>
        <v>A2787632</v>
      </c>
      <c r="E1681" s="141" t="str">
        <f t="shared" si="7752"/>
        <v>SPP FH - Lake Magdalene OCR 27796</v>
      </c>
      <c r="F1681" s="114">
        <f t="shared" si="7625"/>
        <v>364</v>
      </c>
      <c r="G1681" s="186">
        <f>VLOOKUP($F1681,'2021 Depreciation Rates'!$A:$B,2,FALSE)</f>
        <v>4.3999999999999997E-2</v>
      </c>
      <c r="H1681" s="186">
        <f>VLOOKUP($F1681,'2022-2023 Depreciation Rates'!$A$1:$B$197,2,FALSE)</f>
        <v>3.6999999999999998E-2</v>
      </c>
      <c r="J1681" s="166">
        <f t="shared" ref="J1681:U1681" si="7788">-I1474*($G1681/12)</f>
        <v>0</v>
      </c>
      <c r="K1681" s="166">
        <f t="shared" si="7788"/>
        <v>0</v>
      </c>
      <c r="L1681" s="166">
        <f t="shared" si="7788"/>
        <v>0</v>
      </c>
      <c r="M1681" s="166">
        <f t="shared" si="7788"/>
        <v>0</v>
      </c>
      <c r="N1681" s="166">
        <f t="shared" si="7788"/>
        <v>0</v>
      </c>
      <c r="O1681" s="166">
        <f t="shared" si="7788"/>
        <v>0</v>
      </c>
      <c r="P1681" s="166">
        <f t="shared" si="7788"/>
        <v>0</v>
      </c>
      <c r="Q1681" s="166">
        <f t="shared" si="7788"/>
        <v>0</v>
      </c>
      <c r="R1681" s="166">
        <f t="shared" si="7788"/>
        <v>0</v>
      </c>
      <c r="S1681" s="166">
        <f t="shared" si="7788"/>
        <v>0</v>
      </c>
      <c r="T1681" s="166">
        <f t="shared" si="7788"/>
        <v>0</v>
      </c>
      <c r="U1681" s="166">
        <f t="shared" si="7788"/>
        <v>0</v>
      </c>
      <c r="V1681" s="166">
        <f t="shared" ref="V1681" si="7789">SUM(J1681:U1681)</f>
        <v>0</v>
      </c>
      <c r="W1681" s="100">
        <f t="shared" si="7627"/>
        <v>0</v>
      </c>
      <c r="X1681" s="166">
        <f t="shared" ref="X1681:AH1681" si="7790">-W1474*($G1681/12)</f>
        <v>0</v>
      </c>
      <c r="Y1681" s="166">
        <f t="shared" si="7790"/>
        <v>0</v>
      </c>
      <c r="Z1681" s="166">
        <f t="shared" si="7790"/>
        <v>0</v>
      </c>
      <c r="AA1681" s="166">
        <f t="shared" si="7790"/>
        <v>0</v>
      </c>
      <c r="AB1681" s="166">
        <f t="shared" si="7790"/>
        <v>0</v>
      </c>
      <c r="AC1681" s="166">
        <f t="shared" si="7790"/>
        <v>0</v>
      </c>
      <c r="AD1681" s="166">
        <f t="shared" si="7790"/>
        <v>0</v>
      </c>
      <c r="AE1681" s="166">
        <f t="shared" si="7790"/>
        <v>0</v>
      </c>
      <c r="AF1681" s="166">
        <f t="shared" si="7790"/>
        <v>0</v>
      </c>
      <c r="AG1681" s="166">
        <f t="shared" si="7790"/>
        <v>0</v>
      </c>
      <c r="AH1681" s="166">
        <f t="shared" si="7790"/>
        <v>0</v>
      </c>
      <c r="AI1681" s="100">
        <f t="shared" ref="AI1681" si="7791">SUM(W1681:AH1681)</f>
        <v>0</v>
      </c>
      <c r="AJ1681" s="100">
        <f t="shared" si="7633"/>
        <v>0</v>
      </c>
      <c r="AK1681" s="100">
        <f t="shared" si="7634"/>
        <v>0</v>
      </c>
      <c r="AL1681" s="100">
        <f t="shared" si="7779"/>
        <v>0</v>
      </c>
      <c r="AM1681" s="100">
        <f t="shared" si="7779"/>
        <v>0</v>
      </c>
      <c r="AN1681" s="100">
        <f t="shared" si="7779"/>
        <v>0</v>
      </c>
      <c r="AO1681" s="100">
        <f t="shared" si="7779"/>
        <v>0</v>
      </c>
      <c r="AP1681" s="100">
        <f t="shared" si="7779"/>
        <v>0</v>
      </c>
      <c r="AQ1681" s="100">
        <f t="shared" si="7779"/>
        <v>0</v>
      </c>
      <c r="AR1681" s="100">
        <f t="shared" si="7779"/>
        <v>0</v>
      </c>
      <c r="AS1681" s="100">
        <f t="shared" si="7779"/>
        <v>0</v>
      </c>
      <c r="AT1681" s="100">
        <f t="shared" si="7779"/>
        <v>0</v>
      </c>
      <c r="AU1681" s="100">
        <f t="shared" si="7779"/>
        <v>0</v>
      </c>
      <c r="AV1681" s="100">
        <f t="shared" ref="AV1681" si="7792">SUM(AJ1681:AU1681)</f>
        <v>0</v>
      </c>
      <c r="AW1681" s="100">
        <f t="shared" si="7635"/>
        <v>0</v>
      </c>
      <c r="AX1681" s="100">
        <f t="shared" si="7767"/>
        <v>0</v>
      </c>
      <c r="AY1681" s="100">
        <f t="shared" si="7767"/>
        <v>0</v>
      </c>
      <c r="AZ1681" s="100">
        <f t="shared" si="7767"/>
        <v>0</v>
      </c>
      <c r="BA1681" s="100">
        <f t="shared" si="7767"/>
        <v>0</v>
      </c>
      <c r="BB1681" s="100">
        <f t="shared" si="7767"/>
        <v>0</v>
      </c>
      <c r="BC1681" s="100">
        <f t="shared" si="7767"/>
        <v>0</v>
      </c>
      <c r="BD1681" s="100">
        <f t="shared" si="7767"/>
        <v>0</v>
      </c>
      <c r="BE1681" s="100">
        <f t="shared" si="7767"/>
        <v>0</v>
      </c>
      <c r="BF1681" s="100">
        <f t="shared" si="7767"/>
        <v>0</v>
      </c>
      <c r="BG1681" s="100">
        <f t="shared" si="7767"/>
        <v>0</v>
      </c>
      <c r="BH1681" s="100">
        <f t="shared" si="7767"/>
        <v>0</v>
      </c>
      <c r="BI1681" s="100">
        <f t="shared" si="7642"/>
        <v>0</v>
      </c>
      <c r="BV1681" s="142"/>
      <c r="CI1681" s="142"/>
      <c r="CV1681" s="142"/>
      <c r="DI1681" s="142"/>
      <c r="DV1681" s="142"/>
      <c r="EI1681" s="142"/>
    </row>
    <row r="1682" spans="1:139" ht="15.75" outlineLevel="1" x14ac:dyDescent="0.25">
      <c r="A1682" s="2">
        <f t="shared" ref="A1682:E1691" si="7793">A1475</f>
        <v>9</v>
      </c>
      <c r="B1682" s="1" t="str">
        <f t="shared" si="7793"/>
        <v>PRE-09741</v>
      </c>
      <c r="C1682" s="1" t="str">
        <f t="shared" si="7793"/>
        <v>SPP FH - Ehrlich 13890</v>
      </c>
      <c r="D1682" s="2" t="str">
        <f t="shared" si="7793"/>
        <v>PRE-09741.1</v>
      </c>
      <c r="E1682" s="141" t="str">
        <f t="shared" si="7793"/>
        <v>SPP FH - Ehrlich 13890 - OH Feeder</v>
      </c>
      <c r="F1682" s="114">
        <f t="shared" si="7625"/>
        <v>364</v>
      </c>
      <c r="G1682" s="186">
        <f>VLOOKUP($F1682,'2021 Depreciation Rates'!$A:$B,2,FALSE)</f>
        <v>4.3999999999999997E-2</v>
      </c>
      <c r="H1682" s="186">
        <f>VLOOKUP($F1682,'2022-2023 Depreciation Rates'!$A$1:$B$197,2,FALSE)</f>
        <v>3.6999999999999998E-2</v>
      </c>
      <c r="J1682" s="166">
        <f t="shared" ref="J1682:U1682" si="7794">-I1475*($G1682/12)</f>
        <v>0</v>
      </c>
      <c r="K1682" s="166">
        <f t="shared" si="7794"/>
        <v>0</v>
      </c>
      <c r="L1682" s="166">
        <f t="shared" si="7794"/>
        <v>0</v>
      </c>
      <c r="M1682" s="166">
        <f t="shared" si="7794"/>
        <v>0</v>
      </c>
      <c r="N1682" s="166">
        <f t="shared" si="7794"/>
        <v>0</v>
      </c>
      <c r="O1682" s="166">
        <f t="shared" si="7794"/>
        <v>0</v>
      </c>
      <c r="P1682" s="166">
        <f t="shared" si="7794"/>
        <v>0</v>
      </c>
      <c r="Q1682" s="166">
        <f t="shared" si="7794"/>
        <v>0</v>
      </c>
      <c r="R1682" s="166">
        <f t="shared" si="7794"/>
        <v>0</v>
      </c>
      <c r="S1682" s="166">
        <f t="shared" si="7794"/>
        <v>0</v>
      </c>
      <c r="T1682" s="166">
        <f t="shared" si="7794"/>
        <v>0</v>
      </c>
      <c r="U1682" s="166">
        <f t="shared" si="7794"/>
        <v>0</v>
      </c>
      <c r="V1682" s="166">
        <f t="shared" si="7638"/>
        <v>0</v>
      </c>
      <c r="W1682" s="100">
        <f t="shared" si="7627"/>
        <v>0</v>
      </c>
      <c r="X1682" s="166">
        <f t="shared" ref="X1682:AH1682" si="7795">-W1475*($G1682/12)</f>
        <v>0</v>
      </c>
      <c r="Y1682" s="166">
        <f t="shared" si="7795"/>
        <v>0</v>
      </c>
      <c r="Z1682" s="166">
        <f t="shared" si="7795"/>
        <v>0</v>
      </c>
      <c r="AA1682" s="166">
        <f t="shared" si="7795"/>
        <v>0</v>
      </c>
      <c r="AB1682" s="166">
        <f t="shared" si="7795"/>
        <v>0</v>
      </c>
      <c r="AC1682" s="166">
        <f t="shared" si="7795"/>
        <v>0</v>
      </c>
      <c r="AD1682" s="166">
        <f t="shared" si="7795"/>
        <v>0</v>
      </c>
      <c r="AE1682" s="166">
        <f t="shared" si="7795"/>
        <v>0</v>
      </c>
      <c r="AF1682" s="166">
        <f t="shared" si="7795"/>
        <v>0</v>
      </c>
      <c r="AG1682" s="166">
        <f t="shared" si="7795"/>
        <v>0</v>
      </c>
      <c r="AH1682" s="166">
        <f t="shared" si="7795"/>
        <v>0</v>
      </c>
      <c r="AI1682" s="100">
        <f t="shared" si="7640"/>
        <v>0</v>
      </c>
      <c r="AJ1682" s="100">
        <f t="shared" si="7633"/>
        <v>0</v>
      </c>
      <c r="AK1682" s="100">
        <f t="shared" si="7634"/>
        <v>-953.67974833333324</v>
      </c>
      <c r="AL1682" s="100">
        <f t="shared" si="7779"/>
        <v>-953.67974833333324</v>
      </c>
      <c r="AM1682" s="100">
        <f t="shared" si="7779"/>
        <v>-953.67974833333324</v>
      </c>
      <c r="AN1682" s="100">
        <f t="shared" si="7779"/>
        <v>-953.67974833333324</v>
      </c>
      <c r="AO1682" s="100">
        <f t="shared" si="7779"/>
        <v>-953.67974833333324</v>
      </c>
      <c r="AP1682" s="100">
        <f t="shared" si="7779"/>
        <v>-953.67974833333324</v>
      </c>
      <c r="AQ1682" s="100">
        <f t="shared" si="7779"/>
        <v>-953.67974833333324</v>
      </c>
      <c r="AR1682" s="100">
        <f t="shared" si="7779"/>
        <v>-953.67974833333324</v>
      </c>
      <c r="AS1682" s="100">
        <f t="shared" si="7779"/>
        <v>-953.67974833333324</v>
      </c>
      <c r="AT1682" s="100">
        <f t="shared" si="7779"/>
        <v>-953.67974833333324</v>
      </c>
      <c r="AU1682" s="100">
        <f t="shared" si="7779"/>
        <v>-953.67974833333324</v>
      </c>
      <c r="AV1682" s="100">
        <f t="shared" si="7641"/>
        <v>-10490.477231666666</v>
      </c>
      <c r="AW1682" s="100">
        <f t="shared" si="7635"/>
        <v>-953.67974833333324</v>
      </c>
      <c r="AX1682" s="100">
        <f t="shared" si="7767"/>
        <v>-953.67974833333324</v>
      </c>
      <c r="AY1682" s="100">
        <f t="shared" si="7767"/>
        <v>-953.67974833333324</v>
      </c>
      <c r="AZ1682" s="100">
        <f t="shared" si="7767"/>
        <v>-953.67974833333324</v>
      </c>
      <c r="BA1682" s="100">
        <f t="shared" si="7767"/>
        <v>-953.67974833333324</v>
      </c>
      <c r="BB1682" s="100">
        <f t="shared" si="7767"/>
        <v>-953.67974833333324</v>
      </c>
      <c r="BC1682" s="100">
        <f t="shared" si="7767"/>
        <v>-953.67974833333324</v>
      </c>
      <c r="BD1682" s="100">
        <f t="shared" si="7767"/>
        <v>-953.67974833333324</v>
      </c>
      <c r="BE1682" s="100">
        <f t="shared" si="7767"/>
        <v>-953.67974833333324</v>
      </c>
      <c r="BF1682" s="100">
        <f t="shared" si="7767"/>
        <v>-953.67974833333324</v>
      </c>
      <c r="BG1682" s="100">
        <f t="shared" si="7767"/>
        <v>-953.67974833333324</v>
      </c>
      <c r="BH1682" s="100">
        <f t="shared" si="7767"/>
        <v>-953.67974833333324</v>
      </c>
      <c r="BI1682" s="100">
        <f t="shared" si="7642"/>
        <v>-11444.15698</v>
      </c>
      <c r="BV1682" s="142"/>
      <c r="CI1682" s="142"/>
      <c r="CV1682" s="142"/>
      <c r="DI1682" s="142"/>
      <c r="DV1682" s="142"/>
      <c r="EI1682" s="142"/>
    </row>
    <row r="1683" spans="1:139" ht="15.75" outlineLevel="1" x14ac:dyDescent="0.25">
      <c r="A1683" s="2">
        <f t="shared" si="7793"/>
        <v>9</v>
      </c>
      <c r="B1683" s="1" t="str">
        <f t="shared" si="7793"/>
        <v>PRE-09741</v>
      </c>
      <c r="C1683" s="1" t="str">
        <f t="shared" si="7793"/>
        <v>SPP FH - Ehrlich 13890</v>
      </c>
      <c r="D1683" s="2" t="str">
        <f t="shared" si="7793"/>
        <v>PRE-09741.2</v>
      </c>
      <c r="E1683" s="141" t="str">
        <f t="shared" si="7793"/>
        <v>SPP FH - Ehrlich 13890 - S&amp;E/R&amp;C</v>
      </c>
      <c r="F1683" s="114">
        <f t="shared" si="7625"/>
        <v>364</v>
      </c>
      <c r="G1683" s="186">
        <f>VLOOKUP($F1683,'2021 Depreciation Rates'!$A:$B,2,FALSE)</f>
        <v>4.3999999999999997E-2</v>
      </c>
      <c r="H1683" s="186">
        <f>VLOOKUP($F1683,'2022-2023 Depreciation Rates'!$A$1:$B$197,2,FALSE)</f>
        <v>3.6999999999999998E-2</v>
      </c>
      <c r="J1683" s="166">
        <f t="shared" ref="J1683:U1683" si="7796">-I1476*($G1683/12)</f>
        <v>0</v>
      </c>
      <c r="K1683" s="166">
        <f t="shared" si="7796"/>
        <v>0</v>
      </c>
      <c r="L1683" s="166">
        <f t="shared" si="7796"/>
        <v>0</v>
      </c>
      <c r="M1683" s="166">
        <f t="shared" si="7796"/>
        <v>0</v>
      </c>
      <c r="N1683" s="166">
        <f t="shared" si="7796"/>
        <v>0</v>
      </c>
      <c r="O1683" s="166">
        <f t="shared" si="7796"/>
        <v>0</v>
      </c>
      <c r="P1683" s="166">
        <f t="shared" si="7796"/>
        <v>0</v>
      </c>
      <c r="Q1683" s="166">
        <f t="shared" si="7796"/>
        <v>0</v>
      </c>
      <c r="R1683" s="166">
        <f t="shared" si="7796"/>
        <v>0</v>
      </c>
      <c r="S1683" s="166">
        <f t="shared" si="7796"/>
        <v>0</v>
      </c>
      <c r="T1683" s="166">
        <f t="shared" si="7796"/>
        <v>0</v>
      </c>
      <c r="U1683" s="166">
        <f t="shared" si="7796"/>
        <v>0</v>
      </c>
      <c r="V1683" s="166">
        <f t="shared" ref="V1683:V1684" si="7797">SUM(J1683:U1683)</f>
        <v>0</v>
      </c>
      <c r="W1683" s="100">
        <f t="shared" si="7627"/>
        <v>0</v>
      </c>
      <c r="X1683" s="166">
        <f t="shared" ref="X1683:AH1683" si="7798">-W1476*($G1683/12)</f>
        <v>0</v>
      </c>
      <c r="Y1683" s="166">
        <f t="shared" si="7798"/>
        <v>0</v>
      </c>
      <c r="Z1683" s="166">
        <f t="shared" si="7798"/>
        <v>0</v>
      </c>
      <c r="AA1683" s="166">
        <f t="shared" si="7798"/>
        <v>0</v>
      </c>
      <c r="AB1683" s="166">
        <f t="shared" si="7798"/>
        <v>0</v>
      </c>
      <c r="AC1683" s="166">
        <f t="shared" si="7798"/>
        <v>0</v>
      </c>
      <c r="AD1683" s="166">
        <f t="shared" si="7798"/>
        <v>0</v>
      </c>
      <c r="AE1683" s="166">
        <f t="shared" si="7798"/>
        <v>0</v>
      </c>
      <c r="AF1683" s="166">
        <f t="shared" si="7798"/>
        <v>0</v>
      </c>
      <c r="AG1683" s="166">
        <f t="shared" si="7798"/>
        <v>0</v>
      </c>
      <c r="AH1683" s="166">
        <f t="shared" si="7798"/>
        <v>0</v>
      </c>
      <c r="AI1683" s="100">
        <f t="shared" ref="AI1683:AI1684" si="7799">SUM(W1683:AH1683)</f>
        <v>0</v>
      </c>
      <c r="AJ1683" s="100">
        <f t="shared" si="7633"/>
        <v>0</v>
      </c>
      <c r="AK1683" s="100">
        <f t="shared" si="7634"/>
        <v>0</v>
      </c>
      <c r="AL1683" s="100">
        <f t="shared" si="7779"/>
        <v>0</v>
      </c>
      <c r="AM1683" s="100">
        <f t="shared" si="7779"/>
        <v>0</v>
      </c>
      <c r="AN1683" s="100">
        <f t="shared" si="7779"/>
        <v>0</v>
      </c>
      <c r="AO1683" s="100">
        <f t="shared" si="7779"/>
        <v>0</v>
      </c>
      <c r="AP1683" s="100">
        <f t="shared" si="7779"/>
        <v>0</v>
      </c>
      <c r="AQ1683" s="100">
        <f t="shared" si="7779"/>
        <v>0</v>
      </c>
      <c r="AR1683" s="100">
        <f t="shared" si="7779"/>
        <v>0</v>
      </c>
      <c r="AS1683" s="100">
        <f t="shared" si="7779"/>
        <v>0</v>
      </c>
      <c r="AT1683" s="100">
        <f t="shared" si="7779"/>
        <v>0</v>
      </c>
      <c r="AU1683" s="100">
        <f t="shared" si="7779"/>
        <v>0</v>
      </c>
      <c r="AV1683" s="100">
        <f t="shared" ref="AV1683:AV1684" si="7800">SUM(AJ1683:AU1683)</f>
        <v>0</v>
      </c>
      <c r="AW1683" s="100">
        <f t="shared" si="7635"/>
        <v>0</v>
      </c>
      <c r="AX1683" s="100">
        <f t="shared" si="7767"/>
        <v>0</v>
      </c>
      <c r="AY1683" s="100">
        <f t="shared" si="7767"/>
        <v>0</v>
      </c>
      <c r="AZ1683" s="100">
        <f t="shared" si="7767"/>
        <v>0</v>
      </c>
      <c r="BA1683" s="100">
        <f t="shared" si="7767"/>
        <v>0</v>
      </c>
      <c r="BB1683" s="100">
        <f t="shared" si="7767"/>
        <v>0</v>
      </c>
      <c r="BC1683" s="100">
        <f t="shared" si="7767"/>
        <v>0</v>
      </c>
      <c r="BD1683" s="100">
        <f t="shared" si="7767"/>
        <v>0</v>
      </c>
      <c r="BE1683" s="100">
        <f t="shared" si="7767"/>
        <v>0</v>
      </c>
      <c r="BF1683" s="100">
        <f t="shared" si="7767"/>
        <v>0</v>
      </c>
      <c r="BG1683" s="100">
        <f t="shared" si="7767"/>
        <v>0</v>
      </c>
      <c r="BH1683" s="100">
        <f t="shared" si="7767"/>
        <v>0</v>
      </c>
      <c r="BI1683" s="100">
        <f t="shared" si="7642"/>
        <v>0</v>
      </c>
      <c r="BV1683" s="142"/>
      <c r="CI1683" s="142"/>
      <c r="CV1683" s="142"/>
      <c r="DI1683" s="142"/>
      <c r="DV1683" s="142"/>
      <c r="EI1683" s="142"/>
    </row>
    <row r="1684" spans="1:139" ht="15.75" outlineLevel="1" x14ac:dyDescent="0.25">
      <c r="A1684" s="2">
        <f t="shared" si="7793"/>
        <v>9</v>
      </c>
      <c r="B1684" s="1" t="str">
        <f t="shared" si="7793"/>
        <v>PRE-09741</v>
      </c>
      <c r="C1684" s="1" t="str">
        <f t="shared" si="7793"/>
        <v>SPP FH - Ehrlich 13890</v>
      </c>
      <c r="D1684" s="2" t="str">
        <f t="shared" si="7793"/>
        <v>A2773904</v>
      </c>
      <c r="E1684" s="141" t="str">
        <f t="shared" si="7793"/>
        <v>SPP FH - Ehrlich - R&amp;C</v>
      </c>
      <c r="F1684" s="114">
        <f t="shared" si="7625"/>
        <v>364</v>
      </c>
      <c r="G1684" s="186">
        <f>VLOOKUP($F1684,'2021 Depreciation Rates'!$A:$B,2,FALSE)</f>
        <v>4.3999999999999997E-2</v>
      </c>
      <c r="H1684" s="186">
        <f>VLOOKUP($F1684,'2022-2023 Depreciation Rates'!$A$1:$B$197,2,FALSE)</f>
        <v>3.6999999999999998E-2</v>
      </c>
      <c r="J1684" s="166">
        <f t="shared" ref="J1684:U1684" si="7801">-I1477*($G1684/12)</f>
        <v>0</v>
      </c>
      <c r="K1684" s="166">
        <f t="shared" si="7801"/>
        <v>0</v>
      </c>
      <c r="L1684" s="166">
        <f t="shared" si="7801"/>
        <v>0</v>
      </c>
      <c r="M1684" s="166">
        <f t="shared" si="7801"/>
        <v>0</v>
      </c>
      <c r="N1684" s="166">
        <f t="shared" si="7801"/>
        <v>0</v>
      </c>
      <c r="O1684" s="166">
        <f t="shared" si="7801"/>
        <v>0</v>
      </c>
      <c r="P1684" s="166">
        <f t="shared" si="7801"/>
        <v>0</v>
      </c>
      <c r="Q1684" s="166">
        <f t="shared" si="7801"/>
        <v>0</v>
      </c>
      <c r="R1684" s="166">
        <f t="shared" si="7801"/>
        <v>0</v>
      </c>
      <c r="S1684" s="166">
        <f t="shared" si="7801"/>
        <v>0</v>
      </c>
      <c r="T1684" s="166">
        <f t="shared" si="7801"/>
        <v>0</v>
      </c>
      <c r="U1684" s="166">
        <f t="shared" si="7801"/>
        <v>0</v>
      </c>
      <c r="V1684" s="166">
        <f t="shared" si="7797"/>
        <v>0</v>
      </c>
      <c r="W1684" s="100">
        <f t="shared" si="7627"/>
        <v>0</v>
      </c>
      <c r="X1684" s="166">
        <f t="shared" ref="X1684:AH1684" si="7802">-W1477*($G1684/12)</f>
        <v>0</v>
      </c>
      <c r="Y1684" s="166">
        <f t="shared" si="7802"/>
        <v>0</v>
      </c>
      <c r="Z1684" s="166">
        <f t="shared" si="7802"/>
        <v>0</v>
      </c>
      <c r="AA1684" s="166">
        <f t="shared" si="7802"/>
        <v>0</v>
      </c>
      <c r="AB1684" s="166">
        <f t="shared" si="7802"/>
        <v>0</v>
      </c>
      <c r="AC1684" s="166">
        <f t="shared" si="7802"/>
        <v>0</v>
      </c>
      <c r="AD1684" s="166">
        <f t="shared" si="7802"/>
        <v>0</v>
      </c>
      <c r="AE1684" s="166">
        <f t="shared" si="7802"/>
        <v>0</v>
      </c>
      <c r="AF1684" s="166">
        <f t="shared" si="7802"/>
        <v>0</v>
      </c>
      <c r="AG1684" s="166">
        <f t="shared" si="7802"/>
        <v>0</v>
      </c>
      <c r="AH1684" s="166">
        <f t="shared" si="7802"/>
        <v>0</v>
      </c>
      <c r="AI1684" s="100">
        <f t="shared" si="7799"/>
        <v>0</v>
      </c>
      <c r="AJ1684" s="100">
        <f t="shared" si="7633"/>
        <v>0</v>
      </c>
      <c r="AK1684" s="100">
        <f t="shared" si="7634"/>
        <v>0</v>
      </c>
      <c r="AL1684" s="100">
        <f t="shared" si="7779"/>
        <v>0</v>
      </c>
      <c r="AM1684" s="100">
        <f t="shared" si="7779"/>
        <v>-29.405219666666664</v>
      </c>
      <c r="AN1684" s="100">
        <f t="shared" si="7779"/>
        <v>-29.405219666666664</v>
      </c>
      <c r="AO1684" s="100">
        <f t="shared" si="7779"/>
        <v>-29.405219666666664</v>
      </c>
      <c r="AP1684" s="100">
        <f t="shared" si="7779"/>
        <v>-29.405219666666664</v>
      </c>
      <c r="AQ1684" s="100">
        <f t="shared" si="7779"/>
        <v>-29.405219666666664</v>
      </c>
      <c r="AR1684" s="100">
        <f t="shared" si="7779"/>
        <v>-29.405219666666664</v>
      </c>
      <c r="AS1684" s="100">
        <f t="shared" si="7779"/>
        <v>-29.405219666666664</v>
      </c>
      <c r="AT1684" s="100">
        <f t="shared" si="7779"/>
        <v>-29.405219666666664</v>
      </c>
      <c r="AU1684" s="100">
        <f t="shared" si="7779"/>
        <v>-29.405219666666664</v>
      </c>
      <c r="AV1684" s="100">
        <f t="shared" si="7800"/>
        <v>-264.64697699999994</v>
      </c>
      <c r="AW1684" s="100">
        <f t="shared" si="7635"/>
        <v>-29.405219666666664</v>
      </c>
      <c r="AX1684" s="100">
        <f t="shared" si="7767"/>
        <v>-29.405219666666664</v>
      </c>
      <c r="AY1684" s="100">
        <f t="shared" si="7767"/>
        <v>-29.405219666666664</v>
      </c>
      <c r="AZ1684" s="100">
        <f t="shared" si="7767"/>
        <v>-29.405219666666664</v>
      </c>
      <c r="BA1684" s="100">
        <f t="shared" si="7767"/>
        <v>-29.405219666666664</v>
      </c>
      <c r="BB1684" s="100">
        <f t="shared" si="7767"/>
        <v>-29.405219666666664</v>
      </c>
      <c r="BC1684" s="100">
        <f t="shared" si="7767"/>
        <v>-29.405219666666664</v>
      </c>
      <c r="BD1684" s="100">
        <f t="shared" si="7767"/>
        <v>-29.405219666666664</v>
      </c>
      <c r="BE1684" s="100">
        <f t="shared" si="7767"/>
        <v>-29.405219666666664</v>
      </c>
      <c r="BF1684" s="100">
        <f t="shared" si="7767"/>
        <v>-29.405219666666664</v>
      </c>
      <c r="BG1684" s="100">
        <f t="shared" si="7767"/>
        <v>-29.405219666666664</v>
      </c>
      <c r="BH1684" s="100">
        <f t="shared" si="7767"/>
        <v>-29.405219666666664</v>
      </c>
      <c r="BI1684" s="100">
        <f t="shared" si="7642"/>
        <v>-352.8626359999999</v>
      </c>
      <c r="BV1684" s="142"/>
      <c r="CI1684" s="142"/>
      <c r="CV1684" s="142"/>
      <c r="DI1684" s="142"/>
      <c r="DV1684" s="142"/>
      <c r="EI1684" s="142"/>
    </row>
    <row r="1685" spans="1:139" ht="15.75" outlineLevel="1" x14ac:dyDescent="0.25">
      <c r="A1685" s="2">
        <f t="shared" si="7793"/>
        <v>9</v>
      </c>
      <c r="B1685" s="1" t="str">
        <f t="shared" si="7793"/>
        <v>PRE-09741</v>
      </c>
      <c r="C1685" s="1" t="str">
        <f t="shared" si="7793"/>
        <v>SPP FH - Ehrlich 13890</v>
      </c>
      <c r="D1685" s="2" t="str">
        <f t="shared" si="7793"/>
        <v>A2779736</v>
      </c>
      <c r="E1685" s="141" t="str">
        <f t="shared" si="7793"/>
        <v>EHRLICH RD 13890 OCRs - 4 TAV</v>
      </c>
      <c r="F1685" s="114">
        <f t="shared" si="7625"/>
        <v>364</v>
      </c>
      <c r="G1685" s="186">
        <f>VLOOKUP($F1685,'2021 Depreciation Rates'!$A:$B,2,FALSE)</f>
        <v>4.3999999999999997E-2</v>
      </c>
      <c r="H1685" s="186">
        <f>VLOOKUP($F1685,'2022-2023 Depreciation Rates'!$A$1:$B$197,2,FALSE)</f>
        <v>3.6999999999999998E-2</v>
      </c>
      <c r="J1685" s="166">
        <f t="shared" ref="J1685:U1685" si="7803">-I1478*($G1685/12)</f>
        <v>0</v>
      </c>
      <c r="K1685" s="166">
        <f t="shared" si="7803"/>
        <v>0</v>
      </c>
      <c r="L1685" s="166">
        <f t="shared" si="7803"/>
        <v>0</v>
      </c>
      <c r="M1685" s="166">
        <f t="shared" si="7803"/>
        <v>0</v>
      </c>
      <c r="N1685" s="166">
        <f t="shared" si="7803"/>
        <v>0</v>
      </c>
      <c r="O1685" s="166">
        <f t="shared" si="7803"/>
        <v>0</v>
      </c>
      <c r="P1685" s="166">
        <f t="shared" si="7803"/>
        <v>0</v>
      </c>
      <c r="Q1685" s="166">
        <f t="shared" si="7803"/>
        <v>0</v>
      </c>
      <c r="R1685" s="166">
        <f t="shared" si="7803"/>
        <v>0</v>
      </c>
      <c r="S1685" s="166">
        <f t="shared" si="7803"/>
        <v>0</v>
      </c>
      <c r="T1685" s="166">
        <f t="shared" si="7803"/>
        <v>0</v>
      </c>
      <c r="U1685" s="166">
        <f t="shared" si="7803"/>
        <v>0</v>
      </c>
      <c r="V1685" s="166">
        <f t="shared" ref="V1685" si="7804">SUM(J1685:U1685)</f>
        <v>0</v>
      </c>
      <c r="W1685" s="100">
        <f t="shared" si="7627"/>
        <v>0</v>
      </c>
      <c r="X1685" s="166">
        <f t="shared" ref="X1685:AH1685" si="7805">-W1478*($G1685/12)</f>
        <v>0</v>
      </c>
      <c r="Y1685" s="166">
        <f t="shared" si="7805"/>
        <v>0</v>
      </c>
      <c r="Z1685" s="166">
        <f t="shared" si="7805"/>
        <v>0</v>
      </c>
      <c r="AA1685" s="166">
        <f t="shared" si="7805"/>
        <v>0</v>
      </c>
      <c r="AB1685" s="166">
        <f t="shared" si="7805"/>
        <v>0</v>
      </c>
      <c r="AC1685" s="166">
        <f t="shared" si="7805"/>
        <v>0</v>
      </c>
      <c r="AD1685" s="166">
        <f t="shared" si="7805"/>
        <v>0</v>
      </c>
      <c r="AE1685" s="166">
        <f t="shared" si="7805"/>
        <v>0</v>
      </c>
      <c r="AF1685" s="166">
        <f t="shared" si="7805"/>
        <v>0</v>
      </c>
      <c r="AG1685" s="166">
        <f t="shared" si="7805"/>
        <v>0</v>
      </c>
      <c r="AH1685" s="166">
        <f t="shared" si="7805"/>
        <v>0</v>
      </c>
      <c r="AI1685" s="100">
        <f t="shared" ref="AI1685" si="7806">SUM(W1685:AH1685)</f>
        <v>0</v>
      </c>
      <c r="AJ1685" s="100">
        <f t="shared" si="7633"/>
        <v>0</v>
      </c>
      <c r="AK1685" s="100">
        <f t="shared" si="7634"/>
        <v>0</v>
      </c>
      <c r="AL1685" s="100">
        <f t="shared" si="7779"/>
        <v>0</v>
      </c>
      <c r="AM1685" s="100">
        <f t="shared" si="7779"/>
        <v>0</v>
      </c>
      <c r="AN1685" s="100">
        <f t="shared" si="7779"/>
        <v>0</v>
      </c>
      <c r="AO1685" s="100">
        <f t="shared" si="7779"/>
        <v>0</v>
      </c>
      <c r="AP1685" s="100">
        <f t="shared" si="7779"/>
        <v>0</v>
      </c>
      <c r="AQ1685" s="100">
        <f t="shared" si="7779"/>
        <v>0</v>
      </c>
      <c r="AR1685" s="100">
        <f t="shared" si="7779"/>
        <v>0</v>
      </c>
      <c r="AS1685" s="100">
        <f t="shared" si="7779"/>
        <v>0</v>
      </c>
      <c r="AT1685" s="100">
        <f t="shared" si="7779"/>
        <v>0</v>
      </c>
      <c r="AU1685" s="100">
        <f t="shared" si="7779"/>
        <v>0</v>
      </c>
      <c r="AV1685" s="100">
        <f t="shared" ref="AV1685" si="7807">SUM(AJ1685:AU1685)</f>
        <v>0</v>
      </c>
      <c r="AW1685" s="100">
        <f t="shared" si="7635"/>
        <v>0</v>
      </c>
      <c r="AX1685" s="100">
        <f t="shared" si="7767"/>
        <v>0</v>
      </c>
      <c r="AY1685" s="100">
        <f t="shared" si="7767"/>
        <v>0</v>
      </c>
      <c r="AZ1685" s="100">
        <f t="shared" si="7767"/>
        <v>0</v>
      </c>
      <c r="BA1685" s="100">
        <f t="shared" si="7767"/>
        <v>0</v>
      </c>
      <c r="BB1685" s="100">
        <f t="shared" si="7767"/>
        <v>0</v>
      </c>
      <c r="BC1685" s="100">
        <f t="shared" si="7767"/>
        <v>0</v>
      </c>
      <c r="BD1685" s="100">
        <f t="shared" si="7767"/>
        <v>0</v>
      </c>
      <c r="BE1685" s="100">
        <f t="shared" si="7767"/>
        <v>0</v>
      </c>
      <c r="BF1685" s="100">
        <f t="shared" si="7767"/>
        <v>0</v>
      </c>
      <c r="BG1685" s="100">
        <f t="shared" si="7767"/>
        <v>0</v>
      </c>
      <c r="BH1685" s="100">
        <f t="shared" si="7767"/>
        <v>0</v>
      </c>
      <c r="BI1685" s="100">
        <f t="shared" si="7642"/>
        <v>0</v>
      </c>
      <c r="BV1685" s="142"/>
      <c r="CI1685" s="142"/>
      <c r="CV1685" s="142"/>
      <c r="DI1685" s="142"/>
      <c r="DV1685" s="142"/>
      <c r="EI1685" s="142"/>
    </row>
    <row r="1686" spans="1:139" ht="15.75" outlineLevel="1" x14ac:dyDescent="0.25">
      <c r="A1686" s="2">
        <f t="shared" si="7793"/>
        <v>10</v>
      </c>
      <c r="B1686" s="1" t="str">
        <f t="shared" si="7793"/>
        <v>PRE-09739</v>
      </c>
      <c r="C1686" s="1" t="str">
        <f t="shared" si="7793"/>
        <v>SPP FH - Lake Region 13443</v>
      </c>
      <c r="D1686" s="2" t="str">
        <f t="shared" si="7793"/>
        <v>PRE-09739.1</v>
      </c>
      <c r="E1686" s="141" t="str">
        <f t="shared" si="7793"/>
        <v>SPP FH - Lake Region 13443 - OH</v>
      </c>
      <c r="F1686" s="114">
        <f t="shared" si="7625"/>
        <v>364</v>
      </c>
      <c r="G1686" s="186">
        <f>VLOOKUP($F1686,'2021 Depreciation Rates'!$A:$B,2,FALSE)</f>
        <v>4.3999999999999997E-2</v>
      </c>
      <c r="H1686" s="186">
        <f>VLOOKUP($F1686,'2022-2023 Depreciation Rates'!$A$1:$B$197,2,FALSE)</f>
        <v>3.6999999999999998E-2</v>
      </c>
      <c r="J1686" s="166">
        <f t="shared" ref="J1686:U1686" si="7808">-I1479*($G1686/12)</f>
        <v>0</v>
      </c>
      <c r="K1686" s="166">
        <f t="shared" si="7808"/>
        <v>0</v>
      </c>
      <c r="L1686" s="166">
        <f t="shared" si="7808"/>
        <v>0</v>
      </c>
      <c r="M1686" s="166">
        <f t="shared" si="7808"/>
        <v>0</v>
      </c>
      <c r="N1686" s="166">
        <f t="shared" si="7808"/>
        <v>0</v>
      </c>
      <c r="O1686" s="166">
        <f t="shared" si="7808"/>
        <v>0</v>
      </c>
      <c r="P1686" s="166">
        <f t="shared" si="7808"/>
        <v>0</v>
      </c>
      <c r="Q1686" s="166">
        <f t="shared" si="7808"/>
        <v>0</v>
      </c>
      <c r="R1686" s="166">
        <f t="shared" si="7808"/>
        <v>0</v>
      </c>
      <c r="S1686" s="166">
        <f t="shared" si="7808"/>
        <v>0</v>
      </c>
      <c r="T1686" s="166">
        <f t="shared" si="7808"/>
        <v>0</v>
      </c>
      <c r="U1686" s="166">
        <f t="shared" si="7808"/>
        <v>0</v>
      </c>
      <c r="V1686" s="166">
        <f t="shared" si="7638"/>
        <v>0</v>
      </c>
      <c r="W1686" s="100">
        <f t="shared" si="7627"/>
        <v>0</v>
      </c>
      <c r="X1686" s="166">
        <f t="shared" ref="X1686:AH1686" si="7809">-W1479*($G1686/12)</f>
        <v>0</v>
      </c>
      <c r="Y1686" s="166">
        <f t="shared" si="7809"/>
        <v>0</v>
      </c>
      <c r="Z1686" s="166">
        <f t="shared" si="7809"/>
        <v>0</v>
      </c>
      <c r="AA1686" s="166">
        <f t="shared" si="7809"/>
        <v>0</v>
      </c>
      <c r="AB1686" s="166">
        <f t="shared" si="7809"/>
        <v>0</v>
      </c>
      <c r="AC1686" s="166">
        <f t="shared" si="7809"/>
        <v>0</v>
      </c>
      <c r="AD1686" s="166">
        <f t="shared" si="7809"/>
        <v>0</v>
      </c>
      <c r="AE1686" s="166">
        <f t="shared" si="7809"/>
        <v>0</v>
      </c>
      <c r="AF1686" s="166">
        <f t="shared" si="7809"/>
        <v>0</v>
      </c>
      <c r="AG1686" s="166">
        <f t="shared" si="7809"/>
        <v>0</v>
      </c>
      <c r="AH1686" s="166">
        <f t="shared" si="7809"/>
        <v>0</v>
      </c>
      <c r="AI1686" s="100">
        <f t="shared" si="7640"/>
        <v>0</v>
      </c>
      <c r="AJ1686" s="100">
        <f t="shared" si="7633"/>
        <v>0</v>
      </c>
      <c r="AK1686" s="100">
        <f t="shared" si="7634"/>
        <v>0</v>
      </c>
      <c r="AL1686" s="100">
        <f t="shared" si="7779"/>
        <v>-948.89108500000009</v>
      </c>
      <c r="AM1686" s="100">
        <f t="shared" si="7779"/>
        <v>-948.89108500000009</v>
      </c>
      <c r="AN1686" s="100">
        <f t="shared" si="7779"/>
        <v>-948.89108500000009</v>
      </c>
      <c r="AO1686" s="100">
        <f t="shared" si="7779"/>
        <v>-948.89108500000009</v>
      </c>
      <c r="AP1686" s="100">
        <f t="shared" si="7779"/>
        <v>-948.89108500000009</v>
      </c>
      <c r="AQ1686" s="100">
        <f t="shared" si="7779"/>
        <v>-948.89108500000009</v>
      </c>
      <c r="AR1686" s="100">
        <f t="shared" si="7779"/>
        <v>-948.89108500000009</v>
      </c>
      <c r="AS1686" s="100">
        <f t="shared" si="7779"/>
        <v>-948.89108500000009</v>
      </c>
      <c r="AT1686" s="100">
        <f t="shared" si="7779"/>
        <v>-948.89108500000009</v>
      </c>
      <c r="AU1686" s="100">
        <f t="shared" si="7779"/>
        <v>-948.89108500000009</v>
      </c>
      <c r="AV1686" s="100">
        <f t="shared" si="7641"/>
        <v>-9488.9108500000002</v>
      </c>
      <c r="AW1686" s="100">
        <f t="shared" si="7635"/>
        <v>-948.89108500000009</v>
      </c>
      <c r="AX1686" s="100">
        <f t="shared" si="7767"/>
        <v>-948.89108500000009</v>
      </c>
      <c r="AY1686" s="100">
        <f t="shared" si="7767"/>
        <v>-948.89108500000009</v>
      </c>
      <c r="AZ1686" s="100">
        <f t="shared" si="7767"/>
        <v>-948.89108500000009</v>
      </c>
      <c r="BA1686" s="100">
        <f t="shared" si="7767"/>
        <v>-948.89108500000009</v>
      </c>
      <c r="BB1686" s="100">
        <f t="shared" si="7767"/>
        <v>-948.89108500000009</v>
      </c>
      <c r="BC1686" s="100">
        <f t="shared" si="7767"/>
        <v>-948.89108500000009</v>
      </c>
      <c r="BD1686" s="100">
        <f t="shared" si="7767"/>
        <v>-948.89108500000009</v>
      </c>
      <c r="BE1686" s="100">
        <f t="shared" si="7767"/>
        <v>-948.89108500000009</v>
      </c>
      <c r="BF1686" s="100">
        <f t="shared" si="7767"/>
        <v>-948.89108500000009</v>
      </c>
      <c r="BG1686" s="100">
        <f t="shared" si="7767"/>
        <v>-948.89108500000009</v>
      </c>
      <c r="BH1686" s="100">
        <f t="shared" si="7767"/>
        <v>-948.89108500000009</v>
      </c>
      <c r="BI1686" s="100">
        <f t="shared" si="7642"/>
        <v>-11386.693019999999</v>
      </c>
      <c r="BV1686" s="142"/>
      <c r="CI1686" s="142"/>
      <c r="CV1686" s="142"/>
      <c r="DI1686" s="142"/>
      <c r="DV1686" s="142"/>
      <c r="EI1686" s="142"/>
    </row>
    <row r="1687" spans="1:139" ht="15.75" outlineLevel="1" x14ac:dyDescent="0.25">
      <c r="A1687" s="2">
        <f t="shared" si="7793"/>
        <v>10</v>
      </c>
      <c r="B1687" s="1" t="str">
        <f t="shared" si="7793"/>
        <v>PRE-09739</v>
      </c>
      <c r="C1687" s="1" t="str">
        <f t="shared" si="7793"/>
        <v>SPP FH - Lake Region 13443</v>
      </c>
      <c r="D1687" s="2" t="str">
        <f t="shared" si="7793"/>
        <v>PRE-09739.2</v>
      </c>
      <c r="E1687" s="141" t="str">
        <f t="shared" si="7793"/>
        <v>SPP FH-Cypress Garden 13443-S&amp;E/R&amp;C</v>
      </c>
      <c r="F1687" s="114">
        <f t="shared" si="7625"/>
        <v>364</v>
      </c>
      <c r="G1687" s="186">
        <f>VLOOKUP($F1687,'2021 Depreciation Rates'!$A:$B,2,FALSE)</f>
        <v>4.3999999999999997E-2</v>
      </c>
      <c r="H1687" s="186">
        <f>VLOOKUP($F1687,'2022-2023 Depreciation Rates'!$A$1:$B$197,2,FALSE)</f>
        <v>3.6999999999999998E-2</v>
      </c>
      <c r="J1687" s="166">
        <f t="shared" ref="J1687:U1687" si="7810">-I1480*($G1687/12)</f>
        <v>0</v>
      </c>
      <c r="K1687" s="166">
        <f t="shared" si="7810"/>
        <v>0</v>
      </c>
      <c r="L1687" s="166">
        <f t="shared" si="7810"/>
        <v>0</v>
      </c>
      <c r="M1687" s="166">
        <f t="shared" si="7810"/>
        <v>0</v>
      </c>
      <c r="N1687" s="166">
        <f t="shared" si="7810"/>
        <v>0</v>
      </c>
      <c r="O1687" s="166">
        <f t="shared" si="7810"/>
        <v>0</v>
      </c>
      <c r="P1687" s="166">
        <f t="shared" si="7810"/>
        <v>0</v>
      </c>
      <c r="Q1687" s="166">
        <f t="shared" si="7810"/>
        <v>0</v>
      </c>
      <c r="R1687" s="166">
        <f t="shared" si="7810"/>
        <v>0</v>
      </c>
      <c r="S1687" s="166">
        <f t="shared" si="7810"/>
        <v>0</v>
      </c>
      <c r="T1687" s="166">
        <f t="shared" si="7810"/>
        <v>0</v>
      </c>
      <c r="U1687" s="166">
        <f t="shared" si="7810"/>
        <v>0</v>
      </c>
      <c r="V1687" s="166">
        <f t="shared" ref="V1687:V1688" si="7811">SUM(J1687:U1687)</f>
        <v>0</v>
      </c>
      <c r="W1687" s="100">
        <f t="shared" si="7627"/>
        <v>0</v>
      </c>
      <c r="X1687" s="166">
        <f t="shared" ref="X1687:AH1687" si="7812">-W1480*($G1687/12)</f>
        <v>0</v>
      </c>
      <c r="Y1687" s="166">
        <f t="shared" si="7812"/>
        <v>0</v>
      </c>
      <c r="Z1687" s="166">
        <f t="shared" si="7812"/>
        <v>0</v>
      </c>
      <c r="AA1687" s="166">
        <f t="shared" si="7812"/>
        <v>0</v>
      </c>
      <c r="AB1687" s="166">
        <f t="shared" si="7812"/>
        <v>0</v>
      </c>
      <c r="AC1687" s="166">
        <f t="shared" si="7812"/>
        <v>0</v>
      </c>
      <c r="AD1687" s="166">
        <f t="shared" si="7812"/>
        <v>0</v>
      </c>
      <c r="AE1687" s="166">
        <f t="shared" si="7812"/>
        <v>0</v>
      </c>
      <c r="AF1687" s="166">
        <f t="shared" si="7812"/>
        <v>0</v>
      </c>
      <c r="AG1687" s="166">
        <f t="shared" si="7812"/>
        <v>0</v>
      </c>
      <c r="AH1687" s="166">
        <f t="shared" si="7812"/>
        <v>0</v>
      </c>
      <c r="AI1687" s="100">
        <f t="shared" ref="AI1687:AI1688" si="7813">SUM(W1687:AH1687)</f>
        <v>0</v>
      </c>
      <c r="AJ1687" s="100">
        <f t="shared" si="7633"/>
        <v>0</v>
      </c>
      <c r="AK1687" s="100">
        <f t="shared" si="7634"/>
        <v>0</v>
      </c>
      <c r="AL1687" s="100">
        <f t="shared" si="7779"/>
        <v>-1778.8058826666665</v>
      </c>
      <c r="AM1687" s="100">
        <f t="shared" si="7779"/>
        <v>-1778.8058826666665</v>
      </c>
      <c r="AN1687" s="100">
        <f t="shared" si="7779"/>
        <v>-1778.8058826666665</v>
      </c>
      <c r="AO1687" s="100">
        <f t="shared" si="7779"/>
        <v>-1778.8058826666665</v>
      </c>
      <c r="AP1687" s="100">
        <f t="shared" si="7779"/>
        <v>-1778.8058826666665</v>
      </c>
      <c r="AQ1687" s="100">
        <f t="shared" si="7779"/>
        <v>-1778.8058826666665</v>
      </c>
      <c r="AR1687" s="100">
        <f t="shared" si="7779"/>
        <v>-1778.8058826666665</v>
      </c>
      <c r="AS1687" s="100">
        <f t="shared" si="7779"/>
        <v>-1778.8058826666665</v>
      </c>
      <c r="AT1687" s="100">
        <f t="shared" si="7779"/>
        <v>-1778.8058826666665</v>
      </c>
      <c r="AU1687" s="100">
        <f t="shared" si="7779"/>
        <v>-1778.8058826666665</v>
      </c>
      <c r="AV1687" s="100">
        <f t="shared" ref="AV1687:AV1688" si="7814">SUM(AJ1687:AU1687)</f>
        <v>-17788.058826666671</v>
      </c>
      <c r="AW1687" s="100">
        <f t="shared" si="7635"/>
        <v>-1778.8058826666665</v>
      </c>
      <c r="AX1687" s="100">
        <f t="shared" si="7767"/>
        <v>-1778.8058826666665</v>
      </c>
      <c r="AY1687" s="100">
        <f t="shared" si="7767"/>
        <v>-1778.8058826666665</v>
      </c>
      <c r="AZ1687" s="100">
        <f t="shared" si="7767"/>
        <v>-1778.8058826666665</v>
      </c>
      <c r="BA1687" s="100">
        <f t="shared" si="7767"/>
        <v>-1778.8058826666665</v>
      </c>
      <c r="BB1687" s="100">
        <f t="shared" si="7767"/>
        <v>-1778.8058826666665</v>
      </c>
      <c r="BC1687" s="100">
        <f t="shared" si="7767"/>
        <v>-1778.8058826666665</v>
      </c>
      <c r="BD1687" s="100">
        <f t="shared" si="7767"/>
        <v>-1778.8058826666665</v>
      </c>
      <c r="BE1687" s="100">
        <f t="shared" si="7767"/>
        <v>-1778.8058826666665</v>
      </c>
      <c r="BF1687" s="100">
        <f t="shared" si="7767"/>
        <v>-1778.8058826666665</v>
      </c>
      <c r="BG1687" s="100">
        <f t="shared" si="7767"/>
        <v>-1778.8058826666665</v>
      </c>
      <c r="BH1687" s="100">
        <f t="shared" si="7767"/>
        <v>-1778.8058826666665</v>
      </c>
      <c r="BI1687" s="100">
        <f t="shared" si="7642"/>
        <v>-21345.670592000006</v>
      </c>
      <c r="BV1687" s="142"/>
      <c r="CI1687" s="142"/>
      <c r="CV1687" s="142"/>
      <c r="DI1687" s="142"/>
      <c r="DV1687" s="142"/>
      <c r="EI1687" s="142"/>
    </row>
    <row r="1688" spans="1:139" ht="15.75" outlineLevel="1" x14ac:dyDescent="0.25">
      <c r="A1688" s="2">
        <f t="shared" si="7793"/>
        <v>10</v>
      </c>
      <c r="B1688" s="1" t="str">
        <f t="shared" si="7793"/>
        <v>PRE-09739</v>
      </c>
      <c r="C1688" s="1" t="str">
        <f t="shared" si="7793"/>
        <v>SPP FH - Lake Region 13443</v>
      </c>
      <c r="D1688" s="2" t="str">
        <f t="shared" si="7793"/>
        <v>A2777742</v>
      </c>
      <c r="E1688" s="141" t="str">
        <f t="shared" si="7793"/>
        <v>SPP FH - Lake Region 13443 - OCR</v>
      </c>
      <c r="F1688" s="114">
        <f t="shared" si="7625"/>
        <v>364</v>
      </c>
      <c r="G1688" s="186">
        <f>VLOOKUP($F1688,'2021 Depreciation Rates'!$A:$B,2,FALSE)</f>
        <v>4.3999999999999997E-2</v>
      </c>
      <c r="H1688" s="186">
        <f>VLOOKUP($F1688,'2022-2023 Depreciation Rates'!$A$1:$B$197,2,FALSE)</f>
        <v>3.6999999999999998E-2</v>
      </c>
      <c r="J1688" s="166">
        <f t="shared" ref="J1688:U1688" si="7815">-I1481*($G1688/12)</f>
        <v>0</v>
      </c>
      <c r="K1688" s="166">
        <f t="shared" si="7815"/>
        <v>0</v>
      </c>
      <c r="L1688" s="166">
        <f t="shared" si="7815"/>
        <v>0</v>
      </c>
      <c r="M1688" s="166">
        <f t="shared" si="7815"/>
        <v>0</v>
      </c>
      <c r="N1688" s="166">
        <f t="shared" si="7815"/>
        <v>0</v>
      </c>
      <c r="O1688" s="166">
        <f t="shared" si="7815"/>
        <v>0</v>
      </c>
      <c r="P1688" s="166">
        <f t="shared" si="7815"/>
        <v>0</v>
      </c>
      <c r="Q1688" s="166">
        <f t="shared" si="7815"/>
        <v>0</v>
      </c>
      <c r="R1688" s="166">
        <f t="shared" si="7815"/>
        <v>0</v>
      </c>
      <c r="S1688" s="166">
        <f t="shared" si="7815"/>
        <v>0</v>
      </c>
      <c r="T1688" s="166">
        <f t="shared" si="7815"/>
        <v>0</v>
      </c>
      <c r="U1688" s="166">
        <f t="shared" si="7815"/>
        <v>0</v>
      </c>
      <c r="V1688" s="166">
        <f t="shared" si="7811"/>
        <v>0</v>
      </c>
      <c r="W1688" s="100">
        <f t="shared" si="7627"/>
        <v>0</v>
      </c>
      <c r="X1688" s="166">
        <f t="shared" ref="X1688:AH1688" si="7816">-W1481*($G1688/12)</f>
        <v>0</v>
      </c>
      <c r="Y1688" s="166">
        <f t="shared" si="7816"/>
        <v>0</v>
      </c>
      <c r="Z1688" s="166">
        <f t="shared" si="7816"/>
        <v>0</v>
      </c>
      <c r="AA1688" s="166">
        <f t="shared" si="7816"/>
        <v>0</v>
      </c>
      <c r="AB1688" s="166">
        <f t="shared" si="7816"/>
        <v>0</v>
      </c>
      <c r="AC1688" s="166">
        <f t="shared" si="7816"/>
        <v>0</v>
      </c>
      <c r="AD1688" s="166">
        <f t="shared" si="7816"/>
        <v>0</v>
      </c>
      <c r="AE1688" s="166">
        <f t="shared" si="7816"/>
        <v>0</v>
      </c>
      <c r="AF1688" s="166">
        <f t="shared" si="7816"/>
        <v>0</v>
      </c>
      <c r="AG1688" s="166">
        <f t="shared" si="7816"/>
        <v>0</v>
      </c>
      <c r="AH1688" s="166">
        <f t="shared" si="7816"/>
        <v>0</v>
      </c>
      <c r="AI1688" s="100">
        <f t="shared" si="7813"/>
        <v>0</v>
      </c>
      <c r="AJ1688" s="100">
        <f t="shared" si="7633"/>
        <v>0</v>
      </c>
      <c r="AK1688" s="100">
        <f t="shared" si="7634"/>
        <v>0</v>
      </c>
      <c r="AL1688" s="100">
        <f t="shared" si="7779"/>
        <v>-44.200052000000007</v>
      </c>
      <c r="AM1688" s="100">
        <f t="shared" si="7779"/>
        <v>-44.200052000000007</v>
      </c>
      <c r="AN1688" s="100">
        <f t="shared" si="7779"/>
        <v>-44.200052000000007</v>
      </c>
      <c r="AO1688" s="100">
        <f t="shared" si="7779"/>
        <v>-44.200052000000007</v>
      </c>
      <c r="AP1688" s="100">
        <f t="shared" si="7779"/>
        <v>-44.200052000000007</v>
      </c>
      <c r="AQ1688" s="100">
        <f t="shared" si="7779"/>
        <v>-44.200052000000007</v>
      </c>
      <c r="AR1688" s="100">
        <f t="shared" si="7779"/>
        <v>-44.200052000000007</v>
      </c>
      <c r="AS1688" s="100">
        <f t="shared" si="7779"/>
        <v>-44.200052000000007</v>
      </c>
      <c r="AT1688" s="100">
        <f t="shared" si="7779"/>
        <v>-44.200052000000007</v>
      </c>
      <c r="AU1688" s="100">
        <f t="shared" si="7779"/>
        <v>-44.200052000000007</v>
      </c>
      <c r="AV1688" s="100">
        <f t="shared" si="7814"/>
        <v>-442.00052000000017</v>
      </c>
      <c r="AW1688" s="100">
        <f t="shared" si="7635"/>
        <v>-44.200052000000007</v>
      </c>
      <c r="AX1688" s="100">
        <f t="shared" si="7767"/>
        <v>-44.200052000000007</v>
      </c>
      <c r="AY1688" s="100">
        <f t="shared" si="7767"/>
        <v>-44.200052000000007</v>
      </c>
      <c r="AZ1688" s="100">
        <f t="shared" si="7767"/>
        <v>-44.200052000000007</v>
      </c>
      <c r="BA1688" s="100">
        <f t="shared" si="7767"/>
        <v>-44.200052000000007</v>
      </c>
      <c r="BB1688" s="100">
        <f t="shared" si="7767"/>
        <v>-44.200052000000007</v>
      </c>
      <c r="BC1688" s="100">
        <f t="shared" si="7767"/>
        <v>-44.200052000000007</v>
      </c>
      <c r="BD1688" s="100">
        <f t="shared" si="7767"/>
        <v>-44.200052000000007</v>
      </c>
      <c r="BE1688" s="100">
        <f t="shared" si="7767"/>
        <v>-44.200052000000007</v>
      </c>
      <c r="BF1688" s="100">
        <f t="shared" si="7767"/>
        <v>-44.200052000000007</v>
      </c>
      <c r="BG1688" s="100">
        <f t="shared" si="7767"/>
        <v>-44.200052000000007</v>
      </c>
      <c r="BH1688" s="100">
        <f t="shared" si="7767"/>
        <v>-44.200052000000007</v>
      </c>
      <c r="BI1688" s="100">
        <f t="shared" si="7642"/>
        <v>-530.40062400000022</v>
      </c>
      <c r="BV1688" s="142"/>
      <c r="CI1688" s="142"/>
      <c r="CV1688" s="142"/>
      <c r="DI1688" s="142"/>
      <c r="DV1688" s="142"/>
      <c r="EI1688" s="142"/>
    </row>
    <row r="1689" spans="1:139" ht="15.75" outlineLevel="1" x14ac:dyDescent="0.25">
      <c r="A1689" s="2">
        <f t="shared" si="7793"/>
        <v>10</v>
      </c>
      <c r="B1689" s="1" t="str">
        <f t="shared" si="7793"/>
        <v>PRE-09739</v>
      </c>
      <c r="C1689" s="1" t="str">
        <f t="shared" si="7793"/>
        <v>SPP FH - Lake Region 13443</v>
      </c>
      <c r="D1689" s="2" t="str">
        <f t="shared" si="7793"/>
        <v>PRE-09739.3</v>
      </c>
      <c r="E1689" s="141" t="str">
        <f t="shared" si="7793"/>
        <v>SPP FH - Lake Region 13443 - Trans</v>
      </c>
      <c r="F1689" s="114">
        <f t="shared" si="7625"/>
        <v>355</v>
      </c>
      <c r="G1689" s="186">
        <f>VLOOKUP($F1689,'2021 Depreciation Rates'!$A:$B,2,FALSE)</f>
        <v>3.5999999999999997E-2</v>
      </c>
      <c r="H1689" s="186">
        <f>VLOOKUP($F1689,'2022-2023 Depreciation Rates'!$A$1:$B$197,2,FALSE)</f>
        <v>2.8000000000000001E-2</v>
      </c>
      <c r="J1689" s="166">
        <f t="shared" ref="J1689:U1689" si="7817">-I1482*($G1689/12)</f>
        <v>0</v>
      </c>
      <c r="K1689" s="166">
        <f t="shared" si="7817"/>
        <v>0</v>
      </c>
      <c r="L1689" s="166">
        <f t="shared" si="7817"/>
        <v>0</v>
      </c>
      <c r="M1689" s="166">
        <f t="shared" si="7817"/>
        <v>0</v>
      </c>
      <c r="N1689" s="166">
        <f t="shared" si="7817"/>
        <v>0</v>
      </c>
      <c r="O1689" s="166">
        <f t="shared" si="7817"/>
        <v>0</v>
      </c>
      <c r="P1689" s="166">
        <f t="shared" si="7817"/>
        <v>0</v>
      </c>
      <c r="Q1689" s="166">
        <f t="shared" si="7817"/>
        <v>0</v>
      </c>
      <c r="R1689" s="166">
        <f t="shared" si="7817"/>
        <v>0</v>
      </c>
      <c r="S1689" s="166">
        <f t="shared" si="7817"/>
        <v>0</v>
      </c>
      <c r="T1689" s="166">
        <f t="shared" si="7817"/>
        <v>0</v>
      </c>
      <c r="U1689" s="166">
        <f t="shared" si="7817"/>
        <v>0</v>
      </c>
      <c r="V1689" s="166">
        <f t="shared" ref="V1689" si="7818">SUM(J1689:U1689)</f>
        <v>0</v>
      </c>
      <c r="W1689" s="100">
        <f t="shared" si="7627"/>
        <v>0</v>
      </c>
      <c r="X1689" s="166">
        <f t="shared" ref="X1689:AH1689" si="7819">-W1482*($G1689/12)</f>
        <v>0</v>
      </c>
      <c r="Y1689" s="166">
        <f t="shared" si="7819"/>
        <v>0</v>
      </c>
      <c r="Z1689" s="166">
        <f t="shared" si="7819"/>
        <v>0</v>
      </c>
      <c r="AA1689" s="166">
        <f t="shared" si="7819"/>
        <v>0</v>
      </c>
      <c r="AB1689" s="166">
        <f t="shared" si="7819"/>
        <v>0</v>
      </c>
      <c r="AC1689" s="166">
        <f t="shared" si="7819"/>
        <v>0</v>
      </c>
      <c r="AD1689" s="166">
        <f t="shared" si="7819"/>
        <v>0</v>
      </c>
      <c r="AE1689" s="166">
        <f t="shared" si="7819"/>
        <v>0</v>
      </c>
      <c r="AF1689" s="166">
        <f t="shared" si="7819"/>
        <v>0</v>
      </c>
      <c r="AG1689" s="166">
        <f t="shared" si="7819"/>
        <v>0</v>
      </c>
      <c r="AH1689" s="166">
        <f t="shared" si="7819"/>
        <v>0</v>
      </c>
      <c r="AI1689" s="100">
        <f t="shared" ref="AI1689" si="7820">SUM(W1689:AH1689)</f>
        <v>0</v>
      </c>
      <c r="AJ1689" s="100">
        <f t="shared" si="7633"/>
        <v>-21.952420000000004</v>
      </c>
      <c r="AK1689" s="100">
        <f t="shared" si="7634"/>
        <v>-21.952420000000004</v>
      </c>
      <c r="AL1689" s="100">
        <f t="shared" si="7779"/>
        <v>-21.952420000000004</v>
      </c>
      <c r="AM1689" s="100">
        <f t="shared" si="7779"/>
        <v>-21.952420000000004</v>
      </c>
      <c r="AN1689" s="100">
        <f t="shared" si="7779"/>
        <v>-21.952420000000004</v>
      </c>
      <c r="AO1689" s="100">
        <f t="shared" si="7779"/>
        <v>-21.952420000000004</v>
      </c>
      <c r="AP1689" s="100">
        <f t="shared" si="7779"/>
        <v>-21.952420000000004</v>
      </c>
      <c r="AQ1689" s="100">
        <f t="shared" si="7779"/>
        <v>-21.952420000000004</v>
      </c>
      <c r="AR1689" s="100">
        <f t="shared" si="7779"/>
        <v>-21.952420000000004</v>
      </c>
      <c r="AS1689" s="100">
        <f t="shared" si="7779"/>
        <v>-21.952420000000004</v>
      </c>
      <c r="AT1689" s="100">
        <f t="shared" si="7779"/>
        <v>-21.952420000000004</v>
      </c>
      <c r="AU1689" s="100">
        <f t="shared" si="7779"/>
        <v>-21.952420000000004</v>
      </c>
      <c r="AV1689" s="100">
        <f t="shared" ref="AV1689" si="7821">SUM(AJ1689:AU1689)</f>
        <v>-263.4290400000001</v>
      </c>
      <c r="AW1689" s="100">
        <f t="shared" si="7635"/>
        <v>-21.952420000000004</v>
      </c>
      <c r="AX1689" s="100">
        <f t="shared" si="7767"/>
        <v>-21.952420000000004</v>
      </c>
      <c r="AY1689" s="100">
        <f t="shared" si="7767"/>
        <v>-21.952420000000004</v>
      </c>
      <c r="AZ1689" s="100">
        <f t="shared" si="7767"/>
        <v>-21.952420000000004</v>
      </c>
      <c r="BA1689" s="100">
        <f t="shared" si="7767"/>
        <v>-21.952420000000004</v>
      </c>
      <c r="BB1689" s="100">
        <f t="shared" si="7767"/>
        <v>-21.952420000000004</v>
      </c>
      <c r="BC1689" s="100">
        <f t="shared" si="7767"/>
        <v>-21.952420000000004</v>
      </c>
      <c r="BD1689" s="100">
        <f t="shared" si="7767"/>
        <v>-21.952420000000004</v>
      </c>
      <c r="BE1689" s="100">
        <f t="shared" si="7767"/>
        <v>-21.952420000000004</v>
      </c>
      <c r="BF1689" s="100">
        <f t="shared" si="7767"/>
        <v>-21.952420000000004</v>
      </c>
      <c r="BG1689" s="100">
        <f t="shared" si="7767"/>
        <v>-21.952420000000004</v>
      </c>
      <c r="BH1689" s="100">
        <f t="shared" si="7767"/>
        <v>-21.952420000000004</v>
      </c>
      <c r="BI1689" s="100">
        <f t="shared" si="7642"/>
        <v>-263.4290400000001</v>
      </c>
      <c r="BV1689" s="142"/>
      <c r="CI1689" s="142"/>
      <c r="CV1689" s="142"/>
      <c r="DI1689" s="142"/>
      <c r="DV1689" s="142"/>
      <c r="EI1689" s="142"/>
    </row>
    <row r="1690" spans="1:139" ht="15.75" outlineLevel="1" x14ac:dyDescent="0.25">
      <c r="A1690" s="2">
        <f t="shared" si="7793"/>
        <v>10</v>
      </c>
      <c r="B1690" s="1" t="str">
        <f t="shared" si="7793"/>
        <v>PRE-09739</v>
      </c>
      <c r="C1690" s="1" t="str">
        <f t="shared" si="7793"/>
        <v>SPP FH - Lake Region 13443</v>
      </c>
      <c r="D1690" s="2" t="str">
        <f t="shared" si="7793"/>
        <v>PRE-09739.3</v>
      </c>
      <c r="E1690" s="141" t="str">
        <f t="shared" si="7793"/>
        <v>SPP FH - Lake Region 13443 - Trans</v>
      </c>
      <c r="F1690" s="114">
        <f t="shared" si="7625"/>
        <v>356</v>
      </c>
      <c r="G1690" s="186">
        <f>VLOOKUP($F1690,'2021 Depreciation Rates'!$A:$B,2,FALSE)</f>
        <v>2.8000000000000001E-2</v>
      </c>
      <c r="H1690" s="186">
        <f>VLOOKUP($F1690,'2022-2023 Depreciation Rates'!$A$1:$B$197,2,FALSE)</f>
        <v>2.9000000000000001E-2</v>
      </c>
      <c r="J1690" s="166">
        <f t="shared" ref="J1690" si="7822">-I1483*($G1690/12)</f>
        <v>0</v>
      </c>
      <c r="K1690" s="166">
        <f t="shared" ref="K1690" si="7823">-J1483*($G1690/12)</f>
        <v>0</v>
      </c>
      <c r="L1690" s="166">
        <f t="shared" ref="L1690" si="7824">-K1483*($G1690/12)</f>
        <v>0</v>
      </c>
      <c r="M1690" s="166">
        <f t="shared" ref="M1690" si="7825">-L1483*($G1690/12)</f>
        <v>0</v>
      </c>
      <c r="N1690" s="166">
        <f t="shared" ref="N1690" si="7826">-M1483*($G1690/12)</f>
        <v>0</v>
      </c>
      <c r="O1690" s="166">
        <f t="shared" ref="O1690" si="7827">-N1483*($G1690/12)</f>
        <v>0</v>
      </c>
      <c r="P1690" s="166">
        <f t="shared" ref="P1690" si="7828">-O1483*($G1690/12)</f>
        <v>0</v>
      </c>
      <c r="Q1690" s="166">
        <f t="shared" ref="Q1690" si="7829">-P1483*($G1690/12)</f>
        <v>0</v>
      </c>
      <c r="R1690" s="166">
        <f t="shared" ref="R1690" si="7830">-Q1483*($G1690/12)</f>
        <v>0</v>
      </c>
      <c r="S1690" s="166">
        <f t="shared" ref="S1690" si="7831">-R1483*($G1690/12)</f>
        <v>0</v>
      </c>
      <c r="T1690" s="166">
        <f t="shared" ref="T1690" si="7832">-S1483*($G1690/12)</f>
        <v>0</v>
      </c>
      <c r="U1690" s="166">
        <f t="shared" ref="U1690" si="7833">-T1483*($G1690/12)</f>
        <v>0</v>
      </c>
      <c r="V1690" s="166">
        <f t="shared" ref="V1690" si="7834">SUM(J1690:U1690)</f>
        <v>0</v>
      </c>
      <c r="W1690" s="100">
        <f t="shared" si="7627"/>
        <v>0</v>
      </c>
      <c r="X1690" s="166">
        <f t="shared" ref="X1690" si="7835">-W1483*($G1690/12)</f>
        <v>0</v>
      </c>
      <c r="Y1690" s="166">
        <f t="shared" ref="Y1690" si="7836">-X1483*($G1690/12)</f>
        <v>0</v>
      </c>
      <c r="Z1690" s="166">
        <f t="shared" ref="Z1690" si="7837">-Y1483*($G1690/12)</f>
        <v>0</v>
      </c>
      <c r="AA1690" s="166">
        <f t="shared" ref="AA1690" si="7838">-Z1483*($G1690/12)</f>
        <v>0</v>
      </c>
      <c r="AB1690" s="166">
        <f t="shared" ref="AB1690" si="7839">-AA1483*($G1690/12)</f>
        <v>0</v>
      </c>
      <c r="AC1690" s="166">
        <f t="shared" ref="AC1690" si="7840">-AB1483*($G1690/12)</f>
        <v>0</v>
      </c>
      <c r="AD1690" s="166">
        <f t="shared" ref="AD1690" si="7841">-AC1483*($G1690/12)</f>
        <v>0</v>
      </c>
      <c r="AE1690" s="166">
        <f t="shared" ref="AE1690" si="7842">-AD1483*($G1690/12)</f>
        <v>0</v>
      </c>
      <c r="AF1690" s="166">
        <f t="shared" ref="AF1690" si="7843">-AE1483*($G1690/12)</f>
        <v>0</v>
      </c>
      <c r="AG1690" s="166">
        <f t="shared" ref="AG1690" si="7844">-AF1483*($G1690/12)</f>
        <v>0</v>
      </c>
      <c r="AH1690" s="166">
        <f t="shared" ref="AH1690" si="7845">-AG1483*($G1690/12)</f>
        <v>0</v>
      </c>
      <c r="AI1690" s="100">
        <f t="shared" ref="AI1690" si="7846">SUM(W1690:AH1690)</f>
        <v>0</v>
      </c>
      <c r="AJ1690" s="100">
        <f t="shared" si="7633"/>
        <v>-14.099848333333334</v>
      </c>
      <c r="AK1690" s="100">
        <f t="shared" si="7634"/>
        <v>-14.099848333333334</v>
      </c>
      <c r="AL1690" s="100">
        <f t="shared" si="7779"/>
        <v>-14.099848333333334</v>
      </c>
      <c r="AM1690" s="100">
        <f t="shared" si="7779"/>
        <v>-14.099848333333334</v>
      </c>
      <c r="AN1690" s="100">
        <f t="shared" si="7779"/>
        <v>-14.099848333333334</v>
      </c>
      <c r="AO1690" s="100">
        <f t="shared" si="7779"/>
        <v>-14.099848333333334</v>
      </c>
      <c r="AP1690" s="100">
        <f t="shared" si="7779"/>
        <v>-14.099848333333334</v>
      </c>
      <c r="AQ1690" s="100">
        <f t="shared" si="7779"/>
        <v>-14.099848333333334</v>
      </c>
      <c r="AR1690" s="100">
        <f t="shared" si="7779"/>
        <v>-14.099848333333334</v>
      </c>
      <c r="AS1690" s="100">
        <f t="shared" si="7779"/>
        <v>-14.099848333333334</v>
      </c>
      <c r="AT1690" s="100">
        <f t="shared" si="7779"/>
        <v>-14.099848333333334</v>
      </c>
      <c r="AU1690" s="100">
        <f t="shared" si="7779"/>
        <v>-14.099848333333334</v>
      </c>
      <c r="AV1690" s="100">
        <f t="shared" ref="AV1690" si="7847">SUM(AJ1690:AU1690)</f>
        <v>-169.19818000000006</v>
      </c>
      <c r="AW1690" s="100">
        <f t="shared" si="7635"/>
        <v>-14.099848333333334</v>
      </c>
      <c r="AX1690" s="100">
        <f t="shared" si="7767"/>
        <v>-14.099848333333334</v>
      </c>
      <c r="AY1690" s="100">
        <f t="shared" si="7767"/>
        <v>-14.099848333333334</v>
      </c>
      <c r="AZ1690" s="100">
        <f t="shared" si="7767"/>
        <v>-14.099848333333334</v>
      </c>
      <c r="BA1690" s="100">
        <f t="shared" si="7767"/>
        <v>-14.099848333333334</v>
      </c>
      <c r="BB1690" s="100">
        <f t="shared" si="7767"/>
        <v>-14.099848333333334</v>
      </c>
      <c r="BC1690" s="100">
        <f t="shared" si="7767"/>
        <v>-14.099848333333334</v>
      </c>
      <c r="BD1690" s="100">
        <f t="shared" si="7767"/>
        <v>-14.099848333333334</v>
      </c>
      <c r="BE1690" s="100">
        <f t="shared" si="7767"/>
        <v>-14.099848333333334</v>
      </c>
      <c r="BF1690" s="100">
        <f t="shared" si="7767"/>
        <v>-14.099848333333334</v>
      </c>
      <c r="BG1690" s="100">
        <f t="shared" si="7767"/>
        <v>-14.099848333333334</v>
      </c>
      <c r="BH1690" s="100">
        <f t="shared" si="7767"/>
        <v>-14.099848333333334</v>
      </c>
      <c r="BI1690" s="100">
        <f t="shared" ref="BI1690" si="7848">SUM(AW1690:BH1690)</f>
        <v>-169.19818000000006</v>
      </c>
      <c r="BV1690" s="142"/>
      <c r="CI1690" s="142"/>
      <c r="CV1690" s="142"/>
      <c r="DI1690" s="142"/>
      <c r="DV1690" s="142"/>
      <c r="EI1690" s="142"/>
    </row>
    <row r="1691" spans="1:139" ht="15.75" outlineLevel="1" x14ac:dyDescent="0.25">
      <c r="A1691" s="2">
        <f t="shared" si="7793"/>
        <v>10</v>
      </c>
      <c r="B1691" s="1" t="str">
        <f t="shared" si="7793"/>
        <v>PRE-09739</v>
      </c>
      <c r="C1691" s="1" t="str">
        <f t="shared" si="7793"/>
        <v>SPP FH - Lake Region 13443</v>
      </c>
      <c r="D1691" s="2" t="str">
        <f t="shared" si="7793"/>
        <v>A2789168</v>
      </c>
      <c r="E1691" s="141" t="str">
        <f t="shared" si="7793"/>
        <v>CYPRESS GARDENS MOS 9070</v>
      </c>
      <c r="F1691" s="114">
        <f t="shared" si="7625"/>
        <v>364</v>
      </c>
      <c r="G1691" s="186">
        <f>VLOOKUP($F1691,'2021 Depreciation Rates'!$A:$B,2,FALSE)</f>
        <v>4.3999999999999997E-2</v>
      </c>
      <c r="H1691" s="186">
        <f>VLOOKUP($F1691,'2022-2023 Depreciation Rates'!$A$1:$B$197,2,FALSE)</f>
        <v>3.6999999999999998E-2</v>
      </c>
      <c r="J1691" s="166">
        <f t="shared" ref="J1691:U1691" si="7849">-I1484*($G1691/12)</f>
        <v>0</v>
      </c>
      <c r="K1691" s="166">
        <f t="shared" si="7849"/>
        <v>0</v>
      </c>
      <c r="L1691" s="166">
        <f t="shared" si="7849"/>
        <v>0</v>
      </c>
      <c r="M1691" s="166">
        <f t="shared" si="7849"/>
        <v>0</v>
      </c>
      <c r="N1691" s="166">
        <f t="shared" si="7849"/>
        <v>0</v>
      </c>
      <c r="O1691" s="166">
        <f t="shared" si="7849"/>
        <v>0</v>
      </c>
      <c r="P1691" s="166">
        <f t="shared" si="7849"/>
        <v>0</v>
      </c>
      <c r="Q1691" s="166">
        <f t="shared" si="7849"/>
        <v>0</v>
      </c>
      <c r="R1691" s="166">
        <f t="shared" si="7849"/>
        <v>0</v>
      </c>
      <c r="S1691" s="166">
        <f t="shared" si="7849"/>
        <v>0</v>
      </c>
      <c r="T1691" s="166">
        <f t="shared" si="7849"/>
        <v>0</v>
      </c>
      <c r="U1691" s="166">
        <f t="shared" si="7849"/>
        <v>0</v>
      </c>
      <c r="V1691" s="166">
        <f t="shared" ref="V1691" si="7850">SUM(J1691:U1691)</f>
        <v>0</v>
      </c>
      <c r="W1691" s="100">
        <f t="shared" si="7627"/>
        <v>0</v>
      </c>
      <c r="X1691" s="166">
        <f t="shared" ref="X1691:AH1691" si="7851">-W1484*($G1691/12)</f>
        <v>0</v>
      </c>
      <c r="Y1691" s="166">
        <f t="shared" si="7851"/>
        <v>0</v>
      </c>
      <c r="Z1691" s="166">
        <f t="shared" si="7851"/>
        <v>0</v>
      </c>
      <c r="AA1691" s="166">
        <f t="shared" si="7851"/>
        <v>0</v>
      </c>
      <c r="AB1691" s="166">
        <f t="shared" si="7851"/>
        <v>0</v>
      </c>
      <c r="AC1691" s="166">
        <f t="shared" si="7851"/>
        <v>0</v>
      </c>
      <c r="AD1691" s="166">
        <f t="shared" si="7851"/>
        <v>0</v>
      </c>
      <c r="AE1691" s="166">
        <f t="shared" si="7851"/>
        <v>0</v>
      </c>
      <c r="AF1691" s="166">
        <f t="shared" si="7851"/>
        <v>0</v>
      </c>
      <c r="AG1691" s="166">
        <f t="shared" si="7851"/>
        <v>0</v>
      </c>
      <c r="AH1691" s="166">
        <f t="shared" si="7851"/>
        <v>0</v>
      </c>
      <c r="AI1691" s="100">
        <f t="shared" ref="AI1691" si="7852">SUM(W1691:AH1691)</f>
        <v>0</v>
      </c>
      <c r="AJ1691" s="100">
        <f t="shared" si="7633"/>
        <v>0</v>
      </c>
      <c r="AK1691" s="100">
        <f t="shared" si="7634"/>
        <v>0</v>
      </c>
      <c r="AL1691" s="100">
        <f t="shared" si="7779"/>
        <v>-3.4112520000000002</v>
      </c>
      <c r="AM1691" s="100">
        <f t="shared" si="7779"/>
        <v>-3.4112520000000002</v>
      </c>
      <c r="AN1691" s="100">
        <f t="shared" si="7779"/>
        <v>-3.4112520000000002</v>
      </c>
      <c r="AO1691" s="100">
        <f t="shared" si="7779"/>
        <v>-3.4112520000000002</v>
      </c>
      <c r="AP1691" s="100">
        <f t="shared" si="7779"/>
        <v>-3.4112520000000002</v>
      </c>
      <c r="AQ1691" s="100">
        <f t="shared" si="7779"/>
        <v>-3.4112520000000002</v>
      </c>
      <c r="AR1691" s="100">
        <f t="shared" si="7779"/>
        <v>-3.4112520000000002</v>
      </c>
      <c r="AS1691" s="100">
        <f t="shared" si="7779"/>
        <v>-3.4112520000000002</v>
      </c>
      <c r="AT1691" s="100">
        <f t="shared" si="7779"/>
        <v>-3.4112520000000002</v>
      </c>
      <c r="AU1691" s="100">
        <f t="shared" si="7779"/>
        <v>-3.4112520000000002</v>
      </c>
      <c r="AV1691" s="100">
        <f t="shared" ref="AV1691" si="7853">SUM(AJ1691:AU1691)</f>
        <v>-34.112520000000004</v>
      </c>
      <c r="AW1691" s="100">
        <f t="shared" si="7635"/>
        <v>-3.4112520000000002</v>
      </c>
      <c r="AX1691" s="100">
        <f t="shared" ref="AX1691:BH1706" si="7854">-AW1484*($H1691/12)</f>
        <v>-3.4112520000000002</v>
      </c>
      <c r="AY1691" s="100">
        <f t="shared" si="7854"/>
        <v>-3.4112520000000002</v>
      </c>
      <c r="AZ1691" s="100">
        <f t="shared" si="7854"/>
        <v>-3.4112520000000002</v>
      </c>
      <c r="BA1691" s="100">
        <f t="shared" si="7854"/>
        <v>-3.4112520000000002</v>
      </c>
      <c r="BB1691" s="100">
        <f t="shared" si="7854"/>
        <v>-3.4112520000000002</v>
      </c>
      <c r="BC1691" s="100">
        <f t="shared" si="7854"/>
        <v>-3.4112520000000002</v>
      </c>
      <c r="BD1691" s="100">
        <f t="shared" si="7854"/>
        <v>-3.4112520000000002</v>
      </c>
      <c r="BE1691" s="100">
        <f t="shared" si="7854"/>
        <v>-3.4112520000000002</v>
      </c>
      <c r="BF1691" s="100">
        <f t="shared" si="7854"/>
        <v>-3.4112520000000002</v>
      </c>
      <c r="BG1691" s="100">
        <f t="shared" si="7854"/>
        <v>-3.4112520000000002</v>
      </c>
      <c r="BH1691" s="100">
        <f t="shared" si="7854"/>
        <v>-3.4112520000000002</v>
      </c>
      <c r="BI1691" s="100">
        <f t="shared" si="7642"/>
        <v>-40.935023999999999</v>
      </c>
      <c r="BV1691" s="142"/>
      <c r="CI1691" s="142"/>
      <c r="CV1691" s="142"/>
      <c r="DI1691" s="142"/>
      <c r="DV1691" s="142"/>
      <c r="EI1691" s="142"/>
    </row>
    <row r="1692" spans="1:139" ht="15.75" outlineLevel="1" x14ac:dyDescent="0.25">
      <c r="A1692" s="2">
        <f t="shared" ref="A1692:E1701" si="7855">A1485</f>
        <v>10</v>
      </c>
      <c r="B1692" s="1" t="str">
        <f t="shared" si="7855"/>
        <v>PRE-09739</v>
      </c>
      <c r="C1692" s="1" t="str">
        <f t="shared" si="7855"/>
        <v>SPP FH - Lake Region 13443</v>
      </c>
      <c r="D1692" s="2" t="str">
        <f t="shared" si="7855"/>
        <v>A2803124</v>
      </c>
      <c r="E1692" s="141" t="str">
        <f t="shared" si="7855"/>
        <v>Cypress Gardens - New TX and protec</v>
      </c>
      <c r="F1692" s="114">
        <f t="shared" si="7625"/>
        <v>364</v>
      </c>
      <c r="G1692" s="186">
        <f>VLOOKUP($F1692,'2021 Depreciation Rates'!$A:$B,2,FALSE)</f>
        <v>4.3999999999999997E-2</v>
      </c>
      <c r="H1692" s="186">
        <f>VLOOKUP($F1692,'2022-2023 Depreciation Rates'!$A$1:$B$197,2,FALSE)</f>
        <v>3.6999999999999998E-2</v>
      </c>
      <c r="J1692" s="166">
        <f t="shared" ref="J1692" si="7856">-I1485*($G1692/12)</f>
        <v>0</v>
      </c>
      <c r="K1692" s="166">
        <f t="shared" ref="K1692" si="7857">-J1485*($G1692/12)</f>
        <v>0</v>
      </c>
      <c r="L1692" s="166">
        <f t="shared" ref="L1692" si="7858">-K1485*($G1692/12)</f>
        <v>0</v>
      </c>
      <c r="M1692" s="166">
        <f t="shared" ref="M1692" si="7859">-L1485*($G1692/12)</f>
        <v>0</v>
      </c>
      <c r="N1692" s="166">
        <f t="shared" ref="N1692" si="7860">-M1485*($G1692/12)</f>
        <v>0</v>
      </c>
      <c r="O1692" s="166">
        <f t="shared" ref="O1692" si="7861">-N1485*($G1692/12)</f>
        <v>0</v>
      </c>
      <c r="P1692" s="166">
        <f t="shared" ref="P1692" si="7862">-O1485*($G1692/12)</f>
        <v>0</v>
      </c>
      <c r="Q1692" s="166">
        <f t="shared" ref="Q1692" si="7863">-P1485*($G1692/12)</f>
        <v>0</v>
      </c>
      <c r="R1692" s="166">
        <f t="shared" ref="R1692" si="7864">-Q1485*($G1692/12)</f>
        <v>0</v>
      </c>
      <c r="S1692" s="166">
        <f t="shared" ref="S1692" si="7865">-R1485*($G1692/12)</f>
        <v>0</v>
      </c>
      <c r="T1692" s="166">
        <f t="shared" ref="T1692" si="7866">-S1485*($G1692/12)</f>
        <v>0</v>
      </c>
      <c r="U1692" s="166">
        <f t="shared" ref="U1692" si="7867">-T1485*($G1692/12)</f>
        <v>0</v>
      </c>
      <c r="V1692" s="166">
        <f t="shared" ref="V1692" si="7868">SUM(J1692:U1692)</f>
        <v>0</v>
      </c>
      <c r="W1692" s="100">
        <f t="shared" si="7627"/>
        <v>0</v>
      </c>
      <c r="X1692" s="166">
        <f t="shared" ref="X1692" si="7869">-W1485*($G1692/12)</f>
        <v>0</v>
      </c>
      <c r="Y1692" s="166">
        <f t="shared" ref="Y1692" si="7870">-X1485*($G1692/12)</f>
        <v>0</v>
      </c>
      <c r="Z1692" s="166">
        <f t="shared" ref="Z1692" si="7871">-Y1485*($G1692/12)</f>
        <v>0</v>
      </c>
      <c r="AA1692" s="166">
        <f t="shared" ref="AA1692" si="7872">-Z1485*($G1692/12)</f>
        <v>0</v>
      </c>
      <c r="AB1692" s="166">
        <f t="shared" ref="AB1692" si="7873">-AA1485*($G1692/12)</f>
        <v>0</v>
      </c>
      <c r="AC1692" s="166">
        <f t="shared" ref="AC1692" si="7874">-AB1485*($G1692/12)</f>
        <v>0</v>
      </c>
      <c r="AD1692" s="166">
        <f t="shared" ref="AD1692" si="7875">-AC1485*($G1692/12)</f>
        <v>0</v>
      </c>
      <c r="AE1692" s="166">
        <f t="shared" ref="AE1692" si="7876">-AD1485*($G1692/12)</f>
        <v>0</v>
      </c>
      <c r="AF1692" s="166">
        <f t="shared" ref="AF1692" si="7877">-AE1485*($G1692/12)</f>
        <v>0</v>
      </c>
      <c r="AG1692" s="166">
        <f t="shared" ref="AG1692" si="7878">-AF1485*($G1692/12)</f>
        <v>0</v>
      </c>
      <c r="AH1692" s="166">
        <f t="shared" ref="AH1692" si="7879">-AG1485*($G1692/12)</f>
        <v>0</v>
      </c>
      <c r="AI1692" s="100">
        <f t="shared" ref="AI1692" si="7880">SUM(W1692:AH1692)</f>
        <v>0</v>
      </c>
      <c r="AJ1692" s="100">
        <f t="shared" si="7633"/>
        <v>0</v>
      </c>
      <c r="AK1692" s="100">
        <f t="shared" si="7634"/>
        <v>0</v>
      </c>
      <c r="AL1692" s="100">
        <f t="shared" si="7779"/>
        <v>-40.85744733333334</v>
      </c>
      <c r="AM1692" s="100">
        <f t="shared" si="7779"/>
        <v>-40.85744733333334</v>
      </c>
      <c r="AN1692" s="100">
        <f t="shared" si="7779"/>
        <v>-40.85744733333334</v>
      </c>
      <c r="AO1692" s="100">
        <f t="shared" si="7779"/>
        <v>-40.85744733333334</v>
      </c>
      <c r="AP1692" s="100">
        <f t="shared" si="7779"/>
        <v>-40.85744733333334</v>
      </c>
      <c r="AQ1692" s="100">
        <f t="shared" si="7779"/>
        <v>-40.85744733333334</v>
      </c>
      <c r="AR1692" s="100">
        <f t="shared" si="7779"/>
        <v>-40.85744733333334</v>
      </c>
      <c r="AS1692" s="100">
        <f t="shared" si="7779"/>
        <v>-40.85744733333334</v>
      </c>
      <c r="AT1692" s="100">
        <f t="shared" si="7779"/>
        <v>-40.85744733333334</v>
      </c>
      <c r="AU1692" s="100">
        <f t="shared" si="7779"/>
        <v>-40.85744733333334</v>
      </c>
      <c r="AV1692" s="100">
        <f t="shared" ref="AV1692" si="7881">SUM(AJ1692:AU1692)</f>
        <v>-408.57447333333334</v>
      </c>
      <c r="AW1692" s="100">
        <f t="shared" si="7635"/>
        <v>-40.85744733333334</v>
      </c>
      <c r="AX1692" s="100">
        <f t="shared" si="7854"/>
        <v>-40.85744733333334</v>
      </c>
      <c r="AY1692" s="100">
        <f t="shared" si="7854"/>
        <v>-40.85744733333334</v>
      </c>
      <c r="AZ1692" s="100">
        <f t="shared" si="7854"/>
        <v>-40.85744733333334</v>
      </c>
      <c r="BA1692" s="100">
        <f t="shared" si="7854"/>
        <v>-40.85744733333334</v>
      </c>
      <c r="BB1692" s="100">
        <f t="shared" si="7854"/>
        <v>-40.85744733333334</v>
      </c>
      <c r="BC1692" s="100">
        <f t="shared" si="7854"/>
        <v>-40.85744733333334</v>
      </c>
      <c r="BD1692" s="100">
        <f t="shared" si="7854"/>
        <v>-40.85744733333334</v>
      </c>
      <c r="BE1692" s="100">
        <f t="shared" si="7854"/>
        <v>-40.85744733333334</v>
      </c>
      <c r="BF1692" s="100">
        <f t="shared" si="7854"/>
        <v>-40.85744733333334</v>
      </c>
      <c r="BG1692" s="100">
        <f t="shared" si="7854"/>
        <v>-40.85744733333334</v>
      </c>
      <c r="BH1692" s="100">
        <f t="shared" si="7854"/>
        <v>-40.85744733333334</v>
      </c>
      <c r="BI1692" s="100">
        <f t="shared" si="7642"/>
        <v>-490.28936799999997</v>
      </c>
      <c r="BV1692" s="142"/>
      <c r="CI1692" s="142"/>
      <c r="CV1692" s="142"/>
      <c r="DI1692" s="142"/>
      <c r="DV1692" s="142"/>
      <c r="EI1692" s="142"/>
    </row>
    <row r="1693" spans="1:139" ht="15.75" outlineLevel="1" x14ac:dyDescent="0.25">
      <c r="A1693" s="2">
        <f t="shared" si="7855"/>
        <v>11</v>
      </c>
      <c r="B1693" s="1" t="str">
        <f t="shared" si="7855"/>
        <v>PRE-09795</v>
      </c>
      <c r="C1693" s="1" t="str">
        <f t="shared" si="7855"/>
        <v>SPP FH - Brandon 13227</v>
      </c>
      <c r="D1693" s="2" t="str">
        <f t="shared" si="7855"/>
        <v>PRE-09795.1</v>
      </c>
      <c r="E1693" s="141" t="str">
        <f t="shared" si="7855"/>
        <v>SPP FH - Brandon 13227 - OH Feeder</v>
      </c>
      <c r="F1693" s="114">
        <f t="shared" si="7625"/>
        <v>364</v>
      </c>
      <c r="G1693" s="186">
        <f>VLOOKUP($F1693,'2021 Depreciation Rates'!$A:$B,2,FALSE)</f>
        <v>4.3999999999999997E-2</v>
      </c>
      <c r="H1693" s="186">
        <f>VLOOKUP($F1693,'2022-2023 Depreciation Rates'!$A$1:$B$197,2,FALSE)</f>
        <v>3.6999999999999998E-2</v>
      </c>
      <c r="J1693" s="166">
        <f t="shared" ref="J1693:U1693" si="7882">-I1486*($G1693/12)</f>
        <v>0</v>
      </c>
      <c r="K1693" s="166">
        <f t="shared" si="7882"/>
        <v>0</v>
      </c>
      <c r="L1693" s="166">
        <f t="shared" si="7882"/>
        <v>0</v>
      </c>
      <c r="M1693" s="166">
        <f t="shared" si="7882"/>
        <v>0</v>
      </c>
      <c r="N1693" s="166">
        <f t="shared" si="7882"/>
        <v>0</v>
      </c>
      <c r="O1693" s="166">
        <f t="shared" si="7882"/>
        <v>0</v>
      </c>
      <c r="P1693" s="166">
        <f t="shared" si="7882"/>
        <v>0</v>
      </c>
      <c r="Q1693" s="166">
        <f t="shared" si="7882"/>
        <v>0</v>
      </c>
      <c r="R1693" s="166">
        <f t="shared" si="7882"/>
        <v>0</v>
      </c>
      <c r="S1693" s="166">
        <f t="shared" si="7882"/>
        <v>0</v>
      </c>
      <c r="T1693" s="166">
        <f t="shared" si="7882"/>
        <v>0</v>
      </c>
      <c r="U1693" s="166">
        <f t="shared" si="7882"/>
        <v>0</v>
      </c>
      <c r="V1693" s="166">
        <f t="shared" si="7638"/>
        <v>0</v>
      </c>
      <c r="W1693" s="100">
        <f t="shared" si="7627"/>
        <v>0</v>
      </c>
      <c r="X1693" s="166">
        <f t="shared" ref="X1693:AH1693" si="7883">-W1486*($G1693/12)</f>
        <v>0</v>
      </c>
      <c r="Y1693" s="166">
        <f t="shared" si="7883"/>
        <v>0</v>
      </c>
      <c r="Z1693" s="166">
        <f t="shared" si="7883"/>
        <v>0</v>
      </c>
      <c r="AA1693" s="166">
        <f t="shared" si="7883"/>
        <v>0</v>
      </c>
      <c r="AB1693" s="166">
        <f t="shared" si="7883"/>
        <v>0</v>
      </c>
      <c r="AC1693" s="166">
        <f t="shared" si="7883"/>
        <v>0</v>
      </c>
      <c r="AD1693" s="166">
        <f t="shared" si="7883"/>
        <v>0</v>
      </c>
      <c r="AE1693" s="166">
        <f t="shared" si="7883"/>
        <v>0</v>
      </c>
      <c r="AF1693" s="166">
        <f t="shared" si="7883"/>
        <v>0</v>
      </c>
      <c r="AG1693" s="166">
        <f t="shared" si="7883"/>
        <v>0</v>
      </c>
      <c r="AH1693" s="166">
        <f t="shared" si="7883"/>
        <v>0</v>
      </c>
      <c r="AI1693" s="100">
        <f t="shared" si="7640"/>
        <v>0</v>
      </c>
      <c r="AJ1693" s="100">
        <f t="shared" si="7633"/>
        <v>0</v>
      </c>
      <c r="AK1693" s="100">
        <f t="shared" si="7634"/>
        <v>0</v>
      </c>
      <c r="AL1693" s="100">
        <f t="shared" si="7779"/>
        <v>0</v>
      </c>
      <c r="AM1693" s="100">
        <f t="shared" si="7779"/>
        <v>0</v>
      </c>
      <c r="AN1693" s="100">
        <f t="shared" si="7779"/>
        <v>0</v>
      </c>
      <c r="AO1693" s="100">
        <f t="shared" si="7779"/>
        <v>0</v>
      </c>
      <c r="AP1693" s="100">
        <f t="shared" si="7779"/>
        <v>0</v>
      </c>
      <c r="AQ1693" s="100">
        <f t="shared" si="7779"/>
        <v>0</v>
      </c>
      <c r="AR1693" s="100">
        <f t="shared" si="7779"/>
        <v>0</v>
      </c>
      <c r="AS1693" s="100">
        <f t="shared" si="7779"/>
        <v>0</v>
      </c>
      <c r="AT1693" s="100">
        <f t="shared" si="7779"/>
        <v>0</v>
      </c>
      <c r="AU1693" s="100">
        <f t="shared" si="7779"/>
        <v>0</v>
      </c>
      <c r="AV1693" s="100">
        <f t="shared" si="7641"/>
        <v>0</v>
      </c>
      <c r="AW1693" s="100">
        <f t="shared" si="7635"/>
        <v>0</v>
      </c>
      <c r="AX1693" s="100">
        <f t="shared" si="7854"/>
        <v>0</v>
      </c>
      <c r="AY1693" s="100">
        <f t="shared" si="7854"/>
        <v>0</v>
      </c>
      <c r="AZ1693" s="100">
        <f t="shared" si="7854"/>
        <v>0</v>
      </c>
      <c r="BA1693" s="100">
        <f t="shared" si="7854"/>
        <v>0</v>
      </c>
      <c r="BB1693" s="100">
        <f t="shared" si="7854"/>
        <v>0</v>
      </c>
      <c r="BC1693" s="100">
        <f t="shared" si="7854"/>
        <v>0</v>
      </c>
      <c r="BD1693" s="100">
        <f t="shared" si="7854"/>
        <v>0</v>
      </c>
      <c r="BE1693" s="100">
        <f t="shared" si="7854"/>
        <v>0</v>
      </c>
      <c r="BF1693" s="100">
        <f t="shared" si="7854"/>
        <v>0</v>
      </c>
      <c r="BG1693" s="100">
        <f t="shared" si="7854"/>
        <v>0</v>
      </c>
      <c r="BH1693" s="100">
        <f t="shared" si="7854"/>
        <v>0</v>
      </c>
      <c r="BI1693" s="100">
        <f t="shared" si="7642"/>
        <v>0</v>
      </c>
      <c r="BV1693" s="142"/>
      <c r="CI1693" s="142"/>
      <c r="CV1693" s="142"/>
      <c r="DI1693" s="142"/>
      <c r="DV1693" s="142"/>
      <c r="EI1693" s="142"/>
    </row>
    <row r="1694" spans="1:139" ht="15.75" outlineLevel="1" x14ac:dyDescent="0.25">
      <c r="A1694" s="2">
        <f t="shared" si="7855"/>
        <v>11</v>
      </c>
      <c r="B1694" s="1" t="str">
        <f t="shared" si="7855"/>
        <v>PRE-09795</v>
      </c>
      <c r="C1694" s="1" t="str">
        <f t="shared" si="7855"/>
        <v>SPP FH - Brandon 13227</v>
      </c>
      <c r="D1694" s="2" t="str">
        <f t="shared" si="7855"/>
        <v>A2774884</v>
      </c>
      <c r="E1694" s="141" t="str">
        <f t="shared" si="7855"/>
        <v>BRANDON 13227 OCRs - 8 TAV</v>
      </c>
      <c r="F1694" s="114">
        <f t="shared" si="7625"/>
        <v>364</v>
      </c>
      <c r="G1694" s="186">
        <f>VLOOKUP($F1694,'2021 Depreciation Rates'!$A:$B,2,FALSE)</f>
        <v>4.3999999999999997E-2</v>
      </c>
      <c r="H1694" s="186">
        <f>VLOOKUP($F1694,'2022-2023 Depreciation Rates'!$A$1:$B$197,2,FALSE)</f>
        <v>3.6999999999999998E-2</v>
      </c>
      <c r="J1694" s="166">
        <f t="shared" ref="J1694:U1694" si="7884">-I1487*($G1694/12)</f>
        <v>0</v>
      </c>
      <c r="K1694" s="166">
        <f t="shared" si="7884"/>
        <v>0</v>
      </c>
      <c r="L1694" s="166">
        <f t="shared" si="7884"/>
        <v>0</v>
      </c>
      <c r="M1694" s="166">
        <f t="shared" si="7884"/>
        <v>0</v>
      </c>
      <c r="N1694" s="166">
        <f t="shared" si="7884"/>
        <v>0</v>
      </c>
      <c r="O1694" s="166">
        <f t="shared" si="7884"/>
        <v>0</v>
      </c>
      <c r="P1694" s="166">
        <f t="shared" si="7884"/>
        <v>0</v>
      </c>
      <c r="Q1694" s="166">
        <f t="shared" si="7884"/>
        <v>0</v>
      </c>
      <c r="R1694" s="166">
        <f t="shared" si="7884"/>
        <v>0</v>
      </c>
      <c r="S1694" s="166">
        <f t="shared" si="7884"/>
        <v>0</v>
      </c>
      <c r="T1694" s="166">
        <f t="shared" si="7884"/>
        <v>0</v>
      </c>
      <c r="U1694" s="166">
        <f t="shared" si="7884"/>
        <v>0</v>
      </c>
      <c r="V1694" s="166">
        <f t="shared" ref="V1694" si="7885">SUM(J1694:U1694)</f>
        <v>0</v>
      </c>
      <c r="W1694" s="100">
        <f t="shared" si="7627"/>
        <v>0</v>
      </c>
      <c r="X1694" s="166">
        <f t="shared" ref="X1694:AH1694" si="7886">-W1487*($G1694/12)</f>
        <v>0</v>
      </c>
      <c r="Y1694" s="166">
        <f t="shared" si="7886"/>
        <v>0</v>
      </c>
      <c r="Z1694" s="166">
        <f t="shared" si="7886"/>
        <v>0</v>
      </c>
      <c r="AA1694" s="166">
        <f t="shared" si="7886"/>
        <v>0</v>
      </c>
      <c r="AB1694" s="166">
        <f t="shared" si="7886"/>
        <v>0</v>
      </c>
      <c r="AC1694" s="166">
        <f t="shared" si="7886"/>
        <v>0</v>
      </c>
      <c r="AD1694" s="166">
        <f t="shared" si="7886"/>
        <v>0</v>
      </c>
      <c r="AE1694" s="166">
        <f t="shared" si="7886"/>
        <v>0</v>
      </c>
      <c r="AF1694" s="166">
        <f t="shared" si="7886"/>
        <v>0</v>
      </c>
      <c r="AG1694" s="166">
        <f t="shared" si="7886"/>
        <v>0</v>
      </c>
      <c r="AH1694" s="166">
        <f t="shared" si="7886"/>
        <v>0</v>
      </c>
      <c r="AI1694" s="100">
        <f t="shared" ref="AI1694" si="7887">SUM(W1694:AH1694)</f>
        <v>0</v>
      </c>
      <c r="AJ1694" s="100">
        <f t="shared" si="7633"/>
        <v>0</v>
      </c>
      <c r="AK1694" s="100">
        <f t="shared" si="7634"/>
        <v>0</v>
      </c>
      <c r="AL1694" s="100">
        <f t="shared" ref="AL1694:AU1706" si="7888">-AK1487*($H1694/12)</f>
        <v>0</v>
      </c>
      <c r="AM1694" s="100">
        <f t="shared" si="7888"/>
        <v>0</v>
      </c>
      <c r="AN1694" s="100">
        <f t="shared" si="7888"/>
        <v>0</v>
      </c>
      <c r="AO1694" s="100">
        <f t="shared" si="7888"/>
        <v>0</v>
      </c>
      <c r="AP1694" s="100">
        <f t="shared" si="7888"/>
        <v>0</v>
      </c>
      <c r="AQ1694" s="100">
        <f t="shared" si="7888"/>
        <v>0</v>
      </c>
      <c r="AR1694" s="100">
        <f t="shared" si="7888"/>
        <v>0</v>
      </c>
      <c r="AS1694" s="100">
        <f t="shared" si="7888"/>
        <v>0</v>
      </c>
      <c r="AT1694" s="100">
        <f t="shared" si="7888"/>
        <v>0</v>
      </c>
      <c r="AU1694" s="100">
        <f t="shared" si="7888"/>
        <v>0</v>
      </c>
      <c r="AV1694" s="100">
        <f t="shared" ref="AV1694" si="7889">SUM(AJ1694:AU1694)</f>
        <v>0</v>
      </c>
      <c r="AW1694" s="100">
        <f t="shared" si="7635"/>
        <v>0</v>
      </c>
      <c r="AX1694" s="100">
        <f t="shared" si="7854"/>
        <v>0</v>
      </c>
      <c r="AY1694" s="100">
        <f t="shared" si="7854"/>
        <v>0</v>
      </c>
      <c r="AZ1694" s="100">
        <f t="shared" si="7854"/>
        <v>0</v>
      </c>
      <c r="BA1694" s="100">
        <f t="shared" si="7854"/>
        <v>0</v>
      </c>
      <c r="BB1694" s="100">
        <f t="shared" si="7854"/>
        <v>0</v>
      </c>
      <c r="BC1694" s="100">
        <f t="shared" si="7854"/>
        <v>0</v>
      </c>
      <c r="BD1694" s="100">
        <f t="shared" si="7854"/>
        <v>0</v>
      </c>
      <c r="BE1694" s="100">
        <f t="shared" si="7854"/>
        <v>0</v>
      </c>
      <c r="BF1694" s="100">
        <f t="shared" si="7854"/>
        <v>0</v>
      </c>
      <c r="BG1694" s="100">
        <f t="shared" si="7854"/>
        <v>0</v>
      </c>
      <c r="BH1694" s="100">
        <f t="shared" si="7854"/>
        <v>0</v>
      </c>
      <c r="BI1694" s="100">
        <f t="shared" si="7642"/>
        <v>0</v>
      </c>
      <c r="BV1694" s="142"/>
      <c r="CI1694" s="142"/>
      <c r="CV1694" s="142"/>
      <c r="DI1694" s="142"/>
      <c r="DV1694" s="142"/>
      <c r="EI1694" s="142"/>
    </row>
    <row r="1695" spans="1:139" ht="15.75" outlineLevel="1" x14ac:dyDescent="0.25">
      <c r="A1695" s="2">
        <f t="shared" si="7855"/>
        <v>11</v>
      </c>
      <c r="B1695" s="1" t="str">
        <f t="shared" si="7855"/>
        <v>PRE-09795</v>
      </c>
      <c r="C1695" s="1" t="str">
        <f t="shared" si="7855"/>
        <v>SPP FH - Brandon 13227</v>
      </c>
      <c r="D1695" s="2" t="str">
        <f t="shared" si="7855"/>
        <v>A2804998</v>
      </c>
      <c r="E1695" s="141" t="str">
        <f t="shared" si="7855"/>
        <v>SPP FH - Brandon 13227 OCR#128098</v>
      </c>
      <c r="F1695" s="114">
        <f t="shared" si="7625"/>
        <v>364</v>
      </c>
      <c r="G1695" s="186">
        <f>VLOOKUP($F1695,'2021 Depreciation Rates'!$A:$B,2,FALSE)</f>
        <v>4.3999999999999997E-2</v>
      </c>
      <c r="H1695" s="186">
        <f>VLOOKUP($F1695,'2022-2023 Depreciation Rates'!$A$1:$B$197,2,FALSE)</f>
        <v>3.6999999999999998E-2</v>
      </c>
      <c r="J1695" s="166">
        <f t="shared" ref="J1695:U1695" si="7890">-I1488*($G1695/12)</f>
        <v>0</v>
      </c>
      <c r="K1695" s="166">
        <f t="shared" si="7890"/>
        <v>0</v>
      </c>
      <c r="L1695" s="166">
        <f t="shared" si="7890"/>
        <v>0</v>
      </c>
      <c r="M1695" s="166">
        <f t="shared" si="7890"/>
        <v>0</v>
      </c>
      <c r="N1695" s="166">
        <f t="shared" si="7890"/>
        <v>0</v>
      </c>
      <c r="O1695" s="166">
        <f t="shared" si="7890"/>
        <v>0</v>
      </c>
      <c r="P1695" s="166">
        <f t="shared" si="7890"/>
        <v>0</v>
      </c>
      <c r="Q1695" s="166">
        <f t="shared" si="7890"/>
        <v>0</v>
      </c>
      <c r="R1695" s="166">
        <f t="shared" si="7890"/>
        <v>0</v>
      </c>
      <c r="S1695" s="166">
        <f t="shared" si="7890"/>
        <v>0</v>
      </c>
      <c r="T1695" s="166">
        <f t="shared" si="7890"/>
        <v>0</v>
      </c>
      <c r="U1695" s="166">
        <f t="shared" si="7890"/>
        <v>0</v>
      </c>
      <c r="V1695" s="166">
        <f t="shared" ref="V1695" si="7891">SUM(J1695:U1695)</f>
        <v>0</v>
      </c>
      <c r="W1695" s="100">
        <f t="shared" si="7627"/>
        <v>0</v>
      </c>
      <c r="X1695" s="166">
        <f t="shared" ref="X1695:AH1695" si="7892">-W1488*($G1695/12)</f>
        <v>0</v>
      </c>
      <c r="Y1695" s="166">
        <f t="shared" si="7892"/>
        <v>0</v>
      </c>
      <c r="Z1695" s="166">
        <f t="shared" si="7892"/>
        <v>0</v>
      </c>
      <c r="AA1695" s="166">
        <f t="shared" si="7892"/>
        <v>0</v>
      </c>
      <c r="AB1695" s="166">
        <f t="shared" si="7892"/>
        <v>0</v>
      </c>
      <c r="AC1695" s="166">
        <f t="shared" si="7892"/>
        <v>0</v>
      </c>
      <c r="AD1695" s="166">
        <f t="shared" si="7892"/>
        <v>0</v>
      </c>
      <c r="AE1695" s="166">
        <f t="shared" si="7892"/>
        <v>0</v>
      </c>
      <c r="AF1695" s="166">
        <f t="shared" si="7892"/>
        <v>0</v>
      </c>
      <c r="AG1695" s="166">
        <f t="shared" si="7892"/>
        <v>0</v>
      </c>
      <c r="AH1695" s="166">
        <f t="shared" si="7892"/>
        <v>0</v>
      </c>
      <c r="AI1695" s="100">
        <f t="shared" ref="AI1695" si="7893">SUM(W1695:AH1695)</f>
        <v>0</v>
      </c>
      <c r="AJ1695" s="100">
        <f t="shared" si="7633"/>
        <v>0</v>
      </c>
      <c r="AK1695" s="100">
        <f t="shared" si="7634"/>
        <v>0</v>
      </c>
      <c r="AL1695" s="100">
        <f t="shared" si="7888"/>
        <v>0</v>
      </c>
      <c r="AM1695" s="100">
        <f t="shared" si="7888"/>
        <v>0</v>
      </c>
      <c r="AN1695" s="100">
        <f t="shared" si="7888"/>
        <v>0</v>
      </c>
      <c r="AO1695" s="100">
        <f t="shared" si="7888"/>
        <v>0</v>
      </c>
      <c r="AP1695" s="100">
        <f t="shared" si="7888"/>
        <v>0</v>
      </c>
      <c r="AQ1695" s="100">
        <f t="shared" si="7888"/>
        <v>0</v>
      </c>
      <c r="AR1695" s="100">
        <f t="shared" si="7888"/>
        <v>0</v>
      </c>
      <c r="AS1695" s="100">
        <f t="shared" si="7888"/>
        <v>0</v>
      </c>
      <c r="AT1695" s="100">
        <f t="shared" si="7888"/>
        <v>0</v>
      </c>
      <c r="AU1695" s="100">
        <f t="shared" si="7888"/>
        <v>0</v>
      </c>
      <c r="AV1695" s="100">
        <f t="shared" ref="AV1695" si="7894">SUM(AJ1695:AU1695)</f>
        <v>0</v>
      </c>
      <c r="AW1695" s="100">
        <f t="shared" si="7635"/>
        <v>0</v>
      </c>
      <c r="AX1695" s="100">
        <f t="shared" si="7854"/>
        <v>0</v>
      </c>
      <c r="AY1695" s="100">
        <f t="shared" si="7854"/>
        <v>0</v>
      </c>
      <c r="AZ1695" s="100">
        <f t="shared" si="7854"/>
        <v>0</v>
      </c>
      <c r="BA1695" s="100">
        <f t="shared" si="7854"/>
        <v>0</v>
      </c>
      <c r="BB1695" s="100">
        <f t="shared" si="7854"/>
        <v>0</v>
      </c>
      <c r="BC1695" s="100">
        <f t="shared" si="7854"/>
        <v>0</v>
      </c>
      <c r="BD1695" s="100">
        <f t="shared" si="7854"/>
        <v>0</v>
      </c>
      <c r="BE1695" s="100">
        <f t="shared" si="7854"/>
        <v>0</v>
      </c>
      <c r="BF1695" s="100">
        <f t="shared" si="7854"/>
        <v>0</v>
      </c>
      <c r="BG1695" s="100">
        <f t="shared" si="7854"/>
        <v>0</v>
      </c>
      <c r="BH1695" s="100">
        <f t="shared" si="7854"/>
        <v>0</v>
      </c>
      <c r="BI1695" s="100">
        <f t="shared" si="7642"/>
        <v>0</v>
      </c>
      <c r="BV1695" s="142"/>
      <c r="CI1695" s="142"/>
      <c r="CV1695" s="142"/>
      <c r="DI1695" s="142"/>
      <c r="DV1695" s="142"/>
      <c r="EI1695" s="142"/>
    </row>
    <row r="1696" spans="1:139" ht="15.75" outlineLevel="1" x14ac:dyDescent="0.25">
      <c r="A1696" s="2">
        <f t="shared" si="7855"/>
        <v>12</v>
      </c>
      <c r="B1696" s="1" t="str">
        <f t="shared" si="7855"/>
        <v>PRE-09796</v>
      </c>
      <c r="C1696" s="1" t="str">
        <f t="shared" si="7855"/>
        <v>SPP FH - Alexander Road 13462</v>
      </c>
      <c r="D1696" s="2" t="str">
        <f t="shared" si="7855"/>
        <v>PRE-09796.1</v>
      </c>
      <c r="E1696" s="141" t="str">
        <f t="shared" si="7855"/>
        <v>SPP FH - Alexander Rd 13462 -OH Feed</v>
      </c>
      <c r="F1696" s="114">
        <f t="shared" si="7625"/>
        <v>364</v>
      </c>
      <c r="G1696" s="186">
        <f>VLOOKUP($F1696,'2021 Depreciation Rates'!$A:$B,2,FALSE)</f>
        <v>4.3999999999999997E-2</v>
      </c>
      <c r="H1696" s="186">
        <f>VLOOKUP($F1696,'2022-2023 Depreciation Rates'!$A$1:$B$197,2,FALSE)</f>
        <v>3.6999999999999998E-2</v>
      </c>
      <c r="J1696" s="166">
        <f t="shared" ref="J1696:U1696" si="7895">-I1489*($G1696/12)</f>
        <v>0</v>
      </c>
      <c r="K1696" s="166">
        <f t="shared" si="7895"/>
        <v>0</v>
      </c>
      <c r="L1696" s="166">
        <f t="shared" si="7895"/>
        <v>0</v>
      </c>
      <c r="M1696" s="166">
        <f t="shared" si="7895"/>
        <v>0</v>
      </c>
      <c r="N1696" s="166">
        <f t="shared" si="7895"/>
        <v>0</v>
      </c>
      <c r="O1696" s="166">
        <f t="shared" si="7895"/>
        <v>0</v>
      </c>
      <c r="P1696" s="166">
        <f t="shared" si="7895"/>
        <v>0</v>
      </c>
      <c r="Q1696" s="166">
        <f t="shared" si="7895"/>
        <v>0</v>
      </c>
      <c r="R1696" s="166">
        <f t="shared" si="7895"/>
        <v>0</v>
      </c>
      <c r="S1696" s="166">
        <f t="shared" si="7895"/>
        <v>0</v>
      </c>
      <c r="T1696" s="166">
        <f t="shared" si="7895"/>
        <v>0</v>
      </c>
      <c r="U1696" s="166">
        <f t="shared" si="7895"/>
        <v>0</v>
      </c>
      <c r="V1696" s="166">
        <f t="shared" si="7638"/>
        <v>0</v>
      </c>
      <c r="W1696" s="100">
        <f t="shared" si="7627"/>
        <v>0</v>
      </c>
      <c r="X1696" s="166">
        <f t="shared" ref="X1696:AH1696" si="7896">-W1489*($G1696/12)</f>
        <v>0</v>
      </c>
      <c r="Y1696" s="166">
        <f t="shared" si="7896"/>
        <v>0</v>
      </c>
      <c r="Z1696" s="166">
        <f t="shared" si="7896"/>
        <v>0</v>
      </c>
      <c r="AA1696" s="166">
        <f t="shared" si="7896"/>
        <v>0</v>
      </c>
      <c r="AB1696" s="166">
        <f t="shared" si="7896"/>
        <v>0</v>
      </c>
      <c r="AC1696" s="166">
        <f t="shared" si="7896"/>
        <v>0</v>
      </c>
      <c r="AD1696" s="166">
        <f t="shared" si="7896"/>
        <v>0</v>
      </c>
      <c r="AE1696" s="166">
        <f t="shared" si="7896"/>
        <v>0</v>
      </c>
      <c r="AF1696" s="166">
        <f t="shared" si="7896"/>
        <v>0</v>
      </c>
      <c r="AG1696" s="166">
        <f t="shared" si="7896"/>
        <v>0</v>
      </c>
      <c r="AH1696" s="166">
        <f t="shared" si="7896"/>
        <v>0</v>
      </c>
      <c r="AI1696" s="100">
        <f t="shared" si="7640"/>
        <v>0</v>
      </c>
      <c r="AJ1696" s="100">
        <f t="shared" si="7633"/>
        <v>0</v>
      </c>
      <c r="AK1696" s="100">
        <f t="shared" si="7634"/>
        <v>-1216.8212446666671</v>
      </c>
      <c r="AL1696" s="100">
        <f t="shared" si="7888"/>
        <v>-1216.8212446666671</v>
      </c>
      <c r="AM1696" s="100">
        <f t="shared" si="7888"/>
        <v>-1216.8212446666671</v>
      </c>
      <c r="AN1696" s="100">
        <f t="shared" si="7888"/>
        <v>-1216.8212446666671</v>
      </c>
      <c r="AO1696" s="100">
        <f t="shared" si="7888"/>
        <v>-1216.8212446666671</v>
      </c>
      <c r="AP1696" s="100">
        <f t="shared" si="7888"/>
        <v>-1216.8212446666671</v>
      </c>
      <c r="AQ1696" s="100">
        <f t="shared" si="7888"/>
        <v>-1216.8212446666671</v>
      </c>
      <c r="AR1696" s="100">
        <f t="shared" si="7888"/>
        <v>-1216.8212446666671</v>
      </c>
      <c r="AS1696" s="100">
        <f t="shared" si="7888"/>
        <v>-1216.8212446666671</v>
      </c>
      <c r="AT1696" s="100">
        <f t="shared" si="7888"/>
        <v>-1216.8212446666671</v>
      </c>
      <c r="AU1696" s="100">
        <f t="shared" si="7888"/>
        <v>-1216.8212446666671</v>
      </c>
      <c r="AV1696" s="100">
        <f t="shared" si="7641"/>
        <v>-13385.033691333341</v>
      </c>
      <c r="AW1696" s="100">
        <f t="shared" si="7635"/>
        <v>-1216.8212446666671</v>
      </c>
      <c r="AX1696" s="100">
        <f t="shared" si="7854"/>
        <v>-1216.8212446666671</v>
      </c>
      <c r="AY1696" s="100">
        <f t="shared" si="7854"/>
        <v>-1216.8212446666671</v>
      </c>
      <c r="AZ1696" s="100">
        <f t="shared" si="7854"/>
        <v>-1216.8212446666671</v>
      </c>
      <c r="BA1696" s="100">
        <f t="shared" si="7854"/>
        <v>-1216.8212446666671</v>
      </c>
      <c r="BB1696" s="100">
        <f t="shared" si="7854"/>
        <v>-1216.8212446666671</v>
      </c>
      <c r="BC1696" s="100">
        <f t="shared" si="7854"/>
        <v>-1216.8212446666671</v>
      </c>
      <c r="BD1696" s="100">
        <f t="shared" si="7854"/>
        <v>-1216.8212446666671</v>
      </c>
      <c r="BE1696" s="100">
        <f t="shared" si="7854"/>
        <v>-1216.8212446666671</v>
      </c>
      <c r="BF1696" s="100">
        <f t="shared" si="7854"/>
        <v>-1216.8212446666671</v>
      </c>
      <c r="BG1696" s="100">
        <f t="shared" si="7854"/>
        <v>-1216.8212446666671</v>
      </c>
      <c r="BH1696" s="100">
        <f t="shared" si="7854"/>
        <v>-1216.8212446666671</v>
      </c>
      <c r="BI1696" s="100">
        <f t="shared" si="7642"/>
        <v>-14601.854936000009</v>
      </c>
      <c r="BV1696" s="142"/>
      <c r="CI1696" s="142"/>
      <c r="CV1696" s="142"/>
      <c r="DI1696" s="142"/>
      <c r="DV1696" s="142"/>
      <c r="EI1696" s="142"/>
    </row>
    <row r="1697" spans="1:139" ht="15.75" outlineLevel="1" x14ac:dyDescent="0.25">
      <c r="A1697" s="2">
        <f t="shared" si="7855"/>
        <v>12</v>
      </c>
      <c r="B1697" s="1" t="str">
        <f t="shared" si="7855"/>
        <v>PRE-09796</v>
      </c>
      <c r="C1697" s="1" t="str">
        <f t="shared" si="7855"/>
        <v>SPP FH - Alexander Road 13462</v>
      </c>
      <c r="D1697" s="2" t="str">
        <f t="shared" si="7855"/>
        <v>A2779868</v>
      </c>
      <c r="E1697" s="141" t="str">
        <f t="shared" si="7855"/>
        <v>SPP FH - Alexander Rd 13462 - OCR</v>
      </c>
      <c r="F1697" s="114">
        <f t="shared" si="7625"/>
        <v>364</v>
      </c>
      <c r="G1697" s="186">
        <f>VLOOKUP($F1697,'2021 Depreciation Rates'!$A:$B,2,FALSE)</f>
        <v>4.3999999999999997E-2</v>
      </c>
      <c r="H1697" s="186">
        <f>VLOOKUP($F1697,'2022-2023 Depreciation Rates'!$A$1:$B$197,2,FALSE)</f>
        <v>3.6999999999999998E-2</v>
      </c>
      <c r="J1697" s="166">
        <f t="shared" ref="J1697:U1697" si="7897">-I1490*($G1697/12)</f>
        <v>0</v>
      </c>
      <c r="K1697" s="166">
        <f t="shared" si="7897"/>
        <v>0</v>
      </c>
      <c r="L1697" s="166">
        <f t="shared" si="7897"/>
        <v>0</v>
      </c>
      <c r="M1697" s="166">
        <f t="shared" si="7897"/>
        <v>0</v>
      </c>
      <c r="N1697" s="166">
        <f t="shared" si="7897"/>
        <v>0</v>
      </c>
      <c r="O1697" s="166">
        <f t="shared" si="7897"/>
        <v>0</v>
      </c>
      <c r="P1697" s="166">
        <f t="shared" si="7897"/>
        <v>0</v>
      </c>
      <c r="Q1697" s="166">
        <f t="shared" si="7897"/>
        <v>0</v>
      </c>
      <c r="R1697" s="166">
        <f t="shared" si="7897"/>
        <v>0</v>
      </c>
      <c r="S1697" s="166">
        <f t="shared" si="7897"/>
        <v>0</v>
      </c>
      <c r="T1697" s="166">
        <f t="shared" si="7897"/>
        <v>0</v>
      </c>
      <c r="U1697" s="166">
        <f t="shared" si="7897"/>
        <v>0</v>
      </c>
      <c r="V1697" s="166">
        <f t="shared" ref="V1697" si="7898">SUM(J1697:U1697)</f>
        <v>0</v>
      </c>
      <c r="W1697" s="100">
        <f t="shared" si="7627"/>
        <v>0</v>
      </c>
      <c r="X1697" s="166">
        <f t="shared" ref="X1697:AH1697" si="7899">-W1490*($G1697/12)</f>
        <v>0</v>
      </c>
      <c r="Y1697" s="166">
        <f t="shared" si="7899"/>
        <v>0</v>
      </c>
      <c r="Z1697" s="166">
        <f t="shared" si="7899"/>
        <v>0</v>
      </c>
      <c r="AA1697" s="166">
        <f t="shared" si="7899"/>
        <v>0</v>
      </c>
      <c r="AB1697" s="166">
        <f t="shared" si="7899"/>
        <v>0</v>
      </c>
      <c r="AC1697" s="166">
        <f t="shared" si="7899"/>
        <v>0</v>
      </c>
      <c r="AD1697" s="166">
        <f t="shared" si="7899"/>
        <v>0</v>
      </c>
      <c r="AE1697" s="166">
        <f t="shared" si="7899"/>
        <v>0</v>
      </c>
      <c r="AF1697" s="166">
        <f t="shared" si="7899"/>
        <v>0</v>
      </c>
      <c r="AG1697" s="166">
        <f t="shared" si="7899"/>
        <v>0</v>
      </c>
      <c r="AH1697" s="166">
        <f t="shared" si="7899"/>
        <v>0</v>
      </c>
      <c r="AI1697" s="100">
        <f t="shared" ref="AI1697" si="7900">SUM(W1697:AH1697)</f>
        <v>0</v>
      </c>
      <c r="AJ1697" s="100">
        <f t="shared" si="7633"/>
        <v>0</v>
      </c>
      <c r="AK1697" s="100">
        <f t="shared" si="7634"/>
        <v>0</v>
      </c>
      <c r="AL1697" s="100">
        <f t="shared" si="7888"/>
        <v>-44.653943333333338</v>
      </c>
      <c r="AM1697" s="100">
        <f t="shared" si="7888"/>
        <v>-44.653943333333338</v>
      </c>
      <c r="AN1697" s="100">
        <f t="shared" si="7888"/>
        <v>-44.653943333333338</v>
      </c>
      <c r="AO1697" s="100">
        <f t="shared" si="7888"/>
        <v>-44.653943333333338</v>
      </c>
      <c r="AP1697" s="100">
        <f t="shared" si="7888"/>
        <v>-44.653943333333338</v>
      </c>
      <c r="AQ1697" s="100">
        <f t="shared" si="7888"/>
        <v>-44.653943333333338</v>
      </c>
      <c r="AR1697" s="100">
        <f t="shared" si="7888"/>
        <v>-44.653943333333338</v>
      </c>
      <c r="AS1697" s="100">
        <f t="shared" si="7888"/>
        <v>-44.653943333333338</v>
      </c>
      <c r="AT1697" s="100">
        <f t="shared" si="7888"/>
        <v>-44.653943333333338</v>
      </c>
      <c r="AU1697" s="100">
        <f t="shared" si="7888"/>
        <v>-44.653943333333338</v>
      </c>
      <c r="AV1697" s="100">
        <f t="shared" ref="AV1697" si="7901">SUM(AJ1697:AU1697)</f>
        <v>-446.53943333333348</v>
      </c>
      <c r="AW1697" s="100">
        <f t="shared" si="7635"/>
        <v>-44.653943333333338</v>
      </c>
      <c r="AX1697" s="100">
        <f t="shared" si="7854"/>
        <v>-44.653943333333338</v>
      </c>
      <c r="AY1697" s="100">
        <f t="shared" si="7854"/>
        <v>-44.653943333333338</v>
      </c>
      <c r="AZ1697" s="100">
        <f t="shared" si="7854"/>
        <v>-44.653943333333338</v>
      </c>
      <c r="BA1697" s="100">
        <f t="shared" si="7854"/>
        <v>-44.653943333333338</v>
      </c>
      <c r="BB1697" s="100">
        <f t="shared" si="7854"/>
        <v>-44.653943333333338</v>
      </c>
      <c r="BC1697" s="100">
        <f t="shared" si="7854"/>
        <v>-44.653943333333338</v>
      </c>
      <c r="BD1697" s="100">
        <f t="shared" si="7854"/>
        <v>-44.653943333333338</v>
      </c>
      <c r="BE1697" s="100">
        <f t="shared" si="7854"/>
        <v>-44.653943333333338</v>
      </c>
      <c r="BF1697" s="100">
        <f t="shared" si="7854"/>
        <v>-44.653943333333338</v>
      </c>
      <c r="BG1697" s="100">
        <f t="shared" si="7854"/>
        <v>-44.653943333333338</v>
      </c>
      <c r="BH1697" s="100">
        <f t="shared" si="7854"/>
        <v>-44.653943333333338</v>
      </c>
      <c r="BI1697" s="100">
        <f t="shared" si="7642"/>
        <v>-535.8473200000002</v>
      </c>
      <c r="BV1697" s="142"/>
      <c r="CI1697" s="142"/>
      <c r="CV1697" s="142"/>
      <c r="DI1697" s="142"/>
      <c r="DV1697" s="142"/>
      <c r="EI1697" s="142"/>
    </row>
    <row r="1698" spans="1:139" ht="15.75" outlineLevel="1" x14ac:dyDescent="0.25">
      <c r="A1698" s="2">
        <f t="shared" si="7855"/>
        <v>12</v>
      </c>
      <c r="B1698" s="1" t="str">
        <f t="shared" si="7855"/>
        <v>PRE-09796</v>
      </c>
      <c r="C1698" s="1" t="str">
        <f t="shared" si="7855"/>
        <v>SPP FH - Alexander Road 13462</v>
      </c>
      <c r="D1698" s="2" t="str">
        <f t="shared" si="7855"/>
        <v>A2787516</v>
      </c>
      <c r="E1698" s="141" t="str">
        <f t="shared" si="7855"/>
        <v>SPP FH -Alexander Rd 13462 OCR 5994</v>
      </c>
      <c r="F1698" s="114">
        <f t="shared" si="7625"/>
        <v>364</v>
      </c>
      <c r="G1698" s="186">
        <f>VLOOKUP($F1698,'2021 Depreciation Rates'!$A:$B,2,FALSE)</f>
        <v>4.3999999999999997E-2</v>
      </c>
      <c r="H1698" s="186">
        <f>VLOOKUP($F1698,'2022-2023 Depreciation Rates'!$A$1:$B$197,2,FALSE)</f>
        <v>3.6999999999999998E-2</v>
      </c>
      <c r="J1698" s="166">
        <f t="shared" ref="J1698:U1698" si="7902">-I1491*($G1698/12)</f>
        <v>0</v>
      </c>
      <c r="K1698" s="166">
        <f t="shared" si="7902"/>
        <v>0</v>
      </c>
      <c r="L1698" s="166">
        <f t="shared" si="7902"/>
        <v>0</v>
      </c>
      <c r="M1698" s="166">
        <f t="shared" si="7902"/>
        <v>0</v>
      </c>
      <c r="N1698" s="166">
        <f t="shared" si="7902"/>
        <v>0</v>
      </c>
      <c r="O1698" s="166">
        <f t="shared" si="7902"/>
        <v>0</v>
      </c>
      <c r="P1698" s="166">
        <f t="shared" si="7902"/>
        <v>0</v>
      </c>
      <c r="Q1698" s="166">
        <f t="shared" si="7902"/>
        <v>0</v>
      </c>
      <c r="R1698" s="166">
        <f t="shared" si="7902"/>
        <v>0</v>
      </c>
      <c r="S1698" s="166">
        <f t="shared" si="7902"/>
        <v>0</v>
      </c>
      <c r="T1698" s="166">
        <f t="shared" si="7902"/>
        <v>0</v>
      </c>
      <c r="U1698" s="166">
        <f t="shared" si="7902"/>
        <v>0</v>
      </c>
      <c r="V1698" s="166">
        <f t="shared" ref="V1698" si="7903">SUM(J1698:U1698)</f>
        <v>0</v>
      </c>
      <c r="W1698" s="100">
        <f t="shared" si="7627"/>
        <v>0</v>
      </c>
      <c r="X1698" s="166">
        <f t="shared" ref="X1698:AH1698" si="7904">-W1491*($G1698/12)</f>
        <v>0</v>
      </c>
      <c r="Y1698" s="166">
        <f t="shared" si="7904"/>
        <v>0</v>
      </c>
      <c r="Z1698" s="166">
        <f t="shared" si="7904"/>
        <v>0</v>
      </c>
      <c r="AA1698" s="166">
        <f t="shared" si="7904"/>
        <v>0</v>
      </c>
      <c r="AB1698" s="166">
        <f t="shared" si="7904"/>
        <v>0</v>
      </c>
      <c r="AC1698" s="166">
        <f t="shared" si="7904"/>
        <v>0</v>
      </c>
      <c r="AD1698" s="166">
        <f t="shared" si="7904"/>
        <v>0</v>
      </c>
      <c r="AE1698" s="166">
        <f t="shared" si="7904"/>
        <v>0</v>
      </c>
      <c r="AF1698" s="166">
        <f t="shared" si="7904"/>
        <v>0</v>
      </c>
      <c r="AG1698" s="166">
        <f t="shared" si="7904"/>
        <v>0</v>
      </c>
      <c r="AH1698" s="166">
        <f t="shared" si="7904"/>
        <v>0</v>
      </c>
      <c r="AI1698" s="100">
        <f t="shared" ref="AI1698" si="7905">SUM(W1698:AH1698)</f>
        <v>0</v>
      </c>
      <c r="AJ1698" s="100">
        <f t="shared" si="7633"/>
        <v>0</v>
      </c>
      <c r="AK1698" s="100">
        <f t="shared" si="7634"/>
        <v>0</v>
      </c>
      <c r="AL1698" s="100">
        <f t="shared" si="7888"/>
        <v>0</v>
      </c>
      <c r="AM1698" s="100">
        <f t="shared" si="7888"/>
        <v>0</v>
      </c>
      <c r="AN1698" s="100">
        <f t="shared" si="7888"/>
        <v>0</v>
      </c>
      <c r="AO1698" s="100">
        <f t="shared" si="7888"/>
        <v>0</v>
      </c>
      <c r="AP1698" s="100">
        <f t="shared" si="7888"/>
        <v>0</v>
      </c>
      <c r="AQ1698" s="100">
        <f t="shared" si="7888"/>
        <v>0</v>
      </c>
      <c r="AR1698" s="100">
        <f t="shared" si="7888"/>
        <v>0</v>
      </c>
      <c r="AS1698" s="100">
        <f t="shared" si="7888"/>
        <v>0</v>
      </c>
      <c r="AT1698" s="100">
        <f t="shared" si="7888"/>
        <v>0</v>
      </c>
      <c r="AU1698" s="100">
        <f t="shared" si="7888"/>
        <v>0</v>
      </c>
      <c r="AV1698" s="100">
        <f t="shared" ref="AV1698" si="7906">SUM(AJ1698:AU1698)</f>
        <v>0</v>
      </c>
      <c r="AW1698" s="100">
        <f t="shared" si="7635"/>
        <v>0</v>
      </c>
      <c r="AX1698" s="100">
        <f t="shared" si="7854"/>
        <v>0</v>
      </c>
      <c r="AY1698" s="100">
        <f t="shared" si="7854"/>
        <v>0</v>
      </c>
      <c r="AZ1698" s="100">
        <f t="shared" si="7854"/>
        <v>0</v>
      </c>
      <c r="BA1698" s="100">
        <f t="shared" si="7854"/>
        <v>0</v>
      </c>
      <c r="BB1698" s="100">
        <f t="shared" si="7854"/>
        <v>0</v>
      </c>
      <c r="BC1698" s="100">
        <f t="shared" si="7854"/>
        <v>0</v>
      </c>
      <c r="BD1698" s="100">
        <f t="shared" si="7854"/>
        <v>0</v>
      </c>
      <c r="BE1698" s="100">
        <f t="shared" si="7854"/>
        <v>0</v>
      </c>
      <c r="BF1698" s="100">
        <f t="shared" si="7854"/>
        <v>0</v>
      </c>
      <c r="BG1698" s="100">
        <f t="shared" si="7854"/>
        <v>0</v>
      </c>
      <c r="BH1698" s="100">
        <f t="shared" si="7854"/>
        <v>0</v>
      </c>
      <c r="BI1698" s="100">
        <f t="shared" si="7642"/>
        <v>0</v>
      </c>
      <c r="BV1698" s="142"/>
      <c r="CI1698" s="142"/>
      <c r="CV1698" s="142"/>
      <c r="DI1698" s="142"/>
      <c r="DV1698" s="142"/>
      <c r="EI1698" s="142"/>
    </row>
    <row r="1699" spans="1:139" ht="15.75" outlineLevel="1" x14ac:dyDescent="0.25">
      <c r="A1699" s="2">
        <f t="shared" si="7855"/>
        <v>13</v>
      </c>
      <c r="B1699" s="1" t="str">
        <f t="shared" si="7855"/>
        <v>PRE-09740</v>
      </c>
      <c r="C1699" s="1" t="str">
        <f t="shared" si="7855"/>
        <v>SPP FH - Pine Lake N 13633</v>
      </c>
      <c r="D1699" s="2" t="str">
        <f t="shared" si="7855"/>
        <v>PRE-09740.1</v>
      </c>
      <c r="E1699" s="141" t="str">
        <f t="shared" si="7855"/>
        <v>SPP FH - Pine Lake N 13633 - OH</v>
      </c>
      <c r="F1699" s="114">
        <f t="shared" si="7625"/>
        <v>364</v>
      </c>
      <c r="G1699" s="186">
        <f>VLOOKUP($F1699,'2021 Depreciation Rates'!$A:$B,2,FALSE)</f>
        <v>4.3999999999999997E-2</v>
      </c>
      <c r="H1699" s="186">
        <f>VLOOKUP($F1699,'2022-2023 Depreciation Rates'!$A$1:$B$197,2,FALSE)</f>
        <v>3.6999999999999998E-2</v>
      </c>
      <c r="J1699" s="166">
        <f t="shared" ref="J1699:U1699" si="7907">-I1492*($G1699/12)</f>
        <v>0</v>
      </c>
      <c r="K1699" s="166">
        <f t="shared" si="7907"/>
        <v>0</v>
      </c>
      <c r="L1699" s="166">
        <f t="shared" si="7907"/>
        <v>0</v>
      </c>
      <c r="M1699" s="166">
        <f t="shared" si="7907"/>
        <v>0</v>
      </c>
      <c r="N1699" s="166">
        <f t="shared" si="7907"/>
        <v>0</v>
      </c>
      <c r="O1699" s="166">
        <f t="shared" si="7907"/>
        <v>0</v>
      </c>
      <c r="P1699" s="166">
        <f t="shared" si="7907"/>
        <v>0</v>
      </c>
      <c r="Q1699" s="166">
        <f t="shared" si="7907"/>
        <v>0</v>
      </c>
      <c r="R1699" s="166">
        <f t="shared" si="7907"/>
        <v>0</v>
      </c>
      <c r="S1699" s="166">
        <f t="shared" si="7907"/>
        <v>0</v>
      </c>
      <c r="T1699" s="166">
        <f t="shared" si="7907"/>
        <v>0</v>
      </c>
      <c r="U1699" s="166">
        <f t="shared" si="7907"/>
        <v>0</v>
      </c>
      <c r="V1699" s="166">
        <f t="shared" si="7638"/>
        <v>0</v>
      </c>
      <c r="W1699" s="100">
        <f t="shared" si="7627"/>
        <v>0</v>
      </c>
      <c r="X1699" s="166">
        <f t="shared" ref="X1699:AH1699" si="7908">-W1492*($G1699/12)</f>
        <v>0</v>
      </c>
      <c r="Y1699" s="166">
        <f t="shared" si="7908"/>
        <v>0</v>
      </c>
      <c r="Z1699" s="166">
        <f t="shared" si="7908"/>
        <v>0</v>
      </c>
      <c r="AA1699" s="166">
        <f t="shared" si="7908"/>
        <v>0</v>
      </c>
      <c r="AB1699" s="166">
        <f t="shared" si="7908"/>
        <v>0</v>
      </c>
      <c r="AC1699" s="166">
        <f t="shared" si="7908"/>
        <v>0</v>
      </c>
      <c r="AD1699" s="166">
        <f t="shared" si="7908"/>
        <v>0</v>
      </c>
      <c r="AE1699" s="166">
        <f t="shared" si="7908"/>
        <v>0</v>
      </c>
      <c r="AF1699" s="166">
        <f t="shared" si="7908"/>
        <v>0</v>
      </c>
      <c r="AG1699" s="166">
        <f t="shared" si="7908"/>
        <v>-282.03105333333332</v>
      </c>
      <c r="AH1699" s="166">
        <f t="shared" si="7908"/>
        <v>-282.03105333333332</v>
      </c>
      <c r="AI1699" s="100">
        <f t="shared" si="7640"/>
        <v>-564.06210666666664</v>
      </c>
      <c r="AJ1699" s="100">
        <f t="shared" si="7633"/>
        <v>-237.16247666666666</v>
      </c>
      <c r="AK1699" s="100">
        <f t="shared" si="7634"/>
        <v>-237.16247666666666</v>
      </c>
      <c r="AL1699" s="100">
        <f t="shared" si="7888"/>
        <v>-237.16247666666666</v>
      </c>
      <c r="AM1699" s="100">
        <f t="shared" si="7888"/>
        <v>-237.16247666666666</v>
      </c>
      <c r="AN1699" s="100">
        <f t="shared" si="7888"/>
        <v>-237.16247666666666</v>
      </c>
      <c r="AO1699" s="100">
        <f t="shared" si="7888"/>
        <v>-237.16247666666666</v>
      </c>
      <c r="AP1699" s="100">
        <f t="shared" si="7888"/>
        <v>-237.16247666666666</v>
      </c>
      <c r="AQ1699" s="100">
        <f t="shared" si="7888"/>
        <v>-237.16247666666666</v>
      </c>
      <c r="AR1699" s="100">
        <f t="shared" si="7888"/>
        <v>-237.16247666666666</v>
      </c>
      <c r="AS1699" s="100">
        <f t="shared" si="7888"/>
        <v>-237.16247666666666</v>
      </c>
      <c r="AT1699" s="100">
        <f t="shared" si="7888"/>
        <v>-237.16247666666666</v>
      </c>
      <c r="AU1699" s="100">
        <f t="shared" si="7888"/>
        <v>-237.16247666666666</v>
      </c>
      <c r="AV1699" s="100">
        <f t="shared" si="7641"/>
        <v>-2845.9497200000005</v>
      </c>
      <c r="AW1699" s="100">
        <f t="shared" si="7635"/>
        <v>-237.16247666666666</v>
      </c>
      <c r="AX1699" s="100">
        <f t="shared" si="7854"/>
        <v>-298.82914333333332</v>
      </c>
      <c r="AY1699" s="100">
        <f t="shared" si="7854"/>
        <v>-298.82914333333332</v>
      </c>
      <c r="AZ1699" s="100">
        <f t="shared" si="7854"/>
        <v>-298.82914333333332</v>
      </c>
      <c r="BA1699" s="100">
        <f t="shared" si="7854"/>
        <v>-298.82914333333332</v>
      </c>
      <c r="BB1699" s="100">
        <f t="shared" si="7854"/>
        <v>-298.82914333333332</v>
      </c>
      <c r="BC1699" s="100">
        <f t="shared" si="7854"/>
        <v>-298.82914333333332</v>
      </c>
      <c r="BD1699" s="100">
        <f t="shared" si="7854"/>
        <v>-422.16247666666663</v>
      </c>
      <c r="BE1699" s="100">
        <f t="shared" si="7854"/>
        <v>-668.82914333333338</v>
      </c>
      <c r="BF1699" s="100">
        <f t="shared" si="7854"/>
        <v>-915.49581000000001</v>
      </c>
      <c r="BG1699" s="100">
        <f t="shared" si="7854"/>
        <v>-1285.4958099999999</v>
      </c>
      <c r="BH1699" s="100">
        <f t="shared" si="7854"/>
        <v>-1717.1624766666669</v>
      </c>
      <c r="BI1699" s="100">
        <f t="shared" si="7642"/>
        <v>-7039.2830533333326</v>
      </c>
      <c r="BV1699" s="142"/>
      <c r="CI1699" s="142"/>
      <c r="CV1699" s="142"/>
      <c r="DI1699" s="142"/>
      <c r="DV1699" s="142"/>
      <c r="EI1699" s="142"/>
    </row>
    <row r="1700" spans="1:139" ht="15.75" outlineLevel="1" x14ac:dyDescent="0.25">
      <c r="A1700" s="2">
        <f t="shared" si="7855"/>
        <v>13</v>
      </c>
      <c r="B1700" s="1" t="str">
        <f t="shared" si="7855"/>
        <v>PRE-09740</v>
      </c>
      <c r="C1700" s="1" t="str">
        <f t="shared" si="7855"/>
        <v>SPP FH - Pine Lake N 13633</v>
      </c>
      <c r="D1700" s="2" t="str">
        <f t="shared" si="7855"/>
        <v>PRE-09740.1</v>
      </c>
      <c r="E1700" s="141" t="str">
        <f t="shared" si="7855"/>
        <v>SPP FH - Pine Lake N 13633 - OH</v>
      </c>
      <c r="F1700" s="114">
        <f t="shared" si="7625"/>
        <v>365</v>
      </c>
      <c r="G1700" s="186">
        <f>VLOOKUP($F1700,'2021 Depreciation Rates'!$A:$B,2,FALSE)</f>
        <v>3.1E-2</v>
      </c>
      <c r="H1700" s="186">
        <f>VLOOKUP($F1700,'2022-2023 Depreciation Rates'!$A$1:$B$197,2,FALSE)</f>
        <v>2.1999999999999999E-2</v>
      </c>
      <c r="J1700" s="166">
        <f t="shared" ref="J1700:U1700" si="7909">-I1493*($G1700/12)</f>
        <v>0</v>
      </c>
      <c r="K1700" s="166">
        <f t="shared" si="7909"/>
        <v>0</v>
      </c>
      <c r="L1700" s="166">
        <f t="shared" si="7909"/>
        <v>0</v>
      </c>
      <c r="M1700" s="166">
        <f t="shared" si="7909"/>
        <v>0</v>
      </c>
      <c r="N1700" s="166">
        <f t="shared" si="7909"/>
        <v>0</v>
      </c>
      <c r="O1700" s="166">
        <f t="shared" si="7909"/>
        <v>0</v>
      </c>
      <c r="P1700" s="166">
        <f t="shared" si="7909"/>
        <v>0</v>
      </c>
      <c r="Q1700" s="166">
        <f t="shared" si="7909"/>
        <v>0</v>
      </c>
      <c r="R1700" s="166">
        <f t="shared" si="7909"/>
        <v>0</v>
      </c>
      <c r="S1700" s="166">
        <f t="shared" si="7909"/>
        <v>0</v>
      </c>
      <c r="T1700" s="166">
        <f t="shared" si="7909"/>
        <v>0</v>
      </c>
      <c r="U1700" s="166">
        <f t="shared" si="7909"/>
        <v>0</v>
      </c>
      <c r="V1700" s="166">
        <f t="shared" ref="V1700" si="7910">SUM(J1700:U1700)</f>
        <v>0</v>
      </c>
      <c r="W1700" s="100">
        <f t="shared" si="7627"/>
        <v>0</v>
      </c>
      <c r="X1700" s="166">
        <f t="shared" ref="X1700:AH1700" si="7911">-W1493*($G1700/12)</f>
        <v>0</v>
      </c>
      <c r="Y1700" s="166">
        <f t="shared" si="7911"/>
        <v>0</v>
      </c>
      <c r="Z1700" s="166">
        <f t="shared" si="7911"/>
        <v>0</v>
      </c>
      <c r="AA1700" s="166">
        <f t="shared" si="7911"/>
        <v>0</v>
      </c>
      <c r="AB1700" s="166">
        <f t="shared" si="7911"/>
        <v>0</v>
      </c>
      <c r="AC1700" s="166">
        <f t="shared" si="7911"/>
        <v>0</v>
      </c>
      <c r="AD1700" s="166">
        <f t="shared" si="7911"/>
        <v>0</v>
      </c>
      <c r="AE1700" s="166">
        <f t="shared" si="7911"/>
        <v>0</v>
      </c>
      <c r="AF1700" s="166">
        <f t="shared" si="7911"/>
        <v>0</v>
      </c>
      <c r="AG1700" s="166">
        <f t="shared" si="7911"/>
        <v>-140.71098916666665</v>
      </c>
      <c r="AH1700" s="166">
        <f t="shared" si="7911"/>
        <v>-140.71098916666665</v>
      </c>
      <c r="AI1700" s="100">
        <f t="shared" ref="AI1700" si="7912">SUM(W1700:AH1700)</f>
        <v>-281.4219783333333</v>
      </c>
      <c r="AJ1700" s="100">
        <f t="shared" si="7633"/>
        <v>-99.859411666666659</v>
      </c>
      <c r="AK1700" s="100">
        <f t="shared" si="7634"/>
        <v>-99.859411666666659</v>
      </c>
      <c r="AL1700" s="100">
        <f t="shared" si="7888"/>
        <v>-99.859411666666659</v>
      </c>
      <c r="AM1700" s="100">
        <f t="shared" si="7888"/>
        <v>-99.859411666666659</v>
      </c>
      <c r="AN1700" s="100">
        <f t="shared" si="7888"/>
        <v>-99.859411666666659</v>
      </c>
      <c r="AO1700" s="100">
        <f t="shared" si="7888"/>
        <v>-99.859411666666659</v>
      </c>
      <c r="AP1700" s="100">
        <f t="shared" si="7888"/>
        <v>-99.859411666666659</v>
      </c>
      <c r="AQ1700" s="100">
        <f t="shared" si="7888"/>
        <v>-99.859411666666659</v>
      </c>
      <c r="AR1700" s="100">
        <f t="shared" si="7888"/>
        <v>-99.859411666666659</v>
      </c>
      <c r="AS1700" s="100">
        <f t="shared" si="7888"/>
        <v>-99.859411666666659</v>
      </c>
      <c r="AT1700" s="100">
        <f t="shared" si="7888"/>
        <v>-99.859411666666659</v>
      </c>
      <c r="AU1700" s="100">
        <f t="shared" si="7888"/>
        <v>-99.859411666666659</v>
      </c>
      <c r="AV1700" s="100">
        <f t="shared" ref="AV1700" si="7913">SUM(AJ1700:AU1700)</f>
        <v>-1198.31294</v>
      </c>
      <c r="AW1700" s="100">
        <f t="shared" si="7635"/>
        <v>-99.859411666666659</v>
      </c>
      <c r="AX1700" s="100">
        <f t="shared" si="7854"/>
        <v>-99.859411666666659</v>
      </c>
      <c r="AY1700" s="100">
        <f t="shared" si="7854"/>
        <v>-99.859411666666659</v>
      </c>
      <c r="AZ1700" s="100">
        <f t="shared" si="7854"/>
        <v>-99.859411666666659</v>
      </c>
      <c r="BA1700" s="100">
        <f t="shared" si="7854"/>
        <v>-99.859411666666659</v>
      </c>
      <c r="BB1700" s="100">
        <f t="shared" si="7854"/>
        <v>-99.859411666666659</v>
      </c>
      <c r="BC1700" s="100">
        <f t="shared" si="7854"/>
        <v>-99.859411666666659</v>
      </c>
      <c r="BD1700" s="100">
        <f t="shared" si="7854"/>
        <v>-99.859411666666659</v>
      </c>
      <c r="BE1700" s="100">
        <f t="shared" si="7854"/>
        <v>-99.859411666666659</v>
      </c>
      <c r="BF1700" s="100">
        <f t="shared" si="7854"/>
        <v>-99.859411666666659</v>
      </c>
      <c r="BG1700" s="100">
        <f t="shared" si="7854"/>
        <v>-99.859411666666659</v>
      </c>
      <c r="BH1700" s="100">
        <f t="shared" si="7854"/>
        <v>-99.859411666666659</v>
      </c>
      <c r="BI1700" s="100">
        <f t="shared" si="7642"/>
        <v>-1198.31294</v>
      </c>
      <c r="BV1700" s="142"/>
      <c r="CI1700" s="142"/>
      <c r="CV1700" s="142"/>
      <c r="DI1700" s="142"/>
      <c r="DV1700" s="142"/>
      <c r="EI1700" s="142"/>
    </row>
    <row r="1701" spans="1:139" ht="15.75" outlineLevel="1" x14ac:dyDescent="0.25">
      <c r="A1701" s="2">
        <f t="shared" si="7855"/>
        <v>13</v>
      </c>
      <c r="B1701" s="1" t="str">
        <f t="shared" si="7855"/>
        <v>PRE-09740</v>
      </c>
      <c r="C1701" s="1" t="str">
        <f t="shared" si="7855"/>
        <v>SPP FH - Pine Lake N 13633</v>
      </c>
      <c r="D1701" s="2" t="str">
        <f t="shared" si="7855"/>
        <v>PRE-09740.1</v>
      </c>
      <c r="E1701" s="141" t="str">
        <f t="shared" si="7855"/>
        <v>SPP FH - Pine Lake N 13633 - OH</v>
      </c>
      <c r="F1701" s="114">
        <f t="shared" si="7625"/>
        <v>366</v>
      </c>
      <c r="G1701" s="186">
        <f>VLOOKUP($F1701,'2021 Depreciation Rates'!$A:$B,2,FALSE)</f>
        <v>1.7999999999999999E-2</v>
      </c>
      <c r="H1701" s="186">
        <f>VLOOKUP($F1701,'2022-2023 Depreciation Rates'!$A$1:$B$197,2,FALSE)</f>
        <v>1.7000000000000001E-2</v>
      </c>
      <c r="J1701" s="166">
        <f t="shared" ref="J1701:U1701" si="7914">-I1494*($G1701/12)</f>
        <v>0</v>
      </c>
      <c r="K1701" s="166">
        <f t="shared" si="7914"/>
        <v>0</v>
      </c>
      <c r="L1701" s="166">
        <f t="shared" si="7914"/>
        <v>0</v>
      </c>
      <c r="M1701" s="166">
        <f t="shared" si="7914"/>
        <v>0</v>
      </c>
      <c r="N1701" s="166">
        <f t="shared" si="7914"/>
        <v>0</v>
      </c>
      <c r="O1701" s="166">
        <f t="shared" si="7914"/>
        <v>0</v>
      </c>
      <c r="P1701" s="166">
        <f t="shared" si="7914"/>
        <v>0</v>
      </c>
      <c r="Q1701" s="166">
        <f t="shared" si="7914"/>
        <v>0</v>
      </c>
      <c r="R1701" s="166">
        <f t="shared" si="7914"/>
        <v>0</v>
      </c>
      <c r="S1701" s="166">
        <f t="shared" si="7914"/>
        <v>0</v>
      </c>
      <c r="T1701" s="166">
        <f t="shared" si="7914"/>
        <v>0</v>
      </c>
      <c r="U1701" s="166">
        <f t="shared" si="7914"/>
        <v>0</v>
      </c>
      <c r="V1701" s="166">
        <f t="shared" ref="V1701:V1702" si="7915">SUM(J1701:U1701)</f>
        <v>0</v>
      </c>
      <c r="W1701" s="100">
        <f t="shared" si="7627"/>
        <v>0</v>
      </c>
      <c r="X1701" s="166">
        <f t="shared" ref="X1701:AH1701" si="7916">-W1494*($G1701/12)</f>
        <v>0</v>
      </c>
      <c r="Y1701" s="166">
        <f t="shared" si="7916"/>
        <v>0</v>
      </c>
      <c r="Z1701" s="166">
        <f t="shared" si="7916"/>
        <v>0</v>
      </c>
      <c r="AA1701" s="166">
        <f t="shared" si="7916"/>
        <v>0</v>
      </c>
      <c r="AB1701" s="166">
        <f t="shared" si="7916"/>
        <v>0</v>
      </c>
      <c r="AC1701" s="166">
        <f t="shared" si="7916"/>
        <v>0</v>
      </c>
      <c r="AD1701" s="166">
        <f t="shared" si="7916"/>
        <v>0</v>
      </c>
      <c r="AE1701" s="166">
        <f t="shared" si="7916"/>
        <v>0</v>
      </c>
      <c r="AF1701" s="166">
        <f t="shared" si="7916"/>
        <v>0</v>
      </c>
      <c r="AG1701" s="166">
        <f t="shared" si="7916"/>
        <v>-4.8809249999999995</v>
      </c>
      <c r="AH1701" s="166">
        <f t="shared" si="7916"/>
        <v>-4.8809249999999995</v>
      </c>
      <c r="AI1701" s="100">
        <f t="shared" ref="AI1701:AI1702" si="7917">SUM(W1701:AH1701)</f>
        <v>-9.761849999999999</v>
      </c>
      <c r="AJ1701" s="100">
        <f t="shared" si="7633"/>
        <v>-4.6097625000000004</v>
      </c>
      <c r="AK1701" s="100">
        <f t="shared" si="7634"/>
        <v>-4.6097625000000004</v>
      </c>
      <c r="AL1701" s="100">
        <f t="shared" si="7888"/>
        <v>-4.6097625000000004</v>
      </c>
      <c r="AM1701" s="100">
        <f t="shared" si="7888"/>
        <v>-4.6097625000000004</v>
      </c>
      <c r="AN1701" s="100">
        <f t="shared" si="7888"/>
        <v>-4.6097625000000004</v>
      </c>
      <c r="AO1701" s="100">
        <f t="shared" si="7888"/>
        <v>-4.6097625000000004</v>
      </c>
      <c r="AP1701" s="100">
        <f t="shared" si="7888"/>
        <v>-4.6097625000000004</v>
      </c>
      <c r="AQ1701" s="100">
        <f t="shared" si="7888"/>
        <v>-4.6097625000000004</v>
      </c>
      <c r="AR1701" s="100">
        <f t="shared" si="7888"/>
        <v>-4.6097625000000004</v>
      </c>
      <c r="AS1701" s="100">
        <f t="shared" si="7888"/>
        <v>-4.6097625000000004</v>
      </c>
      <c r="AT1701" s="100">
        <f t="shared" si="7888"/>
        <v>-4.6097625000000004</v>
      </c>
      <c r="AU1701" s="100">
        <f t="shared" si="7888"/>
        <v>-4.6097625000000004</v>
      </c>
      <c r="AV1701" s="100">
        <f t="shared" ref="AV1701:AV1702" si="7918">SUM(AJ1701:AU1701)</f>
        <v>-55.317150000000019</v>
      </c>
      <c r="AW1701" s="100">
        <f t="shared" si="7635"/>
        <v>-4.6097625000000004</v>
      </c>
      <c r="AX1701" s="100">
        <f t="shared" si="7854"/>
        <v>-4.6097625000000004</v>
      </c>
      <c r="AY1701" s="100">
        <f t="shared" si="7854"/>
        <v>-4.6097625000000004</v>
      </c>
      <c r="AZ1701" s="100">
        <f t="shared" si="7854"/>
        <v>-4.6097625000000004</v>
      </c>
      <c r="BA1701" s="100">
        <f t="shared" si="7854"/>
        <v>-4.6097625000000004</v>
      </c>
      <c r="BB1701" s="100">
        <f t="shared" si="7854"/>
        <v>-4.6097625000000004</v>
      </c>
      <c r="BC1701" s="100">
        <f t="shared" si="7854"/>
        <v>-4.6097625000000004</v>
      </c>
      <c r="BD1701" s="100">
        <f t="shared" si="7854"/>
        <v>-4.6097625000000004</v>
      </c>
      <c r="BE1701" s="100">
        <f t="shared" si="7854"/>
        <v>-4.6097625000000004</v>
      </c>
      <c r="BF1701" s="100">
        <f t="shared" si="7854"/>
        <v>-4.6097625000000004</v>
      </c>
      <c r="BG1701" s="100">
        <f t="shared" si="7854"/>
        <v>-4.6097625000000004</v>
      </c>
      <c r="BH1701" s="100">
        <f t="shared" si="7854"/>
        <v>-4.6097625000000004</v>
      </c>
      <c r="BI1701" s="100">
        <f t="shared" si="7642"/>
        <v>-55.317150000000019</v>
      </c>
      <c r="BV1701" s="142"/>
      <c r="CI1701" s="142"/>
      <c r="CV1701" s="142"/>
      <c r="DI1701" s="142"/>
      <c r="DV1701" s="142"/>
      <c r="EI1701" s="142"/>
    </row>
    <row r="1702" spans="1:139" ht="15.75" outlineLevel="1" x14ac:dyDescent="0.25">
      <c r="A1702" s="2">
        <f t="shared" ref="A1702:E1711" si="7919">A1495</f>
        <v>13</v>
      </c>
      <c r="B1702" s="1" t="str">
        <f t="shared" si="7919"/>
        <v>PRE-09740</v>
      </c>
      <c r="C1702" s="1" t="str">
        <f t="shared" si="7919"/>
        <v>SPP FH - Pine Lake N 13633</v>
      </c>
      <c r="D1702" s="2" t="str">
        <f t="shared" si="7919"/>
        <v>PRE-09740.1</v>
      </c>
      <c r="E1702" s="141" t="str">
        <f t="shared" si="7919"/>
        <v>SPP FH - Pine Lake N 13633 - OH</v>
      </c>
      <c r="F1702" s="114">
        <f t="shared" si="7625"/>
        <v>367</v>
      </c>
      <c r="G1702" s="186">
        <f>VLOOKUP($F1702,'2021 Depreciation Rates'!$A:$B,2,FALSE)</f>
        <v>0.03</v>
      </c>
      <c r="H1702" s="186">
        <f>VLOOKUP($F1702,'2022-2023 Depreciation Rates'!$A$1:$B$197,2,FALSE)</f>
        <v>2.3E-2</v>
      </c>
      <c r="J1702" s="166">
        <f t="shared" ref="J1702:U1702" si="7920">-I1495*($G1702/12)</f>
        <v>0</v>
      </c>
      <c r="K1702" s="166">
        <f t="shared" si="7920"/>
        <v>0</v>
      </c>
      <c r="L1702" s="166">
        <f t="shared" si="7920"/>
        <v>0</v>
      </c>
      <c r="M1702" s="166">
        <f t="shared" si="7920"/>
        <v>0</v>
      </c>
      <c r="N1702" s="166">
        <f t="shared" si="7920"/>
        <v>0</v>
      </c>
      <c r="O1702" s="166">
        <f t="shared" si="7920"/>
        <v>0</v>
      </c>
      <c r="P1702" s="166">
        <f t="shared" si="7920"/>
        <v>0</v>
      </c>
      <c r="Q1702" s="166">
        <f t="shared" si="7920"/>
        <v>0</v>
      </c>
      <c r="R1702" s="166">
        <f t="shared" si="7920"/>
        <v>0</v>
      </c>
      <c r="S1702" s="166">
        <f t="shared" si="7920"/>
        <v>0</v>
      </c>
      <c r="T1702" s="166">
        <f t="shared" si="7920"/>
        <v>0</v>
      </c>
      <c r="U1702" s="166">
        <f t="shared" si="7920"/>
        <v>0</v>
      </c>
      <c r="V1702" s="166">
        <f t="shared" si="7915"/>
        <v>0</v>
      </c>
      <c r="W1702" s="100">
        <f t="shared" si="7627"/>
        <v>0</v>
      </c>
      <c r="X1702" s="166">
        <f t="shared" ref="X1702:AH1702" si="7921">-W1495*($G1702/12)</f>
        <v>0</v>
      </c>
      <c r="Y1702" s="166">
        <f t="shared" si="7921"/>
        <v>0</v>
      </c>
      <c r="Z1702" s="166">
        <f t="shared" si="7921"/>
        <v>0</v>
      </c>
      <c r="AA1702" s="166">
        <f t="shared" si="7921"/>
        <v>0</v>
      </c>
      <c r="AB1702" s="166">
        <f t="shared" si="7921"/>
        <v>0</v>
      </c>
      <c r="AC1702" s="166">
        <f t="shared" si="7921"/>
        <v>0</v>
      </c>
      <c r="AD1702" s="166">
        <f t="shared" si="7921"/>
        <v>0</v>
      </c>
      <c r="AE1702" s="166">
        <f t="shared" si="7921"/>
        <v>0</v>
      </c>
      <c r="AF1702" s="166">
        <f t="shared" si="7921"/>
        <v>0</v>
      </c>
      <c r="AG1702" s="166">
        <f t="shared" si="7921"/>
        <v>-73.522900000000007</v>
      </c>
      <c r="AH1702" s="166">
        <f t="shared" si="7921"/>
        <v>-73.522900000000007</v>
      </c>
      <c r="AI1702" s="100">
        <f t="shared" si="7917"/>
        <v>-147.04580000000001</v>
      </c>
      <c r="AJ1702" s="100">
        <f t="shared" si="7633"/>
        <v>-56.367556666666665</v>
      </c>
      <c r="AK1702" s="100">
        <f t="shared" si="7634"/>
        <v>-56.367556666666665</v>
      </c>
      <c r="AL1702" s="100">
        <f t="shared" si="7888"/>
        <v>-56.367556666666665</v>
      </c>
      <c r="AM1702" s="100">
        <f t="shared" si="7888"/>
        <v>-56.367556666666665</v>
      </c>
      <c r="AN1702" s="100">
        <f t="shared" si="7888"/>
        <v>-56.367556666666665</v>
      </c>
      <c r="AO1702" s="100">
        <f t="shared" si="7888"/>
        <v>-56.367556666666665</v>
      </c>
      <c r="AP1702" s="100">
        <f t="shared" si="7888"/>
        <v>-56.367556666666665</v>
      </c>
      <c r="AQ1702" s="100">
        <f t="shared" si="7888"/>
        <v>-56.367556666666665</v>
      </c>
      <c r="AR1702" s="100">
        <f t="shared" si="7888"/>
        <v>-56.367556666666665</v>
      </c>
      <c r="AS1702" s="100">
        <f t="shared" si="7888"/>
        <v>-56.367556666666665</v>
      </c>
      <c r="AT1702" s="100">
        <f t="shared" si="7888"/>
        <v>-56.367556666666665</v>
      </c>
      <c r="AU1702" s="100">
        <f t="shared" si="7888"/>
        <v>-56.367556666666665</v>
      </c>
      <c r="AV1702" s="100">
        <f t="shared" si="7918"/>
        <v>-676.41067999999996</v>
      </c>
      <c r="AW1702" s="100">
        <f t="shared" si="7635"/>
        <v>-56.367556666666665</v>
      </c>
      <c r="AX1702" s="100">
        <f t="shared" si="7854"/>
        <v>-56.367556666666665</v>
      </c>
      <c r="AY1702" s="100">
        <f t="shared" si="7854"/>
        <v>-56.367556666666665</v>
      </c>
      <c r="AZ1702" s="100">
        <f t="shared" si="7854"/>
        <v>-56.367556666666665</v>
      </c>
      <c r="BA1702" s="100">
        <f t="shared" si="7854"/>
        <v>-56.367556666666665</v>
      </c>
      <c r="BB1702" s="100">
        <f t="shared" si="7854"/>
        <v>-56.367556666666665</v>
      </c>
      <c r="BC1702" s="100">
        <f t="shared" si="7854"/>
        <v>-56.367556666666665</v>
      </c>
      <c r="BD1702" s="100">
        <f t="shared" si="7854"/>
        <v>-56.367556666666665</v>
      </c>
      <c r="BE1702" s="100">
        <f t="shared" si="7854"/>
        <v>-56.367556666666665</v>
      </c>
      <c r="BF1702" s="100">
        <f t="shared" si="7854"/>
        <v>-56.367556666666665</v>
      </c>
      <c r="BG1702" s="100">
        <f t="shared" si="7854"/>
        <v>-56.367556666666665</v>
      </c>
      <c r="BH1702" s="100">
        <f t="shared" si="7854"/>
        <v>-56.367556666666665</v>
      </c>
      <c r="BI1702" s="100">
        <f t="shared" si="7642"/>
        <v>-676.41067999999996</v>
      </c>
      <c r="BV1702" s="142"/>
      <c r="CI1702" s="142"/>
      <c r="CV1702" s="142"/>
      <c r="DI1702" s="142"/>
      <c r="DV1702" s="142"/>
      <c r="EI1702" s="142"/>
    </row>
    <row r="1703" spans="1:139" ht="15.75" outlineLevel="1" x14ac:dyDescent="0.25">
      <c r="A1703" s="2">
        <f t="shared" si="7919"/>
        <v>13</v>
      </c>
      <c r="B1703" s="1" t="str">
        <f t="shared" si="7919"/>
        <v>PRE-09740</v>
      </c>
      <c r="C1703" s="1" t="str">
        <f t="shared" si="7919"/>
        <v>SPP FH - Pine Lake N 13633</v>
      </c>
      <c r="D1703" s="2" t="str">
        <f t="shared" si="7919"/>
        <v>PRE-09740.1</v>
      </c>
      <c r="E1703" s="141" t="str">
        <f t="shared" si="7919"/>
        <v>SPP FH - Pine Lake N 13633 - OH</v>
      </c>
      <c r="F1703" s="114">
        <f t="shared" si="7625"/>
        <v>368</v>
      </c>
      <c r="G1703" s="186">
        <f>VLOOKUP($F1703,'2021 Depreciation Rates'!$A:$B,2,FALSE)</f>
        <v>4.3999999999999997E-2</v>
      </c>
      <c r="H1703" s="186">
        <f>VLOOKUP($F1703,'2022-2023 Depreciation Rates'!$A$1:$B$197,2,FALSE)</f>
        <v>4.4999999999999998E-2</v>
      </c>
      <c r="J1703" s="166">
        <f t="shared" ref="J1703:U1703" si="7922">-I1496*($G1703/12)</f>
        <v>0</v>
      </c>
      <c r="K1703" s="166">
        <f t="shared" si="7922"/>
        <v>0</v>
      </c>
      <c r="L1703" s="166">
        <f t="shared" si="7922"/>
        <v>0</v>
      </c>
      <c r="M1703" s="166">
        <f t="shared" si="7922"/>
        <v>0</v>
      </c>
      <c r="N1703" s="166">
        <f t="shared" si="7922"/>
        <v>0</v>
      </c>
      <c r="O1703" s="166">
        <f t="shared" si="7922"/>
        <v>0</v>
      </c>
      <c r="P1703" s="166">
        <f t="shared" si="7922"/>
        <v>0</v>
      </c>
      <c r="Q1703" s="166">
        <f t="shared" si="7922"/>
        <v>0</v>
      </c>
      <c r="R1703" s="166">
        <f t="shared" si="7922"/>
        <v>0</v>
      </c>
      <c r="S1703" s="166">
        <f t="shared" si="7922"/>
        <v>0</v>
      </c>
      <c r="T1703" s="166">
        <f t="shared" si="7922"/>
        <v>0</v>
      </c>
      <c r="U1703" s="166">
        <f t="shared" si="7922"/>
        <v>0</v>
      </c>
      <c r="V1703" s="166">
        <f t="shared" ref="V1703" si="7923">SUM(J1703:U1703)</f>
        <v>0</v>
      </c>
      <c r="W1703" s="100">
        <f t="shared" si="7627"/>
        <v>0</v>
      </c>
      <c r="X1703" s="166">
        <f t="shared" ref="X1703:AH1703" si="7924">-W1496*($G1703/12)</f>
        <v>0</v>
      </c>
      <c r="Y1703" s="166">
        <f t="shared" si="7924"/>
        <v>0</v>
      </c>
      <c r="Z1703" s="166">
        <f t="shared" si="7924"/>
        <v>0</v>
      </c>
      <c r="AA1703" s="166">
        <f t="shared" si="7924"/>
        <v>0</v>
      </c>
      <c r="AB1703" s="166">
        <f t="shared" si="7924"/>
        <v>0</v>
      </c>
      <c r="AC1703" s="166">
        <f t="shared" si="7924"/>
        <v>0</v>
      </c>
      <c r="AD1703" s="166">
        <f t="shared" si="7924"/>
        <v>0</v>
      </c>
      <c r="AE1703" s="166">
        <f t="shared" si="7924"/>
        <v>0</v>
      </c>
      <c r="AF1703" s="166">
        <f t="shared" si="7924"/>
        <v>0</v>
      </c>
      <c r="AG1703" s="166">
        <f t="shared" si="7924"/>
        <v>-372.76554333333331</v>
      </c>
      <c r="AH1703" s="166">
        <f t="shared" si="7924"/>
        <v>-372.76554333333331</v>
      </c>
      <c r="AI1703" s="100">
        <f t="shared" ref="AI1703" si="7925">SUM(W1703:AH1703)</f>
        <v>-745.53108666666662</v>
      </c>
      <c r="AJ1703" s="100">
        <f t="shared" si="7633"/>
        <v>-381.23748749999999</v>
      </c>
      <c r="AK1703" s="100">
        <f t="shared" si="7634"/>
        <v>-381.23748749999999</v>
      </c>
      <c r="AL1703" s="100">
        <f t="shared" si="7888"/>
        <v>-381.23748749999999</v>
      </c>
      <c r="AM1703" s="100">
        <f t="shared" si="7888"/>
        <v>-381.23748749999999</v>
      </c>
      <c r="AN1703" s="100">
        <f t="shared" si="7888"/>
        <v>-381.23748749999999</v>
      </c>
      <c r="AO1703" s="100">
        <f t="shared" si="7888"/>
        <v>-381.23748749999999</v>
      </c>
      <c r="AP1703" s="100">
        <f t="shared" si="7888"/>
        <v>-381.23748749999999</v>
      </c>
      <c r="AQ1703" s="100">
        <f t="shared" si="7888"/>
        <v>-381.23748749999999</v>
      </c>
      <c r="AR1703" s="100">
        <f t="shared" si="7888"/>
        <v>-381.23748749999999</v>
      </c>
      <c r="AS1703" s="100">
        <f t="shared" si="7888"/>
        <v>-381.23748749999999</v>
      </c>
      <c r="AT1703" s="100">
        <f t="shared" si="7888"/>
        <v>-381.23748749999999</v>
      </c>
      <c r="AU1703" s="100">
        <f t="shared" si="7888"/>
        <v>-381.23748749999999</v>
      </c>
      <c r="AV1703" s="100">
        <f t="shared" ref="AV1703" si="7926">SUM(AJ1703:AU1703)</f>
        <v>-4574.8498499999996</v>
      </c>
      <c r="AW1703" s="100">
        <f t="shared" si="7635"/>
        <v>-381.23748749999999</v>
      </c>
      <c r="AX1703" s="100">
        <f t="shared" si="7854"/>
        <v>-381.23748749999999</v>
      </c>
      <c r="AY1703" s="100">
        <f t="shared" si="7854"/>
        <v>-381.23748749999999</v>
      </c>
      <c r="AZ1703" s="100">
        <f t="shared" si="7854"/>
        <v>-381.23748749999999</v>
      </c>
      <c r="BA1703" s="100">
        <f t="shared" si="7854"/>
        <v>-381.23748749999999</v>
      </c>
      <c r="BB1703" s="100">
        <f t="shared" si="7854"/>
        <v>-381.23748749999999</v>
      </c>
      <c r="BC1703" s="100">
        <f t="shared" si="7854"/>
        <v>-381.23748749999999</v>
      </c>
      <c r="BD1703" s="100">
        <f t="shared" si="7854"/>
        <v>-381.23748749999999</v>
      </c>
      <c r="BE1703" s="100">
        <f t="shared" si="7854"/>
        <v>-381.23748749999999</v>
      </c>
      <c r="BF1703" s="100">
        <f t="shared" si="7854"/>
        <v>-381.23748749999999</v>
      </c>
      <c r="BG1703" s="100">
        <f t="shared" si="7854"/>
        <v>-381.23748749999999</v>
      </c>
      <c r="BH1703" s="100">
        <f t="shared" si="7854"/>
        <v>-381.23748749999999</v>
      </c>
      <c r="BI1703" s="100">
        <f t="shared" si="7642"/>
        <v>-4574.8498499999996</v>
      </c>
      <c r="BV1703" s="142"/>
      <c r="CI1703" s="142"/>
      <c r="CV1703" s="142"/>
      <c r="DI1703" s="142"/>
      <c r="DV1703" s="142"/>
      <c r="EI1703" s="142"/>
    </row>
    <row r="1704" spans="1:139" ht="15.75" outlineLevel="1" x14ac:dyDescent="0.25">
      <c r="A1704" s="2">
        <f t="shared" si="7919"/>
        <v>13</v>
      </c>
      <c r="B1704" s="1" t="str">
        <f t="shared" si="7919"/>
        <v>PRE-09740</v>
      </c>
      <c r="C1704" s="1" t="str">
        <f t="shared" si="7919"/>
        <v>SPP FH - Pine Lake N 13633</v>
      </c>
      <c r="D1704" s="2" t="str">
        <f t="shared" si="7919"/>
        <v>PRE-09740.1</v>
      </c>
      <c r="E1704" s="141" t="str">
        <f t="shared" si="7919"/>
        <v>SPP FH - Pine Lake N 13633 - OH</v>
      </c>
      <c r="F1704" s="114">
        <f t="shared" si="7625"/>
        <v>373</v>
      </c>
      <c r="G1704" s="186">
        <f>VLOOKUP($F1704,'2021 Depreciation Rates'!$A:$B,2,FALSE)</f>
        <v>5.3999999999999999E-2</v>
      </c>
      <c r="H1704" s="186">
        <f>VLOOKUP($F1704,'2022-2023 Depreciation Rates'!$A$1:$B$197,2,FALSE)</f>
        <v>2.8000000000000001E-2</v>
      </c>
      <c r="J1704" s="166">
        <f t="shared" ref="J1704:U1704" si="7927">-I1497*($G1704/12)</f>
        <v>0</v>
      </c>
      <c r="K1704" s="166">
        <f t="shared" si="7927"/>
        <v>0</v>
      </c>
      <c r="L1704" s="166">
        <f t="shared" si="7927"/>
        <v>0</v>
      </c>
      <c r="M1704" s="166">
        <f t="shared" si="7927"/>
        <v>0</v>
      </c>
      <c r="N1704" s="166">
        <f t="shared" si="7927"/>
        <v>0</v>
      </c>
      <c r="O1704" s="166">
        <f t="shared" si="7927"/>
        <v>0</v>
      </c>
      <c r="P1704" s="166">
        <f t="shared" si="7927"/>
        <v>0</v>
      </c>
      <c r="Q1704" s="166">
        <f t="shared" si="7927"/>
        <v>0</v>
      </c>
      <c r="R1704" s="166">
        <f t="shared" si="7927"/>
        <v>0</v>
      </c>
      <c r="S1704" s="166">
        <f t="shared" si="7927"/>
        <v>0</v>
      </c>
      <c r="T1704" s="166">
        <f t="shared" si="7927"/>
        <v>0</v>
      </c>
      <c r="U1704" s="166">
        <f t="shared" si="7927"/>
        <v>0</v>
      </c>
      <c r="V1704" s="166">
        <f t="shared" ref="V1704" si="7928">SUM(J1704:U1704)</f>
        <v>0</v>
      </c>
      <c r="W1704" s="100">
        <f t="shared" si="7627"/>
        <v>0</v>
      </c>
      <c r="X1704" s="166">
        <f t="shared" ref="X1704:AH1704" si="7929">-W1497*($G1704/12)</f>
        <v>0</v>
      </c>
      <c r="Y1704" s="166">
        <f t="shared" si="7929"/>
        <v>0</v>
      </c>
      <c r="Z1704" s="166">
        <f t="shared" si="7929"/>
        <v>0</v>
      </c>
      <c r="AA1704" s="166">
        <f t="shared" si="7929"/>
        <v>0</v>
      </c>
      <c r="AB1704" s="166">
        <f t="shared" si="7929"/>
        <v>0</v>
      </c>
      <c r="AC1704" s="166">
        <f t="shared" si="7929"/>
        <v>0</v>
      </c>
      <c r="AD1704" s="166">
        <f t="shared" si="7929"/>
        <v>0</v>
      </c>
      <c r="AE1704" s="166">
        <f t="shared" si="7929"/>
        <v>0</v>
      </c>
      <c r="AF1704" s="166">
        <f t="shared" si="7929"/>
        <v>0</v>
      </c>
      <c r="AG1704" s="166">
        <f t="shared" si="7929"/>
        <v>-6.8625899999999991</v>
      </c>
      <c r="AH1704" s="166">
        <f t="shared" si="7929"/>
        <v>-6.8625899999999991</v>
      </c>
      <c r="AI1704" s="100">
        <f t="shared" ref="AI1704" si="7930">SUM(W1704:AH1704)</f>
        <v>-13.725179999999998</v>
      </c>
      <c r="AJ1704" s="100">
        <f t="shared" si="7633"/>
        <v>-3.5583800000000001</v>
      </c>
      <c r="AK1704" s="100">
        <f t="shared" si="7634"/>
        <v>-3.5583800000000001</v>
      </c>
      <c r="AL1704" s="100">
        <f t="shared" si="7888"/>
        <v>-3.5583800000000001</v>
      </c>
      <c r="AM1704" s="100">
        <f t="shared" si="7888"/>
        <v>-3.5583800000000001</v>
      </c>
      <c r="AN1704" s="100">
        <f t="shared" si="7888"/>
        <v>-3.5583800000000001</v>
      </c>
      <c r="AO1704" s="100">
        <f t="shared" si="7888"/>
        <v>-3.5583800000000001</v>
      </c>
      <c r="AP1704" s="100">
        <f t="shared" si="7888"/>
        <v>-3.5583800000000001</v>
      </c>
      <c r="AQ1704" s="100">
        <f t="shared" si="7888"/>
        <v>-3.5583800000000001</v>
      </c>
      <c r="AR1704" s="100">
        <f t="shared" si="7888"/>
        <v>-3.5583800000000001</v>
      </c>
      <c r="AS1704" s="100">
        <f t="shared" si="7888"/>
        <v>-3.5583800000000001</v>
      </c>
      <c r="AT1704" s="100">
        <f t="shared" si="7888"/>
        <v>-3.5583800000000001</v>
      </c>
      <c r="AU1704" s="100">
        <f t="shared" si="7888"/>
        <v>-3.5583800000000001</v>
      </c>
      <c r="AV1704" s="100">
        <f t="shared" ref="AV1704" si="7931">SUM(AJ1704:AU1704)</f>
        <v>-42.700560000000003</v>
      </c>
      <c r="AW1704" s="100">
        <f t="shared" si="7635"/>
        <v>-3.5583800000000001</v>
      </c>
      <c r="AX1704" s="100">
        <f t="shared" si="7854"/>
        <v>-3.5583800000000001</v>
      </c>
      <c r="AY1704" s="100">
        <f t="shared" si="7854"/>
        <v>-3.5583800000000001</v>
      </c>
      <c r="AZ1704" s="100">
        <f t="shared" si="7854"/>
        <v>-3.5583800000000001</v>
      </c>
      <c r="BA1704" s="100">
        <f t="shared" si="7854"/>
        <v>-3.5583800000000001</v>
      </c>
      <c r="BB1704" s="100">
        <f t="shared" si="7854"/>
        <v>-3.5583800000000001</v>
      </c>
      <c r="BC1704" s="100">
        <f t="shared" si="7854"/>
        <v>-3.5583800000000001</v>
      </c>
      <c r="BD1704" s="100">
        <f t="shared" si="7854"/>
        <v>-3.5583800000000001</v>
      </c>
      <c r="BE1704" s="100">
        <f t="shared" si="7854"/>
        <v>-3.5583800000000001</v>
      </c>
      <c r="BF1704" s="100">
        <f t="shared" si="7854"/>
        <v>-3.5583800000000001</v>
      </c>
      <c r="BG1704" s="100">
        <f t="shared" si="7854"/>
        <v>-3.5583800000000001</v>
      </c>
      <c r="BH1704" s="100">
        <f t="shared" si="7854"/>
        <v>-3.5583800000000001</v>
      </c>
      <c r="BI1704" s="100">
        <f t="shared" si="7642"/>
        <v>-42.700560000000003</v>
      </c>
      <c r="BV1704" s="142"/>
      <c r="CI1704" s="142"/>
      <c r="CV1704" s="142"/>
      <c r="DI1704" s="142"/>
      <c r="DV1704" s="142"/>
      <c r="EI1704" s="142"/>
    </row>
    <row r="1705" spans="1:139" ht="15.75" outlineLevel="1" x14ac:dyDescent="0.25">
      <c r="A1705" s="2">
        <f t="shared" si="7919"/>
        <v>13</v>
      </c>
      <c r="B1705" s="1" t="str">
        <f t="shared" si="7919"/>
        <v>PRE-09740</v>
      </c>
      <c r="C1705" s="1" t="str">
        <f t="shared" si="7919"/>
        <v>SPP FH - Pine Lake N 13633</v>
      </c>
      <c r="D1705" s="2" t="str">
        <f t="shared" si="7919"/>
        <v>PRE-09740.2</v>
      </c>
      <c r="E1705" s="141" t="str">
        <f t="shared" si="7919"/>
        <v>SPP FH - Pine Lake N 13633 -S&amp;E/R&amp;C</v>
      </c>
      <c r="F1705" s="114">
        <f t="shared" si="7625"/>
        <v>362</v>
      </c>
      <c r="G1705" s="186">
        <f>VLOOKUP($F1705,'2021 Depreciation Rates'!$A:$B,2,FALSE)</f>
        <v>2.4E-2</v>
      </c>
      <c r="H1705" s="186">
        <f>VLOOKUP($F1705,'2022-2023 Depreciation Rates'!$A$1:$B$197,2,FALSE)</f>
        <v>2.5000000000000001E-2</v>
      </c>
      <c r="J1705" s="166">
        <f t="shared" ref="J1705:U1705" si="7932">-I1498*($G1705/12)</f>
        <v>0</v>
      </c>
      <c r="K1705" s="166">
        <f t="shared" si="7932"/>
        <v>0</v>
      </c>
      <c r="L1705" s="166">
        <f t="shared" si="7932"/>
        <v>0</v>
      </c>
      <c r="M1705" s="166">
        <f t="shared" si="7932"/>
        <v>0</v>
      </c>
      <c r="N1705" s="166">
        <f t="shared" si="7932"/>
        <v>0</v>
      </c>
      <c r="O1705" s="166">
        <f t="shared" si="7932"/>
        <v>0</v>
      </c>
      <c r="P1705" s="166">
        <f t="shared" si="7932"/>
        <v>0</v>
      </c>
      <c r="Q1705" s="166">
        <f t="shared" si="7932"/>
        <v>0</v>
      </c>
      <c r="R1705" s="166">
        <f t="shared" si="7932"/>
        <v>0</v>
      </c>
      <c r="S1705" s="166">
        <f t="shared" si="7932"/>
        <v>0</v>
      </c>
      <c r="T1705" s="166">
        <f t="shared" si="7932"/>
        <v>0</v>
      </c>
      <c r="U1705" s="166">
        <f t="shared" si="7932"/>
        <v>0</v>
      </c>
      <c r="V1705" s="166">
        <f t="shared" ref="V1705:V1706" si="7933">SUM(J1705:U1705)</f>
        <v>0</v>
      </c>
      <c r="W1705" s="100">
        <f t="shared" si="7627"/>
        <v>0</v>
      </c>
      <c r="X1705" s="166">
        <f t="shared" ref="X1705:AH1705" si="7934">-W1498*($G1705/12)</f>
        <v>0</v>
      </c>
      <c r="Y1705" s="166">
        <f t="shared" si="7934"/>
        <v>0</v>
      </c>
      <c r="Z1705" s="166">
        <f t="shared" si="7934"/>
        <v>0</v>
      </c>
      <c r="AA1705" s="166">
        <f t="shared" si="7934"/>
        <v>0</v>
      </c>
      <c r="AB1705" s="166">
        <f t="shared" si="7934"/>
        <v>0</v>
      </c>
      <c r="AC1705" s="166">
        <f t="shared" si="7934"/>
        <v>0</v>
      </c>
      <c r="AD1705" s="166">
        <f t="shared" si="7934"/>
        <v>-42.992120000000007</v>
      </c>
      <c r="AE1705" s="166">
        <f t="shared" si="7934"/>
        <v>-42.992120000000007</v>
      </c>
      <c r="AF1705" s="166">
        <f t="shared" si="7934"/>
        <v>-42.992120000000007</v>
      </c>
      <c r="AG1705" s="166">
        <f t="shared" si="7934"/>
        <v>-42.992120000000007</v>
      </c>
      <c r="AH1705" s="166">
        <f t="shared" si="7934"/>
        <v>-42.992120000000007</v>
      </c>
      <c r="AI1705" s="100">
        <f t="shared" ref="AI1705:AI1706" si="7935">SUM(W1705:AH1705)</f>
        <v>-214.96060000000003</v>
      </c>
      <c r="AJ1705" s="100">
        <f t="shared" si="7633"/>
        <v>-44.783458333333336</v>
      </c>
      <c r="AK1705" s="100">
        <f t="shared" si="7634"/>
        <v>-44.783458333333336</v>
      </c>
      <c r="AL1705" s="100">
        <f t="shared" si="7888"/>
        <v>-44.783458333333336</v>
      </c>
      <c r="AM1705" s="100">
        <f t="shared" si="7888"/>
        <v>-44.783458333333336</v>
      </c>
      <c r="AN1705" s="100">
        <f t="shared" si="7888"/>
        <v>-44.783458333333336</v>
      </c>
      <c r="AO1705" s="100">
        <f t="shared" si="7888"/>
        <v>-44.783458333333336</v>
      </c>
      <c r="AP1705" s="100">
        <f t="shared" si="7888"/>
        <v>-44.783458333333336</v>
      </c>
      <c r="AQ1705" s="100">
        <f t="shared" si="7888"/>
        <v>-44.783458333333336</v>
      </c>
      <c r="AR1705" s="100">
        <f t="shared" si="7888"/>
        <v>-44.783458333333336</v>
      </c>
      <c r="AS1705" s="100">
        <f t="shared" si="7888"/>
        <v>-44.783458333333336</v>
      </c>
      <c r="AT1705" s="100">
        <f t="shared" si="7888"/>
        <v>-44.783458333333336</v>
      </c>
      <c r="AU1705" s="100">
        <f t="shared" si="7888"/>
        <v>-44.783458333333336</v>
      </c>
      <c r="AV1705" s="100">
        <f t="shared" ref="AV1705:AV1706" si="7936">SUM(AJ1705:AU1705)</f>
        <v>-537.40150000000006</v>
      </c>
      <c r="AW1705" s="100">
        <f t="shared" si="7635"/>
        <v>-44.783458333333336</v>
      </c>
      <c r="AX1705" s="100">
        <f t="shared" si="7854"/>
        <v>-44.783458333333336</v>
      </c>
      <c r="AY1705" s="100">
        <f t="shared" si="7854"/>
        <v>-44.783458333333336</v>
      </c>
      <c r="AZ1705" s="100">
        <f t="shared" si="7854"/>
        <v>-44.783458333333336</v>
      </c>
      <c r="BA1705" s="100">
        <f t="shared" si="7854"/>
        <v>-44.783458333333336</v>
      </c>
      <c r="BB1705" s="100">
        <f t="shared" si="7854"/>
        <v>-44.783458333333336</v>
      </c>
      <c r="BC1705" s="100">
        <f t="shared" si="7854"/>
        <v>-44.783458333333336</v>
      </c>
      <c r="BD1705" s="100">
        <f t="shared" si="7854"/>
        <v>-44.783458333333336</v>
      </c>
      <c r="BE1705" s="100">
        <f t="shared" si="7854"/>
        <v>-44.783458333333336</v>
      </c>
      <c r="BF1705" s="100">
        <f t="shared" si="7854"/>
        <v>-44.783458333333336</v>
      </c>
      <c r="BG1705" s="100">
        <f t="shared" si="7854"/>
        <v>-44.783458333333336</v>
      </c>
      <c r="BH1705" s="100">
        <f t="shared" si="7854"/>
        <v>-44.783458333333336</v>
      </c>
      <c r="BI1705" s="100">
        <f t="shared" si="7642"/>
        <v>-537.40150000000006</v>
      </c>
      <c r="BV1705" s="142"/>
      <c r="CI1705" s="142"/>
      <c r="CV1705" s="142"/>
      <c r="DI1705" s="142"/>
      <c r="DV1705" s="142"/>
      <c r="EI1705" s="142"/>
    </row>
    <row r="1706" spans="1:139" ht="15.75" outlineLevel="1" x14ac:dyDescent="0.25">
      <c r="A1706" s="2">
        <f t="shared" si="7919"/>
        <v>13</v>
      </c>
      <c r="B1706" s="1" t="str">
        <f t="shared" si="7919"/>
        <v>PRE-09740</v>
      </c>
      <c r="C1706" s="1" t="str">
        <f t="shared" si="7919"/>
        <v>SPP FH - Pine Lake N 13633</v>
      </c>
      <c r="D1706" s="2" t="str">
        <f t="shared" si="7919"/>
        <v>A2770874</v>
      </c>
      <c r="E1706" s="141" t="str">
        <f t="shared" si="7919"/>
        <v>SPP FH - Pine Lake 13633 - R&amp;C</v>
      </c>
      <c r="F1706" s="114">
        <f t="shared" ref="F1706:F1769" si="7937">G1499</f>
        <v>362</v>
      </c>
      <c r="G1706" s="186">
        <f>VLOOKUP($F1706,'2021 Depreciation Rates'!$A:$B,2,FALSE)</f>
        <v>2.4E-2</v>
      </c>
      <c r="H1706" s="186">
        <f>VLOOKUP($F1706,'2022-2023 Depreciation Rates'!$A$1:$B$197,2,FALSE)</f>
        <v>2.5000000000000001E-2</v>
      </c>
      <c r="J1706" s="166">
        <f t="shared" ref="J1706:U1706" si="7938">-I1499*($G1706/12)</f>
        <v>0</v>
      </c>
      <c r="K1706" s="166">
        <f t="shared" si="7938"/>
        <v>0</v>
      </c>
      <c r="L1706" s="166">
        <f t="shared" si="7938"/>
        <v>0</v>
      </c>
      <c r="M1706" s="166">
        <f t="shared" si="7938"/>
        <v>0</v>
      </c>
      <c r="N1706" s="166">
        <f t="shared" si="7938"/>
        <v>0</v>
      </c>
      <c r="O1706" s="166">
        <f t="shared" si="7938"/>
        <v>0</v>
      </c>
      <c r="P1706" s="166">
        <f t="shared" si="7938"/>
        <v>0</v>
      </c>
      <c r="Q1706" s="166">
        <f t="shared" si="7938"/>
        <v>0</v>
      </c>
      <c r="R1706" s="166">
        <f t="shared" si="7938"/>
        <v>0</v>
      </c>
      <c r="S1706" s="166">
        <f t="shared" si="7938"/>
        <v>0</v>
      </c>
      <c r="T1706" s="166">
        <f t="shared" si="7938"/>
        <v>0</v>
      </c>
      <c r="U1706" s="166">
        <f t="shared" si="7938"/>
        <v>0</v>
      </c>
      <c r="V1706" s="166">
        <f t="shared" si="7933"/>
        <v>0</v>
      </c>
      <c r="W1706" s="100">
        <f t="shared" ref="W1706:W1769" si="7939">-U1499*($G1706/12)</f>
        <v>0</v>
      </c>
      <c r="X1706" s="166">
        <f t="shared" ref="X1706:AH1706" si="7940">-W1499*($G1706/12)</f>
        <v>0</v>
      </c>
      <c r="Y1706" s="166">
        <f t="shared" si="7940"/>
        <v>0</v>
      </c>
      <c r="Z1706" s="166">
        <f t="shared" si="7940"/>
        <v>0</v>
      </c>
      <c r="AA1706" s="166">
        <f t="shared" si="7940"/>
        <v>0</v>
      </c>
      <c r="AB1706" s="166">
        <f t="shared" si="7940"/>
        <v>0</v>
      </c>
      <c r="AC1706" s="166">
        <f t="shared" si="7940"/>
        <v>0</v>
      </c>
      <c r="AD1706" s="166">
        <f t="shared" si="7940"/>
        <v>0</v>
      </c>
      <c r="AE1706" s="166">
        <f t="shared" si="7940"/>
        <v>0</v>
      </c>
      <c r="AF1706" s="166">
        <f t="shared" si="7940"/>
        <v>0</v>
      </c>
      <c r="AG1706" s="166">
        <f t="shared" si="7940"/>
        <v>0</v>
      </c>
      <c r="AH1706" s="166">
        <f t="shared" si="7940"/>
        <v>-1</v>
      </c>
      <c r="AI1706" s="100">
        <f t="shared" si="7935"/>
        <v>-1</v>
      </c>
      <c r="AJ1706" s="100">
        <f t="shared" si="7633"/>
        <v>-1.0416666666666667</v>
      </c>
      <c r="AK1706" s="100">
        <f t="shared" si="7634"/>
        <v>-1.0416666666666667</v>
      </c>
      <c r="AL1706" s="100">
        <f t="shared" si="7888"/>
        <v>-1.0416666666666667</v>
      </c>
      <c r="AM1706" s="100">
        <f t="shared" si="7888"/>
        <v>-1.0416666666666667</v>
      </c>
      <c r="AN1706" s="100">
        <f t="shared" si="7888"/>
        <v>-1.0416666666666667</v>
      </c>
      <c r="AO1706" s="100">
        <f t="shared" si="7888"/>
        <v>-1.0416666666666667</v>
      </c>
      <c r="AP1706" s="100">
        <f t="shared" si="7888"/>
        <v>-1.0416666666666667</v>
      </c>
      <c r="AQ1706" s="100">
        <f t="shared" si="7888"/>
        <v>-1.0416666666666667</v>
      </c>
      <c r="AR1706" s="100">
        <f t="shared" si="7888"/>
        <v>-1.0416666666666667</v>
      </c>
      <c r="AS1706" s="100">
        <f t="shared" si="7888"/>
        <v>-1.0416666666666667</v>
      </c>
      <c r="AT1706" s="100">
        <f t="shared" si="7888"/>
        <v>-1.0416666666666667</v>
      </c>
      <c r="AU1706" s="100">
        <f t="shared" si="7888"/>
        <v>-1.0416666666666667</v>
      </c>
      <c r="AV1706" s="100">
        <f t="shared" si="7936"/>
        <v>-12.499999999999998</v>
      </c>
      <c r="AW1706" s="100">
        <f t="shared" si="7635"/>
        <v>-1.0416666666666667</v>
      </c>
      <c r="AX1706" s="100">
        <f t="shared" si="7854"/>
        <v>-1.0416666666666667</v>
      </c>
      <c r="AY1706" s="100">
        <f t="shared" si="7854"/>
        <v>-1.0416666666666667</v>
      </c>
      <c r="AZ1706" s="100">
        <f t="shared" si="7854"/>
        <v>-1.0416666666666667</v>
      </c>
      <c r="BA1706" s="100">
        <f t="shared" si="7854"/>
        <v>-1.0416666666666667</v>
      </c>
      <c r="BB1706" s="100">
        <f t="shared" si="7854"/>
        <v>-1.0416666666666667</v>
      </c>
      <c r="BC1706" s="100">
        <f t="shared" si="7854"/>
        <v>-1.0416666666666667</v>
      </c>
      <c r="BD1706" s="100">
        <f t="shared" si="7854"/>
        <v>-1.0416666666666667</v>
      </c>
      <c r="BE1706" s="100">
        <f t="shared" si="7854"/>
        <v>-1.0416666666666667</v>
      </c>
      <c r="BF1706" s="100">
        <f t="shared" si="7854"/>
        <v>-1.0416666666666667</v>
      </c>
      <c r="BG1706" s="100">
        <f t="shared" si="7854"/>
        <v>-1.0416666666666667</v>
      </c>
      <c r="BH1706" s="100">
        <f t="shared" si="7854"/>
        <v>-1.0416666666666667</v>
      </c>
      <c r="BI1706" s="100">
        <f t="shared" si="7642"/>
        <v>-12.499999999999998</v>
      </c>
      <c r="BV1706" s="142"/>
      <c r="CI1706" s="142"/>
      <c r="CV1706" s="142"/>
      <c r="DI1706" s="142"/>
      <c r="DV1706" s="142"/>
      <c r="EI1706" s="142"/>
    </row>
    <row r="1707" spans="1:139" ht="15.75" outlineLevel="1" x14ac:dyDescent="0.25">
      <c r="A1707" s="2">
        <f t="shared" si="7919"/>
        <v>13</v>
      </c>
      <c r="B1707" s="1" t="str">
        <f t="shared" si="7919"/>
        <v>PRE-09740</v>
      </c>
      <c r="C1707" s="1" t="str">
        <f t="shared" si="7919"/>
        <v>SPP FH - Pine Lake N 13633</v>
      </c>
      <c r="D1707" s="2" t="str">
        <f t="shared" si="7919"/>
        <v>A2775269</v>
      </c>
      <c r="E1707" s="141" t="str">
        <f t="shared" si="7919"/>
        <v>PINE LAKE 13633 OCRs - 4 TAV</v>
      </c>
      <c r="F1707" s="114">
        <f t="shared" si="7937"/>
        <v>364</v>
      </c>
      <c r="G1707" s="186">
        <f>VLOOKUP($F1707,'2021 Depreciation Rates'!$A:$B,2,FALSE)</f>
        <v>4.3999999999999997E-2</v>
      </c>
      <c r="H1707" s="186">
        <f>VLOOKUP($F1707,'2022-2023 Depreciation Rates'!$A$1:$B$197,2,FALSE)</f>
        <v>3.6999999999999998E-2</v>
      </c>
      <c r="J1707" s="166">
        <f t="shared" ref="J1707:U1707" si="7941">-I1500*($G1707/12)</f>
        <v>0</v>
      </c>
      <c r="K1707" s="166">
        <f t="shared" si="7941"/>
        <v>0</v>
      </c>
      <c r="L1707" s="166">
        <f t="shared" si="7941"/>
        <v>0</v>
      </c>
      <c r="M1707" s="166">
        <f t="shared" si="7941"/>
        <v>0</v>
      </c>
      <c r="N1707" s="166">
        <f t="shared" si="7941"/>
        <v>0</v>
      </c>
      <c r="O1707" s="166">
        <f t="shared" si="7941"/>
        <v>0</v>
      </c>
      <c r="P1707" s="166">
        <f t="shared" si="7941"/>
        <v>0</v>
      </c>
      <c r="Q1707" s="166">
        <f t="shared" si="7941"/>
        <v>0</v>
      </c>
      <c r="R1707" s="166">
        <f t="shared" si="7941"/>
        <v>0</v>
      </c>
      <c r="S1707" s="166">
        <f t="shared" si="7941"/>
        <v>0</v>
      </c>
      <c r="T1707" s="166">
        <f t="shared" si="7941"/>
        <v>0</v>
      </c>
      <c r="U1707" s="166">
        <f t="shared" si="7941"/>
        <v>0</v>
      </c>
      <c r="V1707" s="166">
        <f t="shared" ref="V1707" si="7942">SUM(J1707:U1707)</f>
        <v>0</v>
      </c>
      <c r="W1707" s="100">
        <f t="shared" si="7939"/>
        <v>0</v>
      </c>
      <c r="X1707" s="166">
        <f t="shared" ref="X1707:AH1707" si="7943">-W1500*($G1707/12)</f>
        <v>0</v>
      </c>
      <c r="Y1707" s="166">
        <f t="shared" si="7943"/>
        <v>0</v>
      </c>
      <c r="Z1707" s="166">
        <f t="shared" si="7943"/>
        <v>0</v>
      </c>
      <c r="AA1707" s="166">
        <f t="shared" si="7943"/>
        <v>0</v>
      </c>
      <c r="AB1707" s="166">
        <f t="shared" si="7943"/>
        <v>0</v>
      </c>
      <c r="AC1707" s="166">
        <f t="shared" si="7943"/>
        <v>0</v>
      </c>
      <c r="AD1707" s="166">
        <f t="shared" si="7943"/>
        <v>0</v>
      </c>
      <c r="AE1707" s="166">
        <f t="shared" si="7943"/>
        <v>0</v>
      </c>
      <c r="AF1707" s="166">
        <f t="shared" si="7943"/>
        <v>0</v>
      </c>
      <c r="AG1707" s="166">
        <f t="shared" si="7943"/>
        <v>0</v>
      </c>
      <c r="AH1707" s="166">
        <f t="shared" si="7943"/>
        <v>0</v>
      </c>
      <c r="AI1707" s="100">
        <f t="shared" ref="AI1707" si="7944">SUM(W1707:AH1707)</f>
        <v>0</v>
      </c>
      <c r="AJ1707" s="100">
        <f t="shared" ref="AJ1707:AJ1770" si="7945">-AH1500*($H1707/12)</f>
        <v>0</v>
      </c>
      <c r="AK1707" s="100">
        <f t="shared" ref="AK1707:AU1770" si="7946">-AJ1500*($H1707/12)</f>
        <v>0</v>
      </c>
      <c r="AL1707" s="100">
        <f t="shared" si="7946"/>
        <v>0</v>
      </c>
      <c r="AM1707" s="100">
        <f t="shared" si="7946"/>
        <v>0</v>
      </c>
      <c r="AN1707" s="100">
        <f t="shared" si="7946"/>
        <v>0</v>
      </c>
      <c r="AO1707" s="100">
        <f t="shared" si="7946"/>
        <v>0</v>
      </c>
      <c r="AP1707" s="100">
        <f t="shared" si="7946"/>
        <v>0</v>
      </c>
      <c r="AQ1707" s="100">
        <f t="shared" si="7946"/>
        <v>0</v>
      </c>
      <c r="AR1707" s="100">
        <f t="shared" si="7946"/>
        <v>0</v>
      </c>
      <c r="AS1707" s="100">
        <f t="shared" si="7946"/>
        <v>0</v>
      </c>
      <c r="AT1707" s="100">
        <f t="shared" si="7946"/>
        <v>0</v>
      </c>
      <c r="AU1707" s="100">
        <f t="shared" si="7946"/>
        <v>0</v>
      </c>
      <c r="AV1707" s="100">
        <f t="shared" ref="AV1707" si="7947">SUM(AJ1707:AU1707)</f>
        <v>0</v>
      </c>
      <c r="AW1707" s="100">
        <f t="shared" ref="AW1707:AW1770" si="7948">-AU1500*($H1707/12)</f>
        <v>0</v>
      </c>
      <c r="AX1707" s="100">
        <f t="shared" ref="AX1707:BH1722" si="7949">-AW1500*($H1707/12)</f>
        <v>0</v>
      </c>
      <c r="AY1707" s="100">
        <f t="shared" si="7949"/>
        <v>0</v>
      </c>
      <c r="AZ1707" s="100">
        <f t="shared" si="7949"/>
        <v>0</v>
      </c>
      <c r="BA1707" s="100">
        <f t="shared" si="7949"/>
        <v>0</v>
      </c>
      <c r="BB1707" s="100">
        <f t="shared" si="7949"/>
        <v>0</v>
      </c>
      <c r="BC1707" s="100">
        <f t="shared" si="7949"/>
        <v>0</v>
      </c>
      <c r="BD1707" s="100">
        <f t="shared" si="7949"/>
        <v>0</v>
      </c>
      <c r="BE1707" s="100">
        <f t="shared" si="7949"/>
        <v>0</v>
      </c>
      <c r="BF1707" s="100">
        <f t="shared" si="7949"/>
        <v>0</v>
      </c>
      <c r="BG1707" s="100">
        <f t="shared" si="7949"/>
        <v>0</v>
      </c>
      <c r="BH1707" s="100">
        <f t="shared" si="7949"/>
        <v>0</v>
      </c>
      <c r="BI1707" s="100">
        <f t="shared" si="7642"/>
        <v>0</v>
      </c>
      <c r="BV1707" s="142"/>
      <c r="CI1707" s="142"/>
      <c r="CV1707" s="142"/>
      <c r="DI1707" s="142"/>
      <c r="DV1707" s="142"/>
      <c r="EI1707" s="142"/>
    </row>
    <row r="1708" spans="1:139" ht="15.75" outlineLevel="1" x14ac:dyDescent="0.25">
      <c r="A1708" s="2">
        <f t="shared" si="7919"/>
        <v>14</v>
      </c>
      <c r="B1708" s="1" t="str">
        <f t="shared" si="7919"/>
        <v>PRE-10057</v>
      </c>
      <c r="C1708" s="1" t="str">
        <f t="shared" si="7919"/>
        <v>SPP FH - Hopewell 13148</v>
      </c>
      <c r="D1708" s="2" t="str">
        <f t="shared" si="7919"/>
        <v>PRE-10057.2</v>
      </c>
      <c r="E1708" s="141" t="str">
        <f t="shared" si="7919"/>
        <v>SPP FH - Hopewell 13148 - S&amp;E/R&amp;C</v>
      </c>
      <c r="F1708" s="114">
        <f t="shared" si="7937"/>
        <v>364</v>
      </c>
      <c r="G1708" s="186">
        <f>VLOOKUP($F1708,'2021 Depreciation Rates'!$A:$B,2,FALSE)</f>
        <v>4.3999999999999997E-2</v>
      </c>
      <c r="H1708" s="186">
        <f>VLOOKUP($F1708,'2022-2023 Depreciation Rates'!$A$1:$B$197,2,FALSE)</f>
        <v>3.6999999999999998E-2</v>
      </c>
      <c r="J1708" s="166">
        <f t="shared" ref="J1708:U1708" si="7950">-I1501*($G1708/12)</f>
        <v>0</v>
      </c>
      <c r="K1708" s="166">
        <f t="shared" si="7950"/>
        <v>0</v>
      </c>
      <c r="L1708" s="166">
        <f t="shared" si="7950"/>
        <v>0</v>
      </c>
      <c r="M1708" s="166">
        <f t="shared" si="7950"/>
        <v>0</v>
      </c>
      <c r="N1708" s="166">
        <f t="shared" si="7950"/>
        <v>0</v>
      </c>
      <c r="O1708" s="166">
        <f t="shared" si="7950"/>
        <v>0</v>
      </c>
      <c r="P1708" s="166">
        <f t="shared" si="7950"/>
        <v>0</v>
      </c>
      <c r="Q1708" s="166">
        <f t="shared" si="7950"/>
        <v>0</v>
      </c>
      <c r="R1708" s="166">
        <f t="shared" si="7950"/>
        <v>0</v>
      </c>
      <c r="S1708" s="166">
        <f t="shared" si="7950"/>
        <v>0</v>
      </c>
      <c r="T1708" s="166">
        <f t="shared" si="7950"/>
        <v>0</v>
      </c>
      <c r="U1708" s="166">
        <f t="shared" si="7950"/>
        <v>0</v>
      </c>
      <c r="V1708" s="166">
        <f t="shared" si="7638"/>
        <v>0</v>
      </c>
      <c r="W1708" s="100">
        <f t="shared" si="7939"/>
        <v>0</v>
      </c>
      <c r="X1708" s="166">
        <f t="shared" ref="X1708:AH1708" si="7951">-W1501*($G1708/12)</f>
        <v>0</v>
      </c>
      <c r="Y1708" s="166">
        <f t="shared" si="7951"/>
        <v>0</v>
      </c>
      <c r="Z1708" s="166">
        <f t="shared" si="7951"/>
        <v>0</v>
      </c>
      <c r="AA1708" s="166">
        <f t="shared" si="7951"/>
        <v>0</v>
      </c>
      <c r="AB1708" s="166">
        <f t="shared" si="7951"/>
        <v>0</v>
      </c>
      <c r="AC1708" s="166">
        <f t="shared" si="7951"/>
        <v>0</v>
      </c>
      <c r="AD1708" s="166">
        <f t="shared" si="7951"/>
        <v>0</v>
      </c>
      <c r="AE1708" s="166">
        <f t="shared" si="7951"/>
        <v>0</v>
      </c>
      <c r="AF1708" s="166">
        <f t="shared" si="7951"/>
        <v>0</v>
      </c>
      <c r="AG1708" s="166">
        <f t="shared" si="7951"/>
        <v>0</v>
      </c>
      <c r="AH1708" s="166">
        <f t="shared" si="7951"/>
        <v>0</v>
      </c>
      <c r="AI1708" s="100">
        <f t="shared" si="7640"/>
        <v>0</v>
      </c>
      <c r="AJ1708" s="100">
        <f t="shared" si="7945"/>
        <v>0</v>
      </c>
      <c r="AK1708" s="100">
        <f t="shared" si="7946"/>
        <v>0</v>
      </c>
      <c r="AL1708" s="100">
        <f t="shared" si="7946"/>
        <v>0</v>
      </c>
      <c r="AM1708" s="100">
        <f t="shared" si="7946"/>
        <v>0</v>
      </c>
      <c r="AN1708" s="100">
        <f t="shared" si="7946"/>
        <v>0</v>
      </c>
      <c r="AO1708" s="100">
        <f t="shared" si="7946"/>
        <v>0</v>
      </c>
      <c r="AP1708" s="100">
        <f t="shared" si="7946"/>
        <v>0</v>
      </c>
      <c r="AQ1708" s="100">
        <f t="shared" si="7946"/>
        <v>-1547.5703990000002</v>
      </c>
      <c r="AR1708" s="100">
        <f t="shared" si="7946"/>
        <v>-1547.5703990000002</v>
      </c>
      <c r="AS1708" s="100">
        <f t="shared" si="7946"/>
        <v>-1547.5703990000002</v>
      </c>
      <c r="AT1708" s="100">
        <f t="shared" si="7946"/>
        <v>-1547.5703990000002</v>
      </c>
      <c r="AU1708" s="100">
        <f t="shared" si="7946"/>
        <v>-1547.5703990000002</v>
      </c>
      <c r="AV1708" s="100">
        <f t="shared" si="7641"/>
        <v>-7737.8519950000009</v>
      </c>
      <c r="AW1708" s="100">
        <f t="shared" si="7948"/>
        <v>-1547.5703990000002</v>
      </c>
      <c r="AX1708" s="100">
        <f t="shared" si="7949"/>
        <v>-1547.5703990000002</v>
      </c>
      <c r="AY1708" s="100">
        <f t="shared" si="7949"/>
        <v>-1547.5703990000002</v>
      </c>
      <c r="AZ1708" s="100">
        <f t="shared" si="7949"/>
        <v>-1547.5703990000002</v>
      </c>
      <c r="BA1708" s="100">
        <f t="shared" si="7949"/>
        <v>-1547.5703990000002</v>
      </c>
      <c r="BB1708" s="100">
        <f t="shared" si="7949"/>
        <v>-1547.5703990000002</v>
      </c>
      <c r="BC1708" s="100">
        <f t="shared" si="7949"/>
        <v>-1547.5703990000002</v>
      </c>
      <c r="BD1708" s="100">
        <f t="shared" si="7949"/>
        <v>-1547.5703990000002</v>
      </c>
      <c r="BE1708" s="100">
        <f t="shared" si="7949"/>
        <v>-1547.5703990000002</v>
      </c>
      <c r="BF1708" s="100">
        <f t="shared" si="7949"/>
        <v>-1547.5703990000002</v>
      </c>
      <c r="BG1708" s="100">
        <f t="shared" si="7949"/>
        <v>-1547.5703990000002</v>
      </c>
      <c r="BH1708" s="100">
        <f t="shared" si="7949"/>
        <v>-1547.5703990000002</v>
      </c>
      <c r="BI1708" s="100">
        <f t="shared" si="7642"/>
        <v>-18570.844788000002</v>
      </c>
      <c r="BV1708" s="142"/>
      <c r="CI1708" s="142"/>
      <c r="CV1708" s="142"/>
      <c r="DI1708" s="142"/>
      <c r="DV1708" s="142"/>
      <c r="EI1708" s="142"/>
    </row>
    <row r="1709" spans="1:139" ht="15.75" outlineLevel="1" x14ac:dyDescent="0.25">
      <c r="A1709" s="2">
        <f t="shared" si="7919"/>
        <v>15</v>
      </c>
      <c r="B1709" s="1" t="str">
        <f t="shared" si="7919"/>
        <v>PRE-10058</v>
      </c>
      <c r="C1709" s="1" t="str">
        <f t="shared" si="7919"/>
        <v>SPP FH - 14th St 13048</v>
      </c>
      <c r="D1709" s="2" t="str">
        <f t="shared" si="7919"/>
        <v>PRE-10058.1</v>
      </c>
      <c r="E1709" s="141" t="str">
        <f t="shared" si="7919"/>
        <v>SPP FH - 14th St 13048 - OH</v>
      </c>
      <c r="F1709" s="114">
        <f t="shared" si="7937"/>
        <v>364</v>
      </c>
      <c r="G1709" s="186">
        <f>VLOOKUP($F1709,'2021 Depreciation Rates'!$A:$B,2,FALSE)</f>
        <v>4.3999999999999997E-2</v>
      </c>
      <c r="H1709" s="186">
        <f>VLOOKUP($F1709,'2022-2023 Depreciation Rates'!$A$1:$B$197,2,FALSE)</f>
        <v>3.6999999999999998E-2</v>
      </c>
      <c r="J1709" s="166">
        <f t="shared" ref="J1709:U1709" si="7952">-I1502*($G1709/12)</f>
        <v>0</v>
      </c>
      <c r="K1709" s="166">
        <f t="shared" si="7952"/>
        <v>0</v>
      </c>
      <c r="L1709" s="166">
        <f t="shared" si="7952"/>
        <v>0</v>
      </c>
      <c r="M1709" s="166">
        <f t="shared" si="7952"/>
        <v>0</v>
      </c>
      <c r="N1709" s="166">
        <f t="shared" si="7952"/>
        <v>0</v>
      </c>
      <c r="O1709" s="166">
        <f t="shared" si="7952"/>
        <v>0</v>
      </c>
      <c r="P1709" s="166">
        <f t="shared" si="7952"/>
        <v>0</v>
      </c>
      <c r="Q1709" s="166">
        <f t="shared" si="7952"/>
        <v>0</v>
      </c>
      <c r="R1709" s="166">
        <f t="shared" si="7952"/>
        <v>0</v>
      </c>
      <c r="S1709" s="166">
        <f t="shared" si="7952"/>
        <v>0</v>
      </c>
      <c r="T1709" s="166">
        <f t="shared" si="7952"/>
        <v>0</v>
      </c>
      <c r="U1709" s="166">
        <f t="shared" si="7952"/>
        <v>0</v>
      </c>
      <c r="V1709" s="166">
        <f t="shared" si="7638"/>
        <v>0</v>
      </c>
      <c r="W1709" s="100">
        <f t="shared" si="7939"/>
        <v>0</v>
      </c>
      <c r="X1709" s="166">
        <f t="shared" ref="X1709:AH1709" si="7953">-W1502*($G1709/12)</f>
        <v>0</v>
      </c>
      <c r="Y1709" s="166">
        <f t="shared" si="7953"/>
        <v>0</v>
      </c>
      <c r="Z1709" s="166">
        <f t="shared" si="7953"/>
        <v>0</v>
      </c>
      <c r="AA1709" s="166">
        <f t="shared" si="7953"/>
        <v>0</v>
      </c>
      <c r="AB1709" s="166">
        <f t="shared" si="7953"/>
        <v>0</v>
      </c>
      <c r="AC1709" s="166">
        <f t="shared" si="7953"/>
        <v>0</v>
      </c>
      <c r="AD1709" s="166">
        <f t="shared" si="7953"/>
        <v>0</v>
      </c>
      <c r="AE1709" s="166">
        <f t="shared" si="7953"/>
        <v>0</v>
      </c>
      <c r="AF1709" s="166">
        <f t="shared" si="7953"/>
        <v>0</v>
      </c>
      <c r="AG1709" s="166">
        <f t="shared" si="7953"/>
        <v>0</v>
      </c>
      <c r="AH1709" s="166">
        <f t="shared" si="7953"/>
        <v>0</v>
      </c>
      <c r="AI1709" s="100">
        <f t="shared" si="7640"/>
        <v>0</v>
      </c>
      <c r="AJ1709" s="100">
        <f t="shared" si="7945"/>
        <v>0</v>
      </c>
      <c r="AK1709" s="100">
        <f t="shared" si="7946"/>
        <v>0</v>
      </c>
      <c r="AL1709" s="100">
        <f t="shared" si="7946"/>
        <v>0</v>
      </c>
      <c r="AM1709" s="100">
        <f t="shared" si="7946"/>
        <v>0</v>
      </c>
      <c r="AN1709" s="100">
        <f t="shared" si="7946"/>
        <v>0</v>
      </c>
      <c r="AO1709" s="100">
        <f t="shared" si="7946"/>
        <v>0</v>
      </c>
      <c r="AP1709" s="100">
        <f t="shared" si="7946"/>
        <v>-2052.6608153333336</v>
      </c>
      <c r="AQ1709" s="100">
        <f t="shared" si="7946"/>
        <v>-2567.1922626666669</v>
      </c>
      <c r="AR1709" s="100">
        <f t="shared" si="7946"/>
        <v>-2567.1922626666669</v>
      </c>
      <c r="AS1709" s="100">
        <f t="shared" si="7946"/>
        <v>-2567.1922626666669</v>
      </c>
      <c r="AT1709" s="100">
        <f t="shared" si="7946"/>
        <v>-2567.1922626666669</v>
      </c>
      <c r="AU1709" s="100">
        <f t="shared" si="7946"/>
        <v>-2567.1922626666669</v>
      </c>
      <c r="AV1709" s="100">
        <f t="shared" si="7641"/>
        <v>-14888.62212866667</v>
      </c>
      <c r="AW1709" s="100">
        <f t="shared" si="7948"/>
        <v>-2567.1922626666669</v>
      </c>
      <c r="AX1709" s="100">
        <f t="shared" si="7949"/>
        <v>-2567.1922626666669</v>
      </c>
      <c r="AY1709" s="100">
        <f t="shared" si="7949"/>
        <v>-2567.1922626666669</v>
      </c>
      <c r="AZ1709" s="100">
        <f t="shared" si="7949"/>
        <v>-2567.1922626666669</v>
      </c>
      <c r="BA1709" s="100">
        <f t="shared" si="7949"/>
        <v>-2567.1922626666669</v>
      </c>
      <c r="BB1709" s="100">
        <f t="shared" si="7949"/>
        <v>-2567.1922626666669</v>
      </c>
      <c r="BC1709" s="100">
        <f t="shared" si="7949"/>
        <v>-2567.1922626666669</v>
      </c>
      <c r="BD1709" s="100">
        <f t="shared" si="7949"/>
        <v>-2567.1922626666669</v>
      </c>
      <c r="BE1709" s="100">
        <f t="shared" si="7949"/>
        <v>-2567.1922626666669</v>
      </c>
      <c r="BF1709" s="100">
        <f t="shared" si="7949"/>
        <v>-2567.1922626666669</v>
      </c>
      <c r="BG1709" s="100">
        <f t="shared" si="7949"/>
        <v>-2567.1922626666669</v>
      </c>
      <c r="BH1709" s="100">
        <f t="shared" si="7949"/>
        <v>-2567.1922626666669</v>
      </c>
      <c r="BI1709" s="100">
        <f t="shared" si="7642"/>
        <v>-30806.307152000005</v>
      </c>
      <c r="BV1709" s="142"/>
      <c r="CI1709" s="142"/>
      <c r="CV1709" s="142"/>
      <c r="DI1709" s="142"/>
      <c r="DV1709" s="142"/>
      <c r="EI1709" s="142"/>
    </row>
    <row r="1710" spans="1:139" ht="15.75" outlineLevel="1" x14ac:dyDescent="0.25">
      <c r="A1710" s="2">
        <f t="shared" si="7919"/>
        <v>15</v>
      </c>
      <c r="B1710" s="1" t="str">
        <f t="shared" si="7919"/>
        <v>PRE-10058</v>
      </c>
      <c r="C1710" s="1" t="str">
        <f t="shared" si="7919"/>
        <v>SPP FH - 14th St 13048</v>
      </c>
      <c r="D1710" s="2" t="str">
        <f t="shared" si="7919"/>
        <v>PRE-10058.2</v>
      </c>
      <c r="E1710" s="141" t="str">
        <f t="shared" si="7919"/>
        <v>SPP FH - 14th St 13048 - S&amp;E/R&amp;C</v>
      </c>
      <c r="F1710" s="114">
        <f t="shared" si="7937"/>
        <v>364</v>
      </c>
      <c r="G1710" s="186">
        <f>VLOOKUP($F1710,'2021 Depreciation Rates'!$A:$B,2,FALSE)</f>
        <v>4.3999999999999997E-2</v>
      </c>
      <c r="H1710" s="186">
        <f>VLOOKUP($F1710,'2022-2023 Depreciation Rates'!$A$1:$B$197,2,FALSE)</f>
        <v>3.6999999999999998E-2</v>
      </c>
      <c r="J1710" s="166">
        <f t="shared" ref="J1710:U1710" si="7954">-I1503*($G1710/12)</f>
        <v>0</v>
      </c>
      <c r="K1710" s="166">
        <f t="shared" si="7954"/>
        <v>0</v>
      </c>
      <c r="L1710" s="166">
        <f t="shared" si="7954"/>
        <v>0</v>
      </c>
      <c r="M1710" s="166">
        <f t="shared" si="7954"/>
        <v>0</v>
      </c>
      <c r="N1710" s="166">
        <f t="shared" si="7954"/>
        <v>0</v>
      </c>
      <c r="O1710" s="166">
        <f t="shared" si="7954"/>
        <v>0</v>
      </c>
      <c r="P1710" s="166">
        <f t="shared" si="7954"/>
        <v>0</v>
      </c>
      <c r="Q1710" s="166">
        <f t="shared" si="7954"/>
        <v>0</v>
      </c>
      <c r="R1710" s="166">
        <f t="shared" si="7954"/>
        <v>0</v>
      </c>
      <c r="S1710" s="166">
        <f t="shared" si="7954"/>
        <v>0</v>
      </c>
      <c r="T1710" s="166">
        <f t="shared" si="7954"/>
        <v>0</v>
      </c>
      <c r="U1710" s="166">
        <f t="shared" si="7954"/>
        <v>0</v>
      </c>
      <c r="V1710" s="166">
        <f t="shared" ref="V1710" si="7955">SUM(J1710:U1710)</f>
        <v>0</v>
      </c>
      <c r="W1710" s="100">
        <f t="shared" si="7939"/>
        <v>0</v>
      </c>
      <c r="X1710" s="166">
        <f t="shared" ref="X1710:AH1710" si="7956">-W1503*($G1710/12)</f>
        <v>0</v>
      </c>
      <c r="Y1710" s="166">
        <f t="shared" si="7956"/>
        <v>0</v>
      </c>
      <c r="Z1710" s="166">
        <f t="shared" si="7956"/>
        <v>0</v>
      </c>
      <c r="AA1710" s="166">
        <f t="shared" si="7956"/>
        <v>0</v>
      </c>
      <c r="AB1710" s="166">
        <f t="shared" si="7956"/>
        <v>0</v>
      </c>
      <c r="AC1710" s="166">
        <f t="shared" si="7956"/>
        <v>0</v>
      </c>
      <c r="AD1710" s="166">
        <f t="shared" si="7956"/>
        <v>0</v>
      </c>
      <c r="AE1710" s="166">
        <f t="shared" si="7956"/>
        <v>0</v>
      </c>
      <c r="AF1710" s="166">
        <f t="shared" si="7956"/>
        <v>0</v>
      </c>
      <c r="AG1710" s="166">
        <f t="shared" si="7956"/>
        <v>0</v>
      </c>
      <c r="AH1710" s="166">
        <f t="shared" si="7956"/>
        <v>0</v>
      </c>
      <c r="AI1710" s="100">
        <f t="shared" ref="AI1710" si="7957">SUM(W1710:AH1710)</f>
        <v>0</v>
      </c>
      <c r="AJ1710" s="100">
        <f t="shared" si="7945"/>
        <v>0</v>
      </c>
      <c r="AK1710" s="100">
        <f t="shared" si="7946"/>
        <v>0</v>
      </c>
      <c r="AL1710" s="100">
        <f t="shared" si="7946"/>
        <v>0</v>
      </c>
      <c r="AM1710" s="100">
        <f t="shared" si="7946"/>
        <v>0</v>
      </c>
      <c r="AN1710" s="100">
        <f t="shared" si="7946"/>
        <v>0</v>
      </c>
      <c r="AO1710" s="100">
        <f t="shared" si="7946"/>
        <v>0</v>
      </c>
      <c r="AP1710" s="100">
        <f t="shared" si="7946"/>
        <v>-2.765811666666667</v>
      </c>
      <c r="AQ1710" s="100">
        <f t="shared" si="7946"/>
        <v>-2.765811666666667</v>
      </c>
      <c r="AR1710" s="100">
        <f t="shared" si="7946"/>
        <v>-2.765811666666667</v>
      </c>
      <c r="AS1710" s="100">
        <f t="shared" si="7946"/>
        <v>-2.765811666666667</v>
      </c>
      <c r="AT1710" s="100">
        <f t="shared" si="7946"/>
        <v>-2.765811666666667</v>
      </c>
      <c r="AU1710" s="100">
        <f t="shared" si="7946"/>
        <v>-2.765811666666667</v>
      </c>
      <c r="AV1710" s="100">
        <f t="shared" ref="AV1710" si="7958">SUM(AJ1710:AU1710)</f>
        <v>-16.594870000000004</v>
      </c>
      <c r="AW1710" s="100">
        <f t="shared" si="7948"/>
        <v>-2.765811666666667</v>
      </c>
      <c r="AX1710" s="100">
        <f t="shared" si="7949"/>
        <v>-2.765811666666667</v>
      </c>
      <c r="AY1710" s="100">
        <f t="shared" si="7949"/>
        <v>-2.765811666666667</v>
      </c>
      <c r="AZ1710" s="100">
        <f t="shared" si="7949"/>
        <v>-2.765811666666667</v>
      </c>
      <c r="BA1710" s="100">
        <f t="shared" si="7949"/>
        <v>-2.765811666666667</v>
      </c>
      <c r="BB1710" s="100">
        <f t="shared" si="7949"/>
        <v>-2.765811666666667</v>
      </c>
      <c r="BC1710" s="100">
        <f t="shared" si="7949"/>
        <v>-2.765811666666667</v>
      </c>
      <c r="BD1710" s="100">
        <f t="shared" si="7949"/>
        <v>-2.765811666666667</v>
      </c>
      <c r="BE1710" s="100">
        <f t="shared" si="7949"/>
        <v>-2.765811666666667</v>
      </c>
      <c r="BF1710" s="100">
        <f t="shared" si="7949"/>
        <v>-2.765811666666667</v>
      </c>
      <c r="BG1710" s="100">
        <f t="shared" si="7949"/>
        <v>-2.765811666666667</v>
      </c>
      <c r="BH1710" s="100">
        <f t="shared" si="7949"/>
        <v>-2.765811666666667</v>
      </c>
      <c r="BI1710" s="100">
        <f t="shared" ref="BI1710" si="7959">SUM(AW1710:BH1710)</f>
        <v>-33.189740000000008</v>
      </c>
      <c r="BV1710" s="142"/>
      <c r="CI1710" s="142"/>
      <c r="CV1710" s="142"/>
      <c r="DI1710" s="142"/>
      <c r="DV1710" s="142"/>
      <c r="EI1710" s="142"/>
    </row>
    <row r="1711" spans="1:139" ht="15.75" outlineLevel="1" x14ac:dyDescent="0.25">
      <c r="A1711" s="2">
        <f t="shared" si="7919"/>
        <v>16</v>
      </c>
      <c r="B1711" s="1" t="str">
        <f t="shared" si="7919"/>
        <v>PRE-10059</v>
      </c>
      <c r="C1711" s="1" t="str">
        <f t="shared" si="7919"/>
        <v>SPP FH - Plymouth St 13094</v>
      </c>
      <c r="D1711" s="2" t="str">
        <f t="shared" si="7919"/>
        <v>PRE-10059.1</v>
      </c>
      <c r="E1711" s="141" t="str">
        <f t="shared" si="7919"/>
        <v>SPP FH - Plymouth St 13094 - OH</v>
      </c>
      <c r="F1711" s="114">
        <f t="shared" si="7937"/>
        <v>364</v>
      </c>
      <c r="G1711" s="186">
        <f>VLOOKUP($F1711,'2021 Depreciation Rates'!$A:$B,2,FALSE)</f>
        <v>4.3999999999999997E-2</v>
      </c>
      <c r="H1711" s="186">
        <f>VLOOKUP($F1711,'2022-2023 Depreciation Rates'!$A$1:$B$197,2,FALSE)</f>
        <v>3.6999999999999998E-2</v>
      </c>
      <c r="J1711" s="166">
        <f t="shared" ref="J1711:U1711" si="7960">-I1504*($G1711/12)</f>
        <v>0</v>
      </c>
      <c r="K1711" s="166">
        <f t="shared" si="7960"/>
        <v>0</v>
      </c>
      <c r="L1711" s="166">
        <f t="shared" si="7960"/>
        <v>0</v>
      </c>
      <c r="M1711" s="166">
        <f t="shared" si="7960"/>
        <v>0</v>
      </c>
      <c r="N1711" s="166">
        <f t="shared" si="7960"/>
        <v>0</v>
      </c>
      <c r="O1711" s="166">
        <f t="shared" si="7960"/>
        <v>0</v>
      </c>
      <c r="P1711" s="166">
        <f t="shared" si="7960"/>
        <v>0</v>
      </c>
      <c r="Q1711" s="166">
        <f t="shared" si="7960"/>
        <v>0</v>
      </c>
      <c r="R1711" s="166">
        <f t="shared" si="7960"/>
        <v>0</v>
      </c>
      <c r="S1711" s="166">
        <f t="shared" si="7960"/>
        <v>0</v>
      </c>
      <c r="T1711" s="166">
        <f t="shared" si="7960"/>
        <v>0</v>
      </c>
      <c r="U1711" s="166">
        <f t="shared" si="7960"/>
        <v>0</v>
      </c>
      <c r="V1711" s="166">
        <f t="shared" ref="V1711" si="7961">SUM(J1711:U1711)</f>
        <v>0</v>
      </c>
      <c r="W1711" s="100">
        <f t="shared" si="7939"/>
        <v>0</v>
      </c>
      <c r="X1711" s="166">
        <f t="shared" ref="X1711:AH1711" si="7962">-W1504*($G1711/12)</f>
        <v>0</v>
      </c>
      <c r="Y1711" s="166">
        <f t="shared" si="7962"/>
        <v>0</v>
      </c>
      <c r="Z1711" s="166">
        <f t="shared" si="7962"/>
        <v>0</v>
      </c>
      <c r="AA1711" s="166">
        <f t="shared" si="7962"/>
        <v>0</v>
      </c>
      <c r="AB1711" s="166">
        <f t="shared" si="7962"/>
        <v>0</v>
      </c>
      <c r="AC1711" s="166">
        <f t="shared" si="7962"/>
        <v>0</v>
      </c>
      <c r="AD1711" s="166">
        <f t="shared" si="7962"/>
        <v>0</v>
      </c>
      <c r="AE1711" s="166">
        <f t="shared" si="7962"/>
        <v>0</v>
      </c>
      <c r="AF1711" s="166">
        <f t="shared" si="7962"/>
        <v>0</v>
      </c>
      <c r="AG1711" s="166">
        <f t="shared" si="7962"/>
        <v>0</v>
      </c>
      <c r="AH1711" s="166">
        <f t="shared" si="7962"/>
        <v>0</v>
      </c>
      <c r="AI1711" s="100">
        <f t="shared" ref="AI1711" si="7963">SUM(W1711:AH1711)</f>
        <v>0</v>
      </c>
      <c r="AJ1711" s="100">
        <f t="shared" si="7945"/>
        <v>0</v>
      </c>
      <c r="AK1711" s="100">
        <f t="shared" si="7946"/>
        <v>0</v>
      </c>
      <c r="AL1711" s="100">
        <f t="shared" si="7946"/>
        <v>0</v>
      </c>
      <c r="AM1711" s="100">
        <f t="shared" si="7946"/>
        <v>0</v>
      </c>
      <c r="AN1711" s="100">
        <f t="shared" si="7946"/>
        <v>0</v>
      </c>
      <c r="AO1711" s="100">
        <f t="shared" si="7946"/>
        <v>0</v>
      </c>
      <c r="AP1711" s="100">
        <f t="shared" si="7946"/>
        <v>0</v>
      </c>
      <c r="AQ1711" s="100">
        <f t="shared" si="7946"/>
        <v>0</v>
      </c>
      <c r="AR1711" s="100">
        <f t="shared" si="7946"/>
        <v>0</v>
      </c>
      <c r="AS1711" s="100">
        <f t="shared" si="7946"/>
        <v>0</v>
      </c>
      <c r="AT1711" s="100">
        <f t="shared" si="7946"/>
        <v>0</v>
      </c>
      <c r="AU1711" s="100">
        <f t="shared" si="7946"/>
        <v>0</v>
      </c>
      <c r="AV1711" s="100">
        <f t="shared" ref="AV1711" si="7964">SUM(AJ1711:AU1711)</f>
        <v>0</v>
      </c>
      <c r="AW1711" s="100">
        <f t="shared" si="7948"/>
        <v>-2385.5172923333334</v>
      </c>
      <c r="AX1711" s="100">
        <f t="shared" si="7949"/>
        <v>-2385.5172923333334</v>
      </c>
      <c r="AY1711" s="100">
        <f t="shared" si="7949"/>
        <v>-2385.5172923333334</v>
      </c>
      <c r="AZ1711" s="100">
        <f t="shared" si="7949"/>
        <v>-2385.5172923333334</v>
      </c>
      <c r="BA1711" s="100">
        <f t="shared" si="7949"/>
        <v>-2385.5172923333334</v>
      </c>
      <c r="BB1711" s="100">
        <f t="shared" si="7949"/>
        <v>-2385.5172923333334</v>
      </c>
      <c r="BC1711" s="100">
        <f t="shared" si="7949"/>
        <v>-2385.5172923333334</v>
      </c>
      <c r="BD1711" s="100">
        <f t="shared" si="7949"/>
        <v>-2385.5172923333334</v>
      </c>
      <c r="BE1711" s="100">
        <f t="shared" si="7949"/>
        <v>-2385.5172923333334</v>
      </c>
      <c r="BF1711" s="100">
        <f t="shared" si="7949"/>
        <v>-2385.5172923333334</v>
      </c>
      <c r="BG1711" s="100">
        <f t="shared" si="7949"/>
        <v>-2385.5172923333334</v>
      </c>
      <c r="BH1711" s="100">
        <f t="shared" si="7949"/>
        <v>-2385.5172923333334</v>
      </c>
      <c r="BI1711" s="100">
        <f t="shared" si="7642"/>
        <v>-28626.207508000003</v>
      </c>
      <c r="BV1711" s="142"/>
      <c r="CI1711" s="142"/>
      <c r="CV1711" s="142"/>
      <c r="DI1711" s="142"/>
      <c r="DV1711" s="142"/>
      <c r="EI1711" s="142"/>
    </row>
    <row r="1712" spans="1:139" ht="15.75" outlineLevel="1" x14ac:dyDescent="0.25">
      <c r="A1712" s="2">
        <f t="shared" ref="A1712:E1712" si="7965">A1505</f>
        <v>16</v>
      </c>
      <c r="B1712" s="1" t="str">
        <f t="shared" si="7965"/>
        <v>PRE-10059</v>
      </c>
      <c r="C1712" s="1" t="str">
        <f t="shared" si="7965"/>
        <v>SPP FH - Plymouth St 13094</v>
      </c>
      <c r="D1712" s="2" t="str">
        <f t="shared" si="7965"/>
        <v>PRE-10059.2</v>
      </c>
      <c r="E1712" s="141" t="str">
        <f t="shared" si="7965"/>
        <v>SPP FH - Plymouth St 13094-S&amp;E/R&amp;C</v>
      </c>
      <c r="F1712" s="114">
        <f t="shared" si="7937"/>
        <v>364</v>
      </c>
      <c r="G1712" s="186">
        <f>VLOOKUP($F1712,'2021 Depreciation Rates'!$A:$B,2,FALSE)</f>
        <v>4.3999999999999997E-2</v>
      </c>
      <c r="H1712" s="186">
        <f>VLOOKUP($F1712,'2022-2023 Depreciation Rates'!$A$1:$B$197,2,FALSE)</f>
        <v>3.6999999999999998E-2</v>
      </c>
      <c r="J1712" s="166">
        <f t="shared" ref="J1712:U1712" si="7966">-I1505*($G1712/12)</f>
        <v>0</v>
      </c>
      <c r="K1712" s="166">
        <f t="shared" si="7966"/>
        <v>0</v>
      </c>
      <c r="L1712" s="166">
        <f t="shared" si="7966"/>
        <v>0</v>
      </c>
      <c r="M1712" s="166">
        <f t="shared" si="7966"/>
        <v>0</v>
      </c>
      <c r="N1712" s="166">
        <f t="shared" si="7966"/>
        <v>0</v>
      </c>
      <c r="O1712" s="166">
        <f t="shared" si="7966"/>
        <v>0</v>
      </c>
      <c r="P1712" s="166">
        <f t="shared" si="7966"/>
        <v>0</v>
      </c>
      <c r="Q1712" s="166">
        <f t="shared" si="7966"/>
        <v>0</v>
      </c>
      <c r="R1712" s="166">
        <f t="shared" si="7966"/>
        <v>0</v>
      </c>
      <c r="S1712" s="166">
        <f t="shared" si="7966"/>
        <v>0</v>
      </c>
      <c r="T1712" s="166">
        <f t="shared" si="7966"/>
        <v>0</v>
      </c>
      <c r="U1712" s="166">
        <f t="shared" si="7966"/>
        <v>0</v>
      </c>
      <c r="V1712" s="166">
        <f t="shared" si="7638"/>
        <v>0</v>
      </c>
      <c r="W1712" s="100">
        <f t="shared" si="7939"/>
        <v>0</v>
      </c>
      <c r="X1712" s="166">
        <f t="shared" ref="X1712:AH1712" si="7967">-W1505*($G1712/12)</f>
        <v>0</v>
      </c>
      <c r="Y1712" s="166">
        <f t="shared" si="7967"/>
        <v>0</v>
      </c>
      <c r="Z1712" s="166">
        <f t="shared" si="7967"/>
        <v>0</v>
      </c>
      <c r="AA1712" s="166">
        <f t="shared" si="7967"/>
        <v>0</v>
      </c>
      <c r="AB1712" s="166">
        <f t="shared" si="7967"/>
        <v>0</v>
      </c>
      <c r="AC1712" s="166">
        <f t="shared" si="7967"/>
        <v>0</v>
      </c>
      <c r="AD1712" s="166">
        <f t="shared" si="7967"/>
        <v>0</v>
      </c>
      <c r="AE1712" s="166">
        <f t="shared" si="7967"/>
        <v>0</v>
      </c>
      <c r="AF1712" s="166">
        <f t="shared" si="7967"/>
        <v>0</v>
      </c>
      <c r="AG1712" s="166">
        <f t="shared" si="7967"/>
        <v>0</v>
      </c>
      <c r="AH1712" s="166">
        <f t="shared" si="7967"/>
        <v>0</v>
      </c>
      <c r="AI1712" s="100">
        <f t="shared" si="7640"/>
        <v>0</v>
      </c>
      <c r="AJ1712" s="100">
        <f t="shared" si="7945"/>
        <v>0</v>
      </c>
      <c r="AK1712" s="100">
        <f t="shared" si="7946"/>
        <v>0</v>
      </c>
      <c r="AL1712" s="100">
        <f t="shared" si="7946"/>
        <v>0</v>
      </c>
      <c r="AM1712" s="100">
        <f t="shared" si="7946"/>
        <v>0</v>
      </c>
      <c r="AN1712" s="100">
        <f t="shared" si="7946"/>
        <v>0</v>
      </c>
      <c r="AO1712" s="100">
        <f t="shared" si="7946"/>
        <v>0</v>
      </c>
      <c r="AP1712" s="100">
        <f t="shared" si="7946"/>
        <v>0</v>
      </c>
      <c r="AQ1712" s="100">
        <f t="shared" si="7946"/>
        <v>0</v>
      </c>
      <c r="AR1712" s="100">
        <f t="shared" si="7946"/>
        <v>0</v>
      </c>
      <c r="AS1712" s="100">
        <f t="shared" si="7946"/>
        <v>0</v>
      </c>
      <c r="AT1712" s="100">
        <f t="shared" si="7946"/>
        <v>0</v>
      </c>
      <c r="AU1712" s="100">
        <f t="shared" si="7946"/>
        <v>0</v>
      </c>
      <c r="AV1712" s="100">
        <f t="shared" si="7641"/>
        <v>0</v>
      </c>
      <c r="AW1712" s="100">
        <f t="shared" si="7948"/>
        <v>0</v>
      </c>
      <c r="AX1712" s="100">
        <f t="shared" si="7949"/>
        <v>-4467.3793093333334</v>
      </c>
      <c r="AY1712" s="100">
        <f t="shared" si="7949"/>
        <v>-4467.3793093333334</v>
      </c>
      <c r="AZ1712" s="100">
        <f t="shared" si="7949"/>
        <v>-4467.3793093333334</v>
      </c>
      <c r="BA1712" s="100">
        <f t="shared" si="7949"/>
        <v>-4467.3793093333334</v>
      </c>
      <c r="BB1712" s="100">
        <f t="shared" si="7949"/>
        <v>-4467.3793093333334</v>
      </c>
      <c r="BC1712" s="100">
        <f t="shared" si="7949"/>
        <v>-4467.3793093333334</v>
      </c>
      <c r="BD1712" s="100">
        <f t="shared" si="7949"/>
        <v>-4467.3793093333334</v>
      </c>
      <c r="BE1712" s="100">
        <f t="shared" si="7949"/>
        <v>-4467.3793093333334</v>
      </c>
      <c r="BF1712" s="100">
        <f t="shared" si="7949"/>
        <v>-4467.3793093333334</v>
      </c>
      <c r="BG1712" s="100">
        <f t="shared" si="7949"/>
        <v>-4467.3793093333334</v>
      </c>
      <c r="BH1712" s="100">
        <f t="shared" si="7949"/>
        <v>-4467.3793093333334</v>
      </c>
      <c r="BI1712" s="100">
        <f t="shared" si="7642"/>
        <v>-49141.172402666678</v>
      </c>
      <c r="BV1712" s="142"/>
      <c r="CI1712" s="142"/>
      <c r="CV1712" s="142"/>
      <c r="DI1712" s="142"/>
      <c r="DV1712" s="142"/>
      <c r="EI1712" s="142"/>
    </row>
    <row r="1713" spans="1:139" ht="15.75" outlineLevel="1" x14ac:dyDescent="0.25">
      <c r="A1713" s="2">
        <f t="shared" ref="A1713:E1713" si="7968">A1506</f>
        <v>17</v>
      </c>
      <c r="B1713" s="1" t="str">
        <f t="shared" si="7968"/>
        <v>FH - TBD12</v>
      </c>
      <c r="C1713" s="1" t="str">
        <f t="shared" si="7968"/>
        <v>SPP FH - 13770</v>
      </c>
      <c r="D1713" s="2" t="str">
        <f t="shared" si="7968"/>
        <v>FH - TBD12.1</v>
      </c>
      <c r="E1713" s="141" t="str">
        <f t="shared" si="7968"/>
        <v>SPP FH - Lake Juliana 13770 - OH Feeder</v>
      </c>
      <c r="F1713" s="114">
        <f t="shared" si="7937"/>
        <v>364</v>
      </c>
      <c r="G1713" s="186">
        <f>VLOOKUP($F1713,'2021 Depreciation Rates'!$A:$B,2,FALSE)</f>
        <v>4.3999999999999997E-2</v>
      </c>
      <c r="H1713" s="186">
        <f>VLOOKUP($F1713,'2022-2023 Depreciation Rates'!$A$1:$B$197,2,FALSE)</f>
        <v>3.6999999999999998E-2</v>
      </c>
      <c r="J1713" s="166">
        <f t="shared" ref="J1713:U1713" si="7969">-I1506*($G1713/12)</f>
        <v>0</v>
      </c>
      <c r="K1713" s="166">
        <f t="shared" si="7969"/>
        <v>0</v>
      </c>
      <c r="L1713" s="166">
        <f t="shared" si="7969"/>
        <v>0</v>
      </c>
      <c r="M1713" s="166">
        <f t="shared" si="7969"/>
        <v>0</v>
      </c>
      <c r="N1713" s="166">
        <f t="shared" si="7969"/>
        <v>0</v>
      </c>
      <c r="O1713" s="166">
        <f t="shared" si="7969"/>
        <v>0</v>
      </c>
      <c r="P1713" s="166">
        <f t="shared" si="7969"/>
        <v>0</v>
      </c>
      <c r="Q1713" s="166">
        <f t="shared" si="7969"/>
        <v>0</v>
      </c>
      <c r="R1713" s="166">
        <f t="shared" si="7969"/>
        <v>0</v>
      </c>
      <c r="S1713" s="166">
        <f t="shared" si="7969"/>
        <v>0</v>
      </c>
      <c r="T1713" s="166">
        <f t="shared" si="7969"/>
        <v>0</v>
      </c>
      <c r="U1713" s="166">
        <f t="shared" si="7969"/>
        <v>0</v>
      </c>
      <c r="V1713" s="166">
        <f t="shared" ref="V1713" si="7970">SUM(J1713:U1713)</f>
        <v>0</v>
      </c>
      <c r="W1713" s="100">
        <f t="shared" si="7939"/>
        <v>0</v>
      </c>
      <c r="X1713" s="166">
        <f t="shared" ref="X1713:AH1713" si="7971">-W1506*($G1713/12)</f>
        <v>0</v>
      </c>
      <c r="Y1713" s="166">
        <f t="shared" si="7971"/>
        <v>0</v>
      </c>
      <c r="Z1713" s="166">
        <f t="shared" si="7971"/>
        <v>0</v>
      </c>
      <c r="AA1713" s="166">
        <f t="shared" si="7971"/>
        <v>0</v>
      </c>
      <c r="AB1713" s="166">
        <f t="shared" si="7971"/>
        <v>0</v>
      </c>
      <c r="AC1713" s="166">
        <f t="shared" si="7971"/>
        <v>0</v>
      </c>
      <c r="AD1713" s="166">
        <f t="shared" si="7971"/>
        <v>0</v>
      </c>
      <c r="AE1713" s="166">
        <f t="shared" si="7971"/>
        <v>0</v>
      </c>
      <c r="AF1713" s="166">
        <f t="shared" si="7971"/>
        <v>0</v>
      </c>
      <c r="AG1713" s="166">
        <f t="shared" si="7971"/>
        <v>0</v>
      </c>
      <c r="AH1713" s="166">
        <f t="shared" si="7971"/>
        <v>0</v>
      </c>
      <c r="AI1713" s="100">
        <f t="shared" ref="AI1713" si="7972">SUM(W1713:AH1713)</f>
        <v>0</v>
      </c>
      <c r="AJ1713" s="100">
        <f t="shared" si="7945"/>
        <v>0</v>
      </c>
      <c r="AK1713" s="100">
        <f t="shared" si="7946"/>
        <v>0</v>
      </c>
      <c r="AL1713" s="100">
        <f t="shared" si="7946"/>
        <v>0</v>
      </c>
      <c r="AM1713" s="100">
        <f t="shared" si="7946"/>
        <v>0</v>
      </c>
      <c r="AN1713" s="100">
        <f t="shared" si="7946"/>
        <v>0</v>
      </c>
      <c r="AO1713" s="100">
        <f t="shared" si="7946"/>
        <v>0</v>
      </c>
      <c r="AP1713" s="100">
        <f t="shared" si="7946"/>
        <v>0</v>
      </c>
      <c r="AQ1713" s="100">
        <f t="shared" si="7946"/>
        <v>0</v>
      </c>
      <c r="AR1713" s="100">
        <f t="shared" si="7946"/>
        <v>0</v>
      </c>
      <c r="AS1713" s="100">
        <f t="shared" si="7946"/>
        <v>0</v>
      </c>
      <c r="AT1713" s="100">
        <f t="shared" si="7946"/>
        <v>0</v>
      </c>
      <c r="AU1713" s="100">
        <f t="shared" si="7946"/>
        <v>0</v>
      </c>
      <c r="AV1713" s="100">
        <f t="shared" ref="AV1713" si="7973">SUM(AJ1713:AU1713)</f>
        <v>0</v>
      </c>
      <c r="AW1713" s="100">
        <f t="shared" si="7948"/>
        <v>-3278.2208510416667</v>
      </c>
      <c r="AX1713" s="100">
        <f t="shared" si="7949"/>
        <v>-3278.2208510416667</v>
      </c>
      <c r="AY1713" s="100">
        <f t="shared" si="7949"/>
        <v>-3278.2208510416667</v>
      </c>
      <c r="AZ1713" s="100">
        <f t="shared" si="7949"/>
        <v>-3278.2208510416667</v>
      </c>
      <c r="BA1713" s="100">
        <f t="shared" si="7949"/>
        <v>-3278.2208510416667</v>
      </c>
      <c r="BB1713" s="100">
        <f t="shared" si="7949"/>
        <v>-3278.2208510416667</v>
      </c>
      <c r="BC1713" s="100">
        <f t="shared" si="7949"/>
        <v>-3278.2208510416667</v>
      </c>
      <c r="BD1713" s="100">
        <f t="shared" si="7949"/>
        <v>-3278.2208510416667</v>
      </c>
      <c r="BE1713" s="100">
        <f t="shared" si="7949"/>
        <v>-3278.2208510416667</v>
      </c>
      <c r="BF1713" s="100">
        <f t="shared" si="7949"/>
        <v>-3278.2208510416667</v>
      </c>
      <c r="BG1713" s="100">
        <f t="shared" si="7949"/>
        <v>-3278.2208510416667</v>
      </c>
      <c r="BH1713" s="100">
        <f t="shared" si="7949"/>
        <v>-3278.2208510416667</v>
      </c>
      <c r="BI1713" s="100">
        <f t="shared" si="7642"/>
        <v>-39338.650212500004</v>
      </c>
      <c r="BV1713" s="142"/>
      <c r="CI1713" s="142"/>
      <c r="CV1713" s="142"/>
      <c r="DI1713" s="142"/>
      <c r="DV1713" s="142"/>
      <c r="EI1713" s="142"/>
    </row>
    <row r="1714" spans="1:139" ht="15.75" outlineLevel="1" x14ac:dyDescent="0.25">
      <c r="A1714" s="2">
        <f t="shared" ref="A1714:E1714" si="7974">A1507</f>
        <v>17</v>
      </c>
      <c r="B1714" s="1" t="str">
        <f t="shared" si="7974"/>
        <v>PRE-10060</v>
      </c>
      <c r="C1714" s="1" t="str">
        <f t="shared" si="7974"/>
        <v>SPP FH - Lake Juliana 13770</v>
      </c>
      <c r="D1714" s="2" t="str">
        <f t="shared" si="7974"/>
        <v>PRE-10060.2</v>
      </c>
      <c r="E1714" s="141" t="str">
        <f t="shared" si="7974"/>
        <v>SPP FH - Lake Juliana 13770-S&amp;E/R&amp;C</v>
      </c>
      <c r="F1714" s="114">
        <f t="shared" si="7937"/>
        <v>364</v>
      </c>
      <c r="G1714" s="186">
        <f>VLOOKUP($F1714,'2021 Depreciation Rates'!$A:$B,2,FALSE)</f>
        <v>4.3999999999999997E-2</v>
      </c>
      <c r="H1714" s="186">
        <f>VLOOKUP($F1714,'2022-2023 Depreciation Rates'!$A$1:$B$197,2,FALSE)</f>
        <v>3.6999999999999998E-2</v>
      </c>
      <c r="J1714" s="166">
        <f t="shared" ref="J1714:U1714" si="7975">-I1507*($G1714/12)</f>
        <v>0</v>
      </c>
      <c r="K1714" s="166">
        <f t="shared" si="7975"/>
        <v>0</v>
      </c>
      <c r="L1714" s="166">
        <f t="shared" si="7975"/>
        <v>0</v>
      </c>
      <c r="M1714" s="166">
        <f t="shared" si="7975"/>
        <v>0</v>
      </c>
      <c r="N1714" s="166">
        <f t="shared" si="7975"/>
        <v>0</v>
      </c>
      <c r="O1714" s="166">
        <f t="shared" si="7975"/>
        <v>0</v>
      </c>
      <c r="P1714" s="166">
        <f t="shared" si="7975"/>
        <v>0</v>
      </c>
      <c r="Q1714" s="166">
        <f t="shared" si="7975"/>
        <v>0</v>
      </c>
      <c r="R1714" s="166">
        <f t="shared" si="7975"/>
        <v>0</v>
      </c>
      <c r="S1714" s="166">
        <f t="shared" si="7975"/>
        <v>0</v>
      </c>
      <c r="T1714" s="166">
        <f t="shared" si="7975"/>
        <v>0</v>
      </c>
      <c r="U1714" s="166">
        <f t="shared" si="7975"/>
        <v>0</v>
      </c>
      <c r="V1714" s="166">
        <f t="shared" si="7638"/>
        <v>0</v>
      </c>
      <c r="W1714" s="100">
        <f t="shared" si="7939"/>
        <v>0</v>
      </c>
      <c r="X1714" s="166">
        <f t="shared" ref="X1714:AH1714" si="7976">-W1507*($G1714/12)</f>
        <v>0</v>
      </c>
      <c r="Y1714" s="166">
        <f t="shared" si="7976"/>
        <v>0</v>
      </c>
      <c r="Z1714" s="166">
        <f t="shared" si="7976"/>
        <v>0</v>
      </c>
      <c r="AA1714" s="166">
        <f t="shared" si="7976"/>
        <v>0</v>
      </c>
      <c r="AB1714" s="166">
        <f t="shared" si="7976"/>
        <v>0</v>
      </c>
      <c r="AC1714" s="166">
        <f t="shared" si="7976"/>
        <v>0</v>
      </c>
      <c r="AD1714" s="166">
        <f t="shared" si="7976"/>
        <v>0</v>
      </c>
      <c r="AE1714" s="166">
        <f t="shared" si="7976"/>
        <v>0</v>
      </c>
      <c r="AF1714" s="166">
        <f t="shared" si="7976"/>
        <v>0</v>
      </c>
      <c r="AG1714" s="166">
        <f t="shared" si="7976"/>
        <v>0</v>
      </c>
      <c r="AH1714" s="166">
        <f t="shared" si="7976"/>
        <v>0</v>
      </c>
      <c r="AI1714" s="100">
        <f t="shared" si="7640"/>
        <v>0</v>
      </c>
      <c r="AJ1714" s="100">
        <f t="shared" si="7945"/>
        <v>0</v>
      </c>
      <c r="AK1714" s="100">
        <f t="shared" si="7946"/>
        <v>0</v>
      </c>
      <c r="AL1714" s="100">
        <f t="shared" si="7946"/>
        <v>0</v>
      </c>
      <c r="AM1714" s="100">
        <f t="shared" si="7946"/>
        <v>0</v>
      </c>
      <c r="AN1714" s="100">
        <f t="shared" si="7946"/>
        <v>0</v>
      </c>
      <c r="AO1714" s="100">
        <f t="shared" si="7946"/>
        <v>0</v>
      </c>
      <c r="AP1714" s="100">
        <f t="shared" si="7946"/>
        <v>0</v>
      </c>
      <c r="AQ1714" s="100">
        <f t="shared" si="7946"/>
        <v>-0.58102333333333345</v>
      </c>
      <c r="AR1714" s="100">
        <f t="shared" si="7946"/>
        <v>-0.58102333333333345</v>
      </c>
      <c r="AS1714" s="100">
        <f t="shared" si="7946"/>
        <v>-999.58102333333329</v>
      </c>
      <c r="AT1714" s="100">
        <f t="shared" si="7946"/>
        <v>-1998.5810233333332</v>
      </c>
      <c r="AU1714" s="100">
        <f t="shared" si="7946"/>
        <v>-2997.5810233333332</v>
      </c>
      <c r="AV1714" s="100">
        <f t="shared" si="7641"/>
        <v>-5996.9051166666668</v>
      </c>
      <c r="AW1714" s="100">
        <f t="shared" si="7948"/>
        <v>-3996.5810233333332</v>
      </c>
      <c r="AX1714" s="100">
        <f t="shared" si="7949"/>
        <v>-3996.5810233333332</v>
      </c>
      <c r="AY1714" s="100">
        <f t="shared" si="7949"/>
        <v>-3996.5810233333332</v>
      </c>
      <c r="AZ1714" s="100">
        <f t="shared" si="7949"/>
        <v>-3996.5810233333332</v>
      </c>
      <c r="BA1714" s="100">
        <f t="shared" si="7949"/>
        <v>-3996.5810233333332</v>
      </c>
      <c r="BB1714" s="100">
        <f t="shared" si="7949"/>
        <v>-3996.5810233333332</v>
      </c>
      <c r="BC1714" s="100">
        <f t="shared" si="7949"/>
        <v>-3996.5810233333332</v>
      </c>
      <c r="BD1714" s="100">
        <f t="shared" si="7949"/>
        <v>-3996.5810233333332</v>
      </c>
      <c r="BE1714" s="100">
        <f t="shared" si="7949"/>
        <v>-3996.5810233333332</v>
      </c>
      <c r="BF1714" s="100">
        <f t="shared" si="7949"/>
        <v>-3996.5810233333332</v>
      </c>
      <c r="BG1714" s="100">
        <f t="shared" si="7949"/>
        <v>-3996.5810233333332</v>
      </c>
      <c r="BH1714" s="100">
        <f t="shared" si="7949"/>
        <v>-3996.5810233333332</v>
      </c>
      <c r="BI1714" s="100">
        <f t="shared" si="7642"/>
        <v>-47958.972279999994</v>
      </c>
      <c r="BV1714" s="142"/>
      <c r="CI1714" s="142"/>
      <c r="CV1714" s="142"/>
      <c r="DI1714" s="142"/>
      <c r="DV1714" s="142"/>
      <c r="EI1714" s="142"/>
    </row>
    <row r="1715" spans="1:139" ht="15.75" outlineLevel="1" x14ac:dyDescent="0.25">
      <c r="A1715" s="2">
        <f t="shared" ref="A1715:E1724" si="7977">A1508</f>
        <v>18</v>
      </c>
      <c r="B1715" s="1" t="str">
        <f t="shared" si="7977"/>
        <v>PRE-10061</v>
      </c>
      <c r="C1715" s="1" t="str">
        <f t="shared" si="7977"/>
        <v>SPP FH - Lake Alfred 13118</v>
      </c>
      <c r="D1715" s="2" t="str">
        <f t="shared" si="7977"/>
        <v>PRE-10061.1</v>
      </c>
      <c r="E1715" s="141" t="str">
        <f t="shared" si="7977"/>
        <v>SPP FH - Lake Alfred 13118 -OH Feeder</v>
      </c>
      <c r="F1715" s="114">
        <f t="shared" si="7937"/>
        <v>364</v>
      </c>
      <c r="G1715" s="186">
        <f>VLOOKUP($F1715,'2021 Depreciation Rates'!$A:$B,2,FALSE)</f>
        <v>4.3999999999999997E-2</v>
      </c>
      <c r="H1715" s="186">
        <f>VLOOKUP($F1715,'2022-2023 Depreciation Rates'!$A$1:$B$197,2,FALSE)</f>
        <v>3.6999999999999998E-2</v>
      </c>
      <c r="J1715" s="166">
        <f t="shared" ref="J1715:U1715" si="7978">-I1508*($G1715/12)</f>
        <v>0</v>
      </c>
      <c r="K1715" s="166">
        <f t="shared" si="7978"/>
        <v>0</v>
      </c>
      <c r="L1715" s="166">
        <f t="shared" si="7978"/>
        <v>0</v>
      </c>
      <c r="M1715" s="166">
        <f t="shared" si="7978"/>
        <v>0</v>
      </c>
      <c r="N1715" s="166">
        <f t="shared" si="7978"/>
        <v>0</v>
      </c>
      <c r="O1715" s="166">
        <f t="shared" si="7978"/>
        <v>0</v>
      </c>
      <c r="P1715" s="166">
        <f t="shared" si="7978"/>
        <v>0</v>
      </c>
      <c r="Q1715" s="166">
        <f t="shared" si="7978"/>
        <v>0</v>
      </c>
      <c r="R1715" s="166">
        <f t="shared" si="7978"/>
        <v>0</v>
      </c>
      <c r="S1715" s="166">
        <f t="shared" si="7978"/>
        <v>0</v>
      </c>
      <c r="T1715" s="166">
        <f t="shared" si="7978"/>
        <v>0</v>
      </c>
      <c r="U1715" s="166">
        <f t="shared" si="7978"/>
        <v>0</v>
      </c>
      <c r="V1715" s="166">
        <f t="shared" ref="V1715" si="7979">SUM(J1715:U1715)</f>
        <v>0</v>
      </c>
      <c r="W1715" s="100">
        <f t="shared" si="7939"/>
        <v>0</v>
      </c>
      <c r="X1715" s="166">
        <f t="shared" ref="X1715:AH1715" si="7980">-W1508*($G1715/12)</f>
        <v>0</v>
      </c>
      <c r="Y1715" s="166">
        <f t="shared" si="7980"/>
        <v>0</v>
      </c>
      <c r="Z1715" s="166">
        <f t="shared" si="7980"/>
        <v>0</v>
      </c>
      <c r="AA1715" s="166">
        <f t="shared" si="7980"/>
        <v>0</v>
      </c>
      <c r="AB1715" s="166">
        <f t="shared" si="7980"/>
        <v>0</v>
      </c>
      <c r="AC1715" s="166">
        <f t="shared" si="7980"/>
        <v>0</v>
      </c>
      <c r="AD1715" s="166">
        <f t="shared" si="7980"/>
        <v>0</v>
      </c>
      <c r="AE1715" s="166">
        <f t="shared" si="7980"/>
        <v>0</v>
      </c>
      <c r="AF1715" s="166">
        <f t="shared" si="7980"/>
        <v>0</v>
      </c>
      <c r="AG1715" s="166">
        <f t="shared" si="7980"/>
        <v>0</v>
      </c>
      <c r="AH1715" s="166">
        <f t="shared" si="7980"/>
        <v>0</v>
      </c>
      <c r="AI1715" s="100">
        <f t="shared" ref="AI1715" si="7981">SUM(W1715:AH1715)</f>
        <v>0</v>
      </c>
      <c r="AJ1715" s="100">
        <f t="shared" si="7945"/>
        <v>0</v>
      </c>
      <c r="AK1715" s="100">
        <f t="shared" si="7946"/>
        <v>0</v>
      </c>
      <c r="AL1715" s="100">
        <f t="shared" si="7946"/>
        <v>0</v>
      </c>
      <c r="AM1715" s="100">
        <f t="shared" si="7946"/>
        <v>0</v>
      </c>
      <c r="AN1715" s="100">
        <f t="shared" si="7946"/>
        <v>0</v>
      </c>
      <c r="AO1715" s="100">
        <f t="shared" si="7946"/>
        <v>0</v>
      </c>
      <c r="AP1715" s="100">
        <f t="shared" si="7946"/>
        <v>0</v>
      </c>
      <c r="AQ1715" s="100">
        <f t="shared" si="7946"/>
        <v>0</v>
      </c>
      <c r="AR1715" s="100">
        <f t="shared" si="7946"/>
        <v>0</v>
      </c>
      <c r="AS1715" s="100">
        <f t="shared" si="7946"/>
        <v>-2211.2105020000004</v>
      </c>
      <c r="AT1715" s="100">
        <f t="shared" si="7946"/>
        <v>-2211.2105020000004</v>
      </c>
      <c r="AU1715" s="100">
        <f t="shared" si="7946"/>
        <v>-2211.2105020000004</v>
      </c>
      <c r="AV1715" s="100">
        <f t="shared" ref="AV1715" si="7982">SUM(AJ1715:AU1715)</f>
        <v>-6633.6315060000015</v>
      </c>
      <c r="AW1715" s="100">
        <f t="shared" si="7948"/>
        <v>-2211.2105020000004</v>
      </c>
      <c r="AX1715" s="100">
        <f t="shared" si="7949"/>
        <v>-2211.2105020000004</v>
      </c>
      <c r="AY1715" s="100">
        <f t="shared" si="7949"/>
        <v>-2211.2105020000004</v>
      </c>
      <c r="AZ1715" s="100">
        <f t="shared" si="7949"/>
        <v>-2211.2105020000004</v>
      </c>
      <c r="BA1715" s="100">
        <f t="shared" si="7949"/>
        <v>-2211.2105020000004</v>
      </c>
      <c r="BB1715" s="100">
        <f t="shared" si="7949"/>
        <v>-2211.2105020000004</v>
      </c>
      <c r="BC1715" s="100">
        <f t="shared" si="7949"/>
        <v>-2211.2105020000004</v>
      </c>
      <c r="BD1715" s="100">
        <f t="shared" si="7949"/>
        <v>-2211.2105020000004</v>
      </c>
      <c r="BE1715" s="100">
        <f t="shared" si="7949"/>
        <v>-2211.2105020000004</v>
      </c>
      <c r="BF1715" s="100">
        <f t="shared" si="7949"/>
        <v>-2211.2105020000004</v>
      </c>
      <c r="BG1715" s="100">
        <f t="shared" si="7949"/>
        <v>-2211.2105020000004</v>
      </c>
      <c r="BH1715" s="100">
        <f t="shared" si="7949"/>
        <v>-2211.2105020000004</v>
      </c>
      <c r="BI1715" s="100">
        <f t="shared" si="7642"/>
        <v>-26534.52602400001</v>
      </c>
      <c r="BV1715" s="142"/>
      <c r="CI1715" s="142"/>
      <c r="CV1715" s="142"/>
      <c r="DI1715" s="142"/>
      <c r="DV1715" s="142"/>
      <c r="EI1715" s="142"/>
    </row>
    <row r="1716" spans="1:139" ht="15.75" outlineLevel="1" x14ac:dyDescent="0.25">
      <c r="A1716" s="2">
        <f t="shared" si="7977"/>
        <v>18</v>
      </c>
      <c r="B1716" s="1" t="str">
        <f t="shared" si="7977"/>
        <v>FH - TBD13</v>
      </c>
      <c r="C1716" s="1" t="str">
        <f t="shared" si="7977"/>
        <v>SPP FH - 13118</v>
      </c>
      <c r="D1716" s="2" t="str">
        <f t="shared" si="7977"/>
        <v>FH - TBD13.2</v>
      </c>
      <c r="E1716" s="141" t="str">
        <f t="shared" si="7977"/>
        <v>SPP FH - Lake Alfred 13118 - S&amp;E/R&amp;C</v>
      </c>
      <c r="F1716" s="114">
        <f t="shared" si="7937"/>
        <v>364</v>
      </c>
      <c r="G1716" s="186">
        <f>VLOOKUP($F1716,'2021 Depreciation Rates'!$A:$B,2,FALSE)</f>
        <v>4.3999999999999997E-2</v>
      </c>
      <c r="H1716" s="186">
        <f>VLOOKUP($F1716,'2022-2023 Depreciation Rates'!$A$1:$B$197,2,FALSE)</f>
        <v>3.6999999999999998E-2</v>
      </c>
      <c r="J1716" s="166">
        <f t="shared" ref="J1716:U1716" si="7983">-I1509*($G1716/12)</f>
        <v>0</v>
      </c>
      <c r="K1716" s="166">
        <f t="shared" si="7983"/>
        <v>0</v>
      </c>
      <c r="L1716" s="166">
        <f t="shared" si="7983"/>
        <v>0</v>
      </c>
      <c r="M1716" s="166">
        <f t="shared" si="7983"/>
        <v>0</v>
      </c>
      <c r="N1716" s="166">
        <f t="shared" si="7983"/>
        <v>0</v>
      </c>
      <c r="O1716" s="166">
        <f t="shared" si="7983"/>
        <v>0</v>
      </c>
      <c r="P1716" s="166">
        <f t="shared" si="7983"/>
        <v>0</v>
      </c>
      <c r="Q1716" s="166">
        <f t="shared" si="7983"/>
        <v>0</v>
      </c>
      <c r="R1716" s="166">
        <f t="shared" si="7983"/>
        <v>0</v>
      </c>
      <c r="S1716" s="166">
        <f t="shared" si="7983"/>
        <v>0</v>
      </c>
      <c r="T1716" s="166">
        <f t="shared" si="7983"/>
        <v>0</v>
      </c>
      <c r="U1716" s="166">
        <f t="shared" si="7983"/>
        <v>0</v>
      </c>
      <c r="V1716" s="166">
        <f t="shared" si="7638"/>
        <v>0</v>
      </c>
      <c r="W1716" s="100">
        <f t="shared" si="7939"/>
        <v>0</v>
      </c>
      <c r="X1716" s="166">
        <f t="shared" ref="X1716:AH1716" si="7984">-W1509*($G1716/12)</f>
        <v>0</v>
      </c>
      <c r="Y1716" s="166">
        <f t="shared" si="7984"/>
        <v>0</v>
      </c>
      <c r="Z1716" s="166">
        <f t="shared" si="7984"/>
        <v>0</v>
      </c>
      <c r="AA1716" s="166">
        <f t="shared" si="7984"/>
        <v>0</v>
      </c>
      <c r="AB1716" s="166">
        <f t="shared" si="7984"/>
        <v>0</v>
      </c>
      <c r="AC1716" s="166">
        <f t="shared" si="7984"/>
        <v>0</v>
      </c>
      <c r="AD1716" s="166">
        <f t="shared" si="7984"/>
        <v>0</v>
      </c>
      <c r="AE1716" s="166">
        <f t="shared" si="7984"/>
        <v>0</v>
      </c>
      <c r="AF1716" s="166">
        <f t="shared" si="7984"/>
        <v>0</v>
      </c>
      <c r="AG1716" s="166">
        <f t="shared" si="7984"/>
        <v>0</v>
      </c>
      <c r="AH1716" s="166">
        <f t="shared" si="7984"/>
        <v>0</v>
      </c>
      <c r="AI1716" s="100">
        <f t="shared" si="7640"/>
        <v>0</v>
      </c>
      <c r="AJ1716" s="100">
        <f t="shared" si="7945"/>
        <v>0</v>
      </c>
      <c r="AK1716" s="100">
        <f t="shared" si="7946"/>
        <v>0</v>
      </c>
      <c r="AL1716" s="100">
        <f t="shared" si="7946"/>
        <v>0</v>
      </c>
      <c r="AM1716" s="100">
        <f t="shared" si="7946"/>
        <v>0</v>
      </c>
      <c r="AN1716" s="100">
        <f t="shared" si="7946"/>
        <v>0</v>
      </c>
      <c r="AO1716" s="100">
        <f t="shared" si="7946"/>
        <v>0</v>
      </c>
      <c r="AP1716" s="100">
        <f t="shared" si="7946"/>
        <v>0</v>
      </c>
      <c r="AQ1716" s="100">
        <f t="shared" si="7946"/>
        <v>0</v>
      </c>
      <c r="AR1716" s="100">
        <f t="shared" si="7946"/>
        <v>0</v>
      </c>
      <c r="AS1716" s="100">
        <f t="shared" si="7946"/>
        <v>0</v>
      </c>
      <c r="AT1716" s="100">
        <f t="shared" si="7946"/>
        <v>0</v>
      </c>
      <c r="AU1716" s="100">
        <f t="shared" si="7946"/>
        <v>0</v>
      </c>
      <c r="AV1716" s="100">
        <f t="shared" si="7641"/>
        <v>0</v>
      </c>
      <c r="AW1716" s="100">
        <f t="shared" si="7948"/>
        <v>0</v>
      </c>
      <c r="AX1716" s="100">
        <f t="shared" si="7949"/>
        <v>0</v>
      </c>
      <c r="AY1716" s="100">
        <f t="shared" si="7949"/>
        <v>0</v>
      </c>
      <c r="AZ1716" s="100">
        <f t="shared" si="7949"/>
        <v>-1998</v>
      </c>
      <c r="BA1716" s="100">
        <f t="shared" si="7949"/>
        <v>-1998</v>
      </c>
      <c r="BB1716" s="100">
        <f t="shared" si="7949"/>
        <v>-1998</v>
      </c>
      <c r="BC1716" s="100">
        <f t="shared" si="7949"/>
        <v>-1998</v>
      </c>
      <c r="BD1716" s="100">
        <f t="shared" si="7949"/>
        <v>-1998</v>
      </c>
      <c r="BE1716" s="100">
        <f t="shared" si="7949"/>
        <v>-1998</v>
      </c>
      <c r="BF1716" s="100">
        <f t="shared" si="7949"/>
        <v>-1998</v>
      </c>
      <c r="BG1716" s="100">
        <f t="shared" si="7949"/>
        <v>-1998</v>
      </c>
      <c r="BH1716" s="100">
        <f t="shared" si="7949"/>
        <v>-1998</v>
      </c>
      <c r="BI1716" s="100">
        <f t="shared" si="7642"/>
        <v>-17982</v>
      </c>
      <c r="BV1716" s="142"/>
      <c r="CI1716" s="142"/>
      <c r="CV1716" s="142"/>
      <c r="DI1716" s="142"/>
      <c r="DV1716" s="142"/>
      <c r="EI1716" s="142"/>
    </row>
    <row r="1717" spans="1:139" ht="15.75" outlineLevel="1" x14ac:dyDescent="0.25">
      <c r="A1717" s="2">
        <f t="shared" si="7977"/>
        <v>19</v>
      </c>
      <c r="B1717" s="1" t="str">
        <f t="shared" si="7977"/>
        <v>PRE-10062</v>
      </c>
      <c r="C1717" s="1" t="str">
        <f t="shared" si="7977"/>
        <v>SPP FH - Jan Phyl 13296</v>
      </c>
      <c r="D1717" s="2" t="str">
        <f t="shared" si="7977"/>
        <v>PRE-10062.1</v>
      </c>
      <c r="E1717" s="141" t="str">
        <f t="shared" si="7977"/>
        <v>SPP FH - Jan Phyl 13296 - OH</v>
      </c>
      <c r="F1717" s="114">
        <f t="shared" si="7937"/>
        <v>364</v>
      </c>
      <c r="G1717" s="186">
        <f>VLOOKUP($F1717,'2021 Depreciation Rates'!$A:$B,2,FALSE)</f>
        <v>4.3999999999999997E-2</v>
      </c>
      <c r="H1717" s="186">
        <f>VLOOKUP($F1717,'2022-2023 Depreciation Rates'!$A$1:$B$197,2,FALSE)</f>
        <v>3.6999999999999998E-2</v>
      </c>
      <c r="J1717" s="166">
        <f t="shared" ref="J1717:U1717" si="7985">-I1510*($G1717/12)</f>
        <v>0</v>
      </c>
      <c r="K1717" s="166">
        <f t="shared" si="7985"/>
        <v>0</v>
      </c>
      <c r="L1717" s="166">
        <f t="shared" si="7985"/>
        <v>0</v>
      </c>
      <c r="M1717" s="166">
        <f t="shared" si="7985"/>
        <v>0</v>
      </c>
      <c r="N1717" s="166">
        <f t="shared" si="7985"/>
        <v>0</v>
      </c>
      <c r="O1717" s="166">
        <f t="shared" si="7985"/>
        <v>0</v>
      </c>
      <c r="P1717" s="166">
        <f t="shared" si="7985"/>
        <v>0</v>
      </c>
      <c r="Q1717" s="166">
        <f t="shared" si="7985"/>
        <v>0</v>
      </c>
      <c r="R1717" s="166">
        <f t="shared" si="7985"/>
        <v>0</v>
      </c>
      <c r="S1717" s="166">
        <f t="shared" si="7985"/>
        <v>0</v>
      </c>
      <c r="T1717" s="166">
        <f t="shared" si="7985"/>
        <v>0</v>
      </c>
      <c r="U1717" s="166">
        <f t="shared" si="7985"/>
        <v>0</v>
      </c>
      <c r="V1717" s="166">
        <f t="shared" ref="V1717" si="7986">SUM(J1717:U1717)</f>
        <v>0</v>
      </c>
      <c r="W1717" s="100">
        <f t="shared" si="7939"/>
        <v>0</v>
      </c>
      <c r="X1717" s="166">
        <f t="shared" ref="X1717:AH1717" si="7987">-W1510*($G1717/12)</f>
        <v>0</v>
      </c>
      <c r="Y1717" s="166">
        <f t="shared" si="7987"/>
        <v>0</v>
      </c>
      <c r="Z1717" s="166">
        <f t="shared" si="7987"/>
        <v>0</v>
      </c>
      <c r="AA1717" s="166">
        <f t="shared" si="7987"/>
        <v>0</v>
      </c>
      <c r="AB1717" s="166">
        <f t="shared" si="7987"/>
        <v>0</v>
      </c>
      <c r="AC1717" s="166">
        <f t="shared" si="7987"/>
        <v>0</v>
      </c>
      <c r="AD1717" s="166">
        <f t="shared" si="7987"/>
        <v>0</v>
      </c>
      <c r="AE1717" s="166">
        <f t="shared" si="7987"/>
        <v>0</v>
      </c>
      <c r="AF1717" s="166">
        <f t="shared" si="7987"/>
        <v>0</v>
      </c>
      <c r="AG1717" s="166">
        <f t="shared" si="7987"/>
        <v>0</v>
      </c>
      <c r="AH1717" s="166">
        <f t="shared" si="7987"/>
        <v>0</v>
      </c>
      <c r="AI1717" s="100">
        <f t="shared" ref="AI1717" si="7988">SUM(W1717:AH1717)</f>
        <v>0</v>
      </c>
      <c r="AJ1717" s="100">
        <f t="shared" si="7945"/>
        <v>0</v>
      </c>
      <c r="AK1717" s="100">
        <f t="shared" si="7946"/>
        <v>0</v>
      </c>
      <c r="AL1717" s="100">
        <f t="shared" si="7946"/>
        <v>0</v>
      </c>
      <c r="AM1717" s="100">
        <f t="shared" si="7946"/>
        <v>0</v>
      </c>
      <c r="AN1717" s="100">
        <f t="shared" si="7946"/>
        <v>0</v>
      </c>
      <c r="AO1717" s="100">
        <f t="shared" si="7946"/>
        <v>0</v>
      </c>
      <c r="AP1717" s="100">
        <f t="shared" si="7946"/>
        <v>0</v>
      </c>
      <c r="AQ1717" s="100">
        <f t="shared" si="7946"/>
        <v>0</v>
      </c>
      <c r="AR1717" s="100">
        <f t="shared" si="7946"/>
        <v>0</v>
      </c>
      <c r="AS1717" s="100">
        <f t="shared" si="7946"/>
        <v>0</v>
      </c>
      <c r="AT1717" s="100">
        <f t="shared" si="7946"/>
        <v>-3693.2088349999999</v>
      </c>
      <c r="AU1717" s="100">
        <f t="shared" si="7946"/>
        <v>-3693.2088349999999</v>
      </c>
      <c r="AV1717" s="100">
        <f t="shared" ref="AV1717" si="7989">SUM(AJ1717:AU1717)</f>
        <v>-7386.4176699999998</v>
      </c>
      <c r="AW1717" s="100">
        <f t="shared" si="7948"/>
        <v>-3693.2088349999999</v>
      </c>
      <c r="AX1717" s="100">
        <f t="shared" si="7949"/>
        <v>-3693.2088349999999</v>
      </c>
      <c r="AY1717" s="100">
        <f t="shared" si="7949"/>
        <v>-3693.2088349999999</v>
      </c>
      <c r="AZ1717" s="100">
        <f t="shared" si="7949"/>
        <v>-3693.2088349999999</v>
      </c>
      <c r="BA1717" s="100">
        <f t="shared" si="7949"/>
        <v>-3693.2088349999999</v>
      </c>
      <c r="BB1717" s="100">
        <f t="shared" si="7949"/>
        <v>-3693.2088349999999</v>
      </c>
      <c r="BC1717" s="100">
        <f t="shared" si="7949"/>
        <v>-3693.2088349999999</v>
      </c>
      <c r="BD1717" s="100">
        <f t="shared" si="7949"/>
        <v>-3693.2088349999999</v>
      </c>
      <c r="BE1717" s="100">
        <f t="shared" si="7949"/>
        <v>-3693.2088349999999</v>
      </c>
      <c r="BF1717" s="100">
        <f t="shared" si="7949"/>
        <v>-3693.2088349999999</v>
      </c>
      <c r="BG1717" s="100">
        <f t="shared" si="7949"/>
        <v>-3693.2088349999999</v>
      </c>
      <c r="BH1717" s="100">
        <f t="shared" si="7949"/>
        <v>-3693.2088349999999</v>
      </c>
      <c r="BI1717" s="100">
        <f t="shared" si="7642"/>
        <v>-44318.506019999993</v>
      </c>
      <c r="BV1717" s="142"/>
      <c r="CI1717" s="142"/>
      <c r="CV1717" s="142"/>
      <c r="DI1717" s="142"/>
      <c r="DV1717" s="142"/>
      <c r="EI1717" s="142"/>
    </row>
    <row r="1718" spans="1:139" ht="15.75" outlineLevel="1" x14ac:dyDescent="0.25">
      <c r="A1718" s="2">
        <f t="shared" si="7977"/>
        <v>19</v>
      </c>
      <c r="B1718" s="1" t="str">
        <f t="shared" si="7977"/>
        <v>PRE-10062</v>
      </c>
      <c r="C1718" s="1" t="str">
        <f t="shared" si="7977"/>
        <v>SPP FH - Jan Phyl 13296</v>
      </c>
      <c r="D1718" s="2" t="str">
        <f t="shared" si="7977"/>
        <v>PRE-10062.2</v>
      </c>
      <c r="E1718" s="141" t="str">
        <f t="shared" si="7977"/>
        <v>SPP FH -  Jan Phyl  13296 - S&amp;E/R&amp;C</v>
      </c>
      <c r="F1718" s="114">
        <f t="shared" si="7937"/>
        <v>364</v>
      </c>
      <c r="G1718" s="186">
        <f>VLOOKUP($F1718,'2021 Depreciation Rates'!$A:$B,2,FALSE)</f>
        <v>4.3999999999999997E-2</v>
      </c>
      <c r="H1718" s="186">
        <f>VLOOKUP($F1718,'2022-2023 Depreciation Rates'!$A$1:$B$197,2,FALSE)</f>
        <v>3.6999999999999998E-2</v>
      </c>
      <c r="J1718" s="166">
        <f t="shared" ref="J1718:U1718" si="7990">-I1511*($G1718/12)</f>
        <v>0</v>
      </c>
      <c r="K1718" s="166">
        <f t="shared" si="7990"/>
        <v>0</v>
      </c>
      <c r="L1718" s="166">
        <f t="shared" si="7990"/>
        <v>0</v>
      </c>
      <c r="M1718" s="166">
        <f t="shared" si="7990"/>
        <v>0</v>
      </c>
      <c r="N1718" s="166">
        <f t="shared" si="7990"/>
        <v>0</v>
      </c>
      <c r="O1718" s="166">
        <f t="shared" si="7990"/>
        <v>0</v>
      </c>
      <c r="P1718" s="166">
        <f t="shared" si="7990"/>
        <v>0</v>
      </c>
      <c r="Q1718" s="166">
        <f t="shared" si="7990"/>
        <v>0</v>
      </c>
      <c r="R1718" s="166">
        <f t="shared" si="7990"/>
        <v>0</v>
      </c>
      <c r="S1718" s="166">
        <f t="shared" si="7990"/>
        <v>0</v>
      </c>
      <c r="T1718" s="166">
        <f t="shared" si="7990"/>
        <v>0</v>
      </c>
      <c r="U1718" s="166">
        <f t="shared" si="7990"/>
        <v>0</v>
      </c>
      <c r="V1718" s="166">
        <f t="shared" si="7638"/>
        <v>0</v>
      </c>
      <c r="W1718" s="100">
        <f t="shared" si="7939"/>
        <v>0</v>
      </c>
      <c r="X1718" s="166">
        <f t="shared" ref="X1718:AH1718" si="7991">-W1511*($G1718/12)</f>
        <v>0</v>
      </c>
      <c r="Y1718" s="166">
        <f t="shared" si="7991"/>
        <v>0</v>
      </c>
      <c r="Z1718" s="166">
        <f t="shared" si="7991"/>
        <v>0</v>
      </c>
      <c r="AA1718" s="166">
        <f t="shared" si="7991"/>
        <v>0</v>
      </c>
      <c r="AB1718" s="166">
        <f t="shared" si="7991"/>
        <v>0</v>
      </c>
      <c r="AC1718" s="166">
        <f t="shared" si="7991"/>
        <v>0</v>
      </c>
      <c r="AD1718" s="166">
        <f t="shared" si="7991"/>
        <v>0</v>
      </c>
      <c r="AE1718" s="166">
        <f t="shared" si="7991"/>
        <v>0</v>
      </c>
      <c r="AF1718" s="166">
        <f t="shared" si="7991"/>
        <v>0</v>
      </c>
      <c r="AG1718" s="166">
        <f t="shared" si="7991"/>
        <v>0</v>
      </c>
      <c r="AH1718" s="166">
        <f t="shared" si="7991"/>
        <v>0</v>
      </c>
      <c r="AI1718" s="100">
        <f t="shared" si="7640"/>
        <v>0</v>
      </c>
      <c r="AJ1718" s="100">
        <f t="shared" si="7945"/>
        <v>0</v>
      </c>
      <c r="AK1718" s="100">
        <f t="shared" si="7946"/>
        <v>0</v>
      </c>
      <c r="AL1718" s="100">
        <f t="shared" si="7946"/>
        <v>0</v>
      </c>
      <c r="AM1718" s="100">
        <f t="shared" si="7946"/>
        <v>0</v>
      </c>
      <c r="AN1718" s="100">
        <f t="shared" si="7946"/>
        <v>0</v>
      </c>
      <c r="AO1718" s="100">
        <f t="shared" si="7946"/>
        <v>0</v>
      </c>
      <c r="AP1718" s="100">
        <f t="shared" si="7946"/>
        <v>0</v>
      </c>
      <c r="AQ1718" s="100">
        <f t="shared" si="7946"/>
        <v>0</v>
      </c>
      <c r="AR1718" s="100">
        <f t="shared" si="7946"/>
        <v>0</v>
      </c>
      <c r="AS1718" s="100">
        <f t="shared" si="7946"/>
        <v>0</v>
      </c>
      <c r="AT1718" s="100">
        <f t="shared" si="7946"/>
        <v>0</v>
      </c>
      <c r="AU1718" s="100">
        <f t="shared" si="7946"/>
        <v>0</v>
      </c>
      <c r="AV1718" s="100">
        <f t="shared" si="7641"/>
        <v>0</v>
      </c>
      <c r="AW1718" s="100">
        <f t="shared" si="7948"/>
        <v>0</v>
      </c>
      <c r="AX1718" s="100">
        <f t="shared" si="7949"/>
        <v>0</v>
      </c>
      <c r="AY1718" s="100">
        <f t="shared" si="7949"/>
        <v>0</v>
      </c>
      <c r="AZ1718" s="100">
        <f t="shared" si="7949"/>
        <v>-1851.0817566666669</v>
      </c>
      <c r="BA1718" s="100">
        <f t="shared" si="7949"/>
        <v>-1851.0817566666669</v>
      </c>
      <c r="BB1718" s="100">
        <f t="shared" si="7949"/>
        <v>-1851.0817566666669</v>
      </c>
      <c r="BC1718" s="100">
        <f t="shared" si="7949"/>
        <v>-1851.0817566666669</v>
      </c>
      <c r="BD1718" s="100">
        <f t="shared" si="7949"/>
        <v>-1851.0817566666669</v>
      </c>
      <c r="BE1718" s="100">
        <f t="shared" si="7949"/>
        <v>-1851.0817566666669</v>
      </c>
      <c r="BF1718" s="100">
        <f t="shared" si="7949"/>
        <v>-1851.0817566666669</v>
      </c>
      <c r="BG1718" s="100">
        <f t="shared" si="7949"/>
        <v>-1851.0817566666669</v>
      </c>
      <c r="BH1718" s="100">
        <f t="shared" si="7949"/>
        <v>-1851.0817566666669</v>
      </c>
      <c r="BI1718" s="100">
        <f t="shared" si="7642"/>
        <v>-16659.735810000002</v>
      </c>
      <c r="BV1718" s="142"/>
      <c r="CI1718" s="142"/>
      <c r="CV1718" s="142"/>
      <c r="DI1718" s="142"/>
      <c r="DV1718" s="142"/>
      <c r="EI1718" s="142"/>
    </row>
    <row r="1719" spans="1:139" ht="15.75" outlineLevel="1" x14ac:dyDescent="0.25">
      <c r="A1719" s="2">
        <f t="shared" si="7977"/>
        <v>20</v>
      </c>
      <c r="B1719" s="1" t="str">
        <f t="shared" si="7977"/>
        <v>FH - TBD15</v>
      </c>
      <c r="C1719" s="1" t="str">
        <f t="shared" si="7977"/>
        <v>SPP FH - 13989</v>
      </c>
      <c r="D1719" s="2" t="str">
        <f t="shared" si="7977"/>
        <v>FH - TBD15.1</v>
      </c>
      <c r="E1719" s="141" t="str">
        <f t="shared" si="7977"/>
        <v>SPP FH - 13989</v>
      </c>
      <c r="F1719" s="114">
        <f t="shared" si="7937"/>
        <v>364</v>
      </c>
      <c r="G1719" s="186">
        <f>VLOOKUP($F1719,'2021 Depreciation Rates'!$A:$B,2,FALSE)</f>
        <v>4.3999999999999997E-2</v>
      </c>
      <c r="H1719" s="186">
        <f>VLOOKUP($F1719,'2022-2023 Depreciation Rates'!$A$1:$B$197,2,FALSE)</f>
        <v>3.6999999999999998E-2</v>
      </c>
      <c r="J1719" s="166">
        <f t="shared" ref="J1719:U1719" si="7992">-I1512*($G1719/12)</f>
        <v>0</v>
      </c>
      <c r="K1719" s="166">
        <f t="shared" si="7992"/>
        <v>0</v>
      </c>
      <c r="L1719" s="166">
        <f t="shared" si="7992"/>
        <v>0</v>
      </c>
      <c r="M1719" s="166">
        <f t="shared" si="7992"/>
        <v>0</v>
      </c>
      <c r="N1719" s="166">
        <f t="shared" si="7992"/>
        <v>0</v>
      </c>
      <c r="O1719" s="166">
        <f t="shared" si="7992"/>
        <v>0</v>
      </c>
      <c r="P1719" s="166">
        <f t="shared" si="7992"/>
        <v>0</v>
      </c>
      <c r="Q1719" s="166">
        <f t="shared" si="7992"/>
        <v>0</v>
      </c>
      <c r="R1719" s="166">
        <f t="shared" si="7992"/>
        <v>0</v>
      </c>
      <c r="S1719" s="166">
        <f t="shared" si="7992"/>
        <v>0</v>
      </c>
      <c r="T1719" s="166">
        <f t="shared" si="7992"/>
        <v>0</v>
      </c>
      <c r="U1719" s="166">
        <f t="shared" si="7992"/>
        <v>0</v>
      </c>
      <c r="V1719" s="166">
        <f t="shared" si="7638"/>
        <v>0</v>
      </c>
      <c r="W1719" s="100">
        <f t="shared" si="7939"/>
        <v>0</v>
      </c>
      <c r="X1719" s="166">
        <f t="shared" ref="X1719:AH1719" si="7993">-W1512*($G1719/12)</f>
        <v>0</v>
      </c>
      <c r="Y1719" s="166">
        <f t="shared" si="7993"/>
        <v>0</v>
      </c>
      <c r="Z1719" s="166">
        <f t="shared" si="7993"/>
        <v>0</v>
      </c>
      <c r="AA1719" s="166">
        <f t="shared" si="7993"/>
        <v>0</v>
      </c>
      <c r="AB1719" s="166">
        <f t="shared" si="7993"/>
        <v>0</v>
      </c>
      <c r="AC1719" s="166">
        <f t="shared" si="7993"/>
        <v>0</v>
      </c>
      <c r="AD1719" s="166">
        <f t="shared" si="7993"/>
        <v>0</v>
      </c>
      <c r="AE1719" s="166">
        <f t="shared" si="7993"/>
        <v>0</v>
      </c>
      <c r="AF1719" s="166">
        <f t="shared" si="7993"/>
        <v>0</v>
      </c>
      <c r="AG1719" s="166">
        <f t="shared" si="7993"/>
        <v>0</v>
      </c>
      <c r="AH1719" s="166">
        <f t="shared" si="7993"/>
        <v>0</v>
      </c>
      <c r="AI1719" s="100">
        <f t="shared" si="7640"/>
        <v>0</v>
      </c>
      <c r="AJ1719" s="100">
        <f t="shared" si="7945"/>
        <v>0</v>
      </c>
      <c r="AK1719" s="100">
        <f t="shared" si="7946"/>
        <v>0</v>
      </c>
      <c r="AL1719" s="100">
        <f t="shared" si="7946"/>
        <v>0</v>
      </c>
      <c r="AM1719" s="100">
        <f t="shared" si="7946"/>
        <v>0</v>
      </c>
      <c r="AN1719" s="100">
        <f t="shared" si="7946"/>
        <v>0</v>
      </c>
      <c r="AO1719" s="100">
        <f t="shared" si="7946"/>
        <v>0</v>
      </c>
      <c r="AP1719" s="100">
        <f t="shared" si="7946"/>
        <v>0</v>
      </c>
      <c r="AQ1719" s="100">
        <f t="shared" si="7946"/>
        <v>0</v>
      </c>
      <c r="AR1719" s="100">
        <f t="shared" si="7946"/>
        <v>0</v>
      </c>
      <c r="AS1719" s="100">
        <f t="shared" si="7946"/>
        <v>0</v>
      </c>
      <c r="AT1719" s="100">
        <f t="shared" si="7946"/>
        <v>-1026.7415516666667</v>
      </c>
      <c r="AU1719" s="100">
        <f t="shared" si="7946"/>
        <v>-1026.7415516666667</v>
      </c>
      <c r="AV1719" s="100">
        <f t="shared" si="7641"/>
        <v>-2053.4831033333335</v>
      </c>
      <c r="AW1719" s="100">
        <f t="shared" si="7948"/>
        <v>-1026.7415516666667</v>
      </c>
      <c r="AX1719" s="100">
        <f t="shared" si="7949"/>
        <v>-1026.7415516666667</v>
      </c>
      <c r="AY1719" s="100">
        <f t="shared" si="7949"/>
        <v>-1026.7415516666667</v>
      </c>
      <c r="AZ1719" s="100">
        <f t="shared" si="7949"/>
        <v>-1026.7415516666667</v>
      </c>
      <c r="BA1719" s="100">
        <f t="shared" si="7949"/>
        <v>-1026.7415516666667</v>
      </c>
      <c r="BB1719" s="100">
        <f t="shared" si="7949"/>
        <v>-1026.7415516666667</v>
      </c>
      <c r="BC1719" s="100">
        <f t="shared" si="7949"/>
        <v>-1026.7415516666667</v>
      </c>
      <c r="BD1719" s="100">
        <f t="shared" si="7949"/>
        <v>-1026.7415516666667</v>
      </c>
      <c r="BE1719" s="100">
        <f t="shared" si="7949"/>
        <v>-1026.7415516666667</v>
      </c>
      <c r="BF1719" s="100">
        <f t="shared" si="7949"/>
        <v>-1026.7415516666667</v>
      </c>
      <c r="BG1719" s="100">
        <f t="shared" si="7949"/>
        <v>-1026.7415516666667</v>
      </c>
      <c r="BH1719" s="100">
        <f t="shared" si="7949"/>
        <v>-1026.7415516666667</v>
      </c>
      <c r="BI1719" s="100">
        <f t="shared" si="7642"/>
        <v>-12320.898619999998</v>
      </c>
      <c r="BV1719" s="142"/>
      <c r="CI1719" s="142"/>
      <c r="CV1719" s="142"/>
      <c r="DI1719" s="142"/>
      <c r="DV1719" s="142"/>
      <c r="EI1719" s="142"/>
    </row>
    <row r="1720" spans="1:139" ht="15.75" outlineLevel="1" x14ac:dyDescent="0.25">
      <c r="A1720" s="2">
        <f t="shared" si="7977"/>
        <v>21</v>
      </c>
      <c r="B1720" s="1" t="str">
        <f t="shared" si="7977"/>
        <v>FH - TBD16</v>
      </c>
      <c r="C1720" s="1" t="str">
        <f t="shared" si="7977"/>
        <v>SPP FH - 13984</v>
      </c>
      <c r="D1720" s="2" t="str">
        <f t="shared" si="7977"/>
        <v>FH - TBD16.1</v>
      </c>
      <c r="E1720" s="141" t="str">
        <f t="shared" si="7977"/>
        <v>SPP FH - 13984</v>
      </c>
      <c r="F1720" s="114">
        <f t="shared" si="7937"/>
        <v>364</v>
      </c>
      <c r="G1720" s="186">
        <f>VLOOKUP($F1720,'2021 Depreciation Rates'!$A:$B,2,FALSE)</f>
        <v>4.3999999999999997E-2</v>
      </c>
      <c r="H1720" s="186">
        <f>VLOOKUP($F1720,'2022-2023 Depreciation Rates'!$A$1:$B$197,2,FALSE)</f>
        <v>3.6999999999999998E-2</v>
      </c>
      <c r="J1720" s="166">
        <f t="shared" ref="J1720:U1720" si="7994">-I1513*($G1720/12)</f>
        <v>0</v>
      </c>
      <c r="K1720" s="166">
        <f t="shared" si="7994"/>
        <v>0</v>
      </c>
      <c r="L1720" s="166">
        <f t="shared" si="7994"/>
        <v>0</v>
      </c>
      <c r="M1720" s="166">
        <f t="shared" si="7994"/>
        <v>0</v>
      </c>
      <c r="N1720" s="166">
        <f t="shared" si="7994"/>
        <v>0</v>
      </c>
      <c r="O1720" s="166">
        <f t="shared" si="7994"/>
        <v>0</v>
      </c>
      <c r="P1720" s="166">
        <f t="shared" si="7994"/>
        <v>0</v>
      </c>
      <c r="Q1720" s="166">
        <f t="shared" si="7994"/>
        <v>0</v>
      </c>
      <c r="R1720" s="166">
        <f t="shared" si="7994"/>
        <v>0</v>
      </c>
      <c r="S1720" s="166">
        <f t="shared" si="7994"/>
        <v>0</v>
      </c>
      <c r="T1720" s="166">
        <f t="shared" si="7994"/>
        <v>0</v>
      </c>
      <c r="U1720" s="166">
        <f t="shared" si="7994"/>
        <v>0</v>
      </c>
      <c r="V1720" s="166">
        <f t="shared" si="7638"/>
        <v>0</v>
      </c>
      <c r="W1720" s="100">
        <f t="shared" si="7939"/>
        <v>0</v>
      </c>
      <c r="X1720" s="166">
        <f t="shared" ref="X1720:AH1720" si="7995">-W1513*($G1720/12)</f>
        <v>0</v>
      </c>
      <c r="Y1720" s="166">
        <f t="shared" si="7995"/>
        <v>0</v>
      </c>
      <c r="Z1720" s="166">
        <f t="shared" si="7995"/>
        <v>0</v>
      </c>
      <c r="AA1720" s="166">
        <f t="shared" si="7995"/>
        <v>0</v>
      </c>
      <c r="AB1720" s="166">
        <f t="shared" si="7995"/>
        <v>0</v>
      </c>
      <c r="AC1720" s="166">
        <f t="shared" si="7995"/>
        <v>0</v>
      </c>
      <c r="AD1720" s="166">
        <f t="shared" si="7995"/>
        <v>0</v>
      </c>
      <c r="AE1720" s="166">
        <f t="shared" si="7995"/>
        <v>0</v>
      </c>
      <c r="AF1720" s="166">
        <f t="shared" si="7995"/>
        <v>0</v>
      </c>
      <c r="AG1720" s="166">
        <f t="shared" si="7995"/>
        <v>0</v>
      </c>
      <c r="AH1720" s="166">
        <f t="shared" si="7995"/>
        <v>0</v>
      </c>
      <c r="AI1720" s="100">
        <f t="shared" si="7640"/>
        <v>0</v>
      </c>
      <c r="AJ1720" s="100">
        <f t="shared" si="7945"/>
        <v>0</v>
      </c>
      <c r="AK1720" s="100">
        <f t="shared" si="7946"/>
        <v>0</v>
      </c>
      <c r="AL1720" s="100">
        <f t="shared" si="7946"/>
        <v>0</v>
      </c>
      <c r="AM1720" s="100">
        <f t="shared" si="7946"/>
        <v>0</v>
      </c>
      <c r="AN1720" s="100">
        <f t="shared" si="7946"/>
        <v>0</v>
      </c>
      <c r="AO1720" s="100">
        <f t="shared" si="7946"/>
        <v>0</v>
      </c>
      <c r="AP1720" s="100">
        <f t="shared" si="7946"/>
        <v>0</v>
      </c>
      <c r="AQ1720" s="100">
        <f t="shared" si="7946"/>
        <v>0</v>
      </c>
      <c r="AR1720" s="100">
        <f t="shared" si="7946"/>
        <v>0</v>
      </c>
      <c r="AS1720" s="100">
        <f t="shared" si="7946"/>
        <v>0</v>
      </c>
      <c r="AT1720" s="100">
        <f t="shared" si="7946"/>
        <v>0</v>
      </c>
      <c r="AU1720" s="100">
        <f t="shared" si="7946"/>
        <v>0</v>
      </c>
      <c r="AV1720" s="100">
        <f t="shared" si="7641"/>
        <v>0</v>
      </c>
      <c r="AW1720" s="100">
        <f t="shared" si="7948"/>
        <v>-1445.2833933333334</v>
      </c>
      <c r="AX1720" s="100">
        <f t="shared" si="7949"/>
        <v>-1445.2833933333334</v>
      </c>
      <c r="AY1720" s="100">
        <f t="shared" si="7949"/>
        <v>-1445.2833933333334</v>
      </c>
      <c r="AZ1720" s="100">
        <f t="shared" si="7949"/>
        <v>-1445.2833933333334</v>
      </c>
      <c r="BA1720" s="100">
        <f t="shared" si="7949"/>
        <v>-1445.2833933333334</v>
      </c>
      <c r="BB1720" s="100">
        <f t="shared" si="7949"/>
        <v>-1445.2833933333334</v>
      </c>
      <c r="BC1720" s="100">
        <f t="shared" si="7949"/>
        <v>-1445.2833933333334</v>
      </c>
      <c r="BD1720" s="100">
        <f t="shared" si="7949"/>
        <v>-1445.2833933333334</v>
      </c>
      <c r="BE1720" s="100">
        <f t="shared" si="7949"/>
        <v>-1445.2833933333334</v>
      </c>
      <c r="BF1720" s="100">
        <f t="shared" si="7949"/>
        <v>-1445.2833933333334</v>
      </c>
      <c r="BG1720" s="100">
        <f t="shared" si="7949"/>
        <v>-1445.2833933333334</v>
      </c>
      <c r="BH1720" s="100">
        <f t="shared" si="7949"/>
        <v>-1445.2833933333334</v>
      </c>
      <c r="BI1720" s="100">
        <f t="shared" si="7642"/>
        <v>-17343.400720000001</v>
      </c>
      <c r="BV1720" s="142"/>
      <c r="CI1720" s="142"/>
      <c r="CV1720" s="142"/>
      <c r="DI1720" s="142"/>
      <c r="DV1720" s="142"/>
      <c r="EI1720" s="142"/>
    </row>
    <row r="1721" spans="1:139" ht="15.75" outlineLevel="1" x14ac:dyDescent="0.25">
      <c r="A1721" s="2">
        <f t="shared" si="7977"/>
        <v>22</v>
      </c>
      <c r="B1721" s="1" t="str">
        <f t="shared" si="7977"/>
        <v>FH - TBD17</v>
      </c>
      <c r="C1721" s="1" t="str">
        <f t="shared" si="7977"/>
        <v>SPP FH - 14123</v>
      </c>
      <c r="D1721" s="2" t="str">
        <f t="shared" si="7977"/>
        <v>FH - TBD17.1</v>
      </c>
      <c r="E1721" s="141" t="str">
        <f t="shared" si="7977"/>
        <v>SPP FH - 14123</v>
      </c>
      <c r="F1721" s="114">
        <f t="shared" si="7937"/>
        <v>364</v>
      </c>
      <c r="G1721" s="186">
        <f>VLOOKUP($F1721,'2021 Depreciation Rates'!$A:$B,2,FALSE)</f>
        <v>4.3999999999999997E-2</v>
      </c>
      <c r="H1721" s="186">
        <f>VLOOKUP($F1721,'2022-2023 Depreciation Rates'!$A$1:$B$197,2,FALSE)</f>
        <v>3.6999999999999998E-2</v>
      </c>
      <c r="J1721" s="166">
        <f t="shared" ref="J1721:U1721" si="7996">-I1514*($G1721/12)</f>
        <v>0</v>
      </c>
      <c r="K1721" s="166">
        <f t="shared" si="7996"/>
        <v>0</v>
      </c>
      <c r="L1721" s="166">
        <f t="shared" si="7996"/>
        <v>0</v>
      </c>
      <c r="M1721" s="166">
        <f t="shared" si="7996"/>
        <v>0</v>
      </c>
      <c r="N1721" s="166">
        <f t="shared" si="7996"/>
        <v>0</v>
      </c>
      <c r="O1721" s="166">
        <f t="shared" si="7996"/>
        <v>0</v>
      </c>
      <c r="P1721" s="166">
        <f t="shared" si="7996"/>
        <v>0</v>
      </c>
      <c r="Q1721" s="166">
        <f t="shared" si="7996"/>
        <v>0</v>
      </c>
      <c r="R1721" s="166">
        <f t="shared" si="7996"/>
        <v>0</v>
      </c>
      <c r="S1721" s="166">
        <f t="shared" si="7996"/>
        <v>0</v>
      </c>
      <c r="T1721" s="166">
        <f t="shared" si="7996"/>
        <v>0</v>
      </c>
      <c r="U1721" s="166">
        <f t="shared" si="7996"/>
        <v>0</v>
      </c>
      <c r="V1721" s="166">
        <f t="shared" si="7638"/>
        <v>0</v>
      </c>
      <c r="W1721" s="100">
        <f t="shared" si="7939"/>
        <v>0</v>
      </c>
      <c r="X1721" s="166">
        <f t="shared" ref="X1721:AH1721" si="7997">-W1514*($G1721/12)</f>
        <v>0</v>
      </c>
      <c r="Y1721" s="166">
        <f t="shared" si="7997"/>
        <v>0</v>
      </c>
      <c r="Z1721" s="166">
        <f t="shared" si="7997"/>
        <v>0</v>
      </c>
      <c r="AA1721" s="166">
        <f t="shared" si="7997"/>
        <v>0</v>
      </c>
      <c r="AB1721" s="166">
        <f t="shared" si="7997"/>
        <v>0</v>
      </c>
      <c r="AC1721" s="166">
        <f t="shared" si="7997"/>
        <v>0</v>
      </c>
      <c r="AD1721" s="166">
        <f t="shared" si="7997"/>
        <v>0</v>
      </c>
      <c r="AE1721" s="166">
        <f t="shared" si="7997"/>
        <v>0</v>
      </c>
      <c r="AF1721" s="166">
        <f t="shared" si="7997"/>
        <v>0</v>
      </c>
      <c r="AG1721" s="166">
        <f t="shared" si="7997"/>
        <v>0</v>
      </c>
      <c r="AH1721" s="166">
        <f t="shared" si="7997"/>
        <v>0</v>
      </c>
      <c r="AI1721" s="100">
        <f t="shared" si="7640"/>
        <v>0</v>
      </c>
      <c r="AJ1721" s="100">
        <f t="shared" si="7945"/>
        <v>0</v>
      </c>
      <c r="AK1721" s="100">
        <f t="shared" si="7946"/>
        <v>0</v>
      </c>
      <c r="AL1721" s="100">
        <f t="shared" si="7946"/>
        <v>0</v>
      </c>
      <c r="AM1721" s="100">
        <f t="shared" si="7946"/>
        <v>0</v>
      </c>
      <c r="AN1721" s="100">
        <f t="shared" si="7946"/>
        <v>0</v>
      </c>
      <c r="AO1721" s="100">
        <f t="shared" si="7946"/>
        <v>0</v>
      </c>
      <c r="AP1721" s="100">
        <f t="shared" si="7946"/>
        <v>0</v>
      </c>
      <c r="AQ1721" s="100">
        <f t="shared" si="7946"/>
        <v>0</v>
      </c>
      <c r="AR1721" s="100">
        <f t="shared" si="7946"/>
        <v>0</v>
      </c>
      <c r="AS1721" s="100">
        <f t="shared" si="7946"/>
        <v>0</v>
      </c>
      <c r="AT1721" s="100">
        <f t="shared" si="7946"/>
        <v>0</v>
      </c>
      <c r="AU1721" s="100">
        <f t="shared" si="7946"/>
        <v>0</v>
      </c>
      <c r="AV1721" s="100">
        <f t="shared" si="7641"/>
        <v>0</v>
      </c>
      <c r="AW1721" s="100">
        <f t="shared" si="7948"/>
        <v>-1540.107499</v>
      </c>
      <c r="AX1721" s="100">
        <f t="shared" si="7949"/>
        <v>-1540.107499</v>
      </c>
      <c r="AY1721" s="100">
        <f t="shared" si="7949"/>
        <v>-1540.107499</v>
      </c>
      <c r="AZ1721" s="100">
        <f t="shared" si="7949"/>
        <v>-1540.107499</v>
      </c>
      <c r="BA1721" s="100">
        <f t="shared" si="7949"/>
        <v>-1540.107499</v>
      </c>
      <c r="BB1721" s="100">
        <f t="shared" si="7949"/>
        <v>-1540.107499</v>
      </c>
      <c r="BC1721" s="100">
        <f t="shared" si="7949"/>
        <v>-1540.107499</v>
      </c>
      <c r="BD1721" s="100">
        <f t="shared" si="7949"/>
        <v>-1540.107499</v>
      </c>
      <c r="BE1721" s="100">
        <f t="shared" si="7949"/>
        <v>-1540.107499</v>
      </c>
      <c r="BF1721" s="100">
        <f t="shared" si="7949"/>
        <v>-1540.107499</v>
      </c>
      <c r="BG1721" s="100">
        <f t="shared" si="7949"/>
        <v>-1540.107499</v>
      </c>
      <c r="BH1721" s="100">
        <f t="shared" si="7949"/>
        <v>-1540.107499</v>
      </c>
      <c r="BI1721" s="100">
        <f t="shared" si="7642"/>
        <v>-18481.289988</v>
      </c>
      <c r="BV1721" s="142"/>
      <c r="CI1721" s="142"/>
      <c r="CV1721" s="142"/>
      <c r="DI1721" s="142"/>
      <c r="DV1721" s="142"/>
      <c r="EI1721" s="142"/>
    </row>
    <row r="1722" spans="1:139" ht="15.75" outlineLevel="1" x14ac:dyDescent="0.25">
      <c r="A1722" s="2">
        <f t="shared" si="7977"/>
        <v>23</v>
      </c>
      <c r="B1722" s="1" t="str">
        <f t="shared" si="7977"/>
        <v>PRE-09848</v>
      </c>
      <c r="C1722" s="1" t="str">
        <f t="shared" si="7977"/>
        <v>SPP FH - Yukon 13101</v>
      </c>
      <c r="D1722" s="2" t="str">
        <f t="shared" si="7977"/>
        <v>PRE-09848.1</v>
      </c>
      <c r="E1722" s="141" t="str">
        <f t="shared" si="7977"/>
        <v>SPP FH - Yukon 13101</v>
      </c>
      <c r="F1722" s="114">
        <f t="shared" si="7937"/>
        <v>364</v>
      </c>
      <c r="G1722" s="186">
        <f>VLOOKUP($F1722,'2021 Depreciation Rates'!$A:$B,2,FALSE)</f>
        <v>4.3999999999999997E-2</v>
      </c>
      <c r="H1722" s="186">
        <f>VLOOKUP($F1722,'2022-2023 Depreciation Rates'!$A$1:$B$197,2,FALSE)</f>
        <v>3.6999999999999998E-2</v>
      </c>
      <c r="J1722" s="166">
        <f t="shared" ref="J1722:U1722" si="7998">-I1515*($G1722/12)</f>
        <v>0</v>
      </c>
      <c r="K1722" s="166">
        <f t="shared" si="7998"/>
        <v>0</v>
      </c>
      <c r="L1722" s="166">
        <f t="shared" si="7998"/>
        <v>0</v>
      </c>
      <c r="M1722" s="166">
        <f t="shared" si="7998"/>
        <v>0</v>
      </c>
      <c r="N1722" s="166">
        <f t="shared" si="7998"/>
        <v>0</v>
      </c>
      <c r="O1722" s="166">
        <f t="shared" si="7998"/>
        <v>0</v>
      </c>
      <c r="P1722" s="166">
        <f t="shared" si="7998"/>
        <v>0</v>
      </c>
      <c r="Q1722" s="166">
        <f t="shared" si="7998"/>
        <v>0</v>
      </c>
      <c r="R1722" s="166">
        <f t="shared" si="7998"/>
        <v>0</v>
      </c>
      <c r="S1722" s="166">
        <f t="shared" si="7998"/>
        <v>0</v>
      </c>
      <c r="T1722" s="166">
        <f t="shared" si="7998"/>
        <v>0</v>
      </c>
      <c r="U1722" s="166">
        <f t="shared" si="7998"/>
        <v>0</v>
      </c>
      <c r="V1722" s="166">
        <f t="shared" si="7638"/>
        <v>0</v>
      </c>
      <c r="W1722" s="100">
        <f t="shared" si="7939"/>
        <v>0</v>
      </c>
      <c r="X1722" s="166">
        <f t="shared" ref="X1722:AH1722" si="7999">-W1515*($G1722/12)</f>
        <v>0</v>
      </c>
      <c r="Y1722" s="166">
        <f t="shared" si="7999"/>
        <v>0</v>
      </c>
      <c r="Z1722" s="166">
        <f t="shared" si="7999"/>
        <v>0</v>
      </c>
      <c r="AA1722" s="166">
        <f t="shared" si="7999"/>
        <v>0</v>
      </c>
      <c r="AB1722" s="166">
        <f t="shared" si="7999"/>
        <v>0</v>
      </c>
      <c r="AC1722" s="166">
        <f t="shared" si="7999"/>
        <v>0</v>
      </c>
      <c r="AD1722" s="166">
        <f t="shared" si="7999"/>
        <v>0</v>
      </c>
      <c r="AE1722" s="166">
        <f t="shared" si="7999"/>
        <v>0</v>
      </c>
      <c r="AF1722" s="166">
        <f t="shared" si="7999"/>
        <v>0</v>
      </c>
      <c r="AG1722" s="166">
        <f t="shared" si="7999"/>
        <v>0</v>
      </c>
      <c r="AH1722" s="166">
        <f t="shared" si="7999"/>
        <v>0</v>
      </c>
      <c r="AI1722" s="100">
        <f t="shared" si="7640"/>
        <v>0</v>
      </c>
      <c r="AJ1722" s="100">
        <f t="shared" si="7945"/>
        <v>0</v>
      </c>
      <c r="AK1722" s="100">
        <f t="shared" si="7946"/>
        <v>0</v>
      </c>
      <c r="AL1722" s="100">
        <f t="shared" si="7946"/>
        <v>0</v>
      </c>
      <c r="AM1722" s="100">
        <f t="shared" si="7946"/>
        <v>-1059.4562486666669</v>
      </c>
      <c r="AN1722" s="100">
        <f t="shared" si="7946"/>
        <v>-1059.4562486666669</v>
      </c>
      <c r="AO1722" s="100">
        <f t="shared" si="7946"/>
        <v>-1059.4562486666669</v>
      </c>
      <c r="AP1722" s="100">
        <f t="shared" si="7946"/>
        <v>-1059.4562486666669</v>
      </c>
      <c r="AQ1722" s="100">
        <f t="shared" si="7946"/>
        <v>-1059.4562486666669</v>
      </c>
      <c r="AR1722" s="100">
        <f t="shared" si="7946"/>
        <v>-1059.4562486666669</v>
      </c>
      <c r="AS1722" s="100">
        <f t="shared" si="7946"/>
        <v>-1059.4562486666669</v>
      </c>
      <c r="AT1722" s="100">
        <f t="shared" si="7946"/>
        <v>-1059.4562486666669</v>
      </c>
      <c r="AU1722" s="100">
        <f t="shared" si="7946"/>
        <v>-1059.4562486666669</v>
      </c>
      <c r="AV1722" s="100">
        <f t="shared" si="7641"/>
        <v>-9535.1062380000039</v>
      </c>
      <c r="AW1722" s="100">
        <f t="shared" si="7948"/>
        <v>-1059.4562486666669</v>
      </c>
      <c r="AX1722" s="100">
        <f t="shared" si="7949"/>
        <v>-1059.4562486666669</v>
      </c>
      <c r="AY1722" s="100">
        <f t="shared" si="7949"/>
        <v>-1059.4562486666669</v>
      </c>
      <c r="AZ1722" s="100">
        <f t="shared" si="7949"/>
        <v>-1059.4562486666669</v>
      </c>
      <c r="BA1722" s="100">
        <f t="shared" si="7949"/>
        <v>-1059.4562486666669</v>
      </c>
      <c r="BB1722" s="100">
        <f t="shared" si="7949"/>
        <v>-1059.4562486666669</v>
      </c>
      <c r="BC1722" s="100">
        <f t="shared" si="7949"/>
        <v>-1059.4562486666669</v>
      </c>
      <c r="BD1722" s="100">
        <f t="shared" si="7949"/>
        <v>-1059.4562486666669</v>
      </c>
      <c r="BE1722" s="100">
        <f t="shared" si="7949"/>
        <v>-1059.4562486666669</v>
      </c>
      <c r="BF1722" s="100">
        <f t="shared" si="7949"/>
        <v>-1059.4562486666669</v>
      </c>
      <c r="BG1722" s="100">
        <f t="shared" si="7949"/>
        <v>-1059.4562486666669</v>
      </c>
      <c r="BH1722" s="100">
        <f t="shared" si="7949"/>
        <v>-1059.4562486666669</v>
      </c>
      <c r="BI1722" s="100">
        <f t="shared" si="7642"/>
        <v>-12713.474984000006</v>
      </c>
      <c r="BV1722" s="142"/>
      <c r="CI1722" s="142"/>
      <c r="CV1722" s="142"/>
      <c r="DI1722" s="142"/>
      <c r="DV1722" s="142"/>
      <c r="EI1722" s="142"/>
    </row>
    <row r="1723" spans="1:139" ht="15.75" outlineLevel="1" x14ac:dyDescent="0.25">
      <c r="A1723" s="2">
        <f t="shared" si="7977"/>
        <v>23</v>
      </c>
      <c r="B1723" s="1" t="str">
        <f t="shared" si="7977"/>
        <v>PRE-09848</v>
      </c>
      <c r="C1723" s="1" t="str">
        <f t="shared" si="7977"/>
        <v>SPP FH - Yukon 13101</v>
      </c>
      <c r="D1723" s="2" t="str">
        <f t="shared" si="7977"/>
        <v>A2804994</v>
      </c>
      <c r="E1723" s="141" t="str">
        <f t="shared" si="7977"/>
        <v>SPP FH - Yukon 13101 ACRs - 3 TAV</v>
      </c>
      <c r="F1723" s="114">
        <f t="shared" si="7937"/>
        <v>364</v>
      </c>
      <c r="G1723" s="186">
        <f>VLOOKUP($F1723,'2021 Depreciation Rates'!$A:$B,2,FALSE)</f>
        <v>4.3999999999999997E-2</v>
      </c>
      <c r="H1723" s="186">
        <f>VLOOKUP($F1723,'2022-2023 Depreciation Rates'!$A$1:$B$197,2,FALSE)</f>
        <v>3.6999999999999998E-2</v>
      </c>
      <c r="J1723" s="166">
        <f t="shared" ref="J1723:U1723" si="8000">-I1516*($G1723/12)</f>
        <v>0</v>
      </c>
      <c r="K1723" s="166">
        <f t="shared" si="8000"/>
        <v>0</v>
      </c>
      <c r="L1723" s="166">
        <f t="shared" si="8000"/>
        <v>0</v>
      </c>
      <c r="M1723" s="166">
        <f t="shared" si="8000"/>
        <v>0</v>
      </c>
      <c r="N1723" s="166">
        <f t="shared" si="8000"/>
        <v>0</v>
      </c>
      <c r="O1723" s="166">
        <f t="shared" si="8000"/>
        <v>0</v>
      </c>
      <c r="P1723" s="166">
        <f t="shared" si="8000"/>
        <v>0</v>
      </c>
      <c r="Q1723" s="166">
        <f t="shared" si="8000"/>
        <v>0</v>
      </c>
      <c r="R1723" s="166">
        <f t="shared" si="8000"/>
        <v>0</v>
      </c>
      <c r="S1723" s="166">
        <f t="shared" si="8000"/>
        <v>0</v>
      </c>
      <c r="T1723" s="166">
        <f t="shared" si="8000"/>
        <v>0</v>
      </c>
      <c r="U1723" s="166">
        <f t="shared" si="8000"/>
        <v>0</v>
      </c>
      <c r="V1723" s="166">
        <f t="shared" ref="V1723" si="8001">SUM(J1723:U1723)</f>
        <v>0</v>
      </c>
      <c r="W1723" s="100">
        <f t="shared" si="7939"/>
        <v>0</v>
      </c>
      <c r="X1723" s="166">
        <f t="shared" ref="X1723:AH1723" si="8002">-W1516*($G1723/12)</f>
        <v>0</v>
      </c>
      <c r="Y1723" s="166">
        <f t="shared" si="8002"/>
        <v>0</v>
      </c>
      <c r="Z1723" s="166">
        <f t="shared" si="8002"/>
        <v>0</v>
      </c>
      <c r="AA1723" s="166">
        <f t="shared" si="8002"/>
        <v>0</v>
      </c>
      <c r="AB1723" s="166">
        <f t="shared" si="8002"/>
        <v>0</v>
      </c>
      <c r="AC1723" s="166">
        <f t="shared" si="8002"/>
        <v>0</v>
      </c>
      <c r="AD1723" s="166">
        <f t="shared" si="8002"/>
        <v>0</v>
      </c>
      <c r="AE1723" s="166">
        <f t="shared" si="8002"/>
        <v>0</v>
      </c>
      <c r="AF1723" s="166">
        <f t="shared" si="8002"/>
        <v>0</v>
      </c>
      <c r="AG1723" s="166">
        <f t="shared" si="8002"/>
        <v>0</v>
      </c>
      <c r="AH1723" s="166">
        <f t="shared" si="8002"/>
        <v>0</v>
      </c>
      <c r="AI1723" s="100">
        <f t="shared" ref="AI1723" si="8003">SUM(W1723:AH1723)</f>
        <v>0</v>
      </c>
      <c r="AJ1723" s="100">
        <f t="shared" si="7945"/>
        <v>0</v>
      </c>
      <c r="AK1723" s="100">
        <f t="shared" si="7946"/>
        <v>-5.3591786666666676</v>
      </c>
      <c r="AL1723" s="100">
        <f t="shared" si="7946"/>
        <v>-5.3591786666666676</v>
      </c>
      <c r="AM1723" s="100">
        <f t="shared" si="7946"/>
        <v>-5.3591786666666676</v>
      </c>
      <c r="AN1723" s="100">
        <f t="shared" si="7946"/>
        <v>-5.3591786666666676</v>
      </c>
      <c r="AO1723" s="100">
        <f t="shared" si="7946"/>
        <v>-5.3591786666666676</v>
      </c>
      <c r="AP1723" s="100">
        <f t="shared" si="7946"/>
        <v>-5.3591786666666676</v>
      </c>
      <c r="AQ1723" s="100">
        <f t="shared" si="7946"/>
        <v>-5.3591786666666676</v>
      </c>
      <c r="AR1723" s="100">
        <f t="shared" si="7946"/>
        <v>-5.3591786666666676</v>
      </c>
      <c r="AS1723" s="100">
        <f t="shared" si="7946"/>
        <v>-5.3591786666666676</v>
      </c>
      <c r="AT1723" s="100">
        <f t="shared" si="7946"/>
        <v>-5.3591786666666676</v>
      </c>
      <c r="AU1723" s="100">
        <f t="shared" si="7946"/>
        <v>-5.3591786666666676</v>
      </c>
      <c r="AV1723" s="100">
        <f t="shared" ref="AV1723" si="8004">SUM(AJ1723:AU1723)</f>
        <v>-58.950965333333329</v>
      </c>
      <c r="AW1723" s="100">
        <f t="shared" si="7948"/>
        <v>-5.3591786666666676</v>
      </c>
      <c r="AX1723" s="100">
        <f t="shared" ref="AX1723:BH1738" si="8005">-AW1516*($H1723/12)</f>
        <v>-5.3591786666666676</v>
      </c>
      <c r="AY1723" s="100">
        <f t="shared" si="8005"/>
        <v>-5.3591786666666676</v>
      </c>
      <c r="AZ1723" s="100">
        <f t="shared" si="8005"/>
        <v>-5.3591786666666676</v>
      </c>
      <c r="BA1723" s="100">
        <f t="shared" si="8005"/>
        <v>-5.3591786666666676</v>
      </c>
      <c r="BB1723" s="100">
        <f t="shared" si="8005"/>
        <v>-5.3591786666666676</v>
      </c>
      <c r="BC1723" s="100">
        <f t="shared" si="8005"/>
        <v>-5.3591786666666676</v>
      </c>
      <c r="BD1723" s="100">
        <f t="shared" si="8005"/>
        <v>-5.3591786666666676</v>
      </c>
      <c r="BE1723" s="100">
        <f t="shared" si="8005"/>
        <v>-5.3591786666666676</v>
      </c>
      <c r="BF1723" s="100">
        <f t="shared" si="8005"/>
        <v>-5.3591786666666676</v>
      </c>
      <c r="BG1723" s="100">
        <f t="shared" si="8005"/>
        <v>-5.3591786666666676</v>
      </c>
      <c r="BH1723" s="100">
        <f t="shared" si="8005"/>
        <v>-5.3591786666666676</v>
      </c>
      <c r="BI1723" s="100">
        <f t="shared" si="7642"/>
        <v>-64.310143999999994</v>
      </c>
      <c r="BV1723" s="142"/>
      <c r="CI1723" s="142"/>
      <c r="CV1723" s="142"/>
      <c r="DI1723" s="142"/>
      <c r="DV1723" s="142"/>
      <c r="EI1723" s="142"/>
    </row>
    <row r="1724" spans="1:139" ht="15.75" outlineLevel="1" x14ac:dyDescent="0.25">
      <c r="A1724" s="2">
        <f t="shared" si="7977"/>
        <v>24</v>
      </c>
      <c r="B1724" s="1" t="str">
        <f t="shared" si="7977"/>
        <v>PRE-09849</v>
      </c>
      <c r="C1724" s="1" t="str">
        <f t="shared" si="7977"/>
        <v>SPP FH - McFarland 13104</v>
      </c>
      <c r="D1724" s="2" t="str">
        <f t="shared" si="7977"/>
        <v>PRE-09849.1</v>
      </c>
      <c r="E1724" s="141" t="str">
        <f t="shared" si="7977"/>
        <v>SPP FH - McFarland 13104</v>
      </c>
      <c r="F1724" s="114">
        <f t="shared" si="7937"/>
        <v>364</v>
      </c>
      <c r="G1724" s="186">
        <f>VLOOKUP($F1724,'2021 Depreciation Rates'!$A:$B,2,FALSE)</f>
        <v>4.3999999999999997E-2</v>
      </c>
      <c r="H1724" s="186">
        <f>VLOOKUP($F1724,'2022-2023 Depreciation Rates'!$A$1:$B$197,2,FALSE)</f>
        <v>3.6999999999999998E-2</v>
      </c>
      <c r="J1724" s="166">
        <f t="shared" ref="J1724:U1724" si="8006">-I1517*($G1724/12)</f>
        <v>0</v>
      </c>
      <c r="K1724" s="166">
        <f t="shared" si="8006"/>
        <v>0</v>
      </c>
      <c r="L1724" s="166">
        <f t="shared" si="8006"/>
        <v>0</v>
      </c>
      <c r="M1724" s="166">
        <f t="shared" si="8006"/>
        <v>0</v>
      </c>
      <c r="N1724" s="166">
        <f t="shared" si="8006"/>
        <v>0</v>
      </c>
      <c r="O1724" s="166">
        <f t="shared" si="8006"/>
        <v>0</v>
      </c>
      <c r="P1724" s="166">
        <f t="shared" si="8006"/>
        <v>0</v>
      </c>
      <c r="Q1724" s="166">
        <f t="shared" si="8006"/>
        <v>0</v>
      </c>
      <c r="R1724" s="166">
        <f t="shared" si="8006"/>
        <v>0</v>
      </c>
      <c r="S1724" s="166">
        <f t="shared" si="8006"/>
        <v>0</v>
      </c>
      <c r="T1724" s="166">
        <f t="shared" si="8006"/>
        <v>0</v>
      </c>
      <c r="U1724" s="166">
        <f t="shared" si="8006"/>
        <v>0</v>
      </c>
      <c r="V1724" s="166">
        <f t="shared" si="7638"/>
        <v>0</v>
      </c>
      <c r="W1724" s="100">
        <f t="shared" si="7939"/>
        <v>0</v>
      </c>
      <c r="X1724" s="166">
        <f t="shared" ref="X1724:AH1724" si="8007">-W1517*($G1724/12)</f>
        <v>0</v>
      </c>
      <c r="Y1724" s="166">
        <f t="shared" si="8007"/>
        <v>0</v>
      </c>
      <c r="Z1724" s="166">
        <f t="shared" si="8007"/>
        <v>0</v>
      </c>
      <c r="AA1724" s="166">
        <f t="shared" si="8007"/>
        <v>0</v>
      </c>
      <c r="AB1724" s="166">
        <f t="shared" si="8007"/>
        <v>0</v>
      </c>
      <c r="AC1724" s="166">
        <f t="shared" si="8007"/>
        <v>0</v>
      </c>
      <c r="AD1724" s="166">
        <f t="shared" si="8007"/>
        <v>0</v>
      </c>
      <c r="AE1724" s="166">
        <f t="shared" si="8007"/>
        <v>0</v>
      </c>
      <c r="AF1724" s="166">
        <f t="shared" si="8007"/>
        <v>0</v>
      </c>
      <c r="AG1724" s="166">
        <f t="shared" si="8007"/>
        <v>0</v>
      </c>
      <c r="AH1724" s="166">
        <f t="shared" si="8007"/>
        <v>0</v>
      </c>
      <c r="AI1724" s="100">
        <f t="shared" si="7640"/>
        <v>0</v>
      </c>
      <c r="AJ1724" s="100">
        <f t="shared" si="7945"/>
        <v>0</v>
      </c>
      <c r="AK1724" s="100">
        <f t="shared" si="7946"/>
        <v>0</v>
      </c>
      <c r="AL1724" s="100">
        <f t="shared" si="7946"/>
        <v>0</v>
      </c>
      <c r="AM1724" s="100">
        <f t="shared" si="7946"/>
        <v>-596.09984666666674</v>
      </c>
      <c r="AN1724" s="100">
        <f t="shared" si="7946"/>
        <v>-596.09984666666674</v>
      </c>
      <c r="AO1724" s="100">
        <f t="shared" si="7946"/>
        <v>-596.09984666666674</v>
      </c>
      <c r="AP1724" s="100">
        <f t="shared" si="7946"/>
        <v>-596.09984666666674</v>
      </c>
      <c r="AQ1724" s="100">
        <f t="shared" si="7946"/>
        <v>-596.09984666666674</v>
      </c>
      <c r="AR1724" s="100">
        <f t="shared" si="7946"/>
        <v>-596.09984666666674</v>
      </c>
      <c r="AS1724" s="100">
        <f t="shared" si="7946"/>
        <v>-596.09984666666674</v>
      </c>
      <c r="AT1724" s="100">
        <f t="shared" si="7946"/>
        <v>-596.09984666666674</v>
      </c>
      <c r="AU1724" s="100">
        <f t="shared" si="7946"/>
        <v>-596.09984666666674</v>
      </c>
      <c r="AV1724" s="100">
        <f t="shared" si="7641"/>
        <v>-5364.8986200000018</v>
      </c>
      <c r="AW1724" s="100">
        <f t="shared" si="7948"/>
        <v>-596.09984666666674</v>
      </c>
      <c r="AX1724" s="100">
        <f t="shared" si="8005"/>
        <v>-596.09984666666674</v>
      </c>
      <c r="AY1724" s="100">
        <f t="shared" si="8005"/>
        <v>-596.09984666666674</v>
      </c>
      <c r="AZ1724" s="100">
        <f t="shared" si="8005"/>
        <v>-596.09984666666674</v>
      </c>
      <c r="BA1724" s="100">
        <f t="shared" si="8005"/>
        <v>-596.09984666666674</v>
      </c>
      <c r="BB1724" s="100">
        <f t="shared" si="8005"/>
        <v>-596.09984666666674</v>
      </c>
      <c r="BC1724" s="100">
        <f t="shared" si="8005"/>
        <v>-596.09984666666674</v>
      </c>
      <c r="BD1724" s="100">
        <f t="shared" si="8005"/>
        <v>-596.09984666666674</v>
      </c>
      <c r="BE1724" s="100">
        <f t="shared" si="8005"/>
        <v>-596.09984666666674</v>
      </c>
      <c r="BF1724" s="100">
        <f t="shared" si="8005"/>
        <v>-596.09984666666674</v>
      </c>
      <c r="BG1724" s="100">
        <f t="shared" si="8005"/>
        <v>-596.09984666666674</v>
      </c>
      <c r="BH1724" s="100">
        <f t="shared" si="8005"/>
        <v>-596.09984666666674</v>
      </c>
      <c r="BI1724" s="100">
        <f t="shared" si="7642"/>
        <v>-7153.1981600000026</v>
      </c>
      <c r="BV1724" s="142"/>
      <c r="CI1724" s="142"/>
      <c r="CV1724" s="142"/>
      <c r="DI1724" s="142"/>
      <c r="DV1724" s="142"/>
      <c r="EI1724" s="142"/>
    </row>
    <row r="1725" spans="1:139" ht="15.75" outlineLevel="1" x14ac:dyDescent="0.25">
      <c r="A1725" s="2">
        <f t="shared" ref="A1725:E1734" si="8008">A1518</f>
        <v>24</v>
      </c>
      <c r="B1725" s="1" t="str">
        <f t="shared" si="8008"/>
        <v>PRE-09849</v>
      </c>
      <c r="C1725" s="1" t="str">
        <f t="shared" si="8008"/>
        <v>SPP FH - McFarland 13104</v>
      </c>
      <c r="D1725" s="2" t="str">
        <f t="shared" si="8008"/>
        <v>A2805002</v>
      </c>
      <c r="E1725" s="141" t="str">
        <f t="shared" si="8008"/>
        <v>SPP FH-McFarland 13104 OCRs - 2 TAV</v>
      </c>
      <c r="F1725" s="114">
        <f t="shared" si="7937"/>
        <v>364</v>
      </c>
      <c r="G1725" s="186">
        <f>VLOOKUP($F1725,'2021 Depreciation Rates'!$A:$B,2,FALSE)</f>
        <v>4.3999999999999997E-2</v>
      </c>
      <c r="H1725" s="186">
        <f>VLOOKUP($F1725,'2022-2023 Depreciation Rates'!$A$1:$B$197,2,FALSE)</f>
        <v>3.6999999999999998E-2</v>
      </c>
      <c r="J1725" s="166">
        <f t="shared" ref="J1725:U1725" si="8009">-I1518*($G1725/12)</f>
        <v>0</v>
      </c>
      <c r="K1725" s="166">
        <f t="shared" si="8009"/>
        <v>0</v>
      </c>
      <c r="L1725" s="166">
        <f t="shared" si="8009"/>
        <v>0</v>
      </c>
      <c r="M1725" s="166">
        <f t="shared" si="8009"/>
        <v>0</v>
      </c>
      <c r="N1725" s="166">
        <f t="shared" si="8009"/>
        <v>0</v>
      </c>
      <c r="O1725" s="166">
        <f t="shared" si="8009"/>
        <v>0</v>
      </c>
      <c r="P1725" s="166">
        <f t="shared" si="8009"/>
        <v>0</v>
      </c>
      <c r="Q1725" s="166">
        <f t="shared" si="8009"/>
        <v>0</v>
      </c>
      <c r="R1725" s="166">
        <f t="shared" si="8009"/>
        <v>0</v>
      </c>
      <c r="S1725" s="166">
        <f t="shared" si="8009"/>
        <v>0</v>
      </c>
      <c r="T1725" s="166">
        <f t="shared" si="8009"/>
        <v>0</v>
      </c>
      <c r="U1725" s="166">
        <f t="shared" si="8009"/>
        <v>0</v>
      </c>
      <c r="V1725" s="166">
        <f t="shared" ref="V1725" si="8010">SUM(J1725:U1725)</f>
        <v>0</v>
      </c>
      <c r="W1725" s="100">
        <f t="shared" si="7939"/>
        <v>0</v>
      </c>
      <c r="X1725" s="166">
        <f t="shared" ref="X1725:AH1725" si="8011">-W1518*($G1725/12)</f>
        <v>0</v>
      </c>
      <c r="Y1725" s="166">
        <f t="shared" si="8011"/>
        <v>0</v>
      </c>
      <c r="Z1725" s="166">
        <f t="shared" si="8011"/>
        <v>0</v>
      </c>
      <c r="AA1725" s="166">
        <f t="shared" si="8011"/>
        <v>0</v>
      </c>
      <c r="AB1725" s="166">
        <f t="shared" si="8011"/>
        <v>0</v>
      </c>
      <c r="AC1725" s="166">
        <f t="shared" si="8011"/>
        <v>0</v>
      </c>
      <c r="AD1725" s="166">
        <f t="shared" si="8011"/>
        <v>0</v>
      </c>
      <c r="AE1725" s="166">
        <f t="shared" si="8011"/>
        <v>0</v>
      </c>
      <c r="AF1725" s="166">
        <f t="shared" si="8011"/>
        <v>0</v>
      </c>
      <c r="AG1725" s="166">
        <f t="shared" si="8011"/>
        <v>0</v>
      </c>
      <c r="AH1725" s="166">
        <f t="shared" si="8011"/>
        <v>0</v>
      </c>
      <c r="AI1725" s="100">
        <f t="shared" ref="AI1725" si="8012">SUM(W1725:AH1725)</f>
        <v>0</v>
      </c>
      <c r="AJ1725" s="100">
        <f t="shared" si="7945"/>
        <v>0</v>
      </c>
      <c r="AK1725" s="100">
        <f t="shared" si="7946"/>
        <v>-3.3731296666666668</v>
      </c>
      <c r="AL1725" s="100">
        <f t="shared" si="7946"/>
        <v>-3.3731296666666668</v>
      </c>
      <c r="AM1725" s="100">
        <f t="shared" si="7946"/>
        <v>-3.3731296666666668</v>
      </c>
      <c r="AN1725" s="100">
        <f t="shared" si="7946"/>
        <v>-3.3731296666666668</v>
      </c>
      <c r="AO1725" s="100">
        <f t="shared" si="7946"/>
        <v>-3.3731296666666668</v>
      </c>
      <c r="AP1725" s="100">
        <f t="shared" si="7946"/>
        <v>-3.3731296666666668</v>
      </c>
      <c r="AQ1725" s="100">
        <f t="shared" si="7946"/>
        <v>-3.3731296666666668</v>
      </c>
      <c r="AR1725" s="100">
        <f t="shared" si="7946"/>
        <v>-3.3731296666666668</v>
      </c>
      <c r="AS1725" s="100">
        <f t="shared" si="7946"/>
        <v>-3.3731296666666668</v>
      </c>
      <c r="AT1725" s="100">
        <f t="shared" si="7946"/>
        <v>-3.3731296666666668</v>
      </c>
      <c r="AU1725" s="100">
        <f t="shared" si="7946"/>
        <v>-3.3731296666666668</v>
      </c>
      <c r="AV1725" s="100">
        <f t="shared" ref="AV1725" si="8013">SUM(AJ1725:AU1725)</f>
        <v>-37.104426333333329</v>
      </c>
      <c r="AW1725" s="100">
        <f t="shared" si="7948"/>
        <v>-3.3731296666666668</v>
      </c>
      <c r="AX1725" s="100">
        <f t="shared" si="8005"/>
        <v>-3.3731296666666668</v>
      </c>
      <c r="AY1725" s="100">
        <f t="shared" si="8005"/>
        <v>-3.3731296666666668</v>
      </c>
      <c r="AZ1725" s="100">
        <f t="shared" si="8005"/>
        <v>-3.3731296666666668</v>
      </c>
      <c r="BA1725" s="100">
        <f t="shared" si="8005"/>
        <v>-3.3731296666666668</v>
      </c>
      <c r="BB1725" s="100">
        <f t="shared" si="8005"/>
        <v>-3.3731296666666668</v>
      </c>
      <c r="BC1725" s="100">
        <f t="shared" si="8005"/>
        <v>-3.3731296666666668</v>
      </c>
      <c r="BD1725" s="100">
        <f t="shared" si="8005"/>
        <v>-3.3731296666666668</v>
      </c>
      <c r="BE1725" s="100">
        <f t="shared" si="8005"/>
        <v>-3.3731296666666668</v>
      </c>
      <c r="BF1725" s="100">
        <f t="shared" si="8005"/>
        <v>-3.3731296666666668</v>
      </c>
      <c r="BG1725" s="100">
        <f t="shared" si="8005"/>
        <v>-3.3731296666666668</v>
      </c>
      <c r="BH1725" s="100">
        <f t="shared" si="8005"/>
        <v>-3.3731296666666668</v>
      </c>
      <c r="BI1725" s="100">
        <f t="shared" si="7642"/>
        <v>-40.477555999999993</v>
      </c>
      <c r="BV1725" s="142"/>
      <c r="CI1725" s="142"/>
      <c r="CV1725" s="142"/>
      <c r="DI1725" s="142"/>
      <c r="DV1725" s="142"/>
      <c r="EI1725" s="142"/>
    </row>
    <row r="1726" spans="1:139" ht="15.75" outlineLevel="1" x14ac:dyDescent="0.25">
      <c r="A1726" s="2">
        <f t="shared" si="8008"/>
        <v>25</v>
      </c>
      <c r="B1726" s="1" t="str">
        <f t="shared" si="8008"/>
        <v>PRE-09850</v>
      </c>
      <c r="C1726" s="1" t="str">
        <f t="shared" si="8008"/>
        <v>SPP FH - Manhattan 13111</v>
      </c>
      <c r="D1726" s="2" t="str">
        <f t="shared" si="8008"/>
        <v>PRE-09850.1</v>
      </c>
      <c r="E1726" s="141" t="str">
        <f t="shared" si="8008"/>
        <v>SPP FH - Manhattan 13111</v>
      </c>
      <c r="F1726" s="114">
        <f t="shared" si="7937"/>
        <v>364</v>
      </c>
      <c r="G1726" s="186">
        <f>VLOOKUP($F1726,'2021 Depreciation Rates'!$A:$B,2,FALSE)</f>
        <v>4.3999999999999997E-2</v>
      </c>
      <c r="H1726" s="186">
        <f>VLOOKUP($F1726,'2022-2023 Depreciation Rates'!$A$1:$B$197,2,FALSE)</f>
        <v>3.6999999999999998E-2</v>
      </c>
      <c r="J1726" s="166">
        <f t="shared" ref="J1726:U1726" si="8014">-I1519*($G1726/12)</f>
        <v>0</v>
      </c>
      <c r="K1726" s="166">
        <f t="shared" si="8014"/>
        <v>0</v>
      </c>
      <c r="L1726" s="166">
        <f t="shared" si="8014"/>
        <v>0</v>
      </c>
      <c r="M1726" s="166">
        <f t="shared" si="8014"/>
        <v>0</v>
      </c>
      <c r="N1726" s="166">
        <f t="shared" si="8014"/>
        <v>0</v>
      </c>
      <c r="O1726" s="166">
        <f t="shared" si="8014"/>
        <v>0</v>
      </c>
      <c r="P1726" s="166">
        <f t="shared" si="8014"/>
        <v>0</v>
      </c>
      <c r="Q1726" s="166">
        <f t="shared" si="8014"/>
        <v>0</v>
      </c>
      <c r="R1726" s="166">
        <f t="shared" si="8014"/>
        <v>0</v>
      </c>
      <c r="S1726" s="166">
        <f t="shared" si="8014"/>
        <v>0</v>
      </c>
      <c r="T1726" s="166">
        <f t="shared" si="8014"/>
        <v>0</v>
      </c>
      <c r="U1726" s="166">
        <f t="shared" si="8014"/>
        <v>0</v>
      </c>
      <c r="V1726" s="166">
        <f t="shared" si="7638"/>
        <v>0</v>
      </c>
      <c r="W1726" s="100">
        <f t="shared" si="7939"/>
        <v>0</v>
      </c>
      <c r="X1726" s="166">
        <f t="shared" ref="X1726:AH1726" si="8015">-W1519*($G1726/12)</f>
        <v>0</v>
      </c>
      <c r="Y1726" s="166">
        <f t="shared" si="8015"/>
        <v>0</v>
      </c>
      <c r="Z1726" s="166">
        <f t="shared" si="8015"/>
        <v>0</v>
      </c>
      <c r="AA1726" s="166">
        <f t="shared" si="8015"/>
        <v>0</v>
      </c>
      <c r="AB1726" s="166">
        <f t="shared" si="8015"/>
        <v>0</v>
      </c>
      <c r="AC1726" s="166">
        <f t="shared" si="8015"/>
        <v>0</v>
      </c>
      <c r="AD1726" s="166">
        <f t="shared" si="8015"/>
        <v>0</v>
      </c>
      <c r="AE1726" s="166">
        <f t="shared" si="8015"/>
        <v>0</v>
      </c>
      <c r="AF1726" s="166">
        <f t="shared" si="8015"/>
        <v>0</v>
      </c>
      <c r="AG1726" s="166">
        <f t="shared" si="8015"/>
        <v>0</v>
      </c>
      <c r="AH1726" s="166">
        <f t="shared" si="8015"/>
        <v>0</v>
      </c>
      <c r="AI1726" s="100">
        <f t="shared" si="7640"/>
        <v>0</v>
      </c>
      <c r="AJ1726" s="100">
        <f t="shared" si="7945"/>
        <v>0</v>
      </c>
      <c r="AK1726" s="100">
        <f t="shared" si="7946"/>
        <v>0</v>
      </c>
      <c r="AL1726" s="100">
        <f t="shared" si="7946"/>
        <v>0</v>
      </c>
      <c r="AM1726" s="100">
        <f t="shared" ref="AL1726:AU1741" si="8016">-AL1519*($H1726/12)</f>
        <v>-490.33487799999995</v>
      </c>
      <c r="AN1726" s="100">
        <f t="shared" si="8016"/>
        <v>-490.33487799999995</v>
      </c>
      <c r="AO1726" s="100">
        <f t="shared" si="8016"/>
        <v>-490.33487799999995</v>
      </c>
      <c r="AP1726" s="100">
        <f t="shared" si="8016"/>
        <v>-490.33487799999995</v>
      </c>
      <c r="AQ1726" s="100">
        <f t="shared" si="8016"/>
        <v>-490.33487799999995</v>
      </c>
      <c r="AR1726" s="100">
        <f t="shared" si="8016"/>
        <v>-490.33487799999995</v>
      </c>
      <c r="AS1726" s="100">
        <f t="shared" si="8016"/>
        <v>-490.33487799999995</v>
      </c>
      <c r="AT1726" s="100">
        <f t="shared" si="8016"/>
        <v>-490.33487799999995</v>
      </c>
      <c r="AU1726" s="100">
        <f t="shared" si="8016"/>
        <v>-490.33487799999995</v>
      </c>
      <c r="AV1726" s="100">
        <f t="shared" si="7641"/>
        <v>-4413.0139019999997</v>
      </c>
      <c r="AW1726" s="100">
        <f t="shared" si="7948"/>
        <v>-490.33487799999995</v>
      </c>
      <c r="AX1726" s="100">
        <f t="shared" si="8005"/>
        <v>-490.33487799999995</v>
      </c>
      <c r="AY1726" s="100">
        <f t="shared" si="8005"/>
        <v>-490.33487799999995</v>
      </c>
      <c r="AZ1726" s="100">
        <f t="shared" si="8005"/>
        <v>-490.33487799999995</v>
      </c>
      <c r="BA1726" s="100">
        <f t="shared" si="8005"/>
        <v>-490.33487799999995</v>
      </c>
      <c r="BB1726" s="100">
        <f t="shared" si="8005"/>
        <v>-490.33487799999995</v>
      </c>
      <c r="BC1726" s="100">
        <f t="shared" si="8005"/>
        <v>-490.33487799999995</v>
      </c>
      <c r="BD1726" s="100">
        <f t="shared" si="8005"/>
        <v>-490.33487799999995</v>
      </c>
      <c r="BE1726" s="100">
        <f t="shared" si="8005"/>
        <v>-490.33487799999995</v>
      </c>
      <c r="BF1726" s="100">
        <f t="shared" si="8005"/>
        <v>-490.33487799999995</v>
      </c>
      <c r="BG1726" s="100">
        <f t="shared" si="8005"/>
        <v>-490.33487799999995</v>
      </c>
      <c r="BH1726" s="100">
        <f t="shared" si="8005"/>
        <v>-490.33487799999995</v>
      </c>
      <c r="BI1726" s="100">
        <f t="shared" si="7642"/>
        <v>-5884.0185359999987</v>
      </c>
      <c r="BV1726" s="142"/>
      <c r="CI1726" s="142"/>
      <c r="CV1726" s="142"/>
      <c r="DI1726" s="142"/>
      <c r="DV1726" s="142"/>
      <c r="EI1726" s="142"/>
    </row>
    <row r="1727" spans="1:139" ht="15.75" outlineLevel="1" x14ac:dyDescent="0.25">
      <c r="A1727" s="2">
        <f t="shared" si="8008"/>
        <v>25</v>
      </c>
      <c r="B1727" s="1" t="str">
        <f t="shared" si="8008"/>
        <v>PRE-09850</v>
      </c>
      <c r="C1727" s="1" t="str">
        <f t="shared" si="8008"/>
        <v>SPP FH - Manhattan 13111</v>
      </c>
      <c r="D1727" s="2" t="str">
        <f t="shared" si="8008"/>
        <v>A2805003</v>
      </c>
      <c r="E1727" s="141" t="str">
        <f t="shared" si="8008"/>
        <v>SPP FH-Manhattan 13111 OCRs - 3 TAV</v>
      </c>
      <c r="F1727" s="114">
        <f t="shared" si="7937"/>
        <v>364</v>
      </c>
      <c r="G1727" s="186">
        <f>VLOOKUP($F1727,'2021 Depreciation Rates'!$A:$B,2,FALSE)</f>
        <v>4.3999999999999997E-2</v>
      </c>
      <c r="H1727" s="186">
        <f>VLOOKUP($F1727,'2022-2023 Depreciation Rates'!$A$1:$B$197,2,FALSE)</f>
        <v>3.6999999999999998E-2</v>
      </c>
      <c r="J1727" s="166">
        <f t="shared" ref="J1727:U1727" si="8017">-I1520*($G1727/12)</f>
        <v>0</v>
      </c>
      <c r="K1727" s="166">
        <f t="shared" si="8017"/>
        <v>0</v>
      </c>
      <c r="L1727" s="166">
        <f t="shared" si="8017"/>
        <v>0</v>
      </c>
      <c r="M1727" s="166">
        <f t="shared" si="8017"/>
        <v>0</v>
      </c>
      <c r="N1727" s="166">
        <f t="shared" si="8017"/>
        <v>0</v>
      </c>
      <c r="O1727" s="166">
        <f t="shared" si="8017"/>
        <v>0</v>
      </c>
      <c r="P1727" s="166">
        <f t="shared" si="8017"/>
        <v>0</v>
      </c>
      <c r="Q1727" s="166">
        <f t="shared" si="8017"/>
        <v>0</v>
      </c>
      <c r="R1727" s="166">
        <f t="shared" si="8017"/>
        <v>0</v>
      </c>
      <c r="S1727" s="166">
        <f t="shared" si="8017"/>
        <v>0</v>
      </c>
      <c r="T1727" s="166">
        <f t="shared" si="8017"/>
        <v>0</v>
      </c>
      <c r="U1727" s="166">
        <f t="shared" si="8017"/>
        <v>0</v>
      </c>
      <c r="V1727" s="166">
        <f t="shared" ref="V1727" si="8018">SUM(J1727:U1727)</f>
        <v>0</v>
      </c>
      <c r="W1727" s="100">
        <f t="shared" si="7939"/>
        <v>0</v>
      </c>
      <c r="X1727" s="166">
        <f t="shared" ref="X1727:AH1727" si="8019">-W1520*($G1727/12)</f>
        <v>0</v>
      </c>
      <c r="Y1727" s="166">
        <f t="shared" si="8019"/>
        <v>0</v>
      </c>
      <c r="Z1727" s="166">
        <f t="shared" si="8019"/>
        <v>0</v>
      </c>
      <c r="AA1727" s="166">
        <f t="shared" si="8019"/>
        <v>0</v>
      </c>
      <c r="AB1727" s="166">
        <f t="shared" si="8019"/>
        <v>0</v>
      </c>
      <c r="AC1727" s="166">
        <f t="shared" si="8019"/>
        <v>0</v>
      </c>
      <c r="AD1727" s="166">
        <f t="shared" si="8019"/>
        <v>0</v>
      </c>
      <c r="AE1727" s="166">
        <f t="shared" si="8019"/>
        <v>0</v>
      </c>
      <c r="AF1727" s="166">
        <f t="shared" si="8019"/>
        <v>0</v>
      </c>
      <c r="AG1727" s="166">
        <f t="shared" si="8019"/>
        <v>0</v>
      </c>
      <c r="AH1727" s="166">
        <f t="shared" si="8019"/>
        <v>0</v>
      </c>
      <c r="AI1727" s="100">
        <f t="shared" ref="AI1727" si="8020">SUM(W1727:AH1727)</f>
        <v>0</v>
      </c>
      <c r="AJ1727" s="100">
        <f t="shared" si="7945"/>
        <v>0</v>
      </c>
      <c r="AK1727" s="100">
        <f t="shared" si="7946"/>
        <v>0</v>
      </c>
      <c r="AL1727" s="100">
        <f t="shared" si="8016"/>
        <v>-6.186227333333334</v>
      </c>
      <c r="AM1727" s="100">
        <f t="shared" si="8016"/>
        <v>-6.186227333333334</v>
      </c>
      <c r="AN1727" s="100">
        <f t="shared" si="8016"/>
        <v>-6.186227333333334</v>
      </c>
      <c r="AO1727" s="100">
        <f t="shared" si="8016"/>
        <v>-6.186227333333334</v>
      </c>
      <c r="AP1727" s="100">
        <f t="shared" si="8016"/>
        <v>-6.186227333333334</v>
      </c>
      <c r="AQ1727" s="100">
        <f t="shared" si="8016"/>
        <v>-6.186227333333334</v>
      </c>
      <c r="AR1727" s="100">
        <f t="shared" si="8016"/>
        <v>-6.186227333333334</v>
      </c>
      <c r="AS1727" s="100">
        <f t="shared" si="8016"/>
        <v>-6.186227333333334</v>
      </c>
      <c r="AT1727" s="100">
        <f t="shared" si="8016"/>
        <v>-6.186227333333334</v>
      </c>
      <c r="AU1727" s="100">
        <f t="shared" si="8016"/>
        <v>-6.186227333333334</v>
      </c>
      <c r="AV1727" s="100">
        <f t="shared" ref="AV1727" si="8021">SUM(AJ1727:AU1727)</f>
        <v>-61.862273333333341</v>
      </c>
      <c r="AW1727" s="100">
        <f t="shared" si="7948"/>
        <v>-6.186227333333334</v>
      </c>
      <c r="AX1727" s="100">
        <f t="shared" si="8005"/>
        <v>-6.186227333333334</v>
      </c>
      <c r="AY1727" s="100">
        <f t="shared" si="8005"/>
        <v>-6.186227333333334</v>
      </c>
      <c r="AZ1727" s="100">
        <f t="shared" si="8005"/>
        <v>-6.186227333333334</v>
      </c>
      <c r="BA1727" s="100">
        <f t="shared" si="8005"/>
        <v>-6.186227333333334</v>
      </c>
      <c r="BB1727" s="100">
        <f t="shared" si="8005"/>
        <v>-6.186227333333334</v>
      </c>
      <c r="BC1727" s="100">
        <f t="shared" si="8005"/>
        <v>-6.186227333333334</v>
      </c>
      <c r="BD1727" s="100">
        <f t="shared" si="8005"/>
        <v>-6.186227333333334</v>
      </c>
      <c r="BE1727" s="100">
        <f t="shared" si="8005"/>
        <v>-6.186227333333334</v>
      </c>
      <c r="BF1727" s="100">
        <f t="shared" si="8005"/>
        <v>-6.186227333333334</v>
      </c>
      <c r="BG1727" s="100">
        <f t="shared" si="8005"/>
        <v>-6.186227333333334</v>
      </c>
      <c r="BH1727" s="100">
        <f t="shared" si="8005"/>
        <v>-6.186227333333334</v>
      </c>
      <c r="BI1727" s="100">
        <f t="shared" si="7642"/>
        <v>-74.234728000000004</v>
      </c>
      <c r="BV1727" s="142"/>
      <c r="CI1727" s="142"/>
      <c r="CV1727" s="142"/>
      <c r="DI1727" s="142"/>
      <c r="DV1727" s="142"/>
      <c r="EI1727" s="142"/>
    </row>
    <row r="1728" spans="1:139" ht="15.75" outlineLevel="1" x14ac:dyDescent="0.25">
      <c r="A1728" s="2">
        <f t="shared" si="8008"/>
        <v>26</v>
      </c>
      <c r="B1728" s="1" t="str">
        <f t="shared" si="8008"/>
        <v>PRE-09851</v>
      </c>
      <c r="C1728" s="1" t="str">
        <f t="shared" si="8008"/>
        <v>SPP FH - East Winter Haven 13309</v>
      </c>
      <c r="D1728" s="2" t="str">
        <f t="shared" si="8008"/>
        <v>PRE-09851.1</v>
      </c>
      <c r="E1728" s="141" t="str">
        <f t="shared" si="8008"/>
        <v>SPP FH - East Winter Haven 13309</v>
      </c>
      <c r="F1728" s="114">
        <f t="shared" si="7937"/>
        <v>364</v>
      </c>
      <c r="G1728" s="186">
        <f>VLOOKUP($F1728,'2021 Depreciation Rates'!$A:$B,2,FALSE)</f>
        <v>4.3999999999999997E-2</v>
      </c>
      <c r="H1728" s="186">
        <f>VLOOKUP($F1728,'2022-2023 Depreciation Rates'!$A$1:$B$197,2,FALSE)</f>
        <v>3.6999999999999998E-2</v>
      </c>
      <c r="J1728" s="166">
        <f t="shared" ref="J1728:U1728" si="8022">-I1521*($G1728/12)</f>
        <v>0</v>
      </c>
      <c r="K1728" s="166">
        <f t="shared" si="8022"/>
        <v>0</v>
      </c>
      <c r="L1728" s="166">
        <f t="shared" si="8022"/>
        <v>0</v>
      </c>
      <c r="M1728" s="166">
        <f t="shared" si="8022"/>
        <v>0</v>
      </c>
      <c r="N1728" s="166">
        <f t="shared" si="8022"/>
        <v>0</v>
      </c>
      <c r="O1728" s="166">
        <f t="shared" si="8022"/>
        <v>0</v>
      </c>
      <c r="P1728" s="166">
        <f t="shared" si="8022"/>
        <v>0</v>
      </c>
      <c r="Q1728" s="166">
        <f t="shared" si="8022"/>
        <v>0</v>
      </c>
      <c r="R1728" s="166">
        <f t="shared" si="8022"/>
        <v>0</v>
      </c>
      <c r="S1728" s="166">
        <f t="shared" si="8022"/>
        <v>0</v>
      </c>
      <c r="T1728" s="166">
        <f t="shared" si="8022"/>
        <v>0</v>
      </c>
      <c r="U1728" s="166">
        <f t="shared" si="8022"/>
        <v>0</v>
      </c>
      <c r="V1728" s="166">
        <f t="shared" si="7638"/>
        <v>0</v>
      </c>
      <c r="W1728" s="100">
        <f t="shared" si="7939"/>
        <v>0</v>
      </c>
      <c r="X1728" s="166">
        <f t="shared" ref="X1728:AH1728" si="8023">-W1521*($G1728/12)</f>
        <v>0</v>
      </c>
      <c r="Y1728" s="166">
        <f t="shared" si="8023"/>
        <v>0</v>
      </c>
      <c r="Z1728" s="166">
        <f t="shared" si="8023"/>
        <v>0</v>
      </c>
      <c r="AA1728" s="166">
        <f t="shared" si="8023"/>
        <v>0</v>
      </c>
      <c r="AB1728" s="166">
        <f t="shared" si="8023"/>
        <v>0</v>
      </c>
      <c r="AC1728" s="166">
        <f t="shared" si="8023"/>
        <v>0</v>
      </c>
      <c r="AD1728" s="166">
        <f t="shared" si="8023"/>
        <v>0</v>
      </c>
      <c r="AE1728" s="166">
        <f t="shared" si="8023"/>
        <v>0</v>
      </c>
      <c r="AF1728" s="166">
        <f t="shared" si="8023"/>
        <v>0</v>
      </c>
      <c r="AG1728" s="166">
        <f t="shared" si="8023"/>
        <v>0</v>
      </c>
      <c r="AH1728" s="166">
        <f t="shared" si="8023"/>
        <v>0</v>
      </c>
      <c r="AI1728" s="100">
        <f t="shared" si="7640"/>
        <v>0</v>
      </c>
      <c r="AJ1728" s="100">
        <f t="shared" si="7945"/>
        <v>0</v>
      </c>
      <c r="AK1728" s="100">
        <f t="shared" si="7946"/>
        <v>0</v>
      </c>
      <c r="AL1728" s="100">
        <f t="shared" si="8016"/>
        <v>0</v>
      </c>
      <c r="AM1728" s="100">
        <f t="shared" si="8016"/>
        <v>0</v>
      </c>
      <c r="AN1728" s="100">
        <f t="shared" si="8016"/>
        <v>0</v>
      </c>
      <c r="AO1728" s="100">
        <f t="shared" si="8016"/>
        <v>-512.85688900000002</v>
      </c>
      <c r="AP1728" s="100">
        <f t="shared" si="8016"/>
        <v>-512.85688900000002</v>
      </c>
      <c r="AQ1728" s="100">
        <f t="shared" si="8016"/>
        <v>-512.85688900000002</v>
      </c>
      <c r="AR1728" s="100">
        <f t="shared" si="8016"/>
        <v>-512.85688900000002</v>
      </c>
      <c r="AS1728" s="100">
        <f t="shared" si="8016"/>
        <v>-512.85688900000002</v>
      </c>
      <c r="AT1728" s="100">
        <f t="shared" si="8016"/>
        <v>-512.85688900000002</v>
      </c>
      <c r="AU1728" s="100">
        <f t="shared" si="8016"/>
        <v>-512.85688900000002</v>
      </c>
      <c r="AV1728" s="100">
        <f t="shared" si="7641"/>
        <v>-3589.9982230000005</v>
      </c>
      <c r="AW1728" s="100">
        <f t="shared" si="7948"/>
        <v>-512.85688900000002</v>
      </c>
      <c r="AX1728" s="100">
        <f t="shared" si="8005"/>
        <v>-512.85688900000002</v>
      </c>
      <c r="AY1728" s="100">
        <f t="shared" si="8005"/>
        <v>-512.85688900000002</v>
      </c>
      <c r="AZ1728" s="100">
        <f t="shared" si="8005"/>
        <v>-512.85688900000002</v>
      </c>
      <c r="BA1728" s="100">
        <f t="shared" si="8005"/>
        <v>-512.85688900000002</v>
      </c>
      <c r="BB1728" s="100">
        <f t="shared" si="8005"/>
        <v>-512.85688900000002</v>
      </c>
      <c r="BC1728" s="100">
        <f t="shared" si="8005"/>
        <v>-512.85688900000002</v>
      </c>
      <c r="BD1728" s="100">
        <f t="shared" si="8005"/>
        <v>-512.85688900000002</v>
      </c>
      <c r="BE1728" s="100">
        <f t="shared" si="8005"/>
        <v>-512.85688900000002</v>
      </c>
      <c r="BF1728" s="100">
        <f t="shared" si="8005"/>
        <v>-512.85688900000002</v>
      </c>
      <c r="BG1728" s="100">
        <f t="shared" si="8005"/>
        <v>-512.85688900000002</v>
      </c>
      <c r="BH1728" s="100">
        <f t="shared" si="8005"/>
        <v>-512.85688900000002</v>
      </c>
      <c r="BI1728" s="100">
        <f t="shared" si="7642"/>
        <v>-6154.2826679999989</v>
      </c>
      <c r="BV1728" s="142"/>
      <c r="CI1728" s="142"/>
      <c r="CV1728" s="142"/>
      <c r="DI1728" s="142"/>
      <c r="DV1728" s="142"/>
      <c r="EI1728" s="142"/>
    </row>
    <row r="1729" spans="1:139" ht="15.75" outlineLevel="1" x14ac:dyDescent="0.25">
      <c r="A1729" s="2">
        <f t="shared" si="8008"/>
        <v>26</v>
      </c>
      <c r="B1729" s="1" t="str">
        <f t="shared" si="8008"/>
        <v>PRE-09851</v>
      </c>
      <c r="C1729" s="1" t="str">
        <f t="shared" si="8008"/>
        <v>SPP FH - East Winter Haven 13309</v>
      </c>
      <c r="D1729" s="2" t="str">
        <f t="shared" si="8008"/>
        <v>A2805469</v>
      </c>
      <c r="E1729" s="141" t="str">
        <f t="shared" si="8008"/>
        <v>SPP FH-E.Wntrhvn 13309 - OCR#138236</v>
      </c>
      <c r="F1729" s="114">
        <f t="shared" si="7937"/>
        <v>364</v>
      </c>
      <c r="G1729" s="186">
        <f>VLOOKUP($F1729,'2021 Depreciation Rates'!$A:$B,2,FALSE)</f>
        <v>4.3999999999999997E-2</v>
      </c>
      <c r="H1729" s="186">
        <f>VLOOKUP($F1729,'2022-2023 Depreciation Rates'!$A$1:$B$197,2,FALSE)</f>
        <v>3.6999999999999998E-2</v>
      </c>
      <c r="J1729" s="166">
        <f t="shared" ref="J1729:U1729" si="8024">-I1522*($G1729/12)</f>
        <v>0</v>
      </c>
      <c r="K1729" s="166">
        <f t="shared" si="8024"/>
        <v>0</v>
      </c>
      <c r="L1729" s="166">
        <f t="shared" si="8024"/>
        <v>0</v>
      </c>
      <c r="M1729" s="166">
        <f t="shared" si="8024"/>
        <v>0</v>
      </c>
      <c r="N1729" s="166">
        <f t="shared" si="8024"/>
        <v>0</v>
      </c>
      <c r="O1729" s="166">
        <f t="shared" si="8024"/>
        <v>0</v>
      </c>
      <c r="P1729" s="166">
        <f t="shared" si="8024"/>
        <v>0</v>
      </c>
      <c r="Q1729" s="166">
        <f t="shared" si="8024"/>
        <v>0</v>
      </c>
      <c r="R1729" s="166">
        <f t="shared" si="8024"/>
        <v>0</v>
      </c>
      <c r="S1729" s="166">
        <f t="shared" si="8024"/>
        <v>0</v>
      </c>
      <c r="T1729" s="166">
        <f t="shared" si="8024"/>
        <v>0</v>
      </c>
      <c r="U1729" s="166">
        <f t="shared" si="8024"/>
        <v>0</v>
      </c>
      <c r="V1729" s="166">
        <f t="shared" ref="V1729" si="8025">SUM(J1729:U1729)</f>
        <v>0</v>
      </c>
      <c r="W1729" s="100">
        <f t="shared" si="7939"/>
        <v>0</v>
      </c>
      <c r="X1729" s="166">
        <f t="shared" ref="X1729:AH1729" si="8026">-W1522*($G1729/12)</f>
        <v>0</v>
      </c>
      <c r="Y1729" s="166">
        <f t="shared" si="8026"/>
        <v>0</v>
      </c>
      <c r="Z1729" s="166">
        <f t="shared" si="8026"/>
        <v>0</v>
      </c>
      <c r="AA1729" s="166">
        <f t="shared" si="8026"/>
        <v>0</v>
      </c>
      <c r="AB1729" s="166">
        <f t="shared" si="8026"/>
        <v>0</v>
      </c>
      <c r="AC1729" s="166">
        <f t="shared" si="8026"/>
        <v>0</v>
      </c>
      <c r="AD1729" s="166">
        <f t="shared" si="8026"/>
        <v>0</v>
      </c>
      <c r="AE1729" s="166">
        <f t="shared" si="8026"/>
        <v>0</v>
      </c>
      <c r="AF1729" s="166">
        <f t="shared" si="8026"/>
        <v>0</v>
      </c>
      <c r="AG1729" s="166">
        <f t="shared" si="8026"/>
        <v>0</v>
      </c>
      <c r="AH1729" s="166">
        <f t="shared" si="8026"/>
        <v>0</v>
      </c>
      <c r="AI1729" s="100">
        <f t="shared" ref="AI1729" si="8027">SUM(W1729:AH1729)</f>
        <v>0</v>
      </c>
      <c r="AJ1729" s="100">
        <f t="shared" si="7945"/>
        <v>0</v>
      </c>
      <c r="AK1729" s="100">
        <f t="shared" si="7946"/>
        <v>0</v>
      </c>
      <c r="AL1729" s="100">
        <f t="shared" si="8016"/>
        <v>0</v>
      </c>
      <c r="AM1729" s="100">
        <f t="shared" si="8016"/>
        <v>-4.8302390000000006</v>
      </c>
      <c r="AN1729" s="100">
        <f t="shared" si="8016"/>
        <v>-4.8302390000000006</v>
      </c>
      <c r="AO1729" s="100">
        <f t="shared" si="8016"/>
        <v>-4.8302390000000006</v>
      </c>
      <c r="AP1729" s="100">
        <f t="shared" si="8016"/>
        <v>-4.8302390000000006</v>
      </c>
      <c r="AQ1729" s="100">
        <f t="shared" si="8016"/>
        <v>-4.8302390000000006</v>
      </c>
      <c r="AR1729" s="100">
        <f t="shared" si="8016"/>
        <v>-4.8302390000000006</v>
      </c>
      <c r="AS1729" s="100">
        <f t="shared" si="8016"/>
        <v>-4.8302390000000006</v>
      </c>
      <c r="AT1729" s="100">
        <f t="shared" si="8016"/>
        <v>-4.8302390000000006</v>
      </c>
      <c r="AU1729" s="100">
        <f t="shared" si="8016"/>
        <v>-4.8302390000000006</v>
      </c>
      <c r="AV1729" s="100">
        <f t="shared" ref="AV1729" si="8028">SUM(AJ1729:AU1729)</f>
        <v>-43.472150999999997</v>
      </c>
      <c r="AW1729" s="100">
        <f t="shared" si="7948"/>
        <v>-4.8302390000000006</v>
      </c>
      <c r="AX1729" s="100">
        <f t="shared" si="8005"/>
        <v>-4.8302390000000006</v>
      </c>
      <c r="AY1729" s="100">
        <f t="shared" si="8005"/>
        <v>-4.8302390000000006</v>
      </c>
      <c r="AZ1729" s="100">
        <f t="shared" si="8005"/>
        <v>-4.8302390000000006</v>
      </c>
      <c r="BA1729" s="100">
        <f t="shared" si="8005"/>
        <v>-4.8302390000000006</v>
      </c>
      <c r="BB1729" s="100">
        <f t="shared" si="8005"/>
        <v>-4.8302390000000006</v>
      </c>
      <c r="BC1729" s="100">
        <f t="shared" si="8005"/>
        <v>-4.8302390000000006</v>
      </c>
      <c r="BD1729" s="100">
        <f t="shared" si="8005"/>
        <v>-4.8302390000000006</v>
      </c>
      <c r="BE1729" s="100">
        <f t="shared" si="8005"/>
        <v>-4.8302390000000006</v>
      </c>
      <c r="BF1729" s="100">
        <f t="shared" si="8005"/>
        <v>-4.8302390000000006</v>
      </c>
      <c r="BG1729" s="100">
        <f t="shared" si="8005"/>
        <v>-4.8302390000000006</v>
      </c>
      <c r="BH1729" s="100">
        <f t="shared" si="8005"/>
        <v>-4.8302390000000006</v>
      </c>
      <c r="BI1729" s="100">
        <f t="shared" si="7642"/>
        <v>-57.962867999999993</v>
      </c>
      <c r="BV1729" s="142"/>
      <c r="CI1729" s="142"/>
      <c r="CV1729" s="142"/>
      <c r="DI1729" s="142"/>
      <c r="DV1729" s="142"/>
      <c r="EI1729" s="142"/>
    </row>
    <row r="1730" spans="1:139" ht="15.75" outlineLevel="1" x14ac:dyDescent="0.25">
      <c r="A1730" s="2">
        <f t="shared" si="8008"/>
        <v>27</v>
      </c>
      <c r="B1730" s="1" t="str">
        <f t="shared" si="8008"/>
        <v>PRE-09860</v>
      </c>
      <c r="C1730" s="1" t="str">
        <f t="shared" si="8008"/>
        <v>SPP FH - East Winter Haven 13313</v>
      </c>
      <c r="D1730" s="2" t="str">
        <f t="shared" si="8008"/>
        <v>PRE-09860.1</v>
      </c>
      <c r="E1730" s="141" t="str">
        <f t="shared" si="8008"/>
        <v>SPP FH - E. Winter Haven 13313 - OH</v>
      </c>
      <c r="F1730" s="114">
        <f t="shared" si="7937"/>
        <v>364</v>
      </c>
      <c r="G1730" s="186">
        <f>VLOOKUP($F1730,'2021 Depreciation Rates'!$A:$B,2,FALSE)</f>
        <v>4.3999999999999997E-2</v>
      </c>
      <c r="H1730" s="186">
        <f>VLOOKUP($F1730,'2022-2023 Depreciation Rates'!$A$1:$B$197,2,FALSE)</f>
        <v>3.6999999999999998E-2</v>
      </c>
      <c r="J1730" s="166">
        <f t="shared" ref="J1730:U1730" si="8029">-I1523*($G1730/12)</f>
        <v>0</v>
      </c>
      <c r="K1730" s="166">
        <f t="shared" si="8029"/>
        <v>0</v>
      </c>
      <c r="L1730" s="166">
        <f t="shared" si="8029"/>
        <v>0</v>
      </c>
      <c r="M1730" s="166">
        <f t="shared" si="8029"/>
        <v>0</v>
      </c>
      <c r="N1730" s="166">
        <f t="shared" si="8029"/>
        <v>0</v>
      </c>
      <c r="O1730" s="166">
        <f t="shared" si="8029"/>
        <v>0</v>
      </c>
      <c r="P1730" s="166">
        <f t="shared" si="8029"/>
        <v>0</v>
      </c>
      <c r="Q1730" s="166">
        <f t="shared" si="8029"/>
        <v>0</v>
      </c>
      <c r="R1730" s="166">
        <f t="shared" si="8029"/>
        <v>0</v>
      </c>
      <c r="S1730" s="166">
        <f t="shared" si="8029"/>
        <v>0</v>
      </c>
      <c r="T1730" s="166">
        <f t="shared" si="8029"/>
        <v>0</v>
      </c>
      <c r="U1730" s="166">
        <f t="shared" si="8029"/>
        <v>0</v>
      </c>
      <c r="V1730" s="166">
        <f t="shared" si="7638"/>
        <v>0</v>
      </c>
      <c r="W1730" s="100">
        <f t="shared" si="7939"/>
        <v>0</v>
      </c>
      <c r="X1730" s="166">
        <f t="shared" ref="X1730:AH1730" si="8030">-W1523*($G1730/12)</f>
        <v>0</v>
      </c>
      <c r="Y1730" s="166">
        <f t="shared" si="8030"/>
        <v>0</v>
      </c>
      <c r="Z1730" s="166">
        <f t="shared" si="8030"/>
        <v>0</v>
      </c>
      <c r="AA1730" s="166">
        <f t="shared" si="8030"/>
        <v>0</v>
      </c>
      <c r="AB1730" s="166">
        <f t="shared" si="8030"/>
        <v>0</v>
      </c>
      <c r="AC1730" s="166">
        <f t="shared" si="8030"/>
        <v>0</v>
      </c>
      <c r="AD1730" s="166">
        <f t="shared" si="8030"/>
        <v>0</v>
      </c>
      <c r="AE1730" s="166">
        <f t="shared" si="8030"/>
        <v>0</v>
      </c>
      <c r="AF1730" s="166">
        <f t="shared" si="8030"/>
        <v>0</v>
      </c>
      <c r="AG1730" s="166">
        <f t="shared" si="8030"/>
        <v>0</v>
      </c>
      <c r="AH1730" s="166">
        <f t="shared" si="8030"/>
        <v>0</v>
      </c>
      <c r="AI1730" s="100">
        <f t="shared" si="7640"/>
        <v>0</v>
      </c>
      <c r="AJ1730" s="100">
        <f t="shared" si="7945"/>
        <v>0</v>
      </c>
      <c r="AK1730" s="100">
        <f t="shared" si="7946"/>
        <v>0</v>
      </c>
      <c r="AL1730" s="100">
        <f t="shared" si="8016"/>
        <v>0</v>
      </c>
      <c r="AM1730" s="100">
        <f t="shared" si="8016"/>
        <v>0</v>
      </c>
      <c r="AN1730" s="100">
        <f t="shared" si="8016"/>
        <v>0</v>
      </c>
      <c r="AO1730" s="100">
        <f t="shared" si="8016"/>
        <v>-474.34529099999997</v>
      </c>
      <c r="AP1730" s="100">
        <f t="shared" si="8016"/>
        <v>-474.34529099999997</v>
      </c>
      <c r="AQ1730" s="100">
        <f t="shared" si="8016"/>
        <v>-474.34529099999997</v>
      </c>
      <c r="AR1730" s="100">
        <f t="shared" si="8016"/>
        <v>-474.34529099999997</v>
      </c>
      <c r="AS1730" s="100">
        <f t="shared" si="8016"/>
        <v>-474.34529099999997</v>
      </c>
      <c r="AT1730" s="100">
        <f t="shared" si="8016"/>
        <v>-474.34529099999997</v>
      </c>
      <c r="AU1730" s="100">
        <f t="shared" si="8016"/>
        <v>-474.34529099999997</v>
      </c>
      <c r="AV1730" s="100">
        <f t="shared" si="7641"/>
        <v>-3320.4170370000002</v>
      </c>
      <c r="AW1730" s="100">
        <f t="shared" si="7948"/>
        <v>-474.34529099999997</v>
      </c>
      <c r="AX1730" s="100">
        <f t="shared" si="8005"/>
        <v>-474.34529099999997</v>
      </c>
      <c r="AY1730" s="100">
        <f t="shared" si="8005"/>
        <v>-474.34529099999997</v>
      </c>
      <c r="AZ1730" s="100">
        <f t="shared" si="8005"/>
        <v>-474.34529099999997</v>
      </c>
      <c r="BA1730" s="100">
        <f t="shared" si="8005"/>
        <v>-474.34529099999997</v>
      </c>
      <c r="BB1730" s="100">
        <f t="shared" si="8005"/>
        <v>-474.34529099999997</v>
      </c>
      <c r="BC1730" s="100">
        <f t="shared" si="8005"/>
        <v>-474.34529099999997</v>
      </c>
      <c r="BD1730" s="100">
        <f t="shared" si="8005"/>
        <v>-474.34529099999997</v>
      </c>
      <c r="BE1730" s="100">
        <f t="shared" si="8005"/>
        <v>-474.34529099999997</v>
      </c>
      <c r="BF1730" s="100">
        <f t="shared" si="8005"/>
        <v>-474.34529099999997</v>
      </c>
      <c r="BG1730" s="100">
        <f t="shared" si="8005"/>
        <v>-474.34529099999997</v>
      </c>
      <c r="BH1730" s="100">
        <f t="shared" si="8005"/>
        <v>-474.34529099999997</v>
      </c>
      <c r="BI1730" s="100">
        <f t="shared" si="7642"/>
        <v>-5692.1434919999992</v>
      </c>
      <c r="BV1730" s="142"/>
      <c r="CI1730" s="142"/>
      <c r="CV1730" s="142"/>
      <c r="DI1730" s="142"/>
      <c r="DV1730" s="142"/>
      <c r="EI1730" s="142"/>
    </row>
    <row r="1731" spans="1:139" ht="15.75" outlineLevel="1" x14ac:dyDescent="0.25">
      <c r="A1731" s="2">
        <f t="shared" si="8008"/>
        <v>27</v>
      </c>
      <c r="B1731" s="1" t="str">
        <f t="shared" si="8008"/>
        <v>PRE-09860</v>
      </c>
      <c r="C1731" s="1" t="str">
        <f t="shared" si="8008"/>
        <v>SPP FH - East Winter Haven 13313</v>
      </c>
      <c r="D1731" s="2" t="str">
        <f t="shared" si="8008"/>
        <v>A2805452</v>
      </c>
      <c r="E1731" s="141" t="str">
        <f t="shared" si="8008"/>
        <v>SPP FH-E.Wntrhvn 13313 OCR-2 TAV</v>
      </c>
      <c r="F1731" s="114">
        <f t="shared" si="7937"/>
        <v>364</v>
      </c>
      <c r="G1731" s="186">
        <f>VLOOKUP($F1731,'2021 Depreciation Rates'!$A:$B,2,FALSE)</f>
        <v>4.3999999999999997E-2</v>
      </c>
      <c r="H1731" s="186">
        <f>VLOOKUP($F1731,'2022-2023 Depreciation Rates'!$A$1:$B$197,2,FALSE)</f>
        <v>3.6999999999999998E-2</v>
      </c>
      <c r="J1731" s="166">
        <f t="shared" ref="J1731:U1731" si="8031">-I1524*($G1731/12)</f>
        <v>0</v>
      </c>
      <c r="K1731" s="166">
        <f t="shared" si="8031"/>
        <v>0</v>
      </c>
      <c r="L1731" s="166">
        <f t="shared" si="8031"/>
        <v>0</v>
      </c>
      <c r="M1731" s="166">
        <f t="shared" si="8031"/>
        <v>0</v>
      </c>
      <c r="N1731" s="166">
        <f t="shared" si="8031"/>
        <v>0</v>
      </c>
      <c r="O1731" s="166">
        <f t="shared" si="8031"/>
        <v>0</v>
      </c>
      <c r="P1731" s="166">
        <f t="shared" si="8031"/>
        <v>0</v>
      </c>
      <c r="Q1731" s="166">
        <f t="shared" si="8031"/>
        <v>0</v>
      </c>
      <c r="R1731" s="166">
        <f t="shared" si="8031"/>
        <v>0</v>
      </c>
      <c r="S1731" s="166">
        <f t="shared" si="8031"/>
        <v>0</v>
      </c>
      <c r="T1731" s="166">
        <f t="shared" si="8031"/>
        <v>0</v>
      </c>
      <c r="U1731" s="166">
        <f t="shared" si="8031"/>
        <v>0</v>
      </c>
      <c r="V1731" s="166">
        <f t="shared" ref="V1731" si="8032">SUM(J1731:U1731)</f>
        <v>0</v>
      </c>
      <c r="W1731" s="100">
        <f t="shared" si="7939"/>
        <v>0</v>
      </c>
      <c r="X1731" s="166">
        <f t="shared" ref="X1731:AH1731" si="8033">-W1524*($G1731/12)</f>
        <v>0</v>
      </c>
      <c r="Y1731" s="166">
        <f t="shared" si="8033"/>
        <v>0</v>
      </c>
      <c r="Z1731" s="166">
        <f t="shared" si="8033"/>
        <v>0</v>
      </c>
      <c r="AA1731" s="166">
        <f t="shared" si="8033"/>
        <v>0</v>
      </c>
      <c r="AB1731" s="166">
        <f t="shared" si="8033"/>
        <v>0</v>
      </c>
      <c r="AC1731" s="166">
        <f t="shared" si="8033"/>
        <v>0</v>
      </c>
      <c r="AD1731" s="166">
        <f t="shared" si="8033"/>
        <v>0</v>
      </c>
      <c r="AE1731" s="166">
        <f t="shared" si="8033"/>
        <v>0</v>
      </c>
      <c r="AF1731" s="166">
        <f t="shared" si="8033"/>
        <v>0</v>
      </c>
      <c r="AG1731" s="166">
        <f t="shared" si="8033"/>
        <v>0</v>
      </c>
      <c r="AH1731" s="166">
        <f t="shared" si="8033"/>
        <v>0</v>
      </c>
      <c r="AI1731" s="100">
        <f t="shared" ref="AI1731" si="8034">SUM(W1731:AH1731)</f>
        <v>0</v>
      </c>
      <c r="AJ1731" s="100">
        <f t="shared" si="7945"/>
        <v>0</v>
      </c>
      <c r="AK1731" s="100">
        <f t="shared" si="7946"/>
        <v>0</v>
      </c>
      <c r="AL1731" s="100">
        <f t="shared" si="8016"/>
        <v>0</v>
      </c>
      <c r="AM1731" s="100">
        <f t="shared" si="8016"/>
        <v>-5.6445843333333343</v>
      </c>
      <c r="AN1731" s="100">
        <f t="shared" si="8016"/>
        <v>-5.6445843333333343</v>
      </c>
      <c r="AO1731" s="100">
        <f t="shared" si="8016"/>
        <v>-5.6445843333333343</v>
      </c>
      <c r="AP1731" s="100">
        <f t="shared" si="8016"/>
        <v>-5.6445843333333343</v>
      </c>
      <c r="AQ1731" s="100">
        <f t="shared" si="8016"/>
        <v>-5.6445843333333343</v>
      </c>
      <c r="AR1731" s="100">
        <f t="shared" si="8016"/>
        <v>-5.6445843333333343</v>
      </c>
      <c r="AS1731" s="100">
        <f t="shared" si="8016"/>
        <v>-5.6445843333333343</v>
      </c>
      <c r="AT1731" s="100">
        <f t="shared" si="8016"/>
        <v>-5.6445843333333343</v>
      </c>
      <c r="AU1731" s="100">
        <f t="shared" si="8016"/>
        <v>-5.6445843333333343</v>
      </c>
      <c r="AV1731" s="100">
        <f t="shared" ref="AV1731" si="8035">SUM(AJ1731:AU1731)</f>
        <v>-50.801259000000009</v>
      </c>
      <c r="AW1731" s="100">
        <f t="shared" si="7948"/>
        <v>-5.6445843333333343</v>
      </c>
      <c r="AX1731" s="100">
        <f t="shared" si="8005"/>
        <v>-5.6445843333333343</v>
      </c>
      <c r="AY1731" s="100">
        <f t="shared" si="8005"/>
        <v>-5.6445843333333343</v>
      </c>
      <c r="AZ1731" s="100">
        <f t="shared" si="8005"/>
        <v>-5.6445843333333343</v>
      </c>
      <c r="BA1731" s="100">
        <f t="shared" si="8005"/>
        <v>-5.6445843333333343</v>
      </c>
      <c r="BB1731" s="100">
        <f t="shared" si="8005"/>
        <v>-5.6445843333333343</v>
      </c>
      <c r="BC1731" s="100">
        <f t="shared" si="8005"/>
        <v>-5.6445843333333343</v>
      </c>
      <c r="BD1731" s="100">
        <f t="shared" si="8005"/>
        <v>-5.6445843333333343</v>
      </c>
      <c r="BE1731" s="100">
        <f t="shared" si="8005"/>
        <v>-5.6445843333333343</v>
      </c>
      <c r="BF1731" s="100">
        <f t="shared" si="8005"/>
        <v>-5.6445843333333343</v>
      </c>
      <c r="BG1731" s="100">
        <f t="shared" si="8005"/>
        <v>-5.6445843333333343</v>
      </c>
      <c r="BH1731" s="100">
        <f t="shared" si="8005"/>
        <v>-5.6445843333333343</v>
      </c>
      <c r="BI1731" s="100">
        <f t="shared" si="7642"/>
        <v>-67.735012000000012</v>
      </c>
      <c r="BV1731" s="142"/>
      <c r="CI1731" s="142"/>
      <c r="CV1731" s="142"/>
      <c r="DI1731" s="142"/>
      <c r="DV1731" s="142"/>
      <c r="EI1731" s="142"/>
    </row>
    <row r="1732" spans="1:139" ht="15.75" outlineLevel="1" x14ac:dyDescent="0.25">
      <c r="A1732" s="2">
        <f t="shared" si="8008"/>
        <v>28</v>
      </c>
      <c r="B1732" s="1" t="str">
        <f t="shared" si="8008"/>
        <v>PRE-09861</v>
      </c>
      <c r="C1732" s="1" t="str">
        <f t="shared" si="8008"/>
        <v>SPP FH - East Winter Haven 13314</v>
      </c>
      <c r="D1732" s="2" t="str">
        <f t="shared" si="8008"/>
        <v>PRE-09861.1</v>
      </c>
      <c r="E1732" s="141" t="str">
        <f t="shared" si="8008"/>
        <v>SPP FH - E Winter Haven 13314 - OH</v>
      </c>
      <c r="F1732" s="114">
        <f t="shared" si="7937"/>
        <v>364</v>
      </c>
      <c r="G1732" s="186">
        <f>VLOOKUP($F1732,'2021 Depreciation Rates'!$A:$B,2,FALSE)</f>
        <v>4.3999999999999997E-2</v>
      </c>
      <c r="H1732" s="186">
        <f>VLOOKUP($F1732,'2022-2023 Depreciation Rates'!$A$1:$B$197,2,FALSE)</f>
        <v>3.6999999999999998E-2</v>
      </c>
      <c r="J1732" s="166">
        <f t="shared" ref="J1732:U1732" si="8036">-I1525*($G1732/12)</f>
        <v>0</v>
      </c>
      <c r="K1732" s="166">
        <f t="shared" si="8036"/>
        <v>0</v>
      </c>
      <c r="L1732" s="166">
        <f t="shared" si="8036"/>
        <v>0</v>
      </c>
      <c r="M1732" s="166">
        <f t="shared" si="8036"/>
        <v>0</v>
      </c>
      <c r="N1732" s="166">
        <f t="shared" si="8036"/>
        <v>0</v>
      </c>
      <c r="O1732" s="166">
        <f t="shared" si="8036"/>
        <v>0</v>
      </c>
      <c r="P1732" s="166">
        <f t="shared" si="8036"/>
        <v>0</v>
      </c>
      <c r="Q1732" s="166">
        <f t="shared" si="8036"/>
        <v>0</v>
      </c>
      <c r="R1732" s="166">
        <f t="shared" si="8036"/>
        <v>0</v>
      </c>
      <c r="S1732" s="166">
        <f t="shared" si="8036"/>
        <v>0</v>
      </c>
      <c r="T1732" s="166">
        <f t="shared" si="8036"/>
        <v>0</v>
      </c>
      <c r="U1732" s="166">
        <f t="shared" si="8036"/>
        <v>0</v>
      </c>
      <c r="V1732" s="166">
        <f t="shared" si="7638"/>
        <v>0</v>
      </c>
      <c r="W1732" s="100">
        <f t="shared" si="7939"/>
        <v>0</v>
      </c>
      <c r="X1732" s="166">
        <f t="shared" ref="X1732:AH1732" si="8037">-W1525*($G1732/12)</f>
        <v>0</v>
      </c>
      <c r="Y1732" s="166">
        <f t="shared" si="8037"/>
        <v>0</v>
      </c>
      <c r="Z1732" s="166">
        <f t="shared" si="8037"/>
        <v>0</v>
      </c>
      <c r="AA1732" s="166">
        <f t="shared" si="8037"/>
        <v>0</v>
      </c>
      <c r="AB1732" s="166">
        <f t="shared" si="8037"/>
        <v>0</v>
      </c>
      <c r="AC1732" s="166">
        <f t="shared" si="8037"/>
        <v>0</v>
      </c>
      <c r="AD1732" s="166">
        <f t="shared" si="8037"/>
        <v>0</v>
      </c>
      <c r="AE1732" s="166">
        <f t="shared" si="8037"/>
        <v>0</v>
      </c>
      <c r="AF1732" s="166">
        <f t="shared" si="8037"/>
        <v>0</v>
      </c>
      <c r="AG1732" s="166">
        <f t="shared" si="8037"/>
        <v>0</v>
      </c>
      <c r="AH1732" s="166">
        <f t="shared" si="8037"/>
        <v>0</v>
      </c>
      <c r="AI1732" s="100">
        <f t="shared" si="7640"/>
        <v>0</v>
      </c>
      <c r="AJ1732" s="100">
        <f t="shared" si="7945"/>
        <v>0</v>
      </c>
      <c r="AK1732" s="100">
        <f t="shared" si="7946"/>
        <v>0</v>
      </c>
      <c r="AL1732" s="100">
        <f t="shared" si="8016"/>
        <v>0</v>
      </c>
      <c r="AM1732" s="100">
        <f t="shared" si="8016"/>
        <v>0</v>
      </c>
      <c r="AN1732" s="100">
        <f t="shared" si="8016"/>
        <v>0</v>
      </c>
      <c r="AO1732" s="100">
        <f t="shared" si="8016"/>
        <v>-540.82737200000008</v>
      </c>
      <c r="AP1732" s="100">
        <f t="shared" si="8016"/>
        <v>-540.82737200000008</v>
      </c>
      <c r="AQ1732" s="100">
        <f t="shared" si="8016"/>
        <v>-540.82737200000008</v>
      </c>
      <c r="AR1732" s="100">
        <f t="shared" si="8016"/>
        <v>-540.82737200000008</v>
      </c>
      <c r="AS1732" s="100">
        <f t="shared" si="8016"/>
        <v>-540.82737200000008</v>
      </c>
      <c r="AT1732" s="100">
        <f t="shared" si="8016"/>
        <v>-540.82737200000008</v>
      </c>
      <c r="AU1732" s="100">
        <f t="shared" si="8016"/>
        <v>-540.82737200000008</v>
      </c>
      <c r="AV1732" s="100">
        <f t="shared" si="7641"/>
        <v>-3785.7916040000009</v>
      </c>
      <c r="AW1732" s="100">
        <f t="shared" si="7948"/>
        <v>-540.82737200000008</v>
      </c>
      <c r="AX1732" s="100">
        <f t="shared" si="8005"/>
        <v>-540.82737200000008</v>
      </c>
      <c r="AY1732" s="100">
        <f t="shared" si="8005"/>
        <v>-540.82737200000008</v>
      </c>
      <c r="AZ1732" s="100">
        <f t="shared" si="8005"/>
        <v>-540.82737200000008</v>
      </c>
      <c r="BA1732" s="100">
        <f t="shared" si="8005"/>
        <v>-540.82737200000008</v>
      </c>
      <c r="BB1732" s="100">
        <f t="shared" si="8005"/>
        <v>-540.82737200000008</v>
      </c>
      <c r="BC1732" s="100">
        <f t="shared" si="8005"/>
        <v>-540.82737200000008</v>
      </c>
      <c r="BD1732" s="100">
        <f t="shared" si="8005"/>
        <v>-540.82737200000008</v>
      </c>
      <c r="BE1732" s="100">
        <f t="shared" si="8005"/>
        <v>-540.82737200000008</v>
      </c>
      <c r="BF1732" s="100">
        <f t="shared" si="8005"/>
        <v>-540.82737200000008</v>
      </c>
      <c r="BG1732" s="100">
        <f t="shared" si="8005"/>
        <v>-540.82737200000008</v>
      </c>
      <c r="BH1732" s="100">
        <f t="shared" si="8005"/>
        <v>-540.82737200000008</v>
      </c>
      <c r="BI1732" s="100">
        <f t="shared" si="7642"/>
        <v>-6489.9284639999996</v>
      </c>
      <c r="BV1732" s="142"/>
      <c r="CI1732" s="142"/>
      <c r="CV1732" s="142"/>
      <c r="DI1732" s="142"/>
      <c r="DV1732" s="142"/>
      <c r="EI1732" s="142"/>
    </row>
    <row r="1733" spans="1:139" ht="15.75" outlineLevel="1" x14ac:dyDescent="0.25">
      <c r="A1733" s="2">
        <f t="shared" si="8008"/>
        <v>28</v>
      </c>
      <c r="B1733" s="1" t="str">
        <f t="shared" si="8008"/>
        <v>PRE-09861</v>
      </c>
      <c r="C1733" s="1" t="str">
        <f t="shared" si="8008"/>
        <v>SPP FH - East Winter Haven 13314</v>
      </c>
      <c r="D1733" s="2" t="str">
        <f t="shared" si="8008"/>
        <v>A2805468</v>
      </c>
      <c r="E1733" s="141" t="str">
        <f t="shared" si="8008"/>
        <v>SPP FH-E.Wntrhvn 13314 - OCR#141731</v>
      </c>
      <c r="F1733" s="114">
        <f t="shared" si="7937"/>
        <v>364</v>
      </c>
      <c r="G1733" s="186">
        <f>VLOOKUP($F1733,'2021 Depreciation Rates'!$A:$B,2,FALSE)</f>
        <v>4.3999999999999997E-2</v>
      </c>
      <c r="H1733" s="186">
        <f>VLOOKUP($F1733,'2022-2023 Depreciation Rates'!$A$1:$B$197,2,FALSE)</f>
        <v>3.6999999999999998E-2</v>
      </c>
      <c r="J1733" s="166">
        <f t="shared" ref="J1733:U1733" si="8038">-I1526*($G1733/12)</f>
        <v>0</v>
      </c>
      <c r="K1733" s="166">
        <f t="shared" si="8038"/>
        <v>0</v>
      </c>
      <c r="L1733" s="166">
        <f t="shared" si="8038"/>
        <v>0</v>
      </c>
      <c r="M1733" s="166">
        <f t="shared" si="8038"/>
        <v>0</v>
      </c>
      <c r="N1733" s="166">
        <f t="shared" si="8038"/>
        <v>0</v>
      </c>
      <c r="O1733" s="166">
        <f t="shared" si="8038"/>
        <v>0</v>
      </c>
      <c r="P1733" s="166">
        <f t="shared" si="8038"/>
        <v>0</v>
      </c>
      <c r="Q1733" s="166">
        <f t="shared" si="8038"/>
        <v>0</v>
      </c>
      <c r="R1733" s="166">
        <f t="shared" si="8038"/>
        <v>0</v>
      </c>
      <c r="S1733" s="166">
        <f t="shared" si="8038"/>
        <v>0</v>
      </c>
      <c r="T1733" s="166">
        <f t="shared" si="8038"/>
        <v>0</v>
      </c>
      <c r="U1733" s="166">
        <f t="shared" si="8038"/>
        <v>0</v>
      </c>
      <c r="V1733" s="166">
        <f t="shared" ref="V1733" si="8039">SUM(J1733:U1733)</f>
        <v>0</v>
      </c>
      <c r="W1733" s="100">
        <f t="shared" si="7939"/>
        <v>0</v>
      </c>
      <c r="X1733" s="166">
        <f t="shared" ref="X1733:AH1733" si="8040">-W1526*($G1733/12)</f>
        <v>0</v>
      </c>
      <c r="Y1733" s="166">
        <f t="shared" si="8040"/>
        <v>0</v>
      </c>
      <c r="Z1733" s="166">
        <f t="shared" si="8040"/>
        <v>0</v>
      </c>
      <c r="AA1733" s="166">
        <f t="shared" si="8040"/>
        <v>0</v>
      </c>
      <c r="AB1733" s="166">
        <f t="shared" si="8040"/>
        <v>0</v>
      </c>
      <c r="AC1733" s="166">
        <f t="shared" si="8040"/>
        <v>0</v>
      </c>
      <c r="AD1733" s="166">
        <f t="shared" si="8040"/>
        <v>0</v>
      </c>
      <c r="AE1733" s="166">
        <f t="shared" si="8040"/>
        <v>0</v>
      </c>
      <c r="AF1733" s="166">
        <f t="shared" si="8040"/>
        <v>0</v>
      </c>
      <c r="AG1733" s="166">
        <f t="shared" si="8040"/>
        <v>0</v>
      </c>
      <c r="AH1733" s="166">
        <f t="shared" si="8040"/>
        <v>0</v>
      </c>
      <c r="AI1733" s="100">
        <f t="shared" ref="AI1733" si="8041">SUM(W1733:AH1733)</f>
        <v>0</v>
      </c>
      <c r="AJ1733" s="100">
        <f t="shared" si="7945"/>
        <v>0</v>
      </c>
      <c r="AK1733" s="100">
        <f t="shared" si="7946"/>
        <v>0</v>
      </c>
      <c r="AL1733" s="100">
        <f t="shared" si="8016"/>
        <v>-5.0491186666666668</v>
      </c>
      <c r="AM1733" s="100">
        <f t="shared" si="8016"/>
        <v>-5.0491186666666668</v>
      </c>
      <c r="AN1733" s="100">
        <f t="shared" si="8016"/>
        <v>-5.0491186666666668</v>
      </c>
      <c r="AO1733" s="100">
        <f t="shared" si="8016"/>
        <v>-5.0491186666666668</v>
      </c>
      <c r="AP1733" s="100">
        <f t="shared" si="8016"/>
        <v>-5.0491186666666668</v>
      </c>
      <c r="AQ1733" s="100">
        <f t="shared" si="8016"/>
        <v>-5.0491186666666668</v>
      </c>
      <c r="AR1733" s="100">
        <f t="shared" si="8016"/>
        <v>-5.0491186666666668</v>
      </c>
      <c r="AS1733" s="100">
        <f t="shared" si="8016"/>
        <v>-5.0491186666666668</v>
      </c>
      <c r="AT1733" s="100">
        <f t="shared" si="8016"/>
        <v>-5.0491186666666668</v>
      </c>
      <c r="AU1733" s="100">
        <f t="shared" si="8016"/>
        <v>-5.0491186666666668</v>
      </c>
      <c r="AV1733" s="100">
        <f t="shared" ref="AV1733:AV1734" si="8042">SUM(AJ1733:AU1733)</f>
        <v>-50.491186666666657</v>
      </c>
      <c r="AW1733" s="100">
        <f t="shared" si="7948"/>
        <v>-5.0491186666666668</v>
      </c>
      <c r="AX1733" s="100">
        <f t="shared" si="8005"/>
        <v>-5.0491186666666668</v>
      </c>
      <c r="AY1733" s="100">
        <f t="shared" si="8005"/>
        <v>-5.0491186666666668</v>
      </c>
      <c r="AZ1733" s="100">
        <f t="shared" si="8005"/>
        <v>-5.0491186666666668</v>
      </c>
      <c r="BA1733" s="100">
        <f t="shared" si="8005"/>
        <v>-5.0491186666666668</v>
      </c>
      <c r="BB1733" s="100">
        <f t="shared" si="8005"/>
        <v>-5.0491186666666668</v>
      </c>
      <c r="BC1733" s="100">
        <f t="shared" si="8005"/>
        <v>-5.0491186666666668</v>
      </c>
      <c r="BD1733" s="100">
        <f t="shared" si="8005"/>
        <v>-5.0491186666666668</v>
      </c>
      <c r="BE1733" s="100">
        <f t="shared" si="8005"/>
        <v>-5.0491186666666668</v>
      </c>
      <c r="BF1733" s="100">
        <f t="shared" si="8005"/>
        <v>-5.0491186666666668</v>
      </c>
      <c r="BG1733" s="100">
        <f t="shared" si="8005"/>
        <v>-5.0491186666666668</v>
      </c>
      <c r="BH1733" s="100">
        <f t="shared" si="8005"/>
        <v>-5.0491186666666668</v>
      </c>
      <c r="BI1733" s="100">
        <f t="shared" si="7642"/>
        <v>-60.589423999999987</v>
      </c>
      <c r="BV1733" s="142"/>
      <c r="CI1733" s="142"/>
      <c r="CV1733" s="142"/>
      <c r="DI1733" s="142"/>
      <c r="DV1733" s="142"/>
      <c r="EI1733" s="142"/>
    </row>
    <row r="1734" spans="1:139" ht="15.75" outlineLevel="1" x14ac:dyDescent="0.25">
      <c r="A1734" s="2">
        <f t="shared" si="8008"/>
        <v>28</v>
      </c>
      <c r="B1734" s="1" t="str">
        <f t="shared" si="8008"/>
        <v>PRE-09861</v>
      </c>
      <c r="C1734" s="1" t="str">
        <f t="shared" si="8008"/>
        <v>SPP FH - East Winter Haven 13314</v>
      </c>
      <c r="D1734" s="2" t="str">
        <f t="shared" si="8008"/>
        <v>A2812203</v>
      </c>
      <c r="E1734" s="141" t="str">
        <f t="shared" si="8008"/>
        <v>EWHV314B - OCR#10301 - N.O. - 13479</v>
      </c>
      <c r="F1734" s="114">
        <f t="shared" si="7937"/>
        <v>364</v>
      </c>
      <c r="G1734" s="186">
        <f>VLOOKUP($F1734,'2021 Depreciation Rates'!$A:$B,2,FALSE)</f>
        <v>4.3999999999999997E-2</v>
      </c>
      <c r="H1734" s="186">
        <f>VLOOKUP($F1734,'2022-2023 Depreciation Rates'!$A$1:$B$197,2,FALSE)</f>
        <v>3.6999999999999998E-2</v>
      </c>
      <c r="J1734" s="166">
        <f t="shared" ref="J1734" si="8043">-I1527*($G1734/12)</f>
        <v>0</v>
      </c>
      <c r="K1734" s="166">
        <f t="shared" ref="K1734" si="8044">-J1527*($G1734/12)</f>
        <v>0</v>
      </c>
      <c r="L1734" s="166">
        <f t="shared" ref="L1734" si="8045">-K1527*($G1734/12)</f>
        <v>0</v>
      </c>
      <c r="M1734" s="166">
        <f t="shared" ref="M1734" si="8046">-L1527*($G1734/12)</f>
        <v>0</v>
      </c>
      <c r="N1734" s="166">
        <f t="shared" ref="N1734" si="8047">-M1527*($G1734/12)</f>
        <v>0</v>
      </c>
      <c r="O1734" s="166">
        <f t="shared" ref="O1734" si="8048">-N1527*($G1734/12)</f>
        <v>0</v>
      </c>
      <c r="P1734" s="166">
        <f t="shared" ref="P1734" si="8049">-O1527*($G1734/12)</f>
        <v>0</v>
      </c>
      <c r="Q1734" s="166">
        <f t="shared" ref="Q1734" si="8050">-P1527*($G1734/12)</f>
        <v>0</v>
      </c>
      <c r="R1734" s="166">
        <f t="shared" ref="R1734" si="8051">-Q1527*($G1734/12)</f>
        <v>0</v>
      </c>
      <c r="S1734" s="166">
        <f t="shared" ref="S1734" si="8052">-R1527*($G1734/12)</f>
        <v>0</v>
      </c>
      <c r="T1734" s="166">
        <f t="shared" ref="T1734" si="8053">-S1527*($G1734/12)</f>
        <v>0</v>
      </c>
      <c r="U1734" s="166">
        <f t="shared" ref="U1734" si="8054">-T1527*($G1734/12)</f>
        <v>0</v>
      </c>
      <c r="V1734" s="166">
        <f t="shared" ref="V1734" si="8055">SUM(J1734:U1734)</f>
        <v>0</v>
      </c>
      <c r="W1734" s="100">
        <f t="shared" si="7939"/>
        <v>0</v>
      </c>
      <c r="X1734" s="166">
        <f t="shared" ref="X1734" si="8056">-W1527*($G1734/12)</f>
        <v>0</v>
      </c>
      <c r="Y1734" s="166">
        <f t="shared" ref="Y1734" si="8057">-X1527*($G1734/12)</f>
        <v>0</v>
      </c>
      <c r="Z1734" s="166">
        <f t="shared" ref="Z1734" si="8058">-Y1527*($G1734/12)</f>
        <v>0</v>
      </c>
      <c r="AA1734" s="166">
        <f t="shared" ref="AA1734" si="8059">-Z1527*($G1734/12)</f>
        <v>0</v>
      </c>
      <c r="AB1734" s="166">
        <f t="shared" ref="AB1734" si="8060">-AA1527*($G1734/12)</f>
        <v>0</v>
      </c>
      <c r="AC1734" s="166">
        <f t="shared" ref="AC1734" si="8061">-AB1527*($G1734/12)</f>
        <v>0</v>
      </c>
      <c r="AD1734" s="166">
        <f t="shared" ref="AD1734" si="8062">-AC1527*($G1734/12)</f>
        <v>0</v>
      </c>
      <c r="AE1734" s="166">
        <f t="shared" ref="AE1734" si="8063">-AD1527*($G1734/12)</f>
        <v>0</v>
      </c>
      <c r="AF1734" s="166">
        <f t="shared" ref="AF1734" si="8064">-AE1527*($G1734/12)</f>
        <v>0</v>
      </c>
      <c r="AG1734" s="166">
        <f t="shared" ref="AG1734" si="8065">-AF1527*($G1734/12)</f>
        <v>0</v>
      </c>
      <c r="AH1734" s="166"/>
      <c r="AI1734" s="100"/>
      <c r="AJ1734" s="100">
        <f t="shared" si="7945"/>
        <v>0</v>
      </c>
      <c r="AK1734" s="100">
        <f t="shared" si="7946"/>
        <v>0</v>
      </c>
      <c r="AL1734" s="100">
        <f t="shared" si="8016"/>
        <v>-3.4201690000000005</v>
      </c>
      <c r="AM1734" s="100">
        <f t="shared" si="8016"/>
        <v>-3.4201690000000005</v>
      </c>
      <c r="AN1734" s="100">
        <f t="shared" si="8016"/>
        <v>-3.4201690000000005</v>
      </c>
      <c r="AO1734" s="100">
        <f t="shared" si="8016"/>
        <v>-3.4201690000000005</v>
      </c>
      <c r="AP1734" s="100">
        <f t="shared" si="8016"/>
        <v>-3.4201690000000005</v>
      </c>
      <c r="AQ1734" s="100">
        <f t="shared" si="8016"/>
        <v>-3.4201690000000005</v>
      </c>
      <c r="AR1734" s="100">
        <f t="shared" si="8016"/>
        <v>-3.4201690000000005</v>
      </c>
      <c r="AS1734" s="100">
        <f t="shared" si="8016"/>
        <v>-3.4201690000000005</v>
      </c>
      <c r="AT1734" s="100">
        <f t="shared" si="8016"/>
        <v>-3.4201690000000005</v>
      </c>
      <c r="AU1734" s="100">
        <f t="shared" si="8016"/>
        <v>-3.4201690000000005</v>
      </c>
      <c r="AV1734" s="100">
        <f t="shared" si="8042"/>
        <v>-34.201690000000006</v>
      </c>
      <c r="AW1734" s="100">
        <f t="shared" si="7948"/>
        <v>-3.4201690000000005</v>
      </c>
      <c r="AX1734" s="100">
        <f t="shared" si="8005"/>
        <v>-3.4201690000000005</v>
      </c>
      <c r="AY1734" s="100">
        <f t="shared" si="8005"/>
        <v>-3.4201690000000005</v>
      </c>
      <c r="AZ1734" s="100">
        <f t="shared" si="8005"/>
        <v>-3.4201690000000005</v>
      </c>
      <c r="BA1734" s="100">
        <f t="shared" si="8005"/>
        <v>-3.4201690000000005</v>
      </c>
      <c r="BB1734" s="100">
        <f t="shared" si="8005"/>
        <v>-3.4201690000000005</v>
      </c>
      <c r="BC1734" s="100">
        <f t="shared" si="8005"/>
        <v>-3.4201690000000005</v>
      </c>
      <c r="BD1734" s="100">
        <f t="shared" si="8005"/>
        <v>-3.4201690000000005</v>
      </c>
      <c r="BE1734" s="100">
        <f t="shared" si="8005"/>
        <v>-3.4201690000000005</v>
      </c>
      <c r="BF1734" s="100">
        <f t="shared" si="8005"/>
        <v>-3.4201690000000005</v>
      </c>
      <c r="BG1734" s="100">
        <f t="shared" si="8005"/>
        <v>-3.4201690000000005</v>
      </c>
      <c r="BH1734" s="100">
        <f t="shared" si="8005"/>
        <v>-3.4201690000000005</v>
      </c>
      <c r="BI1734" s="100">
        <f t="shared" si="7642"/>
        <v>-41.042028000000009</v>
      </c>
      <c r="BV1734" s="142"/>
      <c r="CI1734" s="142"/>
      <c r="CV1734" s="142"/>
      <c r="DI1734" s="142"/>
      <c r="DV1734" s="142"/>
      <c r="EI1734" s="142"/>
    </row>
    <row r="1735" spans="1:139" ht="15.75" outlineLevel="1" x14ac:dyDescent="0.25">
      <c r="A1735" s="2">
        <f t="shared" ref="A1735:E1740" si="8066">A1528</f>
        <v>29</v>
      </c>
      <c r="B1735" s="1" t="str">
        <f t="shared" si="8066"/>
        <v>PRE-09862</v>
      </c>
      <c r="C1735" s="1" t="str">
        <f t="shared" si="8066"/>
        <v>SPP FH - Waters Avenue 13339</v>
      </c>
      <c r="D1735" s="2" t="str">
        <f t="shared" si="8066"/>
        <v>PRE-09862.1</v>
      </c>
      <c r="E1735" s="141" t="str">
        <f t="shared" si="8066"/>
        <v>SPP FH - Waters Avenue 13339 - OH</v>
      </c>
      <c r="F1735" s="114">
        <f t="shared" si="7937"/>
        <v>364</v>
      </c>
      <c r="G1735" s="186">
        <f>VLOOKUP($F1735,'2021 Depreciation Rates'!$A:$B,2,FALSE)</f>
        <v>4.3999999999999997E-2</v>
      </c>
      <c r="H1735" s="186">
        <f>VLOOKUP($F1735,'2022-2023 Depreciation Rates'!$A$1:$B$197,2,FALSE)</f>
        <v>3.6999999999999998E-2</v>
      </c>
      <c r="J1735" s="166">
        <f t="shared" ref="J1735:U1735" si="8067">-I1528*($G1735/12)</f>
        <v>0</v>
      </c>
      <c r="K1735" s="166">
        <f t="shared" si="8067"/>
        <v>0</v>
      </c>
      <c r="L1735" s="166">
        <f t="shared" si="8067"/>
        <v>0</v>
      </c>
      <c r="M1735" s="166">
        <f t="shared" si="8067"/>
        <v>0</v>
      </c>
      <c r="N1735" s="166">
        <f t="shared" si="8067"/>
        <v>0</v>
      </c>
      <c r="O1735" s="166">
        <f t="shared" si="8067"/>
        <v>0</v>
      </c>
      <c r="P1735" s="166">
        <f t="shared" si="8067"/>
        <v>0</v>
      </c>
      <c r="Q1735" s="166">
        <f t="shared" si="8067"/>
        <v>0</v>
      </c>
      <c r="R1735" s="166">
        <f t="shared" si="8067"/>
        <v>0</v>
      </c>
      <c r="S1735" s="166">
        <f t="shared" si="8067"/>
        <v>0</v>
      </c>
      <c r="T1735" s="166">
        <f t="shared" si="8067"/>
        <v>0</v>
      </c>
      <c r="U1735" s="166">
        <f t="shared" si="8067"/>
        <v>0</v>
      </c>
      <c r="V1735" s="166">
        <f t="shared" si="7638"/>
        <v>0</v>
      </c>
      <c r="W1735" s="100">
        <f t="shared" si="7939"/>
        <v>0</v>
      </c>
      <c r="X1735" s="166">
        <f t="shared" ref="X1735:AH1735" si="8068">-W1528*($G1735/12)</f>
        <v>0</v>
      </c>
      <c r="Y1735" s="166">
        <f t="shared" si="8068"/>
        <v>0</v>
      </c>
      <c r="Z1735" s="166">
        <f t="shared" si="8068"/>
        <v>0</v>
      </c>
      <c r="AA1735" s="166">
        <f t="shared" si="8068"/>
        <v>0</v>
      </c>
      <c r="AB1735" s="166">
        <f t="shared" si="8068"/>
        <v>0</v>
      </c>
      <c r="AC1735" s="166">
        <f t="shared" si="8068"/>
        <v>0</v>
      </c>
      <c r="AD1735" s="166">
        <f t="shared" si="8068"/>
        <v>0</v>
      </c>
      <c r="AE1735" s="166">
        <f t="shared" si="8068"/>
        <v>0</v>
      </c>
      <c r="AF1735" s="166">
        <f t="shared" si="8068"/>
        <v>0</v>
      </c>
      <c r="AG1735" s="166">
        <f t="shared" si="8068"/>
        <v>0</v>
      </c>
      <c r="AH1735" s="166">
        <f t="shared" si="8068"/>
        <v>0</v>
      </c>
      <c r="AI1735" s="100">
        <f t="shared" si="7640"/>
        <v>0</v>
      </c>
      <c r="AJ1735" s="100">
        <f t="shared" si="7945"/>
        <v>0</v>
      </c>
      <c r="AK1735" s="100">
        <f t="shared" si="7946"/>
        <v>0</v>
      </c>
      <c r="AL1735" s="100">
        <f t="shared" si="8016"/>
        <v>0</v>
      </c>
      <c r="AM1735" s="100">
        <f t="shared" si="8016"/>
        <v>-155.57163066666664</v>
      </c>
      <c r="AN1735" s="100">
        <f t="shared" si="8016"/>
        <v>-155.57163066666664</v>
      </c>
      <c r="AO1735" s="100">
        <f t="shared" si="8016"/>
        <v>-155.57163066666664</v>
      </c>
      <c r="AP1735" s="100">
        <f t="shared" si="8016"/>
        <v>-155.57163066666664</v>
      </c>
      <c r="AQ1735" s="100">
        <f t="shared" si="8016"/>
        <v>-155.57163066666664</v>
      </c>
      <c r="AR1735" s="100">
        <f t="shared" si="8016"/>
        <v>-155.57163066666664</v>
      </c>
      <c r="AS1735" s="100">
        <f t="shared" si="8016"/>
        <v>-155.57163066666664</v>
      </c>
      <c r="AT1735" s="100">
        <f t="shared" si="8016"/>
        <v>-155.57163066666664</v>
      </c>
      <c r="AU1735" s="100">
        <f t="shared" si="8016"/>
        <v>-155.57163066666664</v>
      </c>
      <c r="AV1735" s="100">
        <f t="shared" si="7641"/>
        <v>-1400.1446759999994</v>
      </c>
      <c r="AW1735" s="100">
        <f t="shared" si="7948"/>
        <v>-155.57163066666664</v>
      </c>
      <c r="AX1735" s="100">
        <f t="shared" si="8005"/>
        <v>-155.57163066666664</v>
      </c>
      <c r="AY1735" s="100">
        <f t="shared" si="8005"/>
        <v>-155.57163066666664</v>
      </c>
      <c r="AZ1735" s="100">
        <f t="shared" si="8005"/>
        <v>-155.57163066666664</v>
      </c>
      <c r="BA1735" s="100">
        <f t="shared" si="8005"/>
        <v>-155.57163066666664</v>
      </c>
      <c r="BB1735" s="100">
        <f t="shared" si="8005"/>
        <v>-155.57163066666664</v>
      </c>
      <c r="BC1735" s="100">
        <f t="shared" si="8005"/>
        <v>-155.57163066666664</v>
      </c>
      <c r="BD1735" s="100">
        <f t="shared" si="8005"/>
        <v>-155.57163066666664</v>
      </c>
      <c r="BE1735" s="100">
        <f t="shared" si="8005"/>
        <v>-155.57163066666664</v>
      </c>
      <c r="BF1735" s="100">
        <f t="shared" si="8005"/>
        <v>-155.57163066666664</v>
      </c>
      <c r="BG1735" s="100">
        <f t="shared" si="8005"/>
        <v>-155.57163066666664</v>
      </c>
      <c r="BH1735" s="100">
        <f t="shared" si="8005"/>
        <v>-155.57163066666664</v>
      </c>
      <c r="BI1735" s="100">
        <f t="shared" ref="BI1735:BI1738" si="8069">SUM(AW1735:BH1735)</f>
        <v>-1866.8595679999992</v>
      </c>
      <c r="BV1735" s="142"/>
      <c r="CI1735" s="142"/>
      <c r="CV1735" s="142"/>
      <c r="DI1735" s="142"/>
      <c r="DV1735" s="142"/>
      <c r="EI1735" s="142"/>
    </row>
    <row r="1736" spans="1:139" ht="15.75" outlineLevel="1" x14ac:dyDescent="0.25">
      <c r="A1736" s="2">
        <f t="shared" si="8066"/>
        <v>29</v>
      </c>
      <c r="B1736" s="1" t="str">
        <f t="shared" si="8066"/>
        <v>PRE-09862</v>
      </c>
      <c r="C1736" s="1" t="str">
        <f t="shared" si="8066"/>
        <v>SPP FH - Waters Avenue 13339</v>
      </c>
      <c r="D1736" s="2" t="str">
        <f t="shared" si="8066"/>
        <v>A2787723</v>
      </c>
      <c r="E1736" s="141" t="str">
        <f t="shared" si="8066"/>
        <v>SPP FH -Waters Ave 13339 OCR 138436</v>
      </c>
      <c r="F1736" s="114">
        <f t="shared" si="7937"/>
        <v>364</v>
      </c>
      <c r="G1736" s="186">
        <f>VLOOKUP($F1736,'2021 Depreciation Rates'!$A:$B,2,FALSE)</f>
        <v>4.3999999999999997E-2</v>
      </c>
      <c r="H1736" s="186">
        <f>VLOOKUP($F1736,'2022-2023 Depreciation Rates'!$A$1:$B$197,2,FALSE)</f>
        <v>3.6999999999999998E-2</v>
      </c>
      <c r="J1736" s="166">
        <f t="shared" ref="J1736:U1736" si="8070">-I1529*($G1736/12)</f>
        <v>0</v>
      </c>
      <c r="K1736" s="166">
        <f t="shared" si="8070"/>
        <v>0</v>
      </c>
      <c r="L1736" s="166">
        <f t="shared" si="8070"/>
        <v>0</v>
      </c>
      <c r="M1736" s="166">
        <f t="shared" si="8070"/>
        <v>0</v>
      </c>
      <c r="N1736" s="166">
        <f t="shared" si="8070"/>
        <v>0</v>
      </c>
      <c r="O1736" s="166">
        <f t="shared" si="8070"/>
        <v>0</v>
      </c>
      <c r="P1736" s="166">
        <f t="shared" si="8070"/>
        <v>0</v>
      </c>
      <c r="Q1736" s="166">
        <f t="shared" si="8070"/>
        <v>0</v>
      </c>
      <c r="R1736" s="166">
        <f t="shared" si="8070"/>
        <v>0</v>
      </c>
      <c r="S1736" s="166">
        <f t="shared" si="8070"/>
        <v>0</v>
      </c>
      <c r="T1736" s="166">
        <f t="shared" si="8070"/>
        <v>0</v>
      </c>
      <c r="U1736" s="166">
        <f t="shared" si="8070"/>
        <v>0</v>
      </c>
      <c r="V1736" s="166">
        <f t="shared" ref="V1736" si="8071">SUM(J1736:U1736)</f>
        <v>0</v>
      </c>
      <c r="W1736" s="100">
        <f t="shared" si="7939"/>
        <v>0</v>
      </c>
      <c r="X1736" s="166">
        <f t="shared" ref="X1736:AH1736" si="8072">-W1529*($G1736/12)</f>
        <v>0</v>
      </c>
      <c r="Y1736" s="166">
        <f t="shared" si="8072"/>
        <v>0</v>
      </c>
      <c r="Z1736" s="166">
        <f t="shared" si="8072"/>
        <v>0</v>
      </c>
      <c r="AA1736" s="166">
        <f t="shared" si="8072"/>
        <v>0</v>
      </c>
      <c r="AB1736" s="166">
        <f t="shared" si="8072"/>
        <v>0</v>
      </c>
      <c r="AC1736" s="166">
        <f t="shared" si="8072"/>
        <v>0</v>
      </c>
      <c r="AD1736" s="166">
        <f t="shared" si="8072"/>
        <v>0</v>
      </c>
      <c r="AE1736" s="166">
        <f t="shared" si="8072"/>
        <v>0</v>
      </c>
      <c r="AF1736" s="166">
        <f t="shared" si="8072"/>
        <v>0</v>
      </c>
      <c r="AG1736" s="166">
        <f t="shared" si="8072"/>
        <v>0</v>
      </c>
      <c r="AH1736" s="166">
        <f t="shared" si="8072"/>
        <v>0</v>
      </c>
      <c r="AI1736" s="100">
        <f t="shared" ref="AI1736" si="8073">SUM(W1736:AH1736)</f>
        <v>0</v>
      </c>
      <c r="AJ1736" s="100">
        <f t="shared" si="7945"/>
        <v>0</v>
      </c>
      <c r="AK1736" s="100">
        <f t="shared" si="7946"/>
        <v>0</v>
      </c>
      <c r="AL1736" s="100">
        <f t="shared" si="8016"/>
        <v>0</v>
      </c>
      <c r="AM1736" s="100">
        <f t="shared" si="8016"/>
        <v>0</v>
      </c>
      <c r="AN1736" s="100">
        <f t="shared" si="8016"/>
        <v>0</v>
      </c>
      <c r="AO1736" s="100">
        <f t="shared" si="8016"/>
        <v>0</v>
      </c>
      <c r="AP1736" s="100">
        <f t="shared" si="8016"/>
        <v>0</v>
      </c>
      <c r="AQ1736" s="100">
        <f t="shared" si="8016"/>
        <v>0</v>
      </c>
      <c r="AR1736" s="100">
        <f t="shared" si="8016"/>
        <v>0</v>
      </c>
      <c r="AS1736" s="100">
        <f t="shared" si="8016"/>
        <v>0</v>
      </c>
      <c r="AT1736" s="100">
        <f t="shared" si="8016"/>
        <v>0</v>
      </c>
      <c r="AU1736" s="100">
        <f t="shared" si="8016"/>
        <v>0</v>
      </c>
      <c r="AV1736" s="100">
        <f t="shared" ref="AV1736" si="8074">SUM(AJ1736:AU1736)</f>
        <v>0</v>
      </c>
      <c r="AW1736" s="100">
        <f t="shared" si="7948"/>
        <v>0</v>
      </c>
      <c r="AX1736" s="100">
        <f t="shared" si="8005"/>
        <v>0</v>
      </c>
      <c r="AY1736" s="100">
        <f t="shared" si="8005"/>
        <v>0</v>
      </c>
      <c r="AZ1736" s="100">
        <f t="shared" si="8005"/>
        <v>0</v>
      </c>
      <c r="BA1736" s="100">
        <f t="shared" si="8005"/>
        <v>0</v>
      </c>
      <c r="BB1736" s="100">
        <f t="shared" si="8005"/>
        <v>0</v>
      </c>
      <c r="BC1736" s="100">
        <f t="shared" si="8005"/>
        <v>0</v>
      </c>
      <c r="BD1736" s="100">
        <f t="shared" si="8005"/>
        <v>0</v>
      </c>
      <c r="BE1736" s="100">
        <f t="shared" si="8005"/>
        <v>0</v>
      </c>
      <c r="BF1736" s="100">
        <f t="shared" si="8005"/>
        <v>0</v>
      </c>
      <c r="BG1736" s="100">
        <f t="shared" si="8005"/>
        <v>0</v>
      </c>
      <c r="BH1736" s="100">
        <f t="shared" si="8005"/>
        <v>0</v>
      </c>
      <c r="BI1736" s="100">
        <f t="shared" si="8069"/>
        <v>0</v>
      </c>
      <c r="BV1736" s="142"/>
      <c r="CI1736" s="142"/>
      <c r="CV1736" s="142"/>
      <c r="DI1736" s="142"/>
      <c r="DV1736" s="142"/>
      <c r="EI1736" s="142"/>
    </row>
    <row r="1737" spans="1:139" ht="15.75" outlineLevel="1" x14ac:dyDescent="0.25">
      <c r="A1737" s="2">
        <f t="shared" si="8066"/>
        <v>30</v>
      </c>
      <c r="B1737" s="1" t="str">
        <f t="shared" si="8066"/>
        <v>PRE-09863</v>
      </c>
      <c r="C1737" s="1" t="str">
        <f t="shared" si="8066"/>
        <v>SPP FH - Twelfth Avenue 13433</v>
      </c>
      <c r="D1737" s="2" t="str">
        <f t="shared" si="8066"/>
        <v>PRE-09863.1</v>
      </c>
      <c r="E1737" s="141" t="str">
        <f t="shared" si="8066"/>
        <v>SPP FH - Twelfth Avenue 13433 - OH</v>
      </c>
      <c r="F1737" s="114">
        <f t="shared" si="7937"/>
        <v>364</v>
      </c>
      <c r="G1737" s="186">
        <f>VLOOKUP($F1737,'2021 Depreciation Rates'!$A:$B,2,FALSE)</f>
        <v>4.3999999999999997E-2</v>
      </c>
      <c r="H1737" s="186">
        <f>VLOOKUP($F1737,'2022-2023 Depreciation Rates'!$A$1:$B$197,2,FALSE)</f>
        <v>3.6999999999999998E-2</v>
      </c>
      <c r="J1737" s="166">
        <f t="shared" ref="J1737:U1737" si="8075">-I1530*($G1737/12)</f>
        <v>0</v>
      </c>
      <c r="K1737" s="166">
        <f t="shared" si="8075"/>
        <v>0</v>
      </c>
      <c r="L1737" s="166">
        <f t="shared" si="8075"/>
        <v>0</v>
      </c>
      <c r="M1737" s="166">
        <f t="shared" si="8075"/>
        <v>0</v>
      </c>
      <c r="N1737" s="166">
        <f t="shared" si="8075"/>
        <v>0</v>
      </c>
      <c r="O1737" s="166">
        <f t="shared" si="8075"/>
        <v>0</v>
      </c>
      <c r="P1737" s="166">
        <f t="shared" si="8075"/>
        <v>0</v>
      </c>
      <c r="Q1737" s="166">
        <f t="shared" si="8075"/>
        <v>0</v>
      </c>
      <c r="R1737" s="166">
        <f t="shared" si="8075"/>
        <v>0</v>
      </c>
      <c r="S1737" s="166">
        <f t="shared" si="8075"/>
        <v>0</v>
      </c>
      <c r="T1737" s="166">
        <f t="shared" si="8075"/>
        <v>0</v>
      </c>
      <c r="U1737" s="166">
        <f t="shared" si="8075"/>
        <v>0</v>
      </c>
      <c r="V1737" s="166">
        <f t="shared" si="7638"/>
        <v>0</v>
      </c>
      <c r="W1737" s="100">
        <f t="shared" si="7939"/>
        <v>0</v>
      </c>
      <c r="X1737" s="166">
        <f t="shared" ref="X1737:AH1737" si="8076">-W1530*($G1737/12)</f>
        <v>0</v>
      </c>
      <c r="Y1737" s="166">
        <f t="shared" si="8076"/>
        <v>0</v>
      </c>
      <c r="Z1737" s="166">
        <f t="shared" si="8076"/>
        <v>0</v>
      </c>
      <c r="AA1737" s="166">
        <f t="shared" si="8076"/>
        <v>0</v>
      </c>
      <c r="AB1737" s="166">
        <f t="shared" si="8076"/>
        <v>0</v>
      </c>
      <c r="AC1737" s="166">
        <f t="shared" si="8076"/>
        <v>0</v>
      </c>
      <c r="AD1737" s="166">
        <f t="shared" si="8076"/>
        <v>0</v>
      </c>
      <c r="AE1737" s="166">
        <f t="shared" si="8076"/>
        <v>0</v>
      </c>
      <c r="AF1737" s="166">
        <f t="shared" si="8076"/>
        <v>0</v>
      </c>
      <c r="AG1737" s="166">
        <f t="shared" si="8076"/>
        <v>0</v>
      </c>
      <c r="AH1737" s="166">
        <f t="shared" si="8076"/>
        <v>0</v>
      </c>
      <c r="AI1737" s="100">
        <f t="shared" si="7640"/>
        <v>0</v>
      </c>
      <c r="AJ1737" s="100">
        <f t="shared" si="7945"/>
        <v>0</v>
      </c>
      <c r="AK1737" s="100">
        <f t="shared" si="7946"/>
        <v>0</v>
      </c>
      <c r="AL1737" s="100">
        <f t="shared" si="8016"/>
        <v>0</v>
      </c>
      <c r="AM1737" s="100">
        <f t="shared" si="8016"/>
        <v>0</v>
      </c>
      <c r="AN1737" s="100">
        <f t="shared" si="8016"/>
        <v>0</v>
      </c>
      <c r="AO1737" s="100">
        <f t="shared" si="8016"/>
        <v>0</v>
      </c>
      <c r="AP1737" s="100">
        <f t="shared" si="8016"/>
        <v>0</v>
      </c>
      <c r="AQ1737" s="100">
        <f t="shared" si="8016"/>
        <v>-1853.2929136666669</v>
      </c>
      <c r="AR1737" s="100">
        <f t="shared" si="8016"/>
        <v>-1853.2929136666669</v>
      </c>
      <c r="AS1737" s="100">
        <f t="shared" si="8016"/>
        <v>-1853.2929136666669</v>
      </c>
      <c r="AT1737" s="100">
        <f t="shared" si="8016"/>
        <v>-1853.2929136666669</v>
      </c>
      <c r="AU1737" s="100">
        <f t="shared" si="8016"/>
        <v>-1853.2929136666669</v>
      </c>
      <c r="AV1737" s="100">
        <f t="shared" si="7641"/>
        <v>-9266.4645683333347</v>
      </c>
      <c r="AW1737" s="100">
        <f t="shared" si="7948"/>
        <v>-1853.2929136666669</v>
      </c>
      <c r="AX1737" s="100">
        <f t="shared" si="8005"/>
        <v>-1853.2929136666669</v>
      </c>
      <c r="AY1737" s="100">
        <f t="shared" si="8005"/>
        <v>-1853.2929136666669</v>
      </c>
      <c r="AZ1737" s="100">
        <f t="shared" si="8005"/>
        <v>-1853.2929136666669</v>
      </c>
      <c r="BA1737" s="100">
        <f t="shared" si="8005"/>
        <v>-1853.2929136666669</v>
      </c>
      <c r="BB1737" s="100">
        <f t="shared" si="8005"/>
        <v>-1853.2929136666669</v>
      </c>
      <c r="BC1737" s="100">
        <f t="shared" si="8005"/>
        <v>-1853.2929136666669</v>
      </c>
      <c r="BD1737" s="100">
        <f t="shared" si="8005"/>
        <v>-1853.2929136666669</v>
      </c>
      <c r="BE1737" s="100">
        <f t="shared" si="8005"/>
        <v>-1853.2929136666669</v>
      </c>
      <c r="BF1737" s="100">
        <f t="shared" si="8005"/>
        <v>-1853.2929136666669</v>
      </c>
      <c r="BG1737" s="100">
        <f t="shared" si="8005"/>
        <v>-1853.2929136666669</v>
      </c>
      <c r="BH1737" s="100">
        <f t="shared" si="8005"/>
        <v>-1853.2929136666669</v>
      </c>
      <c r="BI1737" s="100">
        <f t="shared" si="8069"/>
        <v>-22239.514964000005</v>
      </c>
      <c r="BV1737" s="142"/>
      <c r="CI1737" s="142"/>
      <c r="CV1737" s="142"/>
      <c r="DI1737" s="142"/>
      <c r="DV1737" s="142"/>
      <c r="EI1737" s="142"/>
    </row>
    <row r="1738" spans="1:139" ht="15.75" outlineLevel="1" x14ac:dyDescent="0.25">
      <c r="A1738" s="2">
        <f t="shared" si="8066"/>
        <v>30</v>
      </c>
      <c r="B1738" s="1" t="str">
        <f t="shared" si="8066"/>
        <v>PRE-09863</v>
      </c>
      <c r="C1738" s="1" t="str">
        <f t="shared" si="8066"/>
        <v>SPP FH - Twelfth Avenue 13433</v>
      </c>
      <c r="D1738" s="2" t="str">
        <f t="shared" si="8066"/>
        <v>A2811597</v>
      </c>
      <c r="E1738" s="141" t="str">
        <f t="shared" si="8066"/>
        <v>12AV433A - OCR#4346</v>
      </c>
      <c r="F1738" s="114">
        <f t="shared" si="7937"/>
        <v>364</v>
      </c>
      <c r="G1738" s="186">
        <f>VLOOKUP($F1738,'2021 Depreciation Rates'!$A:$B,2,FALSE)</f>
        <v>4.3999999999999997E-2</v>
      </c>
      <c r="H1738" s="186">
        <f>VLOOKUP($F1738,'2022-2023 Depreciation Rates'!$A$1:$B$197,2,FALSE)</f>
        <v>3.6999999999999998E-2</v>
      </c>
      <c r="J1738" s="166">
        <f t="shared" ref="J1738" si="8077">-I1531*($G1738/12)</f>
        <v>0</v>
      </c>
      <c r="K1738" s="166">
        <f t="shared" ref="K1738" si="8078">-J1531*($G1738/12)</f>
        <v>0</v>
      </c>
      <c r="L1738" s="166">
        <f t="shared" ref="L1738" si="8079">-K1531*($G1738/12)</f>
        <v>0</v>
      </c>
      <c r="M1738" s="166">
        <f t="shared" ref="M1738" si="8080">-L1531*($G1738/12)</f>
        <v>0</v>
      </c>
      <c r="N1738" s="166">
        <f t="shared" ref="N1738" si="8081">-M1531*($G1738/12)</f>
        <v>0</v>
      </c>
      <c r="O1738" s="166">
        <f t="shared" ref="O1738" si="8082">-N1531*($G1738/12)</f>
        <v>0</v>
      </c>
      <c r="P1738" s="166">
        <f t="shared" ref="P1738" si="8083">-O1531*($G1738/12)</f>
        <v>0</v>
      </c>
      <c r="Q1738" s="166">
        <f t="shared" ref="Q1738" si="8084">-P1531*($G1738/12)</f>
        <v>0</v>
      </c>
      <c r="R1738" s="166">
        <f t="shared" ref="R1738" si="8085">-Q1531*($G1738/12)</f>
        <v>0</v>
      </c>
      <c r="S1738" s="166">
        <f t="shared" ref="S1738" si="8086">-R1531*($G1738/12)</f>
        <v>0</v>
      </c>
      <c r="T1738" s="166">
        <f t="shared" ref="T1738" si="8087">-S1531*($G1738/12)</f>
        <v>0</v>
      </c>
      <c r="U1738" s="166">
        <f t="shared" ref="U1738" si="8088">-T1531*($G1738/12)</f>
        <v>0</v>
      </c>
      <c r="V1738" s="166">
        <f t="shared" ref="V1738" si="8089">SUM(J1738:U1738)</f>
        <v>0</v>
      </c>
      <c r="W1738" s="100">
        <f t="shared" si="7939"/>
        <v>0</v>
      </c>
      <c r="X1738" s="166">
        <f t="shared" ref="X1738" si="8090">-W1531*($G1738/12)</f>
        <v>0</v>
      </c>
      <c r="Y1738" s="166">
        <f t="shared" ref="Y1738" si="8091">-X1531*($G1738/12)</f>
        <v>0</v>
      </c>
      <c r="Z1738" s="166">
        <f t="shared" ref="Z1738" si="8092">-Y1531*($G1738/12)</f>
        <v>0</v>
      </c>
      <c r="AA1738" s="166">
        <f t="shared" ref="AA1738" si="8093">-Z1531*($G1738/12)</f>
        <v>0</v>
      </c>
      <c r="AB1738" s="166">
        <f t="shared" ref="AB1738" si="8094">-AA1531*($G1738/12)</f>
        <v>0</v>
      </c>
      <c r="AC1738" s="166">
        <f t="shared" ref="AC1738" si="8095">-AB1531*($G1738/12)</f>
        <v>0</v>
      </c>
      <c r="AD1738" s="166">
        <f t="shared" ref="AD1738" si="8096">-AC1531*($G1738/12)</f>
        <v>0</v>
      </c>
      <c r="AE1738" s="166">
        <f t="shared" ref="AE1738" si="8097">-AD1531*($G1738/12)</f>
        <v>0</v>
      </c>
      <c r="AF1738" s="166">
        <f t="shared" ref="AF1738" si="8098">-AE1531*($G1738/12)</f>
        <v>0</v>
      </c>
      <c r="AG1738" s="166">
        <f t="shared" ref="AG1738" si="8099">-AF1531*($G1738/12)</f>
        <v>0</v>
      </c>
      <c r="AH1738" s="166"/>
      <c r="AI1738" s="100"/>
      <c r="AJ1738" s="100">
        <f t="shared" si="7945"/>
        <v>0</v>
      </c>
      <c r="AK1738" s="100">
        <f t="shared" si="7946"/>
        <v>0</v>
      </c>
      <c r="AL1738" s="100">
        <f t="shared" si="8016"/>
        <v>0</v>
      </c>
      <c r="AM1738" s="100">
        <f t="shared" si="8016"/>
        <v>0</v>
      </c>
      <c r="AN1738" s="100">
        <f t="shared" si="8016"/>
        <v>0</v>
      </c>
      <c r="AO1738" s="100">
        <f t="shared" si="8016"/>
        <v>0</v>
      </c>
      <c r="AP1738" s="100">
        <f t="shared" si="8016"/>
        <v>0</v>
      </c>
      <c r="AQ1738" s="100">
        <f t="shared" si="8016"/>
        <v>0</v>
      </c>
      <c r="AR1738" s="100">
        <f t="shared" si="8016"/>
        <v>0</v>
      </c>
      <c r="AS1738" s="100">
        <f t="shared" si="8016"/>
        <v>0</v>
      </c>
      <c r="AT1738" s="100">
        <f t="shared" si="8016"/>
        <v>0</v>
      </c>
      <c r="AU1738" s="100">
        <f t="shared" si="8016"/>
        <v>0</v>
      </c>
      <c r="AV1738" s="100">
        <f t="shared" si="7641"/>
        <v>0</v>
      </c>
      <c r="AW1738" s="100">
        <f t="shared" si="7948"/>
        <v>0</v>
      </c>
      <c r="AX1738" s="100">
        <f t="shared" si="8005"/>
        <v>0</v>
      </c>
      <c r="AY1738" s="100">
        <f t="shared" si="8005"/>
        <v>0</v>
      </c>
      <c r="AZ1738" s="100">
        <f t="shared" si="8005"/>
        <v>0</v>
      </c>
      <c r="BA1738" s="100">
        <f t="shared" si="8005"/>
        <v>0</v>
      </c>
      <c r="BB1738" s="100">
        <f t="shared" si="8005"/>
        <v>0</v>
      </c>
      <c r="BC1738" s="100">
        <f t="shared" si="8005"/>
        <v>0</v>
      </c>
      <c r="BD1738" s="100">
        <f t="shared" si="8005"/>
        <v>0</v>
      </c>
      <c r="BE1738" s="100">
        <f t="shared" si="8005"/>
        <v>0</v>
      </c>
      <c r="BF1738" s="100">
        <f t="shared" si="8005"/>
        <v>0</v>
      </c>
      <c r="BG1738" s="100">
        <f t="shared" si="8005"/>
        <v>0</v>
      </c>
      <c r="BH1738" s="100">
        <f t="shared" si="8005"/>
        <v>0</v>
      </c>
      <c r="BI1738" s="100">
        <f t="shared" si="8069"/>
        <v>0</v>
      </c>
      <c r="BV1738" s="142"/>
      <c r="CI1738" s="142"/>
      <c r="CV1738" s="142"/>
      <c r="DI1738" s="142"/>
      <c r="DV1738" s="142"/>
      <c r="EI1738" s="142"/>
    </row>
    <row r="1739" spans="1:139" ht="15.75" outlineLevel="1" x14ac:dyDescent="0.25">
      <c r="A1739" s="2">
        <f t="shared" si="8066"/>
        <v>31</v>
      </c>
      <c r="B1739" s="1" t="str">
        <f t="shared" si="8066"/>
        <v>PRE-09871</v>
      </c>
      <c r="C1739" s="1" t="str">
        <f t="shared" si="8066"/>
        <v>SPP FH - Knights 13808</v>
      </c>
      <c r="D1739" s="2" t="str">
        <f t="shared" si="8066"/>
        <v>PRE-09871.1</v>
      </c>
      <c r="E1739" s="141" t="str">
        <f t="shared" si="8066"/>
        <v>SPP FH - Knights 13808</v>
      </c>
      <c r="F1739" s="114">
        <f t="shared" si="7937"/>
        <v>364</v>
      </c>
      <c r="G1739" s="186">
        <f>VLOOKUP($F1739,'2021 Depreciation Rates'!$A:$B,2,FALSE)</f>
        <v>4.3999999999999997E-2</v>
      </c>
      <c r="H1739" s="186">
        <f>VLOOKUP($F1739,'2022-2023 Depreciation Rates'!$A$1:$B$197,2,FALSE)</f>
        <v>3.6999999999999998E-2</v>
      </c>
      <c r="J1739" s="166">
        <f t="shared" ref="J1739:U1739" si="8100">-I1532*($G1739/12)</f>
        <v>0</v>
      </c>
      <c r="K1739" s="166">
        <f t="shared" si="8100"/>
        <v>0</v>
      </c>
      <c r="L1739" s="166">
        <f t="shared" si="8100"/>
        <v>0</v>
      </c>
      <c r="M1739" s="166">
        <f t="shared" si="8100"/>
        <v>0</v>
      </c>
      <c r="N1739" s="166">
        <f t="shared" si="8100"/>
        <v>0</v>
      </c>
      <c r="O1739" s="166">
        <f t="shared" si="8100"/>
        <v>0</v>
      </c>
      <c r="P1739" s="166">
        <f t="shared" si="8100"/>
        <v>0</v>
      </c>
      <c r="Q1739" s="166">
        <f t="shared" si="8100"/>
        <v>0</v>
      </c>
      <c r="R1739" s="166">
        <f t="shared" si="8100"/>
        <v>0</v>
      </c>
      <c r="S1739" s="166">
        <f t="shared" si="8100"/>
        <v>0</v>
      </c>
      <c r="T1739" s="166">
        <f t="shared" si="8100"/>
        <v>0</v>
      </c>
      <c r="U1739" s="166">
        <f t="shared" si="8100"/>
        <v>0</v>
      </c>
      <c r="V1739" s="166">
        <f t="shared" si="7638"/>
        <v>0</v>
      </c>
      <c r="W1739" s="100">
        <f t="shared" si="7939"/>
        <v>0</v>
      </c>
      <c r="X1739" s="166">
        <f t="shared" ref="X1739:AH1739" si="8101">-W1532*($G1739/12)</f>
        <v>0</v>
      </c>
      <c r="Y1739" s="166">
        <f t="shared" si="8101"/>
        <v>0</v>
      </c>
      <c r="Z1739" s="166">
        <f t="shared" si="8101"/>
        <v>0</v>
      </c>
      <c r="AA1739" s="166">
        <f t="shared" si="8101"/>
        <v>0</v>
      </c>
      <c r="AB1739" s="166">
        <f t="shared" si="8101"/>
        <v>0</v>
      </c>
      <c r="AC1739" s="166">
        <f t="shared" si="8101"/>
        <v>0</v>
      </c>
      <c r="AD1739" s="166">
        <f t="shared" si="8101"/>
        <v>0</v>
      </c>
      <c r="AE1739" s="166">
        <f t="shared" si="8101"/>
        <v>0</v>
      </c>
      <c r="AF1739" s="166">
        <f t="shared" si="8101"/>
        <v>0</v>
      </c>
      <c r="AG1739" s="166">
        <f t="shared" si="8101"/>
        <v>0</v>
      </c>
      <c r="AH1739" s="166">
        <f t="shared" si="8101"/>
        <v>0</v>
      </c>
      <c r="AI1739" s="100">
        <f t="shared" si="7640"/>
        <v>0</v>
      </c>
      <c r="AJ1739" s="100">
        <f t="shared" si="7945"/>
        <v>0</v>
      </c>
      <c r="AK1739" s="100">
        <f t="shared" si="7946"/>
        <v>0</v>
      </c>
      <c r="AL1739" s="100">
        <f t="shared" si="8016"/>
        <v>0</v>
      </c>
      <c r="AM1739" s="100">
        <f t="shared" si="8016"/>
        <v>-1379.368843</v>
      </c>
      <c r="AN1739" s="100">
        <f t="shared" si="8016"/>
        <v>-1379.368843</v>
      </c>
      <c r="AO1739" s="100">
        <f t="shared" si="8016"/>
        <v>-1379.368843</v>
      </c>
      <c r="AP1739" s="100">
        <f t="shared" si="8016"/>
        <v>-1379.368843</v>
      </c>
      <c r="AQ1739" s="100">
        <f t="shared" si="8016"/>
        <v>-1379.368843</v>
      </c>
      <c r="AR1739" s="100">
        <f t="shared" si="8016"/>
        <v>-1379.368843</v>
      </c>
      <c r="AS1739" s="100">
        <f t="shared" si="8016"/>
        <v>-1379.368843</v>
      </c>
      <c r="AT1739" s="100">
        <f t="shared" si="8016"/>
        <v>-1379.368843</v>
      </c>
      <c r="AU1739" s="100">
        <f t="shared" si="8016"/>
        <v>-1379.368843</v>
      </c>
      <c r="AV1739" s="100">
        <f t="shared" si="7641"/>
        <v>-12414.319587</v>
      </c>
      <c r="AW1739" s="100">
        <f t="shared" si="7948"/>
        <v>-1379.368843</v>
      </c>
      <c r="AX1739" s="100">
        <f t="shared" ref="AX1739:BH1754" si="8102">-AW1532*($H1739/12)</f>
        <v>-1379.368843</v>
      </c>
      <c r="AY1739" s="100">
        <f t="shared" si="8102"/>
        <v>-1379.368843</v>
      </c>
      <c r="AZ1739" s="100">
        <f t="shared" si="8102"/>
        <v>-1379.368843</v>
      </c>
      <c r="BA1739" s="100">
        <f t="shared" si="8102"/>
        <v>-1379.368843</v>
      </c>
      <c r="BB1739" s="100">
        <f t="shared" si="8102"/>
        <v>-1379.368843</v>
      </c>
      <c r="BC1739" s="100">
        <f t="shared" si="8102"/>
        <v>-1379.368843</v>
      </c>
      <c r="BD1739" s="100">
        <f t="shared" si="8102"/>
        <v>-1379.368843</v>
      </c>
      <c r="BE1739" s="100">
        <f t="shared" si="8102"/>
        <v>-1379.368843</v>
      </c>
      <c r="BF1739" s="100">
        <f t="shared" si="8102"/>
        <v>-1379.368843</v>
      </c>
      <c r="BG1739" s="100">
        <f t="shared" si="8102"/>
        <v>-1379.368843</v>
      </c>
      <c r="BH1739" s="100">
        <f t="shared" si="8102"/>
        <v>-1379.368843</v>
      </c>
      <c r="BI1739" s="100">
        <f t="shared" ref="BI1739:BI1741" si="8103">SUM(AW1739:BH1739)</f>
        <v>-16552.426115999999</v>
      </c>
      <c r="BV1739" s="142"/>
      <c r="CI1739" s="142"/>
      <c r="CV1739" s="142"/>
      <c r="DI1739" s="142"/>
      <c r="DV1739" s="142"/>
      <c r="EI1739" s="142"/>
    </row>
    <row r="1740" spans="1:139" ht="15.75" outlineLevel="1" x14ac:dyDescent="0.25">
      <c r="A1740" s="2">
        <f t="shared" si="8066"/>
        <v>32</v>
      </c>
      <c r="B1740" s="1" t="str">
        <f t="shared" si="8066"/>
        <v>PRE-09864</v>
      </c>
      <c r="C1740" s="1" t="str">
        <f t="shared" si="8066"/>
        <v>SPP FH - Orient Park 13964</v>
      </c>
      <c r="D1740" s="2" t="str">
        <f t="shared" si="8066"/>
        <v>PRE-09864.1</v>
      </c>
      <c r="E1740" s="141" t="str">
        <f t="shared" si="8066"/>
        <v>SPP FH - Orient Park 13964 - OH</v>
      </c>
      <c r="F1740" s="114">
        <f t="shared" si="7937"/>
        <v>364</v>
      </c>
      <c r="G1740" s="186">
        <f>VLOOKUP($F1740,'2021 Depreciation Rates'!$A:$B,2,FALSE)</f>
        <v>4.3999999999999997E-2</v>
      </c>
      <c r="H1740" s="186">
        <f>VLOOKUP($F1740,'2022-2023 Depreciation Rates'!$A$1:$B$197,2,FALSE)</f>
        <v>3.6999999999999998E-2</v>
      </c>
      <c r="J1740" s="166">
        <f t="shared" ref="J1740:U1740" si="8104">-I1533*($G1740/12)</f>
        <v>0</v>
      </c>
      <c r="K1740" s="166">
        <f t="shared" si="8104"/>
        <v>0</v>
      </c>
      <c r="L1740" s="166">
        <f t="shared" si="8104"/>
        <v>0</v>
      </c>
      <c r="M1740" s="166">
        <f t="shared" si="8104"/>
        <v>0</v>
      </c>
      <c r="N1740" s="166">
        <f t="shared" si="8104"/>
        <v>0</v>
      </c>
      <c r="O1740" s="166">
        <f t="shared" si="8104"/>
        <v>0</v>
      </c>
      <c r="P1740" s="166">
        <f t="shared" si="8104"/>
        <v>0</v>
      </c>
      <c r="Q1740" s="166">
        <f t="shared" si="8104"/>
        <v>0</v>
      </c>
      <c r="R1740" s="166">
        <f t="shared" si="8104"/>
        <v>0</v>
      </c>
      <c r="S1740" s="166">
        <f t="shared" si="8104"/>
        <v>0</v>
      </c>
      <c r="T1740" s="166">
        <f t="shared" si="8104"/>
        <v>0</v>
      </c>
      <c r="U1740" s="166">
        <f t="shared" si="8104"/>
        <v>0</v>
      </c>
      <c r="V1740" s="166">
        <f t="shared" si="7638"/>
        <v>0</v>
      </c>
      <c r="W1740" s="100">
        <f t="shared" si="7939"/>
        <v>0</v>
      </c>
      <c r="X1740" s="166">
        <f t="shared" ref="X1740:AH1740" si="8105">-W1533*($G1740/12)</f>
        <v>0</v>
      </c>
      <c r="Y1740" s="166">
        <f t="shared" si="8105"/>
        <v>0</v>
      </c>
      <c r="Z1740" s="166">
        <f t="shared" si="8105"/>
        <v>0</v>
      </c>
      <c r="AA1740" s="166">
        <f t="shared" si="8105"/>
        <v>0</v>
      </c>
      <c r="AB1740" s="166">
        <f t="shared" si="8105"/>
        <v>0</v>
      </c>
      <c r="AC1740" s="166">
        <f t="shared" si="8105"/>
        <v>0</v>
      </c>
      <c r="AD1740" s="166">
        <f t="shared" si="8105"/>
        <v>0</v>
      </c>
      <c r="AE1740" s="166">
        <f t="shared" si="8105"/>
        <v>0</v>
      </c>
      <c r="AF1740" s="166">
        <f t="shared" si="8105"/>
        <v>0</v>
      </c>
      <c r="AG1740" s="166">
        <f t="shared" si="8105"/>
        <v>0</v>
      </c>
      <c r="AH1740" s="166">
        <f t="shared" si="8105"/>
        <v>0</v>
      </c>
      <c r="AI1740" s="100">
        <f t="shared" si="7640"/>
        <v>0</v>
      </c>
      <c r="AJ1740" s="100">
        <f t="shared" si="7945"/>
        <v>0</v>
      </c>
      <c r="AK1740" s="100">
        <f t="shared" si="7946"/>
        <v>0</v>
      </c>
      <c r="AL1740" s="100">
        <f t="shared" si="8016"/>
        <v>0</v>
      </c>
      <c r="AM1740" s="100">
        <f t="shared" si="8016"/>
        <v>-522.80537499999991</v>
      </c>
      <c r="AN1740" s="100">
        <f t="shared" si="8016"/>
        <v>-522.80537499999991</v>
      </c>
      <c r="AO1740" s="100">
        <f t="shared" si="8016"/>
        <v>-522.80537499999991</v>
      </c>
      <c r="AP1740" s="100">
        <f t="shared" si="8016"/>
        <v>-522.80537499999991</v>
      </c>
      <c r="AQ1740" s="100">
        <f t="shared" si="8016"/>
        <v>-522.80537499999991</v>
      </c>
      <c r="AR1740" s="100">
        <f t="shared" si="8016"/>
        <v>-522.80537499999991</v>
      </c>
      <c r="AS1740" s="100">
        <f t="shared" si="8016"/>
        <v>-522.80537499999991</v>
      </c>
      <c r="AT1740" s="100">
        <f t="shared" si="8016"/>
        <v>-522.80537499999991</v>
      </c>
      <c r="AU1740" s="100">
        <f t="shared" si="8016"/>
        <v>-522.80537499999991</v>
      </c>
      <c r="AV1740" s="100">
        <f t="shared" si="7641"/>
        <v>-4705.2483749999992</v>
      </c>
      <c r="AW1740" s="100">
        <f t="shared" si="7948"/>
        <v>-522.80537499999991</v>
      </c>
      <c r="AX1740" s="100">
        <f t="shared" si="8102"/>
        <v>-522.80537499999991</v>
      </c>
      <c r="AY1740" s="100">
        <f t="shared" si="8102"/>
        <v>-522.80537499999991</v>
      </c>
      <c r="AZ1740" s="100">
        <f t="shared" si="8102"/>
        <v>-522.80537499999991</v>
      </c>
      <c r="BA1740" s="100">
        <f t="shared" si="8102"/>
        <v>-522.80537499999991</v>
      </c>
      <c r="BB1740" s="100">
        <f t="shared" si="8102"/>
        <v>-522.80537499999991</v>
      </c>
      <c r="BC1740" s="100">
        <f t="shared" si="8102"/>
        <v>-522.80537499999991</v>
      </c>
      <c r="BD1740" s="100">
        <f t="shared" si="8102"/>
        <v>-522.80537499999991</v>
      </c>
      <c r="BE1740" s="100">
        <f t="shared" si="8102"/>
        <v>-522.80537499999991</v>
      </c>
      <c r="BF1740" s="100">
        <f t="shared" si="8102"/>
        <v>-522.80537499999991</v>
      </c>
      <c r="BG1740" s="100">
        <f t="shared" si="8102"/>
        <v>-522.80537499999991</v>
      </c>
      <c r="BH1740" s="100">
        <f t="shared" si="8102"/>
        <v>-522.80537499999991</v>
      </c>
      <c r="BI1740" s="100">
        <f t="shared" si="8103"/>
        <v>-6273.664499999999</v>
      </c>
      <c r="BV1740" s="142"/>
      <c r="CI1740" s="142"/>
      <c r="CV1740" s="142"/>
      <c r="DI1740" s="142"/>
      <c r="DV1740" s="142"/>
      <c r="EI1740" s="142"/>
    </row>
    <row r="1741" spans="1:139" ht="15.75" outlineLevel="1" x14ac:dyDescent="0.25">
      <c r="A1741" s="2">
        <v>32</v>
      </c>
      <c r="B1741" s="1" t="str">
        <f t="shared" ref="B1741:E1760" si="8106">B1534</f>
        <v>PRE-09864</v>
      </c>
      <c r="C1741" s="1" t="str">
        <f t="shared" si="8106"/>
        <v>SPP FH - Orient Park 13964</v>
      </c>
      <c r="D1741" s="2" t="str">
        <f t="shared" si="8106"/>
        <v>A2811608</v>
      </c>
      <c r="E1741" s="141" t="str">
        <f t="shared" si="8106"/>
        <v>ORIENT PARK 13964 OCRs - 2 TAV</v>
      </c>
      <c r="F1741" s="114">
        <f t="shared" si="7937"/>
        <v>364</v>
      </c>
      <c r="G1741" s="186">
        <f>VLOOKUP($F1741,'2021 Depreciation Rates'!$A:$B,2,FALSE)</f>
        <v>4.3999999999999997E-2</v>
      </c>
      <c r="H1741" s="186">
        <f>VLOOKUP($F1741,'2022-2023 Depreciation Rates'!$A$1:$B$197,2,FALSE)</f>
        <v>3.6999999999999998E-2</v>
      </c>
      <c r="J1741" s="166">
        <f t="shared" ref="J1741" si="8107">-I1534*($G1741/12)</f>
        <v>0</v>
      </c>
      <c r="K1741" s="166">
        <f t="shared" ref="K1741" si="8108">-J1534*($G1741/12)</f>
        <v>0</v>
      </c>
      <c r="L1741" s="166">
        <f t="shared" ref="L1741" si="8109">-K1534*($G1741/12)</f>
        <v>0</v>
      </c>
      <c r="M1741" s="166">
        <f t="shared" ref="M1741" si="8110">-L1534*($G1741/12)</f>
        <v>0</v>
      </c>
      <c r="N1741" s="166">
        <f t="shared" ref="N1741" si="8111">-M1534*($G1741/12)</f>
        <v>0</v>
      </c>
      <c r="O1741" s="166">
        <f t="shared" ref="O1741" si="8112">-N1534*($G1741/12)</f>
        <v>0</v>
      </c>
      <c r="P1741" s="166">
        <f t="shared" ref="P1741" si="8113">-O1534*($G1741/12)</f>
        <v>0</v>
      </c>
      <c r="Q1741" s="166">
        <f t="shared" ref="Q1741" si="8114">-P1534*($G1741/12)</f>
        <v>0</v>
      </c>
      <c r="R1741" s="166">
        <f t="shared" ref="R1741" si="8115">-Q1534*($G1741/12)</f>
        <v>0</v>
      </c>
      <c r="S1741" s="166">
        <f t="shared" ref="S1741" si="8116">-R1534*($G1741/12)</f>
        <v>0</v>
      </c>
      <c r="T1741" s="166">
        <f t="shared" ref="T1741" si="8117">-S1534*($G1741/12)</f>
        <v>0</v>
      </c>
      <c r="U1741" s="166">
        <f t="shared" ref="U1741" si="8118">-T1534*($G1741/12)</f>
        <v>0</v>
      </c>
      <c r="V1741" s="166">
        <f t="shared" ref="V1741" si="8119">SUM(J1741:U1741)</f>
        <v>0</v>
      </c>
      <c r="W1741" s="100">
        <f t="shared" si="7939"/>
        <v>0</v>
      </c>
      <c r="X1741" s="166">
        <f t="shared" ref="X1741" si="8120">-W1534*($G1741/12)</f>
        <v>0</v>
      </c>
      <c r="Y1741" s="166">
        <f t="shared" ref="Y1741" si="8121">-X1534*($G1741/12)</f>
        <v>0</v>
      </c>
      <c r="Z1741" s="166">
        <f t="shared" ref="Z1741" si="8122">-Y1534*($G1741/12)</f>
        <v>0</v>
      </c>
      <c r="AA1741" s="166">
        <f t="shared" ref="AA1741" si="8123">-Z1534*($G1741/12)</f>
        <v>0</v>
      </c>
      <c r="AB1741" s="166">
        <f t="shared" ref="AB1741" si="8124">-AA1534*($G1741/12)</f>
        <v>0</v>
      </c>
      <c r="AC1741" s="166">
        <f t="shared" ref="AC1741" si="8125">-AB1534*($G1741/12)</f>
        <v>0</v>
      </c>
      <c r="AD1741" s="166">
        <f t="shared" ref="AD1741" si="8126">-AC1534*($G1741/12)</f>
        <v>0</v>
      </c>
      <c r="AE1741" s="166">
        <f t="shared" ref="AE1741" si="8127">-AD1534*($G1741/12)</f>
        <v>0</v>
      </c>
      <c r="AF1741" s="166">
        <f t="shared" ref="AF1741" si="8128">-AE1534*($G1741/12)</f>
        <v>0</v>
      </c>
      <c r="AG1741" s="166">
        <f t="shared" ref="AG1741" si="8129">-AF1534*($G1741/12)</f>
        <v>0</v>
      </c>
      <c r="AH1741" s="166"/>
      <c r="AI1741" s="100"/>
      <c r="AJ1741" s="100">
        <f t="shared" si="7945"/>
        <v>0</v>
      </c>
      <c r="AK1741" s="100">
        <f t="shared" si="7946"/>
        <v>0</v>
      </c>
      <c r="AL1741" s="100">
        <f t="shared" si="8016"/>
        <v>0</v>
      </c>
      <c r="AM1741" s="100">
        <f t="shared" si="8016"/>
        <v>0</v>
      </c>
      <c r="AN1741" s="100">
        <f t="shared" si="8016"/>
        <v>0</v>
      </c>
      <c r="AO1741" s="100">
        <f t="shared" si="8016"/>
        <v>0</v>
      </c>
      <c r="AP1741" s="100">
        <f t="shared" si="8016"/>
        <v>0</v>
      </c>
      <c r="AQ1741" s="100">
        <f t="shared" si="8016"/>
        <v>0</v>
      </c>
      <c r="AR1741" s="100">
        <f t="shared" si="8016"/>
        <v>0</v>
      </c>
      <c r="AS1741" s="100">
        <f t="shared" si="8016"/>
        <v>0</v>
      </c>
      <c r="AT1741" s="100">
        <f t="shared" si="8016"/>
        <v>0</v>
      </c>
      <c r="AU1741" s="100">
        <f t="shared" si="8016"/>
        <v>0</v>
      </c>
      <c r="AV1741" s="100">
        <f t="shared" si="7641"/>
        <v>0</v>
      </c>
      <c r="AW1741" s="100">
        <f t="shared" si="7948"/>
        <v>0</v>
      </c>
      <c r="AX1741" s="100">
        <f t="shared" si="8102"/>
        <v>0</v>
      </c>
      <c r="AY1741" s="100">
        <f t="shared" si="8102"/>
        <v>0</v>
      </c>
      <c r="AZ1741" s="100">
        <f t="shared" si="8102"/>
        <v>0</v>
      </c>
      <c r="BA1741" s="100">
        <f t="shared" si="8102"/>
        <v>0</v>
      </c>
      <c r="BB1741" s="100">
        <f t="shared" si="8102"/>
        <v>0</v>
      </c>
      <c r="BC1741" s="100">
        <f t="shared" si="8102"/>
        <v>0</v>
      </c>
      <c r="BD1741" s="100">
        <f t="shared" si="8102"/>
        <v>0</v>
      </c>
      <c r="BE1741" s="100">
        <f t="shared" si="8102"/>
        <v>0</v>
      </c>
      <c r="BF1741" s="100">
        <f t="shared" si="8102"/>
        <v>0</v>
      </c>
      <c r="BG1741" s="100">
        <f t="shared" si="8102"/>
        <v>0</v>
      </c>
      <c r="BH1741" s="100">
        <f t="shared" si="8102"/>
        <v>0</v>
      </c>
      <c r="BI1741" s="100">
        <f t="shared" si="8103"/>
        <v>0</v>
      </c>
      <c r="BV1741" s="142"/>
      <c r="CI1741" s="142"/>
      <c r="CV1741" s="142"/>
      <c r="DI1741" s="142"/>
      <c r="DV1741" s="142"/>
      <c r="EI1741" s="142"/>
    </row>
    <row r="1742" spans="1:139" ht="15.75" outlineLevel="1" x14ac:dyDescent="0.25">
      <c r="A1742" s="2">
        <f t="shared" ref="A1742:A1773" si="8130">A1535</f>
        <v>33</v>
      </c>
      <c r="B1742" s="1" t="str">
        <f t="shared" si="8106"/>
        <v>FH - TBD28</v>
      </c>
      <c r="C1742" s="1" t="str">
        <f t="shared" si="8106"/>
        <v>SPP FH - 14094</v>
      </c>
      <c r="D1742" s="2" t="str">
        <f t="shared" si="8106"/>
        <v>FH - TBD28.1</v>
      </c>
      <c r="E1742" s="141" t="str">
        <f t="shared" si="8106"/>
        <v>SPP FH - 14094</v>
      </c>
      <c r="F1742" s="114">
        <f t="shared" si="7937"/>
        <v>364</v>
      </c>
      <c r="G1742" s="186">
        <f>VLOOKUP($F1742,'2021 Depreciation Rates'!$A:$B,2,FALSE)</f>
        <v>4.3999999999999997E-2</v>
      </c>
      <c r="H1742" s="186">
        <f>VLOOKUP($F1742,'2022-2023 Depreciation Rates'!$A$1:$B$197,2,FALSE)</f>
        <v>3.6999999999999998E-2</v>
      </c>
      <c r="J1742" s="166">
        <f t="shared" ref="J1742:U1742" si="8131">-I1535*($G1742/12)</f>
        <v>0</v>
      </c>
      <c r="K1742" s="166">
        <f t="shared" si="8131"/>
        <v>0</v>
      </c>
      <c r="L1742" s="166">
        <f t="shared" si="8131"/>
        <v>0</v>
      </c>
      <c r="M1742" s="166">
        <f t="shared" si="8131"/>
        <v>0</v>
      </c>
      <c r="N1742" s="166">
        <f t="shared" si="8131"/>
        <v>0</v>
      </c>
      <c r="O1742" s="166">
        <f t="shared" si="8131"/>
        <v>0</v>
      </c>
      <c r="P1742" s="166">
        <f t="shared" si="8131"/>
        <v>0</v>
      </c>
      <c r="Q1742" s="166">
        <f t="shared" si="8131"/>
        <v>0</v>
      </c>
      <c r="R1742" s="166">
        <f t="shared" si="8131"/>
        <v>0</v>
      </c>
      <c r="S1742" s="166">
        <f t="shared" si="8131"/>
        <v>0</v>
      </c>
      <c r="T1742" s="166">
        <f t="shared" si="8131"/>
        <v>0</v>
      </c>
      <c r="U1742" s="166">
        <f t="shared" si="8131"/>
        <v>0</v>
      </c>
      <c r="V1742" s="166">
        <f t="shared" si="7638"/>
        <v>0</v>
      </c>
      <c r="W1742" s="100">
        <f t="shared" si="7939"/>
        <v>0</v>
      </c>
      <c r="X1742" s="166">
        <f t="shared" ref="X1742:AH1742" si="8132">-W1535*($G1742/12)</f>
        <v>0</v>
      </c>
      <c r="Y1742" s="166">
        <f t="shared" si="8132"/>
        <v>0</v>
      </c>
      <c r="Z1742" s="166">
        <f t="shared" si="8132"/>
        <v>0</v>
      </c>
      <c r="AA1742" s="166">
        <f t="shared" si="8132"/>
        <v>0</v>
      </c>
      <c r="AB1742" s="166">
        <f t="shared" si="8132"/>
        <v>0</v>
      </c>
      <c r="AC1742" s="166">
        <f t="shared" si="8132"/>
        <v>0</v>
      </c>
      <c r="AD1742" s="166">
        <f t="shared" si="8132"/>
        <v>0</v>
      </c>
      <c r="AE1742" s="166">
        <f t="shared" si="8132"/>
        <v>0</v>
      </c>
      <c r="AF1742" s="166">
        <f t="shared" si="8132"/>
        <v>0</v>
      </c>
      <c r="AG1742" s="166">
        <f t="shared" si="8132"/>
        <v>0</v>
      </c>
      <c r="AH1742" s="166">
        <f t="shared" si="8132"/>
        <v>0</v>
      </c>
      <c r="AI1742" s="100">
        <f t="shared" si="7640"/>
        <v>0</v>
      </c>
      <c r="AJ1742" s="100">
        <f t="shared" si="7945"/>
        <v>0</v>
      </c>
      <c r="AK1742" s="100">
        <f t="shared" si="7946"/>
        <v>0</v>
      </c>
      <c r="AL1742" s="100">
        <f t="shared" ref="AL1742:AU1757" si="8133">-AK1535*($H1742/12)</f>
        <v>0</v>
      </c>
      <c r="AM1742" s="100">
        <f t="shared" si="8133"/>
        <v>0</v>
      </c>
      <c r="AN1742" s="100">
        <f t="shared" si="8133"/>
        <v>0</v>
      </c>
      <c r="AO1742" s="100">
        <f t="shared" si="8133"/>
        <v>0</v>
      </c>
      <c r="AP1742" s="100">
        <f t="shared" si="8133"/>
        <v>0</v>
      </c>
      <c r="AQ1742" s="100">
        <f t="shared" si="8133"/>
        <v>0</v>
      </c>
      <c r="AR1742" s="100">
        <f t="shared" si="8133"/>
        <v>0</v>
      </c>
      <c r="AS1742" s="100">
        <f t="shared" si="8133"/>
        <v>0</v>
      </c>
      <c r="AT1742" s="100">
        <f t="shared" si="8133"/>
        <v>0</v>
      </c>
      <c r="AU1742" s="100">
        <f t="shared" si="8133"/>
        <v>0</v>
      </c>
      <c r="AV1742" s="100">
        <f t="shared" si="7641"/>
        <v>0</v>
      </c>
      <c r="AW1742" s="100">
        <f t="shared" si="7948"/>
        <v>0</v>
      </c>
      <c r="AX1742" s="100">
        <f t="shared" si="8102"/>
        <v>-10.556137</v>
      </c>
      <c r="AY1742" s="100">
        <f t="shared" si="8102"/>
        <v>-10.556137</v>
      </c>
      <c r="AZ1742" s="100">
        <f t="shared" si="8102"/>
        <v>-10.556137</v>
      </c>
      <c r="BA1742" s="100">
        <f t="shared" si="8102"/>
        <v>-10.556137</v>
      </c>
      <c r="BB1742" s="100">
        <f t="shared" si="8102"/>
        <v>-10.556137</v>
      </c>
      <c r="BC1742" s="100">
        <f t="shared" si="8102"/>
        <v>-10.556137</v>
      </c>
      <c r="BD1742" s="100">
        <f t="shared" si="8102"/>
        <v>-10.556137</v>
      </c>
      <c r="BE1742" s="100">
        <f t="shared" si="8102"/>
        <v>-10.556137</v>
      </c>
      <c r="BF1742" s="100">
        <f t="shared" si="8102"/>
        <v>-10.556137</v>
      </c>
      <c r="BG1742" s="100">
        <f t="shared" si="8102"/>
        <v>-10.556137</v>
      </c>
      <c r="BH1742" s="100">
        <f t="shared" si="8102"/>
        <v>-10.556137</v>
      </c>
      <c r="BI1742" s="100">
        <f t="shared" ref="BI1742:BI1844" si="8134">SUM(AW1742:BH1742)</f>
        <v>-116.11750700000002</v>
      </c>
      <c r="BV1742" s="142"/>
      <c r="CI1742" s="142"/>
      <c r="CV1742" s="142"/>
      <c r="DI1742" s="142"/>
      <c r="DV1742" s="142"/>
      <c r="EI1742" s="142"/>
    </row>
    <row r="1743" spans="1:139" ht="15.75" outlineLevel="1" x14ac:dyDescent="0.25">
      <c r="A1743" s="2">
        <f t="shared" si="8130"/>
        <v>34</v>
      </c>
      <c r="B1743" s="1" t="str">
        <f t="shared" si="8106"/>
        <v>FH - TBD29</v>
      </c>
      <c r="C1743" s="1" t="str">
        <f t="shared" si="8106"/>
        <v>SPP FH - 13651</v>
      </c>
      <c r="D1743" s="2" t="str">
        <f t="shared" si="8106"/>
        <v>FH - TBD29.1</v>
      </c>
      <c r="E1743" s="141" t="str">
        <f t="shared" si="8106"/>
        <v>SPP FH - 13651</v>
      </c>
      <c r="F1743" s="114">
        <f t="shared" si="7937"/>
        <v>364</v>
      </c>
      <c r="G1743" s="186">
        <f>VLOOKUP($F1743,'2021 Depreciation Rates'!$A:$B,2,FALSE)</f>
        <v>4.3999999999999997E-2</v>
      </c>
      <c r="H1743" s="186">
        <f>VLOOKUP($F1743,'2022-2023 Depreciation Rates'!$A$1:$B$197,2,FALSE)</f>
        <v>3.6999999999999998E-2</v>
      </c>
      <c r="J1743" s="166">
        <f t="shared" ref="J1743:U1743" si="8135">-I1536*($G1743/12)</f>
        <v>0</v>
      </c>
      <c r="K1743" s="166">
        <f t="shared" si="8135"/>
        <v>0</v>
      </c>
      <c r="L1743" s="166">
        <f t="shared" si="8135"/>
        <v>0</v>
      </c>
      <c r="M1743" s="166">
        <f t="shared" si="8135"/>
        <v>0</v>
      </c>
      <c r="N1743" s="166">
        <f t="shared" si="8135"/>
        <v>0</v>
      </c>
      <c r="O1743" s="166">
        <f t="shared" si="8135"/>
        <v>0</v>
      </c>
      <c r="P1743" s="166">
        <f t="shared" si="8135"/>
        <v>0</v>
      </c>
      <c r="Q1743" s="166">
        <f t="shared" si="8135"/>
        <v>0</v>
      </c>
      <c r="R1743" s="166">
        <f t="shared" si="8135"/>
        <v>0</v>
      </c>
      <c r="S1743" s="166">
        <f t="shared" si="8135"/>
        <v>0</v>
      </c>
      <c r="T1743" s="166">
        <f t="shared" si="8135"/>
        <v>0</v>
      </c>
      <c r="U1743" s="166">
        <f t="shared" si="8135"/>
        <v>0</v>
      </c>
      <c r="V1743" s="166">
        <f t="shared" si="7638"/>
        <v>0</v>
      </c>
      <c r="W1743" s="100">
        <f t="shared" si="7939"/>
        <v>0</v>
      </c>
      <c r="X1743" s="166">
        <f t="shared" ref="X1743:AH1743" si="8136">-W1536*($G1743/12)</f>
        <v>0</v>
      </c>
      <c r="Y1743" s="166">
        <f t="shared" si="8136"/>
        <v>0</v>
      </c>
      <c r="Z1743" s="166">
        <f t="shared" si="8136"/>
        <v>0</v>
      </c>
      <c r="AA1743" s="166">
        <f t="shared" si="8136"/>
        <v>0</v>
      </c>
      <c r="AB1743" s="166">
        <f t="shared" si="8136"/>
        <v>0</v>
      </c>
      <c r="AC1743" s="166">
        <f t="shared" si="8136"/>
        <v>0</v>
      </c>
      <c r="AD1743" s="166">
        <f t="shared" si="8136"/>
        <v>0</v>
      </c>
      <c r="AE1743" s="166">
        <f t="shared" si="8136"/>
        <v>0</v>
      </c>
      <c r="AF1743" s="166">
        <f t="shared" si="8136"/>
        <v>0</v>
      </c>
      <c r="AG1743" s="166">
        <f t="shared" si="8136"/>
        <v>0</v>
      </c>
      <c r="AH1743" s="166">
        <f t="shared" si="8136"/>
        <v>0</v>
      </c>
      <c r="AI1743" s="100">
        <f t="shared" si="7640"/>
        <v>0</v>
      </c>
      <c r="AJ1743" s="100">
        <f t="shared" si="7945"/>
        <v>0</v>
      </c>
      <c r="AK1743" s="100">
        <f t="shared" si="7946"/>
        <v>0</v>
      </c>
      <c r="AL1743" s="100">
        <f t="shared" si="8133"/>
        <v>0</v>
      </c>
      <c r="AM1743" s="100">
        <f t="shared" si="8133"/>
        <v>0</v>
      </c>
      <c r="AN1743" s="100">
        <f t="shared" si="8133"/>
        <v>0</v>
      </c>
      <c r="AO1743" s="100">
        <f t="shared" si="8133"/>
        <v>0</v>
      </c>
      <c r="AP1743" s="100">
        <f t="shared" si="8133"/>
        <v>0</v>
      </c>
      <c r="AQ1743" s="100">
        <f t="shared" si="8133"/>
        <v>0</v>
      </c>
      <c r="AR1743" s="100">
        <f t="shared" si="8133"/>
        <v>0</v>
      </c>
      <c r="AS1743" s="100">
        <f t="shared" si="8133"/>
        <v>0</v>
      </c>
      <c r="AT1743" s="100">
        <f t="shared" si="8133"/>
        <v>0</v>
      </c>
      <c r="AU1743" s="100">
        <f t="shared" si="8133"/>
        <v>0</v>
      </c>
      <c r="AV1743" s="100">
        <f t="shared" si="7641"/>
        <v>0</v>
      </c>
      <c r="AW1743" s="100">
        <f t="shared" si="7948"/>
        <v>0</v>
      </c>
      <c r="AX1743" s="100">
        <f t="shared" si="8102"/>
        <v>0</v>
      </c>
      <c r="AY1743" s="100">
        <f t="shared" si="8102"/>
        <v>-62.14300466666667</v>
      </c>
      <c r="AZ1743" s="100">
        <f t="shared" si="8102"/>
        <v>-62.14300466666667</v>
      </c>
      <c r="BA1743" s="100">
        <f t="shared" si="8102"/>
        <v>-62.14300466666667</v>
      </c>
      <c r="BB1743" s="100">
        <f t="shared" si="8102"/>
        <v>-62.14300466666667</v>
      </c>
      <c r="BC1743" s="100">
        <f t="shared" si="8102"/>
        <v>-62.14300466666667</v>
      </c>
      <c r="BD1743" s="100">
        <f t="shared" si="8102"/>
        <v>-62.14300466666667</v>
      </c>
      <c r="BE1743" s="100">
        <f t="shared" si="8102"/>
        <v>-62.14300466666667</v>
      </c>
      <c r="BF1743" s="100">
        <f t="shared" si="8102"/>
        <v>-62.14300466666667</v>
      </c>
      <c r="BG1743" s="100">
        <f t="shared" si="8102"/>
        <v>-62.14300466666667</v>
      </c>
      <c r="BH1743" s="100">
        <f t="shared" si="8102"/>
        <v>-62.14300466666667</v>
      </c>
      <c r="BI1743" s="100">
        <f t="shared" si="8134"/>
        <v>-621.43004666666673</v>
      </c>
      <c r="BV1743" s="142"/>
      <c r="CI1743" s="142"/>
      <c r="CV1743" s="142"/>
      <c r="DI1743" s="142"/>
      <c r="DV1743" s="142"/>
      <c r="EI1743" s="142"/>
    </row>
    <row r="1744" spans="1:139" ht="15.75" outlineLevel="1" x14ac:dyDescent="0.25">
      <c r="A1744" s="2">
        <f t="shared" si="8130"/>
        <v>35</v>
      </c>
      <c r="B1744" s="1" t="str">
        <f t="shared" si="8106"/>
        <v>FH - TBD30</v>
      </c>
      <c r="C1744" s="1" t="str">
        <f t="shared" si="8106"/>
        <v>SPP FH - 13346</v>
      </c>
      <c r="D1744" s="2" t="str">
        <f t="shared" si="8106"/>
        <v>FH - TBD30.1</v>
      </c>
      <c r="E1744" s="141" t="str">
        <f t="shared" si="8106"/>
        <v>SPP FH - 13346</v>
      </c>
      <c r="F1744" s="114">
        <f t="shared" si="7937"/>
        <v>364</v>
      </c>
      <c r="G1744" s="186">
        <f>VLOOKUP($F1744,'2021 Depreciation Rates'!$A:$B,2,FALSE)</f>
        <v>4.3999999999999997E-2</v>
      </c>
      <c r="H1744" s="186">
        <f>VLOOKUP($F1744,'2022-2023 Depreciation Rates'!$A$1:$B$197,2,FALSE)</f>
        <v>3.6999999999999998E-2</v>
      </c>
      <c r="J1744" s="166">
        <f t="shared" ref="J1744:U1744" si="8137">-I1537*($G1744/12)</f>
        <v>0</v>
      </c>
      <c r="K1744" s="166">
        <f t="shared" si="8137"/>
        <v>0</v>
      </c>
      <c r="L1744" s="166">
        <f t="shared" si="8137"/>
        <v>0</v>
      </c>
      <c r="M1744" s="166">
        <f t="shared" si="8137"/>
        <v>0</v>
      </c>
      <c r="N1744" s="166">
        <f t="shared" si="8137"/>
        <v>0</v>
      </c>
      <c r="O1744" s="166">
        <f t="shared" si="8137"/>
        <v>0</v>
      </c>
      <c r="P1744" s="166">
        <f t="shared" si="8137"/>
        <v>0</v>
      </c>
      <c r="Q1744" s="166">
        <f t="shared" si="8137"/>
        <v>0</v>
      </c>
      <c r="R1744" s="166">
        <f t="shared" si="8137"/>
        <v>0</v>
      </c>
      <c r="S1744" s="166">
        <f t="shared" si="8137"/>
        <v>0</v>
      </c>
      <c r="T1744" s="166">
        <f t="shared" si="8137"/>
        <v>0</v>
      </c>
      <c r="U1744" s="166">
        <f t="shared" si="8137"/>
        <v>0</v>
      </c>
      <c r="V1744" s="166">
        <f t="shared" si="7638"/>
        <v>0</v>
      </c>
      <c r="W1744" s="100">
        <f t="shared" si="7939"/>
        <v>0</v>
      </c>
      <c r="X1744" s="166">
        <f t="shared" ref="X1744:AH1744" si="8138">-W1537*($G1744/12)</f>
        <v>0</v>
      </c>
      <c r="Y1744" s="166">
        <f t="shared" si="8138"/>
        <v>0</v>
      </c>
      <c r="Z1744" s="166">
        <f t="shared" si="8138"/>
        <v>0</v>
      </c>
      <c r="AA1744" s="166">
        <f t="shared" si="8138"/>
        <v>0</v>
      </c>
      <c r="AB1744" s="166">
        <f t="shared" si="8138"/>
        <v>0</v>
      </c>
      <c r="AC1744" s="166">
        <f t="shared" si="8138"/>
        <v>0</v>
      </c>
      <c r="AD1744" s="166">
        <f t="shared" si="8138"/>
        <v>0</v>
      </c>
      <c r="AE1744" s="166">
        <f t="shared" si="8138"/>
        <v>0</v>
      </c>
      <c r="AF1744" s="166">
        <f t="shared" si="8138"/>
        <v>0</v>
      </c>
      <c r="AG1744" s="166">
        <f t="shared" si="8138"/>
        <v>0</v>
      </c>
      <c r="AH1744" s="166">
        <f t="shared" si="8138"/>
        <v>0</v>
      </c>
      <c r="AI1744" s="100">
        <f t="shared" si="7640"/>
        <v>0</v>
      </c>
      <c r="AJ1744" s="100">
        <f t="shared" si="7945"/>
        <v>0</v>
      </c>
      <c r="AK1744" s="100">
        <f t="shared" si="7946"/>
        <v>0</v>
      </c>
      <c r="AL1744" s="100">
        <f t="shared" si="8133"/>
        <v>0</v>
      </c>
      <c r="AM1744" s="100">
        <f t="shared" si="8133"/>
        <v>0</v>
      </c>
      <c r="AN1744" s="100">
        <f t="shared" si="8133"/>
        <v>0</v>
      </c>
      <c r="AO1744" s="100">
        <f t="shared" si="8133"/>
        <v>0</v>
      </c>
      <c r="AP1744" s="100">
        <f t="shared" si="8133"/>
        <v>0</v>
      </c>
      <c r="AQ1744" s="100">
        <f t="shared" si="8133"/>
        <v>0</v>
      </c>
      <c r="AR1744" s="100">
        <f t="shared" si="8133"/>
        <v>0</v>
      </c>
      <c r="AS1744" s="100">
        <f t="shared" si="8133"/>
        <v>0</v>
      </c>
      <c r="AT1744" s="100">
        <f t="shared" si="8133"/>
        <v>0</v>
      </c>
      <c r="AU1744" s="100">
        <f t="shared" si="8133"/>
        <v>0</v>
      </c>
      <c r="AV1744" s="100">
        <f t="shared" si="7641"/>
        <v>0</v>
      </c>
      <c r="AW1744" s="100">
        <f t="shared" si="7948"/>
        <v>0</v>
      </c>
      <c r="AX1744" s="100">
        <f t="shared" si="8102"/>
        <v>0</v>
      </c>
      <c r="AY1744" s="100">
        <f t="shared" si="8102"/>
        <v>-99.635548666666679</v>
      </c>
      <c r="AZ1744" s="100">
        <f t="shared" si="8102"/>
        <v>-99.635548666666679</v>
      </c>
      <c r="BA1744" s="100">
        <f t="shared" si="8102"/>
        <v>-99.635548666666679</v>
      </c>
      <c r="BB1744" s="100">
        <f t="shared" si="8102"/>
        <v>-99.635548666666679</v>
      </c>
      <c r="BC1744" s="100">
        <f t="shared" si="8102"/>
        <v>-99.635548666666679</v>
      </c>
      <c r="BD1744" s="100">
        <f t="shared" si="8102"/>
        <v>-99.635548666666679</v>
      </c>
      <c r="BE1744" s="100">
        <f t="shared" si="8102"/>
        <v>-99.635548666666679</v>
      </c>
      <c r="BF1744" s="100">
        <f t="shared" si="8102"/>
        <v>-99.635548666666679</v>
      </c>
      <c r="BG1744" s="100">
        <f t="shared" si="8102"/>
        <v>-99.635548666666679</v>
      </c>
      <c r="BH1744" s="100">
        <f t="shared" si="8102"/>
        <v>-99.635548666666679</v>
      </c>
      <c r="BI1744" s="100">
        <f t="shared" si="8134"/>
        <v>-996.35548666666659</v>
      </c>
      <c r="BV1744" s="142"/>
      <c r="CI1744" s="142"/>
      <c r="CV1744" s="142"/>
      <c r="DI1744" s="142"/>
      <c r="DV1744" s="142"/>
      <c r="EI1744" s="142"/>
    </row>
    <row r="1745" spans="1:139" ht="15.75" outlineLevel="1" x14ac:dyDescent="0.25">
      <c r="A1745" s="2">
        <f t="shared" si="8130"/>
        <v>36</v>
      </c>
      <c r="B1745" s="1" t="str">
        <f t="shared" si="8106"/>
        <v>FH - TBD31</v>
      </c>
      <c r="C1745" s="1" t="str">
        <f t="shared" si="8106"/>
        <v>SPP FH - 13312</v>
      </c>
      <c r="D1745" s="2" t="str">
        <f t="shared" si="8106"/>
        <v>FH - TBD31.1</v>
      </c>
      <c r="E1745" s="141" t="str">
        <f t="shared" si="8106"/>
        <v>SPP FH - 13312</v>
      </c>
      <c r="F1745" s="114">
        <f t="shared" si="7937"/>
        <v>364</v>
      </c>
      <c r="G1745" s="186">
        <f>VLOOKUP($F1745,'2021 Depreciation Rates'!$A:$B,2,FALSE)</f>
        <v>4.3999999999999997E-2</v>
      </c>
      <c r="H1745" s="186">
        <f>VLOOKUP($F1745,'2022-2023 Depreciation Rates'!$A$1:$B$197,2,FALSE)</f>
        <v>3.6999999999999998E-2</v>
      </c>
      <c r="J1745" s="166">
        <f t="shared" ref="J1745:U1745" si="8139">-I1538*($G1745/12)</f>
        <v>0</v>
      </c>
      <c r="K1745" s="166">
        <f t="shared" si="8139"/>
        <v>0</v>
      </c>
      <c r="L1745" s="166">
        <f t="shared" si="8139"/>
        <v>0</v>
      </c>
      <c r="M1745" s="166">
        <f t="shared" si="8139"/>
        <v>0</v>
      </c>
      <c r="N1745" s="166">
        <f t="shared" si="8139"/>
        <v>0</v>
      </c>
      <c r="O1745" s="166">
        <f t="shared" si="8139"/>
        <v>0</v>
      </c>
      <c r="P1745" s="166">
        <f t="shared" si="8139"/>
        <v>0</v>
      </c>
      <c r="Q1745" s="166">
        <f t="shared" si="8139"/>
        <v>0</v>
      </c>
      <c r="R1745" s="166">
        <f t="shared" si="8139"/>
        <v>0</v>
      </c>
      <c r="S1745" s="166">
        <f t="shared" si="8139"/>
        <v>0</v>
      </c>
      <c r="T1745" s="166">
        <f t="shared" si="8139"/>
        <v>0</v>
      </c>
      <c r="U1745" s="166">
        <f t="shared" si="8139"/>
        <v>0</v>
      </c>
      <c r="V1745" s="166">
        <f t="shared" si="7638"/>
        <v>0</v>
      </c>
      <c r="W1745" s="100">
        <f t="shared" si="7939"/>
        <v>0</v>
      </c>
      <c r="X1745" s="166">
        <f t="shared" ref="X1745:AH1745" si="8140">-W1538*($G1745/12)</f>
        <v>0</v>
      </c>
      <c r="Y1745" s="166">
        <f t="shared" si="8140"/>
        <v>0</v>
      </c>
      <c r="Z1745" s="166">
        <f t="shared" si="8140"/>
        <v>0</v>
      </c>
      <c r="AA1745" s="166">
        <f t="shared" si="8140"/>
        <v>0</v>
      </c>
      <c r="AB1745" s="166">
        <f t="shared" si="8140"/>
        <v>0</v>
      </c>
      <c r="AC1745" s="166">
        <f t="shared" si="8140"/>
        <v>0</v>
      </c>
      <c r="AD1745" s="166">
        <f t="shared" si="8140"/>
        <v>0</v>
      </c>
      <c r="AE1745" s="166">
        <f t="shared" si="8140"/>
        <v>0</v>
      </c>
      <c r="AF1745" s="166">
        <f t="shared" si="8140"/>
        <v>0</v>
      </c>
      <c r="AG1745" s="166">
        <f t="shared" si="8140"/>
        <v>0</v>
      </c>
      <c r="AH1745" s="166">
        <f t="shared" si="8140"/>
        <v>0</v>
      </c>
      <c r="AI1745" s="100">
        <f t="shared" si="7640"/>
        <v>0</v>
      </c>
      <c r="AJ1745" s="100">
        <f t="shared" si="7945"/>
        <v>0</v>
      </c>
      <c r="AK1745" s="100">
        <f t="shared" si="7946"/>
        <v>0</v>
      </c>
      <c r="AL1745" s="100">
        <f t="shared" si="8133"/>
        <v>0</v>
      </c>
      <c r="AM1745" s="100">
        <f t="shared" si="8133"/>
        <v>0</v>
      </c>
      <c r="AN1745" s="100">
        <f t="shared" si="8133"/>
        <v>0</v>
      </c>
      <c r="AO1745" s="100">
        <f t="shared" si="8133"/>
        <v>0</v>
      </c>
      <c r="AP1745" s="100">
        <f t="shared" si="8133"/>
        <v>0</v>
      </c>
      <c r="AQ1745" s="100">
        <f t="shared" si="8133"/>
        <v>0</v>
      </c>
      <c r="AR1745" s="100">
        <f t="shared" si="8133"/>
        <v>0</v>
      </c>
      <c r="AS1745" s="100">
        <f t="shared" si="8133"/>
        <v>0</v>
      </c>
      <c r="AT1745" s="100">
        <f t="shared" si="8133"/>
        <v>0</v>
      </c>
      <c r="AU1745" s="100">
        <f t="shared" si="8133"/>
        <v>0</v>
      </c>
      <c r="AV1745" s="100">
        <f t="shared" si="7641"/>
        <v>0</v>
      </c>
      <c r="AW1745" s="100">
        <f t="shared" si="7948"/>
        <v>0</v>
      </c>
      <c r="AX1745" s="100">
        <f t="shared" si="8102"/>
        <v>0</v>
      </c>
      <c r="AY1745" s="100">
        <f t="shared" si="8102"/>
        <v>-384.813468</v>
      </c>
      <c r="AZ1745" s="100">
        <f t="shared" si="8102"/>
        <v>-384.813468</v>
      </c>
      <c r="BA1745" s="100">
        <f t="shared" si="8102"/>
        <v>-384.813468</v>
      </c>
      <c r="BB1745" s="100">
        <f t="shared" si="8102"/>
        <v>-384.813468</v>
      </c>
      <c r="BC1745" s="100">
        <f t="shared" si="8102"/>
        <v>-384.813468</v>
      </c>
      <c r="BD1745" s="100">
        <f t="shared" si="8102"/>
        <v>-384.813468</v>
      </c>
      <c r="BE1745" s="100">
        <f t="shared" si="8102"/>
        <v>-384.813468</v>
      </c>
      <c r="BF1745" s="100">
        <f t="shared" si="8102"/>
        <v>-384.813468</v>
      </c>
      <c r="BG1745" s="100">
        <f t="shared" si="8102"/>
        <v>-384.813468</v>
      </c>
      <c r="BH1745" s="100">
        <f t="shared" si="8102"/>
        <v>-384.813468</v>
      </c>
      <c r="BI1745" s="100">
        <f t="shared" si="8134"/>
        <v>-3848.1346799999992</v>
      </c>
      <c r="BV1745" s="142"/>
      <c r="CI1745" s="142"/>
      <c r="CV1745" s="142"/>
      <c r="DI1745" s="142"/>
      <c r="DV1745" s="142"/>
      <c r="EI1745" s="142"/>
    </row>
    <row r="1746" spans="1:139" ht="15.75" outlineLevel="1" x14ac:dyDescent="0.25">
      <c r="A1746" s="2">
        <f t="shared" si="8130"/>
        <v>37</v>
      </c>
      <c r="B1746" s="1" t="str">
        <f t="shared" si="8106"/>
        <v>FH - TBD32</v>
      </c>
      <c r="C1746" s="1" t="str">
        <f t="shared" si="8106"/>
        <v>SPP FH - 13008</v>
      </c>
      <c r="D1746" s="2" t="str">
        <f t="shared" si="8106"/>
        <v>FH - TBD32.1</v>
      </c>
      <c r="E1746" s="141" t="str">
        <f t="shared" si="8106"/>
        <v>SPP FH - 13008</v>
      </c>
      <c r="F1746" s="114">
        <f t="shared" si="7937"/>
        <v>364</v>
      </c>
      <c r="G1746" s="186">
        <f>VLOOKUP($F1746,'2021 Depreciation Rates'!$A:$B,2,FALSE)</f>
        <v>4.3999999999999997E-2</v>
      </c>
      <c r="H1746" s="186">
        <f>VLOOKUP($F1746,'2022-2023 Depreciation Rates'!$A$1:$B$197,2,FALSE)</f>
        <v>3.6999999999999998E-2</v>
      </c>
      <c r="J1746" s="166">
        <f t="shared" ref="J1746:U1746" si="8141">-I1539*($G1746/12)</f>
        <v>0</v>
      </c>
      <c r="K1746" s="166">
        <f t="shared" si="8141"/>
        <v>0</v>
      </c>
      <c r="L1746" s="166">
        <f t="shared" si="8141"/>
        <v>0</v>
      </c>
      <c r="M1746" s="166">
        <f t="shared" si="8141"/>
        <v>0</v>
      </c>
      <c r="N1746" s="166">
        <f t="shared" si="8141"/>
        <v>0</v>
      </c>
      <c r="O1746" s="166">
        <f t="shared" si="8141"/>
        <v>0</v>
      </c>
      <c r="P1746" s="166">
        <f t="shared" si="8141"/>
        <v>0</v>
      </c>
      <c r="Q1746" s="166">
        <f t="shared" si="8141"/>
        <v>0</v>
      </c>
      <c r="R1746" s="166">
        <f t="shared" si="8141"/>
        <v>0</v>
      </c>
      <c r="S1746" s="166">
        <f t="shared" si="8141"/>
        <v>0</v>
      </c>
      <c r="T1746" s="166">
        <f t="shared" si="8141"/>
        <v>0</v>
      </c>
      <c r="U1746" s="166">
        <f t="shared" si="8141"/>
        <v>0</v>
      </c>
      <c r="V1746" s="166">
        <f t="shared" si="7638"/>
        <v>0</v>
      </c>
      <c r="W1746" s="100">
        <f t="shared" si="7939"/>
        <v>0</v>
      </c>
      <c r="X1746" s="166">
        <f t="shared" ref="X1746:AH1746" si="8142">-W1539*($G1746/12)</f>
        <v>0</v>
      </c>
      <c r="Y1746" s="166">
        <f t="shared" si="8142"/>
        <v>0</v>
      </c>
      <c r="Z1746" s="166">
        <f t="shared" si="8142"/>
        <v>0</v>
      </c>
      <c r="AA1746" s="166">
        <f t="shared" si="8142"/>
        <v>0</v>
      </c>
      <c r="AB1746" s="166">
        <f t="shared" si="8142"/>
        <v>0</v>
      </c>
      <c r="AC1746" s="166">
        <f t="shared" si="8142"/>
        <v>0</v>
      </c>
      <c r="AD1746" s="166">
        <f t="shared" si="8142"/>
        <v>0</v>
      </c>
      <c r="AE1746" s="166">
        <f t="shared" si="8142"/>
        <v>0</v>
      </c>
      <c r="AF1746" s="166">
        <f t="shared" si="8142"/>
        <v>0</v>
      </c>
      <c r="AG1746" s="166">
        <f t="shared" si="8142"/>
        <v>0</v>
      </c>
      <c r="AH1746" s="166">
        <f t="shared" si="8142"/>
        <v>0</v>
      </c>
      <c r="AI1746" s="100">
        <f t="shared" si="7640"/>
        <v>0</v>
      </c>
      <c r="AJ1746" s="100">
        <f t="shared" si="7945"/>
        <v>0</v>
      </c>
      <c r="AK1746" s="100">
        <f t="shared" si="7946"/>
        <v>0</v>
      </c>
      <c r="AL1746" s="100">
        <f t="shared" si="8133"/>
        <v>0</v>
      </c>
      <c r="AM1746" s="100">
        <f t="shared" si="8133"/>
        <v>0</v>
      </c>
      <c r="AN1746" s="100">
        <f t="shared" si="8133"/>
        <v>0</v>
      </c>
      <c r="AO1746" s="100">
        <f t="shared" si="8133"/>
        <v>0</v>
      </c>
      <c r="AP1746" s="100">
        <f t="shared" si="8133"/>
        <v>0</v>
      </c>
      <c r="AQ1746" s="100">
        <f t="shared" si="8133"/>
        <v>0</v>
      </c>
      <c r="AR1746" s="100">
        <f t="shared" si="8133"/>
        <v>0</v>
      </c>
      <c r="AS1746" s="100">
        <f t="shared" si="8133"/>
        <v>0</v>
      </c>
      <c r="AT1746" s="100">
        <f t="shared" si="8133"/>
        <v>0</v>
      </c>
      <c r="AU1746" s="100">
        <f t="shared" si="8133"/>
        <v>0</v>
      </c>
      <c r="AV1746" s="100">
        <f t="shared" si="7641"/>
        <v>0</v>
      </c>
      <c r="AW1746" s="100">
        <f t="shared" si="7948"/>
        <v>0</v>
      </c>
      <c r="AX1746" s="100">
        <f t="shared" si="8102"/>
        <v>0</v>
      </c>
      <c r="AY1746" s="100">
        <f t="shared" si="8102"/>
        <v>0</v>
      </c>
      <c r="AZ1746" s="100">
        <f t="shared" si="8102"/>
        <v>0</v>
      </c>
      <c r="BA1746" s="100">
        <f t="shared" si="8102"/>
        <v>0</v>
      </c>
      <c r="BB1746" s="100">
        <f t="shared" si="8102"/>
        <v>0</v>
      </c>
      <c r="BC1746" s="100">
        <f t="shared" si="8102"/>
        <v>0</v>
      </c>
      <c r="BD1746" s="100">
        <f t="shared" si="8102"/>
        <v>0</v>
      </c>
      <c r="BE1746" s="100">
        <f t="shared" si="8102"/>
        <v>0</v>
      </c>
      <c r="BF1746" s="100">
        <f t="shared" si="8102"/>
        <v>-1325.9369333333334</v>
      </c>
      <c r="BG1746" s="100">
        <f t="shared" si="8102"/>
        <v>-1325.9369333333334</v>
      </c>
      <c r="BH1746" s="100">
        <f t="shared" si="8102"/>
        <v>-1325.9369333333334</v>
      </c>
      <c r="BI1746" s="100">
        <f t="shared" si="8134"/>
        <v>-3977.8108000000002</v>
      </c>
      <c r="BV1746" s="142"/>
      <c r="CI1746" s="142"/>
      <c r="CV1746" s="142"/>
      <c r="DI1746" s="142"/>
      <c r="DV1746" s="142"/>
      <c r="EI1746" s="142"/>
    </row>
    <row r="1747" spans="1:139" ht="15.75" outlineLevel="1" x14ac:dyDescent="0.25">
      <c r="A1747" s="2">
        <f t="shared" si="8130"/>
        <v>38</v>
      </c>
      <c r="B1747" s="1" t="str">
        <f t="shared" si="8106"/>
        <v>FH - TBD33</v>
      </c>
      <c r="C1747" s="1" t="str">
        <f t="shared" si="8106"/>
        <v>SPP FH - 13028</v>
      </c>
      <c r="D1747" s="2" t="str">
        <f t="shared" si="8106"/>
        <v>FH - TBD33.1</v>
      </c>
      <c r="E1747" s="141" t="str">
        <f t="shared" si="8106"/>
        <v>SPP FH - 13028</v>
      </c>
      <c r="F1747" s="114">
        <f t="shared" si="7937"/>
        <v>364</v>
      </c>
      <c r="G1747" s="186">
        <f>VLOOKUP($F1747,'2021 Depreciation Rates'!$A:$B,2,FALSE)</f>
        <v>4.3999999999999997E-2</v>
      </c>
      <c r="H1747" s="186">
        <f>VLOOKUP($F1747,'2022-2023 Depreciation Rates'!$A$1:$B$197,2,FALSE)</f>
        <v>3.6999999999999998E-2</v>
      </c>
      <c r="J1747" s="166">
        <f t="shared" ref="J1747:U1747" si="8143">-I1540*($G1747/12)</f>
        <v>0</v>
      </c>
      <c r="K1747" s="166">
        <f t="shared" si="8143"/>
        <v>0</v>
      </c>
      <c r="L1747" s="166">
        <f t="shared" si="8143"/>
        <v>0</v>
      </c>
      <c r="M1747" s="166">
        <f t="shared" si="8143"/>
        <v>0</v>
      </c>
      <c r="N1747" s="166">
        <f t="shared" si="8143"/>
        <v>0</v>
      </c>
      <c r="O1747" s="166">
        <f t="shared" si="8143"/>
        <v>0</v>
      </c>
      <c r="P1747" s="166">
        <f t="shared" si="8143"/>
        <v>0</v>
      </c>
      <c r="Q1747" s="166">
        <f t="shared" si="8143"/>
        <v>0</v>
      </c>
      <c r="R1747" s="166">
        <f t="shared" si="8143"/>
        <v>0</v>
      </c>
      <c r="S1747" s="166">
        <f t="shared" si="8143"/>
        <v>0</v>
      </c>
      <c r="T1747" s="166">
        <f t="shared" si="8143"/>
        <v>0</v>
      </c>
      <c r="U1747" s="166">
        <f t="shared" si="8143"/>
        <v>0</v>
      </c>
      <c r="V1747" s="166">
        <f t="shared" si="7638"/>
        <v>0</v>
      </c>
      <c r="W1747" s="100">
        <f t="shared" si="7939"/>
        <v>0</v>
      </c>
      <c r="X1747" s="166">
        <f t="shared" ref="X1747:AH1747" si="8144">-W1540*($G1747/12)</f>
        <v>0</v>
      </c>
      <c r="Y1747" s="166">
        <f t="shared" si="8144"/>
        <v>0</v>
      </c>
      <c r="Z1747" s="166">
        <f t="shared" si="8144"/>
        <v>0</v>
      </c>
      <c r="AA1747" s="166">
        <f t="shared" si="8144"/>
        <v>0</v>
      </c>
      <c r="AB1747" s="166">
        <f t="shared" si="8144"/>
        <v>0</v>
      </c>
      <c r="AC1747" s="166">
        <f t="shared" si="8144"/>
        <v>0</v>
      </c>
      <c r="AD1747" s="166">
        <f t="shared" si="8144"/>
        <v>0</v>
      </c>
      <c r="AE1747" s="166">
        <f t="shared" si="8144"/>
        <v>0</v>
      </c>
      <c r="AF1747" s="166">
        <f t="shared" si="8144"/>
        <v>0</v>
      </c>
      <c r="AG1747" s="166">
        <f t="shared" si="8144"/>
        <v>0</v>
      </c>
      <c r="AH1747" s="166">
        <f t="shared" si="8144"/>
        <v>0</v>
      </c>
      <c r="AI1747" s="100">
        <f t="shared" si="7640"/>
        <v>0</v>
      </c>
      <c r="AJ1747" s="100">
        <f t="shared" si="7945"/>
        <v>0</v>
      </c>
      <c r="AK1747" s="100">
        <f t="shared" si="7946"/>
        <v>0</v>
      </c>
      <c r="AL1747" s="100">
        <f t="shared" si="8133"/>
        <v>0</v>
      </c>
      <c r="AM1747" s="100">
        <f t="shared" si="8133"/>
        <v>0</v>
      </c>
      <c r="AN1747" s="100">
        <f t="shared" si="8133"/>
        <v>0</v>
      </c>
      <c r="AO1747" s="100">
        <f t="shared" si="8133"/>
        <v>0</v>
      </c>
      <c r="AP1747" s="100">
        <f t="shared" si="8133"/>
        <v>0</v>
      </c>
      <c r="AQ1747" s="100">
        <f t="shared" si="8133"/>
        <v>0</v>
      </c>
      <c r="AR1747" s="100">
        <f t="shared" si="8133"/>
        <v>0</v>
      </c>
      <c r="AS1747" s="100">
        <f t="shared" si="8133"/>
        <v>0</v>
      </c>
      <c r="AT1747" s="100">
        <f t="shared" si="8133"/>
        <v>0</v>
      </c>
      <c r="AU1747" s="100">
        <f t="shared" si="8133"/>
        <v>0</v>
      </c>
      <c r="AV1747" s="100">
        <f t="shared" si="7641"/>
        <v>0</v>
      </c>
      <c r="AW1747" s="100">
        <f t="shared" si="7948"/>
        <v>0</v>
      </c>
      <c r="AX1747" s="100">
        <f t="shared" si="8102"/>
        <v>0</v>
      </c>
      <c r="AY1747" s="100">
        <f t="shared" si="8102"/>
        <v>0</v>
      </c>
      <c r="AZ1747" s="100">
        <f t="shared" si="8102"/>
        <v>0</v>
      </c>
      <c r="BA1747" s="100">
        <f t="shared" si="8102"/>
        <v>0</v>
      </c>
      <c r="BB1747" s="100">
        <f t="shared" si="8102"/>
        <v>0</v>
      </c>
      <c r="BC1747" s="100">
        <f t="shared" si="8102"/>
        <v>0</v>
      </c>
      <c r="BD1747" s="100">
        <f t="shared" si="8102"/>
        <v>0</v>
      </c>
      <c r="BE1747" s="100">
        <f t="shared" si="8102"/>
        <v>0</v>
      </c>
      <c r="BF1747" s="100">
        <f t="shared" si="8102"/>
        <v>-1268.3538333333333</v>
      </c>
      <c r="BG1747" s="100">
        <f t="shared" si="8102"/>
        <v>-1268.3538333333333</v>
      </c>
      <c r="BH1747" s="100">
        <f t="shared" si="8102"/>
        <v>-1268.3538333333333</v>
      </c>
      <c r="BI1747" s="100">
        <f t="shared" si="8134"/>
        <v>-3805.0614999999998</v>
      </c>
      <c r="BV1747" s="142"/>
      <c r="CI1747" s="142"/>
      <c r="CV1747" s="142"/>
      <c r="DI1747" s="142"/>
      <c r="DV1747" s="142"/>
      <c r="EI1747" s="142"/>
    </row>
    <row r="1748" spans="1:139" ht="15.75" outlineLevel="1" x14ac:dyDescent="0.25">
      <c r="A1748" s="2">
        <f t="shared" si="8130"/>
        <v>39</v>
      </c>
      <c r="B1748" s="1" t="str">
        <f t="shared" si="8106"/>
        <v>FH - TBD34</v>
      </c>
      <c r="C1748" s="1" t="str">
        <f t="shared" si="8106"/>
        <v>SPP FH - 13039</v>
      </c>
      <c r="D1748" s="2" t="str">
        <f t="shared" si="8106"/>
        <v>FH - TBD34.1</v>
      </c>
      <c r="E1748" s="141" t="str">
        <f t="shared" si="8106"/>
        <v>SPP FH - 13039</v>
      </c>
      <c r="F1748" s="114">
        <f t="shared" si="7937"/>
        <v>364</v>
      </c>
      <c r="G1748" s="186">
        <f>VLOOKUP($F1748,'2021 Depreciation Rates'!$A:$B,2,FALSE)</f>
        <v>4.3999999999999997E-2</v>
      </c>
      <c r="H1748" s="186">
        <f>VLOOKUP($F1748,'2022-2023 Depreciation Rates'!$A$1:$B$197,2,FALSE)</f>
        <v>3.6999999999999998E-2</v>
      </c>
      <c r="J1748" s="166">
        <f t="shared" ref="J1748:U1748" si="8145">-I1541*($G1748/12)</f>
        <v>0</v>
      </c>
      <c r="K1748" s="166">
        <f t="shared" si="8145"/>
        <v>0</v>
      </c>
      <c r="L1748" s="166">
        <f t="shared" si="8145"/>
        <v>0</v>
      </c>
      <c r="M1748" s="166">
        <f t="shared" si="8145"/>
        <v>0</v>
      </c>
      <c r="N1748" s="166">
        <f t="shared" si="8145"/>
        <v>0</v>
      </c>
      <c r="O1748" s="166">
        <f t="shared" si="8145"/>
        <v>0</v>
      </c>
      <c r="P1748" s="166">
        <f t="shared" si="8145"/>
        <v>0</v>
      </c>
      <c r="Q1748" s="166">
        <f t="shared" si="8145"/>
        <v>0</v>
      </c>
      <c r="R1748" s="166">
        <f t="shared" si="8145"/>
        <v>0</v>
      </c>
      <c r="S1748" s="166">
        <f t="shared" si="8145"/>
        <v>0</v>
      </c>
      <c r="T1748" s="166">
        <f t="shared" si="8145"/>
        <v>0</v>
      </c>
      <c r="U1748" s="166">
        <f t="shared" si="8145"/>
        <v>0</v>
      </c>
      <c r="V1748" s="166">
        <f t="shared" si="7638"/>
        <v>0</v>
      </c>
      <c r="W1748" s="100">
        <f t="shared" si="7939"/>
        <v>0</v>
      </c>
      <c r="X1748" s="166">
        <f t="shared" ref="X1748:AH1748" si="8146">-W1541*($G1748/12)</f>
        <v>0</v>
      </c>
      <c r="Y1748" s="166">
        <f t="shared" si="8146"/>
        <v>0</v>
      </c>
      <c r="Z1748" s="166">
        <f t="shared" si="8146"/>
        <v>0</v>
      </c>
      <c r="AA1748" s="166">
        <f t="shared" si="8146"/>
        <v>0</v>
      </c>
      <c r="AB1748" s="166">
        <f t="shared" si="8146"/>
        <v>0</v>
      </c>
      <c r="AC1748" s="166">
        <f t="shared" si="8146"/>
        <v>0</v>
      </c>
      <c r="AD1748" s="166">
        <f t="shared" si="8146"/>
        <v>0</v>
      </c>
      <c r="AE1748" s="166">
        <f t="shared" si="8146"/>
        <v>0</v>
      </c>
      <c r="AF1748" s="166">
        <f t="shared" si="8146"/>
        <v>0</v>
      </c>
      <c r="AG1748" s="166">
        <f t="shared" si="8146"/>
        <v>0</v>
      </c>
      <c r="AH1748" s="166">
        <f t="shared" si="8146"/>
        <v>0</v>
      </c>
      <c r="AI1748" s="100">
        <f t="shared" si="7640"/>
        <v>0</v>
      </c>
      <c r="AJ1748" s="100">
        <f t="shared" si="7945"/>
        <v>0</v>
      </c>
      <c r="AK1748" s="100">
        <f t="shared" si="7946"/>
        <v>0</v>
      </c>
      <c r="AL1748" s="100">
        <f t="shared" si="8133"/>
        <v>0</v>
      </c>
      <c r="AM1748" s="100">
        <f t="shared" si="8133"/>
        <v>0</v>
      </c>
      <c r="AN1748" s="100">
        <f t="shared" si="8133"/>
        <v>0</v>
      </c>
      <c r="AO1748" s="100">
        <f t="shared" si="8133"/>
        <v>0</v>
      </c>
      <c r="AP1748" s="100">
        <f t="shared" si="8133"/>
        <v>0</v>
      </c>
      <c r="AQ1748" s="100">
        <f t="shared" si="8133"/>
        <v>0</v>
      </c>
      <c r="AR1748" s="100">
        <f t="shared" si="8133"/>
        <v>0</v>
      </c>
      <c r="AS1748" s="100">
        <f t="shared" si="8133"/>
        <v>0</v>
      </c>
      <c r="AT1748" s="100">
        <f t="shared" si="8133"/>
        <v>0</v>
      </c>
      <c r="AU1748" s="100">
        <f t="shared" si="8133"/>
        <v>0</v>
      </c>
      <c r="AV1748" s="100">
        <f t="shared" si="7641"/>
        <v>0</v>
      </c>
      <c r="AW1748" s="100">
        <f t="shared" si="7948"/>
        <v>0</v>
      </c>
      <c r="AX1748" s="100">
        <f t="shared" si="8102"/>
        <v>0</v>
      </c>
      <c r="AY1748" s="100">
        <f t="shared" si="8102"/>
        <v>0</v>
      </c>
      <c r="AZ1748" s="100">
        <f t="shared" si="8102"/>
        <v>0</v>
      </c>
      <c r="BA1748" s="100">
        <f t="shared" si="8102"/>
        <v>0</v>
      </c>
      <c r="BB1748" s="100">
        <f t="shared" si="8102"/>
        <v>0</v>
      </c>
      <c r="BC1748" s="100">
        <f t="shared" si="8102"/>
        <v>0</v>
      </c>
      <c r="BD1748" s="100">
        <f t="shared" si="8102"/>
        <v>0</v>
      </c>
      <c r="BE1748" s="100">
        <f t="shared" si="8102"/>
        <v>0</v>
      </c>
      <c r="BF1748" s="100">
        <f t="shared" si="8102"/>
        <v>0</v>
      </c>
      <c r="BG1748" s="100">
        <f t="shared" si="8102"/>
        <v>0</v>
      </c>
      <c r="BH1748" s="100">
        <f t="shared" si="8102"/>
        <v>0</v>
      </c>
      <c r="BI1748" s="100">
        <f t="shared" si="8134"/>
        <v>0</v>
      </c>
      <c r="BV1748" s="142"/>
      <c r="CI1748" s="142"/>
      <c r="CV1748" s="142"/>
      <c r="DI1748" s="142"/>
      <c r="DV1748" s="142"/>
      <c r="EI1748" s="142"/>
    </row>
    <row r="1749" spans="1:139" ht="15.75" outlineLevel="1" x14ac:dyDescent="0.25">
      <c r="A1749" s="2">
        <f t="shared" si="8130"/>
        <v>40</v>
      </c>
      <c r="B1749" s="1" t="str">
        <f t="shared" si="8106"/>
        <v>FH - TBD35</v>
      </c>
      <c r="C1749" s="1" t="str">
        <f t="shared" si="8106"/>
        <v>SPP FH - 13077</v>
      </c>
      <c r="D1749" s="2" t="str">
        <f t="shared" si="8106"/>
        <v>FH - TBD35.1</v>
      </c>
      <c r="E1749" s="141" t="str">
        <f t="shared" si="8106"/>
        <v>SPP FH - 13077</v>
      </c>
      <c r="F1749" s="114">
        <f t="shared" si="7937"/>
        <v>364</v>
      </c>
      <c r="G1749" s="186">
        <f>VLOOKUP($F1749,'2021 Depreciation Rates'!$A:$B,2,FALSE)</f>
        <v>4.3999999999999997E-2</v>
      </c>
      <c r="H1749" s="186">
        <f>VLOOKUP($F1749,'2022-2023 Depreciation Rates'!$A$1:$B$197,2,FALSE)</f>
        <v>3.6999999999999998E-2</v>
      </c>
      <c r="J1749" s="166">
        <f t="shared" ref="J1749:U1749" si="8147">-I1542*($G1749/12)</f>
        <v>0</v>
      </c>
      <c r="K1749" s="166">
        <f t="shared" si="8147"/>
        <v>0</v>
      </c>
      <c r="L1749" s="166">
        <f t="shared" si="8147"/>
        <v>0</v>
      </c>
      <c r="M1749" s="166">
        <f t="shared" si="8147"/>
        <v>0</v>
      </c>
      <c r="N1749" s="166">
        <f t="shared" si="8147"/>
        <v>0</v>
      </c>
      <c r="O1749" s="166">
        <f t="shared" si="8147"/>
        <v>0</v>
      </c>
      <c r="P1749" s="166">
        <f t="shared" si="8147"/>
        <v>0</v>
      </c>
      <c r="Q1749" s="166">
        <f t="shared" si="8147"/>
        <v>0</v>
      </c>
      <c r="R1749" s="166">
        <f t="shared" si="8147"/>
        <v>0</v>
      </c>
      <c r="S1749" s="166">
        <f t="shared" si="8147"/>
        <v>0</v>
      </c>
      <c r="T1749" s="166">
        <f t="shared" si="8147"/>
        <v>0</v>
      </c>
      <c r="U1749" s="166">
        <f t="shared" si="8147"/>
        <v>0</v>
      </c>
      <c r="V1749" s="166">
        <f t="shared" si="7638"/>
        <v>0</v>
      </c>
      <c r="W1749" s="100">
        <f t="shared" si="7939"/>
        <v>0</v>
      </c>
      <c r="X1749" s="166">
        <f t="shared" ref="X1749:AH1749" si="8148">-W1542*($G1749/12)</f>
        <v>0</v>
      </c>
      <c r="Y1749" s="166">
        <f t="shared" si="8148"/>
        <v>0</v>
      </c>
      <c r="Z1749" s="166">
        <f t="shared" si="8148"/>
        <v>0</v>
      </c>
      <c r="AA1749" s="166">
        <f t="shared" si="8148"/>
        <v>0</v>
      </c>
      <c r="AB1749" s="166">
        <f t="shared" si="8148"/>
        <v>0</v>
      </c>
      <c r="AC1749" s="166">
        <f t="shared" si="8148"/>
        <v>0</v>
      </c>
      <c r="AD1749" s="166">
        <f t="shared" si="8148"/>
        <v>0</v>
      </c>
      <c r="AE1749" s="166">
        <f t="shared" si="8148"/>
        <v>0</v>
      </c>
      <c r="AF1749" s="166">
        <f t="shared" si="8148"/>
        <v>0</v>
      </c>
      <c r="AG1749" s="166">
        <f t="shared" si="8148"/>
        <v>0</v>
      </c>
      <c r="AH1749" s="166">
        <f t="shared" si="8148"/>
        <v>0</v>
      </c>
      <c r="AI1749" s="100">
        <f t="shared" si="7640"/>
        <v>0</v>
      </c>
      <c r="AJ1749" s="100">
        <f t="shared" si="7945"/>
        <v>0</v>
      </c>
      <c r="AK1749" s="100">
        <f t="shared" si="7946"/>
        <v>0</v>
      </c>
      <c r="AL1749" s="100">
        <f t="shared" si="8133"/>
        <v>0</v>
      </c>
      <c r="AM1749" s="100">
        <f t="shared" si="8133"/>
        <v>0</v>
      </c>
      <c r="AN1749" s="100">
        <f t="shared" si="8133"/>
        <v>0</v>
      </c>
      <c r="AO1749" s="100">
        <f t="shared" si="8133"/>
        <v>0</v>
      </c>
      <c r="AP1749" s="100">
        <f t="shared" si="8133"/>
        <v>0</v>
      </c>
      <c r="AQ1749" s="100">
        <f t="shared" si="8133"/>
        <v>0</v>
      </c>
      <c r="AR1749" s="100">
        <f t="shared" si="8133"/>
        <v>0</v>
      </c>
      <c r="AS1749" s="100">
        <f t="shared" si="8133"/>
        <v>0</v>
      </c>
      <c r="AT1749" s="100">
        <f t="shared" si="8133"/>
        <v>0</v>
      </c>
      <c r="AU1749" s="100">
        <f t="shared" si="8133"/>
        <v>0</v>
      </c>
      <c r="AV1749" s="100">
        <f t="shared" si="7641"/>
        <v>0</v>
      </c>
      <c r="AW1749" s="100">
        <f t="shared" si="7948"/>
        <v>0</v>
      </c>
      <c r="AX1749" s="100">
        <f t="shared" si="8102"/>
        <v>0</v>
      </c>
      <c r="AY1749" s="100">
        <f t="shared" si="8102"/>
        <v>0</v>
      </c>
      <c r="AZ1749" s="100">
        <f t="shared" si="8102"/>
        <v>0</v>
      </c>
      <c r="BA1749" s="100">
        <f t="shared" si="8102"/>
        <v>0</v>
      </c>
      <c r="BB1749" s="100">
        <f t="shared" si="8102"/>
        <v>0</v>
      </c>
      <c r="BC1749" s="100">
        <f t="shared" si="8102"/>
        <v>0</v>
      </c>
      <c r="BD1749" s="100">
        <f t="shared" si="8102"/>
        <v>0</v>
      </c>
      <c r="BE1749" s="100">
        <f t="shared" si="8102"/>
        <v>0</v>
      </c>
      <c r="BF1749" s="100">
        <f t="shared" si="8102"/>
        <v>0</v>
      </c>
      <c r="BG1749" s="100">
        <f t="shared" si="8102"/>
        <v>0</v>
      </c>
      <c r="BH1749" s="100">
        <f t="shared" si="8102"/>
        <v>0</v>
      </c>
      <c r="BI1749" s="100">
        <f t="shared" si="8134"/>
        <v>0</v>
      </c>
      <c r="BV1749" s="142"/>
      <c r="CI1749" s="142"/>
      <c r="CV1749" s="142"/>
      <c r="DI1749" s="142"/>
      <c r="DV1749" s="142"/>
      <c r="EI1749" s="142"/>
    </row>
    <row r="1750" spans="1:139" ht="15.75" outlineLevel="1" x14ac:dyDescent="0.25">
      <c r="A1750" s="2">
        <f t="shared" si="8130"/>
        <v>41</v>
      </c>
      <c r="B1750" s="1" t="str">
        <f t="shared" si="8106"/>
        <v>FH - TBD36</v>
      </c>
      <c r="C1750" s="1" t="str">
        <f t="shared" si="8106"/>
        <v>SPP FH - 13187</v>
      </c>
      <c r="D1750" s="2" t="str">
        <f t="shared" si="8106"/>
        <v>FH - TBD36.1</v>
      </c>
      <c r="E1750" s="141" t="str">
        <f t="shared" si="8106"/>
        <v>SPP FH - 13187</v>
      </c>
      <c r="F1750" s="114">
        <f t="shared" si="7937"/>
        <v>364</v>
      </c>
      <c r="G1750" s="186">
        <f>VLOOKUP($F1750,'2021 Depreciation Rates'!$A:$B,2,FALSE)</f>
        <v>4.3999999999999997E-2</v>
      </c>
      <c r="H1750" s="186">
        <f>VLOOKUP($F1750,'2022-2023 Depreciation Rates'!$A$1:$B$197,2,FALSE)</f>
        <v>3.6999999999999998E-2</v>
      </c>
      <c r="J1750" s="166">
        <f t="shared" ref="J1750:U1750" si="8149">-I1543*($G1750/12)</f>
        <v>0</v>
      </c>
      <c r="K1750" s="166">
        <f t="shared" si="8149"/>
        <v>0</v>
      </c>
      <c r="L1750" s="166">
        <f t="shared" si="8149"/>
        <v>0</v>
      </c>
      <c r="M1750" s="166">
        <f t="shared" si="8149"/>
        <v>0</v>
      </c>
      <c r="N1750" s="166">
        <f t="shared" si="8149"/>
        <v>0</v>
      </c>
      <c r="O1750" s="166">
        <f t="shared" si="8149"/>
        <v>0</v>
      </c>
      <c r="P1750" s="166">
        <f t="shared" si="8149"/>
        <v>0</v>
      </c>
      <c r="Q1750" s="166">
        <f t="shared" si="8149"/>
        <v>0</v>
      </c>
      <c r="R1750" s="166">
        <f t="shared" si="8149"/>
        <v>0</v>
      </c>
      <c r="S1750" s="166">
        <f t="shared" si="8149"/>
        <v>0</v>
      </c>
      <c r="T1750" s="166">
        <f t="shared" si="8149"/>
        <v>0</v>
      </c>
      <c r="U1750" s="166">
        <f t="shared" si="8149"/>
        <v>0</v>
      </c>
      <c r="V1750" s="166">
        <f t="shared" si="7638"/>
        <v>0</v>
      </c>
      <c r="W1750" s="100">
        <f t="shared" si="7939"/>
        <v>0</v>
      </c>
      <c r="X1750" s="166">
        <f t="shared" ref="X1750:AH1750" si="8150">-W1543*($G1750/12)</f>
        <v>0</v>
      </c>
      <c r="Y1750" s="166">
        <f t="shared" si="8150"/>
        <v>0</v>
      </c>
      <c r="Z1750" s="166">
        <f t="shared" si="8150"/>
        <v>0</v>
      </c>
      <c r="AA1750" s="166">
        <f t="shared" si="8150"/>
        <v>0</v>
      </c>
      <c r="AB1750" s="166">
        <f t="shared" si="8150"/>
        <v>0</v>
      </c>
      <c r="AC1750" s="166">
        <f t="shared" si="8150"/>
        <v>0</v>
      </c>
      <c r="AD1750" s="166">
        <f t="shared" si="8150"/>
        <v>0</v>
      </c>
      <c r="AE1750" s="166">
        <f t="shared" si="8150"/>
        <v>0</v>
      </c>
      <c r="AF1750" s="166">
        <f t="shared" si="8150"/>
        <v>0</v>
      </c>
      <c r="AG1750" s="166">
        <f t="shared" si="8150"/>
        <v>0</v>
      </c>
      <c r="AH1750" s="166">
        <f t="shared" si="8150"/>
        <v>0</v>
      </c>
      <c r="AI1750" s="100">
        <f t="shared" si="7640"/>
        <v>0</v>
      </c>
      <c r="AJ1750" s="100">
        <f t="shared" si="7945"/>
        <v>0</v>
      </c>
      <c r="AK1750" s="100">
        <f t="shared" si="7946"/>
        <v>0</v>
      </c>
      <c r="AL1750" s="100">
        <f t="shared" si="8133"/>
        <v>0</v>
      </c>
      <c r="AM1750" s="100">
        <f t="shared" si="8133"/>
        <v>0</v>
      </c>
      <c r="AN1750" s="100">
        <f t="shared" si="8133"/>
        <v>0</v>
      </c>
      <c r="AO1750" s="100">
        <f t="shared" si="8133"/>
        <v>0</v>
      </c>
      <c r="AP1750" s="100">
        <f t="shared" si="8133"/>
        <v>0</v>
      </c>
      <c r="AQ1750" s="100">
        <f t="shared" si="8133"/>
        <v>0</v>
      </c>
      <c r="AR1750" s="100">
        <f t="shared" si="8133"/>
        <v>0</v>
      </c>
      <c r="AS1750" s="100">
        <f t="shared" si="8133"/>
        <v>0</v>
      </c>
      <c r="AT1750" s="100">
        <f t="shared" si="8133"/>
        <v>0</v>
      </c>
      <c r="AU1750" s="100">
        <f t="shared" si="8133"/>
        <v>0</v>
      </c>
      <c r="AV1750" s="100">
        <f t="shared" si="7641"/>
        <v>0</v>
      </c>
      <c r="AW1750" s="100">
        <f t="shared" si="7948"/>
        <v>0</v>
      </c>
      <c r="AX1750" s="100">
        <f t="shared" si="8102"/>
        <v>0</v>
      </c>
      <c r="AY1750" s="100">
        <f t="shared" si="8102"/>
        <v>0</v>
      </c>
      <c r="AZ1750" s="100">
        <f t="shared" si="8102"/>
        <v>0</v>
      </c>
      <c r="BA1750" s="100">
        <f t="shared" si="8102"/>
        <v>0</v>
      </c>
      <c r="BB1750" s="100">
        <f t="shared" si="8102"/>
        <v>0</v>
      </c>
      <c r="BC1750" s="100">
        <f t="shared" si="8102"/>
        <v>0</v>
      </c>
      <c r="BD1750" s="100">
        <f t="shared" si="8102"/>
        <v>0</v>
      </c>
      <c r="BE1750" s="100">
        <f t="shared" si="8102"/>
        <v>0</v>
      </c>
      <c r="BF1750" s="100">
        <f t="shared" si="8102"/>
        <v>0</v>
      </c>
      <c r="BG1750" s="100">
        <f t="shared" si="8102"/>
        <v>0</v>
      </c>
      <c r="BH1750" s="100">
        <f t="shared" si="8102"/>
        <v>0</v>
      </c>
      <c r="BI1750" s="100">
        <f t="shared" si="8134"/>
        <v>0</v>
      </c>
      <c r="BV1750" s="142"/>
      <c r="CI1750" s="142"/>
      <c r="CV1750" s="142"/>
      <c r="DI1750" s="142"/>
      <c r="DV1750" s="142"/>
      <c r="EI1750" s="142"/>
    </row>
    <row r="1751" spans="1:139" ht="15.75" outlineLevel="1" x14ac:dyDescent="0.25">
      <c r="A1751" s="2">
        <f t="shared" si="8130"/>
        <v>42</v>
      </c>
      <c r="B1751" s="1" t="str">
        <f t="shared" si="8106"/>
        <v>FH - TBD38</v>
      </c>
      <c r="C1751" s="1" t="str">
        <f t="shared" si="8106"/>
        <v>SPP FH - 13230</v>
      </c>
      <c r="D1751" s="2" t="str">
        <f t="shared" si="8106"/>
        <v>FH - TBD38.1</v>
      </c>
      <c r="E1751" s="141" t="str">
        <f t="shared" si="8106"/>
        <v>SPP FH - 13230</v>
      </c>
      <c r="F1751" s="114">
        <f t="shared" si="7937"/>
        <v>364</v>
      </c>
      <c r="G1751" s="186">
        <f>VLOOKUP($F1751,'2021 Depreciation Rates'!$A:$B,2,FALSE)</f>
        <v>4.3999999999999997E-2</v>
      </c>
      <c r="H1751" s="186">
        <f>VLOOKUP($F1751,'2022-2023 Depreciation Rates'!$A$1:$B$197,2,FALSE)</f>
        <v>3.6999999999999998E-2</v>
      </c>
      <c r="J1751" s="166">
        <f t="shared" ref="J1751:U1751" si="8151">-I1544*($G1751/12)</f>
        <v>0</v>
      </c>
      <c r="K1751" s="166">
        <f t="shared" si="8151"/>
        <v>0</v>
      </c>
      <c r="L1751" s="166">
        <f t="shared" si="8151"/>
        <v>0</v>
      </c>
      <c r="M1751" s="166">
        <f t="shared" si="8151"/>
        <v>0</v>
      </c>
      <c r="N1751" s="166">
        <f t="shared" si="8151"/>
        <v>0</v>
      </c>
      <c r="O1751" s="166">
        <f t="shared" si="8151"/>
        <v>0</v>
      </c>
      <c r="P1751" s="166">
        <f t="shared" si="8151"/>
        <v>0</v>
      </c>
      <c r="Q1751" s="166">
        <f t="shared" si="8151"/>
        <v>0</v>
      </c>
      <c r="R1751" s="166">
        <f t="shared" si="8151"/>
        <v>0</v>
      </c>
      <c r="S1751" s="166">
        <f t="shared" si="8151"/>
        <v>0</v>
      </c>
      <c r="T1751" s="166">
        <f t="shared" si="8151"/>
        <v>0</v>
      </c>
      <c r="U1751" s="166">
        <f t="shared" si="8151"/>
        <v>0</v>
      </c>
      <c r="V1751" s="166">
        <f t="shared" si="7638"/>
        <v>0</v>
      </c>
      <c r="W1751" s="100">
        <f t="shared" si="7939"/>
        <v>0</v>
      </c>
      <c r="X1751" s="166">
        <f t="shared" ref="X1751:AH1751" si="8152">-W1544*($G1751/12)</f>
        <v>0</v>
      </c>
      <c r="Y1751" s="166">
        <f t="shared" si="8152"/>
        <v>0</v>
      </c>
      <c r="Z1751" s="166">
        <f t="shared" si="8152"/>
        <v>0</v>
      </c>
      <c r="AA1751" s="166">
        <f t="shared" si="8152"/>
        <v>0</v>
      </c>
      <c r="AB1751" s="166">
        <f t="shared" si="8152"/>
        <v>0</v>
      </c>
      <c r="AC1751" s="166">
        <f t="shared" si="8152"/>
        <v>0</v>
      </c>
      <c r="AD1751" s="166">
        <f t="shared" si="8152"/>
        <v>0</v>
      </c>
      <c r="AE1751" s="166">
        <f t="shared" si="8152"/>
        <v>0</v>
      </c>
      <c r="AF1751" s="166">
        <f t="shared" si="8152"/>
        <v>0</v>
      </c>
      <c r="AG1751" s="166">
        <f t="shared" si="8152"/>
        <v>0</v>
      </c>
      <c r="AH1751" s="166">
        <f t="shared" si="8152"/>
        <v>0</v>
      </c>
      <c r="AI1751" s="100">
        <f t="shared" si="7640"/>
        <v>0</v>
      </c>
      <c r="AJ1751" s="100">
        <f t="shared" si="7945"/>
        <v>0</v>
      </c>
      <c r="AK1751" s="100">
        <f t="shared" si="7946"/>
        <v>0</v>
      </c>
      <c r="AL1751" s="100">
        <f t="shared" si="8133"/>
        <v>0</v>
      </c>
      <c r="AM1751" s="100">
        <f t="shared" si="8133"/>
        <v>0</v>
      </c>
      <c r="AN1751" s="100">
        <f t="shared" si="8133"/>
        <v>0</v>
      </c>
      <c r="AO1751" s="100">
        <f t="shared" si="8133"/>
        <v>0</v>
      </c>
      <c r="AP1751" s="100">
        <f t="shared" si="8133"/>
        <v>0</v>
      </c>
      <c r="AQ1751" s="100">
        <f t="shared" si="8133"/>
        <v>0</v>
      </c>
      <c r="AR1751" s="100">
        <f t="shared" si="8133"/>
        <v>0</v>
      </c>
      <c r="AS1751" s="100">
        <f t="shared" si="8133"/>
        <v>0</v>
      </c>
      <c r="AT1751" s="100">
        <f t="shared" si="8133"/>
        <v>0</v>
      </c>
      <c r="AU1751" s="100">
        <f t="shared" si="8133"/>
        <v>0</v>
      </c>
      <c r="AV1751" s="100">
        <f t="shared" si="7641"/>
        <v>0</v>
      </c>
      <c r="AW1751" s="100">
        <f t="shared" si="7948"/>
        <v>0</v>
      </c>
      <c r="AX1751" s="100">
        <f t="shared" si="8102"/>
        <v>0</v>
      </c>
      <c r="AY1751" s="100">
        <f t="shared" si="8102"/>
        <v>0</v>
      </c>
      <c r="AZ1751" s="100">
        <f t="shared" si="8102"/>
        <v>0</v>
      </c>
      <c r="BA1751" s="100">
        <f t="shared" si="8102"/>
        <v>0</v>
      </c>
      <c r="BB1751" s="100">
        <f t="shared" si="8102"/>
        <v>0</v>
      </c>
      <c r="BC1751" s="100">
        <f t="shared" si="8102"/>
        <v>0</v>
      </c>
      <c r="BD1751" s="100">
        <f t="shared" si="8102"/>
        <v>0</v>
      </c>
      <c r="BE1751" s="100">
        <f t="shared" si="8102"/>
        <v>0</v>
      </c>
      <c r="BF1751" s="100">
        <f t="shared" si="8102"/>
        <v>0</v>
      </c>
      <c r="BG1751" s="100">
        <f t="shared" si="8102"/>
        <v>0</v>
      </c>
      <c r="BH1751" s="100">
        <f t="shared" si="8102"/>
        <v>0</v>
      </c>
      <c r="BI1751" s="100">
        <f t="shared" si="8134"/>
        <v>0</v>
      </c>
      <c r="BV1751" s="142"/>
      <c r="CI1751" s="142"/>
      <c r="CV1751" s="142"/>
      <c r="DI1751" s="142"/>
      <c r="DV1751" s="142"/>
      <c r="EI1751" s="142"/>
    </row>
    <row r="1752" spans="1:139" ht="15.75" outlineLevel="1" x14ac:dyDescent="0.25">
      <c r="A1752" s="2">
        <f t="shared" si="8130"/>
        <v>43</v>
      </c>
      <c r="B1752" s="1" t="str">
        <f t="shared" si="8106"/>
        <v>FH - TBD39</v>
      </c>
      <c r="C1752" s="1" t="str">
        <f t="shared" si="8106"/>
        <v>SPP FH - 13292</v>
      </c>
      <c r="D1752" s="2" t="str">
        <f t="shared" si="8106"/>
        <v>FH - TBD39.1</v>
      </c>
      <c r="E1752" s="141" t="str">
        <f t="shared" si="8106"/>
        <v>SPP FH - 13292</v>
      </c>
      <c r="F1752" s="114">
        <f t="shared" si="7937"/>
        <v>364</v>
      </c>
      <c r="G1752" s="186">
        <f>VLOOKUP($F1752,'2021 Depreciation Rates'!$A:$B,2,FALSE)</f>
        <v>4.3999999999999997E-2</v>
      </c>
      <c r="H1752" s="186">
        <f>VLOOKUP($F1752,'2022-2023 Depreciation Rates'!$A$1:$B$197,2,FALSE)</f>
        <v>3.6999999999999998E-2</v>
      </c>
      <c r="J1752" s="166">
        <f t="shared" ref="J1752:U1752" si="8153">-I1545*($G1752/12)</f>
        <v>0</v>
      </c>
      <c r="K1752" s="166">
        <f t="shared" si="8153"/>
        <v>0</v>
      </c>
      <c r="L1752" s="166">
        <f t="shared" si="8153"/>
        <v>0</v>
      </c>
      <c r="M1752" s="166">
        <f t="shared" si="8153"/>
        <v>0</v>
      </c>
      <c r="N1752" s="166">
        <f t="shared" si="8153"/>
        <v>0</v>
      </c>
      <c r="O1752" s="166">
        <f t="shared" si="8153"/>
        <v>0</v>
      </c>
      <c r="P1752" s="166">
        <f t="shared" si="8153"/>
        <v>0</v>
      </c>
      <c r="Q1752" s="166">
        <f t="shared" si="8153"/>
        <v>0</v>
      </c>
      <c r="R1752" s="166">
        <f t="shared" si="8153"/>
        <v>0</v>
      </c>
      <c r="S1752" s="166">
        <f t="shared" si="8153"/>
        <v>0</v>
      </c>
      <c r="T1752" s="166">
        <f t="shared" si="8153"/>
        <v>0</v>
      </c>
      <c r="U1752" s="166">
        <f t="shared" si="8153"/>
        <v>0</v>
      </c>
      <c r="V1752" s="166">
        <f t="shared" si="7638"/>
        <v>0</v>
      </c>
      <c r="W1752" s="100">
        <f t="shared" si="7939"/>
        <v>0</v>
      </c>
      <c r="X1752" s="166">
        <f t="shared" ref="X1752:AH1752" si="8154">-W1545*($G1752/12)</f>
        <v>0</v>
      </c>
      <c r="Y1752" s="166">
        <f t="shared" si="8154"/>
        <v>0</v>
      </c>
      <c r="Z1752" s="166">
        <f t="shared" si="8154"/>
        <v>0</v>
      </c>
      <c r="AA1752" s="166">
        <f t="shared" si="8154"/>
        <v>0</v>
      </c>
      <c r="AB1752" s="166">
        <f t="shared" si="8154"/>
        <v>0</v>
      </c>
      <c r="AC1752" s="166">
        <f t="shared" si="8154"/>
        <v>0</v>
      </c>
      <c r="AD1752" s="166">
        <f t="shared" si="8154"/>
        <v>0</v>
      </c>
      <c r="AE1752" s="166">
        <f t="shared" si="8154"/>
        <v>0</v>
      </c>
      <c r="AF1752" s="166">
        <f t="shared" si="8154"/>
        <v>0</v>
      </c>
      <c r="AG1752" s="166">
        <f t="shared" si="8154"/>
        <v>0</v>
      </c>
      <c r="AH1752" s="166">
        <f t="shared" si="8154"/>
        <v>0</v>
      </c>
      <c r="AI1752" s="100">
        <f t="shared" si="7640"/>
        <v>0</v>
      </c>
      <c r="AJ1752" s="100">
        <f t="shared" si="7945"/>
        <v>0</v>
      </c>
      <c r="AK1752" s="100">
        <f t="shared" si="7946"/>
        <v>0</v>
      </c>
      <c r="AL1752" s="100">
        <f t="shared" si="8133"/>
        <v>0</v>
      </c>
      <c r="AM1752" s="100">
        <f t="shared" si="8133"/>
        <v>0</v>
      </c>
      <c r="AN1752" s="100">
        <f t="shared" si="8133"/>
        <v>0</v>
      </c>
      <c r="AO1752" s="100">
        <f t="shared" si="8133"/>
        <v>0</v>
      </c>
      <c r="AP1752" s="100">
        <f t="shared" si="8133"/>
        <v>0</v>
      </c>
      <c r="AQ1752" s="100">
        <f t="shared" si="8133"/>
        <v>0</v>
      </c>
      <c r="AR1752" s="100">
        <f t="shared" si="8133"/>
        <v>0</v>
      </c>
      <c r="AS1752" s="100">
        <f t="shared" si="8133"/>
        <v>0</v>
      </c>
      <c r="AT1752" s="100">
        <f t="shared" si="8133"/>
        <v>0</v>
      </c>
      <c r="AU1752" s="100">
        <f t="shared" si="8133"/>
        <v>0</v>
      </c>
      <c r="AV1752" s="100">
        <f t="shared" si="7641"/>
        <v>0</v>
      </c>
      <c r="AW1752" s="100">
        <f t="shared" si="7948"/>
        <v>0</v>
      </c>
      <c r="AX1752" s="100">
        <f t="shared" si="8102"/>
        <v>0</v>
      </c>
      <c r="AY1752" s="100">
        <f t="shared" si="8102"/>
        <v>0</v>
      </c>
      <c r="AZ1752" s="100">
        <f t="shared" si="8102"/>
        <v>0</v>
      </c>
      <c r="BA1752" s="100">
        <f t="shared" si="8102"/>
        <v>0</v>
      </c>
      <c r="BB1752" s="100">
        <f t="shared" si="8102"/>
        <v>0</v>
      </c>
      <c r="BC1752" s="100">
        <f t="shared" si="8102"/>
        <v>-209.66666666666666</v>
      </c>
      <c r="BD1752" s="100">
        <f t="shared" si="8102"/>
        <v>-209.66666666666666</v>
      </c>
      <c r="BE1752" s="100">
        <f t="shared" si="8102"/>
        <v>-209.66666666666666</v>
      </c>
      <c r="BF1752" s="100">
        <f t="shared" si="8102"/>
        <v>-209.66666666666666</v>
      </c>
      <c r="BG1752" s="100">
        <f t="shared" si="8102"/>
        <v>-209.66666666666666</v>
      </c>
      <c r="BH1752" s="100">
        <f t="shared" si="8102"/>
        <v>-209.66666666666666</v>
      </c>
      <c r="BI1752" s="100">
        <f t="shared" si="8134"/>
        <v>-1258</v>
      </c>
      <c r="BV1752" s="142"/>
      <c r="CI1752" s="142"/>
      <c r="CV1752" s="142"/>
      <c r="DI1752" s="142"/>
      <c r="DV1752" s="142"/>
      <c r="EI1752" s="142"/>
    </row>
    <row r="1753" spans="1:139" ht="15.75" outlineLevel="1" x14ac:dyDescent="0.25">
      <c r="A1753" s="2">
        <f t="shared" si="8130"/>
        <v>44</v>
      </c>
      <c r="B1753" s="1" t="str">
        <f t="shared" si="8106"/>
        <v>FH - TBD40</v>
      </c>
      <c r="C1753" s="1" t="str">
        <f t="shared" si="8106"/>
        <v>SPP FH - 13299</v>
      </c>
      <c r="D1753" s="2" t="str">
        <f t="shared" si="8106"/>
        <v>FH - TBD40.1</v>
      </c>
      <c r="E1753" s="141" t="str">
        <f t="shared" si="8106"/>
        <v>SPP FH - 13299</v>
      </c>
      <c r="F1753" s="114">
        <f t="shared" si="7937"/>
        <v>364</v>
      </c>
      <c r="G1753" s="186">
        <f>VLOOKUP($F1753,'2021 Depreciation Rates'!$A:$B,2,FALSE)</f>
        <v>4.3999999999999997E-2</v>
      </c>
      <c r="H1753" s="186">
        <f>VLOOKUP($F1753,'2022-2023 Depreciation Rates'!$A$1:$B$197,2,FALSE)</f>
        <v>3.6999999999999998E-2</v>
      </c>
      <c r="J1753" s="166">
        <f t="shared" ref="J1753:U1753" si="8155">-I1546*($G1753/12)</f>
        <v>0</v>
      </c>
      <c r="K1753" s="166">
        <f t="shared" si="8155"/>
        <v>0</v>
      </c>
      <c r="L1753" s="166">
        <f t="shared" si="8155"/>
        <v>0</v>
      </c>
      <c r="M1753" s="166">
        <f t="shared" si="8155"/>
        <v>0</v>
      </c>
      <c r="N1753" s="166">
        <f t="shared" si="8155"/>
        <v>0</v>
      </c>
      <c r="O1753" s="166">
        <f t="shared" si="8155"/>
        <v>0</v>
      </c>
      <c r="P1753" s="166">
        <f t="shared" si="8155"/>
        <v>0</v>
      </c>
      <c r="Q1753" s="166">
        <f t="shared" si="8155"/>
        <v>0</v>
      </c>
      <c r="R1753" s="166">
        <f t="shared" si="8155"/>
        <v>0</v>
      </c>
      <c r="S1753" s="166">
        <f t="shared" si="8155"/>
        <v>0</v>
      </c>
      <c r="T1753" s="166">
        <f t="shared" si="8155"/>
        <v>0</v>
      </c>
      <c r="U1753" s="166">
        <f t="shared" si="8155"/>
        <v>0</v>
      </c>
      <c r="V1753" s="166">
        <f t="shared" si="7638"/>
        <v>0</v>
      </c>
      <c r="W1753" s="100">
        <f t="shared" si="7939"/>
        <v>0</v>
      </c>
      <c r="X1753" s="166">
        <f t="shared" ref="X1753:AH1753" si="8156">-W1546*($G1753/12)</f>
        <v>0</v>
      </c>
      <c r="Y1753" s="166">
        <f t="shared" si="8156"/>
        <v>0</v>
      </c>
      <c r="Z1753" s="166">
        <f t="shared" si="8156"/>
        <v>0</v>
      </c>
      <c r="AA1753" s="166">
        <f t="shared" si="8156"/>
        <v>0</v>
      </c>
      <c r="AB1753" s="166">
        <f t="shared" si="8156"/>
        <v>0</v>
      </c>
      <c r="AC1753" s="166">
        <f t="shared" si="8156"/>
        <v>0</v>
      </c>
      <c r="AD1753" s="166">
        <f t="shared" si="8156"/>
        <v>0</v>
      </c>
      <c r="AE1753" s="166">
        <f t="shared" si="8156"/>
        <v>0</v>
      </c>
      <c r="AF1753" s="166">
        <f t="shared" si="8156"/>
        <v>0</v>
      </c>
      <c r="AG1753" s="166">
        <f t="shared" si="8156"/>
        <v>0</v>
      </c>
      <c r="AH1753" s="166">
        <f t="shared" si="8156"/>
        <v>0</v>
      </c>
      <c r="AI1753" s="100">
        <f t="shared" si="7640"/>
        <v>0</v>
      </c>
      <c r="AJ1753" s="100">
        <f t="shared" si="7945"/>
        <v>0</v>
      </c>
      <c r="AK1753" s="100">
        <f t="shared" si="7946"/>
        <v>0</v>
      </c>
      <c r="AL1753" s="100">
        <f t="shared" si="8133"/>
        <v>0</v>
      </c>
      <c r="AM1753" s="100">
        <f t="shared" si="8133"/>
        <v>0</v>
      </c>
      <c r="AN1753" s="100">
        <f t="shared" si="8133"/>
        <v>0</v>
      </c>
      <c r="AO1753" s="100">
        <f t="shared" si="8133"/>
        <v>0</v>
      </c>
      <c r="AP1753" s="100">
        <f t="shared" si="8133"/>
        <v>0</v>
      </c>
      <c r="AQ1753" s="100">
        <f t="shared" si="8133"/>
        <v>0</v>
      </c>
      <c r="AR1753" s="100">
        <f t="shared" si="8133"/>
        <v>0</v>
      </c>
      <c r="AS1753" s="100">
        <f t="shared" si="8133"/>
        <v>0</v>
      </c>
      <c r="AT1753" s="100">
        <f t="shared" si="8133"/>
        <v>0</v>
      </c>
      <c r="AU1753" s="100">
        <f t="shared" si="8133"/>
        <v>0</v>
      </c>
      <c r="AV1753" s="100">
        <f t="shared" si="7641"/>
        <v>0</v>
      </c>
      <c r="AW1753" s="100">
        <f t="shared" si="7948"/>
        <v>0</v>
      </c>
      <c r="AX1753" s="100">
        <f t="shared" si="8102"/>
        <v>0</v>
      </c>
      <c r="AY1753" s="100">
        <f t="shared" si="8102"/>
        <v>0</v>
      </c>
      <c r="AZ1753" s="100">
        <f t="shared" si="8102"/>
        <v>0</v>
      </c>
      <c r="BA1753" s="100">
        <f t="shared" si="8102"/>
        <v>0</v>
      </c>
      <c r="BB1753" s="100">
        <f t="shared" si="8102"/>
        <v>0</v>
      </c>
      <c r="BC1753" s="100">
        <f t="shared" si="8102"/>
        <v>0</v>
      </c>
      <c r="BD1753" s="100">
        <f t="shared" si="8102"/>
        <v>0</v>
      </c>
      <c r="BE1753" s="100">
        <f t="shared" si="8102"/>
        <v>0</v>
      </c>
      <c r="BF1753" s="100">
        <f t="shared" si="8102"/>
        <v>0</v>
      </c>
      <c r="BG1753" s="100">
        <f t="shared" si="8102"/>
        <v>0</v>
      </c>
      <c r="BH1753" s="100">
        <f t="shared" si="8102"/>
        <v>0</v>
      </c>
      <c r="BI1753" s="100">
        <f t="shared" si="8134"/>
        <v>0</v>
      </c>
      <c r="BV1753" s="142"/>
      <c r="CI1753" s="142"/>
      <c r="CV1753" s="142"/>
      <c r="DI1753" s="142"/>
      <c r="DV1753" s="142"/>
      <c r="EI1753" s="142"/>
    </row>
    <row r="1754" spans="1:139" ht="15.75" outlineLevel="1" x14ac:dyDescent="0.25">
      <c r="A1754" s="2">
        <f t="shared" si="8130"/>
        <v>45</v>
      </c>
      <c r="B1754" s="1" t="str">
        <f t="shared" si="8106"/>
        <v>FH - TBD42</v>
      </c>
      <c r="C1754" s="1" t="str">
        <f t="shared" si="8106"/>
        <v>SPP FH - 13687</v>
      </c>
      <c r="D1754" s="2" t="str">
        <f t="shared" si="8106"/>
        <v>FH - TBD42.1</v>
      </c>
      <c r="E1754" s="141" t="str">
        <f t="shared" si="8106"/>
        <v>SPP FH - 13687</v>
      </c>
      <c r="F1754" s="114">
        <f t="shared" si="7937"/>
        <v>364</v>
      </c>
      <c r="G1754" s="186">
        <f>VLOOKUP($F1754,'2021 Depreciation Rates'!$A:$B,2,FALSE)</f>
        <v>4.3999999999999997E-2</v>
      </c>
      <c r="H1754" s="186">
        <f>VLOOKUP($F1754,'2022-2023 Depreciation Rates'!$A$1:$B$197,2,FALSE)</f>
        <v>3.6999999999999998E-2</v>
      </c>
      <c r="J1754" s="166">
        <f t="shared" ref="J1754:U1754" si="8157">-I1547*($G1754/12)</f>
        <v>0</v>
      </c>
      <c r="K1754" s="166">
        <f t="shared" si="8157"/>
        <v>0</v>
      </c>
      <c r="L1754" s="166">
        <f t="shared" si="8157"/>
        <v>0</v>
      </c>
      <c r="M1754" s="166">
        <f t="shared" si="8157"/>
        <v>0</v>
      </c>
      <c r="N1754" s="166">
        <f t="shared" si="8157"/>
        <v>0</v>
      </c>
      <c r="O1754" s="166">
        <f t="shared" si="8157"/>
        <v>0</v>
      </c>
      <c r="P1754" s="166">
        <f t="shared" si="8157"/>
        <v>0</v>
      </c>
      <c r="Q1754" s="166">
        <f t="shared" si="8157"/>
        <v>0</v>
      </c>
      <c r="R1754" s="166">
        <f t="shared" si="8157"/>
        <v>0</v>
      </c>
      <c r="S1754" s="166">
        <f t="shared" si="8157"/>
        <v>0</v>
      </c>
      <c r="T1754" s="166">
        <f t="shared" si="8157"/>
        <v>0</v>
      </c>
      <c r="U1754" s="166">
        <f t="shared" si="8157"/>
        <v>0</v>
      </c>
      <c r="V1754" s="166">
        <f t="shared" si="7638"/>
        <v>0</v>
      </c>
      <c r="W1754" s="100">
        <f t="shared" si="7939"/>
        <v>0</v>
      </c>
      <c r="X1754" s="166">
        <f t="shared" ref="X1754:AH1754" si="8158">-W1547*($G1754/12)</f>
        <v>0</v>
      </c>
      <c r="Y1754" s="166">
        <f t="shared" si="8158"/>
        <v>0</v>
      </c>
      <c r="Z1754" s="166">
        <f t="shared" si="8158"/>
        <v>0</v>
      </c>
      <c r="AA1754" s="166">
        <f t="shared" si="8158"/>
        <v>0</v>
      </c>
      <c r="AB1754" s="166">
        <f t="shared" si="8158"/>
        <v>0</v>
      </c>
      <c r="AC1754" s="166">
        <f t="shared" si="8158"/>
        <v>0</v>
      </c>
      <c r="AD1754" s="166">
        <f t="shared" si="8158"/>
        <v>0</v>
      </c>
      <c r="AE1754" s="166">
        <f t="shared" si="8158"/>
        <v>0</v>
      </c>
      <c r="AF1754" s="166">
        <f t="shared" si="8158"/>
        <v>0</v>
      </c>
      <c r="AG1754" s="166">
        <f t="shared" si="8158"/>
        <v>0</v>
      </c>
      <c r="AH1754" s="166">
        <f t="shared" si="8158"/>
        <v>0</v>
      </c>
      <c r="AI1754" s="100">
        <f t="shared" si="7640"/>
        <v>0</v>
      </c>
      <c r="AJ1754" s="100">
        <f t="shared" si="7945"/>
        <v>0</v>
      </c>
      <c r="AK1754" s="100">
        <f t="shared" si="7946"/>
        <v>0</v>
      </c>
      <c r="AL1754" s="100">
        <f t="shared" si="8133"/>
        <v>0</v>
      </c>
      <c r="AM1754" s="100">
        <f t="shared" si="8133"/>
        <v>0</v>
      </c>
      <c r="AN1754" s="100">
        <f t="shared" si="8133"/>
        <v>0</v>
      </c>
      <c r="AO1754" s="100">
        <f t="shared" si="8133"/>
        <v>0</v>
      </c>
      <c r="AP1754" s="100">
        <f t="shared" si="8133"/>
        <v>0</v>
      </c>
      <c r="AQ1754" s="100">
        <f t="shared" si="8133"/>
        <v>0</v>
      </c>
      <c r="AR1754" s="100">
        <f t="shared" si="8133"/>
        <v>0</v>
      </c>
      <c r="AS1754" s="100">
        <f t="shared" si="8133"/>
        <v>0</v>
      </c>
      <c r="AT1754" s="100">
        <f t="shared" si="8133"/>
        <v>0</v>
      </c>
      <c r="AU1754" s="100">
        <f t="shared" si="8133"/>
        <v>0</v>
      </c>
      <c r="AV1754" s="100">
        <f t="shared" si="7641"/>
        <v>0</v>
      </c>
      <c r="AW1754" s="100">
        <f t="shared" si="7948"/>
        <v>0</v>
      </c>
      <c r="AX1754" s="100">
        <f t="shared" si="8102"/>
        <v>0</v>
      </c>
      <c r="AY1754" s="100">
        <f t="shared" si="8102"/>
        <v>0</v>
      </c>
      <c r="AZ1754" s="100">
        <f t="shared" si="8102"/>
        <v>0</v>
      </c>
      <c r="BA1754" s="100">
        <f t="shared" si="8102"/>
        <v>0</v>
      </c>
      <c r="BB1754" s="100">
        <f t="shared" si="8102"/>
        <v>0</v>
      </c>
      <c r="BC1754" s="100">
        <f t="shared" si="8102"/>
        <v>0</v>
      </c>
      <c r="BD1754" s="100">
        <f t="shared" si="8102"/>
        <v>0</v>
      </c>
      <c r="BE1754" s="100">
        <f t="shared" si="8102"/>
        <v>0</v>
      </c>
      <c r="BF1754" s="100">
        <f t="shared" si="8102"/>
        <v>0</v>
      </c>
      <c r="BG1754" s="100">
        <f t="shared" si="8102"/>
        <v>0</v>
      </c>
      <c r="BH1754" s="100">
        <f t="shared" si="8102"/>
        <v>0</v>
      </c>
      <c r="BI1754" s="100">
        <f t="shared" si="8134"/>
        <v>0</v>
      </c>
      <c r="BV1754" s="142"/>
      <c r="CI1754" s="142"/>
      <c r="CV1754" s="142"/>
      <c r="DI1754" s="142"/>
      <c r="DV1754" s="142"/>
      <c r="EI1754" s="142"/>
    </row>
    <row r="1755" spans="1:139" ht="15.75" outlineLevel="1" x14ac:dyDescent="0.25">
      <c r="A1755" s="2">
        <f t="shared" si="8130"/>
        <v>46</v>
      </c>
      <c r="B1755" s="1" t="str">
        <f t="shared" si="8106"/>
        <v>FH - TBD43</v>
      </c>
      <c r="C1755" s="1" t="str">
        <f t="shared" si="8106"/>
        <v>SPP FH - 13040</v>
      </c>
      <c r="D1755" s="2" t="str">
        <f t="shared" si="8106"/>
        <v>FH - TBD43.1</v>
      </c>
      <c r="E1755" s="141" t="str">
        <f t="shared" si="8106"/>
        <v>SPP FH - 13040</v>
      </c>
      <c r="F1755" s="114">
        <f t="shared" si="7937"/>
        <v>364</v>
      </c>
      <c r="G1755" s="186">
        <f>VLOOKUP($F1755,'2021 Depreciation Rates'!$A:$B,2,FALSE)</f>
        <v>4.3999999999999997E-2</v>
      </c>
      <c r="H1755" s="186">
        <f>VLOOKUP($F1755,'2022-2023 Depreciation Rates'!$A$1:$B$197,2,FALSE)</f>
        <v>3.6999999999999998E-2</v>
      </c>
      <c r="J1755" s="166">
        <f t="shared" ref="J1755:U1755" si="8159">-I1548*($G1755/12)</f>
        <v>0</v>
      </c>
      <c r="K1755" s="166">
        <f t="shared" si="8159"/>
        <v>0</v>
      </c>
      <c r="L1755" s="166">
        <f t="shared" si="8159"/>
        <v>0</v>
      </c>
      <c r="M1755" s="166">
        <f t="shared" si="8159"/>
        <v>0</v>
      </c>
      <c r="N1755" s="166">
        <f t="shared" si="8159"/>
        <v>0</v>
      </c>
      <c r="O1755" s="166">
        <f t="shared" si="8159"/>
        <v>0</v>
      </c>
      <c r="P1755" s="166">
        <f t="shared" si="8159"/>
        <v>0</v>
      </c>
      <c r="Q1755" s="166">
        <f t="shared" si="8159"/>
        <v>0</v>
      </c>
      <c r="R1755" s="166">
        <f t="shared" si="8159"/>
        <v>0</v>
      </c>
      <c r="S1755" s="166">
        <f t="shared" si="8159"/>
        <v>0</v>
      </c>
      <c r="T1755" s="166">
        <f t="shared" si="8159"/>
        <v>0</v>
      </c>
      <c r="U1755" s="166">
        <f t="shared" si="8159"/>
        <v>0</v>
      </c>
      <c r="V1755" s="166">
        <f t="shared" si="7638"/>
        <v>0</v>
      </c>
      <c r="W1755" s="100">
        <f t="shared" si="7939"/>
        <v>0</v>
      </c>
      <c r="X1755" s="166">
        <f t="shared" ref="X1755:AH1755" si="8160">-W1548*($G1755/12)</f>
        <v>0</v>
      </c>
      <c r="Y1755" s="166">
        <f t="shared" si="8160"/>
        <v>0</v>
      </c>
      <c r="Z1755" s="166">
        <f t="shared" si="8160"/>
        <v>0</v>
      </c>
      <c r="AA1755" s="166">
        <f t="shared" si="8160"/>
        <v>0</v>
      </c>
      <c r="AB1755" s="166">
        <f t="shared" si="8160"/>
        <v>0</v>
      </c>
      <c r="AC1755" s="166">
        <f t="shared" si="8160"/>
        <v>0</v>
      </c>
      <c r="AD1755" s="166">
        <f t="shared" si="8160"/>
        <v>0</v>
      </c>
      <c r="AE1755" s="166">
        <f t="shared" si="8160"/>
        <v>0</v>
      </c>
      <c r="AF1755" s="166">
        <f t="shared" si="8160"/>
        <v>0</v>
      </c>
      <c r="AG1755" s="166">
        <f t="shared" si="8160"/>
        <v>0</v>
      </c>
      <c r="AH1755" s="166">
        <f t="shared" si="8160"/>
        <v>0</v>
      </c>
      <c r="AI1755" s="100">
        <f t="shared" si="7640"/>
        <v>0</v>
      </c>
      <c r="AJ1755" s="100">
        <f t="shared" si="7945"/>
        <v>0</v>
      </c>
      <c r="AK1755" s="100">
        <f t="shared" si="7946"/>
        <v>0</v>
      </c>
      <c r="AL1755" s="100">
        <f t="shared" si="8133"/>
        <v>0</v>
      </c>
      <c r="AM1755" s="100">
        <f t="shared" si="8133"/>
        <v>0</v>
      </c>
      <c r="AN1755" s="100">
        <f t="shared" si="8133"/>
        <v>0</v>
      </c>
      <c r="AO1755" s="100">
        <f t="shared" si="8133"/>
        <v>0</v>
      </c>
      <c r="AP1755" s="100">
        <f t="shared" si="8133"/>
        <v>0</v>
      </c>
      <c r="AQ1755" s="100">
        <f t="shared" si="8133"/>
        <v>0</v>
      </c>
      <c r="AR1755" s="100">
        <f t="shared" si="8133"/>
        <v>0</v>
      </c>
      <c r="AS1755" s="100">
        <f t="shared" si="8133"/>
        <v>0</v>
      </c>
      <c r="AT1755" s="100">
        <f t="shared" si="8133"/>
        <v>0</v>
      </c>
      <c r="AU1755" s="100">
        <f t="shared" si="8133"/>
        <v>0</v>
      </c>
      <c r="AV1755" s="100">
        <f t="shared" si="7641"/>
        <v>0</v>
      </c>
      <c r="AW1755" s="100">
        <f t="shared" si="7948"/>
        <v>0</v>
      </c>
      <c r="AX1755" s="100">
        <f t="shared" ref="AX1755:BH1770" si="8161">-AW1548*($H1755/12)</f>
        <v>0</v>
      </c>
      <c r="AY1755" s="100">
        <f t="shared" si="8161"/>
        <v>0</v>
      </c>
      <c r="AZ1755" s="100">
        <f t="shared" si="8161"/>
        <v>0</v>
      </c>
      <c r="BA1755" s="100">
        <f t="shared" si="8161"/>
        <v>0</v>
      </c>
      <c r="BB1755" s="100">
        <f t="shared" si="8161"/>
        <v>0</v>
      </c>
      <c r="BC1755" s="100">
        <f t="shared" si="8161"/>
        <v>0</v>
      </c>
      <c r="BD1755" s="100">
        <f t="shared" si="8161"/>
        <v>0</v>
      </c>
      <c r="BE1755" s="100">
        <f t="shared" si="8161"/>
        <v>0</v>
      </c>
      <c r="BF1755" s="100">
        <f t="shared" si="8161"/>
        <v>0</v>
      </c>
      <c r="BG1755" s="100">
        <f t="shared" si="8161"/>
        <v>0</v>
      </c>
      <c r="BH1755" s="100">
        <f t="shared" si="8161"/>
        <v>0</v>
      </c>
      <c r="BI1755" s="100">
        <f t="shared" si="8134"/>
        <v>0</v>
      </c>
      <c r="BV1755" s="142"/>
      <c r="CI1755" s="142"/>
      <c r="CV1755" s="142"/>
      <c r="DI1755" s="142"/>
      <c r="DV1755" s="142"/>
      <c r="EI1755" s="142"/>
    </row>
    <row r="1756" spans="1:139" ht="15.75" outlineLevel="1" x14ac:dyDescent="0.25">
      <c r="A1756" s="2">
        <f t="shared" si="8130"/>
        <v>47</v>
      </c>
      <c r="B1756" s="1" t="str">
        <f t="shared" si="8106"/>
        <v>TBD</v>
      </c>
      <c r="C1756" s="1" t="str">
        <f t="shared" si="8106"/>
        <v>RIVA License Purchase</v>
      </c>
      <c r="D1756" s="2" t="str">
        <f t="shared" si="8106"/>
        <v>TBD</v>
      </c>
      <c r="E1756" s="141" t="str">
        <f t="shared" si="8106"/>
        <v>RIVA License Purchase</v>
      </c>
      <c r="F1756" s="114">
        <f t="shared" si="7937"/>
        <v>364</v>
      </c>
      <c r="G1756" s="186">
        <f>VLOOKUP($F1756,'2021 Depreciation Rates'!$A:$B,2,FALSE)</f>
        <v>4.3999999999999997E-2</v>
      </c>
      <c r="H1756" s="186">
        <f>VLOOKUP($F1756,'2022-2023 Depreciation Rates'!$A$1:$B$197,2,FALSE)</f>
        <v>3.6999999999999998E-2</v>
      </c>
      <c r="J1756" s="166">
        <f t="shared" ref="J1756:U1756" si="8162">-I1549*($G1756/12)</f>
        <v>0</v>
      </c>
      <c r="K1756" s="166">
        <f t="shared" si="8162"/>
        <v>0</v>
      </c>
      <c r="L1756" s="166">
        <f t="shared" si="8162"/>
        <v>0</v>
      </c>
      <c r="M1756" s="166">
        <f t="shared" si="8162"/>
        <v>0</v>
      </c>
      <c r="N1756" s="166">
        <f t="shared" si="8162"/>
        <v>0</v>
      </c>
      <c r="O1756" s="166">
        <f t="shared" si="8162"/>
        <v>0</v>
      </c>
      <c r="P1756" s="166">
        <f t="shared" si="8162"/>
        <v>0</v>
      </c>
      <c r="Q1756" s="166">
        <f t="shared" si="8162"/>
        <v>0</v>
      </c>
      <c r="R1756" s="166">
        <f t="shared" si="8162"/>
        <v>0</v>
      </c>
      <c r="S1756" s="166">
        <f t="shared" si="8162"/>
        <v>0</v>
      </c>
      <c r="T1756" s="166">
        <f t="shared" si="8162"/>
        <v>0</v>
      </c>
      <c r="U1756" s="166">
        <f t="shared" si="8162"/>
        <v>0</v>
      </c>
      <c r="V1756" s="166">
        <f t="shared" si="7638"/>
        <v>0</v>
      </c>
      <c r="W1756" s="100">
        <f t="shared" si="7939"/>
        <v>0</v>
      </c>
      <c r="X1756" s="166">
        <f t="shared" ref="X1756:AH1756" si="8163">-W1549*($G1756/12)</f>
        <v>0</v>
      </c>
      <c r="Y1756" s="166">
        <f t="shared" si="8163"/>
        <v>0</v>
      </c>
      <c r="Z1756" s="166">
        <f t="shared" si="8163"/>
        <v>0</v>
      </c>
      <c r="AA1756" s="166">
        <f t="shared" si="8163"/>
        <v>0</v>
      </c>
      <c r="AB1756" s="166">
        <f t="shared" si="8163"/>
        <v>0</v>
      </c>
      <c r="AC1756" s="166">
        <f t="shared" si="8163"/>
        <v>0</v>
      </c>
      <c r="AD1756" s="166">
        <f t="shared" si="8163"/>
        <v>0</v>
      </c>
      <c r="AE1756" s="166">
        <f t="shared" si="8163"/>
        <v>0</v>
      </c>
      <c r="AF1756" s="166">
        <f t="shared" si="8163"/>
        <v>0</v>
      </c>
      <c r="AG1756" s="166">
        <f t="shared" si="8163"/>
        <v>0</v>
      </c>
      <c r="AH1756" s="166">
        <f t="shared" si="8163"/>
        <v>0</v>
      </c>
      <c r="AI1756" s="100">
        <f t="shared" si="7640"/>
        <v>0</v>
      </c>
      <c r="AJ1756" s="100">
        <f t="shared" si="7945"/>
        <v>0</v>
      </c>
      <c r="AK1756" s="100">
        <f t="shared" si="7946"/>
        <v>0</v>
      </c>
      <c r="AL1756" s="100">
        <f t="shared" si="8133"/>
        <v>0</v>
      </c>
      <c r="AM1756" s="100">
        <f t="shared" si="8133"/>
        <v>0</v>
      </c>
      <c r="AN1756" s="100">
        <f t="shared" si="8133"/>
        <v>0</v>
      </c>
      <c r="AO1756" s="100">
        <f t="shared" si="8133"/>
        <v>0</v>
      </c>
      <c r="AP1756" s="100">
        <f t="shared" si="8133"/>
        <v>0</v>
      </c>
      <c r="AQ1756" s="100">
        <f t="shared" si="8133"/>
        <v>0</v>
      </c>
      <c r="AR1756" s="100">
        <f t="shared" si="8133"/>
        <v>0</v>
      </c>
      <c r="AS1756" s="100">
        <f t="shared" si="8133"/>
        <v>0</v>
      </c>
      <c r="AT1756" s="100">
        <f t="shared" si="8133"/>
        <v>0</v>
      </c>
      <c r="AU1756" s="100">
        <f t="shared" si="8133"/>
        <v>0</v>
      </c>
      <c r="AV1756" s="100">
        <f t="shared" si="7641"/>
        <v>0</v>
      </c>
      <c r="AW1756" s="100">
        <f t="shared" si="7948"/>
        <v>0</v>
      </c>
      <c r="AX1756" s="100">
        <f t="shared" si="8161"/>
        <v>0</v>
      </c>
      <c r="AY1756" s="100">
        <f t="shared" si="8161"/>
        <v>0</v>
      </c>
      <c r="AZ1756" s="100">
        <f t="shared" si="8161"/>
        <v>0</v>
      </c>
      <c r="BA1756" s="100">
        <f t="shared" si="8161"/>
        <v>0</v>
      </c>
      <c r="BB1756" s="100">
        <f t="shared" si="8161"/>
        <v>0</v>
      </c>
      <c r="BC1756" s="100">
        <f t="shared" si="8161"/>
        <v>0</v>
      </c>
      <c r="BD1756" s="100">
        <f t="shared" si="8161"/>
        <v>0</v>
      </c>
      <c r="BE1756" s="100">
        <f t="shared" si="8161"/>
        <v>0</v>
      </c>
      <c r="BF1756" s="100">
        <f t="shared" si="8161"/>
        <v>0</v>
      </c>
      <c r="BG1756" s="100">
        <f t="shared" si="8161"/>
        <v>0</v>
      </c>
      <c r="BH1756" s="100">
        <f t="shared" si="8161"/>
        <v>0</v>
      </c>
      <c r="BI1756" s="100">
        <f t="shared" si="8134"/>
        <v>0</v>
      </c>
      <c r="BV1756" s="142"/>
      <c r="CI1756" s="142"/>
      <c r="CV1756" s="142"/>
      <c r="DI1756" s="142"/>
      <c r="DV1756" s="142"/>
      <c r="EI1756" s="142"/>
    </row>
    <row r="1757" spans="1:139" ht="15.75" outlineLevel="1" x14ac:dyDescent="0.25">
      <c r="A1757" s="2">
        <f t="shared" si="8130"/>
        <v>48</v>
      </c>
      <c r="B1757" s="1" t="str">
        <f t="shared" si="8106"/>
        <v>FH - TBD42</v>
      </c>
      <c r="C1757" s="1" t="str">
        <f t="shared" si="8106"/>
        <v>SPP FH - 13311</v>
      </c>
      <c r="D1757" s="2" t="str">
        <f t="shared" si="8106"/>
        <v>FH - TBD42.1</v>
      </c>
      <c r="E1757" s="141" t="str">
        <f t="shared" si="8106"/>
        <v>SPP FH - 13311</v>
      </c>
      <c r="F1757" s="114">
        <f t="shared" si="7937"/>
        <v>364</v>
      </c>
      <c r="G1757" s="186">
        <f>VLOOKUP($F1757,'2021 Depreciation Rates'!$A:$B,2,FALSE)</f>
        <v>4.3999999999999997E-2</v>
      </c>
      <c r="H1757" s="186">
        <f>VLOOKUP($F1757,'2022-2023 Depreciation Rates'!$A$1:$B$197,2,FALSE)</f>
        <v>3.6999999999999998E-2</v>
      </c>
      <c r="J1757" s="166">
        <f t="shared" ref="J1757:U1757" si="8164">-I1550*($G1757/12)</f>
        <v>0</v>
      </c>
      <c r="K1757" s="166">
        <f t="shared" si="8164"/>
        <v>0</v>
      </c>
      <c r="L1757" s="166">
        <f t="shared" si="8164"/>
        <v>0</v>
      </c>
      <c r="M1757" s="166">
        <f t="shared" si="8164"/>
        <v>0</v>
      </c>
      <c r="N1757" s="166">
        <f t="shared" si="8164"/>
        <v>0</v>
      </c>
      <c r="O1757" s="166">
        <f t="shared" si="8164"/>
        <v>0</v>
      </c>
      <c r="P1757" s="166">
        <f t="shared" si="8164"/>
        <v>0</v>
      </c>
      <c r="Q1757" s="166">
        <f t="shared" si="8164"/>
        <v>0</v>
      </c>
      <c r="R1757" s="166">
        <f t="shared" si="8164"/>
        <v>0</v>
      </c>
      <c r="S1757" s="166">
        <f t="shared" si="8164"/>
        <v>0</v>
      </c>
      <c r="T1757" s="166">
        <f t="shared" si="8164"/>
        <v>0</v>
      </c>
      <c r="U1757" s="166">
        <f t="shared" si="8164"/>
        <v>0</v>
      </c>
      <c r="V1757" s="166">
        <f t="shared" si="7638"/>
        <v>0</v>
      </c>
      <c r="W1757" s="100">
        <f t="shared" si="7939"/>
        <v>0</v>
      </c>
      <c r="X1757" s="166">
        <f t="shared" ref="X1757:AH1757" si="8165">-W1550*($G1757/12)</f>
        <v>0</v>
      </c>
      <c r="Y1757" s="166">
        <f t="shared" si="8165"/>
        <v>0</v>
      </c>
      <c r="Z1757" s="166">
        <f t="shared" si="8165"/>
        <v>0</v>
      </c>
      <c r="AA1757" s="166">
        <f t="shared" si="8165"/>
        <v>0</v>
      </c>
      <c r="AB1757" s="166">
        <f t="shared" si="8165"/>
        <v>0</v>
      </c>
      <c r="AC1757" s="166">
        <f t="shared" si="8165"/>
        <v>0</v>
      </c>
      <c r="AD1757" s="166">
        <f t="shared" si="8165"/>
        <v>0</v>
      </c>
      <c r="AE1757" s="166">
        <f t="shared" si="8165"/>
        <v>0</v>
      </c>
      <c r="AF1757" s="166">
        <f t="shared" si="8165"/>
        <v>0</v>
      </c>
      <c r="AG1757" s="166">
        <f t="shared" si="8165"/>
        <v>0</v>
      </c>
      <c r="AH1757" s="166">
        <f t="shared" si="8165"/>
        <v>0</v>
      </c>
      <c r="AI1757" s="100">
        <f t="shared" si="7640"/>
        <v>0</v>
      </c>
      <c r="AJ1757" s="100">
        <f t="shared" si="7945"/>
        <v>0</v>
      </c>
      <c r="AK1757" s="100">
        <f t="shared" si="7946"/>
        <v>0</v>
      </c>
      <c r="AL1757" s="100">
        <f t="shared" si="8133"/>
        <v>0</v>
      </c>
      <c r="AM1757" s="100">
        <f t="shared" si="8133"/>
        <v>0</v>
      </c>
      <c r="AN1757" s="100">
        <f t="shared" si="8133"/>
        <v>0</v>
      </c>
      <c r="AO1757" s="100">
        <f t="shared" si="8133"/>
        <v>0</v>
      </c>
      <c r="AP1757" s="100">
        <f t="shared" si="8133"/>
        <v>0</v>
      </c>
      <c r="AQ1757" s="100">
        <f t="shared" si="8133"/>
        <v>0</v>
      </c>
      <c r="AR1757" s="100">
        <f t="shared" si="8133"/>
        <v>0</v>
      </c>
      <c r="AS1757" s="100">
        <f t="shared" si="8133"/>
        <v>0</v>
      </c>
      <c r="AT1757" s="100">
        <f t="shared" si="8133"/>
        <v>0</v>
      </c>
      <c r="AU1757" s="100">
        <f t="shared" si="8133"/>
        <v>0</v>
      </c>
      <c r="AV1757" s="100">
        <f t="shared" si="7641"/>
        <v>0</v>
      </c>
      <c r="AW1757" s="100">
        <f t="shared" si="7948"/>
        <v>0</v>
      </c>
      <c r="AX1757" s="100">
        <f t="shared" si="8161"/>
        <v>0</v>
      </c>
      <c r="AY1757" s="100">
        <f t="shared" si="8161"/>
        <v>0</v>
      </c>
      <c r="AZ1757" s="100">
        <f t="shared" si="8161"/>
        <v>0</v>
      </c>
      <c r="BA1757" s="100">
        <f t="shared" si="8161"/>
        <v>0</v>
      </c>
      <c r="BB1757" s="100">
        <f t="shared" si="8161"/>
        <v>0</v>
      </c>
      <c r="BC1757" s="100">
        <f t="shared" si="8161"/>
        <v>0</v>
      </c>
      <c r="BD1757" s="100">
        <f t="shared" si="8161"/>
        <v>0</v>
      </c>
      <c r="BE1757" s="100">
        <f t="shared" si="8161"/>
        <v>0</v>
      </c>
      <c r="BF1757" s="100">
        <f t="shared" si="8161"/>
        <v>0</v>
      </c>
      <c r="BG1757" s="100">
        <f t="shared" si="8161"/>
        <v>0</v>
      </c>
      <c r="BH1757" s="100">
        <f t="shared" si="8161"/>
        <v>0</v>
      </c>
      <c r="BI1757" s="100">
        <f t="shared" si="8134"/>
        <v>0</v>
      </c>
      <c r="BV1757" s="142"/>
      <c r="CI1757" s="142"/>
      <c r="CV1757" s="142"/>
      <c r="DI1757" s="142"/>
      <c r="DV1757" s="142"/>
      <c r="EI1757" s="142"/>
    </row>
    <row r="1758" spans="1:139" ht="15.75" outlineLevel="1" x14ac:dyDescent="0.25">
      <c r="A1758" s="2">
        <f t="shared" si="8130"/>
        <v>49</v>
      </c>
      <c r="B1758" s="1" t="str">
        <f t="shared" si="8106"/>
        <v>FH - TBD43</v>
      </c>
      <c r="C1758" s="1" t="str">
        <f t="shared" si="8106"/>
        <v>SPP FH - 13343</v>
      </c>
      <c r="D1758" s="2" t="str">
        <f t="shared" si="8106"/>
        <v>FH - TBD43.1</v>
      </c>
      <c r="E1758" s="141" t="str">
        <f t="shared" si="8106"/>
        <v>SPP FH - 13343</v>
      </c>
      <c r="F1758" s="114">
        <f t="shared" si="7937"/>
        <v>364</v>
      </c>
      <c r="G1758" s="186">
        <f>VLOOKUP($F1758,'2021 Depreciation Rates'!$A:$B,2,FALSE)</f>
        <v>4.3999999999999997E-2</v>
      </c>
      <c r="H1758" s="186">
        <f>VLOOKUP($F1758,'2022-2023 Depreciation Rates'!$A$1:$B$197,2,FALSE)</f>
        <v>3.6999999999999998E-2</v>
      </c>
      <c r="J1758" s="166">
        <f t="shared" ref="J1758:U1758" si="8166">-I1551*($G1758/12)</f>
        <v>0</v>
      </c>
      <c r="K1758" s="166">
        <f t="shared" si="8166"/>
        <v>0</v>
      </c>
      <c r="L1758" s="166">
        <f t="shared" si="8166"/>
        <v>0</v>
      </c>
      <c r="M1758" s="166">
        <f t="shared" si="8166"/>
        <v>0</v>
      </c>
      <c r="N1758" s="166">
        <f t="shared" si="8166"/>
        <v>0</v>
      </c>
      <c r="O1758" s="166">
        <f t="shared" si="8166"/>
        <v>0</v>
      </c>
      <c r="P1758" s="166">
        <f t="shared" si="8166"/>
        <v>0</v>
      </c>
      <c r="Q1758" s="166">
        <f t="shared" si="8166"/>
        <v>0</v>
      </c>
      <c r="R1758" s="166">
        <f t="shared" si="8166"/>
        <v>0</v>
      </c>
      <c r="S1758" s="166">
        <f t="shared" si="8166"/>
        <v>0</v>
      </c>
      <c r="T1758" s="166">
        <f t="shared" si="8166"/>
        <v>0</v>
      </c>
      <c r="U1758" s="166">
        <f t="shared" si="8166"/>
        <v>0</v>
      </c>
      <c r="V1758" s="166">
        <f t="shared" si="7638"/>
        <v>0</v>
      </c>
      <c r="W1758" s="100">
        <f t="shared" si="7939"/>
        <v>0</v>
      </c>
      <c r="X1758" s="166">
        <f t="shared" ref="X1758:AH1758" si="8167">-W1551*($G1758/12)</f>
        <v>0</v>
      </c>
      <c r="Y1758" s="166">
        <f t="shared" si="8167"/>
        <v>0</v>
      </c>
      <c r="Z1758" s="166">
        <f t="shared" si="8167"/>
        <v>0</v>
      </c>
      <c r="AA1758" s="166">
        <f t="shared" si="8167"/>
        <v>0</v>
      </c>
      <c r="AB1758" s="166">
        <f t="shared" si="8167"/>
        <v>0</v>
      </c>
      <c r="AC1758" s="166">
        <f t="shared" si="8167"/>
        <v>0</v>
      </c>
      <c r="AD1758" s="166">
        <f t="shared" si="8167"/>
        <v>0</v>
      </c>
      <c r="AE1758" s="166">
        <f t="shared" si="8167"/>
        <v>0</v>
      </c>
      <c r="AF1758" s="166">
        <f t="shared" si="8167"/>
        <v>0</v>
      </c>
      <c r="AG1758" s="166">
        <f t="shared" si="8167"/>
        <v>0</v>
      </c>
      <c r="AH1758" s="166">
        <f t="shared" si="8167"/>
        <v>0</v>
      </c>
      <c r="AI1758" s="100">
        <f t="shared" si="7640"/>
        <v>0</v>
      </c>
      <c r="AJ1758" s="100">
        <f t="shared" si="7945"/>
        <v>0</v>
      </c>
      <c r="AK1758" s="100">
        <f t="shared" si="7946"/>
        <v>0</v>
      </c>
      <c r="AL1758" s="100">
        <f t="shared" ref="AL1758:AU1770" si="8168">-AK1551*($H1758/12)</f>
        <v>0</v>
      </c>
      <c r="AM1758" s="100">
        <f t="shared" si="8168"/>
        <v>0</v>
      </c>
      <c r="AN1758" s="100">
        <f t="shared" si="8168"/>
        <v>0</v>
      </c>
      <c r="AO1758" s="100">
        <f t="shared" si="8168"/>
        <v>0</v>
      </c>
      <c r="AP1758" s="100">
        <f t="shared" si="8168"/>
        <v>0</v>
      </c>
      <c r="AQ1758" s="100">
        <f t="shared" si="8168"/>
        <v>0</v>
      </c>
      <c r="AR1758" s="100">
        <f t="shared" si="8168"/>
        <v>0</v>
      </c>
      <c r="AS1758" s="100">
        <f t="shared" si="8168"/>
        <v>0</v>
      </c>
      <c r="AT1758" s="100">
        <f t="shared" si="8168"/>
        <v>0</v>
      </c>
      <c r="AU1758" s="100">
        <f t="shared" si="8168"/>
        <v>0</v>
      </c>
      <c r="AV1758" s="100">
        <f t="shared" si="7641"/>
        <v>0</v>
      </c>
      <c r="AW1758" s="100">
        <f t="shared" si="7948"/>
        <v>0</v>
      </c>
      <c r="AX1758" s="100">
        <f t="shared" si="8161"/>
        <v>0</v>
      </c>
      <c r="AY1758" s="100">
        <f t="shared" si="8161"/>
        <v>0</v>
      </c>
      <c r="AZ1758" s="100">
        <f t="shared" si="8161"/>
        <v>0</v>
      </c>
      <c r="BA1758" s="100">
        <f t="shared" si="8161"/>
        <v>0</v>
      </c>
      <c r="BB1758" s="100">
        <f t="shared" si="8161"/>
        <v>0</v>
      </c>
      <c r="BC1758" s="100">
        <f t="shared" si="8161"/>
        <v>0</v>
      </c>
      <c r="BD1758" s="100">
        <f t="shared" si="8161"/>
        <v>0</v>
      </c>
      <c r="BE1758" s="100">
        <f t="shared" si="8161"/>
        <v>0</v>
      </c>
      <c r="BF1758" s="100">
        <f t="shared" si="8161"/>
        <v>0</v>
      </c>
      <c r="BG1758" s="100">
        <f t="shared" si="8161"/>
        <v>0</v>
      </c>
      <c r="BH1758" s="100">
        <f t="shared" si="8161"/>
        <v>0</v>
      </c>
      <c r="BI1758" s="100">
        <f t="shared" si="8134"/>
        <v>0</v>
      </c>
      <c r="BV1758" s="142"/>
      <c r="CI1758" s="142"/>
      <c r="CV1758" s="142"/>
      <c r="DI1758" s="142"/>
      <c r="DV1758" s="142"/>
      <c r="EI1758" s="142"/>
    </row>
    <row r="1759" spans="1:139" ht="15.75" outlineLevel="1" x14ac:dyDescent="0.25">
      <c r="A1759" s="2">
        <f t="shared" si="8130"/>
        <v>50</v>
      </c>
      <c r="B1759" s="1" t="str">
        <f t="shared" si="8106"/>
        <v>FH - TBD44</v>
      </c>
      <c r="C1759" s="1" t="str">
        <f t="shared" si="8106"/>
        <v>SPP FH - 13364</v>
      </c>
      <c r="D1759" s="2" t="str">
        <f t="shared" si="8106"/>
        <v>FH - TBD44.1</v>
      </c>
      <c r="E1759" s="141" t="str">
        <f t="shared" si="8106"/>
        <v>SPP FH - 13364</v>
      </c>
      <c r="F1759" s="114">
        <f t="shared" si="7937"/>
        <v>364</v>
      </c>
      <c r="G1759" s="186">
        <f>VLOOKUP($F1759,'2021 Depreciation Rates'!$A:$B,2,FALSE)</f>
        <v>4.3999999999999997E-2</v>
      </c>
      <c r="H1759" s="186">
        <f>VLOOKUP($F1759,'2022-2023 Depreciation Rates'!$A$1:$B$197,2,FALSE)</f>
        <v>3.6999999999999998E-2</v>
      </c>
      <c r="J1759" s="166">
        <f t="shared" ref="J1759:U1759" si="8169">-I1552*($G1759/12)</f>
        <v>0</v>
      </c>
      <c r="K1759" s="166">
        <f t="shared" si="8169"/>
        <v>0</v>
      </c>
      <c r="L1759" s="166">
        <f t="shared" si="8169"/>
        <v>0</v>
      </c>
      <c r="M1759" s="166">
        <f t="shared" si="8169"/>
        <v>0</v>
      </c>
      <c r="N1759" s="166">
        <f t="shared" si="8169"/>
        <v>0</v>
      </c>
      <c r="O1759" s="166">
        <f t="shared" si="8169"/>
        <v>0</v>
      </c>
      <c r="P1759" s="166">
        <f t="shared" si="8169"/>
        <v>0</v>
      </c>
      <c r="Q1759" s="166">
        <f t="shared" si="8169"/>
        <v>0</v>
      </c>
      <c r="R1759" s="166">
        <f t="shared" si="8169"/>
        <v>0</v>
      </c>
      <c r="S1759" s="166">
        <f t="shared" si="8169"/>
        <v>0</v>
      </c>
      <c r="T1759" s="166">
        <f t="shared" si="8169"/>
        <v>0</v>
      </c>
      <c r="U1759" s="166">
        <f t="shared" si="8169"/>
        <v>0</v>
      </c>
      <c r="V1759" s="166">
        <f t="shared" si="7638"/>
        <v>0</v>
      </c>
      <c r="W1759" s="100">
        <f t="shared" si="7939"/>
        <v>0</v>
      </c>
      <c r="X1759" s="166">
        <f t="shared" ref="X1759:AH1759" si="8170">-W1552*($G1759/12)</f>
        <v>0</v>
      </c>
      <c r="Y1759" s="166">
        <f t="shared" si="8170"/>
        <v>0</v>
      </c>
      <c r="Z1759" s="166">
        <f t="shared" si="8170"/>
        <v>0</v>
      </c>
      <c r="AA1759" s="166">
        <f t="shared" si="8170"/>
        <v>0</v>
      </c>
      <c r="AB1759" s="166">
        <f t="shared" si="8170"/>
        <v>0</v>
      </c>
      <c r="AC1759" s="166">
        <f t="shared" si="8170"/>
        <v>0</v>
      </c>
      <c r="AD1759" s="166">
        <f t="shared" si="8170"/>
        <v>0</v>
      </c>
      <c r="AE1759" s="166">
        <f t="shared" si="8170"/>
        <v>0</v>
      </c>
      <c r="AF1759" s="166">
        <f t="shared" si="8170"/>
        <v>0</v>
      </c>
      <c r="AG1759" s="166">
        <f t="shared" si="8170"/>
        <v>0</v>
      </c>
      <c r="AH1759" s="166">
        <f t="shared" si="8170"/>
        <v>0</v>
      </c>
      <c r="AI1759" s="100">
        <f t="shared" si="7640"/>
        <v>0</v>
      </c>
      <c r="AJ1759" s="100">
        <f t="shared" si="7945"/>
        <v>0</v>
      </c>
      <c r="AK1759" s="100">
        <f t="shared" si="7946"/>
        <v>0</v>
      </c>
      <c r="AL1759" s="100">
        <f t="shared" si="8168"/>
        <v>0</v>
      </c>
      <c r="AM1759" s="100">
        <f t="shared" si="8168"/>
        <v>0</v>
      </c>
      <c r="AN1759" s="100">
        <f t="shared" si="8168"/>
        <v>0</v>
      </c>
      <c r="AO1759" s="100">
        <f t="shared" si="8168"/>
        <v>0</v>
      </c>
      <c r="AP1759" s="100">
        <f t="shared" si="8168"/>
        <v>0</v>
      </c>
      <c r="AQ1759" s="100">
        <f t="shared" si="8168"/>
        <v>0</v>
      </c>
      <c r="AR1759" s="100">
        <f t="shared" si="8168"/>
        <v>0</v>
      </c>
      <c r="AS1759" s="100">
        <f t="shared" si="8168"/>
        <v>0</v>
      </c>
      <c r="AT1759" s="100">
        <f t="shared" si="8168"/>
        <v>0</v>
      </c>
      <c r="AU1759" s="100">
        <f t="shared" si="8168"/>
        <v>0</v>
      </c>
      <c r="AV1759" s="100">
        <f t="shared" si="7641"/>
        <v>0</v>
      </c>
      <c r="AW1759" s="100">
        <f t="shared" si="7948"/>
        <v>0</v>
      </c>
      <c r="AX1759" s="100">
        <f t="shared" si="8161"/>
        <v>0</v>
      </c>
      <c r="AY1759" s="100">
        <f t="shared" si="8161"/>
        <v>0</v>
      </c>
      <c r="AZ1759" s="100">
        <f t="shared" si="8161"/>
        <v>0</v>
      </c>
      <c r="BA1759" s="100">
        <f t="shared" si="8161"/>
        <v>0</v>
      </c>
      <c r="BB1759" s="100">
        <f t="shared" si="8161"/>
        <v>0</v>
      </c>
      <c r="BC1759" s="100">
        <f t="shared" si="8161"/>
        <v>0</v>
      </c>
      <c r="BD1759" s="100">
        <f t="shared" si="8161"/>
        <v>0</v>
      </c>
      <c r="BE1759" s="100">
        <f t="shared" si="8161"/>
        <v>0</v>
      </c>
      <c r="BF1759" s="100">
        <f t="shared" si="8161"/>
        <v>0</v>
      </c>
      <c r="BG1759" s="100">
        <f t="shared" si="8161"/>
        <v>0</v>
      </c>
      <c r="BH1759" s="100">
        <f t="shared" si="8161"/>
        <v>0</v>
      </c>
      <c r="BI1759" s="100">
        <f t="shared" si="8134"/>
        <v>0</v>
      </c>
      <c r="BV1759" s="142"/>
      <c r="CI1759" s="142"/>
      <c r="CV1759" s="142"/>
      <c r="DI1759" s="142"/>
      <c r="DV1759" s="142"/>
      <c r="EI1759" s="142"/>
    </row>
    <row r="1760" spans="1:139" ht="15.75" outlineLevel="1" x14ac:dyDescent="0.25">
      <c r="A1760" s="2">
        <f t="shared" si="8130"/>
        <v>51</v>
      </c>
      <c r="B1760" s="1" t="str">
        <f t="shared" si="8106"/>
        <v>FH - TBD45</v>
      </c>
      <c r="C1760" s="1" t="str">
        <f t="shared" si="8106"/>
        <v>SPP FH - 13414</v>
      </c>
      <c r="D1760" s="2" t="str">
        <f t="shared" si="8106"/>
        <v>FH - TBD45.1</v>
      </c>
      <c r="E1760" s="141" t="str">
        <f t="shared" si="8106"/>
        <v>SPP FH - 13414</v>
      </c>
      <c r="F1760" s="114">
        <f t="shared" si="7937"/>
        <v>364</v>
      </c>
      <c r="G1760" s="186">
        <f>VLOOKUP($F1760,'2021 Depreciation Rates'!$A:$B,2,FALSE)</f>
        <v>4.3999999999999997E-2</v>
      </c>
      <c r="H1760" s="186">
        <f>VLOOKUP($F1760,'2022-2023 Depreciation Rates'!$A$1:$B$197,2,FALSE)</f>
        <v>3.6999999999999998E-2</v>
      </c>
      <c r="J1760" s="166">
        <f t="shared" ref="J1760:U1760" si="8171">-I1553*($G1760/12)</f>
        <v>0</v>
      </c>
      <c r="K1760" s="166">
        <f t="shared" si="8171"/>
        <v>0</v>
      </c>
      <c r="L1760" s="166">
        <f t="shared" si="8171"/>
        <v>0</v>
      </c>
      <c r="M1760" s="166">
        <f t="shared" si="8171"/>
        <v>0</v>
      </c>
      <c r="N1760" s="166">
        <f t="shared" si="8171"/>
        <v>0</v>
      </c>
      <c r="O1760" s="166">
        <f t="shared" si="8171"/>
        <v>0</v>
      </c>
      <c r="P1760" s="166">
        <f t="shared" si="8171"/>
        <v>0</v>
      </c>
      <c r="Q1760" s="166">
        <f t="shared" si="8171"/>
        <v>0</v>
      </c>
      <c r="R1760" s="166">
        <f t="shared" si="8171"/>
        <v>0</v>
      </c>
      <c r="S1760" s="166">
        <f t="shared" si="8171"/>
        <v>0</v>
      </c>
      <c r="T1760" s="166">
        <f t="shared" si="8171"/>
        <v>0</v>
      </c>
      <c r="U1760" s="166">
        <f t="shared" si="8171"/>
        <v>0</v>
      </c>
      <c r="V1760" s="166">
        <f t="shared" si="7638"/>
        <v>0</v>
      </c>
      <c r="W1760" s="100">
        <f t="shared" si="7939"/>
        <v>0</v>
      </c>
      <c r="X1760" s="166">
        <f t="shared" ref="X1760:AH1760" si="8172">-W1553*($G1760/12)</f>
        <v>0</v>
      </c>
      <c r="Y1760" s="166">
        <f t="shared" si="8172"/>
        <v>0</v>
      </c>
      <c r="Z1760" s="166">
        <f t="shared" si="8172"/>
        <v>0</v>
      </c>
      <c r="AA1760" s="166">
        <f t="shared" si="8172"/>
        <v>0</v>
      </c>
      <c r="AB1760" s="166">
        <f t="shared" si="8172"/>
        <v>0</v>
      </c>
      <c r="AC1760" s="166">
        <f t="shared" si="8172"/>
        <v>0</v>
      </c>
      <c r="AD1760" s="166">
        <f t="shared" si="8172"/>
        <v>0</v>
      </c>
      <c r="AE1760" s="166">
        <f t="shared" si="8172"/>
        <v>0</v>
      </c>
      <c r="AF1760" s="166">
        <f t="shared" si="8172"/>
        <v>0</v>
      </c>
      <c r="AG1760" s="166">
        <f t="shared" si="8172"/>
        <v>0</v>
      </c>
      <c r="AH1760" s="166">
        <f t="shared" si="8172"/>
        <v>0</v>
      </c>
      <c r="AI1760" s="100">
        <f t="shared" si="7640"/>
        <v>0</v>
      </c>
      <c r="AJ1760" s="100">
        <f t="shared" si="7945"/>
        <v>0</v>
      </c>
      <c r="AK1760" s="100">
        <f t="shared" si="7946"/>
        <v>0</v>
      </c>
      <c r="AL1760" s="100">
        <f t="shared" si="8168"/>
        <v>0</v>
      </c>
      <c r="AM1760" s="100">
        <f t="shared" si="8168"/>
        <v>0</v>
      </c>
      <c r="AN1760" s="100">
        <f t="shared" si="8168"/>
        <v>0</v>
      </c>
      <c r="AO1760" s="100">
        <f t="shared" si="8168"/>
        <v>0</v>
      </c>
      <c r="AP1760" s="100">
        <f t="shared" si="8168"/>
        <v>0</v>
      </c>
      <c r="AQ1760" s="100">
        <f t="shared" si="8168"/>
        <v>0</v>
      </c>
      <c r="AR1760" s="100">
        <f t="shared" si="8168"/>
        <v>0</v>
      </c>
      <c r="AS1760" s="100">
        <f t="shared" si="8168"/>
        <v>0</v>
      </c>
      <c r="AT1760" s="100">
        <f t="shared" si="8168"/>
        <v>0</v>
      </c>
      <c r="AU1760" s="100">
        <f t="shared" si="8168"/>
        <v>0</v>
      </c>
      <c r="AV1760" s="100">
        <f t="shared" si="7641"/>
        <v>0</v>
      </c>
      <c r="AW1760" s="100">
        <f t="shared" si="7948"/>
        <v>0</v>
      </c>
      <c r="AX1760" s="100">
        <f t="shared" si="8161"/>
        <v>0</v>
      </c>
      <c r="AY1760" s="100">
        <f t="shared" si="8161"/>
        <v>0</v>
      </c>
      <c r="AZ1760" s="100">
        <f t="shared" si="8161"/>
        <v>0</v>
      </c>
      <c r="BA1760" s="100">
        <f t="shared" si="8161"/>
        <v>0</v>
      </c>
      <c r="BB1760" s="100">
        <f t="shared" si="8161"/>
        <v>0</v>
      </c>
      <c r="BC1760" s="100">
        <f t="shared" si="8161"/>
        <v>0</v>
      </c>
      <c r="BD1760" s="100">
        <f t="shared" si="8161"/>
        <v>0</v>
      </c>
      <c r="BE1760" s="100">
        <f t="shared" si="8161"/>
        <v>0</v>
      </c>
      <c r="BF1760" s="100">
        <f t="shared" si="8161"/>
        <v>0</v>
      </c>
      <c r="BG1760" s="100">
        <f t="shared" si="8161"/>
        <v>0</v>
      </c>
      <c r="BH1760" s="100">
        <f t="shared" si="8161"/>
        <v>0</v>
      </c>
      <c r="BI1760" s="100">
        <f t="shared" si="8134"/>
        <v>0</v>
      </c>
      <c r="BV1760" s="142"/>
      <c r="CI1760" s="142"/>
      <c r="CV1760" s="142"/>
      <c r="DI1760" s="142"/>
      <c r="DV1760" s="142"/>
      <c r="EI1760" s="142"/>
    </row>
    <row r="1761" spans="1:139" ht="15.75" outlineLevel="1" x14ac:dyDescent="0.25">
      <c r="A1761" s="2">
        <f t="shared" si="8130"/>
        <v>52</v>
      </c>
      <c r="B1761" s="1" t="str">
        <f t="shared" ref="B1761:E1780" si="8173">B1554</f>
        <v>FH - TBD46</v>
      </c>
      <c r="C1761" s="1" t="str">
        <f t="shared" si="8173"/>
        <v>SPP FH - 13417</v>
      </c>
      <c r="D1761" s="2" t="str">
        <f t="shared" si="8173"/>
        <v>FH - TBD46.1</v>
      </c>
      <c r="E1761" s="141" t="str">
        <f t="shared" si="8173"/>
        <v>SPP FH - 13417</v>
      </c>
      <c r="F1761" s="114">
        <f t="shared" si="7937"/>
        <v>364</v>
      </c>
      <c r="G1761" s="186">
        <f>VLOOKUP($F1761,'2021 Depreciation Rates'!$A:$B,2,FALSE)</f>
        <v>4.3999999999999997E-2</v>
      </c>
      <c r="H1761" s="186">
        <f>VLOOKUP($F1761,'2022-2023 Depreciation Rates'!$A$1:$B$197,2,FALSE)</f>
        <v>3.6999999999999998E-2</v>
      </c>
      <c r="J1761" s="166">
        <f t="shared" ref="J1761:U1761" si="8174">-I1554*($G1761/12)</f>
        <v>0</v>
      </c>
      <c r="K1761" s="166">
        <f t="shared" si="8174"/>
        <v>0</v>
      </c>
      <c r="L1761" s="166">
        <f t="shared" si="8174"/>
        <v>0</v>
      </c>
      <c r="M1761" s="166">
        <f t="shared" si="8174"/>
        <v>0</v>
      </c>
      <c r="N1761" s="166">
        <f t="shared" si="8174"/>
        <v>0</v>
      </c>
      <c r="O1761" s="166">
        <f t="shared" si="8174"/>
        <v>0</v>
      </c>
      <c r="P1761" s="166">
        <f t="shared" si="8174"/>
        <v>0</v>
      </c>
      <c r="Q1761" s="166">
        <f t="shared" si="8174"/>
        <v>0</v>
      </c>
      <c r="R1761" s="166">
        <f t="shared" si="8174"/>
        <v>0</v>
      </c>
      <c r="S1761" s="166">
        <f t="shared" si="8174"/>
        <v>0</v>
      </c>
      <c r="T1761" s="166">
        <f t="shared" si="8174"/>
        <v>0</v>
      </c>
      <c r="U1761" s="166">
        <f t="shared" si="8174"/>
        <v>0</v>
      </c>
      <c r="V1761" s="166">
        <f t="shared" si="7638"/>
        <v>0</v>
      </c>
      <c r="W1761" s="100">
        <f t="shared" si="7939"/>
        <v>0</v>
      </c>
      <c r="X1761" s="166">
        <f t="shared" ref="X1761:AH1761" si="8175">-W1554*($G1761/12)</f>
        <v>0</v>
      </c>
      <c r="Y1761" s="166">
        <f t="shared" si="8175"/>
        <v>0</v>
      </c>
      <c r="Z1761" s="166">
        <f t="shared" si="8175"/>
        <v>0</v>
      </c>
      <c r="AA1761" s="166">
        <f t="shared" si="8175"/>
        <v>0</v>
      </c>
      <c r="AB1761" s="166">
        <f t="shared" si="8175"/>
        <v>0</v>
      </c>
      <c r="AC1761" s="166">
        <f t="shared" si="8175"/>
        <v>0</v>
      </c>
      <c r="AD1761" s="166">
        <f t="shared" si="8175"/>
        <v>0</v>
      </c>
      <c r="AE1761" s="166">
        <f t="shared" si="8175"/>
        <v>0</v>
      </c>
      <c r="AF1761" s="166">
        <f t="shared" si="8175"/>
        <v>0</v>
      </c>
      <c r="AG1761" s="166">
        <f t="shared" si="8175"/>
        <v>0</v>
      </c>
      <c r="AH1761" s="166">
        <f t="shared" si="8175"/>
        <v>0</v>
      </c>
      <c r="AI1761" s="100">
        <f t="shared" si="7640"/>
        <v>0</v>
      </c>
      <c r="AJ1761" s="100">
        <f t="shared" si="7945"/>
        <v>0</v>
      </c>
      <c r="AK1761" s="100">
        <f t="shared" si="7946"/>
        <v>0</v>
      </c>
      <c r="AL1761" s="100">
        <f t="shared" si="8168"/>
        <v>0</v>
      </c>
      <c r="AM1761" s="100">
        <f t="shared" si="8168"/>
        <v>0</v>
      </c>
      <c r="AN1761" s="100">
        <f t="shared" si="8168"/>
        <v>0</v>
      </c>
      <c r="AO1761" s="100">
        <f t="shared" si="8168"/>
        <v>0</v>
      </c>
      <c r="AP1761" s="100">
        <f t="shared" si="8168"/>
        <v>0</v>
      </c>
      <c r="AQ1761" s="100">
        <f t="shared" si="8168"/>
        <v>0</v>
      </c>
      <c r="AR1761" s="100">
        <f t="shared" si="8168"/>
        <v>0</v>
      </c>
      <c r="AS1761" s="100">
        <f t="shared" si="8168"/>
        <v>0</v>
      </c>
      <c r="AT1761" s="100">
        <f t="shared" si="8168"/>
        <v>0</v>
      </c>
      <c r="AU1761" s="100">
        <f t="shared" si="8168"/>
        <v>0</v>
      </c>
      <c r="AV1761" s="100">
        <f t="shared" si="7641"/>
        <v>0</v>
      </c>
      <c r="AW1761" s="100">
        <f t="shared" si="7948"/>
        <v>0</v>
      </c>
      <c r="AX1761" s="100">
        <f t="shared" si="8161"/>
        <v>0</v>
      </c>
      <c r="AY1761" s="100">
        <f t="shared" si="8161"/>
        <v>0</v>
      </c>
      <c r="AZ1761" s="100">
        <f t="shared" si="8161"/>
        <v>0</v>
      </c>
      <c r="BA1761" s="100">
        <f t="shared" si="8161"/>
        <v>0</v>
      </c>
      <c r="BB1761" s="100">
        <f t="shared" si="8161"/>
        <v>0</v>
      </c>
      <c r="BC1761" s="100">
        <f t="shared" si="8161"/>
        <v>0</v>
      </c>
      <c r="BD1761" s="100">
        <f t="shared" si="8161"/>
        <v>0</v>
      </c>
      <c r="BE1761" s="100">
        <f t="shared" si="8161"/>
        <v>0</v>
      </c>
      <c r="BF1761" s="100">
        <f t="shared" si="8161"/>
        <v>0</v>
      </c>
      <c r="BG1761" s="100">
        <f t="shared" si="8161"/>
        <v>0</v>
      </c>
      <c r="BH1761" s="100">
        <f t="shared" si="8161"/>
        <v>0</v>
      </c>
      <c r="BI1761" s="100">
        <f t="shared" si="8134"/>
        <v>0</v>
      </c>
      <c r="BV1761" s="142"/>
      <c r="CI1761" s="142"/>
      <c r="CV1761" s="142"/>
      <c r="DI1761" s="142"/>
      <c r="DV1761" s="142"/>
      <c r="EI1761" s="142"/>
    </row>
    <row r="1762" spans="1:139" ht="15.75" outlineLevel="1" x14ac:dyDescent="0.25">
      <c r="A1762" s="2">
        <f t="shared" si="8130"/>
        <v>53</v>
      </c>
      <c r="B1762" s="1" t="str">
        <f t="shared" si="8173"/>
        <v>FH - TBD47</v>
      </c>
      <c r="C1762" s="1" t="str">
        <f t="shared" si="8173"/>
        <v>SPP FH - 13438</v>
      </c>
      <c r="D1762" s="2" t="str">
        <f t="shared" si="8173"/>
        <v>FH - TBD47.1</v>
      </c>
      <c r="E1762" s="141" t="str">
        <f t="shared" si="8173"/>
        <v>SPP FH - 13438</v>
      </c>
      <c r="F1762" s="114">
        <f t="shared" si="7937"/>
        <v>364</v>
      </c>
      <c r="G1762" s="186">
        <f>VLOOKUP($F1762,'2021 Depreciation Rates'!$A:$B,2,FALSE)</f>
        <v>4.3999999999999997E-2</v>
      </c>
      <c r="H1762" s="186">
        <f>VLOOKUP($F1762,'2022-2023 Depreciation Rates'!$A$1:$B$197,2,FALSE)</f>
        <v>3.6999999999999998E-2</v>
      </c>
      <c r="J1762" s="166">
        <f t="shared" ref="J1762:U1762" si="8176">-I1555*($G1762/12)</f>
        <v>0</v>
      </c>
      <c r="K1762" s="166">
        <f t="shared" si="8176"/>
        <v>0</v>
      </c>
      <c r="L1762" s="166">
        <f t="shared" si="8176"/>
        <v>0</v>
      </c>
      <c r="M1762" s="166">
        <f t="shared" si="8176"/>
        <v>0</v>
      </c>
      <c r="N1762" s="166">
        <f t="shared" si="8176"/>
        <v>0</v>
      </c>
      <c r="O1762" s="166">
        <f t="shared" si="8176"/>
        <v>0</v>
      </c>
      <c r="P1762" s="166">
        <f t="shared" si="8176"/>
        <v>0</v>
      </c>
      <c r="Q1762" s="166">
        <f t="shared" si="8176"/>
        <v>0</v>
      </c>
      <c r="R1762" s="166">
        <f t="shared" si="8176"/>
        <v>0</v>
      </c>
      <c r="S1762" s="166">
        <f t="shared" si="8176"/>
        <v>0</v>
      </c>
      <c r="T1762" s="166">
        <f t="shared" si="8176"/>
        <v>0</v>
      </c>
      <c r="U1762" s="166">
        <f t="shared" si="8176"/>
        <v>0</v>
      </c>
      <c r="V1762" s="166">
        <f t="shared" si="7638"/>
        <v>0</v>
      </c>
      <c r="W1762" s="100">
        <f t="shared" si="7939"/>
        <v>0</v>
      </c>
      <c r="X1762" s="166">
        <f t="shared" ref="X1762:AH1762" si="8177">-W1555*($G1762/12)</f>
        <v>0</v>
      </c>
      <c r="Y1762" s="166">
        <f t="shared" si="8177"/>
        <v>0</v>
      </c>
      <c r="Z1762" s="166">
        <f t="shared" si="8177"/>
        <v>0</v>
      </c>
      <c r="AA1762" s="166">
        <f t="shared" si="8177"/>
        <v>0</v>
      </c>
      <c r="AB1762" s="166">
        <f t="shared" si="8177"/>
        <v>0</v>
      </c>
      <c r="AC1762" s="166">
        <f t="shared" si="8177"/>
        <v>0</v>
      </c>
      <c r="AD1762" s="166">
        <f t="shared" si="8177"/>
        <v>0</v>
      </c>
      <c r="AE1762" s="166">
        <f t="shared" si="8177"/>
        <v>0</v>
      </c>
      <c r="AF1762" s="166">
        <f t="shared" si="8177"/>
        <v>0</v>
      </c>
      <c r="AG1762" s="166">
        <f t="shared" si="8177"/>
        <v>0</v>
      </c>
      <c r="AH1762" s="166">
        <f t="shared" si="8177"/>
        <v>0</v>
      </c>
      <c r="AI1762" s="100">
        <f t="shared" si="7640"/>
        <v>0</v>
      </c>
      <c r="AJ1762" s="100">
        <f t="shared" si="7945"/>
        <v>0</v>
      </c>
      <c r="AK1762" s="100">
        <f t="shared" si="7946"/>
        <v>0</v>
      </c>
      <c r="AL1762" s="100">
        <f t="shared" si="8168"/>
        <v>0</v>
      </c>
      <c r="AM1762" s="100">
        <f t="shared" si="8168"/>
        <v>0</v>
      </c>
      <c r="AN1762" s="100">
        <f t="shared" si="8168"/>
        <v>0</v>
      </c>
      <c r="AO1762" s="100">
        <f t="shared" si="8168"/>
        <v>0</v>
      </c>
      <c r="AP1762" s="100">
        <f t="shared" si="8168"/>
        <v>0</v>
      </c>
      <c r="AQ1762" s="100">
        <f t="shared" si="8168"/>
        <v>0</v>
      </c>
      <c r="AR1762" s="100">
        <f t="shared" si="8168"/>
        <v>0</v>
      </c>
      <c r="AS1762" s="100">
        <f t="shared" si="8168"/>
        <v>0</v>
      </c>
      <c r="AT1762" s="100">
        <f t="shared" si="8168"/>
        <v>0</v>
      </c>
      <c r="AU1762" s="100">
        <f t="shared" si="8168"/>
        <v>0</v>
      </c>
      <c r="AV1762" s="100">
        <f t="shared" si="7641"/>
        <v>0</v>
      </c>
      <c r="AW1762" s="100">
        <f t="shared" si="7948"/>
        <v>0</v>
      </c>
      <c r="AX1762" s="100">
        <f t="shared" si="8161"/>
        <v>0</v>
      </c>
      <c r="AY1762" s="100">
        <f t="shared" si="8161"/>
        <v>0</v>
      </c>
      <c r="AZ1762" s="100">
        <f t="shared" si="8161"/>
        <v>0</v>
      </c>
      <c r="BA1762" s="100">
        <f t="shared" si="8161"/>
        <v>0</v>
      </c>
      <c r="BB1762" s="100">
        <f t="shared" si="8161"/>
        <v>0</v>
      </c>
      <c r="BC1762" s="100">
        <f t="shared" si="8161"/>
        <v>0</v>
      </c>
      <c r="BD1762" s="100">
        <f t="shared" si="8161"/>
        <v>0</v>
      </c>
      <c r="BE1762" s="100">
        <f t="shared" si="8161"/>
        <v>0</v>
      </c>
      <c r="BF1762" s="100">
        <f t="shared" si="8161"/>
        <v>0</v>
      </c>
      <c r="BG1762" s="100">
        <f t="shared" si="8161"/>
        <v>0</v>
      </c>
      <c r="BH1762" s="100">
        <f t="shared" si="8161"/>
        <v>0</v>
      </c>
      <c r="BI1762" s="100">
        <f t="shared" si="8134"/>
        <v>0</v>
      </c>
      <c r="BV1762" s="142"/>
      <c r="CI1762" s="142"/>
      <c r="CV1762" s="142"/>
      <c r="DI1762" s="142"/>
      <c r="DV1762" s="142"/>
      <c r="EI1762" s="142"/>
    </row>
    <row r="1763" spans="1:139" ht="15.75" outlineLevel="1" x14ac:dyDescent="0.25">
      <c r="A1763" s="2">
        <f t="shared" si="8130"/>
        <v>54</v>
      </c>
      <c r="B1763" s="1" t="str">
        <f t="shared" si="8173"/>
        <v>FH - TBD48</v>
      </c>
      <c r="C1763" s="1" t="str">
        <f t="shared" si="8173"/>
        <v>SPP FH - 13457</v>
      </c>
      <c r="D1763" s="2" t="str">
        <f t="shared" si="8173"/>
        <v>FH - TBD48.1</v>
      </c>
      <c r="E1763" s="141" t="str">
        <f t="shared" si="8173"/>
        <v>SPP FH - 13457</v>
      </c>
      <c r="F1763" s="114">
        <f t="shared" si="7937"/>
        <v>364</v>
      </c>
      <c r="G1763" s="186">
        <f>VLOOKUP($F1763,'2021 Depreciation Rates'!$A:$B,2,FALSE)</f>
        <v>4.3999999999999997E-2</v>
      </c>
      <c r="H1763" s="186">
        <f>VLOOKUP($F1763,'2022-2023 Depreciation Rates'!$A$1:$B$197,2,FALSE)</f>
        <v>3.6999999999999998E-2</v>
      </c>
      <c r="J1763" s="166">
        <f t="shared" ref="J1763:U1763" si="8178">-I1556*($G1763/12)</f>
        <v>0</v>
      </c>
      <c r="K1763" s="166">
        <f t="shared" si="8178"/>
        <v>0</v>
      </c>
      <c r="L1763" s="166">
        <f t="shared" si="8178"/>
        <v>0</v>
      </c>
      <c r="M1763" s="166">
        <f t="shared" si="8178"/>
        <v>0</v>
      </c>
      <c r="N1763" s="166">
        <f t="shared" si="8178"/>
        <v>0</v>
      </c>
      <c r="O1763" s="166">
        <f t="shared" si="8178"/>
        <v>0</v>
      </c>
      <c r="P1763" s="166">
        <f t="shared" si="8178"/>
        <v>0</v>
      </c>
      <c r="Q1763" s="166">
        <f t="shared" si="8178"/>
        <v>0</v>
      </c>
      <c r="R1763" s="166">
        <f t="shared" si="8178"/>
        <v>0</v>
      </c>
      <c r="S1763" s="166">
        <f t="shared" si="8178"/>
        <v>0</v>
      </c>
      <c r="T1763" s="166">
        <f t="shared" si="8178"/>
        <v>0</v>
      </c>
      <c r="U1763" s="166">
        <f t="shared" si="8178"/>
        <v>0</v>
      </c>
      <c r="V1763" s="166">
        <f t="shared" si="7638"/>
        <v>0</v>
      </c>
      <c r="W1763" s="100">
        <f t="shared" si="7939"/>
        <v>0</v>
      </c>
      <c r="X1763" s="166">
        <f t="shared" ref="X1763:AH1763" si="8179">-W1556*($G1763/12)</f>
        <v>0</v>
      </c>
      <c r="Y1763" s="166">
        <f t="shared" si="8179"/>
        <v>0</v>
      </c>
      <c r="Z1763" s="166">
        <f t="shared" si="8179"/>
        <v>0</v>
      </c>
      <c r="AA1763" s="166">
        <f t="shared" si="8179"/>
        <v>0</v>
      </c>
      <c r="AB1763" s="166">
        <f t="shared" si="8179"/>
        <v>0</v>
      </c>
      <c r="AC1763" s="166">
        <f t="shared" si="8179"/>
        <v>0</v>
      </c>
      <c r="AD1763" s="166">
        <f t="shared" si="8179"/>
        <v>0</v>
      </c>
      <c r="AE1763" s="166">
        <f t="shared" si="8179"/>
        <v>0</v>
      </c>
      <c r="AF1763" s="166">
        <f t="shared" si="8179"/>
        <v>0</v>
      </c>
      <c r="AG1763" s="166">
        <f t="shared" si="8179"/>
        <v>0</v>
      </c>
      <c r="AH1763" s="166">
        <f t="shared" si="8179"/>
        <v>0</v>
      </c>
      <c r="AI1763" s="100">
        <f t="shared" si="7640"/>
        <v>0</v>
      </c>
      <c r="AJ1763" s="100">
        <f t="shared" si="7945"/>
        <v>0</v>
      </c>
      <c r="AK1763" s="100">
        <f t="shared" si="7946"/>
        <v>0</v>
      </c>
      <c r="AL1763" s="100">
        <f t="shared" si="8168"/>
        <v>0</v>
      </c>
      <c r="AM1763" s="100">
        <f t="shared" si="8168"/>
        <v>0</v>
      </c>
      <c r="AN1763" s="100">
        <f t="shared" si="8168"/>
        <v>0</v>
      </c>
      <c r="AO1763" s="100">
        <f t="shared" si="8168"/>
        <v>0</v>
      </c>
      <c r="AP1763" s="100">
        <f t="shared" si="8168"/>
        <v>0</v>
      </c>
      <c r="AQ1763" s="100">
        <f t="shared" si="8168"/>
        <v>0</v>
      </c>
      <c r="AR1763" s="100">
        <f t="shared" si="8168"/>
        <v>0</v>
      </c>
      <c r="AS1763" s="100">
        <f t="shared" si="8168"/>
        <v>0</v>
      </c>
      <c r="AT1763" s="100">
        <f t="shared" si="8168"/>
        <v>0</v>
      </c>
      <c r="AU1763" s="100">
        <f t="shared" si="8168"/>
        <v>0</v>
      </c>
      <c r="AV1763" s="100">
        <f t="shared" si="7641"/>
        <v>0</v>
      </c>
      <c r="AW1763" s="100">
        <f t="shared" si="7948"/>
        <v>0</v>
      </c>
      <c r="AX1763" s="100">
        <f t="shared" si="8161"/>
        <v>0</v>
      </c>
      <c r="AY1763" s="100">
        <f t="shared" si="8161"/>
        <v>0</v>
      </c>
      <c r="AZ1763" s="100">
        <f t="shared" si="8161"/>
        <v>0</v>
      </c>
      <c r="BA1763" s="100">
        <f t="shared" si="8161"/>
        <v>0</v>
      </c>
      <c r="BB1763" s="100">
        <f t="shared" si="8161"/>
        <v>0</v>
      </c>
      <c r="BC1763" s="100">
        <f t="shared" si="8161"/>
        <v>0</v>
      </c>
      <c r="BD1763" s="100">
        <f t="shared" si="8161"/>
        <v>0</v>
      </c>
      <c r="BE1763" s="100">
        <f t="shared" si="8161"/>
        <v>0</v>
      </c>
      <c r="BF1763" s="100">
        <f t="shared" si="8161"/>
        <v>-1185.2432000000001</v>
      </c>
      <c r="BG1763" s="100">
        <f t="shared" si="8161"/>
        <v>-1185.2432000000001</v>
      </c>
      <c r="BH1763" s="100">
        <f t="shared" si="8161"/>
        <v>-1185.2432000000001</v>
      </c>
      <c r="BI1763" s="100">
        <f t="shared" si="8134"/>
        <v>-3555.7296000000006</v>
      </c>
      <c r="BV1763" s="142"/>
      <c r="CI1763" s="142"/>
      <c r="CV1763" s="142"/>
      <c r="DI1763" s="142"/>
      <c r="DV1763" s="142"/>
      <c r="EI1763" s="142"/>
    </row>
    <row r="1764" spans="1:139" ht="15.75" outlineLevel="1" x14ac:dyDescent="0.25">
      <c r="A1764" s="2">
        <f t="shared" si="8130"/>
        <v>55</v>
      </c>
      <c r="B1764" s="1" t="str">
        <f t="shared" si="8173"/>
        <v>FH - TBD51</v>
      </c>
      <c r="C1764" s="1" t="str">
        <f t="shared" si="8173"/>
        <v>SPP FH - 13695</v>
      </c>
      <c r="D1764" s="2" t="str">
        <f t="shared" si="8173"/>
        <v>FH - TBD51.1</v>
      </c>
      <c r="E1764" s="141" t="str">
        <f t="shared" si="8173"/>
        <v>SPP FH - 13695</v>
      </c>
      <c r="F1764" s="114">
        <f t="shared" si="7937"/>
        <v>364</v>
      </c>
      <c r="G1764" s="186">
        <f>VLOOKUP($F1764,'2021 Depreciation Rates'!$A:$B,2,FALSE)</f>
        <v>4.3999999999999997E-2</v>
      </c>
      <c r="H1764" s="186">
        <f>VLOOKUP($F1764,'2022-2023 Depreciation Rates'!$A$1:$B$197,2,FALSE)</f>
        <v>3.6999999999999998E-2</v>
      </c>
      <c r="J1764" s="166">
        <f t="shared" ref="J1764:U1764" si="8180">-I1557*($G1764/12)</f>
        <v>0</v>
      </c>
      <c r="K1764" s="166">
        <f t="shared" si="8180"/>
        <v>0</v>
      </c>
      <c r="L1764" s="166">
        <f t="shared" si="8180"/>
        <v>0</v>
      </c>
      <c r="M1764" s="166">
        <f t="shared" si="8180"/>
        <v>0</v>
      </c>
      <c r="N1764" s="166">
        <f t="shared" si="8180"/>
        <v>0</v>
      </c>
      <c r="O1764" s="166">
        <f t="shared" si="8180"/>
        <v>0</v>
      </c>
      <c r="P1764" s="166">
        <f t="shared" si="8180"/>
        <v>0</v>
      </c>
      <c r="Q1764" s="166">
        <f t="shared" si="8180"/>
        <v>0</v>
      </c>
      <c r="R1764" s="166">
        <f t="shared" si="8180"/>
        <v>0</v>
      </c>
      <c r="S1764" s="166">
        <f t="shared" si="8180"/>
        <v>0</v>
      </c>
      <c r="T1764" s="166">
        <f t="shared" si="8180"/>
        <v>0</v>
      </c>
      <c r="U1764" s="166">
        <f t="shared" si="8180"/>
        <v>0</v>
      </c>
      <c r="V1764" s="166">
        <f t="shared" si="7638"/>
        <v>0</v>
      </c>
      <c r="W1764" s="100">
        <f t="shared" si="7939"/>
        <v>0</v>
      </c>
      <c r="X1764" s="166">
        <f t="shared" ref="X1764:AH1764" si="8181">-W1557*($G1764/12)</f>
        <v>0</v>
      </c>
      <c r="Y1764" s="166">
        <f t="shared" si="8181"/>
        <v>0</v>
      </c>
      <c r="Z1764" s="166">
        <f t="shared" si="8181"/>
        <v>0</v>
      </c>
      <c r="AA1764" s="166">
        <f t="shared" si="8181"/>
        <v>0</v>
      </c>
      <c r="AB1764" s="166">
        <f t="shared" si="8181"/>
        <v>0</v>
      </c>
      <c r="AC1764" s="166">
        <f t="shared" si="8181"/>
        <v>0</v>
      </c>
      <c r="AD1764" s="166">
        <f t="shared" si="8181"/>
        <v>0</v>
      </c>
      <c r="AE1764" s="166">
        <f t="shared" si="8181"/>
        <v>0</v>
      </c>
      <c r="AF1764" s="166">
        <f t="shared" si="8181"/>
        <v>0</v>
      </c>
      <c r="AG1764" s="166">
        <f t="shared" si="8181"/>
        <v>0</v>
      </c>
      <c r="AH1764" s="166">
        <f t="shared" si="8181"/>
        <v>0</v>
      </c>
      <c r="AI1764" s="100">
        <f t="shared" si="7640"/>
        <v>0</v>
      </c>
      <c r="AJ1764" s="100">
        <f t="shared" si="7945"/>
        <v>0</v>
      </c>
      <c r="AK1764" s="100">
        <f t="shared" si="7946"/>
        <v>0</v>
      </c>
      <c r="AL1764" s="100">
        <f t="shared" si="8168"/>
        <v>0</v>
      </c>
      <c r="AM1764" s="100">
        <f t="shared" si="8168"/>
        <v>0</v>
      </c>
      <c r="AN1764" s="100">
        <f t="shared" si="8168"/>
        <v>0</v>
      </c>
      <c r="AO1764" s="100">
        <f t="shared" si="8168"/>
        <v>0</v>
      </c>
      <c r="AP1764" s="100">
        <f t="shared" si="8168"/>
        <v>0</v>
      </c>
      <c r="AQ1764" s="100">
        <f t="shared" si="8168"/>
        <v>0</v>
      </c>
      <c r="AR1764" s="100">
        <f t="shared" si="8168"/>
        <v>0</v>
      </c>
      <c r="AS1764" s="100">
        <f t="shared" si="8168"/>
        <v>0</v>
      </c>
      <c r="AT1764" s="100">
        <f t="shared" si="8168"/>
        <v>0</v>
      </c>
      <c r="AU1764" s="100">
        <f t="shared" si="8168"/>
        <v>0</v>
      </c>
      <c r="AV1764" s="100">
        <f t="shared" si="7641"/>
        <v>0</v>
      </c>
      <c r="AW1764" s="100">
        <f t="shared" si="7948"/>
        <v>0</v>
      </c>
      <c r="AX1764" s="100">
        <f t="shared" si="8161"/>
        <v>0</v>
      </c>
      <c r="AY1764" s="100">
        <f t="shared" si="8161"/>
        <v>0</v>
      </c>
      <c r="AZ1764" s="100">
        <f t="shared" si="8161"/>
        <v>0</v>
      </c>
      <c r="BA1764" s="100">
        <f t="shared" si="8161"/>
        <v>0</v>
      </c>
      <c r="BB1764" s="100">
        <f t="shared" si="8161"/>
        <v>0</v>
      </c>
      <c r="BC1764" s="100">
        <f t="shared" si="8161"/>
        <v>0</v>
      </c>
      <c r="BD1764" s="100">
        <f t="shared" si="8161"/>
        <v>0</v>
      </c>
      <c r="BE1764" s="100">
        <f t="shared" si="8161"/>
        <v>0</v>
      </c>
      <c r="BF1764" s="100">
        <f t="shared" si="8161"/>
        <v>0</v>
      </c>
      <c r="BG1764" s="100">
        <f t="shared" si="8161"/>
        <v>0</v>
      </c>
      <c r="BH1764" s="100">
        <f t="shared" si="8161"/>
        <v>0</v>
      </c>
      <c r="BI1764" s="100">
        <f t="shared" si="8134"/>
        <v>0</v>
      </c>
      <c r="BV1764" s="142"/>
      <c r="CI1764" s="142"/>
      <c r="CV1764" s="142"/>
      <c r="DI1764" s="142"/>
      <c r="DV1764" s="142"/>
      <c r="EI1764" s="142"/>
    </row>
    <row r="1765" spans="1:139" ht="15.75" outlineLevel="1" x14ac:dyDescent="0.25">
      <c r="A1765" s="2">
        <f t="shared" si="8130"/>
        <v>56</v>
      </c>
      <c r="B1765" s="1" t="str">
        <f t="shared" si="8173"/>
        <v>FH - TBD52</v>
      </c>
      <c r="C1765" s="1" t="str">
        <f t="shared" si="8173"/>
        <v>SPP FH - 13737</v>
      </c>
      <c r="D1765" s="2" t="str">
        <f t="shared" si="8173"/>
        <v>FH - TBD52.1</v>
      </c>
      <c r="E1765" s="141" t="str">
        <f t="shared" si="8173"/>
        <v>SPP FH - 13737</v>
      </c>
      <c r="F1765" s="114">
        <f t="shared" si="7937"/>
        <v>364</v>
      </c>
      <c r="G1765" s="186">
        <f>VLOOKUP($F1765,'2021 Depreciation Rates'!$A:$B,2,FALSE)</f>
        <v>4.3999999999999997E-2</v>
      </c>
      <c r="H1765" s="186">
        <f>VLOOKUP($F1765,'2022-2023 Depreciation Rates'!$A$1:$B$197,2,FALSE)</f>
        <v>3.6999999999999998E-2</v>
      </c>
      <c r="J1765" s="166">
        <f t="shared" ref="J1765:U1765" si="8182">-I1558*($G1765/12)</f>
        <v>0</v>
      </c>
      <c r="K1765" s="166">
        <f t="shared" si="8182"/>
        <v>0</v>
      </c>
      <c r="L1765" s="166">
        <f t="shared" si="8182"/>
        <v>0</v>
      </c>
      <c r="M1765" s="166">
        <f t="shared" si="8182"/>
        <v>0</v>
      </c>
      <c r="N1765" s="166">
        <f t="shared" si="8182"/>
        <v>0</v>
      </c>
      <c r="O1765" s="166">
        <f t="shared" si="8182"/>
        <v>0</v>
      </c>
      <c r="P1765" s="166">
        <f t="shared" si="8182"/>
        <v>0</v>
      </c>
      <c r="Q1765" s="166">
        <f t="shared" si="8182"/>
        <v>0</v>
      </c>
      <c r="R1765" s="166">
        <f t="shared" si="8182"/>
        <v>0</v>
      </c>
      <c r="S1765" s="166">
        <f t="shared" si="8182"/>
        <v>0</v>
      </c>
      <c r="T1765" s="166">
        <f t="shared" si="8182"/>
        <v>0</v>
      </c>
      <c r="U1765" s="166">
        <f t="shared" si="8182"/>
        <v>0</v>
      </c>
      <c r="V1765" s="166">
        <f t="shared" si="7638"/>
        <v>0</v>
      </c>
      <c r="W1765" s="100">
        <f t="shared" si="7939"/>
        <v>0</v>
      </c>
      <c r="X1765" s="166">
        <f t="shared" ref="X1765:AH1765" si="8183">-W1558*($G1765/12)</f>
        <v>0</v>
      </c>
      <c r="Y1765" s="166">
        <f t="shared" si="8183"/>
        <v>0</v>
      </c>
      <c r="Z1765" s="166">
        <f t="shared" si="8183"/>
        <v>0</v>
      </c>
      <c r="AA1765" s="166">
        <f t="shared" si="8183"/>
        <v>0</v>
      </c>
      <c r="AB1765" s="166">
        <f t="shared" si="8183"/>
        <v>0</v>
      </c>
      <c r="AC1765" s="166">
        <f t="shared" si="8183"/>
        <v>0</v>
      </c>
      <c r="AD1765" s="166">
        <f t="shared" si="8183"/>
        <v>0</v>
      </c>
      <c r="AE1765" s="166">
        <f t="shared" si="8183"/>
        <v>0</v>
      </c>
      <c r="AF1765" s="166">
        <f t="shared" si="8183"/>
        <v>0</v>
      </c>
      <c r="AG1765" s="166">
        <f t="shared" si="8183"/>
        <v>0</v>
      </c>
      <c r="AH1765" s="166">
        <f t="shared" si="8183"/>
        <v>0</v>
      </c>
      <c r="AI1765" s="100">
        <f t="shared" si="7640"/>
        <v>0</v>
      </c>
      <c r="AJ1765" s="100">
        <f t="shared" si="7945"/>
        <v>0</v>
      </c>
      <c r="AK1765" s="100">
        <f t="shared" si="7946"/>
        <v>0</v>
      </c>
      <c r="AL1765" s="100">
        <f t="shared" si="8168"/>
        <v>0</v>
      </c>
      <c r="AM1765" s="100">
        <f t="shared" si="8168"/>
        <v>0</v>
      </c>
      <c r="AN1765" s="100">
        <f t="shared" si="8168"/>
        <v>0</v>
      </c>
      <c r="AO1765" s="100">
        <f t="shared" si="8168"/>
        <v>0</v>
      </c>
      <c r="AP1765" s="100">
        <f t="shared" si="8168"/>
        <v>0</v>
      </c>
      <c r="AQ1765" s="100">
        <f t="shared" si="8168"/>
        <v>0</v>
      </c>
      <c r="AR1765" s="100">
        <f t="shared" si="8168"/>
        <v>0</v>
      </c>
      <c r="AS1765" s="100">
        <f t="shared" si="8168"/>
        <v>0</v>
      </c>
      <c r="AT1765" s="100">
        <f t="shared" si="8168"/>
        <v>0</v>
      </c>
      <c r="AU1765" s="100">
        <f t="shared" si="8168"/>
        <v>0</v>
      </c>
      <c r="AV1765" s="100">
        <f t="shared" si="7641"/>
        <v>0</v>
      </c>
      <c r="AW1765" s="100">
        <f t="shared" si="7948"/>
        <v>0</v>
      </c>
      <c r="AX1765" s="100">
        <f t="shared" si="8161"/>
        <v>0</v>
      </c>
      <c r="AY1765" s="100">
        <f t="shared" si="8161"/>
        <v>0</v>
      </c>
      <c r="AZ1765" s="100">
        <f t="shared" si="8161"/>
        <v>0</v>
      </c>
      <c r="BA1765" s="100">
        <f t="shared" si="8161"/>
        <v>0</v>
      </c>
      <c r="BB1765" s="100">
        <f t="shared" si="8161"/>
        <v>0</v>
      </c>
      <c r="BC1765" s="100">
        <f t="shared" si="8161"/>
        <v>0</v>
      </c>
      <c r="BD1765" s="100">
        <f t="shared" si="8161"/>
        <v>0</v>
      </c>
      <c r="BE1765" s="100">
        <f t="shared" si="8161"/>
        <v>0</v>
      </c>
      <c r="BF1765" s="100">
        <f t="shared" si="8161"/>
        <v>0</v>
      </c>
      <c r="BG1765" s="100">
        <f t="shared" si="8161"/>
        <v>0</v>
      </c>
      <c r="BH1765" s="100">
        <f t="shared" si="8161"/>
        <v>0</v>
      </c>
      <c r="BI1765" s="100">
        <f t="shared" si="8134"/>
        <v>0</v>
      </c>
      <c r="BV1765" s="142"/>
      <c r="CI1765" s="142"/>
      <c r="CV1765" s="142"/>
      <c r="DI1765" s="142"/>
      <c r="DV1765" s="142"/>
      <c r="EI1765" s="142"/>
    </row>
    <row r="1766" spans="1:139" ht="15.75" outlineLevel="1" x14ac:dyDescent="0.25">
      <c r="A1766" s="2">
        <f t="shared" si="8130"/>
        <v>57</v>
      </c>
      <c r="B1766" s="1" t="str">
        <f t="shared" si="8173"/>
        <v>FH - TBD53</v>
      </c>
      <c r="C1766" s="1" t="str">
        <f t="shared" si="8173"/>
        <v>SPP FH - 13753</v>
      </c>
      <c r="D1766" s="2" t="str">
        <f t="shared" si="8173"/>
        <v>FH - TBD53.1</v>
      </c>
      <c r="E1766" s="141" t="str">
        <f t="shared" si="8173"/>
        <v>SPP FH - 13753</v>
      </c>
      <c r="F1766" s="114">
        <f t="shared" si="7937"/>
        <v>364</v>
      </c>
      <c r="G1766" s="186">
        <f>VLOOKUP($F1766,'2021 Depreciation Rates'!$A:$B,2,FALSE)</f>
        <v>4.3999999999999997E-2</v>
      </c>
      <c r="H1766" s="186">
        <f>VLOOKUP($F1766,'2022-2023 Depreciation Rates'!$A$1:$B$197,2,FALSE)</f>
        <v>3.6999999999999998E-2</v>
      </c>
      <c r="J1766" s="166">
        <f t="shared" ref="J1766:U1766" si="8184">-I1559*($G1766/12)</f>
        <v>0</v>
      </c>
      <c r="K1766" s="166">
        <f t="shared" si="8184"/>
        <v>0</v>
      </c>
      <c r="L1766" s="166">
        <f t="shared" si="8184"/>
        <v>0</v>
      </c>
      <c r="M1766" s="166">
        <f t="shared" si="8184"/>
        <v>0</v>
      </c>
      <c r="N1766" s="166">
        <f t="shared" si="8184"/>
        <v>0</v>
      </c>
      <c r="O1766" s="166">
        <f t="shared" si="8184"/>
        <v>0</v>
      </c>
      <c r="P1766" s="166">
        <f t="shared" si="8184"/>
        <v>0</v>
      </c>
      <c r="Q1766" s="166">
        <f t="shared" si="8184"/>
        <v>0</v>
      </c>
      <c r="R1766" s="166">
        <f t="shared" si="8184"/>
        <v>0</v>
      </c>
      <c r="S1766" s="166">
        <f t="shared" si="8184"/>
        <v>0</v>
      </c>
      <c r="T1766" s="166">
        <f t="shared" si="8184"/>
        <v>0</v>
      </c>
      <c r="U1766" s="166">
        <f t="shared" si="8184"/>
        <v>0</v>
      </c>
      <c r="V1766" s="166">
        <f t="shared" si="7638"/>
        <v>0</v>
      </c>
      <c r="W1766" s="100">
        <f t="shared" si="7939"/>
        <v>0</v>
      </c>
      <c r="X1766" s="166">
        <f t="shared" ref="X1766:AH1766" si="8185">-W1559*($G1766/12)</f>
        <v>0</v>
      </c>
      <c r="Y1766" s="166">
        <f t="shared" si="8185"/>
        <v>0</v>
      </c>
      <c r="Z1766" s="166">
        <f t="shared" si="8185"/>
        <v>0</v>
      </c>
      <c r="AA1766" s="166">
        <f t="shared" si="8185"/>
        <v>0</v>
      </c>
      <c r="AB1766" s="166">
        <f t="shared" si="8185"/>
        <v>0</v>
      </c>
      <c r="AC1766" s="166">
        <f t="shared" si="8185"/>
        <v>0</v>
      </c>
      <c r="AD1766" s="166">
        <f t="shared" si="8185"/>
        <v>0</v>
      </c>
      <c r="AE1766" s="166">
        <f t="shared" si="8185"/>
        <v>0</v>
      </c>
      <c r="AF1766" s="166">
        <f t="shared" si="8185"/>
        <v>0</v>
      </c>
      <c r="AG1766" s="166">
        <f t="shared" si="8185"/>
        <v>0</v>
      </c>
      <c r="AH1766" s="166">
        <f t="shared" si="8185"/>
        <v>0</v>
      </c>
      <c r="AI1766" s="100">
        <f t="shared" si="7640"/>
        <v>0</v>
      </c>
      <c r="AJ1766" s="100">
        <f t="shared" si="7945"/>
        <v>0</v>
      </c>
      <c r="AK1766" s="100">
        <f t="shared" si="7946"/>
        <v>0</v>
      </c>
      <c r="AL1766" s="100">
        <f t="shared" si="8168"/>
        <v>0</v>
      </c>
      <c r="AM1766" s="100">
        <f t="shared" si="8168"/>
        <v>0</v>
      </c>
      <c r="AN1766" s="100">
        <f t="shared" si="8168"/>
        <v>0</v>
      </c>
      <c r="AO1766" s="100">
        <f t="shared" si="8168"/>
        <v>0</v>
      </c>
      <c r="AP1766" s="100">
        <f t="shared" si="8168"/>
        <v>0</v>
      </c>
      <c r="AQ1766" s="100">
        <f t="shared" si="8168"/>
        <v>0</v>
      </c>
      <c r="AR1766" s="100">
        <f t="shared" si="8168"/>
        <v>0</v>
      </c>
      <c r="AS1766" s="100">
        <f t="shared" si="8168"/>
        <v>0</v>
      </c>
      <c r="AT1766" s="100">
        <f t="shared" si="8168"/>
        <v>0</v>
      </c>
      <c r="AU1766" s="100">
        <f t="shared" si="8168"/>
        <v>0</v>
      </c>
      <c r="AV1766" s="100">
        <f t="shared" si="7641"/>
        <v>0</v>
      </c>
      <c r="AW1766" s="100">
        <f t="shared" si="7948"/>
        <v>0</v>
      </c>
      <c r="AX1766" s="100">
        <f t="shared" si="8161"/>
        <v>0</v>
      </c>
      <c r="AY1766" s="100">
        <f t="shared" si="8161"/>
        <v>0</v>
      </c>
      <c r="AZ1766" s="100">
        <f t="shared" si="8161"/>
        <v>0</v>
      </c>
      <c r="BA1766" s="100">
        <f t="shared" si="8161"/>
        <v>0</v>
      </c>
      <c r="BB1766" s="100">
        <f t="shared" si="8161"/>
        <v>0</v>
      </c>
      <c r="BC1766" s="100">
        <f t="shared" si="8161"/>
        <v>0</v>
      </c>
      <c r="BD1766" s="100">
        <f t="shared" si="8161"/>
        <v>0</v>
      </c>
      <c r="BE1766" s="100">
        <f t="shared" si="8161"/>
        <v>0</v>
      </c>
      <c r="BF1766" s="100">
        <f t="shared" si="8161"/>
        <v>-1497.3628666666666</v>
      </c>
      <c r="BG1766" s="100">
        <f t="shared" si="8161"/>
        <v>-1497.3628666666666</v>
      </c>
      <c r="BH1766" s="100">
        <f t="shared" si="8161"/>
        <v>-1497.3628666666666</v>
      </c>
      <c r="BI1766" s="100">
        <f t="shared" si="8134"/>
        <v>-4492.0886</v>
      </c>
      <c r="BV1766" s="142"/>
      <c r="CI1766" s="142"/>
      <c r="CV1766" s="142"/>
      <c r="DI1766" s="142"/>
      <c r="DV1766" s="142"/>
      <c r="EI1766" s="142"/>
    </row>
    <row r="1767" spans="1:139" ht="15.75" outlineLevel="1" x14ac:dyDescent="0.25">
      <c r="A1767" s="2">
        <f t="shared" si="8130"/>
        <v>58</v>
      </c>
      <c r="B1767" s="1" t="str">
        <f t="shared" si="8173"/>
        <v>FH - TBD54</v>
      </c>
      <c r="C1767" s="1" t="str">
        <f t="shared" si="8173"/>
        <v>SPP FH - 13772</v>
      </c>
      <c r="D1767" s="2" t="str">
        <f t="shared" si="8173"/>
        <v>FH - TBD54.1</v>
      </c>
      <c r="E1767" s="141" t="str">
        <f t="shared" si="8173"/>
        <v>SPP FH - 13772</v>
      </c>
      <c r="F1767" s="114">
        <f t="shared" si="7937"/>
        <v>364</v>
      </c>
      <c r="G1767" s="186">
        <f>VLOOKUP($F1767,'2021 Depreciation Rates'!$A:$B,2,FALSE)</f>
        <v>4.3999999999999997E-2</v>
      </c>
      <c r="H1767" s="186">
        <f>VLOOKUP($F1767,'2022-2023 Depreciation Rates'!$A$1:$B$197,2,FALSE)</f>
        <v>3.6999999999999998E-2</v>
      </c>
      <c r="J1767" s="166">
        <f t="shared" ref="J1767:U1767" si="8186">-I1560*($G1767/12)</f>
        <v>0</v>
      </c>
      <c r="K1767" s="166">
        <f t="shared" si="8186"/>
        <v>0</v>
      </c>
      <c r="L1767" s="166">
        <f t="shared" si="8186"/>
        <v>0</v>
      </c>
      <c r="M1767" s="166">
        <f t="shared" si="8186"/>
        <v>0</v>
      </c>
      <c r="N1767" s="166">
        <f t="shared" si="8186"/>
        <v>0</v>
      </c>
      <c r="O1767" s="166">
        <f t="shared" si="8186"/>
        <v>0</v>
      </c>
      <c r="P1767" s="166">
        <f t="shared" si="8186"/>
        <v>0</v>
      </c>
      <c r="Q1767" s="166">
        <f t="shared" si="8186"/>
        <v>0</v>
      </c>
      <c r="R1767" s="166">
        <f t="shared" si="8186"/>
        <v>0</v>
      </c>
      <c r="S1767" s="166">
        <f t="shared" si="8186"/>
        <v>0</v>
      </c>
      <c r="T1767" s="166">
        <f t="shared" si="8186"/>
        <v>0</v>
      </c>
      <c r="U1767" s="166">
        <f t="shared" si="8186"/>
        <v>0</v>
      </c>
      <c r="V1767" s="166">
        <f t="shared" si="7638"/>
        <v>0</v>
      </c>
      <c r="W1767" s="100">
        <f t="shared" si="7939"/>
        <v>0</v>
      </c>
      <c r="X1767" s="166">
        <f t="shared" ref="X1767:AH1767" si="8187">-W1560*($G1767/12)</f>
        <v>0</v>
      </c>
      <c r="Y1767" s="166">
        <f t="shared" si="8187"/>
        <v>0</v>
      </c>
      <c r="Z1767" s="166">
        <f t="shared" si="8187"/>
        <v>0</v>
      </c>
      <c r="AA1767" s="166">
        <f t="shared" si="8187"/>
        <v>0</v>
      </c>
      <c r="AB1767" s="166">
        <f t="shared" si="8187"/>
        <v>0</v>
      </c>
      <c r="AC1767" s="166">
        <f t="shared" si="8187"/>
        <v>0</v>
      </c>
      <c r="AD1767" s="166">
        <f t="shared" si="8187"/>
        <v>0</v>
      </c>
      <c r="AE1767" s="166">
        <f t="shared" si="8187"/>
        <v>0</v>
      </c>
      <c r="AF1767" s="166">
        <f t="shared" si="8187"/>
        <v>0</v>
      </c>
      <c r="AG1767" s="166">
        <f t="shared" si="8187"/>
        <v>0</v>
      </c>
      <c r="AH1767" s="166">
        <f t="shared" si="8187"/>
        <v>0</v>
      </c>
      <c r="AI1767" s="100">
        <f t="shared" si="7640"/>
        <v>0</v>
      </c>
      <c r="AJ1767" s="100">
        <f t="shared" si="7945"/>
        <v>0</v>
      </c>
      <c r="AK1767" s="100">
        <f t="shared" si="7946"/>
        <v>0</v>
      </c>
      <c r="AL1767" s="100">
        <f t="shared" si="8168"/>
        <v>0</v>
      </c>
      <c r="AM1767" s="100">
        <f t="shared" si="8168"/>
        <v>0</v>
      </c>
      <c r="AN1767" s="100">
        <f t="shared" si="8168"/>
        <v>0</v>
      </c>
      <c r="AO1767" s="100">
        <f t="shared" si="8168"/>
        <v>0</v>
      </c>
      <c r="AP1767" s="100">
        <f t="shared" si="8168"/>
        <v>0</v>
      </c>
      <c r="AQ1767" s="100">
        <f t="shared" si="8168"/>
        <v>0</v>
      </c>
      <c r="AR1767" s="100">
        <f t="shared" si="8168"/>
        <v>0</v>
      </c>
      <c r="AS1767" s="100">
        <f t="shared" si="8168"/>
        <v>0</v>
      </c>
      <c r="AT1767" s="100">
        <f t="shared" si="8168"/>
        <v>0</v>
      </c>
      <c r="AU1767" s="100">
        <f t="shared" si="8168"/>
        <v>0</v>
      </c>
      <c r="AV1767" s="100">
        <f t="shared" si="7641"/>
        <v>0</v>
      </c>
      <c r="AW1767" s="100">
        <f t="shared" si="7948"/>
        <v>0</v>
      </c>
      <c r="AX1767" s="100">
        <f t="shared" si="8161"/>
        <v>0</v>
      </c>
      <c r="AY1767" s="100">
        <f t="shared" si="8161"/>
        <v>0</v>
      </c>
      <c r="AZ1767" s="100">
        <f t="shared" si="8161"/>
        <v>0</v>
      </c>
      <c r="BA1767" s="100">
        <f t="shared" si="8161"/>
        <v>0</v>
      </c>
      <c r="BB1767" s="100">
        <f t="shared" si="8161"/>
        <v>0</v>
      </c>
      <c r="BC1767" s="100">
        <f t="shared" si="8161"/>
        <v>0</v>
      </c>
      <c r="BD1767" s="100">
        <f t="shared" si="8161"/>
        <v>0</v>
      </c>
      <c r="BE1767" s="100">
        <f t="shared" si="8161"/>
        <v>0</v>
      </c>
      <c r="BF1767" s="100">
        <f t="shared" si="8161"/>
        <v>0</v>
      </c>
      <c r="BG1767" s="100">
        <f t="shared" si="8161"/>
        <v>0</v>
      </c>
      <c r="BH1767" s="100">
        <f t="shared" si="8161"/>
        <v>0</v>
      </c>
      <c r="BI1767" s="100">
        <f t="shared" si="8134"/>
        <v>0</v>
      </c>
      <c r="BV1767" s="142"/>
      <c r="CI1767" s="142"/>
      <c r="CV1767" s="142"/>
      <c r="DI1767" s="142"/>
      <c r="DV1767" s="142"/>
      <c r="EI1767" s="142"/>
    </row>
    <row r="1768" spans="1:139" ht="15.75" outlineLevel="1" x14ac:dyDescent="0.25">
      <c r="A1768" s="2">
        <f t="shared" si="8130"/>
        <v>59</v>
      </c>
      <c r="B1768" s="1" t="str">
        <f t="shared" si="8173"/>
        <v>FH - TBD56</v>
      </c>
      <c r="C1768" s="1" t="str">
        <f t="shared" si="8173"/>
        <v>SPP FH - 13892</v>
      </c>
      <c r="D1768" s="2" t="str">
        <f t="shared" si="8173"/>
        <v>FH - TBD56.1</v>
      </c>
      <c r="E1768" s="141" t="str">
        <f t="shared" si="8173"/>
        <v>SPP FH - 13892</v>
      </c>
      <c r="F1768" s="114">
        <f t="shared" si="7937"/>
        <v>364</v>
      </c>
      <c r="G1768" s="186">
        <f>VLOOKUP($F1768,'2021 Depreciation Rates'!$A:$B,2,FALSE)</f>
        <v>4.3999999999999997E-2</v>
      </c>
      <c r="H1768" s="186">
        <f>VLOOKUP($F1768,'2022-2023 Depreciation Rates'!$A$1:$B$197,2,FALSE)</f>
        <v>3.6999999999999998E-2</v>
      </c>
      <c r="J1768" s="166">
        <f t="shared" ref="J1768:U1768" si="8188">-I1561*($G1768/12)</f>
        <v>0</v>
      </c>
      <c r="K1768" s="166">
        <f t="shared" si="8188"/>
        <v>0</v>
      </c>
      <c r="L1768" s="166">
        <f t="shared" si="8188"/>
        <v>0</v>
      </c>
      <c r="M1768" s="166">
        <f t="shared" si="8188"/>
        <v>0</v>
      </c>
      <c r="N1768" s="166">
        <f t="shared" si="8188"/>
        <v>0</v>
      </c>
      <c r="O1768" s="166">
        <f t="shared" si="8188"/>
        <v>0</v>
      </c>
      <c r="P1768" s="166">
        <f t="shared" si="8188"/>
        <v>0</v>
      </c>
      <c r="Q1768" s="166">
        <f t="shared" si="8188"/>
        <v>0</v>
      </c>
      <c r="R1768" s="166">
        <f t="shared" si="8188"/>
        <v>0</v>
      </c>
      <c r="S1768" s="166">
        <f t="shared" si="8188"/>
        <v>0</v>
      </c>
      <c r="T1768" s="166">
        <f t="shared" si="8188"/>
        <v>0</v>
      </c>
      <c r="U1768" s="166">
        <f t="shared" si="8188"/>
        <v>0</v>
      </c>
      <c r="V1768" s="166">
        <f t="shared" si="7638"/>
        <v>0</v>
      </c>
      <c r="W1768" s="100">
        <f t="shared" si="7939"/>
        <v>0</v>
      </c>
      <c r="X1768" s="166">
        <f t="shared" ref="X1768:AH1768" si="8189">-W1561*($G1768/12)</f>
        <v>0</v>
      </c>
      <c r="Y1768" s="166">
        <f t="shared" si="8189"/>
        <v>0</v>
      </c>
      <c r="Z1768" s="166">
        <f t="shared" si="8189"/>
        <v>0</v>
      </c>
      <c r="AA1768" s="166">
        <f t="shared" si="8189"/>
        <v>0</v>
      </c>
      <c r="AB1768" s="166">
        <f t="shared" si="8189"/>
        <v>0</v>
      </c>
      <c r="AC1768" s="166">
        <f t="shared" si="8189"/>
        <v>0</v>
      </c>
      <c r="AD1768" s="166">
        <f t="shared" si="8189"/>
        <v>0</v>
      </c>
      <c r="AE1768" s="166">
        <f t="shared" si="8189"/>
        <v>0</v>
      </c>
      <c r="AF1768" s="166">
        <f t="shared" si="8189"/>
        <v>0</v>
      </c>
      <c r="AG1768" s="166">
        <f t="shared" si="8189"/>
        <v>0</v>
      </c>
      <c r="AH1768" s="166">
        <f t="shared" si="8189"/>
        <v>0</v>
      </c>
      <c r="AI1768" s="100">
        <f t="shared" si="7640"/>
        <v>0</v>
      </c>
      <c r="AJ1768" s="100">
        <f t="shared" si="7945"/>
        <v>0</v>
      </c>
      <c r="AK1768" s="100">
        <f t="shared" si="7946"/>
        <v>0</v>
      </c>
      <c r="AL1768" s="100">
        <f t="shared" si="8168"/>
        <v>0</v>
      </c>
      <c r="AM1768" s="100">
        <f t="shared" si="8168"/>
        <v>0</v>
      </c>
      <c r="AN1768" s="100">
        <f t="shared" si="8168"/>
        <v>0</v>
      </c>
      <c r="AO1768" s="100">
        <f t="shared" si="8168"/>
        <v>0</v>
      </c>
      <c r="AP1768" s="100">
        <f t="shared" si="8168"/>
        <v>0</v>
      </c>
      <c r="AQ1768" s="100">
        <f t="shared" si="8168"/>
        <v>0</v>
      </c>
      <c r="AR1768" s="100">
        <f t="shared" si="8168"/>
        <v>0</v>
      </c>
      <c r="AS1768" s="100">
        <f t="shared" si="8168"/>
        <v>0</v>
      </c>
      <c r="AT1768" s="100">
        <f t="shared" si="8168"/>
        <v>0</v>
      </c>
      <c r="AU1768" s="100">
        <f t="shared" si="8168"/>
        <v>0</v>
      </c>
      <c r="AV1768" s="100">
        <f t="shared" si="7641"/>
        <v>0</v>
      </c>
      <c r="AW1768" s="100">
        <f t="shared" si="7948"/>
        <v>0</v>
      </c>
      <c r="AX1768" s="100">
        <f t="shared" si="8161"/>
        <v>0</v>
      </c>
      <c r="AY1768" s="100">
        <f t="shared" si="8161"/>
        <v>0</v>
      </c>
      <c r="AZ1768" s="100">
        <f t="shared" si="8161"/>
        <v>0</v>
      </c>
      <c r="BA1768" s="100">
        <f t="shared" si="8161"/>
        <v>0</v>
      </c>
      <c r="BB1768" s="100">
        <f t="shared" si="8161"/>
        <v>0</v>
      </c>
      <c r="BC1768" s="100">
        <f t="shared" si="8161"/>
        <v>0</v>
      </c>
      <c r="BD1768" s="100">
        <f t="shared" si="8161"/>
        <v>0</v>
      </c>
      <c r="BE1768" s="100">
        <f t="shared" si="8161"/>
        <v>0</v>
      </c>
      <c r="BF1768" s="100">
        <f t="shared" si="8161"/>
        <v>0</v>
      </c>
      <c r="BG1768" s="100">
        <f t="shared" si="8161"/>
        <v>0</v>
      </c>
      <c r="BH1768" s="100">
        <f t="shared" si="8161"/>
        <v>0</v>
      </c>
      <c r="BI1768" s="100">
        <f t="shared" si="8134"/>
        <v>0</v>
      </c>
      <c r="BV1768" s="142"/>
      <c r="CI1768" s="142"/>
      <c r="CV1768" s="142"/>
      <c r="DI1768" s="142"/>
      <c r="DV1768" s="142"/>
      <c r="EI1768" s="142"/>
    </row>
    <row r="1769" spans="1:139" ht="15.75" outlineLevel="1" x14ac:dyDescent="0.25">
      <c r="A1769" s="2">
        <f t="shared" si="8130"/>
        <v>60</v>
      </c>
      <c r="B1769" s="1" t="str">
        <f t="shared" si="8173"/>
        <v>FH - TBD57</v>
      </c>
      <c r="C1769" s="1" t="str">
        <f t="shared" si="8173"/>
        <v>SPP FH - 13944</v>
      </c>
      <c r="D1769" s="2" t="str">
        <f t="shared" si="8173"/>
        <v>FH - TBD57.1</v>
      </c>
      <c r="E1769" s="141" t="str">
        <f t="shared" si="8173"/>
        <v>SPP FH - 13944</v>
      </c>
      <c r="F1769" s="114">
        <f t="shared" si="7937"/>
        <v>364</v>
      </c>
      <c r="G1769" s="186">
        <f>VLOOKUP($F1769,'2021 Depreciation Rates'!$A:$B,2,FALSE)</f>
        <v>4.3999999999999997E-2</v>
      </c>
      <c r="H1769" s="186">
        <f>VLOOKUP($F1769,'2022-2023 Depreciation Rates'!$A$1:$B$197,2,FALSE)</f>
        <v>3.6999999999999998E-2</v>
      </c>
      <c r="J1769" s="166">
        <f t="shared" ref="J1769:U1769" si="8190">-I1562*($G1769/12)</f>
        <v>0</v>
      </c>
      <c r="K1769" s="166">
        <f t="shared" si="8190"/>
        <v>0</v>
      </c>
      <c r="L1769" s="166">
        <f t="shared" si="8190"/>
        <v>0</v>
      </c>
      <c r="M1769" s="166">
        <f t="shared" si="8190"/>
        <v>0</v>
      </c>
      <c r="N1769" s="166">
        <f t="shared" si="8190"/>
        <v>0</v>
      </c>
      <c r="O1769" s="166">
        <f t="shared" si="8190"/>
        <v>0</v>
      </c>
      <c r="P1769" s="166">
        <f t="shared" si="8190"/>
        <v>0</v>
      </c>
      <c r="Q1769" s="166">
        <f t="shared" si="8190"/>
        <v>0</v>
      </c>
      <c r="R1769" s="166">
        <f t="shared" si="8190"/>
        <v>0</v>
      </c>
      <c r="S1769" s="166">
        <f t="shared" si="8190"/>
        <v>0</v>
      </c>
      <c r="T1769" s="166">
        <f t="shared" si="8190"/>
        <v>0</v>
      </c>
      <c r="U1769" s="166">
        <f t="shared" si="8190"/>
        <v>0</v>
      </c>
      <c r="V1769" s="166">
        <f t="shared" si="7638"/>
        <v>0</v>
      </c>
      <c r="W1769" s="100">
        <f t="shared" si="7939"/>
        <v>0</v>
      </c>
      <c r="X1769" s="166">
        <f t="shared" ref="X1769:AH1769" si="8191">-W1562*($G1769/12)</f>
        <v>0</v>
      </c>
      <c r="Y1769" s="166">
        <f t="shared" si="8191"/>
        <v>0</v>
      </c>
      <c r="Z1769" s="166">
        <f t="shared" si="8191"/>
        <v>0</v>
      </c>
      <c r="AA1769" s="166">
        <f t="shared" si="8191"/>
        <v>0</v>
      </c>
      <c r="AB1769" s="166">
        <f t="shared" si="8191"/>
        <v>0</v>
      </c>
      <c r="AC1769" s="166">
        <f t="shared" si="8191"/>
        <v>0</v>
      </c>
      <c r="AD1769" s="166">
        <f t="shared" si="8191"/>
        <v>0</v>
      </c>
      <c r="AE1769" s="166">
        <f t="shared" si="8191"/>
        <v>0</v>
      </c>
      <c r="AF1769" s="166">
        <f t="shared" si="8191"/>
        <v>0</v>
      </c>
      <c r="AG1769" s="166">
        <f t="shared" si="8191"/>
        <v>0</v>
      </c>
      <c r="AH1769" s="166">
        <f t="shared" si="8191"/>
        <v>0</v>
      </c>
      <c r="AI1769" s="100">
        <f t="shared" si="7640"/>
        <v>0</v>
      </c>
      <c r="AJ1769" s="100">
        <f t="shared" si="7945"/>
        <v>0</v>
      </c>
      <c r="AK1769" s="100">
        <f t="shared" si="7946"/>
        <v>0</v>
      </c>
      <c r="AL1769" s="100">
        <f t="shared" si="8168"/>
        <v>0</v>
      </c>
      <c r="AM1769" s="100">
        <f t="shared" si="8168"/>
        <v>0</v>
      </c>
      <c r="AN1769" s="100">
        <f t="shared" si="8168"/>
        <v>0</v>
      </c>
      <c r="AO1769" s="100">
        <f t="shared" si="8168"/>
        <v>0</v>
      </c>
      <c r="AP1769" s="100">
        <f t="shared" si="8168"/>
        <v>0</v>
      </c>
      <c r="AQ1769" s="100">
        <f t="shared" si="8168"/>
        <v>0</v>
      </c>
      <c r="AR1769" s="100">
        <f t="shared" si="8168"/>
        <v>0</v>
      </c>
      <c r="AS1769" s="100">
        <f t="shared" si="8168"/>
        <v>0</v>
      </c>
      <c r="AT1769" s="100">
        <f t="shared" si="8168"/>
        <v>0</v>
      </c>
      <c r="AU1769" s="100">
        <f t="shared" si="8168"/>
        <v>0</v>
      </c>
      <c r="AV1769" s="100">
        <f t="shared" si="7641"/>
        <v>0</v>
      </c>
      <c r="AW1769" s="100">
        <f t="shared" si="7948"/>
        <v>0</v>
      </c>
      <c r="AX1769" s="100">
        <f t="shared" si="8161"/>
        <v>0</v>
      </c>
      <c r="AY1769" s="100">
        <f t="shared" si="8161"/>
        <v>0</v>
      </c>
      <c r="AZ1769" s="100">
        <f t="shared" si="8161"/>
        <v>0</v>
      </c>
      <c r="BA1769" s="100">
        <f t="shared" si="8161"/>
        <v>0</v>
      </c>
      <c r="BB1769" s="100">
        <f t="shared" si="8161"/>
        <v>0</v>
      </c>
      <c r="BC1769" s="100">
        <f t="shared" si="8161"/>
        <v>0</v>
      </c>
      <c r="BD1769" s="100">
        <f t="shared" si="8161"/>
        <v>0</v>
      </c>
      <c r="BE1769" s="100">
        <f t="shared" si="8161"/>
        <v>0</v>
      </c>
      <c r="BF1769" s="100">
        <f t="shared" si="8161"/>
        <v>0</v>
      </c>
      <c r="BG1769" s="100">
        <f t="shared" si="8161"/>
        <v>0</v>
      </c>
      <c r="BH1769" s="100">
        <f t="shared" si="8161"/>
        <v>0</v>
      </c>
      <c r="BI1769" s="100">
        <f t="shared" si="8134"/>
        <v>0</v>
      </c>
      <c r="BV1769" s="142"/>
      <c r="CI1769" s="142"/>
      <c r="CV1769" s="142"/>
      <c r="DI1769" s="142"/>
      <c r="DV1769" s="142"/>
      <c r="EI1769" s="142"/>
    </row>
    <row r="1770" spans="1:139" ht="15.75" outlineLevel="1" x14ac:dyDescent="0.25">
      <c r="A1770" s="2">
        <f t="shared" si="8130"/>
        <v>61</v>
      </c>
      <c r="B1770" s="1" t="str">
        <f t="shared" si="8173"/>
        <v>FH - TBD58</v>
      </c>
      <c r="C1770" s="1" t="str">
        <f t="shared" si="8173"/>
        <v>SPP FH - 13014</v>
      </c>
      <c r="D1770" s="2" t="str">
        <f t="shared" si="8173"/>
        <v>FH - TBD58.1</v>
      </c>
      <c r="E1770" s="141" t="str">
        <f t="shared" si="8173"/>
        <v>SPP FH - 13014</v>
      </c>
      <c r="F1770" s="114">
        <f t="shared" ref="F1770:F1833" si="8192">G1563</f>
        <v>364</v>
      </c>
      <c r="G1770" s="186">
        <f>VLOOKUP($F1770,'2021 Depreciation Rates'!$A:$B,2,FALSE)</f>
        <v>4.3999999999999997E-2</v>
      </c>
      <c r="H1770" s="186">
        <f>VLOOKUP($F1770,'2022-2023 Depreciation Rates'!$A$1:$B$197,2,FALSE)</f>
        <v>3.6999999999999998E-2</v>
      </c>
      <c r="J1770" s="166">
        <f t="shared" ref="J1770:U1770" si="8193">-I1563*($G1770/12)</f>
        <v>0</v>
      </c>
      <c r="K1770" s="166">
        <f t="shared" si="8193"/>
        <v>0</v>
      </c>
      <c r="L1770" s="166">
        <f t="shared" si="8193"/>
        <v>0</v>
      </c>
      <c r="M1770" s="166">
        <f t="shared" si="8193"/>
        <v>0</v>
      </c>
      <c r="N1770" s="166">
        <f t="shared" si="8193"/>
        <v>0</v>
      </c>
      <c r="O1770" s="166">
        <f t="shared" si="8193"/>
        <v>0</v>
      </c>
      <c r="P1770" s="166">
        <f t="shared" si="8193"/>
        <v>0</v>
      </c>
      <c r="Q1770" s="166">
        <f t="shared" si="8193"/>
        <v>0</v>
      </c>
      <c r="R1770" s="166">
        <f t="shared" si="8193"/>
        <v>0</v>
      </c>
      <c r="S1770" s="166">
        <f t="shared" si="8193"/>
        <v>0</v>
      </c>
      <c r="T1770" s="166">
        <f t="shared" si="8193"/>
        <v>0</v>
      </c>
      <c r="U1770" s="166">
        <f t="shared" si="8193"/>
        <v>0</v>
      </c>
      <c r="V1770" s="166">
        <f t="shared" si="7638"/>
        <v>0</v>
      </c>
      <c r="W1770" s="100">
        <f t="shared" ref="W1770:W1833" si="8194">-U1563*($G1770/12)</f>
        <v>0</v>
      </c>
      <c r="X1770" s="166">
        <f t="shared" ref="X1770:AH1770" si="8195">-W1563*($G1770/12)</f>
        <v>0</v>
      </c>
      <c r="Y1770" s="166">
        <f t="shared" si="8195"/>
        <v>0</v>
      </c>
      <c r="Z1770" s="166">
        <f t="shared" si="8195"/>
        <v>0</v>
      </c>
      <c r="AA1770" s="166">
        <f t="shared" si="8195"/>
        <v>0</v>
      </c>
      <c r="AB1770" s="166">
        <f t="shared" si="8195"/>
        <v>0</v>
      </c>
      <c r="AC1770" s="166">
        <f t="shared" si="8195"/>
        <v>0</v>
      </c>
      <c r="AD1770" s="166">
        <f t="shared" si="8195"/>
        <v>0</v>
      </c>
      <c r="AE1770" s="166">
        <f t="shared" si="8195"/>
        <v>0</v>
      </c>
      <c r="AF1770" s="166">
        <f t="shared" si="8195"/>
        <v>0</v>
      </c>
      <c r="AG1770" s="166">
        <f t="shared" si="8195"/>
        <v>0</v>
      </c>
      <c r="AH1770" s="166">
        <f t="shared" si="8195"/>
        <v>0</v>
      </c>
      <c r="AI1770" s="100">
        <f t="shared" si="7640"/>
        <v>0</v>
      </c>
      <c r="AJ1770" s="100">
        <f t="shared" si="7945"/>
        <v>0</v>
      </c>
      <c r="AK1770" s="100">
        <f t="shared" si="7946"/>
        <v>0</v>
      </c>
      <c r="AL1770" s="100">
        <f t="shared" si="8168"/>
        <v>0</v>
      </c>
      <c r="AM1770" s="100">
        <f t="shared" si="8168"/>
        <v>0</v>
      </c>
      <c r="AN1770" s="100">
        <f t="shared" si="8168"/>
        <v>0</v>
      </c>
      <c r="AO1770" s="100">
        <f t="shared" si="8168"/>
        <v>0</v>
      </c>
      <c r="AP1770" s="100">
        <f t="shared" si="8168"/>
        <v>0</v>
      </c>
      <c r="AQ1770" s="100">
        <f t="shared" si="8168"/>
        <v>0</v>
      </c>
      <c r="AR1770" s="100">
        <f t="shared" si="8168"/>
        <v>0</v>
      </c>
      <c r="AS1770" s="100">
        <f t="shared" si="8168"/>
        <v>0</v>
      </c>
      <c r="AT1770" s="100">
        <f t="shared" si="8168"/>
        <v>0</v>
      </c>
      <c r="AU1770" s="100">
        <f t="shared" si="8168"/>
        <v>0</v>
      </c>
      <c r="AV1770" s="100">
        <f t="shared" si="7641"/>
        <v>0</v>
      </c>
      <c r="AW1770" s="100">
        <f t="shared" si="7948"/>
        <v>0</v>
      </c>
      <c r="AX1770" s="100">
        <f t="shared" si="8161"/>
        <v>0</v>
      </c>
      <c r="AY1770" s="100">
        <f t="shared" si="8161"/>
        <v>0</v>
      </c>
      <c r="AZ1770" s="100">
        <f t="shared" si="8161"/>
        <v>0</v>
      </c>
      <c r="BA1770" s="100">
        <f t="shared" si="8161"/>
        <v>0</v>
      </c>
      <c r="BB1770" s="100">
        <f t="shared" si="8161"/>
        <v>0</v>
      </c>
      <c r="BC1770" s="100">
        <f t="shared" si="8161"/>
        <v>0</v>
      </c>
      <c r="BD1770" s="100">
        <f t="shared" si="8161"/>
        <v>0</v>
      </c>
      <c r="BE1770" s="100">
        <f t="shared" si="8161"/>
        <v>0</v>
      </c>
      <c r="BF1770" s="100">
        <f t="shared" si="8161"/>
        <v>0</v>
      </c>
      <c r="BG1770" s="100">
        <f t="shared" si="8161"/>
        <v>0</v>
      </c>
      <c r="BH1770" s="100">
        <f t="shared" si="8161"/>
        <v>0</v>
      </c>
      <c r="BI1770" s="100">
        <f t="shared" si="8134"/>
        <v>0</v>
      </c>
      <c r="BV1770" s="142"/>
      <c r="CI1770" s="142"/>
      <c r="CV1770" s="142"/>
      <c r="DI1770" s="142"/>
      <c r="DV1770" s="142"/>
      <c r="EI1770" s="142"/>
    </row>
    <row r="1771" spans="1:139" ht="15.75" outlineLevel="1" x14ac:dyDescent="0.25">
      <c r="A1771" s="2">
        <f t="shared" si="8130"/>
        <v>62</v>
      </c>
      <c r="B1771" s="1" t="str">
        <f t="shared" si="8173"/>
        <v>FH - TBD60</v>
      </c>
      <c r="C1771" s="1" t="str">
        <f t="shared" si="8173"/>
        <v>SPP FH - 13042</v>
      </c>
      <c r="D1771" s="2" t="str">
        <f t="shared" si="8173"/>
        <v>FH - TBD60.1</v>
      </c>
      <c r="E1771" s="141" t="str">
        <f t="shared" si="8173"/>
        <v>SPP FH - 13042</v>
      </c>
      <c r="F1771" s="114">
        <f t="shared" si="8192"/>
        <v>364</v>
      </c>
      <c r="G1771" s="186">
        <f>VLOOKUP($F1771,'2021 Depreciation Rates'!$A:$B,2,FALSE)</f>
        <v>4.3999999999999997E-2</v>
      </c>
      <c r="H1771" s="186">
        <f>VLOOKUP($F1771,'2022-2023 Depreciation Rates'!$A$1:$B$197,2,FALSE)</f>
        <v>3.6999999999999998E-2</v>
      </c>
      <c r="J1771" s="166">
        <f t="shared" ref="J1771:U1771" si="8196">-I1564*($G1771/12)</f>
        <v>0</v>
      </c>
      <c r="K1771" s="166">
        <f t="shared" si="8196"/>
        <v>0</v>
      </c>
      <c r="L1771" s="166">
        <f t="shared" si="8196"/>
        <v>0</v>
      </c>
      <c r="M1771" s="166">
        <f t="shared" si="8196"/>
        <v>0</v>
      </c>
      <c r="N1771" s="166">
        <f t="shared" si="8196"/>
        <v>0</v>
      </c>
      <c r="O1771" s="166">
        <f t="shared" si="8196"/>
        <v>0</v>
      </c>
      <c r="P1771" s="166">
        <f t="shared" si="8196"/>
        <v>0</v>
      </c>
      <c r="Q1771" s="166">
        <f t="shared" si="8196"/>
        <v>0</v>
      </c>
      <c r="R1771" s="166">
        <f t="shared" si="8196"/>
        <v>0</v>
      </c>
      <c r="S1771" s="166">
        <f t="shared" si="8196"/>
        <v>0</v>
      </c>
      <c r="T1771" s="166">
        <f t="shared" si="8196"/>
        <v>0</v>
      </c>
      <c r="U1771" s="166">
        <f t="shared" si="8196"/>
        <v>0</v>
      </c>
      <c r="V1771" s="166">
        <f t="shared" si="7638"/>
        <v>0</v>
      </c>
      <c r="W1771" s="100">
        <f t="shared" si="8194"/>
        <v>0</v>
      </c>
      <c r="X1771" s="166">
        <f t="shared" ref="X1771:AH1771" si="8197">-W1564*($G1771/12)</f>
        <v>0</v>
      </c>
      <c r="Y1771" s="166">
        <f t="shared" si="8197"/>
        <v>0</v>
      </c>
      <c r="Z1771" s="166">
        <f t="shared" si="8197"/>
        <v>0</v>
      </c>
      <c r="AA1771" s="166">
        <f t="shared" si="8197"/>
        <v>0</v>
      </c>
      <c r="AB1771" s="166">
        <f t="shared" si="8197"/>
        <v>0</v>
      </c>
      <c r="AC1771" s="166">
        <f t="shared" si="8197"/>
        <v>0</v>
      </c>
      <c r="AD1771" s="166">
        <f t="shared" si="8197"/>
        <v>0</v>
      </c>
      <c r="AE1771" s="166">
        <f t="shared" si="8197"/>
        <v>0</v>
      </c>
      <c r="AF1771" s="166">
        <f t="shared" si="8197"/>
        <v>0</v>
      </c>
      <c r="AG1771" s="166">
        <f t="shared" si="8197"/>
        <v>0</v>
      </c>
      <c r="AH1771" s="166">
        <f t="shared" si="8197"/>
        <v>0</v>
      </c>
      <c r="AI1771" s="100">
        <f t="shared" si="7640"/>
        <v>0</v>
      </c>
      <c r="AJ1771" s="100">
        <f t="shared" ref="AJ1771:AJ1834" si="8198">-AH1564*($H1771/12)</f>
        <v>0</v>
      </c>
      <c r="AK1771" s="100">
        <f t="shared" ref="AK1771:AU1834" si="8199">-AJ1564*($H1771/12)</f>
        <v>0</v>
      </c>
      <c r="AL1771" s="100">
        <f t="shared" si="8199"/>
        <v>0</v>
      </c>
      <c r="AM1771" s="100">
        <f t="shared" si="8199"/>
        <v>0</v>
      </c>
      <c r="AN1771" s="100">
        <f t="shared" si="8199"/>
        <v>0</v>
      </c>
      <c r="AO1771" s="100">
        <f t="shared" si="8199"/>
        <v>0</v>
      </c>
      <c r="AP1771" s="100">
        <f t="shared" si="8199"/>
        <v>0</v>
      </c>
      <c r="AQ1771" s="100">
        <f t="shared" si="8199"/>
        <v>0</v>
      </c>
      <c r="AR1771" s="100">
        <f t="shared" si="8199"/>
        <v>0</v>
      </c>
      <c r="AS1771" s="100">
        <f t="shared" si="8199"/>
        <v>0</v>
      </c>
      <c r="AT1771" s="100">
        <f t="shared" si="8199"/>
        <v>0</v>
      </c>
      <c r="AU1771" s="100">
        <f t="shared" si="8199"/>
        <v>0</v>
      </c>
      <c r="AV1771" s="100">
        <f t="shared" si="7641"/>
        <v>0</v>
      </c>
      <c r="AW1771" s="100">
        <f t="shared" ref="AW1771:AW1834" si="8200">-AU1564*($H1771/12)</f>
        <v>0</v>
      </c>
      <c r="AX1771" s="100">
        <f t="shared" ref="AX1771:BH1786" si="8201">-AW1564*($H1771/12)</f>
        <v>0</v>
      </c>
      <c r="AY1771" s="100">
        <f t="shared" si="8201"/>
        <v>0</v>
      </c>
      <c r="AZ1771" s="100">
        <f t="shared" si="8201"/>
        <v>0</v>
      </c>
      <c r="BA1771" s="100">
        <f t="shared" si="8201"/>
        <v>0</v>
      </c>
      <c r="BB1771" s="100">
        <f t="shared" si="8201"/>
        <v>0</v>
      </c>
      <c r="BC1771" s="100">
        <f t="shared" si="8201"/>
        <v>0</v>
      </c>
      <c r="BD1771" s="100">
        <f t="shared" si="8201"/>
        <v>0</v>
      </c>
      <c r="BE1771" s="100">
        <f t="shared" si="8201"/>
        <v>0</v>
      </c>
      <c r="BF1771" s="100">
        <f t="shared" si="8201"/>
        <v>0</v>
      </c>
      <c r="BG1771" s="100">
        <f t="shared" si="8201"/>
        <v>0</v>
      </c>
      <c r="BH1771" s="100">
        <f t="shared" si="8201"/>
        <v>0</v>
      </c>
      <c r="BI1771" s="100">
        <f t="shared" si="8134"/>
        <v>0</v>
      </c>
      <c r="BV1771" s="142"/>
      <c r="CI1771" s="142"/>
      <c r="CV1771" s="142"/>
      <c r="DI1771" s="142"/>
      <c r="DV1771" s="142"/>
      <c r="EI1771" s="142"/>
    </row>
    <row r="1772" spans="1:139" ht="15.75" outlineLevel="1" x14ac:dyDescent="0.25">
      <c r="A1772" s="2">
        <f t="shared" si="8130"/>
        <v>63</v>
      </c>
      <c r="B1772" s="1" t="str">
        <f t="shared" si="8173"/>
        <v>FH - TBD61</v>
      </c>
      <c r="C1772" s="1" t="str">
        <f t="shared" si="8173"/>
        <v>SPP FH - 13083</v>
      </c>
      <c r="D1772" s="2" t="str">
        <f t="shared" si="8173"/>
        <v>FH - TBD61.1</v>
      </c>
      <c r="E1772" s="141" t="str">
        <f t="shared" si="8173"/>
        <v>SPP FH - 13083</v>
      </c>
      <c r="F1772" s="114">
        <f t="shared" si="8192"/>
        <v>364</v>
      </c>
      <c r="G1772" s="186">
        <f>VLOOKUP($F1772,'2021 Depreciation Rates'!$A:$B,2,FALSE)</f>
        <v>4.3999999999999997E-2</v>
      </c>
      <c r="H1772" s="186">
        <f>VLOOKUP($F1772,'2022-2023 Depreciation Rates'!$A$1:$B$197,2,FALSE)</f>
        <v>3.6999999999999998E-2</v>
      </c>
      <c r="J1772" s="166">
        <f t="shared" ref="J1772:U1772" si="8202">-I1565*($G1772/12)</f>
        <v>0</v>
      </c>
      <c r="K1772" s="166">
        <f t="shared" si="8202"/>
        <v>0</v>
      </c>
      <c r="L1772" s="166">
        <f t="shared" si="8202"/>
        <v>0</v>
      </c>
      <c r="M1772" s="166">
        <f t="shared" si="8202"/>
        <v>0</v>
      </c>
      <c r="N1772" s="166">
        <f t="shared" si="8202"/>
        <v>0</v>
      </c>
      <c r="O1772" s="166">
        <f t="shared" si="8202"/>
        <v>0</v>
      </c>
      <c r="P1772" s="166">
        <f t="shared" si="8202"/>
        <v>0</v>
      </c>
      <c r="Q1772" s="166">
        <f t="shared" si="8202"/>
        <v>0</v>
      </c>
      <c r="R1772" s="166">
        <f t="shared" si="8202"/>
        <v>0</v>
      </c>
      <c r="S1772" s="166">
        <f t="shared" si="8202"/>
        <v>0</v>
      </c>
      <c r="T1772" s="166">
        <f t="shared" si="8202"/>
        <v>0</v>
      </c>
      <c r="U1772" s="166">
        <f t="shared" si="8202"/>
        <v>0</v>
      </c>
      <c r="V1772" s="166">
        <f t="shared" si="7638"/>
        <v>0</v>
      </c>
      <c r="W1772" s="100">
        <f t="shared" si="8194"/>
        <v>0</v>
      </c>
      <c r="X1772" s="166">
        <f t="shared" ref="X1772:AH1772" si="8203">-W1565*($G1772/12)</f>
        <v>0</v>
      </c>
      <c r="Y1772" s="166">
        <f t="shared" si="8203"/>
        <v>0</v>
      </c>
      <c r="Z1772" s="166">
        <f t="shared" si="8203"/>
        <v>0</v>
      </c>
      <c r="AA1772" s="166">
        <f t="shared" si="8203"/>
        <v>0</v>
      </c>
      <c r="AB1772" s="166">
        <f t="shared" si="8203"/>
        <v>0</v>
      </c>
      <c r="AC1772" s="166">
        <f t="shared" si="8203"/>
        <v>0</v>
      </c>
      <c r="AD1772" s="166">
        <f t="shared" si="8203"/>
        <v>0</v>
      </c>
      <c r="AE1772" s="166">
        <f t="shared" si="8203"/>
        <v>0</v>
      </c>
      <c r="AF1772" s="166">
        <f t="shared" si="8203"/>
        <v>0</v>
      </c>
      <c r="AG1772" s="166">
        <f t="shared" si="8203"/>
        <v>0</v>
      </c>
      <c r="AH1772" s="166">
        <f t="shared" si="8203"/>
        <v>0</v>
      </c>
      <c r="AI1772" s="100">
        <f t="shared" si="7640"/>
        <v>0</v>
      </c>
      <c r="AJ1772" s="100">
        <f t="shared" si="8198"/>
        <v>0</v>
      </c>
      <c r="AK1772" s="100">
        <f t="shared" si="8199"/>
        <v>0</v>
      </c>
      <c r="AL1772" s="100">
        <f t="shared" si="8199"/>
        <v>0</v>
      </c>
      <c r="AM1772" s="100">
        <f t="shared" si="8199"/>
        <v>0</v>
      </c>
      <c r="AN1772" s="100">
        <f t="shared" si="8199"/>
        <v>0</v>
      </c>
      <c r="AO1772" s="100">
        <f t="shared" si="8199"/>
        <v>0</v>
      </c>
      <c r="AP1772" s="100">
        <f t="shared" si="8199"/>
        <v>0</v>
      </c>
      <c r="AQ1772" s="100">
        <f t="shared" si="8199"/>
        <v>0</v>
      </c>
      <c r="AR1772" s="100">
        <f t="shared" si="8199"/>
        <v>0</v>
      </c>
      <c r="AS1772" s="100">
        <f t="shared" si="8199"/>
        <v>0</v>
      </c>
      <c r="AT1772" s="100">
        <f t="shared" si="8199"/>
        <v>0</v>
      </c>
      <c r="AU1772" s="100">
        <f t="shared" si="8199"/>
        <v>0</v>
      </c>
      <c r="AV1772" s="100">
        <f t="shared" si="7641"/>
        <v>0</v>
      </c>
      <c r="AW1772" s="100">
        <f t="shared" si="8200"/>
        <v>0</v>
      </c>
      <c r="AX1772" s="100">
        <f t="shared" si="8201"/>
        <v>0</v>
      </c>
      <c r="AY1772" s="100">
        <f t="shared" si="8201"/>
        <v>0</v>
      </c>
      <c r="AZ1772" s="100">
        <f t="shared" si="8201"/>
        <v>0</v>
      </c>
      <c r="BA1772" s="100">
        <f t="shared" si="8201"/>
        <v>0</v>
      </c>
      <c r="BB1772" s="100">
        <f t="shared" si="8201"/>
        <v>0</v>
      </c>
      <c r="BC1772" s="100">
        <f t="shared" si="8201"/>
        <v>0</v>
      </c>
      <c r="BD1772" s="100">
        <f t="shared" si="8201"/>
        <v>0</v>
      </c>
      <c r="BE1772" s="100">
        <f t="shared" si="8201"/>
        <v>0</v>
      </c>
      <c r="BF1772" s="100">
        <f t="shared" si="8201"/>
        <v>0</v>
      </c>
      <c r="BG1772" s="100">
        <f t="shared" si="8201"/>
        <v>0</v>
      </c>
      <c r="BH1772" s="100">
        <f t="shared" si="8201"/>
        <v>0</v>
      </c>
      <c r="BI1772" s="100">
        <f t="shared" si="8134"/>
        <v>0</v>
      </c>
      <c r="BV1772" s="142"/>
      <c r="CI1772" s="142"/>
      <c r="CV1772" s="142"/>
      <c r="DI1772" s="142"/>
      <c r="DV1772" s="142"/>
      <c r="EI1772" s="142"/>
    </row>
    <row r="1773" spans="1:139" ht="15.75" outlineLevel="1" x14ac:dyDescent="0.25">
      <c r="A1773" s="2">
        <f t="shared" si="8130"/>
        <v>64</v>
      </c>
      <c r="B1773" s="1" t="str">
        <f t="shared" si="8173"/>
        <v>TBD</v>
      </c>
      <c r="C1773" s="1" t="str">
        <f t="shared" si="8173"/>
        <v>FLISR Line Sensing Server Installation</v>
      </c>
      <c r="D1773" s="2" t="str">
        <f t="shared" si="8173"/>
        <v>TBD</v>
      </c>
      <c r="E1773" s="141" t="str">
        <f t="shared" si="8173"/>
        <v>FLISR Line Sensing Server Installation</v>
      </c>
      <c r="F1773" s="114">
        <f t="shared" si="8192"/>
        <v>364</v>
      </c>
      <c r="G1773" s="186">
        <f>VLOOKUP($F1773,'2021 Depreciation Rates'!$A:$B,2,FALSE)</f>
        <v>4.3999999999999997E-2</v>
      </c>
      <c r="H1773" s="186">
        <f>VLOOKUP($F1773,'2022-2023 Depreciation Rates'!$A$1:$B$197,2,FALSE)</f>
        <v>3.6999999999999998E-2</v>
      </c>
      <c r="J1773" s="166">
        <f t="shared" ref="J1773:U1773" si="8204">-I1566*($G1773/12)</f>
        <v>0</v>
      </c>
      <c r="K1773" s="166">
        <f t="shared" si="8204"/>
        <v>0</v>
      </c>
      <c r="L1773" s="166">
        <f t="shared" si="8204"/>
        <v>0</v>
      </c>
      <c r="M1773" s="166">
        <f t="shared" si="8204"/>
        <v>0</v>
      </c>
      <c r="N1773" s="166">
        <f t="shared" si="8204"/>
        <v>0</v>
      </c>
      <c r="O1773" s="166">
        <f t="shared" si="8204"/>
        <v>0</v>
      </c>
      <c r="P1773" s="166">
        <f t="shared" si="8204"/>
        <v>0</v>
      </c>
      <c r="Q1773" s="166">
        <f t="shared" si="8204"/>
        <v>0</v>
      </c>
      <c r="R1773" s="166">
        <f t="shared" si="8204"/>
        <v>0</v>
      </c>
      <c r="S1773" s="166">
        <f t="shared" si="8204"/>
        <v>0</v>
      </c>
      <c r="T1773" s="166">
        <f t="shared" si="8204"/>
        <v>0</v>
      </c>
      <c r="U1773" s="166">
        <f t="shared" si="8204"/>
        <v>0</v>
      </c>
      <c r="V1773" s="166">
        <f t="shared" si="7638"/>
        <v>0</v>
      </c>
      <c r="W1773" s="100">
        <f t="shared" si="8194"/>
        <v>0</v>
      </c>
      <c r="X1773" s="166">
        <f t="shared" ref="X1773:AH1773" si="8205">-W1566*($G1773/12)</f>
        <v>0</v>
      </c>
      <c r="Y1773" s="166">
        <f t="shared" si="8205"/>
        <v>0</v>
      </c>
      <c r="Z1773" s="166">
        <f t="shared" si="8205"/>
        <v>0</v>
      </c>
      <c r="AA1773" s="166">
        <f t="shared" si="8205"/>
        <v>0</v>
      </c>
      <c r="AB1773" s="166">
        <f t="shared" si="8205"/>
        <v>0</v>
      </c>
      <c r="AC1773" s="166">
        <f t="shared" si="8205"/>
        <v>0</v>
      </c>
      <c r="AD1773" s="166">
        <f t="shared" si="8205"/>
        <v>0</v>
      </c>
      <c r="AE1773" s="166">
        <f t="shared" si="8205"/>
        <v>0</v>
      </c>
      <c r="AF1773" s="166">
        <f t="shared" si="8205"/>
        <v>0</v>
      </c>
      <c r="AG1773" s="166">
        <f t="shared" si="8205"/>
        <v>0</v>
      </c>
      <c r="AH1773" s="166">
        <f t="shared" si="8205"/>
        <v>0</v>
      </c>
      <c r="AI1773" s="100">
        <f t="shared" si="7640"/>
        <v>0</v>
      </c>
      <c r="AJ1773" s="100">
        <f t="shared" si="8198"/>
        <v>0</v>
      </c>
      <c r="AK1773" s="100">
        <f t="shared" si="8199"/>
        <v>0</v>
      </c>
      <c r="AL1773" s="100">
        <f t="shared" si="8199"/>
        <v>0</v>
      </c>
      <c r="AM1773" s="100">
        <f t="shared" si="8199"/>
        <v>0</v>
      </c>
      <c r="AN1773" s="100">
        <f t="shared" si="8199"/>
        <v>0</v>
      </c>
      <c r="AO1773" s="100">
        <f t="shared" si="8199"/>
        <v>0</v>
      </c>
      <c r="AP1773" s="100">
        <f t="shared" si="8199"/>
        <v>0</v>
      </c>
      <c r="AQ1773" s="100">
        <f t="shared" si="8199"/>
        <v>0</v>
      </c>
      <c r="AR1773" s="100">
        <f t="shared" si="8199"/>
        <v>0</v>
      </c>
      <c r="AS1773" s="100">
        <f t="shared" si="8199"/>
        <v>0</v>
      </c>
      <c r="AT1773" s="100">
        <f t="shared" si="8199"/>
        <v>0</v>
      </c>
      <c r="AU1773" s="100">
        <f t="shared" si="8199"/>
        <v>0</v>
      </c>
      <c r="AV1773" s="100">
        <f t="shared" si="7641"/>
        <v>0</v>
      </c>
      <c r="AW1773" s="100">
        <f t="shared" si="8200"/>
        <v>0</v>
      </c>
      <c r="AX1773" s="100">
        <f t="shared" si="8201"/>
        <v>0</v>
      </c>
      <c r="AY1773" s="100">
        <f t="shared" si="8201"/>
        <v>0</v>
      </c>
      <c r="AZ1773" s="100">
        <f t="shared" si="8201"/>
        <v>0</v>
      </c>
      <c r="BA1773" s="100">
        <f t="shared" si="8201"/>
        <v>0</v>
      </c>
      <c r="BB1773" s="100">
        <f t="shared" si="8201"/>
        <v>0</v>
      </c>
      <c r="BC1773" s="100">
        <f t="shared" si="8201"/>
        <v>0</v>
      </c>
      <c r="BD1773" s="100">
        <f t="shared" si="8201"/>
        <v>0</v>
      </c>
      <c r="BE1773" s="100">
        <f t="shared" si="8201"/>
        <v>0</v>
      </c>
      <c r="BF1773" s="100">
        <f t="shared" si="8201"/>
        <v>0</v>
      </c>
      <c r="BG1773" s="100">
        <f t="shared" si="8201"/>
        <v>0</v>
      </c>
      <c r="BH1773" s="100">
        <f t="shared" si="8201"/>
        <v>0</v>
      </c>
      <c r="BI1773" s="100">
        <f t="shared" si="8134"/>
        <v>0</v>
      </c>
      <c r="BV1773" s="142"/>
      <c r="CI1773" s="142"/>
      <c r="CV1773" s="142"/>
      <c r="DI1773" s="142"/>
      <c r="DV1773" s="142"/>
      <c r="EI1773" s="142"/>
    </row>
    <row r="1774" spans="1:139" ht="15.75" hidden="1" outlineLevel="1" x14ac:dyDescent="0.25">
      <c r="A1774" s="2">
        <f t="shared" ref="A1774:A1805" si="8206">A1567</f>
        <v>65</v>
      </c>
      <c r="B1774" s="1">
        <f t="shared" si="8173"/>
        <v>0</v>
      </c>
      <c r="C1774" s="1">
        <f t="shared" si="8173"/>
        <v>0</v>
      </c>
      <c r="D1774" s="2">
        <f t="shared" si="8173"/>
        <v>0</v>
      </c>
      <c r="E1774" s="141">
        <f t="shared" si="8173"/>
        <v>0</v>
      </c>
      <c r="F1774" s="114">
        <f t="shared" si="8192"/>
        <v>0</v>
      </c>
      <c r="G1774" s="186"/>
      <c r="H1774" s="186"/>
      <c r="J1774" s="166">
        <f t="shared" ref="J1774:U1774" si="8207">-I1567*($G1774/12)</f>
        <v>0</v>
      </c>
      <c r="K1774" s="166">
        <f t="shared" si="8207"/>
        <v>0</v>
      </c>
      <c r="L1774" s="166">
        <f t="shared" si="8207"/>
        <v>0</v>
      </c>
      <c r="M1774" s="166">
        <f t="shared" si="8207"/>
        <v>0</v>
      </c>
      <c r="N1774" s="166">
        <f t="shared" si="8207"/>
        <v>0</v>
      </c>
      <c r="O1774" s="166">
        <f t="shared" si="8207"/>
        <v>0</v>
      </c>
      <c r="P1774" s="166">
        <f t="shared" si="8207"/>
        <v>0</v>
      </c>
      <c r="Q1774" s="166">
        <f t="shared" si="8207"/>
        <v>0</v>
      </c>
      <c r="R1774" s="166">
        <f t="shared" si="8207"/>
        <v>0</v>
      </c>
      <c r="S1774" s="166">
        <f t="shared" si="8207"/>
        <v>0</v>
      </c>
      <c r="T1774" s="166">
        <f t="shared" si="8207"/>
        <v>0</v>
      </c>
      <c r="U1774" s="166">
        <f t="shared" si="8207"/>
        <v>0</v>
      </c>
      <c r="V1774" s="166">
        <f t="shared" si="7638"/>
        <v>0</v>
      </c>
      <c r="W1774" s="100">
        <f t="shared" si="8194"/>
        <v>0</v>
      </c>
      <c r="X1774" s="166">
        <f t="shared" ref="X1774:AH1774" si="8208">-W1567*($G1774/12)</f>
        <v>0</v>
      </c>
      <c r="Y1774" s="166">
        <f t="shared" si="8208"/>
        <v>0</v>
      </c>
      <c r="Z1774" s="166">
        <f t="shared" si="8208"/>
        <v>0</v>
      </c>
      <c r="AA1774" s="166">
        <f t="shared" si="8208"/>
        <v>0</v>
      </c>
      <c r="AB1774" s="166">
        <f t="shared" si="8208"/>
        <v>0</v>
      </c>
      <c r="AC1774" s="166">
        <f t="shared" si="8208"/>
        <v>0</v>
      </c>
      <c r="AD1774" s="166">
        <f t="shared" si="8208"/>
        <v>0</v>
      </c>
      <c r="AE1774" s="166">
        <f t="shared" si="8208"/>
        <v>0</v>
      </c>
      <c r="AF1774" s="166">
        <f t="shared" si="8208"/>
        <v>0</v>
      </c>
      <c r="AG1774" s="166">
        <f t="shared" si="8208"/>
        <v>0</v>
      </c>
      <c r="AH1774" s="166">
        <f t="shared" si="8208"/>
        <v>0</v>
      </c>
      <c r="AI1774" s="100">
        <f t="shared" si="7640"/>
        <v>0</v>
      </c>
      <c r="AJ1774" s="100">
        <f t="shared" si="8198"/>
        <v>0</v>
      </c>
      <c r="AK1774" s="100">
        <f t="shared" si="8199"/>
        <v>0</v>
      </c>
      <c r="AL1774" s="100">
        <f t="shared" si="8199"/>
        <v>0</v>
      </c>
      <c r="AM1774" s="100">
        <f t="shared" si="8199"/>
        <v>0</v>
      </c>
      <c r="AN1774" s="100">
        <f t="shared" si="8199"/>
        <v>0</v>
      </c>
      <c r="AO1774" s="100">
        <f t="shared" si="8199"/>
        <v>0</v>
      </c>
      <c r="AP1774" s="100">
        <f t="shared" si="8199"/>
        <v>0</v>
      </c>
      <c r="AQ1774" s="100">
        <f t="shared" si="8199"/>
        <v>0</v>
      </c>
      <c r="AR1774" s="100">
        <f t="shared" si="8199"/>
        <v>0</v>
      </c>
      <c r="AS1774" s="100">
        <f t="shared" si="8199"/>
        <v>0</v>
      </c>
      <c r="AT1774" s="100">
        <f t="shared" si="8199"/>
        <v>0</v>
      </c>
      <c r="AU1774" s="100">
        <f t="shared" si="8199"/>
        <v>0</v>
      </c>
      <c r="AV1774" s="100">
        <f t="shared" si="7641"/>
        <v>0</v>
      </c>
      <c r="AW1774" s="100">
        <f t="shared" si="8200"/>
        <v>0</v>
      </c>
      <c r="AX1774" s="100">
        <f t="shared" si="8201"/>
        <v>0</v>
      </c>
      <c r="AY1774" s="100">
        <f t="shared" si="8201"/>
        <v>0</v>
      </c>
      <c r="AZ1774" s="100">
        <f t="shared" si="8201"/>
        <v>0</v>
      </c>
      <c r="BA1774" s="100">
        <f t="shared" si="8201"/>
        <v>0</v>
      </c>
      <c r="BB1774" s="100">
        <f t="shared" si="8201"/>
        <v>0</v>
      </c>
      <c r="BC1774" s="100">
        <f t="shared" si="8201"/>
        <v>0</v>
      </c>
      <c r="BD1774" s="100">
        <f t="shared" si="8201"/>
        <v>0</v>
      </c>
      <c r="BE1774" s="100">
        <f t="shared" si="8201"/>
        <v>0</v>
      </c>
      <c r="BF1774" s="100">
        <f t="shared" si="8201"/>
        <v>0</v>
      </c>
      <c r="BG1774" s="100">
        <f t="shared" si="8201"/>
        <v>0</v>
      </c>
      <c r="BH1774" s="100">
        <f t="shared" si="8201"/>
        <v>0</v>
      </c>
      <c r="BI1774" s="100">
        <f t="shared" si="8134"/>
        <v>0</v>
      </c>
      <c r="BV1774" s="142"/>
      <c r="CI1774" s="142"/>
      <c r="CV1774" s="142"/>
      <c r="DI1774" s="142"/>
      <c r="DV1774" s="142"/>
      <c r="EI1774" s="142"/>
    </row>
    <row r="1775" spans="1:139" ht="15.75" hidden="1" outlineLevel="1" x14ac:dyDescent="0.25">
      <c r="A1775" s="2">
        <f t="shared" si="8206"/>
        <v>66</v>
      </c>
      <c r="B1775" s="1">
        <f t="shared" si="8173"/>
        <v>0</v>
      </c>
      <c r="C1775" s="1">
        <f t="shared" si="8173"/>
        <v>0</v>
      </c>
      <c r="D1775" s="2">
        <f t="shared" si="8173"/>
        <v>0</v>
      </c>
      <c r="E1775" s="141">
        <f t="shared" si="8173"/>
        <v>0</v>
      </c>
      <c r="F1775" s="114">
        <f t="shared" si="8192"/>
        <v>0</v>
      </c>
      <c r="G1775" s="186"/>
      <c r="H1775" s="186"/>
      <c r="J1775" s="166">
        <f t="shared" ref="J1775:U1775" si="8209">-I1568*($G1775/12)</f>
        <v>0</v>
      </c>
      <c r="K1775" s="166">
        <f t="shared" si="8209"/>
        <v>0</v>
      </c>
      <c r="L1775" s="166">
        <f t="shared" si="8209"/>
        <v>0</v>
      </c>
      <c r="M1775" s="166">
        <f t="shared" si="8209"/>
        <v>0</v>
      </c>
      <c r="N1775" s="166">
        <f t="shared" si="8209"/>
        <v>0</v>
      </c>
      <c r="O1775" s="166">
        <f t="shared" si="8209"/>
        <v>0</v>
      </c>
      <c r="P1775" s="166">
        <f t="shared" si="8209"/>
        <v>0</v>
      </c>
      <c r="Q1775" s="166">
        <f t="shared" si="8209"/>
        <v>0</v>
      </c>
      <c r="R1775" s="166">
        <f t="shared" si="8209"/>
        <v>0</v>
      </c>
      <c r="S1775" s="166">
        <f t="shared" si="8209"/>
        <v>0</v>
      </c>
      <c r="T1775" s="166">
        <f t="shared" si="8209"/>
        <v>0</v>
      </c>
      <c r="U1775" s="166">
        <f t="shared" si="8209"/>
        <v>0</v>
      </c>
      <c r="V1775" s="166">
        <f t="shared" ref="V1775:V1838" si="8210">SUM(J1775:U1775)</f>
        <v>0</v>
      </c>
      <c r="W1775" s="100">
        <f t="shared" si="8194"/>
        <v>0</v>
      </c>
      <c r="X1775" s="166">
        <f t="shared" ref="X1775:AH1775" si="8211">-W1568*($G1775/12)</f>
        <v>0</v>
      </c>
      <c r="Y1775" s="166">
        <f t="shared" si="8211"/>
        <v>0</v>
      </c>
      <c r="Z1775" s="166">
        <f t="shared" si="8211"/>
        <v>0</v>
      </c>
      <c r="AA1775" s="166">
        <f t="shared" si="8211"/>
        <v>0</v>
      </c>
      <c r="AB1775" s="166">
        <f t="shared" si="8211"/>
        <v>0</v>
      </c>
      <c r="AC1775" s="166">
        <f t="shared" si="8211"/>
        <v>0</v>
      </c>
      <c r="AD1775" s="166">
        <f t="shared" si="8211"/>
        <v>0</v>
      </c>
      <c r="AE1775" s="166">
        <f t="shared" si="8211"/>
        <v>0</v>
      </c>
      <c r="AF1775" s="166">
        <f t="shared" si="8211"/>
        <v>0</v>
      </c>
      <c r="AG1775" s="166">
        <f t="shared" si="8211"/>
        <v>0</v>
      </c>
      <c r="AH1775" s="166">
        <f t="shared" si="8211"/>
        <v>0</v>
      </c>
      <c r="AI1775" s="100">
        <f t="shared" ref="AI1775:AI1838" si="8212">SUM(W1775:AH1775)</f>
        <v>0</v>
      </c>
      <c r="AJ1775" s="100">
        <f t="shared" si="8198"/>
        <v>0</v>
      </c>
      <c r="AK1775" s="100">
        <f t="shared" si="8199"/>
        <v>0</v>
      </c>
      <c r="AL1775" s="100">
        <f t="shared" si="8199"/>
        <v>0</v>
      </c>
      <c r="AM1775" s="100">
        <f t="shared" si="8199"/>
        <v>0</v>
      </c>
      <c r="AN1775" s="100">
        <f t="shared" si="8199"/>
        <v>0</v>
      </c>
      <c r="AO1775" s="100">
        <f t="shared" si="8199"/>
        <v>0</v>
      </c>
      <c r="AP1775" s="100">
        <f t="shared" si="8199"/>
        <v>0</v>
      </c>
      <c r="AQ1775" s="100">
        <f t="shared" si="8199"/>
        <v>0</v>
      </c>
      <c r="AR1775" s="100">
        <f t="shared" si="8199"/>
        <v>0</v>
      </c>
      <c r="AS1775" s="100">
        <f t="shared" si="8199"/>
        <v>0</v>
      </c>
      <c r="AT1775" s="100">
        <f t="shared" si="8199"/>
        <v>0</v>
      </c>
      <c r="AU1775" s="100">
        <f t="shared" si="8199"/>
        <v>0</v>
      </c>
      <c r="AV1775" s="100">
        <f t="shared" ref="AV1775:AV1838" si="8213">SUM(AJ1775:AU1775)</f>
        <v>0</v>
      </c>
      <c r="AW1775" s="100">
        <f t="shared" si="8200"/>
        <v>0</v>
      </c>
      <c r="AX1775" s="100">
        <f t="shared" si="8201"/>
        <v>0</v>
      </c>
      <c r="AY1775" s="100">
        <f t="shared" si="8201"/>
        <v>0</v>
      </c>
      <c r="AZ1775" s="100">
        <f t="shared" si="8201"/>
        <v>0</v>
      </c>
      <c r="BA1775" s="100">
        <f t="shared" si="8201"/>
        <v>0</v>
      </c>
      <c r="BB1775" s="100">
        <f t="shared" si="8201"/>
        <v>0</v>
      </c>
      <c r="BC1775" s="100">
        <f t="shared" si="8201"/>
        <v>0</v>
      </c>
      <c r="BD1775" s="100">
        <f t="shared" si="8201"/>
        <v>0</v>
      </c>
      <c r="BE1775" s="100">
        <f t="shared" si="8201"/>
        <v>0</v>
      </c>
      <c r="BF1775" s="100">
        <f t="shared" si="8201"/>
        <v>0</v>
      </c>
      <c r="BG1775" s="100">
        <f t="shared" si="8201"/>
        <v>0</v>
      </c>
      <c r="BH1775" s="100">
        <f t="shared" si="8201"/>
        <v>0</v>
      </c>
      <c r="BI1775" s="100">
        <f t="shared" si="8134"/>
        <v>0</v>
      </c>
      <c r="BV1775" s="142"/>
      <c r="CI1775" s="142"/>
      <c r="CV1775" s="142"/>
      <c r="DI1775" s="142"/>
      <c r="DV1775" s="142"/>
      <c r="EI1775" s="142"/>
    </row>
    <row r="1776" spans="1:139" ht="15.75" hidden="1" outlineLevel="1" x14ac:dyDescent="0.25">
      <c r="A1776" s="2">
        <f t="shared" si="8206"/>
        <v>67</v>
      </c>
      <c r="B1776" s="1">
        <f t="shared" si="8173"/>
        <v>0</v>
      </c>
      <c r="C1776" s="1">
        <f t="shared" si="8173"/>
        <v>0</v>
      </c>
      <c r="D1776" s="2">
        <f t="shared" si="8173"/>
        <v>0</v>
      </c>
      <c r="E1776" s="141">
        <f t="shared" si="8173"/>
        <v>0</v>
      </c>
      <c r="F1776" s="114">
        <f t="shared" si="8192"/>
        <v>0</v>
      </c>
      <c r="G1776" s="186"/>
      <c r="H1776" s="186"/>
      <c r="J1776" s="166">
        <f t="shared" ref="J1776:U1776" si="8214">-I1569*($G1776/12)</f>
        <v>0</v>
      </c>
      <c r="K1776" s="166">
        <f t="shared" si="8214"/>
        <v>0</v>
      </c>
      <c r="L1776" s="166">
        <f t="shared" si="8214"/>
        <v>0</v>
      </c>
      <c r="M1776" s="166">
        <f t="shared" si="8214"/>
        <v>0</v>
      </c>
      <c r="N1776" s="166">
        <f t="shared" si="8214"/>
        <v>0</v>
      </c>
      <c r="O1776" s="166">
        <f t="shared" si="8214"/>
        <v>0</v>
      </c>
      <c r="P1776" s="166">
        <f t="shared" si="8214"/>
        <v>0</v>
      </c>
      <c r="Q1776" s="166">
        <f t="shared" si="8214"/>
        <v>0</v>
      </c>
      <c r="R1776" s="166">
        <f t="shared" si="8214"/>
        <v>0</v>
      </c>
      <c r="S1776" s="166">
        <f t="shared" si="8214"/>
        <v>0</v>
      </c>
      <c r="T1776" s="166">
        <f t="shared" si="8214"/>
        <v>0</v>
      </c>
      <c r="U1776" s="166">
        <f t="shared" si="8214"/>
        <v>0</v>
      </c>
      <c r="V1776" s="166">
        <f t="shared" si="8210"/>
        <v>0</v>
      </c>
      <c r="W1776" s="100">
        <f t="shared" si="8194"/>
        <v>0</v>
      </c>
      <c r="X1776" s="166">
        <f t="shared" ref="X1776:AH1776" si="8215">-W1569*($G1776/12)</f>
        <v>0</v>
      </c>
      <c r="Y1776" s="166">
        <f t="shared" si="8215"/>
        <v>0</v>
      </c>
      <c r="Z1776" s="166">
        <f t="shared" si="8215"/>
        <v>0</v>
      </c>
      <c r="AA1776" s="166">
        <f t="shared" si="8215"/>
        <v>0</v>
      </c>
      <c r="AB1776" s="166">
        <f t="shared" si="8215"/>
        <v>0</v>
      </c>
      <c r="AC1776" s="166">
        <f t="shared" si="8215"/>
        <v>0</v>
      </c>
      <c r="AD1776" s="166">
        <f t="shared" si="8215"/>
        <v>0</v>
      </c>
      <c r="AE1776" s="166">
        <f t="shared" si="8215"/>
        <v>0</v>
      </c>
      <c r="AF1776" s="166">
        <f t="shared" si="8215"/>
        <v>0</v>
      </c>
      <c r="AG1776" s="166">
        <f t="shared" si="8215"/>
        <v>0</v>
      </c>
      <c r="AH1776" s="166">
        <f t="shared" si="8215"/>
        <v>0</v>
      </c>
      <c r="AI1776" s="100">
        <f t="shared" si="8212"/>
        <v>0</v>
      </c>
      <c r="AJ1776" s="100">
        <f t="shared" si="8198"/>
        <v>0</v>
      </c>
      <c r="AK1776" s="100">
        <f t="shared" si="8199"/>
        <v>0</v>
      </c>
      <c r="AL1776" s="100">
        <f t="shared" si="8199"/>
        <v>0</v>
      </c>
      <c r="AM1776" s="100">
        <f t="shared" si="8199"/>
        <v>0</v>
      </c>
      <c r="AN1776" s="100">
        <f t="shared" si="8199"/>
        <v>0</v>
      </c>
      <c r="AO1776" s="100">
        <f t="shared" si="8199"/>
        <v>0</v>
      </c>
      <c r="AP1776" s="100">
        <f t="shared" si="8199"/>
        <v>0</v>
      </c>
      <c r="AQ1776" s="100">
        <f t="shared" si="8199"/>
        <v>0</v>
      </c>
      <c r="AR1776" s="100">
        <f t="shared" si="8199"/>
        <v>0</v>
      </c>
      <c r="AS1776" s="100">
        <f t="shared" si="8199"/>
        <v>0</v>
      </c>
      <c r="AT1776" s="100">
        <f t="shared" si="8199"/>
        <v>0</v>
      </c>
      <c r="AU1776" s="100">
        <f t="shared" si="8199"/>
        <v>0</v>
      </c>
      <c r="AV1776" s="100">
        <f t="shared" si="8213"/>
        <v>0</v>
      </c>
      <c r="AW1776" s="100">
        <f t="shared" si="8200"/>
        <v>0</v>
      </c>
      <c r="AX1776" s="100">
        <f t="shared" si="8201"/>
        <v>0</v>
      </c>
      <c r="AY1776" s="100">
        <f t="shared" si="8201"/>
        <v>0</v>
      </c>
      <c r="AZ1776" s="100">
        <f t="shared" si="8201"/>
        <v>0</v>
      </c>
      <c r="BA1776" s="100">
        <f t="shared" si="8201"/>
        <v>0</v>
      </c>
      <c r="BB1776" s="100">
        <f t="shared" si="8201"/>
        <v>0</v>
      </c>
      <c r="BC1776" s="100">
        <f t="shared" si="8201"/>
        <v>0</v>
      </c>
      <c r="BD1776" s="100">
        <f t="shared" si="8201"/>
        <v>0</v>
      </c>
      <c r="BE1776" s="100">
        <f t="shared" si="8201"/>
        <v>0</v>
      </c>
      <c r="BF1776" s="100">
        <f t="shared" si="8201"/>
        <v>0</v>
      </c>
      <c r="BG1776" s="100">
        <f t="shared" si="8201"/>
        <v>0</v>
      </c>
      <c r="BH1776" s="100">
        <f t="shared" si="8201"/>
        <v>0</v>
      </c>
      <c r="BI1776" s="100">
        <f t="shared" si="8134"/>
        <v>0</v>
      </c>
      <c r="BV1776" s="142"/>
      <c r="CI1776" s="142"/>
      <c r="CV1776" s="142"/>
      <c r="DI1776" s="142"/>
      <c r="DV1776" s="142"/>
      <c r="EI1776" s="142"/>
    </row>
    <row r="1777" spans="1:139" ht="15.75" hidden="1" outlineLevel="1" x14ac:dyDescent="0.25">
      <c r="A1777" s="2">
        <f t="shared" si="8206"/>
        <v>68</v>
      </c>
      <c r="B1777" s="1">
        <f t="shared" si="8173"/>
        <v>0</v>
      </c>
      <c r="C1777" s="1">
        <f t="shared" si="8173"/>
        <v>0</v>
      </c>
      <c r="D1777" s="2">
        <f t="shared" si="8173"/>
        <v>0</v>
      </c>
      <c r="E1777" s="141">
        <f t="shared" si="8173"/>
        <v>0</v>
      </c>
      <c r="F1777" s="114">
        <f t="shared" si="8192"/>
        <v>0</v>
      </c>
      <c r="G1777" s="186"/>
      <c r="H1777" s="186"/>
      <c r="J1777" s="166">
        <f t="shared" ref="J1777:U1777" si="8216">-I1570*($G1777/12)</f>
        <v>0</v>
      </c>
      <c r="K1777" s="166">
        <f t="shared" si="8216"/>
        <v>0</v>
      </c>
      <c r="L1777" s="166">
        <f t="shared" si="8216"/>
        <v>0</v>
      </c>
      <c r="M1777" s="166">
        <f t="shared" si="8216"/>
        <v>0</v>
      </c>
      <c r="N1777" s="166">
        <f t="shared" si="8216"/>
        <v>0</v>
      </c>
      <c r="O1777" s="166">
        <f t="shared" si="8216"/>
        <v>0</v>
      </c>
      <c r="P1777" s="166">
        <f t="shared" si="8216"/>
        <v>0</v>
      </c>
      <c r="Q1777" s="166">
        <f t="shared" si="8216"/>
        <v>0</v>
      </c>
      <c r="R1777" s="166">
        <f t="shared" si="8216"/>
        <v>0</v>
      </c>
      <c r="S1777" s="166">
        <f t="shared" si="8216"/>
        <v>0</v>
      </c>
      <c r="T1777" s="166">
        <f t="shared" si="8216"/>
        <v>0</v>
      </c>
      <c r="U1777" s="166">
        <f t="shared" si="8216"/>
        <v>0</v>
      </c>
      <c r="V1777" s="166">
        <f t="shared" si="8210"/>
        <v>0</v>
      </c>
      <c r="W1777" s="100">
        <f t="shared" si="8194"/>
        <v>0</v>
      </c>
      <c r="X1777" s="166">
        <f t="shared" ref="X1777:AH1777" si="8217">-W1570*($G1777/12)</f>
        <v>0</v>
      </c>
      <c r="Y1777" s="166">
        <f t="shared" si="8217"/>
        <v>0</v>
      </c>
      <c r="Z1777" s="166">
        <f t="shared" si="8217"/>
        <v>0</v>
      </c>
      <c r="AA1777" s="166">
        <f t="shared" si="8217"/>
        <v>0</v>
      </c>
      <c r="AB1777" s="166">
        <f t="shared" si="8217"/>
        <v>0</v>
      </c>
      <c r="AC1777" s="166">
        <f t="shared" si="8217"/>
        <v>0</v>
      </c>
      <c r="AD1777" s="166">
        <f t="shared" si="8217"/>
        <v>0</v>
      </c>
      <c r="AE1777" s="166">
        <f t="shared" si="8217"/>
        <v>0</v>
      </c>
      <c r="AF1777" s="166">
        <f t="shared" si="8217"/>
        <v>0</v>
      </c>
      <c r="AG1777" s="166">
        <f t="shared" si="8217"/>
        <v>0</v>
      </c>
      <c r="AH1777" s="166">
        <f t="shared" si="8217"/>
        <v>0</v>
      </c>
      <c r="AI1777" s="100">
        <f t="shared" si="8212"/>
        <v>0</v>
      </c>
      <c r="AJ1777" s="100">
        <f t="shared" si="8198"/>
        <v>0</v>
      </c>
      <c r="AK1777" s="100">
        <f t="shared" si="8199"/>
        <v>0</v>
      </c>
      <c r="AL1777" s="100">
        <f t="shared" si="8199"/>
        <v>0</v>
      </c>
      <c r="AM1777" s="100">
        <f t="shared" si="8199"/>
        <v>0</v>
      </c>
      <c r="AN1777" s="100">
        <f t="shared" si="8199"/>
        <v>0</v>
      </c>
      <c r="AO1777" s="100">
        <f t="shared" si="8199"/>
        <v>0</v>
      </c>
      <c r="AP1777" s="100">
        <f t="shared" si="8199"/>
        <v>0</v>
      </c>
      <c r="AQ1777" s="100">
        <f t="shared" si="8199"/>
        <v>0</v>
      </c>
      <c r="AR1777" s="100">
        <f t="shared" si="8199"/>
        <v>0</v>
      </c>
      <c r="AS1777" s="100">
        <f t="shared" si="8199"/>
        <v>0</v>
      </c>
      <c r="AT1777" s="100">
        <f t="shared" si="8199"/>
        <v>0</v>
      </c>
      <c r="AU1777" s="100">
        <f t="shared" si="8199"/>
        <v>0</v>
      </c>
      <c r="AV1777" s="100">
        <f t="shared" si="8213"/>
        <v>0</v>
      </c>
      <c r="AW1777" s="100">
        <f t="shared" si="8200"/>
        <v>0</v>
      </c>
      <c r="AX1777" s="100">
        <f t="shared" si="8201"/>
        <v>0</v>
      </c>
      <c r="AY1777" s="100">
        <f t="shared" si="8201"/>
        <v>0</v>
      </c>
      <c r="AZ1777" s="100">
        <f t="shared" si="8201"/>
        <v>0</v>
      </c>
      <c r="BA1777" s="100">
        <f t="shared" si="8201"/>
        <v>0</v>
      </c>
      <c r="BB1777" s="100">
        <f t="shared" si="8201"/>
        <v>0</v>
      </c>
      <c r="BC1777" s="100">
        <f t="shared" si="8201"/>
        <v>0</v>
      </c>
      <c r="BD1777" s="100">
        <f t="shared" si="8201"/>
        <v>0</v>
      </c>
      <c r="BE1777" s="100">
        <f t="shared" si="8201"/>
        <v>0</v>
      </c>
      <c r="BF1777" s="100">
        <f t="shared" si="8201"/>
        <v>0</v>
      </c>
      <c r="BG1777" s="100">
        <f t="shared" si="8201"/>
        <v>0</v>
      </c>
      <c r="BH1777" s="100">
        <f t="shared" si="8201"/>
        <v>0</v>
      </c>
      <c r="BI1777" s="100">
        <f t="shared" si="8134"/>
        <v>0</v>
      </c>
      <c r="BV1777" s="142"/>
      <c r="CI1777" s="142"/>
      <c r="CV1777" s="142"/>
      <c r="DI1777" s="142"/>
      <c r="DV1777" s="142"/>
      <c r="EI1777" s="142"/>
    </row>
    <row r="1778" spans="1:139" ht="15.75" hidden="1" outlineLevel="1" x14ac:dyDescent="0.25">
      <c r="A1778" s="2">
        <f t="shared" si="8206"/>
        <v>69</v>
      </c>
      <c r="B1778" s="1">
        <f t="shared" si="8173"/>
        <v>0</v>
      </c>
      <c r="C1778" s="1">
        <f t="shared" si="8173"/>
        <v>0</v>
      </c>
      <c r="D1778" s="2">
        <f t="shared" si="8173"/>
        <v>0</v>
      </c>
      <c r="E1778" s="141">
        <f t="shared" si="8173"/>
        <v>0</v>
      </c>
      <c r="F1778" s="114">
        <f t="shared" si="8192"/>
        <v>0</v>
      </c>
      <c r="G1778" s="186"/>
      <c r="H1778" s="186"/>
      <c r="J1778" s="166">
        <f t="shared" ref="J1778:U1778" si="8218">-I1571*($G1778/12)</f>
        <v>0</v>
      </c>
      <c r="K1778" s="166">
        <f t="shared" si="8218"/>
        <v>0</v>
      </c>
      <c r="L1778" s="166">
        <f t="shared" si="8218"/>
        <v>0</v>
      </c>
      <c r="M1778" s="166">
        <f t="shared" si="8218"/>
        <v>0</v>
      </c>
      <c r="N1778" s="166">
        <f t="shared" si="8218"/>
        <v>0</v>
      </c>
      <c r="O1778" s="166">
        <f t="shared" si="8218"/>
        <v>0</v>
      </c>
      <c r="P1778" s="166">
        <f t="shared" si="8218"/>
        <v>0</v>
      </c>
      <c r="Q1778" s="166">
        <f t="shared" si="8218"/>
        <v>0</v>
      </c>
      <c r="R1778" s="166">
        <f t="shared" si="8218"/>
        <v>0</v>
      </c>
      <c r="S1778" s="166">
        <f t="shared" si="8218"/>
        <v>0</v>
      </c>
      <c r="T1778" s="166">
        <f t="shared" si="8218"/>
        <v>0</v>
      </c>
      <c r="U1778" s="166">
        <f t="shared" si="8218"/>
        <v>0</v>
      </c>
      <c r="V1778" s="166">
        <f t="shared" si="8210"/>
        <v>0</v>
      </c>
      <c r="W1778" s="100">
        <f t="shared" si="8194"/>
        <v>0</v>
      </c>
      <c r="X1778" s="166">
        <f t="shared" ref="X1778:AH1778" si="8219">-W1571*($G1778/12)</f>
        <v>0</v>
      </c>
      <c r="Y1778" s="166">
        <f t="shared" si="8219"/>
        <v>0</v>
      </c>
      <c r="Z1778" s="166">
        <f t="shared" si="8219"/>
        <v>0</v>
      </c>
      <c r="AA1778" s="166">
        <f t="shared" si="8219"/>
        <v>0</v>
      </c>
      <c r="AB1778" s="166">
        <f t="shared" si="8219"/>
        <v>0</v>
      </c>
      <c r="AC1778" s="166">
        <f t="shared" si="8219"/>
        <v>0</v>
      </c>
      <c r="AD1778" s="166">
        <f t="shared" si="8219"/>
        <v>0</v>
      </c>
      <c r="AE1778" s="166">
        <f t="shared" si="8219"/>
        <v>0</v>
      </c>
      <c r="AF1778" s="166">
        <f t="shared" si="8219"/>
        <v>0</v>
      </c>
      <c r="AG1778" s="166">
        <f t="shared" si="8219"/>
        <v>0</v>
      </c>
      <c r="AH1778" s="166">
        <f t="shared" si="8219"/>
        <v>0</v>
      </c>
      <c r="AI1778" s="100">
        <f t="shared" si="8212"/>
        <v>0</v>
      </c>
      <c r="AJ1778" s="100">
        <f t="shared" si="8198"/>
        <v>0</v>
      </c>
      <c r="AK1778" s="100">
        <f t="shared" si="8199"/>
        <v>0</v>
      </c>
      <c r="AL1778" s="100">
        <f t="shared" si="8199"/>
        <v>0</v>
      </c>
      <c r="AM1778" s="100">
        <f t="shared" si="8199"/>
        <v>0</v>
      </c>
      <c r="AN1778" s="100">
        <f t="shared" si="8199"/>
        <v>0</v>
      </c>
      <c r="AO1778" s="100">
        <f t="shared" si="8199"/>
        <v>0</v>
      </c>
      <c r="AP1778" s="100">
        <f t="shared" si="8199"/>
        <v>0</v>
      </c>
      <c r="AQ1778" s="100">
        <f t="shared" si="8199"/>
        <v>0</v>
      </c>
      <c r="AR1778" s="100">
        <f t="shared" si="8199"/>
        <v>0</v>
      </c>
      <c r="AS1778" s="100">
        <f t="shared" si="8199"/>
        <v>0</v>
      </c>
      <c r="AT1778" s="100">
        <f t="shared" si="8199"/>
        <v>0</v>
      </c>
      <c r="AU1778" s="100">
        <f t="shared" si="8199"/>
        <v>0</v>
      </c>
      <c r="AV1778" s="100">
        <f t="shared" si="8213"/>
        <v>0</v>
      </c>
      <c r="AW1778" s="100">
        <f t="shared" si="8200"/>
        <v>0</v>
      </c>
      <c r="AX1778" s="100">
        <f t="shared" si="8201"/>
        <v>0</v>
      </c>
      <c r="AY1778" s="100">
        <f t="shared" si="8201"/>
        <v>0</v>
      </c>
      <c r="AZ1778" s="100">
        <f t="shared" si="8201"/>
        <v>0</v>
      </c>
      <c r="BA1778" s="100">
        <f t="shared" si="8201"/>
        <v>0</v>
      </c>
      <c r="BB1778" s="100">
        <f t="shared" si="8201"/>
        <v>0</v>
      </c>
      <c r="BC1778" s="100">
        <f t="shared" si="8201"/>
        <v>0</v>
      </c>
      <c r="BD1778" s="100">
        <f t="shared" si="8201"/>
        <v>0</v>
      </c>
      <c r="BE1778" s="100">
        <f t="shared" si="8201"/>
        <v>0</v>
      </c>
      <c r="BF1778" s="100">
        <f t="shared" si="8201"/>
        <v>0</v>
      </c>
      <c r="BG1778" s="100">
        <f t="shared" si="8201"/>
        <v>0</v>
      </c>
      <c r="BH1778" s="100">
        <f t="shared" si="8201"/>
        <v>0</v>
      </c>
      <c r="BI1778" s="100">
        <f t="shared" si="8134"/>
        <v>0</v>
      </c>
      <c r="BV1778" s="142"/>
      <c r="CI1778" s="142"/>
      <c r="CV1778" s="142"/>
      <c r="DI1778" s="142"/>
      <c r="DV1778" s="142"/>
      <c r="EI1778" s="142"/>
    </row>
    <row r="1779" spans="1:139" ht="15.75" hidden="1" outlineLevel="1" x14ac:dyDescent="0.25">
      <c r="A1779" s="2">
        <f t="shared" si="8206"/>
        <v>70</v>
      </c>
      <c r="B1779" s="1">
        <f t="shared" si="8173"/>
        <v>0</v>
      </c>
      <c r="C1779" s="1">
        <f t="shared" si="8173"/>
        <v>0</v>
      </c>
      <c r="D1779" s="2">
        <f t="shared" si="8173"/>
        <v>0</v>
      </c>
      <c r="E1779" s="141">
        <f t="shared" si="8173"/>
        <v>0</v>
      </c>
      <c r="F1779" s="114">
        <f t="shared" si="8192"/>
        <v>0</v>
      </c>
      <c r="G1779" s="186"/>
      <c r="H1779" s="186"/>
      <c r="J1779" s="166">
        <f t="shared" ref="J1779:U1779" si="8220">-I1572*($G1779/12)</f>
        <v>0</v>
      </c>
      <c r="K1779" s="166">
        <f t="shared" si="8220"/>
        <v>0</v>
      </c>
      <c r="L1779" s="166">
        <f t="shared" si="8220"/>
        <v>0</v>
      </c>
      <c r="M1779" s="166">
        <f t="shared" si="8220"/>
        <v>0</v>
      </c>
      <c r="N1779" s="166">
        <f t="shared" si="8220"/>
        <v>0</v>
      </c>
      <c r="O1779" s="166">
        <f t="shared" si="8220"/>
        <v>0</v>
      </c>
      <c r="P1779" s="166">
        <f t="shared" si="8220"/>
        <v>0</v>
      </c>
      <c r="Q1779" s="166">
        <f t="shared" si="8220"/>
        <v>0</v>
      </c>
      <c r="R1779" s="166">
        <f t="shared" si="8220"/>
        <v>0</v>
      </c>
      <c r="S1779" s="166">
        <f t="shared" si="8220"/>
        <v>0</v>
      </c>
      <c r="T1779" s="166">
        <f t="shared" si="8220"/>
        <v>0</v>
      </c>
      <c r="U1779" s="166">
        <f t="shared" si="8220"/>
        <v>0</v>
      </c>
      <c r="V1779" s="166">
        <f t="shared" si="8210"/>
        <v>0</v>
      </c>
      <c r="W1779" s="100">
        <f t="shared" si="8194"/>
        <v>0</v>
      </c>
      <c r="X1779" s="166">
        <f t="shared" ref="X1779:AH1779" si="8221">-W1572*($G1779/12)</f>
        <v>0</v>
      </c>
      <c r="Y1779" s="166">
        <f t="shared" si="8221"/>
        <v>0</v>
      </c>
      <c r="Z1779" s="166">
        <f t="shared" si="8221"/>
        <v>0</v>
      </c>
      <c r="AA1779" s="166">
        <f t="shared" si="8221"/>
        <v>0</v>
      </c>
      <c r="AB1779" s="166">
        <f t="shared" si="8221"/>
        <v>0</v>
      </c>
      <c r="AC1779" s="166">
        <f t="shared" si="8221"/>
        <v>0</v>
      </c>
      <c r="AD1779" s="166">
        <f t="shared" si="8221"/>
        <v>0</v>
      </c>
      <c r="AE1779" s="166">
        <f t="shared" si="8221"/>
        <v>0</v>
      </c>
      <c r="AF1779" s="166">
        <f t="shared" si="8221"/>
        <v>0</v>
      </c>
      <c r="AG1779" s="166">
        <f t="shared" si="8221"/>
        <v>0</v>
      </c>
      <c r="AH1779" s="166">
        <f t="shared" si="8221"/>
        <v>0</v>
      </c>
      <c r="AI1779" s="100">
        <f t="shared" si="8212"/>
        <v>0</v>
      </c>
      <c r="AJ1779" s="100">
        <f t="shared" si="8198"/>
        <v>0</v>
      </c>
      <c r="AK1779" s="100">
        <f t="shared" si="8199"/>
        <v>0</v>
      </c>
      <c r="AL1779" s="100">
        <f t="shared" si="8199"/>
        <v>0</v>
      </c>
      <c r="AM1779" s="100">
        <f t="shared" si="8199"/>
        <v>0</v>
      </c>
      <c r="AN1779" s="100">
        <f t="shared" si="8199"/>
        <v>0</v>
      </c>
      <c r="AO1779" s="100">
        <f t="shared" si="8199"/>
        <v>0</v>
      </c>
      <c r="AP1779" s="100">
        <f t="shared" si="8199"/>
        <v>0</v>
      </c>
      <c r="AQ1779" s="100">
        <f t="shared" si="8199"/>
        <v>0</v>
      </c>
      <c r="AR1779" s="100">
        <f t="shared" si="8199"/>
        <v>0</v>
      </c>
      <c r="AS1779" s="100">
        <f t="shared" si="8199"/>
        <v>0</v>
      </c>
      <c r="AT1779" s="100">
        <f t="shared" si="8199"/>
        <v>0</v>
      </c>
      <c r="AU1779" s="100">
        <f t="shared" si="8199"/>
        <v>0</v>
      </c>
      <c r="AV1779" s="100">
        <f t="shared" si="8213"/>
        <v>0</v>
      </c>
      <c r="AW1779" s="100">
        <f t="shared" si="8200"/>
        <v>0</v>
      </c>
      <c r="AX1779" s="100">
        <f t="shared" si="8201"/>
        <v>0</v>
      </c>
      <c r="AY1779" s="100">
        <f t="shared" si="8201"/>
        <v>0</v>
      </c>
      <c r="AZ1779" s="100">
        <f t="shared" si="8201"/>
        <v>0</v>
      </c>
      <c r="BA1779" s="100">
        <f t="shared" si="8201"/>
        <v>0</v>
      </c>
      <c r="BB1779" s="100">
        <f t="shared" si="8201"/>
        <v>0</v>
      </c>
      <c r="BC1779" s="100">
        <f t="shared" si="8201"/>
        <v>0</v>
      </c>
      <c r="BD1779" s="100">
        <f t="shared" si="8201"/>
        <v>0</v>
      </c>
      <c r="BE1779" s="100">
        <f t="shared" si="8201"/>
        <v>0</v>
      </c>
      <c r="BF1779" s="100">
        <f t="shared" si="8201"/>
        <v>0</v>
      </c>
      <c r="BG1779" s="100">
        <f t="shared" si="8201"/>
        <v>0</v>
      </c>
      <c r="BH1779" s="100">
        <f t="shared" si="8201"/>
        <v>0</v>
      </c>
      <c r="BI1779" s="100">
        <f t="shared" si="8134"/>
        <v>0</v>
      </c>
      <c r="BV1779" s="142"/>
      <c r="CI1779" s="142"/>
      <c r="CV1779" s="142"/>
      <c r="DI1779" s="142"/>
      <c r="DV1779" s="142"/>
      <c r="EI1779" s="142"/>
    </row>
    <row r="1780" spans="1:139" ht="15.75" hidden="1" outlineLevel="1" x14ac:dyDescent="0.25">
      <c r="A1780" s="2">
        <f t="shared" si="8206"/>
        <v>71</v>
      </c>
      <c r="B1780" s="1">
        <f t="shared" si="8173"/>
        <v>0</v>
      </c>
      <c r="C1780" s="1">
        <f t="shared" si="8173"/>
        <v>0</v>
      </c>
      <c r="D1780" s="2">
        <f t="shared" si="8173"/>
        <v>0</v>
      </c>
      <c r="E1780" s="141">
        <f t="shared" si="8173"/>
        <v>0</v>
      </c>
      <c r="F1780" s="114">
        <f t="shared" si="8192"/>
        <v>0</v>
      </c>
      <c r="G1780" s="186"/>
      <c r="H1780" s="186"/>
      <c r="J1780" s="166">
        <f t="shared" ref="J1780:U1780" si="8222">-I1573*($G1780/12)</f>
        <v>0</v>
      </c>
      <c r="K1780" s="166">
        <f t="shared" si="8222"/>
        <v>0</v>
      </c>
      <c r="L1780" s="166">
        <f t="shared" si="8222"/>
        <v>0</v>
      </c>
      <c r="M1780" s="166">
        <f t="shared" si="8222"/>
        <v>0</v>
      </c>
      <c r="N1780" s="166">
        <f t="shared" si="8222"/>
        <v>0</v>
      </c>
      <c r="O1780" s="166">
        <f t="shared" si="8222"/>
        <v>0</v>
      </c>
      <c r="P1780" s="166">
        <f t="shared" si="8222"/>
        <v>0</v>
      </c>
      <c r="Q1780" s="166">
        <f t="shared" si="8222"/>
        <v>0</v>
      </c>
      <c r="R1780" s="166">
        <f t="shared" si="8222"/>
        <v>0</v>
      </c>
      <c r="S1780" s="166">
        <f t="shared" si="8222"/>
        <v>0</v>
      </c>
      <c r="T1780" s="166">
        <f t="shared" si="8222"/>
        <v>0</v>
      </c>
      <c r="U1780" s="166">
        <f t="shared" si="8222"/>
        <v>0</v>
      </c>
      <c r="V1780" s="166">
        <f t="shared" si="8210"/>
        <v>0</v>
      </c>
      <c r="W1780" s="100">
        <f t="shared" si="8194"/>
        <v>0</v>
      </c>
      <c r="X1780" s="166">
        <f t="shared" ref="X1780:AH1780" si="8223">-W1573*($G1780/12)</f>
        <v>0</v>
      </c>
      <c r="Y1780" s="166">
        <f t="shared" si="8223"/>
        <v>0</v>
      </c>
      <c r="Z1780" s="166">
        <f t="shared" si="8223"/>
        <v>0</v>
      </c>
      <c r="AA1780" s="166">
        <f t="shared" si="8223"/>
        <v>0</v>
      </c>
      <c r="AB1780" s="166">
        <f t="shared" si="8223"/>
        <v>0</v>
      </c>
      <c r="AC1780" s="166">
        <f t="shared" si="8223"/>
        <v>0</v>
      </c>
      <c r="AD1780" s="166">
        <f t="shared" si="8223"/>
        <v>0</v>
      </c>
      <c r="AE1780" s="166">
        <f t="shared" si="8223"/>
        <v>0</v>
      </c>
      <c r="AF1780" s="166">
        <f t="shared" si="8223"/>
        <v>0</v>
      </c>
      <c r="AG1780" s="166">
        <f t="shared" si="8223"/>
        <v>0</v>
      </c>
      <c r="AH1780" s="166">
        <f t="shared" si="8223"/>
        <v>0</v>
      </c>
      <c r="AI1780" s="100">
        <f t="shared" si="8212"/>
        <v>0</v>
      </c>
      <c r="AJ1780" s="100">
        <f t="shared" si="8198"/>
        <v>0</v>
      </c>
      <c r="AK1780" s="100">
        <f t="shared" si="8199"/>
        <v>0</v>
      </c>
      <c r="AL1780" s="100">
        <f t="shared" si="8199"/>
        <v>0</v>
      </c>
      <c r="AM1780" s="100">
        <f t="shared" si="8199"/>
        <v>0</v>
      </c>
      <c r="AN1780" s="100">
        <f t="shared" si="8199"/>
        <v>0</v>
      </c>
      <c r="AO1780" s="100">
        <f t="shared" si="8199"/>
        <v>0</v>
      </c>
      <c r="AP1780" s="100">
        <f t="shared" si="8199"/>
        <v>0</v>
      </c>
      <c r="AQ1780" s="100">
        <f t="shared" si="8199"/>
        <v>0</v>
      </c>
      <c r="AR1780" s="100">
        <f t="shared" si="8199"/>
        <v>0</v>
      </c>
      <c r="AS1780" s="100">
        <f t="shared" si="8199"/>
        <v>0</v>
      </c>
      <c r="AT1780" s="100">
        <f t="shared" si="8199"/>
        <v>0</v>
      </c>
      <c r="AU1780" s="100">
        <f t="shared" si="8199"/>
        <v>0</v>
      </c>
      <c r="AV1780" s="100">
        <f t="shared" si="8213"/>
        <v>0</v>
      </c>
      <c r="AW1780" s="100">
        <f t="shared" si="8200"/>
        <v>0</v>
      </c>
      <c r="AX1780" s="100">
        <f t="shared" si="8201"/>
        <v>0</v>
      </c>
      <c r="AY1780" s="100">
        <f t="shared" si="8201"/>
        <v>0</v>
      </c>
      <c r="AZ1780" s="100">
        <f t="shared" si="8201"/>
        <v>0</v>
      </c>
      <c r="BA1780" s="100">
        <f t="shared" si="8201"/>
        <v>0</v>
      </c>
      <c r="BB1780" s="100">
        <f t="shared" si="8201"/>
        <v>0</v>
      </c>
      <c r="BC1780" s="100">
        <f t="shared" si="8201"/>
        <v>0</v>
      </c>
      <c r="BD1780" s="100">
        <f t="shared" si="8201"/>
        <v>0</v>
      </c>
      <c r="BE1780" s="100">
        <f t="shared" si="8201"/>
        <v>0</v>
      </c>
      <c r="BF1780" s="100">
        <f t="shared" si="8201"/>
        <v>0</v>
      </c>
      <c r="BG1780" s="100">
        <f t="shared" si="8201"/>
        <v>0</v>
      </c>
      <c r="BH1780" s="100">
        <f t="shared" si="8201"/>
        <v>0</v>
      </c>
      <c r="BI1780" s="100">
        <f t="shared" si="8134"/>
        <v>0</v>
      </c>
      <c r="BV1780" s="142"/>
      <c r="CI1780" s="142"/>
      <c r="CV1780" s="142"/>
      <c r="DI1780" s="142"/>
      <c r="DV1780" s="142"/>
      <c r="EI1780" s="142"/>
    </row>
    <row r="1781" spans="1:139" ht="15.75" hidden="1" outlineLevel="1" x14ac:dyDescent="0.25">
      <c r="A1781" s="2">
        <f t="shared" si="8206"/>
        <v>72</v>
      </c>
      <c r="B1781" s="1">
        <f t="shared" ref="B1781:E1800" si="8224">B1574</f>
        <v>0</v>
      </c>
      <c r="C1781" s="1">
        <f t="shared" si="8224"/>
        <v>0</v>
      </c>
      <c r="D1781" s="2">
        <f t="shared" si="8224"/>
        <v>0</v>
      </c>
      <c r="E1781" s="141">
        <f t="shared" si="8224"/>
        <v>0</v>
      </c>
      <c r="F1781" s="114">
        <f t="shared" si="8192"/>
        <v>0</v>
      </c>
      <c r="G1781" s="186"/>
      <c r="H1781" s="186"/>
      <c r="J1781" s="166">
        <f t="shared" ref="J1781:U1781" si="8225">-I1574*($G1781/12)</f>
        <v>0</v>
      </c>
      <c r="K1781" s="166">
        <f t="shared" si="8225"/>
        <v>0</v>
      </c>
      <c r="L1781" s="166">
        <f t="shared" si="8225"/>
        <v>0</v>
      </c>
      <c r="M1781" s="166">
        <f t="shared" si="8225"/>
        <v>0</v>
      </c>
      <c r="N1781" s="166">
        <f t="shared" si="8225"/>
        <v>0</v>
      </c>
      <c r="O1781" s="166">
        <f t="shared" si="8225"/>
        <v>0</v>
      </c>
      <c r="P1781" s="166">
        <f t="shared" si="8225"/>
        <v>0</v>
      </c>
      <c r="Q1781" s="166">
        <f t="shared" si="8225"/>
        <v>0</v>
      </c>
      <c r="R1781" s="166">
        <f t="shared" si="8225"/>
        <v>0</v>
      </c>
      <c r="S1781" s="166">
        <f t="shared" si="8225"/>
        <v>0</v>
      </c>
      <c r="T1781" s="166">
        <f t="shared" si="8225"/>
        <v>0</v>
      </c>
      <c r="U1781" s="166">
        <f t="shared" si="8225"/>
        <v>0</v>
      </c>
      <c r="V1781" s="166">
        <f t="shared" si="8210"/>
        <v>0</v>
      </c>
      <c r="W1781" s="100">
        <f t="shared" si="8194"/>
        <v>0</v>
      </c>
      <c r="X1781" s="166">
        <f t="shared" ref="X1781:AH1781" si="8226">-W1574*($G1781/12)</f>
        <v>0</v>
      </c>
      <c r="Y1781" s="166">
        <f t="shared" si="8226"/>
        <v>0</v>
      </c>
      <c r="Z1781" s="166">
        <f t="shared" si="8226"/>
        <v>0</v>
      </c>
      <c r="AA1781" s="166">
        <f t="shared" si="8226"/>
        <v>0</v>
      </c>
      <c r="AB1781" s="166">
        <f t="shared" si="8226"/>
        <v>0</v>
      </c>
      <c r="AC1781" s="166">
        <f t="shared" si="8226"/>
        <v>0</v>
      </c>
      <c r="AD1781" s="166">
        <f t="shared" si="8226"/>
        <v>0</v>
      </c>
      <c r="AE1781" s="166">
        <f t="shared" si="8226"/>
        <v>0</v>
      </c>
      <c r="AF1781" s="166">
        <f t="shared" si="8226"/>
        <v>0</v>
      </c>
      <c r="AG1781" s="166">
        <f t="shared" si="8226"/>
        <v>0</v>
      </c>
      <c r="AH1781" s="166">
        <f t="shared" si="8226"/>
        <v>0</v>
      </c>
      <c r="AI1781" s="100">
        <f t="shared" si="8212"/>
        <v>0</v>
      </c>
      <c r="AJ1781" s="100">
        <f t="shared" si="8198"/>
        <v>0</v>
      </c>
      <c r="AK1781" s="100">
        <f t="shared" si="8199"/>
        <v>0</v>
      </c>
      <c r="AL1781" s="100">
        <f t="shared" si="8199"/>
        <v>0</v>
      </c>
      <c r="AM1781" s="100">
        <f t="shared" si="8199"/>
        <v>0</v>
      </c>
      <c r="AN1781" s="100">
        <f t="shared" si="8199"/>
        <v>0</v>
      </c>
      <c r="AO1781" s="100">
        <f t="shared" si="8199"/>
        <v>0</v>
      </c>
      <c r="AP1781" s="100">
        <f t="shared" si="8199"/>
        <v>0</v>
      </c>
      <c r="AQ1781" s="100">
        <f t="shared" si="8199"/>
        <v>0</v>
      </c>
      <c r="AR1781" s="100">
        <f t="shared" si="8199"/>
        <v>0</v>
      </c>
      <c r="AS1781" s="100">
        <f t="shared" si="8199"/>
        <v>0</v>
      </c>
      <c r="AT1781" s="100">
        <f t="shared" si="8199"/>
        <v>0</v>
      </c>
      <c r="AU1781" s="100">
        <f t="shared" si="8199"/>
        <v>0</v>
      </c>
      <c r="AV1781" s="100">
        <f t="shared" si="8213"/>
        <v>0</v>
      </c>
      <c r="AW1781" s="100">
        <f t="shared" si="8200"/>
        <v>0</v>
      </c>
      <c r="AX1781" s="100">
        <f t="shared" si="8201"/>
        <v>0</v>
      </c>
      <c r="AY1781" s="100">
        <f t="shared" si="8201"/>
        <v>0</v>
      </c>
      <c r="AZ1781" s="100">
        <f t="shared" si="8201"/>
        <v>0</v>
      </c>
      <c r="BA1781" s="100">
        <f t="shared" si="8201"/>
        <v>0</v>
      </c>
      <c r="BB1781" s="100">
        <f t="shared" si="8201"/>
        <v>0</v>
      </c>
      <c r="BC1781" s="100">
        <f t="shared" si="8201"/>
        <v>0</v>
      </c>
      <c r="BD1781" s="100">
        <f t="shared" si="8201"/>
        <v>0</v>
      </c>
      <c r="BE1781" s="100">
        <f t="shared" si="8201"/>
        <v>0</v>
      </c>
      <c r="BF1781" s="100">
        <f t="shared" si="8201"/>
        <v>0</v>
      </c>
      <c r="BG1781" s="100">
        <f t="shared" si="8201"/>
        <v>0</v>
      </c>
      <c r="BH1781" s="100">
        <f t="shared" si="8201"/>
        <v>0</v>
      </c>
      <c r="BI1781" s="100">
        <f t="shared" si="8134"/>
        <v>0</v>
      </c>
      <c r="BV1781" s="142"/>
      <c r="CI1781" s="142"/>
      <c r="CV1781" s="142"/>
      <c r="DI1781" s="142"/>
      <c r="DV1781" s="142"/>
      <c r="EI1781" s="142"/>
    </row>
    <row r="1782" spans="1:139" ht="15.75" hidden="1" outlineLevel="1" x14ac:dyDescent="0.25">
      <c r="A1782" s="2">
        <f t="shared" si="8206"/>
        <v>73</v>
      </c>
      <c r="B1782" s="1">
        <f t="shared" si="8224"/>
        <v>0</v>
      </c>
      <c r="C1782" s="1">
        <f t="shared" si="8224"/>
        <v>0</v>
      </c>
      <c r="D1782" s="2">
        <f t="shared" si="8224"/>
        <v>0</v>
      </c>
      <c r="E1782" s="141">
        <f t="shared" si="8224"/>
        <v>0</v>
      </c>
      <c r="F1782" s="114">
        <f t="shared" si="8192"/>
        <v>0</v>
      </c>
      <c r="G1782" s="186"/>
      <c r="H1782" s="186"/>
      <c r="J1782" s="166">
        <f t="shared" ref="J1782:U1782" si="8227">-I1575*($G1782/12)</f>
        <v>0</v>
      </c>
      <c r="K1782" s="166">
        <f t="shared" si="8227"/>
        <v>0</v>
      </c>
      <c r="L1782" s="166">
        <f t="shared" si="8227"/>
        <v>0</v>
      </c>
      <c r="M1782" s="166">
        <f t="shared" si="8227"/>
        <v>0</v>
      </c>
      <c r="N1782" s="166">
        <f t="shared" si="8227"/>
        <v>0</v>
      </c>
      <c r="O1782" s="166">
        <f t="shared" si="8227"/>
        <v>0</v>
      </c>
      <c r="P1782" s="166">
        <f t="shared" si="8227"/>
        <v>0</v>
      </c>
      <c r="Q1782" s="166">
        <f t="shared" si="8227"/>
        <v>0</v>
      </c>
      <c r="R1782" s="166">
        <f t="shared" si="8227"/>
        <v>0</v>
      </c>
      <c r="S1782" s="166">
        <f t="shared" si="8227"/>
        <v>0</v>
      </c>
      <c r="T1782" s="166">
        <f t="shared" si="8227"/>
        <v>0</v>
      </c>
      <c r="U1782" s="166">
        <f t="shared" si="8227"/>
        <v>0</v>
      </c>
      <c r="V1782" s="166">
        <f t="shared" si="8210"/>
        <v>0</v>
      </c>
      <c r="W1782" s="100">
        <f t="shared" si="8194"/>
        <v>0</v>
      </c>
      <c r="X1782" s="166">
        <f t="shared" ref="X1782:AH1782" si="8228">-W1575*($G1782/12)</f>
        <v>0</v>
      </c>
      <c r="Y1782" s="166">
        <f t="shared" si="8228"/>
        <v>0</v>
      </c>
      <c r="Z1782" s="166">
        <f t="shared" si="8228"/>
        <v>0</v>
      </c>
      <c r="AA1782" s="166">
        <f t="shared" si="8228"/>
        <v>0</v>
      </c>
      <c r="AB1782" s="166">
        <f t="shared" si="8228"/>
        <v>0</v>
      </c>
      <c r="AC1782" s="166">
        <f t="shared" si="8228"/>
        <v>0</v>
      </c>
      <c r="AD1782" s="166">
        <f t="shared" si="8228"/>
        <v>0</v>
      </c>
      <c r="AE1782" s="166">
        <f t="shared" si="8228"/>
        <v>0</v>
      </c>
      <c r="AF1782" s="166">
        <f t="shared" si="8228"/>
        <v>0</v>
      </c>
      <c r="AG1782" s="166">
        <f t="shared" si="8228"/>
        <v>0</v>
      </c>
      <c r="AH1782" s="166">
        <f t="shared" si="8228"/>
        <v>0</v>
      </c>
      <c r="AI1782" s="100">
        <f t="shared" si="8212"/>
        <v>0</v>
      </c>
      <c r="AJ1782" s="100">
        <f t="shared" si="8198"/>
        <v>0</v>
      </c>
      <c r="AK1782" s="100">
        <f t="shared" si="8199"/>
        <v>0</v>
      </c>
      <c r="AL1782" s="100">
        <f t="shared" si="8199"/>
        <v>0</v>
      </c>
      <c r="AM1782" s="100">
        <f t="shared" si="8199"/>
        <v>0</v>
      </c>
      <c r="AN1782" s="100">
        <f t="shared" si="8199"/>
        <v>0</v>
      </c>
      <c r="AO1782" s="100">
        <f t="shared" si="8199"/>
        <v>0</v>
      </c>
      <c r="AP1782" s="100">
        <f t="shared" si="8199"/>
        <v>0</v>
      </c>
      <c r="AQ1782" s="100">
        <f t="shared" si="8199"/>
        <v>0</v>
      </c>
      <c r="AR1782" s="100">
        <f t="shared" si="8199"/>
        <v>0</v>
      </c>
      <c r="AS1782" s="100">
        <f t="shared" si="8199"/>
        <v>0</v>
      </c>
      <c r="AT1782" s="100">
        <f t="shared" si="8199"/>
        <v>0</v>
      </c>
      <c r="AU1782" s="100">
        <f t="shared" si="8199"/>
        <v>0</v>
      </c>
      <c r="AV1782" s="100">
        <f t="shared" si="8213"/>
        <v>0</v>
      </c>
      <c r="AW1782" s="100">
        <f t="shared" si="8200"/>
        <v>0</v>
      </c>
      <c r="AX1782" s="100">
        <f t="shared" si="8201"/>
        <v>0</v>
      </c>
      <c r="AY1782" s="100">
        <f t="shared" si="8201"/>
        <v>0</v>
      </c>
      <c r="AZ1782" s="100">
        <f t="shared" si="8201"/>
        <v>0</v>
      </c>
      <c r="BA1782" s="100">
        <f t="shared" si="8201"/>
        <v>0</v>
      </c>
      <c r="BB1782" s="100">
        <f t="shared" si="8201"/>
        <v>0</v>
      </c>
      <c r="BC1782" s="100">
        <f t="shared" si="8201"/>
        <v>0</v>
      </c>
      <c r="BD1782" s="100">
        <f t="shared" si="8201"/>
        <v>0</v>
      </c>
      <c r="BE1782" s="100">
        <f t="shared" si="8201"/>
        <v>0</v>
      </c>
      <c r="BF1782" s="100">
        <f t="shared" si="8201"/>
        <v>0</v>
      </c>
      <c r="BG1782" s="100">
        <f t="shared" si="8201"/>
        <v>0</v>
      </c>
      <c r="BH1782" s="100">
        <f t="shared" si="8201"/>
        <v>0</v>
      </c>
      <c r="BI1782" s="100">
        <f t="shared" si="8134"/>
        <v>0</v>
      </c>
      <c r="BV1782" s="142"/>
      <c r="CI1782" s="142"/>
      <c r="CV1782" s="142"/>
      <c r="DI1782" s="142"/>
      <c r="DV1782" s="142"/>
      <c r="EI1782" s="142"/>
    </row>
    <row r="1783" spans="1:139" ht="15.75" hidden="1" outlineLevel="1" x14ac:dyDescent="0.25">
      <c r="A1783" s="2">
        <f t="shared" si="8206"/>
        <v>74</v>
      </c>
      <c r="B1783" s="1">
        <f t="shared" si="8224"/>
        <v>0</v>
      </c>
      <c r="C1783" s="1">
        <f t="shared" si="8224"/>
        <v>0</v>
      </c>
      <c r="D1783" s="2">
        <f t="shared" si="8224"/>
        <v>0</v>
      </c>
      <c r="E1783" s="141">
        <f t="shared" si="8224"/>
        <v>0</v>
      </c>
      <c r="F1783" s="114">
        <f t="shared" si="8192"/>
        <v>0</v>
      </c>
      <c r="G1783" s="186"/>
      <c r="H1783" s="186"/>
      <c r="J1783" s="166">
        <f t="shared" ref="J1783:U1783" si="8229">-I1576*($G1783/12)</f>
        <v>0</v>
      </c>
      <c r="K1783" s="166">
        <f t="shared" si="8229"/>
        <v>0</v>
      </c>
      <c r="L1783" s="166">
        <f t="shared" si="8229"/>
        <v>0</v>
      </c>
      <c r="M1783" s="166">
        <f t="shared" si="8229"/>
        <v>0</v>
      </c>
      <c r="N1783" s="166">
        <f t="shared" si="8229"/>
        <v>0</v>
      </c>
      <c r="O1783" s="166">
        <f t="shared" si="8229"/>
        <v>0</v>
      </c>
      <c r="P1783" s="166">
        <f t="shared" si="8229"/>
        <v>0</v>
      </c>
      <c r="Q1783" s="166">
        <f t="shared" si="8229"/>
        <v>0</v>
      </c>
      <c r="R1783" s="166">
        <f t="shared" si="8229"/>
        <v>0</v>
      </c>
      <c r="S1783" s="166">
        <f t="shared" si="8229"/>
        <v>0</v>
      </c>
      <c r="T1783" s="166">
        <f t="shared" si="8229"/>
        <v>0</v>
      </c>
      <c r="U1783" s="166">
        <f t="shared" si="8229"/>
        <v>0</v>
      </c>
      <c r="V1783" s="166">
        <f t="shared" si="8210"/>
        <v>0</v>
      </c>
      <c r="W1783" s="100">
        <f t="shared" si="8194"/>
        <v>0</v>
      </c>
      <c r="X1783" s="166">
        <f t="shared" ref="X1783:AH1783" si="8230">-W1576*($G1783/12)</f>
        <v>0</v>
      </c>
      <c r="Y1783" s="166">
        <f t="shared" si="8230"/>
        <v>0</v>
      </c>
      <c r="Z1783" s="166">
        <f t="shared" si="8230"/>
        <v>0</v>
      </c>
      <c r="AA1783" s="166">
        <f t="shared" si="8230"/>
        <v>0</v>
      </c>
      <c r="AB1783" s="166">
        <f t="shared" si="8230"/>
        <v>0</v>
      </c>
      <c r="AC1783" s="166">
        <f t="shared" si="8230"/>
        <v>0</v>
      </c>
      <c r="AD1783" s="166">
        <f t="shared" si="8230"/>
        <v>0</v>
      </c>
      <c r="AE1783" s="166">
        <f t="shared" si="8230"/>
        <v>0</v>
      </c>
      <c r="AF1783" s="166">
        <f t="shared" si="8230"/>
        <v>0</v>
      </c>
      <c r="AG1783" s="166">
        <f t="shared" si="8230"/>
        <v>0</v>
      </c>
      <c r="AH1783" s="166">
        <f t="shared" si="8230"/>
        <v>0</v>
      </c>
      <c r="AI1783" s="100">
        <f t="shared" si="8212"/>
        <v>0</v>
      </c>
      <c r="AJ1783" s="100">
        <f t="shared" si="8198"/>
        <v>0</v>
      </c>
      <c r="AK1783" s="100">
        <f t="shared" si="8199"/>
        <v>0</v>
      </c>
      <c r="AL1783" s="100">
        <f t="shared" si="8199"/>
        <v>0</v>
      </c>
      <c r="AM1783" s="100">
        <f t="shared" si="8199"/>
        <v>0</v>
      </c>
      <c r="AN1783" s="100">
        <f t="shared" si="8199"/>
        <v>0</v>
      </c>
      <c r="AO1783" s="100">
        <f t="shared" si="8199"/>
        <v>0</v>
      </c>
      <c r="AP1783" s="100">
        <f t="shared" si="8199"/>
        <v>0</v>
      </c>
      <c r="AQ1783" s="100">
        <f t="shared" si="8199"/>
        <v>0</v>
      </c>
      <c r="AR1783" s="100">
        <f t="shared" si="8199"/>
        <v>0</v>
      </c>
      <c r="AS1783" s="100">
        <f t="shared" si="8199"/>
        <v>0</v>
      </c>
      <c r="AT1783" s="100">
        <f t="shared" si="8199"/>
        <v>0</v>
      </c>
      <c r="AU1783" s="100">
        <f t="shared" si="8199"/>
        <v>0</v>
      </c>
      <c r="AV1783" s="100">
        <f t="shared" si="8213"/>
        <v>0</v>
      </c>
      <c r="AW1783" s="100">
        <f t="shared" si="8200"/>
        <v>0</v>
      </c>
      <c r="AX1783" s="100">
        <f t="shared" si="8201"/>
        <v>0</v>
      </c>
      <c r="AY1783" s="100">
        <f t="shared" si="8201"/>
        <v>0</v>
      </c>
      <c r="AZ1783" s="100">
        <f t="shared" si="8201"/>
        <v>0</v>
      </c>
      <c r="BA1783" s="100">
        <f t="shared" si="8201"/>
        <v>0</v>
      </c>
      <c r="BB1783" s="100">
        <f t="shared" si="8201"/>
        <v>0</v>
      </c>
      <c r="BC1783" s="100">
        <f t="shared" si="8201"/>
        <v>0</v>
      </c>
      <c r="BD1783" s="100">
        <f t="shared" si="8201"/>
        <v>0</v>
      </c>
      <c r="BE1783" s="100">
        <f t="shared" si="8201"/>
        <v>0</v>
      </c>
      <c r="BF1783" s="100">
        <f t="shared" si="8201"/>
        <v>0</v>
      </c>
      <c r="BG1783" s="100">
        <f t="shared" si="8201"/>
        <v>0</v>
      </c>
      <c r="BH1783" s="100">
        <f t="shared" si="8201"/>
        <v>0</v>
      </c>
      <c r="BI1783" s="100">
        <f t="shared" si="8134"/>
        <v>0</v>
      </c>
      <c r="BV1783" s="142"/>
      <c r="CI1783" s="142"/>
      <c r="CV1783" s="142"/>
      <c r="DI1783" s="142"/>
      <c r="DV1783" s="142"/>
      <c r="EI1783" s="142"/>
    </row>
    <row r="1784" spans="1:139" ht="15.75" hidden="1" outlineLevel="1" x14ac:dyDescent="0.25">
      <c r="A1784" s="2">
        <f t="shared" si="8206"/>
        <v>75</v>
      </c>
      <c r="B1784" s="1">
        <f t="shared" si="8224"/>
        <v>0</v>
      </c>
      <c r="C1784" s="1">
        <f t="shared" si="8224"/>
        <v>0</v>
      </c>
      <c r="D1784" s="2">
        <f t="shared" si="8224"/>
        <v>0</v>
      </c>
      <c r="E1784" s="141">
        <f t="shared" si="8224"/>
        <v>0</v>
      </c>
      <c r="F1784" s="114">
        <f t="shared" si="8192"/>
        <v>0</v>
      </c>
      <c r="G1784" s="186"/>
      <c r="H1784" s="186"/>
      <c r="J1784" s="166">
        <f t="shared" ref="J1784:U1784" si="8231">-I1577*($G1784/12)</f>
        <v>0</v>
      </c>
      <c r="K1784" s="166">
        <f t="shared" si="8231"/>
        <v>0</v>
      </c>
      <c r="L1784" s="166">
        <f t="shared" si="8231"/>
        <v>0</v>
      </c>
      <c r="M1784" s="166">
        <f t="shared" si="8231"/>
        <v>0</v>
      </c>
      <c r="N1784" s="166">
        <f t="shared" si="8231"/>
        <v>0</v>
      </c>
      <c r="O1784" s="166">
        <f t="shared" si="8231"/>
        <v>0</v>
      </c>
      <c r="P1784" s="166">
        <f t="shared" si="8231"/>
        <v>0</v>
      </c>
      <c r="Q1784" s="166">
        <f t="shared" si="8231"/>
        <v>0</v>
      </c>
      <c r="R1784" s="166">
        <f t="shared" si="8231"/>
        <v>0</v>
      </c>
      <c r="S1784" s="166">
        <f t="shared" si="8231"/>
        <v>0</v>
      </c>
      <c r="T1784" s="166">
        <f t="shared" si="8231"/>
        <v>0</v>
      </c>
      <c r="U1784" s="166">
        <f t="shared" si="8231"/>
        <v>0</v>
      </c>
      <c r="V1784" s="166">
        <f t="shared" si="8210"/>
        <v>0</v>
      </c>
      <c r="W1784" s="100">
        <f t="shared" si="8194"/>
        <v>0</v>
      </c>
      <c r="X1784" s="166">
        <f t="shared" ref="X1784:AH1784" si="8232">-W1577*($G1784/12)</f>
        <v>0</v>
      </c>
      <c r="Y1784" s="166">
        <f t="shared" si="8232"/>
        <v>0</v>
      </c>
      <c r="Z1784" s="166">
        <f t="shared" si="8232"/>
        <v>0</v>
      </c>
      <c r="AA1784" s="166">
        <f t="shared" si="8232"/>
        <v>0</v>
      </c>
      <c r="AB1784" s="166">
        <f t="shared" si="8232"/>
        <v>0</v>
      </c>
      <c r="AC1784" s="166">
        <f t="shared" si="8232"/>
        <v>0</v>
      </c>
      <c r="AD1784" s="166">
        <f t="shared" si="8232"/>
        <v>0</v>
      </c>
      <c r="AE1784" s="166">
        <f t="shared" si="8232"/>
        <v>0</v>
      </c>
      <c r="AF1784" s="166">
        <f t="shared" si="8232"/>
        <v>0</v>
      </c>
      <c r="AG1784" s="166">
        <f t="shared" si="8232"/>
        <v>0</v>
      </c>
      <c r="AH1784" s="166">
        <f t="shared" si="8232"/>
        <v>0</v>
      </c>
      <c r="AI1784" s="100">
        <f t="shared" si="8212"/>
        <v>0</v>
      </c>
      <c r="AJ1784" s="100">
        <f t="shared" si="8198"/>
        <v>0</v>
      </c>
      <c r="AK1784" s="100">
        <f t="shared" si="8199"/>
        <v>0</v>
      </c>
      <c r="AL1784" s="100">
        <f t="shared" si="8199"/>
        <v>0</v>
      </c>
      <c r="AM1784" s="100">
        <f t="shared" si="8199"/>
        <v>0</v>
      </c>
      <c r="AN1784" s="100">
        <f t="shared" si="8199"/>
        <v>0</v>
      </c>
      <c r="AO1784" s="100">
        <f t="shared" si="8199"/>
        <v>0</v>
      </c>
      <c r="AP1784" s="100">
        <f t="shared" si="8199"/>
        <v>0</v>
      </c>
      <c r="AQ1784" s="100">
        <f t="shared" si="8199"/>
        <v>0</v>
      </c>
      <c r="AR1784" s="100">
        <f t="shared" si="8199"/>
        <v>0</v>
      </c>
      <c r="AS1784" s="100">
        <f t="shared" si="8199"/>
        <v>0</v>
      </c>
      <c r="AT1784" s="100">
        <f t="shared" si="8199"/>
        <v>0</v>
      </c>
      <c r="AU1784" s="100">
        <f t="shared" si="8199"/>
        <v>0</v>
      </c>
      <c r="AV1784" s="100">
        <f t="shared" si="8213"/>
        <v>0</v>
      </c>
      <c r="AW1784" s="100">
        <f t="shared" si="8200"/>
        <v>0</v>
      </c>
      <c r="AX1784" s="100">
        <f t="shared" si="8201"/>
        <v>0</v>
      </c>
      <c r="AY1784" s="100">
        <f t="shared" si="8201"/>
        <v>0</v>
      </c>
      <c r="AZ1784" s="100">
        <f t="shared" si="8201"/>
        <v>0</v>
      </c>
      <c r="BA1784" s="100">
        <f t="shared" si="8201"/>
        <v>0</v>
      </c>
      <c r="BB1784" s="100">
        <f t="shared" si="8201"/>
        <v>0</v>
      </c>
      <c r="BC1784" s="100">
        <f t="shared" si="8201"/>
        <v>0</v>
      </c>
      <c r="BD1784" s="100">
        <f t="shared" si="8201"/>
        <v>0</v>
      </c>
      <c r="BE1784" s="100">
        <f t="shared" si="8201"/>
        <v>0</v>
      </c>
      <c r="BF1784" s="100">
        <f t="shared" si="8201"/>
        <v>0</v>
      </c>
      <c r="BG1784" s="100">
        <f t="shared" si="8201"/>
        <v>0</v>
      </c>
      <c r="BH1784" s="100">
        <f t="shared" si="8201"/>
        <v>0</v>
      </c>
      <c r="BI1784" s="100">
        <f t="shared" si="8134"/>
        <v>0</v>
      </c>
      <c r="BV1784" s="142"/>
      <c r="CI1784" s="142"/>
      <c r="CV1784" s="142"/>
      <c r="DI1784" s="142"/>
      <c r="DV1784" s="142"/>
      <c r="EI1784" s="142"/>
    </row>
    <row r="1785" spans="1:139" ht="15.75" hidden="1" outlineLevel="1" x14ac:dyDescent="0.25">
      <c r="A1785" s="2">
        <f t="shared" si="8206"/>
        <v>76</v>
      </c>
      <c r="B1785" s="1">
        <f t="shared" si="8224"/>
        <v>0</v>
      </c>
      <c r="C1785" s="1">
        <f t="shared" si="8224"/>
        <v>0</v>
      </c>
      <c r="D1785" s="2">
        <f t="shared" si="8224"/>
        <v>0</v>
      </c>
      <c r="E1785" s="141">
        <f t="shared" si="8224"/>
        <v>0</v>
      </c>
      <c r="F1785" s="114">
        <f t="shared" si="8192"/>
        <v>0</v>
      </c>
      <c r="G1785" s="186"/>
      <c r="H1785" s="186"/>
      <c r="J1785" s="166">
        <f t="shared" ref="J1785:U1785" si="8233">-I1578*($G1785/12)</f>
        <v>0</v>
      </c>
      <c r="K1785" s="166">
        <f t="shared" si="8233"/>
        <v>0</v>
      </c>
      <c r="L1785" s="166">
        <f t="shared" si="8233"/>
        <v>0</v>
      </c>
      <c r="M1785" s="166">
        <f t="shared" si="8233"/>
        <v>0</v>
      </c>
      <c r="N1785" s="166">
        <f t="shared" si="8233"/>
        <v>0</v>
      </c>
      <c r="O1785" s="166">
        <f t="shared" si="8233"/>
        <v>0</v>
      </c>
      <c r="P1785" s="166">
        <f t="shared" si="8233"/>
        <v>0</v>
      </c>
      <c r="Q1785" s="166">
        <f t="shared" si="8233"/>
        <v>0</v>
      </c>
      <c r="R1785" s="166">
        <f t="shared" si="8233"/>
        <v>0</v>
      </c>
      <c r="S1785" s="166">
        <f t="shared" si="8233"/>
        <v>0</v>
      </c>
      <c r="T1785" s="166">
        <f t="shared" si="8233"/>
        <v>0</v>
      </c>
      <c r="U1785" s="166">
        <f t="shared" si="8233"/>
        <v>0</v>
      </c>
      <c r="V1785" s="166">
        <f t="shared" si="8210"/>
        <v>0</v>
      </c>
      <c r="W1785" s="100">
        <f t="shared" si="8194"/>
        <v>0</v>
      </c>
      <c r="X1785" s="166">
        <f t="shared" ref="X1785:AH1785" si="8234">-W1578*($G1785/12)</f>
        <v>0</v>
      </c>
      <c r="Y1785" s="166">
        <f t="shared" si="8234"/>
        <v>0</v>
      </c>
      <c r="Z1785" s="166">
        <f t="shared" si="8234"/>
        <v>0</v>
      </c>
      <c r="AA1785" s="166">
        <f t="shared" si="8234"/>
        <v>0</v>
      </c>
      <c r="AB1785" s="166">
        <f t="shared" si="8234"/>
        <v>0</v>
      </c>
      <c r="AC1785" s="166">
        <f t="shared" si="8234"/>
        <v>0</v>
      </c>
      <c r="AD1785" s="166">
        <f t="shared" si="8234"/>
        <v>0</v>
      </c>
      <c r="AE1785" s="166">
        <f t="shared" si="8234"/>
        <v>0</v>
      </c>
      <c r="AF1785" s="166">
        <f t="shared" si="8234"/>
        <v>0</v>
      </c>
      <c r="AG1785" s="166">
        <f t="shared" si="8234"/>
        <v>0</v>
      </c>
      <c r="AH1785" s="166">
        <f t="shared" si="8234"/>
        <v>0</v>
      </c>
      <c r="AI1785" s="100">
        <f t="shared" si="8212"/>
        <v>0</v>
      </c>
      <c r="AJ1785" s="100">
        <f t="shared" si="8198"/>
        <v>0</v>
      </c>
      <c r="AK1785" s="100">
        <f t="shared" si="8199"/>
        <v>0</v>
      </c>
      <c r="AL1785" s="100">
        <f t="shared" si="8199"/>
        <v>0</v>
      </c>
      <c r="AM1785" s="100">
        <f t="shared" si="8199"/>
        <v>0</v>
      </c>
      <c r="AN1785" s="100">
        <f t="shared" si="8199"/>
        <v>0</v>
      </c>
      <c r="AO1785" s="100">
        <f t="shared" si="8199"/>
        <v>0</v>
      </c>
      <c r="AP1785" s="100">
        <f t="shared" si="8199"/>
        <v>0</v>
      </c>
      <c r="AQ1785" s="100">
        <f t="shared" si="8199"/>
        <v>0</v>
      </c>
      <c r="AR1785" s="100">
        <f t="shared" si="8199"/>
        <v>0</v>
      </c>
      <c r="AS1785" s="100">
        <f t="shared" si="8199"/>
        <v>0</v>
      </c>
      <c r="AT1785" s="100">
        <f t="shared" si="8199"/>
        <v>0</v>
      </c>
      <c r="AU1785" s="100">
        <f t="shared" si="8199"/>
        <v>0</v>
      </c>
      <c r="AV1785" s="100">
        <f t="shared" si="8213"/>
        <v>0</v>
      </c>
      <c r="AW1785" s="100">
        <f t="shared" si="8200"/>
        <v>0</v>
      </c>
      <c r="AX1785" s="100">
        <f t="shared" si="8201"/>
        <v>0</v>
      </c>
      <c r="AY1785" s="100">
        <f t="shared" si="8201"/>
        <v>0</v>
      </c>
      <c r="AZ1785" s="100">
        <f t="shared" si="8201"/>
        <v>0</v>
      </c>
      <c r="BA1785" s="100">
        <f t="shared" si="8201"/>
        <v>0</v>
      </c>
      <c r="BB1785" s="100">
        <f t="shared" si="8201"/>
        <v>0</v>
      </c>
      <c r="BC1785" s="100">
        <f t="shared" si="8201"/>
        <v>0</v>
      </c>
      <c r="BD1785" s="100">
        <f t="shared" si="8201"/>
        <v>0</v>
      </c>
      <c r="BE1785" s="100">
        <f t="shared" si="8201"/>
        <v>0</v>
      </c>
      <c r="BF1785" s="100">
        <f t="shared" si="8201"/>
        <v>0</v>
      </c>
      <c r="BG1785" s="100">
        <f t="shared" si="8201"/>
        <v>0</v>
      </c>
      <c r="BH1785" s="100">
        <f t="shared" si="8201"/>
        <v>0</v>
      </c>
      <c r="BI1785" s="100">
        <f t="shared" si="8134"/>
        <v>0</v>
      </c>
      <c r="BV1785" s="142"/>
      <c r="CI1785" s="142"/>
      <c r="CV1785" s="142"/>
      <c r="DI1785" s="142"/>
      <c r="DV1785" s="142"/>
      <c r="EI1785" s="142"/>
    </row>
    <row r="1786" spans="1:139" ht="15.75" hidden="1" outlineLevel="1" x14ac:dyDescent="0.25">
      <c r="A1786" s="2">
        <f t="shared" si="8206"/>
        <v>77</v>
      </c>
      <c r="B1786" s="1">
        <f t="shared" si="8224"/>
        <v>0</v>
      </c>
      <c r="C1786" s="1">
        <f t="shared" si="8224"/>
        <v>0</v>
      </c>
      <c r="D1786" s="2">
        <f t="shared" si="8224"/>
        <v>0</v>
      </c>
      <c r="E1786" s="141">
        <f t="shared" si="8224"/>
        <v>0</v>
      </c>
      <c r="F1786" s="114">
        <f t="shared" si="8192"/>
        <v>0</v>
      </c>
      <c r="G1786" s="186"/>
      <c r="H1786" s="186"/>
      <c r="J1786" s="166">
        <f t="shared" ref="J1786:U1786" si="8235">-I1579*($G1786/12)</f>
        <v>0</v>
      </c>
      <c r="K1786" s="166">
        <f t="shared" si="8235"/>
        <v>0</v>
      </c>
      <c r="L1786" s="166">
        <f t="shared" si="8235"/>
        <v>0</v>
      </c>
      <c r="M1786" s="166">
        <f t="shared" si="8235"/>
        <v>0</v>
      </c>
      <c r="N1786" s="166">
        <f t="shared" si="8235"/>
        <v>0</v>
      </c>
      <c r="O1786" s="166">
        <f t="shared" si="8235"/>
        <v>0</v>
      </c>
      <c r="P1786" s="166">
        <f t="shared" si="8235"/>
        <v>0</v>
      </c>
      <c r="Q1786" s="166">
        <f t="shared" si="8235"/>
        <v>0</v>
      </c>
      <c r="R1786" s="166">
        <f t="shared" si="8235"/>
        <v>0</v>
      </c>
      <c r="S1786" s="166">
        <f t="shared" si="8235"/>
        <v>0</v>
      </c>
      <c r="T1786" s="166">
        <f t="shared" si="8235"/>
        <v>0</v>
      </c>
      <c r="U1786" s="166">
        <f t="shared" si="8235"/>
        <v>0</v>
      </c>
      <c r="V1786" s="166">
        <f t="shared" si="8210"/>
        <v>0</v>
      </c>
      <c r="W1786" s="100">
        <f t="shared" si="8194"/>
        <v>0</v>
      </c>
      <c r="X1786" s="166">
        <f t="shared" ref="X1786:AH1786" si="8236">-W1579*($G1786/12)</f>
        <v>0</v>
      </c>
      <c r="Y1786" s="166">
        <f t="shared" si="8236"/>
        <v>0</v>
      </c>
      <c r="Z1786" s="166">
        <f t="shared" si="8236"/>
        <v>0</v>
      </c>
      <c r="AA1786" s="166">
        <f t="shared" si="8236"/>
        <v>0</v>
      </c>
      <c r="AB1786" s="166">
        <f t="shared" si="8236"/>
        <v>0</v>
      </c>
      <c r="AC1786" s="166">
        <f t="shared" si="8236"/>
        <v>0</v>
      </c>
      <c r="AD1786" s="166">
        <f t="shared" si="8236"/>
        <v>0</v>
      </c>
      <c r="AE1786" s="166">
        <f t="shared" si="8236"/>
        <v>0</v>
      </c>
      <c r="AF1786" s="166">
        <f t="shared" si="8236"/>
        <v>0</v>
      </c>
      <c r="AG1786" s="166">
        <f t="shared" si="8236"/>
        <v>0</v>
      </c>
      <c r="AH1786" s="166">
        <f t="shared" si="8236"/>
        <v>0</v>
      </c>
      <c r="AI1786" s="100">
        <f t="shared" si="8212"/>
        <v>0</v>
      </c>
      <c r="AJ1786" s="100">
        <f t="shared" si="8198"/>
        <v>0</v>
      </c>
      <c r="AK1786" s="100">
        <f t="shared" si="8199"/>
        <v>0</v>
      </c>
      <c r="AL1786" s="100">
        <f t="shared" si="8199"/>
        <v>0</v>
      </c>
      <c r="AM1786" s="100">
        <f t="shared" si="8199"/>
        <v>0</v>
      </c>
      <c r="AN1786" s="100">
        <f t="shared" si="8199"/>
        <v>0</v>
      </c>
      <c r="AO1786" s="100">
        <f t="shared" si="8199"/>
        <v>0</v>
      </c>
      <c r="AP1786" s="100">
        <f t="shared" si="8199"/>
        <v>0</v>
      </c>
      <c r="AQ1786" s="100">
        <f t="shared" si="8199"/>
        <v>0</v>
      </c>
      <c r="AR1786" s="100">
        <f t="shared" si="8199"/>
        <v>0</v>
      </c>
      <c r="AS1786" s="100">
        <f t="shared" si="8199"/>
        <v>0</v>
      </c>
      <c r="AT1786" s="100">
        <f t="shared" si="8199"/>
        <v>0</v>
      </c>
      <c r="AU1786" s="100">
        <f t="shared" si="8199"/>
        <v>0</v>
      </c>
      <c r="AV1786" s="100">
        <f t="shared" si="8213"/>
        <v>0</v>
      </c>
      <c r="AW1786" s="100">
        <f t="shared" si="8200"/>
        <v>0</v>
      </c>
      <c r="AX1786" s="100">
        <f t="shared" si="8201"/>
        <v>0</v>
      </c>
      <c r="AY1786" s="100">
        <f t="shared" si="8201"/>
        <v>0</v>
      </c>
      <c r="AZ1786" s="100">
        <f t="shared" si="8201"/>
        <v>0</v>
      </c>
      <c r="BA1786" s="100">
        <f t="shared" si="8201"/>
        <v>0</v>
      </c>
      <c r="BB1786" s="100">
        <f t="shared" si="8201"/>
        <v>0</v>
      </c>
      <c r="BC1786" s="100">
        <f t="shared" si="8201"/>
        <v>0</v>
      </c>
      <c r="BD1786" s="100">
        <f t="shared" si="8201"/>
        <v>0</v>
      </c>
      <c r="BE1786" s="100">
        <f t="shared" si="8201"/>
        <v>0</v>
      </c>
      <c r="BF1786" s="100">
        <f t="shared" si="8201"/>
        <v>0</v>
      </c>
      <c r="BG1786" s="100">
        <f t="shared" si="8201"/>
        <v>0</v>
      </c>
      <c r="BH1786" s="100">
        <f t="shared" si="8201"/>
        <v>0</v>
      </c>
      <c r="BI1786" s="100">
        <f t="shared" si="8134"/>
        <v>0</v>
      </c>
      <c r="BV1786" s="142"/>
      <c r="CI1786" s="142"/>
      <c r="CV1786" s="142"/>
      <c r="DI1786" s="142"/>
      <c r="DV1786" s="142"/>
      <c r="EI1786" s="142"/>
    </row>
    <row r="1787" spans="1:139" ht="15.75" hidden="1" outlineLevel="1" x14ac:dyDescent="0.25">
      <c r="A1787" s="2">
        <f t="shared" si="8206"/>
        <v>78</v>
      </c>
      <c r="B1787" s="1">
        <f t="shared" si="8224"/>
        <v>0</v>
      </c>
      <c r="C1787" s="1">
        <f t="shared" si="8224"/>
        <v>0</v>
      </c>
      <c r="D1787" s="2">
        <f t="shared" si="8224"/>
        <v>0</v>
      </c>
      <c r="E1787" s="141">
        <f t="shared" si="8224"/>
        <v>0</v>
      </c>
      <c r="F1787" s="114">
        <f t="shared" si="8192"/>
        <v>0</v>
      </c>
      <c r="G1787" s="186"/>
      <c r="H1787" s="186"/>
      <c r="J1787" s="166">
        <f t="shared" ref="J1787:U1787" si="8237">-I1580*($G1787/12)</f>
        <v>0</v>
      </c>
      <c r="K1787" s="166">
        <f t="shared" si="8237"/>
        <v>0</v>
      </c>
      <c r="L1787" s="166">
        <f t="shared" si="8237"/>
        <v>0</v>
      </c>
      <c r="M1787" s="166">
        <f t="shared" si="8237"/>
        <v>0</v>
      </c>
      <c r="N1787" s="166">
        <f t="shared" si="8237"/>
        <v>0</v>
      </c>
      <c r="O1787" s="166">
        <f t="shared" si="8237"/>
        <v>0</v>
      </c>
      <c r="P1787" s="166">
        <f t="shared" si="8237"/>
        <v>0</v>
      </c>
      <c r="Q1787" s="166">
        <f t="shared" si="8237"/>
        <v>0</v>
      </c>
      <c r="R1787" s="166">
        <f t="shared" si="8237"/>
        <v>0</v>
      </c>
      <c r="S1787" s="166">
        <f t="shared" si="8237"/>
        <v>0</v>
      </c>
      <c r="T1787" s="166">
        <f t="shared" si="8237"/>
        <v>0</v>
      </c>
      <c r="U1787" s="166">
        <f t="shared" si="8237"/>
        <v>0</v>
      </c>
      <c r="V1787" s="166">
        <f t="shared" si="8210"/>
        <v>0</v>
      </c>
      <c r="W1787" s="100">
        <f t="shared" si="8194"/>
        <v>0</v>
      </c>
      <c r="X1787" s="166">
        <f t="shared" ref="X1787:AH1787" si="8238">-W1580*($G1787/12)</f>
        <v>0</v>
      </c>
      <c r="Y1787" s="166">
        <f t="shared" si="8238"/>
        <v>0</v>
      </c>
      <c r="Z1787" s="166">
        <f t="shared" si="8238"/>
        <v>0</v>
      </c>
      <c r="AA1787" s="166">
        <f t="shared" si="8238"/>
        <v>0</v>
      </c>
      <c r="AB1787" s="166">
        <f t="shared" si="8238"/>
        <v>0</v>
      </c>
      <c r="AC1787" s="166">
        <f t="shared" si="8238"/>
        <v>0</v>
      </c>
      <c r="AD1787" s="166">
        <f t="shared" si="8238"/>
        <v>0</v>
      </c>
      <c r="AE1787" s="166">
        <f t="shared" si="8238"/>
        <v>0</v>
      </c>
      <c r="AF1787" s="166">
        <f t="shared" si="8238"/>
        <v>0</v>
      </c>
      <c r="AG1787" s="166">
        <f t="shared" si="8238"/>
        <v>0</v>
      </c>
      <c r="AH1787" s="166">
        <f t="shared" si="8238"/>
        <v>0</v>
      </c>
      <c r="AI1787" s="100">
        <f t="shared" si="8212"/>
        <v>0</v>
      </c>
      <c r="AJ1787" s="100">
        <f t="shared" si="8198"/>
        <v>0</v>
      </c>
      <c r="AK1787" s="100">
        <f t="shared" si="8199"/>
        <v>0</v>
      </c>
      <c r="AL1787" s="100">
        <f t="shared" si="8199"/>
        <v>0</v>
      </c>
      <c r="AM1787" s="100">
        <f t="shared" si="8199"/>
        <v>0</v>
      </c>
      <c r="AN1787" s="100">
        <f t="shared" si="8199"/>
        <v>0</v>
      </c>
      <c r="AO1787" s="100">
        <f t="shared" si="8199"/>
        <v>0</v>
      </c>
      <c r="AP1787" s="100">
        <f t="shared" si="8199"/>
        <v>0</v>
      </c>
      <c r="AQ1787" s="100">
        <f t="shared" si="8199"/>
        <v>0</v>
      </c>
      <c r="AR1787" s="100">
        <f t="shared" si="8199"/>
        <v>0</v>
      </c>
      <c r="AS1787" s="100">
        <f t="shared" si="8199"/>
        <v>0</v>
      </c>
      <c r="AT1787" s="100">
        <f t="shared" si="8199"/>
        <v>0</v>
      </c>
      <c r="AU1787" s="100">
        <f t="shared" si="8199"/>
        <v>0</v>
      </c>
      <c r="AV1787" s="100">
        <f t="shared" si="8213"/>
        <v>0</v>
      </c>
      <c r="AW1787" s="100">
        <f t="shared" si="8200"/>
        <v>0</v>
      </c>
      <c r="AX1787" s="100">
        <f t="shared" ref="AX1787:BH1802" si="8239">-AW1580*($H1787/12)</f>
        <v>0</v>
      </c>
      <c r="AY1787" s="100">
        <f t="shared" si="8239"/>
        <v>0</v>
      </c>
      <c r="AZ1787" s="100">
        <f t="shared" si="8239"/>
        <v>0</v>
      </c>
      <c r="BA1787" s="100">
        <f t="shared" si="8239"/>
        <v>0</v>
      </c>
      <c r="BB1787" s="100">
        <f t="shared" si="8239"/>
        <v>0</v>
      </c>
      <c r="BC1787" s="100">
        <f t="shared" si="8239"/>
        <v>0</v>
      </c>
      <c r="BD1787" s="100">
        <f t="shared" si="8239"/>
        <v>0</v>
      </c>
      <c r="BE1787" s="100">
        <f t="shared" si="8239"/>
        <v>0</v>
      </c>
      <c r="BF1787" s="100">
        <f t="shared" si="8239"/>
        <v>0</v>
      </c>
      <c r="BG1787" s="100">
        <f t="shared" si="8239"/>
        <v>0</v>
      </c>
      <c r="BH1787" s="100">
        <f t="shared" si="8239"/>
        <v>0</v>
      </c>
      <c r="BI1787" s="100">
        <f t="shared" si="8134"/>
        <v>0</v>
      </c>
      <c r="BV1787" s="142"/>
      <c r="CI1787" s="142"/>
      <c r="CV1787" s="142"/>
      <c r="DI1787" s="142"/>
      <c r="DV1787" s="142"/>
      <c r="EI1787" s="142"/>
    </row>
    <row r="1788" spans="1:139" ht="15.75" hidden="1" outlineLevel="1" x14ac:dyDescent="0.25">
      <c r="A1788" s="2">
        <f t="shared" si="8206"/>
        <v>79</v>
      </c>
      <c r="B1788" s="1">
        <f t="shared" si="8224"/>
        <v>0</v>
      </c>
      <c r="C1788" s="1">
        <f t="shared" si="8224"/>
        <v>0</v>
      </c>
      <c r="D1788" s="2">
        <f t="shared" si="8224"/>
        <v>0</v>
      </c>
      <c r="E1788" s="141">
        <f t="shared" si="8224"/>
        <v>0</v>
      </c>
      <c r="F1788" s="114">
        <f t="shared" si="8192"/>
        <v>0</v>
      </c>
      <c r="G1788" s="186"/>
      <c r="H1788" s="186"/>
      <c r="J1788" s="166">
        <f t="shared" ref="J1788:U1788" si="8240">-I1581*($G1788/12)</f>
        <v>0</v>
      </c>
      <c r="K1788" s="166">
        <f t="shared" si="8240"/>
        <v>0</v>
      </c>
      <c r="L1788" s="166">
        <f t="shared" si="8240"/>
        <v>0</v>
      </c>
      <c r="M1788" s="166">
        <f t="shared" si="8240"/>
        <v>0</v>
      </c>
      <c r="N1788" s="166">
        <f t="shared" si="8240"/>
        <v>0</v>
      </c>
      <c r="O1788" s="166">
        <f t="shared" si="8240"/>
        <v>0</v>
      </c>
      <c r="P1788" s="166">
        <f t="shared" si="8240"/>
        <v>0</v>
      </c>
      <c r="Q1788" s="166">
        <f t="shared" si="8240"/>
        <v>0</v>
      </c>
      <c r="R1788" s="166">
        <f t="shared" si="8240"/>
        <v>0</v>
      </c>
      <c r="S1788" s="166">
        <f t="shared" si="8240"/>
        <v>0</v>
      </c>
      <c r="T1788" s="166">
        <f t="shared" si="8240"/>
        <v>0</v>
      </c>
      <c r="U1788" s="166">
        <f t="shared" si="8240"/>
        <v>0</v>
      </c>
      <c r="V1788" s="166">
        <f t="shared" si="8210"/>
        <v>0</v>
      </c>
      <c r="W1788" s="100">
        <f t="shared" si="8194"/>
        <v>0</v>
      </c>
      <c r="X1788" s="166">
        <f t="shared" ref="X1788:AH1788" si="8241">-W1581*($G1788/12)</f>
        <v>0</v>
      </c>
      <c r="Y1788" s="166">
        <f t="shared" si="8241"/>
        <v>0</v>
      </c>
      <c r="Z1788" s="166">
        <f t="shared" si="8241"/>
        <v>0</v>
      </c>
      <c r="AA1788" s="166">
        <f t="shared" si="8241"/>
        <v>0</v>
      </c>
      <c r="AB1788" s="166">
        <f t="shared" si="8241"/>
        <v>0</v>
      </c>
      <c r="AC1788" s="166">
        <f t="shared" si="8241"/>
        <v>0</v>
      </c>
      <c r="AD1788" s="166">
        <f t="shared" si="8241"/>
        <v>0</v>
      </c>
      <c r="AE1788" s="166">
        <f t="shared" si="8241"/>
        <v>0</v>
      </c>
      <c r="AF1788" s="166">
        <f t="shared" si="8241"/>
        <v>0</v>
      </c>
      <c r="AG1788" s="166">
        <f t="shared" si="8241"/>
        <v>0</v>
      </c>
      <c r="AH1788" s="166">
        <f t="shared" si="8241"/>
        <v>0</v>
      </c>
      <c r="AI1788" s="100">
        <f t="shared" si="8212"/>
        <v>0</v>
      </c>
      <c r="AJ1788" s="100">
        <f t="shared" si="8198"/>
        <v>0</v>
      </c>
      <c r="AK1788" s="100">
        <f t="shared" si="8199"/>
        <v>0</v>
      </c>
      <c r="AL1788" s="100">
        <f t="shared" si="8199"/>
        <v>0</v>
      </c>
      <c r="AM1788" s="100">
        <f t="shared" si="8199"/>
        <v>0</v>
      </c>
      <c r="AN1788" s="100">
        <f t="shared" si="8199"/>
        <v>0</v>
      </c>
      <c r="AO1788" s="100">
        <f t="shared" si="8199"/>
        <v>0</v>
      </c>
      <c r="AP1788" s="100">
        <f t="shared" si="8199"/>
        <v>0</v>
      </c>
      <c r="AQ1788" s="100">
        <f t="shared" si="8199"/>
        <v>0</v>
      </c>
      <c r="AR1788" s="100">
        <f t="shared" si="8199"/>
        <v>0</v>
      </c>
      <c r="AS1788" s="100">
        <f t="shared" si="8199"/>
        <v>0</v>
      </c>
      <c r="AT1788" s="100">
        <f t="shared" si="8199"/>
        <v>0</v>
      </c>
      <c r="AU1788" s="100">
        <f t="shared" si="8199"/>
        <v>0</v>
      </c>
      <c r="AV1788" s="100">
        <f t="shared" si="8213"/>
        <v>0</v>
      </c>
      <c r="AW1788" s="100">
        <f t="shared" si="8200"/>
        <v>0</v>
      </c>
      <c r="AX1788" s="100">
        <f t="shared" si="8239"/>
        <v>0</v>
      </c>
      <c r="AY1788" s="100">
        <f t="shared" si="8239"/>
        <v>0</v>
      </c>
      <c r="AZ1788" s="100">
        <f t="shared" si="8239"/>
        <v>0</v>
      </c>
      <c r="BA1788" s="100">
        <f t="shared" si="8239"/>
        <v>0</v>
      </c>
      <c r="BB1788" s="100">
        <f t="shared" si="8239"/>
        <v>0</v>
      </c>
      <c r="BC1788" s="100">
        <f t="shared" si="8239"/>
        <v>0</v>
      </c>
      <c r="BD1788" s="100">
        <f t="shared" si="8239"/>
        <v>0</v>
      </c>
      <c r="BE1788" s="100">
        <f t="shared" si="8239"/>
        <v>0</v>
      </c>
      <c r="BF1788" s="100">
        <f t="shared" si="8239"/>
        <v>0</v>
      </c>
      <c r="BG1788" s="100">
        <f t="shared" si="8239"/>
        <v>0</v>
      </c>
      <c r="BH1788" s="100">
        <f t="shared" si="8239"/>
        <v>0</v>
      </c>
      <c r="BI1788" s="100">
        <f t="shared" si="8134"/>
        <v>0</v>
      </c>
      <c r="BV1788" s="142"/>
      <c r="CI1788" s="142"/>
      <c r="CV1788" s="142"/>
      <c r="DI1788" s="142"/>
      <c r="DV1788" s="142"/>
      <c r="EI1788" s="142"/>
    </row>
    <row r="1789" spans="1:139" ht="15.75" hidden="1" outlineLevel="1" x14ac:dyDescent="0.25">
      <c r="A1789" s="2">
        <f t="shared" si="8206"/>
        <v>80</v>
      </c>
      <c r="B1789" s="1">
        <f t="shared" si="8224"/>
        <v>0</v>
      </c>
      <c r="C1789" s="1">
        <f t="shared" si="8224"/>
        <v>0</v>
      </c>
      <c r="D1789" s="2">
        <f t="shared" si="8224"/>
        <v>0</v>
      </c>
      <c r="E1789" s="141">
        <f t="shared" si="8224"/>
        <v>0</v>
      </c>
      <c r="F1789" s="114">
        <f t="shared" si="8192"/>
        <v>0</v>
      </c>
      <c r="G1789" s="186"/>
      <c r="H1789" s="186"/>
      <c r="J1789" s="166">
        <f t="shared" ref="J1789:U1789" si="8242">-I1582*($G1789/12)</f>
        <v>0</v>
      </c>
      <c r="K1789" s="166">
        <f t="shared" si="8242"/>
        <v>0</v>
      </c>
      <c r="L1789" s="166">
        <f t="shared" si="8242"/>
        <v>0</v>
      </c>
      <c r="M1789" s="166">
        <f t="shared" si="8242"/>
        <v>0</v>
      </c>
      <c r="N1789" s="166">
        <f t="shared" si="8242"/>
        <v>0</v>
      </c>
      <c r="O1789" s="166">
        <f t="shared" si="8242"/>
        <v>0</v>
      </c>
      <c r="P1789" s="166">
        <f t="shared" si="8242"/>
        <v>0</v>
      </c>
      <c r="Q1789" s="166">
        <f t="shared" si="8242"/>
        <v>0</v>
      </c>
      <c r="R1789" s="166">
        <f t="shared" si="8242"/>
        <v>0</v>
      </c>
      <c r="S1789" s="166">
        <f t="shared" si="8242"/>
        <v>0</v>
      </c>
      <c r="T1789" s="166">
        <f t="shared" si="8242"/>
        <v>0</v>
      </c>
      <c r="U1789" s="166">
        <f t="shared" si="8242"/>
        <v>0</v>
      </c>
      <c r="V1789" s="166">
        <f t="shared" si="8210"/>
        <v>0</v>
      </c>
      <c r="W1789" s="100">
        <f t="shared" si="8194"/>
        <v>0</v>
      </c>
      <c r="X1789" s="166">
        <f t="shared" ref="X1789:AH1789" si="8243">-W1582*($G1789/12)</f>
        <v>0</v>
      </c>
      <c r="Y1789" s="166">
        <f t="shared" si="8243"/>
        <v>0</v>
      </c>
      <c r="Z1789" s="166">
        <f t="shared" si="8243"/>
        <v>0</v>
      </c>
      <c r="AA1789" s="166">
        <f t="shared" si="8243"/>
        <v>0</v>
      </c>
      <c r="AB1789" s="166">
        <f t="shared" si="8243"/>
        <v>0</v>
      </c>
      <c r="AC1789" s="166">
        <f t="shared" si="8243"/>
        <v>0</v>
      </c>
      <c r="AD1789" s="166">
        <f t="shared" si="8243"/>
        <v>0</v>
      </c>
      <c r="AE1789" s="166">
        <f t="shared" si="8243"/>
        <v>0</v>
      </c>
      <c r="AF1789" s="166">
        <f t="shared" si="8243"/>
        <v>0</v>
      </c>
      <c r="AG1789" s="166">
        <f t="shared" si="8243"/>
        <v>0</v>
      </c>
      <c r="AH1789" s="166">
        <f t="shared" si="8243"/>
        <v>0</v>
      </c>
      <c r="AI1789" s="100">
        <f t="shared" si="8212"/>
        <v>0</v>
      </c>
      <c r="AJ1789" s="100">
        <f t="shared" si="8198"/>
        <v>0</v>
      </c>
      <c r="AK1789" s="100">
        <f t="shared" si="8199"/>
        <v>0</v>
      </c>
      <c r="AL1789" s="100">
        <f t="shared" si="8199"/>
        <v>0</v>
      </c>
      <c r="AM1789" s="100">
        <f t="shared" si="8199"/>
        <v>0</v>
      </c>
      <c r="AN1789" s="100">
        <f t="shared" si="8199"/>
        <v>0</v>
      </c>
      <c r="AO1789" s="100">
        <f t="shared" si="8199"/>
        <v>0</v>
      </c>
      <c r="AP1789" s="100">
        <f t="shared" si="8199"/>
        <v>0</v>
      </c>
      <c r="AQ1789" s="100">
        <f t="shared" si="8199"/>
        <v>0</v>
      </c>
      <c r="AR1789" s="100">
        <f t="shared" si="8199"/>
        <v>0</v>
      </c>
      <c r="AS1789" s="100">
        <f t="shared" si="8199"/>
        <v>0</v>
      </c>
      <c r="AT1789" s="100">
        <f t="shared" si="8199"/>
        <v>0</v>
      </c>
      <c r="AU1789" s="100">
        <f t="shared" si="8199"/>
        <v>0</v>
      </c>
      <c r="AV1789" s="100">
        <f t="shared" si="8213"/>
        <v>0</v>
      </c>
      <c r="AW1789" s="100">
        <f t="shared" si="8200"/>
        <v>0</v>
      </c>
      <c r="AX1789" s="100">
        <f t="shared" si="8239"/>
        <v>0</v>
      </c>
      <c r="AY1789" s="100">
        <f t="shared" si="8239"/>
        <v>0</v>
      </c>
      <c r="AZ1789" s="100">
        <f t="shared" si="8239"/>
        <v>0</v>
      </c>
      <c r="BA1789" s="100">
        <f t="shared" si="8239"/>
        <v>0</v>
      </c>
      <c r="BB1789" s="100">
        <f t="shared" si="8239"/>
        <v>0</v>
      </c>
      <c r="BC1789" s="100">
        <f t="shared" si="8239"/>
        <v>0</v>
      </c>
      <c r="BD1789" s="100">
        <f t="shared" si="8239"/>
        <v>0</v>
      </c>
      <c r="BE1789" s="100">
        <f t="shared" si="8239"/>
        <v>0</v>
      </c>
      <c r="BF1789" s="100">
        <f t="shared" si="8239"/>
        <v>0</v>
      </c>
      <c r="BG1789" s="100">
        <f t="shared" si="8239"/>
        <v>0</v>
      </c>
      <c r="BH1789" s="100">
        <f t="shared" si="8239"/>
        <v>0</v>
      </c>
      <c r="BI1789" s="100">
        <f t="shared" si="8134"/>
        <v>0</v>
      </c>
      <c r="BV1789" s="142"/>
      <c r="CI1789" s="142"/>
      <c r="CV1789" s="142"/>
      <c r="DI1789" s="142"/>
      <c r="DV1789" s="142"/>
      <c r="EI1789" s="142"/>
    </row>
    <row r="1790" spans="1:139" ht="15.75" hidden="1" outlineLevel="1" x14ac:dyDescent="0.25">
      <c r="A1790" s="2">
        <f t="shared" si="8206"/>
        <v>81</v>
      </c>
      <c r="B1790" s="1">
        <f t="shared" si="8224"/>
        <v>0</v>
      </c>
      <c r="C1790" s="1">
        <f t="shared" si="8224"/>
        <v>0</v>
      </c>
      <c r="D1790" s="2">
        <f t="shared" si="8224"/>
        <v>0</v>
      </c>
      <c r="E1790" s="141">
        <f t="shared" si="8224"/>
        <v>0</v>
      </c>
      <c r="F1790" s="114">
        <f t="shared" si="8192"/>
        <v>0</v>
      </c>
      <c r="G1790" s="186"/>
      <c r="H1790" s="186"/>
      <c r="J1790" s="166">
        <f t="shared" ref="J1790:U1790" si="8244">-I1583*($G1790/12)</f>
        <v>0</v>
      </c>
      <c r="K1790" s="166">
        <f t="shared" si="8244"/>
        <v>0</v>
      </c>
      <c r="L1790" s="166">
        <f t="shared" si="8244"/>
        <v>0</v>
      </c>
      <c r="M1790" s="166">
        <f t="shared" si="8244"/>
        <v>0</v>
      </c>
      <c r="N1790" s="166">
        <f t="shared" si="8244"/>
        <v>0</v>
      </c>
      <c r="O1790" s="166">
        <f t="shared" si="8244"/>
        <v>0</v>
      </c>
      <c r="P1790" s="166">
        <f t="shared" si="8244"/>
        <v>0</v>
      </c>
      <c r="Q1790" s="166">
        <f t="shared" si="8244"/>
        <v>0</v>
      </c>
      <c r="R1790" s="166">
        <f t="shared" si="8244"/>
        <v>0</v>
      </c>
      <c r="S1790" s="166">
        <f t="shared" si="8244"/>
        <v>0</v>
      </c>
      <c r="T1790" s="166">
        <f t="shared" si="8244"/>
        <v>0</v>
      </c>
      <c r="U1790" s="166">
        <f t="shared" si="8244"/>
        <v>0</v>
      </c>
      <c r="V1790" s="166">
        <f t="shared" si="8210"/>
        <v>0</v>
      </c>
      <c r="W1790" s="100">
        <f t="shared" si="8194"/>
        <v>0</v>
      </c>
      <c r="X1790" s="166">
        <f t="shared" ref="X1790:AH1790" si="8245">-W1583*($G1790/12)</f>
        <v>0</v>
      </c>
      <c r="Y1790" s="166">
        <f t="shared" si="8245"/>
        <v>0</v>
      </c>
      <c r="Z1790" s="166">
        <f t="shared" si="8245"/>
        <v>0</v>
      </c>
      <c r="AA1790" s="166">
        <f t="shared" si="8245"/>
        <v>0</v>
      </c>
      <c r="AB1790" s="166">
        <f t="shared" si="8245"/>
        <v>0</v>
      </c>
      <c r="AC1790" s="166">
        <f t="shared" si="8245"/>
        <v>0</v>
      </c>
      <c r="AD1790" s="166">
        <f t="shared" si="8245"/>
        <v>0</v>
      </c>
      <c r="AE1790" s="166">
        <f t="shared" si="8245"/>
        <v>0</v>
      </c>
      <c r="AF1790" s="166">
        <f t="shared" si="8245"/>
        <v>0</v>
      </c>
      <c r="AG1790" s="166">
        <f t="shared" si="8245"/>
        <v>0</v>
      </c>
      <c r="AH1790" s="166">
        <f t="shared" si="8245"/>
        <v>0</v>
      </c>
      <c r="AI1790" s="100">
        <f t="shared" si="8212"/>
        <v>0</v>
      </c>
      <c r="AJ1790" s="100">
        <f t="shared" si="8198"/>
        <v>0</v>
      </c>
      <c r="AK1790" s="100">
        <f t="shared" si="8199"/>
        <v>0</v>
      </c>
      <c r="AL1790" s="100">
        <f t="shared" si="8199"/>
        <v>0</v>
      </c>
      <c r="AM1790" s="100">
        <f t="shared" ref="AL1790:AU1805" si="8246">-AL1583*($H1790/12)</f>
        <v>0</v>
      </c>
      <c r="AN1790" s="100">
        <f t="shared" si="8246"/>
        <v>0</v>
      </c>
      <c r="AO1790" s="100">
        <f t="shared" si="8246"/>
        <v>0</v>
      </c>
      <c r="AP1790" s="100">
        <f t="shared" si="8246"/>
        <v>0</v>
      </c>
      <c r="AQ1790" s="100">
        <f t="shared" si="8246"/>
        <v>0</v>
      </c>
      <c r="AR1790" s="100">
        <f t="shared" si="8246"/>
        <v>0</v>
      </c>
      <c r="AS1790" s="100">
        <f t="shared" si="8246"/>
        <v>0</v>
      </c>
      <c r="AT1790" s="100">
        <f t="shared" si="8246"/>
        <v>0</v>
      </c>
      <c r="AU1790" s="100">
        <f t="shared" si="8246"/>
        <v>0</v>
      </c>
      <c r="AV1790" s="100">
        <f t="shared" si="8213"/>
        <v>0</v>
      </c>
      <c r="AW1790" s="100">
        <f t="shared" si="8200"/>
        <v>0</v>
      </c>
      <c r="AX1790" s="100">
        <f t="shared" si="8239"/>
        <v>0</v>
      </c>
      <c r="AY1790" s="100">
        <f t="shared" si="8239"/>
        <v>0</v>
      </c>
      <c r="AZ1790" s="100">
        <f t="shared" si="8239"/>
        <v>0</v>
      </c>
      <c r="BA1790" s="100">
        <f t="shared" si="8239"/>
        <v>0</v>
      </c>
      <c r="BB1790" s="100">
        <f t="shared" si="8239"/>
        <v>0</v>
      </c>
      <c r="BC1790" s="100">
        <f t="shared" si="8239"/>
        <v>0</v>
      </c>
      <c r="BD1790" s="100">
        <f t="shared" si="8239"/>
        <v>0</v>
      </c>
      <c r="BE1790" s="100">
        <f t="shared" si="8239"/>
        <v>0</v>
      </c>
      <c r="BF1790" s="100">
        <f t="shared" si="8239"/>
        <v>0</v>
      </c>
      <c r="BG1790" s="100">
        <f t="shared" si="8239"/>
        <v>0</v>
      </c>
      <c r="BH1790" s="100">
        <f t="shared" si="8239"/>
        <v>0</v>
      </c>
      <c r="BI1790" s="100">
        <f t="shared" si="8134"/>
        <v>0</v>
      </c>
      <c r="BV1790" s="142"/>
      <c r="CI1790" s="142"/>
      <c r="CV1790" s="142"/>
      <c r="DI1790" s="142"/>
      <c r="DV1790" s="142"/>
      <c r="EI1790" s="142"/>
    </row>
    <row r="1791" spans="1:139" ht="15.75" hidden="1" outlineLevel="1" x14ac:dyDescent="0.25">
      <c r="A1791" s="2">
        <f t="shared" si="8206"/>
        <v>82</v>
      </c>
      <c r="B1791" s="1">
        <f t="shared" si="8224"/>
        <v>0</v>
      </c>
      <c r="C1791" s="1">
        <f t="shared" si="8224"/>
        <v>0</v>
      </c>
      <c r="D1791" s="2">
        <f t="shared" si="8224"/>
        <v>0</v>
      </c>
      <c r="E1791" s="141">
        <f t="shared" si="8224"/>
        <v>0</v>
      </c>
      <c r="F1791" s="114">
        <f t="shared" si="8192"/>
        <v>0</v>
      </c>
      <c r="G1791" s="186"/>
      <c r="H1791" s="186"/>
      <c r="J1791" s="166">
        <f t="shared" ref="J1791:U1791" si="8247">-I1584*($G1791/12)</f>
        <v>0</v>
      </c>
      <c r="K1791" s="166">
        <f t="shared" si="8247"/>
        <v>0</v>
      </c>
      <c r="L1791" s="166">
        <f t="shared" si="8247"/>
        <v>0</v>
      </c>
      <c r="M1791" s="166">
        <f t="shared" si="8247"/>
        <v>0</v>
      </c>
      <c r="N1791" s="166">
        <f t="shared" si="8247"/>
        <v>0</v>
      </c>
      <c r="O1791" s="166">
        <f t="shared" si="8247"/>
        <v>0</v>
      </c>
      <c r="P1791" s="166">
        <f t="shared" si="8247"/>
        <v>0</v>
      </c>
      <c r="Q1791" s="166">
        <f t="shared" si="8247"/>
        <v>0</v>
      </c>
      <c r="R1791" s="166">
        <f t="shared" si="8247"/>
        <v>0</v>
      </c>
      <c r="S1791" s="166">
        <f t="shared" si="8247"/>
        <v>0</v>
      </c>
      <c r="T1791" s="166">
        <f t="shared" si="8247"/>
        <v>0</v>
      </c>
      <c r="U1791" s="166">
        <f t="shared" si="8247"/>
        <v>0</v>
      </c>
      <c r="V1791" s="166">
        <f t="shared" si="8210"/>
        <v>0</v>
      </c>
      <c r="W1791" s="100">
        <f t="shared" si="8194"/>
        <v>0</v>
      </c>
      <c r="X1791" s="166">
        <f t="shared" ref="X1791:AH1791" si="8248">-W1584*($G1791/12)</f>
        <v>0</v>
      </c>
      <c r="Y1791" s="166">
        <f t="shared" si="8248"/>
        <v>0</v>
      </c>
      <c r="Z1791" s="166">
        <f t="shared" si="8248"/>
        <v>0</v>
      </c>
      <c r="AA1791" s="166">
        <f t="shared" si="8248"/>
        <v>0</v>
      </c>
      <c r="AB1791" s="166">
        <f t="shared" si="8248"/>
        <v>0</v>
      </c>
      <c r="AC1791" s="166">
        <f t="shared" si="8248"/>
        <v>0</v>
      </c>
      <c r="AD1791" s="166">
        <f t="shared" si="8248"/>
        <v>0</v>
      </c>
      <c r="AE1791" s="166">
        <f t="shared" si="8248"/>
        <v>0</v>
      </c>
      <c r="AF1791" s="166">
        <f t="shared" si="8248"/>
        <v>0</v>
      </c>
      <c r="AG1791" s="166">
        <f t="shared" si="8248"/>
        <v>0</v>
      </c>
      <c r="AH1791" s="166">
        <f t="shared" si="8248"/>
        <v>0</v>
      </c>
      <c r="AI1791" s="100">
        <f t="shared" si="8212"/>
        <v>0</v>
      </c>
      <c r="AJ1791" s="100">
        <f t="shared" si="8198"/>
        <v>0</v>
      </c>
      <c r="AK1791" s="100">
        <f t="shared" si="8199"/>
        <v>0</v>
      </c>
      <c r="AL1791" s="100">
        <f t="shared" si="8246"/>
        <v>0</v>
      </c>
      <c r="AM1791" s="100">
        <f t="shared" si="8246"/>
        <v>0</v>
      </c>
      <c r="AN1791" s="100">
        <f t="shared" si="8246"/>
        <v>0</v>
      </c>
      <c r="AO1791" s="100">
        <f t="shared" si="8246"/>
        <v>0</v>
      </c>
      <c r="AP1791" s="100">
        <f t="shared" si="8246"/>
        <v>0</v>
      </c>
      <c r="AQ1791" s="100">
        <f t="shared" si="8246"/>
        <v>0</v>
      </c>
      <c r="AR1791" s="100">
        <f t="shared" si="8246"/>
        <v>0</v>
      </c>
      <c r="AS1791" s="100">
        <f t="shared" si="8246"/>
        <v>0</v>
      </c>
      <c r="AT1791" s="100">
        <f t="shared" si="8246"/>
        <v>0</v>
      </c>
      <c r="AU1791" s="100">
        <f t="shared" si="8246"/>
        <v>0</v>
      </c>
      <c r="AV1791" s="100">
        <f t="shared" si="8213"/>
        <v>0</v>
      </c>
      <c r="AW1791" s="100">
        <f t="shared" si="8200"/>
        <v>0</v>
      </c>
      <c r="AX1791" s="100">
        <f t="shared" si="8239"/>
        <v>0</v>
      </c>
      <c r="AY1791" s="100">
        <f t="shared" si="8239"/>
        <v>0</v>
      </c>
      <c r="AZ1791" s="100">
        <f t="shared" si="8239"/>
        <v>0</v>
      </c>
      <c r="BA1791" s="100">
        <f t="shared" si="8239"/>
        <v>0</v>
      </c>
      <c r="BB1791" s="100">
        <f t="shared" si="8239"/>
        <v>0</v>
      </c>
      <c r="BC1791" s="100">
        <f t="shared" si="8239"/>
        <v>0</v>
      </c>
      <c r="BD1791" s="100">
        <f t="shared" si="8239"/>
        <v>0</v>
      </c>
      <c r="BE1791" s="100">
        <f t="shared" si="8239"/>
        <v>0</v>
      </c>
      <c r="BF1791" s="100">
        <f t="shared" si="8239"/>
        <v>0</v>
      </c>
      <c r="BG1791" s="100">
        <f t="shared" si="8239"/>
        <v>0</v>
      </c>
      <c r="BH1791" s="100">
        <f t="shared" si="8239"/>
        <v>0</v>
      </c>
      <c r="BI1791" s="100">
        <f t="shared" si="8134"/>
        <v>0</v>
      </c>
      <c r="BV1791" s="142"/>
      <c r="CI1791" s="142"/>
      <c r="CV1791" s="142"/>
      <c r="DI1791" s="142"/>
      <c r="DV1791" s="142"/>
      <c r="EI1791" s="142"/>
    </row>
    <row r="1792" spans="1:139" ht="15.75" hidden="1" outlineLevel="1" x14ac:dyDescent="0.25">
      <c r="A1792" s="2">
        <f t="shared" si="8206"/>
        <v>83</v>
      </c>
      <c r="B1792" s="1">
        <f t="shared" si="8224"/>
        <v>0</v>
      </c>
      <c r="C1792" s="1">
        <f t="shared" si="8224"/>
        <v>0</v>
      </c>
      <c r="D1792" s="2">
        <f t="shared" si="8224"/>
        <v>0</v>
      </c>
      <c r="E1792" s="141">
        <f t="shared" si="8224"/>
        <v>0</v>
      </c>
      <c r="F1792" s="114">
        <f t="shared" si="8192"/>
        <v>0</v>
      </c>
      <c r="G1792" s="186"/>
      <c r="H1792" s="186"/>
      <c r="J1792" s="166">
        <f t="shared" ref="J1792:U1792" si="8249">-I1585*($G1792/12)</f>
        <v>0</v>
      </c>
      <c r="K1792" s="166">
        <f t="shared" si="8249"/>
        <v>0</v>
      </c>
      <c r="L1792" s="166">
        <f t="shared" si="8249"/>
        <v>0</v>
      </c>
      <c r="M1792" s="166">
        <f t="shared" si="8249"/>
        <v>0</v>
      </c>
      <c r="N1792" s="166">
        <f t="shared" si="8249"/>
        <v>0</v>
      </c>
      <c r="O1792" s="166">
        <f t="shared" si="8249"/>
        <v>0</v>
      </c>
      <c r="P1792" s="166">
        <f t="shared" si="8249"/>
        <v>0</v>
      </c>
      <c r="Q1792" s="166">
        <f t="shared" si="8249"/>
        <v>0</v>
      </c>
      <c r="R1792" s="166">
        <f t="shared" si="8249"/>
        <v>0</v>
      </c>
      <c r="S1792" s="166">
        <f t="shared" si="8249"/>
        <v>0</v>
      </c>
      <c r="T1792" s="166">
        <f t="shared" si="8249"/>
        <v>0</v>
      </c>
      <c r="U1792" s="166">
        <f t="shared" si="8249"/>
        <v>0</v>
      </c>
      <c r="V1792" s="166">
        <f t="shared" si="8210"/>
        <v>0</v>
      </c>
      <c r="W1792" s="100">
        <f t="shared" si="8194"/>
        <v>0</v>
      </c>
      <c r="X1792" s="166">
        <f t="shared" ref="X1792:AH1792" si="8250">-W1585*($G1792/12)</f>
        <v>0</v>
      </c>
      <c r="Y1792" s="166">
        <f t="shared" si="8250"/>
        <v>0</v>
      </c>
      <c r="Z1792" s="166">
        <f t="shared" si="8250"/>
        <v>0</v>
      </c>
      <c r="AA1792" s="166">
        <f t="shared" si="8250"/>
        <v>0</v>
      </c>
      <c r="AB1792" s="166">
        <f t="shared" si="8250"/>
        <v>0</v>
      </c>
      <c r="AC1792" s="166">
        <f t="shared" si="8250"/>
        <v>0</v>
      </c>
      <c r="AD1792" s="166">
        <f t="shared" si="8250"/>
        <v>0</v>
      </c>
      <c r="AE1792" s="166">
        <f t="shared" si="8250"/>
        <v>0</v>
      </c>
      <c r="AF1792" s="166">
        <f t="shared" si="8250"/>
        <v>0</v>
      </c>
      <c r="AG1792" s="166">
        <f t="shared" si="8250"/>
        <v>0</v>
      </c>
      <c r="AH1792" s="166">
        <f t="shared" si="8250"/>
        <v>0</v>
      </c>
      <c r="AI1792" s="100">
        <f t="shared" si="8212"/>
        <v>0</v>
      </c>
      <c r="AJ1792" s="100">
        <f t="shared" si="8198"/>
        <v>0</v>
      </c>
      <c r="AK1792" s="100">
        <f t="shared" si="8199"/>
        <v>0</v>
      </c>
      <c r="AL1792" s="100">
        <f t="shared" si="8246"/>
        <v>0</v>
      </c>
      <c r="AM1792" s="100">
        <f t="shared" si="8246"/>
        <v>0</v>
      </c>
      <c r="AN1792" s="100">
        <f t="shared" si="8246"/>
        <v>0</v>
      </c>
      <c r="AO1792" s="100">
        <f t="shared" si="8246"/>
        <v>0</v>
      </c>
      <c r="AP1792" s="100">
        <f t="shared" si="8246"/>
        <v>0</v>
      </c>
      <c r="AQ1792" s="100">
        <f t="shared" si="8246"/>
        <v>0</v>
      </c>
      <c r="AR1792" s="100">
        <f t="shared" si="8246"/>
        <v>0</v>
      </c>
      <c r="AS1792" s="100">
        <f t="shared" si="8246"/>
        <v>0</v>
      </c>
      <c r="AT1792" s="100">
        <f t="shared" si="8246"/>
        <v>0</v>
      </c>
      <c r="AU1792" s="100">
        <f t="shared" si="8246"/>
        <v>0</v>
      </c>
      <c r="AV1792" s="100">
        <f t="shared" si="8213"/>
        <v>0</v>
      </c>
      <c r="AW1792" s="100">
        <f t="shared" si="8200"/>
        <v>0</v>
      </c>
      <c r="AX1792" s="100">
        <f t="shared" si="8239"/>
        <v>0</v>
      </c>
      <c r="AY1792" s="100">
        <f t="shared" si="8239"/>
        <v>0</v>
      </c>
      <c r="AZ1792" s="100">
        <f t="shared" si="8239"/>
        <v>0</v>
      </c>
      <c r="BA1792" s="100">
        <f t="shared" si="8239"/>
        <v>0</v>
      </c>
      <c r="BB1792" s="100">
        <f t="shared" si="8239"/>
        <v>0</v>
      </c>
      <c r="BC1792" s="100">
        <f t="shared" si="8239"/>
        <v>0</v>
      </c>
      <c r="BD1792" s="100">
        <f t="shared" si="8239"/>
        <v>0</v>
      </c>
      <c r="BE1792" s="100">
        <f t="shared" si="8239"/>
        <v>0</v>
      </c>
      <c r="BF1792" s="100">
        <f t="shared" si="8239"/>
        <v>0</v>
      </c>
      <c r="BG1792" s="100">
        <f t="shared" si="8239"/>
        <v>0</v>
      </c>
      <c r="BH1792" s="100">
        <f t="shared" si="8239"/>
        <v>0</v>
      </c>
      <c r="BI1792" s="100">
        <f t="shared" si="8134"/>
        <v>0</v>
      </c>
      <c r="BV1792" s="142"/>
      <c r="CI1792" s="142"/>
      <c r="CV1792" s="142"/>
      <c r="DI1792" s="142"/>
      <c r="DV1792" s="142"/>
      <c r="EI1792" s="142"/>
    </row>
    <row r="1793" spans="1:139" ht="15.75" hidden="1" outlineLevel="1" x14ac:dyDescent="0.25">
      <c r="A1793" s="2">
        <f t="shared" si="8206"/>
        <v>84</v>
      </c>
      <c r="B1793" s="1">
        <f t="shared" si="8224"/>
        <v>0</v>
      </c>
      <c r="C1793" s="1">
        <f t="shared" si="8224"/>
        <v>0</v>
      </c>
      <c r="D1793" s="2">
        <f t="shared" si="8224"/>
        <v>0</v>
      </c>
      <c r="E1793" s="141">
        <f t="shared" si="8224"/>
        <v>0</v>
      </c>
      <c r="F1793" s="114">
        <f t="shared" si="8192"/>
        <v>0</v>
      </c>
      <c r="G1793" s="186"/>
      <c r="H1793" s="186"/>
      <c r="J1793" s="166">
        <f t="shared" ref="J1793:U1793" si="8251">-I1586*($G1793/12)</f>
        <v>0</v>
      </c>
      <c r="K1793" s="166">
        <f t="shared" si="8251"/>
        <v>0</v>
      </c>
      <c r="L1793" s="166">
        <f t="shared" si="8251"/>
        <v>0</v>
      </c>
      <c r="M1793" s="166">
        <f t="shared" si="8251"/>
        <v>0</v>
      </c>
      <c r="N1793" s="166">
        <f t="shared" si="8251"/>
        <v>0</v>
      </c>
      <c r="O1793" s="166">
        <f t="shared" si="8251"/>
        <v>0</v>
      </c>
      <c r="P1793" s="166">
        <f t="shared" si="8251"/>
        <v>0</v>
      </c>
      <c r="Q1793" s="166">
        <f t="shared" si="8251"/>
        <v>0</v>
      </c>
      <c r="R1793" s="166">
        <f t="shared" si="8251"/>
        <v>0</v>
      </c>
      <c r="S1793" s="166">
        <f t="shared" si="8251"/>
        <v>0</v>
      </c>
      <c r="T1793" s="166">
        <f t="shared" si="8251"/>
        <v>0</v>
      </c>
      <c r="U1793" s="166">
        <f t="shared" si="8251"/>
        <v>0</v>
      </c>
      <c r="V1793" s="166">
        <f t="shared" si="8210"/>
        <v>0</v>
      </c>
      <c r="W1793" s="100">
        <f t="shared" si="8194"/>
        <v>0</v>
      </c>
      <c r="X1793" s="166">
        <f t="shared" ref="X1793:AH1793" si="8252">-W1586*($G1793/12)</f>
        <v>0</v>
      </c>
      <c r="Y1793" s="166">
        <f t="shared" si="8252"/>
        <v>0</v>
      </c>
      <c r="Z1793" s="166">
        <f t="shared" si="8252"/>
        <v>0</v>
      </c>
      <c r="AA1793" s="166">
        <f t="shared" si="8252"/>
        <v>0</v>
      </c>
      <c r="AB1793" s="166">
        <f t="shared" si="8252"/>
        <v>0</v>
      </c>
      <c r="AC1793" s="166">
        <f t="shared" si="8252"/>
        <v>0</v>
      </c>
      <c r="AD1793" s="166">
        <f t="shared" si="8252"/>
        <v>0</v>
      </c>
      <c r="AE1793" s="166">
        <f t="shared" si="8252"/>
        <v>0</v>
      </c>
      <c r="AF1793" s="166">
        <f t="shared" si="8252"/>
        <v>0</v>
      </c>
      <c r="AG1793" s="166">
        <f t="shared" si="8252"/>
        <v>0</v>
      </c>
      <c r="AH1793" s="166">
        <f t="shared" si="8252"/>
        <v>0</v>
      </c>
      <c r="AI1793" s="100">
        <f t="shared" si="8212"/>
        <v>0</v>
      </c>
      <c r="AJ1793" s="100">
        <f t="shared" si="8198"/>
        <v>0</v>
      </c>
      <c r="AK1793" s="100">
        <f t="shared" si="8199"/>
        <v>0</v>
      </c>
      <c r="AL1793" s="100">
        <f t="shared" si="8246"/>
        <v>0</v>
      </c>
      <c r="AM1793" s="100">
        <f t="shared" si="8246"/>
        <v>0</v>
      </c>
      <c r="AN1793" s="100">
        <f t="shared" si="8246"/>
        <v>0</v>
      </c>
      <c r="AO1793" s="100">
        <f t="shared" si="8246"/>
        <v>0</v>
      </c>
      <c r="AP1793" s="100">
        <f t="shared" si="8246"/>
        <v>0</v>
      </c>
      <c r="AQ1793" s="100">
        <f t="shared" si="8246"/>
        <v>0</v>
      </c>
      <c r="AR1793" s="100">
        <f t="shared" si="8246"/>
        <v>0</v>
      </c>
      <c r="AS1793" s="100">
        <f t="shared" si="8246"/>
        <v>0</v>
      </c>
      <c r="AT1793" s="100">
        <f t="shared" si="8246"/>
        <v>0</v>
      </c>
      <c r="AU1793" s="100">
        <f t="shared" si="8246"/>
        <v>0</v>
      </c>
      <c r="AV1793" s="100">
        <f t="shared" si="8213"/>
        <v>0</v>
      </c>
      <c r="AW1793" s="100">
        <f t="shared" si="8200"/>
        <v>0</v>
      </c>
      <c r="AX1793" s="100">
        <f t="shared" si="8239"/>
        <v>0</v>
      </c>
      <c r="AY1793" s="100">
        <f t="shared" si="8239"/>
        <v>0</v>
      </c>
      <c r="AZ1793" s="100">
        <f t="shared" si="8239"/>
        <v>0</v>
      </c>
      <c r="BA1793" s="100">
        <f t="shared" si="8239"/>
        <v>0</v>
      </c>
      <c r="BB1793" s="100">
        <f t="shared" si="8239"/>
        <v>0</v>
      </c>
      <c r="BC1793" s="100">
        <f t="shared" si="8239"/>
        <v>0</v>
      </c>
      <c r="BD1793" s="100">
        <f t="shared" si="8239"/>
        <v>0</v>
      </c>
      <c r="BE1793" s="100">
        <f t="shared" si="8239"/>
        <v>0</v>
      </c>
      <c r="BF1793" s="100">
        <f t="shared" si="8239"/>
        <v>0</v>
      </c>
      <c r="BG1793" s="100">
        <f t="shared" si="8239"/>
        <v>0</v>
      </c>
      <c r="BH1793" s="100">
        <f t="shared" si="8239"/>
        <v>0</v>
      </c>
      <c r="BI1793" s="100">
        <f t="shared" si="8134"/>
        <v>0</v>
      </c>
      <c r="BV1793" s="142"/>
      <c r="CI1793" s="142"/>
      <c r="CV1793" s="142"/>
      <c r="DI1793" s="142"/>
      <c r="DV1793" s="142"/>
      <c r="EI1793" s="142"/>
    </row>
    <row r="1794" spans="1:139" ht="15.75" hidden="1" outlineLevel="1" x14ac:dyDescent="0.25">
      <c r="A1794" s="2">
        <f t="shared" si="8206"/>
        <v>85</v>
      </c>
      <c r="B1794" s="1">
        <f t="shared" si="8224"/>
        <v>0</v>
      </c>
      <c r="C1794" s="1">
        <f t="shared" si="8224"/>
        <v>0</v>
      </c>
      <c r="D1794" s="2">
        <f t="shared" si="8224"/>
        <v>0</v>
      </c>
      <c r="E1794" s="141">
        <f t="shared" si="8224"/>
        <v>0</v>
      </c>
      <c r="F1794" s="114">
        <f t="shared" si="8192"/>
        <v>0</v>
      </c>
      <c r="G1794" s="186"/>
      <c r="H1794" s="186"/>
      <c r="J1794" s="166">
        <f t="shared" ref="J1794:U1794" si="8253">-I1587*($G1794/12)</f>
        <v>0</v>
      </c>
      <c r="K1794" s="166">
        <f t="shared" si="8253"/>
        <v>0</v>
      </c>
      <c r="L1794" s="166">
        <f t="shared" si="8253"/>
        <v>0</v>
      </c>
      <c r="M1794" s="166">
        <f t="shared" si="8253"/>
        <v>0</v>
      </c>
      <c r="N1794" s="166">
        <f t="shared" si="8253"/>
        <v>0</v>
      </c>
      <c r="O1794" s="166">
        <f t="shared" si="8253"/>
        <v>0</v>
      </c>
      <c r="P1794" s="166">
        <f t="shared" si="8253"/>
        <v>0</v>
      </c>
      <c r="Q1794" s="166">
        <f t="shared" si="8253"/>
        <v>0</v>
      </c>
      <c r="R1794" s="166">
        <f t="shared" si="8253"/>
        <v>0</v>
      </c>
      <c r="S1794" s="166">
        <f t="shared" si="8253"/>
        <v>0</v>
      </c>
      <c r="T1794" s="166">
        <f t="shared" si="8253"/>
        <v>0</v>
      </c>
      <c r="U1794" s="166">
        <f t="shared" si="8253"/>
        <v>0</v>
      </c>
      <c r="V1794" s="166">
        <f t="shared" si="8210"/>
        <v>0</v>
      </c>
      <c r="W1794" s="100">
        <f t="shared" si="8194"/>
        <v>0</v>
      </c>
      <c r="X1794" s="166">
        <f t="shared" ref="X1794:AH1794" si="8254">-W1587*($G1794/12)</f>
        <v>0</v>
      </c>
      <c r="Y1794" s="166">
        <f t="shared" si="8254"/>
        <v>0</v>
      </c>
      <c r="Z1794" s="166">
        <f t="shared" si="8254"/>
        <v>0</v>
      </c>
      <c r="AA1794" s="166">
        <f t="shared" si="8254"/>
        <v>0</v>
      </c>
      <c r="AB1794" s="166">
        <f t="shared" si="8254"/>
        <v>0</v>
      </c>
      <c r="AC1794" s="166">
        <f t="shared" si="8254"/>
        <v>0</v>
      </c>
      <c r="AD1794" s="166">
        <f t="shared" si="8254"/>
        <v>0</v>
      </c>
      <c r="AE1794" s="166">
        <f t="shared" si="8254"/>
        <v>0</v>
      </c>
      <c r="AF1794" s="166">
        <f t="shared" si="8254"/>
        <v>0</v>
      </c>
      <c r="AG1794" s="166">
        <f t="shared" si="8254"/>
        <v>0</v>
      </c>
      <c r="AH1794" s="166">
        <f t="shared" si="8254"/>
        <v>0</v>
      </c>
      <c r="AI1794" s="100">
        <f t="shared" si="8212"/>
        <v>0</v>
      </c>
      <c r="AJ1794" s="100">
        <f t="shared" si="8198"/>
        <v>0</v>
      </c>
      <c r="AK1794" s="100">
        <f t="shared" si="8199"/>
        <v>0</v>
      </c>
      <c r="AL1794" s="100">
        <f t="shared" si="8246"/>
        <v>0</v>
      </c>
      <c r="AM1794" s="100">
        <f t="shared" si="8246"/>
        <v>0</v>
      </c>
      <c r="AN1794" s="100">
        <f t="shared" si="8246"/>
        <v>0</v>
      </c>
      <c r="AO1794" s="100">
        <f t="shared" si="8246"/>
        <v>0</v>
      </c>
      <c r="AP1794" s="100">
        <f t="shared" si="8246"/>
        <v>0</v>
      </c>
      <c r="AQ1794" s="100">
        <f t="shared" si="8246"/>
        <v>0</v>
      </c>
      <c r="AR1794" s="100">
        <f t="shared" si="8246"/>
        <v>0</v>
      </c>
      <c r="AS1794" s="100">
        <f t="shared" si="8246"/>
        <v>0</v>
      </c>
      <c r="AT1794" s="100">
        <f t="shared" si="8246"/>
        <v>0</v>
      </c>
      <c r="AU1794" s="100">
        <f t="shared" si="8246"/>
        <v>0</v>
      </c>
      <c r="AV1794" s="100">
        <f t="shared" si="8213"/>
        <v>0</v>
      </c>
      <c r="AW1794" s="100">
        <f t="shared" si="8200"/>
        <v>0</v>
      </c>
      <c r="AX1794" s="100">
        <f t="shared" si="8239"/>
        <v>0</v>
      </c>
      <c r="AY1794" s="100">
        <f t="shared" si="8239"/>
        <v>0</v>
      </c>
      <c r="AZ1794" s="100">
        <f t="shared" si="8239"/>
        <v>0</v>
      </c>
      <c r="BA1794" s="100">
        <f t="shared" si="8239"/>
        <v>0</v>
      </c>
      <c r="BB1794" s="100">
        <f t="shared" si="8239"/>
        <v>0</v>
      </c>
      <c r="BC1794" s="100">
        <f t="shared" si="8239"/>
        <v>0</v>
      </c>
      <c r="BD1794" s="100">
        <f t="shared" si="8239"/>
        <v>0</v>
      </c>
      <c r="BE1794" s="100">
        <f t="shared" si="8239"/>
        <v>0</v>
      </c>
      <c r="BF1794" s="100">
        <f t="shared" si="8239"/>
        <v>0</v>
      </c>
      <c r="BG1794" s="100">
        <f t="shared" si="8239"/>
        <v>0</v>
      </c>
      <c r="BH1794" s="100">
        <f t="shared" si="8239"/>
        <v>0</v>
      </c>
      <c r="BI1794" s="100">
        <f t="shared" si="8134"/>
        <v>0</v>
      </c>
      <c r="BV1794" s="142"/>
      <c r="CI1794" s="142"/>
      <c r="CV1794" s="142"/>
      <c r="DI1794" s="142"/>
      <c r="DV1794" s="142"/>
      <c r="EI1794" s="142"/>
    </row>
    <row r="1795" spans="1:139" ht="15.75" hidden="1" outlineLevel="1" x14ac:dyDescent="0.25">
      <c r="A1795" s="2">
        <f t="shared" si="8206"/>
        <v>86</v>
      </c>
      <c r="B1795" s="1">
        <f t="shared" si="8224"/>
        <v>0</v>
      </c>
      <c r="C1795" s="1">
        <f t="shared" si="8224"/>
        <v>0</v>
      </c>
      <c r="D1795" s="2">
        <f t="shared" si="8224"/>
        <v>0</v>
      </c>
      <c r="E1795" s="141">
        <f t="shared" si="8224"/>
        <v>0</v>
      </c>
      <c r="F1795" s="114">
        <f t="shared" si="8192"/>
        <v>0</v>
      </c>
      <c r="G1795" s="186"/>
      <c r="H1795" s="186"/>
      <c r="J1795" s="166">
        <f t="shared" ref="J1795:U1795" si="8255">-I1588*($G1795/12)</f>
        <v>0</v>
      </c>
      <c r="K1795" s="166">
        <f t="shared" si="8255"/>
        <v>0</v>
      </c>
      <c r="L1795" s="166">
        <f t="shared" si="8255"/>
        <v>0</v>
      </c>
      <c r="M1795" s="166">
        <f t="shared" si="8255"/>
        <v>0</v>
      </c>
      <c r="N1795" s="166">
        <f t="shared" si="8255"/>
        <v>0</v>
      </c>
      <c r="O1795" s="166">
        <f t="shared" si="8255"/>
        <v>0</v>
      </c>
      <c r="P1795" s="166">
        <f t="shared" si="8255"/>
        <v>0</v>
      </c>
      <c r="Q1795" s="166">
        <f t="shared" si="8255"/>
        <v>0</v>
      </c>
      <c r="R1795" s="166">
        <f t="shared" si="8255"/>
        <v>0</v>
      </c>
      <c r="S1795" s="166">
        <f t="shared" si="8255"/>
        <v>0</v>
      </c>
      <c r="T1795" s="166">
        <f t="shared" si="8255"/>
        <v>0</v>
      </c>
      <c r="U1795" s="166">
        <f t="shared" si="8255"/>
        <v>0</v>
      </c>
      <c r="V1795" s="166">
        <f t="shared" si="8210"/>
        <v>0</v>
      </c>
      <c r="W1795" s="100">
        <f t="shared" si="8194"/>
        <v>0</v>
      </c>
      <c r="X1795" s="166">
        <f t="shared" ref="X1795:AH1795" si="8256">-W1588*($G1795/12)</f>
        <v>0</v>
      </c>
      <c r="Y1795" s="166">
        <f t="shared" si="8256"/>
        <v>0</v>
      </c>
      <c r="Z1795" s="166">
        <f t="shared" si="8256"/>
        <v>0</v>
      </c>
      <c r="AA1795" s="166">
        <f t="shared" si="8256"/>
        <v>0</v>
      </c>
      <c r="AB1795" s="166">
        <f t="shared" si="8256"/>
        <v>0</v>
      </c>
      <c r="AC1795" s="166">
        <f t="shared" si="8256"/>
        <v>0</v>
      </c>
      <c r="AD1795" s="166">
        <f t="shared" si="8256"/>
        <v>0</v>
      </c>
      <c r="AE1795" s="166">
        <f t="shared" si="8256"/>
        <v>0</v>
      </c>
      <c r="AF1795" s="166">
        <f t="shared" si="8256"/>
        <v>0</v>
      </c>
      <c r="AG1795" s="166">
        <f t="shared" si="8256"/>
        <v>0</v>
      </c>
      <c r="AH1795" s="166">
        <f t="shared" si="8256"/>
        <v>0</v>
      </c>
      <c r="AI1795" s="100">
        <f t="shared" si="8212"/>
        <v>0</v>
      </c>
      <c r="AJ1795" s="100">
        <f t="shared" si="8198"/>
        <v>0</v>
      </c>
      <c r="AK1795" s="100">
        <f t="shared" si="8199"/>
        <v>0</v>
      </c>
      <c r="AL1795" s="100">
        <f t="shared" si="8246"/>
        <v>0</v>
      </c>
      <c r="AM1795" s="100">
        <f t="shared" si="8246"/>
        <v>0</v>
      </c>
      <c r="AN1795" s="100">
        <f t="shared" si="8246"/>
        <v>0</v>
      </c>
      <c r="AO1795" s="100">
        <f t="shared" si="8246"/>
        <v>0</v>
      </c>
      <c r="AP1795" s="100">
        <f t="shared" si="8246"/>
        <v>0</v>
      </c>
      <c r="AQ1795" s="100">
        <f t="shared" si="8246"/>
        <v>0</v>
      </c>
      <c r="AR1795" s="100">
        <f t="shared" si="8246"/>
        <v>0</v>
      </c>
      <c r="AS1795" s="100">
        <f t="shared" si="8246"/>
        <v>0</v>
      </c>
      <c r="AT1795" s="100">
        <f t="shared" si="8246"/>
        <v>0</v>
      </c>
      <c r="AU1795" s="100">
        <f t="shared" si="8246"/>
        <v>0</v>
      </c>
      <c r="AV1795" s="100">
        <f t="shared" si="8213"/>
        <v>0</v>
      </c>
      <c r="AW1795" s="100">
        <f t="shared" si="8200"/>
        <v>0</v>
      </c>
      <c r="AX1795" s="100">
        <f t="shared" si="8239"/>
        <v>0</v>
      </c>
      <c r="AY1795" s="100">
        <f t="shared" si="8239"/>
        <v>0</v>
      </c>
      <c r="AZ1795" s="100">
        <f t="shared" si="8239"/>
        <v>0</v>
      </c>
      <c r="BA1795" s="100">
        <f t="shared" si="8239"/>
        <v>0</v>
      </c>
      <c r="BB1795" s="100">
        <f t="shared" si="8239"/>
        <v>0</v>
      </c>
      <c r="BC1795" s="100">
        <f t="shared" si="8239"/>
        <v>0</v>
      </c>
      <c r="BD1795" s="100">
        <f t="shared" si="8239"/>
        <v>0</v>
      </c>
      <c r="BE1795" s="100">
        <f t="shared" si="8239"/>
        <v>0</v>
      </c>
      <c r="BF1795" s="100">
        <f t="shared" si="8239"/>
        <v>0</v>
      </c>
      <c r="BG1795" s="100">
        <f t="shared" si="8239"/>
        <v>0</v>
      </c>
      <c r="BH1795" s="100">
        <f t="shared" si="8239"/>
        <v>0</v>
      </c>
      <c r="BI1795" s="100">
        <f t="shared" si="8134"/>
        <v>0</v>
      </c>
      <c r="BV1795" s="142"/>
      <c r="CI1795" s="142"/>
      <c r="CV1795" s="142"/>
      <c r="DI1795" s="142"/>
      <c r="DV1795" s="142"/>
      <c r="EI1795" s="142"/>
    </row>
    <row r="1796" spans="1:139" ht="15.75" hidden="1" outlineLevel="1" x14ac:dyDescent="0.25">
      <c r="A1796" s="2">
        <f t="shared" si="8206"/>
        <v>87</v>
      </c>
      <c r="B1796" s="1">
        <f t="shared" si="8224"/>
        <v>0</v>
      </c>
      <c r="C1796" s="1">
        <f t="shared" si="8224"/>
        <v>0</v>
      </c>
      <c r="D1796" s="2">
        <f t="shared" si="8224"/>
        <v>0</v>
      </c>
      <c r="E1796" s="141">
        <f t="shared" si="8224"/>
        <v>0</v>
      </c>
      <c r="F1796" s="114">
        <f t="shared" si="8192"/>
        <v>0</v>
      </c>
      <c r="G1796" s="186"/>
      <c r="H1796" s="186"/>
      <c r="J1796" s="166">
        <f t="shared" ref="J1796:U1796" si="8257">-I1589*($G1796/12)</f>
        <v>0</v>
      </c>
      <c r="K1796" s="166">
        <f t="shared" si="8257"/>
        <v>0</v>
      </c>
      <c r="L1796" s="166">
        <f t="shared" si="8257"/>
        <v>0</v>
      </c>
      <c r="M1796" s="166">
        <f t="shared" si="8257"/>
        <v>0</v>
      </c>
      <c r="N1796" s="166">
        <f t="shared" si="8257"/>
        <v>0</v>
      </c>
      <c r="O1796" s="166">
        <f t="shared" si="8257"/>
        <v>0</v>
      </c>
      <c r="P1796" s="166">
        <f t="shared" si="8257"/>
        <v>0</v>
      </c>
      <c r="Q1796" s="166">
        <f t="shared" si="8257"/>
        <v>0</v>
      </c>
      <c r="R1796" s="166">
        <f t="shared" si="8257"/>
        <v>0</v>
      </c>
      <c r="S1796" s="166">
        <f t="shared" si="8257"/>
        <v>0</v>
      </c>
      <c r="T1796" s="166">
        <f t="shared" si="8257"/>
        <v>0</v>
      </c>
      <c r="U1796" s="166">
        <f t="shared" si="8257"/>
        <v>0</v>
      </c>
      <c r="V1796" s="166">
        <f t="shared" si="8210"/>
        <v>0</v>
      </c>
      <c r="W1796" s="100">
        <f t="shared" si="8194"/>
        <v>0</v>
      </c>
      <c r="X1796" s="166">
        <f t="shared" ref="X1796:AH1796" si="8258">-W1589*($G1796/12)</f>
        <v>0</v>
      </c>
      <c r="Y1796" s="166">
        <f t="shared" si="8258"/>
        <v>0</v>
      </c>
      <c r="Z1796" s="166">
        <f t="shared" si="8258"/>
        <v>0</v>
      </c>
      <c r="AA1796" s="166">
        <f t="shared" si="8258"/>
        <v>0</v>
      </c>
      <c r="AB1796" s="166">
        <f t="shared" si="8258"/>
        <v>0</v>
      </c>
      <c r="AC1796" s="166">
        <f t="shared" si="8258"/>
        <v>0</v>
      </c>
      <c r="AD1796" s="166">
        <f t="shared" si="8258"/>
        <v>0</v>
      </c>
      <c r="AE1796" s="166">
        <f t="shared" si="8258"/>
        <v>0</v>
      </c>
      <c r="AF1796" s="166">
        <f t="shared" si="8258"/>
        <v>0</v>
      </c>
      <c r="AG1796" s="166">
        <f t="shared" si="8258"/>
        <v>0</v>
      </c>
      <c r="AH1796" s="166">
        <f t="shared" si="8258"/>
        <v>0</v>
      </c>
      <c r="AI1796" s="100">
        <f t="shared" si="8212"/>
        <v>0</v>
      </c>
      <c r="AJ1796" s="100">
        <f t="shared" si="8198"/>
        <v>0</v>
      </c>
      <c r="AK1796" s="100">
        <f t="shared" si="8199"/>
        <v>0</v>
      </c>
      <c r="AL1796" s="100">
        <f t="shared" si="8246"/>
        <v>0</v>
      </c>
      <c r="AM1796" s="100">
        <f t="shared" si="8246"/>
        <v>0</v>
      </c>
      <c r="AN1796" s="100">
        <f t="shared" si="8246"/>
        <v>0</v>
      </c>
      <c r="AO1796" s="100">
        <f t="shared" si="8246"/>
        <v>0</v>
      </c>
      <c r="AP1796" s="100">
        <f t="shared" si="8246"/>
        <v>0</v>
      </c>
      <c r="AQ1796" s="100">
        <f t="shared" si="8246"/>
        <v>0</v>
      </c>
      <c r="AR1796" s="100">
        <f t="shared" si="8246"/>
        <v>0</v>
      </c>
      <c r="AS1796" s="100">
        <f t="shared" si="8246"/>
        <v>0</v>
      </c>
      <c r="AT1796" s="100">
        <f t="shared" si="8246"/>
        <v>0</v>
      </c>
      <c r="AU1796" s="100">
        <f t="shared" si="8246"/>
        <v>0</v>
      </c>
      <c r="AV1796" s="100">
        <f t="shared" si="8213"/>
        <v>0</v>
      </c>
      <c r="AW1796" s="100">
        <f t="shared" si="8200"/>
        <v>0</v>
      </c>
      <c r="AX1796" s="100">
        <f t="shared" si="8239"/>
        <v>0</v>
      </c>
      <c r="AY1796" s="100">
        <f t="shared" si="8239"/>
        <v>0</v>
      </c>
      <c r="AZ1796" s="100">
        <f t="shared" si="8239"/>
        <v>0</v>
      </c>
      <c r="BA1796" s="100">
        <f t="shared" si="8239"/>
        <v>0</v>
      </c>
      <c r="BB1796" s="100">
        <f t="shared" si="8239"/>
        <v>0</v>
      </c>
      <c r="BC1796" s="100">
        <f t="shared" si="8239"/>
        <v>0</v>
      </c>
      <c r="BD1796" s="100">
        <f t="shared" si="8239"/>
        <v>0</v>
      </c>
      <c r="BE1796" s="100">
        <f t="shared" si="8239"/>
        <v>0</v>
      </c>
      <c r="BF1796" s="100">
        <f t="shared" si="8239"/>
        <v>0</v>
      </c>
      <c r="BG1796" s="100">
        <f t="shared" si="8239"/>
        <v>0</v>
      </c>
      <c r="BH1796" s="100">
        <f t="shared" si="8239"/>
        <v>0</v>
      </c>
      <c r="BI1796" s="100">
        <f t="shared" si="8134"/>
        <v>0</v>
      </c>
      <c r="BV1796" s="142"/>
      <c r="CI1796" s="142"/>
      <c r="CV1796" s="142"/>
      <c r="DI1796" s="142"/>
      <c r="DV1796" s="142"/>
      <c r="EI1796" s="142"/>
    </row>
    <row r="1797" spans="1:139" ht="15.75" hidden="1" outlineLevel="1" x14ac:dyDescent="0.25">
      <c r="A1797" s="2">
        <f t="shared" si="8206"/>
        <v>88</v>
      </c>
      <c r="B1797" s="1">
        <f t="shared" si="8224"/>
        <v>0</v>
      </c>
      <c r="C1797" s="1">
        <f t="shared" si="8224"/>
        <v>0</v>
      </c>
      <c r="D1797" s="2">
        <f t="shared" si="8224"/>
        <v>0</v>
      </c>
      <c r="E1797" s="141">
        <f t="shared" si="8224"/>
        <v>0</v>
      </c>
      <c r="F1797" s="114">
        <f t="shared" si="8192"/>
        <v>0</v>
      </c>
      <c r="G1797" s="186"/>
      <c r="H1797" s="186"/>
      <c r="J1797" s="166">
        <f t="shared" ref="J1797:U1797" si="8259">-I1590*($G1797/12)</f>
        <v>0</v>
      </c>
      <c r="K1797" s="166">
        <f t="shared" si="8259"/>
        <v>0</v>
      </c>
      <c r="L1797" s="166">
        <f t="shared" si="8259"/>
        <v>0</v>
      </c>
      <c r="M1797" s="166">
        <f t="shared" si="8259"/>
        <v>0</v>
      </c>
      <c r="N1797" s="166">
        <f t="shared" si="8259"/>
        <v>0</v>
      </c>
      <c r="O1797" s="166">
        <f t="shared" si="8259"/>
        <v>0</v>
      </c>
      <c r="P1797" s="166">
        <f t="shared" si="8259"/>
        <v>0</v>
      </c>
      <c r="Q1797" s="166">
        <f t="shared" si="8259"/>
        <v>0</v>
      </c>
      <c r="R1797" s="166">
        <f t="shared" si="8259"/>
        <v>0</v>
      </c>
      <c r="S1797" s="166">
        <f t="shared" si="8259"/>
        <v>0</v>
      </c>
      <c r="T1797" s="166">
        <f t="shared" si="8259"/>
        <v>0</v>
      </c>
      <c r="U1797" s="166">
        <f t="shared" si="8259"/>
        <v>0</v>
      </c>
      <c r="V1797" s="166">
        <f t="shared" si="8210"/>
        <v>0</v>
      </c>
      <c r="W1797" s="100">
        <f t="shared" si="8194"/>
        <v>0</v>
      </c>
      <c r="X1797" s="166">
        <f t="shared" ref="X1797:AH1797" si="8260">-W1590*($G1797/12)</f>
        <v>0</v>
      </c>
      <c r="Y1797" s="166">
        <f t="shared" si="8260"/>
        <v>0</v>
      </c>
      <c r="Z1797" s="166">
        <f t="shared" si="8260"/>
        <v>0</v>
      </c>
      <c r="AA1797" s="166">
        <f t="shared" si="8260"/>
        <v>0</v>
      </c>
      <c r="AB1797" s="166">
        <f t="shared" si="8260"/>
        <v>0</v>
      </c>
      <c r="AC1797" s="166">
        <f t="shared" si="8260"/>
        <v>0</v>
      </c>
      <c r="AD1797" s="166">
        <f t="shared" si="8260"/>
        <v>0</v>
      </c>
      <c r="AE1797" s="166">
        <f t="shared" si="8260"/>
        <v>0</v>
      </c>
      <c r="AF1797" s="166">
        <f t="shared" si="8260"/>
        <v>0</v>
      </c>
      <c r="AG1797" s="166">
        <f t="shared" si="8260"/>
        <v>0</v>
      </c>
      <c r="AH1797" s="166">
        <f t="shared" si="8260"/>
        <v>0</v>
      </c>
      <c r="AI1797" s="100">
        <f t="shared" si="8212"/>
        <v>0</v>
      </c>
      <c r="AJ1797" s="100">
        <f t="shared" si="8198"/>
        <v>0</v>
      </c>
      <c r="AK1797" s="100">
        <f t="shared" si="8199"/>
        <v>0</v>
      </c>
      <c r="AL1797" s="100">
        <f t="shared" si="8246"/>
        <v>0</v>
      </c>
      <c r="AM1797" s="100">
        <f t="shared" si="8246"/>
        <v>0</v>
      </c>
      <c r="AN1797" s="100">
        <f t="shared" si="8246"/>
        <v>0</v>
      </c>
      <c r="AO1797" s="100">
        <f t="shared" si="8246"/>
        <v>0</v>
      </c>
      <c r="AP1797" s="100">
        <f t="shared" si="8246"/>
        <v>0</v>
      </c>
      <c r="AQ1797" s="100">
        <f t="shared" si="8246"/>
        <v>0</v>
      </c>
      <c r="AR1797" s="100">
        <f t="shared" si="8246"/>
        <v>0</v>
      </c>
      <c r="AS1797" s="100">
        <f t="shared" si="8246"/>
        <v>0</v>
      </c>
      <c r="AT1797" s="100">
        <f t="shared" si="8246"/>
        <v>0</v>
      </c>
      <c r="AU1797" s="100">
        <f t="shared" si="8246"/>
        <v>0</v>
      </c>
      <c r="AV1797" s="100">
        <f t="shared" si="8213"/>
        <v>0</v>
      </c>
      <c r="AW1797" s="100">
        <f t="shared" si="8200"/>
        <v>0</v>
      </c>
      <c r="AX1797" s="100">
        <f t="shared" si="8239"/>
        <v>0</v>
      </c>
      <c r="AY1797" s="100">
        <f t="shared" si="8239"/>
        <v>0</v>
      </c>
      <c r="AZ1797" s="100">
        <f t="shared" si="8239"/>
        <v>0</v>
      </c>
      <c r="BA1797" s="100">
        <f t="shared" si="8239"/>
        <v>0</v>
      </c>
      <c r="BB1797" s="100">
        <f t="shared" si="8239"/>
        <v>0</v>
      </c>
      <c r="BC1797" s="100">
        <f t="shared" si="8239"/>
        <v>0</v>
      </c>
      <c r="BD1797" s="100">
        <f t="shared" si="8239"/>
        <v>0</v>
      </c>
      <c r="BE1797" s="100">
        <f t="shared" si="8239"/>
        <v>0</v>
      </c>
      <c r="BF1797" s="100">
        <f t="shared" si="8239"/>
        <v>0</v>
      </c>
      <c r="BG1797" s="100">
        <f t="shared" si="8239"/>
        <v>0</v>
      </c>
      <c r="BH1797" s="100">
        <f t="shared" si="8239"/>
        <v>0</v>
      </c>
      <c r="BI1797" s="100">
        <f t="shared" si="8134"/>
        <v>0</v>
      </c>
      <c r="BV1797" s="142"/>
      <c r="CI1797" s="142"/>
      <c r="CV1797" s="142"/>
      <c r="DI1797" s="142"/>
      <c r="DV1797" s="142"/>
      <c r="EI1797" s="142"/>
    </row>
    <row r="1798" spans="1:139" ht="15.75" hidden="1" outlineLevel="1" x14ac:dyDescent="0.25">
      <c r="A1798" s="2">
        <f t="shared" si="8206"/>
        <v>89</v>
      </c>
      <c r="B1798" s="1">
        <f t="shared" si="8224"/>
        <v>0</v>
      </c>
      <c r="C1798" s="1">
        <f t="shared" si="8224"/>
        <v>0</v>
      </c>
      <c r="D1798" s="2">
        <f t="shared" si="8224"/>
        <v>0</v>
      </c>
      <c r="E1798" s="141">
        <f t="shared" si="8224"/>
        <v>0</v>
      </c>
      <c r="F1798" s="114">
        <f t="shared" si="8192"/>
        <v>0</v>
      </c>
      <c r="G1798" s="186"/>
      <c r="H1798" s="186"/>
      <c r="J1798" s="166">
        <f t="shared" ref="J1798:U1798" si="8261">-I1591*($G1798/12)</f>
        <v>0</v>
      </c>
      <c r="K1798" s="166">
        <f t="shared" si="8261"/>
        <v>0</v>
      </c>
      <c r="L1798" s="166">
        <f t="shared" si="8261"/>
        <v>0</v>
      </c>
      <c r="M1798" s="166">
        <f t="shared" si="8261"/>
        <v>0</v>
      </c>
      <c r="N1798" s="166">
        <f t="shared" si="8261"/>
        <v>0</v>
      </c>
      <c r="O1798" s="166">
        <f t="shared" si="8261"/>
        <v>0</v>
      </c>
      <c r="P1798" s="166">
        <f t="shared" si="8261"/>
        <v>0</v>
      </c>
      <c r="Q1798" s="166">
        <f t="shared" si="8261"/>
        <v>0</v>
      </c>
      <c r="R1798" s="166">
        <f t="shared" si="8261"/>
        <v>0</v>
      </c>
      <c r="S1798" s="166">
        <f t="shared" si="8261"/>
        <v>0</v>
      </c>
      <c r="T1798" s="166">
        <f t="shared" si="8261"/>
        <v>0</v>
      </c>
      <c r="U1798" s="166">
        <f t="shared" si="8261"/>
        <v>0</v>
      </c>
      <c r="V1798" s="166">
        <f t="shared" si="8210"/>
        <v>0</v>
      </c>
      <c r="W1798" s="100">
        <f t="shared" si="8194"/>
        <v>0</v>
      </c>
      <c r="X1798" s="166">
        <f t="shared" ref="X1798:AH1798" si="8262">-W1591*($G1798/12)</f>
        <v>0</v>
      </c>
      <c r="Y1798" s="166">
        <f t="shared" si="8262"/>
        <v>0</v>
      </c>
      <c r="Z1798" s="166">
        <f t="shared" si="8262"/>
        <v>0</v>
      </c>
      <c r="AA1798" s="166">
        <f t="shared" si="8262"/>
        <v>0</v>
      </c>
      <c r="AB1798" s="166">
        <f t="shared" si="8262"/>
        <v>0</v>
      </c>
      <c r="AC1798" s="166">
        <f t="shared" si="8262"/>
        <v>0</v>
      </c>
      <c r="AD1798" s="166">
        <f t="shared" si="8262"/>
        <v>0</v>
      </c>
      <c r="AE1798" s="166">
        <f t="shared" si="8262"/>
        <v>0</v>
      </c>
      <c r="AF1798" s="166">
        <f t="shared" si="8262"/>
        <v>0</v>
      </c>
      <c r="AG1798" s="166">
        <f t="shared" si="8262"/>
        <v>0</v>
      </c>
      <c r="AH1798" s="166">
        <f t="shared" si="8262"/>
        <v>0</v>
      </c>
      <c r="AI1798" s="100">
        <f t="shared" si="8212"/>
        <v>0</v>
      </c>
      <c r="AJ1798" s="100">
        <f t="shared" si="8198"/>
        <v>0</v>
      </c>
      <c r="AK1798" s="100">
        <f t="shared" si="8199"/>
        <v>0</v>
      </c>
      <c r="AL1798" s="100">
        <f t="shared" si="8246"/>
        <v>0</v>
      </c>
      <c r="AM1798" s="100">
        <f t="shared" si="8246"/>
        <v>0</v>
      </c>
      <c r="AN1798" s="100">
        <f t="shared" si="8246"/>
        <v>0</v>
      </c>
      <c r="AO1798" s="100">
        <f t="shared" si="8246"/>
        <v>0</v>
      </c>
      <c r="AP1798" s="100">
        <f t="shared" si="8246"/>
        <v>0</v>
      </c>
      <c r="AQ1798" s="100">
        <f t="shared" si="8246"/>
        <v>0</v>
      </c>
      <c r="AR1798" s="100">
        <f t="shared" si="8246"/>
        <v>0</v>
      </c>
      <c r="AS1798" s="100">
        <f t="shared" si="8246"/>
        <v>0</v>
      </c>
      <c r="AT1798" s="100">
        <f t="shared" si="8246"/>
        <v>0</v>
      </c>
      <c r="AU1798" s="100">
        <f t="shared" si="8246"/>
        <v>0</v>
      </c>
      <c r="AV1798" s="100">
        <f t="shared" si="8213"/>
        <v>0</v>
      </c>
      <c r="AW1798" s="100">
        <f t="shared" si="8200"/>
        <v>0</v>
      </c>
      <c r="AX1798" s="100">
        <f t="shared" si="8239"/>
        <v>0</v>
      </c>
      <c r="AY1798" s="100">
        <f t="shared" si="8239"/>
        <v>0</v>
      </c>
      <c r="AZ1798" s="100">
        <f t="shared" si="8239"/>
        <v>0</v>
      </c>
      <c r="BA1798" s="100">
        <f t="shared" si="8239"/>
        <v>0</v>
      </c>
      <c r="BB1798" s="100">
        <f t="shared" si="8239"/>
        <v>0</v>
      </c>
      <c r="BC1798" s="100">
        <f t="shared" si="8239"/>
        <v>0</v>
      </c>
      <c r="BD1798" s="100">
        <f t="shared" si="8239"/>
        <v>0</v>
      </c>
      <c r="BE1798" s="100">
        <f t="shared" si="8239"/>
        <v>0</v>
      </c>
      <c r="BF1798" s="100">
        <f t="shared" si="8239"/>
        <v>0</v>
      </c>
      <c r="BG1798" s="100">
        <f t="shared" si="8239"/>
        <v>0</v>
      </c>
      <c r="BH1798" s="100">
        <f t="shared" si="8239"/>
        <v>0</v>
      </c>
      <c r="BI1798" s="100">
        <f t="shared" si="8134"/>
        <v>0</v>
      </c>
      <c r="BV1798" s="142"/>
      <c r="CI1798" s="142"/>
      <c r="CV1798" s="142"/>
      <c r="DI1798" s="142"/>
      <c r="DV1798" s="142"/>
      <c r="EI1798" s="142"/>
    </row>
    <row r="1799" spans="1:139" ht="15.75" hidden="1" outlineLevel="1" x14ac:dyDescent="0.25">
      <c r="A1799" s="2">
        <f t="shared" si="8206"/>
        <v>90</v>
      </c>
      <c r="B1799" s="1">
        <f t="shared" si="8224"/>
        <v>0</v>
      </c>
      <c r="C1799" s="1">
        <f t="shared" si="8224"/>
        <v>0</v>
      </c>
      <c r="D1799" s="2">
        <f t="shared" si="8224"/>
        <v>0</v>
      </c>
      <c r="E1799" s="141">
        <f t="shared" si="8224"/>
        <v>0</v>
      </c>
      <c r="F1799" s="114">
        <f t="shared" si="8192"/>
        <v>0</v>
      </c>
      <c r="G1799" s="186"/>
      <c r="H1799" s="186"/>
      <c r="J1799" s="166">
        <f t="shared" ref="J1799:U1799" si="8263">-I1592*($G1799/12)</f>
        <v>0</v>
      </c>
      <c r="K1799" s="166">
        <f t="shared" si="8263"/>
        <v>0</v>
      </c>
      <c r="L1799" s="166">
        <f t="shared" si="8263"/>
        <v>0</v>
      </c>
      <c r="M1799" s="166">
        <f t="shared" si="8263"/>
        <v>0</v>
      </c>
      <c r="N1799" s="166">
        <f t="shared" si="8263"/>
        <v>0</v>
      </c>
      <c r="O1799" s="166">
        <f t="shared" si="8263"/>
        <v>0</v>
      </c>
      <c r="P1799" s="166">
        <f t="shared" si="8263"/>
        <v>0</v>
      </c>
      <c r="Q1799" s="166">
        <f t="shared" si="8263"/>
        <v>0</v>
      </c>
      <c r="R1799" s="166">
        <f t="shared" si="8263"/>
        <v>0</v>
      </c>
      <c r="S1799" s="166">
        <f t="shared" si="8263"/>
        <v>0</v>
      </c>
      <c r="T1799" s="166">
        <f t="shared" si="8263"/>
        <v>0</v>
      </c>
      <c r="U1799" s="166">
        <f t="shared" si="8263"/>
        <v>0</v>
      </c>
      <c r="V1799" s="166">
        <f t="shared" si="8210"/>
        <v>0</v>
      </c>
      <c r="W1799" s="100">
        <f t="shared" si="8194"/>
        <v>0</v>
      </c>
      <c r="X1799" s="166">
        <f t="shared" ref="X1799:AH1799" si="8264">-W1592*($G1799/12)</f>
        <v>0</v>
      </c>
      <c r="Y1799" s="166">
        <f t="shared" si="8264"/>
        <v>0</v>
      </c>
      <c r="Z1799" s="166">
        <f t="shared" si="8264"/>
        <v>0</v>
      </c>
      <c r="AA1799" s="166">
        <f t="shared" si="8264"/>
        <v>0</v>
      </c>
      <c r="AB1799" s="166">
        <f t="shared" si="8264"/>
        <v>0</v>
      </c>
      <c r="AC1799" s="166">
        <f t="shared" si="8264"/>
        <v>0</v>
      </c>
      <c r="AD1799" s="166">
        <f t="shared" si="8264"/>
        <v>0</v>
      </c>
      <c r="AE1799" s="166">
        <f t="shared" si="8264"/>
        <v>0</v>
      </c>
      <c r="AF1799" s="166">
        <f t="shared" si="8264"/>
        <v>0</v>
      </c>
      <c r="AG1799" s="166">
        <f t="shared" si="8264"/>
        <v>0</v>
      </c>
      <c r="AH1799" s="166">
        <f t="shared" si="8264"/>
        <v>0</v>
      </c>
      <c r="AI1799" s="100">
        <f t="shared" si="8212"/>
        <v>0</v>
      </c>
      <c r="AJ1799" s="100">
        <f t="shared" si="8198"/>
        <v>0</v>
      </c>
      <c r="AK1799" s="100">
        <f t="shared" si="8199"/>
        <v>0</v>
      </c>
      <c r="AL1799" s="100">
        <f t="shared" si="8246"/>
        <v>0</v>
      </c>
      <c r="AM1799" s="100">
        <f t="shared" si="8246"/>
        <v>0</v>
      </c>
      <c r="AN1799" s="100">
        <f t="shared" si="8246"/>
        <v>0</v>
      </c>
      <c r="AO1799" s="100">
        <f t="shared" si="8246"/>
        <v>0</v>
      </c>
      <c r="AP1799" s="100">
        <f t="shared" si="8246"/>
        <v>0</v>
      </c>
      <c r="AQ1799" s="100">
        <f t="shared" si="8246"/>
        <v>0</v>
      </c>
      <c r="AR1799" s="100">
        <f t="shared" si="8246"/>
        <v>0</v>
      </c>
      <c r="AS1799" s="100">
        <f t="shared" si="8246"/>
        <v>0</v>
      </c>
      <c r="AT1799" s="100">
        <f t="shared" si="8246"/>
        <v>0</v>
      </c>
      <c r="AU1799" s="100">
        <f t="shared" si="8246"/>
        <v>0</v>
      </c>
      <c r="AV1799" s="100">
        <f t="shared" si="8213"/>
        <v>0</v>
      </c>
      <c r="AW1799" s="100">
        <f t="shared" si="8200"/>
        <v>0</v>
      </c>
      <c r="AX1799" s="100">
        <f t="shared" si="8239"/>
        <v>0</v>
      </c>
      <c r="AY1799" s="100">
        <f t="shared" si="8239"/>
        <v>0</v>
      </c>
      <c r="AZ1799" s="100">
        <f t="shared" si="8239"/>
        <v>0</v>
      </c>
      <c r="BA1799" s="100">
        <f t="shared" si="8239"/>
        <v>0</v>
      </c>
      <c r="BB1799" s="100">
        <f t="shared" si="8239"/>
        <v>0</v>
      </c>
      <c r="BC1799" s="100">
        <f t="shared" si="8239"/>
        <v>0</v>
      </c>
      <c r="BD1799" s="100">
        <f t="shared" si="8239"/>
        <v>0</v>
      </c>
      <c r="BE1799" s="100">
        <f t="shared" si="8239"/>
        <v>0</v>
      </c>
      <c r="BF1799" s="100">
        <f t="shared" si="8239"/>
        <v>0</v>
      </c>
      <c r="BG1799" s="100">
        <f t="shared" si="8239"/>
        <v>0</v>
      </c>
      <c r="BH1799" s="100">
        <f t="shared" si="8239"/>
        <v>0</v>
      </c>
      <c r="BI1799" s="100">
        <f t="shared" si="8134"/>
        <v>0</v>
      </c>
      <c r="BV1799" s="142"/>
      <c r="CI1799" s="142"/>
      <c r="CV1799" s="142"/>
      <c r="DI1799" s="142"/>
      <c r="DV1799" s="142"/>
      <c r="EI1799" s="142"/>
    </row>
    <row r="1800" spans="1:139" ht="15.75" hidden="1" outlineLevel="1" x14ac:dyDescent="0.25">
      <c r="A1800" s="2">
        <f t="shared" si="8206"/>
        <v>91</v>
      </c>
      <c r="B1800" s="1">
        <f t="shared" si="8224"/>
        <v>0</v>
      </c>
      <c r="C1800" s="1">
        <f t="shared" si="8224"/>
        <v>0</v>
      </c>
      <c r="D1800" s="2">
        <f t="shared" si="8224"/>
        <v>0</v>
      </c>
      <c r="E1800" s="141">
        <f t="shared" si="8224"/>
        <v>0</v>
      </c>
      <c r="F1800" s="114">
        <f t="shared" si="8192"/>
        <v>0</v>
      </c>
      <c r="G1800" s="186"/>
      <c r="H1800" s="186"/>
      <c r="J1800" s="166">
        <f t="shared" ref="J1800:U1800" si="8265">-I1593*($G1800/12)</f>
        <v>0</v>
      </c>
      <c r="K1800" s="166">
        <f t="shared" si="8265"/>
        <v>0</v>
      </c>
      <c r="L1800" s="166">
        <f t="shared" si="8265"/>
        <v>0</v>
      </c>
      <c r="M1800" s="166">
        <f t="shared" si="8265"/>
        <v>0</v>
      </c>
      <c r="N1800" s="166">
        <f t="shared" si="8265"/>
        <v>0</v>
      </c>
      <c r="O1800" s="166">
        <f t="shared" si="8265"/>
        <v>0</v>
      </c>
      <c r="P1800" s="166">
        <f t="shared" si="8265"/>
        <v>0</v>
      </c>
      <c r="Q1800" s="166">
        <f t="shared" si="8265"/>
        <v>0</v>
      </c>
      <c r="R1800" s="166">
        <f t="shared" si="8265"/>
        <v>0</v>
      </c>
      <c r="S1800" s="166">
        <f t="shared" si="8265"/>
        <v>0</v>
      </c>
      <c r="T1800" s="166">
        <f t="shared" si="8265"/>
        <v>0</v>
      </c>
      <c r="U1800" s="166">
        <f t="shared" si="8265"/>
        <v>0</v>
      </c>
      <c r="V1800" s="166">
        <f t="shared" si="8210"/>
        <v>0</v>
      </c>
      <c r="W1800" s="100">
        <f t="shared" si="8194"/>
        <v>0</v>
      </c>
      <c r="X1800" s="166">
        <f t="shared" ref="X1800:AH1800" si="8266">-W1593*($G1800/12)</f>
        <v>0</v>
      </c>
      <c r="Y1800" s="166">
        <f t="shared" si="8266"/>
        <v>0</v>
      </c>
      <c r="Z1800" s="166">
        <f t="shared" si="8266"/>
        <v>0</v>
      </c>
      <c r="AA1800" s="166">
        <f t="shared" si="8266"/>
        <v>0</v>
      </c>
      <c r="AB1800" s="166">
        <f t="shared" si="8266"/>
        <v>0</v>
      </c>
      <c r="AC1800" s="166">
        <f t="shared" si="8266"/>
        <v>0</v>
      </c>
      <c r="AD1800" s="166">
        <f t="shared" si="8266"/>
        <v>0</v>
      </c>
      <c r="AE1800" s="166">
        <f t="shared" si="8266"/>
        <v>0</v>
      </c>
      <c r="AF1800" s="166">
        <f t="shared" si="8266"/>
        <v>0</v>
      </c>
      <c r="AG1800" s="166">
        <f t="shared" si="8266"/>
        <v>0</v>
      </c>
      <c r="AH1800" s="166">
        <f t="shared" si="8266"/>
        <v>0</v>
      </c>
      <c r="AI1800" s="100">
        <f t="shared" si="8212"/>
        <v>0</v>
      </c>
      <c r="AJ1800" s="100">
        <f t="shared" si="8198"/>
        <v>0</v>
      </c>
      <c r="AK1800" s="100">
        <f t="shared" si="8199"/>
        <v>0</v>
      </c>
      <c r="AL1800" s="100">
        <f t="shared" si="8246"/>
        <v>0</v>
      </c>
      <c r="AM1800" s="100">
        <f t="shared" si="8246"/>
        <v>0</v>
      </c>
      <c r="AN1800" s="100">
        <f t="shared" si="8246"/>
        <v>0</v>
      </c>
      <c r="AO1800" s="100">
        <f t="shared" si="8246"/>
        <v>0</v>
      </c>
      <c r="AP1800" s="100">
        <f t="shared" si="8246"/>
        <v>0</v>
      </c>
      <c r="AQ1800" s="100">
        <f t="shared" si="8246"/>
        <v>0</v>
      </c>
      <c r="AR1800" s="100">
        <f t="shared" si="8246"/>
        <v>0</v>
      </c>
      <c r="AS1800" s="100">
        <f t="shared" si="8246"/>
        <v>0</v>
      </c>
      <c r="AT1800" s="100">
        <f t="shared" si="8246"/>
        <v>0</v>
      </c>
      <c r="AU1800" s="100">
        <f t="shared" si="8246"/>
        <v>0</v>
      </c>
      <c r="AV1800" s="100">
        <f t="shared" si="8213"/>
        <v>0</v>
      </c>
      <c r="AW1800" s="100">
        <f t="shared" si="8200"/>
        <v>0</v>
      </c>
      <c r="AX1800" s="100">
        <f t="shared" si="8239"/>
        <v>0</v>
      </c>
      <c r="AY1800" s="100">
        <f t="shared" si="8239"/>
        <v>0</v>
      </c>
      <c r="AZ1800" s="100">
        <f t="shared" si="8239"/>
        <v>0</v>
      </c>
      <c r="BA1800" s="100">
        <f t="shared" si="8239"/>
        <v>0</v>
      </c>
      <c r="BB1800" s="100">
        <f t="shared" si="8239"/>
        <v>0</v>
      </c>
      <c r="BC1800" s="100">
        <f t="shared" si="8239"/>
        <v>0</v>
      </c>
      <c r="BD1800" s="100">
        <f t="shared" si="8239"/>
        <v>0</v>
      </c>
      <c r="BE1800" s="100">
        <f t="shared" si="8239"/>
        <v>0</v>
      </c>
      <c r="BF1800" s="100">
        <f t="shared" si="8239"/>
        <v>0</v>
      </c>
      <c r="BG1800" s="100">
        <f t="shared" si="8239"/>
        <v>0</v>
      </c>
      <c r="BH1800" s="100">
        <f t="shared" si="8239"/>
        <v>0</v>
      </c>
      <c r="BI1800" s="100">
        <f t="shared" si="8134"/>
        <v>0</v>
      </c>
      <c r="BV1800" s="142"/>
      <c r="CI1800" s="142"/>
      <c r="CV1800" s="142"/>
      <c r="DI1800" s="142"/>
      <c r="DV1800" s="142"/>
      <c r="EI1800" s="142"/>
    </row>
    <row r="1801" spans="1:139" ht="15.75" hidden="1" outlineLevel="1" x14ac:dyDescent="0.25">
      <c r="A1801" s="2">
        <f t="shared" si="8206"/>
        <v>92</v>
      </c>
      <c r="B1801" s="1">
        <f t="shared" ref="B1801:E1820" si="8267">B1594</f>
        <v>0</v>
      </c>
      <c r="C1801" s="1">
        <f t="shared" si="8267"/>
        <v>0</v>
      </c>
      <c r="D1801" s="2">
        <f t="shared" si="8267"/>
        <v>0</v>
      </c>
      <c r="E1801" s="141">
        <f t="shared" si="8267"/>
        <v>0</v>
      </c>
      <c r="F1801" s="114">
        <f t="shared" si="8192"/>
        <v>0</v>
      </c>
      <c r="G1801" s="186"/>
      <c r="H1801" s="186"/>
      <c r="J1801" s="166">
        <f t="shared" ref="J1801:U1801" si="8268">-I1594*($G1801/12)</f>
        <v>0</v>
      </c>
      <c r="K1801" s="166">
        <f t="shared" si="8268"/>
        <v>0</v>
      </c>
      <c r="L1801" s="166">
        <f t="shared" si="8268"/>
        <v>0</v>
      </c>
      <c r="M1801" s="166">
        <f t="shared" si="8268"/>
        <v>0</v>
      </c>
      <c r="N1801" s="166">
        <f t="shared" si="8268"/>
        <v>0</v>
      </c>
      <c r="O1801" s="166">
        <f t="shared" si="8268"/>
        <v>0</v>
      </c>
      <c r="P1801" s="166">
        <f t="shared" si="8268"/>
        <v>0</v>
      </c>
      <c r="Q1801" s="166">
        <f t="shared" si="8268"/>
        <v>0</v>
      </c>
      <c r="R1801" s="166">
        <f t="shared" si="8268"/>
        <v>0</v>
      </c>
      <c r="S1801" s="166">
        <f t="shared" si="8268"/>
        <v>0</v>
      </c>
      <c r="T1801" s="166">
        <f t="shared" si="8268"/>
        <v>0</v>
      </c>
      <c r="U1801" s="166">
        <f t="shared" si="8268"/>
        <v>0</v>
      </c>
      <c r="V1801" s="166">
        <f t="shared" si="8210"/>
        <v>0</v>
      </c>
      <c r="W1801" s="100">
        <f t="shared" si="8194"/>
        <v>0</v>
      </c>
      <c r="X1801" s="166">
        <f t="shared" ref="X1801:AH1801" si="8269">-W1594*($G1801/12)</f>
        <v>0</v>
      </c>
      <c r="Y1801" s="166">
        <f t="shared" si="8269"/>
        <v>0</v>
      </c>
      <c r="Z1801" s="166">
        <f t="shared" si="8269"/>
        <v>0</v>
      </c>
      <c r="AA1801" s="166">
        <f t="shared" si="8269"/>
        <v>0</v>
      </c>
      <c r="AB1801" s="166">
        <f t="shared" si="8269"/>
        <v>0</v>
      </c>
      <c r="AC1801" s="166">
        <f t="shared" si="8269"/>
        <v>0</v>
      </c>
      <c r="AD1801" s="166">
        <f t="shared" si="8269"/>
        <v>0</v>
      </c>
      <c r="AE1801" s="166">
        <f t="shared" si="8269"/>
        <v>0</v>
      </c>
      <c r="AF1801" s="166">
        <f t="shared" si="8269"/>
        <v>0</v>
      </c>
      <c r="AG1801" s="166">
        <f t="shared" si="8269"/>
        <v>0</v>
      </c>
      <c r="AH1801" s="166">
        <f t="shared" si="8269"/>
        <v>0</v>
      </c>
      <c r="AI1801" s="100">
        <f t="shared" si="8212"/>
        <v>0</v>
      </c>
      <c r="AJ1801" s="100">
        <f t="shared" si="8198"/>
        <v>0</v>
      </c>
      <c r="AK1801" s="100">
        <f t="shared" si="8199"/>
        <v>0</v>
      </c>
      <c r="AL1801" s="100">
        <f t="shared" si="8246"/>
        <v>0</v>
      </c>
      <c r="AM1801" s="100">
        <f t="shared" si="8246"/>
        <v>0</v>
      </c>
      <c r="AN1801" s="100">
        <f t="shared" si="8246"/>
        <v>0</v>
      </c>
      <c r="AO1801" s="100">
        <f t="shared" si="8246"/>
        <v>0</v>
      </c>
      <c r="AP1801" s="100">
        <f t="shared" si="8246"/>
        <v>0</v>
      </c>
      <c r="AQ1801" s="100">
        <f t="shared" si="8246"/>
        <v>0</v>
      </c>
      <c r="AR1801" s="100">
        <f t="shared" si="8246"/>
        <v>0</v>
      </c>
      <c r="AS1801" s="100">
        <f t="shared" si="8246"/>
        <v>0</v>
      </c>
      <c r="AT1801" s="100">
        <f t="shared" si="8246"/>
        <v>0</v>
      </c>
      <c r="AU1801" s="100">
        <f t="shared" si="8246"/>
        <v>0</v>
      </c>
      <c r="AV1801" s="100">
        <f t="shared" si="8213"/>
        <v>0</v>
      </c>
      <c r="AW1801" s="100">
        <f t="shared" si="8200"/>
        <v>0</v>
      </c>
      <c r="AX1801" s="100">
        <f t="shared" si="8239"/>
        <v>0</v>
      </c>
      <c r="AY1801" s="100">
        <f t="shared" si="8239"/>
        <v>0</v>
      </c>
      <c r="AZ1801" s="100">
        <f t="shared" si="8239"/>
        <v>0</v>
      </c>
      <c r="BA1801" s="100">
        <f t="shared" si="8239"/>
        <v>0</v>
      </c>
      <c r="BB1801" s="100">
        <f t="shared" si="8239"/>
        <v>0</v>
      </c>
      <c r="BC1801" s="100">
        <f t="shared" si="8239"/>
        <v>0</v>
      </c>
      <c r="BD1801" s="100">
        <f t="shared" si="8239"/>
        <v>0</v>
      </c>
      <c r="BE1801" s="100">
        <f t="shared" si="8239"/>
        <v>0</v>
      </c>
      <c r="BF1801" s="100">
        <f t="shared" si="8239"/>
        <v>0</v>
      </c>
      <c r="BG1801" s="100">
        <f t="shared" si="8239"/>
        <v>0</v>
      </c>
      <c r="BH1801" s="100">
        <f t="shared" si="8239"/>
        <v>0</v>
      </c>
      <c r="BI1801" s="100">
        <f t="shared" si="8134"/>
        <v>0</v>
      </c>
      <c r="BV1801" s="142"/>
      <c r="CI1801" s="142"/>
      <c r="CV1801" s="142"/>
      <c r="DI1801" s="142"/>
      <c r="DV1801" s="142"/>
      <c r="EI1801" s="142"/>
    </row>
    <row r="1802" spans="1:139" ht="15.75" hidden="1" outlineLevel="1" x14ac:dyDescent="0.25">
      <c r="A1802" s="2">
        <f t="shared" si="8206"/>
        <v>93</v>
      </c>
      <c r="B1802" s="1">
        <f t="shared" si="8267"/>
        <v>0</v>
      </c>
      <c r="C1802" s="1">
        <f t="shared" si="8267"/>
        <v>0</v>
      </c>
      <c r="D1802" s="2">
        <f t="shared" si="8267"/>
        <v>0</v>
      </c>
      <c r="E1802" s="141">
        <f t="shared" si="8267"/>
        <v>0</v>
      </c>
      <c r="F1802" s="114">
        <f t="shared" si="8192"/>
        <v>0</v>
      </c>
      <c r="G1802" s="186"/>
      <c r="H1802" s="186"/>
      <c r="J1802" s="166">
        <f t="shared" ref="J1802:U1802" si="8270">-I1595*($G1802/12)</f>
        <v>0</v>
      </c>
      <c r="K1802" s="166">
        <f t="shared" si="8270"/>
        <v>0</v>
      </c>
      <c r="L1802" s="166">
        <f t="shared" si="8270"/>
        <v>0</v>
      </c>
      <c r="M1802" s="166">
        <f t="shared" si="8270"/>
        <v>0</v>
      </c>
      <c r="N1802" s="166">
        <f t="shared" si="8270"/>
        <v>0</v>
      </c>
      <c r="O1802" s="166">
        <f t="shared" si="8270"/>
        <v>0</v>
      </c>
      <c r="P1802" s="166">
        <f t="shared" si="8270"/>
        <v>0</v>
      </c>
      <c r="Q1802" s="166">
        <f t="shared" si="8270"/>
        <v>0</v>
      </c>
      <c r="R1802" s="166">
        <f t="shared" si="8270"/>
        <v>0</v>
      </c>
      <c r="S1802" s="166">
        <f t="shared" si="8270"/>
        <v>0</v>
      </c>
      <c r="T1802" s="166">
        <f t="shared" si="8270"/>
        <v>0</v>
      </c>
      <c r="U1802" s="166">
        <f t="shared" si="8270"/>
        <v>0</v>
      </c>
      <c r="V1802" s="166">
        <f t="shared" si="8210"/>
        <v>0</v>
      </c>
      <c r="W1802" s="100">
        <f t="shared" si="8194"/>
        <v>0</v>
      </c>
      <c r="X1802" s="166">
        <f t="shared" ref="X1802:AH1802" si="8271">-W1595*($G1802/12)</f>
        <v>0</v>
      </c>
      <c r="Y1802" s="166">
        <f t="shared" si="8271"/>
        <v>0</v>
      </c>
      <c r="Z1802" s="166">
        <f t="shared" si="8271"/>
        <v>0</v>
      </c>
      <c r="AA1802" s="166">
        <f t="shared" si="8271"/>
        <v>0</v>
      </c>
      <c r="AB1802" s="166">
        <f t="shared" si="8271"/>
        <v>0</v>
      </c>
      <c r="AC1802" s="166">
        <f t="shared" si="8271"/>
        <v>0</v>
      </c>
      <c r="AD1802" s="166">
        <f t="shared" si="8271"/>
        <v>0</v>
      </c>
      <c r="AE1802" s="166">
        <f t="shared" si="8271"/>
        <v>0</v>
      </c>
      <c r="AF1802" s="166">
        <f t="shared" si="8271"/>
        <v>0</v>
      </c>
      <c r="AG1802" s="166">
        <f t="shared" si="8271"/>
        <v>0</v>
      </c>
      <c r="AH1802" s="166">
        <f t="shared" si="8271"/>
        <v>0</v>
      </c>
      <c r="AI1802" s="100">
        <f t="shared" si="8212"/>
        <v>0</v>
      </c>
      <c r="AJ1802" s="100">
        <f t="shared" si="8198"/>
        <v>0</v>
      </c>
      <c r="AK1802" s="100">
        <f t="shared" si="8199"/>
        <v>0</v>
      </c>
      <c r="AL1802" s="100">
        <f t="shared" si="8246"/>
        <v>0</v>
      </c>
      <c r="AM1802" s="100">
        <f t="shared" si="8246"/>
        <v>0</v>
      </c>
      <c r="AN1802" s="100">
        <f t="shared" si="8246"/>
        <v>0</v>
      </c>
      <c r="AO1802" s="100">
        <f t="shared" si="8246"/>
        <v>0</v>
      </c>
      <c r="AP1802" s="100">
        <f t="shared" si="8246"/>
        <v>0</v>
      </c>
      <c r="AQ1802" s="100">
        <f t="shared" si="8246"/>
        <v>0</v>
      </c>
      <c r="AR1802" s="100">
        <f t="shared" si="8246"/>
        <v>0</v>
      </c>
      <c r="AS1802" s="100">
        <f t="shared" si="8246"/>
        <v>0</v>
      </c>
      <c r="AT1802" s="100">
        <f t="shared" si="8246"/>
        <v>0</v>
      </c>
      <c r="AU1802" s="100">
        <f t="shared" si="8246"/>
        <v>0</v>
      </c>
      <c r="AV1802" s="100">
        <f t="shared" si="8213"/>
        <v>0</v>
      </c>
      <c r="AW1802" s="100">
        <f t="shared" si="8200"/>
        <v>0</v>
      </c>
      <c r="AX1802" s="100">
        <f t="shared" si="8239"/>
        <v>0</v>
      </c>
      <c r="AY1802" s="100">
        <f t="shared" si="8239"/>
        <v>0</v>
      </c>
      <c r="AZ1802" s="100">
        <f t="shared" si="8239"/>
        <v>0</v>
      </c>
      <c r="BA1802" s="100">
        <f t="shared" si="8239"/>
        <v>0</v>
      </c>
      <c r="BB1802" s="100">
        <f t="shared" si="8239"/>
        <v>0</v>
      </c>
      <c r="BC1802" s="100">
        <f t="shared" si="8239"/>
        <v>0</v>
      </c>
      <c r="BD1802" s="100">
        <f t="shared" si="8239"/>
        <v>0</v>
      </c>
      <c r="BE1802" s="100">
        <f t="shared" si="8239"/>
        <v>0</v>
      </c>
      <c r="BF1802" s="100">
        <f t="shared" si="8239"/>
        <v>0</v>
      </c>
      <c r="BG1802" s="100">
        <f t="shared" si="8239"/>
        <v>0</v>
      </c>
      <c r="BH1802" s="100">
        <f t="shared" si="8239"/>
        <v>0</v>
      </c>
      <c r="BI1802" s="100">
        <f t="shared" si="8134"/>
        <v>0</v>
      </c>
      <c r="BV1802" s="142"/>
      <c r="CI1802" s="142"/>
      <c r="CV1802" s="142"/>
      <c r="DI1802" s="142"/>
      <c r="DV1802" s="142"/>
      <c r="EI1802" s="142"/>
    </row>
    <row r="1803" spans="1:139" ht="15.75" hidden="1" outlineLevel="1" x14ac:dyDescent="0.25">
      <c r="A1803" s="2">
        <f t="shared" si="8206"/>
        <v>94</v>
      </c>
      <c r="B1803" s="1">
        <f t="shared" si="8267"/>
        <v>0</v>
      </c>
      <c r="C1803" s="1">
        <f t="shared" si="8267"/>
        <v>0</v>
      </c>
      <c r="D1803" s="2">
        <f t="shared" si="8267"/>
        <v>0</v>
      </c>
      <c r="E1803" s="141">
        <f t="shared" si="8267"/>
        <v>0</v>
      </c>
      <c r="F1803" s="114">
        <f t="shared" si="8192"/>
        <v>0</v>
      </c>
      <c r="G1803" s="186"/>
      <c r="H1803" s="186"/>
      <c r="J1803" s="166">
        <f t="shared" ref="J1803:U1803" si="8272">-I1596*($G1803/12)</f>
        <v>0</v>
      </c>
      <c r="K1803" s="166">
        <f t="shared" si="8272"/>
        <v>0</v>
      </c>
      <c r="L1803" s="166">
        <f t="shared" si="8272"/>
        <v>0</v>
      </c>
      <c r="M1803" s="166">
        <f t="shared" si="8272"/>
        <v>0</v>
      </c>
      <c r="N1803" s="166">
        <f t="shared" si="8272"/>
        <v>0</v>
      </c>
      <c r="O1803" s="166">
        <f t="shared" si="8272"/>
        <v>0</v>
      </c>
      <c r="P1803" s="166">
        <f t="shared" si="8272"/>
        <v>0</v>
      </c>
      <c r="Q1803" s="166">
        <f t="shared" si="8272"/>
        <v>0</v>
      </c>
      <c r="R1803" s="166">
        <f t="shared" si="8272"/>
        <v>0</v>
      </c>
      <c r="S1803" s="166">
        <f t="shared" si="8272"/>
        <v>0</v>
      </c>
      <c r="T1803" s="166">
        <f t="shared" si="8272"/>
        <v>0</v>
      </c>
      <c r="U1803" s="166">
        <f t="shared" si="8272"/>
        <v>0</v>
      </c>
      <c r="V1803" s="166">
        <f t="shared" si="8210"/>
        <v>0</v>
      </c>
      <c r="W1803" s="100">
        <f t="shared" si="8194"/>
        <v>0</v>
      </c>
      <c r="X1803" s="166">
        <f t="shared" ref="X1803:AH1803" si="8273">-W1596*($G1803/12)</f>
        <v>0</v>
      </c>
      <c r="Y1803" s="166">
        <f t="shared" si="8273"/>
        <v>0</v>
      </c>
      <c r="Z1803" s="166">
        <f t="shared" si="8273"/>
        <v>0</v>
      </c>
      <c r="AA1803" s="166">
        <f t="shared" si="8273"/>
        <v>0</v>
      </c>
      <c r="AB1803" s="166">
        <f t="shared" si="8273"/>
        <v>0</v>
      </c>
      <c r="AC1803" s="166">
        <f t="shared" si="8273"/>
        <v>0</v>
      </c>
      <c r="AD1803" s="166">
        <f t="shared" si="8273"/>
        <v>0</v>
      </c>
      <c r="AE1803" s="166">
        <f t="shared" si="8273"/>
        <v>0</v>
      </c>
      <c r="AF1803" s="166">
        <f t="shared" si="8273"/>
        <v>0</v>
      </c>
      <c r="AG1803" s="166">
        <f t="shared" si="8273"/>
        <v>0</v>
      </c>
      <c r="AH1803" s="166">
        <f t="shared" si="8273"/>
        <v>0</v>
      </c>
      <c r="AI1803" s="100">
        <f t="shared" si="8212"/>
        <v>0</v>
      </c>
      <c r="AJ1803" s="100">
        <f t="shared" si="8198"/>
        <v>0</v>
      </c>
      <c r="AK1803" s="100">
        <f t="shared" si="8199"/>
        <v>0</v>
      </c>
      <c r="AL1803" s="100">
        <f t="shared" si="8246"/>
        <v>0</v>
      </c>
      <c r="AM1803" s="100">
        <f t="shared" si="8246"/>
        <v>0</v>
      </c>
      <c r="AN1803" s="100">
        <f t="shared" si="8246"/>
        <v>0</v>
      </c>
      <c r="AO1803" s="100">
        <f t="shared" si="8246"/>
        <v>0</v>
      </c>
      <c r="AP1803" s="100">
        <f t="shared" si="8246"/>
        <v>0</v>
      </c>
      <c r="AQ1803" s="100">
        <f t="shared" si="8246"/>
        <v>0</v>
      </c>
      <c r="AR1803" s="100">
        <f t="shared" si="8246"/>
        <v>0</v>
      </c>
      <c r="AS1803" s="100">
        <f t="shared" si="8246"/>
        <v>0</v>
      </c>
      <c r="AT1803" s="100">
        <f t="shared" si="8246"/>
        <v>0</v>
      </c>
      <c r="AU1803" s="100">
        <f t="shared" si="8246"/>
        <v>0</v>
      </c>
      <c r="AV1803" s="100">
        <f t="shared" si="8213"/>
        <v>0</v>
      </c>
      <c r="AW1803" s="100">
        <f t="shared" si="8200"/>
        <v>0</v>
      </c>
      <c r="AX1803" s="100">
        <f t="shared" ref="AX1803:BH1818" si="8274">-AW1596*($H1803/12)</f>
        <v>0</v>
      </c>
      <c r="AY1803" s="100">
        <f t="shared" si="8274"/>
        <v>0</v>
      </c>
      <c r="AZ1803" s="100">
        <f t="shared" si="8274"/>
        <v>0</v>
      </c>
      <c r="BA1803" s="100">
        <f t="shared" si="8274"/>
        <v>0</v>
      </c>
      <c r="BB1803" s="100">
        <f t="shared" si="8274"/>
        <v>0</v>
      </c>
      <c r="BC1803" s="100">
        <f t="shared" si="8274"/>
        <v>0</v>
      </c>
      <c r="BD1803" s="100">
        <f t="shared" si="8274"/>
        <v>0</v>
      </c>
      <c r="BE1803" s="100">
        <f t="shared" si="8274"/>
        <v>0</v>
      </c>
      <c r="BF1803" s="100">
        <f t="shared" si="8274"/>
        <v>0</v>
      </c>
      <c r="BG1803" s="100">
        <f t="shared" si="8274"/>
        <v>0</v>
      </c>
      <c r="BH1803" s="100">
        <f t="shared" si="8274"/>
        <v>0</v>
      </c>
      <c r="BI1803" s="100">
        <f t="shared" si="8134"/>
        <v>0</v>
      </c>
      <c r="BV1803" s="142"/>
      <c r="CI1803" s="142"/>
      <c r="CV1803" s="142"/>
      <c r="DI1803" s="142"/>
      <c r="DV1803" s="142"/>
      <c r="EI1803" s="142"/>
    </row>
    <row r="1804" spans="1:139" ht="15.75" hidden="1" outlineLevel="1" x14ac:dyDescent="0.25">
      <c r="A1804" s="2">
        <f t="shared" si="8206"/>
        <v>95</v>
      </c>
      <c r="B1804" s="1">
        <f t="shared" si="8267"/>
        <v>0</v>
      </c>
      <c r="C1804" s="1">
        <f t="shared" si="8267"/>
        <v>0</v>
      </c>
      <c r="D1804" s="2">
        <f t="shared" si="8267"/>
        <v>0</v>
      </c>
      <c r="E1804" s="141">
        <f t="shared" si="8267"/>
        <v>0</v>
      </c>
      <c r="F1804" s="114">
        <f t="shared" si="8192"/>
        <v>0</v>
      </c>
      <c r="G1804" s="186"/>
      <c r="H1804" s="186"/>
      <c r="J1804" s="166">
        <f t="shared" ref="J1804:U1804" si="8275">-I1597*($G1804/12)</f>
        <v>0</v>
      </c>
      <c r="K1804" s="166">
        <f t="shared" si="8275"/>
        <v>0</v>
      </c>
      <c r="L1804" s="166">
        <f t="shared" si="8275"/>
        <v>0</v>
      </c>
      <c r="M1804" s="166">
        <f t="shared" si="8275"/>
        <v>0</v>
      </c>
      <c r="N1804" s="166">
        <f t="shared" si="8275"/>
        <v>0</v>
      </c>
      <c r="O1804" s="166">
        <f t="shared" si="8275"/>
        <v>0</v>
      </c>
      <c r="P1804" s="166">
        <f t="shared" si="8275"/>
        <v>0</v>
      </c>
      <c r="Q1804" s="166">
        <f t="shared" si="8275"/>
        <v>0</v>
      </c>
      <c r="R1804" s="166">
        <f t="shared" si="8275"/>
        <v>0</v>
      </c>
      <c r="S1804" s="166">
        <f t="shared" si="8275"/>
        <v>0</v>
      </c>
      <c r="T1804" s="166">
        <f t="shared" si="8275"/>
        <v>0</v>
      </c>
      <c r="U1804" s="166">
        <f t="shared" si="8275"/>
        <v>0</v>
      </c>
      <c r="V1804" s="166">
        <f t="shared" si="8210"/>
        <v>0</v>
      </c>
      <c r="W1804" s="100">
        <f t="shared" si="8194"/>
        <v>0</v>
      </c>
      <c r="X1804" s="166">
        <f t="shared" ref="X1804:AH1804" si="8276">-W1597*($G1804/12)</f>
        <v>0</v>
      </c>
      <c r="Y1804" s="166">
        <f t="shared" si="8276"/>
        <v>0</v>
      </c>
      <c r="Z1804" s="166">
        <f t="shared" si="8276"/>
        <v>0</v>
      </c>
      <c r="AA1804" s="166">
        <f t="shared" si="8276"/>
        <v>0</v>
      </c>
      <c r="AB1804" s="166">
        <f t="shared" si="8276"/>
        <v>0</v>
      </c>
      <c r="AC1804" s="166">
        <f t="shared" si="8276"/>
        <v>0</v>
      </c>
      <c r="AD1804" s="166">
        <f t="shared" si="8276"/>
        <v>0</v>
      </c>
      <c r="AE1804" s="166">
        <f t="shared" si="8276"/>
        <v>0</v>
      </c>
      <c r="AF1804" s="166">
        <f t="shared" si="8276"/>
        <v>0</v>
      </c>
      <c r="AG1804" s="166">
        <f t="shared" si="8276"/>
        <v>0</v>
      </c>
      <c r="AH1804" s="166">
        <f t="shared" si="8276"/>
        <v>0</v>
      </c>
      <c r="AI1804" s="100">
        <f t="shared" si="8212"/>
        <v>0</v>
      </c>
      <c r="AJ1804" s="100">
        <f t="shared" si="8198"/>
        <v>0</v>
      </c>
      <c r="AK1804" s="100">
        <f t="shared" si="8199"/>
        <v>0</v>
      </c>
      <c r="AL1804" s="100">
        <f t="shared" si="8246"/>
        <v>0</v>
      </c>
      <c r="AM1804" s="100">
        <f t="shared" si="8246"/>
        <v>0</v>
      </c>
      <c r="AN1804" s="100">
        <f t="shared" si="8246"/>
        <v>0</v>
      </c>
      <c r="AO1804" s="100">
        <f t="shared" si="8246"/>
        <v>0</v>
      </c>
      <c r="AP1804" s="100">
        <f t="shared" si="8246"/>
        <v>0</v>
      </c>
      <c r="AQ1804" s="100">
        <f t="shared" si="8246"/>
        <v>0</v>
      </c>
      <c r="AR1804" s="100">
        <f t="shared" si="8246"/>
        <v>0</v>
      </c>
      <c r="AS1804" s="100">
        <f t="shared" si="8246"/>
        <v>0</v>
      </c>
      <c r="AT1804" s="100">
        <f t="shared" si="8246"/>
        <v>0</v>
      </c>
      <c r="AU1804" s="100">
        <f t="shared" si="8246"/>
        <v>0</v>
      </c>
      <c r="AV1804" s="100">
        <f t="shared" si="8213"/>
        <v>0</v>
      </c>
      <c r="AW1804" s="100">
        <f t="shared" si="8200"/>
        <v>0</v>
      </c>
      <c r="AX1804" s="100">
        <f t="shared" si="8274"/>
        <v>0</v>
      </c>
      <c r="AY1804" s="100">
        <f t="shared" si="8274"/>
        <v>0</v>
      </c>
      <c r="AZ1804" s="100">
        <f t="shared" si="8274"/>
        <v>0</v>
      </c>
      <c r="BA1804" s="100">
        <f t="shared" si="8274"/>
        <v>0</v>
      </c>
      <c r="BB1804" s="100">
        <f t="shared" si="8274"/>
        <v>0</v>
      </c>
      <c r="BC1804" s="100">
        <f t="shared" si="8274"/>
        <v>0</v>
      </c>
      <c r="BD1804" s="100">
        <f t="shared" si="8274"/>
        <v>0</v>
      </c>
      <c r="BE1804" s="100">
        <f t="shared" si="8274"/>
        <v>0</v>
      </c>
      <c r="BF1804" s="100">
        <f t="shared" si="8274"/>
        <v>0</v>
      </c>
      <c r="BG1804" s="100">
        <f t="shared" si="8274"/>
        <v>0</v>
      </c>
      <c r="BH1804" s="100">
        <f t="shared" si="8274"/>
        <v>0</v>
      </c>
      <c r="BI1804" s="100">
        <f t="shared" si="8134"/>
        <v>0</v>
      </c>
      <c r="BV1804" s="142"/>
      <c r="CI1804" s="142"/>
      <c r="CV1804" s="142"/>
      <c r="DI1804" s="142"/>
      <c r="DV1804" s="142"/>
      <c r="EI1804" s="142"/>
    </row>
    <row r="1805" spans="1:139" ht="15.75" hidden="1" outlineLevel="1" x14ac:dyDescent="0.25">
      <c r="A1805" s="2">
        <f t="shared" si="8206"/>
        <v>96</v>
      </c>
      <c r="B1805" s="1">
        <f t="shared" si="8267"/>
        <v>0</v>
      </c>
      <c r="C1805" s="1">
        <f t="shared" si="8267"/>
        <v>0</v>
      </c>
      <c r="D1805" s="2">
        <f t="shared" si="8267"/>
        <v>0</v>
      </c>
      <c r="E1805" s="141">
        <f t="shared" si="8267"/>
        <v>0</v>
      </c>
      <c r="F1805" s="114">
        <f t="shared" si="8192"/>
        <v>0</v>
      </c>
      <c r="G1805" s="186"/>
      <c r="H1805" s="186"/>
      <c r="J1805" s="166">
        <f t="shared" ref="J1805:U1805" si="8277">-I1598*($G1805/12)</f>
        <v>0</v>
      </c>
      <c r="K1805" s="166">
        <f t="shared" si="8277"/>
        <v>0</v>
      </c>
      <c r="L1805" s="166">
        <f t="shared" si="8277"/>
        <v>0</v>
      </c>
      <c r="M1805" s="166">
        <f t="shared" si="8277"/>
        <v>0</v>
      </c>
      <c r="N1805" s="166">
        <f t="shared" si="8277"/>
        <v>0</v>
      </c>
      <c r="O1805" s="166">
        <f t="shared" si="8277"/>
        <v>0</v>
      </c>
      <c r="P1805" s="166">
        <f t="shared" si="8277"/>
        <v>0</v>
      </c>
      <c r="Q1805" s="166">
        <f t="shared" si="8277"/>
        <v>0</v>
      </c>
      <c r="R1805" s="166">
        <f t="shared" si="8277"/>
        <v>0</v>
      </c>
      <c r="S1805" s="166">
        <f t="shared" si="8277"/>
        <v>0</v>
      </c>
      <c r="T1805" s="166">
        <f t="shared" si="8277"/>
        <v>0</v>
      </c>
      <c r="U1805" s="166">
        <f t="shared" si="8277"/>
        <v>0</v>
      </c>
      <c r="V1805" s="166">
        <f t="shared" si="8210"/>
        <v>0</v>
      </c>
      <c r="W1805" s="100">
        <f t="shared" si="8194"/>
        <v>0</v>
      </c>
      <c r="X1805" s="166">
        <f t="shared" ref="X1805:AH1805" si="8278">-W1598*($G1805/12)</f>
        <v>0</v>
      </c>
      <c r="Y1805" s="166">
        <f t="shared" si="8278"/>
        <v>0</v>
      </c>
      <c r="Z1805" s="166">
        <f t="shared" si="8278"/>
        <v>0</v>
      </c>
      <c r="AA1805" s="166">
        <f t="shared" si="8278"/>
        <v>0</v>
      </c>
      <c r="AB1805" s="166">
        <f t="shared" si="8278"/>
        <v>0</v>
      </c>
      <c r="AC1805" s="166">
        <f t="shared" si="8278"/>
        <v>0</v>
      </c>
      <c r="AD1805" s="166">
        <f t="shared" si="8278"/>
        <v>0</v>
      </c>
      <c r="AE1805" s="166">
        <f t="shared" si="8278"/>
        <v>0</v>
      </c>
      <c r="AF1805" s="166">
        <f t="shared" si="8278"/>
        <v>0</v>
      </c>
      <c r="AG1805" s="166">
        <f t="shared" si="8278"/>
        <v>0</v>
      </c>
      <c r="AH1805" s="166">
        <f t="shared" si="8278"/>
        <v>0</v>
      </c>
      <c r="AI1805" s="100">
        <f t="shared" si="8212"/>
        <v>0</v>
      </c>
      <c r="AJ1805" s="100">
        <f t="shared" si="8198"/>
        <v>0</v>
      </c>
      <c r="AK1805" s="100">
        <f t="shared" si="8199"/>
        <v>0</v>
      </c>
      <c r="AL1805" s="100">
        <f t="shared" si="8246"/>
        <v>0</v>
      </c>
      <c r="AM1805" s="100">
        <f t="shared" si="8246"/>
        <v>0</v>
      </c>
      <c r="AN1805" s="100">
        <f t="shared" si="8246"/>
        <v>0</v>
      </c>
      <c r="AO1805" s="100">
        <f t="shared" si="8246"/>
        <v>0</v>
      </c>
      <c r="AP1805" s="100">
        <f t="shared" si="8246"/>
        <v>0</v>
      </c>
      <c r="AQ1805" s="100">
        <f t="shared" si="8246"/>
        <v>0</v>
      </c>
      <c r="AR1805" s="100">
        <f t="shared" si="8246"/>
        <v>0</v>
      </c>
      <c r="AS1805" s="100">
        <f t="shared" si="8246"/>
        <v>0</v>
      </c>
      <c r="AT1805" s="100">
        <f t="shared" si="8246"/>
        <v>0</v>
      </c>
      <c r="AU1805" s="100">
        <f t="shared" si="8246"/>
        <v>0</v>
      </c>
      <c r="AV1805" s="100">
        <f t="shared" si="8213"/>
        <v>0</v>
      </c>
      <c r="AW1805" s="100">
        <f t="shared" si="8200"/>
        <v>0</v>
      </c>
      <c r="AX1805" s="100">
        <f t="shared" si="8274"/>
        <v>0</v>
      </c>
      <c r="AY1805" s="100">
        <f t="shared" si="8274"/>
        <v>0</v>
      </c>
      <c r="AZ1805" s="100">
        <f t="shared" si="8274"/>
        <v>0</v>
      </c>
      <c r="BA1805" s="100">
        <f t="shared" si="8274"/>
        <v>0</v>
      </c>
      <c r="BB1805" s="100">
        <f t="shared" si="8274"/>
        <v>0</v>
      </c>
      <c r="BC1805" s="100">
        <f t="shared" si="8274"/>
        <v>0</v>
      </c>
      <c r="BD1805" s="100">
        <f t="shared" si="8274"/>
        <v>0</v>
      </c>
      <c r="BE1805" s="100">
        <f t="shared" si="8274"/>
        <v>0</v>
      </c>
      <c r="BF1805" s="100">
        <f t="shared" si="8274"/>
        <v>0</v>
      </c>
      <c r="BG1805" s="100">
        <f t="shared" si="8274"/>
        <v>0</v>
      </c>
      <c r="BH1805" s="100">
        <f t="shared" si="8274"/>
        <v>0</v>
      </c>
      <c r="BI1805" s="100">
        <f t="shared" si="8134"/>
        <v>0</v>
      </c>
      <c r="BV1805" s="142"/>
      <c r="CI1805" s="142"/>
      <c r="CV1805" s="142"/>
      <c r="DI1805" s="142"/>
      <c r="DV1805" s="142"/>
      <c r="EI1805" s="142"/>
    </row>
    <row r="1806" spans="1:139" ht="15.75" hidden="1" outlineLevel="1" x14ac:dyDescent="0.25">
      <c r="A1806" s="2">
        <f t="shared" ref="A1806:A1837" si="8279">A1599</f>
        <v>97</v>
      </c>
      <c r="B1806" s="1">
        <f t="shared" si="8267"/>
        <v>0</v>
      </c>
      <c r="C1806" s="1">
        <f t="shared" si="8267"/>
        <v>0</v>
      </c>
      <c r="D1806" s="2">
        <f t="shared" si="8267"/>
        <v>0</v>
      </c>
      <c r="E1806" s="141">
        <f t="shared" si="8267"/>
        <v>0</v>
      </c>
      <c r="F1806" s="114">
        <f t="shared" si="8192"/>
        <v>0</v>
      </c>
      <c r="G1806" s="186"/>
      <c r="H1806" s="186"/>
      <c r="J1806" s="166">
        <f t="shared" ref="J1806:U1806" si="8280">-I1599*($G1806/12)</f>
        <v>0</v>
      </c>
      <c r="K1806" s="166">
        <f t="shared" si="8280"/>
        <v>0</v>
      </c>
      <c r="L1806" s="166">
        <f t="shared" si="8280"/>
        <v>0</v>
      </c>
      <c r="M1806" s="166">
        <f t="shared" si="8280"/>
        <v>0</v>
      </c>
      <c r="N1806" s="166">
        <f t="shared" si="8280"/>
        <v>0</v>
      </c>
      <c r="O1806" s="166">
        <f t="shared" si="8280"/>
        <v>0</v>
      </c>
      <c r="P1806" s="166">
        <f t="shared" si="8280"/>
        <v>0</v>
      </c>
      <c r="Q1806" s="166">
        <f t="shared" si="8280"/>
        <v>0</v>
      </c>
      <c r="R1806" s="166">
        <f t="shared" si="8280"/>
        <v>0</v>
      </c>
      <c r="S1806" s="166">
        <f t="shared" si="8280"/>
        <v>0</v>
      </c>
      <c r="T1806" s="166">
        <f t="shared" si="8280"/>
        <v>0</v>
      </c>
      <c r="U1806" s="166">
        <f t="shared" si="8280"/>
        <v>0</v>
      </c>
      <c r="V1806" s="166">
        <f t="shared" si="8210"/>
        <v>0</v>
      </c>
      <c r="W1806" s="100">
        <f t="shared" si="8194"/>
        <v>0</v>
      </c>
      <c r="X1806" s="166">
        <f t="shared" ref="X1806:AH1806" si="8281">-W1599*($G1806/12)</f>
        <v>0</v>
      </c>
      <c r="Y1806" s="166">
        <f t="shared" si="8281"/>
        <v>0</v>
      </c>
      <c r="Z1806" s="166">
        <f t="shared" si="8281"/>
        <v>0</v>
      </c>
      <c r="AA1806" s="166">
        <f t="shared" si="8281"/>
        <v>0</v>
      </c>
      <c r="AB1806" s="166">
        <f t="shared" si="8281"/>
        <v>0</v>
      </c>
      <c r="AC1806" s="166">
        <f t="shared" si="8281"/>
        <v>0</v>
      </c>
      <c r="AD1806" s="166">
        <f t="shared" si="8281"/>
        <v>0</v>
      </c>
      <c r="AE1806" s="166">
        <f t="shared" si="8281"/>
        <v>0</v>
      </c>
      <c r="AF1806" s="166">
        <f t="shared" si="8281"/>
        <v>0</v>
      </c>
      <c r="AG1806" s="166">
        <f t="shared" si="8281"/>
        <v>0</v>
      </c>
      <c r="AH1806" s="166">
        <f t="shared" si="8281"/>
        <v>0</v>
      </c>
      <c r="AI1806" s="100">
        <f t="shared" si="8212"/>
        <v>0</v>
      </c>
      <c r="AJ1806" s="100">
        <f t="shared" si="8198"/>
        <v>0</v>
      </c>
      <c r="AK1806" s="100">
        <f t="shared" si="8199"/>
        <v>0</v>
      </c>
      <c r="AL1806" s="100">
        <f t="shared" ref="AL1806:AU1821" si="8282">-AK1599*($H1806/12)</f>
        <v>0</v>
      </c>
      <c r="AM1806" s="100">
        <f t="shared" si="8282"/>
        <v>0</v>
      </c>
      <c r="AN1806" s="100">
        <f t="shared" si="8282"/>
        <v>0</v>
      </c>
      <c r="AO1806" s="100">
        <f t="shared" si="8282"/>
        <v>0</v>
      </c>
      <c r="AP1806" s="100">
        <f t="shared" si="8282"/>
        <v>0</v>
      </c>
      <c r="AQ1806" s="100">
        <f t="shared" si="8282"/>
        <v>0</v>
      </c>
      <c r="AR1806" s="100">
        <f t="shared" si="8282"/>
        <v>0</v>
      </c>
      <c r="AS1806" s="100">
        <f t="shared" si="8282"/>
        <v>0</v>
      </c>
      <c r="AT1806" s="100">
        <f t="shared" si="8282"/>
        <v>0</v>
      </c>
      <c r="AU1806" s="100">
        <f t="shared" si="8282"/>
        <v>0</v>
      </c>
      <c r="AV1806" s="100">
        <f t="shared" si="8213"/>
        <v>0</v>
      </c>
      <c r="AW1806" s="100">
        <f t="shared" si="8200"/>
        <v>0</v>
      </c>
      <c r="AX1806" s="100">
        <f t="shared" si="8274"/>
        <v>0</v>
      </c>
      <c r="AY1806" s="100">
        <f t="shared" si="8274"/>
        <v>0</v>
      </c>
      <c r="AZ1806" s="100">
        <f t="shared" si="8274"/>
        <v>0</v>
      </c>
      <c r="BA1806" s="100">
        <f t="shared" si="8274"/>
        <v>0</v>
      </c>
      <c r="BB1806" s="100">
        <f t="shared" si="8274"/>
        <v>0</v>
      </c>
      <c r="BC1806" s="100">
        <f t="shared" si="8274"/>
        <v>0</v>
      </c>
      <c r="BD1806" s="100">
        <f t="shared" si="8274"/>
        <v>0</v>
      </c>
      <c r="BE1806" s="100">
        <f t="shared" si="8274"/>
        <v>0</v>
      </c>
      <c r="BF1806" s="100">
        <f t="shared" si="8274"/>
        <v>0</v>
      </c>
      <c r="BG1806" s="100">
        <f t="shared" si="8274"/>
        <v>0</v>
      </c>
      <c r="BH1806" s="100">
        <f t="shared" si="8274"/>
        <v>0</v>
      </c>
      <c r="BI1806" s="100">
        <f t="shared" si="8134"/>
        <v>0</v>
      </c>
      <c r="BV1806" s="142"/>
      <c r="CI1806" s="142"/>
      <c r="CV1806" s="142"/>
      <c r="DI1806" s="142"/>
      <c r="DV1806" s="142"/>
      <c r="EI1806" s="142"/>
    </row>
    <row r="1807" spans="1:139" ht="15.75" hidden="1" outlineLevel="1" x14ac:dyDescent="0.25">
      <c r="A1807" s="2">
        <f t="shared" si="8279"/>
        <v>98</v>
      </c>
      <c r="B1807" s="1">
        <f t="shared" si="8267"/>
        <v>0</v>
      </c>
      <c r="C1807" s="1">
        <f t="shared" si="8267"/>
        <v>0</v>
      </c>
      <c r="D1807" s="2">
        <f t="shared" si="8267"/>
        <v>0</v>
      </c>
      <c r="E1807" s="141">
        <f t="shared" si="8267"/>
        <v>0</v>
      </c>
      <c r="F1807" s="114">
        <f t="shared" si="8192"/>
        <v>0</v>
      </c>
      <c r="G1807" s="186"/>
      <c r="H1807" s="186"/>
      <c r="J1807" s="166">
        <f t="shared" ref="J1807:U1807" si="8283">-I1600*($G1807/12)</f>
        <v>0</v>
      </c>
      <c r="K1807" s="166">
        <f t="shared" si="8283"/>
        <v>0</v>
      </c>
      <c r="L1807" s="166">
        <f t="shared" si="8283"/>
        <v>0</v>
      </c>
      <c r="M1807" s="166">
        <f t="shared" si="8283"/>
        <v>0</v>
      </c>
      <c r="N1807" s="166">
        <f t="shared" si="8283"/>
        <v>0</v>
      </c>
      <c r="O1807" s="166">
        <f t="shared" si="8283"/>
        <v>0</v>
      </c>
      <c r="P1807" s="166">
        <f t="shared" si="8283"/>
        <v>0</v>
      </c>
      <c r="Q1807" s="166">
        <f t="shared" si="8283"/>
        <v>0</v>
      </c>
      <c r="R1807" s="166">
        <f t="shared" si="8283"/>
        <v>0</v>
      </c>
      <c r="S1807" s="166">
        <f t="shared" si="8283"/>
        <v>0</v>
      </c>
      <c r="T1807" s="166">
        <f t="shared" si="8283"/>
        <v>0</v>
      </c>
      <c r="U1807" s="166">
        <f t="shared" si="8283"/>
        <v>0</v>
      </c>
      <c r="V1807" s="166">
        <f t="shared" si="8210"/>
        <v>0</v>
      </c>
      <c r="W1807" s="100">
        <f t="shared" si="8194"/>
        <v>0</v>
      </c>
      <c r="X1807" s="166">
        <f t="shared" ref="X1807:AH1807" si="8284">-W1600*($G1807/12)</f>
        <v>0</v>
      </c>
      <c r="Y1807" s="166">
        <f t="shared" si="8284"/>
        <v>0</v>
      </c>
      <c r="Z1807" s="166">
        <f t="shared" si="8284"/>
        <v>0</v>
      </c>
      <c r="AA1807" s="166">
        <f t="shared" si="8284"/>
        <v>0</v>
      </c>
      <c r="AB1807" s="166">
        <f t="shared" si="8284"/>
        <v>0</v>
      </c>
      <c r="AC1807" s="166">
        <f t="shared" si="8284"/>
        <v>0</v>
      </c>
      <c r="AD1807" s="166">
        <f t="shared" si="8284"/>
        <v>0</v>
      </c>
      <c r="AE1807" s="166">
        <f t="shared" si="8284"/>
        <v>0</v>
      </c>
      <c r="AF1807" s="166">
        <f t="shared" si="8284"/>
        <v>0</v>
      </c>
      <c r="AG1807" s="166">
        <f t="shared" si="8284"/>
        <v>0</v>
      </c>
      <c r="AH1807" s="166">
        <f t="shared" si="8284"/>
        <v>0</v>
      </c>
      <c r="AI1807" s="100">
        <f t="shared" si="8212"/>
        <v>0</v>
      </c>
      <c r="AJ1807" s="100">
        <f t="shared" si="8198"/>
        <v>0</v>
      </c>
      <c r="AK1807" s="100">
        <f t="shared" si="8199"/>
        <v>0</v>
      </c>
      <c r="AL1807" s="100">
        <f t="shared" si="8282"/>
        <v>0</v>
      </c>
      <c r="AM1807" s="100">
        <f t="shared" si="8282"/>
        <v>0</v>
      </c>
      <c r="AN1807" s="100">
        <f t="shared" si="8282"/>
        <v>0</v>
      </c>
      <c r="AO1807" s="100">
        <f t="shared" si="8282"/>
        <v>0</v>
      </c>
      <c r="AP1807" s="100">
        <f t="shared" si="8282"/>
        <v>0</v>
      </c>
      <c r="AQ1807" s="100">
        <f t="shared" si="8282"/>
        <v>0</v>
      </c>
      <c r="AR1807" s="100">
        <f t="shared" si="8282"/>
        <v>0</v>
      </c>
      <c r="AS1807" s="100">
        <f t="shared" si="8282"/>
        <v>0</v>
      </c>
      <c r="AT1807" s="100">
        <f t="shared" si="8282"/>
        <v>0</v>
      </c>
      <c r="AU1807" s="100">
        <f t="shared" si="8282"/>
        <v>0</v>
      </c>
      <c r="AV1807" s="100">
        <f t="shared" si="8213"/>
        <v>0</v>
      </c>
      <c r="AW1807" s="100">
        <f t="shared" si="8200"/>
        <v>0</v>
      </c>
      <c r="AX1807" s="100">
        <f t="shared" si="8274"/>
        <v>0</v>
      </c>
      <c r="AY1807" s="100">
        <f t="shared" si="8274"/>
        <v>0</v>
      </c>
      <c r="AZ1807" s="100">
        <f t="shared" si="8274"/>
        <v>0</v>
      </c>
      <c r="BA1807" s="100">
        <f t="shared" si="8274"/>
        <v>0</v>
      </c>
      <c r="BB1807" s="100">
        <f t="shared" si="8274"/>
        <v>0</v>
      </c>
      <c r="BC1807" s="100">
        <f t="shared" si="8274"/>
        <v>0</v>
      </c>
      <c r="BD1807" s="100">
        <f t="shared" si="8274"/>
        <v>0</v>
      </c>
      <c r="BE1807" s="100">
        <f t="shared" si="8274"/>
        <v>0</v>
      </c>
      <c r="BF1807" s="100">
        <f t="shared" si="8274"/>
        <v>0</v>
      </c>
      <c r="BG1807" s="100">
        <f t="shared" si="8274"/>
        <v>0</v>
      </c>
      <c r="BH1807" s="100">
        <f t="shared" si="8274"/>
        <v>0</v>
      </c>
      <c r="BI1807" s="100">
        <f t="shared" si="8134"/>
        <v>0</v>
      </c>
      <c r="BV1807" s="142"/>
      <c r="CI1807" s="142"/>
      <c r="CV1807" s="142"/>
      <c r="DI1807" s="142"/>
      <c r="DV1807" s="142"/>
      <c r="EI1807" s="142"/>
    </row>
    <row r="1808" spans="1:139" ht="15.75" hidden="1" outlineLevel="1" x14ac:dyDescent="0.25">
      <c r="A1808" s="2">
        <f t="shared" si="8279"/>
        <v>99</v>
      </c>
      <c r="B1808" s="1">
        <f t="shared" si="8267"/>
        <v>0</v>
      </c>
      <c r="C1808" s="1">
        <f t="shared" si="8267"/>
        <v>0</v>
      </c>
      <c r="D1808" s="2">
        <f t="shared" si="8267"/>
        <v>0</v>
      </c>
      <c r="E1808" s="141">
        <f t="shared" si="8267"/>
        <v>0</v>
      </c>
      <c r="F1808" s="114">
        <f t="shared" si="8192"/>
        <v>0</v>
      </c>
      <c r="G1808" s="186"/>
      <c r="H1808" s="186"/>
      <c r="J1808" s="166">
        <f t="shared" ref="J1808:U1808" si="8285">-I1601*($G1808/12)</f>
        <v>0</v>
      </c>
      <c r="K1808" s="166">
        <f t="shared" si="8285"/>
        <v>0</v>
      </c>
      <c r="L1808" s="166">
        <f t="shared" si="8285"/>
        <v>0</v>
      </c>
      <c r="M1808" s="166">
        <f t="shared" si="8285"/>
        <v>0</v>
      </c>
      <c r="N1808" s="166">
        <f t="shared" si="8285"/>
        <v>0</v>
      </c>
      <c r="O1808" s="166">
        <f t="shared" si="8285"/>
        <v>0</v>
      </c>
      <c r="P1808" s="166">
        <f t="shared" si="8285"/>
        <v>0</v>
      </c>
      <c r="Q1808" s="166">
        <f t="shared" si="8285"/>
        <v>0</v>
      </c>
      <c r="R1808" s="166">
        <f t="shared" si="8285"/>
        <v>0</v>
      </c>
      <c r="S1808" s="166">
        <f t="shared" si="8285"/>
        <v>0</v>
      </c>
      <c r="T1808" s="166">
        <f t="shared" si="8285"/>
        <v>0</v>
      </c>
      <c r="U1808" s="166">
        <f t="shared" si="8285"/>
        <v>0</v>
      </c>
      <c r="V1808" s="166">
        <f t="shared" si="8210"/>
        <v>0</v>
      </c>
      <c r="W1808" s="100">
        <f t="shared" si="8194"/>
        <v>0</v>
      </c>
      <c r="X1808" s="166">
        <f t="shared" ref="X1808:AH1808" si="8286">-W1601*($G1808/12)</f>
        <v>0</v>
      </c>
      <c r="Y1808" s="166">
        <f t="shared" si="8286"/>
        <v>0</v>
      </c>
      <c r="Z1808" s="166">
        <f t="shared" si="8286"/>
        <v>0</v>
      </c>
      <c r="AA1808" s="166">
        <f t="shared" si="8286"/>
        <v>0</v>
      </c>
      <c r="AB1808" s="166">
        <f t="shared" si="8286"/>
        <v>0</v>
      </c>
      <c r="AC1808" s="166">
        <f t="shared" si="8286"/>
        <v>0</v>
      </c>
      <c r="AD1808" s="166">
        <f t="shared" si="8286"/>
        <v>0</v>
      </c>
      <c r="AE1808" s="166">
        <f t="shared" si="8286"/>
        <v>0</v>
      </c>
      <c r="AF1808" s="166">
        <f t="shared" si="8286"/>
        <v>0</v>
      </c>
      <c r="AG1808" s="166">
        <f t="shared" si="8286"/>
        <v>0</v>
      </c>
      <c r="AH1808" s="166">
        <f t="shared" si="8286"/>
        <v>0</v>
      </c>
      <c r="AI1808" s="100">
        <f t="shared" si="8212"/>
        <v>0</v>
      </c>
      <c r="AJ1808" s="100">
        <f t="shared" si="8198"/>
        <v>0</v>
      </c>
      <c r="AK1808" s="100">
        <f t="shared" si="8199"/>
        <v>0</v>
      </c>
      <c r="AL1808" s="100">
        <f t="shared" si="8282"/>
        <v>0</v>
      </c>
      <c r="AM1808" s="100">
        <f t="shared" si="8282"/>
        <v>0</v>
      </c>
      <c r="AN1808" s="100">
        <f t="shared" si="8282"/>
        <v>0</v>
      </c>
      <c r="AO1808" s="100">
        <f t="shared" si="8282"/>
        <v>0</v>
      </c>
      <c r="AP1808" s="100">
        <f t="shared" si="8282"/>
        <v>0</v>
      </c>
      <c r="AQ1808" s="100">
        <f t="shared" si="8282"/>
        <v>0</v>
      </c>
      <c r="AR1808" s="100">
        <f t="shared" si="8282"/>
        <v>0</v>
      </c>
      <c r="AS1808" s="100">
        <f t="shared" si="8282"/>
        <v>0</v>
      </c>
      <c r="AT1808" s="100">
        <f t="shared" si="8282"/>
        <v>0</v>
      </c>
      <c r="AU1808" s="100">
        <f t="shared" si="8282"/>
        <v>0</v>
      </c>
      <c r="AV1808" s="100">
        <f t="shared" si="8213"/>
        <v>0</v>
      </c>
      <c r="AW1808" s="100">
        <f t="shared" si="8200"/>
        <v>0</v>
      </c>
      <c r="AX1808" s="100">
        <f t="shared" si="8274"/>
        <v>0</v>
      </c>
      <c r="AY1808" s="100">
        <f t="shared" si="8274"/>
        <v>0</v>
      </c>
      <c r="AZ1808" s="100">
        <f t="shared" si="8274"/>
        <v>0</v>
      </c>
      <c r="BA1808" s="100">
        <f t="shared" si="8274"/>
        <v>0</v>
      </c>
      <c r="BB1808" s="100">
        <f t="shared" si="8274"/>
        <v>0</v>
      </c>
      <c r="BC1808" s="100">
        <f t="shared" si="8274"/>
        <v>0</v>
      </c>
      <c r="BD1808" s="100">
        <f t="shared" si="8274"/>
        <v>0</v>
      </c>
      <c r="BE1808" s="100">
        <f t="shared" si="8274"/>
        <v>0</v>
      </c>
      <c r="BF1808" s="100">
        <f t="shared" si="8274"/>
        <v>0</v>
      </c>
      <c r="BG1808" s="100">
        <f t="shared" si="8274"/>
        <v>0</v>
      </c>
      <c r="BH1808" s="100">
        <f t="shared" si="8274"/>
        <v>0</v>
      </c>
      <c r="BI1808" s="100">
        <f t="shared" si="8134"/>
        <v>0</v>
      </c>
      <c r="BV1808" s="142"/>
      <c r="CI1808" s="142"/>
      <c r="CV1808" s="142"/>
      <c r="DI1808" s="142"/>
      <c r="DV1808" s="142"/>
      <c r="EI1808" s="142"/>
    </row>
    <row r="1809" spans="1:139" ht="15.75" hidden="1" outlineLevel="1" x14ac:dyDescent="0.25">
      <c r="A1809" s="2">
        <f t="shared" si="8279"/>
        <v>100</v>
      </c>
      <c r="B1809" s="1">
        <f t="shared" si="8267"/>
        <v>0</v>
      </c>
      <c r="C1809" s="1">
        <f t="shared" si="8267"/>
        <v>0</v>
      </c>
      <c r="D1809" s="2">
        <f t="shared" si="8267"/>
        <v>0</v>
      </c>
      <c r="E1809" s="141">
        <f t="shared" si="8267"/>
        <v>0</v>
      </c>
      <c r="F1809" s="114">
        <f t="shared" si="8192"/>
        <v>0</v>
      </c>
      <c r="G1809" s="186"/>
      <c r="H1809" s="186"/>
      <c r="J1809" s="166">
        <f t="shared" ref="J1809:U1809" si="8287">-I1602*($G1809/12)</f>
        <v>0</v>
      </c>
      <c r="K1809" s="166">
        <f t="shared" si="8287"/>
        <v>0</v>
      </c>
      <c r="L1809" s="166">
        <f t="shared" si="8287"/>
        <v>0</v>
      </c>
      <c r="M1809" s="166">
        <f t="shared" si="8287"/>
        <v>0</v>
      </c>
      <c r="N1809" s="166">
        <f t="shared" si="8287"/>
        <v>0</v>
      </c>
      <c r="O1809" s="166">
        <f t="shared" si="8287"/>
        <v>0</v>
      </c>
      <c r="P1809" s="166">
        <f t="shared" si="8287"/>
        <v>0</v>
      </c>
      <c r="Q1809" s="166">
        <f t="shared" si="8287"/>
        <v>0</v>
      </c>
      <c r="R1809" s="166">
        <f t="shared" si="8287"/>
        <v>0</v>
      </c>
      <c r="S1809" s="166">
        <f t="shared" si="8287"/>
        <v>0</v>
      </c>
      <c r="T1809" s="166">
        <f t="shared" si="8287"/>
        <v>0</v>
      </c>
      <c r="U1809" s="166">
        <f t="shared" si="8287"/>
        <v>0</v>
      </c>
      <c r="V1809" s="166">
        <f t="shared" si="8210"/>
        <v>0</v>
      </c>
      <c r="W1809" s="100">
        <f t="shared" si="8194"/>
        <v>0</v>
      </c>
      <c r="X1809" s="166">
        <f t="shared" ref="X1809:AH1809" si="8288">-W1602*($G1809/12)</f>
        <v>0</v>
      </c>
      <c r="Y1809" s="166">
        <f t="shared" si="8288"/>
        <v>0</v>
      </c>
      <c r="Z1809" s="166">
        <f t="shared" si="8288"/>
        <v>0</v>
      </c>
      <c r="AA1809" s="166">
        <f t="shared" si="8288"/>
        <v>0</v>
      </c>
      <c r="AB1809" s="166">
        <f t="shared" si="8288"/>
        <v>0</v>
      </c>
      <c r="AC1809" s="166">
        <f t="shared" si="8288"/>
        <v>0</v>
      </c>
      <c r="AD1809" s="166">
        <f t="shared" si="8288"/>
        <v>0</v>
      </c>
      <c r="AE1809" s="166">
        <f t="shared" si="8288"/>
        <v>0</v>
      </c>
      <c r="AF1809" s="166">
        <f t="shared" si="8288"/>
        <v>0</v>
      </c>
      <c r="AG1809" s="166">
        <f t="shared" si="8288"/>
        <v>0</v>
      </c>
      <c r="AH1809" s="166">
        <f t="shared" si="8288"/>
        <v>0</v>
      </c>
      <c r="AI1809" s="100">
        <f t="shared" si="8212"/>
        <v>0</v>
      </c>
      <c r="AJ1809" s="100">
        <f t="shared" si="8198"/>
        <v>0</v>
      </c>
      <c r="AK1809" s="100">
        <f t="shared" si="8199"/>
        <v>0</v>
      </c>
      <c r="AL1809" s="100">
        <f t="shared" si="8282"/>
        <v>0</v>
      </c>
      <c r="AM1809" s="100">
        <f t="shared" si="8282"/>
        <v>0</v>
      </c>
      <c r="AN1809" s="100">
        <f t="shared" si="8282"/>
        <v>0</v>
      </c>
      <c r="AO1809" s="100">
        <f t="shared" si="8282"/>
        <v>0</v>
      </c>
      <c r="AP1809" s="100">
        <f t="shared" si="8282"/>
        <v>0</v>
      </c>
      <c r="AQ1809" s="100">
        <f t="shared" si="8282"/>
        <v>0</v>
      </c>
      <c r="AR1809" s="100">
        <f t="shared" si="8282"/>
        <v>0</v>
      </c>
      <c r="AS1809" s="100">
        <f t="shared" si="8282"/>
        <v>0</v>
      </c>
      <c r="AT1809" s="100">
        <f t="shared" si="8282"/>
        <v>0</v>
      </c>
      <c r="AU1809" s="100">
        <f t="shared" si="8282"/>
        <v>0</v>
      </c>
      <c r="AV1809" s="100">
        <f t="shared" si="8213"/>
        <v>0</v>
      </c>
      <c r="AW1809" s="100">
        <f t="shared" si="8200"/>
        <v>0</v>
      </c>
      <c r="AX1809" s="100">
        <f t="shared" si="8274"/>
        <v>0</v>
      </c>
      <c r="AY1809" s="100">
        <f t="shared" si="8274"/>
        <v>0</v>
      </c>
      <c r="AZ1809" s="100">
        <f t="shared" si="8274"/>
        <v>0</v>
      </c>
      <c r="BA1809" s="100">
        <f t="shared" si="8274"/>
        <v>0</v>
      </c>
      <c r="BB1809" s="100">
        <f t="shared" si="8274"/>
        <v>0</v>
      </c>
      <c r="BC1809" s="100">
        <f t="shared" si="8274"/>
        <v>0</v>
      </c>
      <c r="BD1809" s="100">
        <f t="shared" si="8274"/>
        <v>0</v>
      </c>
      <c r="BE1809" s="100">
        <f t="shared" si="8274"/>
        <v>0</v>
      </c>
      <c r="BF1809" s="100">
        <f t="shared" si="8274"/>
        <v>0</v>
      </c>
      <c r="BG1809" s="100">
        <f t="shared" si="8274"/>
        <v>0</v>
      </c>
      <c r="BH1809" s="100">
        <f t="shared" si="8274"/>
        <v>0</v>
      </c>
      <c r="BI1809" s="100">
        <f t="shared" si="8134"/>
        <v>0</v>
      </c>
      <c r="BV1809" s="142"/>
      <c r="CI1809" s="142"/>
      <c r="CV1809" s="142"/>
      <c r="DI1809" s="142"/>
      <c r="DV1809" s="142"/>
      <c r="EI1809" s="142"/>
    </row>
    <row r="1810" spans="1:139" ht="15.75" hidden="1" outlineLevel="1" x14ac:dyDescent="0.25">
      <c r="A1810" s="2">
        <f t="shared" si="8279"/>
        <v>101</v>
      </c>
      <c r="B1810" s="1">
        <f t="shared" si="8267"/>
        <v>0</v>
      </c>
      <c r="C1810" s="1">
        <f t="shared" si="8267"/>
        <v>0</v>
      </c>
      <c r="D1810" s="2">
        <f t="shared" si="8267"/>
        <v>0</v>
      </c>
      <c r="E1810" s="141">
        <f t="shared" si="8267"/>
        <v>0</v>
      </c>
      <c r="F1810" s="114">
        <f t="shared" si="8192"/>
        <v>0</v>
      </c>
      <c r="G1810" s="186"/>
      <c r="H1810" s="186"/>
      <c r="J1810" s="166">
        <f t="shared" ref="J1810:U1810" si="8289">-I1603*($G1810/12)</f>
        <v>0</v>
      </c>
      <c r="K1810" s="166">
        <f t="shared" si="8289"/>
        <v>0</v>
      </c>
      <c r="L1810" s="166">
        <f t="shared" si="8289"/>
        <v>0</v>
      </c>
      <c r="M1810" s="166">
        <f t="shared" si="8289"/>
        <v>0</v>
      </c>
      <c r="N1810" s="166">
        <f t="shared" si="8289"/>
        <v>0</v>
      </c>
      <c r="O1810" s="166">
        <f t="shared" si="8289"/>
        <v>0</v>
      </c>
      <c r="P1810" s="166">
        <f t="shared" si="8289"/>
        <v>0</v>
      </c>
      <c r="Q1810" s="166">
        <f t="shared" si="8289"/>
        <v>0</v>
      </c>
      <c r="R1810" s="166">
        <f t="shared" si="8289"/>
        <v>0</v>
      </c>
      <c r="S1810" s="166">
        <f t="shared" si="8289"/>
        <v>0</v>
      </c>
      <c r="T1810" s="166">
        <f t="shared" si="8289"/>
        <v>0</v>
      </c>
      <c r="U1810" s="166">
        <f t="shared" si="8289"/>
        <v>0</v>
      </c>
      <c r="V1810" s="166">
        <f t="shared" si="8210"/>
        <v>0</v>
      </c>
      <c r="W1810" s="100">
        <f t="shared" si="8194"/>
        <v>0</v>
      </c>
      <c r="X1810" s="166">
        <f t="shared" ref="X1810:AH1810" si="8290">-W1603*($G1810/12)</f>
        <v>0</v>
      </c>
      <c r="Y1810" s="166">
        <f t="shared" si="8290"/>
        <v>0</v>
      </c>
      <c r="Z1810" s="166">
        <f t="shared" si="8290"/>
        <v>0</v>
      </c>
      <c r="AA1810" s="166">
        <f t="shared" si="8290"/>
        <v>0</v>
      </c>
      <c r="AB1810" s="166">
        <f t="shared" si="8290"/>
        <v>0</v>
      </c>
      <c r="AC1810" s="166">
        <f t="shared" si="8290"/>
        <v>0</v>
      </c>
      <c r="AD1810" s="166">
        <f t="shared" si="8290"/>
        <v>0</v>
      </c>
      <c r="AE1810" s="166">
        <f t="shared" si="8290"/>
        <v>0</v>
      </c>
      <c r="AF1810" s="166">
        <f t="shared" si="8290"/>
        <v>0</v>
      </c>
      <c r="AG1810" s="166">
        <f t="shared" si="8290"/>
        <v>0</v>
      </c>
      <c r="AH1810" s="166">
        <f t="shared" si="8290"/>
        <v>0</v>
      </c>
      <c r="AI1810" s="100">
        <f t="shared" si="8212"/>
        <v>0</v>
      </c>
      <c r="AJ1810" s="100">
        <f t="shared" si="8198"/>
        <v>0</v>
      </c>
      <c r="AK1810" s="100">
        <f t="shared" si="8199"/>
        <v>0</v>
      </c>
      <c r="AL1810" s="100">
        <f t="shared" si="8282"/>
        <v>0</v>
      </c>
      <c r="AM1810" s="100">
        <f t="shared" si="8282"/>
        <v>0</v>
      </c>
      <c r="AN1810" s="100">
        <f t="shared" si="8282"/>
        <v>0</v>
      </c>
      <c r="AO1810" s="100">
        <f t="shared" si="8282"/>
        <v>0</v>
      </c>
      <c r="AP1810" s="100">
        <f t="shared" si="8282"/>
        <v>0</v>
      </c>
      <c r="AQ1810" s="100">
        <f t="shared" si="8282"/>
        <v>0</v>
      </c>
      <c r="AR1810" s="100">
        <f t="shared" si="8282"/>
        <v>0</v>
      </c>
      <c r="AS1810" s="100">
        <f t="shared" si="8282"/>
        <v>0</v>
      </c>
      <c r="AT1810" s="100">
        <f t="shared" si="8282"/>
        <v>0</v>
      </c>
      <c r="AU1810" s="100">
        <f t="shared" si="8282"/>
        <v>0</v>
      </c>
      <c r="AV1810" s="100">
        <f t="shared" si="8213"/>
        <v>0</v>
      </c>
      <c r="AW1810" s="100">
        <f t="shared" si="8200"/>
        <v>0</v>
      </c>
      <c r="AX1810" s="100">
        <f t="shared" si="8274"/>
        <v>0</v>
      </c>
      <c r="AY1810" s="100">
        <f t="shared" si="8274"/>
        <v>0</v>
      </c>
      <c r="AZ1810" s="100">
        <f t="shared" si="8274"/>
        <v>0</v>
      </c>
      <c r="BA1810" s="100">
        <f t="shared" si="8274"/>
        <v>0</v>
      </c>
      <c r="BB1810" s="100">
        <f t="shared" si="8274"/>
        <v>0</v>
      </c>
      <c r="BC1810" s="100">
        <f t="shared" si="8274"/>
        <v>0</v>
      </c>
      <c r="BD1810" s="100">
        <f t="shared" si="8274"/>
        <v>0</v>
      </c>
      <c r="BE1810" s="100">
        <f t="shared" si="8274"/>
        <v>0</v>
      </c>
      <c r="BF1810" s="100">
        <f t="shared" si="8274"/>
        <v>0</v>
      </c>
      <c r="BG1810" s="100">
        <f t="shared" si="8274"/>
        <v>0</v>
      </c>
      <c r="BH1810" s="100">
        <f t="shared" si="8274"/>
        <v>0</v>
      </c>
      <c r="BI1810" s="100">
        <f t="shared" si="8134"/>
        <v>0</v>
      </c>
      <c r="BV1810" s="142"/>
      <c r="CI1810" s="142"/>
      <c r="CV1810" s="142"/>
      <c r="DI1810" s="142"/>
      <c r="DV1810" s="142"/>
      <c r="EI1810" s="142"/>
    </row>
    <row r="1811" spans="1:139" ht="15.75" hidden="1" outlineLevel="1" x14ac:dyDescent="0.25">
      <c r="A1811" s="2">
        <f t="shared" si="8279"/>
        <v>102</v>
      </c>
      <c r="B1811" s="1">
        <f t="shared" si="8267"/>
        <v>0</v>
      </c>
      <c r="C1811" s="1">
        <f t="shared" si="8267"/>
        <v>0</v>
      </c>
      <c r="D1811" s="2">
        <f t="shared" si="8267"/>
        <v>0</v>
      </c>
      <c r="E1811" s="141">
        <f t="shared" si="8267"/>
        <v>0</v>
      </c>
      <c r="F1811" s="114">
        <f t="shared" si="8192"/>
        <v>0</v>
      </c>
      <c r="G1811" s="186"/>
      <c r="H1811" s="186"/>
      <c r="J1811" s="166">
        <f t="shared" ref="J1811:U1811" si="8291">-I1604*($G1811/12)</f>
        <v>0</v>
      </c>
      <c r="K1811" s="166">
        <f t="shared" si="8291"/>
        <v>0</v>
      </c>
      <c r="L1811" s="166">
        <f t="shared" si="8291"/>
        <v>0</v>
      </c>
      <c r="M1811" s="166">
        <f t="shared" si="8291"/>
        <v>0</v>
      </c>
      <c r="N1811" s="166">
        <f t="shared" si="8291"/>
        <v>0</v>
      </c>
      <c r="O1811" s="166">
        <f t="shared" si="8291"/>
        <v>0</v>
      </c>
      <c r="P1811" s="166">
        <f t="shared" si="8291"/>
        <v>0</v>
      </c>
      <c r="Q1811" s="166">
        <f t="shared" si="8291"/>
        <v>0</v>
      </c>
      <c r="R1811" s="166">
        <f t="shared" si="8291"/>
        <v>0</v>
      </c>
      <c r="S1811" s="166">
        <f t="shared" si="8291"/>
        <v>0</v>
      </c>
      <c r="T1811" s="166">
        <f t="shared" si="8291"/>
        <v>0</v>
      </c>
      <c r="U1811" s="166">
        <f t="shared" si="8291"/>
        <v>0</v>
      </c>
      <c r="V1811" s="166">
        <f t="shared" si="8210"/>
        <v>0</v>
      </c>
      <c r="W1811" s="100">
        <f t="shared" si="8194"/>
        <v>0</v>
      </c>
      <c r="X1811" s="166">
        <f t="shared" ref="X1811:AH1811" si="8292">-W1604*($G1811/12)</f>
        <v>0</v>
      </c>
      <c r="Y1811" s="166">
        <f t="shared" si="8292"/>
        <v>0</v>
      </c>
      <c r="Z1811" s="166">
        <f t="shared" si="8292"/>
        <v>0</v>
      </c>
      <c r="AA1811" s="166">
        <f t="shared" si="8292"/>
        <v>0</v>
      </c>
      <c r="AB1811" s="166">
        <f t="shared" si="8292"/>
        <v>0</v>
      </c>
      <c r="AC1811" s="166">
        <f t="shared" si="8292"/>
        <v>0</v>
      </c>
      <c r="AD1811" s="166">
        <f t="shared" si="8292"/>
        <v>0</v>
      </c>
      <c r="AE1811" s="166">
        <f t="shared" si="8292"/>
        <v>0</v>
      </c>
      <c r="AF1811" s="166">
        <f t="shared" si="8292"/>
        <v>0</v>
      </c>
      <c r="AG1811" s="166">
        <f t="shared" si="8292"/>
        <v>0</v>
      </c>
      <c r="AH1811" s="166">
        <f t="shared" si="8292"/>
        <v>0</v>
      </c>
      <c r="AI1811" s="100">
        <f t="shared" si="8212"/>
        <v>0</v>
      </c>
      <c r="AJ1811" s="100">
        <f t="shared" si="8198"/>
        <v>0</v>
      </c>
      <c r="AK1811" s="100">
        <f t="shared" si="8199"/>
        <v>0</v>
      </c>
      <c r="AL1811" s="100">
        <f t="shared" si="8282"/>
        <v>0</v>
      </c>
      <c r="AM1811" s="100">
        <f t="shared" si="8282"/>
        <v>0</v>
      </c>
      <c r="AN1811" s="100">
        <f t="shared" si="8282"/>
        <v>0</v>
      </c>
      <c r="AO1811" s="100">
        <f t="shared" si="8282"/>
        <v>0</v>
      </c>
      <c r="AP1811" s="100">
        <f t="shared" si="8282"/>
        <v>0</v>
      </c>
      <c r="AQ1811" s="100">
        <f t="shared" si="8282"/>
        <v>0</v>
      </c>
      <c r="AR1811" s="100">
        <f t="shared" si="8282"/>
        <v>0</v>
      </c>
      <c r="AS1811" s="100">
        <f t="shared" si="8282"/>
        <v>0</v>
      </c>
      <c r="AT1811" s="100">
        <f t="shared" si="8282"/>
        <v>0</v>
      </c>
      <c r="AU1811" s="100">
        <f t="shared" si="8282"/>
        <v>0</v>
      </c>
      <c r="AV1811" s="100">
        <f t="shared" si="8213"/>
        <v>0</v>
      </c>
      <c r="AW1811" s="100">
        <f t="shared" si="8200"/>
        <v>0</v>
      </c>
      <c r="AX1811" s="100">
        <f t="shared" si="8274"/>
        <v>0</v>
      </c>
      <c r="AY1811" s="100">
        <f t="shared" si="8274"/>
        <v>0</v>
      </c>
      <c r="AZ1811" s="100">
        <f t="shared" si="8274"/>
        <v>0</v>
      </c>
      <c r="BA1811" s="100">
        <f t="shared" si="8274"/>
        <v>0</v>
      </c>
      <c r="BB1811" s="100">
        <f t="shared" si="8274"/>
        <v>0</v>
      </c>
      <c r="BC1811" s="100">
        <f t="shared" si="8274"/>
        <v>0</v>
      </c>
      <c r="BD1811" s="100">
        <f t="shared" si="8274"/>
        <v>0</v>
      </c>
      <c r="BE1811" s="100">
        <f t="shared" si="8274"/>
        <v>0</v>
      </c>
      <c r="BF1811" s="100">
        <f t="shared" si="8274"/>
        <v>0</v>
      </c>
      <c r="BG1811" s="100">
        <f t="shared" si="8274"/>
        <v>0</v>
      </c>
      <c r="BH1811" s="100">
        <f t="shared" si="8274"/>
        <v>0</v>
      </c>
      <c r="BI1811" s="100">
        <f t="shared" si="8134"/>
        <v>0</v>
      </c>
      <c r="BV1811" s="142"/>
      <c r="CI1811" s="142"/>
      <c r="CV1811" s="142"/>
      <c r="DI1811" s="142"/>
      <c r="DV1811" s="142"/>
      <c r="EI1811" s="142"/>
    </row>
    <row r="1812" spans="1:139" ht="15.75" hidden="1" outlineLevel="1" x14ac:dyDescent="0.25">
      <c r="A1812" s="2">
        <f t="shared" si="8279"/>
        <v>103</v>
      </c>
      <c r="B1812" s="1">
        <f t="shared" si="8267"/>
        <v>0</v>
      </c>
      <c r="C1812" s="1">
        <f t="shared" si="8267"/>
        <v>0</v>
      </c>
      <c r="D1812" s="2">
        <f t="shared" si="8267"/>
        <v>0</v>
      </c>
      <c r="E1812" s="141">
        <f t="shared" si="8267"/>
        <v>0</v>
      </c>
      <c r="F1812" s="114">
        <f t="shared" si="8192"/>
        <v>0</v>
      </c>
      <c r="G1812" s="186"/>
      <c r="H1812" s="186"/>
      <c r="J1812" s="166">
        <f t="shared" ref="J1812:U1812" si="8293">-I1605*($G1812/12)</f>
        <v>0</v>
      </c>
      <c r="K1812" s="166">
        <f t="shared" si="8293"/>
        <v>0</v>
      </c>
      <c r="L1812" s="166">
        <f t="shared" si="8293"/>
        <v>0</v>
      </c>
      <c r="M1812" s="166">
        <f t="shared" si="8293"/>
        <v>0</v>
      </c>
      <c r="N1812" s="166">
        <f t="shared" si="8293"/>
        <v>0</v>
      </c>
      <c r="O1812" s="166">
        <f t="shared" si="8293"/>
        <v>0</v>
      </c>
      <c r="P1812" s="166">
        <f t="shared" si="8293"/>
        <v>0</v>
      </c>
      <c r="Q1812" s="166">
        <f t="shared" si="8293"/>
        <v>0</v>
      </c>
      <c r="R1812" s="166">
        <f t="shared" si="8293"/>
        <v>0</v>
      </c>
      <c r="S1812" s="166">
        <f t="shared" si="8293"/>
        <v>0</v>
      </c>
      <c r="T1812" s="166">
        <f t="shared" si="8293"/>
        <v>0</v>
      </c>
      <c r="U1812" s="166">
        <f t="shared" si="8293"/>
        <v>0</v>
      </c>
      <c r="V1812" s="166">
        <f t="shared" si="8210"/>
        <v>0</v>
      </c>
      <c r="W1812" s="100">
        <f t="shared" si="8194"/>
        <v>0</v>
      </c>
      <c r="X1812" s="166">
        <f t="shared" ref="X1812:AH1812" si="8294">-W1605*($G1812/12)</f>
        <v>0</v>
      </c>
      <c r="Y1812" s="166">
        <f t="shared" si="8294"/>
        <v>0</v>
      </c>
      <c r="Z1812" s="166">
        <f t="shared" si="8294"/>
        <v>0</v>
      </c>
      <c r="AA1812" s="166">
        <f t="shared" si="8294"/>
        <v>0</v>
      </c>
      <c r="AB1812" s="166">
        <f t="shared" si="8294"/>
        <v>0</v>
      </c>
      <c r="AC1812" s="166">
        <f t="shared" si="8294"/>
        <v>0</v>
      </c>
      <c r="AD1812" s="166">
        <f t="shared" si="8294"/>
        <v>0</v>
      </c>
      <c r="AE1812" s="166">
        <f t="shared" si="8294"/>
        <v>0</v>
      </c>
      <c r="AF1812" s="166">
        <f t="shared" si="8294"/>
        <v>0</v>
      </c>
      <c r="AG1812" s="166">
        <f t="shared" si="8294"/>
        <v>0</v>
      </c>
      <c r="AH1812" s="166">
        <f t="shared" si="8294"/>
        <v>0</v>
      </c>
      <c r="AI1812" s="100">
        <f t="shared" si="8212"/>
        <v>0</v>
      </c>
      <c r="AJ1812" s="100">
        <f t="shared" si="8198"/>
        <v>0</v>
      </c>
      <c r="AK1812" s="100">
        <f t="shared" si="8199"/>
        <v>0</v>
      </c>
      <c r="AL1812" s="100">
        <f t="shared" si="8282"/>
        <v>0</v>
      </c>
      <c r="AM1812" s="100">
        <f t="shared" si="8282"/>
        <v>0</v>
      </c>
      <c r="AN1812" s="100">
        <f t="shared" si="8282"/>
        <v>0</v>
      </c>
      <c r="AO1812" s="100">
        <f t="shared" si="8282"/>
        <v>0</v>
      </c>
      <c r="AP1812" s="100">
        <f t="shared" si="8282"/>
        <v>0</v>
      </c>
      <c r="AQ1812" s="100">
        <f t="shared" si="8282"/>
        <v>0</v>
      </c>
      <c r="AR1812" s="100">
        <f t="shared" si="8282"/>
        <v>0</v>
      </c>
      <c r="AS1812" s="100">
        <f t="shared" si="8282"/>
        <v>0</v>
      </c>
      <c r="AT1812" s="100">
        <f t="shared" si="8282"/>
        <v>0</v>
      </c>
      <c r="AU1812" s="100">
        <f t="shared" si="8282"/>
        <v>0</v>
      </c>
      <c r="AV1812" s="100">
        <f t="shared" si="8213"/>
        <v>0</v>
      </c>
      <c r="AW1812" s="100">
        <f t="shared" si="8200"/>
        <v>0</v>
      </c>
      <c r="AX1812" s="100">
        <f t="shared" si="8274"/>
        <v>0</v>
      </c>
      <c r="AY1812" s="100">
        <f t="shared" si="8274"/>
        <v>0</v>
      </c>
      <c r="AZ1812" s="100">
        <f t="shared" si="8274"/>
        <v>0</v>
      </c>
      <c r="BA1812" s="100">
        <f t="shared" si="8274"/>
        <v>0</v>
      </c>
      <c r="BB1812" s="100">
        <f t="shared" si="8274"/>
        <v>0</v>
      </c>
      <c r="BC1812" s="100">
        <f t="shared" si="8274"/>
        <v>0</v>
      </c>
      <c r="BD1812" s="100">
        <f t="shared" si="8274"/>
        <v>0</v>
      </c>
      <c r="BE1812" s="100">
        <f t="shared" si="8274"/>
        <v>0</v>
      </c>
      <c r="BF1812" s="100">
        <f t="shared" si="8274"/>
        <v>0</v>
      </c>
      <c r="BG1812" s="100">
        <f t="shared" si="8274"/>
        <v>0</v>
      </c>
      <c r="BH1812" s="100">
        <f t="shared" si="8274"/>
        <v>0</v>
      </c>
      <c r="BI1812" s="100">
        <f t="shared" si="8134"/>
        <v>0</v>
      </c>
      <c r="BV1812" s="142"/>
      <c r="CI1812" s="142"/>
      <c r="CV1812" s="142"/>
      <c r="DI1812" s="142"/>
      <c r="DV1812" s="142"/>
      <c r="EI1812" s="142"/>
    </row>
    <row r="1813" spans="1:139" ht="15.75" hidden="1" outlineLevel="1" x14ac:dyDescent="0.25">
      <c r="A1813" s="2">
        <f t="shared" si="8279"/>
        <v>104</v>
      </c>
      <c r="B1813" s="1">
        <f t="shared" si="8267"/>
        <v>0</v>
      </c>
      <c r="C1813" s="1">
        <f t="shared" si="8267"/>
        <v>0</v>
      </c>
      <c r="D1813" s="2">
        <f t="shared" si="8267"/>
        <v>0</v>
      </c>
      <c r="E1813" s="141">
        <f t="shared" si="8267"/>
        <v>0</v>
      </c>
      <c r="F1813" s="114">
        <f t="shared" si="8192"/>
        <v>0</v>
      </c>
      <c r="G1813" s="186"/>
      <c r="H1813" s="186"/>
      <c r="J1813" s="166">
        <f t="shared" ref="J1813:U1813" si="8295">-I1606*($G1813/12)</f>
        <v>0</v>
      </c>
      <c r="K1813" s="166">
        <f t="shared" si="8295"/>
        <v>0</v>
      </c>
      <c r="L1813" s="166">
        <f t="shared" si="8295"/>
        <v>0</v>
      </c>
      <c r="M1813" s="166">
        <f t="shared" si="8295"/>
        <v>0</v>
      </c>
      <c r="N1813" s="166">
        <f t="shared" si="8295"/>
        <v>0</v>
      </c>
      <c r="O1813" s="166">
        <f t="shared" si="8295"/>
        <v>0</v>
      </c>
      <c r="P1813" s="166">
        <f t="shared" si="8295"/>
        <v>0</v>
      </c>
      <c r="Q1813" s="166">
        <f t="shared" si="8295"/>
        <v>0</v>
      </c>
      <c r="R1813" s="166">
        <f t="shared" si="8295"/>
        <v>0</v>
      </c>
      <c r="S1813" s="166">
        <f t="shared" si="8295"/>
        <v>0</v>
      </c>
      <c r="T1813" s="166">
        <f t="shared" si="8295"/>
        <v>0</v>
      </c>
      <c r="U1813" s="166">
        <f t="shared" si="8295"/>
        <v>0</v>
      </c>
      <c r="V1813" s="166">
        <f t="shared" si="8210"/>
        <v>0</v>
      </c>
      <c r="W1813" s="100">
        <f t="shared" si="8194"/>
        <v>0</v>
      </c>
      <c r="X1813" s="166">
        <f t="shared" ref="X1813:AH1813" si="8296">-W1606*($G1813/12)</f>
        <v>0</v>
      </c>
      <c r="Y1813" s="166">
        <f t="shared" si="8296"/>
        <v>0</v>
      </c>
      <c r="Z1813" s="166">
        <f t="shared" si="8296"/>
        <v>0</v>
      </c>
      <c r="AA1813" s="166">
        <f t="shared" si="8296"/>
        <v>0</v>
      </c>
      <c r="AB1813" s="166">
        <f t="shared" si="8296"/>
        <v>0</v>
      </c>
      <c r="AC1813" s="166">
        <f t="shared" si="8296"/>
        <v>0</v>
      </c>
      <c r="AD1813" s="166">
        <f t="shared" si="8296"/>
        <v>0</v>
      </c>
      <c r="AE1813" s="166">
        <f t="shared" si="8296"/>
        <v>0</v>
      </c>
      <c r="AF1813" s="166">
        <f t="shared" si="8296"/>
        <v>0</v>
      </c>
      <c r="AG1813" s="166">
        <f t="shared" si="8296"/>
        <v>0</v>
      </c>
      <c r="AH1813" s="166">
        <f t="shared" si="8296"/>
        <v>0</v>
      </c>
      <c r="AI1813" s="100">
        <f t="shared" si="8212"/>
        <v>0</v>
      </c>
      <c r="AJ1813" s="100">
        <f t="shared" si="8198"/>
        <v>0</v>
      </c>
      <c r="AK1813" s="100">
        <f t="shared" si="8199"/>
        <v>0</v>
      </c>
      <c r="AL1813" s="100">
        <f t="shared" si="8282"/>
        <v>0</v>
      </c>
      <c r="AM1813" s="100">
        <f t="shared" si="8282"/>
        <v>0</v>
      </c>
      <c r="AN1813" s="100">
        <f t="shared" si="8282"/>
        <v>0</v>
      </c>
      <c r="AO1813" s="100">
        <f t="shared" si="8282"/>
        <v>0</v>
      </c>
      <c r="AP1813" s="100">
        <f t="shared" si="8282"/>
        <v>0</v>
      </c>
      <c r="AQ1813" s="100">
        <f t="shared" si="8282"/>
        <v>0</v>
      </c>
      <c r="AR1813" s="100">
        <f t="shared" si="8282"/>
        <v>0</v>
      </c>
      <c r="AS1813" s="100">
        <f t="shared" si="8282"/>
        <v>0</v>
      </c>
      <c r="AT1813" s="100">
        <f t="shared" si="8282"/>
        <v>0</v>
      </c>
      <c r="AU1813" s="100">
        <f t="shared" si="8282"/>
        <v>0</v>
      </c>
      <c r="AV1813" s="100">
        <f t="shared" si="8213"/>
        <v>0</v>
      </c>
      <c r="AW1813" s="100">
        <f t="shared" si="8200"/>
        <v>0</v>
      </c>
      <c r="AX1813" s="100">
        <f t="shared" si="8274"/>
        <v>0</v>
      </c>
      <c r="AY1813" s="100">
        <f t="shared" si="8274"/>
        <v>0</v>
      </c>
      <c r="AZ1813" s="100">
        <f t="shared" si="8274"/>
        <v>0</v>
      </c>
      <c r="BA1813" s="100">
        <f t="shared" si="8274"/>
        <v>0</v>
      </c>
      <c r="BB1813" s="100">
        <f t="shared" si="8274"/>
        <v>0</v>
      </c>
      <c r="BC1813" s="100">
        <f t="shared" si="8274"/>
        <v>0</v>
      </c>
      <c r="BD1813" s="100">
        <f t="shared" si="8274"/>
        <v>0</v>
      </c>
      <c r="BE1813" s="100">
        <f t="shared" si="8274"/>
        <v>0</v>
      </c>
      <c r="BF1813" s="100">
        <f t="shared" si="8274"/>
        <v>0</v>
      </c>
      <c r="BG1813" s="100">
        <f t="shared" si="8274"/>
        <v>0</v>
      </c>
      <c r="BH1813" s="100">
        <f t="shared" si="8274"/>
        <v>0</v>
      </c>
      <c r="BI1813" s="100">
        <f t="shared" si="8134"/>
        <v>0</v>
      </c>
      <c r="BV1813" s="142"/>
      <c r="CI1813" s="142"/>
      <c r="CV1813" s="142"/>
      <c r="DI1813" s="142"/>
      <c r="DV1813" s="142"/>
      <c r="EI1813" s="142"/>
    </row>
    <row r="1814" spans="1:139" ht="15.75" hidden="1" outlineLevel="1" x14ac:dyDescent="0.25">
      <c r="A1814" s="2">
        <f t="shared" si="8279"/>
        <v>105</v>
      </c>
      <c r="B1814" s="1">
        <f t="shared" si="8267"/>
        <v>0</v>
      </c>
      <c r="C1814" s="1">
        <f t="shared" si="8267"/>
        <v>0</v>
      </c>
      <c r="D1814" s="2">
        <f t="shared" si="8267"/>
        <v>0</v>
      </c>
      <c r="E1814" s="141">
        <f t="shared" si="8267"/>
        <v>0</v>
      </c>
      <c r="F1814" s="114">
        <f t="shared" si="8192"/>
        <v>0</v>
      </c>
      <c r="G1814" s="186"/>
      <c r="H1814" s="186"/>
      <c r="J1814" s="166">
        <f t="shared" ref="J1814:U1814" si="8297">-I1607*($G1814/12)</f>
        <v>0</v>
      </c>
      <c r="K1814" s="166">
        <f t="shared" si="8297"/>
        <v>0</v>
      </c>
      <c r="L1814" s="166">
        <f t="shared" si="8297"/>
        <v>0</v>
      </c>
      <c r="M1814" s="166">
        <f t="shared" si="8297"/>
        <v>0</v>
      </c>
      <c r="N1814" s="166">
        <f t="shared" si="8297"/>
        <v>0</v>
      </c>
      <c r="O1814" s="166">
        <f t="shared" si="8297"/>
        <v>0</v>
      </c>
      <c r="P1814" s="166">
        <f t="shared" si="8297"/>
        <v>0</v>
      </c>
      <c r="Q1814" s="166">
        <f t="shared" si="8297"/>
        <v>0</v>
      </c>
      <c r="R1814" s="166">
        <f t="shared" si="8297"/>
        <v>0</v>
      </c>
      <c r="S1814" s="166">
        <f t="shared" si="8297"/>
        <v>0</v>
      </c>
      <c r="T1814" s="166">
        <f t="shared" si="8297"/>
        <v>0</v>
      </c>
      <c r="U1814" s="166">
        <f t="shared" si="8297"/>
        <v>0</v>
      </c>
      <c r="V1814" s="166">
        <f t="shared" si="8210"/>
        <v>0</v>
      </c>
      <c r="W1814" s="100">
        <f t="shared" si="8194"/>
        <v>0</v>
      </c>
      <c r="X1814" s="166">
        <f t="shared" ref="X1814:AH1814" si="8298">-W1607*($G1814/12)</f>
        <v>0</v>
      </c>
      <c r="Y1814" s="166">
        <f t="shared" si="8298"/>
        <v>0</v>
      </c>
      <c r="Z1814" s="166">
        <f t="shared" si="8298"/>
        <v>0</v>
      </c>
      <c r="AA1814" s="166">
        <f t="shared" si="8298"/>
        <v>0</v>
      </c>
      <c r="AB1814" s="166">
        <f t="shared" si="8298"/>
        <v>0</v>
      </c>
      <c r="AC1814" s="166">
        <f t="shared" si="8298"/>
        <v>0</v>
      </c>
      <c r="AD1814" s="166">
        <f t="shared" si="8298"/>
        <v>0</v>
      </c>
      <c r="AE1814" s="166">
        <f t="shared" si="8298"/>
        <v>0</v>
      </c>
      <c r="AF1814" s="166">
        <f t="shared" si="8298"/>
        <v>0</v>
      </c>
      <c r="AG1814" s="166">
        <f t="shared" si="8298"/>
        <v>0</v>
      </c>
      <c r="AH1814" s="166">
        <f t="shared" si="8298"/>
        <v>0</v>
      </c>
      <c r="AI1814" s="100">
        <f t="shared" si="8212"/>
        <v>0</v>
      </c>
      <c r="AJ1814" s="100">
        <f t="shared" si="8198"/>
        <v>0</v>
      </c>
      <c r="AK1814" s="100">
        <f t="shared" si="8199"/>
        <v>0</v>
      </c>
      <c r="AL1814" s="100">
        <f t="shared" si="8282"/>
        <v>0</v>
      </c>
      <c r="AM1814" s="100">
        <f t="shared" si="8282"/>
        <v>0</v>
      </c>
      <c r="AN1814" s="100">
        <f t="shared" si="8282"/>
        <v>0</v>
      </c>
      <c r="AO1814" s="100">
        <f t="shared" si="8282"/>
        <v>0</v>
      </c>
      <c r="AP1814" s="100">
        <f t="shared" si="8282"/>
        <v>0</v>
      </c>
      <c r="AQ1814" s="100">
        <f t="shared" si="8282"/>
        <v>0</v>
      </c>
      <c r="AR1814" s="100">
        <f t="shared" si="8282"/>
        <v>0</v>
      </c>
      <c r="AS1814" s="100">
        <f t="shared" si="8282"/>
        <v>0</v>
      </c>
      <c r="AT1814" s="100">
        <f t="shared" si="8282"/>
        <v>0</v>
      </c>
      <c r="AU1814" s="100">
        <f t="shared" si="8282"/>
        <v>0</v>
      </c>
      <c r="AV1814" s="100">
        <f t="shared" si="8213"/>
        <v>0</v>
      </c>
      <c r="AW1814" s="100">
        <f t="shared" si="8200"/>
        <v>0</v>
      </c>
      <c r="AX1814" s="100">
        <f t="shared" si="8274"/>
        <v>0</v>
      </c>
      <c r="AY1814" s="100">
        <f t="shared" si="8274"/>
        <v>0</v>
      </c>
      <c r="AZ1814" s="100">
        <f t="shared" si="8274"/>
        <v>0</v>
      </c>
      <c r="BA1814" s="100">
        <f t="shared" si="8274"/>
        <v>0</v>
      </c>
      <c r="BB1814" s="100">
        <f t="shared" si="8274"/>
        <v>0</v>
      </c>
      <c r="BC1814" s="100">
        <f t="shared" si="8274"/>
        <v>0</v>
      </c>
      <c r="BD1814" s="100">
        <f t="shared" si="8274"/>
        <v>0</v>
      </c>
      <c r="BE1814" s="100">
        <f t="shared" si="8274"/>
        <v>0</v>
      </c>
      <c r="BF1814" s="100">
        <f t="shared" si="8274"/>
        <v>0</v>
      </c>
      <c r="BG1814" s="100">
        <f t="shared" si="8274"/>
        <v>0</v>
      </c>
      <c r="BH1814" s="100">
        <f t="shared" si="8274"/>
        <v>0</v>
      </c>
      <c r="BI1814" s="100">
        <f t="shared" si="8134"/>
        <v>0</v>
      </c>
      <c r="BV1814" s="142"/>
      <c r="CI1814" s="142"/>
      <c r="CV1814" s="142"/>
      <c r="DI1814" s="142"/>
      <c r="DV1814" s="142"/>
      <c r="EI1814" s="142"/>
    </row>
    <row r="1815" spans="1:139" ht="15.75" hidden="1" outlineLevel="1" x14ac:dyDescent="0.25">
      <c r="A1815" s="2">
        <f t="shared" si="8279"/>
        <v>106</v>
      </c>
      <c r="B1815" s="1">
        <f t="shared" si="8267"/>
        <v>0</v>
      </c>
      <c r="C1815" s="1">
        <f t="shared" si="8267"/>
        <v>0</v>
      </c>
      <c r="D1815" s="2">
        <f t="shared" si="8267"/>
        <v>0</v>
      </c>
      <c r="E1815" s="141">
        <f t="shared" si="8267"/>
        <v>0</v>
      </c>
      <c r="F1815" s="114">
        <f t="shared" si="8192"/>
        <v>0</v>
      </c>
      <c r="G1815" s="186"/>
      <c r="H1815" s="186"/>
      <c r="J1815" s="166">
        <f t="shared" ref="J1815:U1815" si="8299">-I1608*($G1815/12)</f>
        <v>0</v>
      </c>
      <c r="K1815" s="166">
        <f t="shared" si="8299"/>
        <v>0</v>
      </c>
      <c r="L1815" s="166">
        <f t="shared" si="8299"/>
        <v>0</v>
      </c>
      <c r="M1815" s="166">
        <f t="shared" si="8299"/>
        <v>0</v>
      </c>
      <c r="N1815" s="166">
        <f t="shared" si="8299"/>
        <v>0</v>
      </c>
      <c r="O1815" s="166">
        <f t="shared" si="8299"/>
        <v>0</v>
      </c>
      <c r="P1815" s="166">
        <f t="shared" si="8299"/>
        <v>0</v>
      </c>
      <c r="Q1815" s="166">
        <f t="shared" si="8299"/>
        <v>0</v>
      </c>
      <c r="R1815" s="166">
        <f t="shared" si="8299"/>
        <v>0</v>
      </c>
      <c r="S1815" s="166">
        <f t="shared" si="8299"/>
        <v>0</v>
      </c>
      <c r="T1815" s="166">
        <f t="shared" si="8299"/>
        <v>0</v>
      </c>
      <c r="U1815" s="166">
        <f t="shared" si="8299"/>
        <v>0</v>
      </c>
      <c r="V1815" s="166">
        <f t="shared" si="8210"/>
        <v>0</v>
      </c>
      <c r="W1815" s="100">
        <f t="shared" si="8194"/>
        <v>0</v>
      </c>
      <c r="X1815" s="166">
        <f t="shared" ref="X1815:AH1815" si="8300">-W1608*($G1815/12)</f>
        <v>0</v>
      </c>
      <c r="Y1815" s="166">
        <f t="shared" si="8300"/>
        <v>0</v>
      </c>
      <c r="Z1815" s="166">
        <f t="shared" si="8300"/>
        <v>0</v>
      </c>
      <c r="AA1815" s="166">
        <f t="shared" si="8300"/>
        <v>0</v>
      </c>
      <c r="AB1815" s="166">
        <f t="shared" si="8300"/>
        <v>0</v>
      </c>
      <c r="AC1815" s="166">
        <f t="shared" si="8300"/>
        <v>0</v>
      </c>
      <c r="AD1815" s="166">
        <f t="shared" si="8300"/>
        <v>0</v>
      </c>
      <c r="AE1815" s="166">
        <f t="shared" si="8300"/>
        <v>0</v>
      </c>
      <c r="AF1815" s="166">
        <f t="shared" si="8300"/>
        <v>0</v>
      </c>
      <c r="AG1815" s="166">
        <f t="shared" si="8300"/>
        <v>0</v>
      </c>
      <c r="AH1815" s="166">
        <f t="shared" si="8300"/>
        <v>0</v>
      </c>
      <c r="AI1815" s="100">
        <f t="shared" si="8212"/>
        <v>0</v>
      </c>
      <c r="AJ1815" s="100">
        <f t="shared" si="8198"/>
        <v>0</v>
      </c>
      <c r="AK1815" s="100">
        <f t="shared" si="8199"/>
        <v>0</v>
      </c>
      <c r="AL1815" s="100">
        <f t="shared" si="8282"/>
        <v>0</v>
      </c>
      <c r="AM1815" s="100">
        <f t="shared" si="8282"/>
        <v>0</v>
      </c>
      <c r="AN1815" s="100">
        <f t="shared" si="8282"/>
        <v>0</v>
      </c>
      <c r="AO1815" s="100">
        <f t="shared" si="8282"/>
        <v>0</v>
      </c>
      <c r="AP1815" s="100">
        <f t="shared" si="8282"/>
        <v>0</v>
      </c>
      <c r="AQ1815" s="100">
        <f t="shared" si="8282"/>
        <v>0</v>
      </c>
      <c r="AR1815" s="100">
        <f t="shared" si="8282"/>
        <v>0</v>
      </c>
      <c r="AS1815" s="100">
        <f t="shared" si="8282"/>
        <v>0</v>
      </c>
      <c r="AT1815" s="100">
        <f t="shared" si="8282"/>
        <v>0</v>
      </c>
      <c r="AU1815" s="100">
        <f t="shared" si="8282"/>
        <v>0</v>
      </c>
      <c r="AV1815" s="100">
        <f t="shared" si="8213"/>
        <v>0</v>
      </c>
      <c r="AW1815" s="100">
        <f t="shared" si="8200"/>
        <v>0</v>
      </c>
      <c r="AX1815" s="100">
        <f t="shared" si="8274"/>
        <v>0</v>
      </c>
      <c r="AY1815" s="100">
        <f t="shared" si="8274"/>
        <v>0</v>
      </c>
      <c r="AZ1815" s="100">
        <f t="shared" si="8274"/>
        <v>0</v>
      </c>
      <c r="BA1815" s="100">
        <f t="shared" si="8274"/>
        <v>0</v>
      </c>
      <c r="BB1815" s="100">
        <f t="shared" si="8274"/>
        <v>0</v>
      </c>
      <c r="BC1815" s="100">
        <f t="shared" si="8274"/>
        <v>0</v>
      </c>
      <c r="BD1815" s="100">
        <f t="shared" si="8274"/>
        <v>0</v>
      </c>
      <c r="BE1815" s="100">
        <f t="shared" si="8274"/>
        <v>0</v>
      </c>
      <c r="BF1815" s="100">
        <f t="shared" si="8274"/>
        <v>0</v>
      </c>
      <c r="BG1815" s="100">
        <f t="shared" si="8274"/>
        <v>0</v>
      </c>
      <c r="BH1815" s="100">
        <f t="shared" si="8274"/>
        <v>0</v>
      </c>
      <c r="BI1815" s="100">
        <f t="shared" si="8134"/>
        <v>0</v>
      </c>
      <c r="BV1815" s="142"/>
      <c r="CI1815" s="142"/>
      <c r="CV1815" s="142"/>
      <c r="DI1815" s="142"/>
      <c r="DV1815" s="142"/>
      <c r="EI1815" s="142"/>
    </row>
    <row r="1816" spans="1:139" ht="15.75" hidden="1" outlineLevel="1" x14ac:dyDescent="0.25">
      <c r="A1816" s="2">
        <f t="shared" si="8279"/>
        <v>107</v>
      </c>
      <c r="B1816" s="1">
        <f t="shared" si="8267"/>
        <v>0</v>
      </c>
      <c r="C1816" s="1">
        <f t="shared" si="8267"/>
        <v>0</v>
      </c>
      <c r="D1816" s="2">
        <f t="shared" si="8267"/>
        <v>0</v>
      </c>
      <c r="E1816" s="141">
        <f t="shared" si="8267"/>
        <v>0</v>
      </c>
      <c r="F1816" s="114">
        <f t="shared" si="8192"/>
        <v>0</v>
      </c>
      <c r="G1816" s="186"/>
      <c r="H1816" s="186"/>
      <c r="J1816" s="166">
        <f t="shared" ref="J1816:U1816" si="8301">-I1609*($G1816/12)</f>
        <v>0</v>
      </c>
      <c r="K1816" s="166">
        <f t="shared" si="8301"/>
        <v>0</v>
      </c>
      <c r="L1816" s="166">
        <f t="shared" si="8301"/>
        <v>0</v>
      </c>
      <c r="M1816" s="166">
        <f t="shared" si="8301"/>
        <v>0</v>
      </c>
      <c r="N1816" s="166">
        <f t="shared" si="8301"/>
        <v>0</v>
      </c>
      <c r="O1816" s="166">
        <f t="shared" si="8301"/>
        <v>0</v>
      </c>
      <c r="P1816" s="166">
        <f t="shared" si="8301"/>
        <v>0</v>
      </c>
      <c r="Q1816" s="166">
        <f t="shared" si="8301"/>
        <v>0</v>
      </c>
      <c r="R1816" s="166">
        <f t="shared" si="8301"/>
        <v>0</v>
      </c>
      <c r="S1816" s="166">
        <f t="shared" si="8301"/>
        <v>0</v>
      </c>
      <c r="T1816" s="166">
        <f t="shared" si="8301"/>
        <v>0</v>
      </c>
      <c r="U1816" s="166">
        <f t="shared" si="8301"/>
        <v>0</v>
      </c>
      <c r="V1816" s="166">
        <f t="shared" si="8210"/>
        <v>0</v>
      </c>
      <c r="W1816" s="100">
        <f t="shared" si="8194"/>
        <v>0</v>
      </c>
      <c r="X1816" s="166">
        <f t="shared" ref="X1816:AH1816" si="8302">-W1609*($G1816/12)</f>
        <v>0</v>
      </c>
      <c r="Y1816" s="166">
        <f t="shared" si="8302"/>
        <v>0</v>
      </c>
      <c r="Z1816" s="166">
        <f t="shared" si="8302"/>
        <v>0</v>
      </c>
      <c r="AA1816" s="166">
        <f t="shared" si="8302"/>
        <v>0</v>
      </c>
      <c r="AB1816" s="166">
        <f t="shared" si="8302"/>
        <v>0</v>
      </c>
      <c r="AC1816" s="166">
        <f t="shared" si="8302"/>
        <v>0</v>
      </c>
      <c r="AD1816" s="166">
        <f t="shared" si="8302"/>
        <v>0</v>
      </c>
      <c r="AE1816" s="166">
        <f t="shared" si="8302"/>
        <v>0</v>
      </c>
      <c r="AF1816" s="166">
        <f t="shared" si="8302"/>
        <v>0</v>
      </c>
      <c r="AG1816" s="166">
        <f t="shared" si="8302"/>
        <v>0</v>
      </c>
      <c r="AH1816" s="166">
        <f t="shared" si="8302"/>
        <v>0</v>
      </c>
      <c r="AI1816" s="100">
        <f t="shared" si="8212"/>
        <v>0</v>
      </c>
      <c r="AJ1816" s="100">
        <f t="shared" si="8198"/>
        <v>0</v>
      </c>
      <c r="AK1816" s="100">
        <f t="shared" si="8199"/>
        <v>0</v>
      </c>
      <c r="AL1816" s="100">
        <f t="shared" si="8282"/>
        <v>0</v>
      </c>
      <c r="AM1816" s="100">
        <f t="shared" si="8282"/>
        <v>0</v>
      </c>
      <c r="AN1816" s="100">
        <f t="shared" si="8282"/>
        <v>0</v>
      </c>
      <c r="AO1816" s="100">
        <f t="shared" si="8282"/>
        <v>0</v>
      </c>
      <c r="AP1816" s="100">
        <f t="shared" si="8282"/>
        <v>0</v>
      </c>
      <c r="AQ1816" s="100">
        <f t="shared" si="8282"/>
        <v>0</v>
      </c>
      <c r="AR1816" s="100">
        <f t="shared" si="8282"/>
        <v>0</v>
      </c>
      <c r="AS1816" s="100">
        <f t="shared" si="8282"/>
        <v>0</v>
      </c>
      <c r="AT1816" s="100">
        <f t="shared" si="8282"/>
        <v>0</v>
      </c>
      <c r="AU1816" s="100">
        <f t="shared" si="8282"/>
        <v>0</v>
      </c>
      <c r="AV1816" s="100">
        <f t="shared" si="8213"/>
        <v>0</v>
      </c>
      <c r="AW1816" s="100">
        <f t="shared" si="8200"/>
        <v>0</v>
      </c>
      <c r="AX1816" s="100">
        <f t="shared" si="8274"/>
        <v>0</v>
      </c>
      <c r="AY1816" s="100">
        <f t="shared" si="8274"/>
        <v>0</v>
      </c>
      <c r="AZ1816" s="100">
        <f t="shared" si="8274"/>
        <v>0</v>
      </c>
      <c r="BA1816" s="100">
        <f t="shared" si="8274"/>
        <v>0</v>
      </c>
      <c r="BB1816" s="100">
        <f t="shared" si="8274"/>
        <v>0</v>
      </c>
      <c r="BC1816" s="100">
        <f t="shared" si="8274"/>
        <v>0</v>
      </c>
      <c r="BD1816" s="100">
        <f t="shared" si="8274"/>
        <v>0</v>
      </c>
      <c r="BE1816" s="100">
        <f t="shared" si="8274"/>
        <v>0</v>
      </c>
      <c r="BF1816" s="100">
        <f t="shared" si="8274"/>
        <v>0</v>
      </c>
      <c r="BG1816" s="100">
        <f t="shared" si="8274"/>
        <v>0</v>
      </c>
      <c r="BH1816" s="100">
        <f t="shared" si="8274"/>
        <v>0</v>
      </c>
      <c r="BI1816" s="100">
        <f t="shared" si="8134"/>
        <v>0</v>
      </c>
      <c r="BV1816" s="142"/>
      <c r="CI1816" s="142"/>
      <c r="CV1816" s="142"/>
      <c r="DI1816" s="142"/>
      <c r="DV1816" s="142"/>
      <c r="EI1816" s="142"/>
    </row>
    <row r="1817" spans="1:139" ht="15.75" hidden="1" outlineLevel="1" x14ac:dyDescent="0.25">
      <c r="A1817" s="2">
        <f t="shared" si="8279"/>
        <v>108</v>
      </c>
      <c r="B1817" s="1">
        <f t="shared" si="8267"/>
        <v>0</v>
      </c>
      <c r="C1817" s="1">
        <f t="shared" si="8267"/>
        <v>0</v>
      </c>
      <c r="D1817" s="2">
        <f t="shared" si="8267"/>
        <v>0</v>
      </c>
      <c r="E1817" s="141">
        <f t="shared" si="8267"/>
        <v>0</v>
      </c>
      <c r="F1817" s="114">
        <f t="shared" si="8192"/>
        <v>0</v>
      </c>
      <c r="G1817" s="186"/>
      <c r="H1817" s="186"/>
      <c r="J1817" s="166">
        <f t="shared" ref="J1817:U1817" si="8303">-I1610*($G1817/12)</f>
        <v>0</v>
      </c>
      <c r="K1817" s="166">
        <f t="shared" si="8303"/>
        <v>0</v>
      </c>
      <c r="L1817" s="166">
        <f t="shared" si="8303"/>
        <v>0</v>
      </c>
      <c r="M1817" s="166">
        <f t="shared" si="8303"/>
        <v>0</v>
      </c>
      <c r="N1817" s="166">
        <f t="shared" si="8303"/>
        <v>0</v>
      </c>
      <c r="O1817" s="166">
        <f t="shared" si="8303"/>
        <v>0</v>
      </c>
      <c r="P1817" s="166">
        <f t="shared" si="8303"/>
        <v>0</v>
      </c>
      <c r="Q1817" s="166">
        <f t="shared" si="8303"/>
        <v>0</v>
      </c>
      <c r="R1817" s="166">
        <f t="shared" si="8303"/>
        <v>0</v>
      </c>
      <c r="S1817" s="166">
        <f t="shared" si="8303"/>
        <v>0</v>
      </c>
      <c r="T1817" s="166">
        <f t="shared" si="8303"/>
        <v>0</v>
      </c>
      <c r="U1817" s="166">
        <f t="shared" si="8303"/>
        <v>0</v>
      </c>
      <c r="V1817" s="166">
        <f t="shared" si="8210"/>
        <v>0</v>
      </c>
      <c r="W1817" s="100">
        <f t="shared" si="8194"/>
        <v>0</v>
      </c>
      <c r="X1817" s="166">
        <f t="shared" ref="X1817:AH1817" si="8304">-W1610*($G1817/12)</f>
        <v>0</v>
      </c>
      <c r="Y1817" s="166">
        <f t="shared" si="8304"/>
        <v>0</v>
      </c>
      <c r="Z1817" s="166">
        <f t="shared" si="8304"/>
        <v>0</v>
      </c>
      <c r="AA1817" s="166">
        <f t="shared" si="8304"/>
        <v>0</v>
      </c>
      <c r="AB1817" s="166">
        <f t="shared" si="8304"/>
        <v>0</v>
      </c>
      <c r="AC1817" s="166">
        <f t="shared" si="8304"/>
        <v>0</v>
      </c>
      <c r="AD1817" s="166">
        <f t="shared" si="8304"/>
        <v>0</v>
      </c>
      <c r="AE1817" s="166">
        <f t="shared" si="8304"/>
        <v>0</v>
      </c>
      <c r="AF1817" s="166">
        <f t="shared" si="8304"/>
        <v>0</v>
      </c>
      <c r="AG1817" s="166">
        <f t="shared" si="8304"/>
        <v>0</v>
      </c>
      <c r="AH1817" s="166">
        <f t="shared" si="8304"/>
        <v>0</v>
      </c>
      <c r="AI1817" s="100">
        <f t="shared" si="8212"/>
        <v>0</v>
      </c>
      <c r="AJ1817" s="100">
        <f t="shared" si="8198"/>
        <v>0</v>
      </c>
      <c r="AK1817" s="100">
        <f t="shared" si="8199"/>
        <v>0</v>
      </c>
      <c r="AL1817" s="100">
        <f t="shared" si="8282"/>
        <v>0</v>
      </c>
      <c r="AM1817" s="100">
        <f t="shared" si="8282"/>
        <v>0</v>
      </c>
      <c r="AN1817" s="100">
        <f t="shared" si="8282"/>
        <v>0</v>
      </c>
      <c r="AO1817" s="100">
        <f t="shared" si="8282"/>
        <v>0</v>
      </c>
      <c r="AP1817" s="100">
        <f t="shared" si="8282"/>
        <v>0</v>
      </c>
      <c r="AQ1817" s="100">
        <f t="shared" si="8282"/>
        <v>0</v>
      </c>
      <c r="AR1817" s="100">
        <f t="shared" si="8282"/>
        <v>0</v>
      </c>
      <c r="AS1817" s="100">
        <f t="shared" si="8282"/>
        <v>0</v>
      </c>
      <c r="AT1817" s="100">
        <f t="shared" si="8282"/>
        <v>0</v>
      </c>
      <c r="AU1817" s="100">
        <f t="shared" si="8282"/>
        <v>0</v>
      </c>
      <c r="AV1817" s="100">
        <f t="shared" si="8213"/>
        <v>0</v>
      </c>
      <c r="AW1817" s="100">
        <f t="shared" si="8200"/>
        <v>0</v>
      </c>
      <c r="AX1817" s="100">
        <f t="shared" si="8274"/>
        <v>0</v>
      </c>
      <c r="AY1817" s="100">
        <f t="shared" si="8274"/>
        <v>0</v>
      </c>
      <c r="AZ1817" s="100">
        <f t="shared" si="8274"/>
        <v>0</v>
      </c>
      <c r="BA1817" s="100">
        <f t="shared" si="8274"/>
        <v>0</v>
      </c>
      <c r="BB1817" s="100">
        <f t="shared" si="8274"/>
        <v>0</v>
      </c>
      <c r="BC1817" s="100">
        <f t="shared" si="8274"/>
        <v>0</v>
      </c>
      <c r="BD1817" s="100">
        <f t="shared" si="8274"/>
        <v>0</v>
      </c>
      <c r="BE1817" s="100">
        <f t="shared" si="8274"/>
        <v>0</v>
      </c>
      <c r="BF1817" s="100">
        <f t="shared" si="8274"/>
        <v>0</v>
      </c>
      <c r="BG1817" s="100">
        <f t="shared" si="8274"/>
        <v>0</v>
      </c>
      <c r="BH1817" s="100">
        <f t="shared" si="8274"/>
        <v>0</v>
      </c>
      <c r="BI1817" s="100">
        <f t="shared" si="8134"/>
        <v>0</v>
      </c>
      <c r="BV1817" s="142"/>
      <c r="CI1817" s="142"/>
      <c r="CV1817" s="142"/>
      <c r="DI1817" s="142"/>
      <c r="DV1817" s="142"/>
      <c r="EI1817" s="142"/>
    </row>
    <row r="1818" spans="1:139" ht="15.75" hidden="1" outlineLevel="1" x14ac:dyDescent="0.25">
      <c r="A1818" s="2">
        <f t="shared" si="8279"/>
        <v>109</v>
      </c>
      <c r="B1818" s="1">
        <f t="shared" si="8267"/>
        <v>0</v>
      </c>
      <c r="C1818" s="1">
        <f t="shared" si="8267"/>
        <v>0</v>
      </c>
      <c r="D1818" s="2">
        <f t="shared" si="8267"/>
        <v>0</v>
      </c>
      <c r="E1818" s="141">
        <f t="shared" si="8267"/>
        <v>0</v>
      </c>
      <c r="F1818" s="114">
        <f t="shared" si="8192"/>
        <v>0</v>
      </c>
      <c r="G1818" s="186"/>
      <c r="H1818" s="186"/>
      <c r="J1818" s="166">
        <f t="shared" ref="J1818:U1818" si="8305">-I1611*($G1818/12)</f>
        <v>0</v>
      </c>
      <c r="K1818" s="166">
        <f t="shared" si="8305"/>
        <v>0</v>
      </c>
      <c r="L1818" s="166">
        <f t="shared" si="8305"/>
        <v>0</v>
      </c>
      <c r="M1818" s="166">
        <f t="shared" si="8305"/>
        <v>0</v>
      </c>
      <c r="N1818" s="166">
        <f t="shared" si="8305"/>
        <v>0</v>
      </c>
      <c r="O1818" s="166">
        <f t="shared" si="8305"/>
        <v>0</v>
      </c>
      <c r="P1818" s="166">
        <f t="shared" si="8305"/>
        <v>0</v>
      </c>
      <c r="Q1818" s="166">
        <f t="shared" si="8305"/>
        <v>0</v>
      </c>
      <c r="R1818" s="166">
        <f t="shared" si="8305"/>
        <v>0</v>
      </c>
      <c r="S1818" s="166">
        <f t="shared" si="8305"/>
        <v>0</v>
      </c>
      <c r="T1818" s="166">
        <f t="shared" si="8305"/>
        <v>0</v>
      </c>
      <c r="U1818" s="166">
        <f t="shared" si="8305"/>
        <v>0</v>
      </c>
      <c r="V1818" s="166">
        <f t="shared" si="8210"/>
        <v>0</v>
      </c>
      <c r="W1818" s="100">
        <f t="shared" si="8194"/>
        <v>0</v>
      </c>
      <c r="X1818" s="166">
        <f t="shared" ref="X1818:AH1818" si="8306">-W1611*($G1818/12)</f>
        <v>0</v>
      </c>
      <c r="Y1818" s="166">
        <f t="shared" si="8306"/>
        <v>0</v>
      </c>
      <c r="Z1818" s="166">
        <f t="shared" si="8306"/>
        <v>0</v>
      </c>
      <c r="AA1818" s="166">
        <f t="shared" si="8306"/>
        <v>0</v>
      </c>
      <c r="AB1818" s="166">
        <f t="shared" si="8306"/>
        <v>0</v>
      </c>
      <c r="AC1818" s="166">
        <f t="shared" si="8306"/>
        <v>0</v>
      </c>
      <c r="AD1818" s="166">
        <f t="shared" si="8306"/>
        <v>0</v>
      </c>
      <c r="AE1818" s="166">
        <f t="shared" si="8306"/>
        <v>0</v>
      </c>
      <c r="AF1818" s="166">
        <f t="shared" si="8306"/>
        <v>0</v>
      </c>
      <c r="AG1818" s="166">
        <f t="shared" si="8306"/>
        <v>0</v>
      </c>
      <c r="AH1818" s="166">
        <f t="shared" si="8306"/>
        <v>0</v>
      </c>
      <c r="AI1818" s="100">
        <f t="shared" si="8212"/>
        <v>0</v>
      </c>
      <c r="AJ1818" s="100">
        <f t="shared" si="8198"/>
        <v>0</v>
      </c>
      <c r="AK1818" s="100">
        <f t="shared" si="8199"/>
        <v>0</v>
      </c>
      <c r="AL1818" s="100">
        <f t="shared" si="8282"/>
        <v>0</v>
      </c>
      <c r="AM1818" s="100">
        <f t="shared" si="8282"/>
        <v>0</v>
      </c>
      <c r="AN1818" s="100">
        <f t="shared" si="8282"/>
        <v>0</v>
      </c>
      <c r="AO1818" s="100">
        <f t="shared" si="8282"/>
        <v>0</v>
      </c>
      <c r="AP1818" s="100">
        <f t="shared" si="8282"/>
        <v>0</v>
      </c>
      <c r="AQ1818" s="100">
        <f t="shared" si="8282"/>
        <v>0</v>
      </c>
      <c r="AR1818" s="100">
        <f t="shared" si="8282"/>
        <v>0</v>
      </c>
      <c r="AS1818" s="100">
        <f t="shared" si="8282"/>
        <v>0</v>
      </c>
      <c r="AT1818" s="100">
        <f t="shared" si="8282"/>
        <v>0</v>
      </c>
      <c r="AU1818" s="100">
        <f t="shared" si="8282"/>
        <v>0</v>
      </c>
      <c r="AV1818" s="100">
        <f t="shared" si="8213"/>
        <v>0</v>
      </c>
      <c r="AW1818" s="100">
        <f t="shared" si="8200"/>
        <v>0</v>
      </c>
      <c r="AX1818" s="100">
        <f t="shared" si="8274"/>
        <v>0</v>
      </c>
      <c r="AY1818" s="100">
        <f t="shared" si="8274"/>
        <v>0</v>
      </c>
      <c r="AZ1818" s="100">
        <f t="shared" si="8274"/>
        <v>0</v>
      </c>
      <c r="BA1818" s="100">
        <f t="shared" si="8274"/>
        <v>0</v>
      </c>
      <c r="BB1818" s="100">
        <f t="shared" si="8274"/>
        <v>0</v>
      </c>
      <c r="BC1818" s="100">
        <f t="shared" si="8274"/>
        <v>0</v>
      </c>
      <c r="BD1818" s="100">
        <f t="shared" si="8274"/>
        <v>0</v>
      </c>
      <c r="BE1818" s="100">
        <f t="shared" si="8274"/>
        <v>0</v>
      </c>
      <c r="BF1818" s="100">
        <f t="shared" si="8274"/>
        <v>0</v>
      </c>
      <c r="BG1818" s="100">
        <f t="shared" si="8274"/>
        <v>0</v>
      </c>
      <c r="BH1818" s="100">
        <f t="shared" si="8274"/>
        <v>0</v>
      </c>
      <c r="BI1818" s="100">
        <f t="shared" si="8134"/>
        <v>0</v>
      </c>
      <c r="BV1818" s="142"/>
      <c r="CI1818" s="142"/>
      <c r="CV1818" s="142"/>
      <c r="DI1818" s="142"/>
      <c r="DV1818" s="142"/>
      <c r="EI1818" s="142"/>
    </row>
    <row r="1819" spans="1:139" ht="15.75" hidden="1" outlineLevel="1" x14ac:dyDescent="0.25">
      <c r="A1819" s="2">
        <f t="shared" si="8279"/>
        <v>110</v>
      </c>
      <c r="B1819" s="1">
        <f t="shared" si="8267"/>
        <v>0</v>
      </c>
      <c r="C1819" s="1">
        <f t="shared" si="8267"/>
        <v>0</v>
      </c>
      <c r="D1819" s="2">
        <f t="shared" si="8267"/>
        <v>0</v>
      </c>
      <c r="E1819" s="141">
        <f t="shared" si="8267"/>
        <v>0</v>
      </c>
      <c r="F1819" s="114">
        <f t="shared" si="8192"/>
        <v>0</v>
      </c>
      <c r="G1819" s="186"/>
      <c r="H1819" s="186"/>
      <c r="J1819" s="166">
        <f t="shared" ref="J1819:U1819" si="8307">-I1612*($G1819/12)</f>
        <v>0</v>
      </c>
      <c r="K1819" s="166">
        <f t="shared" si="8307"/>
        <v>0</v>
      </c>
      <c r="L1819" s="166">
        <f t="shared" si="8307"/>
        <v>0</v>
      </c>
      <c r="M1819" s="166">
        <f t="shared" si="8307"/>
        <v>0</v>
      </c>
      <c r="N1819" s="166">
        <f t="shared" si="8307"/>
        <v>0</v>
      </c>
      <c r="O1819" s="166">
        <f t="shared" si="8307"/>
        <v>0</v>
      </c>
      <c r="P1819" s="166">
        <f t="shared" si="8307"/>
        <v>0</v>
      </c>
      <c r="Q1819" s="166">
        <f t="shared" si="8307"/>
        <v>0</v>
      </c>
      <c r="R1819" s="166">
        <f t="shared" si="8307"/>
        <v>0</v>
      </c>
      <c r="S1819" s="166">
        <f t="shared" si="8307"/>
        <v>0</v>
      </c>
      <c r="T1819" s="166">
        <f t="shared" si="8307"/>
        <v>0</v>
      </c>
      <c r="U1819" s="166">
        <f t="shared" si="8307"/>
        <v>0</v>
      </c>
      <c r="V1819" s="166">
        <f t="shared" si="8210"/>
        <v>0</v>
      </c>
      <c r="W1819" s="100">
        <f t="shared" si="8194"/>
        <v>0</v>
      </c>
      <c r="X1819" s="166">
        <f t="shared" ref="X1819:AH1819" si="8308">-W1612*($G1819/12)</f>
        <v>0</v>
      </c>
      <c r="Y1819" s="166">
        <f t="shared" si="8308"/>
        <v>0</v>
      </c>
      <c r="Z1819" s="166">
        <f t="shared" si="8308"/>
        <v>0</v>
      </c>
      <c r="AA1819" s="166">
        <f t="shared" si="8308"/>
        <v>0</v>
      </c>
      <c r="AB1819" s="166">
        <f t="shared" si="8308"/>
        <v>0</v>
      </c>
      <c r="AC1819" s="166">
        <f t="shared" si="8308"/>
        <v>0</v>
      </c>
      <c r="AD1819" s="166">
        <f t="shared" si="8308"/>
        <v>0</v>
      </c>
      <c r="AE1819" s="166">
        <f t="shared" si="8308"/>
        <v>0</v>
      </c>
      <c r="AF1819" s="166">
        <f t="shared" si="8308"/>
        <v>0</v>
      </c>
      <c r="AG1819" s="166">
        <f t="shared" si="8308"/>
        <v>0</v>
      </c>
      <c r="AH1819" s="166">
        <f t="shared" si="8308"/>
        <v>0</v>
      </c>
      <c r="AI1819" s="100">
        <f t="shared" si="8212"/>
        <v>0</v>
      </c>
      <c r="AJ1819" s="100">
        <f t="shared" si="8198"/>
        <v>0</v>
      </c>
      <c r="AK1819" s="100">
        <f t="shared" si="8199"/>
        <v>0</v>
      </c>
      <c r="AL1819" s="100">
        <f t="shared" si="8282"/>
        <v>0</v>
      </c>
      <c r="AM1819" s="100">
        <f t="shared" si="8282"/>
        <v>0</v>
      </c>
      <c r="AN1819" s="100">
        <f t="shared" si="8282"/>
        <v>0</v>
      </c>
      <c r="AO1819" s="100">
        <f t="shared" si="8282"/>
        <v>0</v>
      </c>
      <c r="AP1819" s="100">
        <f t="shared" si="8282"/>
        <v>0</v>
      </c>
      <c r="AQ1819" s="100">
        <f t="shared" si="8282"/>
        <v>0</v>
      </c>
      <c r="AR1819" s="100">
        <f t="shared" si="8282"/>
        <v>0</v>
      </c>
      <c r="AS1819" s="100">
        <f t="shared" si="8282"/>
        <v>0</v>
      </c>
      <c r="AT1819" s="100">
        <f t="shared" si="8282"/>
        <v>0</v>
      </c>
      <c r="AU1819" s="100">
        <f t="shared" si="8282"/>
        <v>0</v>
      </c>
      <c r="AV1819" s="100">
        <f t="shared" si="8213"/>
        <v>0</v>
      </c>
      <c r="AW1819" s="100">
        <f t="shared" si="8200"/>
        <v>0</v>
      </c>
      <c r="AX1819" s="100">
        <f t="shared" ref="AX1819:BH1834" si="8309">-AW1612*($H1819/12)</f>
        <v>0</v>
      </c>
      <c r="AY1819" s="100">
        <f t="shared" si="8309"/>
        <v>0</v>
      </c>
      <c r="AZ1819" s="100">
        <f t="shared" si="8309"/>
        <v>0</v>
      </c>
      <c r="BA1819" s="100">
        <f t="shared" si="8309"/>
        <v>0</v>
      </c>
      <c r="BB1819" s="100">
        <f t="shared" si="8309"/>
        <v>0</v>
      </c>
      <c r="BC1819" s="100">
        <f t="shared" si="8309"/>
        <v>0</v>
      </c>
      <c r="BD1819" s="100">
        <f t="shared" si="8309"/>
        <v>0</v>
      </c>
      <c r="BE1819" s="100">
        <f t="shared" si="8309"/>
        <v>0</v>
      </c>
      <c r="BF1819" s="100">
        <f t="shared" si="8309"/>
        <v>0</v>
      </c>
      <c r="BG1819" s="100">
        <f t="shared" si="8309"/>
        <v>0</v>
      </c>
      <c r="BH1819" s="100">
        <f t="shared" si="8309"/>
        <v>0</v>
      </c>
      <c r="BI1819" s="100">
        <f t="shared" si="8134"/>
        <v>0</v>
      </c>
      <c r="BV1819" s="142"/>
      <c r="CI1819" s="142"/>
      <c r="CV1819" s="142"/>
      <c r="DI1819" s="142"/>
      <c r="DV1819" s="142"/>
      <c r="EI1819" s="142"/>
    </row>
    <row r="1820" spans="1:139" ht="15.75" hidden="1" outlineLevel="1" x14ac:dyDescent="0.25">
      <c r="A1820" s="2">
        <f t="shared" si="8279"/>
        <v>111</v>
      </c>
      <c r="B1820" s="1">
        <f t="shared" si="8267"/>
        <v>0</v>
      </c>
      <c r="C1820" s="1">
        <f t="shared" si="8267"/>
        <v>0</v>
      </c>
      <c r="D1820" s="2">
        <f t="shared" si="8267"/>
        <v>0</v>
      </c>
      <c r="E1820" s="141">
        <f t="shared" si="8267"/>
        <v>0</v>
      </c>
      <c r="F1820" s="114">
        <f t="shared" si="8192"/>
        <v>0</v>
      </c>
      <c r="G1820" s="186"/>
      <c r="H1820" s="186"/>
      <c r="J1820" s="166">
        <f t="shared" ref="J1820:U1820" si="8310">-I1613*($G1820/12)</f>
        <v>0</v>
      </c>
      <c r="K1820" s="166">
        <f t="shared" si="8310"/>
        <v>0</v>
      </c>
      <c r="L1820" s="166">
        <f t="shared" si="8310"/>
        <v>0</v>
      </c>
      <c r="M1820" s="166">
        <f t="shared" si="8310"/>
        <v>0</v>
      </c>
      <c r="N1820" s="166">
        <f t="shared" si="8310"/>
        <v>0</v>
      </c>
      <c r="O1820" s="166">
        <f t="shared" si="8310"/>
        <v>0</v>
      </c>
      <c r="P1820" s="166">
        <f t="shared" si="8310"/>
        <v>0</v>
      </c>
      <c r="Q1820" s="166">
        <f t="shared" si="8310"/>
        <v>0</v>
      </c>
      <c r="R1820" s="166">
        <f t="shared" si="8310"/>
        <v>0</v>
      </c>
      <c r="S1820" s="166">
        <f t="shared" si="8310"/>
        <v>0</v>
      </c>
      <c r="T1820" s="166">
        <f t="shared" si="8310"/>
        <v>0</v>
      </c>
      <c r="U1820" s="166">
        <f t="shared" si="8310"/>
        <v>0</v>
      </c>
      <c r="V1820" s="166">
        <f t="shared" si="8210"/>
        <v>0</v>
      </c>
      <c r="W1820" s="100">
        <f t="shared" si="8194"/>
        <v>0</v>
      </c>
      <c r="X1820" s="166">
        <f t="shared" ref="X1820:AH1820" si="8311">-W1613*($G1820/12)</f>
        <v>0</v>
      </c>
      <c r="Y1820" s="166">
        <f t="shared" si="8311"/>
        <v>0</v>
      </c>
      <c r="Z1820" s="166">
        <f t="shared" si="8311"/>
        <v>0</v>
      </c>
      <c r="AA1820" s="166">
        <f t="shared" si="8311"/>
        <v>0</v>
      </c>
      <c r="AB1820" s="166">
        <f t="shared" si="8311"/>
        <v>0</v>
      </c>
      <c r="AC1820" s="166">
        <f t="shared" si="8311"/>
        <v>0</v>
      </c>
      <c r="AD1820" s="166">
        <f t="shared" si="8311"/>
        <v>0</v>
      </c>
      <c r="AE1820" s="166">
        <f t="shared" si="8311"/>
        <v>0</v>
      </c>
      <c r="AF1820" s="166">
        <f t="shared" si="8311"/>
        <v>0</v>
      </c>
      <c r="AG1820" s="166">
        <f t="shared" si="8311"/>
        <v>0</v>
      </c>
      <c r="AH1820" s="166">
        <f t="shared" si="8311"/>
        <v>0</v>
      </c>
      <c r="AI1820" s="100">
        <f t="shared" si="8212"/>
        <v>0</v>
      </c>
      <c r="AJ1820" s="100">
        <f t="shared" si="8198"/>
        <v>0</v>
      </c>
      <c r="AK1820" s="100">
        <f t="shared" si="8199"/>
        <v>0</v>
      </c>
      <c r="AL1820" s="100">
        <f t="shared" si="8282"/>
        <v>0</v>
      </c>
      <c r="AM1820" s="100">
        <f t="shared" si="8282"/>
        <v>0</v>
      </c>
      <c r="AN1820" s="100">
        <f t="shared" si="8282"/>
        <v>0</v>
      </c>
      <c r="AO1820" s="100">
        <f t="shared" si="8282"/>
        <v>0</v>
      </c>
      <c r="AP1820" s="100">
        <f t="shared" si="8282"/>
        <v>0</v>
      </c>
      <c r="AQ1820" s="100">
        <f t="shared" si="8282"/>
        <v>0</v>
      </c>
      <c r="AR1820" s="100">
        <f t="shared" si="8282"/>
        <v>0</v>
      </c>
      <c r="AS1820" s="100">
        <f t="shared" si="8282"/>
        <v>0</v>
      </c>
      <c r="AT1820" s="100">
        <f t="shared" si="8282"/>
        <v>0</v>
      </c>
      <c r="AU1820" s="100">
        <f t="shared" si="8282"/>
        <v>0</v>
      </c>
      <c r="AV1820" s="100">
        <f t="shared" si="8213"/>
        <v>0</v>
      </c>
      <c r="AW1820" s="100">
        <f t="shared" si="8200"/>
        <v>0</v>
      </c>
      <c r="AX1820" s="100">
        <f t="shared" si="8309"/>
        <v>0</v>
      </c>
      <c r="AY1820" s="100">
        <f t="shared" si="8309"/>
        <v>0</v>
      </c>
      <c r="AZ1820" s="100">
        <f t="shared" si="8309"/>
        <v>0</v>
      </c>
      <c r="BA1820" s="100">
        <f t="shared" si="8309"/>
        <v>0</v>
      </c>
      <c r="BB1820" s="100">
        <f t="shared" si="8309"/>
        <v>0</v>
      </c>
      <c r="BC1820" s="100">
        <f t="shared" si="8309"/>
        <v>0</v>
      </c>
      <c r="BD1820" s="100">
        <f t="shared" si="8309"/>
        <v>0</v>
      </c>
      <c r="BE1820" s="100">
        <f t="shared" si="8309"/>
        <v>0</v>
      </c>
      <c r="BF1820" s="100">
        <f t="shared" si="8309"/>
        <v>0</v>
      </c>
      <c r="BG1820" s="100">
        <f t="shared" si="8309"/>
        <v>0</v>
      </c>
      <c r="BH1820" s="100">
        <f t="shared" si="8309"/>
        <v>0</v>
      </c>
      <c r="BI1820" s="100">
        <f t="shared" si="8134"/>
        <v>0</v>
      </c>
      <c r="BV1820" s="142"/>
      <c r="CI1820" s="142"/>
      <c r="CV1820" s="142"/>
      <c r="DI1820" s="142"/>
      <c r="DV1820" s="142"/>
      <c r="EI1820" s="142"/>
    </row>
    <row r="1821" spans="1:139" ht="15.75" hidden="1" outlineLevel="1" x14ac:dyDescent="0.25">
      <c r="A1821" s="2">
        <f t="shared" si="8279"/>
        <v>112</v>
      </c>
      <c r="B1821" s="1">
        <f t="shared" ref="B1821:E1840" si="8312">B1614</f>
        <v>0</v>
      </c>
      <c r="C1821" s="1">
        <f t="shared" si="8312"/>
        <v>0</v>
      </c>
      <c r="D1821" s="2">
        <f t="shared" si="8312"/>
        <v>0</v>
      </c>
      <c r="E1821" s="141">
        <f t="shared" si="8312"/>
        <v>0</v>
      </c>
      <c r="F1821" s="114">
        <f t="shared" si="8192"/>
        <v>0</v>
      </c>
      <c r="G1821" s="186"/>
      <c r="H1821" s="186"/>
      <c r="J1821" s="166">
        <f t="shared" ref="J1821:U1821" si="8313">-I1614*($G1821/12)</f>
        <v>0</v>
      </c>
      <c r="K1821" s="166">
        <f t="shared" si="8313"/>
        <v>0</v>
      </c>
      <c r="L1821" s="166">
        <f t="shared" si="8313"/>
        <v>0</v>
      </c>
      <c r="M1821" s="166">
        <f t="shared" si="8313"/>
        <v>0</v>
      </c>
      <c r="N1821" s="166">
        <f t="shared" si="8313"/>
        <v>0</v>
      </c>
      <c r="O1821" s="166">
        <f t="shared" si="8313"/>
        <v>0</v>
      </c>
      <c r="P1821" s="166">
        <f t="shared" si="8313"/>
        <v>0</v>
      </c>
      <c r="Q1821" s="166">
        <f t="shared" si="8313"/>
        <v>0</v>
      </c>
      <c r="R1821" s="166">
        <f t="shared" si="8313"/>
        <v>0</v>
      </c>
      <c r="S1821" s="166">
        <f t="shared" si="8313"/>
        <v>0</v>
      </c>
      <c r="T1821" s="166">
        <f t="shared" si="8313"/>
        <v>0</v>
      </c>
      <c r="U1821" s="166">
        <f t="shared" si="8313"/>
        <v>0</v>
      </c>
      <c r="V1821" s="166">
        <f t="shared" si="8210"/>
        <v>0</v>
      </c>
      <c r="W1821" s="100">
        <f t="shared" si="8194"/>
        <v>0</v>
      </c>
      <c r="X1821" s="166">
        <f t="shared" ref="X1821:AH1821" si="8314">-W1614*($G1821/12)</f>
        <v>0</v>
      </c>
      <c r="Y1821" s="166">
        <f t="shared" si="8314"/>
        <v>0</v>
      </c>
      <c r="Z1821" s="166">
        <f t="shared" si="8314"/>
        <v>0</v>
      </c>
      <c r="AA1821" s="166">
        <f t="shared" si="8314"/>
        <v>0</v>
      </c>
      <c r="AB1821" s="166">
        <f t="shared" si="8314"/>
        <v>0</v>
      </c>
      <c r="AC1821" s="166">
        <f t="shared" si="8314"/>
        <v>0</v>
      </c>
      <c r="AD1821" s="166">
        <f t="shared" si="8314"/>
        <v>0</v>
      </c>
      <c r="AE1821" s="166">
        <f t="shared" si="8314"/>
        <v>0</v>
      </c>
      <c r="AF1821" s="166">
        <f t="shared" si="8314"/>
        <v>0</v>
      </c>
      <c r="AG1821" s="166">
        <f t="shared" si="8314"/>
        <v>0</v>
      </c>
      <c r="AH1821" s="166">
        <f t="shared" si="8314"/>
        <v>0</v>
      </c>
      <c r="AI1821" s="100">
        <f t="shared" si="8212"/>
        <v>0</v>
      </c>
      <c r="AJ1821" s="100">
        <f t="shared" si="8198"/>
        <v>0</v>
      </c>
      <c r="AK1821" s="100">
        <f t="shared" si="8199"/>
        <v>0</v>
      </c>
      <c r="AL1821" s="100">
        <f t="shared" si="8282"/>
        <v>0</v>
      </c>
      <c r="AM1821" s="100">
        <f t="shared" si="8282"/>
        <v>0</v>
      </c>
      <c r="AN1821" s="100">
        <f t="shared" si="8282"/>
        <v>0</v>
      </c>
      <c r="AO1821" s="100">
        <f t="shared" si="8282"/>
        <v>0</v>
      </c>
      <c r="AP1821" s="100">
        <f t="shared" si="8282"/>
        <v>0</v>
      </c>
      <c r="AQ1821" s="100">
        <f t="shared" si="8282"/>
        <v>0</v>
      </c>
      <c r="AR1821" s="100">
        <f t="shared" si="8282"/>
        <v>0</v>
      </c>
      <c r="AS1821" s="100">
        <f t="shared" si="8282"/>
        <v>0</v>
      </c>
      <c r="AT1821" s="100">
        <f t="shared" si="8282"/>
        <v>0</v>
      </c>
      <c r="AU1821" s="100">
        <f t="shared" si="8282"/>
        <v>0</v>
      </c>
      <c r="AV1821" s="100">
        <f t="shared" si="8213"/>
        <v>0</v>
      </c>
      <c r="AW1821" s="100">
        <f t="shared" si="8200"/>
        <v>0</v>
      </c>
      <c r="AX1821" s="100">
        <f t="shared" si="8309"/>
        <v>0</v>
      </c>
      <c r="AY1821" s="100">
        <f t="shared" si="8309"/>
        <v>0</v>
      </c>
      <c r="AZ1821" s="100">
        <f t="shared" si="8309"/>
        <v>0</v>
      </c>
      <c r="BA1821" s="100">
        <f t="shared" si="8309"/>
        <v>0</v>
      </c>
      <c r="BB1821" s="100">
        <f t="shared" si="8309"/>
        <v>0</v>
      </c>
      <c r="BC1821" s="100">
        <f t="shared" si="8309"/>
        <v>0</v>
      </c>
      <c r="BD1821" s="100">
        <f t="shared" si="8309"/>
        <v>0</v>
      </c>
      <c r="BE1821" s="100">
        <f t="shared" si="8309"/>
        <v>0</v>
      </c>
      <c r="BF1821" s="100">
        <f t="shared" si="8309"/>
        <v>0</v>
      </c>
      <c r="BG1821" s="100">
        <f t="shared" si="8309"/>
        <v>0</v>
      </c>
      <c r="BH1821" s="100">
        <f t="shared" si="8309"/>
        <v>0</v>
      </c>
      <c r="BI1821" s="100">
        <f t="shared" si="8134"/>
        <v>0</v>
      </c>
      <c r="BV1821" s="142"/>
      <c r="CI1821" s="142"/>
      <c r="CV1821" s="142"/>
      <c r="DI1821" s="142"/>
      <c r="DV1821" s="142"/>
      <c r="EI1821" s="142"/>
    </row>
    <row r="1822" spans="1:139" ht="15.75" hidden="1" outlineLevel="1" x14ac:dyDescent="0.25">
      <c r="A1822" s="2">
        <f t="shared" si="8279"/>
        <v>113</v>
      </c>
      <c r="B1822" s="1">
        <f t="shared" si="8312"/>
        <v>0</v>
      </c>
      <c r="C1822" s="1">
        <f t="shared" si="8312"/>
        <v>0</v>
      </c>
      <c r="D1822" s="2">
        <f t="shared" si="8312"/>
        <v>0</v>
      </c>
      <c r="E1822" s="141">
        <f t="shared" si="8312"/>
        <v>0</v>
      </c>
      <c r="F1822" s="114">
        <f t="shared" si="8192"/>
        <v>0</v>
      </c>
      <c r="G1822" s="186"/>
      <c r="H1822" s="186"/>
      <c r="J1822" s="166">
        <f t="shared" ref="J1822:U1822" si="8315">-I1615*($G1822/12)</f>
        <v>0</v>
      </c>
      <c r="K1822" s="166">
        <f t="shared" si="8315"/>
        <v>0</v>
      </c>
      <c r="L1822" s="166">
        <f t="shared" si="8315"/>
        <v>0</v>
      </c>
      <c r="M1822" s="166">
        <f t="shared" si="8315"/>
        <v>0</v>
      </c>
      <c r="N1822" s="166">
        <f t="shared" si="8315"/>
        <v>0</v>
      </c>
      <c r="O1822" s="166">
        <f t="shared" si="8315"/>
        <v>0</v>
      </c>
      <c r="P1822" s="166">
        <f t="shared" si="8315"/>
        <v>0</v>
      </c>
      <c r="Q1822" s="166">
        <f t="shared" si="8315"/>
        <v>0</v>
      </c>
      <c r="R1822" s="166">
        <f t="shared" si="8315"/>
        <v>0</v>
      </c>
      <c r="S1822" s="166">
        <f t="shared" si="8315"/>
        <v>0</v>
      </c>
      <c r="T1822" s="166">
        <f t="shared" si="8315"/>
        <v>0</v>
      </c>
      <c r="U1822" s="166">
        <f t="shared" si="8315"/>
        <v>0</v>
      </c>
      <c r="V1822" s="166">
        <f t="shared" si="8210"/>
        <v>0</v>
      </c>
      <c r="W1822" s="100">
        <f t="shared" si="8194"/>
        <v>0</v>
      </c>
      <c r="X1822" s="166">
        <f t="shared" ref="X1822:AH1822" si="8316">-W1615*($G1822/12)</f>
        <v>0</v>
      </c>
      <c r="Y1822" s="166">
        <f t="shared" si="8316"/>
        <v>0</v>
      </c>
      <c r="Z1822" s="166">
        <f t="shared" si="8316"/>
        <v>0</v>
      </c>
      <c r="AA1822" s="166">
        <f t="shared" si="8316"/>
        <v>0</v>
      </c>
      <c r="AB1822" s="166">
        <f t="shared" si="8316"/>
        <v>0</v>
      </c>
      <c r="AC1822" s="166">
        <f t="shared" si="8316"/>
        <v>0</v>
      </c>
      <c r="AD1822" s="166">
        <f t="shared" si="8316"/>
        <v>0</v>
      </c>
      <c r="AE1822" s="166">
        <f t="shared" si="8316"/>
        <v>0</v>
      </c>
      <c r="AF1822" s="166">
        <f t="shared" si="8316"/>
        <v>0</v>
      </c>
      <c r="AG1822" s="166">
        <f t="shared" si="8316"/>
        <v>0</v>
      </c>
      <c r="AH1822" s="166">
        <f t="shared" si="8316"/>
        <v>0</v>
      </c>
      <c r="AI1822" s="100">
        <f t="shared" si="8212"/>
        <v>0</v>
      </c>
      <c r="AJ1822" s="100">
        <f t="shared" si="8198"/>
        <v>0</v>
      </c>
      <c r="AK1822" s="100">
        <f t="shared" si="8199"/>
        <v>0</v>
      </c>
      <c r="AL1822" s="100">
        <f t="shared" ref="AL1822:AU1834" si="8317">-AK1615*($H1822/12)</f>
        <v>0</v>
      </c>
      <c r="AM1822" s="100">
        <f t="shared" si="8317"/>
        <v>0</v>
      </c>
      <c r="AN1822" s="100">
        <f t="shared" si="8317"/>
        <v>0</v>
      </c>
      <c r="AO1822" s="100">
        <f t="shared" si="8317"/>
        <v>0</v>
      </c>
      <c r="AP1822" s="100">
        <f t="shared" si="8317"/>
        <v>0</v>
      </c>
      <c r="AQ1822" s="100">
        <f t="shared" si="8317"/>
        <v>0</v>
      </c>
      <c r="AR1822" s="100">
        <f t="shared" si="8317"/>
        <v>0</v>
      </c>
      <c r="AS1822" s="100">
        <f t="shared" si="8317"/>
        <v>0</v>
      </c>
      <c r="AT1822" s="100">
        <f t="shared" si="8317"/>
        <v>0</v>
      </c>
      <c r="AU1822" s="100">
        <f t="shared" si="8317"/>
        <v>0</v>
      </c>
      <c r="AV1822" s="100">
        <f t="shared" si="8213"/>
        <v>0</v>
      </c>
      <c r="AW1822" s="100">
        <f t="shared" si="8200"/>
        <v>0</v>
      </c>
      <c r="AX1822" s="100">
        <f t="shared" si="8309"/>
        <v>0</v>
      </c>
      <c r="AY1822" s="100">
        <f t="shared" si="8309"/>
        <v>0</v>
      </c>
      <c r="AZ1822" s="100">
        <f t="shared" si="8309"/>
        <v>0</v>
      </c>
      <c r="BA1822" s="100">
        <f t="shared" si="8309"/>
        <v>0</v>
      </c>
      <c r="BB1822" s="100">
        <f t="shared" si="8309"/>
        <v>0</v>
      </c>
      <c r="BC1822" s="100">
        <f t="shared" si="8309"/>
        <v>0</v>
      </c>
      <c r="BD1822" s="100">
        <f t="shared" si="8309"/>
        <v>0</v>
      </c>
      <c r="BE1822" s="100">
        <f t="shared" si="8309"/>
        <v>0</v>
      </c>
      <c r="BF1822" s="100">
        <f t="shared" si="8309"/>
        <v>0</v>
      </c>
      <c r="BG1822" s="100">
        <f t="shared" si="8309"/>
        <v>0</v>
      </c>
      <c r="BH1822" s="100">
        <f t="shared" si="8309"/>
        <v>0</v>
      </c>
      <c r="BI1822" s="100">
        <f t="shared" si="8134"/>
        <v>0</v>
      </c>
      <c r="BV1822" s="142"/>
      <c r="CI1822" s="142"/>
      <c r="CV1822" s="142"/>
      <c r="DI1822" s="142"/>
      <c r="DV1822" s="142"/>
      <c r="EI1822" s="142"/>
    </row>
    <row r="1823" spans="1:139" ht="15.75" hidden="1" outlineLevel="1" x14ac:dyDescent="0.25">
      <c r="A1823" s="2">
        <f t="shared" si="8279"/>
        <v>114</v>
      </c>
      <c r="B1823" s="1">
        <f t="shared" si="8312"/>
        <v>0</v>
      </c>
      <c r="C1823" s="1">
        <f t="shared" si="8312"/>
        <v>0</v>
      </c>
      <c r="D1823" s="2">
        <f t="shared" si="8312"/>
        <v>0</v>
      </c>
      <c r="E1823" s="141">
        <f t="shared" si="8312"/>
        <v>0</v>
      </c>
      <c r="F1823" s="114">
        <f t="shared" si="8192"/>
        <v>0</v>
      </c>
      <c r="G1823" s="186"/>
      <c r="H1823" s="186"/>
      <c r="J1823" s="166">
        <f t="shared" ref="J1823:U1823" si="8318">-I1616*($G1823/12)</f>
        <v>0</v>
      </c>
      <c r="K1823" s="166">
        <f t="shared" si="8318"/>
        <v>0</v>
      </c>
      <c r="L1823" s="166">
        <f t="shared" si="8318"/>
        <v>0</v>
      </c>
      <c r="M1823" s="166">
        <f t="shared" si="8318"/>
        <v>0</v>
      </c>
      <c r="N1823" s="166">
        <f t="shared" si="8318"/>
        <v>0</v>
      </c>
      <c r="O1823" s="166">
        <f t="shared" si="8318"/>
        <v>0</v>
      </c>
      <c r="P1823" s="166">
        <f t="shared" si="8318"/>
        <v>0</v>
      </c>
      <c r="Q1823" s="166">
        <f t="shared" si="8318"/>
        <v>0</v>
      </c>
      <c r="R1823" s="166">
        <f t="shared" si="8318"/>
        <v>0</v>
      </c>
      <c r="S1823" s="166">
        <f t="shared" si="8318"/>
        <v>0</v>
      </c>
      <c r="T1823" s="166">
        <f t="shared" si="8318"/>
        <v>0</v>
      </c>
      <c r="U1823" s="166">
        <f t="shared" si="8318"/>
        <v>0</v>
      </c>
      <c r="V1823" s="166">
        <f t="shared" si="8210"/>
        <v>0</v>
      </c>
      <c r="W1823" s="100">
        <f t="shared" si="8194"/>
        <v>0</v>
      </c>
      <c r="X1823" s="166">
        <f t="shared" ref="X1823:AH1823" si="8319">-W1616*($G1823/12)</f>
        <v>0</v>
      </c>
      <c r="Y1823" s="166">
        <f t="shared" si="8319"/>
        <v>0</v>
      </c>
      <c r="Z1823" s="166">
        <f t="shared" si="8319"/>
        <v>0</v>
      </c>
      <c r="AA1823" s="166">
        <f t="shared" si="8319"/>
        <v>0</v>
      </c>
      <c r="AB1823" s="166">
        <f t="shared" si="8319"/>
        <v>0</v>
      </c>
      <c r="AC1823" s="166">
        <f t="shared" si="8319"/>
        <v>0</v>
      </c>
      <c r="AD1823" s="166">
        <f t="shared" si="8319"/>
        <v>0</v>
      </c>
      <c r="AE1823" s="166">
        <f t="shared" si="8319"/>
        <v>0</v>
      </c>
      <c r="AF1823" s="166">
        <f t="shared" si="8319"/>
        <v>0</v>
      </c>
      <c r="AG1823" s="166">
        <f t="shared" si="8319"/>
        <v>0</v>
      </c>
      <c r="AH1823" s="166">
        <f t="shared" si="8319"/>
        <v>0</v>
      </c>
      <c r="AI1823" s="100">
        <f t="shared" si="8212"/>
        <v>0</v>
      </c>
      <c r="AJ1823" s="100">
        <f t="shared" si="8198"/>
        <v>0</v>
      </c>
      <c r="AK1823" s="100">
        <f t="shared" si="8199"/>
        <v>0</v>
      </c>
      <c r="AL1823" s="100">
        <f t="shared" si="8317"/>
        <v>0</v>
      </c>
      <c r="AM1823" s="100">
        <f t="shared" si="8317"/>
        <v>0</v>
      </c>
      <c r="AN1823" s="100">
        <f t="shared" si="8317"/>
        <v>0</v>
      </c>
      <c r="AO1823" s="100">
        <f t="shared" si="8317"/>
        <v>0</v>
      </c>
      <c r="AP1823" s="100">
        <f t="shared" si="8317"/>
        <v>0</v>
      </c>
      <c r="AQ1823" s="100">
        <f t="shared" si="8317"/>
        <v>0</v>
      </c>
      <c r="AR1823" s="100">
        <f t="shared" si="8317"/>
        <v>0</v>
      </c>
      <c r="AS1823" s="100">
        <f t="shared" si="8317"/>
        <v>0</v>
      </c>
      <c r="AT1823" s="100">
        <f t="shared" si="8317"/>
        <v>0</v>
      </c>
      <c r="AU1823" s="100">
        <f t="shared" si="8317"/>
        <v>0</v>
      </c>
      <c r="AV1823" s="100">
        <f t="shared" si="8213"/>
        <v>0</v>
      </c>
      <c r="AW1823" s="100">
        <f t="shared" si="8200"/>
        <v>0</v>
      </c>
      <c r="AX1823" s="100">
        <f t="shared" si="8309"/>
        <v>0</v>
      </c>
      <c r="AY1823" s="100">
        <f t="shared" si="8309"/>
        <v>0</v>
      </c>
      <c r="AZ1823" s="100">
        <f t="shared" si="8309"/>
        <v>0</v>
      </c>
      <c r="BA1823" s="100">
        <f t="shared" si="8309"/>
        <v>0</v>
      </c>
      <c r="BB1823" s="100">
        <f t="shared" si="8309"/>
        <v>0</v>
      </c>
      <c r="BC1823" s="100">
        <f t="shared" si="8309"/>
        <v>0</v>
      </c>
      <c r="BD1823" s="100">
        <f t="shared" si="8309"/>
        <v>0</v>
      </c>
      <c r="BE1823" s="100">
        <f t="shared" si="8309"/>
        <v>0</v>
      </c>
      <c r="BF1823" s="100">
        <f t="shared" si="8309"/>
        <v>0</v>
      </c>
      <c r="BG1823" s="100">
        <f t="shared" si="8309"/>
        <v>0</v>
      </c>
      <c r="BH1823" s="100">
        <f t="shared" si="8309"/>
        <v>0</v>
      </c>
      <c r="BI1823" s="100">
        <f t="shared" si="8134"/>
        <v>0</v>
      </c>
      <c r="BV1823" s="142"/>
      <c r="CI1823" s="142"/>
      <c r="CV1823" s="142"/>
      <c r="DI1823" s="142"/>
      <c r="DV1823" s="142"/>
      <c r="EI1823" s="142"/>
    </row>
    <row r="1824" spans="1:139" ht="15.75" hidden="1" outlineLevel="1" x14ac:dyDescent="0.25">
      <c r="A1824" s="2">
        <f t="shared" si="8279"/>
        <v>115</v>
      </c>
      <c r="B1824" s="1">
        <f t="shared" si="8312"/>
        <v>0</v>
      </c>
      <c r="C1824" s="1">
        <f t="shared" si="8312"/>
        <v>0</v>
      </c>
      <c r="D1824" s="2">
        <f t="shared" si="8312"/>
        <v>0</v>
      </c>
      <c r="E1824" s="141">
        <f t="shared" si="8312"/>
        <v>0</v>
      </c>
      <c r="F1824" s="114">
        <f t="shared" si="8192"/>
        <v>0</v>
      </c>
      <c r="G1824" s="186"/>
      <c r="H1824" s="186"/>
      <c r="J1824" s="166">
        <f t="shared" ref="J1824:U1824" si="8320">-I1617*($G1824/12)</f>
        <v>0</v>
      </c>
      <c r="K1824" s="166">
        <f t="shared" si="8320"/>
        <v>0</v>
      </c>
      <c r="L1824" s="166">
        <f t="shared" si="8320"/>
        <v>0</v>
      </c>
      <c r="M1824" s="166">
        <f t="shared" si="8320"/>
        <v>0</v>
      </c>
      <c r="N1824" s="166">
        <f t="shared" si="8320"/>
        <v>0</v>
      </c>
      <c r="O1824" s="166">
        <f t="shared" si="8320"/>
        <v>0</v>
      </c>
      <c r="P1824" s="166">
        <f t="shared" si="8320"/>
        <v>0</v>
      </c>
      <c r="Q1824" s="166">
        <f t="shared" si="8320"/>
        <v>0</v>
      </c>
      <c r="R1824" s="166">
        <f t="shared" si="8320"/>
        <v>0</v>
      </c>
      <c r="S1824" s="166">
        <f t="shared" si="8320"/>
        <v>0</v>
      </c>
      <c r="T1824" s="166">
        <f t="shared" si="8320"/>
        <v>0</v>
      </c>
      <c r="U1824" s="166">
        <f t="shared" si="8320"/>
        <v>0</v>
      </c>
      <c r="V1824" s="166">
        <f t="shared" si="8210"/>
        <v>0</v>
      </c>
      <c r="W1824" s="100">
        <f t="shared" si="8194"/>
        <v>0</v>
      </c>
      <c r="X1824" s="166">
        <f t="shared" ref="X1824:AH1824" si="8321">-W1617*($G1824/12)</f>
        <v>0</v>
      </c>
      <c r="Y1824" s="166">
        <f t="shared" si="8321"/>
        <v>0</v>
      </c>
      <c r="Z1824" s="166">
        <f t="shared" si="8321"/>
        <v>0</v>
      </c>
      <c r="AA1824" s="166">
        <f t="shared" si="8321"/>
        <v>0</v>
      </c>
      <c r="AB1824" s="166">
        <f t="shared" si="8321"/>
        <v>0</v>
      </c>
      <c r="AC1824" s="166">
        <f t="shared" si="8321"/>
        <v>0</v>
      </c>
      <c r="AD1824" s="166">
        <f t="shared" si="8321"/>
        <v>0</v>
      </c>
      <c r="AE1824" s="166">
        <f t="shared" si="8321"/>
        <v>0</v>
      </c>
      <c r="AF1824" s="166">
        <f t="shared" si="8321"/>
        <v>0</v>
      </c>
      <c r="AG1824" s="166">
        <f t="shared" si="8321"/>
        <v>0</v>
      </c>
      <c r="AH1824" s="166">
        <f t="shared" si="8321"/>
        <v>0</v>
      </c>
      <c r="AI1824" s="100">
        <f t="shared" si="8212"/>
        <v>0</v>
      </c>
      <c r="AJ1824" s="100">
        <f t="shared" si="8198"/>
        <v>0</v>
      </c>
      <c r="AK1824" s="100">
        <f t="shared" si="8199"/>
        <v>0</v>
      </c>
      <c r="AL1824" s="100">
        <f t="shared" si="8317"/>
        <v>0</v>
      </c>
      <c r="AM1824" s="100">
        <f t="shared" si="8317"/>
        <v>0</v>
      </c>
      <c r="AN1824" s="100">
        <f t="shared" si="8317"/>
        <v>0</v>
      </c>
      <c r="AO1824" s="100">
        <f t="shared" si="8317"/>
        <v>0</v>
      </c>
      <c r="AP1824" s="100">
        <f t="shared" si="8317"/>
        <v>0</v>
      </c>
      <c r="AQ1824" s="100">
        <f t="shared" si="8317"/>
        <v>0</v>
      </c>
      <c r="AR1824" s="100">
        <f t="shared" si="8317"/>
        <v>0</v>
      </c>
      <c r="AS1824" s="100">
        <f t="shared" si="8317"/>
        <v>0</v>
      </c>
      <c r="AT1824" s="100">
        <f t="shared" si="8317"/>
        <v>0</v>
      </c>
      <c r="AU1824" s="100">
        <f t="shared" si="8317"/>
        <v>0</v>
      </c>
      <c r="AV1824" s="100">
        <f t="shared" si="8213"/>
        <v>0</v>
      </c>
      <c r="AW1824" s="100">
        <f t="shared" si="8200"/>
        <v>0</v>
      </c>
      <c r="AX1824" s="100">
        <f t="shared" si="8309"/>
        <v>0</v>
      </c>
      <c r="AY1824" s="100">
        <f t="shared" si="8309"/>
        <v>0</v>
      </c>
      <c r="AZ1824" s="100">
        <f t="shared" si="8309"/>
        <v>0</v>
      </c>
      <c r="BA1824" s="100">
        <f t="shared" si="8309"/>
        <v>0</v>
      </c>
      <c r="BB1824" s="100">
        <f t="shared" si="8309"/>
        <v>0</v>
      </c>
      <c r="BC1824" s="100">
        <f t="shared" si="8309"/>
        <v>0</v>
      </c>
      <c r="BD1824" s="100">
        <f t="shared" si="8309"/>
        <v>0</v>
      </c>
      <c r="BE1824" s="100">
        <f t="shared" si="8309"/>
        <v>0</v>
      </c>
      <c r="BF1824" s="100">
        <f t="shared" si="8309"/>
        <v>0</v>
      </c>
      <c r="BG1824" s="100">
        <f t="shared" si="8309"/>
        <v>0</v>
      </c>
      <c r="BH1824" s="100">
        <f t="shared" si="8309"/>
        <v>0</v>
      </c>
      <c r="BI1824" s="100">
        <f t="shared" si="8134"/>
        <v>0</v>
      </c>
      <c r="BV1824" s="142"/>
      <c r="CI1824" s="142"/>
      <c r="CV1824" s="142"/>
      <c r="DI1824" s="142"/>
      <c r="DV1824" s="142"/>
      <c r="EI1824" s="142"/>
    </row>
    <row r="1825" spans="1:139" ht="15.75" hidden="1" outlineLevel="1" x14ac:dyDescent="0.25">
      <c r="A1825" s="2">
        <f t="shared" si="8279"/>
        <v>116</v>
      </c>
      <c r="B1825" s="1">
        <f t="shared" si="8312"/>
        <v>0</v>
      </c>
      <c r="C1825" s="1">
        <f t="shared" si="8312"/>
        <v>0</v>
      </c>
      <c r="D1825" s="2">
        <f t="shared" si="8312"/>
        <v>0</v>
      </c>
      <c r="E1825" s="141">
        <f t="shared" si="8312"/>
        <v>0</v>
      </c>
      <c r="F1825" s="114">
        <f t="shared" si="8192"/>
        <v>0</v>
      </c>
      <c r="G1825" s="186"/>
      <c r="H1825" s="186"/>
      <c r="J1825" s="166">
        <f t="shared" ref="J1825:U1825" si="8322">-I1618*($G1825/12)</f>
        <v>0</v>
      </c>
      <c r="K1825" s="166">
        <f t="shared" si="8322"/>
        <v>0</v>
      </c>
      <c r="L1825" s="166">
        <f t="shared" si="8322"/>
        <v>0</v>
      </c>
      <c r="M1825" s="166">
        <f t="shared" si="8322"/>
        <v>0</v>
      </c>
      <c r="N1825" s="166">
        <f t="shared" si="8322"/>
        <v>0</v>
      </c>
      <c r="O1825" s="166">
        <f t="shared" si="8322"/>
        <v>0</v>
      </c>
      <c r="P1825" s="166">
        <f t="shared" si="8322"/>
        <v>0</v>
      </c>
      <c r="Q1825" s="166">
        <f t="shared" si="8322"/>
        <v>0</v>
      </c>
      <c r="R1825" s="166">
        <f t="shared" si="8322"/>
        <v>0</v>
      </c>
      <c r="S1825" s="166">
        <f t="shared" si="8322"/>
        <v>0</v>
      </c>
      <c r="T1825" s="166">
        <f t="shared" si="8322"/>
        <v>0</v>
      </c>
      <c r="U1825" s="166">
        <f t="shared" si="8322"/>
        <v>0</v>
      </c>
      <c r="V1825" s="166">
        <f t="shared" si="8210"/>
        <v>0</v>
      </c>
      <c r="W1825" s="100">
        <f t="shared" si="8194"/>
        <v>0</v>
      </c>
      <c r="X1825" s="166">
        <f t="shared" ref="X1825:AH1825" si="8323">-W1618*($G1825/12)</f>
        <v>0</v>
      </c>
      <c r="Y1825" s="166">
        <f t="shared" si="8323"/>
        <v>0</v>
      </c>
      <c r="Z1825" s="166">
        <f t="shared" si="8323"/>
        <v>0</v>
      </c>
      <c r="AA1825" s="166">
        <f t="shared" si="8323"/>
        <v>0</v>
      </c>
      <c r="AB1825" s="166">
        <f t="shared" si="8323"/>
        <v>0</v>
      </c>
      <c r="AC1825" s="166">
        <f t="shared" si="8323"/>
        <v>0</v>
      </c>
      <c r="AD1825" s="166">
        <f t="shared" si="8323"/>
        <v>0</v>
      </c>
      <c r="AE1825" s="166">
        <f t="shared" si="8323"/>
        <v>0</v>
      </c>
      <c r="AF1825" s="166">
        <f t="shared" si="8323"/>
        <v>0</v>
      </c>
      <c r="AG1825" s="166">
        <f t="shared" si="8323"/>
        <v>0</v>
      </c>
      <c r="AH1825" s="166">
        <f t="shared" si="8323"/>
        <v>0</v>
      </c>
      <c r="AI1825" s="100">
        <f t="shared" si="8212"/>
        <v>0</v>
      </c>
      <c r="AJ1825" s="100">
        <f t="shared" si="8198"/>
        <v>0</v>
      </c>
      <c r="AK1825" s="100">
        <f t="shared" si="8199"/>
        <v>0</v>
      </c>
      <c r="AL1825" s="100">
        <f t="shared" si="8317"/>
        <v>0</v>
      </c>
      <c r="AM1825" s="100">
        <f t="shared" si="8317"/>
        <v>0</v>
      </c>
      <c r="AN1825" s="100">
        <f t="shared" si="8317"/>
        <v>0</v>
      </c>
      <c r="AO1825" s="100">
        <f t="shared" si="8317"/>
        <v>0</v>
      </c>
      <c r="AP1825" s="100">
        <f t="shared" si="8317"/>
        <v>0</v>
      </c>
      <c r="AQ1825" s="100">
        <f t="shared" si="8317"/>
        <v>0</v>
      </c>
      <c r="AR1825" s="100">
        <f t="shared" si="8317"/>
        <v>0</v>
      </c>
      <c r="AS1825" s="100">
        <f t="shared" si="8317"/>
        <v>0</v>
      </c>
      <c r="AT1825" s="100">
        <f t="shared" si="8317"/>
        <v>0</v>
      </c>
      <c r="AU1825" s="100">
        <f t="shared" si="8317"/>
        <v>0</v>
      </c>
      <c r="AV1825" s="100">
        <f t="shared" si="8213"/>
        <v>0</v>
      </c>
      <c r="AW1825" s="100">
        <f t="shared" si="8200"/>
        <v>0</v>
      </c>
      <c r="AX1825" s="100">
        <f t="shared" si="8309"/>
        <v>0</v>
      </c>
      <c r="AY1825" s="100">
        <f t="shared" si="8309"/>
        <v>0</v>
      </c>
      <c r="AZ1825" s="100">
        <f t="shared" si="8309"/>
        <v>0</v>
      </c>
      <c r="BA1825" s="100">
        <f t="shared" si="8309"/>
        <v>0</v>
      </c>
      <c r="BB1825" s="100">
        <f t="shared" si="8309"/>
        <v>0</v>
      </c>
      <c r="BC1825" s="100">
        <f t="shared" si="8309"/>
        <v>0</v>
      </c>
      <c r="BD1825" s="100">
        <f t="shared" si="8309"/>
        <v>0</v>
      </c>
      <c r="BE1825" s="100">
        <f t="shared" si="8309"/>
        <v>0</v>
      </c>
      <c r="BF1825" s="100">
        <f t="shared" si="8309"/>
        <v>0</v>
      </c>
      <c r="BG1825" s="100">
        <f t="shared" si="8309"/>
        <v>0</v>
      </c>
      <c r="BH1825" s="100">
        <f t="shared" si="8309"/>
        <v>0</v>
      </c>
      <c r="BI1825" s="100">
        <f t="shared" si="8134"/>
        <v>0</v>
      </c>
      <c r="BV1825" s="142"/>
      <c r="CI1825" s="142"/>
      <c r="CV1825" s="142"/>
      <c r="DI1825" s="142"/>
      <c r="DV1825" s="142"/>
      <c r="EI1825" s="142"/>
    </row>
    <row r="1826" spans="1:139" ht="15.75" hidden="1" outlineLevel="1" x14ac:dyDescent="0.25">
      <c r="A1826" s="2">
        <f t="shared" si="8279"/>
        <v>117</v>
      </c>
      <c r="B1826" s="1">
        <f t="shared" si="8312"/>
        <v>0</v>
      </c>
      <c r="C1826" s="1">
        <f t="shared" si="8312"/>
        <v>0</v>
      </c>
      <c r="D1826" s="2">
        <f t="shared" si="8312"/>
        <v>0</v>
      </c>
      <c r="E1826" s="141">
        <f t="shared" si="8312"/>
        <v>0</v>
      </c>
      <c r="F1826" s="114">
        <f t="shared" si="8192"/>
        <v>0</v>
      </c>
      <c r="G1826" s="186"/>
      <c r="H1826" s="186"/>
      <c r="J1826" s="166">
        <f t="shared" ref="J1826:U1826" si="8324">-I1619*($G1826/12)</f>
        <v>0</v>
      </c>
      <c r="K1826" s="166">
        <f t="shared" si="8324"/>
        <v>0</v>
      </c>
      <c r="L1826" s="166">
        <f t="shared" si="8324"/>
        <v>0</v>
      </c>
      <c r="M1826" s="166">
        <f t="shared" si="8324"/>
        <v>0</v>
      </c>
      <c r="N1826" s="166">
        <f t="shared" si="8324"/>
        <v>0</v>
      </c>
      <c r="O1826" s="166">
        <f t="shared" si="8324"/>
        <v>0</v>
      </c>
      <c r="P1826" s="166">
        <f t="shared" si="8324"/>
        <v>0</v>
      </c>
      <c r="Q1826" s="166">
        <f t="shared" si="8324"/>
        <v>0</v>
      </c>
      <c r="R1826" s="166">
        <f t="shared" si="8324"/>
        <v>0</v>
      </c>
      <c r="S1826" s="166">
        <f t="shared" si="8324"/>
        <v>0</v>
      </c>
      <c r="T1826" s="166">
        <f t="shared" si="8324"/>
        <v>0</v>
      </c>
      <c r="U1826" s="166">
        <f t="shared" si="8324"/>
        <v>0</v>
      </c>
      <c r="V1826" s="166">
        <f t="shared" si="8210"/>
        <v>0</v>
      </c>
      <c r="W1826" s="100">
        <f t="shared" si="8194"/>
        <v>0</v>
      </c>
      <c r="X1826" s="166">
        <f t="shared" ref="X1826:AH1826" si="8325">-W1619*($G1826/12)</f>
        <v>0</v>
      </c>
      <c r="Y1826" s="166">
        <f t="shared" si="8325"/>
        <v>0</v>
      </c>
      <c r="Z1826" s="166">
        <f t="shared" si="8325"/>
        <v>0</v>
      </c>
      <c r="AA1826" s="166">
        <f t="shared" si="8325"/>
        <v>0</v>
      </c>
      <c r="AB1826" s="166">
        <f t="shared" si="8325"/>
        <v>0</v>
      </c>
      <c r="AC1826" s="166">
        <f t="shared" si="8325"/>
        <v>0</v>
      </c>
      <c r="AD1826" s="166">
        <f t="shared" si="8325"/>
        <v>0</v>
      </c>
      <c r="AE1826" s="166">
        <f t="shared" si="8325"/>
        <v>0</v>
      </c>
      <c r="AF1826" s="166">
        <f t="shared" si="8325"/>
        <v>0</v>
      </c>
      <c r="AG1826" s="166">
        <f t="shared" si="8325"/>
        <v>0</v>
      </c>
      <c r="AH1826" s="166">
        <f t="shared" si="8325"/>
        <v>0</v>
      </c>
      <c r="AI1826" s="100">
        <f t="shared" si="8212"/>
        <v>0</v>
      </c>
      <c r="AJ1826" s="100">
        <f t="shared" si="8198"/>
        <v>0</v>
      </c>
      <c r="AK1826" s="100">
        <f t="shared" si="8199"/>
        <v>0</v>
      </c>
      <c r="AL1826" s="100">
        <f t="shared" si="8317"/>
        <v>0</v>
      </c>
      <c r="AM1826" s="100">
        <f t="shared" si="8317"/>
        <v>0</v>
      </c>
      <c r="AN1826" s="100">
        <f t="shared" si="8317"/>
        <v>0</v>
      </c>
      <c r="AO1826" s="100">
        <f t="shared" si="8317"/>
        <v>0</v>
      </c>
      <c r="AP1826" s="100">
        <f t="shared" si="8317"/>
        <v>0</v>
      </c>
      <c r="AQ1826" s="100">
        <f t="shared" si="8317"/>
        <v>0</v>
      </c>
      <c r="AR1826" s="100">
        <f t="shared" si="8317"/>
        <v>0</v>
      </c>
      <c r="AS1826" s="100">
        <f t="shared" si="8317"/>
        <v>0</v>
      </c>
      <c r="AT1826" s="100">
        <f t="shared" si="8317"/>
        <v>0</v>
      </c>
      <c r="AU1826" s="100">
        <f t="shared" si="8317"/>
        <v>0</v>
      </c>
      <c r="AV1826" s="100">
        <f t="shared" si="8213"/>
        <v>0</v>
      </c>
      <c r="AW1826" s="100">
        <f t="shared" si="8200"/>
        <v>0</v>
      </c>
      <c r="AX1826" s="100">
        <f t="shared" si="8309"/>
        <v>0</v>
      </c>
      <c r="AY1826" s="100">
        <f t="shared" si="8309"/>
        <v>0</v>
      </c>
      <c r="AZ1826" s="100">
        <f t="shared" si="8309"/>
        <v>0</v>
      </c>
      <c r="BA1826" s="100">
        <f t="shared" si="8309"/>
        <v>0</v>
      </c>
      <c r="BB1826" s="100">
        <f t="shared" si="8309"/>
        <v>0</v>
      </c>
      <c r="BC1826" s="100">
        <f t="shared" si="8309"/>
        <v>0</v>
      </c>
      <c r="BD1826" s="100">
        <f t="shared" si="8309"/>
        <v>0</v>
      </c>
      <c r="BE1826" s="100">
        <f t="shared" si="8309"/>
        <v>0</v>
      </c>
      <c r="BF1826" s="100">
        <f t="shared" si="8309"/>
        <v>0</v>
      </c>
      <c r="BG1826" s="100">
        <f t="shared" si="8309"/>
        <v>0</v>
      </c>
      <c r="BH1826" s="100">
        <f t="shared" si="8309"/>
        <v>0</v>
      </c>
      <c r="BI1826" s="100">
        <f t="shared" si="8134"/>
        <v>0</v>
      </c>
      <c r="BV1826" s="142"/>
      <c r="CI1826" s="142"/>
      <c r="CV1826" s="142"/>
      <c r="DI1826" s="142"/>
      <c r="DV1826" s="142"/>
      <c r="EI1826" s="142"/>
    </row>
    <row r="1827" spans="1:139" ht="15.75" hidden="1" outlineLevel="1" x14ac:dyDescent="0.25">
      <c r="A1827" s="2">
        <f t="shared" si="8279"/>
        <v>118</v>
      </c>
      <c r="B1827" s="1">
        <f t="shared" si="8312"/>
        <v>0</v>
      </c>
      <c r="C1827" s="1">
        <f t="shared" si="8312"/>
        <v>0</v>
      </c>
      <c r="D1827" s="2">
        <f t="shared" si="8312"/>
        <v>0</v>
      </c>
      <c r="E1827" s="141">
        <f t="shared" si="8312"/>
        <v>0</v>
      </c>
      <c r="F1827" s="114">
        <f t="shared" si="8192"/>
        <v>0</v>
      </c>
      <c r="G1827" s="186"/>
      <c r="H1827" s="186"/>
      <c r="J1827" s="166">
        <f t="shared" ref="J1827:U1827" si="8326">-I1620*($G1827/12)</f>
        <v>0</v>
      </c>
      <c r="K1827" s="166">
        <f t="shared" si="8326"/>
        <v>0</v>
      </c>
      <c r="L1827" s="166">
        <f t="shared" si="8326"/>
        <v>0</v>
      </c>
      <c r="M1827" s="166">
        <f t="shared" si="8326"/>
        <v>0</v>
      </c>
      <c r="N1827" s="166">
        <f t="shared" si="8326"/>
        <v>0</v>
      </c>
      <c r="O1827" s="166">
        <f t="shared" si="8326"/>
        <v>0</v>
      </c>
      <c r="P1827" s="166">
        <f t="shared" si="8326"/>
        <v>0</v>
      </c>
      <c r="Q1827" s="166">
        <f t="shared" si="8326"/>
        <v>0</v>
      </c>
      <c r="R1827" s="166">
        <f t="shared" si="8326"/>
        <v>0</v>
      </c>
      <c r="S1827" s="166">
        <f t="shared" si="8326"/>
        <v>0</v>
      </c>
      <c r="T1827" s="166">
        <f t="shared" si="8326"/>
        <v>0</v>
      </c>
      <c r="U1827" s="166">
        <f t="shared" si="8326"/>
        <v>0</v>
      </c>
      <c r="V1827" s="166">
        <f t="shared" si="8210"/>
        <v>0</v>
      </c>
      <c r="W1827" s="100">
        <f t="shared" si="8194"/>
        <v>0</v>
      </c>
      <c r="X1827" s="166">
        <f t="shared" ref="X1827:AH1827" si="8327">-W1620*($G1827/12)</f>
        <v>0</v>
      </c>
      <c r="Y1827" s="166">
        <f t="shared" si="8327"/>
        <v>0</v>
      </c>
      <c r="Z1827" s="166">
        <f t="shared" si="8327"/>
        <v>0</v>
      </c>
      <c r="AA1827" s="166">
        <f t="shared" si="8327"/>
        <v>0</v>
      </c>
      <c r="AB1827" s="166">
        <f t="shared" si="8327"/>
        <v>0</v>
      </c>
      <c r="AC1827" s="166">
        <f t="shared" si="8327"/>
        <v>0</v>
      </c>
      <c r="AD1827" s="166">
        <f t="shared" si="8327"/>
        <v>0</v>
      </c>
      <c r="AE1827" s="166">
        <f t="shared" si="8327"/>
        <v>0</v>
      </c>
      <c r="AF1827" s="166">
        <f t="shared" si="8327"/>
        <v>0</v>
      </c>
      <c r="AG1827" s="166">
        <f t="shared" si="8327"/>
        <v>0</v>
      </c>
      <c r="AH1827" s="166">
        <f t="shared" si="8327"/>
        <v>0</v>
      </c>
      <c r="AI1827" s="100">
        <f t="shared" si="8212"/>
        <v>0</v>
      </c>
      <c r="AJ1827" s="100">
        <f t="shared" si="8198"/>
        <v>0</v>
      </c>
      <c r="AK1827" s="100">
        <f t="shared" si="8199"/>
        <v>0</v>
      </c>
      <c r="AL1827" s="100">
        <f t="shared" si="8317"/>
        <v>0</v>
      </c>
      <c r="AM1827" s="100">
        <f t="shared" si="8317"/>
        <v>0</v>
      </c>
      <c r="AN1827" s="100">
        <f t="shared" si="8317"/>
        <v>0</v>
      </c>
      <c r="AO1827" s="100">
        <f t="shared" si="8317"/>
        <v>0</v>
      </c>
      <c r="AP1827" s="100">
        <f t="shared" si="8317"/>
        <v>0</v>
      </c>
      <c r="AQ1827" s="100">
        <f t="shared" si="8317"/>
        <v>0</v>
      </c>
      <c r="AR1827" s="100">
        <f t="shared" si="8317"/>
        <v>0</v>
      </c>
      <c r="AS1827" s="100">
        <f t="shared" si="8317"/>
        <v>0</v>
      </c>
      <c r="AT1827" s="100">
        <f t="shared" si="8317"/>
        <v>0</v>
      </c>
      <c r="AU1827" s="100">
        <f t="shared" si="8317"/>
        <v>0</v>
      </c>
      <c r="AV1827" s="100">
        <f t="shared" si="8213"/>
        <v>0</v>
      </c>
      <c r="AW1827" s="100">
        <f t="shared" si="8200"/>
        <v>0</v>
      </c>
      <c r="AX1827" s="100">
        <f t="shared" si="8309"/>
        <v>0</v>
      </c>
      <c r="AY1827" s="100">
        <f t="shared" si="8309"/>
        <v>0</v>
      </c>
      <c r="AZ1827" s="100">
        <f t="shared" si="8309"/>
        <v>0</v>
      </c>
      <c r="BA1827" s="100">
        <f t="shared" si="8309"/>
        <v>0</v>
      </c>
      <c r="BB1827" s="100">
        <f t="shared" si="8309"/>
        <v>0</v>
      </c>
      <c r="BC1827" s="100">
        <f t="shared" si="8309"/>
        <v>0</v>
      </c>
      <c r="BD1827" s="100">
        <f t="shared" si="8309"/>
        <v>0</v>
      </c>
      <c r="BE1827" s="100">
        <f t="shared" si="8309"/>
        <v>0</v>
      </c>
      <c r="BF1827" s="100">
        <f t="shared" si="8309"/>
        <v>0</v>
      </c>
      <c r="BG1827" s="100">
        <f t="shared" si="8309"/>
        <v>0</v>
      </c>
      <c r="BH1827" s="100">
        <f t="shared" si="8309"/>
        <v>0</v>
      </c>
      <c r="BI1827" s="100">
        <f t="shared" si="8134"/>
        <v>0</v>
      </c>
      <c r="BV1827" s="142"/>
      <c r="CI1827" s="142"/>
      <c r="CV1827" s="142"/>
      <c r="DI1827" s="142"/>
      <c r="DV1827" s="142"/>
      <c r="EI1827" s="142"/>
    </row>
    <row r="1828" spans="1:139" ht="15.75" hidden="1" outlineLevel="1" x14ac:dyDescent="0.25">
      <c r="A1828" s="2">
        <f t="shared" si="8279"/>
        <v>119</v>
      </c>
      <c r="B1828" s="1">
        <f t="shared" si="8312"/>
        <v>0</v>
      </c>
      <c r="C1828" s="1">
        <f t="shared" si="8312"/>
        <v>0</v>
      </c>
      <c r="D1828" s="2">
        <f t="shared" si="8312"/>
        <v>0</v>
      </c>
      <c r="E1828" s="141">
        <f t="shared" si="8312"/>
        <v>0</v>
      </c>
      <c r="F1828" s="114">
        <f t="shared" si="8192"/>
        <v>0</v>
      </c>
      <c r="G1828" s="186"/>
      <c r="H1828" s="186"/>
      <c r="J1828" s="166">
        <f t="shared" ref="J1828:U1828" si="8328">-I1621*($G1828/12)</f>
        <v>0</v>
      </c>
      <c r="K1828" s="166">
        <f t="shared" si="8328"/>
        <v>0</v>
      </c>
      <c r="L1828" s="166">
        <f t="shared" si="8328"/>
        <v>0</v>
      </c>
      <c r="M1828" s="166">
        <f t="shared" si="8328"/>
        <v>0</v>
      </c>
      <c r="N1828" s="166">
        <f t="shared" si="8328"/>
        <v>0</v>
      </c>
      <c r="O1828" s="166">
        <f t="shared" si="8328"/>
        <v>0</v>
      </c>
      <c r="P1828" s="166">
        <f t="shared" si="8328"/>
        <v>0</v>
      </c>
      <c r="Q1828" s="166">
        <f t="shared" si="8328"/>
        <v>0</v>
      </c>
      <c r="R1828" s="166">
        <f t="shared" si="8328"/>
        <v>0</v>
      </c>
      <c r="S1828" s="166">
        <f t="shared" si="8328"/>
        <v>0</v>
      </c>
      <c r="T1828" s="166">
        <f t="shared" si="8328"/>
        <v>0</v>
      </c>
      <c r="U1828" s="166">
        <f t="shared" si="8328"/>
        <v>0</v>
      </c>
      <c r="V1828" s="166">
        <f t="shared" si="8210"/>
        <v>0</v>
      </c>
      <c r="W1828" s="100">
        <f t="shared" si="8194"/>
        <v>0</v>
      </c>
      <c r="X1828" s="166">
        <f t="shared" ref="X1828:AH1828" si="8329">-W1621*($G1828/12)</f>
        <v>0</v>
      </c>
      <c r="Y1828" s="166">
        <f t="shared" si="8329"/>
        <v>0</v>
      </c>
      <c r="Z1828" s="166">
        <f t="shared" si="8329"/>
        <v>0</v>
      </c>
      <c r="AA1828" s="166">
        <f t="shared" si="8329"/>
        <v>0</v>
      </c>
      <c r="AB1828" s="166">
        <f t="shared" si="8329"/>
        <v>0</v>
      </c>
      <c r="AC1828" s="166">
        <f t="shared" si="8329"/>
        <v>0</v>
      </c>
      <c r="AD1828" s="166">
        <f t="shared" si="8329"/>
        <v>0</v>
      </c>
      <c r="AE1828" s="166">
        <f t="shared" si="8329"/>
        <v>0</v>
      </c>
      <c r="AF1828" s="166">
        <f t="shared" si="8329"/>
        <v>0</v>
      </c>
      <c r="AG1828" s="166">
        <f t="shared" si="8329"/>
        <v>0</v>
      </c>
      <c r="AH1828" s="166">
        <f t="shared" si="8329"/>
        <v>0</v>
      </c>
      <c r="AI1828" s="100">
        <f t="shared" si="8212"/>
        <v>0</v>
      </c>
      <c r="AJ1828" s="100">
        <f t="shared" si="8198"/>
        <v>0</v>
      </c>
      <c r="AK1828" s="100">
        <f t="shared" si="8199"/>
        <v>0</v>
      </c>
      <c r="AL1828" s="100">
        <f t="shared" si="8317"/>
        <v>0</v>
      </c>
      <c r="AM1828" s="100">
        <f t="shared" si="8317"/>
        <v>0</v>
      </c>
      <c r="AN1828" s="100">
        <f t="shared" si="8317"/>
        <v>0</v>
      </c>
      <c r="AO1828" s="100">
        <f t="shared" si="8317"/>
        <v>0</v>
      </c>
      <c r="AP1828" s="100">
        <f t="shared" si="8317"/>
        <v>0</v>
      </c>
      <c r="AQ1828" s="100">
        <f t="shared" si="8317"/>
        <v>0</v>
      </c>
      <c r="AR1828" s="100">
        <f t="shared" si="8317"/>
        <v>0</v>
      </c>
      <c r="AS1828" s="100">
        <f t="shared" si="8317"/>
        <v>0</v>
      </c>
      <c r="AT1828" s="100">
        <f t="shared" si="8317"/>
        <v>0</v>
      </c>
      <c r="AU1828" s="100">
        <f t="shared" si="8317"/>
        <v>0</v>
      </c>
      <c r="AV1828" s="100">
        <f t="shared" si="8213"/>
        <v>0</v>
      </c>
      <c r="AW1828" s="100">
        <f t="shared" si="8200"/>
        <v>0</v>
      </c>
      <c r="AX1828" s="100">
        <f t="shared" si="8309"/>
        <v>0</v>
      </c>
      <c r="AY1828" s="100">
        <f t="shared" si="8309"/>
        <v>0</v>
      </c>
      <c r="AZ1828" s="100">
        <f t="shared" si="8309"/>
        <v>0</v>
      </c>
      <c r="BA1828" s="100">
        <f t="shared" si="8309"/>
        <v>0</v>
      </c>
      <c r="BB1828" s="100">
        <f t="shared" si="8309"/>
        <v>0</v>
      </c>
      <c r="BC1828" s="100">
        <f t="shared" si="8309"/>
        <v>0</v>
      </c>
      <c r="BD1828" s="100">
        <f t="shared" si="8309"/>
        <v>0</v>
      </c>
      <c r="BE1828" s="100">
        <f t="shared" si="8309"/>
        <v>0</v>
      </c>
      <c r="BF1828" s="100">
        <f t="shared" si="8309"/>
        <v>0</v>
      </c>
      <c r="BG1828" s="100">
        <f t="shared" si="8309"/>
        <v>0</v>
      </c>
      <c r="BH1828" s="100">
        <f t="shared" si="8309"/>
        <v>0</v>
      </c>
      <c r="BI1828" s="100">
        <f t="shared" si="8134"/>
        <v>0</v>
      </c>
      <c r="BV1828" s="142"/>
      <c r="CI1828" s="142"/>
      <c r="CV1828" s="142"/>
      <c r="DI1828" s="142"/>
      <c r="DV1828" s="142"/>
      <c r="EI1828" s="142"/>
    </row>
    <row r="1829" spans="1:139" ht="15.75" hidden="1" outlineLevel="1" x14ac:dyDescent="0.25">
      <c r="A1829" s="2">
        <f t="shared" si="8279"/>
        <v>120</v>
      </c>
      <c r="B1829" s="1">
        <f t="shared" si="8312"/>
        <v>0</v>
      </c>
      <c r="C1829" s="1">
        <f t="shared" si="8312"/>
        <v>0</v>
      </c>
      <c r="D1829" s="2">
        <f t="shared" si="8312"/>
        <v>0</v>
      </c>
      <c r="E1829" s="141">
        <f t="shared" si="8312"/>
        <v>0</v>
      </c>
      <c r="F1829" s="114">
        <f t="shared" si="8192"/>
        <v>0</v>
      </c>
      <c r="G1829" s="186"/>
      <c r="H1829" s="186"/>
      <c r="J1829" s="166">
        <f t="shared" ref="J1829:U1829" si="8330">-I1622*($G1829/12)</f>
        <v>0</v>
      </c>
      <c r="K1829" s="166">
        <f t="shared" si="8330"/>
        <v>0</v>
      </c>
      <c r="L1829" s="166">
        <f t="shared" si="8330"/>
        <v>0</v>
      </c>
      <c r="M1829" s="166">
        <f t="shared" si="8330"/>
        <v>0</v>
      </c>
      <c r="N1829" s="166">
        <f t="shared" si="8330"/>
        <v>0</v>
      </c>
      <c r="O1829" s="166">
        <f t="shared" si="8330"/>
        <v>0</v>
      </c>
      <c r="P1829" s="166">
        <f t="shared" si="8330"/>
        <v>0</v>
      </c>
      <c r="Q1829" s="166">
        <f t="shared" si="8330"/>
        <v>0</v>
      </c>
      <c r="R1829" s="166">
        <f t="shared" si="8330"/>
        <v>0</v>
      </c>
      <c r="S1829" s="166">
        <f t="shared" si="8330"/>
        <v>0</v>
      </c>
      <c r="T1829" s="166">
        <f t="shared" si="8330"/>
        <v>0</v>
      </c>
      <c r="U1829" s="166">
        <f t="shared" si="8330"/>
        <v>0</v>
      </c>
      <c r="V1829" s="166">
        <f t="shared" si="8210"/>
        <v>0</v>
      </c>
      <c r="W1829" s="100">
        <f t="shared" si="8194"/>
        <v>0</v>
      </c>
      <c r="X1829" s="166">
        <f t="shared" ref="X1829:AH1829" si="8331">-W1622*($G1829/12)</f>
        <v>0</v>
      </c>
      <c r="Y1829" s="166">
        <f t="shared" si="8331"/>
        <v>0</v>
      </c>
      <c r="Z1829" s="166">
        <f t="shared" si="8331"/>
        <v>0</v>
      </c>
      <c r="AA1829" s="166">
        <f t="shared" si="8331"/>
        <v>0</v>
      </c>
      <c r="AB1829" s="166">
        <f t="shared" si="8331"/>
        <v>0</v>
      </c>
      <c r="AC1829" s="166">
        <f t="shared" si="8331"/>
        <v>0</v>
      </c>
      <c r="AD1829" s="166">
        <f t="shared" si="8331"/>
        <v>0</v>
      </c>
      <c r="AE1829" s="166">
        <f t="shared" si="8331"/>
        <v>0</v>
      </c>
      <c r="AF1829" s="166">
        <f t="shared" si="8331"/>
        <v>0</v>
      </c>
      <c r="AG1829" s="166">
        <f t="shared" si="8331"/>
        <v>0</v>
      </c>
      <c r="AH1829" s="166">
        <f t="shared" si="8331"/>
        <v>0</v>
      </c>
      <c r="AI1829" s="100">
        <f t="shared" si="8212"/>
        <v>0</v>
      </c>
      <c r="AJ1829" s="100">
        <f t="shared" si="8198"/>
        <v>0</v>
      </c>
      <c r="AK1829" s="100">
        <f t="shared" si="8199"/>
        <v>0</v>
      </c>
      <c r="AL1829" s="100">
        <f t="shared" si="8317"/>
        <v>0</v>
      </c>
      <c r="AM1829" s="100">
        <f t="shared" si="8317"/>
        <v>0</v>
      </c>
      <c r="AN1829" s="100">
        <f t="shared" si="8317"/>
        <v>0</v>
      </c>
      <c r="AO1829" s="100">
        <f t="shared" si="8317"/>
        <v>0</v>
      </c>
      <c r="AP1829" s="100">
        <f t="shared" si="8317"/>
        <v>0</v>
      </c>
      <c r="AQ1829" s="100">
        <f t="shared" si="8317"/>
        <v>0</v>
      </c>
      <c r="AR1829" s="100">
        <f t="shared" si="8317"/>
        <v>0</v>
      </c>
      <c r="AS1829" s="100">
        <f t="shared" si="8317"/>
        <v>0</v>
      </c>
      <c r="AT1829" s="100">
        <f t="shared" si="8317"/>
        <v>0</v>
      </c>
      <c r="AU1829" s="100">
        <f t="shared" si="8317"/>
        <v>0</v>
      </c>
      <c r="AV1829" s="100">
        <f t="shared" si="8213"/>
        <v>0</v>
      </c>
      <c r="AW1829" s="100">
        <f t="shared" si="8200"/>
        <v>0</v>
      </c>
      <c r="AX1829" s="100">
        <f t="shared" si="8309"/>
        <v>0</v>
      </c>
      <c r="AY1829" s="100">
        <f t="shared" si="8309"/>
        <v>0</v>
      </c>
      <c r="AZ1829" s="100">
        <f t="shared" si="8309"/>
        <v>0</v>
      </c>
      <c r="BA1829" s="100">
        <f t="shared" si="8309"/>
        <v>0</v>
      </c>
      <c r="BB1829" s="100">
        <f t="shared" si="8309"/>
        <v>0</v>
      </c>
      <c r="BC1829" s="100">
        <f t="shared" si="8309"/>
        <v>0</v>
      </c>
      <c r="BD1829" s="100">
        <f t="shared" si="8309"/>
        <v>0</v>
      </c>
      <c r="BE1829" s="100">
        <f t="shared" si="8309"/>
        <v>0</v>
      </c>
      <c r="BF1829" s="100">
        <f t="shared" si="8309"/>
        <v>0</v>
      </c>
      <c r="BG1829" s="100">
        <f t="shared" si="8309"/>
        <v>0</v>
      </c>
      <c r="BH1829" s="100">
        <f t="shared" si="8309"/>
        <v>0</v>
      </c>
      <c r="BI1829" s="100">
        <f t="shared" si="8134"/>
        <v>0</v>
      </c>
      <c r="BV1829" s="142"/>
      <c r="CI1829" s="142"/>
      <c r="CV1829" s="142"/>
      <c r="DI1829" s="142"/>
      <c r="DV1829" s="142"/>
      <c r="EI1829" s="142"/>
    </row>
    <row r="1830" spans="1:139" ht="15.75" hidden="1" outlineLevel="1" x14ac:dyDescent="0.25">
      <c r="A1830" s="2">
        <f t="shared" si="8279"/>
        <v>121</v>
      </c>
      <c r="B1830" s="1">
        <f t="shared" si="8312"/>
        <v>0</v>
      </c>
      <c r="C1830" s="1">
        <f t="shared" si="8312"/>
        <v>0</v>
      </c>
      <c r="D1830" s="2">
        <f t="shared" si="8312"/>
        <v>0</v>
      </c>
      <c r="E1830" s="141">
        <f t="shared" si="8312"/>
        <v>0</v>
      </c>
      <c r="F1830" s="114">
        <f t="shared" si="8192"/>
        <v>0</v>
      </c>
      <c r="G1830" s="186"/>
      <c r="H1830" s="186"/>
      <c r="J1830" s="166">
        <f t="shared" ref="J1830:U1830" si="8332">-I1623*($G1830/12)</f>
        <v>0</v>
      </c>
      <c r="K1830" s="166">
        <f t="shared" si="8332"/>
        <v>0</v>
      </c>
      <c r="L1830" s="166">
        <f t="shared" si="8332"/>
        <v>0</v>
      </c>
      <c r="M1830" s="166">
        <f t="shared" si="8332"/>
        <v>0</v>
      </c>
      <c r="N1830" s="166">
        <f t="shared" si="8332"/>
        <v>0</v>
      </c>
      <c r="O1830" s="166">
        <f t="shared" si="8332"/>
        <v>0</v>
      </c>
      <c r="P1830" s="166">
        <f t="shared" si="8332"/>
        <v>0</v>
      </c>
      <c r="Q1830" s="166">
        <f t="shared" si="8332"/>
        <v>0</v>
      </c>
      <c r="R1830" s="166">
        <f t="shared" si="8332"/>
        <v>0</v>
      </c>
      <c r="S1830" s="166">
        <f t="shared" si="8332"/>
        <v>0</v>
      </c>
      <c r="T1830" s="166">
        <f t="shared" si="8332"/>
        <v>0</v>
      </c>
      <c r="U1830" s="166">
        <f t="shared" si="8332"/>
        <v>0</v>
      </c>
      <c r="V1830" s="166">
        <f t="shared" si="8210"/>
        <v>0</v>
      </c>
      <c r="W1830" s="100">
        <f t="shared" si="8194"/>
        <v>0</v>
      </c>
      <c r="X1830" s="166">
        <f t="shared" ref="X1830:AH1830" si="8333">-W1623*($G1830/12)</f>
        <v>0</v>
      </c>
      <c r="Y1830" s="166">
        <f t="shared" si="8333"/>
        <v>0</v>
      </c>
      <c r="Z1830" s="166">
        <f t="shared" si="8333"/>
        <v>0</v>
      </c>
      <c r="AA1830" s="166">
        <f t="shared" si="8333"/>
        <v>0</v>
      </c>
      <c r="AB1830" s="166">
        <f t="shared" si="8333"/>
        <v>0</v>
      </c>
      <c r="AC1830" s="166">
        <f t="shared" si="8333"/>
        <v>0</v>
      </c>
      <c r="AD1830" s="166">
        <f t="shared" si="8333"/>
        <v>0</v>
      </c>
      <c r="AE1830" s="166">
        <f t="shared" si="8333"/>
        <v>0</v>
      </c>
      <c r="AF1830" s="166">
        <f t="shared" si="8333"/>
        <v>0</v>
      </c>
      <c r="AG1830" s="166">
        <f t="shared" si="8333"/>
        <v>0</v>
      </c>
      <c r="AH1830" s="166">
        <f t="shared" si="8333"/>
        <v>0</v>
      </c>
      <c r="AI1830" s="100">
        <f t="shared" si="8212"/>
        <v>0</v>
      </c>
      <c r="AJ1830" s="100">
        <f t="shared" si="8198"/>
        <v>0</v>
      </c>
      <c r="AK1830" s="100">
        <f t="shared" si="8199"/>
        <v>0</v>
      </c>
      <c r="AL1830" s="100">
        <f t="shared" si="8317"/>
        <v>0</v>
      </c>
      <c r="AM1830" s="100">
        <f t="shared" si="8317"/>
        <v>0</v>
      </c>
      <c r="AN1830" s="100">
        <f t="shared" si="8317"/>
        <v>0</v>
      </c>
      <c r="AO1830" s="100">
        <f t="shared" si="8317"/>
        <v>0</v>
      </c>
      <c r="AP1830" s="100">
        <f t="shared" si="8317"/>
        <v>0</v>
      </c>
      <c r="AQ1830" s="100">
        <f t="shared" si="8317"/>
        <v>0</v>
      </c>
      <c r="AR1830" s="100">
        <f t="shared" si="8317"/>
        <v>0</v>
      </c>
      <c r="AS1830" s="100">
        <f t="shared" si="8317"/>
        <v>0</v>
      </c>
      <c r="AT1830" s="100">
        <f t="shared" si="8317"/>
        <v>0</v>
      </c>
      <c r="AU1830" s="100">
        <f t="shared" si="8317"/>
        <v>0</v>
      </c>
      <c r="AV1830" s="100">
        <f t="shared" si="8213"/>
        <v>0</v>
      </c>
      <c r="AW1830" s="100">
        <f t="shared" si="8200"/>
        <v>0</v>
      </c>
      <c r="AX1830" s="100">
        <f t="shared" si="8309"/>
        <v>0</v>
      </c>
      <c r="AY1830" s="100">
        <f t="shared" si="8309"/>
        <v>0</v>
      </c>
      <c r="AZ1830" s="100">
        <f t="shared" si="8309"/>
        <v>0</v>
      </c>
      <c r="BA1830" s="100">
        <f t="shared" si="8309"/>
        <v>0</v>
      </c>
      <c r="BB1830" s="100">
        <f t="shared" si="8309"/>
        <v>0</v>
      </c>
      <c r="BC1830" s="100">
        <f t="shared" si="8309"/>
        <v>0</v>
      </c>
      <c r="BD1830" s="100">
        <f t="shared" si="8309"/>
        <v>0</v>
      </c>
      <c r="BE1830" s="100">
        <f t="shared" si="8309"/>
        <v>0</v>
      </c>
      <c r="BF1830" s="100">
        <f t="shared" si="8309"/>
        <v>0</v>
      </c>
      <c r="BG1830" s="100">
        <f t="shared" si="8309"/>
        <v>0</v>
      </c>
      <c r="BH1830" s="100">
        <f t="shared" si="8309"/>
        <v>0</v>
      </c>
      <c r="BI1830" s="100">
        <f t="shared" si="8134"/>
        <v>0</v>
      </c>
      <c r="BV1830" s="142"/>
      <c r="CI1830" s="142"/>
      <c r="CV1830" s="142"/>
      <c r="DI1830" s="142"/>
      <c r="DV1830" s="142"/>
      <c r="EI1830" s="142"/>
    </row>
    <row r="1831" spans="1:139" ht="15.75" hidden="1" outlineLevel="1" x14ac:dyDescent="0.25">
      <c r="A1831" s="2">
        <f t="shared" si="8279"/>
        <v>122</v>
      </c>
      <c r="B1831" s="1">
        <f t="shared" si="8312"/>
        <v>0</v>
      </c>
      <c r="C1831" s="1">
        <f t="shared" si="8312"/>
        <v>0</v>
      </c>
      <c r="D1831" s="2">
        <f t="shared" si="8312"/>
        <v>0</v>
      </c>
      <c r="E1831" s="141">
        <f t="shared" si="8312"/>
        <v>0</v>
      </c>
      <c r="F1831" s="114">
        <f t="shared" si="8192"/>
        <v>0</v>
      </c>
      <c r="G1831" s="186"/>
      <c r="H1831" s="186"/>
      <c r="J1831" s="166">
        <f t="shared" ref="J1831:U1831" si="8334">-I1624*($G1831/12)</f>
        <v>0</v>
      </c>
      <c r="K1831" s="166">
        <f t="shared" si="8334"/>
        <v>0</v>
      </c>
      <c r="L1831" s="166">
        <f t="shared" si="8334"/>
        <v>0</v>
      </c>
      <c r="M1831" s="166">
        <f t="shared" si="8334"/>
        <v>0</v>
      </c>
      <c r="N1831" s="166">
        <f t="shared" si="8334"/>
        <v>0</v>
      </c>
      <c r="O1831" s="166">
        <f t="shared" si="8334"/>
        <v>0</v>
      </c>
      <c r="P1831" s="166">
        <f t="shared" si="8334"/>
        <v>0</v>
      </c>
      <c r="Q1831" s="166">
        <f t="shared" si="8334"/>
        <v>0</v>
      </c>
      <c r="R1831" s="166">
        <f t="shared" si="8334"/>
        <v>0</v>
      </c>
      <c r="S1831" s="166">
        <f t="shared" si="8334"/>
        <v>0</v>
      </c>
      <c r="T1831" s="166">
        <f t="shared" si="8334"/>
        <v>0</v>
      </c>
      <c r="U1831" s="166">
        <f t="shared" si="8334"/>
        <v>0</v>
      </c>
      <c r="V1831" s="166">
        <f t="shared" si="8210"/>
        <v>0</v>
      </c>
      <c r="W1831" s="100">
        <f t="shared" si="8194"/>
        <v>0</v>
      </c>
      <c r="X1831" s="166">
        <f t="shared" ref="X1831:AH1831" si="8335">-W1624*($G1831/12)</f>
        <v>0</v>
      </c>
      <c r="Y1831" s="166">
        <f t="shared" si="8335"/>
        <v>0</v>
      </c>
      <c r="Z1831" s="166">
        <f t="shared" si="8335"/>
        <v>0</v>
      </c>
      <c r="AA1831" s="166">
        <f t="shared" si="8335"/>
        <v>0</v>
      </c>
      <c r="AB1831" s="166">
        <f t="shared" si="8335"/>
        <v>0</v>
      </c>
      <c r="AC1831" s="166">
        <f t="shared" si="8335"/>
        <v>0</v>
      </c>
      <c r="AD1831" s="166">
        <f t="shared" si="8335"/>
        <v>0</v>
      </c>
      <c r="AE1831" s="166">
        <f t="shared" si="8335"/>
        <v>0</v>
      </c>
      <c r="AF1831" s="166">
        <f t="shared" si="8335"/>
        <v>0</v>
      </c>
      <c r="AG1831" s="166">
        <f t="shared" si="8335"/>
        <v>0</v>
      </c>
      <c r="AH1831" s="166">
        <f t="shared" si="8335"/>
        <v>0</v>
      </c>
      <c r="AI1831" s="100">
        <f t="shared" si="8212"/>
        <v>0</v>
      </c>
      <c r="AJ1831" s="100">
        <f t="shared" si="8198"/>
        <v>0</v>
      </c>
      <c r="AK1831" s="100">
        <f t="shared" si="8199"/>
        <v>0</v>
      </c>
      <c r="AL1831" s="100">
        <f t="shared" si="8317"/>
        <v>0</v>
      </c>
      <c r="AM1831" s="100">
        <f t="shared" si="8317"/>
        <v>0</v>
      </c>
      <c r="AN1831" s="100">
        <f t="shared" si="8317"/>
        <v>0</v>
      </c>
      <c r="AO1831" s="100">
        <f t="shared" si="8317"/>
        <v>0</v>
      </c>
      <c r="AP1831" s="100">
        <f t="shared" si="8317"/>
        <v>0</v>
      </c>
      <c r="AQ1831" s="100">
        <f t="shared" si="8317"/>
        <v>0</v>
      </c>
      <c r="AR1831" s="100">
        <f t="shared" si="8317"/>
        <v>0</v>
      </c>
      <c r="AS1831" s="100">
        <f t="shared" si="8317"/>
        <v>0</v>
      </c>
      <c r="AT1831" s="100">
        <f t="shared" si="8317"/>
        <v>0</v>
      </c>
      <c r="AU1831" s="100">
        <f t="shared" si="8317"/>
        <v>0</v>
      </c>
      <c r="AV1831" s="100">
        <f t="shared" si="8213"/>
        <v>0</v>
      </c>
      <c r="AW1831" s="100">
        <f t="shared" si="8200"/>
        <v>0</v>
      </c>
      <c r="AX1831" s="100">
        <f t="shared" si="8309"/>
        <v>0</v>
      </c>
      <c r="AY1831" s="100">
        <f t="shared" si="8309"/>
        <v>0</v>
      </c>
      <c r="AZ1831" s="100">
        <f t="shared" si="8309"/>
        <v>0</v>
      </c>
      <c r="BA1831" s="100">
        <f t="shared" si="8309"/>
        <v>0</v>
      </c>
      <c r="BB1831" s="100">
        <f t="shared" si="8309"/>
        <v>0</v>
      </c>
      <c r="BC1831" s="100">
        <f t="shared" si="8309"/>
        <v>0</v>
      </c>
      <c r="BD1831" s="100">
        <f t="shared" si="8309"/>
        <v>0</v>
      </c>
      <c r="BE1831" s="100">
        <f t="shared" si="8309"/>
        <v>0</v>
      </c>
      <c r="BF1831" s="100">
        <f t="shared" si="8309"/>
        <v>0</v>
      </c>
      <c r="BG1831" s="100">
        <f t="shared" si="8309"/>
        <v>0</v>
      </c>
      <c r="BH1831" s="100">
        <f t="shared" si="8309"/>
        <v>0</v>
      </c>
      <c r="BI1831" s="100">
        <f t="shared" si="8134"/>
        <v>0</v>
      </c>
      <c r="BV1831" s="142"/>
      <c r="CI1831" s="142"/>
      <c r="CV1831" s="142"/>
      <c r="DI1831" s="142"/>
      <c r="DV1831" s="142"/>
      <c r="EI1831" s="142"/>
    </row>
    <row r="1832" spans="1:139" ht="15.75" hidden="1" outlineLevel="1" x14ac:dyDescent="0.25">
      <c r="A1832" s="2">
        <f t="shared" si="8279"/>
        <v>123</v>
      </c>
      <c r="B1832" s="1">
        <f t="shared" si="8312"/>
        <v>0</v>
      </c>
      <c r="C1832" s="1">
        <f t="shared" si="8312"/>
        <v>0</v>
      </c>
      <c r="D1832" s="2">
        <f t="shared" si="8312"/>
        <v>0</v>
      </c>
      <c r="E1832" s="141">
        <f t="shared" si="8312"/>
        <v>0</v>
      </c>
      <c r="F1832" s="114">
        <f t="shared" si="8192"/>
        <v>0</v>
      </c>
      <c r="G1832" s="186"/>
      <c r="H1832" s="186"/>
      <c r="J1832" s="166">
        <f t="shared" ref="J1832:U1832" si="8336">-I1625*($G1832/12)</f>
        <v>0</v>
      </c>
      <c r="K1832" s="166">
        <f t="shared" si="8336"/>
        <v>0</v>
      </c>
      <c r="L1832" s="166">
        <f t="shared" si="8336"/>
        <v>0</v>
      </c>
      <c r="M1832" s="166">
        <f t="shared" si="8336"/>
        <v>0</v>
      </c>
      <c r="N1832" s="166">
        <f t="shared" si="8336"/>
        <v>0</v>
      </c>
      <c r="O1832" s="166">
        <f t="shared" si="8336"/>
        <v>0</v>
      </c>
      <c r="P1832" s="166">
        <f t="shared" si="8336"/>
        <v>0</v>
      </c>
      <c r="Q1832" s="166">
        <f t="shared" si="8336"/>
        <v>0</v>
      </c>
      <c r="R1832" s="166">
        <f t="shared" si="8336"/>
        <v>0</v>
      </c>
      <c r="S1832" s="166">
        <f t="shared" si="8336"/>
        <v>0</v>
      </c>
      <c r="T1832" s="166">
        <f t="shared" si="8336"/>
        <v>0</v>
      </c>
      <c r="U1832" s="166">
        <f t="shared" si="8336"/>
        <v>0</v>
      </c>
      <c r="V1832" s="166">
        <f t="shared" si="8210"/>
        <v>0</v>
      </c>
      <c r="W1832" s="100">
        <f t="shared" si="8194"/>
        <v>0</v>
      </c>
      <c r="X1832" s="166">
        <f t="shared" ref="X1832:AH1832" si="8337">-W1625*($G1832/12)</f>
        <v>0</v>
      </c>
      <c r="Y1832" s="166">
        <f t="shared" si="8337"/>
        <v>0</v>
      </c>
      <c r="Z1832" s="166">
        <f t="shared" si="8337"/>
        <v>0</v>
      </c>
      <c r="AA1832" s="166">
        <f t="shared" si="8337"/>
        <v>0</v>
      </c>
      <c r="AB1832" s="166">
        <f t="shared" si="8337"/>
        <v>0</v>
      </c>
      <c r="AC1832" s="166">
        <f t="shared" si="8337"/>
        <v>0</v>
      </c>
      <c r="AD1832" s="166">
        <f t="shared" si="8337"/>
        <v>0</v>
      </c>
      <c r="AE1832" s="166">
        <f t="shared" si="8337"/>
        <v>0</v>
      </c>
      <c r="AF1832" s="166">
        <f t="shared" si="8337"/>
        <v>0</v>
      </c>
      <c r="AG1832" s="166">
        <f t="shared" si="8337"/>
        <v>0</v>
      </c>
      <c r="AH1832" s="166">
        <f t="shared" si="8337"/>
        <v>0</v>
      </c>
      <c r="AI1832" s="100">
        <f t="shared" si="8212"/>
        <v>0</v>
      </c>
      <c r="AJ1832" s="100">
        <f t="shared" si="8198"/>
        <v>0</v>
      </c>
      <c r="AK1832" s="100">
        <f t="shared" si="8199"/>
        <v>0</v>
      </c>
      <c r="AL1832" s="100">
        <f t="shared" si="8317"/>
        <v>0</v>
      </c>
      <c r="AM1832" s="100">
        <f t="shared" si="8317"/>
        <v>0</v>
      </c>
      <c r="AN1832" s="100">
        <f t="shared" si="8317"/>
        <v>0</v>
      </c>
      <c r="AO1832" s="100">
        <f t="shared" si="8317"/>
        <v>0</v>
      </c>
      <c r="AP1832" s="100">
        <f t="shared" si="8317"/>
        <v>0</v>
      </c>
      <c r="AQ1832" s="100">
        <f t="shared" si="8317"/>
        <v>0</v>
      </c>
      <c r="AR1832" s="100">
        <f t="shared" si="8317"/>
        <v>0</v>
      </c>
      <c r="AS1832" s="100">
        <f t="shared" si="8317"/>
        <v>0</v>
      </c>
      <c r="AT1832" s="100">
        <f t="shared" si="8317"/>
        <v>0</v>
      </c>
      <c r="AU1832" s="100">
        <f t="shared" si="8317"/>
        <v>0</v>
      </c>
      <c r="AV1832" s="100">
        <f t="shared" si="8213"/>
        <v>0</v>
      </c>
      <c r="AW1832" s="100">
        <f t="shared" si="8200"/>
        <v>0</v>
      </c>
      <c r="AX1832" s="100">
        <f t="shared" si="8309"/>
        <v>0</v>
      </c>
      <c r="AY1832" s="100">
        <f t="shared" si="8309"/>
        <v>0</v>
      </c>
      <c r="AZ1832" s="100">
        <f t="shared" si="8309"/>
        <v>0</v>
      </c>
      <c r="BA1832" s="100">
        <f t="shared" si="8309"/>
        <v>0</v>
      </c>
      <c r="BB1832" s="100">
        <f t="shared" si="8309"/>
        <v>0</v>
      </c>
      <c r="BC1832" s="100">
        <f t="shared" si="8309"/>
        <v>0</v>
      </c>
      <c r="BD1832" s="100">
        <f t="shared" si="8309"/>
        <v>0</v>
      </c>
      <c r="BE1832" s="100">
        <f t="shared" si="8309"/>
        <v>0</v>
      </c>
      <c r="BF1832" s="100">
        <f t="shared" si="8309"/>
        <v>0</v>
      </c>
      <c r="BG1832" s="100">
        <f t="shared" si="8309"/>
        <v>0</v>
      </c>
      <c r="BH1832" s="100">
        <f t="shared" si="8309"/>
        <v>0</v>
      </c>
      <c r="BI1832" s="100">
        <f t="shared" si="8134"/>
        <v>0</v>
      </c>
      <c r="BV1832" s="142"/>
      <c r="CI1832" s="142"/>
      <c r="CV1832" s="142"/>
      <c r="DI1832" s="142"/>
      <c r="DV1832" s="142"/>
      <c r="EI1832" s="142"/>
    </row>
    <row r="1833" spans="1:139" ht="15.75" hidden="1" outlineLevel="1" x14ac:dyDescent="0.25">
      <c r="A1833" s="2">
        <f t="shared" si="8279"/>
        <v>124</v>
      </c>
      <c r="B1833" s="1">
        <f t="shared" si="8312"/>
        <v>0</v>
      </c>
      <c r="C1833" s="1">
        <f t="shared" si="8312"/>
        <v>0</v>
      </c>
      <c r="D1833" s="2">
        <f t="shared" si="8312"/>
        <v>0</v>
      </c>
      <c r="E1833" s="141">
        <f t="shared" si="8312"/>
        <v>0</v>
      </c>
      <c r="F1833" s="114">
        <f t="shared" si="8192"/>
        <v>0</v>
      </c>
      <c r="G1833" s="186"/>
      <c r="H1833" s="186"/>
      <c r="J1833" s="166">
        <f t="shared" ref="J1833:U1833" si="8338">-I1626*($G1833/12)</f>
        <v>0</v>
      </c>
      <c r="K1833" s="166">
        <f t="shared" si="8338"/>
        <v>0</v>
      </c>
      <c r="L1833" s="166">
        <f t="shared" si="8338"/>
        <v>0</v>
      </c>
      <c r="M1833" s="166">
        <f t="shared" si="8338"/>
        <v>0</v>
      </c>
      <c r="N1833" s="166">
        <f t="shared" si="8338"/>
        <v>0</v>
      </c>
      <c r="O1833" s="166">
        <f t="shared" si="8338"/>
        <v>0</v>
      </c>
      <c r="P1833" s="166">
        <f t="shared" si="8338"/>
        <v>0</v>
      </c>
      <c r="Q1833" s="166">
        <f t="shared" si="8338"/>
        <v>0</v>
      </c>
      <c r="R1833" s="166">
        <f t="shared" si="8338"/>
        <v>0</v>
      </c>
      <c r="S1833" s="166">
        <f t="shared" si="8338"/>
        <v>0</v>
      </c>
      <c r="T1833" s="166">
        <f t="shared" si="8338"/>
        <v>0</v>
      </c>
      <c r="U1833" s="166">
        <f t="shared" si="8338"/>
        <v>0</v>
      </c>
      <c r="V1833" s="166">
        <f t="shared" si="8210"/>
        <v>0</v>
      </c>
      <c r="W1833" s="100">
        <f t="shared" si="8194"/>
        <v>0</v>
      </c>
      <c r="X1833" s="166">
        <f t="shared" ref="X1833:AH1833" si="8339">-W1626*($G1833/12)</f>
        <v>0</v>
      </c>
      <c r="Y1833" s="166">
        <f t="shared" si="8339"/>
        <v>0</v>
      </c>
      <c r="Z1833" s="166">
        <f t="shared" si="8339"/>
        <v>0</v>
      </c>
      <c r="AA1833" s="166">
        <f t="shared" si="8339"/>
        <v>0</v>
      </c>
      <c r="AB1833" s="166">
        <f t="shared" si="8339"/>
        <v>0</v>
      </c>
      <c r="AC1833" s="166">
        <f t="shared" si="8339"/>
        <v>0</v>
      </c>
      <c r="AD1833" s="166">
        <f t="shared" si="8339"/>
        <v>0</v>
      </c>
      <c r="AE1833" s="166">
        <f t="shared" si="8339"/>
        <v>0</v>
      </c>
      <c r="AF1833" s="166">
        <f t="shared" si="8339"/>
        <v>0</v>
      </c>
      <c r="AG1833" s="166">
        <f t="shared" si="8339"/>
        <v>0</v>
      </c>
      <c r="AH1833" s="166">
        <f t="shared" si="8339"/>
        <v>0</v>
      </c>
      <c r="AI1833" s="100">
        <f t="shared" si="8212"/>
        <v>0</v>
      </c>
      <c r="AJ1833" s="100">
        <f t="shared" si="8198"/>
        <v>0</v>
      </c>
      <c r="AK1833" s="100">
        <f t="shared" si="8199"/>
        <v>0</v>
      </c>
      <c r="AL1833" s="100">
        <f t="shared" si="8317"/>
        <v>0</v>
      </c>
      <c r="AM1833" s="100">
        <f t="shared" si="8317"/>
        <v>0</v>
      </c>
      <c r="AN1833" s="100">
        <f t="shared" si="8317"/>
        <v>0</v>
      </c>
      <c r="AO1833" s="100">
        <f t="shared" si="8317"/>
        <v>0</v>
      </c>
      <c r="AP1833" s="100">
        <f t="shared" si="8317"/>
        <v>0</v>
      </c>
      <c r="AQ1833" s="100">
        <f t="shared" si="8317"/>
        <v>0</v>
      </c>
      <c r="AR1833" s="100">
        <f t="shared" si="8317"/>
        <v>0</v>
      </c>
      <c r="AS1833" s="100">
        <f t="shared" si="8317"/>
        <v>0</v>
      </c>
      <c r="AT1833" s="100">
        <f t="shared" si="8317"/>
        <v>0</v>
      </c>
      <c r="AU1833" s="100">
        <f t="shared" si="8317"/>
        <v>0</v>
      </c>
      <c r="AV1833" s="100">
        <f t="shared" si="8213"/>
        <v>0</v>
      </c>
      <c r="AW1833" s="100">
        <f t="shared" si="8200"/>
        <v>0</v>
      </c>
      <c r="AX1833" s="100">
        <f t="shared" si="8309"/>
        <v>0</v>
      </c>
      <c r="AY1833" s="100">
        <f t="shared" si="8309"/>
        <v>0</v>
      </c>
      <c r="AZ1833" s="100">
        <f t="shared" si="8309"/>
        <v>0</v>
      </c>
      <c r="BA1833" s="100">
        <f t="shared" si="8309"/>
        <v>0</v>
      </c>
      <c r="BB1833" s="100">
        <f t="shared" si="8309"/>
        <v>0</v>
      </c>
      <c r="BC1833" s="100">
        <f t="shared" si="8309"/>
        <v>0</v>
      </c>
      <c r="BD1833" s="100">
        <f t="shared" si="8309"/>
        <v>0</v>
      </c>
      <c r="BE1833" s="100">
        <f t="shared" si="8309"/>
        <v>0</v>
      </c>
      <c r="BF1833" s="100">
        <f t="shared" si="8309"/>
        <v>0</v>
      </c>
      <c r="BG1833" s="100">
        <f t="shared" si="8309"/>
        <v>0</v>
      </c>
      <c r="BH1833" s="100">
        <f t="shared" si="8309"/>
        <v>0</v>
      </c>
      <c r="BI1833" s="100">
        <f t="shared" si="8134"/>
        <v>0</v>
      </c>
      <c r="BV1833" s="142"/>
      <c r="CI1833" s="142"/>
      <c r="CV1833" s="142"/>
      <c r="DI1833" s="142"/>
      <c r="DV1833" s="142"/>
      <c r="EI1833" s="142"/>
    </row>
    <row r="1834" spans="1:139" ht="15.75" hidden="1" outlineLevel="1" x14ac:dyDescent="0.25">
      <c r="A1834" s="2">
        <f t="shared" si="8279"/>
        <v>125</v>
      </c>
      <c r="B1834" s="1">
        <f t="shared" si="8312"/>
        <v>0</v>
      </c>
      <c r="C1834" s="1">
        <f t="shared" si="8312"/>
        <v>0</v>
      </c>
      <c r="D1834" s="2">
        <f t="shared" si="8312"/>
        <v>0</v>
      </c>
      <c r="E1834" s="141">
        <f t="shared" si="8312"/>
        <v>0</v>
      </c>
      <c r="F1834" s="114">
        <f t="shared" ref="F1834:F1843" si="8340">G1627</f>
        <v>0</v>
      </c>
      <c r="G1834" s="186"/>
      <c r="H1834" s="186"/>
      <c r="J1834" s="166">
        <f t="shared" ref="J1834:U1834" si="8341">-I1627*($G1834/12)</f>
        <v>0</v>
      </c>
      <c r="K1834" s="166">
        <f t="shared" si="8341"/>
        <v>0</v>
      </c>
      <c r="L1834" s="166">
        <f t="shared" si="8341"/>
        <v>0</v>
      </c>
      <c r="M1834" s="166">
        <f t="shared" si="8341"/>
        <v>0</v>
      </c>
      <c r="N1834" s="166">
        <f t="shared" si="8341"/>
        <v>0</v>
      </c>
      <c r="O1834" s="166">
        <f t="shared" si="8341"/>
        <v>0</v>
      </c>
      <c r="P1834" s="166">
        <f t="shared" si="8341"/>
        <v>0</v>
      </c>
      <c r="Q1834" s="166">
        <f t="shared" si="8341"/>
        <v>0</v>
      </c>
      <c r="R1834" s="166">
        <f t="shared" si="8341"/>
        <v>0</v>
      </c>
      <c r="S1834" s="166">
        <f t="shared" si="8341"/>
        <v>0</v>
      </c>
      <c r="T1834" s="166">
        <f t="shared" si="8341"/>
        <v>0</v>
      </c>
      <c r="U1834" s="166">
        <f t="shared" si="8341"/>
        <v>0</v>
      </c>
      <c r="V1834" s="166">
        <f t="shared" si="8210"/>
        <v>0</v>
      </c>
      <c r="W1834" s="100">
        <f t="shared" ref="W1834:W1843" si="8342">-U1627*($G1834/12)</f>
        <v>0</v>
      </c>
      <c r="X1834" s="166">
        <f t="shared" ref="X1834:AH1834" si="8343">-W1627*($G1834/12)</f>
        <v>0</v>
      </c>
      <c r="Y1834" s="166">
        <f t="shared" si="8343"/>
        <v>0</v>
      </c>
      <c r="Z1834" s="166">
        <f t="shared" si="8343"/>
        <v>0</v>
      </c>
      <c r="AA1834" s="166">
        <f t="shared" si="8343"/>
        <v>0</v>
      </c>
      <c r="AB1834" s="166">
        <f t="shared" si="8343"/>
        <v>0</v>
      </c>
      <c r="AC1834" s="166">
        <f t="shared" si="8343"/>
        <v>0</v>
      </c>
      <c r="AD1834" s="166">
        <f t="shared" si="8343"/>
        <v>0</v>
      </c>
      <c r="AE1834" s="166">
        <f t="shared" si="8343"/>
        <v>0</v>
      </c>
      <c r="AF1834" s="166">
        <f t="shared" si="8343"/>
        <v>0</v>
      </c>
      <c r="AG1834" s="166">
        <f t="shared" si="8343"/>
        <v>0</v>
      </c>
      <c r="AH1834" s="166">
        <f t="shared" si="8343"/>
        <v>0</v>
      </c>
      <c r="AI1834" s="100">
        <f t="shared" si="8212"/>
        <v>0</v>
      </c>
      <c r="AJ1834" s="100">
        <f t="shared" si="8198"/>
        <v>0</v>
      </c>
      <c r="AK1834" s="100">
        <f t="shared" si="8199"/>
        <v>0</v>
      </c>
      <c r="AL1834" s="100">
        <f t="shared" si="8317"/>
        <v>0</v>
      </c>
      <c r="AM1834" s="100">
        <f t="shared" si="8317"/>
        <v>0</v>
      </c>
      <c r="AN1834" s="100">
        <f t="shared" si="8317"/>
        <v>0</v>
      </c>
      <c r="AO1834" s="100">
        <f t="shared" si="8317"/>
        <v>0</v>
      </c>
      <c r="AP1834" s="100">
        <f t="shared" si="8317"/>
        <v>0</v>
      </c>
      <c r="AQ1834" s="100">
        <f t="shared" si="8317"/>
        <v>0</v>
      </c>
      <c r="AR1834" s="100">
        <f t="shared" si="8317"/>
        <v>0</v>
      </c>
      <c r="AS1834" s="100">
        <f t="shared" si="8317"/>
        <v>0</v>
      </c>
      <c r="AT1834" s="100">
        <f t="shared" si="8317"/>
        <v>0</v>
      </c>
      <c r="AU1834" s="100">
        <f t="shared" si="8317"/>
        <v>0</v>
      </c>
      <c r="AV1834" s="100">
        <f t="shared" si="8213"/>
        <v>0</v>
      </c>
      <c r="AW1834" s="100">
        <f t="shared" si="8200"/>
        <v>0</v>
      </c>
      <c r="AX1834" s="100">
        <f t="shared" si="8309"/>
        <v>0</v>
      </c>
      <c r="AY1834" s="100">
        <f t="shared" si="8309"/>
        <v>0</v>
      </c>
      <c r="AZ1834" s="100">
        <f t="shared" si="8309"/>
        <v>0</v>
      </c>
      <c r="BA1834" s="100">
        <f t="shared" si="8309"/>
        <v>0</v>
      </c>
      <c r="BB1834" s="100">
        <f t="shared" si="8309"/>
        <v>0</v>
      </c>
      <c r="BC1834" s="100">
        <f t="shared" si="8309"/>
        <v>0</v>
      </c>
      <c r="BD1834" s="100">
        <f t="shared" si="8309"/>
        <v>0</v>
      </c>
      <c r="BE1834" s="100">
        <f t="shared" si="8309"/>
        <v>0</v>
      </c>
      <c r="BF1834" s="100">
        <f t="shared" si="8309"/>
        <v>0</v>
      </c>
      <c r="BG1834" s="100">
        <f t="shared" si="8309"/>
        <v>0</v>
      </c>
      <c r="BH1834" s="100">
        <f t="shared" si="8309"/>
        <v>0</v>
      </c>
      <c r="BI1834" s="100">
        <f t="shared" si="8134"/>
        <v>0</v>
      </c>
      <c r="BV1834" s="142"/>
      <c r="CI1834" s="142"/>
      <c r="CV1834" s="142"/>
      <c r="DI1834" s="142"/>
      <c r="DV1834" s="142"/>
      <c r="EI1834" s="142"/>
    </row>
    <row r="1835" spans="1:139" ht="15.75" hidden="1" outlineLevel="1" x14ac:dyDescent="0.25">
      <c r="A1835" s="2">
        <f t="shared" si="8279"/>
        <v>126</v>
      </c>
      <c r="B1835" s="1">
        <f t="shared" si="8312"/>
        <v>0</v>
      </c>
      <c r="C1835" s="1">
        <f t="shared" si="8312"/>
        <v>0</v>
      </c>
      <c r="D1835" s="2">
        <f t="shared" si="8312"/>
        <v>0</v>
      </c>
      <c r="E1835" s="141">
        <f t="shared" si="8312"/>
        <v>0</v>
      </c>
      <c r="F1835" s="114">
        <f t="shared" si="8340"/>
        <v>0</v>
      </c>
      <c r="G1835" s="186"/>
      <c r="H1835" s="186"/>
      <c r="J1835" s="166">
        <f t="shared" ref="J1835:U1835" si="8344">-I1628*($G1835/12)</f>
        <v>0</v>
      </c>
      <c r="K1835" s="166">
        <f t="shared" si="8344"/>
        <v>0</v>
      </c>
      <c r="L1835" s="166">
        <f t="shared" si="8344"/>
        <v>0</v>
      </c>
      <c r="M1835" s="166">
        <f t="shared" si="8344"/>
        <v>0</v>
      </c>
      <c r="N1835" s="166">
        <f t="shared" si="8344"/>
        <v>0</v>
      </c>
      <c r="O1835" s="166">
        <f t="shared" si="8344"/>
        <v>0</v>
      </c>
      <c r="P1835" s="166">
        <f t="shared" si="8344"/>
        <v>0</v>
      </c>
      <c r="Q1835" s="166">
        <f t="shared" si="8344"/>
        <v>0</v>
      </c>
      <c r="R1835" s="166">
        <f t="shared" si="8344"/>
        <v>0</v>
      </c>
      <c r="S1835" s="166">
        <f t="shared" si="8344"/>
        <v>0</v>
      </c>
      <c r="T1835" s="166">
        <f t="shared" si="8344"/>
        <v>0</v>
      </c>
      <c r="U1835" s="166">
        <f t="shared" si="8344"/>
        <v>0</v>
      </c>
      <c r="V1835" s="166">
        <f t="shared" si="8210"/>
        <v>0</v>
      </c>
      <c r="W1835" s="100">
        <f t="shared" si="8342"/>
        <v>0</v>
      </c>
      <c r="X1835" s="166">
        <f t="shared" ref="X1835:AH1835" si="8345">-W1628*($G1835/12)</f>
        <v>0</v>
      </c>
      <c r="Y1835" s="166">
        <f t="shared" si="8345"/>
        <v>0</v>
      </c>
      <c r="Z1835" s="166">
        <f t="shared" si="8345"/>
        <v>0</v>
      </c>
      <c r="AA1835" s="166">
        <f t="shared" si="8345"/>
        <v>0</v>
      </c>
      <c r="AB1835" s="166">
        <f t="shared" si="8345"/>
        <v>0</v>
      </c>
      <c r="AC1835" s="166">
        <f t="shared" si="8345"/>
        <v>0</v>
      </c>
      <c r="AD1835" s="166">
        <f t="shared" si="8345"/>
        <v>0</v>
      </c>
      <c r="AE1835" s="166">
        <f t="shared" si="8345"/>
        <v>0</v>
      </c>
      <c r="AF1835" s="166">
        <f t="shared" si="8345"/>
        <v>0</v>
      </c>
      <c r="AG1835" s="166">
        <f t="shared" si="8345"/>
        <v>0</v>
      </c>
      <c r="AH1835" s="166">
        <f t="shared" si="8345"/>
        <v>0</v>
      </c>
      <c r="AI1835" s="100">
        <f t="shared" si="8212"/>
        <v>0</v>
      </c>
      <c r="AJ1835" s="100">
        <f t="shared" ref="AJ1835:AJ1844" si="8346">-AH1628*($H1835/12)</f>
        <v>0</v>
      </c>
      <c r="AK1835" s="100">
        <f t="shared" ref="AK1835:AU1844" si="8347">-AJ1628*($H1835/12)</f>
        <v>0</v>
      </c>
      <c r="AL1835" s="100">
        <f t="shared" si="8347"/>
        <v>0</v>
      </c>
      <c r="AM1835" s="100">
        <f t="shared" si="8347"/>
        <v>0</v>
      </c>
      <c r="AN1835" s="100">
        <f t="shared" si="8347"/>
        <v>0</v>
      </c>
      <c r="AO1835" s="100">
        <f t="shared" si="8347"/>
        <v>0</v>
      </c>
      <c r="AP1835" s="100">
        <f t="shared" si="8347"/>
        <v>0</v>
      </c>
      <c r="AQ1835" s="100">
        <f t="shared" si="8347"/>
        <v>0</v>
      </c>
      <c r="AR1835" s="100">
        <f t="shared" si="8347"/>
        <v>0</v>
      </c>
      <c r="AS1835" s="100">
        <f t="shared" si="8347"/>
        <v>0</v>
      </c>
      <c r="AT1835" s="100">
        <f t="shared" si="8347"/>
        <v>0</v>
      </c>
      <c r="AU1835" s="100">
        <f t="shared" si="8347"/>
        <v>0</v>
      </c>
      <c r="AV1835" s="100">
        <f t="shared" si="8213"/>
        <v>0</v>
      </c>
      <c r="AW1835" s="100">
        <f t="shared" ref="AW1835:AW1844" si="8348">-AU1628*($H1835/12)</f>
        <v>0</v>
      </c>
      <c r="AX1835" s="100">
        <f t="shared" ref="AX1835:BH1835" si="8349">-AW1628*($H1835/12)</f>
        <v>0</v>
      </c>
      <c r="AY1835" s="100">
        <f t="shared" si="8349"/>
        <v>0</v>
      </c>
      <c r="AZ1835" s="100">
        <f t="shared" si="8349"/>
        <v>0</v>
      </c>
      <c r="BA1835" s="100">
        <f t="shared" si="8349"/>
        <v>0</v>
      </c>
      <c r="BB1835" s="100">
        <f t="shared" si="8349"/>
        <v>0</v>
      </c>
      <c r="BC1835" s="100">
        <f t="shared" si="8349"/>
        <v>0</v>
      </c>
      <c r="BD1835" s="100">
        <f t="shared" si="8349"/>
        <v>0</v>
      </c>
      <c r="BE1835" s="100">
        <f t="shared" si="8349"/>
        <v>0</v>
      </c>
      <c r="BF1835" s="100">
        <f t="shared" si="8349"/>
        <v>0</v>
      </c>
      <c r="BG1835" s="100">
        <f t="shared" si="8349"/>
        <v>0</v>
      </c>
      <c r="BH1835" s="100">
        <f t="shared" si="8349"/>
        <v>0</v>
      </c>
      <c r="BI1835" s="100">
        <f t="shared" si="8134"/>
        <v>0</v>
      </c>
      <c r="BV1835" s="142"/>
      <c r="CI1835" s="142"/>
      <c r="CV1835" s="142"/>
      <c r="DI1835" s="142"/>
      <c r="DV1835" s="142"/>
      <c r="EI1835" s="142"/>
    </row>
    <row r="1836" spans="1:139" ht="15.75" hidden="1" outlineLevel="1" x14ac:dyDescent="0.25">
      <c r="A1836" s="2">
        <f t="shared" si="8279"/>
        <v>127</v>
      </c>
      <c r="B1836" s="1">
        <f t="shared" si="8312"/>
        <v>0</v>
      </c>
      <c r="C1836" s="1">
        <f t="shared" si="8312"/>
        <v>0</v>
      </c>
      <c r="D1836" s="2">
        <f t="shared" si="8312"/>
        <v>0</v>
      </c>
      <c r="E1836" s="141">
        <f t="shared" si="8312"/>
        <v>0</v>
      </c>
      <c r="F1836" s="114">
        <f t="shared" si="8340"/>
        <v>0</v>
      </c>
      <c r="G1836" s="186"/>
      <c r="H1836" s="186"/>
      <c r="J1836" s="166">
        <f t="shared" ref="J1836:U1836" si="8350">-I1629*($G1836/12)</f>
        <v>0</v>
      </c>
      <c r="K1836" s="166">
        <f t="shared" si="8350"/>
        <v>0</v>
      </c>
      <c r="L1836" s="166">
        <f t="shared" si="8350"/>
        <v>0</v>
      </c>
      <c r="M1836" s="166">
        <f t="shared" si="8350"/>
        <v>0</v>
      </c>
      <c r="N1836" s="166">
        <f t="shared" si="8350"/>
        <v>0</v>
      </c>
      <c r="O1836" s="166">
        <f t="shared" si="8350"/>
        <v>0</v>
      </c>
      <c r="P1836" s="166">
        <f t="shared" si="8350"/>
        <v>0</v>
      </c>
      <c r="Q1836" s="166">
        <f t="shared" si="8350"/>
        <v>0</v>
      </c>
      <c r="R1836" s="166">
        <f t="shared" si="8350"/>
        <v>0</v>
      </c>
      <c r="S1836" s="166">
        <f t="shared" si="8350"/>
        <v>0</v>
      </c>
      <c r="T1836" s="166">
        <f t="shared" si="8350"/>
        <v>0</v>
      </c>
      <c r="U1836" s="166">
        <f t="shared" si="8350"/>
        <v>0</v>
      </c>
      <c r="V1836" s="166">
        <f t="shared" si="8210"/>
        <v>0</v>
      </c>
      <c r="W1836" s="100">
        <f t="shared" si="8342"/>
        <v>0</v>
      </c>
      <c r="X1836" s="166">
        <f t="shared" ref="X1836:AH1836" si="8351">-W1629*($G1836/12)</f>
        <v>0</v>
      </c>
      <c r="Y1836" s="166">
        <f t="shared" si="8351"/>
        <v>0</v>
      </c>
      <c r="Z1836" s="166">
        <f t="shared" si="8351"/>
        <v>0</v>
      </c>
      <c r="AA1836" s="166">
        <f t="shared" si="8351"/>
        <v>0</v>
      </c>
      <c r="AB1836" s="166">
        <f t="shared" si="8351"/>
        <v>0</v>
      </c>
      <c r="AC1836" s="166">
        <f t="shared" si="8351"/>
        <v>0</v>
      </c>
      <c r="AD1836" s="166">
        <f t="shared" si="8351"/>
        <v>0</v>
      </c>
      <c r="AE1836" s="166">
        <f t="shared" si="8351"/>
        <v>0</v>
      </c>
      <c r="AF1836" s="166">
        <f t="shared" si="8351"/>
        <v>0</v>
      </c>
      <c r="AG1836" s="166">
        <f t="shared" si="8351"/>
        <v>0</v>
      </c>
      <c r="AH1836" s="166">
        <f t="shared" si="8351"/>
        <v>0</v>
      </c>
      <c r="AI1836" s="100">
        <f t="shared" si="8212"/>
        <v>0</v>
      </c>
      <c r="AJ1836" s="100">
        <f t="shared" si="8346"/>
        <v>0</v>
      </c>
      <c r="AK1836" s="100">
        <f t="shared" si="8347"/>
        <v>0</v>
      </c>
      <c r="AL1836" s="100">
        <f t="shared" si="8347"/>
        <v>0</v>
      </c>
      <c r="AM1836" s="100">
        <f t="shared" si="8347"/>
        <v>0</v>
      </c>
      <c r="AN1836" s="100">
        <f t="shared" si="8347"/>
        <v>0</v>
      </c>
      <c r="AO1836" s="100">
        <f t="shared" si="8347"/>
        <v>0</v>
      </c>
      <c r="AP1836" s="100">
        <f t="shared" si="8347"/>
        <v>0</v>
      </c>
      <c r="AQ1836" s="100">
        <f t="shared" si="8347"/>
        <v>0</v>
      </c>
      <c r="AR1836" s="100">
        <f t="shared" si="8347"/>
        <v>0</v>
      </c>
      <c r="AS1836" s="100">
        <f t="shared" si="8347"/>
        <v>0</v>
      </c>
      <c r="AT1836" s="100">
        <f t="shared" si="8347"/>
        <v>0</v>
      </c>
      <c r="AU1836" s="100">
        <f t="shared" si="8347"/>
        <v>0</v>
      </c>
      <c r="AV1836" s="100">
        <f t="shared" si="8213"/>
        <v>0</v>
      </c>
      <c r="AW1836" s="100">
        <f t="shared" si="8348"/>
        <v>0</v>
      </c>
      <c r="AX1836" s="100">
        <f t="shared" ref="AX1836:BH1836" si="8352">-AW1629*($H1836/12)</f>
        <v>0</v>
      </c>
      <c r="AY1836" s="100">
        <f t="shared" si="8352"/>
        <v>0</v>
      </c>
      <c r="AZ1836" s="100">
        <f t="shared" si="8352"/>
        <v>0</v>
      </c>
      <c r="BA1836" s="100">
        <f t="shared" si="8352"/>
        <v>0</v>
      </c>
      <c r="BB1836" s="100">
        <f t="shared" si="8352"/>
        <v>0</v>
      </c>
      <c r="BC1836" s="100">
        <f t="shared" si="8352"/>
        <v>0</v>
      </c>
      <c r="BD1836" s="100">
        <f t="shared" si="8352"/>
        <v>0</v>
      </c>
      <c r="BE1836" s="100">
        <f t="shared" si="8352"/>
        <v>0</v>
      </c>
      <c r="BF1836" s="100">
        <f t="shared" si="8352"/>
        <v>0</v>
      </c>
      <c r="BG1836" s="100">
        <f t="shared" si="8352"/>
        <v>0</v>
      </c>
      <c r="BH1836" s="100">
        <f t="shared" si="8352"/>
        <v>0</v>
      </c>
      <c r="BI1836" s="100">
        <f t="shared" si="8134"/>
        <v>0</v>
      </c>
      <c r="BV1836" s="142"/>
      <c r="CI1836" s="142"/>
      <c r="CV1836" s="142"/>
      <c r="DI1836" s="142"/>
      <c r="DV1836" s="142"/>
      <c r="EI1836" s="142"/>
    </row>
    <row r="1837" spans="1:139" ht="15.75" hidden="1" outlineLevel="1" x14ac:dyDescent="0.25">
      <c r="A1837" s="2">
        <f t="shared" si="8279"/>
        <v>128</v>
      </c>
      <c r="B1837" s="1">
        <f t="shared" si="8312"/>
        <v>0</v>
      </c>
      <c r="C1837" s="1">
        <f t="shared" si="8312"/>
        <v>0</v>
      </c>
      <c r="D1837" s="2">
        <f t="shared" si="8312"/>
        <v>0</v>
      </c>
      <c r="E1837" s="141">
        <f t="shared" si="8312"/>
        <v>0</v>
      </c>
      <c r="F1837" s="114">
        <f t="shared" si="8340"/>
        <v>0</v>
      </c>
      <c r="G1837" s="186"/>
      <c r="H1837" s="186"/>
      <c r="J1837" s="166">
        <f t="shared" ref="J1837:U1837" si="8353">-I1630*($G1837/12)</f>
        <v>0</v>
      </c>
      <c r="K1837" s="166">
        <f t="shared" si="8353"/>
        <v>0</v>
      </c>
      <c r="L1837" s="166">
        <f t="shared" si="8353"/>
        <v>0</v>
      </c>
      <c r="M1837" s="166">
        <f t="shared" si="8353"/>
        <v>0</v>
      </c>
      <c r="N1837" s="166">
        <f t="shared" si="8353"/>
        <v>0</v>
      </c>
      <c r="O1837" s="166">
        <f t="shared" si="8353"/>
        <v>0</v>
      </c>
      <c r="P1837" s="166">
        <f t="shared" si="8353"/>
        <v>0</v>
      </c>
      <c r="Q1837" s="166">
        <f t="shared" si="8353"/>
        <v>0</v>
      </c>
      <c r="R1837" s="166">
        <f t="shared" si="8353"/>
        <v>0</v>
      </c>
      <c r="S1837" s="166">
        <f t="shared" si="8353"/>
        <v>0</v>
      </c>
      <c r="T1837" s="166">
        <f t="shared" si="8353"/>
        <v>0</v>
      </c>
      <c r="U1837" s="166">
        <f t="shared" si="8353"/>
        <v>0</v>
      </c>
      <c r="V1837" s="166">
        <f t="shared" si="8210"/>
        <v>0</v>
      </c>
      <c r="W1837" s="100">
        <f t="shared" si="8342"/>
        <v>0</v>
      </c>
      <c r="X1837" s="166">
        <f t="shared" ref="X1837:AH1837" si="8354">-W1630*($G1837/12)</f>
        <v>0</v>
      </c>
      <c r="Y1837" s="166">
        <f t="shared" si="8354"/>
        <v>0</v>
      </c>
      <c r="Z1837" s="166">
        <f t="shared" si="8354"/>
        <v>0</v>
      </c>
      <c r="AA1837" s="166">
        <f t="shared" si="8354"/>
        <v>0</v>
      </c>
      <c r="AB1837" s="166">
        <f t="shared" si="8354"/>
        <v>0</v>
      </c>
      <c r="AC1837" s="166">
        <f t="shared" si="8354"/>
        <v>0</v>
      </c>
      <c r="AD1837" s="166">
        <f t="shared" si="8354"/>
        <v>0</v>
      </c>
      <c r="AE1837" s="166">
        <f t="shared" si="8354"/>
        <v>0</v>
      </c>
      <c r="AF1837" s="166">
        <f t="shared" si="8354"/>
        <v>0</v>
      </c>
      <c r="AG1837" s="166">
        <f t="shared" si="8354"/>
        <v>0</v>
      </c>
      <c r="AH1837" s="166">
        <f t="shared" si="8354"/>
        <v>0</v>
      </c>
      <c r="AI1837" s="100">
        <f t="shared" si="8212"/>
        <v>0</v>
      </c>
      <c r="AJ1837" s="100">
        <f t="shared" si="8346"/>
        <v>0</v>
      </c>
      <c r="AK1837" s="100">
        <f t="shared" si="8347"/>
        <v>0</v>
      </c>
      <c r="AL1837" s="100">
        <f t="shared" si="8347"/>
        <v>0</v>
      </c>
      <c r="AM1837" s="100">
        <f t="shared" si="8347"/>
        <v>0</v>
      </c>
      <c r="AN1837" s="100">
        <f t="shared" si="8347"/>
        <v>0</v>
      </c>
      <c r="AO1837" s="100">
        <f t="shared" si="8347"/>
        <v>0</v>
      </c>
      <c r="AP1837" s="100">
        <f t="shared" si="8347"/>
        <v>0</v>
      </c>
      <c r="AQ1837" s="100">
        <f t="shared" si="8347"/>
        <v>0</v>
      </c>
      <c r="AR1837" s="100">
        <f t="shared" si="8347"/>
        <v>0</v>
      </c>
      <c r="AS1837" s="100">
        <f t="shared" si="8347"/>
        <v>0</v>
      </c>
      <c r="AT1837" s="100">
        <f t="shared" si="8347"/>
        <v>0</v>
      </c>
      <c r="AU1837" s="100">
        <f t="shared" si="8347"/>
        <v>0</v>
      </c>
      <c r="AV1837" s="100">
        <f t="shared" si="8213"/>
        <v>0</v>
      </c>
      <c r="AW1837" s="100">
        <f t="shared" si="8348"/>
        <v>0</v>
      </c>
      <c r="AX1837" s="100">
        <f t="shared" ref="AX1837:BH1837" si="8355">-AW1630*($H1837/12)</f>
        <v>0</v>
      </c>
      <c r="AY1837" s="100">
        <f t="shared" si="8355"/>
        <v>0</v>
      </c>
      <c r="AZ1837" s="100">
        <f t="shared" si="8355"/>
        <v>0</v>
      </c>
      <c r="BA1837" s="100">
        <f t="shared" si="8355"/>
        <v>0</v>
      </c>
      <c r="BB1837" s="100">
        <f t="shared" si="8355"/>
        <v>0</v>
      </c>
      <c r="BC1837" s="100">
        <f t="shared" si="8355"/>
        <v>0</v>
      </c>
      <c r="BD1837" s="100">
        <f t="shared" si="8355"/>
        <v>0</v>
      </c>
      <c r="BE1837" s="100">
        <f t="shared" si="8355"/>
        <v>0</v>
      </c>
      <c r="BF1837" s="100">
        <f t="shared" si="8355"/>
        <v>0</v>
      </c>
      <c r="BG1837" s="100">
        <f t="shared" si="8355"/>
        <v>0</v>
      </c>
      <c r="BH1837" s="100">
        <f t="shared" si="8355"/>
        <v>0</v>
      </c>
      <c r="BI1837" s="100">
        <f t="shared" si="8134"/>
        <v>0</v>
      </c>
      <c r="BV1837" s="142"/>
      <c r="CI1837" s="142"/>
      <c r="CV1837" s="142"/>
      <c r="DI1837" s="142"/>
      <c r="DV1837" s="142"/>
      <c r="EI1837" s="142"/>
    </row>
    <row r="1838" spans="1:139" ht="15.75" hidden="1" outlineLevel="1" x14ac:dyDescent="0.25">
      <c r="A1838" s="2">
        <f t="shared" ref="A1838:A1844" si="8356">A1631</f>
        <v>129</v>
      </c>
      <c r="B1838" s="1">
        <f t="shared" si="8312"/>
        <v>0</v>
      </c>
      <c r="C1838" s="1">
        <f t="shared" si="8312"/>
        <v>0</v>
      </c>
      <c r="D1838" s="2">
        <f t="shared" si="8312"/>
        <v>0</v>
      </c>
      <c r="E1838" s="141">
        <f t="shared" si="8312"/>
        <v>0</v>
      </c>
      <c r="F1838" s="114">
        <f t="shared" si="8340"/>
        <v>0</v>
      </c>
      <c r="G1838" s="186"/>
      <c r="H1838" s="186"/>
      <c r="J1838" s="166">
        <f t="shared" ref="J1838:U1838" si="8357">-I1631*($G1838/12)</f>
        <v>0</v>
      </c>
      <c r="K1838" s="166">
        <f t="shared" si="8357"/>
        <v>0</v>
      </c>
      <c r="L1838" s="166">
        <f t="shared" si="8357"/>
        <v>0</v>
      </c>
      <c r="M1838" s="166">
        <f t="shared" si="8357"/>
        <v>0</v>
      </c>
      <c r="N1838" s="166">
        <f t="shared" si="8357"/>
        <v>0</v>
      </c>
      <c r="O1838" s="166">
        <f t="shared" si="8357"/>
        <v>0</v>
      </c>
      <c r="P1838" s="166">
        <f t="shared" si="8357"/>
        <v>0</v>
      </c>
      <c r="Q1838" s="166">
        <f t="shared" si="8357"/>
        <v>0</v>
      </c>
      <c r="R1838" s="166">
        <f t="shared" si="8357"/>
        <v>0</v>
      </c>
      <c r="S1838" s="166">
        <f t="shared" si="8357"/>
        <v>0</v>
      </c>
      <c r="T1838" s="166">
        <f t="shared" si="8357"/>
        <v>0</v>
      </c>
      <c r="U1838" s="166">
        <f t="shared" si="8357"/>
        <v>0</v>
      </c>
      <c r="V1838" s="166">
        <f t="shared" si="8210"/>
        <v>0</v>
      </c>
      <c r="W1838" s="100">
        <f t="shared" si="8342"/>
        <v>0</v>
      </c>
      <c r="X1838" s="166">
        <f t="shared" ref="X1838:AH1838" si="8358">-W1631*($G1838/12)</f>
        <v>0</v>
      </c>
      <c r="Y1838" s="166">
        <f t="shared" si="8358"/>
        <v>0</v>
      </c>
      <c r="Z1838" s="166">
        <f t="shared" si="8358"/>
        <v>0</v>
      </c>
      <c r="AA1838" s="166">
        <f t="shared" si="8358"/>
        <v>0</v>
      </c>
      <c r="AB1838" s="166">
        <f t="shared" si="8358"/>
        <v>0</v>
      </c>
      <c r="AC1838" s="166">
        <f t="shared" si="8358"/>
        <v>0</v>
      </c>
      <c r="AD1838" s="166">
        <f t="shared" si="8358"/>
        <v>0</v>
      </c>
      <c r="AE1838" s="166">
        <f t="shared" si="8358"/>
        <v>0</v>
      </c>
      <c r="AF1838" s="166">
        <f t="shared" si="8358"/>
        <v>0</v>
      </c>
      <c r="AG1838" s="166">
        <f t="shared" si="8358"/>
        <v>0</v>
      </c>
      <c r="AH1838" s="166">
        <f t="shared" si="8358"/>
        <v>0</v>
      </c>
      <c r="AI1838" s="100">
        <f t="shared" si="8212"/>
        <v>0</v>
      </c>
      <c r="AJ1838" s="100">
        <f t="shared" si="8346"/>
        <v>0</v>
      </c>
      <c r="AK1838" s="100">
        <f t="shared" si="8347"/>
        <v>0</v>
      </c>
      <c r="AL1838" s="100">
        <f t="shared" si="8347"/>
        <v>0</v>
      </c>
      <c r="AM1838" s="100">
        <f t="shared" si="8347"/>
        <v>0</v>
      </c>
      <c r="AN1838" s="100">
        <f t="shared" si="8347"/>
        <v>0</v>
      </c>
      <c r="AO1838" s="100">
        <f t="shared" si="8347"/>
        <v>0</v>
      </c>
      <c r="AP1838" s="100">
        <f t="shared" si="8347"/>
        <v>0</v>
      </c>
      <c r="AQ1838" s="100">
        <f t="shared" si="8347"/>
        <v>0</v>
      </c>
      <c r="AR1838" s="100">
        <f t="shared" si="8347"/>
        <v>0</v>
      </c>
      <c r="AS1838" s="100">
        <f t="shared" si="8347"/>
        <v>0</v>
      </c>
      <c r="AT1838" s="100">
        <f t="shared" si="8347"/>
        <v>0</v>
      </c>
      <c r="AU1838" s="100">
        <f t="shared" si="8347"/>
        <v>0</v>
      </c>
      <c r="AV1838" s="100">
        <f t="shared" si="8213"/>
        <v>0</v>
      </c>
      <c r="AW1838" s="100">
        <f t="shared" si="8348"/>
        <v>0</v>
      </c>
      <c r="AX1838" s="100">
        <f t="shared" ref="AX1838:BH1838" si="8359">-AW1631*($H1838/12)</f>
        <v>0</v>
      </c>
      <c r="AY1838" s="100">
        <f t="shared" si="8359"/>
        <v>0</v>
      </c>
      <c r="AZ1838" s="100">
        <f t="shared" si="8359"/>
        <v>0</v>
      </c>
      <c r="BA1838" s="100">
        <f t="shared" si="8359"/>
        <v>0</v>
      </c>
      <c r="BB1838" s="100">
        <f t="shared" si="8359"/>
        <v>0</v>
      </c>
      <c r="BC1838" s="100">
        <f t="shared" si="8359"/>
        <v>0</v>
      </c>
      <c r="BD1838" s="100">
        <f t="shared" si="8359"/>
        <v>0</v>
      </c>
      <c r="BE1838" s="100">
        <f t="shared" si="8359"/>
        <v>0</v>
      </c>
      <c r="BF1838" s="100">
        <f t="shared" si="8359"/>
        <v>0</v>
      </c>
      <c r="BG1838" s="100">
        <f t="shared" si="8359"/>
        <v>0</v>
      </c>
      <c r="BH1838" s="100">
        <f t="shared" si="8359"/>
        <v>0</v>
      </c>
      <c r="BI1838" s="100">
        <f t="shared" si="8134"/>
        <v>0</v>
      </c>
      <c r="BV1838" s="142"/>
      <c r="CI1838" s="142"/>
      <c r="CV1838" s="142"/>
      <c r="DI1838" s="142"/>
      <c r="DV1838" s="142"/>
      <c r="EI1838" s="142"/>
    </row>
    <row r="1839" spans="1:139" ht="15.75" hidden="1" outlineLevel="1" x14ac:dyDescent="0.25">
      <c r="A1839" s="2">
        <f t="shared" si="8356"/>
        <v>130</v>
      </c>
      <c r="B1839" s="1">
        <f t="shared" si="8312"/>
        <v>0</v>
      </c>
      <c r="C1839" s="1">
        <f t="shared" si="8312"/>
        <v>0</v>
      </c>
      <c r="D1839" s="2">
        <f t="shared" si="8312"/>
        <v>0</v>
      </c>
      <c r="E1839" s="141">
        <f t="shared" si="8312"/>
        <v>0</v>
      </c>
      <c r="F1839" s="114">
        <f t="shared" si="8340"/>
        <v>0</v>
      </c>
      <c r="G1839" s="186"/>
      <c r="H1839" s="186"/>
      <c r="J1839" s="166">
        <f t="shared" ref="J1839:U1839" si="8360">-I1632*($G1839/12)</f>
        <v>0</v>
      </c>
      <c r="K1839" s="166">
        <f t="shared" si="8360"/>
        <v>0</v>
      </c>
      <c r="L1839" s="166">
        <f t="shared" si="8360"/>
        <v>0</v>
      </c>
      <c r="M1839" s="166">
        <f t="shared" si="8360"/>
        <v>0</v>
      </c>
      <c r="N1839" s="166">
        <f t="shared" si="8360"/>
        <v>0</v>
      </c>
      <c r="O1839" s="166">
        <f t="shared" si="8360"/>
        <v>0</v>
      </c>
      <c r="P1839" s="166">
        <f t="shared" si="8360"/>
        <v>0</v>
      </c>
      <c r="Q1839" s="166">
        <f t="shared" si="8360"/>
        <v>0</v>
      </c>
      <c r="R1839" s="166">
        <f t="shared" si="8360"/>
        <v>0</v>
      </c>
      <c r="S1839" s="166">
        <f t="shared" si="8360"/>
        <v>0</v>
      </c>
      <c r="T1839" s="166">
        <f t="shared" si="8360"/>
        <v>0</v>
      </c>
      <c r="U1839" s="166">
        <f t="shared" si="8360"/>
        <v>0</v>
      </c>
      <c r="V1839" s="166">
        <f t="shared" ref="V1839:V1844" si="8361">SUM(J1839:U1839)</f>
        <v>0</v>
      </c>
      <c r="W1839" s="100">
        <f t="shared" si="8342"/>
        <v>0</v>
      </c>
      <c r="X1839" s="166">
        <f t="shared" ref="X1839:AH1839" si="8362">-W1632*($G1839/12)</f>
        <v>0</v>
      </c>
      <c r="Y1839" s="166">
        <f t="shared" si="8362"/>
        <v>0</v>
      </c>
      <c r="Z1839" s="166">
        <f t="shared" si="8362"/>
        <v>0</v>
      </c>
      <c r="AA1839" s="166">
        <f t="shared" si="8362"/>
        <v>0</v>
      </c>
      <c r="AB1839" s="166">
        <f t="shared" si="8362"/>
        <v>0</v>
      </c>
      <c r="AC1839" s="166">
        <f t="shared" si="8362"/>
        <v>0</v>
      </c>
      <c r="AD1839" s="166">
        <f t="shared" si="8362"/>
        <v>0</v>
      </c>
      <c r="AE1839" s="166">
        <f t="shared" si="8362"/>
        <v>0</v>
      </c>
      <c r="AF1839" s="166">
        <f t="shared" si="8362"/>
        <v>0</v>
      </c>
      <c r="AG1839" s="166">
        <f t="shared" si="8362"/>
        <v>0</v>
      </c>
      <c r="AH1839" s="166">
        <f t="shared" si="8362"/>
        <v>0</v>
      </c>
      <c r="AI1839" s="100">
        <f t="shared" ref="AI1839:AI1844" si="8363">SUM(W1839:AH1839)</f>
        <v>0</v>
      </c>
      <c r="AJ1839" s="100">
        <f t="shared" si="8346"/>
        <v>0</v>
      </c>
      <c r="AK1839" s="100">
        <f t="shared" si="8347"/>
        <v>0</v>
      </c>
      <c r="AL1839" s="100">
        <f t="shared" si="8347"/>
        <v>0</v>
      </c>
      <c r="AM1839" s="100">
        <f t="shared" si="8347"/>
        <v>0</v>
      </c>
      <c r="AN1839" s="100">
        <f t="shared" si="8347"/>
        <v>0</v>
      </c>
      <c r="AO1839" s="100">
        <f t="shared" si="8347"/>
        <v>0</v>
      </c>
      <c r="AP1839" s="100">
        <f t="shared" si="8347"/>
        <v>0</v>
      </c>
      <c r="AQ1839" s="100">
        <f t="shared" si="8347"/>
        <v>0</v>
      </c>
      <c r="AR1839" s="100">
        <f t="shared" si="8347"/>
        <v>0</v>
      </c>
      <c r="AS1839" s="100">
        <f t="shared" si="8347"/>
        <v>0</v>
      </c>
      <c r="AT1839" s="100">
        <f t="shared" si="8347"/>
        <v>0</v>
      </c>
      <c r="AU1839" s="100">
        <f t="shared" si="8347"/>
        <v>0</v>
      </c>
      <c r="AV1839" s="100">
        <f t="shared" ref="AV1839:AV1844" si="8364">SUM(AJ1839:AU1839)</f>
        <v>0</v>
      </c>
      <c r="AW1839" s="100">
        <f t="shared" si="8348"/>
        <v>0</v>
      </c>
      <c r="AX1839" s="100">
        <f t="shared" ref="AX1839:BH1839" si="8365">-AW1632*($H1839/12)</f>
        <v>0</v>
      </c>
      <c r="AY1839" s="100">
        <f t="shared" si="8365"/>
        <v>0</v>
      </c>
      <c r="AZ1839" s="100">
        <f t="shared" si="8365"/>
        <v>0</v>
      </c>
      <c r="BA1839" s="100">
        <f t="shared" si="8365"/>
        <v>0</v>
      </c>
      <c r="BB1839" s="100">
        <f t="shared" si="8365"/>
        <v>0</v>
      </c>
      <c r="BC1839" s="100">
        <f t="shared" si="8365"/>
        <v>0</v>
      </c>
      <c r="BD1839" s="100">
        <f t="shared" si="8365"/>
        <v>0</v>
      </c>
      <c r="BE1839" s="100">
        <f t="shared" si="8365"/>
        <v>0</v>
      </c>
      <c r="BF1839" s="100">
        <f t="shared" si="8365"/>
        <v>0</v>
      </c>
      <c r="BG1839" s="100">
        <f t="shared" si="8365"/>
        <v>0</v>
      </c>
      <c r="BH1839" s="100">
        <f t="shared" si="8365"/>
        <v>0</v>
      </c>
      <c r="BI1839" s="100">
        <f t="shared" si="8134"/>
        <v>0</v>
      </c>
      <c r="BV1839" s="142"/>
      <c r="CI1839" s="142"/>
      <c r="CV1839" s="142"/>
      <c r="DI1839" s="142"/>
      <c r="DV1839" s="142"/>
      <c r="EI1839" s="142"/>
    </row>
    <row r="1840" spans="1:139" ht="15.75" hidden="1" outlineLevel="1" x14ac:dyDescent="0.25">
      <c r="A1840" s="2">
        <f t="shared" si="8356"/>
        <v>131</v>
      </c>
      <c r="B1840" s="1">
        <f t="shared" si="8312"/>
        <v>0</v>
      </c>
      <c r="C1840" s="1">
        <f t="shared" si="8312"/>
        <v>0</v>
      </c>
      <c r="D1840" s="2">
        <f t="shared" si="8312"/>
        <v>0</v>
      </c>
      <c r="E1840" s="141">
        <f t="shared" si="8312"/>
        <v>0</v>
      </c>
      <c r="F1840" s="114">
        <f t="shared" si="8340"/>
        <v>0</v>
      </c>
      <c r="G1840" s="186"/>
      <c r="H1840" s="186"/>
      <c r="J1840" s="166">
        <f t="shared" ref="J1840:U1840" si="8366">-I1633*($G1840/12)</f>
        <v>0</v>
      </c>
      <c r="K1840" s="166">
        <f t="shared" si="8366"/>
        <v>0</v>
      </c>
      <c r="L1840" s="166">
        <f t="shared" si="8366"/>
        <v>0</v>
      </c>
      <c r="M1840" s="166">
        <f t="shared" si="8366"/>
        <v>0</v>
      </c>
      <c r="N1840" s="166">
        <f t="shared" si="8366"/>
        <v>0</v>
      </c>
      <c r="O1840" s="166">
        <f t="shared" si="8366"/>
        <v>0</v>
      </c>
      <c r="P1840" s="166">
        <f t="shared" si="8366"/>
        <v>0</v>
      </c>
      <c r="Q1840" s="166">
        <f t="shared" si="8366"/>
        <v>0</v>
      </c>
      <c r="R1840" s="166">
        <f t="shared" si="8366"/>
        <v>0</v>
      </c>
      <c r="S1840" s="166">
        <f t="shared" si="8366"/>
        <v>0</v>
      </c>
      <c r="T1840" s="166">
        <f t="shared" si="8366"/>
        <v>0</v>
      </c>
      <c r="U1840" s="166">
        <f t="shared" si="8366"/>
        <v>0</v>
      </c>
      <c r="V1840" s="166">
        <f t="shared" si="8361"/>
        <v>0</v>
      </c>
      <c r="W1840" s="100">
        <f t="shared" si="8342"/>
        <v>0</v>
      </c>
      <c r="X1840" s="166">
        <f t="shared" ref="X1840:AH1840" si="8367">-W1633*($G1840/12)</f>
        <v>0</v>
      </c>
      <c r="Y1840" s="166">
        <f t="shared" si="8367"/>
        <v>0</v>
      </c>
      <c r="Z1840" s="166">
        <f t="shared" si="8367"/>
        <v>0</v>
      </c>
      <c r="AA1840" s="166">
        <f t="shared" si="8367"/>
        <v>0</v>
      </c>
      <c r="AB1840" s="166">
        <f t="shared" si="8367"/>
        <v>0</v>
      </c>
      <c r="AC1840" s="166">
        <f t="shared" si="8367"/>
        <v>0</v>
      </c>
      <c r="AD1840" s="166">
        <f t="shared" si="8367"/>
        <v>0</v>
      </c>
      <c r="AE1840" s="166">
        <f t="shared" si="8367"/>
        <v>0</v>
      </c>
      <c r="AF1840" s="166">
        <f t="shared" si="8367"/>
        <v>0</v>
      </c>
      <c r="AG1840" s="166">
        <f t="shared" si="8367"/>
        <v>0</v>
      </c>
      <c r="AH1840" s="166">
        <f t="shared" si="8367"/>
        <v>0</v>
      </c>
      <c r="AI1840" s="100">
        <f t="shared" si="8363"/>
        <v>0</v>
      </c>
      <c r="AJ1840" s="100">
        <f t="shared" si="8346"/>
        <v>0</v>
      </c>
      <c r="AK1840" s="100">
        <f t="shared" si="8347"/>
        <v>0</v>
      </c>
      <c r="AL1840" s="100">
        <f t="shared" si="8347"/>
        <v>0</v>
      </c>
      <c r="AM1840" s="100">
        <f t="shared" si="8347"/>
        <v>0</v>
      </c>
      <c r="AN1840" s="100">
        <f t="shared" si="8347"/>
        <v>0</v>
      </c>
      <c r="AO1840" s="100">
        <f t="shared" si="8347"/>
        <v>0</v>
      </c>
      <c r="AP1840" s="100">
        <f t="shared" si="8347"/>
        <v>0</v>
      </c>
      <c r="AQ1840" s="100">
        <f t="shared" si="8347"/>
        <v>0</v>
      </c>
      <c r="AR1840" s="100">
        <f t="shared" si="8347"/>
        <v>0</v>
      </c>
      <c r="AS1840" s="100">
        <f t="shared" si="8347"/>
        <v>0</v>
      </c>
      <c r="AT1840" s="100">
        <f t="shared" si="8347"/>
        <v>0</v>
      </c>
      <c r="AU1840" s="100">
        <f t="shared" si="8347"/>
        <v>0</v>
      </c>
      <c r="AV1840" s="100">
        <f t="shared" si="8364"/>
        <v>0</v>
      </c>
      <c r="AW1840" s="100">
        <f t="shared" si="8348"/>
        <v>0</v>
      </c>
      <c r="AX1840" s="100">
        <f t="shared" ref="AX1840:BH1840" si="8368">-AW1633*($H1840/12)</f>
        <v>0</v>
      </c>
      <c r="AY1840" s="100">
        <f t="shared" si="8368"/>
        <v>0</v>
      </c>
      <c r="AZ1840" s="100">
        <f t="shared" si="8368"/>
        <v>0</v>
      </c>
      <c r="BA1840" s="100">
        <f t="shared" si="8368"/>
        <v>0</v>
      </c>
      <c r="BB1840" s="100">
        <f t="shared" si="8368"/>
        <v>0</v>
      </c>
      <c r="BC1840" s="100">
        <f t="shared" si="8368"/>
        <v>0</v>
      </c>
      <c r="BD1840" s="100">
        <f t="shared" si="8368"/>
        <v>0</v>
      </c>
      <c r="BE1840" s="100">
        <f t="shared" si="8368"/>
        <v>0</v>
      </c>
      <c r="BF1840" s="100">
        <f t="shared" si="8368"/>
        <v>0</v>
      </c>
      <c r="BG1840" s="100">
        <f t="shared" si="8368"/>
        <v>0</v>
      </c>
      <c r="BH1840" s="100">
        <f t="shared" si="8368"/>
        <v>0</v>
      </c>
      <c r="BI1840" s="100">
        <f t="shared" si="8134"/>
        <v>0</v>
      </c>
      <c r="BV1840" s="142"/>
      <c r="CI1840" s="142"/>
      <c r="CV1840" s="142"/>
      <c r="DI1840" s="142"/>
      <c r="DV1840" s="142"/>
      <c r="EI1840" s="142"/>
    </row>
    <row r="1841" spans="1:140" ht="15.75" hidden="1" outlineLevel="1" x14ac:dyDescent="0.25">
      <c r="A1841" s="2">
        <f t="shared" si="8356"/>
        <v>132</v>
      </c>
      <c r="B1841" s="1">
        <f t="shared" ref="B1841:E1844" si="8369">B1634</f>
        <v>0</v>
      </c>
      <c r="C1841" s="1">
        <f t="shared" si="8369"/>
        <v>0</v>
      </c>
      <c r="D1841" s="2">
        <f t="shared" si="8369"/>
        <v>0</v>
      </c>
      <c r="E1841" s="141">
        <f t="shared" si="8369"/>
        <v>0</v>
      </c>
      <c r="F1841" s="114">
        <f t="shared" si="8340"/>
        <v>0</v>
      </c>
      <c r="G1841" s="186"/>
      <c r="H1841" s="186"/>
      <c r="J1841" s="166">
        <f t="shared" ref="J1841:U1841" si="8370">-I1634*($G1841/12)</f>
        <v>0</v>
      </c>
      <c r="K1841" s="166">
        <f t="shared" si="8370"/>
        <v>0</v>
      </c>
      <c r="L1841" s="166">
        <f t="shared" si="8370"/>
        <v>0</v>
      </c>
      <c r="M1841" s="166">
        <f t="shared" si="8370"/>
        <v>0</v>
      </c>
      <c r="N1841" s="166">
        <f t="shared" si="8370"/>
        <v>0</v>
      </c>
      <c r="O1841" s="166">
        <f t="shared" si="8370"/>
        <v>0</v>
      </c>
      <c r="P1841" s="166">
        <f t="shared" si="8370"/>
        <v>0</v>
      </c>
      <c r="Q1841" s="166">
        <f t="shared" si="8370"/>
        <v>0</v>
      </c>
      <c r="R1841" s="166">
        <f t="shared" si="8370"/>
        <v>0</v>
      </c>
      <c r="S1841" s="166">
        <f t="shared" si="8370"/>
        <v>0</v>
      </c>
      <c r="T1841" s="166">
        <f t="shared" si="8370"/>
        <v>0</v>
      </c>
      <c r="U1841" s="166">
        <f t="shared" si="8370"/>
        <v>0</v>
      </c>
      <c r="V1841" s="166">
        <f t="shared" si="8361"/>
        <v>0</v>
      </c>
      <c r="W1841" s="100">
        <f t="shared" si="8342"/>
        <v>0</v>
      </c>
      <c r="X1841" s="166">
        <f t="shared" ref="X1841:AH1841" si="8371">-W1634*($G1841/12)</f>
        <v>0</v>
      </c>
      <c r="Y1841" s="166">
        <f t="shared" si="8371"/>
        <v>0</v>
      </c>
      <c r="Z1841" s="166">
        <f t="shared" si="8371"/>
        <v>0</v>
      </c>
      <c r="AA1841" s="166">
        <f t="shared" si="8371"/>
        <v>0</v>
      </c>
      <c r="AB1841" s="166">
        <f t="shared" si="8371"/>
        <v>0</v>
      </c>
      <c r="AC1841" s="166">
        <f t="shared" si="8371"/>
        <v>0</v>
      </c>
      <c r="AD1841" s="166">
        <f t="shared" si="8371"/>
        <v>0</v>
      </c>
      <c r="AE1841" s="166">
        <f t="shared" si="8371"/>
        <v>0</v>
      </c>
      <c r="AF1841" s="166">
        <f t="shared" si="8371"/>
        <v>0</v>
      </c>
      <c r="AG1841" s="166">
        <f t="shared" si="8371"/>
        <v>0</v>
      </c>
      <c r="AH1841" s="166">
        <f t="shared" si="8371"/>
        <v>0</v>
      </c>
      <c r="AI1841" s="100">
        <f t="shared" si="8363"/>
        <v>0</v>
      </c>
      <c r="AJ1841" s="100">
        <f t="shared" si="8346"/>
        <v>0</v>
      </c>
      <c r="AK1841" s="100">
        <f t="shared" si="8347"/>
        <v>0</v>
      </c>
      <c r="AL1841" s="100">
        <f t="shared" si="8347"/>
        <v>0</v>
      </c>
      <c r="AM1841" s="100">
        <f t="shared" si="8347"/>
        <v>0</v>
      </c>
      <c r="AN1841" s="100">
        <f t="shared" si="8347"/>
        <v>0</v>
      </c>
      <c r="AO1841" s="100">
        <f t="shared" si="8347"/>
        <v>0</v>
      </c>
      <c r="AP1841" s="100">
        <f t="shared" si="8347"/>
        <v>0</v>
      </c>
      <c r="AQ1841" s="100">
        <f t="shared" si="8347"/>
        <v>0</v>
      </c>
      <c r="AR1841" s="100">
        <f t="shared" si="8347"/>
        <v>0</v>
      </c>
      <c r="AS1841" s="100">
        <f t="shared" si="8347"/>
        <v>0</v>
      </c>
      <c r="AT1841" s="100">
        <f t="shared" si="8347"/>
        <v>0</v>
      </c>
      <c r="AU1841" s="100">
        <f t="shared" si="8347"/>
        <v>0</v>
      </c>
      <c r="AV1841" s="100">
        <f t="shared" si="8364"/>
        <v>0</v>
      </c>
      <c r="AW1841" s="100">
        <f t="shared" si="8348"/>
        <v>0</v>
      </c>
      <c r="AX1841" s="100">
        <f t="shared" ref="AX1841:BH1841" si="8372">-AW1634*($H1841/12)</f>
        <v>0</v>
      </c>
      <c r="AY1841" s="100">
        <f t="shared" si="8372"/>
        <v>0</v>
      </c>
      <c r="AZ1841" s="100">
        <f t="shared" si="8372"/>
        <v>0</v>
      </c>
      <c r="BA1841" s="100">
        <f t="shared" si="8372"/>
        <v>0</v>
      </c>
      <c r="BB1841" s="100">
        <f t="shared" si="8372"/>
        <v>0</v>
      </c>
      <c r="BC1841" s="100">
        <f t="shared" si="8372"/>
        <v>0</v>
      </c>
      <c r="BD1841" s="100">
        <f t="shared" si="8372"/>
        <v>0</v>
      </c>
      <c r="BE1841" s="100">
        <f t="shared" si="8372"/>
        <v>0</v>
      </c>
      <c r="BF1841" s="100">
        <f t="shared" si="8372"/>
        <v>0</v>
      </c>
      <c r="BG1841" s="100">
        <f t="shared" si="8372"/>
        <v>0</v>
      </c>
      <c r="BH1841" s="100">
        <f t="shared" si="8372"/>
        <v>0</v>
      </c>
      <c r="BI1841" s="100">
        <f t="shared" si="8134"/>
        <v>0</v>
      </c>
      <c r="BV1841" s="142"/>
      <c r="CI1841" s="142"/>
      <c r="CV1841" s="142"/>
      <c r="DI1841" s="142"/>
      <c r="DV1841" s="142"/>
      <c r="EI1841" s="142"/>
    </row>
    <row r="1842" spans="1:140" ht="15.75" hidden="1" outlineLevel="1" x14ac:dyDescent="0.25">
      <c r="A1842" s="2">
        <f t="shared" si="8356"/>
        <v>133</v>
      </c>
      <c r="B1842" s="1">
        <f t="shared" si="8369"/>
        <v>0</v>
      </c>
      <c r="C1842" s="1">
        <f t="shared" si="8369"/>
        <v>0</v>
      </c>
      <c r="D1842" s="2">
        <f t="shared" si="8369"/>
        <v>0</v>
      </c>
      <c r="E1842" s="141">
        <f t="shared" si="8369"/>
        <v>0</v>
      </c>
      <c r="F1842" s="114">
        <f t="shared" si="8340"/>
        <v>0</v>
      </c>
      <c r="G1842" s="186"/>
      <c r="H1842" s="186"/>
      <c r="J1842" s="166">
        <f t="shared" ref="J1842:U1842" si="8373">-I1635*($G1842/12)</f>
        <v>0</v>
      </c>
      <c r="K1842" s="166">
        <f t="shared" si="8373"/>
        <v>0</v>
      </c>
      <c r="L1842" s="166">
        <f t="shared" si="8373"/>
        <v>0</v>
      </c>
      <c r="M1842" s="166">
        <f t="shared" si="8373"/>
        <v>0</v>
      </c>
      <c r="N1842" s="166">
        <f t="shared" si="8373"/>
        <v>0</v>
      </c>
      <c r="O1842" s="166">
        <f t="shared" si="8373"/>
        <v>0</v>
      </c>
      <c r="P1842" s="166">
        <f t="shared" si="8373"/>
        <v>0</v>
      </c>
      <c r="Q1842" s="166">
        <f t="shared" si="8373"/>
        <v>0</v>
      </c>
      <c r="R1842" s="166">
        <f t="shared" si="8373"/>
        <v>0</v>
      </c>
      <c r="S1842" s="166">
        <f t="shared" si="8373"/>
        <v>0</v>
      </c>
      <c r="T1842" s="166">
        <f t="shared" si="8373"/>
        <v>0</v>
      </c>
      <c r="U1842" s="166">
        <f t="shared" si="8373"/>
        <v>0</v>
      </c>
      <c r="V1842" s="166">
        <f t="shared" si="8361"/>
        <v>0</v>
      </c>
      <c r="W1842" s="100">
        <f t="shared" si="8342"/>
        <v>0</v>
      </c>
      <c r="X1842" s="166">
        <f t="shared" ref="X1842:AH1842" si="8374">-W1635*($G1842/12)</f>
        <v>0</v>
      </c>
      <c r="Y1842" s="166">
        <f t="shared" si="8374"/>
        <v>0</v>
      </c>
      <c r="Z1842" s="166">
        <f t="shared" si="8374"/>
        <v>0</v>
      </c>
      <c r="AA1842" s="166">
        <f t="shared" si="8374"/>
        <v>0</v>
      </c>
      <c r="AB1842" s="166">
        <f t="shared" si="8374"/>
        <v>0</v>
      </c>
      <c r="AC1842" s="166">
        <f t="shared" si="8374"/>
        <v>0</v>
      </c>
      <c r="AD1842" s="166">
        <f t="shared" si="8374"/>
        <v>0</v>
      </c>
      <c r="AE1842" s="166">
        <f t="shared" si="8374"/>
        <v>0</v>
      </c>
      <c r="AF1842" s="166">
        <f t="shared" si="8374"/>
        <v>0</v>
      </c>
      <c r="AG1842" s="166">
        <f t="shared" si="8374"/>
        <v>0</v>
      </c>
      <c r="AH1842" s="166">
        <f t="shared" si="8374"/>
        <v>0</v>
      </c>
      <c r="AI1842" s="100">
        <f t="shared" si="8363"/>
        <v>0</v>
      </c>
      <c r="AJ1842" s="100">
        <f t="shared" si="8346"/>
        <v>0</v>
      </c>
      <c r="AK1842" s="100">
        <f t="shared" si="8347"/>
        <v>0</v>
      </c>
      <c r="AL1842" s="100">
        <f t="shared" si="8347"/>
        <v>0</v>
      </c>
      <c r="AM1842" s="100">
        <f t="shared" si="8347"/>
        <v>0</v>
      </c>
      <c r="AN1842" s="100">
        <f t="shared" si="8347"/>
        <v>0</v>
      </c>
      <c r="AO1842" s="100">
        <f t="shared" si="8347"/>
        <v>0</v>
      </c>
      <c r="AP1842" s="100">
        <f t="shared" si="8347"/>
        <v>0</v>
      </c>
      <c r="AQ1842" s="100">
        <f t="shared" si="8347"/>
        <v>0</v>
      </c>
      <c r="AR1842" s="100">
        <f t="shared" si="8347"/>
        <v>0</v>
      </c>
      <c r="AS1842" s="100">
        <f t="shared" si="8347"/>
        <v>0</v>
      </c>
      <c r="AT1842" s="100">
        <f t="shared" si="8347"/>
        <v>0</v>
      </c>
      <c r="AU1842" s="100">
        <f t="shared" si="8347"/>
        <v>0</v>
      </c>
      <c r="AV1842" s="100">
        <f t="shared" si="8364"/>
        <v>0</v>
      </c>
      <c r="AW1842" s="100">
        <f t="shared" si="8348"/>
        <v>0</v>
      </c>
      <c r="AX1842" s="100">
        <f t="shared" ref="AX1842:BH1842" si="8375">-AW1635*($H1842/12)</f>
        <v>0</v>
      </c>
      <c r="AY1842" s="100">
        <f t="shared" si="8375"/>
        <v>0</v>
      </c>
      <c r="AZ1842" s="100">
        <f t="shared" si="8375"/>
        <v>0</v>
      </c>
      <c r="BA1842" s="100">
        <f t="shared" si="8375"/>
        <v>0</v>
      </c>
      <c r="BB1842" s="100">
        <f t="shared" si="8375"/>
        <v>0</v>
      </c>
      <c r="BC1842" s="100">
        <f t="shared" si="8375"/>
        <v>0</v>
      </c>
      <c r="BD1842" s="100">
        <f t="shared" si="8375"/>
        <v>0</v>
      </c>
      <c r="BE1842" s="100">
        <f t="shared" si="8375"/>
        <v>0</v>
      </c>
      <c r="BF1842" s="100">
        <f t="shared" si="8375"/>
        <v>0</v>
      </c>
      <c r="BG1842" s="100">
        <f t="shared" si="8375"/>
        <v>0</v>
      </c>
      <c r="BH1842" s="100">
        <f t="shared" si="8375"/>
        <v>0</v>
      </c>
      <c r="BI1842" s="100">
        <f t="shared" si="8134"/>
        <v>0</v>
      </c>
      <c r="BV1842" s="142"/>
      <c r="CI1842" s="142"/>
      <c r="CV1842" s="142"/>
      <c r="DI1842" s="142"/>
      <c r="DV1842" s="142"/>
      <c r="EI1842" s="142"/>
    </row>
    <row r="1843" spans="1:140" ht="15.75" hidden="1" x14ac:dyDescent="0.25">
      <c r="A1843" s="2" t="str">
        <f t="shared" si="8356"/>
        <v>2021F</v>
      </c>
      <c r="B1843" s="1" t="str">
        <f t="shared" si="8369"/>
        <v>PRE-09362</v>
      </c>
      <c r="C1843" s="1" t="str">
        <f t="shared" si="8369"/>
        <v>SPP FH PRE-09362 - 2021F</v>
      </c>
      <c r="D1843" s="2" t="str">
        <f t="shared" si="8369"/>
        <v>FH - TBD2021F</v>
      </c>
      <c r="E1843" s="141" t="str">
        <f t="shared" si="8369"/>
        <v>SPP FH - 2021F</v>
      </c>
      <c r="F1843" s="114">
        <f t="shared" si="8340"/>
        <v>364</v>
      </c>
      <c r="G1843" s="186">
        <f>VLOOKUP($F1843,'2021 Depreciation Rates'!$A:$B,2,FALSE)</f>
        <v>4.3999999999999997E-2</v>
      </c>
      <c r="H1843" s="186">
        <f>VLOOKUP($F1843,'2022-2023 Depreciation Rates'!$A$1:$B$197,2,FALSE)</f>
        <v>3.6999999999999998E-2</v>
      </c>
      <c r="J1843" s="166">
        <f t="shared" ref="J1843:U1843" si="8376">-I1636*($G1843/12)</f>
        <v>0</v>
      </c>
      <c r="K1843" s="166">
        <f t="shared" si="8376"/>
        <v>0</v>
      </c>
      <c r="L1843" s="166">
        <f t="shared" si="8376"/>
        <v>0</v>
      </c>
      <c r="M1843" s="166">
        <f t="shared" si="8376"/>
        <v>0</v>
      </c>
      <c r="N1843" s="166">
        <f t="shared" si="8376"/>
        <v>0</v>
      </c>
      <c r="O1843" s="166">
        <f t="shared" si="8376"/>
        <v>0</v>
      </c>
      <c r="P1843" s="166">
        <f t="shared" si="8376"/>
        <v>0</v>
      </c>
      <c r="Q1843" s="166">
        <f t="shared" si="8376"/>
        <v>0</v>
      </c>
      <c r="R1843" s="166">
        <f t="shared" si="8376"/>
        <v>0</v>
      </c>
      <c r="S1843" s="166">
        <f t="shared" si="8376"/>
        <v>0</v>
      </c>
      <c r="T1843" s="166">
        <f t="shared" si="8376"/>
        <v>0</v>
      </c>
      <c r="U1843" s="166">
        <f t="shared" si="8376"/>
        <v>0</v>
      </c>
      <c r="V1843" s="166">
        <f t="shared" si="8361"/>
        <v>0</v>
      </c>
      <c r="W1843" s="100">
        <f t="shared" si="8342"/>
        <v>0</v>
      </c>
      <c r="X1843" s="166">
        <f t="shared" ref="X1843:AH1843" si="8377">-W1636*($G1843/12)</f>
        <v>0</v>
      </c>
      <c r="Y1843" s="166">
        <f t="shared" si="8377"/>
        <v>0</v>
      </c>
      <c r="Z1843" s="166">
        <f t="shared" si="8377"/>
        <v>0</v>
      </c>
      <c r="AA1843" s="166">
        <f t="shared" si="8377"/>
        <v>0</v>
      </c>
      <c r="AB1843" s="166">
        <f t="shared" si="8377"/>
        <v>0</v>
      </c>
      <c r="AC1843" s="166">
        <f t="shared" si="8377"/>
        <v>0</v>
      </c>
      <c r="AD1843" s="166">
        <f t="shared" si="8377"/>
        <v>0</v>
      </c>
      <c r="AE1843" s="166">
        <f t="shared" si="8377"/>
        <v>0</v>
      </c>
      <c r="AF1843" s="166">
        <f t="shared" si="8377"/>
        <v>0</v>
      </c>
      <c r="AG1843" s="166">
        <f t="shared" si="8377"/>
        <v>0</v>
      </c>
      <c r="AH1843" s="166">
        <f t="shared" si="8377"/>
        <v>0</v>
      </c>
      <c r="AI1843" s="100">
        <f t="shared" si="8363"/>
        <v>0</v>
      </c>
      <c r="AJ1843" s="100">
        <f t="shared" si="8346"/>
        <v>0</v>
      </c>
      <c r="AK1843" s="100">
        <f t="shared" si="8347"/>
        <v>0</v>
      </c>
      <c r="AL1843" s="100">
        <f t="shared" si="8347"/>
        <v>0</v>
      </c>
      <c r="AM1843" s="100">
        <f t="shared" si="8347"/>
        <v>0</v>
      </c>
      <c r="AN1843" s="100">
        <f t="shared" si="8347"/>
        <v>0</v>
      </c>
      <c r="AO1843" s="100">
        <f t="shared" si="8347"/>
        <v>0</v>
      </c>
      <c r="AP1843" s="100">
        <f t="shared" si="8347"/>
        <v>0</v>
      </c>
      <c r="AQ1843" s="100">
        <f t="shared" si="8347"/>
        <v>0</v>
      </c>
      <c r="AR1843" s="100">
        <f t="shared" si="8347"/>
        <v>0</v>
      </c>
      <c r="AS1843" s="100">
        <f t="shared" si="8347"/>
        <v>0</v>
      </c>
      <c r="AT1843" s="100">
        <f t="shared" si="8347"/>
        <v>0</v>
      </c>
      <c r="AU1843" s="100">
        <f t="shared" si="8347"/>
        <v>0</v>
      </c>
      <c r="AV1843" s="100">
        <f t="shared" si="8364"/>
        <v>0</v>
      </c>
      <c r="AW1843" s="100">
        <f t="shared" si="8348"/>
        <v>0</v>
      </c>
      <c r="AX1843" s="100">
        <f t="shared" ref="AX1843:BH1843" si="8378">-AW1636*($H1843/12)</f>
        <v>0</v>
      </c>
      <c r="AY1843" s="100">
        <f t="shared" si="8378"/>
        <v>0</v>
      </c>
      <c r="AZ1843" s="100">
        <f t="shared" si="8378"/>
        <v>0</v>
      </c>
      <c r="BA1843" s="100">
        <f t="shared" si="8378"/>
        <v>0</v>
      </c>
      <c r="BB1843" s="100">
        <f t="shared" si="8378"/>
        <v>0</v>
      </c>
      <c r="BC1843" s="100">
        <f t="shared" si="8378"/>
        <v>0</v>
      </c>
      <c r="BD1843" s="100">
        <f t="shared" si="8378"/>
        <v>0</v>
      </c>
      <c r="BE1843" s="100">
        <f t="shared" si="8378"/>
        <v>0</v>
      </c>
      <c r="BF1843" s="100">
        <f t="shared" si="8378"/>
        <v>0</v>
      </c>
      <c r="BG1843" s="100">
        <f t="shared" si="8378"/>
        <v>0</v>
      </c>
      <c r="BH1843" s="100">
        <f t="shared" si="8378"/>
        <v>0</v>
      </c>
      <c r="BI1843" s="100">
        <f t="shared" si="8134"/>
        <v>0</v>
      </c>
      <c r="BV1843" s="142"/>
      <c r="CI1843" s="142"/>
      <c r="CV1843" s="142"/>
      <c r="DI1843" s="142"/>
      <c r="DV1843" s="142"/>
      <c r="EI1843" s="142"/>
    </row>
    <row r="1844" spans="1:140" ht="15.75" hidden="1" x14ac:dyDescent="0.25">
      <c r="A1844" s="2" t="str">
        <f t="shared" si="8356"/>
        <v>2022B</v>
      </c>
      <c r="B1844" s="1" t="str">
        <f t="shared" si="8369"/>
        <v>FH - 2022B</v>
      </c>
      <c r="C1844" s="1" t="str">
        <f t="shared" si="8369"/>
        <v>SPP FH - 2022B</v>
      </c>
      <c r="D1844" s="2" t="str">
        <f t="shared" si="8369"/>
        <v>FH - TBD2022B</v>
      </c>
      <c r="E1844" s="141" t="str">
        <f t="shared" si="8369"/>
        <v>SPP FH - 2022B</v>
      </c>
      <c r="F1844" s="114">
        <f t="shared" ref="F1844" si="8379">G1637</f>
        <v>364</v>
      </c>
      <c r="G1844" s="186">
        <f>VLOOKUP($F1844,'2021 Depreciation Rates'!$A:$B,2,FALSE)</f>
        <v>4.3999999999999997E-2</v>
      </c>
      <c r="H1844" s="186">
        <f>VLOOKUP($F1844,'2022-2023 Depreciation Rates'!$A$1:$B$197,2,FALSE)</f>
        <v>3.6999999999999998E-2</v>
      </c>
      <c r="J1844" s="166">
        <f t="shared" ref="J1844:U1844" si="8380">-I1637*($G1844/12)</f>
        <v>0</v>
      </c>
      <c r="K1844" s="166">
        <f t="shared" si="8380"/>
        <v>0</v>
      </c>
      <c r="L1844" s="166">
        <f t="shared" si="8380"/>
        <v>0</v>
      </c>
      <c r="M1844" s="166">
        <f t="shared" si="8380"/>
        <v>0</v>
      </c>
      <c r="N1844" s="166">
        <f t="shared" si="8380"/>
        <v>0</v>
      </c>
      <c r="O1844" s="166">
        <f t="shared" si="8380"/>
        <v>0</v>
      </c>
      <c r="P1844" s="166">
        <f t="shared" si="8380"/>
        <v>0</v>
      </c>
      <c r="Q1844" s="166">
        <f t="shared" si="8380"/>
        <v>0</v>
      </c>
      <c r="R1844" s="166">
        <f t="shared" si="8380"/>
        <v>0</v>
      </c>
      <c r="S1844" s="166">
        <f t="shared" si="8380"/>
        <v>0</v>
      </c>
      <c r="T1844" s="166">
        <f t="shared" si="8380"/>
        <v>0</v>
      </c>
      <c r="U1844" s="166">
        <f t="shared" si="8380"/>
        <v>0</v>
      </c>
      <c r="V1844" s="166">
        <f t="shared" si="8361"/>
        <v>0</v>
      </c>
      <c r="W1844" s="100">
        <f t="shared" ref="W1844" si="8381">-U1637*($G1844/12)</f>
        <v>0</v>
      </c>
      <c r="X1844" s="166">
        <f t="shared" ref="X1844:AH1844" si="8382">-W1637*($G1844/12)</f>
        <v>0</v>
      </c>
      <c r="Y1844" s="166">
        <f t="shared" si="8382"/>
        <v>0</v>
      </c>
      <c r="Z1844" s="166">
        <f t="shared" si="8382"/>
        <v>0</v>
      </c>
      <c r="AA1844" s="166">
        <f t="shared" si="8382"/>
        <v>0</v>
      </c>
      <c r="AB1844" s="166">
        <f t="shared" si="8382"/>
        <v>0</v>
      </c>
      <c r="AC1844" s="166">
        <f t="shared" si="8382"/>
        <v>0</v>
      </c>
      <c r="AD1844" s="166">
        <f t="shared" si="8382"/>
        <v>0</v>
      </c>
      <c r="AE1844" s="166">
        <f t="shared" si="8382"/>
        <v>0</v>
      </c>
      <c r="AF1844" s="166">
        <f t="shared" si="8382"/>
        <v>0</v>
      </c>
      <c r="AG1844" s="166">
        <f t="shared" si="8382"/>
        <v>0</v>
      </c>
      <c r="AH1844" s="166">
        <f t="shared" si="8382"/>
        <v>0</v>
      </c>
      <c r="AI1844" s="100">
        <f t="shared" si="8363"/>
        <v>0</v>
      </c>
      <c r="AJ1844" s="100">
        <f t="shared" si="8346"/>
        <v>0</v>
      </c>
      <c r="AK1844" s="100">
        <f t="shared" si="8347"/>
        <v>0</v>
      </c>
      <c r="AL1844" s="100">
        <f t="shared" si="8347"/>
        <v>0</v>
      </c>
      <c r="AM1844" s="100">
        <f t="shared" si="8347"/>
        <v>0</v>
      </c>
      <c r="AN1844" s="100">
        <f t="shared" si="8347"/>
        <v>0</v>
      </c>
      <c r="AO1844" s="100">
        <f t="shared" si="8347"/>
        <v>0</v>
      </c>
      <c r="AP1844" s="100">
        <f t="shared" si="8347"/>
        <v>0</v>
      </c>
      <c r="AQ1844" s="100">
        <f t="shared" si="8347"/>
        <v>0</v>
      </c>
      <c r="AR1844" s="100">
        <f t="shared" si="8347"/>
        <v>0</v>
      </c>
      <c r="AS1844" s="100">
        <f t="shared" si="8347"/>
        <v>0</v>
      </c>
      <c r="AT1844" s="100">
        <f t="shared" si="8347"/>
        <v>0</v>
      </c>
      <c r="AU1844" s="100">
        <f t="shared" si="8347"/>
        <v>0</v>
      </c>
      <c r="AV1844" s="100">
        <f t="shared" si="8364"/>
        <v>0</v>
      </c>
      <c r="AW1844" s="100">
        <f t="shared" si="8348"/>
        <v>0</v>
      </c>
      <c r="AX1844" s="100">
        <f t="shared" ref="AX1844:BH1844" si="8383">-AW1637*($H1844/12)</f>
        <v>0</v>
      </c>
      <c r="AY1844" s="100">
        <f t="shared" si="8383"/>
        <v>0</v>
      </c>
      <c r="AZ1844" s="100">
        <f t="shared" si="8383"/>
        <v>0</v>
      </c>
      <c r="BA1844" s="100">
        <f t="shared" si="8383"/>
        <v>0</v>
      </c>
      <c r="BB1844" s="100">
        <f t="shared" si="8383"/>
        <v>0</v>
      </c>
      <c r="BC1844" s="100">
        <f t="shared" si="8383"/>
        <v>0</v>
      </c>
      <c r="BD1844" s="100">
        <f t="shared" si="8383"/>
        <v>0</v>
      </c>
      <c r="BE1844" s="100">
        <f t="shared" si="8383"/>
        <v>0</v>
      </c>
      <c r="BF1844" s="100">
        <f t="shared" si="8383"/>
        <v>0</v>
      </c>
      <c r="BG1844" s="100">
        <f t="shared" si="8383"/>
        <v>0</v>
      </c>
      <c r="BH1844" s="100">
        <f t="shared" si="8383"/>
        <v>0</v>
      </c>
      <c r="BI1844" s="100">
        <f t="shared" si="8134"/>
        <v>0</v>
      </c>
      <c r="BJ1844" s="2" t="e">
        <f>#REF!</f>
        <v>#REF!</v>
      </c>
      <c r="BK1844" s="2" t="e">
        <f>#REF!</f>
        <v>#REF!</v>
      </c>
      <c r="BL1844" s="2" t="e">
        <f>#REF!</f>
        <v>#REF!</v>
      </c>
      <c r="BM1844" s="2" t="e">
        <f>#REF!</f>
        <v>#REF!</v>
      </c>
      <c r="BN1844" s="2" t="e">
        <f>#REF!</f>
        <v>#REF!</v>
      </c>
      <c r="BO1844" s="2" t="e">
        <f>#REF!</f>
        <v>#REF!</v>
      </c>
      <c r="BP1844" s="2" t="e">
        <f>#REF!</f>
        <v>#REF!</v>
      </c>
      <c r="BQ1844" s="2" t="e">
        <f>#REF!</f>
        <v>#REF!</v>
      </c>
      <c r="BR1844" s="2" t="e">
        <f>#REF!</f>
        <v>#REF!</v>
      </c>
      <c r="BS1844" s="2" t="e">
        <f>#REF!</f>
        <v>#REF!</v>
      </c>
      <c r="BT1844" s="2" t="e">
        <f>#REF!</f>
        <v>#REF!</v>
      </c>
      <c r="BU1844" s="2" t="e">
        <f>#REF!</f>
        <v>#REF!</v>
      </c>
      <c r="BV1844" s="142" t="e">
        <f t="shared" ref="BV1844" si="8384">SUM(BJ1844:BU1844)</f>
        <v>#REF!</v>
      </c>
      <c r="BW1844" s="2" t="e">
        <f>#REF!</f>
        <v>#REF!</v>
      </c>
      <c r="BX1844" s="2" t="e">
        <f>#REF!</f>
        <v>#REF!</v>
      </c>
      <c r="BY1844" s="2" t="e">
        <f>#REF!</f>
        <v>#REF!</v>
      </c>
      <c r="BZ1844" s="2" t="e">
        <f>#REF!</f>
        <v>#REF!</v>
      </c>
      <c r="CA1844" s="2" t="e">
        <f>#REF!</f>
        <v>#REF!</v>
      </c>
      <c r="CB1844" s="2" t="e">
        <f>#REF!</f>
        <v>#REF!</v>
      </c>
      <c r="CC1844" s="2" t="e">
        <f>#REF!</f>
        <v>#REF!</v>
      </c>
      <c r="CD1844" s="2" t="e">
        <f>#REF!</f>
        <v>#REF!</v>
      </c>
      <c r="CE1844" s="2" t="e">
        <f>#REF!</f>
        <v>#REF!</v>
      </c>
      <c r="CF1844" s="2" t="e">
        <f>#REF!</f>
        <v>#REF!</v>
      </c>
      <c r="CG1844" s="2" t="e">
        <f>#REF!</f>
        <v>#REF!</v>
      </c>
      <c r="CH1844" s="2" t="e">
        <f>#REF!</f>
        <v>#REF!</v>
      </c>
      <c r="CI1844" s="142" t="e">
        <f t="shared" ref="CI1844" si="8385">SUM(BW1844:CH1844)</f>
        <v>#REF!</v>
      </c>
      <c r="CJ1844" s="2" t="e">
        <f>#REF!</f>
        <v>#REF!</v>
      </c>
      <c r="CK1844" s="2" t="e">
        <f>#REF!</f>
        <v>#REF!</v>
      </c>
      <c r="CL1844" s="2" t="e">
        <f>#REF!</f>
        <v>#REF!</v>
      </c>
      <c r="CM1844" s="2" t="e">
        <f>#REF!</f>
        <v>#REF!</v>
      </c>
      <c r="CN1844" s="2" t="e">
        <f>#REF!</f>
        <v>#REF!</v>
      </c>
      <c r="CO1844" s="2" t="e">
        <f>#REF!</f>
        <v>#REF!</v>
      </c>
      <c r="CP1844" s="2" t="e">
        <f>#REF!</f>
        <v>#REF!</v>
      </c>
      <c r="CQ1844" s="2" t="e">
        <f>#REF!</f>
        <v>#REF!</v>
      </c>
      <c r="CR1844" s="2" t="e">
        <f>#REF!</f>
        <v>#REF!</v>
      </c>
      <c r="CS1844" s="2" t="e">
        <f>#REF!</f>
        <v>#REF!</v>
      </c>
      <c r="CT1844" s="2" t="e">
        <f>#REF!</f>
        <v>#REF!</v>
      </c>
      <c r="CU1844" s="2" t="e">
        <f>#REF!</f>
        <v>#REF!</v>
      </c>
      <c r="CV1844" s="142" t="e">
        <f t="shared" ref="CV1844" si="8386">SUM(CJ1844:CU1844)</f>
        <v>#REF!</v>
      </c>
      <c r="CW1844" s="2" t="e">
        <f>#REF!</f>
        <v>#REF!</v>
      </c>
      <c r="CX1844" s="2" t="e">
        <f>#REF!</f>
        <v>#REF!</v>
      </c>
      <c r="CY1844" s="2" t="e">
        <f>#REF!</f>
        <v>#REF!</v>
      </c>
      <c r="CZ1844" s="2" t="e">
        <f>#REF!</f>
        <v>#REF!</v>
      </c>
      <c r="DA1844" s="2" t="e">
        <f>#REF!</f>
        <v>#REF!</v>
      </c>
      <c r="DB1844" s="2" t="e">
        <f>#REF!</f>
        <v>#REF!</v>
      </c>
      <c r="DC1844" s="2" t="e">
        <f>#REF!</f>
        <v>#REF!</v>
      </c>
      <c r="DD1844" s="2" t="e">
        <f>#REF!</f>
        <v>#REF!</v>
      </c>
      <c r="DE1844" s="2" t="e">
        <f>#REF!</f>
        <v>#REF!</v>
      </c>
      <c r="DF1844" s="2" t="e">
        <f>#REF!</f>
        <v>#REF!</v>
      </c>
      <c r="DG1844" s="2" t="e">
        <f>#REF!</f>
        <v>#REF!</v>
      </c>
      <c r="DH1844" s="2" t="e">
        <f>#REF!</f>
        <v>#REF!</v>
      </c>
      <c r="DI1844" s="142" t="e">
        <f t="shared" ref="DI1844" si="8387">SUM(CW1844:DH1844)</f>
        <v>#REF!</v>
      </c>
      <c r="DJ1844" s="2" t="e">
        <f>#REF!</f>
        <v>#REF!</v>
      </c>
      <c r="DK1844" s="2" t="e">
        <f>#REF!</f>
        <v>#REF!</v>
      </c>
      <c r="DL1844" s="2" t="e">
        <f>#REF!</f>
        <v>#REF!</v>
      </c>
      <c r="DM1844" s="2" t="e">
        <f>#REF!</f>
        <v>#REF!</v>
      </c>
      <c r="DN1844" s="2" t="e">
        <f>#REF!</f>
        <v>#REF!</v>
      </c>
      <c r="DO1844" s="2" t="e">
        <f>#REF!</f>
        <v>#REF!</v>
      </c>
      <c r="DP1844" s="2" t="e">
        <f>#REF!</f>
        <v>#REF!</v>
      </c>
      <c r="DQ1844" s="2" t="e">
        <f>#REF!</f>
        <v>#REF!</v>
      </c>
      <c r="DR1844" s="2" t="e">
        <f>#REF!</f>
        <v>#REF!</v>
      </c>
      <c r="DS1844" s="2" t="e">
        <f>#REF!</f>
        <v>#REF!</v>
      </c>
      <c r="DT1844" s="2" t="e">
        <f>#REF!</f>
        <v>#REF!</v>
      </c>
      <c r="DU1844" s="2" t="e">
        <f>#REF!</f>
        <v>#REF!</v>
      </c>
      <c r="DV1844" s="142" t="e">
        <f t="shared" ref="DV1844" si="8388">SUM(DJ1844:DU1844)</f>
        <v>#REF!</v>
      </c>
      <c r="DW1844" s="2" t="e">
        <f>#REF!</f>
        <v>#REF!</v>
      </c>
      <c r="DX1844" s="2" t="e">
        <f>#REF!</f>
        <v>#REF!</v>
      </c>
      <c r="DY1844" s="2" t="e">
        <f>#REF!</f>
        <v>#REF!</v>
      </c>
      <c r="DZ1844" s="2" t="e">
        <f>#REF!</f>
        <v>#REF!</v>
      </c>
      <c r="EA1844" s="2" t="e">
        <f>#REF!</f>
        <v>#REF!</v>
      </c>
      <c r="EB1844" s="2" t="e">
        <f>#REF!</f>
        <v>#REF!</v>
      </c>
      <c r="EC1844" s="2" t="e">
        <f>#REF!</f>
        <v>#REF!</v>
      </c>
      <c r="ED1844" s="2" t="e">
        <f>#REF!</f>
        <v>#REF!</v>
      </c>
      <c r="EE1844" s="2" t="e">
        <f>#REF!</f>
        <v>#REF!</v>
      </c>
      <c r="EF1844" s="2" t="e">
        <f>#REF!</f>
        <v>#REF!</v>
      </c>
      <c r="EG1844" s="2" t="e">
        <f>#REF!</f>
        <v>#REF!</v>
      </c>
      <c r="EH1844" s="2" t="e">
        <f>#REF!</f>
        <v>#REF!</v>
      </c>
      <c r="EI1844" s="142" t="e">
        <f t="shared" ref="EI1844" si="8389">SUM(DW1844:EH1844)</f>
        <v>#REF!</v>
      </c>
      <c r="EJ1844" s="2" t="e">
        <f t="shared" ref="EJ1844" si="8390">EI1844+DV1844+DI1844+CV1844+CI1844+BV1844+BI1844+AV1844+AI1844+V1844</f>
        <v>#REF!</v>
      </c>
    </row>
    <row r="1845" spans="1:140" ht="15.75" x14ac:dyDescent="0.25">
      <c r="B1845" s="1" t="s">
        <v>221</v>
      </c>
      <c r="E1845" s="141"/>
      <c r="F1845" s="84"/>
      <c r="J1845" s="187">
        <f t="shared" ref="J1845:AV1845" si="8391">SUM(J1642:J1844)</f>
        <v>0</v>
      </c>
      <c r="K1845" s="187">
        <f t="shared" si="8391"/>
        <v>0</v>
      </c>
      <c r="L1845" s="187">
        <f t="shared" si="8391"/>
        <v>0</v>
      </c>
      <c r="M1845" s="187">
        <f t="shared" si="8391"/>
        <v>0</v>
      </c>
      <c r="N1845" s="187">
        <f t="shared" si="8391"/>
        <v>0</v>
      </c>
      <c r="O1845" s="187">
        <f t="shared" si="8391"/>
        <v>0</v>
      </c>
      <c r="P1845" s="187">
        <f t="shared" si="8391"/>
        <v>0</v>
      </c>
      <c r="Q1845" s="187">
        <f t="shared" si="8391"/>
        <v>0</v>
      </c>
      <c r="R1845" s="187">
        <f t="shared" si="8391"/>
        <v>0</v>
      </c>
      <c r="S1845" s="187">
        <f t="shared" si="8391"/>
        <v>0</v>
      </c>
      <c r="T1845" s="187">
        <f t="shared" si="8391"/>
        <v>0</v>
      </c>
      <c r="U1845" s="187">
        <f t="shared" si="8391"/>
        <v>0</v>
      </c>
      <c r="V1845" s="187">
        <f t="shared" si="8391"/>
        <v>0</v>
      </c>
      <c r="W1845" s="159">
        <f t="shared" si="8391"/>
        <v>0</v>
      </c>
      <c r="X1845" s="159">
        <f t="shared" si="8391"/>
        <v>-44.404020000000003</v>
      </c>
      <c r="Y1845" s="159">
        <f t="shared" si="8391"/>
        <v>-49.482320000000009</v>
      </c>
      <c r="Z1845" s="159">
        <f t="shared" si="8391"/>
        <v>-49.482320000000009</v>
      </c>
      <c r="AA1845" s="159">
        <f t="shared" si="8391"/>
        <v>-49.482320000000009</v>
      </c>
      <c r="AB1845" s="159">
        <f t="shared" si="8391"/>
        <v>-49.482320000000009</v>
      </c>
      <c r="AC1845" s="159">
        <f t="shared" si="8391"/>
        <v>-49.482320000000009</v>
      </c>
      <c r="AD1845" s="159">
        <f t="shared" si="8391"/>
        <v>-92.474440000000016</v>
      </c>
      <c r="AE1845" s="159">
        <f t="shared" si="8391"/>
        <v>-94.334440000000015</v>
      </c>
      <c r="AF1845" s="159">
        <f t="shared" si="8391"/>
        <v>-94.334440000000015</v>
      </c>
      <c r="AG1845" s="159">
        <f t="shared" si="8391"/>
        <v>-2618.3766083333335</v>
      </c>
      <c r="AH1845" s="159">
        <f t="shared" si="8391"/>
        <v>-2619.3766083333335</v>
      </c>
      <c r="AI1845" s="159">
        <f t="shared" si="8391"/>
        <v>-5810.7121566666674</v>
      </c>
      <c r="AJ1845" s="159">
        <f t="shared" si="8391"/>
        <v>-2432.7805683333331</v>
      </c>
      <c r="AK1845" s="159">
        <f t="shared" si="8391"/>
        <v>-4983.3094616666676</v>
      </c>
      <c r="AL1845" s="159">
        <f t="shared" si="8391"/>
        <v>-10356.555158333333</v>
      </c>
      <c r="AM1845" s="159">
        <f t="shared" si="8391"/>
        <v>-17296.984547</v>
      </c>
      <c r="AN1845" s="159">
        <f t="shared" si="8391"/>
        <v>-17296.984547</v>
      </c>
      <c r="AO1845" s="159">
        <f t="shared" si="8391"/>
        <v>-18825.014099</v>
      </c>
      <c r="AP1845" s="159">
        <f t="shared" si="8391"/>
        <v>-20880.440726000001</v>
      </c>
      <c r="AQ1845" s="159">
        <f t="shared" si="8391"/>
        <v>-24796.416509333332</v>
      </c>
      <c r="AR1845" s="159">
        <f t="shared" si="8391"/>
        <v>-24796.416509333332</v>
      </c>
      <c r="AS1845" s="159">
        <f t="shared" si="8391"/>
        <v>-28006.627011333334</v>
      </c>
      <c r="AT1845" s="159">
        <f t="shared" si="8391"/>
        <v>-33725.577397999994</v>
      </c>
      <c r="AU1845" s="159">
        <f t="shared" si="8391"/>
        <v>-34724.577397999994</v>
      </c>
      <c r="AV1845" s="159">
        <f t="shared" si="8391"/>
        <v>-238121.68393333335</v>
      </c>
      <c r="AW1845" s="159">
        <f t="shared" ref="AW1845:BI1845" si="8392">SUM(AW1642:AW1844)</f>
        <v>-44372.706433708328</v>
      </c>
      <c r="AX1845" s="159">
        <f t="shared" si="8392"/>
        <v>-48973.975213374993</v>
      </c>
      <c r="AY1845" s="159">
        <f t="shared" si="8392"/>
        <v>-49582.233901374981</v>
      </c>
      <c r="AZ1845" s="159">
        <f t="shared" si="8392"/>
        <v>-53554.64899137499</v>
      </c>
      <c r="BA1845" s="159">
        <f t="shared" si="8392"/>
        <v>-53801.315658041647</v>
      </c>
      <c r="BB1845" s="159">
        <f t="shared" si="8392"/>
        <v>-54047.982324708319</v>
      </c>
      <c r="BC1845" s="159">
        <f t="shared" si="8392"/>
        <v>-54504.315658041654</v>
      </c>
      <c r="BD1845" s="159">
        <f t="shared" si="8392"/>
        <v>-54874.315658041654</v>
      </c>
      <c r="BE1845" s="159">
        <f t="shared" si="8392"/>
        <v>-55367.648991374983</v>
      </c>
      <c r="BF1845" s="159">
        <f t="shared" si="8392"/>
        <v>-64484.302187708323</v>
      </c>
      <c r="BG1845" s="159">
        <f t="shared" si="8392"/>
        <v>-64977.635521041651</v>
      </c>
      <c r="BH1845" s="159">
        <f t="shared" si="8392"/>
        <v>-65467.702987708326</v>
      </c>
      <c r="BI1845" s="159">
        <f t="shared" si="8392"/>
        <v>-664008.78352649976</v>
      </c>
      <c r="BJ1845" s="159" t="e">
        <f>SUM(#REF!)</f>
        <v>#REF!</v>
      </c>
      <c r="BK1845" s="159" t="e">
        <f>SUM(#REF!)</f>
        <v>#REF!</v>
      </c>
      <c r="BL1845" s="159" t="e">
        <f>SUM(#REF!)</f>
        <v>#REF!</v>
      </c>
      <c r="BM1845" s="159" t="e">
        <f>SUM(#REF!)</f>
        <v>#REF!</v>
      </c>
      <c r="BN1845" s="159" t="e">
        <f>SUM(#REF!)</f>
        <v>#REF!</v>
      </c>
      <c r="BO1845" s="159" t="e">
        <f>SUM(#REF!)</f>
        <v>#REF!</v>
      </c>
      <c r="BP1845" s="159" t="e">
        <f>SUM(#REF!)</f>
        <v>#REF!</v>
      </c>
      <c r="BQ1845" s="159" t="e">
        <f>SUM(#REF!)</f>
        <v>#REF!</v>
      </c>
      <c r="BR1845" s="159" t="e">
        <f>SUM(#REF!)</f>
        <v>#REF!</v>
      </c>
      <c r="BS1845" s="159" t="e">
        <f>SUM(#REF!)</f>
        <v>#REF!</v>
      </c>
      <c r="BT1845" s="159" t="e">
        <f>SUM(#REF!)</f>
        <v>#REF!</v>
      </c>
      <c r="BU1845" s="159" t="e">
        <f>SUM(#REF!)</f>
        <v>#REF!</v>
      </c>
      <c r="BV1845" s="153" t="e">
        <f>SUM(#REF!)</f>
        <v>#REF!</v>
      </c>
      <c r="BW1845" s="159" t="e">
        <f>SUM(#REF!)</f>
        <v>#REF!</v>
      </c>
      <c r="BX1845" s="159" t="e">
        <f>SUM(#REF!)</f>
        <v>#REF!</v>
      </c>
      <c r="BY1845" s="159" t="e">
        <f>SUM(#REF!)</f>
        <v>#REF!</v>
      </c>
      <c r="BZ1845" s="159" t="e">
        <f>SUM(#REF!)</f>
        <v>#REF!</v>
      </c>
      <c r="CA1845" s="159" t="e">
        <f>SUM(#REF!)</f>
        <v>#REF!</v>
      </c>
      <c r="CB1845" s="159" t="e">
        <f>SUM(#REF!)</f>
        <v>#REF!</v>
      </c>
      <c r="CC1845" s="159" t="e">
        <f>SUM(#REF!)</f>
        <v>#REF!</v>
      </c>
      <c r="CD1845" s="159" t="e">
        <f>SUM(#REF!)</f>
        <v>#REF!</v>
      </c>
      <c r="CE1845" s="159" t="e">
        <f>SUM(#REF!)</f>
        <v>#REF!</v>
      </c>
      <c r="CF1845" s="159" t="e">
        <f>SUM(#REF!)</f>
        <v>#REF!</v>
      </c>
      <c r="CG1845" s="159" t="e">
        <f>SUM(#REF!)</f>
        <v>#REF!</v>
      </c>
      <c r="CH1845" s="159" t="e">
        <f>SUM(#REF!)</f>
        <v>#REF!</v>
      </c>
      <c r="CI1845" s="153" t="e">
        <f>SUM(#REF!)</f>
        <v>#REF!</v>
      </c>
      <c r="CJ1845" s="159" t="e">
        <f>SUM(#REF!)</f>
        <v>#REF!</v>
      </c>
      <c r="CK1845" s="159" t="e">
        <f>SUM(#REF!)</f>
        <v>#REF!</v>
      </c>
      <c r="CL1845" s="159" t="e">
        <f>SUM(#REF!)</f>
        <v>#REF!</v>
      </c>
      <c r="CM1845" s="159" t="e">
        <f>SUM(#REF!)</f>
        <v>#REF!</v>
      </c>
      <c r="CN1845" s="159" t="e">
        <f>SUM(#REF!)</f>
        <v>#REF!</v>
      </c>
      <c r="CO1845" s="159" t="e">
        <f>SUM(#REF!)</f>
        <v>#REF!</v>
      </c>
      <c r="CP1845" s="159" t="e">
        <f>SUM(#REF!)</f>
        <v>#REF!</v>
      </c>
      <c r="CQ1845" s="159" t="e">
        <f>SUM(#REF!)</f>
        <v>#REF!</v>
      </c>
      <c r="CR1845" s="159" t="e">
        <f>SUM(#REF!)</f>
        <v>#REF!</v>
      </c>
      <c r="CS1845" s="159" t="e">
        <f>SUM(#REF!)</f>
        <v>#REF!</v>
      </c>
      <c r="CT1845" s="159" t="e">
        <f>SUM(#REF!)</f>
        <v>#REF!</v>
      </c>
      <c r="CU1845" s="159" t="e">
        <f>SUM(#REF!)</f>
        <v>#REF!</v>
      </c>
      <c r="CV1845" s="153" t="e">
        <f>SUM(#REF!)</f>
        <v>#REF!</v>
      </c>
      <c r="CW1845" s="159" t="e">
        <f>SUM(#REF!)</f>
        <v>#REF!</v>
      </c>
      <c r="CX1845" s="159" t="e">
        <f>SUM(#REF!)</f>
        <v>#REF!</v>
      </c>
      <c r="CY1845" s="159" t="e">
        <f>SUM(#REF!)</f>
        <v>#REF!</v>
      </c>
      <c r="CZ1845" s="159" t="e">
        <f>SUM(#REF!)</f>
        <v>#REF!</v>
      </c>
      <c r="DA1845" s="159" t="e">
        <f>SUM(#REF!)</f>
        <v>#REF!</v>
      </c>
      <c r="DB1845" s="159" t="e">
        <f>SUM(#REF!)</f>
        <v>#REF!</v>
      </c>
      <c r="DC1845" s="159" t="e">
        <f>SUM(#REF!)</f>
        <v>#REF!</v>
      </c>
      <c r="DD1845" s="159" t="e">
        <f>SUM(#REF!)</f>
        <v>#REF!</v>
      </c>
      <c r="DE1845" s="159" t="e">
        <f>SUM(#REF!)</f>
        <v>#REF!</v>
      </c>
      <c r="DF1845" s="159" t="e">
        <f>SUM(#REF!)</f>
        <v>#REF!</v>
      </c>
      <c r="DG1845" s="159" t="e">
        <f>SUM(#REF!)</f>
        <v>#REF!</v>
      </c>
      <c r="DH1845" s="159" t="e">
        <f>SUM(#REF!)</f>
        <v>#REF!</v>
      </c>
      <c r="DI1845" s="153" t="e">
        <f>SUM(#REF!)</f>
        <v>#REF!</v>
      </c>
      <c r="DJ1845" s="159" t="e">
        <f>SUM(#REF!)</f>
        <v>#REF!</v>
      </c>
      <c r="DK1845" s="159" t="e">
        <f>SUM(#REF!)</f>
        <v>#REF!</v>
      </c>
      <c r="DL1845" s="159" t="e">
        <f>SUM(#REF!)</f>
        <v>#REF!</v>
      </c>
      <c r="DM1845" s="159" t="e">
        <f>SUM(#REF!)</f>
        <v>#REF!</v>
      </c>
      <c r="DN1845" s="159" t="e">
        <f>SUM(#REF!)</f>
        <v>#REF!</v>
      </c>
      <c r="DO1845" s="159" t="e">
        <f>SUM(#REF!)</f>
        <v>#REF!</v>
      </c>
      <c r="DP1845" s="159" t="e">
        <f>SUM(#REF!)</f>
        <v>#REF!</v>
      </c>
      <c r="DQ1845" s="159" t="e">
        <f>SUM(#REF!)</f>
        <v>#REF!</v>
      </c>
      <c r="DR1845" s="159" t="e">
        <f>SUM(#REF!)</f>
        <v>#REF!</v>
      </c>
      <c r="DS1845" s="159" t="e">
        <f>SUM(#REF!)</f>
        <v>#REF!</v>
      </c>
      <c r="DT1845" s="159" t="e">
        <f>SUM(#REF!)</f>
        <v>#REF!</v>
      </c>
      <c r="DU1845" s="159" t="e">
        <f>SUM(#REF!)</f>
        <v>#REF!</v>
      </c>
      <c r="DV1845" s="153" t="e">
        <f>SUM(#REF!)</f>
        <v>#REF!</v>
      </c>
      <c r="DW1845" s="159" t="e">
        <f>SUM(#REF!)</f>
        <v>#REF!</v>
      </c>
      <c r="DX1845" s="159" t="e">
        <f>SUM(#REF!)</f>
        <v>#REF!</v>
      </c>
      <c r="DY1845" s="159" t="e">
        <f>SUM(#REF!)</f>
        <v>#REF!</v>
      </c>
      <c r="DZ1845" s="159" t="e">
        <f>SUM(#REF!)</f>
        <v>#REF!</v>
      </c>
      <c r="EA1845" s="159" t="e">
        <f>SUM(#REF!)</f>
        <v>#REF!</v>
      </c>
      <c r="EB1845" s="159" t="e">
        <f>SUM(#REF!)</f>
        <v>#REF!</v>
      </c>
      <c r="EC1845" s="159" t="e">
        <f>SUM(#REF!)</f>
        <v>#REF!</v>
      </c>
      <c r="ED1845" s="159" t="e">
        <f>SUM(#REF!)</f>
        <v>#REF!</v>
      </c>
      <c r="EE1845" s="159" t="e">
        <f>SUM(#REF!)</f>
        <v>#REF!</v>
      </c>
      <c r="EF1845" s="159" t="e">
        <f>SUM(#REF!)</f>
        <v>#REF!</v>
      </c>
      <c r="EG1845" s="159" t="e">
        <f>SUM(#REF!)</f>
        <v>#REF!</v>
      </c>
      <c r="EH1845" s="159" t="e">
        <f>SUM(#REF!)</f>
        <v>#REF!</v>
      </c>
      <c r="EI1845" s="153" t="e">
        <f>SUM(#REF!)</f>
        <v>#REF!</v>
      </c>
      <c r="EJ1845" s="159" t="e">
        <f>SUM(#REF!)</f>
        <v>#REF!</v>
      </c>
    </row>
    <row r="1846" spans="1:140" x14ac:dyDescent="0.2">
      <c r="E1846" s="141"/>
      <c r="F1846" s="8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142">
        <f>SUM(J1845:U1845)-V1845</f>
        <v>0</v>
      </c>
      <c r="AI1846" s="100">
        <f>SUM(W1845:AH1845)-AI1845</f>
        <v>0</v>
      </c>
      <c r="AV1846" s="100">
        <f>SUM(AJ1845:AU1845)-AV1845</f>
        <v>0</v>
      </c>
      <c r="BI1846" s="100">
        <f>SUM(AW1845:BH1845)-BI1845</f>
        <v>0</v>
      </c>
      <c r="BV1846" s="142" t="e">
        <f>SUM(BJ1845:BU1845)-BV1845</f>
        <v>#REF!</v>
      </c>
      <c r="CI1846" s="142" t="e">
        <f>SUM(BW1845:CH1845)-CI1845</f>
        <v>#REF!</v>
      </c>
      <c r="CV1846" s="142" t="e">
        <f>SUM(CJ1845:CU1845)-CV1845</f>
        <v>#REF!</v>
      </c>
      <c r="DI1846" s="142" t="e">
        <f>SUM(CW1845:DH1845)-DI1845</f>
        <v>#REF!</v>
      </c>
      <c r="DV1846" s="142" t="e">
        <f>SUM(DJ1845:DU1845)-DV1845</f>
        <v>#REF!</v>
      </c>
      <c r="EI1846" s="142" t="e">
        <f>SUM(DW1845:EH1845)-EI1845</f>
        <v>#REF!</v>
      </c>
    </row>
    <row r="1847" spans="1:140" x14ac:dyDescent="0.2">
      <c r="E1847" s="141"/>
      <c r="F1847" s="84"/>
    </row>
    <row r="1848" spans="1:140" s="1" customFormat="1" ht="18.75" x14ac:dyDescent="0.3">
      <c r="B1848" s="192" t="s">
        <v>135</v>
      </c>
      <c r="F1848" s="84"/>
      <c r="G1848" s="2"/>
      <c r="H1848" s="2"/>
      <c r="I1848" s="190" t="str">
        <f>I1434</f>
        <v>Dec'19</v>
      </c>
      <c r="J1848" s="83" t="s">
        <v>87</v>
      </c>
      <c r="K1848" s="83" t="s">
        <v>88</v>
      </c>
      <c r="L1848" s="83" t="s">
        <v>89</v>
      </c>
      <c r="M1848" s="83" t="s">
        <v>90</v>
      </c>
      <c r="N1848" s="83" t="s">
        <v>48</v>
      </c>
      <c r="O1848" s="83" t="s">
        <v>91</v>
      </c>
      <c r="P1848" s="83" t="s">
        <v>92</v>
      </c>
      <c r="Q1848" s="83" t="s">
        <v>93</v>
      </c>
      <c r="R1848" s="83" t="s">
        <v>94</v>
      </c>
      <c r="S1848" s="83" t="s">
        <v>95</v>
      </c>
      <c r="T1848" s="83" t="s">
        <v>96</v>
      </c>
      <c r="U1848" s="83" t="s">
        <v>97</v>
      </c>
      <c r="W1848" s="83" t="s">
        <v>87</v>
      </c>
      <c r="X1848" s="83" t="s">
        <v>88</v>
      </c>
      <c r="Y1848" s="83" t="s">
        <v>89</v>
      </c>
      <c r="Z1848" s="83" t="s">
        <v>90</v>
      </c>
      <c r="AA1848" s="83" t="s">
        <v>48</v>
      </c>
      <c r="AB1848" s="83" t="s">
        <v>91</v>
      </c>
      <c r="AC1848" s="83" t="s">
        <v>92</v>
      </c>
      <c r="AD1848" s="83" t="s">
        <v>93</v>
      </c>
      <c r="AE1848" s="83" t="s">
        <v>94</v>
      </c>
      <c r="AF1848" s="83" t="s">
        <v>95</v>
      </c>
      <c r="AG1848" s="83" t="s">
        <v>96</v>
      </c>
      <c r="AH1848" s="83" t="s">
        <v>97</v>
      </c>
      <c r="AJ1848" s="83" t="s">
        <v>87</v>
      </c>
      <c r="AK1848" s="83" t="s">
        <v>88</v>
      </c>
      <c r="AL1848" s="83" t="s">
        <v>89</v>
      </c>
      <c r="AM1848" s="83" t="s">
        <v>90</v>
      </c>
      <c r="AN1848" s="83" t="s">
        <v>48</v>
      </c>
      <c r="AO1848" s="83" t="s">
        <v>91</v>
      </c>
      <c r="AP1848" s="83" t="s">
        <v>92</v>
      </c>
      <c r="AQ1848" s="83" t="s">
        <v>93</v>
      </c>
      <c r="AR1848" s="83" t="s">
        <v>94</v>
      </c>
      <c r="AS1848" s="83" t="s">
        <v>95</v>
      </c>
      <c r="AT1848" s="83" t="s">
        <v>96</v>
      </c>
      <c r="AU1848" s="83" t="s">
        <v>97</v>
      </c>
      <c r="AW1848" s="83" t="s">
        <v>87</v>
      </c>
      <c r="AX1848" s="83" t="s">
        <v>88</v>
      </c>
      <c r="AY1848" s="83" t="s">
        <v>89</v>
      </c>
      <c r="AZ1848" s="83" t="s">
        <v>90</v>
      </c>
      <c r="BA1848" s="83" t="s">
        <v>48</v>
      </c>
      <c r="BB1848" s="83" t="s">
        <v>91</v>
      </c>
      <c r="BC1848" s="83" t="s">
        <v>92</v>
      </c>
      <c r="BD1848" s="83" t="s">
        <v>93</v>
      </c>
      <c r="BE1848" s="83" t="s">
        <v>94</v>
      </c>
      <c r="BF1848" s="83" t="s">
        <v>95</v>
      </c>
      <c r="BG1848" s="83" t="s">
        <v>96</v>
      </c>
      <c r="BH1848" s="83" t="s">
        <v>97</v>
      </c>
      <c r="BJ1848" s="83" t="s">
        <v>87</v>
      </c>
      <c r="BK1848" s="83" t="s">
        <v>88</v>
      </c>
      <c r="BL1848" s="83" t="s">
        <v>89</v>
      </c>
      <c r="BM1848" s="83" t="s">
        <v>90</v>
      </c>
      <c r="BN1848" s="83" t="s">
        <v>48</v>
      </c>
      <c r="BO1848" s="83" t="s">
        <v>91</v>
      </c>
      <c r="BP1848" s="83" t="s">
        <v>92</v>
      </c>
      <c r="BQ1848" s="83" t="s">
        <v>93</v>
      </c>
      <c r="BR1848" s="83" t="s">
        <v>94</v>
      </c>
      <c r="BS1848" s="83" t="s">
        <v>95</v>
      </c>
      <c r="BT1848" s="83" t="s">
        <v>96</v>
      </c>
      <c r="BU1848" s="83" t="s">
        <v>97</v>
      </c>
      <c r="BW1848" s="83" t="s">
        <v>87</v>
      </c>
      <c r="BX1848" s="83" t="s">
        <v>88</v>
      </c>
      <c r="BY1848" s="83" t="s">
        <v>89</v>
      </c>
      <c r="BZ1848" s="83" t="s">
        <v>90</v>
      </c>
      <c r="CA1848" s="83" t="s">
        <v>48</v>
      </c>
      <c r="CB1848" s="83" t="s">
        <v>91</v>
      </c>
      <c r="CC1848" s="83" t="s">
        <v>92</v>
      </c>
      <c r="CD1848" s="83" t="s">
        <v>93</v>
      </c>
      <c r="CE1848" s="83" t="s">
        <v>94</v>
      </c>
      <c r="CF1848" s="83" t="s">
        <v>95</v>
      </c>
      <c r="CG1848" s="83" t="s">
        <v>96</v>
      </c>
      <c r="CH1848" s="83" t="s">
        <v>97</v>
      </c>
      <c r="CJ1848" s="83" t="s">
        <v>87</v>
      </c>
      <c r="CK1848" s="83" t="s">
        <v>88</v>
      </c>
      <c r="CL1848" s="83" t="s">
        <v>89</v>
      </c>
      <c r="CM1848" s="83" t="s">
        <v>90</v>
      </c>
      <c r="CN1848" s="83" t="s">
        <v>48</v>
      </c>
      <c r="CO1848" s="83" t="s">
        <v>91</v>
      </c>
      <c r="CP1848" s="83" t="s">
        <v>92</v>
      </c>
      <c r="CQ1848" s="83" t="s">
        <v>93</v>
      </c>
      <c r="CR1848" s="83" t="s">
        <v>94</v>
      </c>
      <c r="CS1848" s="83" t="s">
        <v>95</v>
      </c>
      <c r="CT1848" s="83" t="s">
        <v>96</v>
      </c>
      <c r="CU1848" s="83" t="s">
        <v>97</v>
      </c>
      <c r="CW1848" s="83" t="s">
        <v>87</v>
      </c>
      <c r="CX1848" s="83" t="s">
        <v>88</v>
      </c>
      <c r="CY1848" s="83" t="s">
        <v>89</v>
      </c>
      <c r="CZ1848" s="83" t="s">
        <v>90</v>
      </c>
      <c r="DA1848" s="83" t="s">
        <v>48</v>
      </c>
      <c r="DB1848" s="83" t="s">
        <v>91</v>
      </c>
      <c r="DC1848" s="83" t="s">
        <v>92</v>
      </c>
      <c r="DD1848" s="83" t="s">
        <v>93</v>
      </c>
      <c r="DE1848" s="83" t="s">
        <v>94</v>
      </c>
      <c r="DF1848" s="83" t="s">
        <v>95</v>
      </c>
      <c r="DG1848" s="83" t="s">
        <v>96</v>
      </c>
      <c r="DH1848" s="83" t="s">
        <v>97</v>
      </c>
      <c r="DJ1848" s="83" t="s">
        <v>87</v>
      </c>
      <c r="DK1848" s="83" t="s">
        <v>88</v>
      </c>
      <c r="DL1848" s="83" t="s">
        <v>89</v>
      </c>
      <c r="DM1848" s="83" t="s">
        <v>90</v>
      </c>
      <c r="DN1848" s="83" t="s">
        <v>48</v>
      </c>
      <c r="DO1848" s="83" t="s">
        <v>91</v>
      </c>
      <c r="DP1848" s="83" t="s">
        <v>92</v>
      </c>
      <c r="DQ1848" s="83" t="s">
        <v>93</v>
      </c>
      <c r="DR1848" s="83" t="s">
        <v>94</v>
      </c>
      <c r="DS1848" s="83" t="s">
        <v>95</v>
      </c>
      <c r="DT1848" s="83" t="s">
        <v>96</v>
      </c>
      <c r="DU1848" s="83" t="s">
        <v>97</v>
      </c>
      <c r="DW1848" s="83" t="s">
        <v>87</v>
      </c>
      <c r="DX1848" s="83" t="s">
        <v>88</v>
      </c>
      <c r="DY1848" s="83" t="s">
        <v>89</v>
      </c>
      <c r="DZ1848" s="83" t="s">
        <v>90</v>
      </c>
      <c r="EA1848" s="83" t="s">
        <v>48</v>
      </c>
      <c r="EB1848" s="83" t="s">
        <v>91</v>
      </c>
      <c r="EC1848" s="83" t="s">
        <v>92</v>
      </c>
      <c r="ED1848" s="83" t="s">
        <v>93</v>
      </c>
      <c r="EE1848" s="83" t="s">
        <v>94</v>
      </c>
      <c r="EF1848" s="83" t="s">
        <v>95</v>
      </c>
      <c r="EG1848" s="83" t="s">
        <v>96</v>
      </c>
      <c r="EH1848" s="83" t="s">
        <v>97</v>
      </c>
    </row>
    <row r="1849" spans="1:140" ht="15.75" outlineLevel="1" x14ac:dyDescent="0.25">
      <c r="A1849" s="2">
        <f t="shared" ref="A1849:E1858" si="8393">A1642</f>
        <v>1</v>
      </c>
      <c r="B1849" s="1" t="str">
        <f t="shared" si="8393"/>
        <v>PRE-09580</v>
      </c>
      <c r="C1849" s="1" t="str">
        <f t="shared" si="8393"/>
        <v>SPP FH - E Winterhaven 13308</v>
      </c>
      <c r="D1849" s="2" t="str">
        <f t="shared" si="8393"/>
        <v>PRE-09580.1</v>
      </c>
      <c r="E1849" s="141" t="str">
        <f t="shared" si="8393"/>
        <v>SPP FH - E Winterhaven 13308 - OH Feed</v>
      </c>
      <c r="F1849" s="119"/>
      <c r="G1849" s="194"/>
      <c r="H1849" s="194"/>
      <c r="J1849" s="166">
        <f t="shared" ref="J1849:U1849" si="8394">J1642+I1849</f>
        <v>0</v>
      </c>
      <c r="K1849" s="166">
        <f t="shared" si="8394"/>
        <v>0</v>
      </c>
      <c r="L1849" s="166">
        <f t="shared" si="8394"/>
        <v>0</v>
      </c>
      <c r="M1849" s="166">
        <f t="shared" si="8394"/>
        <v>0</v>
      </c>
      <c r="N1849" s="166">
        <f t="shared" si="8394"/>
        <v>0</v>
      </c>
      <c r="O1849" s="166">
        <f t="shared" si="8394"/>
        <v>0</v>
      </c>
      <c r="P1849" s="166">
        <f t="shared" si="8394"/>
        <v>0</v>
      </c>
      <c r="Q1849" s="166">
        <f t="shared" si="8394"/>
        <v>0</v>
      </c>
      <c r="R1849" s="166">
        <f t="shared" si="8394"/>
        <v>0</v>
      </c>
      <c r="S1849" s="166">
        <f t="shared" si="8394"/>
        <v>0</v>
      </c>
      <c r="T1849" s="166">
        <f t="shared" si="8394"/>
        <v>0</v>
      </c>
      <c r="U1849" s="166">
        <f t="shared" si="8394"/>
        <v>0</v>
      </c>
      <c r="V1849" s="166"/>
      <c r="W1849" s="166">
        <f t="shared" ref="W1849:W1880" si="8395">W1642+U1849</f>
        <v>0</v>
      </c>
      <c r="X1849" s="166">
        <f t="shared" ref="X1849:AH1849" si="8396">X1642+W1849</f>
        <v>0</v>
      </c>
      <c r="Y1849" s="166">
        <f t="shared" si="8396"/>
        <v>0</v>
      </c>
      <c r="Z1849" s="100">
        <f t="shared" si="8396"/>
        <v>0</v>
      </c>
      <c r="AA1849" s="100">
        <f t="shared" si="8396"/>
        <v>0</v>
      </c>
      <c r="AB1849" s="100">
        <f t="shared" si="8396"/>
        <v>0</v>
      </c>
      <c r="AC1849" s="100">
        <f t="shared" si="8396"/>
        <v>0</v>
      </c>
      <c r="AD1849" s="100">
        <f t="shared" si="8396"/>
        <v>0</v>
      </c>
      <c r="AE1849" s="100">
        <f t="shared" si="8396"/>
        <v>0</v>
      </c>
      <c r="AF1849" s="100">
        <f t="shared" si="8396"/>
        <v>0</v>
      </c>
      <c r="AG1849" s="100">
        <f t="shared" si="8396"/>
        <v>0</v>
      </c>
      <c r="AH1849" s="166">
        <f t="shared" si="8396"/>
        <v>0</v>
      </c>
      <c r="AI1849" s="166"/>
      <c r="AJ1849" s="166">
        <f t="shared" ref="AJ1849:AJ1880" si="8397">AJ1642+AH1849</f>
        <v>0</v>
      </c>
      <c r="AK1849" s="166">
        <f t="shared" ref="AK1849:AU1849" si="8398">AK1642+AJ1849</f>
        <v>0</v>
      </c>
      <c r="AL1849" s="166">
        <f t="shared" si="8398"/>
        <v>0</v>
      </c>
      <c r="AM1849" s="100">
        <f t="shared" si="8398"/>
        <v>0</v>
      </c>
      <c r="AN1849" s="100">
        <f t="shared" si="8398"/>
        <v>0</v>
      </c>
      <c r="AO1849" s="100">
        <f t="shared" si="8398"/>
        <v>0</v>
      </c>
      <c r="AP1849" s="100">
        <f t="shared" si="8398"/>
        <v>0</v>
      </c>
      <c r="AQ1849" s="100">
        <f t="shared" si="8398"/>
        <v>0</v>
      </c>
      <c r="AR1849" s="100">
        <f t="shared" si="8398"/>
        <v>0</v>
      </c>
      <c r="AS1849" s="100">
        <f t="shared" si="8398"/>
        <v>0</v>
      </c>
      <c r="AT1849" s="100">
        <f t="shared" si="8398"/>
        <v>0</v>
      </c>
      <c r="AU1849" s="166">
        <f t="shared" si="8398"/>
        <v>0</v>
      </c>
      <c r="AV1849" s="166"/>
      <c r="AW1849" s="166">
        <f t="shared" ref="AW1849:AW1880" si="8399">AW1642+AU1849</f>
        <v>0</v>
      </c>
      <c r="AX1849" s="166">
        <f t="shared" ref="AX1849:BH1849" si="8400">AX1642+AW1849</f>
        <v>0</v>
      </c>
      <c r="AY1849" s="166">
        <f t="shared" si="8400"/>
        <v>0</v>
      </c>
      <c r="AZ1849" s="100">
        <f t="shared" si="8400"/>
        <v>0</v>
      </c>
      <c r="BA1849" s="100">
        <f t="shared" si="8400"/>
        <v>0</v>
      </c>
      <c r="BB1849" s="100">
        <f t="shared" si="8400"/>
        <v>0</v>
      </c>
      <c r="BC1849" s="100">
        <f t="shared" si="8400"/>
        <v>0</v>
      </c>
      <c r="BD1849" s="100">
        <f t="shared" si="8400"/>
        <v>0</v>
      </c>
      <c r="BE1849" s="100">
        <f t="shared" si="8400"/>
        <v>0</v>
      </c>
      <c r="BF1849" s="100">
        <f t="shared" si="8400"/>
        <v>-3346.4230296666669</v>
      </c>
      <c r="BG1849" s="100">
        <f t="shared" si="8400"/>
        <v>-6692.8460593333339</v>
      </c>
      <c r="BH1849" s="166">
        <f t="shared" si="8400"/>
        <v>-10039.269089000001</v>
      </c>
      <c r="BI1849" s="166"/>
      <c r="BV1849" s="142"/>
      <c r="CI1849" s="142"/>
      <c r="CV1849" s="142"/>
      <c r="DI1849" s="142"/>
      <c r="DV1849" s="142"/>
      <c r="EI1849" s="142"/>
    </row>
    <row r="1850" spans="1:140" ht="15.75" outlineLevel="1" x14ac:dyDescent="0.25">
      <c r="A1850" s="2">
        <f t="shared" si="8393"/>
        <v>1</v>
      </c>
      <c r="B1850" s="1" t="str">
        <f t="shared" si="8393"/>
        <v>PRE-09580</v>
      </c>
      <c r="C1850" s="1" t="str">
        <f t="shared" si="8393"/>
        <v>SPP FH - E Winterhaven 13308</v>
      </c>
      <c r="D1850" s="2" t="str">
        <f t="shared" si="8393"/>
        <v>A2769355</v>
      </c>
      <c r="E1850" s="141" t="str">
        <f t="shared" si="8393"/>
        <v>SPP FH - E Winterhaven 13308 - OCR</v>
      </c>
      <c r="F1850" s="119"/>
      <c r="G1850" s="194"/>
      <c r="H1850" s="194"/>
      <c r="J1850" s="166">
        <f t="shared" ref="J1850:U1850" si="8401">J1643+I1850</f>
        <v>0</v>
      </c>
      <c r="K1850" s="166">
        <f t="shared" si="8401"/>
        <v>0</v>
      </c>
      <c r="L1850" s="166">
        <f t="shared" si="8401"/>
        <v>0</v>
      </c>
      <c r="M1850" s="166">
        <f t="shared" si="8401"/>
        <v>0</v>
      </c>
      <c r="N1850" s="166">
        <f t="shared" si="8401"/>
        <v>0</v>
      </c>
      <c r="O1850" s="166">
        <f t="shared" si="8401"/>
        <v>0</v>
      </c>
      <c r="P1850" s="166">
        <f t="shared" si="8401"/>
        <v>0</v>
      </c>
      <c r="Q1850" s="166">
        <f t="shared" si="8401"/>
        <v>0</v>
      </c>
      <c r="R1850" s="166">
        <f t="shared" si="8401"/>
        <v>0</v>
      </c>
      <c r="S1850" s="166">
        <f t="shared" si="8401"/>
        <v>0</v>
      </c>
      <c r="T1850" s="166">
        <f t="shared" si="8401"/>
        <v>0</v>
      </c>
      <c r="U1850" s="166">
        <f t="shared" si="8401"/>
        <v>0</v>
      </c>
      <c r="V1850" s="166"/>
      <c r="W1850" s="166">
        <f t="shared" si="8395"/>
        <v>0</v>
      </c>
      <c r="X1850" s="166">
        <f t="shared" ref="X1850:AH1850" si="8402">X1643+W1850</f>
        <v>0</v>
      </c>
      <c r="Y1850" s="166">
        <f t="shared" si="8402"/>
        <v>0</v>
      </c>
      <c r="Z1850" s="100">
        <f t="shared" si="8402"/>
        <v>0</v>
      </c>
      <c r="AA1850" s="100">
        <f t="shared" si="8402"/>
        <v>0</v>
      </c>
      <c r="AB1850" s="100">
        <f t="shared" si="8402"/>
        <v>0</v>
      </c>
      <c r="AC1850" s="100">
        <f t="shared" si="8402"/>
        <v>0</v>
      </c>
      <c r="AD1850" s="100">
        <f t="shared" si="8402"/>
        <v>0</v>
      </c>
      <c r="AE1850" s="100">
        <f t="shared" si="8402"/>
        <v>0</v>
      </c>
      <c r="AF1850" s="100">
        <f t="shared" si="8402"/>
        <v>0</v>
      </c>
      <c r="AG1850" s="100">
        <f t="shared" si="8402"/>
        <v>0</v>
      </c>
      <c r="AH1850" s="166">
        <f t="shared" si="8402"/>
        <v>0</v>
      </c>
      <c r="AI1850" s="166"/>
      <c r="AJ1850" s="166">
        <f t="shared" si="8397"/>
        <v>0</v>
      </c>
      <c r="AK1850" s="166">
        <f t="shared" ref="AK1850:AU1850" si="8403">AK1643+AJ1850</f>
        <v>0</v>
      </c>
      <c r="AL1850" s="166">
        <f t="shared" si="8403"/>
        <v>0</v>
      </c>
      <c r="AM1850" s="100">
        <f t="shared" si="8403"/>
        <v>0</v>
      </c>
      <c r="AN1850" s="100">
        <f t="shared" si="8403"/>
        <v>0</v>
      </c>
      <c r="AO1850" s="100">
        <f t="shared" si="8403"/>
        <v>0</v>
      </c>
      <c r="AP1850" s="100">
        <f t="shared" si="8403"/>
        <v>0</v>
      </c>
      <c r="AQ1850" s="100">
        <f t="shared" si="8403"/>
        <v>0</v>
      </c>
      <c r="AR1850" s="100">
        <f t="shared" si="8403"/>
        <v>0</v>
      </c>
      <c r="AS1850" s="100">
        <f t="shared" si="8403"/>
        <v>0</v>
      </c>
      <c r="AT1850" s="100">
        <f t="shared" si="8403"/>
        <v>0</v>
      </c>
      <c r="AU1850" s="166">
        <f t="shared" si="8403"/>
        <v>0</v>
      </c>
      <c r="AV1850" s="166"/>
      <c r="AW1850" s="166">
        <f t="shared" si="8399"/>
        <v>0</v>
      </c>
      <c r="AX1850" s="166">
        <f t="shared" ref="AX1850:BH1850" si="8404">AX1643+AW1850</f>
        <v>0</v>
      </c>
      <c r="AY1850" s="166">
        <f t="shared" si="8404"/>
        <v>0</v>
      </c>
      <c r="AZ1850" s="100">
        <f t="shared" si="8404"/>
        <v>0</v>
      </c>
      <c r="BA1850" s="100">
        <f t="shared" si="8404"/>
        <v>0</v>
      </c>
      <c r="BB1850" s="100">
        <f t="shared" si="8404"/>
        <v>0</v>
      </c>
      <c r="BC1850" s="100">
        <f t="shared" si="8404"/>
        <v>0</v>
      </c>
      <c r="BD1850" s="100">
        <f t="shared" si="8404"/>
        <v>0</v>
      </c>
      <c r="BE1850" s="100">
        <f t="shared" si="8404"/>
        <v>0</v>
      </c>
      <c r="BF1850" s="100">
        <f t="shared" si="8404"/>
        <v>0</v>
      </c>
      <c r="BG1850" s="100">
        <f t="shared" si="8404"/>
        <v>0</v>
      </c>
      <c r="BH1850" s="166">
        <f t="shared" si="8404"/>
        <v>0</v>
      </c>
      <c r="BI1850" s="166"/>
      <c r="BV1850" s="142"/>
      <c r="CI1850" s="142"/>
      <c r="CV1850" s="142"/>
      <c r="DI1850" s="142"/>
      <c r="DV1850" s="142"/>
      <c r="EI1850" s="142"/>
    </row>
    <row r="1851" spans="1:140" ht="15.75" outlineLevel="1" x14ac:dyDescent="0.25">
      <c r="A1851" s="2">
        <f t="shared" si="8393"/>
        <v>2</v>
      </c>
      <c r="B1851" s="1" t="str">
        <f t="shared" si="8393"/>
        <v>PRE-09600</v>
      </c>
      <c r="C1851" s="1" t="str">
        <f t="shared" si="8393"/>
        <v>SPP FH - Knights 13807</v>
      </c>
      <c r="D1851" s="2" t="str">
        <f t="shared" si="8393"/>
        <v>PRE-09600.1</v>
      </c>
      <c r="E1851" s="141" t="str">
        <f t="shared" si="8393"/>
        <v>SPP FH - Knights 13807 - OH Feeder</v>
      </c>
      <c r="F1851" s="119"/>
      <c r="G1851" s="194"/>
      <c r="H1851" s="194"/>
      <c r="J1851" s="166">
        <f t="shared" ref="J1851:U1851" si="8405">J1644+I1851</f>
        <v>0</v>
      </c>
      <c r="K1851" s="166">
        <f t="shared" si="8405"/>
        <v>0</v>
      </c>
      <c r="L1851" s="166">
        <f t="shared" si="8405"/>
        <v>0</v>
      </c>
      <c r="M1851" s="166">
        <f t="shared" si="8405"/>
        <v>0</v>
      </c>
      <c r="N1851" s="166">
        <f t="shared" si="8405"/>
        <v>0</v>
      </c>
      <c r="O1851" s="166">
        <f t="shared" si="8405"/>
        <v>0</v>
      </c>
      <c r="P1851" s="166">
        <f t="shared" si="8405"/>
        <v>0</v>
      </c>
      <c r="Q1851" s="166">
        <f t="shared" si="8405"/>
        <v>0</v>
      </c>
      <c r="R1851" s="166">
        <f t="shared" si="8405"/>
        <v>0</v>
      </c>
      <c r="S1851" s="166">
        <f t="shared" si="8405"/>
        <v>0</v>
      </c>
      <c r="T1851" s="166">
        <f t="shared" si="8405"/>
        <v>0</v>
      </c>
      <c r="U1851" s="166">
        <f t="shared" si="8405"/>
        <v>0</v>
      </c>
      <c r="V1851" s="166"/>
      <c r="W1851" s="166">
        <f t="shared" si="8395"/>
        <v>0</v>
      </c>
      <c r="X1851" s="142">
        <f t="shared" ref="X1851:AH1851" si="8406">X1644+W1851</f>
        <v>0</v>
      </c>
      <c r="Y1851" s="142">
        <f t="shared" si="8406"/>
        <v>0</v>
      </c>
      <c r="Z1851" s="142">
        <f t="shared" si="8406"/>
        <v>0</v>
      </c>
      <c r="AA1851" s="142">
        <f t="shared" si="8406"/>
        <v>0</v>
      </c>
      <c r="AB1851" s="142">
        <f t="shared" si="8406"/>
        <v>0</v>
      </c>
      <c r="AC1851" s="142">
        <f t="shared" si="8406"/>
        <v>0</v>
      </c>
      <c r="AD1851" s="142">
        <f t="shared" si="8406"/>
        <v>0</v>
      </c>
      <c r="AE1851" s="142">
        <f t="shared" si="8406"/>
        <v>0</v>
      </c>
      <c r="AF1851" s="142">
        <f t="shared" si="8406"/>
        <v>0</v>
      </c>
      <c r="AG1851" s="142">
        <f t="shared" si="8406"/>
        <v>-502.05132999999995</v>
      </c>
      <c r="AH1851" s="142">
        <f t="shared" si="8406"/>
        <v>-1004.1026599999999</v>
      </c>
      <c r="AI1851" s="166"/>
      <c r="AJ1851" s="166">
        <f t="shared" si="8397"/>
        <v>-1426.2821875</v>
      </c>
      <c r="AK1851" s="142">
        <f t="shared" ref="AK1851:AU1851" si="8407">AK1644+AJ1851</f>
        <v>-1848.4617149999999</v>
      </c>
      <c r="AL1851" s="142">
        <f t="shared" si="8407"/>
        <v>-2270.6412424999999</v>
      </c>
      <c r="AM1851" s="142">
        <f t="shared" si="8407"/>
        <v>-2692.8207699999998</v>
      </c>
      <c r="AN1851" s="142">
        <f t="shared" si="8407"/>
        <v>-3115.0002974999998</v>
      </c>
      <c r="AO1851" s="142">
        <f t="shared" si="8407"/>
        <v>-3537.1798249999997</v>
      </c>
      <c r="AP1851" s="142">
        <f t="shared" si="8407"/>
        <v>-3959.3593524999997</v>
      </c>
      <c r="AQ1851" s="142">
        <f t="shared" si="8407"/>
        <v>-4381.5388800000001</v>
      </c>
      <c r="AR1851" s="142">
        <f t="shared" si="8407"/>
        <v>-4803.7184075000005</v>
      </c>
      <c r="AS1851" s="142">
        <f t="shared" si="8407"/>
        <v>-5225.8979350000009</v>
      </c>
      <c r="AT1851" s="142">
        <f t="shared" si="8407"/>
        <v>-5648.0774625000013</v>
      </c>
      <c r="AU1851" s="142">
        <f t="shared" si="8407"/>
        <v>-6070.2569900000017</v>
      </c>
      <c r="AV1851" s="166"/>
      <c r="AW1851" s="166">
        <f t="shared" si="8399"/>
        <v>-6492.4365175000021</v>
      </c>
      <c r="AX1851" s="142">
        <f t="shared" ref="AX1851:BH1851" si="8408">AX1644+AW1851</f>
        <v>-6976.2827116666685</v>
      </c>
      <c r="AY1851" s="142">
        <f t="shared" si="8408"/>
        <v>-7521.795572500002</v>
      </c>
      <c r="AZ1851" s="142">
        <f t="shared" si="8408"/>
        <v>-8190.6417666666684</v>
      </c>
      <c r="BA1851" s="142">
        <f t="shared" si="8408"/>
        <v>-9106.1546275000019</v>
      </c>
      <c r="BB1851" s="142">
        <f t="shared" si="8408"/>
        <v>-10268.334155000002</v>
      </c>
      <c r="BC1851" s="142">
        <f t="shared" si="8408"/>
        <v>-11677.180349166669</v>
      </c>
      <c r="BD1851" s="142">
        <f t="shared" si="8408"/>
        <v>-13332.693210000001</v>
      </c>
      <c r="BE1851" s="142">
        <f t="shared" si="8408"/>
        <v>-15234.872737500002</v>
      </c>
      <c r="BF1851" s="142">
        <f t="shared" si="8408"/>
        <v>-17383.71893166667</v>
      </c>
      <c r="BG1851" s="142">
        <f t="shared" si="8408"/>
        <v>-19655.89845916667</v>
      </c>
      <c r="BH1851" s="142">
        <f t="shared" si="8408"/>
        <v>-21986.47878666667</v>
      </c>
      <c r="BI1851" s="166"/>
      <c r="BV1851" s="142"/>
      <c r="CI1851" s="142"/>
      <c r="CV1851" s="142"/>
      <c r="DI1851" s="142"/>
      <c r="DV1851" s="142"/>
      <c r="EI1851" s="142"/>
    </row>
    <row r="1852" spans="1:140" ht="15.75" outlineLevel="1" x14ac:dyDescent="0.25">
      <c r="A1852" s="2">
        <f t="shared" si="8393"/>
        <v>2</v>
      </c>
      <c r="B1852" s="1" t="str">
        <f t="shared" si="8393"/>
        <v>PRE-09600</v>
      </c>
      <c r="C1852" s="1" t="str">
        <f t="shared" si="8393"/>
        <v>SPP FH - Knights 13807</v>
      </c>
      <c r="D1852" s="2" t="str">
        <f t="shared" si="8393"/>
        <v>PRE-09600.1</v>
      </c>
      <c r="E1852" s="141" t="str">
        <f t="shared" si="8393"/>
        <v>SPP FH - Knights 13807 - OH Feeder</v>
      </c>
      <c r="F1852" s="119"/>
      <c r="G1852" s="194"/>
      <c r="H1852" s="194"/>
      <c r="J1852" s="166">
        <f t="shared" ref="J1852:U1852" si="8409">J1645+I1852</f>
        <v>0</v>
      </c>
      <c r="K1852" s="166">
        <f t="shared" si="8409"/>
        <v>0</v>
      </c>
      <c r="L1852" s="166">
        <f t="shared" si="8409"/>
        <v>0</v>
      </c>
      <c r="M1852" s="166">
        <f t="shared" si="8409"/>
        <v>0</v>
      </c>
      <c r="N1852" s="166">
        <f t="shared" si="8409"/>
        <v>0</v>
      </c>
      <c r="O1852" s="166">
        <f t="shared" si="8409"/>
        <v>0</v>
      </c>
      <c r="P1852" s="166">
        <f t="shared" si="8409"/>
        <v>0</v>
      </c>
      <c r="Q1852" s="166">
        <f t="shared" si="8409"/>
        <v>0</v>
      </c>
      <c r="R1852" s="166">
        <f t="shared" si="8409"/>
        <v>0</v>
      </c>
      <c r="S1852" s="166">
        <f t="shared" si="8409"/>
        <v>0</v>
      </c>
      <c r="T1852" s="166">
        <f t="shared" si="8409"/>
        <v>0</v>
      </c>
      <c r="U1852" s="166">
        <f t="shared" si="8409"/>
        <v>0</v>
      </c>
      <c r="V1852" s="166"/>
      <c r="W1852" s="166">
        <f t="shared" si="8395"/>
        <v>0</v>
      </c>
      <c r="X1852" s="142">
        <f t="shared" ref="X1852:AH1852" si="8410">X1645+W1852</f>
        <v>0</v>
      </c>
      <c r="Y1852" s="142">
        <f t="shared" si="8410"/>
        <v>0</v>
      </c>
      <c r="Z1852" s="142">
        <f t="shared" si="8410"/>
        <v>0</v>
      </c>
      <c r="AA1852" s="142">
        <f t="shared" si="8410"/>
        <v>0</v>
      </c>
      <c r="AB1852" s="142">
        <f t="shared" si="8410"/>
        <v>0</v>
      </c>
      <c r="AC1852" s="142">
        <f t="shared" si="8410"/>
        <v>0</v>
      </c>
      <c r="AD1852" s="142">
        <f t="shared" si="8410"/>
        <v>0</v>
      </c>
      <c r="AE1852" s="142">
        <f t="shared" si="8410"/>
        <v>0</v>
      </c>
      <c r="AF1852" s="142">
        <f t="shared" si="8410"/>
        <v>0</v>
      </c>
      <c r="AG1852" s="142">
        <f t="shared" si="8410"/>
        <v>-201.11281</v>
      </c>
      <c r="AH1852" s="142">
        <f t="shared" si="8410"/>
        <v>-402.22561999999999</v>
      </c>
      <c r="AI1852" s="166"/>
      <c r="AJ1852" s="166">
        <f t="shared" si="8397"/>
        <v>-544.95083999999997</v>
      </c>
      <c r="AK1852" s="142">
        <f t="shared" ref="AK1852:AU1852" si="8411">AK1645+AJ1852</f>
        <v>-687.67606000000001</v>
      </c>
      <c r="AL1852" s="142">
        <f t="shared" si="8411"/>
        <v>-830.40128000000004</v>
      </c>
      <c r="AM1852" s="142">
        <f t="shared" si="8411"/>
        <v>-973.12650000000008</v>
      </c>
      <c r="AN1852" s="142">
        <f t="shared" si="8411"/>
        <v>-1115.8517200000001</v>
      </c>
      <c r="AO1852" s="142">
        <f t="shared" si="8411"/>
        <v>-1258.5769400000001</v>
      </c>
      <c r="AP1852" s="142">
        <f t="shared" si="8411"/>
        <v>-1401.3021600000002</v>
      </c>
      <c r="AQ1852" s="142">
        <f t="shared" si="8411"/>
        <v>-1544.0273800000002</v>
      </c>
      <c r="AR1852" s="142">
        <f t="shared" si="8411"/>
        <v>-1686.7526000000003</v>
      </c>
      <c r="AS1852" s="142">
        <f t="shared" si="8411"/>
        <v>-1829.4778200000003</v>
      </c>
      <c r="AT1852" s="142">
        <f t="shared" si="8411"/>
        <v>-1972.2030400000003</v>
      </c>
      <c r="AU1852" s="142">
        <f t="shared" si="8411"/>
        <v>-2114.9282600000001</v>
      </c>
      <c r="AV1852" s="166"/>
      <c r="AW1852" s="166">
        <f t="shared" si="8399"/>
        <v>-2257.6534799999999</v>
      </c>
      <c r="AX1852" s="142">
        <f t="shared" ref="AX1852:BH1852" si="8412">AX1645+AW1852</f>
        <v>-2400.3786999999998</v>
      </c>
      <c r="AY1852" s="142">
        <f t="shared" si="8412"/>
        <v>-2543.1039199999996</v>
      </c>
      <c r="AZ1852" s="142">
        <f t="shared" si="8412"/>
        <v>-2685.8291399999994</v>
      </c>
      <c r="BA1852" s="142">
        <f t="shared" si="8412"/>
        <v>-2828.5543599999992</v>
      </c>
      <c r="BB1852" s="142">
        <f t="shared" si="8412"/>
        <v>-2971.279579999999</v>
      </c>
      <c r="BC1852" s="142">
        <f t="shared" si="8412"/>
        <v>-3114.0047999999988</v>
      </c>
      <c r="BD1852" s="142">
        <f t="shared" si="8412"/>
        <v>-3256.7300199999986</v>
      </c>
      <c r="BE1852" s="142">
        <f t="shared" si="8412"/>
        <v>-3399.4552399999984</v>
      </c>
      <c r="BF1852" s="142">
        <f t="shared" si="8412"/>
        <v>-3542.1804599999982</v>
      </c>
      <c r="BG1852" s="142">
        <f t="shared" si="8412"/>
        <v>-3684.905679999998</v>
      </c>
      <c r="BH1852" s="142">
        <f t="shared" si="8412"/>
        <v>-3827.6308999999978</v>
      </c>
      <c r="BI1852" s="166"/>
      <c r="BV1852" s="142"/>
      <c r="CI1852" s="142"/>
      <c r="CV1852" s="142"/>
      <c r="DI1852" s="142"/>
      <c r="DV1852" s="142"/>
      <c r="EI1852" s="142"/>
    </row>
    <row r="1853" spans="1:140" ht="15.75" outlineLevel="1" x14ac:dyDescent="0.25">
      <c r="A1853" s="2">
        <f t="shared" si="8393"/>
        <v>2</v>
      </c>
      <c r="B1853" s="1" t="str">
        <f t="shared" si="8393"/>
        <v>PRE-09600</v>
      </c>
      <c r="C1853" s="1" t="str">
        <f t="shared" si="8393"/>
        <v>SPP FH - Knights 13807</v>
      </c>
      <c r="D1853" s="2" t="str">
        <f t="shared" si="8393"/>
        <v>PRE-09600.1</v>
      </c>
      <c r="E1853" s="141" t="str">
        <f t="shared" si="8393"/>
        <v>SPP FH - Knights 13807 - OH Feeder</v>
      </c>
      <c r="F1853" s="119"/>
      <c r="G1853" s="194"/>
      <c r="H1853" s="194"/>
      <c r="J1853" s="166">
        <f t="shared" ref="J1853:U1853" si="8413">J1646+I1853</f>
        <v>0</v>
      </c>
      <c r="K1853" s="166">
        <f t="shared" si="8413"/>
        <v>0</v>
      </c>
      <c r="L1853" s="166">
        <f t="shared" si="8413"/>
        <v>0</v>
      </c>
      <c r="M1853" s="166">
        <f t="shared" si="8413"/>
        <v>0</v>
      </c>
      <c r="N1853" s="166">
        <f t="shared" si="8413"/>
        <v>0</v>
      </c>
      <c r="O1853" s="166">
        <f t="shared" si="8413"/>
        <v>0</v>
      </c>
      <c r="P1853" s="166">
        <f t="shared" si="8413"/>
        <v>0</v>
      </c>
      <c r="Q1853" s="166">
        <f t="shared" si="8413"/>
        <v>0</v>
      </c>
      <c r="R1853" s="166">
        <f t="shared" si="8413"/>
        <v>0</v>
      </c>
      <c r="S1853" s="166">
        <f t="shared" si="8413"/>
        <v>0</v>
      </c>
      <c r="T1853" s="166">
        <f t="shared" si="8413"/>
        <v>0</v>
      </c>
      <c r="U1853" s="166">
        <f t="shared" si="8413"/>
        <v>0</v>
      </c>
      <c r="V1853" s="166"/>
      <c r="W1853" s="166">
        <f t="shared" si="8395"/>
        <v>0</v>
      </c>
      <c r="X1853" s="142">
        <f t="shared" ref="X1853:AH1853" si="8414">X1646+W1853</f>
        <v>0</v>
      </c>
      <c r="Y1853" s="142">
        <f t="shared" si="8414"/>
        <v>0</v>
      </c>
      <c r="Z1853" s="142">
        <f t="shared" si="8414"/>
        <v>0</v>
      </c>
      <c r="AA1853" s="142">
        <f t="shared" si="8414"/>
        <v>0</v>
      </c>
      <c r="AB1853" s="142">
        <f t="shared" si="8414"/>
        <v>0</v>
      </c>
      <c r="AC1853" s="142">
        <f t="shared" si="8414"/>
        <v>0</v>
      </c>
      <c r="AD1853" s="142">
        <f t="shared" si="8414"/>
        <v>0</v>
      </c>
      <c r="AE1853" s="142">
        <f t="shared" si="8414"/>
        <v>0</v>
      </c>
      <c r="AF1853" s="142">
        <f t="shared" si="8414"/>
        <v>0</v>
      </c>
      <c r="AG1853" s="142">
        <f t="shared" si="8414"/>
        <v>-0.39389999999999997</v>
      </c>
      <c r="AH1853" s="142">
        <f t="shared" si="8414"/>
        <v>-0.78779999999999994</v>
      </c>
      <c r="AI1853" s="166"/>
      <c r="AJ1853" s="166">
        <f t="shared" si="8397"/>
        <v>-1.1598166666666667</v>
      </c>
      <c r="AK1853" s="142">
        <f t="shared" ref="AK1853:AU1853" si="8415">AK1646+AJ1853</f>
        <v>-1.5318333333333334</v>
      </c>
      <c r="AL1853" s="142">
        <f t="shared" si="8415"/>
        <v>-1.90385</v>
      </c>
      <c r="AM1853" s="142">
        <f t="shared" si="8415"/>
        <v>-2.2758666666666669</v>
      </c>
      <c r="AN1853" s="142">
        <f t="shared" si="8415"/>
        <v>-2.6478833333333336</v>
      </c>
      <c r="AO1853" s="142">
        <f t="shared" si="8415"/>
        <v>-3.0199000000000003</v>
      </c>
      <c r="AP1853" s="142">
        <f t="shared" si="8415"/>
        <v>-3.3919166666666669</v>
      </c>
      <c r="AQ1853" s="142">
        <f t="shared" si="8415"/>
        <v>-3.7639333333333336</v>
      </c>
      <c r="AR1853" s="142">
        <f t="shared" si="8415"/>
        <v>-4.1359500000000002</v>
      </c>
      <c r="AS1853" s="142">
        <f t="shared" si="8415"/>
        <v>-4.5079666666666673</v>
      </c>
      <c r="AT1853" s="142">
        <f t="shared" si="8415"/>
        <v>-4.8799833333333344</v>
      </c>
      <c r="AU1853" s="142">
        <f t="shared" si="8415"/>
        <v>-5.2520000000000016</v>
      </c>
      <c r="AV1853" s="166"/>
      <c r="AW1853" s="166">
        <f t="shared" si="8399"/>
        <v>-5.6240166666666687</v>
      </c>
      <c r="AX1853" s="142">
        <f t="shared" ref="AX1853:BH1853" si="8416">AX1646+AW1853</f>
        <v>-5.9960333333333358</v>
      </c>
      <c r="AY1853" s="142">
        <f t="shared" si="8416"/>
        <v>-6.3680500000000029</v>
      </c>
      <c r="AZ1853" s="142">
        <f t="shared" si="8416"/>
        <v>-6.74006666666667</v>
      </c>
      <c r="BA1853" s="142">
        <f t="shared" si="8416"/>
        <v>-7.1120833333333371</v>
      </c>
      <c r="BB1853" s="142">
        <f t="shared" si="8416"/>
        <v>-7.4841000000000042</v>
      </c>
      <c r="BC1853" s="142">
        <f t="shared" si="8416"/>
        <v>-7.8561166666666713</v>
      </c>
      <c r="BD1853" s="142">
        <f t="shared" si="8416"/>
        <v>-8.2281333333333375</v>
      </c>
      <c r="BE1853" s="142">
        <f t="shared" si="8416"/>
        <v>-8.6001500000000046</v>
      </c>
      <c r="BF1853" s="142">
        <f t="shared" si="8416"/>
        <v>-8.9721666666666717</v>
      </c>
      <c r="BG1853" s="142">
        <f t="shared" si="8416"/>
        <v>-9.3441833333333388</v>
      </c>
      <c r="BH1853" s="142">
        <f t="shared" si="8416"/>
        <v>-9.7162000000000059</v>
      </c>
      <c r="BI1853" s="166"/>
      <c r="BV1853" s="142"/>
      <c r="CI1853" s="142"/>
      <c r="CV1853" s="142"/>
      <c r="DI1853" s="142"/>
      <c r="DV1853" s="142"/>
      <c r="EI1853" s="142"/>
    </row>
    <row r="1854" spans="1:140" ht="15.75" outlineLevel="1" x14ac:dyDescent="0.25">
      <c r="A1854" s="2">
        <f t="shared" si="8393"/>
        <v>2</v>
      </c>
      <c r="B1854" s="1" t="str">
        <f t="shared" si="8393"/>
        <v>PRE-09600</v>
      </c>
      <c r="C1854" s="1" t="str">
        <f t="shared" si="8393"/>
        <v>SPP FH - Knights 13807</v>
      </c>
      <c r="D1854" s="2" t="str">
        <f t="shared" si="8393"/>
        <v>PRE-09600.1</v>
      </c>
      <c r="E1854" s="141" t="str">
        <f t="shared" si="8393"/>
        <v>SPP FH - Knights 13807 - OH Feeder</v>
      </c>
      <c r="F1854" s="119"/>
      <c r="G1854" s="194"/>
      <c r="H1854" s="194"/>
      <c r="J1854" s="166">
        <f t="shared" ref="J1854:U1854" si="8417">J1647+I1854</f>
        <v>0</v>
      </c>
      <c r="K1854" s="166">
        <f t="shared" si="8417"/>
        <v>0</v>
      </c>
      <c r="L1854" s="166">
        <f t="shared" si="8417"/>
        <v>0</v>
      </c>
      <c r="M1854" s="166">
        <f t="shared" si="8417"/>
        <v>0</v>
      </c>
      <c r="N1854" s="166">
        <f t="shared" si="8417"/>
        <v>0</v>
      </c>
      <c r="O1854" s="166">
        <f t="shared" si="8417"/>
        <v>0</v>
      </c>
      <c r="P1854" s="166">
        <f t="shared" si="8417"/>
        <v>0</v>
      </c>
      <c r="Q1854" s="166">
        <f t="shared" si="8417"/>
        <v>0</v>
      </c>
      <c r="R1854" s="166">
        <f t="shared" si="8417"/>
        <v>0</v>
      </c>
      <c r="S1854" s="166">
        <f t="shared" si="8417"/>
        <v>0</v>
      </c>
      <c r="T1854" s="166">
        <f t="shared" si="8417"/>
        <v>0</v>
      </c>
      <c r="U1854" s="166">
        <f t="shared" si="8417"/>
        <v>0</v>
      </c>
      <c r="V1854" s="166"/>
      <c r="W1854" s="166">
        <f t="shared" si="8395"/>
        <v>0</v>
      </c>
      <c r="X1854" s="142">
        <f t="shared" ref="X1854:AH1854" si="8418">X1647+W1854</f>
        <v>0</v>
      </c>
      <c r="Y1854" s="142">
        <f t="shared" si="8418"/>
        <v>0</v>
      </c>
      <c r="Z1854" s="142">
        <f t="shared" si="8418"/>
        <v>0</v>
      </c>
      <c r="AA1854" s="142">
        <f t="shared" si="8418"/>
        <v>0</v>
      </c>
      <c r="AB1854" s="142">
        <f t="shared" si="8418"/>
        <v>0</v>
      </c>
      <c r="AC1854" s="142">
        <f t="shared" si="8418"/>
        <v>0</v>
      </c>
      <c r="AD1854" s="142">
        <f t="shared" si="8418"/>
        <v>0</v>
      </c>
      <c r="AE1854" s="142">
        <f t="shared" si="8418"/>
        <v>0</v>
      </c>
      <c r="AF1854" s="142">
        <f t="shared" si="8418"/>
        <v>0</v>
      </c>
      <c r="AG1854" s="142">
        <f t="shared" si="8418"/>
        <v>-541.43858999999998</v>
      </c>
      <c r="AH1854" s="142">
        <f t="shared" si="8418"/>
        <v>-1082.87718</v>
      </c>
      <c r="AI1854" s="166"/>
      <c r="AJ1854" s="166">
        <f t="shared" si="8397"/>
        <v>-1636.6211925</v>
      </c>
      <c r="AK1854" s="142">
        <f t="shared" ref="AK1854:AU1854" si="8419">AK1647+AJ1854</f>
        <v>-2190.3652050000001</v>
      </c>
      <c r="AL1854" s="142">
        <f t="shared" si="8419"/>
        <v>-2744.1092175000003</v>
      </c>
      <c r="AM1854" s="142">
        <f t="shared" si="8419"/>
        <v>-3297.8532300000006</v>
      </c>
      <c r="AN1854" s="142">
        <f t="shared" si="8419"/>
        <v>-3851.5972425000009</v>
      </c>
      <c r="AO1854" s="142">
        <f t="shared" si="8419"/>
        <v>-4405.3412550000012</v>
      </c>
      <c r="AP1854" s="142">
        <f t="shared" si="8419"/>
        <v>-4959.0852675000015</v>
      </c>
      <c r="AQ1854" s="142">
        <f t="shared" si="8419"/>
        <v>-5512.8292800000017</v>
      </c>
      <c r="AR1854" s="142">
        <f t="shared" si="8419"/>
        <v>-6066.573292500002</v>
      </c>
      <c r="AS1854" s="142">
        <f t="shared" si="8419"/>
        <v>-6620.3173050000023</v>
      </c>
      <c r="AT1854" s="142">
        <f t="shared" si="8419"/>
        <v>-7174.0613175000026</v>
      </c>
      <c r="AU1854" s="142">
        <f t="shared" si="8419"/>
        <v>-7727.8053300000029</v>
      </c>
      <c r="AV1854" s="166"/>
      <c r="AW1854" s="166">
        <f t="shared" si="8399"/>
        <v>-8281.5493425000022</v>
      </c>
      <c r="AX1854" s="142">
        <f t="shared" ref="AX1854:BH1854" si="8420">AX1647+AW1854</f>
        <v>-8835.2933550000016</v>
      </c>
      <c r="AY1854" s="142">
        <f t="shared" si="8420"/>
        <v>-9389.037367500001</v>
      </c>
      <c r="AZ1854" s="142">
        <f t="shared" si="8420"/>
        <v>-9942.7813800000004</v>
      </c>
      <c r="BA1854" s="142">
        <f t="shared" si="8420"/>
        <v>-10496.5253925</v>
      </c>
      <c r="BB1854" s="142">
        <f t="shared" si="8420"/>
        <v>-11050.269404999999</v>
      </c>
      <c r="BC1854" s="142">
        <f t="shared" si="8420"/>
        <v>-11604.013417499998</v>
      </c>
      <c r="BD1854" s="142">
        <f t="shared" si="8420"/>
        <v>-12157.757429999998</v>
      </c>
      <c r="BE1854" s="142">
        <f t="shared" si="8420"/>
        <v>-12711.501442499997</v>
      </c>
      <c r="BF1854" s="142">
        <f t="shared" si="8420"/>
        <v>-13265.245454999997</v>
      </c>
      <c r="BG1854" s="142">
        <f t="shared" si="8420"/>
        <v>-13818.989467499996</v>
      </c>
      <c r="BH1854" s="142">
        <f t="shared" si="8420"/>
        <v>-14372.733479999995</v>
      </c>
      <c r="BI1854" s="166"/>
      <c r="BV1854" s="142"/>
      <c r="CI1854" s="142"/>
      <c r="CV1854" s="142"/>
      <c r="DI1854" s="142"/>
      <c r="DV1854" s="142"/>
      <c r="EI1854" s="142"/>
    </row>
    <row r="1855" spans="1:140" ht="15.75" outlineLevel="1" x14ac:dyDescent="0.25">
      <c r="A1855" s="2">
        <f t="shared" si="8393"/>
        <v>2</v>
      </c>
      <c r="B1855" s="1" t="str">
        <f t="shared" si="8393"/>
        <v>PRE-09600</v>
      </c>
      <c r="C1855" s="1" t="str">
        <f t="shared" si="8393"/>
        <v>SPP FH - Knights 13807</v>
      </c>
      <c r="D1855" s="2" t="str">
        <f t="shared" si="8393"/>
        <v>A2769269</v>
      </c>
      <c r="E1855" s="141" t="str">
        <f t="shared" si="8393"/>
        <v>SPP FH - Knights 13807 - OCR</v>
      </c>
      <c r="F1855" s="119"/>
      <c r="G1855" s="194"/>
      <c r="H1855" s="194"/>
      <c r="J1855" s="166">
        <f t="shared" ref="J1855:U1855" si="8421">J1648+I1855</f>
        <v>0</v>
      </c>
      <c r="K1855" s="166">
        <f t="shared" si="8421"/>
        <v>0</v>
      </c>
      <c r="L1855" s="166">
        <f t="shared" si="8421"/>
        <v>0</v>
      </c>
      <c r="M1855" s="166">
        <f t="shared" si="8421"/>
        <v>0</v>
      </c>
      <c r="N1855" s="166">
        <f t="shared" si="8421"/>
        <v>0</v>
      </c>
      <c r="O1855" s="166">
        <f t="shared" si="8421"/>
        <v>0</v>
      </c>
      <c r="P1855" s="166">
        <f t="shared" si="8421"/>
        <v>0</v>
      </c>
      <c r="Q1855" s="166">
        <f t="shared" si="8421"/>
        <v>0</v>
      </c>
      <c r="R1855" s="166">
        <f t="shared" si="8421"/>
        <v>0</v>
      </c>
      <c r="S1855" s="166">
        <f t="shared" si="8421"/>
        <v>0</v>
      </c>
      <c r="T1855" s="166">
        <f t="shared" si="8421"/>
        <v>0</v>
      </c>
      <c r="U1855" s="166">
        <f t="shared" si="8421"/>
        <v>0</v>
      </c>
      <c r="V1855" s="166"/>
      <c r="W1855" s="166">
        <f t="shared" si="8395"/>
        <v>0</v>
      </c>
      <c r="X1855" s="142">
        <f t="shared" ref="X1855:AH1855" si="8422">X1648+W1855</f>
        <v>0</v>
      </c>
      <c r="Y1855" s="142">
        <f t="shared" si="8422"/>
        <v>0</v>
      </c>
      <c r="Z1855" s="142">
        <f t="shared" si="8422"/>
        <v>0</v>
      </c>
      <c r="AA1855" s="142">
        <f t="shared" si="8422"/>
        <v>0</v>
      </c>
      <c r="AB1855" s="142">
        <f t="shared" si="8422"/>
        <v>0</v>
      </c>
      <c r="AC1855" s="142">
        <f t="shared" si="8422"/>
        <v>0</v>
      </c>
      <c r="AD1855" s="142">
        <f t="shared" si="8422"/>
        <v>0</v>
      </c>
      <c r="AE1855" s="142">
        <f t="shared" si="8422"/>
        <v>0</v>
      </c>
      <c r="AF1855" s="142">
        <f t="shared" si="8422"/>
        <v>0</v>
      </c>
      <c r="AG1855" s="142">
        <f t="shared" si="8422"/>
        <v>0</v>
      </c>
      <c r="AH1855" s="142">
        <f t="shared" si="8422"/>
        <v>0</v>
      </c>
      <c r="AI1855" s="166"/>
      <c r="AJ1855" s="166">
        <f t="shared" si="8397"/>
        <v>0</v>
      </c>
      <c r="AK1855" s="142">
        <f t="shared" ref="AK1855:AU1855" si="8423">AK1648+AJ1855</f>
        <v>0</v>
      </c>
      <c r="AL1855" s="142">
        <f t="shared" si="8423"/>
        <v>0</v>
      </c>
      <c r="AM1855" s="142">
        <f t="shared" si="8423"/>
        <v>0</v>
      </c>
      <c r="AN1855" s="142">
        <f t="shared" si="8423"/>
        <v>0</v>
      </c>
      <c r="AO1855" s="142">
        <f t="shared" si="8423"/>
        <v>0</v>
      </c>
      <c r="AP1855" s="142">
        <f t="shared" si="8423"/>
        <v>0</v>
      </c>
      <c r="AQ1855" s="142">
        <f t="shared" si="8423"/>
        <v>0</v>
      </c>
      <c r="AR1855" s="142">
        <f t="shared" si="8423"/>
        <v>0</v>
      </c>
      <c r="AS1855" s="142">
        <f t="shared" si="8423"/>
        <v>0</v>
      </c>
      <c r="AT1855" s="142">
        <f t="shared" si="8423"/>
        <v>0</v>
      </c>
      <c r="AU1855" s="142">
        <f t="shared" si="8423"/>
        <v>0</v>
      </c>
      <c r="AV1855" s="166"/>
      <c r="AW1855" s="166">
        <f t="shared" si="8399"/>
        <v>0</v>
      </c>
      <c r="AX1855" s="142">
        <f t="shared" ref="AX1855:BH1855" si="8424">AX1648+AW1855</f>
        <v>0</v>
      </c>
      <c r="AY1855" s="142">
        <f t="shared" si="8424"/>
        <v>0</v>
      </c>
      <c r="AZ1855" s="142">
        <f t="shared" si="8424"/>
        <v>0</v>
      </c>
      <c r="BA1855" s="142">
        <f t="shared" si="8424"/>
        <v>0</v>
      </c>
      <c r="BB1855" s="142">
        <f t="shared" si="8424"/>
        <v>0</v>
      </c>
      <c r="BC1855" s="142">
        <f t="shared" si="8424"/>
        <v>0</v>
      </c>
      <c r="BD1855" s="142">
        <f t="shared" si="8424"/>
        <v>0</v>
      </c>
      <c r="BE1855" s="142">
        <f t="shared" si="8424"/>
        <v>0</v>
      </c>
      <c r="BF1855" s="142">
        <f t="shared" si="8424"/>
        <v>0</v>
      </c>
      <c r="BG1855" s="142">
        <f t="shared" si="8424"/>
        <v>0</v>
      </c>
      <c r="BH1855" s="142">
        <f t="shared" si="8424"/>
        <v>0</v>
      </c>
      <c r="BI1855" s="166"/>
      <c r="BV1855" s="142"/>
      <c r="CI1855" s="142"/>
      <c r="CV1855" s="142"/>
      <c r="DI1855" s="142"/>
      <c r="DV1855" s="142"/>
      <c r="EI1855" s="142"/>
    </row>
    <row r="1856" spans="1:140" ht="15.75" outlineLevel="1" x14ac:dyDescent="0.25">
      <c r="A1856" s="2">
        <f t="shared" si="8393"/>
        <v>3</v>
      </c>
      <c r="B1856" s="1" t="str">
        <f t="shared" si="8393"/>
        <v>PRE-09601</v>
      </c>
      <c r="C1856" s="1" t="str">
        <f t="shared" si="8393"/>
        <v>SPP FH - Knights 13805</v>
      </c>
      <c r="D1856" s="2" t="str">
        <f t="shared" si="8393"/>
        <v>PRE-09601.1</v>
      </c>
      <c r="E1856" s="141" t="str">
        <f t="shared" si="8393"/>
        <v>SPP FH - Knights 13805 - OH Feeder</v>
      </c>
      <c r="F1856" s="119"/>
      <c r="G1856" s="194"/>
      <c r="H1856" s="194"/>
      <c r="J1856" s="166">
        <f t="shared" ref="J1856:U1856" si="8425">J1649+I1856</f>
        <v>0</v>
      </c>
      <c r="K1856" s="166">
        <f t="shared" si="8425"/>
        <v>0</v>
      </c>
      <c r="L1856" s="166">
        <f t="shared" si="8425"/>
        <v>0</v>
      </c>
      <c r="M1856" s="166">
        <f t="shared" si="8425"/>
        <v>0</v>
      </c>
      <c r="N1856" s="166">
        <f t="shared" si="8425"/>
        <v>0</v>
      </c>
      <c r="O1856" s="166">
        <f t="shared" si="8425"/>
        <v>0</v>
      </c>
      <c r="P1856" s="166">
        <f t="shared" si="8425"/>
        <v>0</v>
      </c>
      <c r="Q1856" s="166">
        <f t="shared" si="8425"/>
        <v>0</v>
      </c>
      <c r="R1856" s="166">
        <f t="shared" si="8425"/>
        <v>0</v>
      </c>
      <c r="S1856" s="166">
        <f t="shared" si="8425"/>
        <v>0</v>
      </c>
      <c r="T1856" s="166">
        <f t="shared" si="8425"/>
        <v>0</v>
      </c>
      <c r="U1856" s="166">
        <f t="shared" si="8425"/>
        <v>0</v>
      </c>
      <c r="V1856" s="166"/>
      <c r="W1856" s="166">
        <f t="shared" si="8395"/>
        <v>0</v>
      </c>
      <c r="X1856" s="142">
        <f t="shared" ref="X1856:AH1856" si="8426">X1649+W1856</f>
        <v>0</v>
      </c>
      <c r="Y1856" s="142">
        <f t="shared" si="8426"/>
        <v>0</v>
      </c>
      <c r="Z1856" s="142">
        <f t="shared" si="8426"/>
        <v>0</v>
      </c>
      <c r="AA1856" s="142">
        <f t="shared" si="8426"/>
        <v>0</v>
      </c>
      <c r="AB1856" s="142">
        <f t="shared" si="8426"/>
        <v>0</v>
      </c>
      <c r="AC1856" s="142">
        <f t="shared" si="8426"/>
        <v>0</v>
      </c>
      <c r="AD1856" s="142">
        <f t="shared" si="8426"/>
        <v>0</v>
      </c>
      <c r="AE1856" s="142">
        <f t="shared" si="8426"/>
        <v>0</v>
      </c>
      <c r="AF1856" s="142">
        <f t="shared" si="8426"/>
        <v>0</v>
      </c>
      <c r="AG1856" s="142">
        <f t="shared" si="8426"/>
        <v>0</v>
      </c>
      <c r="AH1856" s="142">
        <f t="shared" si="8426"/>
        <v>0</v>
      </c>
      <c r="AI1856" s="166"/>
      <c r="AJ1856" s="166">
        <f t="shared" si="8397"/>
        <v>0</v>
      </c>
      <c r="AK1856" s="142">
        <f t="shared" ref="AK1856:AU1856" si="8427">AK1649+AJ1856</f>
        <v>0</v>
      </c>
      <c r="AL1856" s="142">
        <f t="shared" si="8427"/>
        <v>0</v>
      </c>
      <c r="AM1856" s="142">
        <f t="shared" si="8427"/>
        <v>-1630.0580016666661</v>
      </c>
      <c r="AN1856" s="142">
        <f t="shared" si="8427"/>
        <v>-3260.1160033333322</v>
      </c>
      <c r="AO1856" s="142">
        <f t="shared" si="8427"/>
        <v>-4890.174004999998</v>
      </c>
      <c r="AP1856" s="142">
        <f t="shared" si="8427"/>
        <v>-6520.2320066666643</v>
      </c>
      <c r="AQ1856" s="142">
        <f t="shared" si="8427"/>
        <v>-8150.2900083333307</v>
      </c>
      <c r="AR1856" s="142">
        <f t="shared" si="8427"/>
        <v>-9780.3480099999961</v>
      </c>
      <c r="AS1856" s="142">
        <f t="shared" si="8427"/>
        <v>-11410.406011666662</v>
      </c>
      <c r="AT1856" s="142">
        <f t="shared" si="8427"/>
        <v>-13040.464013333329</v>
      </c>
      <c r="AU1856" s="142">
        <f t="shared" si="8427"/>
        <v>-14670.522014999995</v>
      </c>
      <c r="AV1856" s="166"/>
      <c r="AW1856" s="166">
        <f t="shared" si="8399"/>
        <v>-16300.580016666661</v>
      </c>
      <c r="AX1856" s="142">
        <f t="shared" ref="AX1856:BH1856" si="8428">AX1649+AW1856</f>
        <v>-17930.638018333328</v>
      </c>
      <c r="AY1856" s="142">
        <f t="shared" si="8428"/>
        <v>-19560.696019999992</v>
      </c>
      <c r="AZ1856" s="142">
        <f t="shared" si="8428"/>
        <v>-21190.754021666657</v>
      </c>
      <c r="BA1856" s="142">
        <f t="shared" si="8428"/>
        <v>-22820.812023333321</v>
      </c>
      <c r="BB1856" s="142">
        <f t="shared" si="8428"/>
        <v>-24450.870024999986</v>
      </c>
      <c r="BC1856" s="142">
        <f t="shared" si="8428"/>
        <v>-26080.92802666665</v>
      </c>
      <c r="BD1856" s="142">
        <f t="shared" si="8428"/>
        <v>-27710.986028333315</v>
      </c>
      <c r="BE1856" s="142">
        <f t="shared" si="8428"/>
        <v>-29341.044029999979</v>
      </c>
      <c r="BF1856" s="142">
        <f t="shared" si="8428"/>
        <v>-30971.102031666644</v>
      </c>
      <c r="BG1856" s="142">
        <f t="shared" si="8428"/>
        <v>-32601.160033333308</v>
      </c>
      <c r="BH1856" s="142">
        <f t="shared" si="8428"/>
        <v>-34231.218034999976</v>
      </c>
      <c r="BI1856" s="166"/>
      <c r="BV1856" s="142"/>
      <c r="CI1856" s="142"/>
      <c r="CV1856" s="142"/>
      <c r="DI1856" s="142"/>
      <c r="DV1856" s="142"/>
      <c r="EI1856" s="142"/>
    </row>
    <row r="1857" spans="1:139" ht="15.75" outlineLevel="1" x14ac:dyDescent="0.25">
      <c r="A1857" s="2">
        <f t="shared" si="8393"/>
        <v>3</v>
      </c>
      <c r="B1857" s="1" t="str">
        <f t="shared" si="8393"/>
        <v>PRE-09601</v>
      </c>
      <c r="C1857" s="1" t="str">
        <f t="shared" si="8393"/>
        <v>SPP FH - Knights 13805</v>
      </c>
      <c r="D1857" s="2" t="str">
        <f t="shared" si="8393"/>
        <v>A2763487</v>
      </c>
      <c r="E1857" s="141" t="str">
        <f t="shared" si="8393"/>
        <v>KNIG805A OCR#125028</v>
      </c>
      <c r="F1857" s="119"/>
      <c r="G1857" s="194"/>
      <c r="H1857" s="194"/>
      <c r="J1857" s="166">
        <f t="shared" ref="J1857:U1857" si="8429">J1650+I1857</f>
        <v>0</v>
      </c>
      <c r="K1857" s="166">
        <f t="shared" si="8429"/>
        <v>0</v>
      </c>
      <c r="L1857" s="166">
        <f t="shared" si="8429"/>
        <v>0</v>
      </c>
      <c r="M1857" s="166">
        <f t="shared" si="8429"/>
        <v>0</v>
      </c>
      <c r="N1857" s="166">
        <f t="shared" si="8429"/>
        <v>0</v>
      </c>
      <c r="O1857" s="166">
        <f t="shared" si="8429"/>
        <v>0</v>
      </c>
      <c r="P1857" s="166">
        <f t="shared" si="8429"/>
        <v>0</v>
      </c>
      <c r="Q1857" s="166">
        <f t="shared" si="8429"/>
        <v>0</v>
      </c>
      <c r="R1857" s="166">
        <f t="shared" si="8429"/>
        <v>0</v>
      </c>
      <c r="S1857" s="166">
        <f t="shared" si="8429"/>
        <v>0</v>
      </c>
      <c r="T1857" s="166">
        <f t="shared" si="8429"/>
        <v>0</v>
      </c>
      <c r="U1857" s="166">
        <f t="shared" si="8429"/>
        <v>0</v>
      </c>
      <c r="V1857" s="166"/>
      <c r="W1857" s="166">
        <f t="shared" si="8395"/>
        <v>0</v>
      </c>
      <c r="X1857" s="142">
        <f t="shared" ref="X1857:AH1857" si="8430">X1650+W1857</f>
        <v>0</v>
      </c>
      <c r="Y1857" s="142">
        <f t="shared" si="8430"/>
        <v>0</v>
      </c>
      <c r="Z1857" s="142">
        <f t="shared" si="8430"/>
        <v>0</v>
      </c>
      <c r="AA1857" s="142">
        <f t="shared" si="8430"/>
        <v>0</v>
      </c>
      <c r="AB1857" s="142">
        <f t="shared" si="8430"/>
        <v>0</v>
      </c>
      <c r="AC1857" s="142">
        <f t="shared" si="8430"/>
        <v>0</v>
      </c>
      <c r="AD1857" s="142">
        <f t="shared" si="8430"/>
        <v>0</v>
      </c>
      <c r="AE1857" s="142">
        <f t="shared" si="8430"/>
        <v>0</v>
      </c>
      <c r="AF1857" s="142">
        <f t="shared" si="8430"/>
        <v>0</v>
      </c>
      <c r="AG1857" s="142">
        <f t="shared" si="8430"/>
        <v>0</v>
      </c>
      <c r="AH1857" s="142">
        <f t="shared" si="8430"/>
        <v>0</v>
      </c>
      <c r="AI1857" s="166"/>
      <c r="AJ1857" s="166">
        <f t="shared" si="8397"/>
        <v>0</v>
      </c>
      <c r="AK1857" s="142">
        <f t="shared" ref="AK1857:AU1857" si="8431">AK1650+AJ1857</f>
        <v>0</v>
      </c>
      <c r="AL1857" s="142">
        <f t="shared" si="8431"/>
        <v>0</v>
      </c>
      <c r="AM1857" s="142">
        <f t="shared" si="8431"/>
        <v>0</v>
      </c>
      <c r="AN1857" s="142">
        <f t="shared" si="8431"/>
        <v>0</v>
      </c>
      <c r="AO1857" s="142">
        <f t="shared" si="8431"/>
        <v>0</v>
      </c>
      <c r="AP1857" s="142">
        <f t="shared" si="8431"/>
        <v>0</v>
      </c>
      <c r="AQ1857" s="142">
        <f t="shared" si="8431"/>
        <v>0</v>
      </c>
      <c r="AR1857" s="142">
        <f t="shared" si="8431"/>
        <v>0</v>
      </c>
      <c r="AS1857" s="142">
        <f t="shared" si="8431"/>
        <v>0</v>
      </c>
      <c r="AT1857" s="142">
        <f t="shared" si="8431"/>
        <v>0</v>
      </c>
      <c r="AU1857" s="142">
        <f t="shared" si="8431"/>
        <v>0</v>
      </c>
      <c r="AV1857" s="166"/>
      <c r="AW1857" s="166">
        <f t="shared" si="8399"/>
        <v>0</v>
      </c>
      <c r="AX1857" s="142">
        <f t="shared" ref="AX1857:BH1857" si="8432">AX1650+AW1857</f>
        <v>0</v>
      </c>
      <c r="AY1857" s="142">
        <f t="shared" si="8432"/>
        <v>0</v>
      </c>
      <c r="AZ1857" s="142">
        <f t="shared" si="8432"/>
        <v>0</v>
      </c>
      <c r="BA1857" s="142">
        <f t="shared" si="8432"/>
        <v>0</v>
      </c>
      <c r="BB1857" s="142">
        <f t="shared" si="8432"/>
        <v>0</v>
      </c>
      <c r="BC1857" s="142">
        <f t="shared" si="8432"/>
        <v>0</v>
      </c>
      <c r="BD1857" s="142">
        <f t="shared" si="8432"/>
        <v>0</v>
      </c>
      <c r="BE1857" s="142">
        <f t="shared" si="8432"/>
        <v>0</v>
      </c>
      <c r="BF1857" s="142">
        <f t="shared" si="8432"/>
        <v>0</v>
      </c>
      <c r="BG1857" s="142">
        <f t="shared" si="8432"/>
        <v>0</v>
      </c>
      <c r="BH1857" s="142">
        <f t="shared" si="8432"/>
        <v>0</v>
      </c>
      <c r="BI1857" s="166"/>
      <c r="BV1857" s="142"/>
      <c r="CI1857" s="142"/>
      <c r="CV1857" s="142"/>
      <c r="DI1857" s="142"/>
      <c r="DV1857" s="142"/>
      <c r="EI1857" s="142"/>
    </row>
    <row r="1858" spans="1:139" ht="15.75" outlineLevel="1" x14ac:dyDescent="0.25">
      <c r="A1858" s="2">
        <f t="shared" si="8393"/>
        <v>3</v>
      </c>
      <c r="B1858" s="1" t="str">
        <f t="shared" si="8393"/>
        <v>PRE-09601</v>
      </c>
      <c r="C1858" s="1" t="str">
        <f t="shared" si="8393"/>
        <v>SPP FH - Knights 13805</v>
      </c>
      <c r="D1858" s="2" t="str">
        <f t="shared" si="8393"/>
        <v>A2763491</v>
      </c>
      <c r="E1858" s="141" t="str">
        <f t="shared" si="8393"/>
        <v>SPP FH - Knights 13805 - OCR</v>
      </c>
      <c r="F1858" s="119"/>
      <c r="G1858" s="194"/>
      <c r="H1858" s="194"/>
      <c r="J1858" s="166">
        <f t="shared" ref="J1858:U1858" si="8433">J1651+I1858</f>
        <v>0</v>
      </c>
      <c r="K1858" s="166">
        <f t="shared" si="8433"/>
        <v>0</v>
      </c>
      <c r="L1858" s="166">
        <f t="shared" si="8433"/>
        <v>0</v>
      </c>
      <c r="M1858" s="166">
        <f t="shared" si="8433"/>
        <v>0</v>
      </c>
      <c r="N1858" s="166">
        <f t="shared" si="8433"/>
        <v>0</v>
      </c>
      <c r="O1858" s="166">
        <f t="shared" si="8433"/>
        <v>0</v>
      </c>
      <c r="P1858" s="166">
        <f t="shared" si="8433"/>
        <v>0</v>
      </c>
      <c r="Q1858" s="166">
        <f t="shared" si="8433"/>
        <v>0</v>
      </c>
      <c r="R1858" s="166">
        <f t="shared" si="8433"/>
        <v>0</v>
      </c>
      <c r="S1858" s="166">
        <f t="shared" si="8433"/>
        <v>0</v>
      </c>
      <c r="T1858" s="166">
        <f t="shared" si="8433"/>
        <v>0</v>
      </c>
      <c r="U1858" s="166">
        <f t="shared" si="8433"/>
        <v>0</v>
      </c>
      <c r="V1858" s="166"/>
      <c r="W1858" s="166">
        <f t="shared" si="8395"/>
        <v>0</v>
      </c>
      <c r="X1858" s="142">
        <f t="shared" ref="X1858:AH1858" si="8434">X1651+W1858</f>
        <v>0</v>
      </c>
      <c r="Y1858" s="142">
        <f t="shared" si="8434"/>
        <v>0</v>
      </c>
      <c r="Z1858" s="142">
        <f t="shared" si="8434"/>
        <v>0</v>
      </c>
      <c r="AA1858" s="142">
        <f t="shared" si="8434"/>
        <v>0</v>
      </c>
      <c r="AB1858" s="142">
        <f t="shared" si="8434"/>
        <v>0</v>
      </c>
      <c r="AC1858" s="142">
        <f t="shared" si="8434"/>
        <v>0</v>
      </c>
      <c r="AD1858" s="142">
        <f t="shared" si="8434"/>
        <v>0</v>
      </c>
      <c r="AE1858" s="142">
        <f t="shared" si="8434"/>
        <v>0</v>
      </c>
      <c r="AF1858" s="142">
        <f t="shared" si="8434"/>
        <v>0</v>
      </c>
      <c r="AG1858" s="142">
        <f t="shared" si="8434"/>
        <v>0</v>
      </c>
      <c r="AH1858" s="142">
        <f t="shared" si="8434"/>
        <v>0</v>
      </c>
      <c r="AI1858" s="166"/>
      <c r="AJ1858" s="166">
        <f t="shared" si="8397"/>
        <v>0</v>
      </c>
      <c r="AK1858" s="142">
        <f t="shared" ref="AK1858:AU1858" si="8435">AK1651+AJ1858</f>
        <v>0</v>
      </c>
      <c r="AL1858" s="142">
        <f t="shared" si="8435"/>
        <v>0</v>
      </c>
      <c r="AM1858" s="142">
        <f t="shared" si="8435"/>
        <v>0</v>
      </c>
      <c r="AN1858" s="142">
        <f t="shared" si="8435"/>
        <v>0</v>
      </c>
      <c r="AO1858" s="142">
        <f t="shared" si="8435"/>
        <v>0</v>
      </c>
      <c r="AP1858" s="142">
        <f t="shared" si="8435"/>
        <v>0</v>
      </c>
      <c r="AQ1858" s="142">
        <f t="shared" si="8435"/>
        <v>0</v>
      </c>
      <c r="AR1858" s="142">
        <f t="shared" si="8435"/>
        <v>0</v>
      </c>
      <c r="AS1858" s="142">
        <f t="shared" si="8435"/>
        <v>0</v>
      </c>
      <c r="AT1858" s="142">
        <f t="shared" si="8435"/>
        <v>0</v>
      </c>
      <c r="AU1858" s="142">
        <f t="shared" si="8435"/>
        <v>0</v>
      </c>
      <c r="AV1858" s="166"/>
      <c r="AW1858" s="166">
        <f t="shared" si="8399"/>
        <v>0</v>
      </c>
      <c r="AX1858" s="142">
        <f t="shared" ref="AX1858:BH1858" si="8436">AX1651+AW1858</f>
        <v>0</v>
      </c>
      <c r="AY1858" s="142">
        <f t="shared" si="8436"/>
        <v>0</v>
      </c>
      <c r="AZ1858" s="142">
        <f t="shared" si="8436"/>
        <v>0</v>
      </c>
      <c r="BA1858" s="142">
        <f t="shared" si="8436"/>
        <v>0</v>
      </c>
      <c r="BB1858" s="142">
        <f t="shared" si="8436"/>
        <v>0</v>
      </c>
      <c r="BC1858" s="142">
        <f t="shared" si="8436"/>
        <v>0</v>
      </c>
      <c r="BD1858" s="142">
        <f t="shared" si="8436"/>
        <v>0</v>
      </c>
      <c r="BE1858" s="142">
        <f t="shared" si="8436"/>
        <v>0</v>
      </c>
      <c r="BF1858" s="142">
        <f t="shared" si="8436"/>
        <v>0</v>
      </c>
      <c r="BG1858" s="142">
        <f t="shared" si="8436"/>
        <v>0</v>
      </c>
      <c r="BH1858" s="142">
        <f t="shared" si="8436"/>
        <v>0</v>
      </c>
      <c r="BI1858" s="166"/>
      <c r="BV1858" s="142"/>
      <c r="CI1858" s="142"/>
      <c r="CV1858" s="142"/>
      <c r="DI1858" s="142"/>
      <c r="DV1858" s="142"/>
      <c r="EI1858" s="142"/>
    </row>
    <row r="1859" spans="1:139" ht="15.75" outlineLevel="1" x14ac:dyDescent="0.25">
      <c r="A1859" s="2">
        <f t="shared" ref="A1859:E1868" si="8437">A1652</f>
        <v>3</v>
      </c>
      <c r="B1859" s="1" t="str">
        <f t="shared" si="8437"/>
        <v>PRE-09601</v>
      </c>
      <c r="C1859" s="1" t="str">
        <f t="shared" si="8437"/>
        <v>SPP FH - Knights 13805</v>
      </c>
      <c r="D1859" s="2" t="str">
        <f t="shared" si="8437"/>
        <v>A2763494</v>
      </c>
      <c r="E1859" s="141" t="str">
        <f t="shared" si="8437"/>
        <v>KNIG805C OCR#125084</v>
      </c>
      <c r="F1859" s="119"/>
      <c r="G1859" s="194"/>
      <c r="H1859" s="194"/>
      <c r="J1859" s="166">
        <f t="shared" ref="J1859:U1859" si="8438">J1652+I1859</f>
        <v>0</v>
      </c>
      <c r="K1859" s="166">
        <f t="shared" si="8438"/>
        <v>0</v>
      </c>
      <c r="L1859" s="166">
        <f t="shared" si="8438"/>
        <v>0</v>
      </c>
      <c r="M1859" s="166">
        <f t="shared" si="8438"/>
        <v>0</v>
      </c>
      <c r="N1859" s="166">
        <f t="shared" si="8438"/>
        <v>0</v>
      </c>
      <c r="O1859" s="166">
        <f t="shared" si="8438"/>
        <v>0</v>
      </c>
      <c r="P1859" s="166">
        <f t="shared" si="8438"/>
        <v>0</v>
      </c>
      <c r="Q1859" s="166">
        <f t="shared" si="8438"/>
        <v>0</v>
      </c>
      <c r="R1859" s="166">
        <f t="shared" si="8438"/>
        <v>0</v>
      </c>
      <c r="S1859" s="166">
        <f t="shared" si="8438"/>
        <v>0</v>
      </c>
      <c r="T1859" s="166">
        <f t="shared" si="8438"/>
        <v>0</v>
      </c>
      <c r="U1859" s="166">
        <f t="shared" si="8438"/>
        <v>0</v>
      </c>
      <c r="V1859" s="166"/>
      <c r="W1859" s="166">
        <f t="shared" si="8395"/>
        <v>0</v>
      </c>
      <c r="X1859" s="142">
        <f t="shared" ref="X1859:AH1859" si="8439">X1652+W1859</f>
        <v>0</v>
      </c>
      <c r="Y1859" s="142">
        <f t="shared" si="8439"/>
        <v>0</v>
      </c>
      <c r="Z1859" s="142">
        <f t="shared" si="8439"/>
        <v>0</v>
      </c>
      <c r="AA1859" s="142">
        <f t="shared" si="8439"/>
        <v>0</v>
      </c>
      <c r="AB1859" s="142">
        <f t="shared" si="8439"/>
        <v>0</v>
      </c>
      <c r="AC1859" s="142">
        <f t="shared" si="8439"/>
        <v>0</v>
      </c>
      <c r="AD1859" s="142">
        <f t="shared" si="8439"/>
        <v>0</v>
      </c>
      <c r="AE1859" s="142">
        <f t="shared" si="8439"/>
        <v>0</v>
      </c>
      <c r="AF1859" s="142">
        <f t="shared" si="8439"/>
        <v>0</v>
      </c>
      <c r="AG1859" s="142">
        <f t="shared" si="8439"/>
        <v>0</v>
      </c>
      <c r="AH1859" s="142">
        <f t="shared" si="8439"/>
        <v>0</v>
      </c>
      <c r="AI1859" s="166"/>
      <c r="AJ1859" s="166">
        <f t="shared" si="8397"/>
        <v>0</v>
      </c>
      <c r="AK1859" s="142">
        <f t="shared" ref="AK1859:AU1859" si="8440">AK1652+AJ1859</f>
        <v>0</v>
      </c>
      <c r="AL1859" s="142">
        <f t="shared" si="8440"/>
        <v>0</v>
      </c>
      <c r="AM1859" s="142">
        <f t="shared" si="8440"/>
        <v>0</v>
      </c>
      <c r="AN1859" s="142">
        <f t="shared" si="8440"/>
        <v>0</v>
      </c>
      <c r="AO1859" s="142">
        <f t="shared" si="8440"/>
        <v>0</v>
      </c>
      <c r="AP1859" s="142">
        <f t="shared" si="8440"/>
        <v>0</v>
      </c>
      <c r="AQ1859" s="142">
        <f t="shared" si="8440"/>
        <v>0</v>
      </c>
      <c r="AR1859" s="142">
        <f t="shared" si="8440"/>
        <v>0</v>
      </c>
      <c r="AS1859" s="142">
        <f t="shared" si="8440"/>
        <v>0</v>
      </c>
      <c r="AT1859" s="142">
        <f t="shared" si="8440"/>
        <v>0</v>
      </c>
      <c r="AU1859" s="142">
        <f t="shared" si="8440"/>
        <v>0</v>
      </c>
      <c r="AV1859" s="166"/>
      <c r="AW1859" s="166">
        <f t="shared" si="8399"/>
        <v>0</v>
      </c>
      <c r="AX1859" s="142">
        <f t="shared" ref="AX1859:BH1859" si="8441">AX1652+AW1859</f>
        <v>0</v>
      </c>
      <c r="AY1859" s="142">
        <f t="shared" si="8441"/>
        <v>0</v>
      </c>
      <c r="AZ1859" s="142">
        <f t="shared" si="8441"/>
        <v>0</v>
      </c>
      <c r="BA1859" s="142">
        <f t="shared" si="8441"/>
        <v>0</v>
      </c>
      <c r="BB1859" s="142">
        <f t="shared" si="8441"/>
        <v>0</v>
      </c>
      <c r="BC1859" s="142">
        <f t="shared" si="8441"/>
        <v>0</v>
      </c>
      <c r="BD1859" s="142">
        <f t="shared" si="8441"/>
        <v>0</v>
      </c>
      <c r="BE1859" s="142">
        <f t="shared" si="8441"/>
        <v>0</v>
      </c>
      <c r="BF1859" s="142">
        <f t="shared" si="8441"/>
        <v>0</v>
      </c>
      <c r="BG1859" s="142">
        <f t="shared" si="8441"/>
        <v>0</v>
      </c>
      <c r="BH1859" s="142">
        <f t="shared" si="8441"/>
        <v>0</v>
      </c>
      <c r="BI1859" s="166"/>
      <c r="BV1859" s="142"/>
      <c r="CI1859" s="142"/>
      <c r="CV1859" s="142"/>
      <c r="DI1859" s="142"/>
      <c r="DV1859" s="142"/>
      <c r="EI1859" s="142"/>
    </row>
    <row r="1860" spans="1:139" ht="15.75" outlineLevel="1" x14ac:dyDescent="0.25">
      <c r="A1860" s="2">
        <f t="shared" si="8437"/>
        <v>3</v>
      </c>
      <c r="B1860" s="1" t="str">
        <f t="shared" si="8437"/>
        <v>PRE-09601</v>
      </c>
      <c r="C1860" s="1" t="str">
        <f t="shared" si="8437"/>
        <v>SPP FH - Knights 13805</v>
      </c>
      <c r="D1860" s="2" t="str">
        <f t="shared" si="8437"/>
        <v>A2763495</v>
      </c>
      <c r="E1860" s="141" t="str">
        <f t="shared" si="8437"/>
        <v>SPP FH - Knights 13805 - OCR</v>
      </c>
      <c r="F1860" s="119"/>
      <c r="G1860" s="194"/>
      <c r="H1860" s="194"/>
      <c r="J1860" s="166">
        <f t="shared" ref="J1860:U1860" si="8442">J1653+I1860</f>
        <v>0</v>
      </c>
      <c r="K1860" s="166">
        <f t="shared" si="8442"/>
        <v>0</v>
      </c>
      <c r="L1860" s="166">
        <f t="shared" si="8442"/>
        <v>0</v>
      </c>
      <c r="M1860" s="166">
        <f t="shared" si="8442"/>
        <v>0</v>
      </c>
      <c r="N1860" s="166">
        <f t="shared" si="8442"/>
        <v>0</v>
      </c>
      <c r="O1860" s="166">
        <f t="shared" si="8442"/>
        <v>0</v>
      </c>
      <c r="P1860" s="166">
        <f t="shared" si="8442"/>
        <v>0</v>
      </c>
      <c r="Q1860" s="166">
        <f t="shared" si="8442"/>
        <v>0</v>
      </c>
      <c r="R1860" s="166">
        <f t="shared" si="8442"/>
        <v>0</v>
      </c>
      <c r="S1860" s="166">
        <f t="shared" si="8442"/>
        <v>0</v>
      </c>
      <c r="T1860" s="166">
        <f t="shared" si="8442"/>
        <v>0</v>
      </c>
      <c r="U1860" s="166">
        <f t="shared" si="8442"/>
        <v>0</v>
      </c>
      <c r="V1860" s="166"/>
      <c r="W1860" s="166">
        <f t="shared" si="8395"/>
        <v>0</v>
      </c>
      <c r="X1860" s="142">
        <f t="shared" ref="X1860:AH1860" si="8443">X1653+W1860</f>
        <v>0</v>
      </c>
      <c r="Y1860" s="142">
        <f t="shared" si="8443"/>
        <v>0</v>
      </c>
      <c r="Z1860" s="142">
        <f t="shared" si="8443"/>
        <v>0</v>
      </c>
      <c r="AA1860" s="142">
        <f t="shared" si="8443"/>
        <v>0</v>
      </c>
      <c r="AB1860" s="142">
        <f t="shared" si="8443"/>
        <v>0</v>
      </c>
      <c r="AC1860" s="142">
        <f t="shared" si="8443"/>
        <v>0</v>
      </c>
      <c r="AD1860" s="142">
        <f t="shared" si="8443"/>
        <v>0</v>
      </c>
      <c r="AE1860" s="142">
        <f t="shared" si="8443"/>
        <v>0</v>
      </c>
      <c r="AF1860" s="142">
        <f t="shared" si="8443"/>
        <v>0</v>
      </c>
      <c r="AG1860" s="142">
        <f t="shared" si="8443"/>
        <v>0</v>
      </c>
      <c r="AH1860" s="142">
        <f t="shared" si="8443"/>
        <v>0</v>
      </c>
      <c r="AI1860" s="166"/>
      <c r="AJ1860" s="166">
        <f t="shared" si="8397"/>
        <v>0</v>
      </c>
      <c r="AK1860" s="142">
        <f t="shared" ref="AK1860:AU1860" si="8444">AK1653+AJ1860</f>
        <v>0</v>
      </c>
      <c r="AL1860" s="142">
        <f t="shared" si="8444"/>
        <v>0</v>
      </c>
      <c r="AM1860" s="142">
        <f t="shared" si="8444"/>
        <v>0</v>
      </c>
      <c r="AN1860" s="142">
        <f t="shared" si="8444"/>
        <v>0</v>
      </c>
      <c r="AO1860" s="142">
        <f t="shared" si="8444"/>
        <v>0</v>
      </c>
      <c r="AP1860" s="142">
        <f t="shared" si="8444"/>
        <v>0</v>
      </c>
      <c r="AQ1860" s="142">
        <f t="shared" si="8444"/>
        <v>0</v>
      </c>
      <c r="AR1860" s="142">
        <f t="shared" si="8444"/>
        <v>0</v>
      </c>
      <c r="AS1860" s="142">
        <f t="shared" si="8444"/>
        <v>0</v>
      </c>
      <c r="AT1860" s="142">
        <f t="shared" si="8444"/>
        <v>0</v>
      </c>
      <c r="AU1860" s="142">
        <f t="shared" si="8444"/>
        <v>0</v>
      </c>
      <c r="AV1860" s="166"/>
      <c r="AW1860" s="166">
        <f t="shared" si="8399"/>
        <v>0</v>
      </c>
      <c r="AX1860" s="142">
        <f t="shared" ref="AX1860:BH1860" si="8445">AX1653+AW1860</f>
        <v>0</v>
      </c>
      <c r="AY1860" s="142">
        <f t="shared" si="8445"/>
        <v>0</v>
      </c>
      <c r="AZ1860" s="142">
        <f t="shared" si="8445"/>
        <v>0</v>
      </c>
      <c r="BA1860" s="142">
        <f t="shared" si="8445"/>
        <v>0</v>
      </c>
      <c r="BB1860" s="142">
        <f t="shared" si="8445"/>
        <v>0</v>
      </c>
      <c r="BC1860" s="142">
        <f t="shared" si="8445"/>
        <v>0</v>
      </c>
      <c r="BD1860" s="142">
        <f t="shared" si="8445"/>
        <v>0</v>
      </c>
      <c r="BE1860" s="142">
        <f t="shared" si="8445"/>
        <v>0</v>
      </c>
      <c r="BF1860" s="142">
        <f t="shared" si="8445"/>
        <v>0</v>
      </c>
      <c r="BG1860" s="142">
        <f t="shared" si="8445"/>
        <v>0</v>
      </c>
      <c r="BH1860" s="142">
        <f t="shared" si="8445"/>
        <v>0</v>
      </c>
      <c r="BI1860" s="166"/>
      <c r="BV1860" s="142"/>
      <c r="CI1860" s="142"/>
      <c r="CV1860" s="142"/>
      <c r="DI1860" s="142"/>
      <c r="DV1860" s="142"/>
      <c r="EI1860" s="142"/>
    </row>
    <row r="1861" spans="1:139" ht="15.75" outlineLevel="1" x14ac:dyDescent="0.25">
      <c r="A1861" s="2">
        <f t="shared" si="8437"/>
        <v>3</v>
      </c>
      <c r="B1861" s="1" t="str">
        <f t="shared" si="8437"/>
        <v>PRE-09601</v>
      </c>
      <c r="C1861" s="1" t="str">
        <f t="shared" si="8437"/>
        <v>SPP FH - Knights 13805</v>
      </c>
      <c r="D1861" s="2" t="str">
        <f t="shared" si="8437"/>
        <v>A2772311</v>
      </c>
      <c r="E1861" s="141" t="str">
        <f t="shared" si="8437"/>
        <v>SPP FH - Knights 13805 - OCR</v>
      </c>
      <c r="F1861" s="119"/>
      <c r="G1861" s="194"/>
      <c r="H1861" s="194"/>
      <c r="J1861" s="166">
        <f t="shared" ref="J1861:U1861" si="8446">J1654+I1861</f>
        <v>0</v>
      </c>
      <c r="K1861" s="166">
        <f t="shared" si="8446"/>
        <v>0</v>
      </c>
      <c r="L1861" s="166">
        <f t="shared" si="8446"/>
        <v>0</v>
      </c>
      <c r="M1861" s="166">
        <f t="shared" si="8446"/>
        <v>0</v>
      </c>
      <c r="N1861" s="166">
        <f t="shared" si="8446"/>
        <v>0</v>
      </c>
      <c r="O1861" s="166">
        <f t="shared" si="8446"/>
        <v>0</v>
      </c>
      <c r="P1861" s="166">
        <f t="shared" si="8446"/>
        <v>0</v>
      </c>
      <c r="Q1861" s="166">
        <f t="shared" si="8446"/>
        <v>0</v>
      </c>
      <c r="R1861" s="166">
        <f t="shared" si="8446"/>
        <v>0</v>
      </c>
      <c r="S1861" s="166">
        <f t="shared" si="8446"/>
        <v>0</v>
      </c>
      <c r="T1861" s="166">
        <f t="shared" si="8446"/>
        <v>0</v>
      </c>
      <c r="U1861" s="166">
        <f t="shared" si="8446"/>
        <v>0</v>
      </c>
      <c r="V1861" s="166"/>
      <c r="W1861" s="166">
        <f t="shared" si="8395"/>
        <v>0</v>
      </c>
      <c r="X1861" s="142">
        <f t="shared" ref="X1861:AH1861" si="8447">X1654+W1861</f>
        <v>0</v>
      </c>
      <c r="Y1861" s="142">
        <f t="shared" si="8447"/>
        <v>0</v>
      </c>
      <c r="Z1861" s="142">
        <f t="shared" si="8447"/>
        <v>0</v>
      </c>
      <c r="AA1861" s="142">
        <f t="shared" si="8447"/>
        <v>0</v>
      </c>
      <c r="AB1861" s="142">
        <f t="shared" si="8447"/>
        <v>0</v>
      </c>
      <c r="AC1861" s="142">
        <f t="shared" si="8447"/>
        <v>0</v>
      </c>
      <c r="AD1861" s="142">
        <f t="shared" si="8447"/>
        <v>0</v>
      </c>
      <c r="AE1861" s="142">
        <f t="shared" si="8447"/>
        <v>0</v>
      </c>
      <c r="AF1861" s="142">
        <f t="shared" si="8447"/>
        <v>0</v>
      </c>
      <c r="AG1861" s="142">
        <f t="shared" si="8447"/>
        <v>0</v>
      </c>
      <c r="AH1861" s="142">
        <f t="shared" si="8447"/>
        <v>0</v>
      </c>
      <c r="AI1861" s="166"/>
      <c r="AJ1861" s="166">
        <f t="shared" si="8397"/>
        <v>0</v>
      </c>
      <c r="AK1861" s="142">
        <f t="shared" ref="AK1861:AU1861" si="8448">AK1654+AJ1861</f>
        <v>0</v>
      </c>
      <c r="AL1861" s="142">
        <f t="shared" si="8448"/>
        <v>0</v>
      </c>
      <c r="AM1861" s="142">
        <f t="shared" si="8448"/>
        <v>0</v>
      </c>
      <c r="AN1861" s="142">
        <f t="shared" si="8448"/>
        <v>0</v>
      </c>
      <c r="AO1861" s="142">
        <f t="shared" si="8448"/>
        <v>0</v>
      </c>
      <c r="AP1861" s="142">
        <f t="shared" si="8448"/>
        <v>0</v>
      </c>
      <c r="AQ1861" s="142">
        <f t="shared" si="8448"/>
        <v>0</v>
      </c>
      <c r="AR1861" s="142">
        <f t="shared" si="8448"/>
        <v>0</v>
      </c>
      <c r="AS1861" s="142">
        <f t="shared" si="8448"/>
        <v>0</v>
      </c>
      <c r="AT1861" s="142">
        <f t="shared" si="8448"/>
        <v>0</v>
      </c>
      <c r="AU1861" s="142">
        <f t="shared" si="8448"/>
        <v>0</v>
      </c>
      <c r="AV1861" s="166"/>
      <c r="AW1861" s="166">
        <f t="shared" si="8399"/>
        <v>0</v>
      </c>
      <c r="AX1861" s="142">
        <f t="shared" ref="AX1861:BH1861" si="8449">AX1654+AW1861</f>
        <v>0</v>
      </c>
      <c r="AY1861" s="142">
        <f t="shared" si="8449"/>
        <v>0</v>
      </c>
      <c r="AZ1861" s="142">
        <f t="shared" si="8449"/>
        <v>0</v>
      </c>
      <c r="BA1861" s="142">
        <f t="shared" si="8449"/>
        <v>0</v>
      </c>
      <c r="BB1861" s="142">
        <f t="shared" si="8449"/>
        <v>0</v>
      </c>
      <c r="BC1861" s="142">
        <f t="shared" si="8449"/>
        <v>0</v>
      </c>
      <c r="BD1861" s="142">
        <f t="shared" si="8449"/>
        <v>0</v>
      </c>
      <c r="BE1861" s="142">
        <f t="shared" si="8449"/>
        <v>0</v>
      </c>
      <c r="BF1861" s="142">
        <f t="shared" si="8449"/>
        <v>0</v>
      </c>
      <c r="BG1861" s="142">
        <f t="shared" si="8449"/>
        <v>0</v>
      </c>
      <c r="BH1861" s="142">
        <f t="shared" si="8449"/>
        <v>0</v>
      </c>
      <c r="BI1861" s="166"/>
      <c r="BV1861" s="142"/>
      <c r="CI1861" s="142"/>
      <c r="CV1861" s="142"/>
      <c r="DI1861" s="142"/>
      <c r="DV1861" s="142"/>
      <c r="EI1861" s="142"/>
    </row>
    <row r="1862" spans="1:139" ht="15.75" outlineLevel="1" x14ac:dyDescent="0.25">
      <c r="A1862" s="2">
        <f t="shared" si="8437"/>
        <v>3</v>
      </c>
      <c r="B1862" s="1" t="str">
        <f t="shared" si="8437"/>
        <v>PRE-09601</v>
      </c>
      <c r="C1862" s="1" t="str">
        <f t="shared" si="8437"/>
        <v>SPP FH - Knights 13805</v>
      </c>
      <c r="D1862" s="2" t="str">
        <f t="shared" si="8437"/>
        <v>A2772393</v>
      </c>
      <c r="E1862" s="141" t="str">
        <f t="shared" si="8437"/>
        <v>KNIG805 OCR#31461</v>
      </c>
      <c r="F1862" s="119"/>
      <c r="G1862" s="194"/>
      <c r="H1862" s="194"/>
      <c r="J1862" s="166">
        <f t="shared" ref="J1862:U1862" si="8450">J1655+I1862</f>
        <v>0</v>
      </c>
      <c r="K1862" s="166">
        <f t="shared" si="8450"/>
        <v>0</v>
      </c>
      <c r="L1862" s="166">
        <f t="shared" si="8450"/>
        <v>0</v>
      </c>
      <c r="M1862" s="166">
        <f t="shared" si="8450"/>
        <v>0</v>
      </c>
      <c r="N1862" s="166">
        <f t="shared" si="8450"/>
        <v>0</v>
      </c>
      <c r="O1862" s="166">
        <f t="shared" si="8450"/>
        <v>0</v>
      </c>
      <c r="P1862" s="166">
        <f t="shared" si="8450"/>
        <v>0</v>
      </c>
      <c r="Q1862" s="166">
        <f t="shared" si="8450"/>
        <v>0</v>
      </c>
      <c r="R1862" s="166">
        <f t="shared" si="8450"/>
        <v>0</v>
      </c>
      <c r="S1862" s="166">
        <f t="shared" si="8450"/>
        <v>0</v>
      </c>
      <c r="T1862" s="166">
        <f t="shared" si="8450"/>
        <v>0</v>
      </c>
      <c r="U1862" s="166">
        <f t="shared" si="8450"/>
        <v>0</v>
      </c>
      <c r="V1862" s="166"/>
      <c r="W1862" s="166">
        <f t="shared" si="8395"/>
        <v>0</v>
      </c>
      <c r="X1862" s="142">
        <f t="shared" ref="X1862:AH1862" si="8451">X1655+W1862</f>
        <v>0</v>
      </c>
      <c r="Y1862" s="142">
        <f t="shared" si="8451"/>
        <v>0</v>
      </c>
      <c r="Z1862" s="142">
        <f t="shared" si="8451"/>
        <v>0</v>
      </c>
      <c r="AA1862" s="142">
        <f t="shared" si="8451"/>
        <v>0</v>
      </c>
      <c r="AB1862" s="142">
        <f t="shared" si="8451"/>
        <v>0</v>
      </c>
      <c r="AC1862" s="142">
        <f t="shared" si="8451"/>
        <v>0</v>
      </c>
      <c r="AD1862" s="142">
        <f t="shared" si="8451"/>
        <v>0</v>
      </c>
      <c r="AE1862" s="142">
        <f t="shared" si="8451"/>
        <v>0</v>
      </c>
      <c r="AF1862" s="142">
        <f t="shared" si="8451"/>
        <v>0</v>
      </c>
      <c r="AG1862" s="142">
        <f t="shared" si="8451"/>
        <v>-0.13273166666666666</v>
      </c>
      <c r="AH1862" s="142">
        <f t="shared" si="8451"/>
        <v>-0.26546333333333333</v>
      </c>
      <c r="AI1862" s="166"/>
      <c r="AJ1862" s="166">
        <f t="shared" si="8397"/>
        <v>-0.35965999999999998</v>
      </c>
      <c r="AK1862" s="142">
        <f t="shared" ref="AK1862:AU1862" si="8452">AK1655+AJ1862</f>
        <v>-0.45385666666666663</v>
      </c>
      <c r="AL1862" s="142">
        <f t="shared" si="8452"/>
        <v>-0.54805333333333328</v>
      </c>
      <c r="AM1862" s="142">
        <f t="shared" si="8452"/>
        <v>-0.64224999999999999</v>
      </c>
      <c r="AN1862" s="142">
        <f t="shared" si="8452"/>
        <v>-0.73644666666666669</v>
      </c>
      <c r="AO1862" s="142">
        <f t="shared" si="8452"/>
        <v>-0.8306433333333334</v>
      </c>
      <c r="AP1862" s="142">
        <f t="shared" si="8452"/>
        <v>-0.92484000000000011</v>
      </c>
      <c r="AQ1862" s="142">
        <f t="shared" si="8452"/>
        <v>-1.0190366666666668</v>
      </c>
      <c r="AR1862" s="142">
        <f t="shared" si="8452"/>
        <v>-1.1132333333333335</v>
      </c>
      <c r="AS1862" s="142">
        <f t="shared" si="8452"/>
        <v>-1.2074300000000002</v>
      </c>
      <c r="AT1862" s="142">
        <f t="shared" si="8452"/>
        <v>-1.3016266666666669</v>
      </c>
      <c r="AU1862" s="142">
        <f t="shared" si="8452"/>
        <v>-1.3958233333333336</v>
      </c>
      <c r="AV1862" s="166"/>
      <c r="AW1862" s="166">
        <f t="shared" si="8399"/>
        <v>-1.4900200000000003</v>
      </c>
      <c r="AX1862" s="142">
        <f t="shared" ref="AX1862:BH1862" si="8453">AX1655+AW1862</f>
        <v>-1.5842166666666671</v>
      </c>
      <c r="AY1862" s="142">
        <f t="shared" si="8453"/>
        <v>-1.6784133333333338</v>
      </c>
      <c r="AZ1862" s="142">
        <f t="shared" si="8453"/>
        <v>-1.7726100000000005</v>
      </c>
      <c r="BA1862" s="142">
        <f t="shared" si="8453"/>
        <v>-1.8668066666666672</v>
      </c>
      <c r="BB1862" s="142">
        <f t="shared" si="8453"/>
        <v>-1.9610033333333339</v>
      </c>
      <c r="BC1862" s="142">
        <f t="shared" si="8453"/>
        <v>-2.0552000000000006</v>
      </c>
      <c r="BD1862" s="142">
        <f t="shared" si="8453"/>
        <v>-2.1493966666666671</v>
      </c>
      <c r="BE1862" s="142">
        <f t="shared" si="8453"/>
        <v>-2.2435933333333336</v>
      </c>
      <c r="BF1862" s="142">
        <f t="shared" si="8453"/>
        <v>-2.33779</v>
      </c>
      <c r="BG1862" s="142">
        <f t="shared" si="8453"/>
        <v>-2.4319866666666665</v>
      </c>
      <c r="BH1862" s="142">
        <f t="shared" si="8453"/>
        <v>-2.526183333333333</v>
      </c>
      <c r="BI1862" s="166"/>
      <c r="BV1862" s="142"/>
      <c r="CI1862" s="142"/>
      <c r="CV1862" s="142"/>
      <c r="DI1862" s="142"/>
      <c r="DV1862" s="142"/>
      <c r="EI1862" s="142"/>
    </row>
    <row r="1863" spans="1:139" ht="15.75" outlineLevel="1" x14ac:dyDescent="0.25">
      <c r="A1863" s="2">
        <f t="shared" si="8437"/>
        <v>4</v>
      </c>
      <c r="B1863" s="1" t="str">
        <f t="shared" si="8437"/>
        <v>PRE-09602</v>
      </c>
      <c r="C1863" s="1" t="str">
        <f t="shared" si="8437"/>
        <v>SPP FH - Casey Road 13745</v>
      </c>
      <c r="D1863" s="2" t="str">
        <f t="shared" si="8437"/>
        <v>PRE-09602.1</v>
      </c>
      <c r="E1863" s="141" t="str">
        <f t="shared" si="8437"/>
        <v>SPP FH - Casey Road 13745 - OH Feed</v>
      </c>
      <c r="F1863" s="119"/>
      <c r="G1863" s="194"/>
      <c r="H1863" s="194"/>
      <c r="J1863" s="166">
        <f t="shared" ref="J1863:U1863" si="8454">J1656+I1863</f>
        <v>0</v>
      </c>
      <c r="K1863" s="166">
        <f t="shared" si="8454"/>
        <v>0</v>
      </c>
      <c r="L1863" s="166">
        <f t="shared" si="8454"/>
        <v>0</v>
      </c>
      <c r="M1863" s="166">
        <f t="shared" si="8454"/>
        <v>0</v>
      </c>
      <c r="N1863" s="166">
        <f t="shared" si="8454"/>
        <v>0</v>
      </c>
      <c r="O1863" s="166">
        <f t="shared" si="8454"/>
        <v>0</v>
      </c>
      <c r="P1863" s="166">
        <f t="shared" si="8454"/>
        <v>0</v>
      </c>
      <c r="Q1863" s="166">
        <f t="shared" si="8454"/>
        <v>0</v>
      </c>
      <c r="R1863" s="166">
        <f t="shared" si="8454"/>
        <v>0</v>
      </c>
      <c r="S1863" s="166">
        <f t="shared" si="8454"/>
        <v>0</v>
      </c>
      <c r="T1863" s="166">
        <f t="shared" si="8454"/>
        <v>0</v>
      </c>
      <c r="U1863" s="166">
        <f t="shared" si="8454"/>
        <v>0</v>
      </c>
      <c r="V1863" s="166"/>
      <c r="W1863" s="166">
        <f t="shared" si="8395"/>
        <v>0</v>
      </c>
      <c r="X1863" s="166">
        <f t="shared" ref="X1863:AH1863" si="8455">X1656+W1863</f>
        <v>0</v>
      </c>
      <c r="Y1863" s="166">
        <f t="shared" si="8455"/>
        <v>0</v>
      </c>
      <c r="Z1863" s="166">
        <f t="shared" si="8455"/>
        <v>0</v>
      </c>
      <c r="AA1863" s="166">
        <f t="shared" si="8455"/>
        <v>0</v>
      </c>
      <c r="AB1863" s="166">
        <f t="shared" si="8455"/>
        <v>0</v>
      </c>
      <c r="AC1863" s="166">
        <f t="shared" si="8455"/>
        <v>0</v>
      </c>
      <c r="AD1863" s="166">
        <f t="shared" si="8455"/>
        <v>0</v>
      </c>
      <c r="AE1863" s="166">
        <f t="shared" si="8455"/>
        <v>0</v>
      </c>
      <c r="AF1863" s="166">
        <f t="shared" si="8455"/>
        <v>0</v>
      </c>
      <c r="AG1863" s="166">
        <f t="shared" si="8455"/>
        <v>0</v>
      </c>
      <c r="AH1863" s="166">
        <f t="shared" si="8455"/>
        <v>0</v>
      </c>
      <c r="AI1863" s="166"/>
      <c r="AJ1863" s="166">
        <f t="shared" si="8397"/>
        <v>0</v>
      </c>
      <c r="AK1863" s="166">
        <f t="shared" ref="AK1863:AU1863" si="8456">AK1656+AJ1863</f>
        <v>0</v>
      </c>
      <c r="AL1863" s="166">
        <f t="shared" si="8456"/>
        <v>0</v>
      </c>
      <c r="AM1863" s="166">
        <f t="shared" si="8456"/>
        <v>-1066.8545220000003</v>
      </c>
      <c r="AN1863" s="166">
        <f t="shared" si="8456"/>
        <v>-2133.7090440000006</v>
      </c>
      <c r="AO1863" s="166">
        <f t="shared" si="8456"/>
        <v>-3200.5635660000007</v>
      </c>
      <c r="AP1863" s="166">
        <f t="shared" si="8456"/>
        <v>-4267.4180880000013</v>
      </c>
      <c r="AQ1863" s="166">
        <f t="shared" si="8456"/>
        <v>-5334.2726100000018</v>
      </c>
      <c r="AR1863" s="166">
        <f t="shared" si="8456"/>
        <v>-6401.1271320000023</v>
      </c>
      <c r="AS1863" s="166">
        <f t="shared" si="8456"/>
        <v>-7467.9816540000029</v>
      </c>
      <c r="AT1863" s="166">
        <f t="shared" si="8456"/>
        <v>-8534.8361760000025</v>
      </c>
      <c r="AU1863" s="166">
        <f t="shared" si="8456"/>
        <v>-9601.6906980000022</v>
      </c>
      <c r="AV1863" s="166"/>
      <c r="AW1863" s="166">
        <f t="shared" si="8399"/>
        <v>-10668.545220000002</v>
      </c>
      <c r="AX1863" s="166">
        <f t="shared" ref="AX1863:BH1863" si="8457">AX1656+AW1863</f>
        <v>-11735.399742000001</v>
      </c>
      <c r="AY1863" s="166">
        <f t="shared" si="8457"/>
        <v>-12802.254264000001</v>
      </c>
      <c r="AZ1863" s="166">
        <f t="shared" si="8457"/>
        <v>-13869.108786000001</v>
      </c>
      <c r="BA1863" s="166">
        <f t="shared" si="8457"/>
        <v>-14935.963308</v>
      </c>
      <c r="BB1863" s="166">
        <f t="shared" si="8457"/>
        <v>-16002.81783</v>
      </c>
      <c r="BC1863" s="166">
        <f t="shared" si="8457"/>
        <v>-17069.672352000001</v>
      </c>
      <c r="BD1863" s="166">
        <f t="shared" si="8457"/>
        <v>-18136.526874000003</v>
      </c>
      <c r="BE1863" s="166">
        <f t="shared" si="8457"/>
        <v>-19203.381396000004</v>
      </c>
      <c r="BF1863" s="166">
        <f t="shared" si="8457"/>
        <v>-20270.235918000006</v>
      </c>
      <c r="BG1863" s="166">
        <f t="shared" si="8457"/>
        <v>-21337.090440000007</v>
      </c>
      <c r="BH1863" s="166">
        <f t="shared" si="8457"/>
        <v>-22403.944962000009</v>
      </c>
      <c r="BI1863" s="166"/>
      <c r="BV1863" s="142"/>
      <c r="CI1863" s="142"/>
      <c r="CV1863" s="142"/>
      <c r="DI1863" s="142"/>
      <c r="DV1863" s="142"/>
      <c r="EI1863" s="142"/>
    </row>
    <row r="1864" spans="1:139" ht="15.75" outlineLevel="1" x14ac:dyDescent="0.25">
      <c r="A1864" s="2">
        <f t="shared" si="8437"/>
        <v>4</v>
      </c>
      <c r="B1864" s="1" t="str">
        <f t="shared" si="8437"/>
        <v>PRE-09602</v>
      </c>
      <c r="C1864" s="1" t="str">
        <f t="shared" si="8437"/>
        <v>SPP FH - Casey Road 13745</v>
      </c>
      <c r="D1864" s="2" t="str">
        <f t="shared" si="8437"/>
        <v>A2764703</v>
      </c>
      <c r="E1864" s="141" t="str">
        <f t="shared" si="8437"/>
        <v>CASY745A - OCR#124466</v>
      </c>
      <c r="F1864" s="119"/>
      <c r="G1864" s="194"/>
      <c r="H1864" s="194"/>
      <c r="J1864" s="166">
        <f t="shared" ref="J1864:U1864" si="8458">J1657+I1864</f>
        <v>0</v>
      </c>
      <c r="K1864" s="166">
        <f t="shared" si="8458"/>
        <v>0</v>
      </c>
      <c r="L1864" s="166">
        <f t="shared" si="8458"/>
        <v>0</v>
      </c>
      <c r="M1864" s="166">
        <f t="shared" si="8458"/>
        <v>0</v>
      </c>
      <c r="N1864" s="166">
        <f t="shared" si="8458"/>
        <v>0</v>
      </c>
      <c r="O1864" s="166">
        <f t="shared" si="8458"/>
        <v>0</v>
      </c>
      <c r="P1864" s="166">
        <f t="shared" si="8458"/>
        <v>0</v>
      </c>
      <c r="Q1864" s="166">
        <f t="shared" si="8458"/>
        <v>0</v>
      </c>
      <c r="R1864" s="166">
        <f t="shared" si="8458"/>
        <v>0</v>
      </c>
      <c r="S1864" s="166">
        <f t="shared" si="8458"/>
        <v>0</v>
      </c>
      <c r="T1864" s="166">
        <f t="shared" si="8458"/>
        <v>0</v>
      </c>
      <c r="U1864" s="166">
        <f t="shared" si="8458"/>
        <v>0</v>
      </c>
      <c r="V1864" s="166"/>
      <c r="W1864" s="166">
        <f t="shared" si="8395"/>
        <v>0</v>
      </c>
      <c r="X1864" s="166">
        <f t="shared" ref="X1864:AH1864" si="8459">X1657+W1864</f>
        <v>0</v>
      </c>
      <c r="Y1864" s="166">
        <f t="shared" si="8459"/>
        <v>0</v>
      </c>
      <c r="Z1864" s="166">
        <f t="shared" si="8459"/>
        <v>0</v>
      </c>
      <c r="AA1864" s="166">
        <f t="shared" si="8459"/>
        <v>0</v>
      </c>
      <c r="AB1864" s="166">
        <f t="shared" si="8459"/>
        <v>0</v>
      </c>
      <c r="AC1864" s="166">
        <f t="shared" si="8459"/>
        <v>0</v>
      </c>
      <c r="AD1864" s="166">
        <f t="shared" si="8459"/>
        <v>0</v>
      </c>
      <c r="AE1864" s="166">
        <f t="shared" si="8459"/>
        <v>0</v>
      </c>
      <c r="AF1864" s="166">
        <f t="shared" si="8459"/>
        <v>0</v>
      </c>
      <c r="AG1864" s="166">
        <f t="shared" si="8459"/>
        <v>0</v>
      </c>
      <c r="AH1864" s="166">
        <f t="shared" si="8459"/>
        <v>0</v>
      </c>
      <c r="AI1864" s="166"/>
      <c r="AJ1864" s="166">
        <f t="shared" si="8397"/>
        <v>0</v>
      </c>
      <c r="AK1864" s="166">
        <f t="shared" ref="AK1864:AU1864" si="8460">AK1657+AJ1864</f>
        <v>0</v>
      </c>
      <c r="AL1864" s="166">
        <f t="shared" si="8460"/>
        <v>0</v>
      </c>
      <c r="AM1864" s="166">
        <f t="shared" si="8460"/>
        <v>0</v>
      </c>
      <c r="AN1864" s="166">
        <f t="shared" si="8460"/>
        <v>0</v>
      </c>
      <c r="AO1864" s="166">
        <f t="shared" si="8460"/>
        <v>0</v>
      </c>
      <c r="AP1864" s="166">
        <f t="shared" si="8460"/>
        <v>0</v>
      </c>
      <c r="AQ1864" s="166">
        <f t="shared" si="8460"/>
        <v>0</v>
      </c>
      <c r="AR1864" s="166">
        <f t="shared" si="8460"/>
        <v>0</v>
      </c>
      <c r="AS1864" s="166">
        <f t="shared" si="8460"/>
        <v>0</v>
      </c>
      <c r="AT1864" s="166">
        <f t="shared" si="8460"/>
        <v>0</v>
      </c>
      <c r="AU1864" s="166">
        <f t="shared" si="8460"/>
        <v>0</v>
      </c>
      <c r="AV1864" s="166"/>
      <c r="AW1864" s="166">
        <f t="shared" si="8399"/>
        <v>0</v>
      </c>
      <c r="AX1864" s="166">
        <f t="shared" ref="AX1864:BH1864" si="8461">AX1657+AW1864</f>
        <v>0</v>
      </c>
      <c r="AY1864" s="166">
        <f t="shared" si="8461"/>
        <v>0</v>
      </c>
      <c r="AZ1864" s="166">
        <f t="shared" si="8461"/>
        <v>0</v>
      </c>
      <c r="BA1864" s="166">
        <f t="shared" si="8461"/>
        <v>0</v>
      </c>
      <c r="BB1864" s="166">
        <f t="shared" si="8461"/>
        <v>0</v>
      </c>
      <c r="BC1864" s="166">
        <f t="shared" si="8461"/>
        <v>0</v>
      </c>
      <c r="BD1864" s="166">
        <f t="shared" si="8461"/>
        <v>0</v>
      </c>
      <c r="BE1864" s="166">
        <f t="shared" si="8461"/>
        <v>0</v>
      </c>
      <c r="BF1864" s="166">
        <f t="shared" si="8461"/>
        <v>0</v>
      </c>
      <c r="BG1864" s="166">
        <f t="shared" si="8461"/>
        <v>0</v>
      </c>
      <c r="BH1864" s="166">
        <f t="shared" si="8461"/>
        <v>0</v>
      </c>
      <c r="BI1864" s="166"/>
      <c r="BV1864" s="142"/>
      <c r="CI1864" s="142"/>
      <c r="CV1864" s="142"/>
      <c r="DI1864" s="142"/>
      <c r="DV1864" s="142"/>
      <c r="EI1864" s="142"/>
    </row>
    <row r="1865" spans="1:139" ht="15.75" outlineLevel="1" x14ac:dyDescent="0.25">
      <c r="A1865" s="2">
        <f t="shared" si="8437"/>
        <v>4</v>
      </c>
      <c r="B1865" s="1" t="str">
        <f t="shared" si="8437"/>
        <v>PRE-09602</v>
      </c>
      <c r="C1865" s="1" t="str">
        <f t="shared" si="8437"/>
        <v>SPP FH - Casey Road 13745</v>
      </c>
      <c r="D1865" s="2" t="str">
        <f t="shared" si="8437"/>
        <v>A2764705</v>
      </c>
      <c r="E1865" s="141" t="str">
        <f t="shared" si="8437"/>
        <v>CASY745B - OCR#27273</v>
      </c>
      <c r="F1865" s="119"/>
      <c r="G1865" s="194"/>
      <c r="H1865" s="194"/>
      <c r="J1865" s="166">
        <f t="shared" ref="J1865:U1865" si="8462">J1658+I1865</f>
        <v>0</v>
      </c>
      <c r="K1865" s="166">
        <f t="shared" si="8462"/>
        <v>0</v>
      </c>
      <c r="L1865" s="166">
        <f t="shared" si="8462"/>
        <v>0</v>
      </c>
      <c r="M1865" s="166">
        <f t="shared" si="8462"/>
        <v>0</v>
      </c>
      <c r="N1865" s="166">
        <f t="shared" si="8462"/>
        <v>0</v>
      </c>
      <c r="O1865" s="166">
        <f t="shared" si="8462"/>
        <v>0</v>
      </c>
      <c r="P1865" s="166">
        <f t="shared" si="8462"/>
        <v>0</v>
      </c>
      <c r="Q1865" s="166">
        <f t="shared" si="8462"/>
        <v>0</v>
      </c>
      <c r="R1865" s="166">
        <f t="shared" si="8462"/>
        <v>0</v>
      </c>
      <c r="S1865" s="166">
        <f t="shared" si="8462"/>
        <v>0</v>
      </c>
      <c r="T1865" s="166">
        <f t="shared" si="8462"/>
        <v>0</v>
      </c>
      <c r="U1865" s="166">
        <f t="shared" si="8462"/>
        <v>0</v>
      </c>
      <c r="V1865" s="166"/>
      <c r="W1865" s="166">
        <f t="shared" si="8395"/>
        <v>0</v>
      </c>
      <c r="X1865" s="166">
        <f t="shared" ref="X1865:AH1865" si="8463">X1658+W1865</f>
        <v>0</v>
      </c>
      <c r="Y1865" s="166">
        <f t="shared" si="8463"/>
        <v>0</v>
      </c>
      <c r="Z1865" s="166">
        <f t="shared" si="8463"/>
        <v>0</v>
      </c>
      <c r="AA1865" s="166">
        <f t="shared" si="8463"/>
        <v>0</v>
      </c>
      <c r="AB1865" s="166">
        <f t="shared" si="8463"/>
        <v>0</v>
      </c>
      <c r="AC1865" s="166">
        <f t="shared" si="8463"/>
        <v>0</v>
      </c>
      <c r="AD1865" s="166">
        <f t="shared" si="8463"/>
        <v>0</v>
      </c>
      <c r="AE1865" s="166">
        <f t="shared" si="8463"/>
        <v>0</v>
      </c>
      <c r="AF1865" s="166">
        <f t="shared" si="8463"/>
        <v>0</v>
      </c>
      <c r="AG1865" s="166">
        <f t="shared" si="8463"/>
        <v>0</v>
      </c>
      <c r="AH1865" s="166">
        <f t="shared" si="8463"/>
        <v>0</v>
      </c>
      <c r="AI1865" s="166"/>
      <c r="AJ1865" s="166">
        <f t="shared" si="8397"/>
        <v>0</v>
      </c>
      <c r="AK1865" s="166">
        <f t="shared" ref="AK1865:AU1865" si="8464">AK1658+AJ1865</f>
        <v>0</v>
      </c>
      <c r="AL1865" s="166">
        <f t="shared" si="8464"/>
        <v>0</v>
      </c>
      <c r="AM1865" s="166">
        <f t="shared" si="8464"/>
        <v>0</v>
      </c>
      <c r="AN1865" s="166">
        <f t="shared" si="8464"/>
        <v>0</v>
      </c>
      <c r="AO1865" s="166">
        <f t="shared" si="8464"/>
        <v>0</v>
      </c>
      <c r="AP1865" s="166">
        <f t="shared" si="8464"/>
        <v>0</v>
      </c>
      <c r="AQ1865" s="166">
        <f t="shared" si="8464"/>
        <v>0</v>
      </c>
      <c r="AR1865" s="166">
        <f t="shared" si="8464"/>
        <v>0</v>
      </c>
      <c r="AS1865" s="166">
        <f t="shared" si="8464"/>
        <v>0</v>
      </c>
      <c r="AT1865" s="166">
        <f t="shared" si="8464"/>
        <v>0</v>
      </c>
      <c r="AU1865" s="166">
        <f t="shared" si="8464"/>
        <v>0</v>
      </c>
      <c r="AV1865" s="166"/>
      <c r="AW1865" s="166">
        <f t="shared" si="8399"/>
        <v>0</v>
      </c>
      <c r="AX1865" s="166">
        <f t="shared" ref="AX1865:BH1865" si="8465">AX1658+AW1865</f>
        <v>0</v>
      </c>
      <c r="AY1865" s="166">
        <f t="shared" si="8465"/>
        <v>0</v>
      </c>
      <c r="AZ1865" s="166">
        <f t="shared" si="8465"/>
        <v>0</v>
      </c>
      <c r="BA1865" s="166">
        <f t="shared" si="8465"/>
        <v>0</v>
      </c>
      <c r="BB1865" s="166">
        <f t="shared" si="8465"/>
        <v>0</v>
      </c>
      <c r="BC1865" s="166">
        <f t="shared" si="8465"/>
        <v>0</v>
      </c>
      <c r="BD1865" s="166">
        <f t="shared" si="8465"/>
        <v>0</v>
      </c>
      <c r="BE1865" s="166">
        <f t="shared" si="8465"/>
        <v>0</v>
      </c>
      <c r="BF1865" s="166">
        <f t="shared" si="8465"/>
        <v>0</v>
      </c>
      <c r="BG1865" s="166">
        <f t="shared" si="8465"/>
        <v>0</v>
      </c>
      <c r="BH1865" s="166">
        <f t="shared" si="8465"/>
        <v>0</v>
      </c>
      <c r="BI1865" s="166"/>
      <c r="BV1865" s="142"/>
      <c r="CI1865" s="142"/>
      <c r="CV1865" s="142"/>
      <c r="DI1865" s="142"/>
      <c r="DV1865" s="142"/>
      <c r="EI1865" s="142"/>
    </row>
    <row r="1866" spans="1:139" ht="15.75" outlineLevel="1" x14ac:dyDescent="0.25">
      <c r="A1866" s="2">
        <f t="shared" si="8437"/>
        <v>4</v>
      </c>
      <c r="B1866" s="1" t="str">
        <f t="shared" si="8437"/>
        <v>PRE-09602</v>
      </c>
      <c r="C1866" s="1" t="str">
        <f t="shared" si="8437"/>
        <v>SPP FH - Casey Road 13745</v>
      </c>
      <c r="D1866" s="2" t="str">
        <f t="shared" si="8437"/>
        <v>A2764713</v>
      </c>
      <c r="E1866" s="141" t="str">
        <f t="shared" si="8437"/>
        <v>CASY745C - OCR#124884</v>
      </c>
      <c r="F1866" s="119"/>
      <c r="G1866" s="194"/>
      <c r="H1866" s="194"/>
      <c r="J1866" s="166">
        <f t="shared" ref="J1866:U1866" si="8466">J1659+I1866</f>
        <v>0</v>
      </c>
      <c r="K1866" s="166">
        <f t="shared" si="8466"/>
        <v>0</v>
      </c>
      <c r="L1866" s="166">
        <f t="shared" si="8466"/>
        <v>0</v>
      </c>
      <c r="M1866" s="166">
        <f t="shared" si="8466"/>
        <v>0</v>
      </c>
      <c r="N1866" s="166">
        <f t="shared" si="8466"/>
        <v>0</v>
      </c>
      <c r="O1866" s="166">
        <f t="shared" si="8466"/>
        <v>0</v>
      </c>
      <c r="P1866" s="166">
        <f t="shared" si="8466"/>
        <v>0</v>
      </c>
      <c r="Q1866" s="166">
        <f t="shared" si="8466"/>
        <v>0</v>
      </c>
      <c r="R1866" s="166">
        <f t="shared" si="8466"/>
        <v>0</v>
      </c>
      <c r="S1866" s="166">
        <f t="shared" si="8466"/>
        <v>0</v>
      </c>
      <c r="T1866" s="166">
        <f t="shared" si="8466"/>
        <v>0</v>
      </c>
      <c r="U1866" s="166">
        <f t="shared" si="8466"/>
        <v>0</v>
      </c>
      <c r="V1866" s="166"/>
      <c r="W1866" s="166">
        <f t="shared" si="8395"/>
        <v>0</v>
      </c>
      <c r="X1866" s="166">
        <f t="shared" ref="X1866:AH1866" si="8467">X1659+W1866</f>
        <v>0</v>
      </c>
      <c r="Y1866" s="166">
        <f t="shared" si="8467"/>
        <v>0</v>
      </c>
      <c r="Z1866" s="166">
        <f t="shared" si="8467"/>
        <v>0</v>
      </c>
      <c r="AA1866" s="166">
        <f t="shared" si="8467"/>
        <v>0</v>
      </c>
      <c r="AB1866" s="166">
        <f t="shared" si="8467"/>
        <v>0</v>
      </c>
      <c r="AC1866" s="166">
        <f t="shared" si="8467"/>
        <v>0</v>
      </c>
      <c r="AD1866" s="166">
        <f t="shared" si="8467"/>
        <v>0</v>
      </c>
      <c r="AE1866" s="166">
        <f t="shared" si="8467"/>
        <v>0</v>
      </c>
      <c r="AF1866" s="166">
        <f t="shared" si="8467"/>
        <v>0</v>
      </c>
      <c r="AG1866" s="166">
        <f t="shared" si="8467"/>
        <v>0</v>
      </c>
      <c r="AH1866" s="166">
        <f t="shared" si="8467"/>
        <v>0</v>
      </c>
      <c r="AI1866" s="166"/>
      <c r="AJ1866" s="166">
        <f t="shared" si="8397"/>
        <v>0</v>
      </c>
      <c r="AK1866" s="166">
        <f t="shared" ref="AK1866:AU1866" si="8468">AK1659+AJ1866</f>
        <v>0</v>
      </c>
      <c r="AL1866" s="166">
        <f t="shared" si="8468"/>
        <v>0</v>
      </c>
      <c r="AM1866" s="166">
        <f t="shared" si="8468"/>
        <v>0</v>
      </c>
      <c r="AN1866" s="166">
        <f t="shared" si="8468"/>
        <v>0</v>
      </c>
      <c r="AO1866" s="166">
        <f t="shared" si="8468"/>
        <v>0</v>
      </c>
      <c r="AP1866" s="166">
        <f t="shared" si="8468"/>
        <v>0</v>
      </c>
      <c r="AQ1866" s="166">
        <f t="shared" si="8468"/>
        <v>0</v>
      </c>
      <c r="AR1866" s="166">
        <f t="shared" si="8468"/>
        <v>0</v>
      </c>
      <c r="AS1866" s="166">
        <f t="shared" si="8468"/>
        <v>0</v>
      </c>
      <c r="AT1866" s="166">
        <f t="shared" si="8468"/>
        <v>0</v>
      </c>
      <c r="AU1866" s="166">
        <f t="shared" si="8468"/>
        <v>0</v>
      </c>
      <c r="AV1866" s="166"/>
      <c r="AW1866" s="166">
        <f t="shared" si="8399"/>
        <v>0</v>
      </c>
      <c r="AX1866" s="166">
        <f t="shared" ref="AX1866:BH1866" si="8469">AX1659+AW1866</f>
        <v>0</v>
      </c>
      <c r="AY1866" s="166">
        <f t="shared" si="8469"/>
        <v>0</v>
      </c>
      <c r="AZ1866" s="166">
        <f t="shared" si="8469"/>
        <v>0</v>
      </c>
      <c r="BA1866" s="166">
        <f t="shared" si="8469"/>
        <v>0</v>
      </c>
      <c r="BB1866" s="166">
        <f t="shared" si="8469"/>
        <v>0</v>
      </c>
      <c r="BC1866" s="166">
        <f t="shared" si="8469"/>
        <v>0</v>
      </c>
      <c r="BD1866" s="166">
        <f t="shared" si="8469"/>
        <v>0</v>
      </c>
      <c r="BE1866" s="166">
        <f t="shared" si="8469"/>
        <v>0</v>
      </c>
      <c r="BF1866" s="166">
        <f t="shared" si="8469"/>
        <v>0</v>
      </c>
      <c r="BG1866" s="166">
        <f t="shared" si="8469"/>
        <v>0</v>
      </c>
      <c r="BH1866" s="166">
        <f t="shared" si="8469"/>
        <v>0</v>
      </c>
      <c r="BI1866" s="166"/>
      <c r="BV1866" s="142"/>
      <c r="CI1866" s="142"/>
      <c r="CV1866" s="142"/>
      <c r="DI1866" s="142"/>
      <c r="DV1866" s="142"/>
      <c r="EI1866" s="142"/>
    </row>
    <row r="1867" spans="1:139" ht="15.75" outlineLevel="1" x14ac:dyDescent="0.25">
      <c r="A1867" s="2">
        <f t="shared" si="8437"/>
        <v>4</v>
      </c>
      <c r="B1867" s="1" t="str">
        <f t="shared" si="8437"/>
        <v>PRE-09602</v>
      </c>
      <c r="C1867" s="1" t="str">
        <f t="shared" si="8437"/>
        <v>SPP FH - Casey Road 13745</v>
      </c>
      <c r="D1867" s="2" t="str">
        <f t="shared" si="8437"/>
        <v>A2764715</v>
      </c>
      <c r="E1867" s="141" t="str">
        <f t="shared" si="8437"/>
        <v>SPP FH - Casey 13745 - OCR 124889</v>
      </c>
      <c r="F1867" s="119"/>
      <c r="G1867" s="194"/>
      <c r="H1867" s="194"/>
      <c r="J1867" s="166">
        <f t="shared" ref="J1867:U1867" si="8470">J1660+I1867</f>
        <v>0</v>
      </c>
      <c r="K1867" s="166">
        <f t="shared" si="8470"/>
        <v>0</v>
      </c>
      <c r="L1867" s="166">
        <f t="shared" si="8470"/>
        <v>0</v>
      </c>
      <c r="M1867" s="166">
        <f t="shared" si="8470"/>
        <v>0</v>
      </c>
      <c r="N1867" s="166">
        <f t="shared" si="8470"/>
        <v>0</v>
      </c>
      <c r="O1867" s="166">
        <f t="shared" si="8470"/>
        <v>0</v>
      </c>
      <c r="P1867" s="166">
        <f t="shared" si="8470"/>
        <v>0</v>
      </c>
      <c r="Q1867" s="166">
        <f t="shared" si="8470"/>
        <v>0</v>
      </c>
      <c r="R1867" s="166">
        <f t="shared" si="8470"/>
        <v>0</v>
      </c>
      <c r="S1867" s="166">
        <f t="shared" si="8470"/>
        <v>0</v>
      </c>
      <c r="T1867" s="166">
        <f t="shared" si="8470"/>
        <v>0</v>
      </c>
      <c r="U1867" s="166">
        <f t="shared" si="8470"/>
        <v>0</v>
      </c>
      <c r="V1867" s="166"/>
      <c r="W1867" s="166">
        <f t="shared" si="8395"/>
        <v>0</v>
      </c>
      <c r="X1867" s="166">
        <f t="shared" ref="X1867:AH1867" si="8471">X1660+W1867</f>
        <v>0</v>
      </c>
      <c r="Y1867" s="166">
        <f t="shared" si="8471"/>
        <v>0</v>
      </c>
      <c r="Z1867" s="166">
        <f t="shared" si="8471"/>
        <v>0</v>
      </c>
      <c r="AA1867" s="166">
        <f t="shared" si="8471"/>
        <v>0</v>
      </c>
      <c r="AB1867" s="166">
        <f t="shared" si="8471"/>
        <v>0</v>
      </c>
      <c r="AC1867" s="166">
        <f t="shared" si="8471"/>
        <v>0</v>
      </c>
      <c r="AD1867" s="166">
        <f t="shared" si="8471"/>
        <v>0</v>
      </c>
      <c r="AE1867" s="166">
        <f t="shared" si="8471"/>
        <v>0</v>
      </c>
      <c r="AF1867" s="166">
        <f t="shared" si="8471"/>
        <v>0</v>
      </c>
      <c r="AG1867" s="166">
        <f t="shared" si="8471"/>
        <v>0</v>
      </c>
      <c r="AH1867" s="166">
        <f t="shared" si="8471"/>
        <v>0</v>
      </c>
      <c r="AI1867" s="166"/>
      <c r="AJ1867" s="166">
        <f t="shared" si="8397"/>
        <v>0</v>
      </c>
      <c r="AK1867" s="166">
        <f t="shared" ref="AK1867:AU1867" si="8472">AK1660+AJ1867</f>
        <v>0</v>
      </c>
      <c r="AL1867" s="166">
        <f t="shared" si="8472"/>
        <v>0</v>
      </c>
      <c r="AM1867" s="166">
        <f t="shared" si="8472"/>
        <v>0</v>
      </c>
      <c r="AN1867" s="166">
        <f t="shared" si="8472"/>
        <v>0</v>
      </c>
      <c r="AO1867" s="166">
        <f t="shared" si="8472"/>
        <v>0</v>
      </c>
      <c r="AP1867" s="166">
        <f t="shared" si="8472"/>
        <v>0</v>
      </c>
      <c r="AQ1867" s="166">
        <f t="shared" si="8472"/>
        <v>0</v>
      </c>
      <c r="AR1867" s="166">
        <f t="shared" si="8472"/>
        <v>0</v>
      </c>
      <c r="AS1867" s="166">
        <f t="shared" si="8472"/>
        <v>0</v>
      </c>
      <c r="AT1867" s="166">
        <f t="shared" si="8472"/>
        <v>0</v>
      </c>
      <c r="AU1867" s="166">
        <f t="shared" si="8472"/>
        <v>0</v>
      </c>
      <c r="AV1867" s="166"/>
      <c r="AW1867" s="166">
        <f t="shared" si="8399"/>
        <v>0</v>
      </c>
      <c r="AX1867" s="166">
        <f t="shared" ref="AX1867:BH1867" si="8473">AX1660+AW1867</f>
        <v>0</v>
      </c>
      <c r="AY1867" s="166">
        <f t="shared" si="8473"/>
        <v>0</v>
      </c>
      <c r="AZ1867" s="166">
        <f t="shared" si="8473"/>
        <v>0</v>
      </c>
      <c r="BA1867" s="166">
        <f t="shared" si="8473"/>
        <v>0</v>
      </c>
      <c r="BB1867" s="166">
        <f t="shared" si="8473"/>
        <v>0</v>
      </c>
      <c r="BC1867" s="166">
        <f t="shared" si="8473"/>
        <v>0</v>
      </c>
      <c r="BD1867" s="166">
        <f t="shared" si="8473"/>
        <v>0</v>
      </c>
      <c r="BE1867" s="166">
        <f t="shared" si="8473"/>
        <v>0</v>
      </c>
      <c r="BF1867" s="166">
        <f t="shared" si="8473"/>
        <v>0</v>
      </c>
      <c r="BG1867" s="166">
        <f t="shared" si="8473"/>
        <v>0</v>
      </c>
      <c r="BH1867" s="166">
        <f t="shared" si="8473"/>
        <v>0</v>
      </c>
      <c r="BI1867" s="166"/>
      <c r="BV1867" s="142"/>
      <c r="CI1867" s="142"/>
      <c r="CV1867" s="142"/>
      <c r="DI1867" s="142"/>
      <c r="DV1867" s="142"/>
      <c r="EI1867" s="142"/>
    </row>
    <row r="1868" spans="1:139" ht="15.75" outlineLevel="1" x14ac:dyDescent="0.25">
      <c r="A1868" s="2">
        <f t="shared" si="8437"/>
        <v>4</v>
      </c>
      <c r="B1868" s="1" t="str">
        <f t="shared" si="8437"/>
        <v>PRE-09602</v>
      </c>
      <c r="C1868" s="1" t="str">
        <f t="shared" si="8437"/>
        <v>SPP FH - Casey Road 13745</v>
      </c>
      <c r="D1868" s="2" t="str">
        <f t="shared" si="8437"/>
        <v>A2764716</v>
      </c>
      <c r="E1868" s="141" t="str">
        <f t="shared" si="8437"/>
        <v>CASY745E - OCR#42920 N.O. 13871 HEN</v>
      </c>
      <c r="F1868" s="119"/>
      <c r="G1868" s="194"/>
      <c r="H1868" s="194"/>
      <c r="J1868" s="166">
        <f t="shared" ref="J1868:U1868" si="8474">J1661+I1868</f>
        <v>0</v>
      </c>
      <c r="K1868" s="166">
        <f t="shared" si="8474"/>
        <v>0</v>
      </c>
      <c r="L1868" s="166">
        <f t="shared" si="8474"/>
        <v>0</v>
      </c>
      <c r="M1868" s="166">
        <f t="shared" si="8474"/>
        <v>0</v>
      </c>
      <c r="N1868" s="166">
        <f t="shared" si="8474"/>
        <v>0</v>
      </c>
      <c r="O1868" s="166">
        <f t="shared" si="8474"/>
        <v>0</v>
      </c>
      <c r="P1868" s="166">
        <f t="shared" si="8474"/>
        <v>0</v>
      </c>
      <c r="Q1868" s="166">
        <f t="shared" si="8474"/>
        <v>0</v>
      </c>
      <c r="R1868" s="166">
        <f t="shared" si="8474"/>
        <v>0</v>
      </c>
      <c r="S1868" s="166">
        <f t="shared" si="8474"/>
        <v>0</v>
      </c>
      <c r="T1868" s="166">
        <f t="shared" si="8474"/>
        <v>0</v>
      </c>
      <c r="U1868" s="166">
        <f t="shared" si="8474"/>
        <v>0</v>
      </c>
      <c r="V1868" s="166"/>
      <c r="W1868" s="166">
        <f t="shared" si="8395"/>
        <v>0</v>
      </c>
      <c r="X1868" s="166">
        <f t="shared" ref="X1868:AH1868" si="8475">X1661+W1868</f>
        <v>0</v>
      </c>
      <c r="Y1868" s="166">
        <f t="shared" si="8475"/>
        <v>0</v>
      </c>
      <c r="Z1868" s="166">
        <f t="shared" si="8475"/>
        <v>0</v>
      </c>
      <c r="AA1868" s="166">
        <f t="shared" si="8475"/>
        <v>0</v>
      </c>
      <c r="AB1868" s="166">
        <f t="shared" si="8475"/>
        <v>0</v>
      </c>
      <c r="AC1868" s="166">
        <f t="shared" si="8475"/>
        <v>0</v>
      </c>
      <c r="AD1868" s="166">
        <f t="shared" si="8475"/>
        <v>0</v>
      </c>
      <c r="AE1868" s="166">
        <f t="shared" si="8475"/>
        <v>0</v>
      </c>
      <c r="AF1868" s="166">
        <f t="shared" si="8475"/>
        <v>0</v>
      </c>
      <c r="AG1868" s="166">
        <f t="shared" si="8475"/>
        <v>0</v>
      </c>
      <c r="AH1868" s="166">
        <f t="shared" si="8475"/>
        <v>0</v>
      </c>
      <c r="AI1868" s="166"/>
      <c r="AJ1868" s="166">
        <f t="shared" si="8397"/>
        <v>0</v>
      </c>
      <c r="AK1868" s="166">
        <f t="shared" ref="AK1868:AU1868" si="8476">AK1661+AJ1868</f>
        <v>0</v>
      </c>
      <c r="AL1868" s="166">
        <f t="shared" si="8476"/>
        <v>0</v>
      </c>
      <c r="AM1868" s="166">
        <f t="shared" si="8476"/>
        <v>0</v>
      </c>
      <c r="AN1868" s="166">
        <f t="shared" si="8476"/>
        <v>0</v>
      </c>
      <c r="AO1868" s="166">
        <f t="shared" si="8476"/>
        <v>0</v>
      </c>
      <c r="AP1868" s="166">
        <f t="shared" si="8476"/>
        <v>0</v>
      </c>
      <c r="AQ1868" s="166">
        <f t="shared" si="8476"/>
        <v>0</v>
      </c>
      <c r="AR1868" s="166">
        <f t="shared" si="8476"/>
        <v>0</v>
      </c>
      <c r="AS1868" s="166">
        <f t="shared" si="8476"/>
        <v>0</v>
      </c>
      <c r="AT1868" s="166">
        <f t="shared" si="8476"/>
        <v>0</v>
      </c>
      <c r="AU1868" s="166">
        <f t="shared" si="8476"/>
        <v>0</v>
      </c>
      <c r="AV1868" s="166"/>
      <c r="AW1868" s="166">
        <f t="shared" si="8399"/>
        <v>0</v>
      </c>
      <c r="AX1868" s="166">
        <f t="shared" ref="AX1868:BH1868" si="8477">AX1661+AW1868</f>
        <v>0</v>
      </c>
      <c r="AY1868" s="166">
        <f t="shared" si="8477"/>
        <v>0</v>
      </c>
      <c r="AZ1868" s="166">
        <f t="shared" si="8477"/>
        <v>0</v>
      </c>
      <c r="BA1868" s="166">
        <f t="shared" si="8477"/>
        <v>0</v>
      </c>
      <c r="BB1868" s="166">
        <f t="shared" si="8477"/>
        <v>0</v>
      </c>
      <c r="BC1868" s="166">
        <f t="shared" si="8477"/>
        <v>0</v>
      </c>
      <c r="BD1868" s="166">
        <f t="shared" si="8477"/>
        <v>0</v>
      </c>
      <c r="BE1868" s="166">
        <f t="shared" si="8477"/>
        <v>0</v>
      </c>
      <c r="BF1868" s="166">
        <f t="shared" si="8477"/>
        <v>0</v>
      </c>
      <c r="BG1868" s="166">
        <f t="shared" si="8477"/>
        <v>0</v>
      </c>
      <c r="BH1868" s="166">
        <f t="shared" si="8477"/>
        <v>0</v>
      </c>
      <c r="BI1868" s="166"/>
      <c r="BV1868" s="142"/>
      <c r="CI1868" s="142"/>
      <c r="CV1868" s="142"/>
      <c r="DI1868" s="142"/>
      <c r="DV1868" s="142"/>
      <c r="EI1868" s="142"/>
    </row>
    <row r="1869" spans="1:139" ht="15.75" outlineLevel="1" x14ac:dyDescent="0.25">
      <c r="A1869" s="2">
        <f t="shared" ref="A1869:E1878" si="8478">A1662</f>
        <v>5</v>
      </c>
      <c r="B1869" s="1" t="str">
        <f t="shared" si="8478"/>
        <v>PRE-09603</v>
      </c>
      <c r="C1869" s="1" t="str">
        <f t="shared" si="8478"/>
        <v>SPP FH - Coolidge  13533</v>
      </c>
      <c r="D1869" s="2" t="str">
        <f t="shared" si="8478"/>
        <v>PRE-09603.1</v>
      </c>
      <c r="E1869" s="141" t="str">
        <f t="shared" si="8478"/>
        <v>SPP FH – Coolidge 13533 – OH Feeder</v>
      </c>
      <c r="F1869" s="119"/>
      <c r="G1869" s="194"/>
      <c r="H1869" s="194"/>
      <c r="J1869" s="166">
        <f t="shared" ref="J1869:U1869" si="8479">J1662+I1869</f>
        <v>0</v>
      </c>
      <c r="K1869" s="166">
        <f t="shared" si="8479"/>
        <v>0</v>
      </c>
      <c r="L1869" s="166">
        <f t="shared" si="8479"/>
        <v>0</v>
      </c>
      <c r="M1869" s="166">
        <f t="shared" si="8479"/>
        <v>0</v>
      </c>
      <c r="N1869" s="166">
        <f t="shared" si="8479"/>
        <v>0</v>
      </c>
      <c r="O1869" s="166">
        <f t="shared" si="8479"/>
        <v>0</v>
      </c>
      <c r="P1869" s="166">
        <f t="shared" si="8479"/>
        <v>0</v>
      </c>
      <c r="Q1869" s="166">
        <f t="shared" si="8479"/>
        <v>0</v>
      </c>
      <c r="R1869" s="166">
        <f t="shared" si="8479"/>
        <v>0</v>
      </c>
      <c r="S1869" s="166">
        <f t="shared" si="8479"/>
        <v>0</v>
      </c>
      <c r="T1869" s="166">
        <f t="shared" si="8479"/>
        <v>0</v>
      </c>
      <c r="U1869" s="166">
        <f t="shared" si="8479"/>
        <v>0</v>
      </c>
      <c r="V1869" s="166"/>
      <c r="W1869" s="166">
        <f t="shared" si="8395"/>
        <v>0</v>
      </c>
      <c r="X1869" s="166">
        <f t="shared" ref="X1869:AH1869" si="8480">X1662+W1869</f>
        <v>0</v>
      </c>
      <c r="Y1869" s="166">
        <f t="shared" si="8480"/>
        <v>0</v>
      </c>
      <c r="Z1869" s="166">
        <f t="shared" si="8480"/>
        <v>0</v>
      </c>
      <c r="AA1869" s="166">
        <f t="shared" si="8480"/>
        <v>0</v>
      </c>
      <c r="AB1869" s="166">
        <f t="shared" si="8480"/>
        <v>0</v>
      </c>
      <c r="AC1869" s="166">
        <f t="shared" si="8480"/>
        <v>0</v>
      </c>
      <c r="AD1869" s="166">
        <f t="shared" si="8480"/>
        <v>0</v>
      </c>
      <c r="AE1869" s="166">
        <f t="shared" si="8480"/>
        <v>0</v>
      </c>
      <c r="AF1869" s="166">
        <f t="shared" si="8480"/>
        <v>0</v>
      </c>
      <c r="AG1869" s="166">
        <f t="shared" si="8480"/>
        <v>-164.18460666666667</v>
      </c>
      <c r="AH1869" s="166">
        <f t="shared" si="8480"/>
        <v>-328.36921333333333</v>
      </c>
      <c r="AI1869" s="166"/>
      <c r="AJ1869" s="166">
        <f t="shared" si="8397"/>
        <v>-466.43354166666666</v>
      </c>
      <c r="AK1869" s="166">
        <f t="shared" ref="AK1869:AU1869" si="8481">AK1662+AJ1869</f>
        <v>-604.49787000000003</v>
      </c>
      <c r="AL1869" s="166">
        <f t="shared" si="8481"/>
        <v>-742.56219833333341</v>
      </c>
      <c r="AM1869" s="166">
        <f t="shared" si="8481"/>
        <v>-880.62652666666679</v>
      </c>
      <c r="AN1869" s="166">
        <f t="shared" si="8481"/>
        <v>-1018.6908550000002</v>
      </c>
      <c r="AO1869" s="166">
        <f t="shared" si="8481"/>
        <v>-1156.7551833333334</v>
      </c>
      <c r="AP1869" s="166">
        <f t="shared" si="8481"/>
        <v>-1294.8195116666668</v>
      </c>
      <c r="AQ1869" s="166">
        <f t="shared" si="8481"/>
        <v>-1432.8838400000002</v>
      </c>
      <c r="AR1869" s="166">
        <f t="shared" si="8481"/>
        <v>-1570.9481683333336</v>
      </c>
      <c r="AS1869" s="166">
        <f t="shared" si="8481"/>
        <v>-1709.0124966666669</v>
      </c>
      <c r="AT1869" s="166">
        <f t="shared" si="8481"/>
        <v>-1847.0768250000003</v>
      </c>
      <c r="AU1869" s="166">
        <f t="shared" si="8481"/>
        <v>-1985.1411533333337</v>
      </c>
      <c r="AV1869" s="166"/>
      <c r="AW1869" s="166">
        <f t="shared" si="8399"/>
        <v>-2123.2054816666669</v>
      </c>
      <c r="AX1869" s="166">
        <f t="shared" ref="AX1869:BH1869" si="8482">AX1662+AW1869</f>
        <v>-2261.2698100000002</v>
      </c>
      <c r="AY1869" s="166">
        <f t="shared" si="8482"/>
        <v>-2399.3341383333336</v>
      </c>
      <c r="AZ1869" s="166">
        <f t="shared" si="8482"/>
        <v>-2537.398466666667</v>
      </c>
      <c r="BA1869" s="166">
        <f t="shared" si="8482"/>
        <v>-2675.4627950000004</v>
      </c>
      <c r="BB1869" s="166">
        <f t="shared" si="8482"/>
        <v>-2813.5271233333337</v>
      </c>
      <c r="BC1869" s="166">
        <f t="shared" si="8482"/>
        <v>-2951.5914516666671</v>
      </c>
      <c r="BD1869" s="166">
        <f t="shared" si="8482"/>
        <v>-3089.6557800000005</v>
      </c>
      <c r="BE1869" s="166">
        <f t="shared" si="8482"/>
        <v>-3227.7201083333339</v>
      </c>
      <c r="BF1869" s="166">
        <f t="shared" si="8482"/>
        <v>-3365.7844366666673</v>
      </c>
      <c r="BG1869" s="166">
        <f t="shared" si="8482"/>
        <v>-3503.8487650000006</v>
      </c>
      <c r="BH1869" s="166">
        <f t="shared" si="8482"/>
        <v>-3641.913093333334</v>
      </c>
      <c r="BI1869" s="166"/>
      <c r="BV1869" s="142"/>
      <c r="CI1869" s="142"/>
      <c r="CV1869" s="142"/>
      <c r="DI1869" s="142"/>
      <c r="DV1869" s="142"/>
      <c r="EI1869" s="142"/>
    </row>
    <row r="1870" spans="1:139" ht="15.75" outlineLevel="1" x14ac:dyDescent="0.25">
      <c r="A1870" s="2">
        <f t="shared" si="8478"/>
        <v>5</v>
      </c>
      <c r="B1870" s="1" t="str">
        <f t="shared" si="8478"/>
        <v>PRE-09603</v>
      </c>
      <c r="C1870" s="1" t="str">
        <f t="shared" si="8478"/>
        <v>SPP FH - Coolidge  13533</v>
      </c>
      <c r="D1870" s="2" t="str">
        <f t="shared" si="8478"/>
        <v>PRE-09603.1</v>
      </c>
      <c r="E1870" s="141" t="str">
        <f t="shared" si="8478"/>
        <v>SPP FH – Coolidge 13533 – OH Feeder</v>
      </c>
      <c r="F1870" s="119"/>
      <c r="G1870" s="194"/>
      <c r="H1870" s="194"/>
      <c r="J1870" s="166">
        <f t="shared" ref="J1870:U1870" si="8483">J1663+I1870</f>
        <v>0</v>
      </c>
      <c r="K1870" s="166">
        <f t="shared" si="8483"/>
        <v>0</v>
      </c>
      <c r="L1870" s="166">
        <f t="shared" si="8483"/>
        <v>0</v>
      </c>
      <c r="M1870" s="166">
        <f t="shared" si="8483"/>
        <v>0</v>
      </c>
      <c r="N1870" s="166">
        <f t="shared" si="8483"/>
        <v>0</v>
      </c>
      <c r="O1870" s="166">
        <f t="shared" si="8483"/>
        <v>0</v>
      </c>
      <c r="P1870" s="166">
        <f t="shared" si="8483"/>
        <v>0</v>
      </c>
      <c r="Q1870" s="166">
        <f t="shared" si="8483"/>
        <v>0</v>
      </c>
      <c r="R1870" s="166">
        <f t="shared" si="8483"/>
        <v>0</v>
      </c>
      <c r="S1870" s="166">
        <f t="shared" si="8483"/>
        <v>0</v>
      </c>
      <c r="T1870" s="166">
        <f t="shared" si="8483"/>
        <v>0</v>
      </c>
      <c r="U1870" s="166">
        <f t="shared" si="8483"/>
        <v>0</v>
      </c>
      <c r="V1870" s="166"/>
      <c r="W1870" s="166">
        <f t="shared" si="8395"/>
        <v>0</v>
      </c>
      <c r="X1870" s="166">
        <f t="shared" ref="X1870:AH1870" si="8484">X1663+W1870</f>
        <v>0</v>
      </c>
      <c r="Y1870" s="166">
        <f t="shared" si="8484"/>
        <v>0</v>
      </c>
      <c r="Z1870" s="166">
        <f t="shared" si="8484"/>
        <v>0</v>
      </c>
      <c r="AA1870" s="166">
        <f t="shared" si="8484"/>
        <v>0</v>
      </c>
      <c r="AB1870" s="166">
        <f t="shared" si="8484"/>
        <v>0</v>
      </c>
      <c r="AC1870" s="166">
        <f t="shared" si="8484"/>
        <v>0</v>
      </c>
      <c r="AD1870" s="166">
        <f t="shared" si="8484"/>
        <v>0</v>
      </c>
      <c r="AE1870" s="166">
        <f t="shared" si="8484"/>
        <v>0</v>
      </c>
      <c r="AF1870" s="166">
        <f t="shared" si="8484"/>
        <v>0</v>
      </c>
      <c r="AG1870" s="166">
        <f t="shared" si="8484"/>
        <v>-46.826920833333332</v>
      </c>
      <c r="AH1870" s="166">
        <f t="shared" si="8484"/>
        <v>-93.653841666666665</v>
      </c>
      <c r="AI1870" s="166"/>
      <c r="AJ1870" s="166">
        <f t="shared" si="8397"/>
        <v>-126.88585</v>
      </c>
      <c r="AK1870" s="166">
        <f t="shared" ref="AK1870:AU1870" si="8485">AK1663+AJ1870</f>
        <v>-160.11785833333334</v>
      </c>
      <c r="AL1870" s="166">
        <f t="shared" si="8485"/>
        <v>-193.34986666666668</v>
      </c>
      <c r="AM1870" s="166">
        <f t="shared" si="8485"/>
        <v>-226.58187500000003</v>
      </c>
      <c r="AN1870" s="166">
        <f t="shared" si="8485"/>
        <v>-259.81388333333337</v>
      </c>
      <c r="AO1870" s="166">
        <f t="shared" si="8485"/>
        <v>-293.04589166666671</v>
      </c>
      <c r="AP1870" s="166">
        <f t="shared" si="8485"/>
        <v>-326.27790000000005</v>
      </c>
      <c r="AQ1870" s="166">
        <f t="shared" si="8485"/>
        <v>-359.50990833333339</v>
      </c>
      <c r="AR1870" s="166">
        <f t="shared" si="8485"/>
        <v>-392.74191666666673</v>
      </c>
      <c r="AS1870" s="166">
        <f t="shared" si="8485"/>
        <v>-425.97392500000007</v>
      </c>
      <c r="AT1870" s="166">
        <f t="shared" si="8485"/>
        <v>-459.20593333333341</v>
      </c>
      <c r="AU1870" s="166">
        <f t="shared" si="8485"/>
        <v>-492.43794166666675</v>
      </c>
      <c r="AV1870" s="166"/>
      <c r="AW1870" s="166">
        <f t="shared" si="8399"/>
        <v>-525.66995000000009</v>
      </c>
      <c r="AX1870" s="166">
        <f t="shared" ref="AX1870:BH1870" si="8486">AX1663+AW1870</f>
        <v>-558.90195833333337</v>
      </c>
      <c r="AY1870" s="166">
        <f t="shared" si="8486"/>
        <v>-592.13396666666665</v>
      </c>
      <c r="AZ1870" s="166">
        <f t="shared" si="8486"/>
        <v>-625.36597499999993</v>
      </c>
      <c r="BA1870" s="166">
        <f t="shared" si="8486"/>
        <v>-658.59798333333322</v>
      </c>
      <c r="BB1870" s="166">
        <f t="shared" si="8486"/>
        <v>-691.8299916666665</v>
      </c>
      <c r="BC1870" s="166">
        <f t="shared" si="8486"/>
        <v>-725.06199999999978</v>
      </c>
      <c r="BD1870" s="166">
        <f t="shared" si="8486"/>
        <v>-758.29400833333307</v>
      </c>
      <c r="BE1870" s="166">
        <f t="shared" si="8486"/>
        <v>-791.52601666666635</v>
      </c>
      <c r="BF1870" s="166">
        <f t="shared" si="8486"/>
        <v>-824.75802499999963</v>
      </c>
      <c r="BG1870" s="166">
        <f t="shared" si="8486"/>
        <v>-857.99003333333292</v>
      </c>
      <c r="BH1870" s="166">
        <f t="shared" si="8486"/>
        <v>-891.2220416666662</v>
      </c>
      <c r="BI1870" s="166"/>
      <c r="BV1870" s="142"/>
      <c r="CI1870" s="142"/>
      <c r="CV1870" s="142"/>
      <c r="DI1870" s="142"/>
      <c r="DV1870" s="142"/>
      <c r="EI1870" s="142"/>
    </row>
    <row r="1871" spans="1:139" ht="15.75" outlineLevel="1" x14ac:dyDescent="0.25">
      <c r="A1871" s="2">
        <f t="shared" si="8478"/>
        <v>5</v>
      </c>
      <c r="B1871" s="1" t="str">
        <f t="shared" si="8478"/>
        <v>PRE-09603</v>
      </c>
      <c r="C1871" s="1" t="str">
        <f t="shared" si="8478"/>
        <v>SPP FH - Coolidge  13533</v>
      </c>
      <c r="D1871" s="2" t="str">
        <f t="shared" si="8478"/>
        <v>PRE-09603.1</v>
      </c>
      <c r="E1871" s="141" t="str">
        <f t="shared" si="8478"/>
        <v>SPP FH – Coolidge 13533 – OH Feeder</v>
      </c>
      <c r="F1871" s="119"/>
      <c r="G1871" s="194"/>
      <c r="H1871" s="194"/>
      <c r="J1871" s="166">
        <f t="shared" ref="J1871:U1871" si="8487">J1664+I1871</f>
        <v>0</v>
      </c>
      <c r="K1871" s="166">
        <f t="shared" si="8487"/>
        <v>0</v>
      </c>
      <c r="L1871" s="166">
        <f t="shared" si="8487"/>
        <v>0</v>
      </c>
      <c r="M1871" s="166">
        <f t="shared" si="8487"/>
        <v>0</v>
      </c>
      <c r="N1871" s="166">
        <f t="shared" si="8487"/>
        <v>0</v>
      </c>
      <c r="O1871" s="166">
        <f t="shared" si="8487"/>
        <v>0</v>
      </c>
      <c r="P1871" s="166">
        <f t="shared" si="8487"/>
        <v>0</v>
      </c>
      <c r="Q1871" s="166">
        <f t="shared" si="8487"/>
        <v>0</v>
      </c>
      <c r="R1871" s="166">
        <f t="shared" si="8487"/>
        <v>0</v>
      </c>
      <c r="S1871" s="166">
        <f t="shared" si="8487"/>
        <v>0</v>
      </c>
      <c r="T1871" s="166">
        <f t="shared" si="8487"/>
        <v>0</v>
      </c>
      <c r="U1871" s="166">
        <f t="shared" si="8487"/>
        <v>0</v>
      </c>
      <c r="V1871" s="166"/>
      <c r="W1871" s="166">
        <f t="shared" si="8395"/>
        <v>0</v>
      </c>
      <c r="X1871" s="166">
        <f t="shared" ref="X1871:AH1871" si="8488">X1664+W1871</f>
        <v>0</v>
      </c>
      <c r="Y1871" s="166">
        <f t="shared" si="8488"/>
        <v>0</v>
      </c>
      <c r="Z1871" s="166">
        <f t="shared" si="8488"/>
        <v>0</v>
      </c>
      <c r="AA1871" s="166">
        <f t="shared" si="8488"/>
        <v>0</v>
      </c>
      <c r="AB1871" s="166">
        <f t="shared" si="8488"/>
        <v>0</v>
      </c>
      <c r="AC1871" s="166">
        <f t="shared" si="8488"/>
        <v>0</v>
      </c>
      <c r="AD1871" s="166">
        <f t="shared" si="8488"/>
        <v>0</v>
      </c>
      <c r="AE1871" s="166">
        <f t="shared" si="8488"/>
        <v>0</v>
      </c>
      <c r="AF1871" s="166">
        <f t="shared" si="8488"/>
        <v>0</v>
      </c>
      <c r="AG1871" s="166">
        <f t="shared" si="8488"/>
        <v>-27.663649999999997</v>
      </c>
      <c r="AH1871" s="166">
        <f t="shared" si="8488"/>
        <v>-55.327299999999994</v>
      </c>
      <c r="AI1871" s="166"/>
      <c r="AJ1871" s="166">
        <f t="shared" si="8397"/>
        <v>-76.536098333333328</v>
      </c>
      <c r="AK1871" s="166">
        <f t="shared" ref="AK1871:AU1871" si="8489">AK1664+AJ1871</f>
        <v>-97.744896666666662</v>
      </c>
      <c r="AL1871" s="166">
        <f t="shared" si="8489"/>
        <v>-118.953695</v>
      </c>
      <c r="AM1871" s="166">
        <f t="shared" si="8489"/>
        <v>-140.16249333333332</v>
      </c>
      <c r="AN1871" s="166">
        <f t="shared" si="8489"/>
        <v>-161.37129166666665</v>
      </c>
      <c r="AO1871" s="166">
        <f t="shared" si="8489"/>
        <v>-182.58008999999998</v>
      </c>
      <c r="AP1871" s="166">
        <f t="shared" si="8489"/>
        <v>-203.78888833333332</v>
      </c>
      <c r="AQ1871" s="166">
        <f t="shared" si="8489"/>
        <v>-224.99768666666665</v>
      </c>
      <c r="AR1871" s="166">
        <f t="shared" si="8489"/>
        <v>-246.20648499999999</v>
      </c>
      <c r="AS1871" s="166">
        <f t="shared" si="8489"/>
        <v>-267.41528333333332</v>
      </c>
      <c r="AT1871" s="166">
        <f t="shared" si="8489"/>
        <v>-288.62408166666665</v>
      </c>
      <c r="AU1871" s="166">
        <f t="shared" si="8489"/>
        <v>-309.83287999999999</v>
      </c>
      <c r="AV1871" s="166"/>
      <c r="AW1871" s="166">
        <f t="shared" si="8399"/>
        <v>-331.04167833333332</v>
      </c>
      <c r="AX1871" s="166">
        <f t="shared" ref="AX1871:BH1871" si="8490">AX1664+AW1871</f>
        <v>-352.25047666666666</v>
      </c>
      <c r="AY1871" s="166">
        <f t="shared" si="8490"/>
        <v>-373.45927499999999</v>
      </c>
      <c r="AZ1871" s="166">
        <f t="shared" si="8490"/>
        <v>-394.66807333333333</v>
      </c>
      <c r="BA1871" s="166">
        <f t="shared" si="8490"/>
        <v>-415.87687166666666</v>
      </c>
      <c r="BB1871" s="166">
        <f t="shared" si="8490"/>
        <v>-437.08566999999999</v>
      </c>
      <c r="BC1871" s="166">
        <f t="shared" si="8490"/>
        <v>-458.29446833333333</v>
      </c>
      <c r="BD1871" s="166">
        <f t="shared" si="8490"/>
        <v>-479.50326666666666</v>
      </c>
      <c r="BE1871" s="166">
        <f t="shared" si="8490"/>
        <v>-500.712065</v>
      </c>
      <c r="BF1871" s="166">
        <f t="shared" si="8490"/>
        <v>-521.92086333333327</v>
      </c>
      <c r="BG1871" s="166">
        <f t="shared" si="8490"/>
        <v>-543.12966166666661</v>
      </c>
      <c r="BH1871" s="166">
        <f t="shared" si="8490"/>
        <v>-564.33845999999994</v>
      </c>
      <c r="BI1871" s="166"/>
      <c r="BV1871" s="142"/>
      <c r="CI1871" s="142"/>
      <c r="CV1871" s="142"/>
      <c r="DI1871" s="142"/>
      <c r="DV1871" s="142"/>
      <c r="EI1871" s="142"/>
    </row>
    <row r="1872" spans="1:139" ht="15.75" outlineLevel="1" x14ac:dyDescent="0.25">
      <c r="A1872" s="2">
        <f t="shared" si="8478"/>
        <v>5</v>
      </c>
      <c r="B1872" s="1" t="str">
        <f t="shared" si="8478"/>
        <v>PRE-09603</v>
      </c>
      <c r="C1872" s="1" t="str">
        <f t="shared" si="8478"/>
        <v>SPP FH - Coolidge  13533</v>
      </c>
      <c r="D1872" s="2" t="str">
        <f t="shared" si="8478"/>
        <v>PRE-09603.1</v>
      </c>
      <c r="E1872" s="141" t="str">
        <f t="shared" si="8478"/>
        <v>SPP FH – Coolidge 13533 – OH Feeder</v>
      </c>
      <c r="F1872" s="119"/>
      <c r="G1872" s="194"/>
      <c r="H1872" s="194"/>
      <c r="J1872" s="166">
        <f t="shared" ref="J1872:U1872" si="8491">J1665+I1872</f>
        <v>0</v>
      </c>
      <c r="K1872" s="166">
        <f t="shared" si="8491"/>
        <v>0</v>
      </c>
      <c r="L1872" s="166">
        <f t="shared" si="8491"/>
        <v>0</v>
      </c>
      <c r="M1872" s="166">
        <f t="shared" si="8491"/>
        <v>0</v>
      </c>
      <c r="N1872" s="166">
        <f t="shared" si="8491"/>
        <v>0</v>
      </c>
      <c r="O1872" s="166">
        <f t="shared" si="8491"/>
        <v>0</v>
      </c>
      <c r="P1872" s="166">
        <f t="shared" si="8491"/>
        <v>0</v>
      </c>
      <c r="Q1872" s="166">
        <f t="shared" si="8491"/>
        <v>0</v>
      </c>
      <c r="R1872" s="166">
        <f t="shared" si="8491"/>
        <v>0</v>
      </c>
      <c r="S1872" s="166">
        <f t="shared" si="8491"/>
        <v>0</v>
      </c>
      <c r="T1872" s="166">
        <f t="shared" si="8491"/>
        <v>0</v>
      </c>
      <c r="U1872" s="166">
        <f t="shared" si="8491"/>
        <v>0</v>
      </c>
      <c r="V1872" s="166"/>
      <c r="W1872" s="166">
        <f t="shared" si="8395"/>
        <v>0</v>
      </c>
      <c r="X1872" s="166">
        <f t="shared" ref="X1872:AH1872" si="8492">X1665+W1872</f>
        <v>0</v>
      </c>
      <c r="Y1872" s="166">
        <f t="shared" si="8492"/>
        <v>0</v>
      </c>
      <c r="Z1872" s="166">
        <f t="shared" si="8492"/>
        <v>0</v>
      </c>
      <c r="AA1872" s="166">
        <f t="shared" si="8492"/>
        <v>0</v>
      </c>
      <c r="AB1872" s="166">
        <f t="shared" si="8492"/>
        <v>0</v>
      </c>
      <c r="AC1872" s="166">
        <f t="shared" si="8492"/>
        <v>0</v>
      </c>
      <c r="AD1872" s="166">
        <f t="shared" si="8492"/>
        <v>0</v>
      </c>
      <c r="AE1872" s="166">
        <f t="shared" si="8492"/>
        <v>0</v>
      </c>
      <c r="AF1872" s="166">
        <f t="shared" si="8492"/>
        <v>0</v>
      </c>
      <c r="AG1872" s="166">
        <f t="shared" si="8492"/>
        <v>-158.17820333333333</v>
      </c>
      <c r="AH1872" s="166">
        <f t="shared" si="8492"/>
        <v>-316.35640666666666</v>
      </c>
      <c r="AI1872" s="166"/>
      <c r="AJ1872" s="166">
        <f t="shared" si="8397"/>
        <v>-478.12956916666667</v>
      </c>
      <c r="AK1872" s="166">
        <f t="shared" ref="AK1872:AU1872" si="8493">AK1665+AJ1872</f>
        <v>-639.90273166666668</v>
      </c>
      <c r="AL1872" s="166">
        <f t="shared" si="8493"/>
        <v>-801.67589416666669</v>
      </c>
      <c r="AM1872" s="166">
        <f t="shared" si="8493"/>
        <v>-963.44905666666671</v>
      </c>
      <c r="AN1872" s="166">
        <f t="shared" si="8493"/>
        <v>-1125.2222191666667</v>
      </c>
      <c r="AO1872" s="166">
        <f t="shared" si="8493"/>
        <v>-1286.9953816666666</v>
      </c>
      <c r="AP1872" s="166">
        <f t="shared" si="8493"/>
        <v>-1448.7685441666667</v>
      </c>
      <c r="AQ1872" s="166">
        <f t="shared" si="8493"/>
        <v>-1610.5417066666669</v>
      </c>
      <c r="AR1872" s="166">
        <f t="shared" si="8493"/>
        <v>-1772.314869166667</v>
      </c>
      <c r="AS1872" s="166">
        <f t="shared" si="8493"/>
        <v>-1934.0880316666671</v>
      </c>
      <c r="AT1872" s="166">
        <f t="shared" si="8493"/>
        <v>-2095.8611941666672</v>
      </c>
      <c r="AU1872" s="166">
        <f t="shared" si="8493"/>
        <v>-2257.6343566666674</v>
      </c>
      <c r="AV1872" s="166"/>
      <c r="AW1872" s="166">
        <f t="shared" si="8399"/>
        <v>-2419.4075191666675</v>
      </c>
      <c r="AX1872" s="166">
        <f t="shared" ref="AX1872:BH1872" si="8494">AX1665+AW1872</f>
        <v>-2581.1806816666676</v>
      </c>
      <c r="AY1872" s="166">
        <f t="shared" si="8494"/>
        <v>-2742.9538441666677</v>
      </c>
      <c r="AZ1872" s="166">
        <f t="shared" si="8494"/>
        <v>-2904.7270066666679</v>
      </c>
      <c r="BA1872" s="166">
        <f t="shared" si="8494"/>
        <v>-3066.500169166668</v>
      </c>
      <c r="BB1872" s="166">
        <f t="shared" si="8494"/>
        <v>-3228.2733316666681</v>
      </c>
      <c r="BC1872" s="166">
        <f t="shared" si="8494"/>
        <v>-3390.0464941666683</v>
      </c>
      <c r="BD1872" s="166">
        <f t="shared" si="8494"/>
        <v>-3551.8196566666684</v>
      </c>
      <c r="BE1872" s="166">
        <f t="shared" si="8494"/>
        <v>-3713.5928191666685</v>
      </c>
      <c r="BF1872" s="166">
        <f t="shared" si="8494"/>
        <v>-3875.3659816666686</v>
      </c>
      <c r="BG1872" s="166">
        <f t="shared" si="8494"/>
        <v>-4037.1391441666688</v>
      </c>
      <c r="BH1872" s="166">
        <f t="shared" si="8494"/>
        <v>-4198.9123066666689</v>
      </c>
      <c r="BI1872" s="166"/>
      <c r="BV1872" s="142"/>
      <c r="CI1872" s="142"/>
      <c r="CV1872" s="142"/>
      <c r="DI1872" s="142"/>
      <c r="DV1872" s="142"/>
      <c r="EI1872" s="142"/>
    </row>
    <row r="1873" spans="1:139" ht="15.75" outlineLevel="1" x14ac:dyDescent="0.25">
      <c r="A1873" s="2">
        <f t="shared" si="8478"/>
        <v>5</v>
      </c>
      <c r="B1873" s="1" t="str">
        <f t="shared" si="8478"/>
        <v>PRE-09603</v>
      </c>
      <c r="C1873" s="1" t="str">
        <f t="shared" si="8478"/>
        <v>SPP FH - Coolidge  13533</v>
      </c>
      <c r="D1873" s="2" t="str">
        <f t="shared" si="8478"/>
        <v>PRE-09603.1</v>
      </c>
      <c r="E1873" s="141" t="str">
        <f t="shared" si="8478"/>
        <v>SPP FH – Coolidge 13533 – OH Feeder</v>
      </c>
      <c r="F1873" s="119"/>
      <c r="G1873" s="194"/>
      <c r="H1873" s="194"/>
      <c r="J1873" s="166">
        <f t="shared" ref="J1873:U1873" si="8495">J1666+I1873</f>
        <v>0</v>
      </c>
      <c r="K1873" s="166">
        <f t="shared" si="8495"/>
        <v>0</v>
      </c>
      <c r="L1873" s="166">
        <f t="shared" si="8495"/>
        <v>0</v>
      </c>
      <c r="M1873" s="166">
        <f t="shared" si="8495"/>
        <v>0</v>
      </c>
      <c r="N1873" s="166">
        <f t="shared" si="8495"/>
        <v>0</v>
      </c>
      <c r="O1873" s="166">
        <f t="shared" si="8495"/>
        <v>0</v>
      </c>
      <c r="P1873" s="166">
        <f t="shared" si="8495"/>
        <v>0</v>
      </c>
      <c r="Q1873" s="166">
        <f t="shared" si="8495"/>
        <v>0</v>
      </c>
      <c r="R1873" s="166">
        <f t="shared" si="8495"/>
        <v>0</v>
      </c>
      <c r="S1873" s="166">
        <f t="shared" si="8495"/>
        <v>0</v>
      </c>
      <c r="T1873" s="166">
        <f t="shared" si="8495"/>
        <v>0</v>
      </c>
      <c r="U1873" s="166">
        <f t="shared" si="8495"/>
        <v>0</v>
      </c>
      <c r="V1873" s="166"/>
      <c r="W1873" s="166">
        <f t="shared" si="8395"/>
        <v>0</v>
      </c>
      <c r="X1873" s="166">
        <f t="shared" ref="X1873:AH1873" si="8496">X1666+W1873</f>
        <v>0</v>
      </c>
      <c r="Y1873" s="166">
        <f t="shared" si="8496"/>
        <v>0</v>
      </c>
      <c r="Z1873" s="166">
        <f t="shared" si="8496"/>
        <v>0</v>
      </c>
      <c r="AA1873" s="166">
        <f t="shared" si="8496"/>
        <v>0</v>
      </c>
      <c r="AB1873" s="166">
        <f t="shared" si="8496"/>
        <v>0</v>
      </c>
      <c r="AC1873" s="166">
        <f t="shared" si="8496"/>
        <v>0</v>
      </c>
      <c r="AD1873" s="166">
        <f t="shared" si="8496"/>
        <v>0</v>
      </c>
      <c r="AE1873" s="166">
        <f t="shared" si="8496"/>
        <v>0</v>
      </c>
      <c r="AF1873" s="166">
        <f t="shared" si="8496"/>
        <v>0</v>
      </c>
      <c r="AG1873" s="166">
        <f t="shared" si="8496"/>
        <v>-1.2854249999999998</v>
      </c>
      <c r="AH1873" s="166">
        <f t="shared" si="8496"/>
        <v>-2.5708499999999996</v>
      </c>
      <c r="AI1873" s="166"/>
      <c r="AJ1873" s="166">
        <f t="shared" si="8397"/>
        <v>-3.2373666666666665</v>
      </c>
      <c r="AK1873" s="166">
        <f t="shared" ref="AK1873:AU1873" si="8497">AK1666+AJ1873</f>
        <v>-3.9038833333333329</v>
      </c>
      <c r="AL1873" s="166">
        <f t="shared" si="8497"/>
        <v>-4.5703999999999994</v>
      </c>
      <c r="AM1873" s="166">
        <f t="shared" si="8497"/>
        <v>-5.2369166666666658</v>
      </c>
      <c r="AN1873" s="166">
        <f t="shared" si="8497"/>
        <v>-5.9034333333333322</v>
      </c>
      <c r="AO1873" s="166">
        <f t="shared" si="8497"/>
        <v>-6.5699499999999986</v>
      </c>
      <c r="AP1873" s="166">
        <f t="shared" si="8497"/>
        <v>-7.236466666666665</v>
      </c>
      <c r="AQ1873" s="166">
        <f t="shared" si="8497"/>
        <v>-7.9029833333333315</v>
      </c>
      <c r="AR1873" s="166">
        <f t="shared" si="8497"/>
        <v>-8.5694999999999979</v>
      </c>
      <c r="AS1873" s="166">
        <f t="shared" si="8497"/>
        <v>-9.2360166666666643</v>
      </c>
      <c r="AT1873" s="166">
        <f t="shared" si="8497"/>
        <v>-9.9025333333333307</v>
      </c>
      <c r="AU1873" s="166">
        <f t="shared" si="8497"/>
        <v>-10.569049999999997</v>
      </c>
      <c r="AV1873" s="166"/>
      <c r="AW1873" s="166">
        <f t="shared" si="8399"/>
        <v>-11.235566666666664</v>
      </c>
      <c r="AX1873" s="166">
        <f t="shared" ref="AX1873:BH1873" si="8498">AX1666+AW1873</f>
        <v>-11.90208333333333</v>
      </c>
      <c r="AY1873" s="166">
        <f t="shared" si="8498"/>
        <v>-12.568599999999996</v>
      </c>
      <c r="AZ1873" s="166">
        <f t="shared" si="8498"/>
        <v>-13.235116666666663</v>
      </c>
      <c r="BA1873" s="166">
        <f t="shared" si="8498"/>
        <v>-13.901633333333329</v>
      </c>
      <c r="BB1873" s="166">
        <f t="shared" si="8498"/>
        <v>-14.568149999999996</v>
      </c>
      <c r="BC1873" s="166">
        <f t="shared" si="8498"/>
        <v>-15.234666666666662</v>
      </c>
      <c r="BD1873" s="166">
        <f t="shared" si="8498"/>
        <v>-15.901183333333329</v>
      </c>
      <c r="BE1873" s="166">
        <f t="shared" si="8498"/>
        <v>-16.567699999999995</v>
      </c>
      <c r="BF1873" s="166">
        <f t="shared" si="8498"/>
        <v>-17.234216666666661</v>
      </c>
      <c r="BG1873" s="166">
        <f t="shared" si="8498"/>
        <v>-17.900733333333328</v>
      </c>
      <c r="BH1873" s="166">
        <f t="shared" si="8498"/>
        <v>-18.567249999999994</v>
      </c>
      <c r="BI1873" s="166"/>
      <c r="BV1873" s="142"/>
      <c r="CI1873" s="142"/>
      <c r="CV1873" s="142"/>
      <c r="DI1873" s="142"/>
      <c r="DV1873" s="142"/>
      <c r="EI1873" s="142"/>
    </row>
    <row r="1874" spans="1:139" ht="15.75" outlineLevel="1" x14ac:dyDescent="0.25">
      <c r="A1874" s="2">
        <f t="shared" si="8478"/>
        <v>5</v>
      </c>
      <c r="B1874" s="1" t="str">
        <f t="shared" si="8478"/>
        <v>PRE-09603</v>
      </c>
      <c r="C1874" s="1" t="str">
        <f t="shared" si="8478"/>
        <v>SPP FH - Coolidge  13533</v>
      </c>
      <c r="D1874" s="2" t="str">
        <f t="shared" si="8478"/>
        <v>PRE-09603.2</v>
      </c>
      <c r="E1874" s="141" t="str">
        <f t="shared" si="8478"/>
        <v>SPP FH – Coolidge 13533 - S&amp;E/R&amp;C</v>
      </c>
      <c r="F1874" s="119"/>
      <c r="G1874" s="194"/>
      <c r="H1874" s="194"/>
      <c r="J1874" s="166">
        <f t="shared" ref="J1874:J1905" si="8499">J1667+I1874</f>
        <v>0</v>
      </c>
      <c r="K1874" s="166">
        <f t="shared" ref="K1874:U1874" si="8500">K1667+J1874</f>
        <v>0</v>
      </c>
      <c r="L1874" s="166">
        <f t="shared" si="8500"/>
        <v>0</v>
      </c>
      <c r="M1874" s="166">
        <f t="shared" si="8500"/>
        <v>0</v>
      </c>
      <c r="N1874" s="166">
        <f t="shared" si="8500"/>
        <v>0</v>
      </c>
      <c r="O1874" s="166">
        <f t="shared" si="8500"/>
        <v>0</v>
      </c>
      <c r="P1874" s="166">
        <f t="shared" si="8500"/>
        <v>0</v>
      </c>
      <c r="Q1874" s="166">
        <f t="shared" si="8500"/>
        <v>0</v>
      </c>
      <c r="R1874" s="166">
        <f t="shared" si="8500"/>
        <v>0</v>
      </c>
      <c r="S1874" s="166">
        <f t="shared" si="8500"/>
        <v>0</v>
      </c>
      <c r="T1874" s="166">
        <f t="shared" si="8500"/>
        <v>0</v>
      </c>
      <c r="U1874" s="166">
        <f t="shared" si="8500"/>
        <v>0</v>
      </c>
      <c r="V1874" s="166"/>
      <c r="W1874" s="166">
        <f t="shared" si="8395"/>
        <v>0</v>
      </c>
      <c r="X1874" s="166">
        <f t="shared" ref="X1874:AH1874" si="8501">X1667+W1874</f>
        <v>-44.404020000000003</v>
      </c>
      <c r="Y1874" s="166">
        <f t="shared" si="8501"/>
        <v>-93.886340000000018</v>
      </c>
      <c r="Z1874" s="166">
        <f t="shared" si="8501"/>
        <v>-143.36866000000003</v>
      </c>
      <c r="AA1874" s="166">
        <f t="shared" si="8501"/>
        <v>-192.85098000000005</v>
      </c>
      <c r="AB1874" s="166">
        <f t="shared" si="8501"/>
        <v>-242.33330000000007</v>
      </c>
      <c r="AC1874" s="166">
        <f t="shared" si="8501"/>
        <v>-291.81562000000008</v>
      </c>
      <c r="AD1874" s="166">
        <f t="shared" si="8501"/>
        <v>-341.2979400000001</v>
      </c>
      <c r="AE1874" s="166">
        <f t="shared" si="8501"/>
        <v>-390.78026000000011</v>
      </c>
      <c r="AF1874" s="166">
        <f t="shared" si="8501"/>
        <v>-440.26258000000013</v>
      </c>
      <c r="AG1874" s="166">
        <f t="shared" si="8501"/>
        <v>-489.74490000000014</v>
      </c>
      <c r="AH1874" s="166">
        <f t="shared" si="8501"/>
        <v>-539.2272200000001</v>
      </c>
      <c r="AI1874" s="166"/>
      <c r="AJ1874" s="166">
        <f t="shared" si="8397"/>
        <v>-590.77130333333344</v>
      </c>
      <c r="AK1874" s="166">
        <f t="shared" ref="AK1874:AU1874" si="8502">AK1667+AJ1874</f>
        <v>-642.31538666666677</v>
      </c>
      <c r="AL1874" s="166">
        <f t="shared" si="8502"/>
        <v>-693.8594700000001</v>
      </c>
      <c r="AM1874" s="166">
        <f t="shared" si="8502"/>
        <v>-745.40355333333343</v>
      </c>
      <c r="AN1874" s="166">
        <f t="shared" si="8502"/>
        <v>-796.94763666666677</v>
      </c>
      <c r="AO1874" s="166">
        <f t="shared" si="8502"/>
        <v>-848.4917200000001</v>
      </c>
      <c r="AP1874" s="166">
        <f t="shared" si="8502"/>
        <v>-900.03580333333343</v>
      </c>
      <c r="AQ1874" s="166">
        <f t="shared" si="8502"/>
        <v>-951.57988666666677</v>
      </c>
      <c r="AR1874" s="166">
        <f t="shared" si="8502"/>
        <v>-1003.1239700000001</v>
      </c>
      <c r="AS1874" s="166">
        <f t="shared" si="8502"/>
        <v>-1054.6680533333335</v>
      </c>
      <c r="AT1874" s="166">
        <f t="shared" si="8502"/>
        <v>-1106.212136666667</v>
      </c>
      <c r="AU1874" s="166">
        <f t="shared" si="8502"/>
        <v>-1157.7562200000004</v>
      </c>
      <c r="AV1874" s="166"/>
      <c r="AW1874" s="166">
        <f t="shared" si="8399"/>
        <v>-1209.3003033333339</v>
      </c>
      <c r="AX1874" s="166">
        <f t="shared" ref="AX1874:BH1874" si="8503">AX1667+AW1874</f>
        <v>-1260.8443866666673</v>
      </c>
      <c r="AY1874" s="166">
        <f t="shared" si="8503"/>
        <v>-1312.3884700000008</v>
      </c>
      <c r="AZ1874" s="166">
        <f t="shared" si="8503"/>
        <v>-1363.9325533333342</v>
      </c>
      <c r="BA1874" s="166">
        <f t="shared" si="8503"/>
        <v>-1415.4766366666677</v>
      </c>
      <c r="BB1874" s="166">
        <f t="shared" si="8503"/>
        <v>-1467.0207200000011</v>
      </c>
      <c r="BC1874" s="166">
        <f t="shared" si="8503"/>
        <v>-1518.5648033333346</v>
      </c>
      <c r="BD1874" s="166">
        <f t="shared" si="8503"/>
        <v>-1570.108886666668</v>
      </c>
      <c r="BE1874" s="166">
        <f t="shared" si="8503"/>
        <v>-1621.6529700000015</v>
      </c>
      <c r="BF1874" s="166">
        <f t="shared" si="8503"/>
        <v>-1673.1970533333349</v>
      </c>
      <c r="BG1874" s="166">
        <f t="shared" si="8503"/>
        <v>-1724.7411366666684</v>
      </c>
      <c r="BH1874" s="166">
        <f t="shared" si="8503"/>
        <v>-1776.2852200000018</v>
      </c>
      <c r="BI1874" s="166"/>
      <c r="BV1874" s="142"/>
      <c r="CI1874" s="142"/>
      <c r="CV1874" s="142"/>
      <c r="DI1874" s="142"/>
      <c r="DV1874" s="142"/>
      <c r="EI1874" s="142"/>
    </row>
    <row r="1875" spans="1:139" ht="15.75" outlineLevel="1" x14ac:dyDescent="0.25">
      <c r="A1875" s="2">
        <f t="shared" si="8478"/>
        <v>5</v>
      </c>
      <c r="B1875" s="1" t="str">
        <f t="shared" si="8478"/>
        <v>PRE-09603</v>
      </c>
      <c r="C1875" s="1" t="str">
        <f t="shared" si="8478"/>
        <v>SPP FH - Coolidge  13533</v>
      </c>
      <c r="D1875" s="2" t="str">
        <f t="shared" si="8478"/>
        <v>A2763851</v>
      </c>
      <c r="E1875" s="141" t="str">
        <f t="shared" si="8478"/>
        <v>SPP FH - Coolidge  13533 - S&amp;E/R&amp;C</v>
      </c>
      <c r="F1875" s="119"/>
      <c r="G1875" s="194"/>
      <c r="H1875" s="194"/>
      <c r="J1875" s="166">
        <f t="shared" si="8499"/>
        <v>0</v>
      </c>
      <c r="K1875" s="166">
        <f t="shared" ref="K1875:U1875" si="8504">K1668+J1875</f>
        <v>0</v>
      </c>
      <c r="L1875" s="166">
        <f t="shared" si="8504"/>
        <v>0</v>
      </c>
      <c r="M1875" s="166">
        <f t="shared" si="8504"/>
        <v>0</v>
      </c>
      <c r="N1875" s="166">
        <f t="shared" si="8504"/>
        <v>0</v>
      </c>
      <c r="O1875" s="166">
        <f t="shared" si="8504"/>
        <v>0</v>
      </c>
      <c r="P1875" s="166">
        <f t="shared" si="8504"/>
        <v>0</v>
      </c>
      <c r="Q1875" s="166">
        <f t="shared" si="8504"/>
        <v>0</v>
      </c>
      <c r="R1875" s="166">
        <f t="shared" si="8504"/>
        <v>0</v>
      </c>
      <c r="S1875" s="166">
        <f t="shared" si="8504"/>
        <v>0</v>
      </c>
      <c r="T1875" s="166">
        <f t="shared" si="8504"/>
        <v>0</v>
      </c>
      <c r="U1875" s="166">
        <f t="shared" si="8504"/>
        <v>0</v>
      </c>
      <c r="V1875" s="166"/>
      <c r="W1875" s="166">
        <f t="shared" si="8395"/>
        <v>0</v>
      </c>
      <c r="X1875" s="166">
        <f t="shared" ref="X1875:AH1875" si="8505">X1668+W1875</f>
        <v>0</v>
      </c>
      <c r="Y1875" s="166">
        <f t="shared" si="8505"/>
        <v>0</v>
      </c>
      <c r="Z1875" s="166">
        <f t="shared" si="8505"/>
        <v>0</v>
      </c>
      <c r="AA1875" s="166">
        <f t="shared" si="8505"/>
        <v>0</v>
      </c>
      <c r="AB1875" s="166">
        <f t="shared" si="8505"/>
        <v>0</v>
      </c>
      <c r="AC1875" s="166">
        <f t="shared" si="8505"/>
        <v>0</v>
      </c>
      <c r="AD1875" s="166">
        <f t="shared" si="8505"/>
        <v>0</v>
      </c>
      <c r="AE1875" s="166">
        <f t="shared" si="8505"/>
        <v>0</v>
      </c>
      <c r="AF1875" s="166">
        <f t="shared" si="8505"/>
        <v>0</v>
      </c>
      <c r="AG1875" s="166">
        <f t="shared" si="8505"/>
        <v>0</v>
      </c>
      <c r="AH1875" s="166">
        <f t="shared" si="8505"/>
        <v>0</v>
      </c>
      <c r="AI1875" s="166"/>
      <c r="AJ1875" s="166">
        <f t="shared" si="8397"/>
        <v>0</v>
      </c>
      <c r="AK1875" s="166">
        <f t="shared" ref="AK1875:AU1875" si="8506">AK1668+AJ1875</f>
        <v>0</v>
      </c>
      <c r="AL1875" s="166">
        <f t="shared" si="8506"/>
        <v>0</v>
      </c>
      <c r="AM1875" s="166">
        <f t="shared" si="8506"/>
        <v>0</v>
      </c>
      <c r="AN1875" s="166">
        <f t="shared" si="8506"/>
        <v>0</v>
      </c>
      <c r="AO1875" s="166">
        <f t="shared" si="8506"/>
        <v>0</v>
      </c>
      <c r="AP1875" s="166">
        <f t="shared" si="8506"/>
        <v>0</v>
      </c>
      <c r="AQ1875" s="166">
        <f t="shared" si="8506"/>
        <v>0</v>
      </c>
      <c r="AR1875" s="166">
        <f t="shared" si="8506"/>
        <v>0</v>
      </c>
      <c r="AS1875" s="166">
        <f t="shared" si="8506"/>
        <v>0</v>
      </c>
      <c r="AT1875" s="166">
        <f t="shared" si="8506"/>
        <v>0</v>
      </c>
      <c r="AU1875" s="166">
        <f t="shared" si="8506"/>
        <v>0</v>
      </c>
      <c r="AV1875" s="166"/>
      <c r="AW1875" s="166">
        <f t="shared" si="8399"/>
        <v>0</v>
      </c>
      <c r="AX1875" s="166">
        <f t="shared" ref="AX1875:BH1875" si="8507">AX1668+AW1875</f>
        <v>0</v>
      </c>
      <c r="AY1875" s="166">
        <f t="shared" si="8507"/>
        <v>0</v>
      </c>
      <c r="AZ1875" s="166">
        <f t="shared" si="8507"/>
        <v>0</v>
      </c>
      <c r="BA1875" s="166">
        <f t="shared" si="8507"/>
        <v>0</v>
      </c>
      <c r="BB1875" s="166">
        <f t="shared" si="8507"/>
        <v>0</v>
      </c>
      <c r="BC1875" s="166">
        <f t="shared" si="8507"/>
        <v>0</v>
      </c>
      <c r="BD1875" s="166">
        <f t="shared" si="8507"/>
        <v>0</v>
      </c>
      <c r="BE1875" s="166">
        <f t="shared" si="8507"/>
        <v>0</v>
      </c>
      <c r="BF1875" s="166">
        <f t="shared" si="8507"/>
        <v>0</v>
      </c>
      <c r="BG1875" s="166">
        <f t="shared" si="8507"/>
        <v>0</v>
      </c>
      <c r="BH1875" s="166">
        <f t="shared" si="8507"/>
        <v>0</v>
      </c>
      <c r="BI1875" s="166"/>
      <c r="BV1875" s="142"/>
      <c r="CI1875" s="142"/>
      <c r="CV1875" s="142"/>
      <c r="DI1875" s="142"/>
      <c r="DV1875" s="142"/>
      <c r="EI1875" s="142"/>
    </row>
    <row r="1876" spans="1:139" ht="15.75" outlineLevel="1" x14ac:dyDescent="0.25">
      <c r="A1876" s="2">
        <f t="shared" si="8478"/>
        <v>5</v>
      </c>
      <c r="B1876" s="1" t="str">
        <f t="shared" si="8478"/>
        <v>PRE-09603</v>
      </c>
      <c r="C1876" s="1" t="str">
        <f t="shared" si="8478"/>
        <v>SPP FH - Coolidge  13533</v>
      </c>
      <c r="D1876" s="2" t="str">
        <f t="shared" si="8478"/>
        <v>A2764626</v>
      </c>
      <c r="E1876" s="141" t="str">
        <f t="shared" si="8478"/>
        <v>SPP FH – Coolidge 13533 – OCR</v>
      </c>
      <c r="F1876" s="119"/>
      <c r="G1876" s="194"/>
      <c r="H1876" s="194"/>
      <c r="J1876" s="166">
        <f t="shared" si="8499"/>
        <v>0</v>
      </c>
      <c r="K1876" s="166">
        <f t="shared" ref="K1876:U1876" si="8508">K1669+J1876</f>
        <v>0</v>
      </c>
      <c r="L1876" s="166">
        <f t="shared" si="8508"/>
        <v>0</v>
      </c>
      <c r="M1876" s="166">
        <f t="shared" si="8508"/>
        <v>0</v>
      </c>
      <c r="N1876" s="166">
        <f t="shared" si="8508"/>
        <v>0</v>
      </c>
      <c r="O1876" s="166">
        <f t="shared" si="8508"/>
        <v>0</v>
      </c>
      <c r="P1876" s="166">
        <f t="shared" si="8508"/>
        <v>0</v>
      </c>
      <c r="Q1876" s="166">
        <f t="shared" si="8508"/>
        <v>0</v>
      </c>
      <c r="R1876" s="166">
        <f t="shared" si="8508"/>
        <v>0</v>
      </c>
      <c r="S1876" s="166">
        <f t="shared" si="8508"/>
        <v>0</v>
      </c>
      <c r="T1876" s="166">
        <f t="shared" si="8508"/>
        <v>0</v>
      </c>
      <c r="U1876" s="166">
        <f t="shared" si="8508"/>
        <v>0</v>
      </c>
      <c r="V1876" s="166"/>
      <c r="W1876" s="166">
        <f t="shared" si="8395"/>
        <v>0</v>
      </c>
      <c r="X1876" s="166">
        <f t="shared" ref="X1876:AH1876" si="8509">X1669+W1876</f>
        <v>0</v>
      </c>
      <c r="Y1876" s="166">
        <f t="shared" si="8509"/>
        <v>0</v>
      </c>
      <c r="Z1876" s="166">
        <f t="shared" si="8509"/>
        <v>0</v>
      </c>
      <c r="AA1876" s="166">
        <f t="shared" si="8509"/>
        <v>0</v>
      </c>
      <c r="AB1876" s="166">
        <f t="shared" si="8509"/>
        <v>0</v>
      </c>
      <c r="AC1876" s="166">
        <f t="shared" si="8509"/>
        <v>0</v>
      </c>
      <c r="AD1876" s="166">
        <f t="shared" si="8509"/>
        <v>0</v>
      </c>
      <c r="AE1876" s="166">
        <f t="shared" si="8509"/>
        <v>0</v>
      </c>
      <c r="AF1876" s="166">
        <f t="shared" si="8509"/>
        <v>0</v>
      </c>
      <c r="AG1876" s="166">
        <f t="shared" si="8509"/>
        <v>0</v>
      </c>
      <c r="AH1876" s="166">
        <f t="shared" si="8509"/>
        <v>0</v>
      </c>
      <c r="AI1876" s="166"/>
      <c r="AJ1876" s="166">
        <f t="shared" si="8397"/>
        <v>0</v>
      </c>
      <c r="AK1876" s="166">
        <f t="shared" ref="AK1876:AU1876" si="8510">AK1669+AJ1876</f>
        <v>0</v>
      </c>
      <c r="AL1876" s="166">
        <f t="shared" si="8510"/>
        <v>0</v>
      </c>
      <c r="AM1876" s="166">
        <f t="shared" si="8510"/>
        <v>0</v>
      </c>
      <c r="AN1876" s="166">
        <f t="shared" si="8510"/>
        <v>0</v>
      </c>
      <c r="AO1876" s="166">
        <f t="shared" si="8510"/>
        <v>0</v>
      </c>
      <c r="AP1876" s="166">
        <f t="shared" si="8510"/>
        <v>0</v>
      </c>
      <c r="AQ1876" s="166">
        <f t="shared" si="8510"/>
        <v>0</v>
      </c>
      <c r="AR1876" s="166">
        <f t="shared" si="8510"/>
        <v>0</v>
      </c>
      <c r="AS1876" s="166">
        <f t="shared" si="8510"/>
        <v>0</v>
      </c>
      <c r="AT1876" s="166">
        <f t="shared" si="8510"/>
        <v>0</v>
      </c>
      <c r="AU1876" s="166">
        <f t="shared" si="8510"/>
        <v>0</v>
      </c>
      <c r="AV1876" s="166"/>
      <c r="AW1876" s="166">
        <f t="shared" si="8399"/>
        <v>0</v>
      </c>
      <c r="AX1876" s="166">
        <f t="shared" ref="AX1876:BH1876" si="8511">AX1669+AW1876</f>
        <v>0</v>
      </c>
      <c r="AY1876" s="166">
        <f t="shared" si="8511"/>
        <v>0</v>
      </c>
      <c r="AZ1876" s="166">
        <f t="shared" si="8511"/>
        <v>0</v>
      </c>
      <c r="BA1876" s="166">
        <f t="shared" si="8511"/>
        <v>0</v>
      </c>
      <c r="BB1876" s="166">
        <f t="shared" si="8511"/>
        <v>0</v>
      </c>
      <c r="BC1876" s="166">
        <f t="shared" si="8511"/>
        <v>0</v>
      </c>
      <c r="BD1876" s="166">
        <f t="shared" si="8511"/>
        <v>0</v>
      </c>
      <c r="BE1876" s="166">
        <f t="shared" si="8511"/>
        <v>0</v>
      </c>
      <c r="BF1876" s="166">
        <f t="shared" si="8511"/>
        <v>0</v>
      </c>
      <c r="BG1876" s="166">
        <f t="shared" si="8511"/>
        <v>0</v>
      </c>
      <c r="BH1876" s="166">
        <f t="shared" si="8511"/>
        <v>0</v>
      </c>
      <c r="BI1876" s="166"/>
      <c r="BV1876" s="142"/>
      <c r="CI1876" s="142"/>
      <c r="CV1876" s="142"/>
      <c r="DI1876" s="142"/>
      <c r="DV1876" s="142"/>
      <c r="EI1876" s="142"/>
    </row>
    <row r="1877" spans="1:139" ht="15.75" outlineLevel="1" x14ac:dyDescent="0.25">
      <c r="A1877" s="2">
        <f t="shared" si="8478"/>
        <v>5</v>
      </c>
      <c r="B1877" s="1" t="str">
        <f t="shared" si="8478"/>
        <v>PRE-09603</v>
      </c>
      <c r="C1877" s="1" t="str">
        <f t="shared" si="8478"/>
        <v>SPP FH - Coolidge  13533</v>
      </c>
      <c r="D1877" s="2" t="str">
        <f t="shared" si="8478"/>
        <v>A2767872</v>
      </c>
      <c r="E1877" s="141" t="str">
        <f t="shared" si="8478"/>
        <v>COOL533B - OCR#38721 N.O. 138003</v>
      </c>
      <c r="F1877" s="119"/>
      <c r="G1877" s="194"/>
      <c r="H1877" s="194"/>
      <c r="J1877" s="166">
        <f t="shared" si="8499"/>
        <v>0</v>
      </c>
      <c r="K1877" s="166">
        <f t="shared" ref="K1877:U1877" si="8512">K1670+J1877</f>
        <v>0</v>
      </c>
      <c r="L1877" s="166">
        <f t="shared" si="8512"/>
        <v>0</v>
      </c>
      <c r="M1877" s="166">
        <f t="shared" si="8512"/>
        <v>0</v>
      </c>
      <c r="N1877" s="166">
        <f t="shared" si="8512"/>
        <v>0</v>
      </c>
      <c r="O1877" s="166">
        <f t="shared" si="8512"/>
        <v>0</v>
      </c>
      <c r="P1877" s="166">
        <f t="shared" si="8512"/>
        <v>0</v>
      </c>
      <c r="Q1877" s="166">
        <f t="shared" si="8512"/>
        <v>0</v>
      </c>
      <c r="R1877" s="166">
        <f t="shared" si="8512"/>
        <v>0</v>
      </c>
      <c r="S1877" s="166">
        <f t="shared" si="8512"/>
        <v>0</v>
      </c>
      <c r="T1877" s="166">
        <f t="shared" si="8512"/>
        <v>0</v>
      </c>
      <c r="U1877" s="166">
        <f t="shared" si="8512"/>
        <v>0</v>
      </c>
      <c r="V1877" s="166"/>
      <c r="W1877" s="166">
        <f t="shared" si="8395"/>
        <v>0</v>
      </c>
      <c r="X1877" s="166">
        <f t="shared" ref="X1877:AH1877" si="8513">X1670+W1877</f>
        <v>0</v>
      </c>
      <c r="Y1877" s="166">
        <f t="shared" si="8513"/>
        <v>0</v>
      </c>
      <c r="Z1877" s="166">
        <f t="shared" si="8513"/>
        <v>0</v>
      </c>
      <c r="AA1877" s="166">
        <f t="shared" si="8513"/>
        <v>0</v>
      </c>
      <c r="AB1877" s="166">
        <f t="shared" si="8513"/>
        <v>0</v>
      </c>
      <c r="AC1877" s="166">
        <f t="shared" si="8513"/>
        <v>0</v>
      </c>
      <c r="AD1877" s="166">
        <f t="shared" si="8513"/>
        <v>0</v>
      </c>
      <c r="AE1877" s="166">
        <f t="shared" si="8513"/>
        <v>0</v>
      </c>
      <c r="AF1877" s="166">
        <f t="shared" si="8513"/>
        <v>0</v>
      </c>
      <c r="AG1877" s="166">
        <f t="shared" si="8513"/>
        <v>0</v>
      </c>
      <c r="AH1877" s="166">
        <f t="shared" si="8513"/>
        <v>0</v>
      </c>
      <c r="AI1877" s="166"/>
      <c r="AJ1877" s="166">
        <f t="shared" si="8397"/>
        <v>0</v>
      </c>
      <c r="AK1877" s="166">
        <f t="shared" ref="AK1877:AU1877" si="8514">AK1670+AJ1877</f>
        <v>0</v>
      </c>
      <c r="AL1877" s="166">
        <f t="shared" si="8514"/>
        <v>0</v>
      </c>
      <c r="AM1877" s="166">
        <f t="shared" si="8514"/>
        <v>0</v>
      </c>
      <c r="AN1877" s="166">
        <f t="shared" si="8514"/>
        <v>0</v>
      </c>
      <c r="AO1877" s="166">
        <f t="shared" si="8514"/>
        <v>0</v>
      </c>
      <c r="AP1877" s="166">
        <f t="shared" si="8514"/>
        <v>0</v>
      </c>
      <c r="AQ1877" s="166">
        <f t="shared" si="8514"/>
        <v>0</v>
      </c>
      <c r="AR1877" s="166">
        <f t="shared" si="8514"/>
        <v>0</v>
      </c>
      <c r="AS1877" s="166">
        <f t="shared" si="8514"/>
        <v>0</v>
      </c>
      <c r="AT1877" s="166">
        <f t="shared" si="8514"/>
        <v>0</v>
      </c>
      <c r="AU1877" s="166">
        <f t="shared" si="8514"/>
        <v>0</v>
      </c>
      <c r="AV1877" s="166"/>
      <c r="AW1877" s="166">
        <f t="shared" si="8399"/>
        <v>0</v>
      </c>
      <c r="AX1877" s="166">
        <f t="shared" ref="AX1877:BH1877" si="8515">AX1670+AW1877</f>
        <v>0</v>
      </c>
      <c r="AY1877" s="166">
        <f t="shared" si="8515"/>
        <v>0</v>
      </c>
      <c r="AZ1877" s="166">
        <f t="shared" si="8515"/>
        <v>0</v>
      </c>
      <c r="BA1877" s="166">
        <f t="shared" si="8515"/>
        <v>0</v>
      </c>
      <c r="BB1877" s="166">
        <f t="shared" si="8515"/>
        <v>0</v>
      </c>
      <c r="BC1877" s="166">
        <f t="shared" si="8515"/>
        <v>0</v>
      </c>
      <c r="BD1877" s="166">
        <f t="shared" si="8515"/>
        <v>0</v>
      </c>
      <c r="BE1877" s="166">
        <f t="shared" si="8515"/>
        <v>0</v>
      </c>
      <c r="BF1877" s="166">
        <f t="shared" si="8515"/>
        <v>0</v>
      </c>
      <c r="BG1877" s="166">
        <f t="shared" si="8515"/>
        <v>0</v>
      </c>
      <c r="BH1877" s="166">
        <f t="shared" si="8515"/>
        <v>0</v>
      </c>
      <c r="BI1877" s="166"/>
      <c r="BV1877" s="142"/>
      <c r="CI1877" s="142"/>
      <c r="CV1877" s="142"/>
      <c r="DI1877" s="142"/>
      <c r="DV1877" s="142"/>
      <c r="EI1877" s="142"/>
    </row>
    <row r="1878" spans="1:139" ht="15.75" outlineLevel="1" x14ac:dyDescent="0.25">
      <c r="A1878" s="2">
        <f t="shared" si="8478"/>
        <v>5</v>
      </c>
      <c r="B1878" s="1" t="str">
        <f t="shared" si="8478"/>
        <v>PRE-09603</v>
      </c>
      <c r="C1878" s="1" t="str">
        <f t="shared" si="8478"/>
        <v>SPP FH - Coolidge  13533</v>
      </c>
      <c r="D1878" s="2" t="str">
        <f t="shared" si="8478"/>
        <v>A2768867</v>
      </c>
      <c r="E1878" s="141" t="str">
        <f t="shared" si="8478"/>
        <v>COOLIDGE 13533 OCRs - 5 TAV</v>
      </c>
      <c r="F1878" s="119"/>
      <c r="G1878" s="194"/>
      <c r="H1878" s="194"/>
      <c r="J1878" s="166">
        <f t="shared" si="8499"/>
        <v>0</v>
      </c>
      <c r="K1878" s="166">
        <f t="shared" ref="K1878:U1878" si="8516">K1671+J1878</f>
        <v>0</v>
      </c>
      <c r="L1878" s="166">
        <f t="shared" si="8516"/>
        <v>0</v>
      </c>
      <c r="M1878" s="166">
        <f t="shared" si="8516"/>
        <v>0</v>
      </c>
      <c r="N1878" s="166">
        <f t="shared" si="8516"/>
        <v>0</v>
      </c>
      <c r="O1878" s="166">
        <f t="shared" si="8516"/>
        <v>0</v>
      </c>
      <c r="P1878" s="166">
        <f t="shared" si="8516"/>
        <v>0</v>
      </c>
      <c r="Q1878" s="166">
        <f t="shared" si="8516"/>
        <v>0</v>
      </c>
      <c r="R1878" s="166">
        <f t="shared" si="8516"/>
        <v>0</v>
      </c>
      <c r="S1878" s="166">
        <f t="shared" si="8516"/>
        <v>0</v>
      </c>
      <c r="T1878" s="166">
        <f t="shared" si="8516"/>
        <v>0</v>
      </c>
      <c r="U1878" s="166">
        <f t="shared" si="8516"/>
        <v>0</v>
      </c>
      <c r="V1878" s="166"/>
      <c r="W1878" s="166">
        <f t="shared" si="8395"/>
        <v>0</v>
      </c>
      <c r="X1878" s="166">
        <f t="shared" ref="X1878:AH1878" si="8517">X1671+W1878</f>
        <v>0</v>
      </c>
      <c r="Y1878" s="166">
        <f t="shared" si="8517"/>
        <v>0</v>
      </c>
      <c r="Z1878" s="166">
        <f t="shared" si="8517"/>
        <v>0</v>
      </c>
      <c r="AA1878" s="166">
        <f t="shared" si="8517"/>
        <v>0</v>
      </c>
      <c r="AB1878" s="166">
        <f t="shared" si="8517"/>
        <v>0</v>
      </c>
      <c r="AC1878" s="166">
        <f t="shared" si="8517"/>
        <v>0</v>
      </c>
      <c r="AD1878" s="166">
        <f t="shared" si="8517"/>
        <v>0</v>
      </c>
      <c r="AE1878" s="166">
        <f t="shared" si="8517"/>
        <v>0</v>
      </c>
      <c r="AF1878" s="166">
        <f t="shared" si="8517"/>
        <v>0</v>
      </c>
      <c r="AG1878" s="166">
        <f t="shared" si="8517"/>
        <v>0</v>
      </c>
      <c r="AH1878" s="166">
        <f t="shared" si="8517"/>
        <v>0</v>
      </c>
      <c r="AI1878" s="166"/>
      <c r="AJ1878" s="166">
        <f t="shared" si="8397"/>
        <v>0</v>
      </c>
      <c r="AK1878" s="166">
        <f t="shared" ref="AK1878:AU1878" si="8518">AK1671+AJ1878</f>
        <v>0</v>
      </c>
      <c r="AL1878" s="166">
        <f t="shared" si="8518"/>
        <v>0</v>
      </c>
      <c r="AM1878" s="166">
        <f t="shared" si="8518"/>
        <v>0</v>
      </c>
      <c r="AN1878" s="166">
        <f t="shared" si="8518"/>
        <v>0</v>
      </c>
      <c r="AO1878" s="166">
        <f t="shared" si="8518"/>
        <v>0</v>
      </c>
      <c r="AP1878" s="166">
        <f t="shared" si="8518"/>
        <v>0</v>
      </c>
      <c r="AQ1878" s="166">
        <f t="shared" si="8518"/>
        <v>0</v>
      </c>
      <c r="AR1878" s="166">
        <f t="shared" si="8518"/>
        <v>0</v>
      </c>
      <c r="AS1878" s="166">
        <f t="shared" si="8518"/>
        <v>0</v>
      </c>
      <c r="AT1878" s="166">
        <f t="shared" si="8518"/>
        <v>0</v>
      </c>
      <c r="AU1878" s="166">
        <f t="shared" si="8518"/>
        <v>0</v>
      </c>
      <c r="AV1878" s="166"/>
      <c r="AW1878" s="166">
        <f t="shared" si="8399"/>
        <v>0</v>
      </c>
      <c r="AX1878" s="166">
        <f t="shared" ref="AX1878:BH1878" si="8519">AX1671+AW1878</f>
        <v>0</v>
      </c>
      <c r="AY1878" s="166">
        <f t="shared" si="8519"/>
        <v>0</v>
      </c>
      <c r="AZ1878" s="166">
        <f t="shared" si="8519"/>
        <v>0</v>
      </c>
      <c r="BA1878" s="166">
        <f t="shared" si="8519"/>
        <v>0</v>
      </c>
      <c r="BB1878" s="166">
        <f t="shared" si="8519"/>
        <v>0</v>
      </c>
      <c r="BC1878" s="166">
        <f t="shared" si="8519"/>
        <v>0</v>
      </c>
      <c r="BD1878" s="166">
        <f t="shared" si="8519"/>
        <v>0</v>
      </c>
      <c r="BE1878" s="166">
        <f t="shared" si="8519"/>
        <v>0</v>
      </c>
      <c r="BF1878" s="166">
        <f t="shared" si="8519"/>
        <v>0</v>
      </c>
      <c r="BG1878" s="166">
        <f t="shared" si="8519"/>
        <v>0</v>
      </c>
      <c r="BH1878" s="166">
        <f t="shared" si="8519"/>
        <v>0</v>
      </c>
      <c r="BI1878" s="166"/>
      <c r="BV1878" s="142"/>
      <c r="CI1878" s="142"/>
      <c r="CV1878" s="142"/>
      <c r="DI1878" s="142"/>
      <c r="DV1878" s="142"/>
      <c r="EI1878" s="142"/>
    </row>
    <row r="1879" spans="1:139" ht="15.75" outlineLevel="1" x14ac:dyDescent="0.25">
      <c r="A1879" s="2">
        <f t="shared" ref="A1879:E1888" si="8520">A1672</f>
        <v>6</v>
      </c>
      <c r="B1879" s="1" t="str">
        <f t="shared" si="8520"/>
        <v>PRE-09793</v>
      </c>
      <c r="C1879" s="1" t="str">
        <f t="shared" si="8520"/>
        <v>SPP FH - Clarkwild 13461</v>
      </c>
      <c r="D1879" s="2" t="str">
        <f t="shared" si="8520"/>
        <v>PRE-09793.1</v>
      </c>
      <c r="E1879" s="141" t="str">
        <f t="shared" si="8520"/>
        <v>SPP FH - Clarkwild 13461 -OH Feeder</v>
      </c>
      <c r="F1879" s="119"/>
      <c r="G1879" s="194"/>
      <c r="H1879" s="194"/>
      <c r="J1879" s="166">
        <f t="shared" si="8499"/>
        <v>0</v>
      </c>
      <c r="K1879" s="166">
        <f t="shared" ref="K1879:U1879" si="8521">K1672+J1879</f>
        <v>0</v>
      </c>
      <c r="L1879" s="166">
        <f t="shared" si="8521"/>
        <v>0</v>
      </c>
      <c r="M1879" s="166">
        <f t="shared" si="8521"/>
        <v>0</v>
      </c>
      <c r="N1879" s="166">
        <f t="shared" si="8521"/>
        <v>0</v>
      </c>
      <c r="O1879" s="166">
        <f t="shared" si="8521"/>
        <v>0</v>
      </c>
      <c r="P1879" s="166">
        <f t="shared" si="8521"/>
        <v>0</v>
      </c>
      <c r="Q1879" s="166">
        <f t="shared" si="8521"/>
        <v>0</v>
      </c>
      <c r="R1879" s="166">
        <f t="shared" si="8521"/>
        <v>0</v>
      </c>
      <c r="S1879" s="166">
        <f t="shared" si="8521"/>
        <v>0</v>
      </c>
      <c r="T1879" s="166">
        <f t="shared" si="8521"/>
        <v>0</v>
      </c>
      <c r="U1879" s="166">
        <f t="shared" si="8521"/>
        <v>0</v>
      </c>
      <c r="V1879" s="166"/>
      <c r="W1879" s="166">
        <f t="shared" si="8395"/>
        <v>0</v>
      </c>
      <c r="X1879" s="166">
        <f t="shared" ref="X1879:AH1879" si="8522">X1672+W1879</f>
        <v>0</v>
      </c>
      <c r="Y1879" s="166">
        <f t="shared" si="8522"/>
        <v>0</v>
      </c>
      <c r="Z1879" s="166">
        <f t="shared" si="8522"/>
        <v>0</v>
      </c>
      <c r="AA1879" s="166">
        <f t="shared" si="8522"/>
        <v>0</v>
      </c>
      <c r="AB1879" s="166">
        <f t="shared" si="8522"/>
        <v>0</v>
      </c>
      <c r="AC1879" s="166">
        <f t="shared" si="8522"/>
        <v>0</v>
      </c>
      <c r="AD1879" s="166">
        <f t="shared" si="8522"/>
        <v>0</v>
      </c>
      <c r="AE1879" s="166">
        <f t="shared" si="8522"/>
        <v>0</v>
      </c>
      <c r="AF1879" s="166">
        <f t="shared" si="8522"/>
        <v>0</v>
      </c>
      <c r="AG1879" s="166">
        <f t="shared" si="8522"/>
        <v>0</v>
      </c>
      <c r="AH1879" s="166">
        <f t="shared" si="8522"/>
        <v>0</v>
      </c>
      <c r="AI1879" s="166"/>
      <c r="AJ1879" s="166">
        <f t="shared" si="8397"/>
        <v>0</v>
      </c>
      <c r="AK1879" s="166">
        <f t="shared" ref="AK1879:AU1879" si="8523">AK1672+AJ1879</f>
        <v>0</v>
      </c>
      <c r="AL1879" s="166">
        <f t="shared" si="8523"/>
        <v>-1568.6494469999998</v>
      </c>
      <c r="AM1879" s="166">
        <f t="shared" si="8523"/>
        <v>-3137.2988939999996</v>
      </c>
      <c r="AN1879" s="166">
        <f t="shared" si="8523"/>
        <v>-4705.9483409999993</v>
      </c>
      <c r="AO1879" s="166">
        <f t="shared" si="8523"/>
        <v>-6274.5977879999991</v>
      </c>
      <c r="AP1879" s="166">
        <f t="shared" si="8523"/>
        <v>-7843.2472349999989</v>
      </c>
      <c r="AQ1879" s="166">
        <f t="shared" si="8523"/>
        <v>-9411.8966819999987</v>
      </c>
      <c r="AR1879" s="166">
        <f t="shared" si="8523"/>
        <v>-10980.546128999998</v>
      </c>
      <c r="AS1879" s="166">
        <f t="shared" si="8523"/>
        <v>-12549.195575999998</v>
      </c>
      <c r="AT1879" s="166">
        <f t="shared" si="8523"/>
        <v>-14117.845022999998</v>
      </c>
      <c r="AU1879" s="166">
        <f t="shared" si="8523"/>
        <v>-15686.494469999998</v>
      </c>
      <c r="AV1879" s="166"/>
      <c r="AW1879" s="166">
        <f t="shared" si="8399"/>
        <v>-17255.143916999998</v>
      </c>
      <c r="AX1879" s="166">
        <f t="shared" ref="AX1879:BH1879" si="8524">AX1672+AW1879</f>
        <v>-18823.793363999997</v>
      </c>
      <c r="AY1879" s="166">
        <f t="shared" si="8524"/>
        <v>-20392.442810999997</v>
      </c>
      <c r="AZ1879" s="166">
        <f t="shared" si="8524"/>
        <v>-21961.092257999997</v>
      </c>
      <c r="BA1879" s="166">
        <f t="shared" si="8524"/>
        <v>-23529.741704999997</v>
      </c>
      <c r="BB1879" s="166">
        <f t="shared" si="8524"/>
        <v>-25098.391151999997</v>
      </c>
      <c r="BC1879" s="166">
        <f t="shared" si="8524"/>
        <v>-26667.040598999996</v>
      </c>
      <c r="BD1879" s="166">
        <f t="shared" si="8524"/>
        <v>-28235.690045999996</v>
      </c>
      <c r="BE1879" s="166">
        <f t="shared" si="8524"/>
        <v>-29804.339492999996</v>
      </c>
      <c r="BF1879" s="166">
        <f t="shared" si="8524"/>
        <v>-31372.988939999996</v>
      </c>
      <c r="BG1879" s="166">
        <f t="shared" si="8524"/>
        <v>-32941.638386999999</v>
      </c>
      <c r="BH1879" s="166">
        <f t="shared" si="8524"/>
        <v>-34510.287834000002</v>
      </c>
      <c r="BI1879" s="166"/>
      <c r="BV1879" s="142"/>
      <c r="CI1879" s="142"/>
      <c r="CV1879" s="142"/>
      <c r="DI1879" s="142"/>
      <c r="DV1879" s="142"/>
      <c r="EI1879" s="142"/>
    </row>
    <row r="1880" spans="1:139" ht="15.75" outlineLevel="1" x14ac:dyDescent="0.25">
      <c r="A1880" s="2">
        <f t="shared" si="8520"/>
        <v>6</v>
      </c>
      <c r="B1880" s="1" t="str">
        <f t="shared" si="8520"/>
        <v>PRE-09793</v>
      </c>
      <c r="C1880" s="1" t="str">
        <f t="shared" si="8520"/>
        <v>SPP FH - Clarkwild 13461</v>
      </c>
      <c r="D1880" s="2" t="str">
        <f t="shared" si="8520"/>
        <v>A2787325</v>
      </c>
      <c r="E1880" s="141" t="str">
        <f t="shared" si="8520"/>
        <v>SPP FH - Clarkwild 13461 OCR-10 TAV</v>
      </c>
      <c r="F1880" s="119"/>
      <c r="G1880" s="194"/>
      <c r="H1880" s="194"/>
      <c r="J1880" s="166">
        <f t="shared" si="8499"/>
        <v>0</v>
      </c>
      <c r="K1880" s="166">
        <f t="shared" ref="K1880" si="8525">K1673+J1880</f>
        <v>0</v>
      </c>
      <c r="L1880" s="166">
        <f t="shared" ref="L1880" si="8526">L1673+K1880</f>
        <v>0</v>
      </c>
      <c r="M1880" s="166">
        <f t="shared" ref="M1880" si="8527">M1673+L1880</f>
        <v>0</v>
      </c>
      <c r="N1880" s="166">
        <f t="shared" ref="N1880" si="8528">N1673+M1880</f>
        <v>0</v>
      </c>
      <c r="O1880" s="166">
        <f t="shared" ref="O1880" si="8529">O1673+N1880</f>
        <v>0</v>
      </c>
      <c r="P1880" s="166">
        <f t="shared" ref="P1880" si="8530">P1673+O1880</f>
        <v>0</v>
      </c>
      <c r="Q1880" s="166">
        <f t="shared" ref="Q1880" si="8531">Q1673+P1880</f>
        <v>0</v>
      </c>
      <c r="R1880" s="166">
        <f t="shared" ref="R1880" si="8532">R1673+Q1880</f>
        <v>0</v>
      </c>
      <c r="S1880" s="166">
        <f t="shared" ref="S1880" si="8533">S1673+R1880</f>
        <v>0</v>
      </c>
      <c r="T1880" s="166">
        <f t="shared" ref="T1880" si="8534">T1673+S1880</f>
        <v>0</v>
      </c>
      <c r="U1880" s="166">
        <f t="shared" ref="U1880" si="8535">U1673+T1880</f>
        <v>0</v>
      </c>
      <c r="V1880" s="166"/>
      <c r="W1880" s="166">
        <f t="shared" si="8395"/>
        <v>0</v>
      </c>
      <c r="X1880" s="166">
        <f t="shared" ref="X1880" si="8536">X1673+W1880</f>
        <v>0</v>
      </c>
      <c r="Y1880" s="166">
        <f t="shared" ref="Y1880" si="8537">Y1673+X1880</f>
        <v>0</v>
      </c>
      <c r="Z1880" s="166">
        <f t="shared" ref="Z1880" si="8538">Z1673+Y1880</f>
        <v>0</v>
      </c>
      <c r="AA1880" s="166">
        <f t="shared" ref="AA1880" si="8539">AA1673+Z1880</f>
        <v>0</v>
      </c>
      <c r="AB1880" s="166">
        <f t="shared" ref="AB1880" si="8540">AB1673+AA1880</f>
        <v>0</v>
      </c>
      <c r="AC1880" s="166">
        <f t="shared" ref="AC1880" si="8541">AC1673+AB1880</f>
        <v>0</v>
      </c>
      <c r="AD1880" s="166">
        <f t="shared" ref="AD1880" si="8542">AD1673+AC1880</f>
        <v>0</v>
      </c>
      <c r="AE1880" s="166">
        <f t="shared" ref="AE1880" si="8543">AE1673+AD1880</f>
        <v>0</v>
      </c>
      <c r="AF1880" s="166">
        <f t="shared" ref="AF1880" si="8544">AF1673+AE1880</f>
        <v>0</v>
      </c>
      <c r="AG1880" s="166">
        <f t="shared" ref="AG1880" si="8545">AG1673+AF1880</f>
        <v>0</v>
      </c>
      <c r="AH1880" s="166">
        <f t="shared" ref="AH1880" si="8546">AH1673+AG1880</f>
        <v>0</v>
      </c>
      <c r="AI1880" s="166"/>
      <c r="AJ1880" s="166">
        <f t="shared" si="8397"/>
        <v>0</v>
      </c>
      <c r="AK1880" s="166">
        <f t="shared" ref="AK1880" si="8547">AK1673+AJ1880</f>
        <v>0</v>
      </c>
      <c r="AL1880" s="166">
        <f t="shared" ref="AL1880" si="8548">AL1673+AK1880</f>
        <v>-51.068078333333339</v>
      </c>
      <c r="AM1880" s="166">
        <f t="shared" ref="AM1880" si="8549">AM1673+AL1880</f>
        <v>-102.13615666666668</v>
      </c>
      <c r="AN1880" s="166">
        <f t="shared" ref="AN1880" si="8550">AN1673+AM1880</f>
        <v>-153.20423500000001</v>
      </c>
      <c r="AO1880" s="166">
        <f t="shared" ref="AO1880" si="8551">AO1673+AN1880</f>
        <v>-204.27231333333336</v>
      </c>
      <c r="AP1880" s="166">
        <f t="shared" ref="AP1880" si="8552">AP1673+AO1880</f>
        <v>-255.3403916666667</v>
      </c>
      <c r="AQ1880" s="166">
        <f t="shared" ref="AQ1880" si="8553">AQ1673+AP1880</f>
        <v>-306.40847000000002</v>
      </c>
      <c r="AR1880" s="166">
        <f t="shared" ref="AR1880" si="8554">AR1673+AQ1880</f>
        <v>-357.47654833333337</v>
      </c>
      <c r="AS1880" s="166">
        <f t="shared" ref="AS1880" si="8555">AS1673+AR1880</f>
        <v>-408.54462666666672</v>
      </c>
      <c r="AT1880" s="166">
        <f t="shared" ref="AT1880" si="8556">AT1673+AS1880</f>
        <v>-459.61270500000006</v>
      </c>
      <c r="AU1880" s="166">
        <f t="shared" ref="AU1880" si="8557">AU1673+AT1880</f>
        <v>-510.68078333333341</v>
      </c>
      <c r="AV1880" s="166"/>
      <c r="AW1880" s="166">
        <f t="shared" si="8399"/>
        <v>-561.7488616666667</v>
      </c>
      <c r="AX1880" s="166">
        <f t="shared" ref="AX1880:BH1880" si="8558">AX1673+AW1880</f>
        <v>-612.81694000000005</v>
      </c>
      <c r="AY1880" s="166">
        <f t="shared" si="8558"/>
        <v>-663.88501833333339</v>
      </c>
      <c r="AZ1880" s="166">
        <f t="shared" si="8558"/>
        <v>-714.95309666666674</v>
      </c>
      <c r="BA1880" s="166">
        <f t="shared" si="8558"/>
        <v>-766.02117500000008</v>
      </c>
      <c r="BB1880" s="166">
        <f t="shared" si="8558"/>
        <v>-817.08925333333343</v>
      </c>
      <c r="BC1880" s="166">
        <f t="shared" si="8558"/>
        <v>-868.15733166666678</v>
      </c>
      <c r="BD1880" s="166">
        <f t="shared" si="8558"/>
        <v>-919.22541000000012</v>
      </c>
      <c r="BE1880" s="166">
        <f t="shared" si="8558"/>
        <v>-970.29348833333347</v>
      </c>
      <c r="BF1880" s="166">
        <f t="shared" si="8558"/>
        <v>-1021.3615666666668</v>
      </c>
      <c r="BG1880" s="166">
        <f t="shared" si="8558"/>
        <v>-1072.4296450000002</v>
      </c>
      <c r="BH1880" s="166">
        <f t="shared" si="8558"/>
        <v>-1123.4977233333334</v>
      </c>
      <c r="BI1880" s="166"/>
      <c r="BV1880" s="142"/>
      <c r="CI1880" s="142"/>
      <c r="CV1880" s="142"/>
      <c r="DI1880" s="142"/>
      <c r="DV1880" s="142"/>
      <c r="EI1880" s="142"/>
    </row>
    <row r="1881" spans="1:139" ht="15.75" outlineLevel="1" x14ac:dyDescent="0.25">
      <c r="A1881" s="2">
        <f t="shared" si="8520"/>
        <v>7</v>
      </c>
      <c r="B1881" s="1" t="str">
        <f t="shared" si="8520"/>
        <v>PRE-09794</v>
      </c>
      <c r="C1881" s="1" t="str">
        <f t="shared" si="8520"/>
        <v>SPP FH - Fishhawk 14121</v>
      </c>
      <c r="D1881" s="2" t="str">
        <f t="shared" si="8520"/>
        <v>PRE-09794.1</v>
      </c>
      <c r="E1881" s="141" t="str">
        <f t="shared" si="8520"/>
        <v>SPP FH - Fishhawk 14121 - OH Feeder</v>
      </c>
      <c r="F1881" s="119"/>
      <c r="G1881" s="194"/>
      <c r="H1881" s="194"/>
      <c r="J1881" s="166">
        <f t="shared" si="8499"/>
        <v>0</v>
      </c>
      <c r="K1881" s="166">
        <f t="shared" ref="K1881:U1881" si="8559">K1674+J1881</f>
        <v>0</v>
      </c>
      <c r="L1881" s="166">
        <f t="shared" si="8559"/>
        <v>0</v>
      </c>
      <c r="M1881" s="166">
        <f t="shared" si="8559"/>
        <v>0</v>
      </c>
      <c r="N1881" s="166">
        <f t="shared" si="8559"/>
        <v>0</v>
      </c>
      <c r="O1881" s="166">
        <f t="shared" si="8559"/>
        <v>0</v>
      </c>
      <c r="P1881" s="166">
        <f t="shared" si="8559"/>
        <v>0</v>
      </c>
      <c r="Q1881" s="166">
        <f t="shared" si="8559"/>
        <v>0</v>
      </c>
      <c r="R1881" s="166">
        <f t="shared" si="8559"/>
        <v>0</v>
      </c>
      <c r="S1881" s="166">
        <f t="shared" si="8559"/>
        <v>0</v>
      </c>
      <c r="T1881" s="166">
        <f t="shared" si="8559"/>
        <v>0</v>
      </c>
      <c r="U1881" s="166">
        <f t="shared" si="8559"/>
        <v>0</v>
      </c>
      <c r="V1881" s="166"/>
      <c r="W1881" s="166">
        <f t="shared" ref="W1881:W1912" si="8560">W1674+U1881</f>
        <v>0</v>
      </c>
      <c r="X1881" s="166">
        <f t="shared" ref="X1881:AH1881" si="8561">X1674+W1881</f>
        <v>0</v>
      </c>
      <c r="Y1881" s="166">
        <f t="shared" si="8561"/>
        <v>0</v>
      </c>
      <c r="Z1881" s="166">
        <f t="shared" si="8561"/>
        <v>0</v>
      </c>
      <c r="AA1881" s="166">
        <f t="shared" si="8561"/>
        <v>0</v>
      </c>
      <c r="AB1881" s="166">
        <f t="shared" si="8561"/>
        <v>0</v>
      </c>
      <c r="AC1881" s="166">
        <f t="shared" si="8561"/>
        <v>0</v>
      </c>
      <c r="AD1881" s="166">
        <f t="shared" si="8561"/>
        <v>0</v>
      </c>
      <c r="AE1881" s="166">
        <f t="shared" si="8561"/>
        <v>0</v>
      </c>
      <c r="AF1881" s="166">
        <f t="shared" si="8561"/>
        <v>0</v>
      </c>
      <c r="AG1881" s="166">
        <f t="shared" si="8561"/>
        <v>0</v>
      </c>
      <c r="AH1881" s="166">
        <f t="shared" si="8561"/>
        <v>0</v>
      </c>
      <c r="AI1881" s="166"/>
      <c r="AJ1881" s="166">
        <f t="shared" ref="AJ1881:AJ1912" si="8562">AJ1674+AH1881</f>
        <v>0</v>
      </c>
      <c r="AK1881" s="166">
        <f t="shared" ref="AK1881:AU1881" si="8563">AK1674+AJ1881</f>
        <v>-371.295592</v>
      </c>
      <c r="AL1881" s="166">
        <f t="shared" si="8563"/>
        <v>-742.591184</v>
      </c>
      <c r="AM1881" s="166">
        <f t="shared" si="8563"/>
        <v>-1113.8867760000001</v>
      </c>
      <c r="AN1881" s="166">
        <f t="shared" si="8563"/>
        <v>-1485.182368</v>
      </c>
      <c r="AO1881" s="166">
        <f t="shared" si="8563"/>
        <v>-1856.4779599999999</v>
      </c>
      <c r="AP1881" s="166">
        <f t="shared" si="8563"/>
        <v>-2227.7735520000001</v>
      </c>
      <c r="AQ1881" s="166">
        <f t="shared" si="8563"/>
        <v>-2599.0691440000001</v>
      </c>
      <c r="AR1881" s="166">
        <f t="shared" si="8563"/>
        <v>-2970.364736</v>
      </c>
      <c r="AS1881" s="166">
        <f t="shared" si="8563"/>
        <v>-3341.6603279999999</v>
      </c>
      <c r="AT1881" s="166">
        <f t="shared" si="8563"/>
        <v>-3712.9559199999999</v>
      </c>
      <c r="AU1881" s="166">
        <f t="shared" si="8563"/>
        <v>-4084.2515119999998</v>
      </c>
      <c r="AV1881" s="166"/>
      <c r="AW1881" s="166">
        <f t="shared" ref="AW1881:AW1912" si="8564">AW1674+AU1881</f>
        <v>-4455.5471040000002</v>
      </c>
      <c r="AX1881" s="166">
        <f t="shared" ref="AX1881:BH1881" si="8565">AX1674+AW1881</f>
        <v>-4826.8426960000006</v>
      </c>
      <c r="AY1881" s="166">
        <f t="shared" si="8565"/>
        <v>-5198.138288000001</v>
      </c>
      <c r="AZ1881" s="166">
        <f t="shared" si="8565"/>
        <v>-5569.4338800000014</v>
      </c>
      <c r="BA1881" s="166">
        <f t="shared" si="8565"/>
        <v>-5940.7294720000018</v>
      </c>
      <c r="BB1881" s="166">
        <f t="shared" si="8565"/>
        <v>-6312.0250640000022</v>
      </c>
      <c r="BC1881" s="166">
        <f t="shared" si="8565"/>
        <v>-6683.3206560000026</v>
      </c>
      <c r="BD1881" s="166">
        <f t="shared" si="8565"/>
        <v>-7054.616248000003</v>
      </c>
      <c r="BE1881" s="166">
        <f t="shared" si="8565"/>
        <v>-7425.9118400000034</v>
      </c>
      <c r="BF1881" s="166">
        <f t="shared" si="8565"/>
        <v>-7797.2074320000038</v>
      </c>
      <c r="BG1881" s="166">
        <f t="shared" si="8565"/>
        <v>-8168.5030240000042</v>
      </c>
      <c r="BH1881" s="166">
        <f t="shared" si="8565"/>
        <v>-8539.7986160000037</v>
      </c>
      <c r="BI1881" s="166"/>
      <c r="BV1881" s="142"/>
      <c r="CI1881" s="142"/>
      <c r="CV1881" s="142"/>
      <c r="DI1881" s="142"/>
      <c r="DV1881" s="142"/>
      <c r="EI1881" s="142"/>
    </row>
    <row r="1882" spans="1:139" ht="15.75" outlineLevel="1" x14ac:dyDescent="0.25">
      <c r="A1882" s="2">
        <f t="shared" si="8520"/>
        <v>7</v>
      </c>
      <c r="B1882" s="1" t="str">
        <f t="shared" si="8520"/>
        <v>PRE-09794</v>
      </c>
      <c r="C1882" s="1" t="str">
        <f t="shared" si="8520"/>
        <v>SPP FH - Fishhawk 14121</v>
      </c>
      <c r="D1882" s="2" t="str">
        <f t="shared" si="8520"/>
        <v>A2778192</v>
      </c>
      <c r="E1882" s="141" t="str">
        <f t="shared" si="8520"/>
        <v>FISH121A - OCR#28555 - N.O. - 13785</v>
      </c>
      <c r="F1882" s="119"/>
      <c r="G1882" s="194"/>
      <c r="H1882" s="194"/>
      <c r="J1882" s="166">
        <f t="shared" si="8499"/>
        <v>0</v>
      </c>
      <c r="K1882" s="166">
        <f t="shared" ref="K1882:U1882" si="8566">K1675+J1882</f>
        <v>0</v>
      </c>
      <c r="L1882" s="166">
        <f t="shared" si="8566"/>
        <v>0</v>
      </c>
      <c r="M1882" s="166">
        <f t="shared" si="8566"/>
        <v>0</v>
      </c>
      <c r="N1882" s="166">
        <f t="shared" si="8566"/>
        <v>0</v>
      </c>
      <c r="O1882" s="166">
        <f t="shared" si="8566"/>
        <v>0</v>
      </c>
      <c r="P1882" s="166">
        <f t="shared" si="8566"/>
        <v>0</v>
      </c>
      <c r="Q1882" s="166">
        <f t="shared" si="8566"/>
        <v>0</v>
      </c>
      <c r="R1882" s="166">
        <f t="shared" si="8566"/>
        <v>0</v>
      </c>
      <c r="S1882" s="166">
        <f t="shared" si="8566"/>
        <v>0</v>
      </c>
      <c r="T1882" s="166">
        <f t="shared" si="8566"/>
        <v>0</v>
      </c>
      <c r="U1882" s="166">
        <f t="shared" si="8566"/>
        <v>0</v>
      </c>
      <c r="V1882" s="166"/>
      <c r="W1882" s="166">
        <f t="shared" si="8560"/>
        <v>0</v>
      </c>
      <c r="X1882" s="166">
        <f t="shared" ref="X1882:AH1882" si="8567">X1675+W1882</f>
        <v>0</v>
      </c>
      <c r="Y1882" s="166">
        <f t="shared" si="8567"/>
        <v>0</v>
      </c>
      <c r="Z1882" s="166">
        <f t="shared" si="8567"/>
        <v>0</v>
      </c>
      <c r="AA1882" s="166">
        <f t="shared" si="8567"/>
        <v>0</v>
      </c>
      <c r="AB1882" s="166">
        <f t="shared" si="8567"/>
        <v>0</v>
      </c>
      <c r="AC1882" s="166">
        <f t="shared" si="8567"/>
        <v>0</v>
      </c>
      <c r="AD1882" s="166">
        <f t="shared" si="8567"/>
        <v>0</v>
      </c>
      <c r="AE1882" s="166">
        <f t="shared" si="8567"/>
        <v>0</v>
      </c>
      <c r="AF1882" s="166">
        <f t="shared" si="8567"/>
        <v>0</v>
      </c>
      <c r="AG1882" s="166">
        <f t="shared" si="8567"/>
        <v>0</v>
      </c>
      <c r="AH1882" s="166">
        <f t="shared" si="8567"/>
        <v>0</v>
      </c>
      <c r="AI1882" s="166"/>
      <c r="AJ1882" s="166">
        <f t="shared" si="8562"/>
        <v>0</v>
      </c>
      <c r="AK1882" s="166">
        <f t="shared" ref="AK1882:AU1882" si="8568">AK1675+AJ1882</f>
        <v>0</v>
      </c>
      <c r="AL1882" s="166">
        <f t="shared" si="8568"/>
        <v>0</v>
      </c>
      <c r="AM1882" s="166">
        <f t="shared" si="8568"/>
        <v>0</v>
      </c>
      <c r="AN1882" s="166">
        <f t="shared" si="8568"/>
        <v>0</v>
      </c>
      <c r="AO1882" s="166">
        <f t="shared" si="8568"/>
        <v>0</v>
      </c>
      <c r="AP1882" s="166">
        <f t="shared" si="8568"/>
        <v>0</v>
      </c>
      <c r="AQ1882" s="166">
        <f t="shared" si="8568"/>
        <v>0</v>
      </c>
      <c r="AR1882" s="166">
        <f t="shared" si="8568"/>
        <v>0</v>
      </c>
      <c r="AS1882" s="166">
        <f t="shared" si="8568"/>
        <v>0</v>
      </c>
      <c r="AT1882" s="166">
        <f t="shared" si="8568"/>
        <v>0</v>
      </c>
      <c r="AU1882" s="166">
        <f t="shared" si="8568"/>
        <v>0</v>
      </c>
      <c r="AV1882" s="166"/>
      <c r="AW1882" s="166">
        <f t="shared" si="8564"/>
        <v>0</v>
      </c>
      <c r="AX1882" s="166">
        <f t="shared" ref="AX1882:BH1882" si="8569">AX1675+AW1882</f>
        <v>0</v>
      </c>
      <c r="AY1882" s="166">
        <f t="shared" si="8569"/>
        <v>0</v>
      </c>
      <c r="AZ1882" s="166">
        <f t="shared" si="8569"/>
        <v>0</v>
      </c>
      <c r="BA1882" s="166">
        <f t="shared" si="8569"/>
        <v>0</v>
      </c>
      <c r="BB1882" s="166">
        <f t="shared" si="8569"/>
        <v>0</v>
      </c>
      <c r="BC1882" s="166">
        <f t="shared" si="8569"/>
        <v>0</v>
      </c>
      <c r="BD1882" s="166">
        <f t="shared" si="8569"/>
        <v>0</v>
      </c>
      <c r="BE1882" s="166">
        <f t="shared" si="8569"/>
        <v>0</v>
      </c>
      <c r="BF1882" s="166">
        <f t="shared" si="8569"/>
        <v>0</v>
      </c>
      <c r="BG1882" s="166">
        <f t="shared" si="8569"/>
        <v>0</v>
      </c>
      <c r="BH1882" s="166">
        <f t="shared" si="8569"/>
        <v>0</v>
      </c>
      <c r="BI1882" s="166"/>
      <c r="BV1882" s="142"/>
      <c r="CI1882" s="142"/>
      <c r="CV1882" s="142"/>
      <c r="DI1882" s="142"/>
      <c r="DV1882" s="142"/>
      <c r="EI1882" s="142"/>
    </row>
    <row r="1883" spans="1:139" ht="15.75" outlineLevel="1" x14ac:dyDescent="0.25">
      <c r="A1883" s="2">
        <f t="shared" si="8520"/>
        <v>7</v>
      </c>
      <c r="B1883" s="1" t="str">
        <f t="shared" si="8520"/>
        <v>PRE-09794</v>
      </c>
      <c r="C1883" s="1" t="str">
        <f t="shared" si="8520"/>
        <v>SPP FH - Fishhawk 14121</v>
      </c>
      <c r="D1883" s="2" t="str">
        <f t="shared" si="8520"/>
        <v>A2787635</v>
      </c>
      <c r="E1883" s="141" t="str">
        <f t="shared" si="8520"/>
        <v>SPP FH - Fishhawk 14121 OCR 131655</v>
      </c>
      <c r="F1883" s="119"/>
      <c r="G1883" s="194"/>
      <c r="H1883" s="194"/>
      <c r="J1883" s="166">
        <f t="shared" si="8499"/>
        <v>0</v>
      </c>
      <c r="K1883" s="166">
        <f t="shared" ref="K1883" si="8570">K1676+J1883</f>
        <v>0</v>
      </c>
      <c r="L1883" s="166">
        <f t="shared" ref="L1883" si="8571">L1676+K1883</f>
        <v>0</v>
      </c>
      <c r="M1883" s="166">
        <f t="shared" ref="M1883" si="8572">M1676+L1883</f>
        <v>0</v>
      </c>
      <c r="N1883" s="166">
        <f t="shared" ref="N1883" si="8573">N1676+M1883</f>
        <v>0</v>
      </c>
      <c r="O1883" s="166">
        <f t="shared" ref="O1883" si="8574">O1676+N1883</f>
        <v>0</v>
      </c>
      <c r="P1883" s="166">
        <f t="shared" ref="P1883" si="8575">P1676+O1883</f>
        <v>0</v>
      </c>
      <c r="Q1883" s="166">
        <f t="shared" ref="Q1883" si="8576">Q1676+P1883</f>
        <v>0</v>
      </c>
      <c r="R1883" s="166">
        <f t="shared" ref="R1883" si="8577">R1676+Q1883</f>
        <v>0</v>
      </c>
      <c r="S1883" s="166">
        <f t="shared" ref="S1883" si="8578">S1676+R1883</f>
        <v>0</v>
      </c>
      <c r="T1883" s="166">
        <f t="shared" ref="T1883" si="8579">T1676+S1883</f>
        <v>0</v>
      </c>
      <c r="U1883" s="166">
        <f t="shared" ref="U1883" si="8580">U1676+T1883</f>
        <v>0</v>
      </c>
      <c r="V1883" s="166"/>
      <c r="W1883" s="166">
        <f t="shared" si="8560"/>
        <v>0</v>
      </c>
      <c r="X1883" s="166">
        <f t="shared" ref="X1883" si="8581">X1676+W1883</f>
        <v>0</v>
      </c>
      <c r="Y1883" s="166">
        <f t="shared" ref="Y1883" si="8582">Y1676+X1883</f>
        <v>0</v>
      </c>
      <c r="Z1883" s="166">
        <f t="shared" ref="Z1883" si="8583">Z1676+Y1883</f>
        <v>0</v>
      </c>
      <c r="AA1883" s="166">
        <f t="shared" ref="AA1883" si="8584">AA1676+Z1883</f>
        <v>0</v>
      </c>
      <c r="AB1883" s="166">
        <f t="shared" ref="AB1883" si="8585">AB1676+AA1883</f>
        <v>0</v>
      </c>
      <c r="AC1883" s="166">
        <f t="shared" ref="AC1883" si="8586">AC1676+AB1883</f>
        <v>0</v>
      </c>
      <c r="AD1883" s="166">
        <f t="shared" ref="AD1883" si="8587">AD1676+AC1883</f>
        <v>0</v>
      </c>
      <c r="AE1883" s="166">
        <f t="shared" ref="AE1883" si="8588">AE1676+AD1883</f>
        <v>0</v>
      </c>
      <c r="AF1883" s="166">
        <f t="shared" ref="AF1883" si="8589">AF1676+AE1883</f>
        <v>0</v>
      </c>
      <c r="AG1883" s="166">
        <f t="shared" ref="AG1883" si="8590">AG1676+AF1883</f>
        <v>0</v>
      </c>
      <c r="AH1883" s="166">
        <f t="shared" ref="AH1883" si="8591">AH1676+AG1883</f>
        <v>0</v>
      </c>
      <c r="AI1883" s="166"/>
      <c r="AJ1883" s="166">
        <f t="shared" si="8562"/>
        <v>0</v>
      </c>
      <c r="AK1883" s="166">
        <f t="shared" ref="AK1883" si="8592">AK1676+AJ1883</f>
        <v>0</v>
      </c>
      <c r="AL1883" s="166">
        <f t="shared" ref="AL1883" si="8593">AL1676+AK1883</f>
        <v>0</v>
      </c>
      <c r="AM1883" s="166">
        <f t="shared" ref="AM1883" si="8594">AM1676+AL1883</f>
        <v>0</v>
      </c>
      <c r="AN1883" s="166">
        <f t="shared" ref="AN1883" si="8595">AN1676+AM1883</f>
        <v>0</v>
      </c>
      <c r="AO1883" s="166">
        <f t="shared" ref="AO1883" si="8596">AO1676+AN1883</f>
        <v>0</v>
      </c>
      <c r="AP1883" s="166">
        <f t="shared" ref="AP1883" si="8597">AP1676+AO1883</f>
        <v>0</v>
      </c>
      <c r="AQ1883" s="166">
        <f t="shared" ref="AQ1883" si="8598">AQ1676+AP1883</f>
        <v>0</v>
      </c>
      <c r="AR1883" s="166">
        <f t="shared" ref="AR1883" si="8599">AR1676+AQ1883</f>
        <v>0</v>
      </c>
      <c r="AS1883" s="166">
        <f t="shared" ref="AS1883" si="8600">AS1676+AR1883</f>
        <v>0</v>
      </c>
      <c r="AT1883" s="166">
        <f t="shared" ref="AT1883" si="8601">AT1676+AS1883</f>
        <v>0</v>
      </c>
      <c r="AU1883" s="166">
        <f t="shared" ref="AU1883" si="8602">AU1676+AT1883</f>
        <v>0</v>
      </c>
      <c r="AV1883" s="166"/>
      <c r="AW1883" s="166">
        <f t="shared" si="8564"/>
        <v>0</v>
      </c>
      <c r="AX1883" s="166">
        <f t="shared" ref="AX1883:BH1883" si="8603">AX1676+AW1883</f>
        <v>0</v>
      </c>
      <c r="AY1883" s="166">
        <f t="shared" si="8603"/>
        <v>0</v>
      </c>
      <c r="AZ1883" s="166">
        <f t="shared" si="8603"/>
        <v>0</v>
      </c>
      <c r="BA1883" s="166">
        <f t="shared" si="8603"/>
        <v>0</v>
      </c>
      <c r="BB1883" s="166">
        <f t="shared" si="8603"/>
        <v>0</v>
      </c>
      <c r="BC1883" s="166">
        <f t="shared" si="8603"/>
        <v>0</v>
      </c>
      <c r="BD1883" s="166">
        <f t="shared" si="8603"/>
        <v>0</v>
      </c>
      <c r="BE1883" s="166">
        <f t="shared" si="8603"/>
        <v>0</v>
      </c>
      <c r="BF1883" s="166">
        <f t="shared" si="8603"/>
        <v>0</v>
      </c>
      <c r="BG1883" s="166">
        <f t="shared" si="8603"/>
        <v>0</v>
      </c>
      <c r="BH1883" s="166">
        <f t="shared" si="8603"/>
        <v>0</v>
      </c>
      <c r="BI1883" s="166"/>
      <c r="BV1883" s="142"/>
      <c r="CI1883" s="142"/>
      <c r="CV1883" s="142"/>
      <c r="DI1883" s="142"/>
      <c r="DV1883" s="142"/>
      <c r="EI1883" s="142"/>
    </row>
    <row r="1884" spans="1:139" ht="15.75" outlineLevel="1" x14ac:dyDescent="0.25">
      <c r="A1884" s="2">
        <f t="shared" si="8520"/>
        <v>8</v>
      </c>
      <c r="B1884" s="1" t="str">
        <f t="shared" si="8520"/>
        <v>PRE-09742</v>
      </c>
      <c r="C1884" s="1" t="str">
        <f t="shared" si="8520"/>
        <v>SPP FH - Lake Magdalene 13939</v>
      </c>
      <c r="D1884" s="2" t="str">
        <f t="shared" si="8520"/>
        <v>PRE-09742.1</v>
      </c>
      <c r="E1884" s="141" t="str">
        <f t="shared" si="8520"/>
        <v>SPP FH - Lake Magdalene 13939 - OH</v>
      </c>
      <c r="F1884" s="119"/>
      <c r="G1884" s="194"/>
      <c r="H1884" s="194"/>
      <c r="J1884" s="166">
        <f t="shared" si="8499"/>
        <v>0</v>
      </c>
      <c r="K1884" s="166">
        <f t="shared" ref="K1884:U1884" si="8604">K1677+J1884</f>
        <v>0</v>
      </c>
      <c r="L1884" s="166">
        <f t="shared" si="8604"/>
        <v>0</v>
      </c>
      <c r="M1884" s="166">
        <f t="shared" si="8604"/>
        <v>0</v>
      </c>
      <c r="N1884" s="166">
        <f t="shared" si="8604"/>
        <v>0</v>
      </c>
      <c r="O1884" s="166">
        <f t="shared" si="8604"/>
        <v>0</v>
      </c>
      <c r="P1884" s="166">
        <f t="shared" si="8604"/>
        <v>0</v>
      </c>
      <c r="Q1884" s="166">
        <f t="shared" si="8604"/>
        <v>0</v>
      </c>
      <c r="R1884" s="166">
        <f t="shared" si="8604"/>
        <v>0</v>
      </c>
      <c r="S1884" s="166">
        <f t="shared" si="8604"/>
        <v>0</v>
      </c>
      <c r="T1884" s="166">
        <f t="shared" si="8604"/>
        <v>0</v>
      </c>
      <c r="U1884" s="166">
        <f t="shared" si="8604"/>
        <v>0</v>
      </c>
      <c r="V1884" s="166"/>
      <c r="W1884" s="166">
        <f t="shared" si="8560"/>
        <v>0</v>
      </c>
      <c r="X1884" s="166">
        <f t="shared" ref="X1884:AH1884" si="8605">X1677+W1884</f>
        <v>0</v>
      </c>
      <c r="Y1884" s="166">
        <f t="shared" si="8605"/>
        <v>0</v>
      </c>
      <c r="Z1884" s="166">
        <f t="shared" si="8605"/>
        <v>0</v>
      </c>
      <c r="AA1884" s="166">
        <f t="shared" si="8605"/>
        <v>0</v>
      </c>
      <c r="AB1884" s="166">
        <f t="shared" si="8605"/>
        <v>0</v>
      </c>
      <c r="AC1884" s="166">
        <f t="shared" si="8605"/>
        <v>0</v>
      </c>
      <c r="AD1884" s="166">
        <f t="shared" si="8605"/>
        <v>0</v>
      </c>
      <c r="AE1884" s="166">
        <f t="shared" si="8605"/>
        <v>0</v>
      </c>
      <c r="AF1884" s="166">
        <f t="shared" si="8605"/>
        <v>0</v>
      </c>
      <c r="AG1884" s="166">
        <f t="shared" si="8605"/>
        <v>0</v>
      </c>
      <c r="AH1884" s="166">
        <f t="shared" si="8605"/>
        <v>0</v>
      </c>
      <c r="AI1884" s="166"/>
      <c r="AJ1884" s="166">
        <f t="shared" si="8562"/>
        <v>0</v>
      </c>
      <c r="AK1884" s="166">
        <f t="shared" ref="AK1884:AU1884" si="8606">AK1677+AJ1884</f>
        <v>0</v>
      </c>
      <c r="AL1884" s="166">
        <f t="shared" si="8606"/>
        <v>-878.05299399999956</v>
      </c>
      <c r="AM1884" s="166">
        <f t="shared" si="8606"/>
        <v>-1756.1059879999991</v>
      </c>
      <c r="AN1884" s="166">
        <f t="shared" si="8606"/>
        <v>-2634.1589819999986</v>
      </c>
      <c r="AO1884" s="166">
        <f t="shared" si="8606"/>
        <v>-3512.2119759999982</v>
      </c>
      <c r="AP1884" s="166">
        <f t="shared" si="8606"/>
        <v>-4390.2649699999974</v>
      </c>
      <c r="AQ1884" s="166">
        <f t="shared" si="8606"/>
        <v>-5268.3179639999971</v>
      </c>
      <c r="AR1884" s="166">
        <f t="shared" si="8606"/>
        <v>-6146.3709579999968</v>
      </c>
      <c r="AS1884" s="166">
        <f t="shared" si="8606"/>
        <v>-7024.4239519999965</v>
      </c>
      <c r="AT1884" s="166">
        <f t="shared" si="8606"/>
        <v>-7902.4769459999961</v>
      </c>
      <c r="AU1884" s="166">
        <f t="shared" si="8606"/>
        <v>-8780.5299399999949</v>
      </c>
      <c r="AV1884" s="166"/>
      <c r="AW1884" s="166">
        <f t="shared" si="8564"/>
        <v>-9658.5829339999946</v>
      </c>
      <c r="AX1884" s="166">
        <f t="shared" ref="AX1884:BH1884" si="8607">AX1677+AW1884</f>
        <v>-10536.635927999994</v>
      </c>
      <c r="AY1884" s="166">
        <f t="shared" si="8607"/>
        <v>-11414.688921999994</v>
      </c>
      <c r="AZ1884" s="166">
        <f t="shared" si="8607"/>
        <v>-12292.741915999994</v>
      </c>
      <c r="BA1884" s="166">
        <f t="shared" si="8607"/>
        <v>-13170.794909999993</v>
      </c>
      <c r="BB1884" s="166">
        <f t="shared" si="8607"/>
        <v>-14048.847903999993</v>
      </c>
      <c r="BC1884" s="166">
        <f t="shared" si="8607"/>
        <v>-14926.900897999993</v>
      </c>
      <c r="BD1884" s="166">
        <f t="shared" si="8607"/>
        <v>-15804.953891999992</v>
      </c>
      <c r="BE1884" s="166">
        <f t="shared" si="8607"/>
        <v>-16683.006885999992</v>
      </c>
      <c r="BF1884" s="166">
        <f t="shared" si="8607"/>
        <v>-17561.05987999999</v>
      </c>
      <c r="BG1884" s="166">
        <f t="shared" si="8607"/>
        <v>-18439.112873999988</v>
      </c>
      <c r="BH1884" s="166">
        <f t="shared" si="8607"/>
        <v>-19317.165867999985</v>
      </c>
      <c r="BI1884" s="166"/>
      <c r="BV1884" s="142"/>
      <c r="CI1884" s="142"/>
      <c r="CV1884" s="142"/>
      <c r="DI1884" s="142"/>
      <c r="DV1884" s="142"/>
      <c r="EI1884" s="142"/>
    </row>
    <row r="1885" spans="1:139" ht="15.75" outlineLevel="1" x14ac:dyDescent="0.25">
      <c r="A1885" s="2">
        <f t="shared" si="8520"/>
        <v>8</v>
      </c>
      <c r="B1885" s="1" t="str">
        <f t="shared" si="8520"/>
        <v>PRE-09742</v>
      </c>
      <c r="C1885" s="1" t="str">
        <f t="shared" si="8520"/>
        <v>SPP FH - Lake Magdalene 13939</v>
      </c>
      <c r="D1885" s="2" t="str">
        <f t="shared" si="8520"/>
        <v>PRE-09742.2</v>
      </c>
      <c r="E1885" s="141" t="str">
        <f t="shared" si="8520"/>
        <v>SPP FH - Lake Magdalene 13939-S&amp;E/R&amp;C</v>
      </c>
      <c r="F1885" s="119"/>
      <c r="G1885" s="194"/>
      <c r="H1885" s="194"/>
      <c r="J1885" s="166">
        <f t="shared" si="8499"/>
        <v>0</v>
      </c>
      <c r="K1885" s="166">
        <f t="shared" ref="K1885:U1885" si="8608">K1678+J1885</f>
        <v>0</v>
      </c>
      <c r="L1885" s="166">
        <f t="shared" si="8608"/>
        <v>0</v>
      </c>
      <c r="M1885" s="166">
        <f t="shared" si="8608"/>
        <v>0</v>
      </c>
      <c r="N1885" s="166">
        <f t="shared" si="8608"/>
        <v>0</v>
      </c>
      <c r="O1885" s="166">
        <f t="shared" si="8608"/>
        <v>0</v>
      </c>
      <c r="P1885" s="166">
        <f t="shared" si="8608"/>
        <v>0</v>
      </c>
      <c r="Q1885" s="166">
        <f t="shared" si="8608"/>
        <v>0</v>
      </c>
      <c r="R1885" s="166">
        <f t="shared" si="8608"/>
        <v>0</v>
      </c>
      <c r="S1885" s="166">
        <f t="shared" si="8608"/>
        <v>0</v>
      </c>
      <c r="T1885" s="166">
        <f t="shared" si="8608"/>
        <v>0</v>
      </c>
      <c r="U1885" s="166">
        <f t="shared" si="8608"/>
        <v>0</v>
      </c>
      <c r="V1885" s="166"/>
      <c r="W1885" s="166">
        <f t="shared" si="8560"/>
        <v>0</v>
      </c>
      <c r="X1885" s="166">
        <f t="shared" ref="X1885:AH1885" si="8609">X1678+W1885</f>
        <v>0</v>
      </c>
      <c r="Y1885" s="166">
        <f t="shared" si="8609"/>
        <v>0</v>
      </c>
      <c r="Z1885" s="166">
        <f t="shared" si="8609"/>
        <v>0</v>
      </c>
      <c r="AA1885" s="166">
        <f t="shared" si="8609"/>
        <v>0</v>
      </c>
      <c r="AB1885" s="166">
        <f t="shared" si="8609"/>
        <v>0</v>
      </c>
      <c r="AC1885" s="166">
        <f t="shared" si="8609"/>
        <v>0</v>
      </c>
      <c r="AD1885" s="166">
        <f t="shared" si="8609"/>
        <v>0</v>
      </c>
      <c r="AE1885" s="166">
        <f t="shared" si="8609"/>
        <v>0</v>
      </c>
      <c r="AF1885" s="166">
        <f t="shared" si="8609"/>
        <v>0</v>
      </c>
      <c r="AG1885" s="166">
        <f t="shared" si="8609"/>
        <v>0</v>
      </c>
      <c r="AH1885" s="166">
        <f t="shared" si="8609"/>
        <v>0</v>
      </c>
      <c r="AI1885" s="166"/>
      <c r="AJ1885" s="166">
        <f t="shared" si="8562"/>
        <v>-41.184229166666668</v>
      </c>
      <c r="AK1885" s="166">
        <f t="shared" ref="AK1885:AU1885" si="8610">AK1678+AJ1885</f>
        <v>-82.368458333333336</v>
      </c>
      <c r="AL1885" s="166">
        <f t="shared" si="8610"/>
        <v>-123.5526875</v>
      </c>
      <c r="AM1885" s="166">
        <f t="shared" si="8610"/>
        <v>-164.73691666666667</v>
      </c>
      <c r="AN1885" s="166">
        <f t="shared" si="8610"/>
        <v>-205.92114583333336</v>
      </c>
      <c r="AO1885" s="166">
        <f t="shared" si="8610"/>
        <v>-247.10537500000004</v>
      </c>
      <c r="AP1885" s="166">
        <f t="shared" si="8610"/>
        <v>-288.28960416666672</v>
      </c>
      <c r="AQ1885" s="166">
        <f t="shared" si="8610"/>
        <v>-329.4738333333334</v>
      </c>
      <c r="AR1885" s="166">
        <f t="shared" si="8610"/>
        <v>-370.65806250000009</v>
      </c>
      <c r="AS1885" s="166">
        <f t="shared" si="8610"/>
        <v>-411.84229166666677</v>
      </c>
      <c r="AT1885" s="166">
        <f t="shared" si="8610"/>
        <v>-453.02652083333345</v>
      </c>
      <c r="AU1885" s="166">
        <f t="shared" si="8610"/>
        <v>-494.21075000000013</v>
      </c>
      <c r="AV1885" s="166"/>
      <c r="AW1885" s="166">
        <f t="shared" si="8564"/>
        <v>-535.39497916666676</v>
      </c>
      <c r="AX1885" s="166">
        <f t="shared" ref="AX1885:BH1885" si="8611">AX1678+AW1885</f>
        <v>-576.57920833333344</v>
      </c>
      <c r="AY1885" s="166">
        <f t="shared" si="8611"/>
        <v>-617.76343750000012</v>
      </c>
      <c r="AZ1885" s="166">
        <f t="shared" si="8611"/>
        <v>-658.94766666666681</v>
      </c>
      <c r="BA1885" s="166">
        <f t="shared" si="8611"/>
        <v>-700.13189583333349</v>
      </c>
      <c r="BB1885" s="166">
        <f t="shared" si="8611"/>
        <v>-741.31612500000017</v>
      </c>
      <c r="BC1885" s="166">
        <f t="shared" si="8611"/>
        <v>-782.50035416666685</v>
      </c>
      <c r="BD1885" s="166">
        <f t="shared" si="8611"/>
        <v>-823.68458333333353</v>
      </c>
      <c r="BE1885" s="166">
        <f t="shared" si="8611"/>
        <v>-864.86881250000022</v>
      </c>
      <c r="BF1885" s="166">
        <f t="shared" si="8611"/>
        <v>-906.0530416666669</v>
      </c>
      <c r="BG1885" s="166">
        <f t="shared" si="8611"/>
        <v>-947.23727083333358</v>
      </c>
      <c r="BH1885" s="166">
        <f t="shared" si="8611"/>
        <v>-988.42150000000026</v>
      </c>
      <c r="BI1885" s="166"/>
      <c r="BV1885" s="142"/>
      <c r="CI1885" s="142"/>
      <c r="CV1885" s="142"/>
      <c r="DI1885" s="142"/>
      <c r="DV1885" s="142"/>
      <c r="EI1885" s="142"/>
    </row>
    <row r="1886" spans="1:139" ht="15.75" outlineLevel="1" x14ac:dyDescent="0.25">
      <c r="A1886" s="2">
        <f t="shared" si="8520"/>
        <v>8</v>
      </c>
      <c r="B1886" s="1" t="str">
        <f t="shared" si="8520"/>
        <v>PRE-09742</v>
      </c>
      <c r="C1886" s="1" t="str">
        <f t="shared" si="8520"/>
        <v>SPP FH - Lake Magdalene 13939</v>
      </c>
      <c r="D1886" s="2" t="str">
        <f t="shared" si="8520"/>
        <v>A2778173</v>
      </c>
      <c r="E1886" s="141" t="str">
        <f t="shared" si="8520"/>
        <v>LAKE MAGDALENE 13939 OCRs - 6 TAV</v>
      </c>
      <c r="F1886" s="119"/>
      <c r="G1886" s="194"/>
      <c r="H1886" s="194"/>
      <c r="J1886" s="166">
        <f t="shared" si="8499"/>
        <v>0</v>
      </c>
      <c r="K1886" s="166">
        <f t="shared" ref="K1886:U1886" si="8612">K1679+J1886</f>
        <v>0</v>
      </c>
      <c r="L1886" s="166">
        <f t="shared" si="8612"/>
        <v>0</v>
      </c>
      <c r="M1886" s="166">
        <f t="shared" si="8612"/>
        <v>0</v>
      </c>
      <c r="N1886" s="166">
        <f t="shared" si="8612"/>
        <v>0</v>
      </c>
      <c r="O1886" s="166">
        <f t="shared" si="8612"/>
        <v>0</v>
      </c>
      <c r="P1886" s="166">
        <f t="shared" si="8612"/>
        <v>0</v>
      </c>
      <c r="Q1886" s="166">
        <f t="shared" si="8612"/>
        <v>0</v>
      </c>
      <c r="R1886" s="166">
        <f t="shared" si="8612"/>
        <v>0</v>
      </c>
      <c r="S1886" s="166">
        <f t="shared" si="8612"/>
        <v>0</v>
      </c>
      <c r="T1886" s="166">
        <f t="shared" si="8612"/>
        <v>0</v>
      </c>
      <c r="U1886" s="166">
        <f t="shared" si="8612"/>
        <v>0</v>
      </c>
      <c r="V1886" s="166"/>
      <c r="W1886" s="166">
        <f t="shared" si="8560"/>
        <v>0</v>
      </c>
      <c r="X1886" s="166">
        <f t="shared" ref="X1886:AH1886" si="8613">X1679+W1886</f>
        <v>0</v>
      </c>
      <c r="Y1886" s="166">
        <f t="shared" si="8613"/>
        <v>0</v>
      </c>
      <c r="Z1886" s="166">
        <f t="shared" si="8613"/>
        <v>0</v>
      </c>
      <c r="AA1886" s="166">
        <f t="shared" si="8613"/>
        <v>0</v>
      </c>
      <c r="AB1886" s="166">
        <f t="shared" si="8613"/>
        <v>0</v>
      </c>
      <c r="AC1886" s="166">
        <f t="shared" si="8613"/>
        <v>0</v>
      </c>
      <c r="AD1886" s="166">
        <f t="shared" si="8613"/>
        <v>0</v>
      </c>
      <c r="AE1886" s="166">
        <f t="shared" si="8613"/>
        <v>-1.8599999999999999</v>
      </c>
      <c r="AF1886" s="166">
        <f t="shared" si="8613"/>
        <v>-3.7199999999999998</v>
      </c>
      <c r="AG1886" s="166">
        <f t="shared" si="8613"/>
        <v>-5.58</v>
      </c>
      <c r="AH1886" s="166">
        <f t="shared" si="8613"/>
        <v>-7.4399999999999995</v>
      </c>
      <c r="AI1886" s="166"/>
      <c r="AJ1886" s="166">
        <f t="shared" si="8562"/>
        <v>-8.76</v>
      </c>
      <c r="AK1886" s="166">
        <f t="shared" ref="AK1886:AU1886" si="8614">AK1679+AJ1886</f>
        <v>-10.08</v>
      </c>
      <c r="AL1886" s="166">
        <f t="shared" si="8614"/>
        <v>-11.4</v>
      </c>
      <c r="AM1886" s="166">
        <f t="shared" si="8614"/>
        <v>-12.72</v>
      </c>
      <c r="AN1886" s="166">
        <f t="shared" si="8614"/>
        <v>-14.040000000000001</v>
      </c>
      <c r="AO1886" s="166">
        <f t="shared" si="8614"/>
        <v>-15.360000000000001</v>
      </c>
      <c r="AP1886" s="166">
        <f t="shared" si="8614"/>
        <v>-16.68</v>
      </c>
      <c r="AQ1886" s="166">
        <f t="shared" si="8614"/>
        <v>-18</v>
      </c>
      <c r="AR1886" s="166">
        <f t="shared" si="8614"/>
        <v>-19.32</v>
      </c>
      <c r="AS1886" s="166">
        <f t="shared" si="8614"/>
        <v>-20.64</v>
      </c>
      <c r="AT1886" s="166">
        <f t="shared" si="8614"/>
        <v>-21.96</v>
      </c>
      <c r="AU1886" s="166">
        <f t="shared" si="8614"/>
        <v>-23.28</v>
      </c>
      <c r="AV1886" s="166"/>
      <c r="AW1886" s="166">
        <f t="shared" si="8564"/>
        <v>-24.6</v>
      </c>
      <c r="AX1886" s="166">
        <f t="shared" ref="AX1886:BH1886" si="8615">AX1679+AW1886</f>
        <v>-25.92</v>
      </c>
      <c r="AY1886" s="166">
        <f t="shared" si="8615"/>
        <v>-27.240000000000002</v>
      </c>
      <c r="AZ1886" s="166">
        <f t="shared" si="8615"/>
        <v>-28.560000000000002</v>
      </c>
      <c r="BA1886" s="166">
        <f t="shared" si="8615"/>
        <v>-29.880000000000003</v>
      </c>
      <c r="BB1886" s="166">
        <f t="shared" si="8615"/>
        <v>-31.200000000000003</v>
      </c>
      <c r="BC1886" s="166">
        <f t="shared" si="8615"/>
        <v>-32.520000000000003</v>
      </c>
      <c r="BD1886" s="166">
        <f t="shared" si="8615"/>
        <v>-33.840000000000003</v>
      </c>
      <c r="BE1886" s="166">
        <f t="shared" si="8615"/>
        <v>-35.160000000000004</v>
      </c>
      <c r="BF1886" s="166">
        <f t="shared" si="8615"/>
        <v>-36.480000000000004</v>
      </c>
      <c r="BG1886" s="166">
        <f t="shared" si="8615"/>
        <v>-37.800000000000004</v>
      </c>
      <c r="BH1886" s="166">
        <f t="shared" si="8615"/>
        <v>-39.120000000000005</v>
      </c>
      <c r="BI1886" s="166"/>
      <c r="BV1886" s="142"/>
      <c r="CI1886" s="142"/>
      <c r="CV1886" s="142"/>
      <c r="DI1886" s="142"/>
      <c r="DV1886" s="142"/>
      <c r="EI1886" s="142"/>
    </row>
    <row r="1887" spans="1:139" ht="15.75" outlineLevel="1" x14ac:dyDescent="0.25">
      <c r="A1887" s="2">
        <f t="shared" si="8520"/>
        <v>8</v>
      </c>
      <c r="B1887" s="1" t="str">
        <f t="shared" si="8520"/>
        <v>PRE-09742</v>
      </c>
      <c r="C1887" s="1" t="str">
        <f t="shared" si="8520"/>
        <v>SPP FH - Lake Magdalene 13939</v>
      </c>
      <c r="D1887" s="2" t="str">
        <f t="shared" si="8520"/>
        <v>A2786545</v>
      </c>
      <c r="E1887" s="141" t="str">
        <f t="shared" si="8520"/>
        <v>SPP FH Lake Magdalene Sub - R&amp;C</v>
      </c>
      <c r="F1887" s="119"/>
      <c r="G1887" s="194"/>
      <c r="H1887" s="194"/>
      <c r="J1887" s="166">
        <f t="shared" si="8499"/>
        <v>0</v>
      </c>
      <c r="K1887" s="166">
        <f t="shared" ref="K1887:U1887" si="8616">K1680+J1887</f>
        <v>0</v>
      </c>
      <c r="L1887" s="166">
        <f t="shared" si="8616"/>
        <v>0</v>
      </c>
      <c r="M1887" s="166">
        <f t="shared" si="8616"/>
        <v>0</v>
      </c>
      <c r="N1887" s="166">
        <f t="shared" si="8616"/>
        <v>0</v>
      </c>
      <c r="O1887" s="166">
        <f t="shared" si="8616"/>
        <v>0</v>
      </c>
      <c r="P1887" s="166">
        <f t="shared" si="8616"/>
        <v>0</v>
      </c>
      <c r="Q1887" s="166">
        <f t="shared" si="8616"/>
        <v>0</v>
      </c>
      <c r="R1887" s="166">
        <f t="shared" si="8616"/>
        <v>0</v>
      </c>
      <c r="S1887" s="166">
        <f t="shared" si="8616"/>
        <v>0</v>
      </c>
      <c r="T1887" s="166">
        <f t="shared" si="8616"/>
        <v>0</v>
      </c>
      <c r="U1887" s="166">
        <f t="shared" si="8616"/>
        <v>0</v>
      </c>
      <c r="V1887" s="166"/>
      <c r="W1887" s="166">
        <f t="shared" si="8560"/>
        <v>0</v>
      </c>
      <c r="X1887" s="166">
        <f t="shared" ref="X1887:AH1887" si="8617">X1680+W1887</f>
        <v>0</v>
      </c>
      <c r="Y1887" s="166">
        <f t="shared" si="8617"/>
        <v>0</v>
      </c>
      <c r="Z1887" s="166">
        <f t="shared" si="8617"/>
        <v>0</v>
      </c>
      <c r="AA1887" s="166">
        <f t="shared" si="8617"/>
        <v>0</v>
      </c>
      <c r="AB1887" s="166">
        <f t="shared" si="8617"/>
        <v>0</v>
      </c>
      <c r="AC1887" s="166">
        <f t="shared" si="8617"/>
        <v>0</v>
      </c>
      <c r="AD1887" s="166">
        <f t="shared" si="8617"/>
        <v>0</v>
      </c>
      <c r="AE1887" s="166">
        <f t="shared" si="8617"/>
        <v>0</v>
      </c>
      <c r="AF1887" s="166">
        <f t="shared" si="8617"/>
        <v>0</v>
      </c>
      <c r="AG1887" s="166">
        <f t="shared" si="8617"/>
        <v>0</v>
      </c>
      <c r="AH1887" s="166">
        <f t="shared" si="8617"/>
        <v>0</v>
      </c>
      <c r="AI1887" s="166"/>
      <c r="AJ1887" s="166">
        <f t="shared" si="8562"/>
        <v>0</v>
      </c>
      <c r="AK1887" s="166">
        <f t="shared" ref="AK1887:AU1887" si="8618">AK1680+AJ1887</f>
        <v>0</v>
      </c>
      <c r="AL1887" s="166">
        <f t="shared" si="8618"/>
        <v>0</v>
      </c>
      <c r="AM1887" s="166">
        <f t="shared" si="8618"/>
        <v>0</v>
      </c>
      <c r="AN1887" s="166">
        <f t="shared" si="8618"/>
        <v>0</v>
      </c>
      <c r="AO1887" s="166">
        <f t="shared" si="8618"/>
        <v>0</v>
      </c>
      <c r="AP1887" s="166">
        <f t="shared" si="8618"/>
        <v>0</v>
      </c>
      <c r="AQ1887" s="166">
        <f t="shared" si="8618"/>
        <v>0</v>
      </c>
      <c r="AR1887" s="166">
        <f t="shared" si="8618"/>
        <v>0</v>
      </c>
      <c r="AS1887" s="166">
        <f t="shared" si="8618"/>
        <v>0</v>
      </c>
      <c r="AT1887" s="166">
        <f t="shared" si="8618"/>
        <v>0</v>
      </c>
      <c r="AU1887" s="166">
        <f t="shared" si="8618"/>
        <v>0</v>
      </c>
      <c r="AV1887" s="166"/>
      <c r="AW1887" s="166">
        <f t="shared" si="8564"/>
        <v>0</v>
      </c>
      <c r="AX1887" s="166">
        <f t="shared" ref="AX1887:BH1887" si="8619">AX1680+AW1887</f>
        <v>0</v>
      </c>
      <c r="AY1887" s="166">
        <f t="shared" si="8619"/>
        <v>0</v>
      </c>
      <c r="AZ1887" s="166">
        <f t="shared" si="8619"/>
        <v>0</v>
      </c>
      <c r="BA1887" s="166">
        <f t="shared" si="8619"/>
        <v>0</v>
      </c>
      <c r="BB1887" s="166">
        <f t="shared" si="8619"/>
        <v>0</v>
      </c>
      <c r="BC1887" s="166">
        <f t="shared" si="8619"/>
        <v>0</v>
      </c>
      <c r="BD1887" s="166">
        <f t="shared" si="8619"/>
        <v>0</v>
      </c>
      <c r="BE1887" s="166">
        <f t="shared" si="8619"/>
        <v>0</v>
      </c>
      <c r="BF1887" s="166">
        <f t="shared" si="8619"/>
        <v>0</v>
      </c>
      <c r="BG1887" s="166">
        <f t="shared" si="8619"/>
        <v>0</v>
      </c>
      <c r="BH1887" s="166">
        <f t="shared" si="8619"/>
        <v>0</v>
      </c>
      <c r="BI1887" s="166"/>
      <c r="BV1887" s="142"/>
      <c r="CI1887" s="142"/>
      <c r="CV1887" s="142"/>
      <c r="DI1887" s="142"/>
      <c r="DV1887" s="142"/>
      <c r="EI1887" s="142"/>
    </row>
    <row r="1888" spans="1:139" ht="15.75" outlineLevel="1" x14ac:dyDescent="0.25">
      <c r="A1888" s="2">
        <f t="shared" si="8520"/>
        <v>8</v>
      </c>
      <c r="B1888" s="1" t="str">
        <f t="shared" si="8520"/>
        <v>PRE-09742</v>
      </c>
      <c r="C1888" s="1" t="str">
        <f t="shared" si="8520"/>
        <v>SPP FH - Lake Magdalene 13939</v>
      </c>
      <c r="D1888" s="2" t="str">
        <f t="shared" si="8520"/>
        <v>A2787632</v>
      </c>
      <c r="E1888" s="141" t="str">
        <f t="shared" si="8520"/>
        <v>SPP FH - Lake Magdalene OCR 27796</v>
      </c>
      <c r="F1888" s="119"/>
      <c r="G1888" s="194"/>
      <c r="H1888" s="194"/>
      <c r="J1888" s="166">
        <f t="shared" si="8499"/>
        <v>0</v>
      </c>
      <c r="K1888" s="166">
        <f t="shared" ref="K1888" si="8620">K1681+J1888</f>
        <v>0</v>
      </c>
      <c r="L1888" s="166">
        <f t="shared" ref="L1888" si="8621">L1681+K1888</f>
        <v>0</v>
      </c>
      <c r="M1888" s="166">
        <f t="shared" ref="M1888" si="8622">M1681+L1888</f>
        <v>0</v>
      </c>
      <c r="N1888" s="166">
        <f t="shared" ref="N1888" si="8623">N1681+M1888</f>
        <v>0</v>
      </c>
      <c r="O1888" s="166">
        <f t="shared" ref="O1888" si="8624">O1681+N1888</f>
        <v>0</v>
      </c>
      <c r="P1888" s="166">
        <f t="shared" ref="P1888" si="8625">P1681+O1888</f>
        <v>0</v>
      </c>
      <c r="Q1888" s="166">
        <f t="shared" ref="Q1888" si="8626">Q1681+P1888</f>
        <v>0</v>
      </c>
      <c r="R1888" s="166">
        <f t="shared" ref="R1888" si="8627">R1681+Q1888</f>
        <v>0</v>
      </c>
      <c r="S1888" s="166">
        <f t="shared" ref="S1888" si="8628">S1681+R1888</f>
        <v>0</v>
      </c>
      <c r="T1888" s="166">
        <f t="shared" ref="T1888" si="8629">T1681+S1888</f>
        <v>0</v>
      </c>
      <c r="U1888" s="166">
        <f t="shared" ref="U1888" si="8630">U1681+T1888</f>
        <v>0</v>
      </c>
      <c r="V1888" s="166"/>
      <c r="W1888" s="166">
        <f t="shared" si="8560"/>
        <v>0</v>
      </c>
      <c r="X1888" s="166">
        <f t="shared" ref="X1888" si="8631">X1681+W1888</f>
        <v>0</v>
      </c>
      <c r="Y1888" s="166">
        <f t="shared" ref="Y1888" si="8632">Y1681+X1888</f>
        <v>0</v>
      </c>
      <c r="Z1888" s="166">
        <f t="shared" ref="Z1888" si="8633">Z1681+Y1888</f>
        <v>0</v>
      </c>
      <c r="AA1888" s="166">
        <f t="shared" ref="AA1888" si="8634">AA1681+Z1888</f>
        <v>0</v>
      </c>
      <c r="AB1888" s="166">
        <f t="shared" ref="AB1888" si="8635">AB1681+AA1888</f>
        <v>0</v>
      </c>
      <c r="AC1888" s="166">
        <f t="shared" ref="AC1888" si="8636">AC1681+AB1888</f>
        <v>0</v>
      </c>
      <c r="AD1888" s="166">
        <f t="shared" ref="AD1888" si="8637">AD1681+AC1888</f>
        <v>0</v>
      </c>
      <c r="AE1888" s="166">
        <f t="shared" ref="AE1888" si="8638">AE1681+AD1888</f>
        <v>0</v>
      </c>
      <c r="AF1888" s="166">
        <f t="shared" ref="AF1888" si="8639">AF1681+AE1888</f>
        <v>0</v>
      </c>
      <c r="AG1888" s="166">
        <f t="shared" ref="AG1888" si="8640">AG1681+AF1888</f>
        <v>0</v>
      </c>
      <c r="AH1888" s="166">
        <f t="shared" ref="AH1888" si="8641">AH1681+AG1888</f>
        <v>0</v>
      </c>
      <c r="AI1888" s="166"/>
      <c r="AJ1888" s="166">
        <f t="shared" si="8562"/>
        <v>0</v>
      </c>
      <c r="AK1888" s="166">
        <f t="shared" ref="AK1888" si="8642">AK1681+AJ1888</f>
        <v>0</v>
      </c>
      <c r="AL1888" s="166">
        <f t="shared" ref="AL1888" si="8643">AL1681+AK1888</f>
        <v>0</v>
      </c>
      <c r="AM1888" s="166">
        <f t="shared" ref="AM1888" si="8644">AM1681+AL1888</f>
        <v>0</v>
      </c>
      <c r="AN1888" s="166">
        <f t="shared" ref="AN1888" si="8645">AN1681+AM1888</f>
        <v>0</v>
      </c>
      <c r="AO1888" s="166">
        <f t="shared" ref="AO1888" si="8646">AO1681+AN1888</f>
        <v>0</v>
      </c>
      <c r="AP1888" s="166">
        <f t="shared" ref="AP1888" si="8647">AP1681+AO1888</f>
        <v>0</v>
      </c>
      <c r="AQ1888" s="166">
        <f t="shared" ref="AQ1888" si="8648">AQ1681+AP1888</f>
        <v>0</v>
      </c>
      <c r="AR1888" s="166">
        <f t="shared" ref="AR1888" si="8649">AR1681+AQ1888</f>
        <v>0</v>
      </c>
      <c r="AS1888" s="166">
        <f t="shared" ref="AS1888" si="8650">AS1681+AR1888</f>
        <v>0</v>
      </c>
      <c r="AT1888" s="166">
        <f t="shared" ref="AT1888" si="8651">AT1681+AS1888</f>
        <v>0</v>
      </c>
      <c r="AU1888" s="166">
        <f t="shared" ref="AU1888" si="8652">AU1681+AT1888</f>
        <v>0</v>
      </c>
      <c r="AV1888" s="166"/>
      <c r="AW1888" s="166">
        <f t="shared" si="8564"/>
        <v>0</v>
      </c>
      <c r="AX1888" s="166">
        <f t="shared" ref="AX1888:BH1888" si="8653">AX1681+AW1888</f>
        <v>0</v>
      </c>
      <c r="AY1888" s="166">
        <f t="shared" si="8653"/>
        <v>0</v>
      </c>
      <c r="AZ1888" s="166">
        <f t="shared" si="8653"/>
        <v>0</v>
      </c>
      <c r="BA1888" s="166">
        <f t="shared" si="8653"/>
        <v>0</v>
      </c>
      <c r="BB1888" s="166">
        <f t="shared" si="8653"/>
        <v>0</v>
      </c>
      <c r="BC1888" s="166">
        <f t="shared" si="8653"/>
        <v>0</v>
      </c>
      <c r="BD1888" s="166">
        <f t="shared" si="8653"/>
        <v>0</v>
      </c>
      <c r="BE1888" s="166">
        <f t="shared" si="8653"/>
        <v>0</v>
      </c>
      <c r="BF1888" s="166">
        <f t="shared" si="8653"/>
        <v>0</v>
      </c>
      <c r="BG1888" s="166">
        <f t="shared" si="8653"/>
        <v>0</v>
      </c>
      <c r="BH1888" s="166">
        <f t="shared" si="8653"/>
        <v>0</v>
      </c>
      <c r="BI1888" s="166"/>
      <c r="BV1888" s="142"/>
      <c r="CI1888" s="142"/>
      <c r="CV1888" s="142"/>
      <c r="DI1888" s="142"/>
      <c r="DV1888" s="142"/>
      <c r="EI1888" s="142"/>
    </row>
    <row r="1889" spans="1:139" ht="15.75" outlineLevel="1" x14ac:dyDescent="0.25">
      <c r="A1889" s="2">
        <f t="shared" ref="A1889:E1889" si="8654">A1682</f>
        <v>9</v>
      </c>
      <c r="B1889" s="1" t="str">
        <f t="shared" si="8654"/>
        <v>PRE-09741</v>
      </c>
      <c r="C1889" s="1" t="str">
        <f t="shared" si="8654"/>
        <v>SPP FH - Ehrlich 13890</v>
      </c>
      <c r="D1889" s="2" t="str">
        <f t="shared" si="8654"/>
        <v>PRE-09741.1</v>
      </c>
      <c r="E1889" s="141" t="str">
        <f t="shared" si="8654"/>
        <v>SPP FH - Ehrlich 13890 - OH Feeder</v>
      </c>
      <c r="F1889" s="119"/>
      <c r="G1889" s="194"/>
      <c r="H1889" s="194"/>
      <c r="J1889" s="166">
        <f t="shared" si="8499"/>
        <v>0</v>
      </c>
      <c r="K1889" s="166">
        <f t="shared" ref="K1889:U1889" si="8655">K1682+J1889</f>
        <v>0</v>
      </c>
      <c r="L1889" s="166">
        <f t="shared" si="8655"/>
        <v>0</v>
      </c>
      <c r="M1889" s="166">
        <f t="shared" si="8655"/>
        <v>0</v>
      </c>
      <c r="N1889" s="166">
        <f t="shared" si="8655"/>
        <v>0</v>
      </c>
      <c r="O1889" s="166">
        <f t="shared" si="8655"/>
        <v>0</v>
      </c>
      <c r="P1889" s="166">
        <f t="shared" si="8655"/>
        <v>0</v>
      </c>
      <c r="Q1889" s="166">
        <f t="shared" si="8655"/>
        <v>0</v>
      </c>
      <c r="R1889" s="166">
        <f t="shared" si="8655"/>
        <v>0</v>
      </c>
      <c r="S1889" s="166">
        <f t="shared" si="8655"/>
        <v>0</v>
      </c>
      <c r="T1889" s="166">
        <f t="shared" si="8655"/>
        <v>0</v>
      </c>
      <c r="U1889" s="166">
        <f t="shared" si="8655"/>
        <v>0</v>
      </c>
      <c r="V1889" s="166"/>
      <c r="W1889" s="166">
        <f t="shared" si="8560"/>
        <v>0</v>
      </c>
      <c r="X1889" s="166">
        <f t="shared" ref="X1889:AH1889" si="8656">X1682+W1889</f>
        <v>0</v>
      </c>
      <c r="Y1889" s="166">
        <f t="shared" si="8656"/>
        <v>0</v>
      </c>
      <c r="Z1889" s="166">
        <f t="shared" si="8656"/>
        <v>0</v>
      </c>
      <c r="AA1889" s="166">
        <f t="shared" si="8656"/>
        <v>0</v>
      </c>
      <c r="AB1889" s="166">
        <f t="shared" si="8656"/>
        <v>0</v>
      </c>
      <c r="AC1889" s="166">
        <f t="shared" si="8656"/>
        <v>0</v>
      </c>
      <c r="AD1889" s="166">
        <f t="shared" si="8656"/>
        <v>0</v>
      </c>
      <c r="AE1889" s="166">
        <f t="shared" si="8656"/>
        <v>0</v>
      </c>
      <c r="AF1889" s="166">
        <f t="shared" si="8656"/>
        <v>0</v>
      </c>
      <c r="AG1889" s="166">
        <f t="shared" si="8656"/>
        <v>0</v>
      </c>
      <c r="AH1889" s="166">
        <f t="shared" si="8656"/>
        <v>0</v>
      </c>
      <c r="AI1889" s="166"/>
      <c r="AJ1889" s="166">
        <f t="shared" si="8562"/>
        <v>0</v>
      </c>
      <c r="AK1889" s="166">
        <f t="shared" ref="AK1889:AU1889" si="8657">AK1682+AJ1889</f>
        <v>-953.67974833333324</v>
      </c>
      <c r="AL1889" s="166">
        <f t="shared" si="8657"/>
        <v>-1907.3594966666665</v>
      </c>
      <c r="AM1889" s="166">
        <f t="shared" si="8657"/>
        <v>-2861.0392449999999</v>
      </c>
      <c r="AN1889" s="166">
        <f t="shared" si="8657"/>
        <v>-3814.7189933333329</v>
      </c>
      <c r="AO1889" s="166">
        <f t="shared" si="8657"/>
        <v>-4768.398741666666</v>
      </c>
      <c r="AP1889" s="166">
        <f t="shared" si="8657"/>
        <v>-5722.078489999999</v>
      </c>
      <c r="AQ1889" s="166">
        <f t="shared" si="8657"/>
        <v>-6675.758238333332</v>
      </c>
      <c r="AR1889" s="166">
        <f t="shared" si="8657"/>
        <v>-7629.437986666665</v>
      </c>
      <c r="AS1889" s="166">
        <f t="shared" si="8657"/>
        <v>-8583.117734999998</v>
      </c>
      <c r="AT1889" s="166">
        <f t="shared" si="8657"/>
        <v>-9536.7974833333319</v>
      </c>
      <c r="AU1889" s="166">
        <f t="shared" si="8657"/>
        <v>-10490.477231666666</v>
      </c>
      <c r="AV1889" s="166"/>
      <c r="AW1889" s="166">
        <f t="shared" si="8564"/>
        <v>-11444.15698</v>
      </c>
      <c r="AX1889" s="166">
        <f t="shared" ref="AX1889:BH1889" si="8658">AX1682+AW1889</f>
        <v>-12397.836728333334</v>
      </c>
      <c r="AY1889" s="166">
        <f t="shared" si="8658"/>
        <v>-13351.516476666668</v>
      </c>
      <c r="AZ1889" s="166">
        <f t="shared" si="8658"/>
        <v>-14305.196225000002</v>
      </c>
      <c r="BA1889" s="166">
        <f t="shared" si="8658"/>
        <v>-15258.875973333335</v>
      </c>
      <c r="BB1889" s="166">
        <f t="shared" si="8658"/>
        <v>-16212.555721666669</v>
      </c>
      <c r="BC1889" s="166">
        <f t="shared" si="8658"/>
        <v>-17166.235470000003</v>
      </c>
      <c r="BD1889" s="166">
        <f t="shared" si="8658"/>
        <v>-18119.915218333335</v>
      </c>
      <c r="BE1889" s="166">
        <f t="shared" si="8658"/>
        <v>-19073.594966666667</v>
      </c>
      <c r="BF1889" s="166">
        <f t="shared" si="8658"/>
        <v>-20027.274715</v>
      </c>
      <c r="BG1889" s="166">
        <f t="shared" si="8658"/>
        <v>-20980.954463333332</v>
      </c>
      <c r="BH1889" s="166">
        <f t="shared" si="8658"/>
        <v>-21934.634211666664</v>
      </c>
      <c r="BI1889" s="166"/>
      <c r="BV1889" s="142"/>
      <c r="CI1889" s="142"/>
      <c r="CV1889" s="142"/>
      <c r="DI1889" s="142"/>
      <c r="DV1889" s="142"/>
      <c r="EI1889" s="142"/>
    </row>
    <row r="1890" spans="1:139" ht="15.75" outlineLevel="1" x14ac:dyDescent="0.25">
      <c r="A1890" s="2">
        <f t="shared" ref="A1890:E1899" si="8659">A1683</f>
        <v>9</v>
      </c>
      <c r="B1890" s="1" t="str">
        <f t="shared" si="8659"/>
        <v>PRE-09741</v>
      </c>
      <c r="C1890" s="1" t="str">
        <f t="shared" si="8659"/>
        <v>SPP FH - Ehrlich 13890</v>
      </c>
      <c r="D1890" s="2" t="str">
        <f t="shared" si="8659"/>
        <v>PRE-09741.2</v>
      </c>
      <c r="E1890" s="141" t="str">
        <f t="shared" si="8659"/>
        <v>SPP FH - Ehrlich 13890 - S&amp;E/R&amp;C</v>
      </c>
      <c r="F1890" s="119"/>
      <c r="G1890" s="194"/>
      <c r="H1890" s="194"/>
      <c r="J1890" s="166">
        <f t="shared" si="8499"/>
        <v>0</v>
      </c>
      <c r="K1890" s="166">
        <f t="shared" ref="K1890:U1890" si="8660">K1683+J1890</f>
        <v>0</v>
      </c>
      <c r="L1890" s="166">
        <f t="shared" si="8660"/>
        <v>0</v>
      </c>
      <c r="M1890" s="166">
        <f t="shared" si="8660"/>
        <v>0</v>
      </c>
      <c r="N1890" s="166">
        <f t="shared" si="8660"/>
        <v>0</v>
      </c>
      <c r="O1890" s="166">
        <f t="shared" si="8660"/>
        <v>0</v>
      </c>
      <c r="P1890" s="166">
        <f t="shared" si="8660"/>
        <v>0</v>
      </c>
      <c r="Q1890" s="166">
        <f t="shared" si="8660"/>
        <v>0</v>
      </c>
      <c r="R1890" s="166">
        <f t="shared" si="8660"/>
        <v>0</v>
      </c>
      <c r="S1890" s="166">
        <f t="shared" si="8660"/>
        <v>0</v>
      </c>
      <c r="T1890" s="166">
        <f t="shared" si="8660"/>
        <v>0</v>
      </c>
      <c r="U1890" s="166">
        <f t="shared" si="8660"/>
        <v>0</v>
      </c>
      <c r="V1890" s="166"/>
      <c r="W1890" s="166">
        <f t="shared" si="8560"/>
        <v>0</v>
      </c>
      <c r="X1890" s="166">
        <f t="shared" ref="X1890:AH1890" si="8661">X1683+W1890</f>
        <v>0</v>
      </c>
      <c r="Y1890" s="166">
        <f t="shared" si="8661"/>
        <v>0</v>
      </c>
      <c r="Z1890" s="166">
        <f t="shared" si="8661"/>
        <v>0</v>
      </c>
      <c r="AA1890" s="166">
        <f t="shared" si="8661"/>
        <v>0</v>
      </c>
      <c r="AB1890" s="166">
        <f t="shared" si="8661"/>
        <v>0</v>
      </c>
      <c r="AC1890" s="166">
        <f t="shared" si="8661"/>
        <v>0</v>
      </c>
      <c r="AD1890" s="166">
        <f t="shared" si="8661"/>
        <v>0</v>
      </c>
      <c r="AE1890" s="166">
        <f t="shared" si="8661"/>
        <v>0</v>
      </c>
      <c r="AF1890" s="166">
        <f t="shared" si="8661"/>
        <v>0</v>
      </c>
      <c r="AG1890" s="166">
        <f t="shared" si="8661"/>
        <v>0</v>
      </c>
      <c r="AH1890" s="166">
        <f t="shared" si="8661"/>
        <v>0</v>
      </c>
      <c r="AI1890" s="166"/>
      <c r="AJ1890" s="166">
        <f t="shared" si="8562"/>
        <v>0</v>
      </c>
      <c r="AK1890" s="166">
        <f t="shared" ref="AK1890:AU1890" si="8662">AK1683+AJ1890</f>
        <v>0</v>
      </c>
      <c r="AL1890" s="166">
        <f t="shared" si="8662"/>
        <v>0</v>
      </c>
      <c r="AM1890" s="166">
        <f t="shared" si="8662"/>
        <v>0</v>
      </c>
      <c r="AN1890" s="166">
        <f t="shared" si="8662"/>
        <v>0</v>
      </c>
      <c r="AO1890" s="166">
        <f t="shared" si="8662"/>
        <v>0</v>
      </c>
      <c r="AP1890" s="166">
        <f t="shared" si="8662"/>
        <v>0</v>
      </c>
      <c r="AQ1890" s="166">
        <f t="shared" si="8662"/>
        <v>0</v>
      </c>
      <c r="AR1890" s="166">
        <f t="shared" si="8662"/>
        <v>0</v>
      </c>
      <c r="AS1890" s="166">
        <f t="shared" si="8662"/>
        <v>0</v>
      </c>
      <c r="AT1890" s="166">
        <f t="shared" si="8662"/>
        <v>0</v>
      </c>
      <c r="AU1890" s="166">
        <f t="shared" si="8662"/>
        <v>0</v>
      </c>
      <c r="AV1890" s="166"/>
      <c r="AW1890" s="166">
        <f t="shared" si="8564"/>
        <v>0</v>
      </c>
      <c r="AX1890" s="166">
        <f t="shared" ref="AX1890:BH1890" si="8663">AX1683+AW1890</f>
        <v>0</v>
      </c>
      <c r="AY1890" s="166">
        <f t="shared" si="8663"/>
        <v>0</v>
      </c>
      <c r="AZ1890" s="166">
        <f t="shared" si="8663"/>
        <v>0</v>
      </c>
      <c r="BA1890" s="166">
        <f t="shared" si="8663"/>
        <v>0</v>
      </c>
      <c r="BB1890" s="166">
        <f t="shared" si="8663"/>
        <v>0</v>
      </c>
      <c r="BC1890" s="166">
        <f t="shared" si="8663"/>
        <v>0</v>
      </c>
      <c r="BD1890" s="166">
        <f t="shared" si="8663"/>
        <v>0</v>
      </c>
      <c r="BE1890" s="166">
        <f t="shared" si="8663"/>
        <v>0</v>
      </c>
      <c r="BF1890" s="166">
        <f t="shared" si="8663"/>
        <v>0</v>
      </c>
      <c r="BG1890" s="166">
        <f t="shared" si="8663"/>
        <v>0</v>
      </c>
      <c r="BH1890" s="166">
        <f t="shared" si="8663"/>
        <v>0</v>
      </c>
      <c r="BI1890" s="166"/>
      <c r="BV1890" s="142"/>
      <c r="CI1890" s="142"/>
      <c r="CV1890" s="142"/>
      <c r="DI1890" s="142"/>
      <c r="DV1890" s="142"/>
      <c r="EI1890" s="142"/>
    </row>
    <row r="1891" spans="1:139" ht="15.75" outlineLevel="1" x14ac:dyDescent="0.25">
      <c r="A1891" s="2">
        <f t="shared" si="8659"/>
        <v>9</v>
      </c>
      <c r="B1891" s="1" t="str">
        <f t="shared" si="8659"/>
        <v>PRE-09741</v>
      </c>
      <c r="C1891" s="1" t="str">
        <f t="shared" si="8659"/>
        <v>SPP FH - Ehrlich 13890</v>
      </c>
      <c r="D1891" s="2" t="str">
        <f t="shared" si="8659"/>
        <v>A2773904</v>
      </c>
      <c r="E1891" s="141" t="str">
        <f t="shared" si="8659"/>
        <v>SPP FH - Ehrlich - R&amp;C</v>
      </c>
      <c r="F1891" s="119"/>
      <c r="G1891" s="194"/>
      <c r="H1891" s="194"/>
      <c r="J1891" s="166">
        <f t="shared" si="8499"/>
        <v>0</v>
      </c>
      <c r="K1891" s="166">
        <f t="shared" ref="K1891:U1891" si="8664">K1684+J1891</f>
        <v>0</v>
      </c>
      <c r="L1891" s="166">
        <f t="shared" si="8664"/>
        <v>0</v>
      </c>
      <c r="M1891" s="166">
        <f t="shared" si="8664"/>
        <v>0</v>
      </c>
      <c r="N1891" s="166">
        <f t="shared" si="8664"/>
        <v>0</v>
      </c>
      <c r="O1891" s="166">
        <f t="shared" si="8664"/>
        <v>0</v>
      </c>
      <c r="P1891" s="166">
        <f t="shared" si="8664"/>
        <v>0</v>
      </c>
      <c r="Q1891" s="166">
        <f t="shared" si="8664"/>
        <v>0</v>
      </c>
      <c r="R1891" s="166">
        <f t="shared" si="8664"/>
        <v>0</v>
      </c>
      <c r="S1891" s="166">
        <f t="shared" si="8664"/>
        <v>0</v>
      </c>
      <c r="T1891" s="166">
        <f t="shared" si="8664"/>
        <v>0</v>
      </c>
      <c r="U1891" s="166">
        <f t="shared" si="8664"/>
        <v>0</v>
      </c>
      <c r="V1891" s="166"/>
      <c r="W1891" s="166">
        <f t="shared" si="8560"/>
        <v>0</v>
      </c>
      <c r="X1891" s="166">
        <f t="shared" ref="X1891:AH1891" si="8665">X1684+W1891</f>
        <v>0</v>
      </c>
      <c r="Y1891" s="166">
        <f t="shared" si="8665"/>
        <v>0</v>
      </c>
      <c r="Z1891" s="166">
        <f t="shared" si="8665"/>
        <v>0</v>
      </c>
      <c r="AA1891" s="166">
        <f t="shared" si="8665"/>
        <v>0</v>
      </c>
      <c r="AB1891" s="166">
        <f t="shared" si="8665"/>
        <v>0</v>
      </c>
      <c r="AC1891" s="166">
        <f t="shared" si="8665"/>
        <v>0</v>
      </c>
      <c r="AD1891" s="166">
        <f t="shared" si="8665"/>
        <v>0</v>
      </c>
      <c r="AE1891" s="166">
        <f t="shared" si="8665"/>
        <v>0</v>
      </c>
      <c r="AF1891" s="166">
        <f t="shared" si="8665"/>
        <v>0</v>
      </c>
      <c r="AG1891" s="166">
        <f t="shared" si="8665"/>
        <v>0</v>
      </c>
      <c r="AH1891" s="166">
        <f t="shared" si="8665"/>
        <v>0</v>
      </c>
      <c r="AI1891" s="166"/>
      <c r="AJ1891" s="166">
        <f t="shared" si="8562"/>
        <v>0</v>
      </c>
      <c r="AK1891" s="166">
        <f t="shared" ref="AK1891:AU1891" si="8666">AK1684+AJ1891</f>
        <v>0</v>
      </c>
      <c r="AL1891" s="166">
        <f t="shared" si="8666"/>
        <v>0</v>
      </c>
      <c r="AM1891" s="166">
        <f t="shared" si="8666"/>
        <v>-29.405219666666664</v>
      </c>
      <c r="AN1891" s="166">
        <f t="shared" si="8666"/>
        <v>-58.810439333333328</v>
      </c>
      <c r="AO1891" s="166">
        <f t="shared" si="8666"/>
        <v>-88.215658999999988</v>
      </c>
      <c r="AP1891" s="166">
        <f t="shared" si="8666"/>
        <v>-117.62087866666666</v>
      </c>
      <c r="AQ1891" s="166">
        <f t="shared" si="8666"/>
        <v>-147.02609833333332</v>
      </c>
      <c r="AR1891" s="166">
        <f t="shared" si="8666"/>
        <v>-176.43131799999998</v>
      </c>
      <c r="AS1891" s="166">
        <f t="shared" si="8666"/>
        <v>-205.83653766666663</v>
      </c>
      <c r="AT1891" s="166">
        <f t="shared" si="8666"/>
        <v>-235.24175733333328</v>
      </c>
      <c r="AU1891" s="166">
        <f t="shared" si="8666"/>
        <v>-264.64697699999994</v>
      </c>
      <c r="AV1891" s="166"/>
      <c r="AW1891" s="166">
        <f t="shared" si="8564"/>
        <v>-294.05219666666659</v>
      </c>
      <c r="AX1891" s="166">
        <f t="shared" ref="AX1891:BH1891" si="8667">AX1684+AW1891</f>
        <v>-323.45741633333324</v>
      </c>
      <c r="AY1891" s="166">
        <f t="shared" si="8667"/>
        <v>-352.8626359999999</v>
      </c>
      <c r="AZ1891" s="166">
        <f t="shared" si="8667"/>
        <v>-382.26785566666655</v>
      </c>
      <c r="BA1891" s="166">
        <f t="shared" si="8667"/>
        <v>-411.6730753333332</v>
      </c>
      <c r="BB1891" s="166">
        <f t="shared" si="8667"/>
        <v>-441.07829499999986</v>
      </c>
      <c r="BC1891" s="166">
        <f t="shared" si="8667"/>
        <v>-470.48351466666651</v>
      </c>
      <c r="BD1891" s="166">
        <f t="shared" si="8667"/>
        <v>-499.88873433333316</v>
      </c>
      <c r="BE1891" s="166">
        <f t="shared" si="8667"/>
        <v>-529.29395399999987</v>
      </c>
      <c r="BF1891" s="166">
        <f t="shared" si="8667"/>
        <v>-558.69917366666652</v>
      </c>
      <c r="BG1891" s="166">
        <f t="shared" si="8667"/>
        <v>-588.10439333333318</v>
      </c>
      <c r="BH1891" s="166">
        <f t="shared" si="8667"/>
        <v>-617.50961299999983</v>
      </c>
      <c r="BI1891" s="166"/>
      <c r="BV1891" s="142"/>
      <c r="CI1891" s="142"/>
      <c r="CV1891" s="142"/>
      <c r="DI1891" s="142"/>
      <c r="DV1891" s="142"/>
      <c r="EI1891" s="142"/>
    </row>
    <row r="1892" spans="1:139" ht="15.75" outlineLevel="1" x14ac:dyDescent="0.25">
      <c r="A1892" s="2">
        <f t="shared" si="8659"/>
        <v>9</v>
      </c>
      <c r="B1892" s="1" t="str">
        <f t="shared" si="8659"/>
        <v>PRE-09741</v>
      </c>
      <c r="C1892" s="1" t="str">
        <f t="shared" si="8659"/>
        <v>SPP FH - Ehrlich 13890</v>
      </c>
      <c r="D1892" s="2" t="str">
        <f t="shared" si="8659"/>
        <v>A2779736</v>
      </c>
      <c r="E1892" s="141" t="str">
        <f t="shared" si="8659"/>
        <v>EHRLICH RD 13890 OCRs - 4 TAV</v>
      </c>
      <c r="F1892" s="119"/>
      <c r="G1892" s="194"/>
      <c r="H1892" s="194"/>
      <c r="J1892" s="166">
        <f t="shared" si="8499"/>
        <v>0</v>
      </c>
      <c r="K1892" s="166">
        <f t="shared" ref="K1892:U1892" si="8668">K1685+J1892</f>
        <v>0</v>
      </c>
      <c r="L1892" s="166">
        <f t="shared" si="8668"/>
        <v>0</v>
      </c>
      <c r="M1892" s="166">
        <f t="shared" si="8668"/>
        <v>0</v>
      </c>
      <c r="N1892" s="166">
        <f t="shared" si="8668"/>
        <v>0</v>
      </c>
      <c r="O1892" s="166">
        <f t="shared" si="8668"/>
        <v>0</v>
      </c>
      <c r="P1892" s="166">
        <f t="shared" si="8668"/>
        <v>0</v>
      </c>
      <c r="Q1892" s="166">
        <f t="shared" si="8668"/>
        <v>0</v>
      </c>
      <c r="R1892" s="166">
        <f t="shared" si="8668"/>
        <v>0</v>
      </c>
      <c r="S1892" s="166">
        <f t="shared" si="8668"/>
        <v>0</v>
      </c>
      <c r="T1892" s="166">
        <f t="shared" si="8668"/>
        <v>0</v>
      </c>
      <c r="U1892" s="166">
        <f t="shared" si="8668"/>
        <v>0</v>
      </c>
      <c r="V1892" s="166"/>
      <c r="W1892" s="166">
        <f t="shared" si="8560"/>
        <v>0</v>
      </c>
      <c r="X1892" s="166">
        <f t="shared" ref="X1892:AH1892" si="8669">X1685+W1892</f>
        <v>0</v>
      </c>
      <c r="Y1892" s="166">
        <f t="shared" si="8669"/>
        <v>0</v>
      </c>
      <c r="Z1892" s="166">
        <f t="shared" si="8669"/>
        <v>0</v>
      </c>
      <c r="AA1892" s="166">
        <f t="shared" si="8669"/>
        <v>0</v>
      </c>
      <c r="AB1892" s="166">
        <f t="shared" si="8669"/>
        <v>0</v>
      </c>
      <c r="AC1892" s="166">
        <f t="shared" si="8669"/>
        <v>0</v>
      </c>
      <c r="AD1892" s="166">
        <f t="shared" si="8669"/>
        <v>0</v>
      </c>
      <c r="AE1892" s="166">
        <f t="shared" si="8669"/>
        <v>0</v>
      </c>
      <c r="AF1892" s="166">
        <f t="shared" si="8669"/>
        <v>0</v>
      </c>
      <c r="AG1892" s="166">
        <f t="shared" si="8669"/>
        <v>0</v>
      </c>
      <c r="AH1892" s="166">
        <f t="shared" si="8669"/>
        <v>0</v>
      </c>
      <c r="AI1892" s="166"/>
      <c r="AJ1892" s="166">
        <f t="shared" si="8562"/>
        <v>0</v>
      </c>
      <c r="AK1892" s="166">
        <f t="shared" ref="AK1892:AU1892" si="8670">AK1685+AJ1892</f>
        <v>0</v>
      </c>
      <c r="AL1892" s="166">
        <f t="shared" si="8670"/>
        <v>0</v>
      </c>
      <c r="AM1892" s="166">
        <f t="shared" si="8670"/>
        <v>0</v>
      </c>
      <c r="AN1892" s="166">
        <f t="shared" si="8670"/>
        <v>0</v>
      </c>
      <c r="AO1892" s="166">
        <f t="shared" si="8670"/>
        <v>0</v>
      </c>
      <c r="AP1892" s="166">
        <f t="shared" si="8670"/>
        <v>0</v>
      </c>
      <c r="AQ1892" s="166">
        <f t="shared" si="8670"/>
        <v>0</v>
      </c>
      <c r="AR1892" s="166">
        <f t="shared" si="8670"/>
        <v>0</v>
      </c>
      <c r="AS1892" s="166">
        <f t="shared" si="8670"/>
        <v>0</v>
      </c>
      <c r="AT1892" s="166">
        <f t="shared" si="8670"/>
        <v>0</v>
      </c>
      <c r="AU1892" s="166">
        <f t="shared" si="8670"/>
        <v>0</v>
      </c>
      <c r="AV1892" s="166"/>
      <c r="AW1892" s="166">
        <f t="shared" si="8564"/>
        <v>0</v>
      </c>
      <c r="AX1892" s="166">
        <f t="shared" ref="AX1892:BH1892" si="8671">AX1685+AW1892</f>
        <v>0</v>
      </c>
      <c r="AY1892" s="166">
        <f t="shared" si="8671"/>
        <v>0</v>
      </c>
      <c r="AZ1892" s="166">
        <f t="shared" si="8671"/>
        <v>0</v>
      </c>
      <c r="BA1892" s="166">
        <f t="shared" si="8671"/>
        <v>0</v>
      </c>
      <c r="BB1892" s="166">
        <f t="shared" si="8671"/>
        <v>0</v>
      </c>
      <c r="BC1892" s="166">
        <f t="shared" si="8671"/>
        <v>0</v>
      </c>
      <c r="BD1892" s="166">
        <f t="shared" si="8671"/>
        <v>0</v>
      </c>
      <c r="BE1892" s="166">
        <f t="shared" si="8671"/>
        <v>0</v>
      </c>
      <c r="BF1892" s="166">
        <f t="shared" si="8671"/>
        <v>0</v>
      </c>
      <c r="BG1892" s="166">
        <f t="shared" si="8671"/>
        <v>0</v>
      </c>
      <c r="BH1892" s="166">
        <f t="shared" si="8671"/>
        <v>0</v>
      </c>
      <c r="BI1892" s="166"/>
      <c r="BV1892" s="142"/>
      <c r="CI1892" s="142"/>
      <c r="CV1892" s="142"/>
      <c r="DI1892" s="142"/>
      <c r="DV1892" s="142"/>
      <c r="EI1892" s="142"/>
    </row>
    <row r="1893" spans="1:139" ht="15.75" outlineLevel="1" x14ac:dyDescent="0.25">
      <c r="A1893" s="2">
        <f t="shared" si="8659"/>
        <v>10</v>
      </c>
      <c r="B1893" s="1" t="str">
        <f t="shared" si="8659"/>
        <v>PRE-09739</v>
      </c>
      <c r="C1893" s="1" t="str">
        <f t="shared" si="8659"/>
        <v>SPP FH - Lake Region 13443</v>
      </c>
      <c r="D1893" s="2" t="str">
        <f t="shared" si="8659"/>
        <v>PRE-09739.1</v>
      </c>
      <c r="E1893" s="141" t="str">
        <f t="shared" si="8659"/>
        <v>SPP FH - Lake Region 13443 - OH</v>
      </c>
      <c r="F1893" s="119"/>
      <c r="G1893" s="194"/>
      <c r="H1893" s="194"/>
      <c r="J1893" s="166">
        <f t="shared" si="8499"/>
        <v>0</v>
      </c>
      <c r="K1893" s="166">
        <f t="shared" ref="K1893:U1893" si="8672">K1686+J1893</f>
        <v>0</v>
      </c>
      <c r="L1893" s="166">
        <f t="shared" si="8672"/>
        <v>0</v>
      </c>
      <c r="M1893" s="166">
        <f t="shared" si="8672"/>
        <v>0</v>
      </c>
      <c r="N1893" s="166">
        <f t="shared" si="8672"/>
        <v>0</v>
      </c>
      <c r="O1893" s="166">
        <f t="shared" si="8672"/>
        <v>0</v>
      </c>
      <c r="P1893" s="166">
        <f t="shared" si="8672"/>
        <v>0</v>
      </c>
      <c r="Q1893" s="166">
        <f t="shared" si="8672"/>
        <v>0</v>
      </c>
      <c r="R1893" s="166">
        <f t="shared" si="8672"/>
        <v>0</v>
      </c>
      <c r="S1893" s="166">
        <f t="shared" si="8672"/>
        <v>0</v>
      </c>
      <c r="T1893" s="166">
        <f t="shared" si="8672"/>
        <v>0</v>
      </c>
      <c r="U1893" s="166">
        <f t="shared" si="8672"/>
        <v>0</v>
      </c>
      <c r="V1893" s="166"/>
      <c r="W1893" s="166">
        <f t="shared" si="8560"/>
        <v>0</v>
      </c>
      <c r="X1893" s="166">
        <f t="shared" ref="X1893:AH1893" si="8673">X1686+W1893</f>
        <v>0</v>
      </c>
      <c r="Y1893" s="166">
        <f t="shared" si="8673"/>
        <v>0</v>
      </c>
      <c r="Z1893" s="166">
        <f t="shared" si="8673"/>
        <v>0</v>
      </c>
      <c r="AA1893" s="166">
        <f t="shared" si="8673"/>
        <v>0</v>
      </c>
      <c r="AB1893" s="166">
        <f t="shared" si="8673"/>
        <v>0</v>
      </c>
      <c r="AC1893" s="166">
        <f t="shared" si="8673"/>
        <v>0</v>
      </c>
      <c r="AD1893" s="166">
        <f t="shared" si="8673"/>
        <v>0</v>
      </c>
      <c r="AE1893" s="166">
        <f t="shared" si="8673"/>
        <v>0</v>
      </c>
      <c r="AF1893" s="166">
        <f t="shared" si="8673"/>
        <v>0</v>
      </c>
      <c r="AG1893" s="166">
        <f t="shared" si="8673"/>
        <v>0</v>
      </c>
      <c r="AH1893" s="166">
        <f t="shared" si="8673"/>
        <v>0</v>
      </c>
      <c r="AI1893" s="166"/>
      <c r="AJ1893" s="166">
        <f t="shared" si="8562"/>
        <v>0</v>
      </c>
      <c r="AK1893" s="166">
        <f t="shared" ref="AK1893:AU1893" si="8674">AK1686+AJ1893</f>
        <v>0</v>
      </c>
      <c r="AL1893" s="166">
        <f t="shared" si="8674"/>
        <v>-948.89108500000009</v>
      </c>
      <c r="AM1893" s="166">
        <f t="shared" si="8674"/>
        <v>-1897.7821700000002</v>
      </c>
      <c r="AN1893" s="166">
        <f t="shared" si="8674"/>
        <v>-2846.6732550000002</v>
      </c>
      <c r="AO1893" s="166">
        <f t="shared" si="8674"/>
        <v>-3795.5643400000004</v>
      </c>
      <c r="AP1893" s="166">
        <f t="shared" si="8674"/>
        <v>-4744.4554250000001</v>
      </c>
      <c r="AQ1893" s="166">
        <f t="shared" si="8674"/>
        <v>-5693.3465100000003</v>
      </c>
      <c r="AR1893" s="166">
        <f t="shared" si="8674"/>
        <v>-6642.2375950000005</v>
      </c>
      <c r="AS1893" s="166">
        <f t="shared" si="8674"/>
        <v>-7591.1286800000007</v>
      </c>
      <c r="AT1893" s="166">
        <f t="shared" si="8674"/>
        <v>-8540.0197650000009</v>
      </c>
      <c r="AU1893" s="166">
        <f t="shared" si="8674"/>
        <v>-9488.9108500000002</v>
      </c>
      <c r="AV1893" s="166"/>
      <c r="AW1893" s="166">
        <f t="shared" si="8564"/>
        <v>-10437.801935</v>
      </c>
      <c r="AX1893" s="166">
        <f t="shared" ref="AX1893:BH1893" si="8675">AX1686+AW1893</f>
        <v>-11386.693019999999</v>
      </c>
      <c r="AY1893" s="166">
        <f t="shared" si="8675"/>
        <v>-12335.584104999998</v>
      </c>
      <c r="AZ1893" s="166">
        <f t="shared" si="8675"/>
        <v>-13284.475189999997</v>
      </c>
      <c r="BA1893" s="166">
        <f t="shared" si="8675"/>
        <v>-14233.366274999997</v>
      </c>
      <c r="BB1893" s="166">
        <f t="shared" si="8675"/>
        <v>-15182.257359999996</v>
      </c>
      <c r="BC1893" s="166">
        <f t="shared" si="8675"/>
        <v>-16131.148444999995</v>
      </c>
      <c r="BD1893" s="166">
        <f t="shared" si="8675"/>
        <v>-17080.039529999995</v>
      </c>
      <c r="BE1893" s="166">
        <f t="shared" si="8675"/>
        <v>-18028.930614999994</v>
      </c>
      <c r="BF1893" s="166">
        <f t="shared" si="8675"/>
        <v>-18977.821699999993</v>
      </c>
      <c r="BG1893" s="166">
        <f t="shared" si="8675"/>
        <v>-19926.712784999992</v>
      </c>
      <c r="BH1893" s="166">
        <f t="shared" si="8675"/>
        <v>-20875.603869999992</v>
      </c>
      <c r="BI1893" s="166"/>
      <c r="BV1893" s="142"/>
      <c r="CI1893" s="142"/>
      <c r="CV1893" s="142"/>
      <c r="DI1893" s="142"/>
      <c r="DV1893" s="142"/>
      <c r="EI1893" s="142"/>
    </row>
    <row r="1894" spans="1:139" ht="15.75" outlineLevel="1" x14ac:dyDescent="0.25">
      <c r="A1894" s="2">
        <f t="shared" si="8659"/>
        <v>10</v>
      </c>
      <c r="B1894" s="1" t="str">
        <f t="shared" si="8659"/>
        <v>PRE-09739</v>
      </c>
      <c r="C1894" s="1" t="str">
        <f t="shared" si="8659"/>
        <v>SPP FH - Lake Region 13443</v>
      </c>
      <c r="D1894" s="2" t="str">
        <f t="shared" si="8659"/>
        <v>PRE-09739.2</v>
      </c>
      <c r="E1894" s="141" t="str">
        <f t="shared" si="8659"/>
        <v>SPP FH-Cypress Garden 13443-S&amp;E/R&amp;C</v>
      </c>
      <c r="F1894" s="119"/>
      <c r="G1894" s="194"/>
      <c r="H1894" s="194"/>
      <c r="J1894" s="166">
        <f t="shared" si="8499"/>
        <v>0</v>
      </c>
      <c r="K1894" s="166">
        <f t="shared" ref="K1894:U1894" si="8676">K1687+J1894</f>
        <v>0</v>
      </c>
      <c r="L1894" s="166">
        <f t="shared" si="8676"/>
        <v>0</v>
      </c>
      <c r="M1894" s="166">
        <f t="shared" si="8676"/>
        <v>0</v>
      </c>
      <c r="N1894" s="166">
        <f t="shared" si="8676"/>
        <v>0</v>
      </c>
      <c r="O1894" s="166">
        <f t="shared" si="8676"/>
        <v>0</v>
      </c>
      <c r="P1894" s="166">
        <f t="shared" si="8676"/>
        <v>0</v>
      </c>
      <c r="Q1894" s="166">
        <f t="shared" si="8676"/>
        <v>0</v>
      </c>
      <c r="R1894" s="166">
        <f t="shared" si="8676"/>
        <v>0</v>
      </c>
      <c r="S1894" s="166">
        <f t="shared" si="8676"/>
        <v>0</v>
      </c>
      <c r="T1894" s="166">
        <f t="shared" si="8676"/>
        <v>0</v>
      </c>
      <c r="U1894" s="166">
        <f t="shared" si="8676"/>
        <v>0</v>
      </c>
      <c r="V1894" s="166"/>
      <c r="W1894" s="166">
        <f t="shared" si="8560"/>
        <v>0</v>
      </c>
      <c r="X1894" s="166">
        <f t="shared" ref="X1894:AH1894" si="8677">X1687+W1894</f>
        <v>0</v>
      </c>
      <c r="Y1894" s="166">
        <f t="shared" si="8677"/>
        <v>0</v>
      </c>
      <c r="Z1894" s="166">
        <f t="shared" si="8677"/>
        <v>0</v>
      </c>
      <c r="AA1894" s="166">
        <f t="shared" si="8677"/>
        <v>0</v>
      </c>
      <c r="AB1894" s="166">
        <f t="shared" si="8677"/>
        <v>0</v>
      </c>
      <c r="AC1894" s="166">
        <f t="shared" si="8677"/>
        <v>0</v>
      </c>
      <c r="AD1894" s="166">
        <f t="shared" si="8677"/>
        <v>0</v>
      </c>
      <c r="AE1894" s="166">
        <f t="shared" si="8677"/>
        <v>0</v>
      </c>
      <c r="AF1894" s="166">
        <f t="shared" si="8677"/>
        <v>0</v>
      </c>
      <c r="AG1894" s="166">
        <f t="shared" si="8677"/>
        <v>0</v>
      </c>
      <c r="AH1894" s="166">
        <f t="shared" si="8677"/>
        <v>0</v>
      </c>
      <c r="AI1894" s="166"/>
      <c r="AJ1894" s="166">
        <f t="shared" si="8562"/>
        <v>0</v>
      </c>
      <c r="AK1894" s="166">
        <f t="shared" ref="AK1894:AU1894" si="8678">AK1687+AJ1894</f>
        <v>0</v>
      </c>
      <c r="AL1894" s="166">
        <f t="shared" si="8678"/>
        <v>-1778.8058826666665</v>
      </c>
      <c r="AM1894" s="166">
        <f t="shared" si="8678"/>
        <v>-3557.6117653333331</v>
      </c>
      <c r="AN1894" s="166">
        <f t="shared" si="8678"/>
        <v>-5336.4176479999996</v>
      </c>
      <c r="AO1894" s="166">
        <f t="shared" si="8678"/>
        <v>-7115.2235306666662</v>
      </c>
      <c r="AP1894" s="166">
        <f t="shared" si="8678"/>
        <v>-8894.0294133333337</v>
      </c>
      <c r="AQ1894" s="166">
        <f t="shared" si="8678"/>
        <v>-10672.835296000001</v>
      </c>
      <c r="AR1894" s="166">
        <f t="shared" si="8678"/>
        <v>-12451.641178666669</v>
      </c>
      <c r="AS1894" s="166">
        <f t="shared" si="8678"/>
        <v>-14230.447061333336</v>
      </c>
      <c r="AT1894" s="166">
        <f t="shared" si="8678"/>
        <v>-16009.252944000003</v>
      </c>
      <c r="AU1894" s="166">
        <f t="shared" si="8678"/>
        <v>-17788.058826666671</v>
      </c>
      <c r="AV1894" s="166"/>
      <c r="AW1894" s="166">
        <f t="shared" si="8564"/>
        <v>-19566.864709333338</v>
      </c>
      <c r="AX1894" s="166">
        <f t="shared" ref="AX1894:BH1894" si="8679">AX1687+AW1894</f>
        <v>-21345.670592000006</v>
      </c>
      <c r="AY1894" s="166">
        <f t="shared" si="8679"/>
        <v>-23124.476474666673</v>
      </c>
      <c r="AZ1894" s="166">
        <f t="shared" si="8679"/>
        <v>-24903.282357333341</v>
      </c>
      <c r="BA1894" s="166">
        <f t="shared" si="8679"/>
        <v>-26682.088240000008</v>
      </c>
      <c r="BB1894" s="166">
        <f t="shared" si="8679"/>
        <v>-28460.894122666676</v>
      </c>
      <c r="BC1894" s="166">
        <f t="shared" si="8679"/>
        <v>-30239.700005333343</v>
      </c>
      <c r="BD1894" s="166">
        <f t="shared" si="8679"/>
        <v>-32018.505888000011</v>
      </c>
      <c r="BE1894" s="166">
        <f t="shared" si="8679"/>
        <v>-33797.311770666674</v>
      </c>
      <c r="BF1894" s="166">
        <f t="shared" si="8679"/>
        <v>-35576.117653333342</v>
      </c>
      <c r="BG1894" s="166">
        <f t="shared" si="8679"/>
        <v>-37354.923536000009</v>
      </c>
      <c r="BH1894" s="166">
        <f t="shared" si="8679"/>
        <v>-39133.729418666677</v>
      </c>
      <c r="BI1894" s="166"/>
      <c r="BV1894" s="142"/>
      <c r="CI1894" s="142"/>
      <c r="CV1894" s="142"/>
      <c r="DI1894" s="142"/>
      <c r="DV1894" s="142"/>
      <c r="EI1894" s="142"/>
    </row>
    <row r="1895" spans="1:139" ht="15.75" outlineLevel="1" x14ac:dyDescent="0.25">
      <c r="A1895" s="2">
        <f t="shared" si="8659"/>
        <v>10</v>
      </c>
      <c r="B1895" s="1" t="str">
        <f t="shared" si="8659"/>
        <v>PRE-09739</v>
      </c>
      <c r="C1895" s="1" t="str">
        <f t="shared" si="8659"/>
        <v>SPP FH - Lake Region 13443</v>
      </c>
      <c r="D1895" s="2" t="str">
        <f t="shared" si="8659"/>
        <v>A2777742</v>
      </c>
      <c r="E1895" s="141" t="str">
        <f t="shared" si="8659"/>
        <v>SPP FH - Lake Region 13443 - OCR</v>
      </c>
      <c r="F1895" s="119"/>
      <c r="G1895" s="194"/>
      <c r="H1895" s="194"/>
      <c r="J1895" s="166">
        <f t="shared" si="8499"/>
        <v>0</v>
      </c>
      <c r="K1895" s="166">
        <f t="shared" ref="K1895:U1895" si="8680">K1688+J1895</f>
        <v>0</v>
      </c>
      <c r="L1895" s="166">
        <f t="shared" si="8680"/>
        <v>0</v>
      </c>
      <c r="M1895" s="166">
        <f t="shared" si="8680"/>
        <v>0</v>
      </c>
      <c r="N1895" s="166">
        <f t="shared" si="8680"/>
        <v>0</v>
      </c>
      <c r="O1895" s="166">
        <f t="shared" si="8680"/>
        <v>0</v>
      </c>
      <c r="P1895" s="166">
        <f t="shared" si="8680"/>
        <v>0</v>
      </c>
      <c r="Q1895" s="166">
        <f t="shared" si="8680"/>
        <v>0</v>
      </c>
      <c r="R1895" s="166">
        <f t="shared" si="8680"/>
        <v>0</v>
      </c>
      <c r="S1895" s="166">
        <f t="shared" si="8680"/>
        <v>0</v>
      </c>
      <c r="T1895" s="166">
        <f t="shared" si="8680"/>
        <v>0</v>
      </c>
      <c r="U1895" s="166">
        <f t="shared" si="8680"/>
        <v>0</v>
      </c>
      <c r="V1895" s="166"/>
      <c r="W1895" s="166">
        <f t="shared" si="8560"/>
        <v>0</v>
      </c>
      <c r="X1895" s="166">
        <f t="shared" ref="X1895:AH1895" si="8681">X1688+W1895</f>
        <v>0</v>
      </c>
      <c r="Y1895" s="166">
        <f t="shared" si="8681"/>
        <v>0</v>
      </c>
      <c r="Z1895" s="166">
        <f t="shared" si="8681"/>
        <v>0</v>
      </c>
      <c r="AA1895" s="166">
        <f t="shared" si="8681"/>
        <v>0</v>
      </c>
      <c r="AB1895" s="166">
        <f t="shared" si="8681"/>
        <v>0</v>
      </c>
      <c r="AC1895" s="166">
        <f t="shared" si="8681"/>
        <v>0</v>
      </c>
      <c r="AD1895" s="166">
        <f t="shared" si="8681"/>
        <v>0</v>
      </c>
      <c r="AE1895" s="166">
        <f t="shared" si="8681"/>
        <v>0</v>
      </c>
      <c r="AF1895" s="166">
        <f t="shared" si="8681"/>
        <v>0</v>
      </c>
      <c r="AG1895" s="166">
        <f t="shared" si="8681"/>
        <v>0</v>
      </c>
      <c r="AH1895" s="166">
        <f t="shared" si="8681"/>
        <v>0</v>
      </c>
      <c r="AI1895" s="166"/>
      <c r="AJ1895" s="166">
        <f t="shared" si="8562"/>
        <v>0</v>
      </c>
      <c r="AK1895" s="166">
        <f t="shared" ref="AK1895:AU1895" si="8682">AK1688+AJ1895</f>
        <v>0</v>
      </c>
      <c r="AL1895" s="166">
        <f t="shared" si="8682"/>
        <v>-44.200052000000007</v>
      </c>
      <c r="AM1895" s="166">
        <f t="shared" si="8682"/>
        <v>-88.400104000000013</v>
      </c>
      <c r="AN1895" s="166">
        <f t="shared" si="8682"/>
        <v>-132.60015600000003</v>
      </c>
      <c r="AO1895" s="166">
        <f t="shared" si="8682"/>
        <v>-176.80020800000003</v>
      </c>
      <c r="AP1895" s="166">
        <f t="shared" si="8682"/>
        <v>-221.00026000000003</v>
      </c>
      <c r="AQ1895" s="166">
        <f t="shared" si="8682"/>
        <v>-265.20031200000005</v>
      </c>
      <c r="AR1895" s="166">
        <f t="shared" si="8682"/>
        <v>-309.40036400000008</v>
      </c>
      <c r="AS1895" s="166">
        <f t="shared" si="8682"/>
        <v>-353.60041600000011</v>
      </c>
      <c r="AT1895" s="166">
        <f t="shared" si="8682"/>
        <v>-397.80046800000014</v>
      </c>
      <c r="AU1895" s="166">
        <f t="shared" si="8682"/>
        <v>-442.00052000000017</v>
      </c>
      <c r="AV1895" s="166"/>
      <c r="AW1895" s="166">
        <f t="shared" si="8564"/>
        <v>-486.20057200000019</v>
      </c>
      <c r="AX1895" s="166">
        <f t="shared" ref="AX1895:BH1895" si="8683">AX1688+AW1895</f>
        <v>-530.40062400000022</v>
      </c>
      <c r="AY1895" s="166">
        <f t="shared" si="8683"/>
        <v>-574.60067600000025</v>
      </c>
      <c r="AZ1895" s="166">
        <f t="shared" si="8683"/>
        <v>-618.80072800000028</v>
      </c>
      <c r="BA1895" s="166">
        <f t="shared" si="8683"/>
        <v>-663.0007800000003</v>
      </c>
      <c r="BB1895" s="166">
        <f t="shared" si="8683"/>
        <v>-707.20083200000033</v>
      </c>
      <c r="BC1895" s="166">
        <f t="shared" si="8683"/>
        <v>-751.40088400000036</v>
      </c>
      <c r="BD1895" s="166">
        <f t="shared" si="8683"/>
        <v>-795.60093600000039</v>
      </c>
      <c r="BE1895" s="166">
        <f t="shared" si="8683"/>
        <v>-839.80098800000042</v>
      </c>
      <c r="BF1895" s="166">
        <f t="shared" si="8683"/>
        <v>-884.00104000000044</v>
      </c>
      <c r="BG1895" s="166">
        <f t="shared" si="8683"/>
        <v>-928.20109200000047</v>
      </c>
      <c r="BH1895" s="166">
        <f t="shared" si="8683"/>
        <v>-972.4011440000005</v>
      </c>
      <c r="BI1895" s="166"/>
      <c r="BV1895" s="142"/>
      <c r="CI1895" s="142"/>
      <c r="CV1895" s="142"/>
      <c r="DI1895" s="142"/>
      <c r="DV1895" s="142"/>
      <c r="EI1895" s="142"/>
    </row>
    <row r="1896" spans="1:139" ht="15.75" outlineLevel="1" x14ac:dyDescent="0.25">
      <c r="A1896" s="2">
        <f t="shared" si="8659"/>
        <v>10</v>
      </c>
      <c r="B1896" s="1" t="str">
        <f t="shared" si="8659"/>
        <v>PRE-09739</v>
      </c>
      <c r="C1896" s="1" t="str">
        <f t="shared" si="8659"/>
        <v>SPP FH - Lake Region 13443</v>
      </c>
      <c r="D1896" s="2" t="str">
        <f t="shared" si="8659"/>
        <v>PRE-09739.3</v>
      </c>
      <c r="E1896" s="141" t="str">
        <f t="shared" si="8659"/>
        <v>SPP FH - Lake Region 13443 - Trans</v>
      </c>
      <c r="F1896" s="119"/>
      <c r="G1896" s="194"/>
      <c r="H1896" s="194"/>
      <c r="J1896" s="166">
        <f t="shared" si="8499"/>
        <v>0</v>
      </c>
      <c r="K1896" s="166">
        <f t="shared" ref="K1896:U1896" si="8684">K1689+J1896</f>
        <v>0</v>
      </c>
      <c r="L1896" s="166">
        <f t="shared" si="8684"/>
        <v>0</v>
      </c>
      <c r="M1896" s="166">
        <f t="shared" si="8684"/>
        <v>0</v>
      </c>
      <c r="N1896" s="166">
        <f t="shared" si="8684"/>
        <v>0</v>
      </c>
      <c r="O1896" s="166">
        <f t="shared" si="8684"/>
        <v>0</v>
      </c>
      <c r="P1896" s="166">
        <f t="shared" si="8684"/>
        <v>0</v>
      </c>
      <c r="Q1896" s="166">
        <f t="shared" si="8684"/>
        <v>0</v>
      </c>
      <c r="R1896" s="166">
        <f t="shared" si="8684"/>
        <v>0</v>
      </c>
      <c r="S1896" s="166">
        <f t="shared" si="8684"/>
        <v>0</v>
      </c>
      <c r="T1896" s="166">
        <f t="shared" si="8684"/>
        <v>0</v>
      </c>
      <c r="U1896" s="166">
        <f t="shared" si="8684"/>
        <v>0</v>
      </c>
      <c r="V1896" s="166"/>
      <c r="W1896" s="166">
        <f t="shared" si="8560"/>
        <v>0</v>
      </c>
      <c r="X1896" s="166">
        <f t="shared" ref="X1896:AH1896" si="8685">X1689+W1896</f>
        <v>0</v>
      </c>
      <c r="Y1896" s="166">
        <f t="shared" si="8685"/>
        <v>0</v>
      </c>
      <c r="Z1896" s="166">
        <f t="shared" si="8685"/>
        <v>0</v>
      </c>
      <c r="AA1896" s="166">
        <f t="shared" si="8685"/>
        <v>0</v>
      </c>
      <c r="AB1896" s="166">
        <f t="shared" si="8685"/>
        <v>0</v>
      </c>
      <c r="AC1896" s="166">
        <f t="shared" si="8685"/>
        <v>0</v>
      </c>
      <c r="AD1896" s="166">
        <f t="shared" si="8685"/>
        <v>0</v>
      </c>
      <c r="AE1896" s="166">
        <f t="shared" si="8685"/>
        <v>0</v>
      </c>
      <c r="AF1896" s="166">
        <f t="shared" si="8685"/>
        <v>0</v>
      </c>
      <c r="AG1896" s="166">
        <f t="shared" si="8685"/>
        <v>0</v>
      </c>
      <c r="AH1896" s="166">
        <f t="shared" si="8685"/>
        <v>0</v>
      </c>
      <c r="AI1896" s="166"/>
      <c r="AJ1896" s="166">
        <f t="shared" si="8562"/>
        <v>-21.952420000000004</v>
      </c>
      <c r="AK1896" s="166">
        <f t="shared" ref="AK1896:AU1896" si="8686">AK1689+AJ1896</f>
        <v>-43.904840000000007</v>
      </c>
      <c r="AL1896" s="166">
        <f t="shared" si="8686"/>
        <v>-65.857260000000011</v>
      </c>
      <c r="AM1896" s="166">
        <f t="shared" si="8686"/>
        <v>-87.809680000000014</v>
      </c>
      <c r="AN1896" s="166">
        <f t="shared" si="8686"/>
        <v>-109.76210000000002</v>
      </c>
      <c r="AO1896" s="166">
        <f t="shared" si="8686"/>
        <v>-131.71452000000002</v>
      </c>
      <c r="AP1896" s="166">
        <f t="shared" si="8686"/>
        <v>-153.66694000000001</v>
      </c>
      <c r="AQ1896" s="166">
        <f t="shared" si="8686"/>
        <v>-175.61936000000003</v>
      </c>
      <c r="AR1896" s="166">
        <f t="shared" si="8686"/>
        <v>-197.57178000000005</v>
      </c>
      <c r="AS1896" s="166">
        <f t="shared" si="8686"/>
        <v>-219.52420000000006</v>
      </c>
      <c r="AT1896" s="166">
        <f t="shared" si="8686"/>
        <v>-241.47662000000008</v>
      </c>
      <c r="AU1896" s="166">
        <f t="shared" si="8686"/>
        <v>-263.4290400000001</v>
      </c>
      <c r="AV1896" s="166"/>
      <c r="AW1896" s="166">
        <f t="shared" si="8564"/>
        <v>-285.38146000000012</v>
      </c>
      <c r="AX1896" s="166">
        <f t="shared" ref="AX1896:BH1896" si="8687">AX1689+AW1896</f>
        <v>-307.33388000000014</v>
      </c>
      <c r="AY1896" s="166">
        <f t="shared" si="8687"/>
        <v>-329.28630000000015</v>
      </c>
      <c r="AZ1896" s="166">
        <f t="shared" si="8687"/>
        <v>-351.23872000000017</v>
      </c>
      <c r="BA1896" s="166">
        <f t="shared" si="8687"/>
        <v>-373.19114000000019</v>
      </c>
      <c r="BB1896" s="166">
        <f t="shared" si="8687"/>
        <v>-395.14356000000021</v>
      </c>
      <c r="BC1896" s="166">
        <f t="shared" si="8687"/>
        <v>-417.09598000000022</v>
      </c>
      <c r="BD1896" s="166">
        <f t="shared" si="8687"/>
        <v>-439.04840000000024</v>
      </c>
      <c r="BE1896" s="166">
        <f t="shared" si="8687"/>
        <v>-461.00082000000026</v>
      </c>
      <c r="BF1896" s="166">
        <f t="shared" si="8687"/>
        <v>-482.95324000000028</v>
      </c>
      <c r="BG1896" s="166">
        <f t="shared" si="8687"/>
        <v>-504.9056600000003</v>
      </c>
      <c r="BH1896" s="166">
        <f t="shared" si="8687"/>
        <v>-526.85808000000031</v>
      </c>
      <c r="BI1896" s="166"/>
      <c r="BV1896" s="142"/>
      <c r="CI1896" s="142"/>
      <c r="CV1896" s="142"/>
      <c r="DI1896" s="142"/>
      <c r="DV1896" s="142"/>
      <c r="EI1896" s="142"/>
    </row>
    <row r="1897" spans="1:139" ht="15.75" outlineLevel="1" x14ac:dyDescent="0.25">
      <c r="A1897" s="2">
        <f t="shared" si="8659"/>
        <v>10</v>
      </c>
      <c r="B1897" s="1" t="str">
        <f t="shared" si="8659"/>
        <v>PRE-09739</v>
      </c>
      <c r="C1897" s="1" t="str">
        <f t="shared" si="8659"/>
        <v>SPP FH - Lake Region 13443</v>
      </c>
      <c r="D1897" s="2" t="str">
        <f t="shared" si="8659"/>
        <v>PRE-09739.3</v>
      </c>
      <c r="E1897" s="141" t="str">
        <f t="shared" si="8659"/>
        <v>SPP FH - Lake Region 13443 - Trans</v>
      </c>
      <c r="F1897" s="119"/>
      <c r="G1897" s="194"/>
      <c r="H1897" s="194"/>
      <c r="J1897" s="166">
        <f t="shared" si="8499"/>
        <v>0</v>
      </c>
      <c r="K1897" s="166">
        <f t="shared" ref="K1897" si="8688">K1690+J1897</f>
        <v>0</v>
      </c>
      <c r="L1897" s="166">
        <f t="shared" ref="L1897" si="8689">L1690+K1897</f>
        <v>0</v>
      </c>
      <c r="M1897" s="166">
        <f t="shared" ref="M1897" si="8690">M1690+L1897</f>
        <v>0</v>
      </c>
      <c r="N1897" s="166">
        <f t="shared" ref="N1897" si="8691">N1690+M1897</f>
        <v>0</v>
      </c>
      <c r="O1897" s="166">
        <f t="shared" ref="O1897" si="8692">O1690+N1897</f>
        <v>0</v>
      </c>
      <c r="P1897" s="166">
        <f t="shared" ref="P1897" si="8693">P1690+O1897</f>
        <v>0</v>
      </c>
      <c r="Q1897" s="166">
        <f t="shared" ref="Q1897" si="8694">Q1690+P1897</f>
        <v>0</v>
      </c>
      <c r="R1897" s="166">
        <f t="shared" ref="R1897" si="8695">R1690+Q1897</f>
        <v>0</v>
      </c>
      <c r="S1897" s="166">
        <f t="shared" ref="S1897" si="8696">S1690+R1897</f>
        <v>0</v>
      </c>
      <c r="T1897" s="166">
        <f t="shared" ref="T1897" si="8697">T1690+S1897</f>
        <v>0</v>
      </c>
      <c r="U1897" s="166">
        <f t="shared" ref="U1897" si="8698">U1690+T1897</f>
        <v>0</v>
      </c>
      <c r="V1897" s="166"/>
      <c r="W1897" s="166">
        <f t="shared" si="8560"/>
        <v>0</v>
      </c>
      <c r="X1897" s="166">
        <f t="shared" ref="X1897" si="8699">X1690+W1897</f>
        <v>0</v>
      </c>
      <c r="Y1897" s="166">
        <f t="shared" ref="Y1897" si="8700">Y1690+X1897</f>
        <v>0</v>
      </c>
      <c r="Z1897" s="166">
        <f t="shared" ref="Z1897" si="8701">Z1690+Y1897</f>
        <v>0</v>
      </c>
      <c r="AA1897" s="166">
        <f t="shared" ref="AA1897" si="8702">AA1690+Z1897</f>
        <v>0</v>
      </c>
      <c r="AB1897" s="166">
        <f t="shared" ref="AB1897" si="8703">AB1690+AA1897</f>
        <v>0</v>
      </c>
      <c r="AC1897" s="166">
        <f t="shared" ref="AC1897" si="8704">AC1690+AB1897</f>
        <v>0</v>
      </c>
      <c r="AD1897" s="166">
        <f t="shared" ref="AD1897" si="8705">AD1690+AC1897</f>
        <v>0</v>
      </c>
      <c r="AE1897" s="166">
        <f t="shared" ref="AE1897" si="8706">AE1690+AD1897</f>
        <v>0</v>
      </c>
      <c r="AF1897" s="166">
        <f t="shared" ref="AF1897" si="8707">AF1690+AE1897</f>
        <v>0</v>
      </c>
      <c r="AG1897" s="166">
        <f t="shared" ref="AG1897" si="8708">AG1690+AF1897</f>
        <v>0</v>
      </c>
      <c r="AH1897" s="166">
        <f t="shared" ref="AH1897" si="8709">AH1690+AG1897</f>
        <v>0</v>
      </c>
      <c r="AI1897" s="166"/>
      <c r="AJ1897" s="166">
        <f t="shared" si="8562"/>
        <v>-14.099848333333334</v>
      </c>
      <c r="AK1897" s="166">
        <f t="shared" ref="AK1897" si="8710">AK1690+AJ1897</f>
        <v>-28.199696666666668</v>
      </c>
      <c r="AL1897" s="166">
        <f t="shared" ref="AL1897" si="8711">AL1690+AK1897</f>
        <v>-42.299545000000002</v>
      </c>
      <c r="AM1897" s="166">
        <f t="shared" ref="AM1897" si="8712">AM1690+AL1897</f>
        <v>-56.399393333333336</v>
      </c>
      <c r="AN1897" s="166">
        <f t="shared" ref="AN1897" si="8713">AN1690+AM1897</f>
        <v>-70.499241666666677</v>
      </c>
      <c r="AO1897" s="166">
        <f t="shared" ref="AO1897" si="8714">AO1690+AN1897</f>
        <v>-84.599090000000018</v>
      </c>
      <c r="AP1897" s="166">
        <f t="shared" ref="AP1897" si="8715">AP1690+AO1897</f>
        <v>-98.698938333333359</v>
      </c>
      <c r="AQ1897" s="166">
        <f t="shared" ref="AQ1897" si="8716">AQ1690+AP1897</f>
        <v>-112.7987866666667</v>
      </c>
      <c r="AR1897" s="166">
        <f t="shared" ref="AR1897" si="8717">AR1690+AQ1897</f>
        <v>-126.89863500000004</v>
      </c>
      <c r="AS1897" s="166">
        <f t="shared" ref="AS1897" si="8718">AS1690+AR1897</f>
        <v>-140.99848333333338</v>
      </c>
      <c r="AT1897" s="166">
        <f t="shared" ref="AT1897" si="8719">AT1690+AS1897</f>
        <v>-155.09833166666672</v>
      </c>
      <c r="AU1897" s="166">
        <f t="shared" ref="AU1897" si="8720">AU1690+AT1897</f>
        <v>-169.19818000000006</v>
      </c>
      <c r="AV1897" s="166"/>
      <c r="AW1897" s="166">
        <f t="shared" si="8564"/>
        <v>-183.29802833333341</v>
      </c>
      <c r="AX1897" s="166">
        <f t="shared" ref="AX1897" si="8721">AX1690+AW1897</f>
        <v>-197.39787666666675</v>
      </c>
      <c r="AY1897" s="166">
        <f t="shared" ref="AY1897" si="8722">AY1690+AX1897</f>
        <v>-211.49772500000009</v>
      </c>
      <c r="AZ1897" s="166">
        <f t="shared" ref="AZ1897" si="8723">AZ1690+AY1897</f>
        <v>-225.59757333333343</v>
      </c>
      <c r="BA1897" s="166">
        <f t="shared" ref="BA1897" si="8724">BA1690+AZ1897</f>
        <v>-239.69742166666677</v>
      </c>
      <c r="BB1897" s="166">
        <f t="shared" ref="BB1897" si="8725">BB1690+BA1897</f>
        <v>-253.79727000000011</v>
      </c>
      <c r="BC1897" s="166">
        <f t="shared" ref="BC1897" si="8726">BC1690+BB1897</f>
        <v>-267.89711833333342</v>
      </c>
      <c r="BD1897" s="166">
        <f t="shared" ref="BD1897" si="8727">BD1690+BC1897</f>
        <v>-281.99696666666676</v>
      </c>
      <c r="BE1897" s="166">
        <f t="shared" ref="BE1897" si="8728">BE1690+BD1897</f>
        <v>-296.09681500000011</v>
      </c>
      <c r="BF1897" s="166">
        <f t="shared" ref="BF1897" si="8729">BF1690+BE1897</f>
        <v>-310.19666333333345</v>
      </c>
      <c r="BG1897" s="166">
        <f t="shared" ref="BG1897" si="8730">BG1690+BF1897</f>
        <v>-324.29651166666679</v>
      </c>
      <c r="BH1897" s="166">
        <f t="shared" ref="BH1897" si="8731">BH1690+BG1897</f>
        <v>-338.39636000000013</v>
      </c>
      <c r="BI1897" s="166"/>
      <c r="BV1897" s="142"/>
      <c r="CI1897" s="142"/>
      <c r="CV1897" s="142"/>
      <c r="DI1897" s="142"/>
      <c r="DV1897" s="142"/>
      <c r="EI1897" s="142"/>
    </row>
    <row r="1898" spans="1:139" ht="15.75" outlineLevel="1" x14ac:dyDescent="0.25">
      <c r="A1898" s="2">
        <f t="shared" si="8659"/>
        <v>10</v>
      </c>
      <c r="B1898" s="1" t="str">
        <f t="shared" si="8659"/>
        <v>PRE-09739</v>
      </c>
      <c r="C1898" s="1" t="str">
        <f t="shared" si="8659"/>
        <v>SPP FH - Lake Region 13443</v>
      </c>
      <c r="D1898" s="2" t="str">
        <f t="shared" si="8659"/>
        <v>A2789168</v>
      </c>
      <c r="E1898" s="141" t="str">
        <f t="shared" si="8659"/>
        <v>CYPRESS GARDENS MOS 9070</v>
      </c>
      <c r="F1898" s="119"/>
      <c r="G1898" s="194"/>
      <c r="H1898" s="194"/>
      <c r="J1898" s="166">
        <f t="shared" si="8499"/>
        <v>0</v>
      </c>
      <c r="K1898" s="166">
        <f t="shared" ref="K1898" si="8732">K1691+J1898</f>
        <v>0</v>
      </c>
      <c r="L1898" s="166">
        <f t="shared" ref="L1898" si="8733">L1691+K1898</f>
        <v>0</v>
      </c>
      <c r="M1898" s="166">
        <f t="shared" ref="M1898" si="8734">M1691+L1898</f>
        <v>0</v>
      </c>
      <c r="N1898" s="166">
        <f t="shared" ref="N1898" si="8735">N1691+M1898</f>
        <v>0</v>
      </c>
      <c r="O1898" s="166">
        <f t="shared" ref="O1898" si="8736">O1691+N1898</f>
        <v>0</v>
      </c>
      <c r="P1898" s="166">
        <f t="shared" ref="P1898" si="8737">P1691+O1898</f>
        <v>0</v>
      </c>
      <c r="Q1898" s="166">
        <f t="shared" ref="Q1898" si="8738">Q1691+P1898</f>
        <v>0</v>
      </c>
      <c r="R1898" s="166">
        <f t="shared" ref="R1898" si="8739">R1691+Q1898</f>
        <v>0</v>
      </c>
      <c r="S1898" s="166">
        <f t="shared" ref="S1898" si="8740">S1691+R1898</f>
        <v>0</v>
      </c>
      <c r="T1898" s="166">
        <f t="shared" ref="T1898" si="8741">T1691+S1898</f>
        <v>0</v>
      </c>
      <c r="U1898" s="166">
        <f t="shared" ref="U1898" si="8742">U1691+T1898</f>
        <v>0</v>
      </c>
      <c r="V1898" s="166"/>
      <c r="W1898" s="166">
        <f t="shared" si="8560"/>
        <v>0</v>
      </c>
      <c r="X1898" s="166">
        <f t="shared" ref="X1898" si="8743">X1691+W1898</f>
        <v>0</v>
      </c>
      <c r="Y1898" s="166">
        <f t="shared" ref="Y1898" si="8744">Y1691+X1898</f>
        <v>0</v>
      </c>
      <c r="Z1898" s="166">
        <f t="shared" ref="Z1898" si="8745">Z1691+Y1898</f>
        <v>0</v>
      </c>
      <c r="AA1898" s="166">
        <f t="shared" ref="AA1898" si="8746">AA1691+Z1898</f>
        <v>0</v>
      </c>
      <c r="AB1898" s="166">
        <f t="shared" ref="AB1898" si="8747">AB1691+AA1898</f>
        <v>0</v>
      </c>
      <c r="AC1898" s="166">
        <f t="shared" ref="AC1898" si="8748">AC1691+AB1898</f>
        <v>0</v>
      </c>
      <c r="AD1898" s="166">
        <f t="shared" ref="AD1898" si="8749">AD1691+AC1898</f>
        <v>0</v>
      </c>
      <c r="AE1898" s="166">
        <f t="shared" ref="AE1898" si="8750">AE1691+AD1898</f>
        <v>0</v>
      </c>
      <c r="AF1898" s="166">
        <f t="shared" ref="AF1898" si="8751">AF1691+AE1898</f>
        <v>0</v>
      </c>
      <c r="AG1898" s="166">
        <f t="shared" ref="AG1898" si="8752">AG1691+AF1898</f>
        <v>0</v>
      </c>
      <c r="AH1898" s="166">
        <f t="shared" ref="AH1898" si="8753">AH1691+AG1898</f>
        <v>0</v>
      </c>
      <c r="AI1898" s="166"/>
      <c r="AJ1898" s="166">
        <f t="shared" si="8562"/>
        <v>0</v>
      </c>
      <c r="AK1898" s="166">
        <f t="shared" ref="AK1898" si="8754">AK1691+AJ1898</f>
        <v>0</v>
      </c>
      <c r="AL1898" s="166">
        <f t="shared" ref="AL1898" si="8755">AL1691+AK1898</f>
        <v>-3.4112520000000002</v>
      </c>
      <c r="AM1898" s="166">
        <f t="shared" ref="AM1898" si="8756">AM1691+AL1898</f>
        <v>-6.8225040000000003</v>
      </c>
      <c r="AN1898" s="166">
        <f t="shared" ref="AN1898" si="8757">AN1691+AM1898</f>
        <v>-10.233756</v>
      </c>
      <c r="AO1898" s="166">
        <f t="shared" ref="AO1898" si="8758">AO1691+AN1898</f>
        <v>-13.645008000000001</v>
      </c>
      <c r="AP1898" s="166">
        <f t="shared" ref="AP1898" si="8759">AP1691+AO1898</f>
        <v>-17.056260000000002</v>
      </c>
      <c r="AQ1898" s="166">
        <f t="shared" ref="AQ1898" si="8760">AQ1691+AP1898</f>
        <v>-20.467512000000003</v>
      </c>
      <c r="AR1898" s="166">
        <f t="shared" ref="AR1898" si="8761">AR1691+AQ1898</f>
        <v>-23.878764000000004</v>
      </c>
      <c r="AS1898" s="166">
        <f t="shared" ref="AS1898" si="8762">AS1691+AR1898</f>
        <v>-27.290016000000005</v>
      </c>
      <c r="AT1898" s="166">
        <f t="shared" ref="AT1898" si="8763">AT1691+AS1898</f>
        <v>-30.701268000000006</v>
      </c>
      <c r="AU1898" s="166">
        <f t="shared" ref="AU1898" si="8764">AU1691+AT1898</f>
        <v>-34.112520000000004</v>
      </c>
      <c r="AV1898" s="166"/>
      <c r="AW1898" s="166">
        <f t="shared" si="8564"/>
        <v>-37.523772000000001</v>
      </c>
      <c r="AX1898" s="166">
        <f t="shared" ref="AX1898:BH1898" si="8765">AX1691+AW1898</f>
        <v>-40.935023999999999</v>
      </c>
      <c r="AY1898" s="166">
        <f t="shared" si="8765"/>
        <v>-44.346275999999996</v>
      </c>
      <c r="AZ1898" s="166">
        <f t="shared" si="8765"/>
        <v>-47.757527999999994</v>
      </c>
      <c r="BA1898" s="166">
        <f t="shared" si="8765"/>
        <v>-51.168779999999991</v>
      </c>
      <c r="BB1898" s="166">
        <f t="shared" si="8765"/>
        <v>-54.580031999999989</v>
      </c>
      <c r="BC1898" s="166">
        <f t="shared" si="8765"/>
        <v>-57.991283999999986</v>
      </c>
      <c r="BD1898" s="166">
        <f t="shared" si="8765"/>
        <v>-61.402535999999984</v>
      </c>
      <c r="BE1898" s="166">
        <f t="shared" si="8765"/>
        <v>-64.813787999999988</v>
      </c>
      <c r="BF1898" s="166">
        <f t="shared" si="8765"/>
        <v>-68.225039999999993</v>
      </c>
      <c r="BG1898" s="166">
        <f t="shared" si="8765"/>
        <v>-71.636291999999997</v>
      </c>
      <c r="BH1898" s="166">
        <f t="shared" si="8765"/>
        <v>-75.047544000000002</v>
      </c>
      <c r="BI1898" s="166"/>
      <c r="BV1898" s="142"/>
      <c r="CI1898" s="142"/>
      <c r="CV1898" s="142"/>
      <c r="DI1898" s="142"/>
      <c r="DV1898" s="142"/>
      <c r="EI1898" s="142"/>
    </row>
    <row r="1899" spans="1:139" ht="15.75" outlineLevel="1" x14ac:dyDescent="0.25">
      <c r="A1899" s="2">
        <f t="shared" si="8659"/>
        <v>10</v>
      </c>
      <c r="B1899" s="1" t="str">
        <f t="shared" si="8659"/>
        <v>PRE-09739</v>
      </c>
      <c r="C1899" s="1" t="str">
        <f t="shared" si="8659"/>
        <v>SPP FH - Lake Region 13443</v>
      </c>
      <c r="D1899" s="2" t="str">
        <f t="shared" si="8659"/>
        <v>A2803124</v>
      </c>
      <c r="E1899" s="141" t="str">
        <f t="shared" si="8659"/>
        <v>Cypress Gardens - New TX and protec</v>
      </c>
      <c r="F1899" s="119"/>
      <c r="G1899" s="194"/>
      <c r="H1899" s="194"/>
      <c r="J1899" s="166">
        <f t="shared" si="8499"/>
        <v>0</v>
      </c>
      <c r="K1899" s="166">
        <f t="shared" ref="K1899" si="8766">K1692+J1899</f>
        <v>0</v>
      </c>
      <c r="L1899" s="166">
        <f t="shared" ref="L1899" si="8767">L1692+K1899</f>
        <v>0</v>
      </c>
      <c r="M1899" s="166">
        <f t="shared" ref="M1899" si="8768">M1692+L1899</f>
        <v>0</v>
      </c>
      <c r="N1899" s="166">
        <f t="shared" ref="N1899" si="8769">N1692+M1899</f>
        <v>0</v>
      </c>
      <c r="O1899" s="166">
        <f t="shared" ref="O1899" si="8770">O1692+N1899</f>
        <v>0</v>
      </c>
      <c r="P1899" s="166">
        <f t="shared" ref="P1899" si="8771">P1692+O1899</f>
        <v>0</v>
      </c>
      <c r="Q1899" s="166">
        <f t="shared" ref="Q1899" si="8772">Q1692+P1899</f>
        <v>0</v>
      </c>
      <c r="R1899" s="166">
        <f t="shared" ref="R1899" si="8773">R1692+Q1899</f>
        <v>0</v>
      </c>
      <c r="S1899" s="166">
        <f t="shared" ref="S1899" si="8774">S1692+R1899</f>
        <v>0</v>
      </c>
      <c r="T1899" s="166">
        <f t="shared" ref="T1899" si="8775">T1692+S1899</f>
        <v>0</v>
      </c>
      <c r="U1899" s="166">
        <f t="shared" ref="U1899" si="8776">U1692+T1899</f>
        <v>0</v>
      </c>
      <c r="V1899" s="166"/>
      <c r="W1899" s="166">
        <f t="shared" si="8560"/>
        <v>0</v>
      </c>
      <c r="X1899" s="166">
        <f t="shared" ref="X1899" si="8777">X1692+W1899</f>
        <v>0</v>
      </c>
      <c r="Y1899" s="166">
        <f t="shared" ref="Y1899" si="8778">Y1692+X1899</f>
        <v>0</v>
      </c>
      <c r="Z1899" s="166">
        <f t="shared" ref="Z1899" si="8779">Z1692+Y1899</f>
        <v>0</v>
      </c>
      <c r="AA1899" s="166">
        <f t="shared" ref="AA1899" si="8780">AA1692+Z1899</f>
        <v>0</v>
      </c>
      <c r="AB1899" s="166">
        <f t="shared" ref="AB1899" si="8781">AB1692+AA1899</f>
        <v>0</v>
      </c>
      <c r="AC1899" s="166">
        <f t="shared" ref="AC1899" si="8782">AC1692+AB1899</f>
        <v>0</v>
      </c>
      <c r="AD1899" s="166">
        <f t="shared" ref="AD1899" si="8783">AD1692+AC1899</f>
        <v>0</v>
      </c>
      <c r="AE1899" s="166">
        <f t="shared" ref="AE1899" si="8784">AE1692+AD1899</f>
        <v>0</v>
      </c>
      <c r="AF1899" s="166">
        <f t="shared" ref="AF1899" si="8785">AF1692+AE1899</f>
        <v>0</v>
      </c>
      <c r="AG1899" s="166">
        <f t="shared" ref="AG1899" si="8786">AG1692+AF1899</f>
        <v>0</v>
      </c>
      <c r="AH1899" s="166">
        <f t="shared" ref="AH1899" si="8787">AH1692+AG1899</f>
        <v>0</v>
      </c>
      <c r="AI1899" s="166"/>
      <c r="AJ1899" s="166">
        <f t="shared" si="8562"/>
        <v>0</v>
      </c>
      <c r="AK1899" s="166">
        <f t="shared" ref="AK1899" si="8788">AK1692+AJ1899</f>
        <v>0</v>
      </c>
      <c r="AL1899" s="166">
        <f t="shared" ref="AL1899" si="8789">AL1692+AK1899</f>
        <v>-40.85744733333334</v>
      </c>
      <c r="AM1899" s="166">
        <f t="shared" ref="AM1899" si="8790">AM1692+AL1899</f>
        <v>-81.71489466666668</v>
      </c>
      <c r="AN1899" s="166">
        <f t="shared" ref="AN1899" si="8791">AN1692+AM1899</f>
        <v>-122.57234200000002</v>
      </c>
      <c r="AO1899" s="166">
        <f t="shared" ref="AO1899" si="8792">AO1692+AN1899</f>
        <v>-163.42978933333336</v>
      </c>
      <c r="AP1899" s="166">
        <f t="shared" ref="AP1899" si="8793">AP1692+AO1899</f>
        <v>-204.2872366666667</v>
      </c>
      <c r="AQ1899" s="166">
        <f t="shared" ref="AQ1899" si="8794">AQ1692+AP1899</f>
        <v>-245.14468400000004</v>
      </c>
      <c r="AR1899" s="166">
        <f t="shared" ref="AR1899" si="8795">AR1692+AQ1899</f>
        <v>-286.00213133333341</v>
      </c>
      <c r="AS1899" s="166">
        <f t="shared" ref="AS1899" si="8796">AS1692+AR1899</f>
        <v>-326.85957866666672</v>
      </c>
      <c r="AT1899" s="166">
        <f t="shared" ref="AT1899" si="8797">AT1692+AS1899</f>
        <v>-367.71702600000003</v>
      </c>
      <c r="AU1899" s="166">
        <f t="shared" ref="AU1899" si="8798">AU1692+AT1899</f>
        <v>-408.57447333333334</v>
      </c>
      <c r="AV1899" s="166"/>
      <c r="AW1899" s="166">
        <f t="shared" si="8564"/>
        <v>-449.43192066666666</v>
      </c>
      <c r="AX1899" s="166">
        <f t="shared" ref="AX1899:BH1899" si="8799">AX1692+AW1899</f>
        <v>-490.28936799999997</v>
      </c>
      <c r="AY1899" s="166">
        <f t="shared" si="8799"/>
        <v>-531.14681533333328</v>
      </c>
      <c r="AZ1899" s="166">
        <f t="shared" si="8799"/>
        <v>-572.00426266666659</v>
      </c>
      <c r="BA1899" s="166">
        <f t="shared" si="8799"/>
        <v>-612.8617099999999</v>
      </c>
      <c r="BB1899" s="166">
        <f t="shared" si="8799"/>
        <v>-653.71915733333321</v>
      </c>
      <c r="BC1899" s="166">
        <f t="shared" si="8799"/>
        <v>-694.57660466666653</v>
      </c>
      <c r="BD1899" s="166">
        <f t="shared" si="8799"/>
        <v>-735.43405199999984</v>
      </c>
      <c r="BE1899" s="166">
        <f t="shared" si="8799"/>
        <v>-776.29149933333315</v>
      </c>
      <c r="BF1899" s="166">
        <f t="shared" si="8799"/>
        <v>-817.14894666666646</v>
      </c>
      <c r="BG1899" s="166">
        <f t="shared" si="8799"/>
        <v>-858.00639399999977</v>
      </c>
      <c r="BH1899" s="166">
        <f t="shared" si="8799"/>
        <v>-898.86384133333308</v>
      </c>
      <c r="BI1899" s="166"/>
      <c r="BV1899" s="142"/>
      <c r="CI1899" s="142"/>
      <c r="CV1899" s="142"/>
      <c r="DI1899" s="142"/>
      <c r="DV1899" s="142"/>
      <c r="EI1899" s="142"/>
    </row>
    <row r="1900" spans="1:139" ht="15.75" outlineLevel="1" x14ac:dyDescent="0.25">
      <c r="A1900" s="2">
        <f t="shared" ref="A1900:E1909" si="8800">A1693</f>
        <v>11</v>
      </c>
      <c r="B1900" s="1" t="str">
        <f t="shared" si="8800"/>
        <v>PRE-09795</v>
      </c>
      <c r="C1900" s="1" t="str">
        <f t="shared" si="8800"/>
        <v>SPP FH - Brandon 13227</v>
      </c>
      <c r="D1900" s="2" t="str">
        <f t="shared" si="8800"/>
        <v>PRE-09795.1</v>
      </c>
      <c r="E1900" s="141" t="str">
        <f t="shared" si="8800"/>
        <v>SPP FH - Brandon 13227 - OH Feeder</v>
      </c>
      <c r="F1900" s="119"/>
      <c r="G1900" s="194"/>
      <c r="H1900" s="194"/>
      <c r="J1900" s="166">
        <f t="shared" si="8499"/>
        <v>0</v>
      </c>
      <c r="K1900" s="166">
        <f t="shared" ref="K1900:U1900" si="8801">K1693+J1900</f>
        <v>0</v>
      </c>
      <c r="L1900" s="166">
        <f t="shared" si="8801"/>
        <v>0</v>
      </c>
      <c r="M1900" s="166">
        <f t="shared" si="8801"/>
        <v>0</v>
      </c>
      <c r="N1900" s="166">
        <f t="shared" si="8801"/>
        <v>0</v>
      </c>
      <c r="O1900" s="166">
        <f t="shared" si="8801"/>
        <v>0</v>
      </c>
      <c r="P1900" s="166">
        <f t="shared" si="8801"/>
        <v>0</v>
      </c>
      <c r="Q1900" s="166">
        <f t="shared" si="8801"/>
        <v>0</v>
      </c>
      <c r="R1900" s="166">
        <f t="shared" si="8801"/>
        <v>0</v>
      </c>
      <c r="S1900" s="166">
        <f t="shared" si="8801"/>
        <v>0</v>
      </c>
      <c r="T1900" s="166">
        <f t="shared" si="8801"/>
        <v>0</v>
      </c>
      <c r="U1900" s="166">
        <f t="shared" si="8801"/>
        <v>0</v>
      </c>
      <c r="V1900" s="166"/>
      <c r="W1900" s="166">
        <f t="shared" si="8560"/>
        <v>0</v>
      </c>
      <c r="X1900" s="166">
        <f t="shared" ref="X1900:AH1900" si="8802">X1693+W1900</f>
        <v>0</v>
      </c>
      <c r="Y1900" s="166">
        <f t="shared" si="8802"/>
        <v>0</v>
      </c>
      <c r="Z1900" s="166">
        <f t="shared" si="8802"/>
        <v>0</v>
      </c>
      <c r="AA1900" s="166">
        <f t="shared" si="8802"/>
        <v>0</v>
      </c>
      <c r="AB1900" s="166">
        <f t="shared" si="8802"/>
        <v>0</v>
      </c>
      <c r="AC1900" s="166">
        <f t="shared" si="8802"/>
        <v>0</v>
      </c>
      <c r="AD1900" s="166">
        <f t="shared" si="8802"/>
        <v>0</v>
      </c>
      <c r="AE1900" s="166">
        <f t="shared" si="8802"/>
        <v>0</v>
      </c>
      <c r="AF1900" s="166">
        <f t="shared" si="8802"/>
        <v>0</v>
      </c>
      <c r="AG1900" s="166">
        <f t="shared" si="8802"/>
        <v>0</v>
      </c>
      <c r="AH1900" s="166">
        <f t="shared" si="8802"/>
        <v>0</v>
      </c>
      <c r="AI1900" s="166"/>
      <c r="AJ1900" s="166">
        <f t="shared" si="8562"/>
        <v>0</v>
      </c>
      <c r="AK1900" s="166">
        <f t="shared" ref="AK1900:AU1900" si="8803">AK1693+AJ1900</f>
        <v>0</v>
      </c>
      <c r="AL1900" s="166">
        <f t="shared" si="8803"/>
        <v>0</v>
      </c>
      <c r="AM1900" s="166">
        <f t="shared" si="8803"/>
        <v>0</v>
      </c>
      <c r="AN1900" s="166">
        <f t="shared" si="8803"/>
        <v>0</v>
      </c>
      <c r="AO1900" s="166">
        <f t="shared" si="8803"/>
        <v>0</v>
      </c>
      <c r="AP1900" s="166">
        <f t="shared" si="8803"/>
        <v>0</v>
      </c>
      <c r="AQ1900" s="166">
        <f t="shared" si="8803"/>
        <v>0</v>
      </c>
      <c r="AR1900" s="166">
        <f t="shared" si="8803"/>
        <v>0</v>
      </c>
      <c r="AS1900" s="166">
        <f t="shared" si="8803"/>
        <v>0</v>
      </c>
      <c r="AT1900" s="166">
        <f t="shared" si="8803"/>
        <v>0</v>
      </c>
      <c r="AU1900" s="166">
        <f t="shared" si="8803"/>
        <v>0</v>
      </c>
      <c r="AV1900" s="166"/>
      <c r="AW1900" s="166">
        <f t="shared" si="8564"/>
        <v>0</v>
      </c>
      <c r="AX1900" s="166">
        <f t="shared" ref="AX1900:BH1900" si="8804">AX1693+AW1900</f>
        <v>0</v>
      </c>
      <c r="AY1900" s="166">
        <f t="shared" si="8804"/>
        <v>0</v>
      </c>
      <c r="AZ1900" s="166">
        <f t="shared" si="8804"/>
        <v>0</v>
      </c>
      <c r="BA1900" s="166">
        <f t="shared" si="8804"/>
        <v>0</v>
      </c>
      <c r="BB1900" s="166">
        <f t="shared" si="8804"/>
        <v>0</v>
      </c>
      <c r="BC1900" s="166">
        <f t="shared" si="8804"/>
        <v>0</v>
      </c>
      <c r="BD1900" s="166">
        <f t="shared" si="8804"/>
        <v>0</v>
      </c>
      <c r="BE1900" s="166">
        <f t="shared" si="8804"/>
        <v>0</v>
      </c>
      <c r="BF1900" s="166">
        <f t="shared" si="8804"/>
        <v>0</v>
      </c>
      <c r="BG1900" s="166">
        <f t="shared" si="8804"/>
        <v>0</v>
      </c>
      <c r="BH1900" s="166">
        <f t="shared" si="8804"/>
        <v>0</v>
      </c>
      <c r="BI1900" s="166"/>
      <c r="BV1900" s="142"/>
      <c r="CI1900" s="142"/>
      <c r="CV1900" s="142"/>
      <c r="DI1900" s="142"/>
      <c r="DV1900" s="142"/>
      <c r="EI1900" s="142"/>
    </row>
    <row r="1901" spans="1:139" ht="15.75" outlineLevel="1" x14ac:dyDescent="0.25">
      <c r="A1901" s="2">
        <f t="shared" si="8800"/>
        <v>11</v>
      </c>
      <c r="B1901" s="1" t="str">
        <f t="shared" si="8800"/>
        <v>PRE-09795</v>
      </c>
      <c r="C1901" s="1" t="str">
        <f t="shared" si="8800"/>
        <v>SPP FH - Brandon 13227</v>
      </c>
      <c r="D1901" s="2" t="str">
        <f t="shared" si="8800"/>
        <v>A2774884</v>
      </c>
      <c r="E1901" s="141" t="str">
        <f t="shared" si="8800"/>
        <v>BRANDON 13227 OCRs - 8 TAV</v>
      </c>
      <c r="F1901" s="119"/>
      <c r="G1901" s="194"/>
      <c r="H1901" s="194"/>
      <c r="J1901" s="166">
        <f t="shared" si="8499"/>
        <v>0</v>
      </c>
      <c r="K1901" s="166">
        <f t="shared" ref="K1901:U1901" si="8805">K1694+J1901</f>
        <v>0</v>
      </c>
      <c r="L1901" s="166">
        <f t="shared" si="8805"/>
        <v>0</v>
      </c>
      <c r="M1901" s="166">
        <f t="shared" si="8805"/>
        <v>0</v>
      </c>
      <c r="N1901" s="166">
        <f t="shared" si="8805"/>
        <v>0</v>
      </c>
      <c r="O1901" s="166">
        <f t="shared" si="8805"/>
        <v>0</v>
      </c>
      <c r="P1901" s="166">
        <f t="shared" si="8805"/>
        <v>0</v>
      </c>
      <c r="Q1901" s="166">
        <f t="shared" si="8805"/>
        <v>0</v>
      </c>
      <c r="R1901" s="166">
        <f t="shared" si="8805"/>
        <v>0</v>
      </c>
      <c r="S1901" s="166">
        <f t="shared" si="8805"/>
        <v>0</v>
      </c>
      <c r="T1901" s="166">
        <f t="shared" si="8805"/>
        <v>0</v>
      </c>
      <c r="U1901" s="166">
        <f t="shared" si="8805"/>
        <v>0</v>
      </c>
      <c r="V1901" s="166"/>
      <c r="W1901" s="166">
        <f t="shared" si="8560"/>
        <v>0</v>
      </c>
      <c r="X1901" s="166">
        <f t="shared" ref="X1901:AH1901" si="8806">X1694+W1901</f>
        <v>0</v>
      </c>
      <c r="Y1901" s="166">
        <f t="shared" si="8806"/>
        <v>0</v>
      </c>
      <c r="Z1901" s="166">
        <f t="shared" si="8806"/>
        <v>0</v>
      </c>
      <c r="AA1901" s="166">
        <f t="shared" si="8806"/>
        <v>0</v>
      </c>
      <c r="AB1901" s="166">
        <f t="shared" si="8806"/>
        <v>0</v>
      </c>
      <c r="AC1901" s="166">
        <f t="shared" si="8806"/>
        <v>0</v>
      </c>
      <c r="AD1901" s="166">
        <f t="shared" si="8806"/>
        <v>0</v>
      </c>
      <c r="AE1901" s="166">
        <f t="shared" si="8806"/>
        <v>0</v>
      </c>
      <c r="AF1901" s="166">
        <f t="shared" si="8806"/>
        <v>0</v>
      </c>
      <c r="AG1901" s="166">
        <f t="shared" si="8806"/>
        <v>0</v>
      </c>
      <c r="AH1901" s="166">
        <f t="shared" si="8806"/>
        <v>0</v>
      </c>
      <c r="AI1901" s="166"/>
      <c r="AJ1901" s="166">
        <f t="shared" si="8562"/>
        <v>0</v>
      </c>
      <c r="AK1901" s="166">
        <f t="shared" ref="AK1901:AU1901" si="8807">AK1694+AJ1901</f>
        <v>0</v>
      </c>
      <c r="AL1901" s="166">
        <f t="shared" si="8807"/>
        <v>0</v>
      </c>
      <c r="AM1901" s="166">
        <f t="shared" si="8807"/>
        <v>0</v>
      </c>
      <c r="AN1901" s="166">
        <f t="shared" si="8807"/>
        <v>0</v>
      </c>
      <c r="AO1901" s="166">
        <f t="shared" si="8807"/>
        <v>0</v>
      </c>
      <c r="AP1901" s="166">
        <f t="shared" si="8807"/>
        <v>0</v>
      </c>
      <c r="AQ1901" s="166">
        <f t="shared" si="8807"/>
        <v>0</v>
      </c>
      <c r="AR1901" s="166">
        <f t="shared" si="8807"/>
        <v>0</v>
      </c>
      <c r="AS1901" s="166">
        <f t="shared" si="8807"/>
        <v>0</v>
      </c>
      <c r="AT1901" s="166">
        <f t="shared" si="8807"/>
        <v>0</v>
      </c>
      <c r="AU1901" s="166">
        <f t="shared" si="8807"/>
        <v>0</v>
      </c>
      <c r="AV1901" s="166"/>
      <c r="AW1901" s="166">
        <f t="shared" si="8564"/>
        <v>0</v>
      </c>
      <c r="AX1901" s="166">
        <f t="shared" ref="AX1901:BH1901" si="8808">AX1694+AW1901</f>
        <v>0</v>
      </c>
      <c r="AY1901" s="166">
        <f t="shared" si="8808"/>
        <v>0</v>
      </c>
      <c r="AZ1901" s="166">
        <f t="shared" si="8808"/>
        <v>0</v>
      </c>
      <c r="BA1901" s="166">
        <f t="shared" si="8808"/>
        <v>0</v>
      </c>
      <c r="BB1901" s="166">
        <f t="shared" si="8808"/>
        <v>0</v>
      </c>
      <c r="BC1901" s="166">
        <f t="shared" si="8808"/>
        <v>0</v>
      </c>
      <c r="BD1901" s="166">
        <f t="shared" si="8808"/>
        <v>0</v>
      </c>
      <c r="BE1901" s="166">
        <f t="shared" si="8808"/>
        <v>0</v>
      </c>
      <c r="BF1901" s="166">
        <f t="shared" si="8808"/>
        <v>0</v>
      </c>
      <c r="BG1901" s="166">
        <f t="shared" si="8808"/>
        <v>0</v>
      </c>
      <c r="BH1901" s="166">
        <f t="shared" si="8808"/>
        <v>0</v>
      </c>
      <c r="BI1901" s="166"/>
      <c r="BV1901" s="142"/>
      <c r="CI1901" s="142"/>
      <c r="CV1901" s="142"/>
      <c r="DI1901" s="142"/>
      <c r="DV1901" s="142"/>
      <c r="EI1901" s="142"/>
    </row>
    <row r="1902" spans="1:139" ht="15.75" outlineLevel="1" x14ac:dyDescent="0.25">
      <c r="A1902" s="2">
        <f t="shared" si="8800"/>
        <v>11</v>
      </c>
      <c r="B1902" s="1" t="str">
        <f t="shared" si="8800"/>
        <v>PRE-09795</v>
      </c>
      <c r="C1902" s="1" t="str">
        <f t="shared" si="8800"/>
        <v>SPP FH - Brandon 13227</v>
      </c>
      <c r="D1902" s="2" t="str">
        <f t="shared" si="8800"/>
        <v>A2804998</v>
      </c>
      <c r="E1902" s="141" t="str">
        <f t="shared" si="8800"/>
        <v>SPP FH - Brandon 13227 OCR#128098</v>
      </c>
      <c r="F1902" s="119"/>
      <c r="G1902" s="194"/>
      <c r="H1902" s="194"/>
      <c r="J1902" s="166">
        <f t="shared" si="8499"/>
        <v>0</v>
      </c>
      <c r="K1902" s="166">
        <f t="shared" ref="K1902" si="8809">K1695+J1902</f>
        <v>0</v>
      </c>
      <c r="L1902" s="166">
        <f t="shared" ref="L1902" si="8810">L1695+K1902</f>
        <v>0</v>
      </c>
      <c r="M1902" s="166">
        <f t="shared" ref="M1902" si="8811">M1695+L1902</f>
        <v>0</v>
      </c>
      <c r="N1902" s="166">
        <f t="shared" ref="N1902" si="8812">N1695+M1902</f>
        <v>0</v>
      </c>
      <c r="O1902" s="166">
        <f t="shared" ref="O1902" si="8813">O1695+N1902</f>
        <v>0</v>
      </c>
      <c r="P1902" s="166">
        <f t="shared" ref="P1902" si="8814">P1695+O1902</f>
        <v>0</v>
      </c>
      <c r="Q1902" s="166">
        <f t="shared" ref="Q1902" si="8815">Q1695+P1902</f>
        <v>0</v>
      </c>
      <c r="R1902" s="166">
        <f t="shared" ref="R1902" si="8816">R1695+Q1902</f>
        <v>0</v>
      </c>
      <c r="S1902" s="166">
        <f t="shared" ref="S1902" si="8817">S1695+R1902</f>
        <v>0</v>
      </c>
      <c r="T1902" s="166">
        <f t="shared" ref="T1902" si="8818">T1695+S1902</f>
        <v>0</v>
      </c>
      <c r="U1902" s="166">
        <f t="shared" ref="U1902" si="8819">U1695+T1902</f>
        <v>0</v>
      </c>
      <c r="V1902" s="166"/>
      <c r="W1902" s="166">
        <f t="shared" si="8560"/>
        <v>0</v>
      </c>
      <c r="X1902" s="166">
        <f t="shared" ref="X1902" si="8820">X1695+W1902</f>
        <v>0</v>
      </c>
      <c r="Y1902" s="166">
        <f t="shared" ref="Y1902" si="8821">Y1695+X1902</f>
        <v>0</v>
      </c>
      <c r="Z1902" s="166">
        <f t="shared" ref="Z1902" si="8822">Z1695+Y1902</f>
        <v>0</v>
      </c>
      <c r="AA1902" s="166">
        <f t="shared" ref="AA1902" si="8823">AA1695+Z1902</f>
        <v>0</v>
      </c>
      <c r="AB1902" s="166">
        <f t="shared" ref="AB1902" si="8824">AB1695+AA1902</f>
        <v>0</v>
      </c>
      <c r="AC1902" s="166">
        <f t="shared" ref="AC1902" si="8825">AC1695+AB1902</f>
        <v>0</v>
      </c>
      <c r="AD1902" s="166">
        <f t="shared" ref="AD1902" si="8826">AD1695+AC1902</f>
        <v>0</v>
      </c>
      <c r="AE1902" s="166">
        <f t="shared" ref="AE1902" si="8827">AE1695+AD1902</f>
        <v>0</v>
      </c>
      <c r="AF1902" s="166">
        <f t="shared" ref="AF1902" si="8828">AF1695+AE1902</f>
        <v>0</v>
      </c>
      <c r="AG1902" s="166">
        <f t="shared" ref="AG1902" si="8829">AG1695+AF1902</f>
        <v>0</v>
      </c>
      <c r="AH1902" s="166">
        <f t="shared" ref="AH1902" si="8830">AH1695+AG1902</f>
        <v>0</v>
      </c>
      <c r="AI1902" s="166"/>
      <c r="AJ1902" s="166">
        <f t="shared" si="8562"/>
        <v>0</v>
      </c>
      <c r="AK1902" s="166">
        <f t="shared" ref="AK1902" si="8831">AK1695+AJ1902</f>
        <v>0</v>
      </c>
      <c r="AL1902" s="166">
        <f t="shared" ref="AL1902" si="8832">AL1695+AK1902</f>
        <v>0</v>
      </c>
      <c r="AM1902" s="166">
        <f t="shared" ref="AM1902" si="8833">AM1695+AL1902</f>
        <v>0</v>
      </c>
      <c r="AN1902" s="166">
        <f t="shared" ref="AN1902" si="8834">AN1695+AM1902</f>
        <v>0</v>
      </c>
      <c r="AO1902" s="166">
        <f t="shared" ref="AO1902" si="8835">AO1695+AN1902</f>
        <v>0</v>
      </c>
      <c r="AP1902" s="166">
        <f t="shared" ref="AP1902" si="8836">AP1695+AO1902</f>
        <v>0</v>
      </c>
      <c r="AQ1902" s="166">
        <f t="shared" ref="AQ1902" si="8837">AQ1695+AP1902</f>
        <v>0</v>
      </c>
      <c r="AR1902" s="166">
        <f t="shared" ref="AR1902" si="8838">AR1695+AQ1902</f>
        <v>0</v>
      </c>
      <c r="AS1902" s="166">
        <f t="shared" ref="AS1902" si="8839">AS1695+AR1902</f>
        <v>0</v>
      </c>
      <c r="AT1902" s="166">
        <f t="shared" ref="AT1902" si="8840">AT1695+AS1902</f>
        <v>0</v>
      </c>
      <c r="AU1902" s="166">
        <f t="shared" ref="AU1902" si="8841">AU1695+AT1902</f>
        <v>0</v>
      </c>
      <c r="AV1902" s="166"/>
      <c r="AW1902" s="166">
        <f t="shared" si="8564"/>
        <v>0</v>
      </c>
      <c r="AX1902" s="166">
        <f t="shared" ref="AX1902:BH1902" si="8842">AX1695+AW1902</f>
        <v>0</v>
      </c>
      <c r="AY1902" s="166">
        <f t="shared" si="8842"/>
        <v>0</v>
      </c>
      <c r="AZ1902" s="166">
        <f t="shared" si="8842"/>
        <v>0</v>
      </c>
      <c r="BA1902" s="166">
        <f t="shared" si="8842"/>
        <v>0</v>
      </c>
      <c r="BB1902" s="166">
        <f t="shared" si="8842"/>
        <v>0</v>
      </c>
      <c r="BC1902" s="166">
        <f t="shared" si="8842"/>
        <v>0</v>
      </c>
      <c r="BD1902" s="166">
        <f t="shared" si="8842"/>
        <v>0</v>
      </c>
      <c r="BE1902" s="166">
        <f t="shared" si="8842"/>
        <v>0</v>
      </c>
      <c r="BF1902" s="166">
        <f t="shared" si="8842"/>
        <v>0</v>
      </c>
      <c r="BG1902" s="166">
        <f t="shared" si="8842"/>
        <v>0</v>
      </c>
      <c r="BH1902" s="166">
        <f t="shared" si="8842"/>
        <v>0</v>
      </c>
      <c r="BI1902" s="166"/>
      <c r="BV1902" s="142"/>
      <c r="CI1902" s="142"/>
      <c r="CV1902" s="142"/>
      <c r="DI1902" s="142"/>
      <c r="DV1902" s="142"/>
      <c r="EI1902" s="142"/>
    </row>
    <row r="1903" spans="1:139" ht="15.75" outlineLevel="1" x14ac:dyDescent="0.25">
      <c r="A1903" s="2">
        <f t="shared" si="8800"/>
        <v>12</v>
      </c>
      <c r="B1903" s="1" t="str">
        <f t="shared" si="8800"/>
        <v>PRE-09796</v>
      </c>
      <c r="C1903" s="1" t="str">
        <f t="shared" si="8800"/>
        <v>SPP FH - Alexander Road 13462</v>
      </c>
      <c r="D1903" s="2" t="str">
        <f t="shared" si="8800"/>
        <v>PRE-09796.1</v>
      </c>
      <c r="E1903" s="141" t="str">
        <f t="shared" si="8800"/>
        <v>SPP FH - Alexander Rd 13462 -OH Feed</v>
      </c>
      <c r="F1903" s="119"/>
      <c r="G1903" s="194"/>
      <c r="H1903" s="194"/>
      <c r="J1903" s="166">
        <f t="shared" si="8499"/>
        <v>0</v>
      </c>
      <c r="K1903" s="166">
        <f t="shared" ref="K1903:U1903" si="8843">K1696+J1903</f>
        <v>0</v>
      </c>
      <c r="L1903" s="166">
        <f t="shared" si="8843"/>
        <v>0</v>
      </c>
      <c r="M1903" s="166">
        <f t="shared" si="8843"/>
        <v>0</v>
      </c>
      <c r="N1903" s="166">
        <f t="shared" si="8843"/>
        <v>0</v>
      </c>
      <c r="O1903" s="166">
        <f t="shared" si="8843"/>
        <v>0</v>
      </c>
      <c r="P1903" s="166">
        <f t="shared" si="8843"/>
        <v>0</v>
      </c>
      <c r="Q1903" s="166">
        <f t="shared" si="8843"/>
        <v>0</v>
      </c>
      <c r="R1903" s="166">
        <f t="shared" si="8843"/>
        <v>0</v>
      </c>
      <c r="S1903" s="166">
        <f t="shared" si="8843"/>
        <v>0</v>
      </c>
      <c r="T1903" s="166">
        <f t="shared" si="8843"/>
        <v>0</v>
      </c>
      <c r="U1903" s="166">
        <f t="shared" si="8843"/>
        <v>0</v>
      </c>
      <c r="V1903" s="166"/>
      <c r="W1903" s="166">
        <f t="shared" si="8560"/>
        <v>0</v>
      </c>
      <c r="X1903" s="166">
        <f t="shared" ref="X1903:AH1903" si="8844">X1696+W1903</f>
        <v>0</v>
      </c>
      <c r="Y1903" s="166">
        <f t="shared" si="8844"/>
        <v>0</v>
      </c>
      <c r="Z1903" s="166">
        <f t="shared" si="8844"/>
        <v>0</v>
      </c>
      <c r="AA1903" s="166">
        <f t="shared" si="8844"/>
        <v>0</v>
      </c>
      <c r="AB1903" s="166">
        <f t="shared" si="8844"/>
        <v>0</v>
      </c>
      <c r="AC1903" s="166">
        <f t="shared" si="8844"/>
        <v>0</v>
      </c>
      <c r="AD1903" s="166">
        <f t="shared" si="8844"/>
        <v>0</v>
      </c>
      <c r="AE1903" s="166">
        <f t="shared" si="8844"/>
        <v>0</v>
      </c>
      <c r="AF1903" s="166">
        <f t="shared" si="8844"/>
        <v>0</v>
      </c>
      <c r="AG1903" s="166">
        <f t="shared" si="8844"/>
        <v>0</v>
      </c>
      <c r="AH1903" s="166">
        <f t="shared" si="8844"/>
        <v>0</v>
      </c>
      <c r="AI1903" s="166"/>
      <c r="AJ1903" s="166">
        <f t="shared" si="8562"/>
        <v>0</v>
      </c>
      <c r="AK1903" s="166">
        <f t="shared" ref="AK1903:AU1903" si="8845">AK1696+AJ1903</f>
        <v>-1216.8212446666671</v>
      </c>
      <c r="AL1903" s="166">
        <f t="shared" si="8845"/>
        <v>-2433.6424893333342</v>
      </c>
      <c r="AM1903" s="166">
        <f t="shared" si="8845"/>
        <v>-3650.4637340000013</v>
      </c>
      <c r="AN1903" s="166">
        <f t="shared" si="8845"/>
        <v>-4867.2849786666684</v>
      </c>
      <c r="AO1903" s="166">
        <f t="shared" si="8845"/>
        <v>-6084.1062233333359</v>
      </c>
      <c r="AP1903" s="166">
        <f t="shared" si="8845"/>
        <v>-7300.9274680000035</v>
      </c>
      <c r="AQ1903" s="166">
        <f t="shared" si="8845"/>
        <v>-8517.7487126666711</v>
      </c>
      <c r="AR1903" s="166">
        <f t="shared" si="8845"/>
        <v>-9734.5699573333386</v>
      </c>
      <c r="AS1903" s="166">
        <f t="shared" si="8845"/>
        <v>-10951.391202000006</v>
      </c>
      <c r="AT1903" s="166">
        <f t="shared" si="8845"/>
        <v>-12168.212446666674</v>
      </c>
      <c r="AU1903" s="166">
        <f t="shared" si="8845"/>
        <v>-13385.033691333341</v>
      </c>
      <c r="AV1903" s="166"/>
      <c r="AW1903" s="166">
        <f t="shared" si="8564"/>
        <v>-14601.854936000009</v>
      </c>
      <c r="AX1903" s="166">
        <f t="shared" ref="AX1903:BH1903" si="8846">AX1696+AW1903</f>
        <v>-15818.676180666676</v>
      </c>
      <c r="AY1903" s="166">
        <f t="shared" si="8846"/>
        <v>-17035.497425333342</v>
      </c>
      <c r="AZ1903" s="166">
        <f t="shared" si="8846"/>
        <v>-18252.318670000008</v>
      </c>
      <c r="BA1903" s="166">
        <f t="shared" si="8846"/>
        <v>-19469.139914666674</v>
      </c>
      <c r="BB1903" s="166">
        <f t="shared" si="8846"/>
        <v>-20685.961159333339</v>
      </c>
      <c r="BC1903" s="166">
        <f t="shared" si="8846"/>
        <v>-21902.782404000005</v>
      </c>
      <c r="BD1903" s="166">
        <f t="shared" si="8846"/>
        <v>-23119.603648666671</v>
      </c>
      <c r="BE1903" s="166">
        <f t="shared" si="8846"/>
        <v>-24336.424893333337</v>
      </c>
      <c r="BF1903" s="166">
        <f t="shared" si="8846"/>
        <v>-25553.246138000002</v>
      </c>
      <c r="BG1903" s="166">
        <f t="shared" si="8846"/>
        <v>-26770.067382666668</v>
      </c>
      <c r="BH1903" s="166">
        <f t="shared" si="8846"/>
        <v>-27986.888627333334</v>
      </c>
      <c r="BI1903" s="166"/>
      <c r="BV1903" s="142"/>
      <c r="CI1903" s="142"/>
      <c r="CV1903" s="142"/>
      <c r="DI1903" s="142"/>
      <c r="DV1903" s="142"/>
      <c r="EI1903" s="142"/>
    </row>
    <row r="1904" spans="1:139" ht="15.75" outlineLevel="1" x14ac:dyDescent="0.25">
      <c r="A1904" s="2">
        <f t="shared" si="8800"/>
        <v>12</v>
      </c>
      <c r="B1904" s="1" t="str">
        <f t="shared" si="8800"/>
        <v>PRE-09796</v>
      </c>
      <c r="C1904" s="1" t="str">
        <f t="shared" si="8800"/>
        <v>SPP FH - Alexander Road 13462</v>
      </c>
      <c r="D1904" s="2" t="str">
        <f t="shared" si="8800"/>
        <v>A2779868</v>
      </c>
      <c r="E1904" s="141" t="str">
        <f t="shared" si="8800"/>
        <v>SPP FH - Alexander Rd 13462 - OCR</v>
      </c>
      <c r="F1904" s="119"/>
      <c r="G1904" s="194"/>
      <c r="H1904" s="194"/>
      <c r="J1904" s="166">
        <f t="shared" si="8499"/>
        <v>0</v>
      </c>
      <c r="K1904" s="166">
        <f t="shared" ref="K1904:U1904" si="8847">K1697+J1904</f>
        <v>0</v>
      </c>
      <c r="L1904" s="166">
        <f t="shared" si="8847"/>
        <v>0</v>
      </c>
      <c r="M1904" s="166">
        <f t="shared" si="8847"/>
        <v>0</v>
      </c>
      <c r="N1904" s="166">
        <f t="shared" si="8847"/>
        <v>0</v>
      </c>
      <c r="O1904" s="166">
        <f t="shared" si="8847"/>
        <v>0</v>
      </c>
      <c r="P1904" s="166">
        <f t="shared" si="8847"/>
        <v>0</v>
      </c>
      <c r="Q1904" s="166">
        <f t="shared" si="8847"/>
        <v>0</v>
      </c>
      <c r="R1904" s="166">
        <f t="shared" si="8847"/>
        <v>0</v>
      </c>
      <c r="S1904" s="166">
        <f t="shared" si="8847"/>
        <v>0</v>
      </c>
      <c r="T1904" s="166">
        <f t="shared" si="8847"/>
        <v>0</v>
      </c>
      <c r="U1904" s="166">
        <f t="shared" si="8847"/>
        <v>0</v>
      </c>
      <c r="V1904" s="166"/>
      <c r="W1904" s="166">
        <f t="shared" si="8560"/>
        <v>0</v>
      </c>
      <c r="X1904" s="166">
        <f t="shared" ref="X1904:AH1904" si="8848">X1697+W1904</f>
        <v>0</v>
      </c>
      <c r="Y1904" s="166">
        <f t="shared" si="8848"/>
        <v>0</v>
      </c>
      <c r="Z1904" s="166">
        <f t="shared" si="8848"/>
        <v>0</v>
      </c>
      <c r="AA1904" s="166">
        <f t="shared" si="8848"/>
        <v>0</v>
      </c>
      <c r="AB1904" s="166">
        <f t="shared" si="8848"/>
        <v>0</v>
      </c>
      <c r="AC1904" s="166">
        <f t="shared" si="8848"/>
        <v>0</v>
      </c>
      <c r="AD1904" s="166">
        <f t="shared" si="8848"/>
        <v>0</v>
      </c>
      <c r="AE1904" s="166">
        <f t="shared" si="8848"/>
        <v>0</v>
      </c>
      <c r="AF1904" s="166">
        <f t="shared" si="8848"/>
        <v>0</v>
      </c>
      <c r="AG1904" s="166">
        <f t="shared" si="8848"/>
        <v>0</v>
      </c>
      <c r="AH1904" s="166">
        <f t="shared" si="8848"/>
        <v>0</v>
      </c>
      <c r="AI1904" s="166"/>
      <c r="AJ1904" s="166">
        <f t="shared" si="8562"/>
        <v>0</v>
      </c>
      <c r="AK1904" s="166">
        <f t="shared" ref="AK1904:AU1904" si="8849">AK1697+AJ1904</f>
        <v>0</v>
      </c>
      <c r="AL1904" s="166">
        <f t="shared" si="8849"/>
        <v>-44.653943333333338</v>
      </c>
      <c r="AM1904" s="166">
        <f t="shared" si="8849"/>
        <v>-89.307886666666676</v>
      </c>
      <c r="AN1904" s="166">
        <f t="shared" si="8849"/>
        <v>-133.96183000000002</v>
      </c>
      <c r="AO1904" s="166">
        <f t="shared" si="8849"/>
        <v>-178.61577333333335</v>
      </c>
      <c r="AP1904" s="166">
        <f t="shared" si="8849"/>
        <v>-223.26971666666668</v>
      </c>
      <c r="AQ1904" s="166">
        <f t="shared" si="8849"/>
        <v>-267.92366000000004</v>
      </c>
      <c r="AR1904" s="166">
        <f t="shared" si="8849"/>
        <v>-312.5776033333334</v>
      </c>
      <c r="AS1904" s="166">
        <f t="shared" si="8849"/>
        <v>-357.23154666666676</v>
      </c>
      <c r="AT1904" s="166">
        <f t="shared" si="8849"/>
        <v>-401.88549000000012</v>
      </c>
      <c r="AU1904" s="166">
        <f t="shared" si="8849"/>
        <v>-446.53943333333348</v>
      </c>
      <c r="AV1904" s="166"/>
      <c r="AW1904" s="166">
        <f t="shared" si="8564"/>
        <v>-491.19337666666684</v>
      </c>
      <c r="AX1904" s="166">
        <f t="shared" ref="AX1904:BH1904" si="8850">AX1697+AW1904</f>
        <v>-535.8473200000002</v>
      </c>
      <c r="AY1904" s="166">
        <f t="shared" si="8850"/>
        <v>-580.50126333333355</v>
      </c>
      <c r="AZ1904" s="166">
        <f t="shared" si="8850"/>
        <v>-625.15520666666691</v>
      </c>
      <c r="BA1904" s="166">
        <f t="shared" si="8850"/>
        <v>-669.80915000000027</v>
      </c>
      <c r="BB1904" s="166">
        <f t="shared" si="8850"/>
        <v>-714.46309333333363</v>
      </c>
      <c r="BC1904" s="166">
        <f t="shared" si="8850"/>
        <v>-759.11703666666699</v>
      </c>
      <c r="BD1904" s="166">
        <f t="shared" si="8850"/>
        <v>-803.77098000000035</v>
      </c>
      <c r="BE1904" s="166">
        <f t="shared" si="8850"/>
        <v>-848.42492333333371</v>
      </c>
      <c r="BF1904" s="166">
        <f t="shared" si="8850"/>
        <v>-893.07886666666707</v>
      </c>
      <c r="BG1904" s="166">
        <f t="shared" si="8850"/>
        <v>-937.73281000000043</v>
      </c>
      <c r="BH1904" s="166">
        <f t="shared" si="8850"/>
        <v>-982.38675333333379</v>
      </c>
      <c r="BI1904" s="166"/>
      <c r="BV1904" s="142"/>
      <c r="CI1904" s="142"/>
      <c r="CV1904" s="142"/>
      <c r="DI1904" s="142"/>
      <c r="DV1904" s="142"/>
      <c r="EI1904" s="142"/>
    </row>
    <row r="1905" spans="1:139" ht="15.75" outlineLevel="1" x14ac:dyDescent="0.25">
      <c r="A1905" s="2">
        <f t="shared" si="8800"/>
        <v>12</v>
      </c>
      <c r="B1905" s="1" t="str">
        <f t="shared" si="8800"/>
        <v>PRE-09796</v>
      </c>
      <c r="C1905" s="1" t="str">
        <f t="shared" si="8800"/>
        <v>SPP FH - Alexander Road 13462</v>
      </c>
      <c r="D1905" s="2" t="str">
        <f t="shared" si="8800"/>
        <v>A2787516</v>
      </c>
      <c r="E1905" s="141" t="str">
        <f t="shared" si="8800"/>
        <v>SPP FH -Alexander Rd 13462 OCR 5994</v>
      </c>
      <c r="F1905" s="119"/>
      <c r="G1905" s="194"/>
      <c r="H1905" s="194"/>
      <c r="J1905" s="166">
        <f t="shared" si="8499"/>
        <v>0</v>
      </c>
      <c r="K1905" s="166">
        <f t="shared" ref="K1905" si="8851">K1698+J1905</f>
        <v>0</v>
      </c>
      <c r="L1905" s="166">
        <f t="shared" ref="L1905" si="8852">L1698+K1905</f>
        <v>0</v>
      </c>
      <c r="M1905" s="166">
        <f t="shared" ref="M1905" si="8853">M1698+L1905</f>
        <v>0</v>
      </c>
      <c r="N1905" s="166">
        <f t="shared" ref="N1905" si="8854">N1698+M1905</f>
        <v>0</v>
      </c>
      <c r="O1905" s="166">
        <f t="shared" ref="O1905" si="8855">O1698+N1905</f>
        <v>0</v>
      </c>
      <c r="P1905" s="166">
        <f t="shared" ref="P1905" si="8856">P1698+O1905</f>
        <v>0</v>
      </c>
      <c r="Q1905" s="166">
        <f t="shared" ref="Q1905" si="8857">Q1698+P1905</f>
        <v>0</v>
      </c>
      <c r="R1905" s="166">
        <f t="shared" ref="R1905" si="8858">R1698+Q1905</f>
        <v>0</v>
      </c>
      <c r="S1905" s="166">
        <f t="shared" ref="S1905" si="8859">S1698+R1905</f>
        <v>0</v>
      </c>
      <c r="T1905" s="166">
        <f t="shared" ref="T1905" si="8860">T1698+S1905</f>
        <v>0</v>
      </c>
      <c r="U1905" s="166">
        <f t="shared" ref="U1905" si="8861">U1698+T1905</f>
        <v>0</v>
      </c>
      <c r="V1905" s="166"/>
      <c r="W1905" s="166">
        <f t="shared" si="8560"/>
        <v>0</v>
      </c>
      <c r="X1905" s="166">
        <f t="shared" ref="X1905" si="8862">X1698+W1905</f>
        <v>0</v>
      </c>
      <c r="Y1905" s="166">
        <f t="shared" ref="Y1905" si="8863">Y1698+X1905</f>
        <v>0</v>
      </c>
      <c r="Z1905" s="166">
        <f t="shared" ref="Z1905" si="8864">Z1698+Y1905</f>
        <v>0</v>
      </c>
      <c r="AA1905" s="166">
        <f t="shared" ref="AA1905" si="8865">AA1698+Z1905</f>
        <v>0</v>
      </c>
      <c r="AB1905" s="166">
        <f t="shared" ref="AB1905" si="8866">AB1698+AA1905</f>
        <v>0</v>
      </c>
      <c r="AC1905" s="166">
        <f t="shared" ref="AC1905" si="8867">AC1698+AB1905</f>
        <v>0</v>
      </c>
      <c r="AD1905" s="166">
        <f t="shared" ref="AD1905" si="8868">AD1698+AC1905</f>
        <v>0</v>
      </c>
      <c r="AE1905" s="166">
        <f t="shared" ref="AE1905" si="8869">AE1698+AD1905</f>
        <v>0</v>
      </c>
      <c r="AF1905" s="166">
        <f t="shared" ref="AF1905" si="8870">AF1698+AE1905</f>
        <v>0</v>
      </c>
      <c r="AG1905" s="166">
        <f t="shared" ref="AG1905" si="8871">AG1698+AF1905</f>
        <v>0</v>
      </c>
      <c r="AH1905" s="166">
        <f t="shared" ref="AH1905" si="8872">AH1698+AG1905</f>
        <v>0</v>
      </c>
      <c r="AI1905" s="166"/>
      <c r="AJ1905" s="166">
        <f t="shared" si="8562"/>
        <v>0</v>
      </c>
      <c r="AK1905" s="166">
        <f t="shared" ref="AK1905" si="8873">AK1698+AJ1905</f>
        <v>0</v>
      </c>
      <c r="AL1905" s="166">
        <f t="shared" ref="AL1905" si="8874">AL1698+AK1905</f>
        <v>0</v>
      </c>
      <c r="AM1905" s="166">
        <f t="shared" ref="AM1905" si="8875">AM1698+AL1905</f>
        <v>0</v>
      </c>
      <c r="AN1905" s="166">
        <f t="shared" ref="AN1905" si="8876">AN1698+AM1905</f>
        <v>0</v>
      </c>
      <c r="AO1905" s="166">
        <f t="shared" ref="AO1905" si="8877">AO1698+AN1905</f>
        <v>0</v>
      </c>
      <c r="AP1905" s="166">
        <f t="shared" ref="AP1905" si="8878">AP1698+AO1905</f>
        <v>0</v>
      </c>
      <c r="AQ1905" s="166">
        <f t="shared" ref="AQ1905" si="8879">AQ1698+AP1905</f>
        <v>0</v>
      </c>
      <c r="AR1905" s="166">
        <f t="shared" ref="AR1905" si="8880">AR1698+AQ1905</f>
        <v>0</v>
      </c>
      <c r="AS1905" s="166">
        <f t="shared" ref="AS1905" si="8881">AS1698+AR1905</f>
        <v>0</v>
      </c>
      <c r="AT1905" s="166">
        <f t="shared" ref="AT1905" si="8882">AT1698+AS1905</f>
        <v>0</v>
      </c>
      <c r="AU1905" s="166">
        <f t="shared" ref="AU1905" si="8883">AU1698+AT1905</f>
        <v>0</v>
      </c>
      <c r="AV1905" s="166"/>
      <c r="AW1905" s="166">
        <f t="shared" si="8564"/>
        <v>0</v>
      </c>
      <c r="AX1905" s="166">
        <f t="shared" ref="AX1905:BH1905" si="8884">AX1698+AW1905</f>
        <v>0</v>
      </c>
      <c r="AY1905" s="166">
        <f t="shared" si="8884"/>
        <v>0</v>
      </c>
      <c r="AZ1905" s="166">
        <f t="shared" si="8884"/>
        <v>0</v>
      </c>
      <c r="BA1905" s="166">
        <f t="shared" si="8884"/>
        <v>0</v>
      </c>
      <c r="BB1905" s="166">
        <f t="shared" si="8884"/>
        <v>0</v>
      </c>
      <c r="BC1905" s="166">
        <f t="shared" si="8884"/>
        <v>0</v>
      </c>
      <c r="BD1905" s="166">
        <f t="shared" si="8884"/>
        <v>0</v>
      </c>
      <c r="BE1905" s="166">
        <f t="shared" si="8884"/>
        <v>0</v>
      </c>
      <c r="BF1905" s="166">
        <f t="shared" si="8884"/>
        <v>0</v>
      </c>
      <c r="BG1905" s="166">
        <f t="shared" si="8884"/>
        <v>0</v>
      </c>
      <c r="BH1905" s="166">
        <f t="shared" si="8884"/>
        <v>0</v>
      </c>
      <c r="BI1905" s="166"/>
      <c r="BV1905" s="142"/>
      <c r="CI1905" s="142"/>
      <c r="CV1905" s="142"/>
      <c r="DI1905" s="142"/>
      <c r="DV1905" s="142"/>
      <c r="EI1905" s="142"/>
    </row>
    <row r="1906" spans="1:139" ht="15.75" outlineLevel="1" x14ac:dyDescent="0.25">
      <c r="A1906" s="2">
        <f t="shared" si="8800"/>
        <v>13</v>
      </c>
      <c r="B1906" s="1" t="str">
        <f t="shared" si="8800"/>
        <v>PRE-09740</v>
      </c>
      <c r="C1906" s="1" t="str">
        <f t="shared" si="8800"/>
        <v>SPP FH - Pine Lake N 13633</v>
      </c>
      <c r="D1906" s="2" t="str">
        <f t="shared" si="8800"/>
        <v>PRE-09740.1</v>
      </c>
      <c r="E1906" s="141" t="str">
        <f t="shared" si="8800"/>
        <v>SPP FH - Pine Lake N 13633 - OH</v>
      </c>
      <c r="F1906" s="119"/>
      <c r="G1906" s="194"/>
      <c r="H1906" s="194"/>
      <c r="J1906" s="166">
        <f t="shared" ref="J1906:J1934" si="8885">J1699+I1906</f>
        <v>0</v>
      </c>
      <c r="K1906" s="166">
        <f t="shared" ref="K1906:U1906" si="8886">K1699+J1906</f>
        <v>0</v>
      </c>
      <c r="L1906" s="166">
        <f t="shared" si="8886"/>
        <v>0</v>
      </c>
      <c r="M1906" s="166">
        <f t="shared" si="8886"/>
        <v>0</v>
      </c>
      <c r="N1906" s="166">
        <f t="shared" si="8886"/>
        <v>0</v>
      </c>
      <c r="O1906" s="166">
        <f t="shared" si="8886"/>
        <v>0</v>
      </c>
      <c r="P1906" s="166">
        <f t="shared" si="8886"/>
        <v>0</v>
      </c>
      <c r="Q1906" s="166">
        <f t="shared" si="8886"/>
        <v>0</v>
      </c>
      <c r="R1906" s="166">
        <f t="shared" si="8886"/>
        <v>0</v>
      </c>
      <c r="S1906" s="166">
        <f t="shared" si="8886"/>
        <v>0</v>
      </c>
      <c r="T1906" s="166">
        <f t="shared" si="8886"/>
        <v>0</v>
      </c>
      <c r="U1906" s="166">
        <f t="shared" si="8886"/>
        <v>0</v>
      </c>
      <c r="V1906" s="166"/>
      <c r="W1906" s="166">
        <f t="shared" si="8560"/>
        <v>0</v>
      </c>
      <c r="X1906" s="166">
        <f t="shared" ref="X1906:AH1906" si="8887">X1699+W1906</f>
        <v>0</v>
      </c>
      <c r="Y1906" s="166">
        <f t="shared" si="8887"/>
        <v>0</v>
      </c>
      <c r="Z1906" s="166">
        <f t="shared" si="8887"/>
        <v>0</v>
      </c>
      <c r="AA1906" s="166">
        <f t="shared" si="8887"/>
        <v>0</v>
      </c>
      <c r="AB1906" s="166">
        <f t="shared" si="8887"/>
        <v>0</v>
      </c>
      <c r="AC1906" s="166">
        <f t="shared" si="8887"/>
        <v>0</v>
      </c>
      <c r="AD1906" s="166">
        <f t="shared" si="8887"/>
        <v>0</v>
      </c>
      <c r="AE1906" s="166">
        <f t="shared" si="8887"/>
        <v>0</v>
      </c>
      <c r="AF1906" s="166">
        <f t="shared" si="8887"/>
        <v>0</v>
      </c>
      <c r="AG1906" s="166">
        <f t="shared" si="8887"/>
        <v>-282.03105333333332</v>
      </c>
      <c r="AH1906" s="166">
        <f t="shared" si="8887"/>
        <v>-564.06210666666664</v>
      </c>
      <c r="AI1906" s="166"/>
      <c r="AJ1906" s="166">
        <f t="shared" si="8562"/>
        <v>-801.22458333333327</v>
      </c>
      <c r="AK1906" s="166">
        <f t="shared" ref="AK1906:AU1906" si="8888">AK1699+AJ1906</f>
        <v>-1038.38706</v>
      </c>
      <c r="AL1906" s="166">
        <f t="shared" si="8888"/>
        <v>-1275.5495366666667</v>
      </c>
      <c r="AM1906" s="166">
        <f t="shared" si="8888"/>
        <v>-1512.7120133333333</v>
      </c>
      <c r="AN1906" s="166">
        <f t="shared" si="8888"/>
        <v>-1749.8744899999999</v>
      </c>
      <c r="AO1906" s="166">
        <f t="shared" si="8888"/>
        <v>-1987.0369666666666</v>
      </c>
      <c r="AP1906" s="166">
        <f t="shared" si="8888"/>
        <v>-2224.1994433333334</v>
      </c>
      <c r="AQ1906" s="166">
        <f t="shared" si="8888"/>
        <v>-2461.3619200000003</v>
      </c>
      <c r="AR1906" s="166">
        <f t="shared" si="8888"/>
        <v>-2698.5243966666671</v>
      </c>
      <c r="AS1906" s="166">
        <f t="shared" si="8888"/>
        <v>-2935.686873333334</v>
      </c>
      <c r="AT1906" s="166">
        <f t="shared" si="8888"/>
        <v>-3172.8493500000009</v>
      </c>
      <c r="AU1906" s="166">
        <f t="shared" si="8888"/>
        <v>-3410.0118266666677</v>
      </c>
      <c r="AV1906" s="166"/>
      <c r="AW1906" s="166">
        <f t="shared" si="8564"/>
        <v>-3647.1743033333346</v>
      </c>
      <c r="AX1906" s="166">
        <f t="shared" ref="AX1906:BH1906" si="8889">AX1699+AW1906</f>
        <v>-3946.003446666668</v>
      </c>
      <c r="AY1906" s="166">
        <f t="shared" si="8889"/>
        <v>-4244.8325900000009</v>
      </c>
      <c r="AZ1906" s="166">
        <f t="shared" si="8889"/>
        <v>-4543.6617333333343</v>
      </c>
      <c r="BA1906" s="166">
        <f t="shared" si="8889"/>
        <v>-4842.4908766666676</v>
      </c>
      <c r="BB1906" s="166">
        <f t="shared" si="8889"/>
        <v>-5141.320020000001</v>
      </c>
      <c r="BC1906" s="166">
        <f t="shared" si="8889"/>
        <v>-5440.1491633333344</v>
      </c>
      <c r="BD1906" s="166">
        <f t="shared" si="8889"/>
        <v>-5862.3116400000008</v>
      </c>
      <c r="BE1906" s="166">
        <f t="shared" si="8889"/>
        <v>-6531.1407833333342</v>
      </c>
      <c r="BF1906" s="166">
        <f t="shared" si="8889"/>
        <v>-7446.6365933333345</v>
      </c>
      <c r="BG1906" s="166">
        <f t="shared" si="8889"/>
        <v>-8732.1324033333349</v>
      </c>
      <c r="BH1906" s="166">
        <f t="shared" si="8889"/>
        <v>-10449.294880000001</v>
      </c>
      <c r="BI1906" s="166"/>
      <c r="BV1906" s="142"/>
      <c r="CI1906" s="142"/>
      <c r="CV1906" s="142"/>
      <c r="DI1906" s="142"/>
      <c r="DV1906" s="142"/>
      <c r="EI1906" s="142"/>
    </row>
    <row r="1907" spans="1:139" ht="15.75" outlineLevel="1" x14ac:dyDescent="0.25">
      <c r="A1907" s="2">
        <f t="shared" si="8800"/>
        <v>13</v>
      </c>
      <c r="B1907" s="1" t="str">
        <f t="shared" si="8800"/>
        <v>PRE-09740</v>
      </c>
      <c r="C1907" s="1" t="str">
        <f t="shared" si="8800"/>
        <v>SPP FH - Pine Lake N 13633</v>
      </c>
      <c r="D1907" s="2" t="str">
        <f t="shared" si="8800"/>
        <v>PRE-09740.1</v>
      </c>
      <c r="E1907" s="141" t="str">
        <f t="shared" si="8800"/>
        <v>SPP FH - Pine Lake N 13633 - OH</v>
      </c>
      <c r="F1907" s="119"/>
      <c r="G1907" s="194"/>
      <c r="H1907" s="194"/>
      <c r="J1907" s="166">
        <f t="shared" si="8885"/>
        <v>0</v>
      </c>
      <c r="K1907" s="166">
        <f t="shared" ref="K1907" si="8890">K1700+J1907</f>
        <v>0</v>
      </c>
      <c r="L1907" s="166">
        <f t="shared" ref="L1907" si="8891">L1700+K1907</f>
        <v>0</v>
      </c>
      <c r="M1907" s="166">
        <f t="shared" ref="M1907" si="8892">M1700+L1907</f>
        <v>0</v>
      </c>
      <c r="N1907" s="166">
        <f t="shared" ref="N1907" si="8893">N1700+M1907</f>
        <v>0</v>
      </c>
      <c r="O1907" s="166">
        <f t="shared" ref="O1907" si="8894">O1700+N1907</f>
        <v>0</v>
      </c>
      <c r="P1907" s="166">
        <f t="shared" ref="P1907" si="8895">P1700+O1907</f>
        <v>0</v>
      </c>
      <c r="Q1907" s="166">
        <f t="shared" ref="Q1907" si="8896">Q1700+P1907</f>
        <v>0</v>
      </c>
      <c r="R1907" s="166">
        <f t="shared" ref="R1907" si="8897">R1700+Q1907</f>
        <v>0</v>
      </c>
      <c r="S1907" s="166">
        <f t="shared" ref="S1907" si="8898">S1700+R1907</f>
        <v>0</v>
      </c>
      <c r="T1907" s="166">
        <f t="shared" ref="T1907" si="8899">T1700+S1907</f>
        <v>0</v>
      </c>
      <c r="U1907" s="166">
        <f t="shared" ref="U1907" si="8900">U1700+T1907</f>
        <v>0</v>
      </c>
      <c r="V1907" s="166"/>
      <c r="W1907" s="166">
        <f t="shared" si="8560"/>
        <v>0</v>
      </c>
      <c r="X1907" s="166">
        <f t="shared" ref="X1907" si="8901">X1700+W1907</f>
        <v>0</v>
      </c>
      <c r="Y1907" s="166">
        <f t="shared" ref="Y1907" si="8902">Y1700+X1907</f>
        <v>0</v>
      </c>
      <c r="Z1907" s="166">
        <f t="shared" ref="Z1907" si="8903">Z1700+Y1907</f>
        <v>0</v>
      </c>
      <c r="AA1907" s="166">
        <f t="shared" ref="AA1907" si="8904">AA1700+Z1907</f>
        <v>0</v>
      </c>
      <c r="AB1907" s="166">
        <f t="shared" ref="AB1907" si="8905">AB1700+AA1907</f>
        <v>0</v>
      </c>
      <c r="AC1907" s="166">
        <f t="shared" ref="AC1907" si="8906">AC1700+AB1907</f>
        <v>0</v>
      </c>
      <c r="AD1907" s="166">
        <f t="shared" ref="AD1907" si="8907">AD1700+AC1907</f>
        <v>0</v>
      </c>
      <c r="AE1907" s="166">
        <f t="shared" ref="AE1907" si="8908">AE1700+AD1907</f>
        <v>0</v>
      </c>
      <c r="AF1907" s="166">
        <f t="shared" ref="AF1907" si="8909">AF1700+AE1907</f>
        <v>0</v>
      </c>
      <c r="AG1907" s="166">
        <f t="shared" ref="AG1907" si="8910">AG1700+AF1907</f>
        <v>-140.71098916666665</v>
      </c>
      <c r="AH1907" s="166">
        <f t="shared" ref="AH1907:AH1938" si="8911">AH1700+AG1907</f>
        <v>-281.4219783333333</v>
      </c>
      <c r="AI1907" s="166"/>
      <c r="AJ1907" s="166">
        <f t="shared" si="8562"/>
        <v>-381.28138999999999</v>
      </c>
      <c r="AK1907" s="166">
        <f t="shared" ref="AK1907" si="8912">AK1700+AJ1907</f>
        <v>-481.14080166666668</v>
      </c>
      <c r="AL1907" s="166">
        <f t="shared" ref="AL1907" si="8913">AL1700+AK1907</f>
        <v>-581.00021333333336</v>
      </c>
      <c r="AM1907" s="166">
        <f t="shared" ref="AM1907" si="8914">AM1700+AL1907</f>
        <v>-680.85962500000005</v>
      </c>
      <c r="AN1907" s="166">
        <f t="shared" ref="AN1907" si="8915">AN1700+AM1907</f>
        <v>-780.71903666666674</v>
      </c>
      <c r="AO1907" s="166">
        <f t="shared" ref="AO1907" si="8916">AO1700+AN1907</f>
        <v>-880.57844833333343</v>
      </c>
      <c r="AP1907" s="166">
        <f t="shared" ref="AP1907" si="8917">AP1700+AO1907</f>
        <v>-980.43786000000011</v>
      </c>
      <c r="AQ1907" s="166">
        <f t="shared" ref="AQ1907" si="8918">AQ1700+AP1907</f>
        <v>-1080.2972716666668</v>
      </c>
      <c r="AR1907" s="166">
        <f t="shared" ref="AR1907" si="8919">AR1700+AQ1907</f>
        <v>-1180.1566833333334</v>
      </c>
      <c r="AS1907" s="166">
        <f t="shared" ref="AS1907" si="8920">AS1700+AR1907</f>
        <v>-1280.016095</v>
      </c>
      <c r="AT1907" s="166">
        <f t="shared" ref="AT1907" si="8921">AT1700+AS1907</f>
        <v>-1379.8755066666665</v>
      </c>
      <c r="AU1907" s="166">
        <f t="shared" ref="AU1907" si="8922">AU1700+AT1907</f>
        <v>-1479.7349183333331</v>
      </c>
      <c r="AV1907" s="166"/>
      <c r="AW1907" s="166">
        <f t="shared" si="8564"/>
        <v>-1579.5943299999997</v>
      </c>
      <c r="AX1907" s="166">
        <f t="shared" ref="AX1907:BH1907" si="8923">AX1700+AW1907</f>
        <v>-1679.4537416666662</v>
      </c>
      <c r="AY1907" s="166">
        <f t="shared" si="8923"/>
        <v>-1779.3131533333328</v>
      </c>
      <c r="AZ1907" s="166">
        <f t="shared" si="8923"/>
        <v>-1879.1725649999994</v>
      </c>
      <c r="BA1907" s="166">
        <f t="shared" si="8923"/>
        <v>-1979.031976666666</v>
      </c>
      <c r="BB1907" s="166">
        <f t="shared" si="8923"/>
        <v>-2078.8913883333325</v>
      </c>
      <c r="BC1907" s="166">
        <f t="shared" si="8923"/>
        <v>-2178.7507999999993</v>
      </c>
      <c r="BD1907" s="166">
        <f t="shared" si="8923"/>
        <v>-2278.6102116666661</v>
      </c>
      <c r="BE1907" s="166">
        <f t="shared" si="8923"/>
        <v>-2378.4696233333329</v>
      </c>
      <c r="BF1907" s="166">
        <f t="shared" si="8923"/>
        <v>-2478.3290349999997</v>
      </c>
      <c r="BG1907" s="166">
        <f t="shared" si="8923"/>
        <v>-2578.1884466666666</v>
      </c>
      <c r="BH1907" s="166">
        <f t="shared" si="8923"/>
        <v>-2678.0478583333334</v>
      </c>
      <c r="BI1907" s="166"/>
      <c r="BV1907" s="142"/>
      <c r="CI1907" s="142"/>
      <c r="CV1907" s="142"/>
      <c r="DI1907" s="142"/>
      <c r="DV1907" s="142"/>
      <c r="EI1907" s="142"/>
    </row>
    <row r="1908" spans="1:139" ht="15.75" outlineLevel="1" x14ac:dyDescent="0.25">
      <c r="A1908" s="2">
        <f t="shared" si="8800"/>
        <v>13</v>
      </c>
      <c r="B1908" s="1" t="str">
        <f t="shared" si="8800"/>
        <v>PRE-09740</v>
      </c>
      <c r="C1908" s="1" t="str">
        <f t="shared" si="8800"/>
        <v>SPP FH - Pine Lake N 13633</v>
      </c>
      <c r="D1908" s="2" t="str">
        <f t="shared" si="8800"/>
        <v>PRE-09740.1</v>
      </c>
      <c r="E1908" s="141" t="str">
        <f t="shared" si="8800"/>
        <v>SPP FH - Pine Lake N 13633 - OH</v>
      </c>
      <c r="F1908" s="119"/>
      <c r="G1908" s="194"/>
      <c r="H1908" s="194"/>
      <c r="J1908" s="166">
        <f t="shared" si="8885"/>
        <v>0</v>
      </c>
      <c r="K1908" s="166">
        <f t="shared" ref="K1908:U1908" si="8924">K1701+J1908</f>
        <v>0</v>
      </c>
      <c r="L1908" s="166">
        <f t="shared" si="8924"/>
        <v>0</v>
      </c>
      <c r="M1908" s="166">
        <f t="shared" si="8924"/>
        <v>0</v>
      </c>
      <c r="N1908" s="166">
        <f t="shared" si="8924"/>
        <v>0</v>
      </c>
      <c r="O1908" s="166">
        <f t="shared" si="8924"/>
        <v>0</v>
      </c>
      <c r="P1908" s="166">
        <f t="shared" si="8924"/>
        <v>0</v>
      </c>
      <c r="Q1908" s="166">
        <f t="shared" si="8924"/>
        <v>0</v>
      </c>
      <c r="R1908" s="166">
        <f t="shared" si="8924"/>
        <v>0</v>
      </c>
      <c r="S1908" s="166">
        <f t="shared" si="8924"/>
        <v>0</v>
      </c>
      <c r="T1908" s="166">
        <f t="shared" si="8924"/>
        <v>0</v>
      </c>
      <c r="U1908" s="166">
        <f t="shared" si="8924"/>
        <v>0</v>
      </c>
      <c r="V1908" s="166"/>
      <c r="W1908" s="166">
        <f t="shared" si="8560"/>
        <v>0</v>
      </c>
      <c r="X1908" s="166">
        <f t="shared" ref="X1908:AG1908" si="8925">X1701+W1908</f>
        <v>0</v>
      </c>
      <c r="Y1908" s="166">
        <f t="shared" si="8925"/>
        <v>0</v>
      </c>
      <c r="Z1908" s="166">
        <f t="shared" si="8925"/>
        <v>0</v>
      </c>
      <c r="AA1908" s="166">
        <f t="shared" si="8925"/>
        <v>0</v>
      </c>
      <c r="AB1908" s="166">
        <f t="shared" si="8925"/>
        <v>0</v>
      </c>
      <c r="AC1908" s="166">
        <f t="shared" si="8925"/>
        <v>0</v>
      </c>
      <c r="AD1908" s="166">
        <f t="shared" si="8925"/>
        <v>0</v>
      </c>
      <c r="AE1908" s="166">
        <f t="shared" si="8925"/>
        <v>0</v>
      </c>
      <c r="AF1908" s="166">
        <f t="shared" si="8925"/>
        <v>0</v>
      </c>
      <c r="AG1908" s="166">
        <f t="shared" si="8925"/>
        <v>-4.8809249999999995</v>
      </c>
      <c r="AH1908" s="166">
        <f t="shared" si="8911"/>
        <v>-9.761849999999999</v>
      </c>
      <c r="AI1908" s="166"/>
      <c r="AJ1908" s="166">
        <f t="shared" si="8562"/>
        <v>-14.371612499999999</v>
      </c>
      <c r="AK1908" s="166">
        <f t="shared" ref="AK1908:AU1908" si="8926">AK1701+AJ1908</f>
        <v>-18.981375</v>
      </c>
      <c r="AL1908" s="166">
        <f t="shared" si="8926"/>
        <v>-23.591137500000002</v>
      </c>
      <c r="AM1908" s="166">
        <f t="shared" si="8926"/>
        <v>-28.200900000000004</v>
      </c>
      <c r="AN1908" s="166">
        <f t="shared" si="8926"/>
        <v>-32.810662500000007</v>
      </c>
      <c r="AO1908" s="166">
        <f t="shared" si="8926"/>
        <v>-37.420425000000009</v>
      </c>
      <c r="AP1908" s="166">
        <f t="shared" si="8926"/>
        <v>-42.030187500000011</v>
      </c>
      <c r="AQ1908" s="166">
        <f t="shared" si="8926"/>
        <v>-46.639950000000013</v>
      </c>
      <c r="AR1908" s="166">
        <f t="shared" si="8926"/>
        <v>-51.249712500000015</v>
      </c>
      <c r="AS1908" s="166">
        <f t="shared" si="8926"/>
        <v>-55.859475000000018</v>
      </c>
      <c r="AT1908" s="166">
        <f t="shared" si="8926"/>
        <v>-60.46923750000002</v>
      </c>
      <c r="AU1908" s="166">
        <f t="shared" si="8926"/>
        <v>-65.079000000000022</v>
      </c>
      <c r="AV1908" s="166"/>
      <c r="AW1908" s="166">
        <f t="shared" si="8564"/>
        <v>-69.688762500000024</v>
      </c>
      <c r="AX1908" s="166">
        <f t="shared" ref="AX1908:BH1908" si="8927">AX1701+AW1908</f>
        <v>-74.298525000000026</v>
      </c>
      <c r="AY1908" s="166">
        <f t="shared" si="8927"/>
        <v>-78.908287500000029</v>
      </c>
      <c r="AZ1908" s="166">
        <f t="shared" si="8927"/>
        <v>-83.518050000000031</v>
      </c>
      <c r="BA1908" s="166">
        <f t="shared" si="8927"/>
        <v>-88.127812500000033</v>
      </c>
      <c r="BB1908" s="166">
        <f t="shared" si="8927"/>
        <v>-92.737575000000035</v>
      </c>
      <c r="BC1908" s="166">
        <f t="shared" si="8927"/>
        <v>-97.347337500000037</v>
      </c>
      <c r="BD1908" s="166">
        <f t="shared" si="8927"/>
        <v>-101.95710000000004</v>
      </c>
      <c r="BE1908" s="166">
        <f t="shared" si="8927"/>
        <v>-106.56686250000004</v>
      </c>
      <c r="BF1908" s="166">
        <f t="shared" si="8927"/>
        <v>-111.17662500000004</v>
      </c>
      <c r="BG1908" s="166">
        <f t="shared" si="8927"/>
        <v>-115.78638750000005</v>
      </c>
      <c r="BH1908" s="166">
        <f t="shared" si="8927"/>
        <v>-120.39615000000005</v>
      </c>
      <c r="BI1908" s="166"/>
      <c r="BV1908" s="142"/>
      <c r="CI1908" s="142"/>
      <c r="CV1908" s="142"/>
      <c r="DI1908" s="142"/>
      <c r="DV1908" s="142"/>
      <c r="EI1908" s="142"/>
    </row>
    <row r="1909" spans="1:139" ht="15.75" outlineLevel="1" x14ac:dyDescent="0.25">
      <c r="A1909" s="2">
        <f t="shared" si="8800"/>
        <v>13</v>
      </c>
      <c r="B1909" s="1" t="str">
        <f t="shared" si="8800"/>
        <v>PRE-09740</v>
      </c>
      <c r="C1909" s="1" t="str">
        <f t="shared" si="8800"/>
        <v>SPP FH - Pine Lake N 13633</v>
      </c>
      <c r="D1909" s="2" t="str">
        <f t="shared" si="8800"/>
        <v>PRE-09740.1</v>
      </c>
      <c r="E1909" s="141" t="str">
        <f t="shared" si="8800"/>
        <v>SPP FH - Pine Lake N 13633 - OH</v>
      </c>
      <c r="F1909" s="119"/>
      <c r="G1909" s="194"/>
      <c r="H1909" s="194"/>
      <c r="J1909" s="166">
        <f t="shared" si="8885"/>
        <v>0</v>
      </c>
      <c r="K1909" s="166">
        <f t="shared" ref="K1909:U1909" si="8928">K1702+J1909</f>
        <v>0</v>
      </c>
      <c r="L1909" s="166">
        <f t="shared" si="8928"/>
        <v>0</v>
      </c>
      <c r="M1909" s="166">
        <f t="shared" si="8928"/>
        <v>0</v>
      </c>
      <c r="N1909" s="166">
        <f t="shared" si="8928"/>
        <v>0</v>
      </c>
      <c r="O1909" s="166">
        <f t="shared" si="8928"/>
        <v>0</v>
      </c>
      <c r="P1909" s="166">
        <f t="shared" si="8928"/>
        <v>0</v>
      </c>
      <c r="Q1909" s="166">
        <f t="shared" si="8928"/>
        <v>0</v>
      </c>
      <c r="R1909" s="166">
        <f t="shared" si="8928"/>
        <v>0</v>
      </c>
      <c r="S1909" s="166">
        <f t="shared" si="8928"/>
        <v>0</v>
      </c>
      <c r="T1909" s="166">
        <f t="shared" si="8928"/>
        <v>0</v>
      </c>
      <c r="U1909" s="166">
        <f t="shared" si="8928"/>
        <v>0</v>
      </c>
      <c r="V1909" s="166"/>
      <c r="W1909" s="166">
        <f t="shared" si="8560"/>
        <v>0</v>
      </c>
      <c r="X1909" s="166">
        <f t="shared" ref="X1909:AG1909" si="8929">X1702+W1909</f>
        <v>0</v>
      </c>
      <c r="Y1909" s="166">
        <f t="shared" si="8929"/>
        <v>0</v>
      </c>
      <c r="Z1909" s="166">
        <f t="shared" si="8929"/>
        <v>0</v>
      </c>
      <c r="AA1909" s="166">
        <f t="shared" si="8929"/>
        <v>0</v>
      </c>
      <c r="AB1909" s="166">
        <f t="shared" si="8929"/>
        <v>0</v>
      </c>
      <c r="AC1909" s="166">
        <f t="shared" si="8929"/>
        <v>0</v>
      </c>
      <c r="AD1909" s="166">
        <f t="shared" si="8929"/>
        <v>0</v>
      </c>
      <c r="AE1909" s="166">
        <f t="shared" si="8929"/>
        <v>0</v>
      </c>
      <c r="AF1909" s="166">
        <f t="shared" si="8929"/>
        <v>0</v>
      </c>
      <c r="AG1909" s="166">
        <f t="shared" si="8929"/>
        <v>-73.522900000000007</v>
      </c>
      <c r="AH1909" s="166">
        <f t="shared" si="8911"/>
        <v>-147.04580000000001</v>
      </c>
      <c r="AI1909" s="166"/>
      <c r="AJ1909" s="166">
        <f t="shared" si="8562"/>
        <v>-203.41335666666669</v>
      </c>
      <c r="AK1909" s="166">
        <f t="shared" ref="AK1909:AU1909" si="8930">AK1702+AJ1909</f>
        <v>-259.78091333333333</v>
      </c>
      <c r="AL1909" s="166">
        <f t="shared" si="8930"/>
        <v>-316.14846999999997</v>
      </c>
      <c r="AM1909" s="166">
        <f t="shared" si="8930"/>
        <v>-372.51602666666662</v>
      </c>
      <c r="AN1909" s="166">
        <f t="shared" si="8930"/>
        <v>-428.88358333333326</v>
      </c>
      <c r="AO1909" s="166">
        <f t="shared" si="8930"/>
        <v>-485.25113999999991</v>
      </c>
      <c r="AP1909" s="166">
        <f t="shared" si="8930"/>
        <v>-541.61869666666655</v>
      </c>
      <c r="AQ1909" s="166">
        <f t="shared" si="8930"/>
        <v>-597.98625333333325</v>
      </c>
      <c r="AR1909" s="166">
        <f t="shared" si="8930"/>
        <v>-654.35380999999995</v>
      </c>
      <c r="AS1909" s="166">
        <f t="shared" si="8930"/>
        <v>-710.72136666666665</v>
      </c>
      <c r="AT1909" s="166">
        <f t="shared" si="8930"/>
        <v>-767.08892333333336</v>
      </c>
      <c r="AU1909" s="166">
        <f t="shared" si="8930"/>
        <v>-823.45648000000006</v>
      </c>
      <c r="AV1909" s="166"/>
      <c r="AW1909" s="166">
        <f t="shared" si="8564"/>
        <v>-879.82403666666676</v>
      </c>
      <c r="AX1909" s="166">
        <f t="shared" ref="AX1909:BH1909" si="8931">AX1702+AW1909</f>
        <v>-936.19159333333346</v>
      </c>
      <c r="AY1909" s="166">
        <f t="shared" si="8931"/>
        <v>-992.55915000000016</v>
      </c>
      <c r="AZ1909" s="166">
        <f t="shared" si="8931"/>
        <v>-1048.9267066666669</v>
      </c>
      <c r="BA1909" s="166">
        <f t="shared" si="8931"/>
        <v>-1105.2942633333334</v>
      </c>
      <c r="BB1909" s="166">
        <f t="shared" si="8931"/>
        <v>-1161.66182</v>
      </c>
      <c r="BC1909" s="166">
        <f t="shared" si="8931"/>
        <v>-1218.0293766666666</v>
      </c>
      <c r="BD1909" s="166">
        <f t="shared" si="8931"/>
        <v>-1274.3969333333332</v>
      </c>
      <c r="BE1909" s="166">
        <f t="shared" si="8931"/>
        <v>-1330.7644899999998</v>
      </c>
      <c r="BF1909" s="166">
        <f t="shared" si="8931"/>
        <v>-1387.1320466666664</v>
      </c>
      <c r="BG1909" s="166">
        <f t="shared" si="8931"/>
        <v>-1443.499603333333</v>
      </c>
      <c r="BH1909" s="166">
        <f t="shared" si="8931"/>
        <v>-1499.8671599999996</v>
      </c>
      <c r="BI1909" s="166"/>
      <c r="BV1909" s="142"/>
      <c r="CI1909" s="142"/>
      <c r="CV1909" s="142"/>
      <c r="DI1909" s="142"/>
      <c r="DV1909" s="142"/>
      <c r="EI1909" s="142"/>
    </row>
    <row r="1910" spans="1:139" ht="15.75" outlineLevel="1" x14ac:dyDescent="0.25">
      <c r="A1910" s="2">
        <f t="shared" ref="A1910:E1910" si="8932">A1703</f>
        <v>13</v>
      </c>
      <c r="B1910" s="1" t="str">
        <f t="shared" si="8932"/>
        <v>PRE-09740</v>
      </c>
      <c r="C1910" s="1" t="str">
        <f t="shared" si="8932"/>
        <v>SPP FH - Pine Lake N 13633</v>
      </c>
      <c r="D1910" s="2" t="str">
        <f t="shared" si="8932"/>
        <v>PRE-09740.1</v>
      </c>
      <c r="E1910" s="141" t="str">
        <f t="shared" si="8932"/>
        <v>SPP FH - Pine Lake N 13633 - OH</v>
      </c>
      <c r="F1910" s="119"/>
      <c r="G1910" s="194"/>
      <c r="H1910" s="194"/>
      <c r="J1910" s="166">
        <f t="shared" si="8885"/>
        <v>0</v>
      </c>
      <c r="K1910" s="166">
        <f t="shared" ref="K1910" si="8933">K1703+J1910</f>
        <v>0</v>
      </c>
      <c r="L1910" s="166">
        <f t="shared" ref="L1910" si="8934">L1703+K1910</f>
        <v>0</v>
      </c>
      <c r="M1910" s="166">
        <f t="shared" ref="M1910" si="8935">M1703+L1910</f>
        <v>0</v>
      </c>
      <c r="N1910" s="166">
        <f t="shared" ref="N1910" si="8936">N1703+M1910</f>
        <v>0</v>
      </c>
      <c r="O1910" s="166">
        <f t="shared" ref="O1910" si="8937">O1703+N1910</f>
        <v>0</v>
      </c>
      <c r="P1910" s="166">
        <f t="shared" ref="P1910" si="8938">P1703+O1910</f>
        <v>0</v>
      </c>
      <c r="Q1910" s="166">
        <f t="shared" ref="Q1910" si="8939">Q1703+P1910</f>
        <v>0</v>
      </c>
      <c r="R1910" s="166">
        <f t="shared" ref="R1910" si="8940">R1703+Q1910</f>
        <v>0</v>
      </c>
      <c r="S1910" s="166">
        <f t="shared" ref="S1910" si="8941">S1703+R1910</f>
        <v>0</v>
      </c>
      <c r="T1910" s="166">
        <f t="shared" ref="T1910" si="8942">T1703+S1910</f>
        <v>0</v>
      </c>
      <c r="U1910" s="166">
        <f t="shared" ref="U1910" si="8943">U1703+T1910</f>
        <v>0</v>
      </c>
      <c r="V1910" s="166"/>
      <c r="W1910" s="166">
        <f t="shared" si="8560"/>
        <v>0</v>
      </c>
      <c r="X1910" s="166">
        <f t="shared" ref="X1910" si="8944">X1703+W1910</f>
        <v>0</v>
      </c>
      <c r="Y1910" s="166">
        <f t="shared" ref="Y1910" si="8945">Y1703+X1910</f>
        <v>0</v>
      </c>
      <c r="Z1910" s="166">
        <f t="shared" ref="Z1910" si="8946">Z1703+Y1910</f>
        <v>0</v>
      </c>
      <c r="AA1910" s="166">
        <f t="shared" ref="AA1910" si="8947">AA1703+Z1910</f>
        <v>0</v>
      </c>
      <c r="AB1910" s="166">
        <f t="shared" ref="AB1910" si="8948">AB1703+AA1910</f>
        <v>0</v>
      </c>
      <c r="AC1910" s="166">
        <f t="shared" ref="AC1910" si="8949">AC1703+AB1910</f>
        <v>0</v>
      </c>
      <c r="AD1910" s="166">
        <f t="shared" ref="AD1910" si="8950">AD1703+AC1910</f>
        <v>0</v>
      </c>
      <c r="AE1910" s="166">
        <f t="shared" ref="AE1910" si="8951">AE1703+AD1910</f>
        <v>0</v>
      </c>
      <c r="AF1910" s="166">
        <f t="shared" ref="AF1910" si="8952">AF1703+AE1910</f>
        <v>0</v>
      </c>
      <c r="AG1910" s="166">
        <f t="shared" ref="AG1910" si="8953">AG1703+AF1910</f>
        <v>-372.76554333333331</v>
      </c>
      <c r="AH1910" s="166">
        <f t="shared" si="8911"/>
        <v>-745.53108666666662</v>
      </c>
      <c r="AI1910" s="166"/>
      <c r="AJ1910" s="166">
        <f t="shared" si="8562"/>
        <v>-1126.7685741666667</v>
      </c>
      <c r="AK1910" s="166">
        <f t="shared" ref="AK1910" si="8954">AK1703+AJ1910</f>
        <v>-1508.0060616666667</v>
      </c>
      <c r="AL1910" s="166">
        <f t="shared" ref="AL1910" si="8955">AL1703+AK1910</f>
        <v>-1889.2435491666668</v>
      </c>
      <c r="AM1910" s="166">
        <f t="shared" ref="AM1910" si="8956">AM1703+AL1910</f>
        <v>-2270.4810366666666</v>
      </c>
      <c r="AN1910" s="166">
        <f t="shared" ref="AN1910" si="8957">AN1703+AM1910</f>
        <v>-2651.7185241666666</v>
      </c>
      <c r="AO1910" s="166">
        <f t="shared" ref="AO1910" si="8958">AO1703+AN1910</f>
        <v>-3032.9560116666667</v>
      </c>
      <c r="AP1910" s="166">
        <f t="shared" ref="AP1910" si="8959">AP1703+AO1910</f>
        <v>-3414.1934991666667</v>
      </c>
      <c r="AQ1910" s="166">
        <f t="shared" ref="AQ1910" si="8960">AQ1703+AP1910</f>
        <v>-3795.4309866666667</v>
      </c>
      <c r="AR1910" s="166">
        <f t="shared" ref="AR1910" si="8961">AR1703+AQ1910</f>
        <v>-4176.6684741666668</v>
      </c>
      <c r="AS1910" s="166">
        <f t="shared" ref="AS1910" si="8962">AS1703+AR1910</f>
        <v>-4557.9059616666664</v>
      </c>
      <c r="AT1910" s="166">
        <f t="shared" ref="AT1910" si="8963">AT1703+AS1910</f>
        <v>-4939.143449166666</v>
      </c>
      <c r="AU1910" s="166">
        <f t="shared" ref="AU1910" si="8964">AU1703+AT1910</f>
        <v>-5320.3809366666655</v>
      </c>
      <c r="AV1910" s="166"/>
      <c r="AW1910" s="166">
        <f t="shared" si="8564"/>
        <v>-5701.6184241666651</v>
      </c>
      <c r="AX1910" s="166">
        <f t="shared" ref="AX1910:BH1910" si="8965">AX1703+AW1910</f>
        <v>-6082.8559116666647</v>
      </c>
      <c r="AY1910" s="166">
        <f t="shared" si="8965"/>
        <v>-6464.0933991666643</v>
      </c>
      <c r="AZ1910" s="166">
        <f t="shared" si="8965"/>
        <v>-6845.3308866666639</v>
      </c>
      <c r="BA1910" s="166">
        <f t="shared" si="8965"/>
        <v>-7226.5683741666635</v>
      </c>
      <c r="BB1910" s="166">
        <f t="shared" si="8965"/>
        <v>-7607.8058616666631</v>
      </c>
      <c r="BC1910" s="166">
        <f t="shared" si="8965"/>
        <v>-7989.0433491666627</v>
      </c>
      <c r="BD1910" s="166">
        <f t="shared" si="8965"/>
        <v>-8370.2808366666632</v>
      </c>
      <c r="BE1910" s="166">
        <f t="shared" si="8965"/>
        <v>-8751.5183241666637</v>
      </c>
      <c r="BF1910" s="166">
        <f t="shared" si="8965"/>
        <v>-9132.7558116666642</v>
      </c>
      <c r="BG1910" s="166">
        <f t="shared" si="8965"/>
        <v>-9513.9932991666647</v>
      </c>
      <c r="BH1910" s="166">
        <f t="shared" si="8965"/>
        <v>-9895.2307866666652</v>
      </c>
      <c r="BI1910" s="166"/>
      <c r="BV1910" s="142"/>
      <c r="CI1910" s="142"/>
      <c r="CV1910" s="142"/>
      <c r="DI1910" s="142"/>
      <c r="DV1910" s="142"/>
      <c r="EI1910" s="142"/>
    </row>
    <row r="1911" spans="1:139" ht="15.75" outlineLevel="1" x14ac:dyDescent="0.25">
      <c r="A1911" s="2">
        <f t="shared" ref="A1911:E1911" si="8966">A1704</f>
        <v>13</v>
      </c>
      <c r="B1911" s="1" t="str">
        <f t="shared" si="8966"/>
        <v>PRE-09740</v>
      </c>
      <c r="C1911" s="1" t="str">
        <f t="shared" si="8966"/>
        <v>SPP FH - Pine Lake N 13633</v>
      </c>
      <c r="D1911" s="2" t="str">
        <f t="shared" si="8966"/>
        <v>PRE-09740.1</v>
      </c>
      <c r="E1911" s="141" t="str">
        <f t="shared" si="8966"/>
        <v>SPP FH - Pine Lake N 13633 - OH</v>
      </c>
      <c r="F1911" s="119"/>
      <c r="G1911" s="194"/>
      <c r="H1911" s="194"/>
      <c r="J1911" s="166">
        <f t="shared" si="8885"/>
        <v>0</v>
      </c>
      <c r="K1911" s="166">
        <f t="shared" ref="K1911" si="8967">K1704+J1911</f>
        <v>0</v>
      </c>
      <c r="L1911" s="166">
        <f t="shared" ref="L1911" si="8968">L1704+K1911</f>
        <v>0</v>
      </c>
      <c r="M1911" s="166">
        <f t="shared" ref="M1911" si="8969">M1704+L1911</f>
        <v>0</v>
      </c>
      <c r="N1911" s="166">
        <f t="shared" ref="N1911" si="8970">N1704+M1911</f>
        <v>0</v>
      </c>
      <c r="O1911" s="166">
        <f t="shared" ref="O1911" si="8971">O1704+N1911</f>
        <v>0</v>
      </c>
      <c r="P1911" s="166">
        <f t="shared" ref="P1911" si="8972">P1704+O1911</f>
        <v>0</v>
      </c>
      <c r="Q1911" s="166">
        <f t="shared" ref="Q1911" si="8973">Q1704+P1911</f>
        <v>0</v>
      </c>
      <c r="R1911" s="166">
        <f t="shared" ref="R1911" si="8974">R1704+Q1911</f>
        <v>0</v>
      </c>
      <c r="S1911" s="166">
        <f t="shared" ref="S1911" si="8975">S1704+R1911</f>
        <v>0</v>
      </c>
      <c r="T1911" s="166">
        <f t="shared" ref="T1911" si="8976">T1704+S1911</f>
        <v>0</v>
      </c>
      <c r="U1911" s="166">
        <f t="shared" ref="U1911" si="8977">U1704+T1911</f>
        <v>0</v>
      </c>
      <c r="V1911" s="166"/>
      <c r="W1911" s="166">
        <f t="shared" si="8560"/>
        <v>0</v>
      </c>
      <c r="X1911" s="166">
        <f t="shared" ref="X1911" si="8978">X1704+W1911</f>
        <v>0</v>
      </c>
      <c r="Y1911" s="166">
        <f t="shared" ref="Y1911" si="8979">Y1704+X1911</f>
        <v>0</v>
      </c>
      <c r="Z1911" s="166">
        <f t="shared" ref="Z1911" si="8980">Z1704+Y1911</f>
        <v>0</v>
      </c>
      <c r="AA1911" s="166">
        <f t="shared" ref="AA1911" si="8981">AA1704+Z1911</f>
        <v>0</v>
      </c>
      <c r="AB1911" s="166">
        <f t="shared" ref="AB1911" si="8982">AB1704+AA1911</f>
        <v>0</v>
      </c>
      <c r="AC1911" s="166">
        <f t="shared" ref="AC1911" si="8983">AC1704+AB1911</f>
        <v>0</v>
      </c>
      <c r="AD1911" s="166">
        <f t="shared" ref="AD1911" si="8984">AD1704+AC1911</f>
        <v>0</v>
      </c>
      <c r="AE1911" s="166">
        <f t="shared" ref="AE1911" si="8985">AE1704+AD1911</f>
        <v>0</v>
      </c>
      <c r="AF1911" s="166">
        <f t="shared" ref="AF1911" si="8986">AF1704+AE1911</f>
        <v>0</v>
      </c>
      <c r="AG1911" s="166">
        <f t="shared" ref="AG1911" si="8987">AG1704+AF1911</f>
        <v>-6.8625899999999991</v>
      </c>
      <c r="AH1911" s="166">
        <f t="shared" si="8911"/>
        <v>-13.725179999999998</v>
      </c>
      <c r="AI1911" s="166"/>
      <c r="AJ1911" s="166">
        <f t="shared" si="8562"/>
        <v>-17.283559999999998</v>
      </c>
      <c r="AK1911" s="166">
        <f t="shared" ref="AK1911" si="8988">AK1704+AJ1911</f>
        <v>-20.841939999999997</v>
      </c>
      <c r="AL1911" s="166">
        <f t="shared" ref="AL1911" si="8989">AL1704+AK1911</f>
        <v>-24.400319999999997</v>
      </c>
      <c r="AM1911" s="166">
        <f t="shared" ref="AM1911" si="8990">AM1704+AL1911</f>
        <v>-27.958699999999997</v>
      </c>
      <c r="AN1911" s="166">
        <f t="shared" ref="AN1911" si="8991">AN1704+AM1911</f>
        <v>-31.517079999999996</v>
      </c>
      <c r="AO1911" s="166">
        <f t="shared" ref="AO1911" si="8992">AO1704+AN1911</f>
        <v>-35.07546</v>
      </c>
      <c r="AP1911" s="166">
        <f t="shared" ref="AP1911" si="8993">AP1704+AO1911</f>
        <v>-38.633839999999999</v>
      </c>
      <c r="AQ1911" s="166">
        <f t="shared" ref="AQ1911" si="8994">AQ1704+AP1911</f>
        <v>-42.192219999999999</v>
      </c>
      <c r="AR1911" s="166">
        <f t="shared" ref="AR1911" si="8995">AR1704+AQ1911</f>
        <v>-45.750599999999999</v>
      </c>
      <c r="AS1911" s="166">
        <f t="shared" ref="AS1911" si="8996">AS1704+AR1911</f>
        <v>-49.308979999999998</v>
      </c>
      <c r="AT1911" s="166">
        <f t="shared" ref="AT1911" si="8997">AT1704+AS1911</f>
        <v>-52.867359999999998</v>
      </c>
      <c r="AU1911" s="166">
        <f t="shared" ref="AU1911" si="8998">AU1704+AT1911</f>
        <v>-56.425739999999998</v>
      </c>
      <c r="AV1911" s="166"/>
      <c r="AW1911" s="166">
        <f t="shared" si="8564"/>
        <v>-59.984119999999997</v>
      </c>
      <c r="AX1911" s="166">
        <f t="shared" ref="AX1911:BH1911" si="8999">AX1704+AW1911</f>
        <v>-63.542499999999997</v>
      </c>
      <c r="AY1911" s="166">
        <f t="shared" si="8999"/>
        <v>-67.100880000000004</v>
      </c>
      <c r="AZ1911" s="166">
        <f t="shared" si="8999"/>
        <v>-70.659260000000003</v>
      </c>
      <c r="BA1911" s="166">
        <f t="shared" si="8999"/>
        <v>-74.217640000000003</v>
      </c>
      <c r="BB1911" s="166">
        <f t="shared" si="8999"/>
        <v>-77.776020000000003</v>
      </c>
      <c r="BC1911" s="166">
        <f t="shared" si="8999"/>
        <v>-81.334400000000002</v>
      </c>
      <c r="BD1911" s="166">
        <f t="shared" si="8999"/>
        <v>-84.892780000000002</v>
      </c>
      <c r="BE1911" s="166">
        <f t="shared" si="8999"/>
        <v>-88.451160000000002</v>
      </c>
      <c r="BF1911" s="166">
        <f t="shared" si="8999"/>
        <v>-92.009540000000001</v>
      </c>
      <c r="BG1911" s="166">
        <f t="shared" si="8999"/>
        <v>-95.567920000000001</v>
      </c>
      <c r="BH1911" s="166">
        <f t="shared" si="8999"/>
        <v>-99.126300000000001</v>
      </c>
      <c r="BI1911" s="166"/>
      <c r="BV1911" s="142"/>
      <c r="CI1911" s="142"/>
      <c r="CV1911" s="142"/>
      <c r="DI1911" s="142"/>
      <c r="DV1911" s="142"/>
      <c r="EI1911" s="142"/>
    </row>
    <row r="1912" spans="1:139" ht="15.75" outlineLevel="1" x14ac:dyDescent="0.25">
      <c r="A1912" s="2">
        <f t="shared" ref="A1912:E1912" si="9000">A1705</f>
        <v>13</v>
      </c>
      <c r="B1912" s="1" t="str">
        <f t="shared" si="9000"/>
        <v>PRE-09740</v>
      </c>
      <c r="C1912" s="1" t="str">
        <f t="shared" si="9000"/>
        <v>SPP FH - Pine Lake N 13633</v>
      </c>
      <c r="D1912" s="2" t="str">
        <f t="shared" si="9000"/>
        <v>PRE-09740.2</v>
      </c>
      <c r="E1912" s="141" t="str">
        <f t="shared" si="9000"/>
        <v>SPP FH - Pine Lake N 13633 -S&amp;E/R&amp;C</v>
      </c>
      <c r="F1912" s="119"/>
      <c r="G1912" s="194"/>
      <c r="H1912" s="194"/>
      <c r="J1912" s="166">
        <f t="shared" si="8885"/>
        <v>0</v>
      </c>
      <c r="K1912" s="166">
        <f t="shared" ref="K1912:U1912" si="9001">K1705+J1912</f>
        <v>0</v>
      </c>
      <c r="L1912" s="166">
        <f t="shared" si="9001"/>
        <v>0</v>
      </c>
      <c r="M1912" s="166">
        <f t="shared" si="9001"/>
        <v>0</v>
      </c>
      <c r="N1912" s="166">
        <f t="shared" si="9001"/>
        <v>0</v>
      </c>
      <c r="O1912" s="166">
        <f t="shared" si="9001"/>
        <v>0</v>
      </c>
      <c r="P1912" s="166">
        <f t="shared" si="9001"/>
        <v>0</v>
      </c>
      <c r="Q1912" s="166">
        <f t="shared" si="9001"/>
        <v>0</v>
      </c>
      <c r="R1912" s="166">
        <f t="shared" si="9001"/>
        <v>0</v>
      </c>
      <c r="S1912" s="166">
        <f t="shared" si="9001"/>
        <v>0</v>
      </c>
      <c r="T1912" s="166">
        <f t="shared" si="9001"/>
        <v>0</v>
      </c>
      <c r="U1912" s="166">
        <f t="shared" si="9001"/>
        <v>0</v>
      </c>
      <c r="V1912" s="166"/>
      <c r="W1912" s="166">
        <f t="shared" si="8560"/>
        <v>0</v>
      </c>
      <c r="X1912" s="166">
        <f t="shared" ref="X1912:AG1912" si="9002">X1705+W1912</f>
        <v>0</v>
      </c>
      <c r="Y1912" s="166">
        <f t="shared" si="9002"/>
        <v>0</v>
      </c>
      <c r="Z1912" s="166">
        <f t="shared" si="9002"/>
        <v>0</v>
      </c>
      <c r="AA1912" s="166">
        <f t="shared" si="9002"/>
        <v>0</v>
      </c>
      <c r="AB1912" s="166">
        <f t="shared" si="9002"/>
        <v>0</v>
      </c>
      <c r="AC1912" s="166">
        <f t="shared" si="9002"/>
        <v>0</v>
      </c>
      <c r="AD1912" s="166">
        <f t="shared" si="9002"/>
        <v>-42.992120000000007</v>
      </c>
      <c r="AE1912" s="166">
        <f t="shared" si="9002"/>
        <v>-85.984240000000014</v>
      </c>
      <c r="AF1912" s="166">
        <f t="shared" si="9002"/>
        <v>-128.97636000000003</v>
      </c>
      <c r="AG1912" s="166">
        <f t="shared" si="9002"/>
        <v>-171.96848000000003</v>
      </c>
      <c r="AH1912" s="166">
        <f t="shared" si="8911"/>
        <v>-214.96060000000003</v>
      </c>
      <c r="AI1912" s="166"/>
      <c r="AJ1912" s="166">
        <f t="shared" si="8562"/>
        <v>-259.74405833333338</v>
      </c>
      <c r="AK1912" s="166">
        <f t="shared" ref="AK1912:AU1912" si="9003">AK1705+AJ1912</f>
        <v>-304.52751666666671</v>
      </c>
      <c r="AL1912" s="166">
        <f t="shared" si="9003"/>
        <v>-349.31097500000004</v>
      </c>
      <c r="AM1912" s="166">
        <f t="shared" si="9003"/>
        <v>-394.09443333333337</v>
      </c>
      <c r="AN1912" s="166">
        <f t="shared" si="9003"/>
        <v>-438.8778916666667</v>
      </c>
      <c r="AO1912" s="166">
        <f t="shared" si="9003"/>
        <v>-483.66135000000003</v>
      </c>
      <c r="AP1912" s="166">
        <f t="shared" si="9003"/>
        <v>-528.44480833333341</v>
      </c>
      <c r="AQ1912" s="166">
        <f t="shared" si="9003"/>
        <v>-573.22826666666674</v>
      </c>
      <c r="AR1912" s="166">
        <f t="shared" si="9003"/>
        <v>-618.01172500000007</v>
      </c>
      <c r="AS1912" s="166">
        <f t="shared" si="9003"/>
        <v>-662.7951833333334</v>
      </c>
      <c r="AT1912" s="166">
        <f t="shared" si="9003"/>
        <v>-707.57864166666673</v>
      </c>
      <c r="AU1912" s="166">
        <f t="shared" si="9003"/>
        <v>-752.36210000000005</v>
      </c>
      <c r="AV1912" s="166"/>
      <c r="AW1912" s="166">
        <f t="shared" si="8564"/>
        <v>-797.14555833333338</v>
      </c>
      <c r="AX1912" s="166">
        <f t="shared" ref="AX1912:BH1912" si="9004">AX1705+AW1912</f>
        <v>-841.92901666666671</v>
      </c>
      <c r="AY1912" s="166">
        <f t="shared" si="9004"/>
        <v>-886.71247500000004</v>
      </c>
      <c r="AZ1912" s="166">
        <f t="shared" si="9004"/>
        <v>-931.49593333333337</v>
      </c>
      <c r="BA1912" s="166">
        <f t="shared" si="9004"/>
        <v>-976.2793916666667</v>
      </c>
      <c r="BB1912" s="166">
        <f t="shared" si="9004"/>
        <v>-1021.06285</v>
      </c>
      <c r="BC1912" s="166">
        <f t="shared" si="9004"/>
        <v>-1065.8463083333334</v>
      </c>
      <c r="BD1912" s="166">
        <f t="shared" si="9004"/>
        <v>-1110.6297666666667</v>
      </c>
      <c r="BE1912" s="166">
        <f t="shared" si="9004"/>
        <v>-1155.413225</v>
      </c>
      <c r="BF1912" s="166">
        <f t="shared" si="9004"/>
        <v>-1200.1966833333333</v>
      </c>
      <c r="BG1912" s="166">
        <f t="shared" si="9004"/>
        <v>-1244.9801416666667</v>
      </c>
      <c r="BH1912" s="166">
        <f t="shared" si="9004"/>
        <v>-1289.7636</v>
      </c>
      <c r="BI1912" s="166"/>
      <c r="BV1912" s="142"/>
      <c r="CI1912" s="142"/>
      <c r="CV1912" s="142"/>
      <c r="DI1912" s="142"/>
      <c r="DV1912" s="142"/>
      <c r="EI1912" s="142"/>
    </row>
    <row r="1913" spans="1:139" ht="15.75" outlineLevel="1" x14ac:dyDescent="0.25">
      <c r="A1913" s="2">
        <f t="shared" ref="A1913:E1913" si="9005">A1706</f>
        <v>13</v>
      </c>
      <c r="B1913" s="1" t="str">
        <f t="shared" si="9005"/>
        <v>PRE-09740</v>
      </c>
      <c r="C1913" s="1" t="str">
        <f t="shared" si="9005"/>
        <v>SPP FH - Pine Lake N 13633</v>
      </c>
      <c r="D1913" s="2" t="str">
        <f t="shared" si="9005"/>
        <v>A2770874</v>
      </c>
      <c r="E1913" s="141" t="str">
        <f t="shared" si="9005"/>
        <v>SPP FH - Pine Lake 13633 - R&amp;C</v>
      </c>
      <c r="F1913" s="119"/>
      <c r="G1913" s="194"/>
      <c r="H1913" s="194"/>
      <c r="J1913" s="166">
        <f t="shared" si="8885"/>
        <v>0</v>
      </c>
      <c r="K1913" s="166">
        <f t="shared" ref="K1913:U1913" si="9006">K1706+J1913</f>
        <v>0</v>
      </c>
      <c r="L1913" s="166">
        <f t="shared" si="9006"/>
        <v>0</v>
      </c>
      <c r="M1913" s="166">
        <f t="shared" si="9006"/>
        <v>0</v>
      </c>
      <c r="N1913" s="166">
        <f t="shared" si="9006"/>
        <v>0</v>
      </c>
      <c r="O1913" s="166">
        <f t="shared" si="9006"/>
        <v>0</v>
      </c>
      <c r="P1913" s="166">
        <f t="shared" si="9006"/>
        <v>0</v>
      </c>
      <c r="Q1913" s="166">
        <f t="shared" si="9006"/>
        <v>0</v>
      </c>
      <c r="R1913" s="166">
        <f t="shared" si="9006"/>
        <v>0</v>
      </c>
      <c r="S1913" s="166">
        <f t="shared" si="9006"/>
        <v>0</v>
      </c>
      <c r="T1913" s="166">
        <f t="shared" si="9006"/>
        <v>0</v>
      </c>
      <c r="U1913" s="166">
        <f t="shared" si="9006"/>
        <v>0</v>
      </c>
      <c r="V1913" s="166"/>
      <c r="W1913" s="166">
        <f t="shared" ref="W1913:W1934" si="9007">W1706+U1913</f>
        <v>0</v>
      </c>
      <c r="X1913" s="166">
        <f t="shared" ref="X1913:AG1913" si="9008">X1706+W1913</f>
        <v>0</v>
      </c>
      <c r="Y1913" s="166">
        <f t="shared" si="9008"/>
        <v>0</v>
      </c>
      <c r="Z1913" s="166">
        <f t="shared" si="9008"/>
        <v>0</v>
      </c>
      <c r="AA1913" s="166">
        <f t="shared" si="9008"/>
        <v>0</v>
      </c>
      <c r="AB1913" s="166">
        <f t="shared" si="9008"/>
        <v>0</v>
      </c>
      <c r="AC1913" s="166">
        <f t="shared" si="9008"/>
        <v>0</v>
      </c>
      <c r="AD1913" s="166">
        <f t="shared" si="9008"/>
        <v>0</v>
      </c>
      <c r="AE1913" s="166">
        <f t="shared" si="9008"/>
        <v>0</v>
      </c>
      <c r="AF1913" s="166">
        <f t="shared" si="9008"/>
        <v>0</v>
      </c>
      <c r="AG1913" s="166">
        <f t="shared" si="9008"/>
        <v>0</v>
      </c>
      <c r="AH1913" s="166">
        <f t="shared" si="8911"/>
        <v>-1</v>
      </c>
      <c r="AI1913" s="166"/>
      <c r="AJ1913" s="166">
        <f t="shared" ref="AJ1913:AJ1934" si="9009">AJ1706+AH1913</f>
        <v>-2.041666666666667</v>
      </c>
      <c r="AK1913" s="166">
        <f t="shared" ref="AK1913:AU1913" si="9010">AK1706+AJ1913</f>
        <v>-3.0833333333333339</v>
      </c>
      <c r="AL1913" s="166">
        <f t="shared" si="9010"/>
        <v>-4.1250000000000009</v>
      </c>
      <c r="AM1913" s="166">
        <f t="shared" si="9010"/>
        <v>-5.1666666666666679</v>
      </c>
      <c r="AN1913" s="166">
        <f t="shared" si="9010"/>
        <v>-6.2083333333333348</v>
      </c>
      <c r="AO1913" s="166">
        <f t="shared" si="9010"/>
        <v>-7.2500000000000018</v>
      </c>
      <c r="AP1913" s="166">
        <f t="shared" si="9010"/>
        <v>-8.2916666666666679</v>
      </c>
      <c r="AQ1913" s="166">
        <f t="shared" si="9010"/>
        <v>-9.3333333333333339</v>
      </c>
      <c r="AR1913" s="166">
        <f t="shared" si="9010"/>
        <v>-10.375</v>
      </c>
      <c r="AS1913" s="166">
        <f t="shared" si="9010"/>
        <v>-11.416666666666666</v>
      </c>
      <c r="AT1913" s="166">
        <f t="shared" si="9010"/>
        <v>-12.458333333333332</v>
      </c>
      <c r="AU1913" s="166">
        <f t="shared" si="9010"/>
        <v>-13.499999999999998</v>
      </c>
      <c r="AV1913" s="166"/>
      <c r="AW1913" s="166">
        <f t="shared" ref="AW1913:AW1940" si="9011">AW1706+AU1913</f>
        <v>-14.541666666666664</v>
      </c>
      <c r="AX1913" s="166">
        <f t="shared" ref="AX1913:BH1913" si="9012">AX1706+AW1913</f>
        <v>-15.58333333333333</v>
      </c>
      <c r="AY1913" s="166">
        <f t="shared" si="9012"/>
        <v>-16.624999999999996</v>
      </c>
      <c r="AZ1913" s="166">
        <f t="shared" si="9012"/>
        <v>-17.666666666666664</v>
      </c>
      <c r="BA1913" s="166">
        <f t="shared" si="9012"/>
        <v>-18.708333333333332</v>
      </c>
      <c r="BB1913" s="166">
        <f t="shared" si="9012"/>
        <v>-19.75</v>
      </c>
      <c r="BC1913" s="166">
        <f t="shared" si="9012"/>
        <v>-20.791666666666668</v>
      </c>
      <c r="BD1913" s="166">
        <f t="shared" si="9012"/>
        <v>-21.833333333333336</v>
      </c>
      <c r="BE1913" s="166">
        <f t="shared" si="9012"/>
        <v>-22.875000000000004</v>
      </c>
      <c r="BF1913" s="166">
        <f t="shared" si="9012"/>
        <v>-23.916666666666671</v>
      </c>
      <c r="BG1913" s="166">
        <f t="shared" si="9012"/>
        <v>-24.958333333333339</v>
      </c>
      <c r="BH1913" s="166">
        <f t="shared" si="9012"/>
        <v>-26.000000000000007</v>
      </c>
      <c r="BI1913" s="166"/>
      <c r="BV1913" s="142"/>
      <c r="CI1913" s="142"/>
      <c r="CV1913" s="142"/>
      <c r="DI1913" s="142"/>
      <c r="DV1913" s="142"/>
      <c r="EI1913" s="142"/>
    </row>
    <row r="1914" spans="1:139" ht="15.75" outlineLevel="1" x14ac:dyDescent="0.25">
      <c r="A1914" s="2">
        <f t="shared" ref="A1914:E1914" si="9013">A1707</f>
        <v>13</v>
      </c>
      <c r="B1914" s="1" t="str">
        <f t="shared" si="9013"/>
        <v>PRE-09740</v>
      </c>
      <c r="C1914" s="1" t="str">
        <f t="shared" si="9013"/>
        <v>SPP FH - Pine Lake N 13633</v>
      </c>
      <c r="D1914" s="2" t="str">
        <f t="shared" si="9013"/>
        <v>A2775269</v>
      </c>
      <c r="E1914" s="141" t="str">
        <f t="shared" si="9013"/>
        <v>PINE LAKE 13633 OCRs - 4 TAV</v>
      </c>
      <c r="F1914" s="119"/>
      <c r="G1914" s="194"/>
      <c r="H1914" s="194"/>
      <c r="J1914" s="166">
        <f t="shared" si="8885"/>
        <v>0</v>
      </c>
      <c r="K1914" s="166">
        <f t="shared" ref="K1914:U1914" si="9014">K1707+J1914</f>
        <v>0</v>
      </c>
      <c r="L1914" s="166">
        <f t="shared" si="9014"/>
        <v>0</v>
      </c>
      <c r="M1914" s="166">
        <f t="shared" si="9014"/>
        <v>0</v>
      </c>
      <c r="N1914" s="166">
        <f t="shared" si="9014"/>
        <v>0</v>
      </c>
      <c r="O1914" s="166">
        <f t="shared" si="9014"/>
        <v>0</v>
      </c>
      <c r="P1914" s="166">
        <f t="shared" si="9014"/>
        <v>0</v>
      </c>
      <c r="Q1914" s="166">
        <f t="shared" si="9014"/>
        <v>0</v>
      </c>
      <c r="R1914" s="166">
        <f t="shared" si="9014"/>
        <v>0</v>
      </c>
      <c r="S1914" s="166">
        <f t="shared" si="9014"/>
        <v>0</v>
      </c>
      <c r="T1914" s="166">
        <f t="shared" si="9014"/>
        <v>0</v>
      </c>
      <c r="U1914" s="166">
        <f t="shared" si="9014"/>
        <v>0</v>
      </c>
      <c r="V1914" s="166"/>
      <c r="W1914" s="166">
        <f t="shared" si="9007"/>
        <v>0</v>
      </c>
      <c r="X1914" s="166">
        <f t="shared" ref="X1914:AG1914" si="9015">X1707+W1914</f>
        <v>0</v>
      </c>
      <c r="Y1914" s="166">
        <f t="shared" si="9015"/>
        <v>0</v>
      </c>
      <c r="Z1914" s="166">
        <f t="shared" si="9015"/>
        <v>0</v>
      </c>
      <c r="AA1914" s="166">
        <f t="shared" si="9015"/>
        <v>0</v>
      </c>
      <c r="AB1914" s="166">
        <f t="shared" si="9015"/>
        <v>0</v>
      </c>
      <c r="AC1914" s="166">
        <f t="shared" si="9015"/>
        <v>0</v>
      </c>
      <c r="AD1914" s="166">
        <f t="shared" si="9015"/>
        <v>0</v>
      </c>
      <c r="AE1914" s="166">
        <f t="shared" si="9015"/>
        <v>0</v>
      </c>
      <c r="AF1914" s="166">
        <f t="shared" si="9015"/>
        <v>0</v>
      </c>
      <c r="AG1914" s="166">
        <f t="shared" si="9015"/>
        <v>0</v>
      </c>
      <c r="AH1914" s="166">
        <f t="shared" si="8911"/>
        <v>0</v>
      </c>
      <c r="AI1914" s="166"/>
      <c r="AJ1914" s="166">
        <f t="shared" si="9009"/>
        <v>0</v>
      </c>
      <c r="AK1914" s="166">
        <f t="shared" ref="AK1914:AU1914" si="9016">AK1707+AJ1914</f>
        <v>0</v>
      </c>
      <c r="AL1914" s="166">
        <f t="shared" si="9016"/>
        <v>0</v>
      </c>
      <c r="AM1914" s="166">
        <f t="shared" si="9016"/>
        <v>0</v>
      </c>
      <c r="AN1914" s="166">
        <f t="shared" si="9016"/>
        <v>0</v>
      </c>
      <c r="AO1914" s="166">
        <f t="shared" si="9016"/>
        <v>0</v>
      </c>
      <c r="AP1914" s="166">
        <f t="shared" si="9016"/>
        <v>0</v>
      </c>
      <c r="AQ1914" s="166">
        <f t="shared" si="9016"/>
        <v>0</v>
      </c>
      <c r="AR1914" s="166">
        <f t="shared" si="9016"/>
        <v>0</v>
      </c>
      <c r="AS1914" s="166">
        <f t="shared" si="9016"/>
        <v>0</v>
      </c>
      <c r="AT1914" s="166">
        <f t="shared" si="9016"/>
        <v>0</v>
      </c>
      <c r="AU1914" s="166">
        <f t="shared" si="9016"/>
        <v>0</v>
      </c>
      <c r="AV1914" s="166"/>
      <c r="AW1914" s="166">
        <f t="shared" si="9011"/>
        <v>0</v>
      </c>
      <c r="AX1914" s="166">
        <f t="shared" ref="AX1914:BH1914" si="9017">AX1707+AW1914</f>
        <v>0</v>
      </c>
      <c r="AY1914" s="166">
        <f t="shared" si="9017"/>
        <v>0</v>
      </c>
      <c r="AZ1914" s="166">
        <f t="shared" si="9017"/>
        <v>0</v>
      </c>
      <c r="BA1914" s="166">
        <f t="shared" si="9017"/>
        <v>0</v>
      </c>
      <c r="BB1914" s="166">
        <f t="shared" si="9017"/>
        <v>0</v>
      </c>
      <c r="BC1914" s="166">
        <f t="shared" si="9017"/>
        <v>0</v>
      </c>
      <c r="BD1914" s="166">
        <f t="shared" si="9017"/>
        <v>0</v>
      </c>
      <c r="BE1914" s="166">
        <f t="shared" si="9017"/>
        <v>0</v>
      </c>
      <c r="BF1914" s="166">
        <f t="shared" si="9017"/>
        <v>0</v>
      </c>
      <c r="BG1914" s="166">
        <f t="shared" si="9017"/>
        <v>0</v>
      </c>
      <c r="BH1914" s="166">
        <f t="shared" si="9017"/>
        <v>0</v>
      </c>
      <c r="BI1914" s="166"/>
      <c r="BV1914" s="142"/>
      <c r="CI1914" s="142"/>
      <c r="CV1914" s="142"/>
      <c r="DI1914" s="142"/>
      <c r="DV1914" s="142"/>
      <c r="EI1914" s="142"/>
    </row>
    <row r="1915" spans="1:139" ht="15.75" outlineLevel="1" x14ac:dyDescent="0.25">
      <c r="A1915" s="2">
        <f t="shared" ref="A1915:E1915" si="9018">A1708</f>
        <v>14</v>
      </c>
      <c r="B1915" s="1" t="str">
        <f t="shared" si="9018"/>
        <v>PRE-10057</v>
      </c>
      <c r="C1915" s="1" t="str">
        <f t="shared" si="9018"/>
        <v>SPP FH - Hopewell 13148</v>
      </c>
      <c r="D1915" s="2" t="str">
        <f t="shared" si="9018"/>
        <v>PRE-10057.2</v>
      </c>
      <c r="E1915" s="141" t="str">
        <f t="shared" si="9018"/>
        <v>SPP FH - Hopewell 13148 - S&amp;E/R&amp;C</v>
      </c>
      <c r="F1915" s="119"/>
      <c r="G1915" s="194"/>
      <c r="H1915" s="194"/>
      <c r="J1915" s="166">
        <f t="shared" si="8885"/>
        <v>0</v>
      </c>
      <c r="K1915" s="166">
        <f t="shared" ref="K1915:U1915" si="9019">K1708+J1915</f>
        <v>0</v>
      </c>
      <c r="L1915" s="166">
        <f t="shared" si="9019"/>
        <v>0</v>
      </c>
      <c r="M1915" s="166">
        <f t="shared" si="9019"/>
        <v>0</v>
      </c>
      <c r="N1915" s="166">
        <f t="shared" si="9019"/>
        <v>0</v>
      </c>
      <c r="O1915" s="166">
        <f t="shared" si="9019"/>
        <v>0</v>
      </c>
      <c r="P1915" s="166">
        <f t="shared" si="9019"/>
        <v>0</v>
      </c>
      <c r="Q1915" s="166">
        <f t="shared" si="9019"/>
        <v>0</v>
      </c>
      <c r="R1915" s="166">
        <f t="shared" si="9019"/>
        <v>0</v>
      </c>
      <c r="S1915" s="166">
        <f t="shared" si="9019"/>
        <v>0</v>
      </c>
      <c r="T1915" s="166">
        <f t="shared" si="9019"/>
        <v>0</v>
      </c>
      <c r="U1915" s="166">
        <f t="shared" si="9019"/>
        <v>0</v>
      </c>
      <c r="V1915" s="166"/>
      <c r="W1915" s="166">
        <f t="shared" si="9007"/>
        <v>0</v>
      </c>
      <c r="X1915" s="166">
        <f t="shared" ref="X1915:AG1915" si="9020">X1708+W1915</f>
        <v>0</v>
      </c>
      <c r="Y1915" s="166">
        <f t="shared" si="9020"/>
        <v>0</v>
      </c>
      <c r="Z1915" s="166">
        <f t="shared" si="9020"/>
        <v>0</v>
      </c>
      <c r="AA1915" s="166">
        <f t="shared" si="9020"/>
        <v>0</v>
      </c>
      <c r="AB1915" s="166">
        <f t="shared" si="9020"/>
        <v>0</v>
      </c>
      <c r="AC1915" s="166">
        <f t="shared" si="9020"/>
        <v>0</v>
      </c>
      <c r="AD1915" s="166">
        <f t="shared" si="9020"/>
        <v>0</v>
      </c>
      <c r="AE1915" s="166">
        <f t="shared" si="9020"/>
        <v>0</v>
      </c>
      <c r="AF1915" s="166">
        <f t="shared" si="9020"/>
        <v>0</v>
      </c>
      <c r="AG1915" s="166">
        <f t="shared" si="9020"/>
        <v>0</v>
      </c>
      <c r="AH1915" s="166">
        <f t="shared" si="8911"/>
        <v>0</v>
      </c>
      <c r="AI1915" s="166"/>
      <c r="AJ1915" s="166">
        <f t="shared" si="9009"/>
        <v>0</v>
      </c>
      <c r="AK1915" s="166">
        <f t="shared" ref="AK1915:AU1915" si="9021">AK1708+AJ1915</f>
        <v>0</v>
      </c>
      <c r="AL1915" s="166">
        <f t="shared" si="9021"/>
        <v>0</v>
      </c>
      <c r="AM1915" s="166">
        <f t="shared" si="9021"/>
        <v>0</v>
      </c>
      <c r="AN1915" s="166">
        <f t="shared" si="9021"/>
        <v>0</v>
      </c>
      <c r="AO1915" s="166">
        <f t="shared" si="9021"/>
        <v>0</v>
      </c>
      <c r="AP1915" s="166">
        <f t="shared" si="9021"/>
        <v>0</v>
      </c>
      <c r="AQ1915" s="166">
        <f t="shared" si="9021"/>
        <v>-1547.5703990000002</v>
      </c>
      <c r="AR1915" s="166">
        <f t="shared" si="9021"/>
        <v>-3095.1407980000004</v>
      </c>
      <c r="AS1915" s="166">
        <f t="shared" si="9021"/>
        <v>-4642.7111970000005</v>
      </c>
      <c r="AT1915" s="166">
        <f t="shared" si="9021"/>
        <v>-6190.2815960000007</v>
      </c>
      <c r="AU1915" s="166">
        <f t="shared" si="9021"/>
        <v>-7737.8519950000009</v>
      </c>
      <c r="AV1915" s="166"/>
      <c r="AW1915" s="166">
        <f t="shared" si="9011"/>
        <v>-9285.4223940000011</v>
      </c>
      <c r="AX1915" s="166">
        <f t="shared" ref="AX1915:BH1915" si="9022">AX1708+AW1915</f>
        <v>-10832.992793000001</v>
      </c>
      <c r="AY1915" s="166">
        <f t="shared" si="9022"/>
        <v>-12380.563192000001</v>
      </c>
      <c r="AZ1915" s="166">
        <f t="shared" si="9022"/>
        <v>-13928.133591000002</v>
      </c>
      <c r="BA1915" s="166">
        <f t="shared" si="9022"/>
        <v>-15475.703990000002</v>
      </c>
      <c r="BB1915" s="166">
        <f t="shared" si="9022"/>
        <v>-17023.274389000002</v>
      </c>
      <c r="BC1915" s="166">
        <f t="shared" si="9022"/>
        <v>-18570.844788000002</v>
      </c>
      <c r="BD1915" s="166">
        <f t="shared" si="9022"/>
        <v>-20118.415187000002</v>
      </c>
      <c r="BE1915" s="166">
        <f t="shared" si="9022"/>
        <v>-21665.985586000003</v>
      </c>
      <c r="BF1915" s="166">
        <f t="shared" si="9022"/>
        <v>-23213.555985000003</v>
      </c>
      <c r="BG1915" s="166">
        <f t="shared" si="9022"/>
        <v>-24761.126384000003</v>
      </c>
      <c r="BH1915" s="166">
        <f t="shared" si="9022"/>
        <v>-26308.696783000003</v>
      </c>
      <c r="BI1915" s="166"/>
      <c r="BV1915" s="142"/>
      <c r="CI1915" s="142"/>
      <c r="CV1915" s="142"/>
      <c r="DI1915" s="142"/>
      <c r="DV1915" s="142"/>
      <c r="EI1915" s="142"/>
    </row>
    <row r="1916" spans="1:139" ht="15.75" outlineLevel="1" x14ac:dyDescent="0.25">
      <c r="A1916" s="2">
        <f t="shared" ref="A1916:E1925" si="9023">A1709</f>
        <v>15</v>
      </c>
      <c r="B1916" s="1" t="str">
        <f t="shared" si="9023"/>
        <v>PRE-10058</v>
      </c>
      <c r="C1916" s="1" t="str">
        <f t="shared" si="9023"/>
        <v>SPP FH - 14th St 13048</v>
      </c>
      <c r="D1916" s="2" t="str">
        <f t="shared" si="9023"/>
        <v>PRE-10058.1</v>
      </c>
      <c r="E1916" s="141" t="str">
        <f t="shared" si="9023"/>
        <v>SPP FH - 14th St 13048 - OH</v>
      </c>
      <c r="F1916" s="119"/>
      <c r="G1916" s="194"/>
      <c r="H1916" s="194"/>
      <c r="J1916" s="166">
        <f t="shared" si="8885"/>
        <v>0</v>
      </c>
      <c r="K1916" s="166">
        <f t="shared" ref="K1916:U1916" si="9024">K1709+J1916</f>
        <v>0</v>
      </c>
      <c r="L1916" s="166">
        <f t="shared" si="9024"/>
        <v>0</v>
      </c>
      <c r="M1916" s="166">
        <f t="shared" si="9024"/>
        <v>0</v>
      </c>
      <c r="N1916" s="166">
        <f t="shared" si="9024"/>
        <v>0</v>
      </c>
      <c r="O1916" s="166">
        <f t="shared" si="9024"/>
        <v>0</v>
      </c>
      <c r="P1916" s="166">
        <f t="shared" si="9024"/>
        <v>0</v>
      </c>
      <c r="Q1916" s="166">
        <f t="shared" si="9024"/>
        <v>0</v>
      </c>
      <c r="R1916" s="166">
        <f t="shared" si="9024"/>
        <v>0</v>
      </c>
      <c r="S1916" s="166">
        <f t="shared" si="9024"/>
        <v>0</v>
      </c>
      <c r="T1916" s="166">
        <f t="shared" si="9024"/>
        <v>0</v>
      </c>
      <c r="U1916" s="166">
        <f t="shared" si="9024"/>
        <v>0</v>
      </c>
      <c r="V1916" s="166"/>
      <c r="W1916" s="166">
        <f t="shared" si="9007"/>
        <v>0</v>
      </c>
      <c r="X1916" s="166">
        <f t="shared" ref="X1916:AG1916" si="9025">X1709+W1916</f>
        <v>0</v>
      </c>
      <c r="Y1916" s="166">
        <f t="shared" si="9025"/>
        <v>0</v>
      </c>
      <c r="Z1916" s="166">
        <f t="shared" si="9025"/>
        <v>0</v>
      </c>
      <c r="AA1916" s="166">
        <f t="shared" si="9025"/>
        <v>0</v>
      </c>
      <c r="AB1916" s="166">
        <f t="shared" si="9025"/>
        <v>0</v>
      </c>
      <c r="AC1916" s="166">
        <f t="shared" si="9025"/>
        <v>0</v>
      </c>
      <c r="AD1916" s="166">
        <f t="shared" si="9025"/>
        <v>0</v>
      </c>
      <c r="AE1916" s="166">
        <f t="shared" si="9025"/>
        <v>0</v>
      </c>
      <c r="AF1916" s="166">
        <f t="shared" si="9025"/>
        <v>0</v>
      </c>
      <c r="AG1916" s="166">
        <f t="shared" si="9025"/>
        <v>0</v>
      </c>
      <c r="AH1916" s="166">
        <f t="shared" si="8911"/>
        <v>0</v>
      </c>
      <c r="AI1916" s="166"/>
      <c r="AJ1916" s="166">
        <f t="shared" si="9009"/>
        <v>0</v>
      </c>
      <c r="AK1916" s="166">
        <f t="shared" ref="AK1916:AU1916" si="9026">AK1709+AJ1916</f>
        <v>0</v>
      </c>
      <c r="AL1916" s="166">
        <f t="shared" si="9026"/>
        <v>0</v>
      </c>
      <c r="AM1916" s="166">
        <f t="shared" si="9026"/>
        <v>0</v>
      </c>
      <c r="AN1916" s="166">
        <f t="shared" si="9026"/>
        <v>0</v>
      </c>
      <c r="AO1916" s="166">
        <f t="shared" si="9026"/>
        <v>0</v>
      </c>
      <c r="AP1916" s="166">
        <f t="shared" si="9026"/>
        <v>-2052.6608153333336</v>
      </c>
      <c r="AQ1916" s="166">
        <f t="shared" si="9026"/>
        <v>-4619.8530780000001</v>
      </c>
      <c r="AR1916" s="166">
        <f t="shared" si="9026"/>
        <v>-7187.0453406666675</v>
      </c>
      <c r="AS1916" s="166">
        <f t="shared" si="9026"/>
        <v>-9754.2376033333348</v>
      </c>
      <c r="AT1916" s="166">
        <f t="shared" si="9026"/>
        <v>-12321.429866000002</v>
      </c>
      <c r="AU1916" s="166">
        <f t="shared" si="9026"/>
        <v>-14888.62212866667</v>
      </c>
      <c r="AV1916" s="166"/>
      <c r="AW1916" s="166">
        <f t="shared" si="9011"/>
        <v>-17455.814391333337</v>
      </c>
      <c r="AX1916" s="166">
        <f t="shared" ref="AX1916:BH1916" si="9027">AX1709+AW1916</f>
        <v>-20023.006654000004</v>
      </c>
      <c r="AY1916" s="166">
        <f t="shared" si="9027"/>
        <v>-22590.198916666672</v>
      </c>
      <c r="AZ1916" s="166">
        <f t="shared" si="9027"/>
        <v>-25157.391179333339</v>
      </c>
      <c r="BA1916" s="166">
        <f t="shared" si="9027"/>
        <v>-27724.583442000006</v>
      </c>
      <c r="BB1916" s="166">
        <f t="shared" si="9027"/>
        <v>-30291.775704666674</v>
      </c>
      <c r="BC1916" s="166">
        <f t="shared" si="9027"/>
        <v>-32858.967967333338</v>
      </c>
      <c r="BD1916" s="166">
        <f t="shared" si="9027"/>
        <v>-35426.160230000001</v>
      </c>
      <c r="BE1916" s="166">
        <f t="shared" si="9027"/>
        <v>-37993.352492666665</v>
      </c>
      <c r="BF1916" s="166">
        <f t="shared" si="9027"/>
        <v>-40560.544755333329</v>
      </c>
      <c r="BG1916" s="166">
        <f t="shared" si="9027"/>
        <v>-43127.737017999993</v>
      </c>
      <c r="BH1916" s="166">
        <f t="shared" si="9027"/>
        <v>-45694.929280666656</v>
      </c>
      <c r="BI1916" s="166"/>
      <c r="BV1916" s="142"/>
      <c r="CI1916" s="142"/>
      <c r="CV1916" s="142"/>
      <c r="DI1916" s="142"/>
      <c r="DV1916" s="142"/>
      <c r="EI1916" s="142"/>
    </row>
    <row r="1917" spans="1:139" ht="15.75" outlineLevel="1" x14ac:dyDescent="0.25">
      <c r="A1917" s="2">
        <f t="shared" si="9023"/>
        <v>15</v>
      </c>
      <c r="B1917" s="1" t="str">
        <f t="shared" si="9023"/>
        <v>PRE-10058</v>
      </c>
      <c r="C1917" s="1" t="str">
        <f t="shared" si="9023"/>
        <v>SPP FH - 14th St 13048</v>
      </c>
      <c r="D1917" s="2" t="str">
        <f t="shared" si="9023"/>
        <v>PRE-10058.2</v>
      </c>
      <c r="E1917" s="141" t="str">
        <f t="shared" si="9023"/>
        <v>SPP FH - 14th St 13048 - S&amp;E/R&amp;C</v>
      </c>
      <c r="F1917" s="119"/>
      <c r="G1917" s="194"/>
      <c r="H1917" s="194"/>
      <c r="J1917" s="166">
        <f t="shared" si="8885"/>
        <v>0</v>
      </c>
      <c r="K1917" s="166">
        <f t="shared" ref="K1917:U1917" si="9028">K1710+J1917</f>
        <v>0</v>
      </c>
      <c r="L1917" s="166">
        <f t="shared" si="9028"/>
        <v>0</v>
      </c>
      <c r="M1917" s="166">
        <f t="shared" si="9028"/>
        <v>0</v>
      </c>
      <c r="N1917" s="166">
        <f t="shared" si="9028"/>
        <v>0</v>
      </c>
      <c r="O1917" s="166">
        <f t="shared" si="9028"/>
        <v>0</v>
      </c>
      <c r="P1917" s="166">
        <f t="shared" si="9028"/>
        <v>0</v>
      </c>
      <c r="Q1917" s="166">
        <f t="shared" si="9028"/>
        <v>0</v>
      </c>
      <c r="R1917" s="166">
        <f t="shared" si="9028"/>
        <v>0</v>
      </c>
      <c r="S1917" s="166">
        <f t="shared" si="9028"/>
        <v>0</v>
      </c>
      <c r="T1917" s="166">
        <f t="shared" si="9028"/>
        <v>0</v>
      </c>
      <c r="U1917" s="166">
        <f t="shared" si="9028"/>
        <v>0</v>
      </c>
      <c r="V1917" s="166"/>
      <c r="W1917" s="166">
        <f t="shared" si="9007"/>
        <v>0</v>
      </c>
      <c r="X1917" s="166">
        <f t="shared" ref="X1917:AG1917" si="9029">X1710+W1917</f>
        <v>0</v>
      </c>
      <c r="Y1917" s="166">
        <f t="shared" si="9029"/>
        <v>0</v>
      </c>
      <c r="Z1917" s="166">
        <f t="shared" si="9029"/>
        <v>0</v>
      </c>
      <c r="AA1917" s="166">
        <f t="shared" si="9029"/>
        <v>0</v>
      </c>
      <c r="AB1917" s="166">
        <f t="shared" si="9029"/>
        <v>0</v>
      </c>
      <c r="AC1917" s="166">
        <f t="shared" si="9029"/>
        <v>0</v>
      </c>
      <c r="AD1917" s="166">
        <f t="shared" si="9029"/>
        <v>0</v>
      </c>
      <c r="AE1917" s="166">
        <f t="shared" si="9029"/>
        <v>0</v>
      </c>
      <c r="AF1917" s="166">
        <f t="shared" si="9029"/>
        <v>0</v>
      </c>
      <c r="AG1917" s="166">
        <f t="shared" si="9029"/>
        <v>0</v>
      </c>
      <c r="AH1917" s="166">
        <f t="shared" si="8911"/>
        <v>0</v>
      </c>
      <c r="AI1917" s="166"/>
      <c r="AJ1917" s="166">
        <f t="shared" si="9009"/>
        <v>0</v>
      </c>
      <c r="AK1917" s="166">
        <f t="shared" ref="AK1917:AU1917" si="9030">AK1710+AJ1917</f>
        <v>0</v>
      </c>
      <c r="AL1917" s="166">
        <f t="shared" si="9030"/>
        <v>0</v>
      </c>
      <c r="AM1917" s="166">
        <f t="shared" si="9030"/>
        <v>0</v>
      </c>
      <c r="AN1917" s="166">
        <f t="shared" si="9030"/>
        <v>0</v>
      </c>
      <c r="AO1917" s="166">
        <f t="shared" si="9030"/>
        <v>0</v>
      </c>
      <c r="AP1917" s="166">
        <f t="shared" si="9030"/>
        <v>-2.765811666666667</v>
      </c>
      <c r="AQ1917" s="166">
        <f t="shared" si="9030"/>
        <v>-5.531623333333334</v>
      </c>
      <c r="AR1917" s="166">
        <f t="shared" si="9030"/>
        <v>-8.2974350000000001</v>
      </c>
      <c r="AS1917" s="166">
        <f t="shared" si="9030"/>
        <v>-11.063246666666668</v>
      </c>
      <c r="AT1917" s="166">
        <f t="shared" si="9030"/>
        <v>-13.829058333333336</v>
      </c>
      <c r="AU1917" s="166">
        <f t="shared" si="9030"/>
        <v>-16.594870000000004</v>
      </c>
      <c r="AV1917" s="166"/>
      <c r="AW1917" s="166">
        <f t="shared" si="9011"/>
        <v>-19.360681666666672</v>
      </c>
      <c r="AX1917" s="166">
        <f t="shared" ref="AX1917:BH1917" si="9031">AX1710+AW1917</f>
        <v>-22.12649333333334</v>
      </c>
      <c r="AY1917" s="166">
        <f t="shared" si="9031"/>
        <v>-24.892305000000007</v>
      </c>
      <c r="AZ1917" s="166">
        <f t="shared" si="9031"/>
        <v>-27.658116666666675</v>
      </c>
      <c r="BA1917" s="166">
        <f t="shared" si="9031"/>
        <v>-30.423928333333343</v>
      </c>
      <c r="BB1917" s="166">
        <f t="shared" si="9031"/>
        <v>-33.189740000000008</v>
      </c>
      <c r="BC1917" s="166">
        <f t="shared" si="9031"/>
        <v>-35.955551666666672</v>
      </c>
      <c r="BD1917" s="166">
        <f t="shared" si="9031"/>
        <v>-38.721363333333336</v>
      </c>
      <c r="BE1917" s="166">
        <f t="shared" si="9031"/>
        <v>-41.487175000000001</v>
      </c>
      <c r="BF1917" s="166">
        <f t="shared" si="9031"/>
        <v>-44.252986666666665</v>
      </c>
      <c r="BG1917" s="166">
        <f t="shared" si="9031"/>
        <v>-47.018798333333329</v>
      </c>
      <c r="BH1917" s="166">
        <f t="shared" si="9031"/>
        <v>-49.784609999999994</v>
      </c>
      <c r="BI1917" s="166"/>
      <c r="BV1917" s="142"/>
      <c r="CI1917" s="142"/>
      <c r="CV1917" s="142"/>
      <c r="DI1917" s="142"/>
      <c r="DV1917" s="142"/>
      <c r="EI1917" s="142"/>
    </row>
    <row r="1918" spans="1:139" ht="15.75" outlineLevel="1" x14ac:dyDescent="0.25">
      <c r="A1918" s="2">
        <f t="shared" si="9023"/>
        <v>16</v>
      </c>
      <c r="B1918" s="1" t="str">
        <f t="shared" si="9023"/>
        <v>PRE-10059</v>
      </c>
      <c r="C1918" s="1" t="str">
        <f t="shared" si="9023"/>
        <v>SPP FH - Plymouth St 13094</v>
      </c>
      <c r="D1918" s="2" t="str">
        <f t="shared" si="9023"/>
        <v>PRE-10059.1</v>
      </c>
      <c r="E1918" s="141" t="str">
        <f t="shared" si="9023"/>
        <v>SPP FH - Plymouth St 13094 - OH</v>
      </c>
      <c r="F1918" s="119"/>
      <c r="G1918" s="194"/>
      <c r="H1918" s="194"/>
      <c r="J1918" s="166">
        <f t="shared" si="8885"/>
        <v>0</v>
      </c>
      <c r="K1918" s="166">
        <f t="shared" ref="K1918:U1918" si="9032">K1711+J1918</f>
        <v>0</v>
      </c>
      <c r="L1918" s="166">
        <f t="shared" si="9032"/>
        <v>0</v>
      </c>
      <c r="M1918" s="166">
        <f t="shared" si="9032"/>
        <v>0</v>
      </c>
      <c r="N1918" s="166">
        <f t="shared" si="9032"/>
        <v>0</v>
      </c>
      <c r="O1918" s="166">
        <f t="shared" si="9032"/>
        <v>0</v>
      </c>
      <c r="P1918" s="166">
        <f t="shared" si="9032"/>
        <v>0</v>
      </c>
      <c r="Q1918" s="166">
        <f t="shared" si="9032"/>
        <v>0</v>
      </c>
      <c r="R1918" s="166">
        <f t="shared" si="9032"/>
        <v>0</v>
      </c>
      <c r="S1918" s="166">
        <f t="shared" si="9032"/>
        <v>0</v>
      </c>
      <c r="T1918" s="166">
        <f t="shared" si="9032"/>
        <v>0</v>
      </c>
      <c r="U1918" s="166">
        <f t="shared" si="9032"/>
        <v>0</v>
      </c>
      <c r="V1918" s="166"/>
      <c r="W1918" s="166">
        <f t="shared" si="9007"/>
        <v>0</v>
      </c>
      <c r="X1918" s="166">
        <f t="shared" ref="X1918:AG1918" si="9033">X1711+W1918</f>
        <v>0</v>
      </c>
      <c r="Y1918" s="166">
        <f t="shared" si="9033"/>
        <v>0</v>
      </c>
      <c r="Z1918" s="166">
        <f t="shared" si="9033"/>
        <v>0</v>
      </c>
      <c r="AA1918" s="166">
        <f t="shared" si="9033"/>
        <v>0</v>
      </c>
      <c r="AB1918" s="166">
        <f t="shared" si="9033"/>
        <v>0</v>
      </c>
      <c r="AC1918" s="166">
        <f t="shared" si="9033"/>
        <v>0</v>
      </c>
      <c r="AD1918" s="166">
        <f t="shared" si="9033"/>
        <v>0</v>
      </c>
      <c r="AE1918" s="166">
        <f t="shared" si="9033"/>
        <v>0</v>
      </c>
      <c r="AF1918" s="166">
        <f t="shared" si="9033"/>
        <v>0</v>
      </c>
      <c r="AG1918" s="166">
        <f t="shared" si="9033"/>
        <v>0</v>
      </c>
      <c r="AH1918" s="166">
        <f t="shared" si="8911"/>
        <v>0</v>
      </c>
      <c r="AI1918" s="166"/>
      <c r="AJ1918" s="166">
        <f t="shared" si="9009"/>
        <v>0</v>
      </c>
      <c r="AK1918" s="166">
        <f t="shared" ref="AK1918:AU1918" si="9034">AK1711+AJ1918</f>
        <v>0</v>
      </c>
      <c r="AL1918" s="166">
        <f t="shared" si="9034"/>
        <v>0</v>
      </c>
      <c r="AM1918" s="166">
        <f t="shared" si="9034"/>
        <v>0</v>
      </c>
      <c r="AN1918" s="166">
        <f t="shared" si="9034"/>
        <v>0</v>
      </c>
      <c r="AO1918" s="166">
        <f t="shared" si="9034"/>
        <v>0</v>
      </c>
      <c r="AP1918" s="166">
        <f t="shared" si="9034"/>
        <v>0</v>
      </c>
      <c r="AQ1918" s="166">
        <f t="shared" si="9034"/>
        <v>0</v>
      </c>
      <c r="AR1918" s="166">
        <f t="shared" si="9034"/>
        <v>0</v>
      </c>
      <c r="AS1918" s="166">
        <f t="shared" si="9034"/>
        <v>0</v>
      </c>
      <c r="AT1918" s="166">
        <f t="shared" si="9034"/>
        <v>0</v>
      </c>
      <c r="AU1918" s="166">
        <f t="shared" si="9034"/>
        <v>0</v>
      </c>
      <c r="AV1918" s="166"/>
      <c r="AW1918" s="166">
        <f t="shared" si="9011"/>
        <v>-2385.5172923333334</v>
      </c>
      <c r="AX1918" s="166">
        <f t="shared" ref="AX1918:BH1918" si="9035">AX1711+AW1918</f>
        <v>-4771.0345846666669</v>
      </c>
      <c r="AY1918" s="166">
        <f t="shared" si="9035"/>
        <v>-7156.5518769999999</v>
      </c>
      <c r="AZ1918" s="166">
        <f t="shared" si="9035"/>
        <v>-9542.0691693333338</v>
      </c>
      <c r="BA1918" s="166">
        <f t="shared" si="9035"/>
        <v>-11927.586461666668</v>
      </c>
      <c r="BB1918" s="166">
        <f t="shared" si="9035"/>
        <v>-14313.103754000002</v>
      </c>
      <c r="BC1918" s="166">
        <f t="shared" si="9035"/>
        <v>-16698.621046333334</v>
      </c>
      <c r="BD1918" s="166">
        <f t="shared" si="9035"/>
        <v>-19084.138338666668</v>
      </c>
      <c r="BE1918" s="166">
        <f t="shared" si="9035"/>
        <v>-21469.655631000001</v>
      </c>
      <c r="BF1918" s="166">
        <f t="shared" si="9035"/>
        <v>-23855.172923333335</v>
      </c>
      <c r="BG1918" s="166">
        <f t="shared" si="9035"/>
        <v>-26240.690215666669</v>
      </c>
      <c r="BH1918" s="166">
        <f t="shared" si="9035"/>
        <v>-28626.207508000003</v>
      </c>
      <c r="BI1918" s="166"/>
      <c r="BV1918" s="142"/>
      <c r="CI1918" s="142"/>
      <c r="CV1918" s="142"/>
      <c r="DI1918" s="142"/>
      <c r="DV1918" s="142"/>
      <c r="EI1918" s="142"/>
    </row>
    <row r="1919" spans="1:139" ht="15.75" outlineLevel="1" x14ac:dyDescent="0.25">
      <c r="A1919" s="2">
        <f t="shared" si="9023"/>
        <v>16</v>
      </c>
      <c r="B1919" s="1" t="str">
        <f t="shared" si="9023"/>
        <v>PRE-10059</v>
      </c>
      <c r="C1919" s="1" t="str">
        <f t="shared" si="9023"/>
        <v>SPP FH - Plymouth St 13094</v>
      </c>
      <c r="D1919" s="2" t="str">
        <f t="shared" si="9023"/>
        <v>PRE-10059.2</v>
      </c>
      <c r="E1919" s="141" t="str">
        <f t="shared" si="9023"/>
        <v>SPP FH - Plymouth St 13094-S&amp;E/R&amp;C</v>
      </c>
      <c r="F1919" s="119"/>
      <c r="G1919" s="194"/>
      <c r="H1919" s="194"/>
      <c r="J1919" s="166">
        <f t="shared" si="8885"/>
        <v>0</v>
      </c>
      <c r="K1919" s="166">
        <f t="shared" ref="K1919:U1919" si="9036">K1712+J1919</f>
        <v>0</v>
      </c>
      <c r="L1919" s="166">
        <f t="shared" si="9036"/>
        <v>0</v>
      </c>
      <c r="M1919" s="166">
        <f t="shared" si="9036"/>
        <v>0</v>
      </c>
      <c r="N1919" s="166">
        <f t="shared" si="9036"/>
        <v>0</v>
      </c>
      <c r="O1919" s="166">
        <f t="shared" si="9036"/>
        <v>0</v>
      </c>
      <c r="P1919" s="166">
        <f t="shared" si="9036"/>
        <v>0</v>
      </c>
      <c r="Q1919" s="166">
        <f t="shared" si="9036"/>
        <v>0</v>
      </c>
      <c r="R1919" s="166">
        <f t="shared" si="9036"/>
        <v>0</v>
      </c>
      <c r="S1919" s="166">
        <f t="shared" si="9036"/>
        <v>0</v>
      </c>
      <c r="T1919" s="166">
        <f t="shared" si="9036"/>
        <v>0</v>
      </c>
      <c r="U1919" s="166">
        <f t="shared" si="9036"/>
        <v>0</v>
      </c>
      <c r="V1919" s="166"/>
      <c r="W1919" s="166">
        <f t="shared" si="9007"/>
        <v>0</v>
      </c>
      <c r="X1919" s="166">
        <f t="shared" ref="X1919:AG1919" si="9037">X1712+W1919</f>
        <v>0</v>
      </c>
      <c r="Y1919" s="166">
        <f t="shared" si="9037"/>
        <v>0</v>
      </c>
      <c r="Z1919" s="166">
        <f t="shared" si="9037"/>
        <v>0</v>
      </c>
      <c r="AA1919" s="166">
        <f t="shared" si="9037"/>
        <v>0</v>
      </c>
      <c r="AB1919" s="166">
        <f t="shared" si="9037"/>
        <v>0</v>
      </c>
      <c r="AC1919" s="166">
        <f t="shared" si="9037"/>
        <v>0</v>
      </c>
      <c r="AD1919" s="166">
        <f t="shared" si="9037"/>
        <v>0</v>
      </c>
      <c r="AE1919" s="166">
        <f t="shared" si="9037"/>
        <v>0</v>
      </c>
      <c r="AF1919" s="166">
        <f t="shared" si="9037"/>
        <v>0</v>
      </c>
      <c r="AG1919" s="166">
        <f t="shared" si="9037"/>
        <v>0</v>
      </c>
      <c r="AH1919" s="166">
        <f t="shared" si="8911"/>
        <v>0</v>
      </c>
      <c r="AI1919" s="166"/>
      <c r="AJ1919" s="166">
        <f t="shared" si="9009"/>
        <v>0</v>
      </c>
      <c r="AK1919" s="166">
        <f t="shared" ref="AK1919:AU1919" si="9038">AK1712+AJ1919</f>
        <v>0</v>
      </c>
      <c r="AL1919" s="166">
        <f t="shared" si="9038"/>
        <v>0</v>
      </c>
      <c r="AM1919" s="166">
        <f t="shared" si="9038"/>
        <v>0</v>
      </c>
      <c r="AN1919" s="166">
        <f t="shared" si="9038"/>
        <v>0</v>
      </c>
      <c r="AO1919" s="166">
        <f t="shared" si="9038"/>
        <v>0</v>
      </c>
      <c r="AP1919" s="166">
        <f t="shared" si="9038"/>
        <v>0</v>
      </c>
      <c r="AQ1919" s="166">
        <f t="shared" si="9038"/>
        <v>0</v>
      </c>
      <c r="AR1919" s="166">
        <f t="shared" si="9038"/>
        <v>0</v>
      </c>
      <c r="AS1919" s="166">
        <f t="shared" si="9038"/>
        <v>0</v>
      </c>
      <c r="AT1919" s="166">
        <f t="shared" si="9038"/>
        <v>0</v>
      </c>
      <c r="AU1919" s="166">
        <f t="shared" si="9038"/>
        <v>0</v>
      </c>
      <c r="AV1919" s="166"/>
      <c r="AW1919" s="166">
        <f t="shared" si="9011"/>
        <v>0</v>
      </c>
      <c r="AX1919" s="166">
        <f t="shared" ref="AX1919:BH1919" si="9039">AX1712+AW1919</f>
        <v>-4467.3793093333334</v>
      </c>
      <c r="AY1919" s="166">
        <f t="shared" si="9039"/>
        <v>-8934.7586186666667</v>
      </c>
      <c r="AZ1919" s="166">
        <f t="shared" si="9039"/>
        <v>-13402.137928</v>
      </c>
      <c r="BA1919" s="166">
        <f t="shared" si="9039"/>
        <v>-17869.517237333333</v>
      </c>
      <c r="BB1919" s="166">
        <f t="shared" si="9039"/>
        <v>-22336.896546666667</v>
      </c>
      <c r="BC1919" s="166">
        <f t="shared" si="9039"/>
        <v>-26804.275856</v>
      </c>
      <c r="BD1919" s="166">
        <f t="shared" si="9039"/>
        <v>-31271.655165333334</v>
      </c>
      <c r="BE1919" s="166">
        <f t="shared" si="9039"/>
        <v>-35739.034474666667</v>
      </c>
      <c r="BF1919" s="166">
        <f t="shared" si="9039"/>
        <v>-40206.413784000004</v>
      </c>
      <c r="BG1919" s="166">
        <f t="shared" si="9039"/>
        <v>-44673.793093333341</v>
      </c>
      <c r="BH1919" s="166">
        <f t="shared" si="9039"/>
        <v>-49141.172402666678</v>
      </c>
      <c r="BI1919" s="166"/>
      <c r="BV1919" s="142"/>
      <c r="CI1919" s="142"/>
      <c r="CV1919" s="142"/>
      <c r="DI1919" s="142"/>
      <c r="DV1919" s="142"/>
      <c r="EI1919" s="142"/>
    </row>
    <row r="1920" spans="1:139" ht="15.75" outlineLevel="1" x14ac:dyDescent="0.25">
      <c r="A1920" s="2">
        <f t="shared" si="9023"/>
        <v>17</v>
      </c>
      <c r="B1920" s="1" t="str">
        <f t="shared" si="9023"/>
        <v>FH - TBD12</v>
      </c>
      <c r="C1920" s="1" t="str">
        <f t="shared" si="9023"/>
        <v>SPP FH - 13770</v>
      </c>
      <c r="D1920" s="2" t="str">
        <f t="shared" si="9023"/>
        <v>FH - TBD12.1</v>
      </c>
      <c r="E1920" s="141" t="str">
        <f t="shared" si="9023"/>
        <v>SPP FH - Lake Juliana 13770 - OH Feeder</v>
      </c>
      <c r="F1920" s="119"/>
      <c r="G1920" s="194"/>
      <c r="H1920" s="194"/>
      <c r="J1920" s="166">
        <f t="shared" si="8885"/>
        <v>0</v>
      </c>
      <c r="K1920" s="166">
        <f t="shared" ref="K1920:U1920" si="9040">K1713+J1920</f>
        <v>0</v>
      </c>
      <c r="L1920" s="166">
        <f t="shared" si="9040"/>
        <v>0</v>
      </c>
      <c r="M1920" s="166">
        <f t="shared" si="9040"/>
        <v>0</v>
      </c>
      <c r="N1920" s="166">
        <f t="shared" si="9040"/>
        <v>0</v>
      </c>
      <c r="O1920" s="166">
        <f t="shared" si="9040"/>
        <v>0</v>
      </c>
      <c r="P1920" s="166">
        <f t="shared" si="9040"/>
        <v>0</v>
      </c>
      <c r="Q1920" s="166">
        <f t="shared" si="9040"/>
        <v>0</v>
      </c>
      <c r="R1920" s="166">
        <f t="shared" si="9040"/>
        <v>0</v>
      </c>
      <c r="S1920" s="166">
        <f t="shared" si="9040"/>
        <v>0</v>
      </c>
      <c r="T1920" s="166">
        <f t="shared" si="9040"/>
        <v>0</v>
      </c>
      <c r="U1920" s="166">
        <f t="shared" si="9040"/>
        <v>0</v>
      </c>
      <c r="V1920" s="166"/>
      <c r="W1920" s="166">
        <f t="shared" si="9007"/>
        <v>0</v>
      </c>
      <c r="X1920" s="166">
        <f t="shared" ref="X1920:AG1920" si="9041">X1713+W1920</f>
        <v>0</v>
      </c>
      <c r="Y1920" s="166">
        <f t="shared" si="9041"/>
        <v>0</v>
      </c>
      <c r="Z1920" s="166">
        <f t="shared" si="9041"/>
        <v>0</v>
      </c>
      <c r="AA1920" s="166">
        <f t="shared" si="9041"/>
        <v>0</v>
      </c>
      <c r="AB1920" s="166">
        <f t="shared" si="9041"/>
        <v>0</v>
      </c>
      <c r="AC1920" s="166">
        <f t="shared" si="9041"/>
        <v>0</v>
      </c>
      <c r="AD1920" s="166">
        <f t="shared" si="9041"/>
        <v>0</v>
      </c>
      <c r="AE1920" s="166">
        <f t="shared" si="9041"/>
        <v>0</v>
      </c>
      <c r="AF1920" s="166">
        <f t="shared" si="9041"/>
        <v>0</v>
      </c>
      <c r="AG1920" s="166">
        <f t="shared" si="9041"/>
        <v>0</v>
      </c>
      <c r="AH1920" s="166">
        <f t="shared" si="8911"/>
        <v>0</v>
      </c>
      <c r="AI1920" s="166"/>
      <c r="AJ1920" s="166">
        <f t="shared" si="9009"/>
        <v>0</v>
      </c>
      <c r="AK1920" s="166">
        <f t="shared" ref="AK1920:AU1920" si="9042">AK1713+AJ1920</f>
        <v>0</v>
      </c>
      <c r="AL1920" s="166">
        <f t="shared" si="9042"/>
        <v>0</v>
      </c>
      <c r="AM1920" s="166">
        <f t="shared" si="9042"/>
        <v>0</v>
      </c>
      <c r="AN1920" s="166">
        <f t="shared" si="9042"/>
        <v>0</v>
      </c>
      <c r="AO1920" s="166">
        <f t="shared" si="9042"/>
        <v>0</v>
      </c>
      <c r="AP1920" s="166">
        <f t="shared" si="9042"/>
        <v>0</v>
      </c>
      <c r="AQ1920" s="166">
        <f t="shared" si="9042"/>
        <v>0</v>
      </c>
      <c r="AR1920" s="166">
        <f t="shared" si="9042"/>
        <v>0</v>
      </c>
      <c r="AS1920" s="166">
        <f t="shared" si="9042"/>
        <v>0</v>
      </c>
      <c r="AT1920" s="166">
        <f t="shared" si="9042"/>
        <v>0</v>
      </c>
      <c r="AU1920" s="166">
        <f t="shared" si="9042"/>
        <v>0</v>
      </c>
      <c r="AV1920" s="166"/>
      <c r="AW1920" s="166">
        <f t="shared" si="9011"/>
        <v>-3278.2208510416667</v>
      </c>
      <c r="AX1920" s="166">
        <f t="shared" ref="AX1920:BH1920" si="9043">AX1713+AW1920</f>
        <v>-6556.4417020833334</v>
      </c>
      <c r="AY1920" s="166">
        <f t="shared" si="9043"/>
        <v>-9834.6625531249992</v>
      </c>
      <c r="AZ1920" s="166">
        <f t="shared" si="9043"/>
        <v>-13112.883404166667</v>
      </c>
      <c r="BA1920" s="166">
        <f t="shared" si="9043"/>
        <v>-16391.104255208335</v>
      </c>
      <c r="BB1920" s="166">
        <f t="shared" si="9043"/>
        <v>-19669.325106250002</v>
      </c>
      <c r="BC1920" s="166">
        <f t="shared" si="9043"/>
        <v>-22947.54595729167</v>
      </c>
      <c r="BD1920" s="166">
        <f t="shared" si="9043"/>
        <v>-26225.766808333337</v>
      </c>
      <c r="BE1920" s="166">
        <f t="shared" si="9043"/>
        <v>-29503.987659375005</v>
      </c>
      <c r="BF1920" s="166">
        <f t="shared" si="9043"/>
        <v>-32782.208510416669</v>
      </c>
      <c r="BG1920" s="166">
        <f t="shared" si="9043"/>
        <v>-36060.429361458337</v>
      </c>
      <c r="BH1920" s="166">
        <f t="shared" si="9043"/>
        <v>-39338.650212500004</v>
      </c>
      <c r="BI1920" s="166"/>
      <c r="BV1920" s="142"/>
      <c r="CI1920" s="142"/>
      <c r="CV1920" s="142"/>
      <c r="DI1920" s="142"/>
      <c r="DV1920" s="142"/>
      <c r="EI1920" s="142"/>
    </row>
    <row r="1921" spans="1:139" ht="15.75" outlineLevel="1" x14ac:dyDescent="0.25">
      <c r="A1921" s="2">
        <f t="shared" si="9023"/>
        <v>17</v>
      </c>
      <c r="B1921" s="1" t="str">
        <f t="shared" si="9023"/>
        <v>PRE-10060</v>
      </c>
      <c r="C1921" s="1" t="str">
        <f t="shared" si="9023"/>
        <v>SPP FH - Lake Juliana 13770</v>
      </c>
      <c r="D1921" s="2" t="str">
        <f t="shared" si="9023"/>
        <v>PRE-10060.2</v>
      </c>
      <c r="E1921" s="141" t="str">
        <f t="shared" si="9023"/>
        <v>SPP FH - Lake Juliana 13770-S&amp;E/R&amp;C</v>
      </c>
      <c r="F1921" s="119"/>
      <c r="G1921" s="194"/>
      <c r="H1921" s="194"/>
      <c r="J1921" s="166">
        <f t="shared" si="8885"/>
        <v>0</v>
      </c>
      <c r="K1921" s="166">
        <f t="shared" ref="K1921:U1921" si="9044">K1714+J1921</f>
        <v>0</v>
      </c>
      <c r="L1921" s="166">
        <f t="shared" si="9044"/>
        <v>0</v>
      </c>
      <c r="M1921" s="166">
        <f t="shared" si="9044"/>
        <v>0</v>
      </c>
      <c r="N1921" s="166">
        <f t="shared" si="9044"/>
        <v>0</v>
      </c>
      <c r="O1921" s="166">
        <f t="shared" si="9044"/>
        <v>0</v>
      </c>
      <c r="P1921" s="166">
        <f t="shared" si="9044"/>
        <v>0</v>
      </c>
      <c r="Q1921" s="166">
        <f t="shared" si="9044"/>
        <v>0</v>
      </c>
      <c r="R1921" s="166">
        <f t="shared" si="9044"/>
        <v>0</v>
      </c>
      <c r="S1921" s="166">
        <f t="shared" si="9044"/>
        <v>0</v>
      </c>
      <c r="T1921" s="166">
        <f t="shared" si="9044"/>
        <v>0</v>
      </c>
      <c r="U1921" s="166">
        <f t="shared" si="9044"/>
        <v>0</v>
      </c>
      <c r="V1921" s="166"/>
      <c r="W1921" s="166">
        <f t="shared" si="9007"/>
        <v>0</v>
      </c>
      <c r="X1921" s="166">
        <f t="shared" ref="X1921:AG1921" si="9045">X1714+W1921</f>
        <v>0</v>
      </c>
      <c r="Y1921" s="166">
        <f t="shared" si="9045"/>
        <v>0</v>
      </c>
      <c r="Z1921" s="166">
        <f t="shared" si="9045"/>
        <v>0</v>
      </c>
      <c r="AA1921" s="166">
        <f t="shared" si="9045"/>
        <v>0</v>
      </c>
      <c r="AB1921" s="166">
        <f t="shared" si="9045"/>
        <v>0</v>
      </c>
      <c r="AC1921" s="166">
        <f t="shared" si="9045"/>
        <v>0</v>
      </c>
      <c r="AD1921" s="166">
        <f t="shared" si="9045"/>
        <v>0</v>
      </c>
      <c r="AE1921" s="166">
        <f t="shared" si="9045"/>
        <v>0</v>
      </c>
      <c r="AF1921" s="166">
        <f t="shared" si="9045"/>
        <v>0</v>
      </c>
      <c r="AG1921" s="166">
        <f t="shared" si="9045"/>
        <v>0</v>
      </c>
      <c r="AH1921" s="166">
        <f t="shared" si="8911"/>
        <v>0</v>
      </c>
      <c r="AI1921" s="166"/>
      <c r="AJ1921" s="166">
        <f t="shared" si="9009"/>
        <v>0</v>
      </c>
      <c r="AK1921" s="166">
        <f t="shared" ref="AK1921:AU1921" si="9046">AK1714+AJ1921</f>
        <v>0</v>
      </c>
      <c r="AL1921" s="166">
        <f t="shared" si="9046"/>
        <v>0</v>
      </c>
      <c r="AM1921" s="166">
        <f t="shared" si="9046"/>
        <v>0</v>
      </c>
      <c r="AN1921" s="166">
        <f t="shared" si="9046"/>
        <v>0</v>
      </c>
      <c r="AO1921" s="166">
        <f t="shared" si="9046"/>
        <v>0</v>
      </c>
      <c r="AP1921" s="166">
        <f t="shared" si="9046"/>
        <v>0</v>
      </c>
      <c r="AQ1921" s="166">
        <f t="shared" si="9046"/>
        <v>-0.58102333333333345</v>
      </c>
      <c r="AR1921" s="166">
        <f t="shared" si="9046"/>
        <v>-1.1620466666666669</v>
      </c>
      <c r="AS1921" s="166">
        <f t="shared" si="9046"/>
        <v>-1000.74307</v>
      </c>
      <c r="AT1921" s="166">
        <f t="shared" si="9046"/>
        <v>-2999.3240933333332</v>
      </c>
      <c r="AU1921" s="166">
        <f t="shared" si="9046"/>
        <v>-5996.9051166666668</v>
      </c>
      <c r="AV1921" s="166"/>
      <c r="AW1921" s="166">
        <f t="shared" si="9011"/>
        <v>-9993.4861400000009</v>
      </c>
      <c r="AX1921" s="166">
        <f t="shared" ref="AX1921:BH1921" si="9047">AX1714+AW1921</f>
        <v>-13990.067163333333</v>
      </c>
      <c r="AY1921" s="166">
        <f t="shared" si="9047"/>
        <v>-17986.648186666665</v>
      </c>
      <c r="AZ1921" s="166">
        <f t="shared" si="9047"/>
        <v>-21983.229209999998</v>
      </c>
      <c r="BA1921" s="166">
        <f t="shared" si="9047"/>
        <v>-25979.81023333333</v>
      </c>
      <c r="BB1921" s="166">
        <f t="shared" si="9047"/>
        <v>-29976.391256666662</v>
      </c>
      <c r="BC1921" s="166">
        <f t="shared" si="9047"/>
        <v>-33972.972279999994</v>
      </c>
      <c r="BD1921" s="166">
        <f t="shared" si="9047"/>
        <v>-37969.553303333327</v>
      </c>
      <c r="BE1921" s="166">
        <f t="shared" si="9047"/>
        <v>-41966.134326666659</v>
      </c>
      <c r="BF1921" s="166">
        <f t="shared" si="9047"/>
        <v>-45962.715349999991</v>
      </c>
      <c r="BG1921" s="166">
        <f t="shared" si="9047"/>
        <v>-49959.296373333324</v>
      </c>
      <c r="BH1921" s="166">
        <f t="shared" si="9047"/>
        <v>-53955.877396666656</v>
      </c>
      <c r="BI1921" s="166"/>
      <c r="BV1921" s="142"/>
      <c r="CI1921" s="142"/>
      <c r="CV1921" s="142"/>
      <c r="DI1921" s="142"/>
      <c r="DV1921" s="142"/>
      <c r="EI1921" s="142"/>
    </row>
    <row r="1922" spans="1:139" ht="15.75" outlineLevel="1" x14ac:dyDescent="0.25">
      <c r="A1922" s="2">
        <f t="shared" si="9023"/>
        <v>18</v>
      </c>
      <c r="B1922" s="1" t="str">
        <f t="shared" si="9023"/>
        <v>PRE-10061</v>
      </c>
      <c r="C1922" s="1" t="str">
        <f t="shared" si="9023"/>
        <v>SPP FH - Lake Alfred 13118</v>
      </c>
      <c r="D1922" s="2" t="str">
        <f t="shared" si="9023"/>
        <v>PRE-10061.1</v>
      </c>
      <c r="E1922" s="141" t="str">
        <f t="shared" si="9023"/>
        <v>SPP FH - Lake Alfred 13118 -OH Feeder</v>
      </c>
      <c r="F1922" s="119"/>
      <c r="G1922" s="194"/>
      <c r="H1922" s="194"/>
      <c r="J1922" s="166">
        <f t="shared" si="8885"/>
        <v>0</v>
      </c>
      <c r="K1922" s="166">
        <f t="shared" ref="K1922:U1922" si="9048">K1715+J1922</f>
        <v>0</v>
      </c>
      <c r="L1922" s="166">
        <f t="shared" si="9048"/>
        <v>0</v>
      </c>
      <c r="M1922" s="166">
        <f t="shared" si="9048"/>
        <v>0</v>
      </c>
      <c r="N1922" s="166">
        <f t="shared" si="9048"/>
        <v>0</v>
      </c>
      <c r="O1922" s="166">
        <f t="shared" si="9048"/>
        <v>0</v>
      </c>
      <c r="P1922" s="166">
        <f t="shared" si="9048"/>
        <v>0</v>
      </c>
      <c r="Q1922" s="166">
        <f t="shared" si="9048"/>
        <v>0</v>
      </c>
      <c r="R1922" s="166">
        <f t="shared" si="9048"/>
        <v>0</v>
      </c>
      <c r="S1922" s="166">
        <f t="shared" si="9048"/>
        <v>0</v>
      </c>
      <c r="T1922" s="166">
        <f t="shared" si="9048"/>
        <v>0</v>
      </c>
      <c r="U1922" s="166">
        <f t="shared" si="9048"/>
        <v>0</v>
      </c>
      <c r="V1922" s="166"/>
      <c r="W1922" s="166">
        <f t="shared" si="9007"/>
        <v>0</v>
      </c>
      <c r="X1922" s="166">
        <f t="shared" ref="X1922:AG1922" si="9049">X1715+W1922</f>
        <v>0</v>
      </c>
      <c r="Y1922" s="166">
        <f t="shared" si="9049"/>
        <v>0</v>
      </c>
      <c r="Z1922" s="166">
        <f t="shared" si="9049"/>
        <v>0</v>
      </c>
      <c r="AA1922" s="166">
        <f t="shared" si="9049"/>
        <v>0</v>
      </c>
      <c r="AB1922" s="166">
        <f t="shared" si="9049"/>
        <v>0</v>
      </c>
      <c r="AC1922" s="166">
        <f t="shared" si="9049"/>
        <v>0</v>
      </c>
      <c r="AD1922" s="166">
        <f t="shared" si="9049"/>
        <v>0</v>
      </c>
      <c r="AE1922" s="166">
        <f t="shared" si="9049"/>
        <v>0</v>
      </c>
      <c r="AF1922" s="166">
        <f t="shared" si="9049"/>
        <v>0</v>
      </c>
      <c r="AG1922" s="166">
        <f t="shared" si="9049"/>
        <v>0</v>
      </c>
      <c r="AH1922" s="166">
        <f t="shared" si="8911"/>
        <v>0</v>
      </c>
      <c r="AI1922" s="166"/>
      <c r="AJ1922" s="166">
        <f t="shared" si="9009"/>
        <v>0</v>
      </c>
      <c r="AK1922" s="166">
        <f t="shared" ref="AK1922:AU1922" si="9050">AK1715+AJ1922</f>
        <v>0</v>
      </c>
      <c r="AL1922" s="166">
        <f t="shared" si="9050"/>
        <v>0</v>
      </c>
      <c r="AM1922" s="166">
        <f t="shared" si="9050"/>
        <v>0</v>
      </c>
      <c r="AN1922" s="166">
        <f t="shared" si="9050"/>
        <v>0</v>
      </c>
      <c r="AO1922" s="166">
        <f t="shared" si="9050"/>
        <v>0</v>
      </c>
      <c r="AP1922" s="166">
        <f t="shared" si="9050"/>
        <v>0</v>
      </c>
      <c r="AQ1922" s="166">
        <f t="shared" si="9050"/>
        <v>0</v>
      </c>
      <c r="AR1922" s="166">
        <f t="shared" si="9050"/>
        <v>0</v>
      </c>
      <c r="AS1922" s="166">
        <f t="shared" si="9050"/>
        <v>-2211.2105020000004</v>
      </c>
      <c r="AT1922" s="166">
        <f t="shared" si="9050"/>
        <v>-4422.4210040000007</v>
      </c>
      <c r="AU1922" s="166">
        <f t="shared" si="9050"/>
        <v>-6633.6315060000015</v>
      </c>
      <c r="AV1922" s="166"/>
      <c r="AW1922" s="166">
        <f t="shared" si="9011"/>
        <v>-8844.8420080000014</v>
      </c>
      <c r="AX1922" s="166">
        <f t="shared" ref="AX1922:BH1922" si="9051">AX1715+AW1922</f>
        <v>-11056.052510000001</v>
      </c>
      <c r="AY1922" s="166">
        <f t="shared" si="9051"/>
        <v>-13267.263012000001</v>
      </c>
      <c r="AZ1922" s="166">
        <f t="shared" si="9051"/>
        <v>-15478.473514000001</v>
      </c>
      <c r="BA1922" s="166">
        <f t="shared" si="9051"/>
        <v>-17689.684016000003</v>
      </c>
      <c r="BB1922" s="166">
        <f t="shared" si="9051"/>
        <v>-19900.894518000005</v>
      </c>
      <c r="BC1922" s="166">
        <f t="shared" si="9051"/>
        <v>-22112.105020000006</v>
      </c>
      <c r="BD1922" s="166">
        <f t="shared" si="9051"/>
        <v>-24323.315522000008</v>
      </c>
      <c r="BE1922" s="166">
        <f t="shared" si="9051"/>
        <v>-26534.52602400001</v>
      </c>
      <c r="BF1922" s="166">
        <f t="shared" si="9051"/>
        <v>-28745.736526000012</v>
      </c>
      <c r="BG1922" s="166">
        <f t="shared" si="9051"/>
        <v>-30956.947028000013</v>
      </c>
      <c r="BH1922" s="166">
        <f t="shared" si="9051"/>
        <v>-33168.157530000011</v>
      </c>
      <c r="BI1922" s="166"/>
      <c r="BV1922" s="142"/>
      <c r="CI1922" s="142"/>
      <c r="CV1922" s="142"/>
      <c r="DI1922" s="142"/>
      <c r="DV1922" s="142"/>
      <c r="EI1922" s="142"/>
    </row>
    <row r="1923" spans="1:139" ht="15.75" outlineLevel="1" x14ac:dyDescent="0.25">
      <c r="A1923" s="2">
        <f t="shared" si="9023"/>
        <v>18</v>
      </c>
      <c r="B1923" s="1" t="str">
        <f t="shared" si="9023"/>
        <v>FH - TBD13</v>
      </c>
      <c r="C1923" s="1" t="str">
        <f t="shared" si="9023"/>
        <v>SPP FH - 13118</v>
      </c>
      <c r="D1923" s="2" t="str">
        <f t="shared" si="9023"/>
        <v>FH - TBD13.2</v>
      </c>
      <c r="E1923" s="141" t="str">
        <f t="shared" si="9023"/>
        <v>SPP FH - Lake Alfred 13118 - S&amp;E/R&amp;C</v>
      </c>
      <c r="F1923" s="119"/>
      <c r="G1923" s="194"/>
      <c r="H1923" s="194"/>
      <c r="J1923" s="166">
        <f t="shared" si="8885"/>
        <v>0</v>
      </c>
      <c r="K1923" s="166">
        <f t="shared" ref="K1923:U1923" si="9052">K1716+J1923</f>
        <v>0</v>
      </c>
      <c r="L1923" s="166">
        <f t="shared" si="9052"/>
        <v>0</v>
      </c>
      <c r="M1923" s="166">
        <f t="shared" si="9052"/>
        <v>0</v>
      </c>
      <c r="N1923" s="166">
        <f t="shared" si="9052"/>
        <v>0</v>
      </c>
      <c r="O1923" s="166">
        <f t="shared" si="9052"/>
        <v>0</v>
      </c>
      <c r="P1923" s="166">
        <f t="shared" si="9052"/>
        <v>0</v>
      </c>
      <c r="Q1923" s="166">
        <f t="shared" si="9052"/>
        <v>0</v>
      </c>
      <c r="R1923" s="166">
        <f t="shared" si="9052"/>
        <v>0</v>
      </c>
      <c r="S1923" s="166">
        <f t="shared" si="9052"/>
        <v>0</v>
      </c>
      <c r="T1923" s="166">
        <f t="shared" si="9052"/>
        <v>0</v>
      </c>
      <c r="U1923" s="166">
        <f t="shared" si="9052"/>
        <v>0</v>
      </c>
      <c r="V1923" s="166"/>
      <c r="W1923" s="166">
        <f t="shared" si="9007"/>
        <v>0</v>
      </c>
      <c r="X1923" s="166">
        <f t="shared" ref="X1923:AG1923" si="9053">X1716+W1923</f>
        <v>0</v>
      </c>
      <c r="Y1923" s="166">
        <f t="shared" si="9053"/>
        <v>0</v>
      </c>
      <c r="Z1923" s="166">
        <f t="shared" si="9053"/>
        <v>0</v>
      </c>
      <c r="AA1923" s="166">
        <f t="shared" si="9053"/>
        <v>0</v>
      </c>
      <c r="AB1923" s="166">
        <f t="shared" si="9053"/>
        <v>0</v>
      </c>
      <c r="AC1923" s="166">
        <f t="shared" si="9053"/>
        <v>0</v>
      </c>
      <c r="AD1923" s="166">
        <f t="shared" si="9053"/>
        <v>0</v>
      </c>
      <c r="AE1923" s="166">
        <f t="shared" si="9053"/>
        <v>0</v>
      </c>
      <c r="AF1923" s="166">
        <f t="shared" si="9053"/>
        <v>0</v>
      </c>
      <c r="AG1923" s="166">
        <f t="shared" si="9053"/>
        <v>0</v>
      </c>
      <c r="AH1923" s="166">
        <f t="shared" si="8911"/>
        <v>0</v>
      </c>
      <c r="AI1923" s="166"/>
      <c r="AJ1923" s="166">
        <f t="shared" si="9009"/>
        <v>0</v>
      </c>
      <c r="AK1923" s="166">
        <f t="shared" ref="AK1923:AU1923" si="9054">AK1716+AJ1923</f>
        <v>0</v>
      </c>
      <c r="AL1923" s="166">
        <f t="shared" si="9054"/>
        <v>0</v>
      </c>
      <c r="AM1923" s="166">
        <f t="shared" si="9054"/>
        <v>0</v>
      </c>
      <c r="AN1923" s="166">
        <f t="shared" si="9054"/>
        <v>0</v>
      </c>
      <c r="AO1923" s="166">
        <f t="shared" si="9054"/>
        <v>0</v>
      </c>
      <c r="AP1923" s="166">
        <f t="shared" si="9054"/>
        <v>0</v>
      </c>
      <c r="AQ1923" s="166">
        <f t="shared" si="9054"/>
        <v>0</v>
      </c>
      <c r="AR1923" s="166">
        <f t="shared" si="9054"/>
        <v>0</v>
      </c>
      <c r="AS1923" s="166">
        <f t="shared" si="9054"/>
        <v>0</v>
      </c>
      <c r="AT1923" s="166">
        <f t="shared" si="9054"/>
        <v>0</v>
      </c>
      <c r="AU1923" s="166">
        <f t="shared" si="9054"/>
        <v>0</v>
      </c>
      <c r="AV1923" s="166"/>
      <c r="AW1923" s="166">
        <f t="shared" si="9011"/>
        <v>0</v>
      </c>
      <c r="AX1923" s="166">
        <f t="shared" ref="AX1923:BH1923" si="9055">AX1716+AW1923</f>
        <v>0</v>
      </c>
      <c r="AY1923" s="166">
        <f t="shared" si="9055"/>
        <v>0</v>
      </c>
      <c r="AZ1923" s="166">
        <f t="shared" si="9055"/>
        <v>-1998</v>
      </c>
      <c r="BA1923" s="166">
        <f t="shared" si="9055"/>
        <v>-3996</v>
      </c>
      <c r="BB1923" s="166">
        <f t="shared" si="9055"/>
        <v>-5994</v>
      </c>
      <c r="BC1923" s="166">
        <f t="shared" si="9055"/>
        <v>-7992</v>
      </c>
      <c r="BD1923" s="166">
        <f t="shared" si="9055"/>
        <v>-9990</v>
      </c>
      <c r="BE1923" s="166">
        <f t="shared" si="9055"/>
        <v>-11988</v>
      </c>
      <c r="BF1923" s="166">
        <f t="shared" si="9055"/>
        <v>-13986</v>
      </c>
      <c r="BG1923" s="166">
        <f t="shared" si="9055"/>
        <v>-15984</v>
      </c>
      <c r="BH1923" s="166">
        <f t="shared" si="9055"/>
        <v>-17982</v>
      </c>
      <c r="BI1923" s="166"/>
      <c r="BV1923" s="142"/>
      <c r="CI1923" s="142"/>
      <c r="CV1923" s="142"/>
      <c r="DI1923" s="142"/>
      <c r="DV1923" s="142"/>
      <c r="EI1923" s="142"/>
    </row>
    <row r="1924" spans="1:139" ht="15.75" outlineLevel="1" x14ac:dyDescent="0.25">
      <c r="A1924" s="2">
        <f t="shared" si="9023"/>
        <v>19</v>
      </c>
      <c r="B1924" s="1" t="str">
        <f t="shared" si="9023"/>
        <v>PRE-10062</v>
      </c>
      <c r="C1924" s="1" t="str">
        <f t="shared" si="9023"/>
        <v>SPP FH - Jan Phyl 13296</v>
      </c>
      <c r="D1924" s="2" t="str">
        <f t="shared" si="9023"/>
        <v>PRE-10062.1</v>
      </c>
      <c r="E1924" s="141" t="str">
        <f t="shared" si="9023"/>
        <v>SPP FH - Jan Phyl 13296 - OH</v>
      </c>
      <c r="F1924" s="119"/>
      <c r="G1924" s="194"/>
      <c r="H1924" s="194"/>
      <c r="J1924" s="166">
        <f t="shared" si="8885"/>
        <v>0</v>
      </c>
      <c r="K1924" s="166">
        <f t="shared" ref="K1924:U1924" si="9056">K1717+J1924</f>
        <v>0</v>
      </c>
      <c r="L1924" s="166">
        <f t="shared" si="9056"/>
        <v>0</v>
      </c>
      <c r="M1924" s="166">
        <f t="shared" si="9056"/>
        <v>0</v>
      </c>
      <c r="N1924" s="166">
        <f t="shared" si="9056"/>
        <v>0</v>
      </c>
      <c r="O1924" s="166">
        <f t="shared" si="9056"/>
        <v>0</v>
      </c>
      <c r="P1924" s="166">
        <f t="shared" si="9056"/>
        <v>0</v>
      </c>
      <c r="Q1924" s="166">
        <f t="shared" si="9056"/>
        <v>0</v>
      </c>
      <c r="R1924" s="166">
        <f t="shared" si="9056"/>
        <v>0</v>
      </c>
      <c r="S1924" s="166">
        <f t="shared" si="9056"/>
        <v>0</v>
      </c>
      <c r="T1924" s="166">
        <f t="shared" si="9056"/>
        <v>0</v>
      </c>
      <c r="U1924" s="166">
        <f t="shared" si="9056"/>
        <v>0</v>
      </c>
      <c r="V1924" s="166"/>
      <c r="W1924" s="166">
        <f t="shared" si="9007"/>
        <v>0</v>
      </c>
      <c r="X1924" s="166">
        <f t="shared" ref="X1924:AG1924" si="9057">X1717+W1924</f>
        <v>0</v>
      </c>
      <c r="Y1924" s="166">
        <f t="shared" si="9057"/>
        <v>0</v>
      </c>
      <c r="Z1924" s="166">
        <f t="shared" si="9057"/>
        <v>0</v>
      </c>
      <c r="AA1924" s="166">
        <f t="shared" si="9057"/>
        <v>0</v>
      </c>
      <c r="AB1924" s="166">
        <f t="shared" si="9057"/>
        <v>0</v>
      </c>
      <c r="AC1924" s="166">
        <f t="shared" si="9057"/>
        <v>0</v>
      </c>
      <c r="AD1924" s="166">
        <f t="shared" si="9057"/>
        <v>0</v>
      </c>
      <c r="AE1924" s="166">
        <f t="shared" si="9057"/>
        <v>0</v>
      </c>
      <c r="AF1924" s="166">
        <f t="shared" si="9057"/>
        <v>0</v>
      </c>
      <c r="AG1924" s="166">
        <f t="shared" si="9057"/>
        <v>0</v>
      </c>
      <c r="AH1924" s="166">
        <f t="shared" si="8911"/>
        <v>0</v>
      </c>
      <c r="AI1924" s="166"/>
      <c r="AJ1924" s="166">
        <f t="shared" si="9009"/>
        <v>0</v>
      </c>
      <c r="AK1924" s="166">
        <f t="shared" ref="AK1924:AU1924" si="9058">AK1717+AJ1924</f>
        <v>0</v>
      </c>
      <c r="AL1924" s="166">
        <f t="shared" si="9058"/>
        <v>0</v>
      </c>
      <c r="AM1924" s="166">
        <f t="shared" si="9058"/>
        <v>0</v>
      </c>
      <c r="AN1924" s="166">
        <f t="shared" si="9058"/>
        <v>0</v>
      </c>
      <c r="AO1924" s="166">
        <f t="shared" si="9058"/>
        <v>0</v>
      </c>
      <c r="AP1924" s="166">
        <f t="shared" si="9058"/>
        <v>0</v>
      </c>
      <c r="AQ1924" s="166">
        <f t="shared" si="9058"/>
        <v>0</v>
      </c>
      <c r="AR1924" s="166">
        <f t="shared" si="9058"/>
        <v>0</v>
      </c>
      <c r="AS1924" s="166">
        <f t="shared" si="9058"/>
        <v>0</v>
      </c>
      <c r="AT1924" s="166">
        <f t="shared" si="9058"/>
        <v>-3693.2088349999999</v>
      </c>
      <c r="AU1924" s="166">
        <f t="shared" si="9058"/>
        <v>-7386.4176699999998</v>
      </c>
      <c r="AV1924" s="166"/>
      <c r="AW1924" s="166">
        <f t="shared" si="9011"/>
        <v>-11079.626505</v>
      </c>
      <c r="AX1924" s="166">
        <f t="shared" ref="AX1924:BH1924" si="9059">AX1717+AW1924</f>
        <v>-14772.83534</v>
      </c>
      <c r="AY1924" s="166">
        <f t="shared" si="9059"/>
        <v>-18466.044174999999</v>
      </c>
      <c r="AZ1924" s="166">
        <f t="shared" si="9059"/>
        <v>-22159.25301</v>
      </c>
      <c r="BA1924" s="166">
        <f t="shared" si="9059"/>
        <v>-25852.461845000002</v>
      </c>
      <c r="BB1924" s="166">
        <f t="shared" si="9059"/>
        <v>-29545.670680000003</v>
      </c>
      <c r="BC1924" s="166">
        <f t="shared" si="9059"/>
        <v>-33238.879515000001</v>
      </c>
      <c r="BD1924" s="166">
        <f t="shared" si="9059"/>
        <v>-36932.088349999998</v>
      </c>
      <c r="BE1924" s="166">
        <f t="shared" si="9059"/>
        <v>-40625.297184999996</v>
      </c>
      <c r="BF1924" s="166">
        <f t="shared" si="9059"/>
        <v>-44318.506019999993</v>
      </c>
      <c r="BG1924" s="166">
        <f t="shared" si="9059"/>
        <v>-48011.714854999991</v>
      </c>
      <c r="BH1924" s="166">
        <f t="shared" si="9059"/>
        <v>-51704.923689999989</v>
      </c>
      <c r="BI1924" s="166"/>
      <c r="BV1924" s="142"/>
      <c r="CI1924" s="142"/>
      <c r="CV1924" s="142"/>
      <c r="DI1924" s="142"/>
      <c r="DV1924" s="142"/>
      <c r="EI1924" s="142"/>
    </row>
    <row r="1925" spans="1:139" ht="15.75" outlineLevel="1" x14ac:dyDescent="0.25">
      <c r="A1925" s="2">
        <f t="shared" si="9023"/>
        <v>19</v>
      </c>
      <c r="B1925" s="1" t="str">
        <f t="shared" si="9023"/>
        <v>PRE-10062</v>
      </c>
      <c r="C1925" s="1" t="str">
        <f t="shared" si="9023"/>
        <v>SPP FH - Jan Phyl 13296</v>
      </c>
      <c r="D1925" s="2" t="str">
        <f t="shared" si="9023"/>
        <v>PRE-10062.2</v>
      </c>
      <c r="E1925" s="141" t="str">
        <f t="shared" si="9023"/>
        <v>SPP FH -  Jan Phyl  13296 - S&amp;E/R&amp;C</v>
      </c>
      <c r="F1925" s="119"/>
      <c r="G1925" s="194"/>
      <c r="H1925" s="194"/>
      <c r="J1925" s="166">
        <f t="shared" si="8885"/>
        <v>0</v>
      </c>
      <c r="K1925" s="166">
        <f t="shared" ref="K1925:U1925" si="9060">K1718+J1925</f>
        <v>0</v>
      </c>
      <c r="L1925" s="166">
        <f t="shared" si="9060"/>
        <v>0</v>
      </c>
      <c r="M1925" s="166">
        <f t="shared" si="9060"/>
        <v>0</v>
      </c>
      <c r="N1925" s="166">
        <f t="shared" si="9060"/>
        <v>0</v>
      </c>
      <c r="O1925" s="166">
        <f t="shared" si="9060"/>
        <v>0</v>
      </c>
      <c r="P1925" s="166">
        <f t="shared" si="9060"/>
        <v>0</v>
      </c>
      <c r="Q1925" s="166">
        <f t="shared" si="9060"/>
        <v>0</v>
      </c>
      <c r="R1925" s="166">
        <f t="shared" si="9060"/>
        <v>0</v>
      </c>
      <c r="S1925" s="166">
        <f t="shared" si="9060"/>
        <v>0</v>
      </c>
      <c r="T1925" s="166">
        <f t="shared" si="9060"/>
        <v>0</v>
      </c>
      <c r="U1925" s="166">
        <f t="shared" si="9060"/>
        <v>0</v>
      </c>
      <c r="V1925" s="166"/>
      <c r="W1925" s="166">
        <f t="shared" si="9007"/>
        <v>0</v>
      </c>
      <c r="X1925" s="166">
        <f t="shared" ref="X1925:AG1925" si="9061">X1718+W1925</f>
        <v>0</v>
      </c>
      <c r="Y1925" s="166">
        <f t="shared" si="9061"/>
        <v>0</v>
      </c>
      <c r="Z1925" s="166">
        <f t="shared" si="9061"/>
        <v>0</v>
      </c>
      <c r="AA1925" s="166">
        <f t="shared" si="9061"/>
        <v>0</v>
      </c>
      <c r="AB1925" s="166">
        <f t="shared" si="9061"/>
        <v>0</v>
      </c>
      <c r="AC1925" s="166">
        <f t="shared" si="9061"/>
        <v>0</v>
      </c>
      <c r="AD1925" s="166">
        <f t="shared" si="9061"/>
        <v>0</v>
      </c>
      <c r="AE1925" s="166">
        <f t="shared" si="9061"/>
        <v>0</v>
      </c>
      <c r="AF1925" s="166">
        <f t="shared" si="9061"/>
        <v>0</v>
      </c>
      <c r="AG1925" s="166">
        <f t="shared" si="9061"/>
        <v>0</v>
      </c>
      <c r="AH1925" s="166">
        <f t="shared" si="8911"/>
        <v>0</v>
      </c>
      <c r="AI1925" s="166"/>
      <c r="AJ1925" s="166">
        <f t="shared" si="9009"/>
        <v>0</v>
      </c>
      <c r="AK1925" s="166">
        <f t="shared" ref="AK1925:AU1925" si="9062">AK1718+AJ1925</f>
        <v>0</v>
      </c>
      <c r="AL1925" s="166">
        <f t="shared" si="9062"/>
        <v>0</v>
      </c>
      <c r="AM1925" s="166">
        <f t="shared" si="9062"/>
        <v>0</v>
      </c>
      <c r="AN1925" s="166">
        <f t="shared" si="9062"/>
        <v>0</v>
      </c>
      <c r="AO1925" s="166">
        <f t="shared" si="9062"/>
        <v>0</v>
      </c>
      <c r="AP1925" s="166">
        <f t="shared" si="9062"/>
        <v>0</v>
      </c>
      <c r="AQ1925" s="166">
        <f t="shared" si="9062"/>
        <v>0</v>
      </c>
      <c r="AR1925" s="166">
        <f t="shared" si="9062"/>
        <v>0</v>
      </c>
      <c r="AS1925" s="166">
        <f t="shared" si="9062"/>
        <v>0</v>
      </c>
      <c r="AT1925" s="166">
        <f t="shared" si="9062"/>
        <v>0</v>
      </c>
      <c r="AU1925" s="166">
        <f t="shared" si="9062"/>
        <v>0</v>
      </c>
      <c r="AV1925" s="166"/>
      <c r="AW1925" s="166">
        <f t="shared" si="9011"/>
        <v>0</v>
      </c>
      <c r="AX1925" s="166">
        <f t="shared" ref="AX1925:BH1925" si="9063">AX1718+AW1925</f>
        <v>0</v>
      </c>
      <c r="AY1925" s="166">
        <f t="shared" si="9063"/>
        <v>0</v>
      </c>
      <c r="AZ1925" s="166">
        <f t="shared" si="9063"/>
        <v>-1851.0817566666669</v>
      </c>
      <c r="BA1925" s="166">
        <f t="shared" si="9063"/>
        <v>-3702.1635133333339</v>
      </c>
      <c r="BB1925" s="166">
        <f t="shared" si="9063"/>
        <v>-5553.2452700000013</v>
      </c>
      <c r="BC1925" s="166">
        <f t="shared" si="9063"/>
        <v>-7404.3270266666677</v>
      </c>
      <c r="BD1925" s="166">
        <f t="shared" si="9063"/>
        <v>-9255.4087833333342</v>
      </c>
      <c r="BE1925" s="166">
        <f t="shared" si="9063"/>
        <v>-11106.490540000001</v>
      </c>
      <c r="BF1925" s="166">
        <f t="shared" si="9063"/>
        <v>-12957.572296666667</v>
      </c>
      <c r="BG1925" s="166">
        <f t="shared" si="9063"/>
        <v>-14808.654053333334</v>
      </c>
      <c r="BH1925" s="166">
        <f t="shared" si="9063"/>
        <v>-16659.735810000002</v>
      </c>
      <c r="BI1925" s="166"/>
      <c r="BV1925" s="142"/>
      <c r="CI1925" s="142"/>
      <c r="CV1925" s="142"/>
      <c r="DI1925" s="142"/>
      <c r="DV1925" s="142"/>
      <c r="EI1925" s="142"/>
    </row>
    <row r="1926" spans="1:139" ht="15.75" outlineLevel="1" x14ac:dyDescent="0.25">
      <c r="A1926" s="2">
        <f t="shared" ref="A1926:E1926" si="9064">A1719</f>
        <v>20</v>
      </c>
      <c r="B1926" s="1" t="str">
        <f t="shared" si="9064"/>
        <v>FH - TBD15</v>
      </c>
      <c r="C1926" s="1" t="str">
        <f t="shared" si="9064"/>
        <v>SPP FH - 13989</v>
      </c>
      <c r="D1926" s="2" t="str">
        <f t="shared" si="9064"/>
        <v>FH - TBD15.1</v>
      </c>
      <c r="E1926" s="141" t="str">
        <f t="shared" si="9064"/>
        <v>SPP FH - 13989</v>
      </c>
      <c r="F1926" s="119"/>
      <c r="G1926" s="194"/>
      <c r="H1926" s="194"/>
      <c r="J1926" s="166">
        <f t="shared" si="8885"/>
        <v>0</v>
      </c>
      <c r="K1926" s="166">
        <f t="shared" ref="K1926:U1926" si="9065">K1719+J1926</f>
        <v>0</v>
      </c>
      <c r="L1926" s="166">
        <f t="shared" si="9065"/>
        <v>0</v>
      </c>
      <c r="M1926" s="166">
        <f t="shared" si="9065"/>
        <v>0</v>
      </c>
      <c r="N1926" s="166">
        <f t="shared" si="9065"/>
        <v>0</v>
      </c>
      <c r="O1926" s="166">
        <f t="shared" si="9065"/>
        <v>0</v>
      </c>
      <c r="P1926" s="166">
        <f t="shared" si="9065"/>
        <v>0</v>
      </c>
      <c r="Q1926" s="166">
        <f t="shared" si="9065"/>
        <v>0</v>
      </c>
      <c r="R1926" s="166">
        <f t="shared" si="9065"/>
        <v>0</v>
      </c>
      <c r="S1926" s="166">
        <f t="shared" si="9065"/>
        <v>0</v>
      </c>
      <c r="T1926" s="166">
        <f t="shared" si="9065"/>
        <v>0</v>
      </c>
      <c r="U1926" s="166">
        <f t="shared" si="9065"/>
        <v>0</v>
      </c>
      <c r="V1926" s="166"/>
      <c r="W1926" s="166">
        <f t="shared" si="9007"/>
        <v>0</v>
      </c>
      <c r="X1926" s="166">
        <f t="shared" ref="X1926:AG1926" si="9066">X1719+W1926</f>
        <v>0</v>
      </c>
      <c r="Y1926" s="166">
        <f t="shared" si="9066"/>
        <v>0</v>
      </c>
      <c r="Z1926" s="166">
        <f t="shared" si="9066"/>
        <v>0</v>
      </c>
      <c r="AA1926" s="166">
        <f t="shared" si="9066"/>
        <v>0</v>
      </c>
      <c r="AB1926" s="166">
        <f t="shared" si="9066"/>
        <v>0</v>
      </c>
      <c r="AC1926" s="166">
        <f t="shared" si="9066"/>
        <v>0</v>
      </c>
      <c r="AD1926" s="166">
        <f t="shared" si="9066"/>
        <v>0</v>
      </c>
      <c r="AE1926" s="166">
        <f t="shared" si="9066"/>
        <v>0</v>
      </c>
      <c r="AF1926" s="166">
        <f t="shared" si="9066"/>
        <v>0</v>
      </c>
      <c r="AG1926" s="166">
        <f t="shared" si="9066"/>
        <v>0</v>
      </c>
      <c r="AH1926" s="166">
        <f t="shared" si="8911"/>
        <v>0</v>
      </c>
      <c r="AI1926" s="166"/>
      <c r="AJ1926" s="166">
        <f t="shared" si="9009"/>
        <v>0</v>
      </c>
      <c r="AK1926" s="166">
        <f t="shared" ref="AK1926:AU1926" si="9067">AK1719+AJ1926</f>
        <v>0</v>
      </c>
      <c r="AL1926" s="166">
        <f t="shared" si="9067"/>
        <v>0</v>
      </c>
      <c r="AM1926" s="166">
        <f t="shared" si="9067"/>
        <v>0</v>
      </c>
      <c r="AN1926" s="166">
        <f t="shared" si="9067"/>
        <v>0</v>
      </c>
      <c r="AO1926" s="166">
        <f t="shared" si="9067"/>
        <v>0</v>
      </c>
      <c r="AP1926" s="166">
        <f t="shared" si="9067"/>
        <v>0</v>
      </c>
      <c r="AQ1926" s="166">
        <f t="shared" si="9067"/>
        <v>0</v>
      </c>
      <c r="AR1926" s="166">
        <f t="shared" si="9067"/>
        <v>0</v>
      </c>
      <c r="AS1926" s="166">
        <f t="shared" si="9067"/>
        <v>0</v>
      </c>
      <c r="AT1926" s="166">
        <f t="shared" si="9067"/>
        <v>-1026.7415516666667</v>
      </c>
      <c r="AU1926" s="166">
        <f t="shared" si="9067"/>
        <v>-2053.4831033333335</v>
      </c>
      <c r="AV1926" s="166"/>
      <c r="AW1926" s="166">
        <f t="shared" si="9011"/>
        <v>-3080.224655</v>
      </c>
      <c r="AX1926" s="166">
        <f t="shared" ref="AX1926:BH1926" si="9068">AX1719+AW1926</f>
        <v>-4106.9662066666669</v>
      </c>
      <c r="AY1926" s="166">
        <f t="shared" si="9068"/>
        <v>-5133.7077583333339</v>
      </c>
      <c r="AZ1926" s="166">
        <f t="shared" si="9068"/>
        <v>-6160.4493100000009</v>
      </c>
      <c r="BA1926" s="166">
        <f t="shared" si="9068"/>
        <v>-7187.1908616666678</v>
      </c>
      <c r="BB1926" s="166">
        <f t="shared" si="9068"/>
        <v>-8213.9324133333339</v>
      </c>
      <c r="BC1926" s="166">
        <f t="shared" si="9068"/>
        <v>-9240.673965</v>
      </c>
      <c r="BD1926" s="166">
        <f t="shared" si="9068"/>
        <v>-10267.415516666666</v>
      </c>
      <c r="BE1926" s="166">
        <f t="shared" si="9068"/>
        <v>-11294.157068333332</v>
      </c>
      <c r="BF1926" s="166">
        <f t="shared" si="9068"/>
        <v>-12320.898619999998</v>
      </c>
      <c r="BG1926" s="166">
        <f t="shared" si="9068"/>
        <v>-13347.640171666664</v>
      </c>
      <c r="BH1926" s="166">
        <f t="shared" si="9068"/>
        <v>-14374.38172333333</v>
      </c>
      <c r="BI1926" s="166"/>
      <c r="BV1926" s="142"/>
      <c r="CI1926" s="142"/>
      <c r="CV1926" s="142"/>
      <c r="DI1926" s="142"/>
      <c r="DV1926" s="142"/>
      <c r="EI1926" s="142"/>
    </row>
    <row r="1927" spans="1:139" ht="15.75" outlineLevel="1" x14ac:dyDescent="0.25">
      <c r="A1927" s="2">
        <f t="shared" ref="A1927:E1927" si="9069">A1720</f>
        <v>21</v>
      </c>
      <c r="B1927" s="1" t="str">
        <f t="shared" si="9069"/>
        <v>FH - TBD16</v>
      </c>
      <c r="C1927" s="1" t="str">
        <f t="shared" si="9069"/>
        <v>SPP FH - 13984</v>
      </c>
      <c r="D1927" s="2" t="str">
        <f t="shared" si="9069"/>
        <v>FH - TBD16.1</v>
      </c>
      <c r="E1927" s="141" t="str">
        <f t="shared" si="9069"/>
        <v>SPP FH - 13984</v>
      </c>
      <c r="F1927" s="119"/>
      <c r="G1927" s="194"/>
      <c r="H1927" s="194"/>
      <c r="J1927" s="166">
        <f t="shared" si="8885"/>
        <v>0</v>
      </c>
      <c r="K1927" s="166">
        <f t="shared" ref="K1927:U1927" si="9070">K1720+J1927</f>
        <v>0</v>
      </c>
      <c r="L1927" s="166">
        <f t="shared" si="9070"/>
        <v>0</v>
      </c>
      <c r="M1927" s="166">
        <f t="shared" si="9070"/>
        <v>0</v>
      </c>
      <c r="N1927" s="166">
        <f t="shared" si="9070"/>
        <v>0</v>
      </c>
      <c r="O1927" s="166">
        <f t="shared" si="9070"/>
        <v>0</v>
      </c>
      <c r="P1927" s="166">
        <f t="shared" si="9070"/>
        <v>0</v>
      </c>
      <c r="Q1927" s="166">
        <f t="shared" si="9070"/>
        <v>0</v>
      </c>
      <c r="R1927" s="166">
        <f t="shared" si="9070"/>
        <v>0</v>
      </c>
      <c r="S1927" s="166">
        <f t="shared" si="9070"/>
        <v>0</v>
      </c>
      <c r="T1927" s="166">
        <f t="shared" si="9070"/>
        <v>0</v>
      </c>
      <c r="U1927" s="166">
        <f t="shared" si="9070"/>
        <v>0</v>
      </c>
      <c r="V1927" s="166"/>
      <c r="W1927" s="166">
        <f t="shared" si="9007"/>
        <v>0</v>
      </c>
      <c r="X1927" s="166">
        <f t="shared" ref="X1927:AG1927" si="9071">X1720+W1927</f>
        <v>0</v>
      </c>
      <c r="Y1927" s="166">
        <f t="shared" si="9071"/>
        <v>0</v>
      </c>
      <c r="Z1927" s="166">
        <f t="shared" si="9071"/>
        <v>0</v>
      </c>
      <c r="AA1927" s="166">
        <f t="shared" si="9071"/>
        <v>0</v>
      </c>
      <c r="AB1927" s="166">
        <f t="shared" si="9071"/>
        <v>0</v>
      </c>
      <c r="AC1927" s="166">
        <f t="shared" si="9071"/>
        <v>0</v>
      </c>
      <c r="AD1927" s="166">
        <f t="shared" si="9071"/>
        <v>0</v>
      </c>
      <c r="AE1927" s="166">
        <f t="shared" si="9071"/>
        <v>0</v>
      </c>
      <c r="AF1927" s="166">
        <f t="shared" si="9071"/>
        <v>0</v>
      </c>
      <c r="AG1927" s="166">
        <f t="shared" si="9071"/>
        <v>0</v>
      </c>
      <c r="AH1927" s="166">
        <f t="shared" si="8911"/>
        <v>0</v>
      </c>
      <c r="AI1927" s="166"/>
      <c r="AJ1927" s="166">
        <f t="shared" si="9009"/>
        <v>0</v>
      </c>
      <c r="AK1927" s="166">
        <f t="shared" ref="AK1927:AU1927" si="9072">AK1720+AJ1927</f>
        <v>0</v>
      </c>
      <c r="AL1927" s="166">
        <f t="shared" si="9072"/>
        <v>0</v>
      </c>
      <c r="AM1927" s="166">
        <f t="shared" si="9072"/>
        <v>0</v>
      </c>
      <c r="AN1927" s="166">
        <f t="shared" si="9072"/>
        <v>0</v>
      </c>
      <c r="AO1927" s="166">
        <f t="shared" si="9072"/>
        <v>0</v>
      </c>
      <c r="AP1927" s="166">
        <f t="shared" si="9072"/>
        <v>0</v>
      </c>
      <c r="AQ1927" s="166">
        <f t="shared" si="9072"/>
        <v>0</v>
      </c>
      <c r="AR1927" s="166">
        <f t="shared" si="9072"/>
        <v>0</v>
      </c>
      <c r="AS1927" s="166">
        <f t="shared" si="9072"/>
        <v>0</v>
      </c>
      <c r="AT1927" s="166">
        <f t="shared" si="9072"/>
        <v>0</v>
      </c>
      <c r="AU1927" s="166">
        <f t="shared" si="9072"/>
        <v>0</v>
      </c>
      <c r="AV1927" s="166"/>
      <c r="AW1927" s="166">
        <f t="shared" si="9011"/>
        <v>-1445.2833933333334</v>
      </c>
      <c r="AX1927" s="166">
        <f t="shared" ref="AX1927:BH1927" si="9073">AX1720+AW1927</f>
        <v>-2890.5667866666668</v>
      </c>
      <c r="AY1927" s="166">
        <f t="shared" si="9073"/>
        <v>-4335.8501800000004</v>
      </c>
      <c r="AZ1927" s="166">
        <f t="shared" si="9073"/>
        <v>-5781.1335733333335</v>
      </c>
      <c r="BA1927" s="166">
        <f t="shared" si="9073"/>
        <v>-7226.4169666666667</v>
      </c>
      <c r="BB1927" s="166">
        <f t="shared" si="9073"/>
        <v>-8671.7003600000007</v>
      </c>
      <c r="BC1927" s="166">
        <f t="shared" si="9073"/>
        <v>-10116.983753333334</v>
      </c>
      <c r="BD1927" s="166">
        <f t="shared" si="9073"/>
        <v>-11562.267146666667</v>
      </c>
      <c r="BE1927" s="166">
        <f t="shared" si="9073"/>
        <v>-13007.55054</v>
      </c>
      <c r="BF1927" s="166">
        <f t="shared" si="9073"/>
        <v>-14452.833933333333</v>
      </c>
      <c r="BG1927" s="166">
        <f t="shared" si="9073"/>
        <v>-15898.117326666666</v>
      </c>
      <c r="BH1927" s="166">
        <f t="shared" si="9073"/>
        <v>-17343.400720000001</v>
      </c>
      <c r="BI1927" s="166"/>
      <c r="BV1927" s="142"/>
      <c r="CI1927" s="142"/>
      <c r="CV1927" s="142"/>
      <c r="DI1927" s="142"/>
      <c r="DV1927" s="142"/>
      <c r="EI1927" s="142"/>
    </row>
    <row r="1928" spans="1:139" ht="15.75" outlineLevel="1" x14ac:dyDescent="0.25">
      <c r="A1928" s="2">
        <f t="shared" ref="A1928:E1928" si="9074">A1721</f>
        <v>22</v>
      </c>
      <c r="B1928" s="1" t="str">
        <f t="shared" si="9074"/>
        <v>FH - TBD17</v>
      </c>
      <c r="C1928" s="1" t="str">
        <f t="shared" si="9074"/>
        <v>SPP FH - 14123</v>
      </c>
      <c r="D1928" s="2" t="str">
        <f t="shared" si="9074"/>
        <v>FH - TBD17.1</v>
      </c>
      <c r="E1928" s="141" t="str">
        <f t="shared" si="9074"/>
        <v>SPP FH - 14123</v>
      </c>
      <c r="F1928" s="119"/>
      <c r="G1928" s="194"/>
      <c r="H1928" s="194"/>
      <c r="J1928" s="166">
        <f t="shared" si="8885"/>
        <v>0</v>
      </c>
      <c r="K1928" s="166">
        <f t="shared" ref="K1928:U1928" si="9075">K1721+J1928</f>
        <v>0</v>
      </c>
      <c r="L1928" s="166">
        <f t="shared" si="9075"/>
        <v>0</v>
      </c>
      <c r="M1928" s="166">
        <f t="shared" si="9075"/>
        <v>0</v>
      </c>
      <c r="N1928" s="166">
        <f t="shared" si="9075"/>
        <v>0</v>
      </c>
      <c r="O1928" s="166">
        <f t="shared" si="9075"/>
        <v>0</v>
      </c>
      <c r="P1928" s="166">
        <f t="shared" si="9075"/>
        <v>0</v>
      </c>
      <c r="Q1928" s="166">
        <f t="shared" si="9075"/>
        <v>0</v>
      </c>
      <c r="R1928" s="166">
        <f t="shared" si="9075"/>
        <v>0</v>
      </c>
      <c r="S1928" s="166">
        <f t="shared" si="9075"/>
        <v>0</v>
      </c>
      <c r="T1928" s="166">
        <f t="shared" si="9075"/>
        <v>0</v>
      </c>
      <c r="U1928" s="166">
        <f t="shared" si="9075"/>
        <v>0</v>
      </c>
      <c r="V1928" s="166"/>
      <c r="W1928" s="166">
        <f t="shared" si="9007"/>
        <v>0</v>
      </c>
      <c r="X1928" s="166">
        <f t="shared" ref="X1928:AG1928" si="9076">X1721+W1928</f>
        <v>0</v>
      </c>
      <c r="Y1928" s="166">
        <f t="shared" si="9076"/>
        <v>0</v>
      </c>
      <c r="Z1928" s="166">
        <f t="shared" si="9076"/>
        <v>0</v>
      </c>
      <c r="AA1928" s="166">
        <f t="shared" si="9076"/>
        <v>0</v>
      </c>
      <c r="AB1928" s="166">
        <f t="shared" si="9076"/>
        <v>0</v>
      </c>
      <c r="AC1928" s="166">
        <f t="shared" si="9076"/>
        <v>0</v>
      </c>
      <c r="AD1928" s="166">
        <f t="shared" si="9076"/>
        <v>0</v>
      </c>
      <c r="AE1928" s="166">
        <f t="shared" si="9076"/>
        <v>0</v>
      </c>
      <c r="AF1928" s="166">
        <f t="shared" si="9076"/>
        <v>0</v>
      </c>
      <c r="AG1928" s="166">
        <f t="shared" si="9076"/>
        <v>0</v>
      </c>
      <c r="AH1928" s="166">
        <f t="shared" si="8911"/>
        <v>0</v>
      </c>
      <c r="AI1928" s="166"/>
      <c r="AJ1928" s="166">
        <f t="shared" si="9009"/>
        <v>0</v>
      </c>
      <c r="AK1928" s="166">
        <f t="shared" ref="AK1928:AU1928" si="9077">AK1721+AJ1928</f>
        <v>0</v>
      </c>
      <c r="AL1928" s="166">
        <f t="shared" si="9077"/>
        <v>0</v>
      </c>
      <c r="AM1928" s="166">
        <f t="shared" si="9077"/>
        <v>0</v>
      </c>
      <c r="AN1928" s="166">
        <f t="shared" si="9077"/>
        <v>0</v>
      </c>
      <c r="AO1928" s="166">
        <f t="shared" si="9077"/>
        <v>0</v>
      </c>
      <c r="AP1928" s="166">
        <f t="shared" si="9077"/>
        <v>0</v>
      </c>
      <c r="AQ1928" s="166">
        <f t="shared" si="9077"/>
        <v>0</v>
      </c>
      <c r="AR1928" s="166">
        <f t="shared" si="9077"/>
        <v>0</v>
      </c>
      <c r="AS1928" s="166">
        <f t="shared" si="9077"/>
        <v>0</v>
      </c>
      <c r="AT1928" s="166">
        <f t="shared" si="9077"/>
        <v>0</v>
      </c>
      <c r="AU1928" s="166">
        <f t="shared" si="9077"/>
        <v>0</v>
      </c>
      <c r="AV1928" s="166"/>
      <c r="AW1928" s="166">
        <f t="shared" si="9011"/>
        <v>-1540.107499</v>
      </c>
      <c r="AX1928" s="166">
        <f t="shared" ref="AX1928:BH1928" si="9078">AX1721+AW1928</f>
        <v>-3080.2149979999999</v>
      </c>
      <c r="AY1928" s="166">
        <f t="shared" si="9078"/>
        <v>-4620.3224970000001</v>
      </c>
      <c r="AZ1928" s="166">
        <f t="shared" si="9078"/>
        <v>-6160.4299959999998</v>
      </c>
      <c r="BA1928" s="166">
        <f t="shared" si="9078"/>
        <v>-7700.5374949999996</v>
      </c>
      <c r="BB1928" s="166">
        <f t="shared" si="9078"/>
        <v>-9240.6449940000002</v>
      </c>
      <c r="BC1928" s="166">
        <f t="shared" si="9078"/>
        <v>-10780.752493</v>
      </c>
      <c r="BD1928" s="166">
        <f t="shared" si="9078"/>
        <v>-12320.859992</v>
      </c>
      <c r="BE1928" s="166">
        <f t="shared" si="9078"/>
        <v>-13860.967490999999</v>
      </c>
      <c r="BF1928" s="166">
        <f t="shared" si="9078"/>
        <v>-15401.074989999999</v>
      </c>
      <c r="BG1928" s="166">
        <f t="shared" si="9078"/>
        <v>-16941.182488999999</v>
      </c>
      <c r="BH1928" s="166">
        <f t="shared" si="9078"/>
        <v>-18481.289988</v>
      </c>
      <c r="BI1928" s="166"/>
      <c r="BV1928" s="142"/>
      <c r="CI1928" s="142"/>
      <c r="CV1928" s="142"/>
      <c r="DI1928" s="142"/>
      <c r="DV1928" s="142"/>
      <c r="EI1928" s="142"/>
    </row>
    <row r="1929" spans="1:139" ht="15.75" outlineLevel="1" x14ac:dyDescent="0.25">
      <c r="A1929" s="2">
        <f t="shared" ref="A1929:E1938" si="9079">A1722</f>
        <v>23</v>
      </c>
      <c r="B1929" s="1" t="str">
        <f t="shared" si="9079"/>
        <v>PRE-09848</v>
      </c>
      <c r="C1929" s="1" t="str">
        <f t="shared" si="9079"/>
        <v>SPP FH - Yukon 13101</v>
      </c>
      <c r="D1929" s="2" t="str">
        <f t="shared" si="9079"/>
        <v>PRE-09848.1</v>
      </c>
      <c r="E1929" s="141" t="str">
        <f t="shared" si="9079"/>
        <v>SPP FH - Yukon 13101</v>
      </c>
      <c r="F1929" s="119"/>
      <c r="G1929" s="194"/>
      <c r="H1929" s="194"/>
      <c r="J1929" s="166">
        <f t="shared" si="8885"/>
        <v>0</v>
      </c>
      <c r="K1929" s="166">
        <f t="shared" ref="K1929:U1929" si="9080">K1722+J1929</f>
        <v>0</v>
      </c>
      <c r="L1929" s="166">
        <f t="shared" si="9080"/>
        <v>0</v>
      </c>
      <c r="M1929" s="166">
        <f t="shared" si="9080"/>
        <v>0</v>
      </c>
      <c r="N1929" s="166">
        <f t="shared" si="9080"/>
        <v>0</v>
      </c>
      <c r="O1929" s="166">
        <f t="shared" si="9080"/>
        <v>0</v>
      </c>
      <c r="P1929" s="166">
        <f t="shared" si="9080"/>
        <v>0</v>
      </c>
      <c r="Q1929" s="166">
        <f t="shared" si="9080"/>
        <v>0</v>
      </c>
      <c r="R1929" s="166">
        <f t="shared" si="9080"/>
        <v>0</v>
      </c>
      <c r="S1929" s="166">
        <f t="shared" si="9080"/>
        <v>0</v>
      </c>
      <c r="T1929" s="166">
        <f t="shared" si="9080"/>
        <v>0</v>
      </c>
      <c r="U1929" s="166">
        <f t="shared" si="9080"/>
        <v>0</v>
      </c>
      <c r="V1929" s="166"/>
      <c r="W1929" s="166">
        <f t="shared" si="9007"/>
        <v>0</v>
      </c>
      <c r="X1929" s="166">
        <f t="shared" ref="X1929:AG1929" si="9081">X1722+W1929</f>
        <v>0</v>
      </c>
      <c r="Y1929" s="166">
        <f t="shared" si="9081"/>
        <v>0</v>
      </c>
      <c r="Z1929" s="166">
        <f t="shared" si="9081"/>
        <v>0</v>
      </c>
      <c r="AA1929" s="166">
        <f t="shared" si="9081"/>
        <v>0</v>
      </c>
      <c r="AB1929" s="166">
        <f t="shared" si="9081"/>
        <v>0</v>
      </c>
      <c r="AC1929" s="166">
        <f t="shared" si="9081"/>
        <v>0</v>
      </c>
      <c r="AD1929" s="166">
        <f t="shared" si="9081"/>
        <v>0</v>
      </c>
      <c r="AE1929" s="166">
        <f t="shared" si="9081"/>
        <v>0</v>
      </c>
      <c r="AF1929" s="166">
        <f t="shared" si="9081"/>
        <v>0</v>
      </c>
      <c r="AG1929" s="166">
        <f t="shared" si="9081"/>
        <v>0</v>
      </c>
      <c r="AH1929" s="166">
        <f t="shared" si="8911"/>
        <v>0</v>
      </c>
      <c r="AI1929" s="166"/>
      <c r="AJ1929" s="166">
        <f t="shared" si="9009"/>
        <v>0</v>
      </c>
      <c r="AK1929" s="166">
        <f t="shared" ref="AK1929:AU1929" si="9082">AK1722+AJ1929</f>
        <v>0</v>
      </c>
      <c r="AL1929" s="166">
        <f t="shared" si="9082"/>
        <v>0</v>
      </c>
      <c r="AM1929" s="166">
        <f t="shared" si="9082"/>
        <v>-1059.4562486666669</v>
      </c>
      <c r="AN1929" s="166">
        <f t="shared" si="9082"/>
        <v>-2118.9124973333337</v>
      </c>
      <c r="AO1929" s="166">
        <f t="shared" si="9082"/>
        <v>-3178.3687460000006</v>
      </c>
      <c r="AP1929" s="166">
        <f t="shared" si="9082"/>
        <v>-4237.8249946666674</v>
      </c>
      <c r="AQ1929" s="166">
        <f t="shared" si="9082"/>
        <v>-5297.2812433333347</v>
      </c>
      <c r="AR1929" s="166">
        <f t="shared" si="9082"/>
        <v>-6356.737492000002</v>
      </c>
      <c r="AS1929" s="166">
        <f t="shared" si="9082"/>
        <v>-7416.1937406666693</v>
      </c>
      <c r="AT1929" s="166">
        <f t="shared" si="9082"/>
        <v>-8475.6499893333366</v>
      </c>
      <c r="AU1929" s="166">
        <f t="shared" si="9082"/>
        <v>-9535.1062380000039</v>
      </c>
      <c r="AV1929" s="166"/>
      <c r="AW1929" s="166">
        <f t="shared" si="9011"/>
        <v>-10594.562486666671</v>
      </c>
      <c r="AX1929" s="166">
        <f t="shared" ref="AX1929:BH1929" si="9083">AX1722+AW1929</f>
        <v>-11654.018735333339</v>
      </c>
      <c r="AY1929" s="166">
        <f t="shared" si="9083"/>
        <v>-12713.474984000006</v>
      </c>
      <c r="AZ1929" s="166">
        <f t="shared" si="9083"/>
        <v>-13772.931232666673</v>
      </c>
      <c r="BA1929" s="166">
        <f t="shared" si="9083"/>
        <v>-14832.38748133334</v>
      </c>
      <c r="BB1929" s="166">
        <f t="shared" si="9083"/>
        <v>-15891.843730000008</v>
      </c>
      <c r="BC1929" s="166">
        <f t="shared" si="9083"/>
        <v>-16951.299978666673</v>
      </c>
      <c r="BD1929" s="166">
        <f t="shared" si="9083"/>
        <v>-18010.756227333339</v>
      </c>
      <c r="BE1929" s="166">
        <f t="shared" si="9083"/>
        <v>-19070.212476000004</v>
      </c>
      <c r="BF1929" s="166">
        <f t="shared" si="9083"/>
        <v>-20129.66872466667</v>
      </c>
      <c r="BG1929" s="166">
        <f t="shared" si="9083"/>
        <v>-21189.124973333335</v>
      </c>
      <c r="BH1929" s="166">
        <f t="shared" si="9083"/>
        <v>-22248.581222000001</v>
      </c>
      <c r="BI1929" s="166"/>
      <c r="BV1929" s="142"/>
      <c r="CI1929" s="142"/>
      <c r="CV1929" s="142"/>
      <c r="DI1929" s="142"/>
      <c r="DV1929" s="142"/>
      <c r="EI1929" s="142"/>
    </row>
    <row r="1930" spans="1:139" ht="15.75" outlineLevel="1" x14ac:dyDescent="0.25">
      <c r="A1930" s="2">
        <f t="shared" si="9079"/>
        <v>23</v>
      </c>
      <c r="B1930" s="1" t="str">
        <f t="shared" si="9079"/>
        <v>PRE-09848</v>
      </c>
      <c r="C1930" s="1" t="str">
        <f t="shared" si="9079"/>
        <v>SPP FH - Yukon 13101</v>
      </c>
      <c r="D1930" s="2" t="str">
        <f t="shared" si="9079"/>
        <v>A2804994</v>
      </c>
      <c r="E1930" s="141" t="str">
        <f t="shared" si="9079"/>
        <v>SPP FH - Yukon 13101 ACRs - 3 TAV</v>
      </c>
      <c r="F1930" s="119"/>
      <c r="G1930" s="194"/>
      <c r="H1930" s="194"/>
      <c r="J1930" s="166">
        <f t="shared" si="8885"/>
        <v>0</v>
      </c>
      <c r="K1930" s="166">
        <f t="shared" ref="K1930" si="9084">K1723+J1930</f>
        <v>0</v>
      </c>
      <c r="L1930" s="166">
        <f t="shared" ref="L1930" si="9085">L1723+K1930</f>
        <v>0</v>
      </c>
      <c r="M1930" s="166">
        <f t="shared" ref="M1930" si="9086">M1723+L1930</f>
        <v>0</v>
      </c>
      <c r="N1930" s="166">
        <f t="shared" ref="N1930" si="9087">N1723+M1930</f>
        <v>0</v>
      </c>
      <c r="O1930" s="166">
        <f t="shared" ref="O1930" si="9088">O1723+N1930</f>
        <v>0</v>
      </c>
      <c r="P1930" s="166">
        <f t="shared" ref="P1930" si="9089">P1723+O1930</f>
        <v>0</v>
      </c>
      <c r="Q1930" s="166">
        <f t="shared" ref="Q1930" si="9090">Q1723+P1930</f>
        <v>0</v>
      </c>
      <c r="R1930" s="166">
        <f t="shared" ref="R1930" si="9091">R1723+Q1930</f>
        <v>0</v>
      </c>
      <c r="S1930" s="166">
        <f t="shared" ref="S1930" si="9092">S1723+R1930</f>
        <v>0</v>
      </c>
      <c r="T1930" s="166">
        <f t="shared" ref="T1930" si="9093">T1723+S1930</f>
        <v>0</v>
      </c>
      <c r="U1930" s="166">
        <f t="shared" ref="U1930" si="9094">U1723+T1930</f>
        <v>0</v>
      </c>
      <c r="V1930" s="166"/>
      <c r="W1930" s="166">
        <f t="shared" si="9007"/>
        <v>0</v>
      </c>
      <c r="X1930" s="166">
        <f t="shared" ref="X1930" si="9095">X1723+W1930</f>
        <v>0</v>
      </c>
      <c r="Y1930" s="166">
        <f t="shared" ref="Y1930" si="9096">Y1723+X1930</f>
        <v>0</v>
      </c>
      <c r="Z1930" s="166">
        <f t="shared" ref="Z1930" si="9097">Z1723+Y1930</f>
        <v>0</v>
      </c>
      <c r="AA1930" s="166">
        <f t="shared" ref="AA1930" si="9098">AA1723+Z1930</f>
        <v>0</v>
      </c>
      <c r="AB1930" s="166">
        <f t="shared" ref="AB1930" si="9099">AB1723+AA1930</f>
        <v>0</v>
      </c>
      <c r="AC1930" s="166">
        <f t="shared" ref="AC1930" si="9100">AC1723+AB1930</f>
        <v>0</v>
      </c>
      <c r="AD1930" s="166">
        <f t="shared" ref="AD1930" si="9101">AD1723+AC1930</f>
        <v>0</v>
      </c>
      <c r="AE1930" s="166">
        <f t="shared" ref="AE1930" si="9102">AE1723+AD1930</f>
        <v>0</v>
      </c>
      <c r="AF1930" s="166">
        <f t="shared" ref="AF1930" si="9103">AF1723+AE1930</f>
        <v>0</v>
      </c>
      <c r="AG1930" s="166">
        <f t="shared" ref="AG1930" si="9104">AG1723+AF1930</f>
        <v>0</v>
      </c>
      <c r="AH1930" s="166">
        <f t="shared" si="8911"/>
        <v>0</v>
      </c>
      <c r="AI1930" s="166"/>
      <c r="AJ1930" s="166">
        <f t="shared" si="9009"/>
        <v>0</v>
      </c>
      <c r="AK1930" s="166">
        <f t="shared" ref="AK1930" si="9105">AK1723+AJ1930</f>
        <v>-5.3591786666666676</v>
      </c>
      <c r="AL1930" s="166">
        <f t="shared" ref="AL1930" si="9106">AL1723+AK1930</f>
        <v>-10.718357333333335</v>
      </c>
      <c r="AM1930" s="166">
        <f t="shared" ref="AM1930" si="9107">AM1723+AL1930</f>
        <v>-16.077536000000002</v>
      </c>
      <c r="AN1930" s="166">
        <f t="shared" ref="AN1930" si="9108">AN1723+AM1930</f>
        <v>-21.436714666666671</v>
      </c>
      <c r="AO1930" s="166">
        <f t="shared" ref="AO1930" si="9109">AO1723+AN1930</f>
        <v>-26.795893333333339</v>
      </c>
      <c r="AP1930" s="166">
        <f t="shared" ref="AP1930" si="9110">AP1723+AO1930</f>
        <v>-32.155072000000004</v>
      </c>
      <c r="AQ1930" s="166">
        <f t="shared" ref="AQ1930" si="9111">AQ1723+AP1930</f>
        <v>-37.514250666666669</v>
      </c>
      <c r="AR1930" s="166">
        <f t="shared" ref="AR1930" si="9112">AR1723+AQ1930</f>
        <v>-42.873429333333334</v>
      </c>
      <c r="AS1930" s="166">
        <f t="shared" ref="AS1930" si="9113">AS1723+AR1930</f>
        <v>-48.232607999999999</v>
      </c>
      <c r="AT1930" s="166">
        <f t="shared" ref="AT1930" si="9114">AT1723+AS1930</f>
        <v>-53.591786666666664</v>
      </c>
      <c r="AU1930" s="166">
        <f t="shared" ref="AU1930" si="9115">AU1723+AT1930</f>
        <v>-58.950965333333329</v>
      </c>
      <c r="AV1930" s="166"/>
      <c r="AW1930" s="166">
        <f t="shared" si="9011"/>
        <v>-64.310143999999994</v>
      </c>
      <c r="AX1930" s="166">
        <f t="shared" ref="AX1930:BH1930" si="9116">AX1723+AW1930</f>
        <v>-69.669322666666659</v>
      </c>
      <c r="AY1930" s="166">
        <f t="shared" si="9116"/>
        <v>-75.028501333333324</v>
      </c>
      <c r="AZ1930" s="166">
        <f t="shared" si="9116"/>
        <v>-80.387679999999989</v>
      </c>
      <c r="BA1930" s="166">
        <f t="shared" si="9116"/>
        <v>-85.746858666666654</v>
      </c>
      <c r="BB1930" s="166">
        <f t="shared" si="9116"/>
        <v>-91.106037333333319</v>
      </c>
      <c r="BC1930" s="166">
        <f t="shared" si="9116"/>
        <v>-96.465215999999984</v>
      </c>
      <c r="BD1930" s="166">
        <f t="shared" si="9116"/>
        <v>-101.82439466666665</v>
      </c>
      <c r="BE1930" s="166">
        <f t="shared" si="9116"/>
        <v>-107.18357333333331</v>
      </c>
      <c r="BF1930" s="166">
        <f t="shared" si="9116"/>
        <v>-112.54275199999998</v>
      </c>
      <c r="BG1930" s="166">
        <f t="shared" si="9116"/>
        <v>-117.90193066666664</v>
      </c>
      <c r="BH1930" s="166">
        <f t="shared" si="9116"/>
        <v>-123.26110933333331</v>
      </c>
      <c r="BI1930" s="166"/>
      <c r="BV1930" s="142"/>
      <c r="CI1930" s="142"/>
      <c r="CV1930" s="142"/>
      <c r="DI1930" s="142"/>
      <c r="DV1930" s="142"/>
      <c r="EI1930" s="142"/>
    </row>
    <row r="1931" spans="1:139" ht="15.75" outlineLevel="1" x14ac:dyDescent="0.25">
      <c r="A1931" s="2">
        <f t="shared" si="9079"/>
        <v>24</v>
      </c>
      <c r="B1931" s="1" t="str">
        <f t="shared" si="9079"/>
        <v>PRE-09849</v>
      </c>
      <c r="C1931" s="1" t="str">
        <f t="shared" si="9079"/>
        <v>SPP FH - McFarland 13104</v>
      </c>
      <c r="D1931" s="2" t="str">
        <f t="shared" si="9079"/>
        <v>PRE-09849.1</v>
      </c>
      <c r="E1931" s="141" t="str">
        <f t="shared" si="9079"/>
        <v>SPP FH - McFarland 13104</v>
      </c>
      <c r="F1931" s="119"/>
      <c r="G1931" s="194"/>
      <c r="H1931" s="194"/>
      <c r="J1931" s="166">
        <f t="shared" si="8885"/>
        <v>0</v>
      </c>
      <c r="K1931" s="166">
        <f t="shared" ref="K1931:U1931" si="9117">K1724+J1931</f>
        <v>0</v>
      </c>
      <c r="L1931" s="166">
        <f t="shared" si="9117"/>
        <v>0</v>
      </c>
      <c r="M1931" s="166">
        <f t="shared" si="9117"/>
        <v>0</v>
      </c>
      <c r="N1931" s="166">
        <f t="shared" si="9117"/>
        <v>0</v>
      </c>
      <c r="O1931" s="166">
        <f t="shared" si="9117"/>
        <v>0</v>
      </c>
      <c r="P1931" s="166">
        <f t="shared" si="9117"/>
        <v>0</v>
      </c>
      <c r="Q1931" s="166">
        <f t="shared" si="9117"/>
        <v>0</v>
      </c>
      <c r="R1931" s="166">
        <f t="shared" si="9117"/>
        <v>0</v>
      </c>
      <c r="S1931" s="166">
        <f t="shared" si="9117"/>
        <v>0</v>
      </c>
      <c r="T1931" s="166">
        <f t="shared" si="9117"/>
        <v>0</v>
      </c>
      <c r="U1931" s="166">
        <f t="shared" si="9117"/>
        <v>0</v>
      </c>
      <c r="V1931" s="166"/>
      <c r="W1931" s="166">
        <f t="shared" si="9007"/>
        <v>0</v>
      </c>
      <c r="X1931" s="166">
        <f t="shared" ref="X1931:AG1931" si="9118">X1724+W1931</f>
        <v>0</v>
      </c>
      <c r="Y1931" s="166">
        <f t="shared" si="9118"/>
        <v>0</v>
      </c>
      <c r="Z1931" s="166">
        <f t="shared" si="9118"/>
        <v>0</v>
      </c>
      <c r="AA1931" s="166">
        <f t="shared" si="9118"/>
        <v>0</v>
      </c>
      <c r="AB1931" s="166">
        <f t="shared" si="9118"/>
        <v>0</v>
      </c>
      <c r="AC1931" s="166">
        <f t="shared" si="9118"/>
        <v>0</v>
      </c>
      <c r="AD1931" s="166">
        <f t="shared" si="9118"/>
        <v>0</v>
      </c>
      <c r="AE1931" s="166">
        <f t="shared" si="9118"/>
        <v>0</v>
      </c>
      <c r="AF1931" s="166">
        <f t="shared" si="9118"/>
        <v>0</v>
      </c>
      <c r="AG1931" s="166">
        <f t="shared" si="9118"/>
        <v>0</v>
      </c>
      <c r="AH1931" s="166">
        <f t="shared" si="8911"/>
        <v>0</v>
      </c>
      <c r="AI1931" s="166"/>
      <c r="AJ1931" s="166">
        <f t="shared" si="9009"/>
        <v>0</v>
      </c>
      <c r="AK1931" s="166">
        <f t="shared" ref="AK1931:AU1931" si="9119">AK1724+AJ1931</f>
        <v>0</v>
      </c>
      <c r="AL1931" s="166">
        <f t="shared" si="9119"/>
        <v>0</v>
      </c>
      <c r="AM1931" s="166">
        <f t="shared" si="9119"/>
        <v>-596.09984666666674</v>
      </c>
      <c r="AN1931" s="166">
        <f t="shared" si="9119"/>
        <v>-1192.1996933333335</v>
      </c>
      <c r="AO1931" s="166">
        <f t="shared" si="9119"/>
        <v>-1788.2995400000002</v>
      </c>
      <c r="AP1931" s="166">
        <f t="shared" si="9119"/>
        <v>-2384.3993866666669</v>
      </c>
      <c r="AQ1931" s="166">
        <f t="shared" si="9119"/>
        <v>-2980.4992333333339</v>
      </c>
      <c r="AR1931" s="166">
        <f t="shared" si="9119"/>
        <v>-3576.5990800000009</v>
      </c>
      <c r="AS1931" s="166">
        <f t="shared" si="9119"/>
        <v>-4172.6989266666678</v>
      </c>
      <c r="AT1931" s="166">
        <f t="shared" si="9119"/>
        <v>-4768.7987733333348</v>
      </c>
      <c r="AU1931" s="166">
        <f t="shared" si="9119"/>
        <v>-5364.8986200000018</v>
      </c>
      <c r="AV1931" s="166"/>
      <c r="AW1931" s="166">
        <f t="shared" si="9011"/>
        <v>-5960.9984666666687</v>
      </c>
      <c r="AX1931" s="166">
        <f t="shared" ref="AX1931:BH1931" si="9120">AX1724+AW1931</f>
        <v>-6557.0983133333357</v>
      </c>
      <c r="AY1931" s="166">
        <f t="shared" si="9120"/>
        <v>-7153.1981600000026</v>
      </c>
      <c r="AZ1931" s="166">
        <f t="shared" si="9120"/>
        <v>-7749.2980066666696</v>
      </c>
      <c r="BA1931" s="166">
        <f t="shared" si="9120"/>
        <v>-8345.3978533333357</v>
      </c>
      <c r="BB1931" s="166">
        <f t="shared" si="9120"/>
        <v>-8941.4977000000017</v>
      </c>
      <c r="BC1931" s="166">
        <f t="shared" si="9120"/>
        <v>-9537.5975466666678</v>
      </c>
      <c r="BD1931" s="166">
        <f t="shared" si="9120"/>
        <v>-10133.697393333334</v>
      </c>
      <c r="BE1931" s="166">
        <f t="shared" si="9120"/>
        <v>-10729.79724</v>
      </c>
      <c r="BF1931" s="166">
        <f t="shared" si="9120"/>
        <v>-11325.897086666666</v>
      </c>
      <c r="BG1931" s="166">
        <f t="shared" si="9120"/>
        <v>-11921.996933333332</v>
      </c>
      <c r="BH1931" s="166">
        <f t="shared" si="9120"/>
        <v>-12518.096779999998</v>
      </c>
      <c r="BI1931" s="166"/>
      <c r="BV1931" s="142"/>
      <c r="CI1931" s="142"/>
      <c r="CV1931" s="142"/>
      <c r="DI1931" s="142"/>
      <c r="DV1931" s="142"/>
      <c r="EI1931" s="142"/>
    </row>
    <row r="1932" spans="1:139" ht="15.75" outlineLevel="1" x14ac:dyDescent="0.25">
      <c r="A1932" s="2">
        <f t="shared" si="9079"/>
        <v>24</v>
      </c>
      <c r="B1932" s="1" t="str">
        <f t="shared" si="9079"/>
        <v>PRE-09849</v>
      </c>
      <c r="C1932" s="1" t="str">
        <f t="shared" si="9079"/>
        <v>SPP FH - McFarland 13104</v>
      </c>
      <c r="D1932" s="2" t="str">
        <f t="shared" si="9079"/>
        <v>A2805002</v>
      </c>
      <c r="E1932" s="141" t="str">
        <f t="shared" si="9079"/>
        <v>SPP FH-McFarland 13104 OCRs - 2 TAV</v>
      </c>
      <c r="F1932" s="119"/>
      <c r="G1932" s="194"/>
      <c r="H1932" s="194"/>
      <c r="J1932" s="166">
        <f t="shared" si="8885"/>
        <v>0</v>
      </c>
      <c r="K1932" s="166">
        <f t="shared" ref="K1932" si="9121">K1725+J1932</f>
        <v>0</v>
      </c>
      <c r="L1932" s="166">
        <f t="shared" ref="L1932" si="9122">L1725+K1932</f>
        <v>0</v>
      </c>
      <c r="M1932" s="166">
        <f t="shared" ref="M1932" si="9123">M1725+L1932</f>
        <v>0</v>
      </c>
      <c r="N1932" s="166">
        <f t="shared" ref="N1932" si="9124">N1725+M1932</f>
        <v>0</v>
      </c>
      <c r="O1932" s="166">
        <f t="shared" ref="O1932" si="9125">O1725+N1932</f>
        <v>0</v>
      </c>
      <c r="P1932" s="166">
        <f t="shared" ref="P1932" si="9126">P1725+O1932</f>
        <v>0</v>
      </c>
      <c r="Q1932" s="166">
        <f t="shared" ref="Q1932" si="9127">Q1725+P1932</f>
        <v>0</v>
      </c>
      <c r="R1932" s="166">
        <f t="shared" ref="R1932" si="9128">R1725+Q1932</f>
        <v>0</v>
      </c>
      <c r="S1932" s="166">
        <f t="shared" ref="S1932" si="9129">S1725+R1932</f>
        <v>0</v>
      </c>
      <c r="T1932" s="166">
        <f t="shared" ref="T1932" si="9130">T1725+S1932</f>
        <v>0</v>
      </c>
      <c r="U1932" s="166">
        <f t="shared" ref="U1932" si="9131">U1725+T1932</f>
        <v>0</v>
      </c>
      <c r="V1932" s="166"/>
      <c r="W1932" s="166">
        <f t="shared" si="9007"/>
        <v>0</v>
      </c>
      <c r="X1932" s="166">
        <f t="shared" ref="X1932" si="9132">X1725+W1932</f>
        <v>0</v>
      </c>
      <c r="Y1932" s="166">
        <f t="shared" ref="Y1932" si="9133">Y1725+X1932</f>
        <v>0</v>
      </c>
      <c r="Z1932" s="166">
        <f t="shared" ref="Z1932" si="9134">Z1725+Y1932</f>
        <v>0</v>
      </c>
      <c r="AA1932" s="166">
        <f t="shared" ref="AA1932" si="9135">AA1725+Z1932</f>
        <v>0</v>
      </c>
      <c r="AB1932" s="166">
        <f t="shared" ref="AB1932" si="9136">AB1725+AA1932</f>
        <v>0</v>
      </c>
      <c r="AC1932" s="166">
        <f t="shared" ref="AC1932" si="9137">AC1725+AB1932</f>
        <v>0</v>
      </c>
      <c r="AD1932" s="166">
        <f t="shared" ref="AD1932" si="9138">AD1725+AC1932</f>
        <v>0</v>
      </c>
      <c r="AE1932" s="166">
        <f t="shared" ref="AE1932" si="9139">AE1725+AD1932</f>
        <v>0</v>
      </c>
      <c r="AF1932" s="166">
        <f t="shared" ref="AF1932" si="9140">AF1725+AE1932</f>
        <v>0</v>
      </c>
      <c r="AG1932" s="166">
        <f t="shared" ref="AG1932" si="9141">AG1725+AF1932</f>
        <v>0</v>
      </c>
      <c r="AH1932" s="166">
        <f t="shared" si="8911"/>
        <v>0</v>
      </c>
      <c r="AI1932" s="166"/>
      <c r="AJ1932" s="166">
        <f t="shared" si="9009"/>
        <v>0</v>
      </c>
      <c r="AK1932" s="166">
        <f t="shared" ref="AK1932" si="9142">AK1725+AJ1932</f>
        <v>-3.3731296666666668</v>
      </c>
      <c r="AL1932" s="166">
        <f t="shared" ref="AL1932" si="9143">AL1725+AK1932</f>
        <v>-6.7462593333333336</v>
      </c>
      <c r="AM1932" s="166">
        <f t="shared" ref="AM1932" si="9144">AM1725+AL1932</f>
        <v>-10.119389</v>
      </c>
      <c r="AN1932" s="166">
        <f t="shared" ref="AN1932" si="9145">AN1725+AM1932</f>
        <v>-13.492518666666667</v>
      </c>
      <c r="AO1932" s="166">
        <f t="shared" ref="AO1932" si="9146">AO1725+AN1932</f>
        <v>-16.865648333333333</v>
      </c>
      <c r="AP1932" s="166">
        <f t="shared" ref="AP1932" si="9147">AP1725+AO1932</f>
        <v>-20.238778</v>
      </c>
      <c r="AQ1932" s="166">
        <f t="shared" ref="AQ1932" si="9148">AQ1725+AP1932</f>
        <v>-23.611907666666667</v>
      </c>
      <c r="AR1932" s="166">
        <f t="shared" ref="AR1932" si="9149">AR1725+AQ1932</f>
        <v>-26.985037333333334</v>
      </c>
      <c r="AS1932" s="166">
        <f t="shared" ref="AS1932" si="9150">AS1725+AR1932</f>
        <v>-30.358167000000002</v>
      </c>
      <c r="AT1932" s="166">
        <f t="shared" ref="AT1932" si="9151">AT1725+AS1932</f>
        <v>-33.731296666666665</v>
      </c>
      <c r="AU1932" s="166">
        <f t="shared" ref="AU1932" si="9152">AU1725+AT1932</f>
        <v>-37.104426333333329</v>
      </c>
      <c r="AV1932" s="166"/>
      <c r="AW1932" s="166">
        <f t="shared" si="9011"/>
        <v>-40.477555999999993</v>
      </c>
      <c r="AX1932" s="166">
        <f t="shared" ref="AX1932:BH1932" si="9153">AX1725+AW1932</f>
        <v>-43.850685666666656</v>
      </c>
      <c r="AY1932" s="166">
        <f t="shared" si="9153"/>
        <v>-47.22381533333332</v>
      </c>
      <c r="AZ1932" s="166">
        <f t="shared" si="9153"/>
        <v>-50.596944999999984</v>
      </c>
      <c r="BA1932" s="166">
        <f t="shared" si="9153"/>
        <v>-53.970074666666648</v>
      </c>
      <c r="BB1932" s="166">
        <f t="shared" si="9153"/>
        <v>-57.343204333333311</v>
      </c>
      <c r="BC1932" s="166">
        <f t="shared" si="9153"/>
        <v>-60.716333999999975</v>
      </c>
      <c r="BD1932" s="166">
        <f t="shared" si="9153"/>
        <v>-64.089463666666646</v>
      </c>
      <c r="BE1932" s="166">
        <f t="shared" si="9153"/>
        <v>-67.462593333333317</v>
      </c>
      <c r="BF1932" s="166">
        <f t="shared" si="9153"/>
        <v>-70.835722999999987</v>
      </c>
      <c r="BG1932" s="166">
        <f t="shared" si="9153"/>
        <v>-74.208852666666658</v>
      </c>
      <c r="BH1932" s="166">
        <f t="shared" si="9153"/>
        <v>-77.581982333333329</v>
      </c>
      <c r="BI1932" s="166"/>
      <c r="BV1932" s="142"/>
      <c r="CI1932" s="142"/>
      <c r="CV1932" s="142"/>
      <c r="DI1932" s="142"/>
      <c r="DV1932" s="142"/>
      <c r="EI1932" s="142"/>
    </row>
    <row r="1933" spans="1:139" ht="15.75" outlineLevel="1" x14ac:dyDescent="0.25">
      <c r="A1933" s="2">
        <f t="shared" si="9079"/>
        <v>25</v>
      </c>
      <c r="B1933" s="1" t="str">
        <f t="shared" si="9079"/>
        <v>PRE-09850</v>
      </c>
      <c r="C1933" s="1" t="str">
        <f t="shared" si="9079"/>
        <v>SPP FH - Manhattan 13111</v>
      </c>
      <c r="D1933" s="2" t="str">
        <f t="shared" si="9079"/>
        <v>PRE-09850.1</v>
      </c>
      <c r="E1933" s="141" t="str">
        <f t="shared" si="9079"/>
        <v>SPP FH - Manhattan 13111</v>
      </c>
      <c r="F1933" s="119"/>
      <c r="G1933" s="194"/>
      <c r="H1933" s="194"/>
      <c r="J1933" s="166">
        <f t="shared" si="8885"/>
        <v>0</v>
      </c>
      <c r="K1933" s="166">
        <f t="shared" ref="K1933:U1933" si="9154">K1726+J1933</f>
        <v>0</v>
      </c>
      <c r="L1933" s="166">
        <f t="shared" si="9154"/>
        <v>0</v>
      </c>
      <c r="M1933" s="166">
        <f t="shared" si="9154"/>
        <v>0</v>
      </c>
      <c r="N1933" s="166">
        <f t="shared" si="9154"/>
        <v>0</v>
      </c>
      <c r="O1933" s="166">
        <f t="shared" si="9154"/>
        <v>0</v>
      </c>
      <c r="P1933" s="166">
        <f t="shared" si="9154"/>
        <v>0</v>
      </c>
      <c r="Q1933" s="166">
        <f t="shared" si="9154"/>
        <v>0</v>
      </c>
      <c r="R1933" s="166">
        <f t="shared" si="9154"/>
        <v>0</v>
      </c>
      <c r="S1933" s="166">
        <f t="shared" si="9154"/>
        <v>0</v>
      </c>
      <c r="T1933" s="166">
        <f t="shared" si="9154"/>
        <v>0</v>
      </c>
      <c r="U1933" s="166">
        <f t="shared" si="9154"/>
        <v>0</v>
      </c>
      <c r="V1933" s="166"/>
      <c r="W1933" s="166">
        <f t="shared" si="9007"/>
        <v>0</v>
      </c>
      <c r="X1933" s="166">
        <f t="shared" ref="X1933:AG1933" si="9155">X1726+W1933</f>
        <v>0</v>
      </c>
      <c r="Y1933" s="166">
        <f t="shared" si="9155"/>
        <v>0</v>
      </c>
      <c r="Z1933" s="166">
        <f t="shared" si="9155"/>
        <v>0</v>
      </c>
      <c r="AA1933" s="166">
        <f t="shared" si="9155"/>
        <v>0</v>
      </c>
      <c r="AB1933" s="166">
        <f t="shared" si="9155"/>
        <v>0</v>
      </c>
      <c r="AC1933" s="166">
        <f t="shared" si="9155"/>
        <v>0</v>
      </c>
      <c r="AD1933" s="166">
        <f t="shared" si="9155"/>
        <v>0</v>
      </c>
      <c r="AE1933" s="166">
        <f t="shared" si="9155"/>
        <v>0</v>
      </c>
      <c r="AF1933" s="166">
        <f t="shared" si="9155"/>
        <v>0</v>
      </c>
      <c r="AG1933" s="166">
        <f t="shared" si="9155"/>
        <v>0</v>
      </c>
      <c r="AH1933" s="166">
        <f t="shared" si="8911"/>
        <v>0</v>
      </c>
      <c r="AI1933" s="166"/>
      <c r="AJ1933" s="166">
        <f t="shared" si="9009"/>
        <v>0</v>
      </c>
      <c r="AK1933" s="166">
        <f t="shared" ref="AK1933:AU1933" si="9156">AK1726+AJ1933</f>
        <v>0</v>
      </c>
      <c r="AL1933" s="166">
        <f t="shared" si="9156"/>
        <v>0</v>
      </c>
      <c r="AM1933" s="166">
        <f t="shared" si="9156"/>
        <v>-490.33487799999995</v>
      </c>
      <c r="AN1933" s="166">
        <f t="shared" si="9156"/>
        <v>-980.66975599999989</v>
      </c>
      <c r="AO1933" s="166">
        <f t="shared" si="9156"/>
        <v>-1471.0046339999999</v>
      </c>
      <c r="AP1933" s="166">
        <f t="shared" si="9156"/>
        <v>-1961.3395119999998</v>
      </c>
      <c r="AQ1933" s="166">
        <f t="shared" si="9156"/>
        <v>-2451.6743899999997</v>
      </c>
      <c r="AR1933" s="166">
        <f t="shared" si="9156"/>
        <v>-2942.0092679999998</v>
      </c>
      <c r="AS1933" s="166">
        <f t="shared" si="9156"/>
        <v>-3432.3441459999999</v>
      </c>
      <c r="AT1933" s="166">
        <f t="shared" si="9156"/>
        <v>-3922.679024</v>
      </c>
      <c r="AU1933" s="166">
        <f t="shared" si="9156"/>
        <v>-4413.0139019999997</v>
      </c>
      <c r="AV1933" s="166"/>
      <c r="AW1933" s="166">
        <f t="shared" si="9011"/>
        <v>-4903.3487799999994</v>
      </c>
      <c r="AX1933" s="166">
        <f t="shared" ref="AX1933:BH1933" si="9157">AX1726+AW1933</f>
        <v>-5393.683657999999</v>
      </c>
      <c r="AY1933" s="166">
        <f t="shared" si="9157"/>
        <v>-5884.0185359999987</v>
      </c>
      <c r="AZ1933" s="166">
        <f t="shared" si="9157"/>
        <v>-6374.3534139999983</v>
      </c>
      <c r="BA1933" s="166">
        <f t="shared" si="9157"/>
        <v>-6864.688291999998</v>
      </c>
      <c r="BB1933" s="166">
        <f t="shared" si="9157"/>
        <v>-7355.0231699999977</v>
      </c>
      <c r="BC1933" s="166">
        <f t="shared" si="9157"/>
        <v>-7845.3580479999973</v>
      </c>
      <c r="BD1933" s="166">
        <f t="shared" si="9157"/>
        <v>-8335.6929259999979</v>
      </c>
      <c r="BE1933" s="166">
        <f t="shared" si="9157"/>
        <v>-8826.0278039999976</v>
      </c>
      <c r="BF1933" s="166">
        <f t="shared" si="9157"/>
        <v>-9316.3626819999972</v>
      </c>
      <c r="BG1933" s="166">
        <f t="shared" si="9157"/>
        <v>-9806.6975599999969</v>
      </c>
      <c r="BH1933" s="166">
        <f t="shared" si="9157"/>
        <v>-10297.032437999997</v>
      </c>
      <c r="BI1933" s="166"/>
      <c r="BV1933" s="142"/>
      <c r="CI1933" s="142"/>
      <c r="CV1933" s="142"/>
      <c r="DI1933" s="142"/>
      <c r="DV1933" s="142"/>
      <c r="EI1933" s="142"/>
    </row>
    <row r="1934" spans="1:139" ht="15.75" outlineLevel="1" x14ac:dyDescent="0.25">
      <c r="A1934" s="2">
        <f t="shared" si="9079"/>
        <v>25</v>
      </c>
      <c r="B1934" s="1" t="str">
        <f t="shared" si="9079"/>
        <v>PRE-09850</v>
      </c>
      <c r="C1934" s="1" t="str">
        <f t="shared" si="9079"/>
        <v>SPP FH - Manhattan 13111</v>
      </c>
      <c r="D1934" s="2" t="str">
        <f t="shared" si="9079"/>
        <v>A2805003</v>
      </c>
      <c r="E1934" s="141" t="str">
        <f t="shared" si="9079"/>
        <v>SPP FH-Manhattan 13111 OCRs - 3 TAV</v>
      </c>
      <c r="F1934" s="119"/>
      <c r="G1934" s="194"/>
      <c r="H1934" s="194"/>
      <c r="J1934" s="166">
        <f t="shared" si="8885"/>
        <v>0</v>
      </c>
      <c r="K1934" s="166">
        <f t="shared" ref="K1934" si="9158">K1727+J1934</f>
        <v>0</v>
      </c>
      <c r="L1934" s="166">
        <f t="shared" ref="L1934" si="9159">L1727+K1934</f>
        <v>0</v>
      </c>
      <c r="M1934" s="166">
        <f t="shared" ref="M1934" si="9160">M1727+L1934</f>
        <v>0</v>
      </c>
      <c r="N1934" s="166">
        <f t="shared" ref="N1934" si="9161">N1727+M1934</f>
        <v>0</v>
      </c>
      <c r="O1934" s="166">
        <f t="shared" ref="O1934" si="9162">O1727+N1934</f>
        <v>0</v>
      </c>
      <c r="P1934" s="166">
        <f t="shared" ref="P1934" si="9163">P1727+O1934</f>
        <v>0</v>
      </c>
      <c r="Q1934" s="166">
        <f t="shared" ref="Q1934" si="9164">Q1727+P1934</f>
        <v>0</v>
      </c>
      <c r="R1934" s="166">
        <f t="shared" ref="R1934" si="9165">R1727+Q1934</f>
        <v>0</v>
      </c>
      <c r="S1934" s="166">
        <f t="shared" ref="S1934" si="9166">S1727+R1934</f>
        <v>0</v>
      </c>
      <c r="T1934" s="166">
        <f t="shared" ref="T1934" si="9167">T1727+S1934</f>
        <v>0</v>
      </c>
      <c r="U1934" s="166">
        <f t="shared" ref="U1934" si="9168">U1727+T1934</f>
        <v>0</v>
      </c>
      <c r="V1934" s="166"/>
      <c r="W1934" s="166">
        <f t="shared" si="9007"/>
        <v>0</v>
      </c>
      <c r="X1934" s="166">
        <f t="shared" ref="X1934" si="9169">X1727+W1934</f>
        <v>0</v>
      </c>
      <c r="Y1934" s="166">
        <f t="shared" ref="Y1934" si="9170">Y1727+X1934</f>
        <v>0</v>
      </c>
      <c r="Z1934" s="166">
        <f t="shared" ref="Z1934" si="9171">Z1727+Y1934</f>
        <v>0</v>
      </c>
      <c r="AA1934" s="166">
        <f t="shared" ref="AA1934" si="9172">AA1727+Z1934</f>
        <v>0</v>
      </c>
      <c r="AB1934" s="166">
        <f t="shared" ref="AB1934" si="9173">AB1727+AA1934</f>
        <v>0</v>
      </c>
      <c r="AC1934" s="166">
        <f t="shared" ref="AC1934" si="9174">AC1727+AB1934</f>
        <v>0</v>
      </c>
      <c r="AD1934" s="166">
        <f t="shared" ref="AD1934" si="9175">AD1727+AC1934</f>
        <v>0</v>
      </c>
      <c r="AE1934" s="166">
        <f t="shared" ref="AE1934" si="9176">AE1727+AD1934</f>
        <v>0</v>
      </c>
      <c r="AF1934" s="166">
        <f t="shared" ref="AF1934" si="9177">AF1727+AE1934</f>
        <v>0</v>
      </c>
      <c r="AG1934" s="166">
        <f t="shared" ref="AG1934" si="9178">AG1727+AF1934</f>
        <v>0</v>
      </c>
      <c r="AH1934" s="166">
        <f t="shared" si="8911"/>
        <v>0</v>
      </c>
      <c r="AI1934" s="166"/>
      <c r="AJ1934" s="166">
        <f t="shared" si="9009"/>
        <v>0</v>
      </c>
      <c r="AK1934" s="166">
        <f t="shared" ref="AK1934" si="9179">AK1727+AJ1934</f>
        <v>0</v>
      </c>
      <c r="AL1934" s="166">
        <f t="shared" ref="AL1934" si="9180">AL1727+AK1934</f>
        <v>-6.186227333333334</v>
      </c>
      <c r="AM1934" s="166">
        <f t="shared" ref="AM1934" si="9181">AM1727+AL1934</f>
        <v>-12.372454666666668</v>
      </c>
      <c r="AN1934" s="166">
        <f t="shared" ref="AN1934" si="9182">AN1727+AM1934</f>
        <v>-18.558682000000001</v>
      </c>
      <c r="AO1934" s="166">
        <f t="shared" ref="AO1934" si="9183">AO1727+AN1934</f>
        <v>-24.744909333333336</v>
      </c>
      <c r="AP1934" s="166">
        <f t="shared" ref="AP1934" si="9184">AP1727+AO1934</f>
        <v>-30.931136666666671</v>
      </c>
      <c r="AQ1934" s="166">
        <f t="shared" ref="AQ1934" si="9185">AQ1727+AP1934</f>
        <v>-37.117364000000002</v>
      </c>
      <c r="AR1934" s="166">
        <f t="shared" ref="AR1934" si="9186">AR1727+AQ1934</f>
        <v>-43.303591333333337</v>
      </c>
      <c r="AS1934" s="166">
        <f t="shared" ref="AS1934" si="9187">AS1727+AR1934</f>
        <v>-49.489818666666672</v>
      </c>
      <c r="AT1934" s="166">
        <f t="shared" ref="AT1934" si="9188">AT1727+AS1934</f>
        <v>-55.676046000000007</v>
      </c>
      <c r="AU1934" s="166">
        <f t="shared" ref="AU1934" si="9189">AU1727+AT1934</f>
        <v>-61.862273333333341</v>
      </c>
      <c r="AV1934" s="166"/>
      <c r="AW1934" s="166">
        <f t="shared" si="9011"/>
        <v>-68.048500666666669</v>
      </c>
      <c r="AX1934" s="166">
        <f t="shared" ref="AX1934:BH1934" si="9190">AX1727+AW1934</f>
        <v>-74.234728000000004</v>
      </c>
      <c r="AY1934" s="166">
        <f t="shared" si="9190"/>
        <v>-80.420955333333339</v>
      </c>
      <c r="AZ1934" s="166">
        <f t="shared" si="9190"/>
        <v>-86.607182666666674</v>
      </c>
      <c r="BA1934" s="166">
        <f t="shared" si="9190"/>
        <v>-92.793410000000009</v>
      </c>
      <c r="BB1934" s="166">
        <f t="shared" si="9190"/>
        <v>-98.979637333333343</v>
      </c>
      <c r="BC1934" s="166">
        <f t="shared" si="9190"/>
        <v>-105.16586466666668</v>
      </c>
      <c r="BD1934" s="166">
        <f t="shared" si="9190"/>
        <v>-111.35209200000001</v>
      </c>
      <c r="BE1934" s="166">
        <f t="shared" si="9190"/>
        <v>-117.53831933333335</v>
      </c>
      <c r="BF1934" s="166">
        <f t="shared" si="9190"/>
        <v>-123.72454666666668</v>
      </c>
      <c r="BG1934" s="166">
        <f t="shared" si="9190"/>
        <v>-129.910774</v>
      </c>
      <c r="BH1934" s="166">
        <f t="shared" si="9190"/>
        <v>-136.09700133333334</v>
      </c>
      <c r="BI1934" s="166"/>
      <c r="BV1934" s="142"/>
      <c r="CI1934" s="142"/>
      <c r="CV1934" s="142"/>
      <c r="DI1934" s="142"/>
      <c r="DV1934" s="142"/>
      <c r="EI1934" s="142"/>
    </row>
    <row r="1935" spans="1:139" ht="15.75" outlineLevel="1" x14ac:dyDescent="0.25">
      <c r="A1935" s="2">
        <f t="shared" si="9079"/>
        <v>26</v>
      </c>
      <c r="B1935" s="1" t="str">
        <f t="shared" si="9079"/>
        <v>PRE-09851</v>
      </c>
      <c r="C1935" s="1" t="str">
        <f t="shared" si="9079"/>
        <v>SPP FH - East Winter Haven 13309</v>
      </c>
      <c r="D1935" s="2" t="str">
        <f t="shared" si="9079"/>
        <v>PRE-09851.1</v>
      </c>
      <c r="E1935" s="141" t="str">
        <f t="shared" si="9079"/>
        <v>SPP FH - East Winter Haven 13309</v>
      </c>
      <c r="F1935" s="119"/>
      <c r="G1935" s="194"/>
      <c r="H1935" s="194"/>
      <c r="J1935" s="166">
        <f t="shared" ref="J1935" si="9191">J1728+I1935</f>
        <v>0</v>
      </c>
      <c r="K1935" s="166">
        <f t="shared" ref="K1935:U1935" si="9192">K1728+J1935</f>
        <v>0</v>
      </c>
      <c r="L1935" s="166">
        <f t="shared" si="9192"/>
        <v>0</v>
      </c>
      <c r="M1935" s="166">
        <f t="shared" si="9192"/>
        <v>0</v>
      </c>
      <c r="N1935" s="166">
        <f t="shared" si="9192"/>
        <v>0</v>
      </c>
      <c r="O1935" s="166">
        <f t="shared" si="9192"/>
        <v>0</v>
      </c>
      <c r="P1935" s="166">
        <f t="shared" si="9192"/>
        <v>0</v>
      </c>
      <c r="Q1935" s="166">
        <f t="shared" si="9192"/>
        <v>0</v>
      </c>
      <c r="R1935" s="166">
        <f t="shared" si="9192"/>
        <v>0</v>
      </c>
      <c r="S1935" s="166">
        <f t="shared" si="9192"/>
        <v>0</v>
      </c>
      <c r="T1935" s="166">
        <f t="shared" si="9192"/>
        <v>0</v>
      </c>
      <c r="U1935" s="166">
        <f t="shared" si="9192"/>
        <v>0</v>
      </c>
      <c r="V1935" s="166"/>
      <c r="W1935" s="166">
        <f t="shared" ref="W1935" si="9193">W1728+U1935</f>
        <v>0</v>
      </c>
      <c r="X1935" s="166">
        <f t="shared" ref="X1935:AG1935" si="9194">X1728+W1935</f>
        <v>0</v>
      </c>
      <c r="Y1935" s="166">
        <f t="shared" si="9194"/>
        <v>0</v>
      </c>
      <c r="Z1935" s="166">
        <f t="shared" si="9194"/>
        <v>0</v>
      </c>
      <c r="AA1935" s="166">
        <f t="shared" si="9194"/>
        <v>0</v>
      </c>
      <c r="AB1935" s="166">
        <f t="shared" si="9194"/>
        <v>0</v>
      </c>
      <c r="AC1935" s="166">
        <f t="shared" si="9194"/>
        <v>0</v>
      </c>
      <c r="AD1935" s="166">
        <f t="shared" si="9194"/>
        <v>0</v>
      </c>
      <c r="AE1935" s="166">
        <f t="shared" si="9194"/>
        <v>0</v>
      </c>
      <c r="AF1935" s="166">
        <f t="shared" si="9194"/>
        <v>0</v>
      </c>
      <c r="AG1935" s="166">
        <f t="shared" si="9194"/>
        <v>0</v>
      </c>
      <c r="AH1935" s="166">
        <f t="shared" si="8911"/>
        <v>0</v>
      </c>
      <c r="AI1935" s="166"/>
      <c r="AJ1935" s="166">
        <f t="shared" ref="AJ1935" si="9195">AJ1728+AH1935</f>
        <v>0</v>
      </c>
      <c r="AK1935" s="166">
        <f t="shared" ref="AK1935:AU1935" si="9196">AK1728+AJ1935</f>
        <v>0</v>
      </c>
      <c r="AL1935" s="166">
        <f t="shared" si="9196"/>
        <v>0</v>
      </c>
      <c r="AM1935" s="166">
        <f t="shared" si="9196"/>
        <v>0</v>
      </c>
      <c r="AN1935" s="166">
        <f t="shared" si="9196"/>
        <v>0</v>
      </c>
      <c r="AO1935" s="166">
        <f t="shared" si="9196"/>
        <v>-512.85688900000002</v>
      </c>
      <c r="AP1935" s="166">
        <f t="shared" si="9196"/>
        <v>-1025.713778</v>
      </c>
      <c r="AQ1935" s="166">
        <f t="shared" si="9196"/>
        <v>-1538.570667</v>
      </c>
      <c r="AR1935" s="166">
        <f t="shared" si="9196"/>
        <v>-2051.4275560000001</v>
      </c>
      <c r="AS1935" s="166">
        <f t="shared" si="9196"/>
        <v>-2564.2844450000002</v>
      </c>
      <c r="AT1935" s="166">
        <f t="shared" si="9196"/>
        <v>-3077.1413340000004</v>
      </c>
      <c r="AU1935" s="166">
        <f t="shared" si="9196"/>
        <v>-3589.9982230000005</v>
      </c>
      <c r="AV1935" s="166"/>
      <c r="AW1935" s="166">
        <f t="shared" si="9011"/>
        <v>-4102.8551120000002</v>
      </c>
      <c r="AX1935" s="166">
        <f t="shared" ref="AX1935:BH1935" si="9197">AX1728+AW1935</f>
        <v>-4615.7120009999999</v>
      </c>
      <c r="AY1935" s="166">
        <f t="shared" si="9197"/>
        <v>-5128.5688899999996</v>
      </c>
      <c r="AZ1935" s="166">
        <f t="shared" si="9197"/>
        <v>-5641.4257789999992</v>
      </c>
      <c r="BA1935" s="166">
        <f t="shared" si="9197"/>
        <v>-6154.2826679999989</v>
      </c>
      <c r="BB1935" s="166">
        <f t="shared" si="9197"/>
        <v>-6667.1395569999986</v>
      </c>
      <c r="BC1935" s="166">
        <f t="shared" si="9197"/>
        <v>-7179.9964459999983</v>
      </c>
      <c r="BD1935" s="166">
        <f t="shared" si="9197"/>
        <v>-7692.853334999998</v>
      </c>
      <c r="BE1935" s="166">
        <f t="shared" si="9197"/>
        <v>-8205.7102239999986</v>
      </c>
      <c r="BF1935" s="166">
        <f t="shared" si="9197"/>
        <v>-8718.5671129999992</v>
      </c>
      <c r="BG1935" s="166">
        <f t="shared" si="9197"/>
        <v>-9231.4240019999997</v>
      </c>
      <c r="BH1935" s="166">
        <f t="shared" si="9197"/>
        <v>-9744.2808910000003</v>
      </c>
      <c r="BI1935" s="166"/>
      <c r="BV1935" s="142"/>
      <c r="CI1935" s="142"/>
      <c r="CV1935" s="142"/>
      <c r="DI1935" s="142"/>
      <c r="DV1935" s="142"/>
      <c r="EI1935" s="142"/>
    </row>
    <row r="1936" spans="1:139" ht="15.75" outlineLevel="1" x14ac:dyDescent="0.25">
      <c r="A1936" s="2">
        <f t="shared" si="9079"/>
        <v>26</v>
      </c>
      <c r="B1936" s="1" t="str">
        <f t="shared" si="9079"/>
        <v>PRE-09851</v>
      </c>
      <c r="C1936" s="1" t="str">
        <f t="shared" si="9079"/>
        <v>SPP FH - East Winter Haven 13309</v>
      </c>
      <c r="D1936" s="2" t="str">
        <f t="shared" si="9079"/>
        <v>A2805469</v>
      </c>
      <c r="E1936" s="141" t="str">
        <f t="shared" si="9079"/>
        <v>SPP FH-E.Wntrhvn 13309 - OCR#138236</v>
      </c>
      <c r="F1936" s="119"/>
      <c r="G1936" s="194"/>
      <c r="H1936" s="194"/>
      <c r="J1936" s="166">
        <f t="shared" ref="J1936" si="9198">J1729+I1936</f>
        <v>0</v>
      </c>
      <c r="K1936" s="166">
        <f t="shared" ref="K1936" si="9199">K1729+J1936</f>
        <v>0</v>
      </c>
      <c r="L1936" s="166">
        <f t="shared" ref="L1936" si="9200">L1729+K1936</f>
        <v>0</v>
      </c>
      <c r="M1936" s="166">
        <f t="shared" ref="M1936" si="9201">M1729+L1936</f>
        <v>0</v>
      </c>
      <c r="N1936" s="166">
        <f t="shared" ref="N1936" si="9202">N1729+M1936</f>
        <v>0</v>
      </c>
      <c r="O1936" s="166">
        <f t="shared" ref="O1936" si="9203">O1729+N1936</f>
        <v>0</v>
      </c>
      <c r="P1936" s="166">
        <f t="shared" ref="P1936" si="9204">P1729+O1936</f>
        <v>0</v>
      </c>
      <c r="Q1936" s="166">
        <f t="shared" ref="Q1936" si="9205">Q1729+P1936</f>
        <v>0</v>
      </c>
      <c r="R1936" s="166">
        <f t="shared" ref="R1936" si="9206">R1729+Q1936</f>
        <v>0</v>
      </c>
      <c r="S1936" s="166">
        <f t="shared" ref="S1936" si="9207">S1729+R1936</f>
        <v>0</v>
      </c>
      <c r="T1936" s="166">
        <f t="shared" ref="T1936" si="9208">T1729+S1936</f>
        <v>0</v>
      </c>
      <c r="U1936" s="166">
        <f t="shared" ref="U1936" si="9209">U1729+T1936</f>
        <v>0</v>
      </c>
      <c r="V1936" s="166"/>
      <c r="W1936" s="166">
        <f t="shared" ref="W1936" si="9210">W1729+U1936</f>
        <v>0</v>
      </c>
      <c r="X1936" s="166">
        <f t="shared" ref="X1936" si="9211">X1729+W1936</f>
        <v>0</v>
      </c>
      <c r="Y1936" s="166">
        <f t="shared" ref="Y1936" si="9212">Y1729+X1936</f>
        <v>0</v>
      </c>
      <c r="Z1936" s="166">
        <f t="shared" ref="Z1936" si="9213">Z1729+Y1936</f>
        <v>0</v>
      </c>
      <c r="AA1936" s="166">
        <f t="shared" ref="AA1936" si="9214">AA1729+Z1936</f>
        <v>0</v>
      </c>
      <c r="AB1936" s="166">
        <f t="shared" ref="AB1936" si="9215">AB1729+AA1936</f>
        <v>0</v>
      </c>
      <c r="AC1936" s="166">
        <f t="shared" ref="AC1936" si="9216">AC1729+AB1936</f>
        <v>0</v>
      </c>
      <c r="AD1936" s="166">
        <f t="shared" ref="AD1936" si="9217">AD1729+AC1936</f>
        <v>0</v>
      </c>
      <c r="AE1936" s="166">
        <f t="shared" ref="AE1936" si="9218">AE1729+AD1936</f>
        <v>0</v>
      </c>
      <c r="AF1936" s="166">
        <f t="shared" ref="AF1936" si="9219">AF1729+AE1936</f>
        <v>0</v>
      </c>
      <c r="AG1936" s="166">
        <f t="shared" ref="AG1936" si="9220">AG1729+AF1936</f>
        <v>0</v>
      </c>
      <c r="AH1936" s="166">
        <f t="shared" si="8911"/>
        <v>0</v>
      </c>
      <c r="AI1936" s="166"/>
      <c r="AJ1936" s="166">
        <f t="shared" ref="AJ1936" si="9221">AJ1729+AH1936</f>
        <v>0</v>
      </c>
      <c r="AK1936" s="166">
        <f t="shared" ref="AK1936" si="9222">AK1729+AJ1936</f>
        <v>0</v>
      </c>
      <c r="AL1936" s="166">
        <f t="shared" ref="AL1936" si="9223">AL1729+AK1936</f>
        <v>0</v>
      </c>
      <c r="AM1936" s="166">
        <f t="shared" ref="AM1936" si="9224">AM1729+AL1936</f>
        <v>-4.8302390000000006</v>
      </c>
      <c r="AN1936" s="166">
        <f t="shared" ref="AN1936" si="9225">AN1729+AM1936</f>
        <v>-9.6604780000000012</v>
      </c>
      <c r="AO1936" s="166">
        <f t="shared" ref="AO1936" si="9226">AO1729+AN1936</f>
        <v>-14.490717000000002</v>
      </c>
      <c r="AP1936" s="166">
        <f t="shared" ref="AP1936" si="9227">AP1729+AO1936</f>
        <v>-19.320956000000002</v>
      </c>
      <c r="AQ1936" s="166">
        <f t="shared" ref="AQ1936" si="9228">AQ1729+AP1936</f>
        <v>-24.151195000000001</v>
      </c>
      <c r="AR1936" s="166">
        <f t="shared" ref="AR1936" si="9229">AR1729+AQ1936</f>
        <v>-28.981434</v>
      </c>
      <c r="AS1936" s="166">
        <f t="shared" ref="AS1936" si="9230">AS1729+AR1936</f>
        <v>-33.811672999999999</v>
      </c>
      <c r="AT1936" s="166">
        <f t="shared" ref="AT1936" si="9231">AT1729+AS1936</f>
        <v>-38.641911999999998</v>
      </c>
      <c r="AU1936" s="166">
        <f t="shared" ref="AU1936" si="9232">AU1729+AT1936</f>
        <v>-43.472150999999997</v>
      </c>
      <c r="AV1936" s="166"/>
      <c r="AW1936" s="166">
        <f t="shared" si="9011"/>
        <v>-48.302389999999995</v>
      </c>
      <c r="AX1936" s="166">
        <f t="shared" ref="AX1936:BH1936" si="9233">AX1729+AW1936</f>
        <v>-53.132628999999994</v>
      </c>
      <c r="AY1936" s="166">
        <f t="shared" si="9233"/>
        <v>-57.962867999999993</v>
      </c>
      <c r="AZ1936" s="166">
        <f t="shared" si="9233"/>
        <v>-62.793106999999992</v>
      </c>
      <c r="BA1936" s="166">
        <f t="shared" si="9233"/>
        <v>-67.623345999999998</v>
      </c>
      <c r="BB1936" s="166">
        <f t="shared" si="9233"/>
        <v>-72.453585000000004</v>
      </c>
      <c r="BC1936" s="166">
        <f t="shared" si="9233"/>
        <v>-77.28382400000001</v>
      </c>
      <c r="BD1936" s="166">
        <f t="shared" si="9233"/>
        <v>-82.114063000000016</v>
      </c>
      <c r="BE1936" s="166">
        <f t="shared" si="9233"/>
        <v>-86.944302000000022</v>
      </c>
      <c r="BF1936" s="166">
        <f t="shared" si="9233"/>
        <v>-91.774541000000028</v>
      </c>
      <c r="BG1936" s="166">
        <f t="shared" si="9233"/>
        <v>-96.604780000000034</v>
      </c>
      <c r="BH1936" s="166">
        <f t="shared" si="9233"/>
        <v>-101.43501900000004</v>
      </c>
      <c r="BI1936" s="166"/>
      <c r="BV1936" s="142"/>
      <c r="CI1936" s="142"/>
      <c r="CV1936" s="142"/>
      <c r="DI1936" s="142"/>
      <c r="DV1936" s="142"/>
      <c r="EI1936" s="142"/>
    </row>
    <row r="1937" spans="1:139" ht="15.75" outlineLevel="1" x14ac:dyDescent="0.25">
      <c r="A1937" s="2">
        <f t="shared" si="9079"/>
        <v>27</v>
      </c>
      <c r="B1937" s="1" t="str">
        <f t="shared" si="9079"/>
        <v>PRE-09860</v>
      </c>
      <c r="C1937" s="1" t="str">
        <f t="shared" si="9079"/>
        <v>SPP FH - East Winter Haven 13313</v>
      </c>
      <c r="D1937" s="2" t="str">
        <f t="shared" si="9079"/>
        <v>PRE-09860.1</v>
      </c>
      <c r="E1937" s="141" t="str">
        <f t="shared" si="9079"/>
        <v>SPP FH - E. Winter Haven 13313 - OH</v>
      </c>
      <c r="F1937" s="119"/>
      <c r="G1937" s="194"/>
      <c r="H1937" s="194"/>
      <c r="J1937" s="166">
        <f t="shared" ref="J1937:J1968" si="9234">J1730+I1937</f>
        <v>0</v>
      </c>
      <c r="K1937" s="166">
        <f t="shared" ref="K1937:U1937" si="9235">K1730+J1937</f>
        <v>0</v>
      </c>
      <c r="L1937" s="166">
        <f t="shared" si="9235"/>
        <v>0</v>
      </c>
      <c r="M1937" s="166">
        <f t="shared" si="9235"/>
        <v>0</v>
      </c>
      <c r="N1937" s="166">
        <f t="shared" si="9235"/>
        <v>0</v>
      </c>
      <c r="O1937" s="166">
        <f t="shared" si="9235"/>
        <v>0</v>
      </c>
      <c r="P1937" s="166">
        <f t="shared" si="9235"/>
        <v>0</v>
      </c>
      <c r="Q1937" s="166">
        <f t="shared" si="9235"/>
        <v>0</v>
      </c>
      <c r="R1937" s="166">
        <f t="shared" si="9235"/>
        <v>0</v>
      </c>
      <c r="S1937" s="166">
        <f t="shared" si="9235"/>
        <v>0</v>
      </c>
      <c r="T1937" s="166">
        <f t="shared" si="9235"/>
        <v>0</v>
      </c>
      <c r="U1937" s="166">
        <f t="shared" si="9235"/>
        <v>0</v>
      </c>
      <c r="V1937" s="166"/>
      <c r="W1937" s="166">
        <f t="shared" ref="W1937:W1968" si="9236">W1730+U1937</f>
        <v>0</v>
      </c>
      <c r="X1937" s="166">
        <f t="shared" ref="X1937:AG1937" si="9237">X1730+W1937</f>
        <v>0</v>
      </c>
      <c r="Y1937" s="166">
        <f t="shared" si="9237"/>
        <v>0</v>
      </c>
      <c r="Z1937" s="166">
        <f t="shared" si="9237"/>
        <v>0</v>
      </c>
      <c r="AA1937" s="166">
        <f t="shared" si="9237"/>
        <v>0</v>
      </c>
      <c r="AB1937" s="166">
        <f t="shared" si="9237"/>
        <v>0</v>
      </c>
      <c r="AC1937" s="166">
        <f t="shared" si="9237"/>
        <v>0</v>
      </c>
      <c r="AD1937" s="166">
        <f t="shared" si="9237"/>
        <v>0</v>
      </c>
      <c r="AE1937" s="166">
        <f t="shared" si="9237"/>
        <v>0</v>
      </c>
      <c r="AF1937" s="166">
        <f t="shared" si="9237"/>
        <v>0</v>
      </c>
      <c r="AG1937" s="166">
        <f t="shared" si="9237"/>
        <v>0</v>
      </c>
      <c r="AH1937" s="166">
        <f t="shared" si="8911"/>
        <v>0</v>
      </c>
      <c r="AI1937" s="166"/>
      <c r="AJ1937" s="166">
        <f t="shared" ref="AJ1937:AJ1948" si="9238">AJ1730+AH1937</f>
        <v>0</v>
      </c>
      <c r="AK1937" s="166">
        <f t="shared" ref="AK1937:AU1937" si="9239">AK1730+AJ1937</f>
        <v>0</v>
      </c>
      <c r="AL1937" s="166">
        <f t="shared" si="9239"/>
        <v>0</v>
      </c>
      <c r="AM1937" s="166">
        <f t="shared" si="9239"/>
        <v>0</v>
      </c>
      <c r="AN1937" s="166">
        <f t="shared" si="9239"/>
        <v>0</v>
      </c>
      <c r="AO1937" s="166">
        <f t="shared" si="9239"/>
        <v>-474.34529099999997</v>
      </c>
      <c r="AP1937" s="166">
        <f t="shared" si="9239"/>
        <v>-948.69058199999995</v>
      </c>
      <c r="AQ1937" s="166">
        <f t="shared" si="9239"/>
        <v>-1423.0358729999998</v>
      </c>
      <c r="AR1937" s="166">
        <f t="shared" si="9239"/>
        <v>-1897.3811639999999</v>
      </c>
      <c r="AS1937" s="166">
        <f t="shared" si="9239"/>
        <v>-2371.726455</v>
      </c>
      <c r="AT1937" s="166">
        <f t="shared" si="9239"/>
        <v>-2846.0717460000001</v>
      </c>
      <c r="AU1937" s="166">
        <f t="shared" si="9239"/>
        <v>-3320.4170370000002</v>
      </c>
      <c r="AV1937" s="166"/>
      <c r="AW1937" s="166">
        <f t="shared" si="9011"/>
        <v>-3794.7623280000003</v>
      </c>
      <c r="AX1937" s="166">
        <f t="shared" ref="AX1937:BH1937" si="9240">AX1730+AW1937</f>
        <v>-4269.1076190000003</v>
      </c>
      <c r="AY1937" s="166">
        <f t="shared" si="9240"/>
        <v>-4743.45291</v>
      </c>
      <c r="AZ1937" s="166">
        <f t="shared" si="9240"/>
        <v>-5217.7982009999996</v>
      </c>
      <c r="BA1937" s="166">
        <f t="shared" si="9240"/>
        <v>-5692.1434919999992</v>
      </c>
      <c r="BB1937" s="166">
        <f t="shared" si="9240"/>
        <v>-6166.4887829999989</v>
      </c>
      <c r="BC1937" s="166">
        <f t="shared" si="9240"/>
        <v>-6640.8340739999985</v>
      </c>
      <c r="BD1937" s="166">
        <f t="shared" si="9240"/>
        <v>-7115.1793649999981</v>
      </c>
      <c r="BE1937" s="166">
        <f t="shared" si="9240"/>
        <v>-7589.5246559999978</v>
      </c>
      <c r="BF1937" s="166">
        <f t="shared" si="9240"/>
        <v>-8063.8699469999974</v>
      </c>
      <c r="BG1937" s="166">
        <f t="shared" si="9240"/>
        <v>-8538.215237999997</v>
      </c>
      <c r="BH1937" s="166">
        <f t="shared" si="9240"/>
        <v>-9012.5605289999967</v>
      </c>
      <c r="BI1937" s="166"/>
      <c r="BV1937" s="142"/>
      <c r="CI1937" s="142"/>
      <c r="CV1937" s="142"/>
      <c r="DI1937" s="142"/>
      <c r="DV1937" s="142"/>
      <c r="EI1937" s="142"/>
    </row>
    <row r="1938" spans="1:139" ht="15.75" outlineLevel="1" x14ac:dyDescent="0.25">
      <c r="A1938" s="2">
        <f t="shared" si="9079"/>
        <v>27</v>
      </c>
      <c r="B1938" s="1" t="str">
        <f t="shared" si="9079"/>
        <v>PRE-09860</v>
      </c>
      <c r="C1938" s="1" t="str">
        <f t="shared" si="9079"/>
        <v>SPP FH - East Winter Haven 13313</v>
      </c>
      <c r="D1938" s="2" t="str">
        <f t="shared" si="9079"/>
        <v>A2805452</v>
      </c>
      <c r="E1938" s="141" t="str">
        <f t="shared" si="9079"/>
        <v>SPP FH-E.Wntrhvn 13313 OCR-2 TAV</v>
      </c>
      <c r="F1938" s="119"/>
      <c r="G1938" s="194"/>
      <c r="H1938" s="194"/>
      <c r="J1938" s="166">
        <f t="shared" si="9234"/>
        <v>0</v>
      </c>
      <c r="K1938" s="166">
        <f t="shared" ref="K1938" si="9241">K1731+J1938</f>
        <v>0</v>
      </c>
      <c r="L1938" s="166">
        <f t="shared" ref="L1938" si="9242">L1731+K1938</f>
        <v>0</v>
      </c>
      <c r="M1938" s="166">
        <f t="shared" ref="M1938" si="9243">M1731+L1938</f>
        <v>0</v>
      </c>
      <c r="N1938" s="166">
        <f t="shared" ref="N1938" si="9244">N1731+M1938</f>
        <v>0</v>
      </c>
      <c r="O1938" s="166">
        <f t="shared" ref="O1938" si="9245">O1731+N1938</f>
        <v>0</v>
      </c>
      <c r="P1938" s="166">
        <f t="shared" ref="P1938" si="9246">P1731+O1938</f>
        <v>0</v>
      </c>
      <c r="Q1938" s="166">
        <f t="shared" ref="Q1938" si="9247">Q1731+P1938</f>
        <v>0</v>
      </c>
      <c r="R1938" s="166">
        <f t="shared" ref="R1938" si="9248">R1731+Q1938</f>
        <v>0</v>
      </c>
      <c r="S1938" s="166">
        <f t="shared" ref="S1938" si="9249">S1731+R1938</f>
        <v>0</v>
      </c>
      <c r="T1938" s="166">
        <f t="shared" ref="T1938" si="9250">T1731+S1938</f>
        <v>0</v>
      </c>
      <c r="U1938" s="166">
        <f t="shared" ref="U1938" si="9251">U1731+T1938</f>
        <v>0</v>
      </c>
      <c r="V1938" s="166"/>
      <c r="W1938" s="166">
        <f t="shared" si="9236"/>
        <v>0</v>
      </c>
      <c r="X1938" s="166">
        <f t="shared" ref="X1938" si="9252">X1731+W1938</f>
        <v>0</v>
      </c>
      <c r="Y1938" s="166">
        <f t="shared" ref="Y1938" si="9253">Y1731+X1938</f>
        <v>0</v>
      </c>
      <c r="Z1938" s="166">
        <f t="shared" ref="Z1938" si="9254">Z1731+Y1938</f>
        <v>0</v>
      </c>
      <c r="AA1938" s="166">
        <f t="shared" ref="AA1938" si="9255">AA1731+Z1938</f>
        <v>0</v>
      </c>
      <c r="AB1938" s="166">
        <f t="shared" ref="AB1938" si="9256">AB1731+AA1938</f>
        <v>0</v>
      </c>
      <c r="AC1938" s="166">
        <f t="shared" ref="AC1938" si="9257">AC1731+AB1938</f>
        <v>0</v>
      </c>
      <c r="AD1938" s="166">
        <f t="shared" ref="AD1938" si="9258">AD1731+AC1938</f>
        <v>0</v>
      </c>
      <c r="AE1938" s="166">
        <f t="shared" ref="AE1938" si="9259">AE1731+AD1938</f>
        <v>0</v>
      </c>
      <c r="AF1938" s="166">
        <f t="shared" ref="AF1938" si="9260">AF1731+AE1938</f>
        <v>0</v>
      </c>
      <c r="AG1938" s="166">
        <f t="shared" ref="AG1938" si="9261">AG1731+AF1938</f>
        <v>0</v>
      </c>
      <c r="AH1938" s="166">
        <f t="shared" si="8911"/>
        <v>0</v>
      </c>
      <c r="AI1938" s="166"/>
      <c r="AJ1938" s="166">
        <f t="shared" si="9238"/>
        <v>0</v>
      </c>
      <c r="AK1938" s="166">
        <f t="shared" ref="AK1938" si="9262">AK1731+AJ1938</f>
        <v>0</v>
      </c>
      <c r="AL1938" s="166">
        <f t="shared" ref="AL1938" si="9263">AL1731+AK1938</f>
        <v>0</v>
      </c>
      <c r="AM1938" s="166">
        <f t="shared" ref="AM1938" si="9264">AM1731+AL1938</f>
        <v>-5.6445843333333343</v>
      </c>
      <c r="AN1938" s="166">
        <f t="shared" ref="AN1938" si="9265">AN1731+AM1938</f>
        <v>-11.289168666666669</v>
      </c>
      <c r="AO1938" s="166">
        <f t="shared" ref="AO1938" si="9266">AO1731+AN1938</f>
        <v>-16.933753000000003</v>
      </c>
      <c r="AP1938" s="166">
        <f t="shared" ref="AP1938" si="9267">AP1731+AO1938</f>
        <v>-22.578337333333337</v>
      </c>
      <c r="AQ1938" s="166">
        <f t="shared" ref="AQ1938" si="9268">AQ1731+AP1938</f>
        <v>-28.222921666666672</v>
      </c>
      <c r="AR1938" s="166">
        <f t="shared" ref="AR1938" si="9269">AR1731+AQ1938</f>
        <v>-33.867506000000006</v>
      </c>
      <c r="AS1938" s="166">
        <f t="shared" ref="AS1938" si="9270">AS1731+AR1938</f>
        <v>-39.51209033333334</v>
      </c>
      <c r="AT1938" s="166">
        <f t="shared" ref="AT1938" si="9271">AT1731+AS1938</f>
        <v>-45.156674666666675</v>
      </c>
      <c r="AU1938" s="166">
        <f t="shared" ref="AU1938" si="9272">AU1731+AT1938</f>
        <v>-50.801259000000009</v>
      </c>
      <c r="AV1938" s="166"/>
      <c r="AW1938" s="166">
        <f t="shared" si="9011"/>
        <v>-56.445843333333343</v>
      </c>
      <c r="AX1938" s="166">
        <f t="shared" ref="AX1938:BH1938" si="9273">AX1731+AW1938</f>
        <v>-62.090427666666677</v>
      </c>
      <c r="AY1938" s="166">
        <f t="shared" si="9273"/>
        <v>-67.735012000000012</v>
      </c>
      <c r="AZ1938" s="166">
        <f t="shared" si="9273"/>
        <v>-73.379596333333353</v>
      </c>
      <c r="BA1938" s="166">
        <f t="shared" si="9273"/>
        <v>-79.024180666666695</v>
      </c>
      <c r="BB1938" s="166">
        <f t="shared" si="9273"/>
        <v>-84.668765000000036</v>
      </c>
      <c r="BC1938" s="166">
        <f t="shared" si="9273"/>
        <v>-90.313349333333377</v>
      </c>
      <c r="BD1938" s="166">
        <f t="shared" si="9273"/>
        <v>-95.957933666666719</v>
      </c>
      <c r="BE1938" s="166">
        <f t="shared" si="9273"/>
        <v>-101.60251800000006</v>
      </c>
      <c r="BF1938" s="166">
        <f t="shared" si="9273"/>
        <v>-107.2471023333334</v>
      </c>
      <c r="BG1938" s="166">
        <f t="shared" si="9273"/>
        <v>-112.89168666666674</v>
      </c>
      <c r="BH1938" s="166">
        <f t="shared" si="9273"/>
        <v>-118.53627100000008</v>
      </c>
      <c r="BI1938" s="166"/>
      <c r="BV1938" s="142"/>
      <c r="CI1938" s="142"/>
      <c r="CV1938" s="142"/>
      <c r="DI1938" s="142"/>
      <c r="DV1938" s="142"/>
      <c r="EI1938" s="142"/>
    </row>
    <row r="1939" spans="1:139" ht="15.75" outlineLevel="1" x14ac:dyDescent="0.25">
      <c r="A1939" s="2">
        <f t="shared" ref="A1939:E1945" si="9274">A1732</f>
        <v>28</v>
      </c>
      <c r="B1939" s="1" t="str">
        <f t="shared" si="9274"/>
        <v>PRE-09861</v>
      </c>
      <c r="C1939" s="1" t="str">
        <f t="shared" si="9274"/>
        <v>SPP FH - East Winter Haven 13314</v>
      </c>
      <c r="D1939" s="2" t="str">
        <f t="shared" si="9274"/>
        <v>PRE-09861.1</v>
      </c>
      <c r="E1939" s="141" t="str">
        <f t="shared" si="9274"/>
        <v>SPP FH - E Winter Haven 13314 - OH</v>
      </c>
      <c r="F1939" s="119"/>
      <c r="G1939" s="194"/>
      <c r="H1939" s="194"/>
      <c r="J1939" s="166">
        <f t="shared" si="9234"/>
        <v>0</v>
      </c>
      <c r="K1939" s="166">
        <f t="shared" ref="K1939:U1939" si="9275">K1732+J1939</f>
        <v>0</v>
      </c>
      <c r="L1939" s="166">
        <f t="shared" si="9275"/>
        <v>0</v>
      </c>
      <c r="M1939" s="166">
        <f t="shared" si="9275"/>
        <v>0</v>
      </c>
      <c r="N1939" s="166">
        <f t="shared" si="9275"/>
        <v>0</v>
      </c>
      <c r="O1939" s="166">
        <f t="shared" si="9275"/>
        <v>0</v>
      </c>
      <c r="P1939" s="166">
        <f t="shared" si="9275"/>
        <v>0</v>
      </c>
      <c r="Q1939" s="166">
        <f t="shared" si="9275"/>
        <v>0</v>
      </c>
      <c r="R1939" s="166">
        <f t="shared" si="9275"/>
        <v>0</v>
      </c>
      <c r="S1939" s="166">
        <f t="shared" si="9275"/>
        <v>0</v>
      </c>
      <c r="T1939" s="166">
        <f t="shared" si="9275"/>
        <v>0</v>
      </c>
      <c r="U1939" s="166">
        <f t="shared" si="9275"/>
        <v>0</v>
      </c>
      <c r="V1939" s="166"/>
      <c r="W1939" s="166">
        <f t="shared" si="9236"/>
        <v>0</v>
      </c>
      <c r="X1939" s="166">
        <f t="shared" ref="X1939:AG1939" si="9276">X1732+W1939</f>
        <v>0</v>
      </c>
      <c r="Y1939" s="166">
        <f t="shared" si="9276"/>
        <v>0</v>
      </c>
      <c r="Z1939" s="166">
        <f t="shared" si="9276"/>
        <v>0</v>
      </c>
      <c r="AA1939" s="166">
        <f t="shared" si="9276"/>
        <v>0</v>
      </c>
      <c r="AB1939" s="166">
        <f t="shared" si="9276"/>
        <v>0</v>
      </c>
      <c r="AC1939" s="166">
        <f t="shared" si="9276"/>
        <v>0</v>
      </c>
      <c r="AD1939" s="166">
        <f t="shared" si="9276"/>
        <v>0</v>
      </c>
      <c r="AE1939" s="166">
        <f t="shared" si="9276"/>
        <v>0</v>
      </c>
      <c r="AF1939" s="166">
        <f t="shared" si="9276"/>
        <v>0</v>
      </c>
      <c r="AG1939" s="166">
        <f t="shared" si="9276"/>
        <v>0</v>
      </c>
      <c r="AH1939" s="166">
        <f t="shared" ref="AH1939:AH1970" si="9277">AH1732+AG1939</f>
        <v>0</v>
      </c>
      <c r="AI1939" s="166"/>
      <c r="AJ1939" s="166">
        <f t="shared" si="9238"/>
        <v>0</v>
      </c>
      <c r="AK1939" s="166">
        <f t="shared" ref="AK1939:AU1939" si="9278">AK1732+AJ1939</f>
        <v>0</v>
      </c>
      <c r="AL1939" s="166">
        <f t="shared" si="9278"/>
        <v>0</v>
      </c>
      <c r="AM1939" s="166">
        <f t="shared" si="9278"/>
        <v>0</v>
      </c>
      <c r="AN1939" s="166">
        <f t="shared" si="9278"/>
        <v>0</v>
      </c>
      <c r="AO1939" s="166">
        <f t="shared" si="9278"/>
        <v>-540.82737200000008</v>
      </c>
      <c r="AP1939" s="166">
        <f t="shared" si="9278"/>
        <v>-1081.6547440000002</v>
      </c>
      <c r="AQ1939" s="166">
        <f t="shared" si="9278"/>
        <v>-1622.4821160000001</v>
      </c>
      <c r="AR1939" s="166">
        <f t="shared" si="9278"/>
        <v>-2163.3094880000003</v>
      </c>
      <c r="AS1939" s="166">
        <f t="shared" si="9278"/>
        <v>-2704.1368600000005</v>
      </c>
      <c r="AT1939" s="166">
        <f t="shared" si="9278"/>
        <v>-3244.9642320000007</v>
      </c>
      <c r="AU1939" s="166">
        <f t="shared" si="9278"/>
        <v>-3785.7916040000009</v>
      </c>
      <c r="AV1939" s="166"/>
      <c r="AW1939" s="166">
        <f t="shared" si="9011"/>
        <v>-4326.6189760000007</v>
      </c>
      <c r="AX1939" s="166">
        <f t="shared" ref="AX1939:BH1939" si="9279">AX1732+AW1939</f>
        <v>-4867.4463480000004</v>
      </c>
      <c r="AY1939" s="166">
        <f t="shared" si="9279"/>
        <v>-5408.2737200000001</v>
      </c>
      <c r="AZ1939" s="166">
        <f t="shared" si="9279"/>
        <v>-5949.1010919999999</v>
      </c>
      <c r="BA1939" s="166">
        <f t="shared" si="9279"/>
        <v>-6489.9284639999996</v>
      </c>
      <c r="BB1939" s="166">
        <f t="shared" si="9279"/>
        <v>-7030.7558359999994</v>
      </c>
      <c r="BC1939" s="166">
        <f t="shared" si="9279"/>
        <v>-7571.5832079999991</v>
      </c>
      <c r="BD1939" s="166">
        <f t="shared" si="9279"/>
        <v>-8112.4105799999988</v>
      </c>
      <c r="BE1939" s="166">
        <f t="shared" si="9279"/>
        <v>-8653.2379519999995</v>
      </c>
      <c r="BF1939" s="166">
        <f t="shared" si="9279"/>
        <v>-9194.0653239999992</v>
      </c>
      <c r="BG1939" s="166">
        <f t="shared" si="9279"/>
        <v>-9734.892695999999</v>
      </c>
      <c r="BH1939" s="166">
        <f t="shared" si="9279"/>
        <v>-10275.720067999999</v>
      </c>
      <c r="BI1939" s="166"/>
      <c r="BV1939" s="142"/>
      <c r="CI1939" s="142"/>
      <c r="CV1939" s="142"/>
      <c r="DI1939" s="142"/>
      <c r="DV1939" s="142"/>
      <c r="EI1939" s="142"/>
    </row>
    <row r="1940" spans="1:139" ht="15.75" outlineLevel="1" x14ac:dyDescent="0.25">
      <c r="A1940" s="2">
        <f t="shared" si="9274"/>
        <v>28</v>
      </c>
      <c r="B1940" s="1" t="str">
        <f t="shared" si="9274"/>
        <v>PRE-09861</v>
      </c>
      <c r="C1940" s="1" t="str">
        <f t="shared" si="9274"/>
        <v>SPP FH - East Winter Haven 13314</v>
      </c>
      <c r="D1940" s="2" t="str">
        <f t="shared" si="9274"/>
        <v>A2805468</v>
      </c>
      <c r="E1940" s="141" t="str">
        <f t="shared" si="9274"/>
        <v>SPP FH-E.Wntrhvn 13314 - OCR#141731</v>
      </c>
      <c r="F1940" s="119"/>
      <c r="G1940" s="194"/>
      <c r="H1940" s="194"/>
      <c r="J1940" s="166">
        <f t="shared" si="9234"/>
        <v>0</v>
      </c>
      <c r="K1940" s="166">
        <f t="shared" ref="K1940" si="9280">K1733+J1940</f>
        <v>0</v>
      </c>
      <c r="L1940" s="166">
        <f t="shared" ref="L1940" si="9281">L1733+K1940</f>
        <v>0</v>
      </c>
      <c r="M1940" s="166">
        <f t="shared" ref="M1940" si="9282">M1733+L1940</f>
        <v>0</v>
      </c>
      <c r="N1940" s="166">
        <f t="shared" ref="N1940" si="9283">N1733+M1940</f>
        <v>0</v>
      </c>
      <c r="O1940" s="166">
        <f t="shared" ref="O1940" si="9284">O1733+N1940</f>
        <v>0</v>
      </c>
      <c r="P1940" s="166">
        <f t="shared" ref="P1940" si="9285">P1733+O1940</f>
        <v>0</v>
      </c>
      <c r="Q1940" s="166">
        <f t="shared" ref="Q1940" si="9286">Q1733+P1940</f>
        <v>0</v>
      </c>
      <c r="R1940" s="166">
        <f t="shared" ref="R1940" si="9287">R1733+Q1940</f>
        <v>0</v>
      </c>
      <c r="S1940" s="166">
        <f t="shared" ref="S1940" si="9288">S1733+R1940</f>
        <v>0</v>
      </c>
      <c r="T1940" s="166">
        <f t="shared" ref="T1940" si="9289">T1733+S1940</f>
        <v>0</v>
      </c>
      <c r="U1940" s="166">
        <f t="shared" ref="U1940" si="9290">U1733+T1940</f>
        <v>0</v>
      </c>
      <c r="V1940" s="166"/>
      <c r="W1940" s="166">
        <f t="shared" si="9236"/>
        <v>0</v>
      </c>
      <c r="X1940" s="166">
        <f t="shared" ref="X1940" si="9291">X1733+W1940</f>
        <v>0</v>
      </c>
      <c r="Y1940" s="166">
        <f t="shared" ref="Y1940" si="9292">Y1733+X1940</f>
        <v>0</v>
      </c>
      <c r="Z1940" s="166">
        <f t="shared" ref="Z1940" si="9293">Z1733+Y1940</f>
        <v>0</v>
      </c>
      <c r="AA1940" s="166">
        <f t="shared" ref="AA1940" si="9294">AA1733+Z1940</f>
        <v>0</v>
      </c>
      <c r="AB1940" s="166">
        <f t="shared" ref="AB1940" si="9295">AB1733+AA1940</f>
        <v>0</v>
      </c>
      <c r="AC1940" s="166">
        <f t="shared" ref="AC1940" si="9296">AC1733+AB1940</f>
        <v>0</v>
      </c>
      <c r="AD1940" s="166">
        <f t="shared" ref="AD1940" si="9297">AD1733+AC1940</f>
        <v>0</v>
      </c>
      <c r="AE1940" s="166">
        <f t="shared" ref="AE1940" si="9298">AE1733+AD1940</f>
        <v>0</v>
      </c>
      <c r="AF1940" s="166">
        <f t="shared" ref="AF1940" si="9299">AF1733+AE1940</f>
        <v>0</v>
      </c>
      <c r="AG1940" s="166">
        <f t="shared" ref="AG1940" si="9300">AG1733+AF1940</f>
        <v>0</v>
      </c>
      <c r="AH1940" s="166">
        <f t="shared" si="9277"/>
        <v>0</v>
      </c>
      <c r="AI1940" s="166"/>
      <c r="AJ1940" s="166">
        <f t="shared" si="9238"/>
        <v>0</v>
      </c>
      <c r="AK1940" s="166">
        <f t="shared" ref="AK1940" si="9301">AK1733+AJ1940</f>
        <v>0</v>
      </c>
      <c r="AL1940" s="166">
        <f t="shared" ref="AL1940:AL1941" si="9302">AL1733+AK1940</f>
        <v>-5.0491186666666668</v>
      </c>
      <c r="AM1940" s="166">
        <f t="shared" ref="AM1940:AM1941" si="9303">AM1733+AL1940</f>
        <v>-10.098237333333334</v>
      </c>
      <c r="AN1940" s="166">
        <f t="shared" ref="AN1940:AN1941" si="9304">AN1733+AM1940</f>
        <v>-15.147356</v>
      </c>
      <c r="AO1940" s="166">
        <f t="shared" ref="AO1940:AO1941" si="9305">AO1733+AN1940</f>
        <v>-20.196474666666667</v>
      </c>
      <c r="AP1940" s="166">
        <f t="shared" ref="AP1940:AP1941" si="9306">AP1733+AO1940</f>
        <v>-25.245593333333332</v>
      </c>
      <c r="AQ1940" s="166">
        <f t="shared" ref="AQ1940:AQ1941" si="9307">AQ1733+AP1940</f>
        <v>-30.294711999999997</v>
      </c>
      <c r="AR1940" s="166">
        <f t="shared" ref="AR1940:AR1941" si="9308">AR1733+AQ1940</f>
        <v>-35.343830666666662</v>
      </c>
      <c r="AS1940" s="166">
        <f t="shared" ref="AS1940:AS1941" si="9309">AS1733+AR1940</f>
        <v>-40.392949333333327</v>
      </c>
      <c r="AT1940" s="166">
        <f t="shared" ref="AT1940:AT1941" si="9310">AT1733+AS1940</f>
        <v>-45.442067999999992</v>
      </c>
      <c r="AU1940" s="166">
        <f t="shared" ref="AU1940:AU1941" si="9311">AU1733+AT1940</f>
        <v>-50.491186666666657</v>
      </c>
      <c r="AV1940" s="166"/>
      <c r="AW1940" s="166">
        <f t="shared" si="9011"/>
        <v>-55.540305333333322</v>
      </c>
      <c r="AX1940" s="166">
        <f t="shared" ref="AX1940:BH1941" si="9312">AX1733+AW1940</f>
        <v>-60.589423999999987</v>
      </c>
      <c r="AY1940" s="166">
        <f t="shared" si="9312"/>
        <v>-65.638542666666652</v>
      </c>
      <c r="AZ1940" s="166">
        <f t="shared" si="9312"/>
        <v>-70.687661333333324</v>
      </c>
      <c r="BA1940" s="166">
        <f t="shared" si="9312"/>
        <v>-75.736779999999996</v>
      </c>
      <c r="BB1940" s="166">
        <f t="shared" si="9312"/>
        <v>-80.785898666666668</v>
      </c>
      <c r="BC1940" s="166">
        <f t="shared" si="9312"/>
        <v>-85.83501733333334</v>
      </c>
      <c r="BD1940" s="166">
        <f t="shared" si="9312"/>
        <v>-90.884136000000012</v>
      </c>
      <c r="BE1940" s="166">
        <f t="shared" si="9312"/>
        <v>-95.933254666666684</v>
      </c>
      <c r="BF1940" s="166">
        <f t="shared" si="9312"/>
        <v>-100.98237333333336</v>
      </c>
      <c r="BG1940" s="166">
        <f t="shared" si="9312"/>
        <v>-106.03149200000003</v>
      </c>
      <c r="BH1940" s="166">
        <f t="shared" si="9312"/>
        <v>-111.0806106666667</v>
      </c>
      <c r="BI1940" s="166"/>
      <c r="BV1940" s="142"/>
      <c r="CI1940" s="142"/>
      <c r="CV1940" s="142"/>
      <c r="DI1940" s="142"/>
      <c r="DV1940" s="142"/>
      <c r="EI1940" s="142"/>
    </row>
    <row r="1941" spans="1:139" ht="15.75" outlineLevel="1" x14ac:dyDescent="0.25">
      <c r="A1941" s="2">
        <f t="shared" si="9274"/>
        <v>28</v>
      </c>
      <c r="B1941" s="1" t="str">
        <f t="shared" si="9274"/>
        <v>PRE-09861</v>
      </c>
      <c r="C1941" s="1" t="str">
        <f t="shared" si="9274"/>
        <v>SPP FH - East Winter Haven 13314</v>
      </c>
      <c r="D1941" s="2" t="str">
        <f t="shared" si="9274"/>
        <v>A2812203</v>
      </c>
      <c r="E1941" s="141" t="str">
        <f t="shared" si="9274"/>
        <v>EWHV314B - OCR#10301 - N.O. - 13479</v>
      </c>
      <c r="F1941" s="119"/>
      <c r="G1941" s="194"/>
      <c r="H1941" s="194"/>
      <c r="J1941" s="166">
        <f t="shared" si="9234"/>
        <v>0</v>
      </c>
      <c r="K1941" s="166">
        <f t="shared" ref="K1941" si="9313">K1734+J1941</f>
        <v>0</v>
      </c>
      <c r="L1941" s="166">
        <f t="shared" ref="L1941" si="9314">L1734+K1941</f>
        <v>0</v>
      </c>
      <c r="M1941" s="166">
        <f t="shared" ref="M1941" si="9315">M1734+L1941</f>
        <v>0</v>
      </c>
      <c r="N1941" s="166">
        <f t="shared" ref="N1941" si="9316">N1734+M1941</f>
        <v>0</v>
      </c>
      <c r="O1941" s="166">
        <f t="shared" ref="O1941" si="9317">O1734+N1941</f>
        <v>0</v>
      </c>
      <c r="P1941" s="166">
        <f t="shared" ref="P1941" si="9318">P1734+O1941</f>
        <v>0</v>
      </c>
      <c r="Q1941" s="166">
        <f t="shared" ref="Q1941" si="9319">Q1734+P1941</f>
        <v>0</v>
      </c>
      <c r="R1941" s="166">
        <f t="shared" ref="R1941" si="9320">R1734+Q1941</f>
        <v>0</v>
      </c>
      <c r="S1941" s="166">
        <f t="shared" ref="S1941" si="9321">S1734+R1941</f>
        <v>0</v>
      </c>
      <c r="T1941" s="166">
        <f t="shared" ref="T1941" si="9322">T1734+S1941</f>
        <v>0</v>
      </c>
      <c r="U1941" s="166">
        <f t="shared" ref="U1941" si="9323">U1734+T1941</f>
        <v>0</v>
      </c>
      <c r="V1941" s="166"/>
      <c r="W1941" s="166">
        <f t="shared" si="9236"/>
        <v>0</v>
      </c>
      <c r="X1941" s="166">
        <f t="shared" ref="X1941" si="9324">X1734+W1941</f>
        <v>0</v>
      </c>
      <c r="Y1941" s="166">
        <f t="shared" ref="Y1941" si="9325">Y1734+X1941</f>
        <v>0</v>
      </c>
      <c r="Z1941" s="166">
        <f t="shared" ref="Z1941" si="9326">Z1734+Y1941</f>
        <v>0</v>
      </c>
      <c r="AA1941" s="166">
        <f t="shared" ref="AA1941" si="9327">AA1734+Z1941</f>
        <v>0</v>
      </c>
      <c r="AB1941" s="166">
        <f t="shared" ref="AB1941" si="9328">AB1734+AA1941</f>
        <v>0</v>
      </c>
      <c r="AC1941" s="166">
        <f t="shared" ref="AC1941" si="9329">AC1734+AB1941</f>
        <v>0</v>
      </c>
      <c r="AD1941" s="166">
        <f t="shared" ref="AD1941" si="9330">AD1734+AC1941</f>
        <v>0</v>
      </c>
      <c r="AE1941" s="166">
        <f t="shared" ref="AE1941" si="9331">AE1734+AD1941</f>
        <v>0</v>
      </c>
      <c r="AF1941" s="166">
        <f t="shared" ref="AF1941" si="9332">AF1734+AE1941</f>
        <v>0</v>
      </c>
      <c r="AG1941" s="166">
        <f t="shared" ref="AG1941" si="9333">AG1734+AF1941</f>
        <v>0</v>
      </c>
      <c r="AH1941" s="166">
        <f t="shared" si="9277"/>
        <v>0</v>
      </c>
      <c r="AI1941" s="166"/>
      <c r="AJ1941" s="166">
        <f t="shared" si="9238"/>
        <v>0</v>
      </c>
      <c r="AK1941" s="166">
        <f>AK1734+AJ1941</f>
        <v>0</v>
      </c>
      <c r="AL1941" s="166">
        <f t="shared" si="9302"/>
        <v>-3.4201690000000005</v>
      </c>
      <c r="AM1941" s="166">
        <f t="shared" si="9303"/>
        <v>-6.8403380000000009</v>
      </c>
      <c r="AN1941" s="166">
        <f t="shared" si="9304"/>
        <v>-10.260507</v>
      </c>
      <c r="AO1941" s="166">
        <f t="shared" si="9305"/>
        <v>-13.680676000000002</v>
      </c>
      <c r="AP1941" s="166">
        <f t="shared" si="9306"/>
        <v>-17.100845000000003</v>
      </c>
      <c r="AQ1941" s="166">
        <f t="shared" si="9307"/>
        <v>-20.521014000000005</v>
      </c>
      <c r="AR1941" s="166">
        <f t="shared" si="9308"/>
        <v>-23.941183000000006</v>
      </c>
      <c r="AS1941" s="166">
        <f t="shared" si="9309"/>
        <v>-27.361352000000007</v>
      </c>
      <c r="AT1941" s="166">
        <f t="shared" si="9310"/>
        <v>-30.781521000000009</v>
      </c>
      <c r="AU1941" s="166">
        <f t="shared" si="9311"/>
        <v>-34.201690000000006</v>
      </c>
      <c r="AV1941" s="166"/>
      <c r="AW1941" s="166">
        <f t="shared" ref="AW1941:AW1948" si="9334">AW1734+AU1941</f>
        <v>-37.621859000000008</v>
      </c>
      <c r="AX1941" s="166">
        <f>AX1734+AW1941</f>
        <v>-41.042028000000009</v>
      </c>
      <c r="AY1941" s="166">
        <f t="shared" si="9312"/>
        <v>-44.46219700000001</v>
      </c>
      <c r="AZ1941" s="166">
        <f t="shared" si="9312"/>
        <v>-47.882366000000012</v>
      </c>
      <c r="BA1941" s="166">
        <f t="shared" si="9312"/>
        <v>-51.302535000000013</v>
      </c>
      <c r="BB1941" s="166">
        <f t="shared" si="9312"/>
        <v>-54.722704000000014</v>
      </c>
      <c r="BC1941" s="166">
        <f t="shared" si="9312"/>
        <v>-58.142873000000016</v>
      </c>
      <c r="BD1941" s="166">
        <f t="shared" si="9312"/>
        <v>-61.563042000000017</v>
      </c>
      <c r="BE1941" s="166">
        <f t="shared" si="9312"/>
        <v>-64.983211000000011</v>
      </c>
      <c r="BF1941" s="166">
        <f t="shared" si="9312"/>
        <v>-68.403380000000013</v>
      </c>
      <c r="BG1941" s="166">
        <f t="shared" si="9312"/>
        <v>-71.823549000000014</v>
      </c>
      <c r="BH1941" s="166">
        <f t="shared" si="9312"/>
        <v>-75.243718000000015</v>
      </c>
      <c r="BI1941" s="166"/>
      <c r="BV1941" s="142"/>
      <c r="CI1941" s="142"/>
      <c r="CV1941" s="142"/>
      <c r="DI1941" s="142"/>
      <c r="DV1941" s="142"/>
      <c r="EI1941" s="142"/>
    </row>
    <row r="1942" spans="1:139" ht="15.75" outlineLevel="1" x14ac:dyDescent="0.25">
      <c r="A1942" s="2">
        <f t="shared" si="9274"/>
        <v>29</v>
      </c>
      <c r="B1942" s="1" t="str">
        <f t="shared" si="9274"/>
        <v>PRE-09862</v>
      </c>
      <c r="C1942" s="1" t="str">
        <f t="shared" si="9274"/>
        <v>SPP FH - Waters Avenue 13339</v>
      </c>
      <c r="D1942" s="2" t="str">
        <f t="shared" si="9274"/>
        <v>PRE-09862.1</v>
      </c>
      <c r="E1942" s="141" t="str">
        <f t="shared" si="9274"/>
        <v>SPP FH - Waters Avenue 13339 - OH</v>
      </c>
      <c r="F1942" s="119"/>
      <c r="G1942" s="194"/>
      <c r="H1942" s="194"/>
      <c r="J1942" s="166">
        <f t="shared" si="9234"/>
        <v>0</v>
      </c>
      <c r="K1942" s="166">
        <f t="shared" ref="K1942:U1942" si="9335">K1735+J1942</f>
        <v>0</v>
      </c>
      <c r="L1942" s="166">
        <f t="shared" si="9335"/>
        <v>0</v>
      </c>
      <c r="M1942" s="166">
        <f t="shared" si="9335"/>
        <v>0</v>
      </c>
      <c r="N1942" s="166">
        <f t="shared" si="9335"/>
        <v>0</v>
      </c>
      <c r="O1942" s="166">
        <f t="shared" si="9335"/>
        <v>0</v>
      </c>
      <c r="P1942" s="166">
        <f t="shared" si="9335"/>
        <v>0</v>
      </c>
      <c r="Q1942" s="166">
        <f t="shared" si="9335"/>
        <v>0</v>
      </c>
      <c r="R1942" s="166">
        <f t="shared" si="9335"/>
        <v>0</v>
      </c>
      <c r="S1942" s="166">
        <f t="shared" si="9335"/>
        <v>0</v>
      </c>
      <c r="T1942" s="166">
        <f t="shared" si="9335"/>
        <v>0</v>
      </c>
      <c r="U1942" s="166">
        <f t="shared" si="9335"/>
        <v>0</v>
      </c>
      <c r="V1942" s="166"/>
      <c r="W1942" s="166">
        <f t="shared" si="9236"/>
        <v>0</v>
      </c>
      <c r="X1942" s="166">
        <f t="shared" ref="X1942:AG1942" si="9336">X1735+W1942</f>
        <v>0</v>
      </c>
      <c r="Y1942" s="166">
        <f t="shared" si="9336"/>
        <v>0</v>
      </c>
      <c r="Z1942" s="166">
        <f t="shared" si="9336"/>
        <v>0</v>
      </c>
      <c r="AA1942" s="166">
        <f t="shared" si="9336"/>
        <v>0</v>
      </c>
      <c r="AB1942" s="166">
        <f t="shared" si="9336"/>
        <v>0</v>
      </c>
      <c r="AC1942" s="166">
        <f t="shared" si="9336"/>
        <v>0</v>
      </c>
      <c r="AD1942" s="166">
        <f t="shared" si="9336"/>
        <v>0</v>
      </c>
      <c r="AE1942" s="166">
        <f t="shared" si="9336"/>
        <v>0</v>
      </c>
      <c r="AF1942" s="166">
        <f t="shared" si="9336"/>
        <v>0</v>
      </c>
      <c r="AG1942" s="166">
        <f t="shared" si="9336"/>
        <v>0</v>
      </c>
      <c r="AH1942" s="166">
        <f t="shared" si="9277"/>
        <v>0</v>
      </c>
      <c r="AI1942" s="166"/>
      <c r="AJ1942" s="166">
        <f t="shared" si="9238"/>
        <v>0</v>
      </c>
      <c r="AK1942" s="166">
        <f t="shared" ref="AK1942:AU1942" si="9337">AK1735+AJ1942</f>
        <v>0</v>
      </c>
      <c r="AL1942" s="166">
        <f t="shared" si="9337"/>
        <v>0</v>
      </c>
      <c r="AM1942" s="166">
        <f t="shared" si="9337"/>
        <v>-155.57163066666664</v>
      </c>
      <c r="AN1942" s="166">
        <f t="shared" si="9337"/>
        <v>-311.14326133333327</v>
      </c>
      <c r="AO1942" s="166">
        <f t="shared" si="9337"/>
        <v>-466.71489199999991</v>
      </c>
      <c r="AP1942" s="166">
        <f t="shared" si="9337"/>
        <v>-622.28652266666654</v>
      </c>
      <c r="AQ1942" s="166">
        <f t="shared" si="9337"/>
        <v>-777.85815333333312</v>
      </c>
      <c r="AR1942" s="166">
        <f t="shared" si="9337"/>
        <v>-933.4297839999997</v>
      </c>
      <c r="AS1942" s="166">
        <f t="shared" si="9337"/>
        <v>-1089.0014146666663</v>
      </c>
      <c r="AT1942" s="166">
        <f t="shared" si="9337"/>
        <v>-1244.5730453333329</v>
      </c>
      <c r="AU1942" s="166">
        <f t="shared" si="9337"/>
        <v>-1400.1446759999994</v>
      </c>
      <c r="AV1942" s="166"/>
      <c r="AW1942" s="166">
        <f t="shared" si="9334"/>
        <v>-1555.716306666666</v>
      </c>
      <c r="AX1942" s="166">
        <f t="shared" ref="AX1942:BH1942" si="9338">AX1735+AW1942</f>
        <v>-1711.2879373333326</v>
      </c>
      <c r="AY1942" s="166">
        <f t="shared" si="9338"/>
        <v>-1866.8595679999992</v>
      </c>
      <c r="AZ1942" s="166">
        <f t="shared" si="9338"/>
        <v>-2022.4311986666658</v>
      </c>
      <c r="BA1942" s="166">
        <f t="shared" si="9338"/>
        <v>-2178.0028293333326</v>
      </c>
      <c r="BB1942" s="166">
        <f t="shared" si="9338"/>
        <v>-2333.5744599999994</v>
      </c>
      <c r="BC1942" s="166">
        <f t="shared" si="9338"/>
        <v>-2489.1460906666662</v>
      </c>
      <c r="BD1942" s="166">
        <f t="shared" si="9338"/>
        <v>-2644.717721333333</v>
      </c>
      <c r="BE1942" s="166">
        <f t="shared" si="9338"/>
        <v>-2800.2893519999998</v>
      </c>
      <c r="BF1942" s="166">
        <f t="shared" si="9338"/>
        <v>-2955.8609826666666</v>
      </c>
      <c r="BG1942" s="166">
        <f t="shared" si="9338"/>
        <v>-3111.4326133333334</v>
      </c>
      <c r="BH1942" s="166">
        <f t="shared" si="9338"/>
        <v>-3267.0042440000002</v>
      </c>
      <c r="BI1942" s="166"/>
      <c r="BV1942" s="142"/>
      <c r="CI1942" s="142"/>
      <c r="CV1942" s="142"/>
      <c r="DI1942" s="142"/>
      <c r="DV1942" s="142"/>
      <c r="EI1942" s="142"/>
    </row>
    <row r="1943" spans="1:139" ht="15.75" outlineLevel="1" x14ac:dyDescent="0.25">
      <c r="A1943" s="2">
        <f t="shared" si="9274"/>
        <v>29</v>
      </c>
      <c r="B1943" s="1" t="str">
        <f t="shared" si="9274"/>
        <v>PRE-09862</v>
      </c>
      <c r="C1943" s="1" t="str">
        <f t="shared" si="9274"/>
        <v>SPP FH - Waters Avenue 13339</v>
      </c>
      <c r="D1943" s="2" t="str">
        <f t="shared" si="9274"/>
        <v>A2787723</v>
      </c>
      <c r="E1943" s="141" t="str">
        <f t="shared" si="9274"/>
        <v>SPP FH -Waters Ave 13339 OCR 138436</v>
      </c>
      <c r="F1943" s="119"/>
      <c r="G1943" s="194"/>
      <c r="H1943" s="194"/>
      <c r="J1943" s="166">
        <f t="shared" si="9234"/>
        <v>0</v>
      </c>
      <c r="K1943" s="166">
        <f t="shared" ref="K1943" si="9339">K1736+J1943</f>
        <v>0</v>
      </c>
      <c r="L1943" s="166">
        <f t="shared" ref="L1943" si="9340">L1736+K1943</f>
        <v>0</v>
      </c>
      <c r="M1943" s="166">
        <f t="shared" ref="M1943" si="9341">M1736+L1943</f>
        <v>0</v>
      </c>
      <c r="N1943" s="166">
        <f t="shared" ref="N1943" si="9342">N1736+M1943</f>
        <v>0</v>
      </c>
      <c r="O1943" s="166">
        <f t="shared" ref="O1943" si="9343">O1736+N1943</f>
        <v>0</v>
      </c>
      <c r="P1943" s="166">
        <f t="shared" ref="P1943" si="9344">P1736+O1943</f>
        <v>0</v>
      </c>
      <c r="Q1943" s="166">
        <f t="shared" ref="Q1943" si="9345">Q1736+P1943</f>
        <v>0</v>
      </c>
      <c r="R1943" s="166">
        <f t="shared" ref="R1943" si="9346">R1736+Q1943</f>
        <v>0</v>
      </c>
      <c r="S1943" s="166">
        <f t="shared" ref="S1943" si="9347">S1736+R1943</f>
        <v>0</v>
      </c>
      <c r="T1943" s="166">
        <f t="shared" ref="T1943" si="9348">T1736+S1943</f>
        <v>0</v>
      </c>
      <c r="U1943" s="166">
        <f t="shared" ref="U1943" si="9349">U1736+T1943</f>
        <v>0</v>
      </c>
      <c r="V1943" s="166"/>
      <c r="W1943" s="166">
        <f t="shared" si="9236"/>
        <v>0</v>
      </c>
      <c r="X1943" s="166">
        <f t="shared" ref="X1943" si="9350">X1736+W1943</f>
        <v>0</v>
      </c>
      <c r="Y1943" s="166">
        <f t="shared" ref="Y1943" si="9351">Y1736+X1943</f>
        <v>0</v>
      </c>
      <c r="Z1943" s="166">
        <f t="shared" ref="Z1943" si="9352">Z1736+Y1943</f>
        <v>0</v>
      </c>
      <c r="AA1943" s="166">
        <f t="shared" ref="AA1943" si="9353">AA1736+Z1943</f>
        <v>0</v>
      </c>
      <c r="AB1943" s="166">
        <f t="shared" ref="AB1943" si="9354">AB1736+AA1943</f>
        <v>0</v>
      </c>
      <c r="AC1943" s="166">
        <f t="shared" ref="AC1943" si="9355">AC1736+AB1943</f>
        <v>0</v>
      </c>
      <c r="AD1943" s="166">
        <f t="shared" ref="AD1943" si="9356">AD1736+AC1943</f>
        <v>0</v>
      </c>
      <c r="AE1943" s="166">
        <f t="shared" ref="AE1943" si="9357">AE1736+AD1943</f>
        <v>0</v>
      </c>
      <c r="AF1943" s="166">
        <f t="shared" ref="AF1943" si="9358">AF1736+AE1943</f>
        <v>0</v>
      </c>
      <c r="AG1943" s="166">
        <f>AG1736+AF1943</f>
        <v>0</v>
      </c>
      <c r="AH1943" s="166">
        <f t="shared" si="9277"/>
        <v>0</v>
      </c>
      <c r="AI1943" s="166"/>
      <c r="AJ1943" s="166">
        <f t="shared" si="9238"/>
        <v>0</v>
      </c>
      <c r="AK1943" s="166">
        <f t="shared" ref="AK1943" si="9359">AK1736+AJ1943</f>
        <v>0</v>
      </c>
      <c r="AL1943" s="166">
        <f t="shared" ref="AL1943" si="9360">AL1736+AK1943</f>
        <v>0</v>
      </c>
      <c r="AM1943" s="166">
        <f t="shared" ref="AM1943" si="9361">AM1736+AL1943</f>
        <v>0</v>
      </c>
      <c r="AN1943" s="166">
        <f t="shared" ref="AN1943" si="9362">AN1736+AM1943</f>
        <v>0</v>
      </c>
      <c r="AO1943" s="166">
        <f t="shared" ref="AO1943" si="9363">AO1736+AN1943</f>
        <v>0</v>
      </c>
      <c r="AP1943" s="166">
        <f t="shared" ref="AP1943" si="9364">AP1736+AO1943</f>
        <v>0</v>
      </c>
      <c r="AQ1943" s="166">
        <f t="shared" ref="AQ1943" si="9365">AQ1736+AP1943</f>
        <v>0</v>
      </c>
      <c r="AR1943" s="166">
        <f t="shared" ref="AR1943" si="9366">AR1736+AQ1943</f>
        <v>0</v>
      </c>
      <c r="AS1943" s="166">
        <f t="shared" ref="AS1943" si="9367">AS1736+AR1943</f>
        <v>0</v>
      </c>
      <c r="AT1943" s="166">
        <f t="shared" ref="AT1943" si="9368">AT1736+AS1943</f>
        <v>0</v>
      </c>
      <c r="AU1943" s="166">
        <f t="shared" ref="AU1943" si="9369">AU1736+AT1943</f>
        <v>0</v>
      </c>
      <c r="AV1943" s="166"/>
      <c r="AW1943" s="166">
        <f t="shared" si="9334"/>
        <v>0</v>
      </c>
      <c r="AX1943" s="166">
        <f t="shared" ref="AX1943:BH1943" si="9370">AX1736+AW1943</f>
        <v>0</v>
      </c>
      <c r="AY1943" s="166">
        <f t="shared" si="9370"/>
        <v>0</v>
      </c>
      <c r="AZ1943" s="166">
        <f t="shared" si="9370"/>
        <v>0</v>
      </c>
      <c r="BA1943" s="166">
        <f t="shared" si="9370"/>
        <v>0</v>
      </c>
      <c r="BB1943" s="166">
        <f t="shared" si="9370"/>
        <v>0</v>
      </c>
      <c r="BC1943" s="166">
        <f t="shared" si="9370"/>
        <v>0</v>
      </c>
      <c r="BD1943" s="166">
        <f t="shared" si="9370"/>
        <v>0</v>
      </c>
      <c r="BE1943" s="166">
        <f t="shared" si="9370"/>
        <v>0</v>
      </c>
      <c r="BF1943" s="166">
        <f t="shared" si="9370"/>
        <v>0</v>
      </c>
      <c r="BG1943" s="166">
        <f t="shared" si="9370"/>
        <v>0</v>
      </c>
      <c r="BH1943" s="166">
        <f t="shared" si="9370"/>
        <v>0</v>
      </c>
      <c r="BI1943" s="166"/>
      <c r="BV1943" s="142"/>
      <c r="CI1943" s="142"/>
      <c r="CV1943" s="142"/>
      <c r="DI1943" s="142"/>
      <c r="DV1943" s="142"/>
      <c r="EI1943" s="142"/>
    </row>
    <row r="1944" spans="1:139" ht="15.75" outlineLevel="1" x14ac:dyDescent="0.25">
      <c r="A1944" s="2">
        <f t="shared" si="9274"/>
        <v>30</v>
      </c>
      <c r="B1944" s="1" t="str">
        <f t="shared" si="9274"/>
        <v>PRE-09863</v>
      </c>
      <c r="C1944" s="1" t="str">
        <f t="shared" si="9274"/>
        <v>SPP FH - Twelfth Avenue 13433</v>
      </c>
      <c r="D1944" s="2" t="str">
        <f t="shared" si="9274"/>
        <v>PRE-09863.1</v>
      </c>
      <c r="E1944" s="141" t="str">
        <f t="shared" si="9274"/>
        <v>SPP FH - Twelfth Avenue 13433 - OH</v>
      </c>
      <c r="F1944" s="119"/>
      <c r="G1944" s="194"/>
      <c r="H1944" s="194"/>
      <c r="J1944" s="166">
        <f t="shared" si="9234"/>
        <v>0</v>
      </c>
      <c r="K1944" s="166">
        <f t="shared" ref="K1944:U1944" si="9371">K1737+J1944</f>
        <v>0</v>
      </c>
      <c r="L1944" s="166">
        <f t="shared" si="9371"/>
        <v>0</v>
      </c>
      <c r="M1944" s="166">
        <f t="shared" si="9371"/>
        <v>0</v>
      </c>
      <c r="N1944" s="166">
        <f t="shared" si="9371"/>
        <v>0</v>
      </c>
      <c r="O1944" s="166">
        <f t="shared" si="9371"/>
        <v>0</v>
      </c>
      <c r="P1944" s="166">
        <f t="shared" si="9371"/>
        <v>0</v>
      </c>
      <c r="Q1944" s="166">
        <f t="shared" si="9371"/>
        <v>0</v>
      </c>
      <c r="R1944" s="166">
        <f t="shared" si="9371"/>
        <v>0</v>
      </c>
      <c r="S1944" s="166">
        <f t="shared" si="9371"/>
        <v>0</v>
      </c>
      <c r="T1944" s="166">
        <f t="shared" si="9371"/>
        <v>0</v>
      </c>
      <c r="U1944" s="166">
        <f t="shared" si="9371"/>
        <v>0</v>
      </c>
      <c r="V1944" s="166"/>
      <c r="W1944" s="166">
        <f t="shared" si="9236"/>
        <v>0</v>
      </c>
      <c r="X1944" s="166">
        <f t="shared" ref="X1944:AG1944" si="9372">X1737+W1944</f>
        <v>0</v>
      </c>
      <c r="Y1944" s="166">
        <f t="shared" si="9372"/>
        <v>0</v>
      </c>
      <c r="Z1944" s="166">
        <f t="shared" si="9372"/>
        <v>0</v>
      </c>
      <c r="AA1944" s="166">
        <f t="shared" si="9372"/>
        <v>0</v>
      </c>
      <c r="AB1944" s="166">
        <f t="shared" si="9372"/>
        <v>0</v>
      </c>
      <c r="AC1944" s="166">
        <f t="shared" si="9372"/>
        <v>0</v>
      </c>
      <c r="AD1944" s="166">
        <f t="shared" si="9372"/>
        <v>0</v>
      </c>
      <c r="AE1944" s="166">
        <f t="shared" si="9372"/>
        <v>0</v>
      </c>
      <c r="AF1944" s="166">
        <f t="shared" si="9372"/>
        <v>0</v>
      </c>
      <c r="AG1944" s="166">
        <f t="shared" si="9372"/>
        <v>0</v>
      </c>
      <c r="AH1944" s="166">
        <f t="shared" si="9277"/>
        <v>0</v>
      </c>
      <c r="AI1944" s="166"/>
      <c r="AJ1944" s="166">
        <f t="shared" si="9238"/>
        <v>0</v>
      </c>
      <c r="AK1944" s="166">
        <f t="shared" ref="AK1944:AU1944" si="9373">AK1737+AJ1944</f>
        <v>0</v>
      </c>
      <c r="AL1944" s="166">
        <f t="shared" si="9373"/>
        <v>0</v>
      </c>
      <c r="AM1944" s="166">
        <f t="shared" si="9373"/>
        <v>0</v>
      </c>
      <c r="AN1944" s="166">
        <f t="shared" si="9373"/>
        <v>0</v>
      </c>
      <c r="AO1944" s="166">
        <f t="shared" si="9373"/>
        <v>0</v>
      </c>
      <c r="AP1944" s="166">
        <f t="shared" si="9373"/>
        <v>0</v>
      </c>
      <c r="AQ1944" s="166">
        <f t="shared" si="9373"/>
        <v>-1853.2929136666669</v>
      </c>
      <c r="AR1944" s="166">
        <f t="shared" si="9373"/>
        <v>-3706.5858273333338</v>
      </c>
      <c r="AS1944" s="166">
        <f t="shared" si="9373"/>
        <v>-5559.8787410000004</v>
      </c>
      <c r="AT1944" s="166">
        <f t="shared" si="9373"/>
        <v>-7413.1716546666676</v>
      </c>
      <c r="AU1944" s="166">
        <f t="shared" si="9373"/>
        <v>-9266.4645683333347</v>
      </c>
      <c r="AV1944" s="166"/>
      <c r="AW1944" s="166">
        <f t="shared" si="9334"/>
        <v>-11119.757482000001</v>
      </c>
      <c r="AX1944" s="166">
        <f t="shared" ref="AX1944:BH1945" si="9374">AX1737+AW1944</f>
        <v>-12973.050395666667</v>
      </c>
      <c r="AY1944" s="166">
        <f t="shared" si="9374"/>
        <v>-14826.343309333333</v>
      </c>
      <c r="AZ1944" s="166">
        <f t="shared" si="9374"/>
        <v>-16679.636223000001</v>
      </c>
      <c r="BA1944" s="166">
        <f t="shared" si="9374"/>
        <v>-18532.929136666669</v>
      </c>
      <c r="BB1944" s="166">
        <f t="shared" si="9374"/>
        <v>-20386.222050333337</v>
      </c>
      <c r="BC1944" s="166">
        <f t="shared" si="9374"/>
        <v>-22239.514964000005</v>
      </c>
      <c r="BD1944" s="166">
        <f t="shared" si="9374"/>
        <v>-24092.807877666673</v>
      </c>
      <c r="BE1944" s="166">
        <f t="shared" si="9374"/>
        <v>-25946.100791333341</v>
      </c>
      <c r="BF1944" s="166">
        <f t="shared" si="9374"/>
        <v>-27799.39370500001</v>
      </c>
      <c r="BG1944" s="166">
        <f t="shared" si="9374"/>
        <v>-29652.686618666678</v>
      </c>
      <c r="BH1944" s="166">
        <f t="shared" si="9374"/>
        <v>-31505.979532333346</v>
      </c>
      <c r="BI1944" s="166"/>
      <c r="BV1944" s="142"/>
      <c r="CI1944" s="142"/>
      <c r="CV1944" s="142"/>
      <c r="DI1944" s="142"/>
      <c r="DV1944" s="142"/>
      <c r="EI1944" s="142"/>
    </row>
    <row r="1945" spans="1:139" ht="15.75" outlineLevel="1" x14ac:dyDescent="0.25">
      <c r="A1945" s="2">
        <f t="shared" si="9274"/>
        <v>30</v>
      </c>
      <c r="B1945" s="1" t="str">
        <f t="shared" si="9274"/>
        <v>PRE-09863</v>
      </c>
      <c r="C1945" s="1" t="str">
        <f t="shared" si="9274"/>
        <v>SPP FH - Twelfth Avenue 13433</v>
      </c>
      <c r="D1945" s="2" t="str">
        <f t="shared" si="9274"/>
        <v>A2811597</v>
      </c>
      <c r="E1945" s="141" t="str">
        <f t="shared" si="9274"/>
        <v>12AV433A - OCR#4346</v>
      </c>
      <c r="F1945" s="119"/>
      <c r="G1945" s="194"/>
      <c r="H1945" s="194"/>
      <c r="J1945" s="166">
        <f t="shared" si="9234"/>
        <v>0</v>
      </c>
      <c r="K1945" s="166">
        <f t="shared" ref="K1945" si="9375">K1738+J1945</f>
        <v>0</v>
      </c>
      <c r="L1945" s="166">
        <f t="shared" ref="L1945" si="9376">L1738+K1945</f>
        <v>0</v>
      </c>
      <c r="M1945" s="166">
        <f t="shared" ref="M1945" si="9377">M1738+L1945</f>
        <v>0</v>
      </c>
      <c r="N1945" s="166">
        <f t="shared" ref="N1945" si="9378">N1738+M1945</f>
        <v>0</v>
      </c>
      <c r="O1945" s="166">
        <f t="shared" ref="O1945" si="9379">O1738+N1945</f>
        <v>0</v>
      </c>
      <c r="P1945" s="166">
        <f t="shared" ref="P1945" si="9380">P1738+O1945</f>
        <v>0</v>
      </c>
      <c r="Q1945" s="166">
        <f t="shared" ref="Q1945" si="9381">Q1738+P1945</f>
        <v>0</v>
      </c>
      <c r="R1945" s="166">
        <f t="shared" ref="R1945" si="9382">R1738+Q1945</f>
        <v>0</v>
      </c>
      <c r="S1945" s="166">
        <f t="shared" ref="S1945" si="9383">S1738+R1945</f>
        <v>0</v>
      </c>
      <c r="T1945" s="166">
        <f t="shared" ref="T1945" si="9384">T1738+S1945</f>
        <v>0</v>
      </c>
      <c r="U1945" s="166">
        <f t="shared" ref="U1945" si="9385">U1738+T1945</f>
        <v>0</v>
      </c>
      <c r="V1945" s="166"/>
      <c r="W1945" s="166">
        <f t="shared" si="9236"/>
        <v>0</v>
      </c>
      <c r="X1945" s="166">
        <f t="shared" ref="X1945" si="9386">X1738+W1945</f>
        <v>0</v>
      </c>
      <c r="Y1945" s="166">
        <f t="shared" ref="Y1945" si="9387">Y1738+X1945</f>
        <v>0</v>
      </c>
      <c r="Z1945" s="166">
        <f t="shared" ref="Z1945" si="9388">Z1738+Y1945</f>
        <v>0</v>
      </c>
      <c r="AA1945" s="166">
        <f t="shared" ref="AA1945" si="9389">AA1738+Z1945</f>
        <v>0</v>
      </c>
      <c r="AB1945" s="166">
        <f t="shared" ref="AB1945" si="9390">AB1738+AA1945</f>
        <v>0</v>
      </c>
      <c r="AC1945" s="166">
        <f t="shared" ref="AC1945" si="9391">AC1738+AB1945</f>
        <v>0</v>
      </c>
      <c r="AD1945" s="166">
        <f t="shared" ref="AD1945" si="9392">AD1738+AC1945</f>
        <v>0</v>
      </c>
      <c r="AE1945" s="166">
        <f t="shared" ref="AE1945" si="9393">AE1738+AD1945</f>
        <v>0</v>
      </c>
      <c r="AF1945" s="166">
        <f t="shared" ref="AF1945" si="9394">AF1738+AE1945</f>
        <v>0</v>
      </c>
      <c r="AG1945" s="166">
        <f t="shared" ref="AG1945" si="9395">AG1738+AF1945</f>
        <v>0</v>
      </c>
      <c r="AH1945" s="166">
        <f t="shared" si="9277"/>
        <v>0</v>
      </c>
      <c r="AI1945" s="166"/>
      <c r="AJ1945" s="166">
        <f t="shared" si="9238"/>
        <v>0</v>
      </c>
      <c r="AK1945" s="166">
        <f>AK1738+AJ1945</f>
        <v>0</v>
      </c>
      <c r="AL1945" s="166">
        <f t="shared" ref="AL1945:AU1945" si="9396">AL1738+AK1945</f>
        <v>0</v>
      </c>
      <c r="AM1945" s="166">
        <f t="shared" si="9396"/>
        <v>0</v>
      </c>
      <c r="AN1945" s="166">
        <f t="shared" si="9396"/>
        <v>0</v>
      </c>
      <c r="AO1945" s="166">
        <f t="shared" si="9396"/>
        <v>0</v>
      </c>
      <c r="AP1945" s="166">
        <f t="shared" si="9396"/>
        <v>0</v>
      </c>
      <c r="AQ1945" s="166">
        <f t="shared" si="9396"/>
        <v>0</v>
      </c>
      <c r="AR1945" s="166">
        <f t="shared" si="9396"/>
        <v>0</v>
      </c>
      <c r="AS1945" s="166">
        <f t="shared" si="9396"/>
        <v>0</v>
      </c>
      <c r="AT1945" s="166">
        <f t="shared" si="9396"/>
        <v>0</v>
      </c>
      <c r="AU1945" s="166">
        <f t="shared" si="9396"/>
        <v>0</v>
      </c>
      <c r="AV1945" s="166"/>
      <c r="AW1945" s="166">
        <f t="shared" si="9334"/>
        <v>0</v>
      </c>
      <c r="AX1945" s="166">
        <f>AX1738+AW1945</f>
        <v>0</v>
      </c>
      <c r="AY1945" s="166">
        <f t="shared" si="9374"/>
        <v>0</v>
      </c>
      <c r="AZ1945" s="166">
        <f t="shared" si="9374"/>
        <v>0</v>
      </c>
      <c r="BA1945" s="166">
        <f t="shared" si="9374"/>
        <v>0</v>
      </c>
      <c r="BB1945" s="166">
        <f t="shared" si="9374"/>
        <v>0</v>
      </c>
      <c r="BC1945" s="166">
        <f t="shared" si="9374"/>
        <v>0</v>
      </c>
      <c r="BD1945" s="166">
        <f t="shared" si="9374"/>
        <v>0</v>
      </c>
      <c r="BE1945" s="166">
        <f t="shared" si="9374"/>
        <v>0</v>
      </c>
      <c r="BF1945" s="166">
        <f t="shared" si="9374"/>
        <v>0</v>
      </c>
      <c r="BG1945" s="166">
        <f t="shared" si="9374"/>
        <v>0</v>
      </c>
      <c r="BH1945" s="166">
        <f t="shared" si="9374"/>
        <v>0</v>
      </c>
      <c r="BI1945" s="166"/>
      <c r="BV1945" s="142"/>
      <c r="CI1945" s="142"/>
      <c r="CV1945" s="142"/>
      <c r="DI1945" s="142"/>
      <c r="DV1945" s="142"/>
      <c r="EI1945" s="142"/>
    </row>
    <row r="1946" spans="1:139" ht="15.75" outlineLevel="1" x14ac:dyDescent="0.25">
      <c r="A1946" s="2">
        <f t="shared" ref="A1946:E1946" si="9397">A1739</f>
        <v>31</v>
      </c>
      <c r="B1946" s="1" t="str">
        <f t="shared" si="9397"/>
        <v>PRE-09871</v>
      </c>
      <c r="C1946" s="1" t="str">
        <f t="shared" si="9397"/>
        <v>SPP FH - Knights 13808</v>
      </c>
      <c r="D1946" s="2" t="str">
        <f t="shared" si="9397"/>
        <v>PRE-09871.1</v>
      </c>
      <c r="E1946" s="141" t="str">
        <f t="shared" si="9397"/>
        <v>SPP FH - Knights 13808</v>
      </c>
      <c r="F1946" s="119"/>
      <c r="G1946" s="194"/>
      <c r="H1946" s="194"/>
      <c r="J1946" s="166">
        <f t="shared" si="9234"/>
        <v>0</v>
      </c>
      <c r="K1946" s="166">
        <f t="shared" ref="K1946:U1946" si="9398">K1739+J1946</f>
        <v>0</v>
      </c>
      <c r="L1946" s="166">
        <f t="shared" si="9398"/>
        <v>0</v>
      </c>
      <c r="M1946" s="166">
        <f t="shared" si="9398"/>
        <v>0</v>
      </c>
      <c r="N1946" s="166">
        <f t="shared" si="9398"/>
        <v>0</v>
      </c>
      <c r="O1946" s="166">
        <f t="shared" si="9398"/>
        <v>0</v>
      </c>
      <c r="P1946" s="166">
        <f t="shared" si="9398"/>
        <v>0</v>
      </c>
      <c r="Q1946" s="166">
        <f t="shared" si="9398"/>
        <v>0</v>
      </c>
      <c r="R1946" s="166">
        <f t="shared" si="9398"/>
        <v>0</v>
      </c>
      <c r="S1946" s="166">
        <f t="shared" si="9398"/>
        <v>0</v>
      </c>
      <c r="T1946" s="166">
        <f t="shared" si="9398"/>
        <v>0</v>
      </c>
      <c r="U1946" s="166">
        <f t="shared" si="9398"/>
        <v>0</v>
      </c>
      <c r="V1946" s="166"/>
      <c r="W1946" s="166">
        <f t="shared" si="9236"/>
        <v>0</v>
      </c>
      <c r="X1946" s="166">
        <f t="shared" ref="X1946:AG1946" si="9399">X1739+W1946</f>
        <v>0</v>
      </c>
      <c r="Y1946" s="166">
        <f t="shared" si="9399"/>
        <v>0</v>
      </c>
      <c r="Z1946" s="166">
        <f t="shared" si="9399"/>
        <v>0</v>
      </c>
      <c r="AA1946" s="166">
        <f t="shared" si="9399"/>
        <v>0</v>
      </c>
      <c r="AB1946" s="166">
        <f t="shared" si="9399"/>
        <v>0</v>
      </c>
      <c r="AC1946" s="166">
        <f t="shared" si="9399"/>
        <v>0</v>
      </c>
      <c r="AD1946" s="166">
        <f t="shared" si="9399"/>
        <v>0</v>
      </c>
      <c r="AE1946" s="166">
        <f t="shared" si="9399"/>
        <v>0</v>
      </c>
      <c r="AF1946" s="166">
        <f t="shared" si="9399"/>
        <v>0</v>
      </c>
      <c r="AG1946" s="166">
        <f t="shared" si="9399"/>
        <v>0</v>
      </c>
      <c r="AH1946" s="166">
        <f t="shared" si="9277"/>
        <v>0</v>
      </c>
      <c r="AI1946" s="166"/>
      <c r="AJ1946" s="166">
        <f t="shared" si="9238"/>
        <v>0</v>
      </c>
      <c r="AK1946" s="166">
        <f t="shared" ref="AK1946:AU1946" si="9400">AK1739+AJ1946</f>
        <v>0</v>
      </c>
      <c r="AL1946" s="166">
        <f t="shared" si="9400"/>
        <v>0</v>
      </c>
      <c r="AM1946" s="166">
        <f t="shared" si="9400"/>
        <v>-1379.368843</v>
      </c>
      <c r="AN1946" s="166">
        <f t="shared" si="9400"/>
        <v>-2758.7376859999999</v>
      </c>
      <c r="AO1946" s="166">
        <f t="shared" si="9400"/>
        <v>-4138.1065289999997</v>
      </c>
      <c r="AP1946" s="166">
        <f t="shared" si="9400"/>
        <v>-5517.4753719999999</v>
      </c>
      <c r="AQ1946" s="166">
        <f t="shared" si="9400"/>
        <v>-6896.8442150000001</v>
      </c>
      <c r="AR1946" s="166">
        <f t="shared" si="9400"/>
        <v>-8276.2130579999994</v>
      </c>
      <c r="AS1946" s="166">
        <f t="shared" si="9400"/>
        <v>-9655.5819009999996</v>
      </c>
      <c r="AT1946" s="166">
        <f t="shared" si="9400"/>
        <v>-11034.950744</v>
      </c>
      <c r="AU1946" s="166">
        <f t="shared" si="9400"/>
        <v>-12414.319587</v>
      </c>
      <c r="AV1946" s="166"/>
      <c r="AW1946" s="166">
        <f t="shared" si="9334"/>
        <v>-13793.68843</v>
      </c>
      <c r="AX1946" s="166">
        <f t="shared" ref="AX1946:BH1946" si="9401">AX1739+AW1946</f>
        <v>-15173.057273</v>
      </c>
      <c r="AY1946" s="166">
        <f t="shared" si="9401"/>
        <v>-16552.426115999999</v>
      </c>
      <c r="AZ1946" s="166">
        <f t="shared" si="9401"/>
        <v>-17931.794958999999</v>
      </c>
      <c r="BA1946" s="166">
        <f t="shared" si="9401"/>
        <v>-19311.163801999999</v>
      </c>
      <c r="BB1946" s="166">
        <f t="shared" si="9401"/>
        <v>-20690.532644999999</v>
      </c>
      <c r="BC1946" s="166">
        <f t="shared" si="9401"/>
        <v>-22069.901488</v>
      </c>
      <c r="BD1946" s="166">
        <f t="shared" si="9401"/>
        <v>-23449.270331</v>
      </c>
      <c r="BE1946" s="166">
        <f t="shared" si="9401"/>
        <v>-24828.639174</v>
      </c>
      <c r="BF1946" s="166">
        <f t="shared" si="9401"/>
        <v>-26208.008017</v>
      </c>
      <c r="BG1946" s="166">
        <f t="shared" si="9401"/>
        <v>-27587.37686</v>
      </c>
      <c r="BH1946" s="166">
        <f t="shared" si="9401"/>
        <v>-28966.745703000001</v>
      </c>
      <c r="BI1946" s="166"/>
      <c r="BV1946" s="142"/>
      <c r="CI1946" s="142"/>
      <c r="CV1946" s="142"/>
      <c r="DI1946" s="142"/>
      <c r="DV1946" s="142"/>
      <c r="EI1946" s="142"/>
    </row>
    <row r="1947" spans="1:139" ht="15.75" outlineLevel="1" x14ac:dyDescent="0.25">
      <c r="A1947" s="2">
        <f>A1740</f>
        <v>32</v>
      </c>
      <c r="B1947" s="1" t="str">
        <f>B1740</f>
        <v>PRE-09864</v>
      </c>
      <c r="C1947" s="1" t="str">
        <f>C1740</f>
        <v>SPP FH - Orient Park 13964</v>
      </c>
      <c r="D1947" s="2" t="str">
        <f>D1740</f>
        <v>PRE-09864.1</v>
      </c>
      <c r="E1947" s="141" t="str">
        <f>E1740</f>
        <v>SPP FH - Orient Park 13964 - OH</v>
      </c>
      <c r="F1947" s="119"/>
      <c r="G1947" s="194"/>
      <c r="H1947" s="194"/>
      <c r="J1947" s="166">
        <f t="shared" si="9234"/>
        <v>0</v>
      </c>
      <c r="K1947" s="166">
        <f t="shared" ref="K1947:U1947" si="9402">K1740+J1947</f>
        <v>0</v>
      </c>
      <c r="L1947" s="166">
        <f t="shared" si="9402"/>
        <v>0</v>
      </c>
      <c r="M1947" s="166">
        <f t="shared" si="9402"/>
        <v>0</v>
      </c>
      <c r="N1947" s="166">
        <f t="shared" si="9402"/>
        <v>0</v>
      </c>
      <c r="O1947" s="166">
        <f t="shared" si="9402"/>
        <v>0</v>
      </c>
      <c r="P1947" s="166">
        <f t="shared" si="9402"/>
        <v>0</v>
      </c>
      <c r="Q1947" s="166">
        <f t="shared" si="9402"/>
        <v>0</v>
      </c>
      <c r="R1947" s="166">
        <f t="shared" si="9402"/>
        <v>0</v>
      </c>
      <c r="S1947" s="166">
        <f t="shared" si="9402"/>
        <v>0</v>
      </c>
      <c r="T1947" s="166">
        <f t="shared" si="9402"/>
        <v>0</v>
      </c>
      <c r="U1947" s="166">
        <f t="shared" si="9402"/>
        <v>0</v>
      </c>
      <c r="V1947" s="166"/>
      <c r="W1947" s="166">
        <f t="shared" si="9236"/>
        <v>0</v>
      </c>
      <c r="X1947" s="166">
        <f t="shared" ref="X1947:AG1947" si="9403">X1740+W1947</f>
        <v>0</v>
      </c>
      <c r="Y1947" s="166">
        <f t="shared" si="9403"/>
        <v>0</v>
      </c>
      <c r="Z1947" s="166">
        <f t="shared" si="9403"/>
        <v>0</v>
      </c>
      <c r="AA1947" s="166">
        <f t="shared" si="9403"/>
        <v>0</v>
      </c>
      <c r="AB1947" s="166">
        <f t="shared" si="9403"/>
        <v>0</v>
      </c>
      <c r="AC1947" s="166">
        <f t="shared" si="9403"/>
        <v>0</v>
      </c>
      <c r="AD1947" s="166">
        <f t="shared" si="9403"/>
        <v>0</v>
      </c>
      <c r="AE1947" s="166">
        <f t="shared" si="9403"/>
        <v>0</v>
      </c>
      <c r="AF1947" s="166">
        <f t="shared" si="9403"/>
        <v>0</v>
      </c>
      <c r="AG1947" s="166">
        <f t="shared" si="9403"/>
        <v>0</v>
      </c>
      <c r="AH1947" s="166">
        <f t="shared" si="9277"/>
        <v>0</v>
      </c>
      <c r="AI1947" s="166"/>
      <c r="AJ1947" s="166">
        <f t="shared" si="9238"/>
        <v>0</v>
      </c>
      <c r="AK1947" s="166">
        <f t="shared" ref="AK1947:AU1947" si="9404">AK1740+AJ1947</f>
        <v>0</v>
      </c>
      <c r="AL1947" s="166">
        <f t="shared" si="9404"/>
        <v>0</v>
      </c>
      <c r="AM1947" s="166">
        <f t="shared" si="9404"/>
        <v>-522.80537499999991</v>
      </c>
      <c r="AN1947" s="166">
        <f t="shared" si="9404"/>
        <v>-1045.6107499999998</v>
      </c>
      <c r="AO1947" s="166">
        <f t="shared" si="9404"/>
        <v>-1568.4161249999997</v>
      </c>
      <c r="AP1947" s="166">
        <f t="shared" si="9404"/>
        <v>-2091.2214999999997</v>
      </c>
      <c r="AQ1947" s="166">
        <f t="shared" si="9404"/>
        <v>-2614.0268749999996</v>
      </c>
      <c r="AR1947" s="166">
        <f t="shared" si="9404"/>
        <v>-3136.8322499999995</v>
      </c>
      <c r="AS1947" s="166">
        <f t="shared" si="9404"/>
        <v>-3659.6376249999994</v>
      </c>
      <c r="AT1947" s="166">
        <f t="shared" si="9404"/>
        <v>-4182.4429999999993</v>
      </c>
      <c r="AU1947" s="166">
        <f t="shared" si="9404"/>
        <v>-4705.2483749999992</v>
      </c>
      <c r="AV1947" s="166"/>
      <c r="AW1947" s="166">
        <f t="shared" si="9334"/>
        <v>-5228.0537499999991</v>
      </c>
      <c r="AX1947" s="166">
        <f t="shared" ref="AX1947:BH1948" si="9405">AX1740+AW1947</f>
        <v>-5750.859124999999</v>
      </c>
      <c r="AY1947" s="166">
        <f t="shared" si="9405"/>
        <v>-6273.664499999999</v>
      </c>
      <c r="AZ1947" s="166">
        <f t="shared" si="9405"/>
        <v>-6796.4698749999989</v>
      </c>
      <c r="BA1947" s="166">
        <f t="shared" si="9405"/>
        <v>-7319.2752499999988</v>
      </c>
      <c r="BB1947" s="166">
        <f t="shared" si="9405"/>
        <v>-7842.0806249999987</v>
      </c>
      <c r="BC1947" s="166">
        <f t="shared" si="9405"/>
        <v>-8364.8859999999986</v>
      </c>
      <c r="BD1947" s="166">
        <f t="shared" si="9405"/>
        <v>-8887.6913749999985</v>
      </c>
      <c r="BE1947" s="166">
        <f t="shared" si="9405"/>
        <v>-9410.4967499999984</v>
      </c>
      <c r="BF1947" s="166">
        <f t="shared" si="9405"/>
        <v>-9933.3021249999983</v>
      </c>
      <c r="BG1947" s="166">
        <f t="shared" si="9405"/>
        <v>-10456.107499999998</v>
      </c>
      <c r="BH1947" s="166">
        <f t="shared" si="9405"/>
        <v>-10978.912874999998</v>
      </c>
      <c r="BI1947" s="166"/>
      <c r="BV1947" s="142"/>
      <c r="CI1947" s="142"/>
      <c r="CV1947" s="142"/>
      <c r="DI1947" s="142"/>
      <c r="DV1947" s="142"/>
      <c r="EI1947" s="142"/>
    </row>
    <row r="1948" spans="1:139" ht="15.75" outlineLevel="1" x14ac:dyDescent="0.25">
      <c r="A1948" s="2">
        <v>32</v>
      </c>
      <c r="B1948" s="1" t="str">
        <f>B1741</f>
        <v>PRE-09864</v>
      </c>
      <c r="C1948" s="1" t="str">
        <f>C1741</f>
        <v>SPP FH - Orient Park 13964</v>
      </c>
      <c r="D1948" s="2" t="str">
        <f>D1741</f>
        <v>A2811608</v>
      </c>
      <c r="E1948" s="141" t="str">
        <f>E1741</f>
        <v>ORIENT PARK 13964 OCRs - 2 TAV</v>
      </c>
      <c r="F1948" s="119"/>
      <c r="G1948" s="194"/>
      <c r="H1948" s="194"/>
      <c r="J1948" s="166">
        <f t="shared" si="9234"/>
        <v>0</v>
      </c>
      <c r="K1948" s="166">
        <f t="shared" ref="K1948" si="9406">K1741+J1948</f>
        <v>0</v>
      </c>
      <c r="L1948" s="166">
        <f t="shared" ref="L1948" si="9407">L1741+K1948</f>
        <v>0</v>
      </c>
      <c r="M1948" s="166">
        <f t="shared" ref="M1948" si="9408">M1741+L1948</f>
        <v>0</v>
      </c>
      <c r="N1948" s="166">
        <f t="shared" ref="N1948" si="9409">N1741+M1948</f>
        <v>0</v>
      </c>
      <c r="O1948" s="166">
        <f t="shared" ref="O1948" si="9410">O1741+N1948</f>
        <v>0</v>
      </c>
      <c r="P1948" s="166">
        <f t="shared" ref="P1948" si="9411">P1741+O1948</f>
        <v>0</v>
      </c>
      <c r="Q1948" s="166">
        <f t="shared" ref="Q1948" si="9412">Q1741+P1948</f>
        <v>0</v>
      </c>
      <c r="R1948" s="166">
        <f t="shared" ref="R1948" si="9413">R1741+Q1948</f>
        <v>0</v>
      </c>
      <c r="S1948" s="166">
        <f t="shared" ref="S1948" si="9414">S1741+R1948</f>
        <v>0</v>
      </c>
      <c r="T1948" s="166">
        <f t="shared" ref="T1948" si="9415">T1741+S1948</f>
        <v>0</v>
      </c>
      <c r="U1948" s="166">
        <f t="shared" ref="U1948" si="9416">U1741+T1948</f>
        <v>0</v>
      </c>
      <c r="V1948" s="166"/>
      <c r="W1948" s="166">
        <f t="shared" si="9236"/>
        <v>0</v>
      </c>
      <c r="X1948" s="166">
        <f t="shared" ref="X1948" si="9417">X1741+W1948</f>
        <v>0</v>
      </c>
      <c r="Y1948" s="166">
        <f t="shared" ref="Y1948" si="9418">Y1741+X1948</f>
        <v>0</v>
      </c>
      <c r="Z1948" s="166">
        <f t="shared" ref="Z1948" si="9419">Z1741+Y1948</f>
        <v>0</v>
      </c>
      <c r="AA1948" s="166">
        <f t="shared" ref="AA1948" si="9420">AA1741+Z1948</f>
        <v>0</v>
      </c>
      <c r="AB1948" s="166">
        <f t="shared" ref="AB1948" si="9421">AB1741+AA1948</f>
        <v>0</v>
      </c>
      <c r="AC1948" s="166">
        <f t="shared" ref="AC1948" si="9422">AC1741+AB1948</f>
        <v>0</v>
      </c>
      <c r="AD1948" s="166">
        <f t="shared" ref="AD1948" si="9423">AD1741+AC1948</f>
        <v>0</v>
      </c>
      <c r="AE1948" s="166">
        <f t="shared" ref="AE1948" si="9424">AE1741+AD1948</f>
        <v>0</v>
      </c>
      <c r="AF1948" s="166">
        <f t="shared" ref="AF1948" si="9425">AF1741+AE1948</f>
        <v>0</v>
      </c>
      <c r="AG1948" s="166">
        <f t="shared" ref="AG1948" si="9426">AG1741+AF1948</f>
        <v>0</v>
      </c>
      <c r="AH1948" s="166">
        <f t="shared" si="9277"/>
        <v>0</v>
      </c>
      <c r="AI1948" s="166"/>
      <c r="AJ1948" s="166">
        <f t="shared" si="9238"/>
        <v>0</v>
      </c>
      <c r="AK1948" s="166">
        <f>AK1741+AJ1948</f>
        <v>0</v>
      </c>
      <c r="AL1948" s="166">
        <f t="shared" ref="AL1948:AU1948" si="9427">AL1741+AK1948</f>
        <v>0</v>
      </c>
      <c r="AM1948" s="166">
        <f t="shared" si="9427"/>
        <v>0</v>
      </c>
      <c r="AN1948" s="166">
        <f t="shared" si="9427"/>
        <v>0</v>
      </c>
      <c r="AO1948" s="166">
        <f t="shared" si="9427"/>
        <v>0</v>
      </c>
      <c r="AP1948" s="166">
        <f t="shared" si="9427"/>
        <v>0</v>
      </c>
      <c r="AQ1948" s="166">
        <f t="shared" si="9427"/>
        <v>0</v>
      </c>
      <c r="AR1948" s="166">
        <f t="shared" si="9427"/>
        <v>0</v>
      </c>
      <c r="AS1948" s="166">
        <f t="shared" si="9427"/>
        <v>0</v>
      </c>
      <c r="AT1948" s="166">
        <f t="shared" si="9427"/>
        <v>0</v>
      </c>
      <c r="AU1948" s="166">
        <f t="shared" si="9427"/>
        <v>0</v>
      </c>
      <c r="AV1948" s="166"/>
      <c r="AW1948" s="166">
        <f t="shared" si="9334"/>
        <v>0</v>
      </c>
      <c r="AX1948" s="166">
        <f>AX1741+AW1948</f>
        <v>0</v>
      </c>
      <c r="AY1948" s="166">
        <f t="shared" si="9405"/>
        <v>0</v>
      </c>
      <c r="AZ1948" s="166">
        <f t="shared" si="9405"/>
        <v>0</v>
      </c>
      <c r="BA1948" s="166">
        <f t="shared" si="9405"/>
        <v>0</v>
      </c>
      <c r="BB1948" s="166">
        <f t="shared" si="9405"/>
        <v>0</v>
      </c>
      <c r="BC1948" s="166">
        <f t="shared" si="9405"/>
        <v>0</v>
      </c>
      <c r="BD1948" s="166">
        <f t="shared" si="9405"/>
        <v>0</v>
      </c>
      <c r="BE1948" s="166">
        <f t="shared" si="9405"/>
        <v>0</v>
      </c>
      <c r="BF1948" s="166">
        <f t="shared" si="9405"/>
        <v>0</v>
      </c>
      <c r="BG1948" s="166">
        <f t="shared" si="9405"/>
        <v>0</v>
      </c>
      <c r="BH1948" s="166">
        <f t="shared" si="9405"/>
        <v>0</v>
      </c>
      <c r="BI1948" s="166"/>
      <c r="BV1948" s="142"/>
      <c r="CI1948" s="142"/>
      <c r="CV1948" s="142"/>
      <c r="DI1948" s="142"/>
      <c r="DV1948" s="142"/>
      <c r="EI1948" s="142"/>
    </row>
    <row r="1949" spans="1:139" ht="15.75" outlineLevel="1" x14ac:dyDescent="0.25">
      <c r="A1949" s="2">
        <f t="shared" ref="A1949:E1949" si="9428">A1742</f>
        <v>33</v>
      </c>
      <c r="B1949" s="1" t="str">
        <f t="shared" si="9428"/>
        <v>FH - TBD28</v>
      </c>
      <c r="C1949" s="1" t="str">
        <f t="shared" si="9428"/>
        <v>SPP FH - 14094</v>
      </c>
      <c r="D1949" s="2" t="str">
        <f t="shared" si="9428"/>
        <v>FH - TBD28.1</v>
      </c>
      <c r="E1949" s="141" t="str">
        <f t="shared" si="9428"/>
        <v>SPP FH - 14094</v>
      </c>
      <c r="F1949" s="119"/>
      <c r="G1949" s="194"/>
      <c r="H1949" s="194"/>
      <c r="J1949" s="166">
        <f t="shared" si="9234"/>
        <v>0</v>
      </c>
      <c r="K1949" s="166">
        <f t="shared" ref="K1949:U1949" si="9429">K1742+J1949</f>
        <v>0</v>
      </c>
      <c r="L1949" s="166">
        <f t="shared" si="9429"/>
        <v>0</v>
      </c>
      <c r="M1949" s="166">
        <f t="shared" si="9429"/>
        <v>0</v>
      </c>
      <c r="N1949" s="166">
        <f t="shared" si="9429"/>
        <v>0</v>
      </c>
      <c r="O1949" s="166">
        <f t="shared" si="9429"/>
        <v>0</v>
      </c>
      <c r="P1949" s="166">
        <f t="shared" si="9429"/>
        <v>0</v>
      </c>
      <c r="Q1949" s="166">
        <f t="shared" si="9429"/>
        <v>0</v>
      </c>
      <c r="R1949" s="166">
        <f t="shared" si="9429"/>
        <v>0</v>
      </c>
      <c r="S1949" s="166">
        <f t="shared" si="9429"/>
        <v>0</v>
      </c>
      <c r="T1949" s="166">
        <f t="shared" si="9429"/>
        <v>0</v>
      </c>
      <c r="U1949" s="166">
        <f t="shared" si="9429"/>
        <v>0</v>
      </c>
      <c r="V1949" s="166"/>
      <c r="W1949" s="166">
        <f t="shared" si="9236"/>
        <v>0</v>
      </c>
      <c r="X1949" s="166">
        <f t="shared" ref="X1949:AG1949" si="9430">X1742+W1949</f>
        <v>0</v>
      </c>
      <c r="Y1949" s="166">
        <f t="shared" si="9430"/>
        <v>0</v>
      </c>
      <c r="Z1949" s="166">
        <f t="shared" si="9430"/>
        <v>0</v>
      </c>
      <c r="AA1949" s="166">
        <f t="shared" si="9430"/>
        <v>0</v>
      </c>
      <c r="AB1949" s="166">
        <f t="shared" si="9430"/>
        <v>0</v>
      </c>
      <c r="AC1949" s="166">
        <f t="shared" si="9430"/>
        <v>0</v>
      </c>
      <c r="AD1949" s="166">
        <f t="shared" si="9430"/>
        <v>0</v>
      </c>
      <c r="AE1949" s="166">
        <f t="shared" si="9430"/>
        <v>0</v>
      </c>
      <c r="AF1949" s="166">
        <f t="shared" si="9430"/>
        <v>0</v>
      </c>
      <c r="AG1949" s="166">
        <f t="shared" si="9430"/>
        <v>0</v>
      </c>
      <c r="AH1949" s="166">
        <f t="shared" si="9277"/>
        <v>0</v>
      </c>
      <c r="AI1949" s="166"/>
      <c r="AJ1949" s="166">
        <f t="shared" ref="AJ1949:AJ1980" si="9431">AJ1742+AH1949</f>
        <v>0</v>
      </c>
      <c r="AK1949" s="166">
        <f t="shared" ref="AK1949:AU1949" si="9432">AK1742+AJ1949</f>
        <v>0</v>
      </c>
      <c r="AL1949" s="166">
        <f t="shared" si="9432"/>
        <v>0</v>
      </c>
      <c r="AM1949" s="166">
        <f t="shared" si="9432"/>
        <v>0</v>
      </c>
      <c r="AN1949" s="166">
        <f t="shared" si="9432"/>
        <v>0</v>
      </c>
      <c r="AO1949" s="166">
        <f t="shared" si="9432"/>
        <v>0</v>
      </c>
      <c r="AP1949" s="166">
        <f t="shared" si="9432"/>
        <v>0</v>
      </c>
      <c r="AQ1949" s="166">
        <f t="shared" si="9432"/>
        <v>0</v>
      </c>
      <c r="AR1949" s="166">
        <f t="shared" si="9432"/>
        <v>0</v>
      </c>
      <c r="AS1949" s="166">
        <f t="shared" si="9432"/>
        <v>0</v>
      </c>
      <c r="AT1949" s="166">
        <f t="shared" si="9432"/>
        <v>0</v>
      </c>
      <c r="AU1949" s="166">
        <f t="shared" si="9432"/>
        <v>0</v>
      </c>
      <c r="AV1949" s="166"/>
      <c r="AW1949" s="166">
        <f t="shared" ref="AW1949:AW1980" si="9433">AW1742+AU1949</f>
        <v>0</v>
      </c>
      <c r="AX1949" s="166">
        <f t="shared" ref="AX1949:BH1949" si="9434">AX1742+AW1949</f>
        <v>-10.556137</v>
      </c>
      <c r="AY1949" s="166">
        <f t="shared" si="9434"/>
        <v>-21.112273999999999</v>
      </c>
      <c r="AZ1949" s="166">
        <f t="shared" si="9434"/>
        <v>-31.668410999999999</v>
      </c>
      <c r="BA1949" s="166">
        <f t="shared" si="9434"/>
        <v>-42.224547999999999</v>
      </c>
      <c r="BB1949" s="166">
        <f t="shared" si="9434"/>
        <v>-52.780684999999998</v>
      </c>
      <c r="BC1949" s="166">
        <f t="shared" si="9434"/>
        <v>-63.336821999999998</v>
      </c>
      <c r="BD1949" s="166">
        <f t="shared" si="9434"/>
        <v>-73.892958999999991</v>
      </c>
      <c r="BE1949" s="166">
        <f t="shared" si="9434"/>
        <v>-84.449095999999997</v>
      </c>
      <c r="BF1949" s="166">
        <f t="shared" si="9434"/>
        <v>-95.005233000000004</v>
      </c>
      <c r="BG1949" s="166">
        <f t="shared" si="9434"/>
        <v>-105.56137000000001</v>
      </c>
      <c r="BH1949" s="166">
        <f t="shared" si="9434"/>
        <v>-116.11750700000002</v>
      </c>
      <c r="BI1949" s="166"/>
      <c r="BV1949" s="142"/>
      <c r="CI1949" s="142"/>
      <c r="CV1949" s="142"/>
      <c r="DI1949" s="142"/>
      <c r="DV1949" s="142"/>
      <c r="EI1949" s="142"/>
    </row>
    <row r="1950" spans="1:139" ht="15.75" outlineLevel="1" x14ac:dyDescent="0.25">
      <c r="A1950" s="2">
        <f t="shared" ref="A1950:E1950" si="9435">A1743</f>
        <v>34</v>
      </c>
      <c r="B1950" s="1" t="str">
        <f t="shared" si="9435"/>
        <v>FH - TBD29</v>
      </c>
      <c r="C1950" s="1" t="str">
        <f t="shared" si="9435"/>
        <v>SPP FH - 13651</v>
      </c>
      <c r="D1950" s="2" t="str">
        <f t="shared" si="9435"/>
        <v>FH - TBD29.1</v>
      </c>
      <c r="E1950" s="141" t="str">
        <f t="shared" si="9435"/>
        <v>SPP FH - 13651</v>
      </c>
      <c r="F1950" s="119"/>
      <c r="G1950" s="194"/>
      <c r="H1950" s="194"/>
      <c r="J1950" s="166">
        <f t="shared" si="9234"/>
        <v>0</v>
      </c>
      <c r="K1950" s="166">
        <f t="shared" ref="K1950:U1950" si="9436">K1743+J1950</f>
        <v>0</v>
      </c>
      <c r="L1950" s="166">
        <f t="shared" si="9436"/>
        <v>0</v>
      </c>
      <c r="M1950" s="166">
        <f t="shared" si="9436"/>
        <v>0</v>
      </c>
      <c r="N1950" s="166">
        <f t="shared" si="9436"/>
        <v>0</v>
      </c>
      <c r="O1950" s="166">
        <f t="shared" si="9436"/>
        <v>0</v>
      </c>
      <c r="P1950" s="166">
        <f t="shared" si="9436"/>
        <v>0</v>
      </c>
      <c r="Q1950" s="166">
        <f t="shared" si="9436"/>
        <v>0</v>
      </c>
      <c r="R1950" s="166">
        <f t="shared" si="9436"/>
        <v>0</v>
      </c>
      <c r="S1950" s="166">
        <f t="shared" si="9436"/>
        <v>0</v>
      </c>
      <c r="T1950" s="166">
        <f t="shared" si="9436"/>
        <v>0</v>
      </c>
      <c r="U1950" s="166">
        <f t="shared" si="9436"/>
        <v>0</v>
      </c>
      <c r="V1950" s="166"/>
      <c r="W1950" s="166">
        <f t="shared" si="9236"/>
        <v>0</v>
      </c>
      <c r="X1950" s="166">
        <f t="shared" ref="X1950:AG1950" si="9437">X1743+W1950</f>
        <v>0</v>
      </c>
      <c r="Y1950" s="166">
        <f t="shared" si="9437"/>
        <v>0</v>
      </c>
      <c r="Z1950" s="166">
        <f t="shared" si="9437"/>
        <v>0</v>
      </c>
      <c r="AA1950" s="166">
        <f t="shared" si="9437"/>
        <v>0</v>
      </c>
      <c r="AB1950" s="166">
        <f t="shared" si="9437"/>
        <v>0</v>
      </c>
      <c r="AC1950" s="166">
        <f t="shared" si="9437"/>
        <v>0</v>
      </c>
      <c r="AD1950" s="166">
        <f t="shared" si="9437"/>
        <v>0</v>
      </c>
      <c r="AE1950" s="166">
        <f t="shared" si="9437"/>
        <v>0</v>
      </c>
      <c r="AF1950" s="166">
        <f t="shared" si="9437"/>
        <v>0</v>
      </c>
      <c r="AG1950" s="166">
        <f t="shared" si="9437"/>
        <v>0</v>
      </c>
      <c r="AH1950" s="166">
        <f t="shared" si="9277"/>
        <v>0</v>
      </c>
      <c r="AI1950" s="166"/>
      <c r="AJ1950" s="166">
        <f t="shared" si="9431"/>
        <v>0</v>
      </c>
      <c r="AK1950" s="166">
        <f t="shared" ref="AK1950:AU1950" si="9438">AK1743+AJ1950</f>
        <v>0</v>
      </c>
      <c r="AL1950" s="166">
        <f t="shared" si="9438"/>
        <v>0</v>
      </c>
      <c r="AM1950" s="166">
        <f t="shared" si="9438"/>
        <v>0</v>
      </c>
      <c r="AN1950" s="166">
        <f t="shared" si="9438"/>
        <v>0</v>
      </c>
      <c r="AO1950" s="166">
        <f t="shared" si="9438"/>
        <v>0</v>
      </c>
      <c r="AP1950" s="166">
        <f t="shared" si="9438"/>
        <v>0</v>
      </c>
      <c r="AQ1950" s="166">
        <f t="shared" si="9438"/>
        <v>0</v>
      </c>
      <c r="AR1950" s="166">
        <f t="shared" si="9438"/>
        <v>0</v>
      </c>
      <c r="AS1950" s="166">
        <f t="shared" si="9438"/>
        <v>0</v>
      </c>
      <c r="AT1950" s="166">
        <f t="shared" si="9438"/>
        <v>0</v>
      </c>
      <c r="AU1950" s="166">
        <f t="shared" si="9438"/>
        <v>0</v>
      </c>
      <c r="AV1950" s="166"/>
      <c r="AW1950" s="166">
        <f t="shared" si="9433"/>
        <v>0</v>
      </c>
      <c r="AX1950" s="166">
        <f t="shared" ref="AX1950:BH1950" si="9439">AX1743+AW1950</f>
        <v>0</v>
      </c>
      <c r="AY1950" s="166">
        <f t="shared" si="9439"/>
        <v>-62.14300466666667</v>
      </c>
      <c r="AZ1950" s="166">
        <f t="shared" si="9439"/>
        <v>-124.28600933333334</v>
      </c>
      <c r="BA1950" s="166">
        <f t="shared" si="9439"/>
        <v>-186.429014</v>
      </c>
      <c r="BB1950" s="166">
        <f t="shared" si="9439"/>
        <v>-248.57201866666668</v>
      </c>
      <c r="BC1950" s="166">
        <f t="shared" si="9439"/>
        <v>-310.71502333333336</v>
      </c>
      <c r="BD1950" s="166">
        <f t="shared" si="9439"/>
        <v>-372.85802800000005</v>
      </c>
      <c r="BE1950" s="166">
        <f t="shared" si="9439"/>
        <v>-435.00103266666673</v>
      </c>
      <c r="BF1950" s="166">
        <f t="shared" si="9439"/>
        <v>-497.14403733333342</v>
      </c>
      <c r="BG1950" s="166">
        <f t="shared" si="9439"/>
        <v>-559.28704200000004</v>
      </c>
      <c r="BH1950" s="166">
        <f t="shared" si="9439"/>
        <v>-621.43004666666673</v>
      </c>
      <c r="BI1950" s="166"/>
      <c r="BV1950" s="142"/>
      <c r="CI1950" s="142"/>
      <c r="CV1950" s="142"/>
      <c r="DI1950" s="142"/>
      <c r="DV1950" s="142"/>
      <c r="EI1950" s="142"/>
    </row>
    <row r="1951" spans="1:139" ht="15.75" outlineLevel="1" x14ac:dyDescent="0.25">
      <c r="A1951" s="2">
        <f t="shared" ref="A1951:E1951" si="9440">A1744</f>
        <v>35</v>
      </c>
      <c r="B1951" s="1" t="str">
        <f t="shared" si="9440"/>
        <v>FH - TBD30</v>
      </c>
      <c r="C1951" s="1" t="str">
        <f t="shared" si="9440"/>
        <v>SPP FH - 13346</v>
      </c>
      <c r="D1951" s="2" t="str">
        <f t="shared" si="9440"/>
        <v>FH - TBD30.1</v>
      </c>
      <c r="E1951" s="141" t="str">
        <f t="shared" si="9440"/>
        <v>SPP FH - 13346</v>
      </c>
      <c r="F1951" s="119"/>
      <c r="G1951" s="194"/>
      <c r="H1951" s="194"/>
      <c r="J1951" s="166">
        <f t="shared" si="9234"/>
        <v>0</v>
      </c>
      <c r="K1951" s="166">
        <f t="shared" ref="K1951:U1951" si="9441">K1744+J1951</f>
        <v>0</v>
      </c>
      <c r="L1951" s="166">
        <f t="shared" si="9441"/>
        <v>0</v>
      </c>
      <c r="M1951" s="166">
        <f t="shared" si="9441"/>
        <v>0</v>
      </c>
      <c r="N1951" s="166">
        <f t="shared" si="9441"/>
        <v>0</v>
      </c>
      <c r="O1951" s="166">
        <f t="shared" si="9441"/>
        <v>0</v>
      </c>
      <c r="P1951" s="166">
        <f t="shared" si="9441"/>
        <v>0</v>
      </c>
      <c r="Q1951" s="166">
        <f t="shared" si="9441"/>
        <v>0</v>
      </c>
      <c r="R1951" s="166">
        <f t="shared" si="9441"/>
        <v>0</v>
      </c>
      <c r="S1951" s="166">
        <f t="shared" si="9441"/>
        <v>0</v>
      </c>
      <c r="T1951" s="166">
        <f t="shared" si="9441"/>
        <v>0</v>
      </c>
      <c r="U1951" s="166">
        <f t="shared" si="9441"/>
        <v>0</v>
      </c>
      <c r="V1951" s="166"/>
      <c r="W1951" s="166">
        <f t="shared" si="9236"/>
        <v>0</v>
      </c>
      <c r="X1951" s="166">
        <f t="shared" ref="X1951:AG1951" si="9442">X1744+W1951</f>
        <v>0</v>
      </c>
      <c r="Y1951" s="166">
        <f t="shared" si="9442"/>
        <v>0</v>
      </c>
      <c r="Z1951" s="166">
        <f t="shared" si="9442"/>
        <v>0</v>
      </c>
      <c r="AA1951" s="166">
        <f t="shared" si="9442"/>
        <v>0</v>
      </c>
      <c r="AB1951" s="166">
        <f t="shared" si="9442"/>
        <v>0</v>
      </c>
      <c r="AC1951" s="166">
        <f t="shared" si="9442"/>
        <v>0</v>
      </c>
      <c r="AD1951" s="166">
        <f t="shared" si="9442"/>
        <v>0</v>
      </c>
      <c r="AE1951" s="166">
        <f t="shared" si="9442"/>
        <v>0</v>
      </c>
      <c r="AF1951" s="166">
        <f t="shared" si="9442"/>
        <v>0</v>
      </c>
      <c r="AG1951" s="166">
        <f t="shared" si="9442"/>
        <v>0</v>
      </c>
      <c r="AH1951" s="166">
        <f t="shared" si="9277"/>
        <v>0</v>
      </c>
      <c r="AI1951" s="166"/>
      <c r="AJ1951" s="166">
        <f t="shared" si="9431"/>
        <v>0</v>
      </c>
      <c r="AK1951" s="166">
        <f t="shared" ref="AK1951:AU1951" si="9443">AK1744+AJ1951</f>
        <v>0</v>
      </c>
      <c r="AL1951" s="166">
        <f t="shared" si="9443"/>
        <v>0</v>
      </c>
      <c r="AM1951" s="166">
        <f t="shared" si="9443"/>
        <v>0</v>
      </c>
      <c r="AN1951" s="166">
        <f t="shared" si="9443"/>
        <v>0</v>
      </c>
      <c r="AO1951" s="166">
        <f t="shared" si="9443"/>
        <v>0</v>
      </c>
      <c r="AP1951" s="166">
        <f t="shared" si="9443"/>
        <v>0</v>
      </c>
      <c r="AQ1951" s="166">
        <f t="shared" si="9443"/>
        <v>0</v>
      </c>
      <c r="AR1951" s="166">
        <f t="shared" si="9443"/>
        <v>0</v>
      </c>
      <c r="AS1951" s="166">
        <f t="shared" si="9443"/>
        <v>0</v>
      </c>
      <c r="AT1951" s="166">
        <f t="shared" si="9443"/>
        <v>0</v>
      </c>
      <c r="AU1951" s="166">
        <f t="shared" si="9443"/>
        <v>0</v>
      </c>
      <c r="AV1951" s="166"/>
      <c r="AW1951" s="166">
        <f t="shared" si="9433"/>
        <v>0</v>
      </c>
      <c r="AX1951" s="166">
        <f t="shared" ref="AX1951:BH1951" si="9444">AX1744+AW1951</f>
        <v>0</v>
      </c>
      <c r="AY1951" s="166">
        <f t="shared" si="9444"/>
        <v>-99.635548666666679</v>
      </c>
      <c r="AZ1951" s="166">
        <f t="shared" si="9444"/>
        <v>-199.27109733333336</v>
      </c>
      <c r="BA1951" s="166">
        <f t="shared" si="9444"/>
        <v>-298.90664600000002</v>
      </c>
      <c r="BB1951" s="166">
        <f t="shared" si="9444"/>
        <v>-398.54219466666672</v>
      </c>
      <c r="BC1951" s="166">
        <f t="shared" si="9444"/>
        <v>-498.17774333333341</v>
      </c>
      <c r="BD1951" s="166">
        <f t="shared" si="9444"/>
        <v>-597.81329200000005</v>
      </c>
      <c r="BE1951" s="166">
        <f t="shared" si="9444"/>
        <v>-697.44884066666668</v>
      </c>
      <c r="BF1951" s="166">
        <f t="shared" si="9444"/>
        <v>-797.08438933333332</v>
      </c>
      <c r="BG1951" s="166">
        <f t="shared" si="9444"/>
        <v>-896.71993799999996</v>
      </c>
      <c r="BH1951" s="166">
        <f t="shared" si="9444"/>
        <v>-996.35548666666659</v>
      </c>
      <c r="BI1951" s="166"/>
      <c r="BV1951" s="142"/>
      <c r="CI1951" s="142"/>
      <c r="CV1951" s="142"/>
      <c r="DI1951" s="142"/>
      <c r="DV1951" s="142"/>
      <c r="EI1951" s="142"/>
    </row>
    <row r="1952" spans="1:139" ht="15.75" outlineLevel="1" x14ac:dyDescent="0.25">
      <c r="A1952" s="2">
        <f t="shared" ref="A1952:E1952" si="9445">A1745</f>
        <v>36</v>
      </c>
      <c r="B1952" s="1" t="str">
        <f t="shared" si="9445"/>
        <v>FH - TBD31</v>
      </c>
      <c r="C1952" s="1" t="str">
        <f t="shared" si="9445"/>
        <v>SPP FH - 13312</v>
      </c>
      <c r="D1952" s="2" t="str">
        <f t="shared" si="9445"/>
        <v>FH - TBD31.1</v>
      </c>
      <c r="E1952" s="141" t="str">
        <f t="shared" si="9445"/>
        <v>SPP FH - 13312</v>
      </c>
      <c r="F1952" s="119"/>
      <c r="G1952" s="194"/>
      <c r="H1952" s="194"/>
      <c r="J1952" s="166">
        <f t="shared" si="9234"/>
        <v>0</v>
      </c>
      <c r="K1952" s="166">
        <f t="shared" ref="K1952:U1952" si="9446">K1745+J1952</f>
        <v>0</v>
      </c>
      <c r="L1952" s="166">
        <f t="shared" si="9446"/>
        <v>0</v>
      </c>
      <c r="M1952" s="166">
        <f t="shared" si="9446"/>
        <v>0</v>
      </c>
      <c r="N1952" s="166">
        <f t="shared" si="9446"/>
        <v>0</v>
      </c>
      <c r="O1952" s="166">
        <f t="shared" si="9446"/>
        <v>0</v>
      </c>
      <c r="P1952" s="166">
        <f t="shared" si="9446"/>
        <v>0</v>
      </c>
      <c r="Q1952" s="166">
        <f t="shared" si="9446"/>
        <v>0</v>
      </c>
      <c r="R1952" s="166">
        <f t="shared" si="9446"/>
        <v>0</v>
      </c>
      <c r="S1952" s="166">
        <f t="shared" si="9446"/>
        <v>0</v>
      </c>
      <c r="T1952" s="166">
        <f t="shared" si="9446"/>
        <v>0</v>
      </c>
      <c r="U1952" s="166">
        <f t="shared" si="9446"/>
        <v>0</v>
      </c>
      <c r="V1952" s="166"/>
      <c r="W1952" s="166">
        <f t="shared" si="9236"/>
        <v>0</v>
      </c>
      <c r="X1952" s="166">
        <f t="shared" ref="X1952:AG1952" si="9447">X1745+W1952</f>
        <v>0</v>
      </c>
      <c r="Y1952" s="166">
        <f t="shared" si="9447"/>
        <v>0</v>
      </c>
      <c r="Z1952" s="166">
        <f t="shared" si="9447"/>
        <v>0</v>
      </c>
      <c r="AA1952" s="166">
        <f t="shared" si="9447"/>
        <v>0</v>
      </c>
      <c r="AB1952" s="166">
        <f t="shared" si="9447"/>
        <v>0</v>
      </c>
      <c r="AC1952" s="166">
        <f t="shared" si="9447"/>
        <v>0</v>
      </c>
      <c r="AD1952" s="166">
        <f t="shared" si="9447"/>
        <v>0</v>
      </c>
      <c r="AE1952" s="166">
        <f t="shared" si="9447"/>
        <v>0</v>
      </c>
      <c r="AF1952" s="166">
        <f t="shared" si="9447"/>
        <v>0</v>
      </c>
      <c r="AG1952" s="166">
        <f t="shared" si="9447"/>
        <v>0</v>
      </c>
      <c r="AH1952" s="166">
        <f t="shared" si="9277"/>
        <v>0</v>
      </c>
      <c r="AI1952" s="166"/>
      <c r="AJ1952" s="166">
        <f t="shared" si="9431"/>
        <v>0</v>
      </c>
      <c r="AK1952" s="166">
        <f t="shared" ref="AK1952:AU1952" si="9448">AK1745+AJ1952</f>
        <v>0</v>
      </c>
      <c r="AL1952" s="166">
        <f t="shared" si="9448"/>
        <v>0</v>
      </c>
      <c r="AM1952" s="166">
        <f t="shared" si="9448"/>
        <v>0</v>
      </c>
      <c r="AN1952" s="166">
        <f t="shared" si="9448"/>
        <v>0</v>
      </c>
      <c r="AO1952" s="166">
        <f t="shared" si="9448"/>
        <v>0</v>
      </c>
      <c r="AP1952" s="166">
        <f t="shared" si="9448"/>
        <v>0</v>
      </c>
      <c r="AQ1952" s="166">
        <f t="shared" si="9448"/>
        <v>0</v>
      </c>
      <c r="AR1952" s="166">
        <f t="shared" si="9448"/>
        <v>0</v>
      </c>
      <c r="AS1952" s="166">
        <f t="shared" si="9448"/>
        <v>0</v>
      </c>
      <c r="AT1952" s="166">
        <f t="shared" si="9448"/>
        <v>0</v>
      </c>
      <c r="AU1952" s="166">
        <f t="shared" si="9448"/>
        <v>0</v>
      </c>
      <c r="AV1952" s="166"/>
      <c r="AW1952" s="166">
        <f t="shared" si="9433"/>
        <v>0</v>
      </c>
      <c r="AX1952" s="166">
        <f t="shared" ref="AX1952:BH1952" si="9449">AX1745+AW1952</f>
        <v>0</v>
      </c>
      <c r="AY1952" s="166">
        <f t="shared" si="9449"/>
        <v>-384.813468</v>
      </c>
      <c r="AZ1952" s="166">
        <f t="shared" si="9449"/>
        <v>-769.626936</v>
      </c>
      <c r="BA1952" s="166">
        <f t="shared" si="9449"/>
        <v>-1154.4404039999999</v>
      </c>
      <c r="BB1952" s="166">
        <f t="shared" si="9449"/>
        <v>-1539.253872</v>
      </c>
      <c r="BC1952" s="166">
        <f t="shared" si="9449"/>
        <v>-1924.0673400000001</v>
      </c>
      <c r="BD1952" s="166">
        <f t="shared" si="9449"/>
        <v>-2308.8808079999999</v>
      </c>
      <c r="BE1952" s="166">
        <f t="shared" si="9449"/>
        <v>-2693.6942759999997</v>
      </c>
      <c r="BF1952" s="166">
        <f t="shared" si="9449"/>
        <v>-3078.5077439999995</v>
      </c>
      <c r="BG1952" s="166">
        <f t="shared" si="9449"/>
        <v>-3463.3212119999994</v>
      </c>
      <c r="BH1952" s="166">
        <f t="shared" si="9449"/>
        <v>-3848.1346799999992</v>
      </c>
      <c r="BI1952" s="166"/>
      <c r="BV1952" s="142"/>
      <c r="CI1952" s="142"/>
      <c r="CV1952" s="142"/>
      <c r="DI1952" s="142"/>
      <c r="DV1952" s="142"/>
      <c r="EI1952" s="142"/>
    </row>
    <row r="1953" spans="1:139" ht="15.75" outlineLevel="1" x14ac:dyDescent="0.25">
      <c r="A1953" s="2">
        <f t="shared" ref="A1953:E1953" si="9450">A1746</f>
        <v>37</v>
      </c>
      <c r="B1953" s="1" t="str">
        <f t="shared" si="9450"/>
        <v>FH - TBD32</v>
      </c>
      <c r="C1953" s="1" t="str">
        <f t="shared" si="9450"/>
        <v>SPP FH - 13008</v>
      </c>
      <c r="D1953" s="2" t="str">
        <f t="shared" si="9450"/>
        <v>FH - TBD32.1</v>
      </c>
      <c r="E1953" s="141" t="str">
        <f t="shared" si="9450"/>
        <v>SPP FH - 13008</v>
      </c>
      <c r="F1953" s="119"/>
      <c r="G1953" s="194"/>
      <c r="H1953" s="194"/>
      <c r="J1953" s="166">
        <f t="shared" si="9234"/>
        <v>0</v>
      </c>
      <c r="K1953" s="166">
        <f t="shared" ref="K1953:U1953" si="9451">K1746+J1953</f>
        <v>0</v>
      </c>
      <c r="L1953" s="166">
        <f t="shared" si="9451"/>
        <v>0</v>
      </c>
      <c r="M1953" s="166">
        <f t="shared" si="9451"/>
        <v>0</v>
      </c>
      <c r="N1953" s="166">
        <f t="shared" si="9451"/>
        <v>0</v>
      </c>
      <c r="O1953" s="166">
        <f t="shared" si="9451"/>
        <v>0</v>
      </c>
      <c r="P1953" s="166">
        <f t="shared" si="9451"/>
        <v>0</v>
      </c>
      <c r="Q1953" s="166">
        <f t="shared" si="9451"/>
        <v>0</v>
      </c>
      <c r="R1953" s="166">
        <f t="shared" si="9451"/>
        <v>0</v>
      </c>
      <c r="S1953" s="166">
        <f t="shared" si="9451"/>
        <v>0</v>
      </c>
      <c r="T1953" s="166">
        <f t="shared" si="9451"/>
        <v>0</v>
      </c>
      <c r="U1953" s="166">
        <f t="shared" si="9451"/>
        <v>0</v>
      </c>
      <c r="V1953" s="166"/>
      <c r="W1953" s="166">
        <f t="shared" si="9236"/>
        <v>0</v>
      </c>
      <c r="X1953" s="166">
        <f t="shared" ref="X1953:AG1953" si="9452">X1746+W1953</f>
        <v>0</v>
      </c>
      <c r="Y1953" s="166">
        <f t="shared" si="9452"/>
        <v>0</v>
      </c>
      <c r="Z1953" s="166">
        <f t="shared" si="9452"/>
        <v>0</v>
      </c>
      <c r="AA1953" s="166">
        <f t="shared" si="9452"/>
        <v>0</v>
      </c>
      <c r="AB1953" s="166">
        <f t="shared" si="9452"/>
        <v>0</v>
      </c>
      <c r="AC1953" s="166">
        <f t="shared" si="9452"/>
        <v>0</v>
      </c>
      <c r="AD1953" s="166">
        <f t="shared" si="9452"/>
        <v>0</v>
      </c>
      <c r="AE1953" s="166">
        <f t="shared" si="9452"/>
        <v>0</v>
      </c>
      <c r="AF1953" s="166">
        <f t="shared" si="9452"/>
        <v>0</v>
      </c>
      <c r="AG1953" s="166">
        <f t="shared" si="9452"/>
        <v>0</v>
      </c>
      <c r="AH1953" s="166">
        <f t="shared" si="9277"/>
        <v>0</v>
      </c>
      <c r="AI1953" s="166"/>
      <c r="AJ1953" s="166">
        <f t="shared" si="9431"/>
        <v>0</v>
      </c>
      <c r="AK1953" s="166">
        <f t="shared" ref="AK1953:AU1953" si="9453">AK1746+AJ1953</f>
        <v>0</v>
      </c>
      <c r="AL1953" s="166">
        <f t="shared" si="9453"/>
        <v>0</v>
      </c>
      <c r="AM1953" s="166">
        <f t="shared" si="9453"/>
        <v>0</v>
      </c>
      <c r="AN1953" s="166">
        <f t="shared" si="9453"/>
        <v>0</v>
      </c>
      <c r="AO1953" s="166">
        <f t="shared" si="9453"/>
        <v>0</v>
      </c>
      <c r="AP1953" s="166">
        <f t="shared" si="9453"/>
        <v>0</v>
      </c>
      <c r="AQ1953" s="166">
        <f t="shared" si="9453"/>
        <v>0</v>
      </c>
      <c r="AR1953" s="166">
        <f t="shared" si="9453"/>
        <v>0</v>
      </c>
      <c r="AS1953" s="166">
        <f t="shared" si="9453"/>
        <v>0</v>
      </c>
      <c r="AT1953" s="166">
        <f t="shared" si="9453"/>
        <v>0</v>
      </c>
      <c r="AU1953" s="166">
        <f t="shared" si="9453"/>
        <v>0</v>
      </c>
      <c r="AV1953" s="166"/>
      <c r="AW1953" s="166">
        <f t="shared" si="9433"/>
        <v>0</v>
      </c>
      <c r="AX1953" s="166">
        <f t="shared" ref="AX1953:BH1953" si="9454">AX1746+AW1953</f>
        <v>0</v>
      </c>
      <c r="AY1953" s="166">
        <f t="shared" si="9454"/>
        <v>0</v>
      </c>
      <c r="AZ1953" s="166">
        <f t="shared" si="9454"/>
        <v>0</v>
      </c>
      <c r="BA1953" s="166">
        <f t="shared" si="9454"/>
        <v>0</v>
      </c>
      <c r="BB1953" s="166">
        <f t="shared" si="9454"/>
        <v>0</v>
      </c>
      <c r="BC1953" s="166">
        <f t="shared" si="9454"/>
        <v>0</v>
      </c>
      <c r="BD1953" s="166">
        <f t="shared" si="9454"/>
        <v>0</v>
      </c>
      <c r="BE1953" s="166">
        <f t="shared" si="9454"/>
        <v>0</v>
      </c>
      <c r="BF1953" s="166">
        <f t="shared" si="9454"/>
        <v>-1325.9369333333334</v>
      </c>
      <c r="BG1953" s="166">
        <f t="shared" si="9454"/>
        <v>-2651.8738666666668</v>
      </c>
      <c r="BH1953" s="166">
        <f t="shared" si="9454"/>
        <v>-3977.8108000000002</v>
      </c>
      <c r="BI1953" s="166"/>
      <c r="BV1953" s="142"/>
      <c r="CI1953" s="142"/>
      <c r="CV1953" s="142"/>
      <c r="DI1953" s="142"/>
      <c r="DV1953" s="142"/>
      <c r="EI1953" s="142"/>
    </row>
    <row r="1954" spans="1:139" ht="15.75" outlineLevel="1" x14ac:dyDescent="0.25">
      <c r="A1954" s="2">
        <f t="shared" ref="A1954:E1954" si="9455">A1747</f>
        <v>38</v>
      </c>
      <c r="B1954" s="1" t="str">
        <f t="shared" si="9455"/>
        <v>FH - TBD33</v>
      </c>
      <c r="C1954" s="1" t="str">
        <f t="shared" si="9455"/>
        <v>SPP FH - 13028</v>
      </c>
      <c r="D1954" s="2" t="str">
        <f t="shared" si="9455"/>
        <v>FH - TBD33.1</v>
      </c>
      <c r="E1954" s="141" t="str">
        <f t="shared" si="9455"/>
        <v>SPP FH - 13028</v>
      </c>
      <c r="F1954" s="119"/>
      <c r="G1954" s="194"/>
      <c r="H1954" s="194"/>
      <c r="J1954" s="166">
        <f t="shared" si="9234"/>
        <v>0</v>
      </c>
      <c r="K1954" s="166">
        <f t="shared" ref="K1954:U1954" si="9456">K1747+J1954</f>
        <v>0</v>
      </c>
      <c r="L1954" s="166">
        <f t="shared" si="9456"/>
        <v>0</v>
      </c>
      <c r="M1954" s="166">
        <f t="shared" si="9456"/>
        <v>0</v>
      </c>
      <c r="N1954" s="166">
        <f t="shared" si="9456"/>
        <v>0</v>
      </c>
      <c r="O1954" s="166">
        <f t="shared" si="9456"/>
        <v>0</v>
      </c>
      <c r="P1954" s="166">
        <f t="shared" si="9456"/>
        <v>0</v>
      </c>
      <c r="Q1954" s="166">
        <f t="shared" si="9456"/>
        <v>0</v>
      </c>
      <c r="R1954" s="166">
        <f t="shared" si="9456"/>
        <v>0</v>
      </c>
      <c r="S1954" s="166">
        <f t="shared" si="9456"/>
        <v>0</v>
      </c>
      <c r="T1954" s="166">
        <f t="shared" si="9456"/>
        <v>0</v>
      </c>
      <c r="U1954" s="166">
        <f t="shared" si="9456"/>
        <v>0</v>
      </c>
      <c r="V1954" s="166"/>
      <c r="W1954" s="166">
        <f t="shared" si="9236"/>
        <v>0</v>
      </c>
      <c r="X1954" s="166">
        <f t="shared" ref="X1954:AG1954" si="9457">X1747+W1954</f>
        <v>0</v>
      </c>
      <c r="Y1954" s="166">
        <f t="shared" si="9457"/>
        <v>0</v>
      </c>
      <c r="Z1954" s="166">
        <f t="shared" si="9457"/>
        <v>0</v>
      </c>
      <c r="AA1954" s="166">
        <f t="shared" si="9457"/>
        <v>0</v>
      </c>
      <c r="AB1954" s="166">
        <f t="shared" si="9457"/>
        <v>0</v>
      </c>
      <c r="AC1954" s="166">
        <f t="shared" si="9457"/>
        <v>0</v>
      </c>
      <c r="AD1954" s="166">
        <f t="shared" si="9457"/>
        <v>0</v>
      </c>
      <c r="AE1954" s="166">
        <f t="shared" si="9457"/>
        <v>0</v>
      </c>
      <c r="AF1954" s="166">
        <f t="shared" si="9457"/>
        <v>0</v>
      </c>
      <c r="AG1954" s="166">
        <f t="shared" si="9457"/>
        <v>0</v>
      </c>
      <c r="AH1954" s="166">
        <f t="shared" si="9277"/>
        <v>0</v>
      </c>
      <c r="AI1954" s="166"/>
      <c r="AJ1954" s="166">
        <f t="shared" si="9431"/>
        <v>0</v>
      </c>
      <c r="AK1954" s="166">
        <f t="shared" ref="AK1954:AU1954" si="9458">AK1747+AJ1954</f>
        <v>0</v>
      </c>
      <c r="AL1954" s="166">
        <f t="shared" si="9458"/>
        <v>0</v>
      </c>
      <c r="AM1954" s="166">
        <f t="shared" si="9458"/>
        <v>0</v>
      </c>
      <c r="AN1954" s="166">
        <f t="shared" si="9458"/>
        <v>0</v>
      </c>
      <c r="AO1954" s="166">
        <f t="shared" si="9458"/>
        <v>0</v>
      </c>
      <c r="AP1954" s="166">
        <f t="shared" si="9458"/>
        <v>0</v>
      </c>
      <c r="AQ1954" s="166">
        <f t="shared" si="9458"/>
        <v>0</v>
      </c>
      <c r="AR1954" s="166">
        <f t="shared" si="9458"/>
        <v>0</v>
      </c>
      <c r="AS1954" s="166">
        <f t="shared" si="9458"/>
        <v>0</v>
      </c>
      <c r="AT1954" s="166">
        <f t="shared" si="9458"/>
        <v>0</v>
      </c>
      <c r="AU1954" s="166">
        <f t="shared" si="9458"/>
        <v>0</v>
      </c>
      <c r="AV1954" s="166"/>
      <c r="AW1954" s="166">
        <f t="shared" si="9433"/>
        <v>0</v>
      </c>
      <c r="AX1954" s="166">
        <f t="shared" ref="AX1954:BH1954" si="9459">AX1747+AW1954</f>
        <v>0</v>
      </c>
      <c r="AY1954" s="166">
        <f t="shared" si="9459"/>
        <v>0</v>
      </c>
      <c r="AZ1954" s="166">
        <f t="shared" si="9459"/>
        <v>0</v>
      </c>
      <c r="BA1954" s="166">
        <f t="shared" si="9459"/>
        <v>0</v>
      </c>
      <c r="BB1954" s="166">
        <f t="shared" si="9459"/>
        <v>0</v>
      </c>
      <c r="BC1954" s="166">
        <f t="shared" si="9459"/>
        <v>0</v>
      </c>
      <c r="BD1954" s="166">
        <f t="shared" si="9459"/>
        <v>0</v>
      </c>
      <c r="BE1954" s="166">
        <f t="shared" si="9459"/>
        <v>0</v>
      </c>
      <c r="BF1954" s="166">
        <f t="shared" si="9459"/>
        <v>-1268.3538333333333</v>
      </c>
      <c r="BG1954" s="166">
        <f t="shared" si="9459"/>
        <v>-2536.7076666666667</v>
      </c>
      <c r="BH1954" s="166">
        <f t="shared" si="9459"/>
        <v>-3805.0614999999998</v>
      </c>
      <c r="BI1954" s="166"/>
      <c r="BV1954" s="142"/>
      <c r="CI1954" s="142"/>
      <c r="CV1954" s="142"/>
      <c r="DI1954" s="142"/>
      <c r="DV1954" s="142"/>
      <c r="EI1954" s="142"/>
    </row>
    <row r="1955" spans="1:139" ht="15.75" outlineLevel="1" x14ac:dyDescent="0.25">
      <c r="A1955" s="2">
        <f t="shared" ref="A1955:E1955" si="9460">A1748</f>
        <v>39</v>
      </c>
      <c r="B1955" s="1" t="str">
        <f t="shared" si="9460"/>
        <v>FH - TBD34</v>
      </c>
      <c r="C1955" s="1" t="str">
        <f t="shared" si="9460"/>
        <v>SPP FH - 13039</v>
      </c>
      <c r="D1955" s="2" t="str">
        <f t="shared" si="9460"/>
        <v>FH - TBD34.1</v>
      </c>
      <c r="E1955" s="141" t="str">
        <f t="shared" si="9460"/>
        <v>SPP FH - 13039</v>
      </c>
      <c r="F1955" s="119"/>
      <c r="G1955" s="194"/>
      <c r="H1955" s="194"/>
      <c r="J1955" s="166">
        <f t="shared" si="9234"/>
        <v>0</v>
      </c>
      <c r="K1955" s="166">
        <f t="shared" ref="K1955:U1955" si="9461">K1748+J1955</f>
        <v>0</v>
      </c>
      <c r="L1955" s="166">
        <f t="shared" si="9461"/>
        <v>0</v>
      </c>
      <c r="M1955" s="166">
        <f t="shared" si="9461"/>
        <v>0</v>
      </c>
      <c r="N1955" s="166">
        <f t="shared" si="9461"/>
        <v>0</v>
      </c>
      <c r="O1955" s="166">
        <f t="shared" si="9461"/>
        <v>0</v>
      </c>
      <c r="P1955" s="166">
        <f t="shared" si="9461"/>
        <v>0</v>
      </c>
      <c r="Q1955" s="166">
        <f t="shared" si="9461"/>
        <v>0</v>
      </c>
      <c r="R1955" s="166">
        <f t="shared" si="9461"/>
        <v>0</v>
      </c>
      <c r="S1955" s="166">
        <f t="shared" si="9461"/>
        <v>0</v>
      </c>
      <c r="T1955" s="166">
        <f t="shared" si="9461"/>
        <v>0</v>
      </c>
      <c r="U1955" s="166">
        <f t="shared" si="9461"/>
        <v>0</v>
      </c>
      <c r="V1955" s="166"/>
      <c r="W1955" s="166">
        <f t="shared" si="9236"/>
        <v>0</v>
      </c>
      <c r="X1955" s="166">
        <f t="shared" ref="X1955:AG1955" si="9462">X1748+W1955</f>
        <v>0</v>
      </c>
      <c r="Y1955" s="166">
        <f t="shared" si="9462"/>
        <v>0</v>
      </c>
      <c r="Z1955" s="166">
        <f t="shared" si="9462"/>
        <v>0</v>
      </c>
      <c r="AA1955" s="166">
        <f t="shared" si="9462"/>
        <v>0</v>
      </c>
      <c r="AB1955" s="166">
        <f t="shared" si="9462"/>
        <v>0</v>
      </c>
      <c r="AC1955" s="166">
        <f t="shared" si="9462"/>
        <v>0</v>
      </c>
      <c r="AD1955" s="166">
        <f t="shared" si="9462"/>
        <v>0</v>
      </c>
      <c r="AE1955" s="166">
        <f t="shared" si="9462"/>
        <v>0</v>
      </c>
      <c r="AF1955" s="166">
        <f t="shared" si="9462"/>
        <v>0</v>
      </c>
      <c r="AG1955" s="166">
        <f t="shared" si="9462"/>
        <v>0</v>
      </c>
      <c r="AH1955" s="166">
        <f t="shared" si="9277"/>
        <v>0</v>
      </c>
      <c r="AI1955" s="166"/>
      <c r="AJ1955" s="166">
        <f t="shared" si="9431"/>
        <v>0</v>
      </c>
      <c r="AK1955" s="166">
        <f t="shared" ref="AK1955:AU1955" si="9463">AK1748+AJ1955</f>
        <v>0</v>
      </c>
      <c r="AL1955" s="166">
        <f t="shared" si="9463"/>
        <v>0</v>
      </c>
      <c r="AM1955" s="166">
        <f t="shared" si="9463"/>
        <v>0</v>
      </c>
      <c r="AN1955" s="166">
        <f t="shared" si="9463"/>
        <v>0</v>
      </c>
      <c r="AO1955" s="166">
        <f t="shared" si="9463"/>
        <v>0</v>
      </c>
      <c r="AP1955" s="166">
        <f t="shared" si="9463"/>
        <v>0</v>
      </c>
      <c r="AQ1955" s="166">
        <f t="shared" si="9463"/>
        <v>0</v>
      </c>
      <c r="AR1955" s="166">
        <f t="shared" si="9463"/>
        <v>0</v>
      </c>
      <c r="AS1955" s="166">
        <f t="shared" si="9463"/>
        <v>0</v>
      </c>
      <c r="AT1955" s="166">
        <f t="shared" si="9463"/>
        <v>0</v>
      </c>
      <c r="AU1955" s="166">
        <f t="shared" si="9463"/>
        <v>0</v>
      </c>
      <c r="AV1955" s="166"/>
      <c r="AW1955" s="166">
        <f t="shared" si="9433"/>
        <v>0</v>
      </c>
      <c r="AX1955" s="166">
        <f t="shared" ref="AX1955:BH1955" si="9464">AX1748+AW1955</f>
        <v>0</v>
      </c>
      <c r="AY1955" s="166">
        <f t="shared" si="9464"/>
        <v>0</v>
      </c>
      <c r="AZ1955" s="166">
        <f t="shared" si="9464"/>
        <v>0</v>
      </c>
      <c r="BA1955" s="166">
        <f t="shared" si="9464"/>
        <v>0</v>
      </c>
      <c r="BB1955" s="166">
        <f t="shared" si="9464"/>
        <v>0</v>
      </c>
      <c r="BC1955" s="166">
        <f t="shared" si="9464"/>
        <v>0</v>
      </c>
      <c r="BD1955" s="166">
        <f t="shared" si="9464"/>
        <v>0</v>
      </c>
      <c r="BE1955" s="166">
        <f t="shared" si="9464"/>
        <v>0</v>
      </c>
      <c r="BF1955" s="166">
        <f t="shared" si="9464"/>
        <v>0</v>
      </c>
      <c r="BG1955" s="166">
        <f t="shared" si="9464"/>
        <v>0</v>
      </c>
      <c r="BH1955" s="166">
        <f t="shared" si="9464"/>
        <v>0</v>
      </c>
      <c r="BI1955" s="166"/>
      <c r="BV1955" s="142"/>
      <c r="CI1955" s="142"/>
      <c r="CV1955" s="142"/>
      <c r="DI1955" s="142"/>
      <c r="DV1955" s="142"/>
      <c r="EI1955" s="142"/>
    </row>
    <row r="1956" spans="1:139" ht="15.75" outlineLevel="1" x14ac:dyDescent="0.25">
      <c r="A1956" s="2">
        <f t="shared" ref="A1956:E1956" si="9465">A1749</f>
        <v>40</v>
      </c>
      <c r="B1956" s="1" t="str">
        <f t="shared" si="9465"/>
        <v>FH - TBD35</v>
      </c>
      <c r="C1956" s="1" t="str">
        <f t="shared" si="9465"/>
        <v>SPP FH - 13077</v>
      </c>
      <c r="D1956" s="2" t="str">
        <f t="shared" si="9465"/>
        <v>FH - TBD35.1</v>
      </c>
      <c r="E1956" s="141" t="str">
        <f t="shared" si="9465"/>
        <v>SPP FH - 13077</v>
      </c>
      <c r="F1956" s="119"/>
      <c r="G1956" s="194"/>
      <c r="H1956" s="194"/>
      <c r="J1956" s="166">
        <f t="shared" si="9234"/>
        <v>0</v>
      </c>
      <c r="K1956" s="166">
        <f t="shared" ref="K1956:U1956" si="9466">K1749+J1956</f>
        <v>0</v>
      </c>
      <c r="L1956" s="166">
        <f t="shared" si="9466"/>
        <v>0</v>
      </c>
      <c r="M1956" s="166">
        <f t="shared" si="9466"/>
        <v>0</v>
      </c>
      <c r="N1956" s="166">
        <f t="shared" si="9466"/>
        <v>0</v>
      </c>
      <c r="O1956" s="166">
        <f t="shared" si="9466"/>
        <v>0</v>
      </c>
      <c r="P1956" s="166">
        <f t="shared" si="9466"/>
        <v>0</v>
      </c>
      <c r="Q1956" s="166">
        <f t="shared" si="9466"/>
        <v>0</v>
      </c>
      <c r="R1956" s="166">
        <f t="shared" si="9466"/>
        <v>0</v>
      </c>
      <c r="S1956" s="166">
        <f t="shared" si="9466"/>
        <v>0</v>
      </c>
      <c r="T1956" s="166">
        <f t="shared" si="9466"/>
        <v>0</v>
      </c>
      <c r="U1956" s="166">
        <f t="shared" si="9466"/>
        <v>0</v>
      </c>
      <c r="V1956" s="166"/>
      <c r="W1956" s="166">
        <f t="shared" si="9236"/>
        <v>0</v>
      </c>
      <c r="X1956" s="166">
        <f t="shared" ref="X1956:AG1956" si="9467">X1749+W1956</f>
        <v>0</v>
      </c>
      <c r="Y1956" s="166">
        <f t="shared" si="9467"/>
        <v>0</v>
      </c>
      <c r="Z1956" s="166">
        <f t="shared" si="9467"/>
        <v>0</v>
      </c>
      <c r="AA1956" s="166">
        <f t="shared" si="9467"/>
        <v>0</v>
      </c>
      <c r="AB1956" s="166">
        <f t="shared" si="9467"/>
        <v>0</v>
      </c>
      <c r="AC1956" s="166">
        <f t="shared" si="9467"/>
        <v>0</v>
      </c>
      <c r="AD1956" s="166">
        <f t="shared" si="9467"/>
        <v>0</v>
      </c>
      <c r="AE1956" s="166">
        <f t="shared" si="9467"/>
        <v>0</v>
      </c>
      <c r="AF1956" s="166">
        <f t="shared" si="9467"/>
        <v>0</v>
      </c>
      <c r="AG1956" s="166">
        <f t="shared" si="9467"/>
        <v>0</v>
      </c>
      <c r="AH1956" s="166">
        <f t="shared" si="9277"/>
        <v>0</v>
      </c>
      <c r="AI1956" s="166"/>
      <c r="AJ1956" s="166">
        <f t="shared" si="9431"/>
        <v>0</v>
      </c>
      <c r="AK1956" s="166">
        <f t="shared" ref="AK1956:AU1956" si="9468">AK1749+AJ1956</f>
        <v>0</v>
      </c>
      <c r="AL1956" s="166">
        <f t="shared" si="9468"/>
        <v>0</v>
      </c>
      <c r="AM1956" s="166">
        <f t="shared" si="9468"/>
        <v>0</v>
      </c>
      <c r="AN1956" s="166">
        <f t="shared" si="9468"/>
        <v>0</v>
      </c>
      <c r="AO1956" s="166">
        <f t="shared" si="9468"/>
        <v>0</v>
      </c>
      <c r="AP1956" s="166">
        <f t="shared" si="9468"/>
        <v>0</v>
      </c>
      <c r="AQ1956" s="166">
        <f t="shared" si="9468"/>
        <v>0</v>
      </c>
      <c r="AR1956" s="166">
        <f t="shared" si="9468"/>
        <v>0</v>
      </c>
      <c r="AS1956" s="166">
        <f t="shared" si="9468"/>
        <v>0</v>
      </c>
      <c r="AT1956" s="166">
        <f t="shared" si="9468"/>
        <v>0</v>
      </c>
      <c r="AU1956" s="166">
        <f t="shared" si="9468"/>
        <v>0</v>
      </c>
      <c r="AV1956" s="166"/>
      <c r="AW1956" s="166">
        <f t="shared" si="9433"/>
        <v>0</v>
      </c>
      <c r="AX1956" s="166">
        <f t="shared" ref="AX1956:BH1956" si="9469">AX1749+AW1956</f>
        <v>0</v>
      </c>
      <c r="AY1956" s="166">
        <f t="shared" si="9469"/>
        <v>0</v>
      </c>
      <c r="AZ1956" s="166">
        <f t="shared" si="9469"/>
        <v>0</v>
      </c>
      <c r="BA1956" s="166">
        <f t="shared" si="9469"/>
        <v>0</v>
      </c>
      <c r="BB1956" s="166">
        <f t="shared" si="9469"/>
        <v>0</v>
      </c>
      <c r="BC1956" s="166">
        <f t="shared" si="9469"/>
        <v>0</v>
      </c>
      <c r="BD1956" s="166">
        <f t="shared" si="9469"/>
        <v>0</v>
      </c>
      <c r="BE1956" s="166">
        <f t="shared" si="9469"/>
        <v>0</v>
      </c>
      <c r="BF1956" s="166">
        <f t="shared" si="9469"/>
        <v>0</v>
      </c>
      <c r="BG1956" s="166">
        <f t="shared" si="9469"/>
        <v>0</v>
      </c>
      <c r="BH1956" s="166">
        <f t="shared" si="9469"/>
        <v>0</v>
      </c>
      <c r="BI1956" s="166"/>
      <c r="BV1956" s="142"/>
      <c r="CI1956" s="142"/>
      <c r="CV1956" s="142"/>
      <c r="DI1956" s="142"/>
      <c r="DV1956" s="142"/>
      <c r="EI1956" s="142"/>
    </row>
    <row r="1957" spans="1:139" ht="15.75" outlineLevel="1" x14ac:dyDescent="0.25">
      <c r="A1957" s="2">
        <f t="shared" ref="A1957:E1957" si="9470">A1750</f>
        <v>41</v>
      </c>
      <c r="B1957" s="1" t="str">
        <f t="shared" si="9470"/>
        <v>FH - TBD36</v>
      </c>
      <c r="C1957" s="1" t="str">
        <f t="shared" si="9470"/>
        <v>SPP FH - 13187</v>
      </c>
      <c r="D1957" s="2" t="str">
        <f t="shared" si="9470"/>
        <v>FH - TBD36.1</v>
      </c>
      <c r="E1957" s="141" t="str">
        <f t="shared" si="9470"/>
        <v>SPP FH - 13187</v>
      </c>
      <c r="F1957" s="119"/>
      <c r="G1957" s="194"/>
      <c r="H1957" s="194"/>
      <c r="J1957" s="166">
        <f t="shared" si="9234"/>
        <v>0</v>
      </c>
      <c r="K1957" s="166">
        <f t="shared" ref="K1957:U1957" si="9471">K1750+J1957</f>
        <v>0</v>
      </c>
      <c r="L1957" s="166">
        <f t="shared" si="9471"/>
        <v>0</v>
      </c>
      <c r="M1957" s="166">
        <f t="shared" si="9471"/>
        <v>0</v>
      </c>
      <c r="N1957" s="166">
        <f t="shared" si="9471"/>
        <v>0</v>
      </c>
      <c r="O1957" s="166">
        <f t="shared" si="9471"/>
        <v>0</v>
      </c>
      <c r="P1957" s="166">
        <f t="shared" si="9471"/>
        <v>0</v>
      </c>
      <c r="Q1957" s="166">
        <f t="shared" si="9471"/>
        <v>0</v>
      </c>
      <c r="R1957" s="166">
        <f t="shared" si="9471"/>
        <v>0</v>
      </c>
      <c r="S1957" s="166">
        <f t="shared" si="9471"/>
        <v>0</v>
      </c>
      <c r="T1957" s="166">
        <f t="shared" si="9471"/>
        <v>0</v>
      </c>
      <c r="U1957" s="166">
        <f t="shared" si="9471"/>
        <v>0</v>
      </c>
      <c r="V1957" s="166"/>
      <c r="W1957" s="166">
        <f t="shared" si="9236"/>
        <v>0</v>
      </c>
      <c r="X1957" s="166">
        <f t="shared" ref="X1957:AG1957" si="9472">X1750+W1957</f>
        <v>0</v>
      </c>
      <c r="Y1957" s="166">
        <f t="shared" si="9472"/>
        <v>0</v>
      </c>
      <c r="Z1957" s="166">
        <f t="shared" si="9472"/>
        <v>0</v>
      </c>
      <c r="AA1957" s="166">
        <f t="shared" si="9472"/>
        <v>0</v>
      </c>
      <c r="AB1957" s="166">
        <f t="shared" si="9472"/>
        <v>0</v>
      </c>
      <c r="AC1957" s="166">
        <f t="shared" si="9472"/>
        <v>0</v>
      </c>
      <c r="AD1957" s="166">
        <f t="shared" si="9472"/>
        <v>0</v>
      </c>
      <c r="AE1957" s="166">
        <f t="shared" si="9472"/>
        <v>0</v>
      </c>
      <c r="AF1957" s="166">
        <f t="shared" si="9472"/>
        <v>0</v>
      </c>
      <c r="AG1957" s="166">
        <f t="shared" si="9472"/>
        <v>0</v>
      </c>
      <c r="AH1957" s="166">
        <f t="shared" si="9277"/>
        <v>0</v>
      </c>
      <c r="AI1957" s="166"/>
      <c r="AJ1957" s="166">
        <f t="shared" si="9431"/>
        <v>0</v>
      </c>
      <c r="AK1957" s="166">
        <f t="shared" ref="AK1957:AU1957" si="9473">AK1750+AJ1957</f>
        <v>0</v>
      </c>
      <c r="AL1957" s="166">
        <f t="shared" si="9473"/>
        <v>0</v>
      </c>
      <c r="AM1957" s="166">
        <f t="shared" si="9473"/>
        <v>0</v>
      </c>
      <c r="AN1957" s="166">
        <f t="shared" si="9473"/>
        <v>0</v>
      </c>
      <c r="AO1957" s="166">
        <f t="shared" si="9473"/>
        <v>0</v>
      </c>
      <c r="AP1957" s="166">
        <f t="shared" si="9473"/>
        <v>0</v>
      </c>
      <c r="AQ1957" s="166">
        <f t="shared" si="9473"/>
        <v>0</v>
      </c>
      <c r="AR1957" s="166">
        <f t="shared" si="9473"/>
        <v>0</v>
      </c>
      <c r="AS1957" s="166">
        <f t="shared" si="9473"/>
        <v>0</v>
      </c>
      <c r="AT1957" s="166">
        <f t="shared" si="9473"/>
        <v>0</v>
      </c>
      <c r="AU1957" s="166">
        <f t="shared" si="9473"/>
        <v>0</v>
      </c>
      <c r="AV1957" s="166"/>
      <c r="AW1957" s="166">
        <f t="shared" si="9433"/>
        <v>0</v>
      </c>
      <c r="AX1957" s="166">
        <f t="shared" ref="AX1957:BH1957" si="9474">AX1750+AW1957</f>
        <v>0</v>
      </c>
      <c r="AY1957" s="166">
        <f t="shared" si="9474"/>
        <v>0</v>
      </c>
      <c r="AZ1957" s="166">
        <f t="shared" si="9474"/>
        <v>0</v>
      </c>
      <c r="BA1957" s="166">
        <f t="shared" si="9474"/>
        <v>0</v>
      </c>
      <c r="BB1957" s="166">
        <f t="shared" si="9474"/>
        <v>0</v>
      </c>
      <c r="BC1957" s="166">
        <f t="shared" si="9474"/>
        <v>0</v>
      </c>
      <c r="BD1957" s="166">
        <f t="shared" si="9474"/>
        <v>0</v>
      </c>
      <c r="BE1957" s="166">
        <f t="shared" si="9474"/>
        <v>0</v>
      </c>
      <c r="BF1957" s="166">
        <f t="shared" si="9474"/>
        <v>0</v>
      </c>
      <c r="BG1957" s="166">
        <f t="shared" si="9474"/>
        <v>0</v>
      </c>
      <c r="BH1957" s="166">
        <f t="shared" si="9474"/>
        <v>0</v>
      </c>
      <c r="BI1957" s="166"/>
      <c r="BV1957" s="142"/>
      <c r="CI1957" s="142"/>
      <c r="CV1957" s="142"/>
      <c r="DI1957" s="142"/>
      <c r="DV1957" s="142"/>
      <c r="EI1957" s="142"/>
    </row>
    <row r="1958" spans="1:139" ht="15.75" outlineLevel="1" x14ac:dyDescent="0.25">
      <c r="A1958" s="2">
        <f t="shared" ref="A1958:E1958" si="9475">A1751</f>
        <v>42</v>
      </c>
      <c r="B1958" s="1" t="str">
        <f t="shared" si="9475"/>
        <v>FH - TBD38</v>
      </c>
      <c r="C1958" s="1" t="str">
        <f t="shared" si="9475"/>
        <v>SPP FH - 13230</v>
      </c>
      <c r="D1958" s="2" t="str">
        <f t="shared" si="9475"/>
        <v>FH - TBD38.1</v>
      </c>
      <c r="E1958" s="141" t="str">
        <f t="shared" si="9475"/>
        <v>SPP FH - 13230</v>
      </c>
      <c r="F1958" s="119"/>
      <c r="G1958" s="194"/>
      <c r="H1958" s="194"/>
      <c r="J1958" s="166">
        <f t="shared" si="9234"/>
        <v>0</v>
      </c>
      <c r="K1958" s="166">
        <f t="shared" ref="K1958:U1958" si="9476">K1751+J1958</f>
        <v>0</v>
      </c>
      <c r="L1958" s="166">
        <f t="shared" si="9476"/>
        <v>0</v>
      </c>
      <c r="M1958" s="166">
        <f t="shared" si="9476"/>
        <v>0</v>
      </c>
      <c r="N1958" s="166">
        <f t="shared" si="9476"/>
        <v>0</v>
      </c>
      <c r="O1958" s="166">
        <f t="shared" si="9476"/>
        <v>0</v>
      </c>
      <c r="P1958" s="166">
        <f t="shared" si="9476"/>
        <v>0</v>
      </c>
      <c r="Q1958" s="166">
        <f t="shared" si="9476"/>
        <v>0</v>
      </c>
      <c r="R1958" s="166">
        <f t="shared" si="9476"/>
        <v>0</v>
      </c>
      <c r="S1958" s="166">
        <f t="shared" si="9476"/>
        <v>0</v>
      </c>
      <c r="T1958" s="166">
        <f t="shared" si="9476"/>
        <v>0</v>
      </c>
      <c r="U1958" s="166">
        <f t="shared" si="9476"/>
        <v>0</v>
      </c>
      <c r="V1958" s="166"/>
      <c r="W1958" s="166">
        <f t="shared" si="9236"/>
        <v>0</v>
      </c>
      <c r="X1958" s="166">
        <f t="shared" ref="X1958:AG1958" si="9477">X1751+W1958</f>
        <v>0</v>
      </c>
      <c r="Y1958" s="166">
        <f t="shared" si="9477"/>
        <v>0</v>
      </c>
      <c r="Z1958" s="166">
        <f t="shared" si="9477"/>
        <v>0</v>
      </c>
      <c r="AA1958" s="166">
        <f t="shared" si="9477"/>
        <v>0</v>
      </c>
      <c r="AB1958" s="166">
        <f t="shared" si="9477"/>
        <v>0</v>
      </c>
      <c r="AC1958" s="166">
        <f t="shared" si="9477"/>
        <v>0</v>
      </c>
      <c r="AD1958" s="166">
        <f t="shared" si="9477"/>
        <v>0</v>
      </c>
      <c r="AE1958" s="166">
        <f t="shared" si="9477"/>
        <v>0</v>
      </c>
      <c r="AF1958" s="166">
        <f t="shared" si="9477"/>
        <v>0</v>
      </c>
      <c r="AG1958" s="166">
        <f t="shared" si="9477"/>
        <v>0</v>
      </c>
      <c r="AH1958" s="166">
        <f t="shared" si="9277"/>
        <v>0</v>
      </c>
      <c r="AI1958" s="166"/>
      <c r="AJ1958" s="166">
        <f t="shared" si="9431"/>
        <v>0</v>
      </c>
      <c r="AK1958" s="166">
        <f t="shared" ref="AK1958:AU1958" si="9478">AK1751+AJ1958</f>
        <v>0</v>
      </c>
      <c r="AL1958" s="166">
        <f t="shared" si="9478"/>
        <v>0</v>
      </c>
      <c r="AM1958" s="166">
        <f t="shared" si="9478"/>
        <v>0</v>
      </c>
      <c r="AN1958" s="166">
        <f t="shared" si="9478"/>
        <v>0</v>
      </c>
      <c r="AO1958" s="166">
        <f t="shared" si="9478"/>
        <v>0</v>
      </c>
      <c r="AP1958" s="166">
        <f t="shared" si="9478"/>
        <v>0</v>
      </c>
      <c r="AQ1958" s="166">
        <f t="shared" si="9478"/>
        <v>0</v>
      </c>
      <c r="AR1958" s="166">
        <f t="shared" si="9478"/>
        <v>0</v>
      </c>
      <c r="AS1958" s="166">
        <f t="shared" si="9478"/>
        <v>0</v>
      </c>
      <c r="AT1958" s="166">
        <f t="shared" si="9478"/>
        <v>0</v>
      </c>
      <c r="AU1958" s="166">
        <f t="shared" si="9478"/>
        <v>0</v>
      </c>
      <c r="AV1958" s="166"/>
      <c r="AW1958" s="166">
        <f t="shared" si="9433"/>
        <v>0</v>
      </c>
      <c r="AX1958" s="166">
        <f t="shared" ref="AX1958:BH1958" si="9479">AX1751+AW1958</f>
        <v>0</v>
      </c>
      <c r="AY1958" s="166">
        <f t="shared" si="9479"/>
        <v>0</v>
      </c>
      <c r="AZ1958" s="166">
        <f t="shared" si="9479"/>
        <v>0</v>
      </c>
      <c r="BA1958" s="166">
        <f t="shared" si="9479"/>
        <v>0</v>
      </c>
      <c r="BB1958" s="166">
        <f t="shared" si="9479"/>
        <v>0</v>
      </c>
      <c r="BC1958" s="166">
        <f t="shared" si="9479"/>
        <v>0</v>
      </c>
      <c r="BD1958" s="166">
        <f t="shared" si="9479"/>
        <v>0</v>
      </c>
      <c r="BE1958" s="166">
        <f t="shared" si="9479"/>
        <v>0</v>
      </c>
      <c r="BF1958" s="166">
        <f t="shared" si="9479"/>
        <v>0</v>
      </c>
      <c r="BG1958" s="166">
        <f t="shared" si="9479"/>
        <v>0</v>
      </c>
      <c r="BH1958" s="166">
        <f t="shared" si="9479"/>
        <v>0</v>
      </c>
      <c r="BI1958" s="166"/>
      <c r="BV1958" s="142"/>
      <c r="CI1958" s="142"/>
      <c r="CV1958" s="142"/>
      <c r="DI1958" s="142"/>
      <c r="DV1958" s="142"/>
      <c r="EI1958" s="142"/>
    </row>
    <row r="1959" spans="1:139" ht="15.75" outlineLevel="1" x14ac:dyDescent="0.25">
      <c r="A1959" s="2">
        <f t="shared" ref="A1959:E1959" si="9480">A1752</f>
        <v>43</v>
      </c>
      <c r="B1959" s="1" t="str">
        <f t="shared" si="9480"/>
        <v>FH - TBD39</v>
      </c>
      <c r="C1959" s="1" t="str">
        <f t="shared" si="9480"/>
        <v>SPP FH - 13292</v>
      </c>
      <c r="D1959" s="2" t="str">
        <f t="shared" si="9480"/>
        <v>FH - TBD39.1</v>
      </c>
      <c r="E1959" s="141" t="str">
        <f t="shared" si="9480"/>
        <v>SPP FH - 13292</v>
      </c>
      <c r="F1959" s="119"/>
      <c r="G1959" s="194"/>
      <c r="H1959" s="194"/>
      <c r="J1959" s="166">
        <f t="shared" si="9234"/>
        <v>0</v>
      </c>
      <c r="K1959" s="166">
        <f t="shared" ref="K1959:U1959" si="9481">K1752+J1959</f>
        <v>0</v>
      </c>
      <c r="L1959" s="166">
        <f t="shared" si="9481"/>
        <v>0</v>
      </c>
      <c r="M1959" s="166">
        <f t="shared" si="9481"/>
        <v>0</v>
      </c>
      <c r="N1959" s="166">
        <f t="shared" si="9481"/>
        <v>0</v>
      </c>
      <c r="O1959" s="166">
        <f t="shared" si="9481"/>
        <v>0</v>
      </c>
      <c r="P1959" s="166">
        <f t="shared" si="9481"/>
        <v>0</v>
      </c>
      <c r="Q1959" s="166">
        <f t="shared" si="9481"/>
        <v>0</v>
      </c>
      <c r="R1959" s="166">
        <f t="shared" si="9481"/>
        <v>0</v>
      </c>
      <c r="S1959" s="166">
        <f t="shared" si="9481"/>
        <v>0</v>
      </c>
      <c r="T1959" s="166">
        <f t="shared" si="9481"/>
        <v>0</v>
      </c>
      <c r="U1959" s="166">
        <f t="shared" si="9481"/>
        <v>0</v>
      </c>
      <c r="V1959" s="166"/>
      <c r="W1959" s="166">
        <f t="shared" si="9236"/>
        <v>0</v>
      </c>
      <c r="X1959" s="166">
        <f t="shared" ref="X1959:AG1959" si="9482">X1752+W1959</f>
        <v>0</v>
      </c>
      <c r="Y1959" s="166">
        <f t="shared" si="9482"/>
        <v>0</v>
      </c>
      <c r="Z1959" s="166">
        <f t="shared" si="9482"/>
        <v>0</v>
      </c>
      <c r="AA1959" s="166">
        <f t="shared" si="9482"/>
        <v>0</v>
      </c>
      <c r="AB1959" s="166">
        <f t="shared" si="9482"/>
        <v>0</v>
      </c>
      <c r="AC1959" s="166">
        <f t="shared" si="9482"/>
        <v>0</v>
      </c>
      <c r="AD1959" s="166">
        <f t="shared" si="9482"/>
        <v>0</v>
      </c>
      <c r="AE1959" s="166">
        <f t="shared" si="9482"/>
        <v>0</v>
      </c>
      <c r="AF1959" s="166">
        <f t="shared" si="9482"/>
        <v>0</v>
      </c>
      <c r="AG1959" s="166">
        <f t="shared" si="9482"/>
        <v>0</v>
      </c>
      <c r="AH1959" s="166">
        <f t="shared" si="9277"/>
        <v>0</v>
      </c>
      <c r="AI1959" s="166"/>
      <c r="AJ1959" s="166">
        <f t="shared" si="9431"/>
        <v>0</v>
      </c>
      <c r="AK1959" s="166">
        <f t="shared" ref="AK1959:AU1959" si="9483">AK1752+AJ1959</f>
        <v>0</v>
      </c>
      <c r="AL1959" s="166">
        <f t="shared" si="9483"/>
        <v>0</v>
      </c>
      <c r="AM1959" s="166">
        <f t="shared" si="9483"/>
        <v>0</v>
      </c>
      <c r="AN1959" s="166">
        <f t="shared" si="9483"/>
        <v>0</v>
      </c>
      <c r="AO1959" s="166">
        <f t="shared" si="9483"/>
        <v>0</v>
      </c>
      <c r="AP1959" s="166">
        <f t="shared" si="9483"/>
        <v>0</v>
      </c>
      <c r="AQ1959" s="166">
        <f t="shared" si="9483"/>
        <v>0</v>
      </c>
      <c r="AR1959" s="166">
        <f t="shared" si="9483"/>
        <v>0</v>
      </c>
      <c r="AS1959" s="166">
        <f t="shared" si="9483"/>
        <v>0</v>
      </c>
      <c r="AT1959" s="166">
        <f t="shared" si="9483"/>
        <v>0</v>
      </c>
      <c r="AU1959" s="166">
        <f t="shared" si="9483"/>
        <v>0</v>
      </c>
      <c r="AV1959" s="166"/>
      <c r="AW1959" s="166">
        <f t="shared" si="9433"/>
        <v>0</v>
      </c>
      <c r="AX1959" s="166">
        <f t="shared" ref="AX1959:BH1959" si="9484">AX1752+AW1959</f>
        <v>0</v>
      </c>
      <c r="AY1959" s="166">
        <f t="shared" si="9484"/>
        <v>0</v>
      </c>
      <c r="AZ1959" s="166">
        <f t="shared" si="9484"/>
        <v>0</v>
      </c>
      <c r="BA1959" s="166">
        <f t="shared" si="9484"/>
        <v>0</v>
      </c>
      <c r="BB1959" s="166">
        <f t="shared" si="9484"/>
        <v>0</v>
      </c>
      <c r="BC1959" s="166">
        <f t="shared" si="9484"/>
        <v>-209.66666666666666</v>
      </c>
      <c r="BD1959" s="166">
        <f t="shared" si="9484"/>
        <v>-419.33333333333331</v>
      </c>
      <c r="BE1959" s="166">
        <f t="shared" si="9484"/>
        <v>-629</v>
      </c>
      <c r="BF1959" s="166">
        <f t="shared" si="9484"/>
        <v>-838.66666666666663</v>
      </c>
      <c r="BG1959" s="166">
        <f t="shared" si="9484"/>
        <v>-1048.3333333333333</v>
      </c>
      <c r="BH1959" s="166">
        <f t="shared" si="9484"/>
        <v>-1258</v>
      </c>
      <c r="BI1959" s="166"/>
      <c r="BV1959" s="142"/>
      <c r="CI1959" s="142"/>
      <c r="CV1959" s="142"/>
      <c r="DI1959" s="142"/>
      <c r="DV1959" s="142"/>
      <c r="EI1959" s="142"/>
    </row>
    <row r="1960" spans="1:139" ht="15.75" outlineLevel="1" x14ac:dyDescent="0.25">
      <c r="A1960" s="2">
        <f t="shared" ref="A1960:E1960" si="9485">A1753</f>
        <v>44</v>
      </c>
      <c r="B1960" s="1" t="str">
        <f t="shared" si="9485"/>
        <v>FH - TBD40</v>
      </c>
      <c r="C1960" s="1" t="str">
        <f t="shared" si="9485"/>
        <v>SPP FH - 13299</v>
      </c>
      <c r="D1960" s="2" t="str">
        <f t="shared" si="9485"/>
        <v>FH - TBD40.1</v>
      </c>
      <c r="E1960" s="141" t="str">
        <f t="shared" si="9485"/>
        <v>SPP FH - 13299</v>
      </c>
      <c r="F1960" s="119"/>
      <c r="G1960" s="194"/>
      <c r="H1960" s="194"/>
      <c r="J1960" s="166">
        <f t="shared" si="9234"/>
        <v>0</v>
      </c>
      <c r="K1960" s="166">
        <f t="shared" ref="K1960:U1960" si="9486">K1753+J1960</f>
        <v>0</v>
      </c>
      <c r="L1960" s="166">
        <f t="shared" si="9486"/>
        <v>0</v>
      </c>
      <c r="M1960" s="166">
        <f t="shared" si="9486"/>
        <v>0</v>
      </c>
      <c r="N1960" s="166">
        <f t="shared" si="9486"/>
        <v>0</v>
      </c>
      <c r="O1960" s="166">
        <f t="shared" si="9486"/>
        <v>0</v>
      </c>
      <c r="P1960" s="166">
        <f t="shared" si="9486"/>
        <v>0</v>
      </c>
      <c r="Q1960" s="166">
        <f t="shared" si="9486"/>
        <v>0</v>
      </c>
      <c r="R1960" s="166">
        <f t="shared" si="9486"/>
        <v>0</v>
      </c>
      <c r="S1960" s="166">
        <f t="shared" si="9486"/>
        <v>0</v>
      </c>
      <c r="T1960" s="166">
        <f t="shared" si="9486"/>
        <v>0</v>
      </c>
      <c r="U1960" s="166">
        <f t="shared" si="9486"/>
        <v>0</v>
      </c>
      <c r="V1960" s="166"/>
      <c r="W1960" s="166">
        <f t="shared" si="9236"/>
        <v>0</v>
      </c>
      <c r="X1960" s="166">
        <f t="shared" ref="X1960:AG1960" si="9487">X1753+W1960</f>
        <v>0</v>
      </c>
      <c r="Y1960" s="166">
        <f t="shared" si="9487"/>
        <v>0</v>
      </c>
      <c r="Z1960" s="166">
        <f t="shared" si="9487"/>
        <v>0</v>
      </c>
      <c r="AA1960" s="166">
        <f t="shared" si="9487"/>
        <v>0</v>
      </c>
      <c r="AB1960" s="166">
        <f t="shared" si="9487"/>
        <v>0</v>
      </c>
      <c r="AC1960" s="166">
        <f t="shared" si="9487"/>
        <v>0</v>
      </c>
      <c r="AD1960" s="166">
        <f t="shared" si="9487"/>
        <v>0</v>
      </c>
      <c r="AE1960" s="166">
        <f t="shared" si="9487"/>
        <v>0</v>
      </c>
      <c r="AF1960" s="166">
        <f t="shared" si="9487"/>
        <v>0</v>
      </c>
      <c r="AG1960" s="166">
        <f t="shared" si="9487"/>
        <v>0</v>
      </c>
      <c r="AH1960" s="166">
        <f t="shared" si="9277"/>
        <v>0</v>
      </c>
      <c r="AI1960" s="166"/>
      <c r="AJ1960" s="166">
        <f t="shared" si="9431"/>
        <v>0</v>
      </c>
      <c r="AK1960" s="166">
        <f t="shared" ref="AK1960:AU1960" si="9488">AK1753+AJ1960</f>
        <v>0</v>
      </c>
      <c r="AL1960" s="166">
        <f t="shared" si="9488"/>
        <v>0</v>
      </c>
      <c r="AM1960" s="166">
        <f t="shared" si="9488"/>
        <v>0</v>
      </c>
      <c r="AN1960" s="166">
        <f t="shared" si="9488"/>
        <v>0</v>
      </c>
      <c r="AO1960" s="166">
        <f t="shared" si="9488"/>
        <v>0</v>
      </c>
      <c r="AP1960" s="166">
        <f t="shared" si="9488"/>
        <v>0</v>
      </c>
      <c r="AQ1960" s="166">
        <f t="shared" si="9488"/>
        <v>0</v>
      </c>
      <c r="AR1960" s="166">
        <f t="shared" si="9488"/>
        <v>0</v>
      </c>
      <c r="AS1960" s="166">
        <f t="shared" si="9488"/>
        <v>0</v>
      </c>
      <c r="AT1960" s="166">
        <f t="shared" si="9488"/>
        <v>0</v>
      </c>
      <c r="AU1960" s="166">
        <f t="shared" si="9488"/>
        <v>0</v>
      </c>
      <c r="AV1960" s="166"/>
      <c r="AW1960" s="166">
        <f t="shared" si="9433"/>
        <v>0</v>
      </c>
      <c r="AX1960" s="166">
        <f t="shared" ref="AX1960:BH1960" si="9489">AX1753+AW1960</f>
        <v>0</v>
      </c>
      <c r="AY1960" s="166">
        <f t="shared" si="9489"/>
        <v>0</v>
      </c>
      <c r="AZ1960" s="166">
        <f t="shared" si="9489"/>
        <v>0</v>
      </c>
      <c r="BA1960" s="166">
        <f t="shared" si="9489"/>
        <v>0</v>
      </c>
      <c r="BB1960" s="166">
        <f t="shared" si="9489"/>
        <v>0</v>
      </c>
      <c r="BC1960" s="166">
        <f t="shared" si="9489"/>
        <v>0</v>
      </c>
      <c r="BD1960" s="166">
        <f t="shared" si="9489"/>
        <v>0</v>
      </c>
      <c r="BE1960" s="166">
        <f t="shared" si="9489"/>
        <v>0</v>
      </c>
      <c r="BF1960" s="166">
        <f t="shared" si="9489"/>
        <v>0</v>
      </c>
      <c r="BG1960" s="166">
        <f t="shared" si="9489"/>
        <v>0</v>
      </c>
      <c r="BH1960" s="166">
        <f t="shared" si="9489"/>
        <v>0</v>
      </c>
      <c r="BI1960" s="166"/>
      <c r="BV1960" s="142"/>
      <c r="CI1960" s="142"/>
      <c r="CV1960" s="142"/>
      <c r="DI1960" s="142"/>
      <c r="DV1960" s="142"/>
      <c r="EI1960" s="142"/>
    </row>
    <row r="1961" spans="1:139" ht="15.75" outlineLevel="1" x14ac:dyDescent="0.25">
      <c r="A1961" s="2">
        <f t="shared" ref="A1961:E1961" si="9490">A1754</f>
        <v>45</v>
      </c>
      <c r="B1961" s="1" t="str">
        <f t="shared" si="9490"/>
        <v>FH - TBD42</v>
      </c>
      <c r="C1961" s="1" t="str">
        <f t="shared" si="9490"/>
        <v>SPP FH - 13687</v>
      </c>
      <c r="D1961" s="2" t="str">
        <f t="shared" si="9490"/>
        <v>FH - TBD42.1</v>
      </c>
      <c r="E1961" s="141" t="str">
        <f t="shared" si="9490"/>
        <v>SPP FH - 13687</v>
      </c>
      <c r="F1961" s="119"/>
      <c r="G1961" s="194"/>
      <c r="H1961" s="194"/>
      <c r="J1961" s="166">
        <f t="shared" si="9234"/>
        <v>0</v>
      </c>
      <c r="K1961" s="166">
        <f t="shared" ref="K1961:U1961" si="9491">K1754+J1961</f>
        <v>0</v>
      </c>
      <c r="L1961" s="166">
        <f t="shared" si="9491"/>
        <v>0</v>
      </c>
      <c r="M1961" s="166">
        <f t="shared" si="9491"/>
        <v>0</v>
      </c>
      <c r="N1961" s="166">
        <f t="shared" si="9491"/>
        <v>0</v>
      </c>
      <c r="O1961" s="166">
        <f t="shared" si="9491"/>
        <v>0</v>
      </c>
      <c r="P1961" s="166">
        <f t="shared" si="9491"/>
        <v>0</v>
      </c>
      <c r="Q1961" s="166">
        <f t="shared" si="9491"/>
        <v>0</v>
      </c>
      <c r="R1961" s="166">
        <f t="shared" si="9491"/>
        <v>0</v>
      </c>
      <c r="S1961" s="166">
        <f t="shared" si="9491"/>
        <v>0</v>
      </c>
      <c r="T1961" s="166">
        <f t="shared" si="9491"/>
        <v>0</v>
      </c>
      <c r="U1961" s="166">
        <f t="shared" si="9491"/>
        <v>0</v>
      </c>
      <c r="V1961" s="166"/>
      <c r="W1961" s="166">
        <f t="shared" si="9236"/>
        <v>0</v>
      </c>
      <c r="X1961" s="166">
        <f t="shared" ref="X1961:AG1961" si="9492">X1754+W1961</f>
        <v>0</v>
      </c>
      <c r="Y1961" s="166">
        <f t="shared" si="9492"/>
        <v>0</v>
      </c>
      <c r="Z1961" s="166">
        <f t="shared" si="9492"/>
        <v>0</v>
      </c>
      <c r="AA1961" s="166">
        <f t="shared" si="9492"/>
        <v>0</v>
      </c>
      <c r="AB1961" s="166">
        <f t="shared" si="9492"/>
        <v>0</v>
      </c>
      <c r="AC1961" s="166">
        <f t="shared" si="9492"/>
        <v>0</v>
      </c>
      <c r="AD1961" s="166">
        <f t="shared" si="9492"/>
        <v>0</v>
      </c>
      <c r="AE1961" s="166">
        <f t="shared" si="9492"/>
        <v>0</v>
      </c>
      <c r="AF1961" s="166">
        <f t="shared" si="9492"/>
        <v>0</v>
      </c>
      <c r="AG1961" s="166">
        <f t="shared" si="9492"/>
        <v>0</v>
      </c>
      <c r="AH1961" s="166">
        <f t="shared" si="9277"/>
        <v>0</v>
      </c>
      <c r="AI1961" s="166"/>
      <c r="AJ1961" s="166">
        <f t="shared" si="9431"/>
        <v>0</v>
      </c>
      <c r="AK1961" s="166">
        <f t="shared" ref="AK1961:AU1961" si="9493">AK1754+AJ1961</f>
        <v>0</v>
      </c>
      <c r="AL1961" s="166">
        <f t="shared" si="9493"/>
        <v>0</v>
      </c>
      <c r="AM1961" s="166">
        <f t="shared" si="9493"/>
        <v>0</v>
      </c>
      <c r="AN1961" s="166">
        <f t="shared" si="9493"/>
        <v>0</v>
      </c>
      <c r="AO1961" s="166">
        <f t="shared" si="9493"/>
        <v>0</v>
      </c>
      <c r="AP1961" s="166">
        <f t="shared" si="9493"/>
        <v>0</v>
      </c>
      <c r="AQ1961" s="166">
        <f t="shared" si="9493"/>
        <v>0</v>
      </c>
      <c r="AR1961" s="166">
        <f t="shared" si="9493"/>
        <v>0</v>
      </c>
      <c r="AS1961" s="166">
        <f t="shared" si="9493"/>
        <v>0</v>
      </c>
      <c r="AT1961" s="166">
        <f t="shared" si="9493"/>
        <v>0</v>
      </c>
      <c r="AU1961" s="166">
        <f t="shared" si="9493"/>
        <v>0</v>
      </c>
      <c r="AV1961" s="166"/>
      <c r="AW1961" s="166">
        <f t="shared" si="9433"/>
        <v>0</v>
      </c>
      <c r="AX1961" s="166">
        <f t="shared" ref="AX1961:BH1961" si="9494">AX1754+AW1961</f>
        <v>0</v>
      </c>
      <c r="AY1961" s="166">
        <f t="shared" si="9494"/>
        <v>0</v>
      </c>
      <c r="AZ1961" s="166">
        <f t="shared" si="9494"/>
        <v>0</v>
      </c>
      <c r="BA1961" s="166">
        <f t="shared" si="9494"/>
        <v>0</v>
      </c>
      <c r="BB1961" s="166">
        <f t="shared" si="9494"/>
        <v>0</v>
      </c>
      <c r="BC1961" s="166">
        <f t="shared" si="9494"/>
        <v>0</v>
      </c>
      <c r="BD1961" s="166">
        <f t="shared" si="9494"/>
        <v>0</v>
      </c>
      <c r="BE1961" s="166">
        <f t="shared" si="9494"/>
        <v>0</v>
      </c>
      <c r="BF1961" s="166">
        <f t="shared" si="9494"/>
        <v>0</v>
      </c>
      <c r="BG1961" s="166">
        <f t="shared" si="9494"/>
        <v>0</v>
      </c>
      <c r="BH1961" s="166">
        <f t="shared" si="9494"/>
        <v>0</v>
      </c>
      <c r="BI1961" s="166"/>
      <c r="BV1961" s="142"/>
      <c r="CI1961" s="142"/>
      <c r="CV1961" s="142"/>
      <c r="DI1961" s="142"/>
      <c r="DV1961" s="142"/>
      <c r="EI1961" s="142"/>
    </row>
    <row r="1962" spans="1:139" ht="15.75" outlineLevel="1" x14ac:dyDescent="0.25">
      <c r="A1962" s="2">
        <f t="shared" ref="A1962:E1962" si="9495">A1755</f>
        <v>46</v>
      </c>
      <c r="B1962" s="1" t="str">
        <f t="shared" si="9495"/>
        <v>FH - TBD43</v>
      </c>
      <c r="C1962" s="1" t="str">
        <f t="shared" si="9495"/>
        <v>SPP FH - 13040</v>
      </c>
      <c r="D1962" s="2" t="str">
        <f t="shared" si="9495"/>
        <v>FH - TBD43.1</v>
      </c>
      <c r="E1962" s="141" t="str">
        <f t="shared" si="9495"/>
        <v>SPP FH - 13040</v>
      </c>
      <c r="F1962" s="119"/>
      <c r="G1962" s="194"/>
      <c r="H1962" s="194"/>
      <c r="J1962" s="166">
        <f t="shared" si="9234"/>
        <v>0</v>
      </c>
      <c r="K1962" s="166">
        <f t="shared" ref="K1962:U1962" si="9496">K1755+J1962</f>
        <v>0</v>
      </c>
      <c r="L1962" s="166">
        <f t="shared" si="9496"/>
        <v>0</v>
      </c>
      <c r="M1962" s="166">
        <f t="shared" si="9496"/>
        <v>0</v>
      </c>
      <c r="N1962" s="166">
        <f t="shared" si="9496"/>
        <v>0</v>
      </c>
      <c r="O1962" s="166">
        <f t="shared" si="9496"/>
        <v>0</v>
      </c>
      <c r="P1962" s="166">
        <f t="shared" si="9496"/>
        <v>0</v>
      </c>
      <c r="Q1962" s="166">
        <f t="shared" si="9496"/>
        <v>0</v>
      </c>
      <c r="R1962" s="166">
        <f t="shared" si="9496"/>
        <v>0</v>
      </c>
      <c r="S1962" s="166">
        <f t="shared" si="9496"/>
        <v>0</v>
      </c>
      <c r="T1962" s="166">
        <f t="shared" si="9496"/>
        <v>0</v>
      </c>
      <c r="U1962" s="166">
        <f t="shared" si="9496"/>
        <v>0</v>
      </c>
      <c r="V1962" s="166"/>
      <c r="W1962" s="166">
        <f t="shared" si="9236"/>
        <v>0</v>
      </c>
      <c r="X1962" s="166">
        <f t="shared" ref="X1962:AG1962" si="9497">X1755+W1962</f>
        <v>0</v>
      </c>
      <c r="Y1962" s="166">
        <f t="shared" si="9497"/>
        <v>0</v>
      </c>
      <c r="Z1962" s="166">
        <f t="shared" si="9497"/>
        <v>0</v>
      </c>
      <c r="AA1962" s="166">
        <f t="shared" si="9497"/>
        <v>0</v>
      </c>
      <c r="AB1962" s="166">
        <f t="shared" si="9497"/>
        <v>0</v>
      </c>
      <c r="AC1962" s="166">
        <f t="shared" si="9497"/>
        <v>0</v>
      </c>
      <c r="AD1962" s="166">
        <f t="shared" si="9497"/>
        <v>0</v>
      </c>
      <c r="AE1962" s="166">
        <f t="shared" si="9497"/>
        <v>0</v>
      </c>
      <c r="AF1962" s="166">
        <f t="shared" si="9497"/>
        <v>0</v>
      </c>
      <c r="AG1962" s="166">
        <f t="shared" si="9497"/>
        <v>0</v>
      </c>
      <c r="AH1962" s="166">
        <f t="shared" si="9277"/>
        <v>0</v>
      </c>
      <c r="AI1962" s="166"/>
      <c r="AJ1962" s="166">
        <f t="shared" si="9431"/>
        <v>0</v>
      </c>
      <c r="AK1962" s="166">
        <f t="shared" ref="AK1962:AU1962" si="9498">AK1755+AJ1962</f>
        <v>0</v>
      </c>
      <c r="AL1962" s="166">
        <f t="shared" si="9498"/>
        <v>0</v>
      </c>
      <c r="AM1962" s="166">
        <f t="shared" si="9498"/>
        <v>0</v>
      </c>
      <c r="AN1962" s="166">
        <f t="shared" si="9498"/>
        <v>0</v>
      </c>
      <c r="AO1962" s="166">
        <f t="shared" si="9498"/>
        <v>0</v>
      </c>
      <c r="AP1962" s="166">
        <f t="shared" si="9498"/>
        <v>0</v>
      </c>
      <c r="AQ1962" s="166">
        <f t="shared" si="9498"/>
        <v>0</v>
      </c>
      <c r="AR1962" s="166">
        <f t="shared" si="9498"/>
        <v>0</v>
      </c>
      <c r="AS1962" s="166">
        <f t="shared" si="9498"/>
        <v>0</v>
      </c>
      <c r="AT1962" s="166">
        <f t="shared" si="9498"/>
        <v>0</v>
      </c>
      <c r="AU1962" s="166">
        <f t="shared" si="9498"/>
        <v>0</v>
      </c>
      <c r="AV1962" s="166"/>
      <c r="AW1962" s="166">
        <f t="shared" si="9433"/>
        <v>0</v>
      </c>
      <c r="AX1962" s="166">
        <f t="shared" ref="AX1962:BH1962" si="9499">AX1755+AW1962</f>
        <v>0</v>
      </c>
      <c r="AY1962" s="166">
        <f t="shared" si="9499"/>
        <v>0</v>
      </c>
      <c r="AZ1962" s="166">
        <f t="shared" si="9499"/>
        <v>0</v>
      </c>
      <c r="BA1962" s="166">
        <f t="shared" si="9499"/>
        <v>0</v>
      </c>
      <c r="BB1962" s="166">
        <f t="shared" si="9499"/>
        <v>0</v>
      </c>
      <c r="BC1962" s="166">
        <f t="shared" si="9499"/>
        <v>0</v>
      </c>
      <c r="BD1962" s="166">
        <f t="shared" si="9499"/>
        <v>0</v>
      </c>
      <c r="BE1962" s="166">
        <f t="shared" si="9499"/>
        <v>0</v>
      </c>
      <c r="BF1962" s="166">
        <f t="shared" si="9499"/>
        <v>0</v>
      </c>
      <c r="BG1962" s="166">
        <f t="shared" si="9499"/>
        <v>0</v>
      </c>
      <c r="BH1962" s="166">
        <f t="shared" si="9499"/>
        <v>0</v>
      </c>
      <c r="BI1962" s="166"/>
      <c r="BV1962" s="142"/>
      <c r="CI1962" s="142"/>
      <c r="CV1962" s="142"/>
      <c r="DI1962" s="142"/>
      <c r="DV1962" s="142"/>
      <c r="EI1962" s="142"/>
    </row>
    <row r="1963" spans="1:139" ht="15.75" outlineLevel="1" x14ac:dyDescent="0.25">
      <c r="A1963" s="2">
        <f t="shared" ref="A1963:E1963" si="9500">A1756</f>
        <v>47</v>
      </c>
      <c r="B1963" s="1" t="str">
        <f t="shared" si="9500"/>
        <v>TBD</v>
      </c>
      <c r="C1963" s="1" t="str">
        <f t="shared" si="9500"/>
        <v>RIVA License Purchase</v>
      </c>
      <c r="D1963" s="2" t="str">
        <f t="shared" si="9500"/>
        <v>TBD</v>
      </c>
      <c r="E1963" s="141" t="str">
        <f t="shared" si="9500"/>
        <v>RIVA License Purchase</v>
      </c>
      <c r="F1963" s="119"/>
      <c r="G1963" s="194"/>
      <c r="H1963" s="194"/>
      <c r="J1963" s="166">
        <f t="shared" si="9234"/>
        <v>0</v>
      </c>
      <c r="K1963" s="166">
        <f t="shared" ref="K1963:U1963" si="9501">K1756+J1963</f>
        <v>0</v>
      </c>
      <c r="L1963" s="166">
        <f t="shared" si="9501"/>
        <v>0</v>
      </c>
      <c r="M1963" s="166">
        <f t="shared" si="9501"/>
        <v>0</v>
      </c>
      <c r="N1963" s="166">
        <f t="shared" si="9501"/>
        <v>0</v>
      </c>
      <c r="O1963" s="166">
        <f t="shared" si="9501"/>
        <v>0</v>
      </c>
      <c r="P1963" s="166">
        <f t="shared" si="9501"/>
        <v>0</v>
      </c>
      <c r="Q1963" s="166">
        <f t="shared" si="9501"/>
        <v>0</v>
      </c>
      <c r="R1963" s="166">
        <f t="shared" si="9501"/>
        <v>0</v>
      </c>
      <c r="S1963" s="166">
        <f t="shared" si="9501"/>
        <v>0</v>
      </c>
      <c r="T1963" s="166">
        <f t="shared" si="9501"/>
        <v>0</v>
      </c>
      <c r="U1963" s="166">
        <f t="shared" si="9501"/>
        <v>0</v>
      </c>
      <c r="V1963" s="166"/>
      <c r="W1963" s="166">
        <f t="shared" si="9236"/>
        <v>0</v>
      </c>
      <c r="X1963" s="166">
        <f t="shared" ref="X1963:AG1963" si="9502">X1756+W1963</f>
        <v>0</v>
      </c>
      <c r="Y1963" s="166">
        <f t="shared" si="9502"/>
        <v>0</v>
      </c>
      <c r="Z1963" s="166">
        <f t="shared" si="9502"/>
        <v>0</v>
      </c>
      <c r="AA1963" s="166">
        <f t="shared" si="9502"/>
        <v>0</v>
      </c>
      <c r="AB1963" s="166">
        <f t="shared" si="9502"/>
        <v>0</v>
      </c>
      <c r="AC1963" s="166">
        <f t="shared" si="9502"/>
        <v>0</v>
      </c>
      <c r="AD1963" s="166">
        <f t="shared" si="9502"/>
        <v>0</v>
      </c>
      <c r="AE1963" s="166">
        <f t="shared" si="9502"/>
        <v>0</v>
      </c>
      <c r="AF1963" s="166">
        <f t="shared" si="9502"/>
        <v>0</v>
      </c>
      <c r="AG1963" s="166">
        <f t="shared" si="9502"/>
        <v>0</v>
      </c>
      <c r="AH1963" s="166">
        <f t="shared" si="9277"/>
        <v>0</v>
      </c>
      <c r="AI1963" s="166"/>
      <c r="AJ1963" s="166">
        <f t="shared" si="9431"/>
        <v>0</v>
      </c>
      <c r="AK1963" s="166">
        <f t="shared" ref="AK1963:AU1963" si="9503">AK1756+AJ1963</f>
        <v>0</v>
      </c>
      <c r="AL1963" s="166">
        <f t="shared" si="9503"/>
        <v>0</v>
      </c>
      <c r="AM1963" s="166">
        <f t="shared" si="9503"/>
        <v>0</v>
      </c>
      <c r="AN1963" s="166">
        <f t="shared" si="9503"/>
        <v>0</v>
      </c>
      <c r="AO1963" s="166">
        <f t="shared" si="9503"/>
        <v>0</v>
      </c>
      <c r="AP1963" s="166">
        <f t="shared" si="9503"/>
        <v>0</v>
      </c>
      <c r="AQ1963" s="166">
        <f t="shared" si="9503"/>
        <v>0</v>
      </c>
      <c r="AR1963" s="166">
        <f t="shared" si="9503"/>
        <v>0</v>
      </c>
      <c r="AS1963" s="166">
        <f t="shared" si="9503"/>
        <v>0</v>
      </c>
      <c r="AT1963" s="166">
        <f t="shared" si="9503"/>
        <v>0</v>
      </c>
      <c r="AU1963" s="166">
        <f t="shared" si="9503"/>
        <v>0</v>
      </c>
      <c r="AV1963" s="166"/>
      <c r="AW1963" s="166">
        <f t="shared" si="9433"/>
        <v>0</v>
      </c>
      <c r="AX1963" s="166">
        <f t="shared" ref="AX1963:BH1963" si="9504">AX1756+AW1963</f>
        <v>0</v>
      </c>
      <c r="AY1963" s="166">
        <f t="shared" si="9504"/>
        <v>0</v>
      </c>
      <c r="AZ1963" s="166">
        <f t="shared" si="9504"/>
        <v>0</v>
      </c>
      <c r="BA1963" s="166">
        <f t="shared" si="9504"/>
        <v>0</v>
      </c>
      <c r="BB1963" s="166">
        <f t="shared" si="9504"/>
        <v>0</v>
      </c>
      <c r="BC1963" s="166">
        <f t="shared" si="9504"/>
        <v>0</v>
      </c>
      <c r="BD1963" s="166">
        <f t="shared" si="9504"/>
        <v>0</v>
      </c>
      <c r="BE1963" s="166">
        <f t="shared" si="9504"/>
        <v>0</v>
      </c>
      <c r="BF1963" s="166">
        <f t="shared" si="9504"/>
        <v>0</v>
      </c>
      <c r="BG1963" s="166">
        <f t="shared" si="9504"/>
        <v>0</v>
      </c>
      <c r="BH1963" s="166">
        <f t="shared" si="9504"/>
        <v>0</v>
      </c>
      <c r="BI1963" s="166"/>
      <c r="BV1963" s="142"/>
      <c r="CI1963" s="142"/>
      <c r="CV1963" s="142"/>
      <c r="DI1963" s="142"/>
      <c r="DV1963" s="142"/>
      <c r="EI1963" s="142"/>
    </row>
    <row r="1964" spans="1:139" ht="15.75" outlineLevel="1" x14ac:dyDescent="0.25">
      <c r="A1964" s="2">
        <f t="shared" ref="A1964:E1964" si="9505">A1757</f>
        <v>48</v>
      </c>
      <c r="B1964" s="1" t="str">
        <f t="shared" si="9505"/>
        <v>FH - TBD42</v>
      </c>
      <c r="C1964" s="1" t="str">
        <f t="shared" si="9505"/>
        <v>SPP FH - 13311</v>
      </c>
      <c r="D1964" s="2" t="str">
        <f t="shared" si="9505"/>
        <v>FH - TBD42.1</v>
      </c>
      <c r="E1964" s="141" t="str">
        <f t="shared" si="9505"/>
        <v>SPP FH - 13311</v>
      </c>
      <c r="F1964" s="119"/>
      <c r="G1964" s="194"/>
      <c r="H1964" s="194"/>
      <c r="J1964" s="166">
        <f t="shared" si="9234"/>
        <v>0</v>
      </c>
      <c r="K1964" s="166">
        <f t="shared" ref="K1964:U1964" si="9506">K1757+J1964</f>
        <v>0</v>
      </c>
      <c r="L1964" s="166">
        <f t="shared" si="9506"/>
        <v>0</v>
      </c>
      <c r="M1964" s="166">
        <f t="shared" si="9506"/>
        <v>0</v>
      </c>
      <c r="N1964" s="166">
        <f t="shared" si="9506"/>
        <v>0</v>
      </c>
      <c r="O1964" s="166">
        <f t="shared" si="9506"/>
        <v>0</v>
      </c>
      <c r="P1964" s="166">
        <f t="shared" si="9506"/>
        <v>0</v>
      </c>
      <c r="Q1964" s="166">
        <f t="shared" si="9506"/>
        <v>0</v>
      </c>
      <c r="R1964" s="166">
        <f t="shared" si="9506"/>
        <v>0</v>
      </c>
      <c r="S1964" s="166">
        <f t="shared" si="9506"/>
        <v>0</v>
      </c>
      <c r="T1964" s="166">
        <f t="shared" si="9506"/>
        <v>0</v>
      </c>
      <c r="U1964" s="166">
        <f t="shared" si="9506"/>
        <v>0</v>
      </c>
      <c r="V1964" s="166"/>
      <c r="W1964" s="166">
        <f t="shared" si="9236"/>
        <v>0</v>
      </c>
      <c r="X1964" s="166">
        <f t="shared" ref="X1964:AG1964" si="9507">X1757+W1964</f>
        <v>0</v>
      </c>
      <c r="Y1964" s="166">
        <f t="shared" si="9507"/>
        <v>0</v>
      </c>
      <c r="Z1964" s="166">
        <f t="shared" si="9507"/>
        <v>0</v>
      </c>
      <c r="AA1964" s="166">
        <f t="shared" si="9507"/>
        <v>0</v>
      </c>
      <c r="AB1964" s="166">
        <f t="shared" si="9507"/>
        <v>0</v>
      </c>
      <c r="AC1964" s="166">
        <f t="shared" si="9507"/>
        <v>0</v>
      </c>
      <c r="AD1964" s="166">
        <f t="shared" si="9507"/>
        <v>0</v>
      </c>
      <c r="AE1964" s="166">
        <f t="shared" si="9507"/>
        <v>0</v>
      </c>
      <c r="AF1964" s="166">
        <f t="shared" si="9507"/>
        <v>0</v>
      </c>
      <c r="AG1964" s="166">
        <f t="shared" si="9507"/>
        <v>0</v>
      </c>
      <c r="AH1964" s="166">
        <f t="shared" si="9277"/>
        <v>0</v>
      </c>
      <c r="AI1964" s="166"/>
      <c r="AJ1964" s="166">
        <f t="shared" si="9431"/>
        <v>0</v>
      </c>
      <c r="AK1964" s="166">
        <f t="shared" ref="AK1964:AU1964" si="9508">AK1757+AJ1964</f>
        <v>0</v>
      </c>
      <c r="AL1964" s="166">
        <f t="shared" si="9508"/>
        <v>0</v>
      </c>
      <c r="AM1964" s="166">
        <f t="shared" si="9508"/>
        <v>0</v>
      </c>
      <c r="AN1964" s="166">
        <f t="shared" si="9508"/>
        <v>0</v>
      </c>
      <c r="AO1964" s="166">
        <f t="shared" si="9508"/>
        <v>0</v>
      </c>
      <c r="AP1964" s="166">
        <f t="shared" si="9508"/>
        <v>0</v>
      </c>
      <c r="AQ1964" s="166">
        <f t="shared" si="9508"/>
        <v>0</v>
      </c>
      <c r="AR1964" s="166">
        <f t="shared" si="9508"/>
        <v>0</v>
      </c>
      <c r="AS1964" s="166">
        <f t="shared" si="9508"/>
        <v>0</v>
      </c>
      <c r="AT1964" s="166">
        <f t="shared" si="9508"/>
        <v>0</v>
      </c>
      <c r="AU1964" s="166">
        <f t="shared" si="9508"/>
        <v>0</v>
      </c>
      <c r="AV1964" s="166"/>
      <c r="AW1964" s="166">
        <f t="shared" si="9433"/>
        <v>0</v>
      </c>
      <c r="AX1964" s="166">
        <f t="shared" ref="AX1964:BH1964" si="9509">AX1757+AW1964</f>
        <v>0</v>
      </c>
      <c r="AY1964" s="166">
        <f t="shared" si="9509"/>
        <v>0</v>
      </c>
      <c r="AZ1964" s="166">
        <f t="shared" si="9509"/>
        <v>0</v>
      </c>
      <c r="BA1964" s="166">
        <f t="shared" si="9509"/>
        <v>0</v>
      </c>
      <c r="BB1964" s="166">
        <f t="shared" si="9509"/>
        <v>0</v>
      </c>
      <c r="BC1964" s="166">
        <f t="shared" si="9509"/>
        <v>0</v>
      </c>
      <c r="BD1964" s="166">
        <f t="shared" si="9509"/>
        <v>0</v>
      </c>
      <c r="BE1964" s="166">
        <f t="shared" si="9509"/>
        <v>0</v>
      </c>
      <c r="BF1964" s="166">
        <f t="shared" si="9509"/>
        <v>0</v>
      </c>
      <c r="BG1964" s="166">
        <f t="shared" si="9509"/>
        <v>0</v>
      </c>
      <c r="BH1964" s="166">
        <f t="shared" si="9509"/>
        <v>0</v>
      </c>
      <c r="BI1964" s="166"/>
      <c r="BV1964" s="142"/>
      <c r="CI1964" s="142"/>
      <c r="CV1964" s="142"/>
      <c r="DI1964" s="142"/>
      <c r="DV1964" s="142"/>
      <c r="EI1964" s="142"/>
    </row>
    <row r="1965" spans="1:139" ht="15.75" outlineLevel="1" x14ac:dyDescent="0.25">
      <c r="A1965" s="2">
        <f t="shared" ref="A1965:E1965" si="9510">A1758</f>
        <v>49</v>
      </c>
      <c r="B1965" s="1" t="str">
        <f t="shared" si="9510"/>
        <v>FH - TBD43</v>
      </c>
      <c r="C1965" s="1" t="str">
        <f t="shared" si="9510"/>
        <v>SPP FH - 13343</v>
      </c>
      <c r="D1965" s="2" t="str">
        <f t="shared" si="9510"/>
        <v>FH - TBD43.1</v>
      </c>
      <c r="E1965" s="141" t="str">
        <f t="shared" si="9510"/>
        <v>SPP FH - 13343</v>
      </c>
      <c r="F1965" s="119"/>
      <c r="G1965" s="194"/>
      <c r="H1965" s="194"/>
      <c r="J1965" s="166">
        <f t="shared" si="9234"/>
        <v>0</v>
      </c>
      <c r="K1965" s="166">
        <f t="shared" ref="K1965:U1965" si="9511">K1758+J1965</f>
        <v>0</v>
      </c>
      <c r="L1965" s="166">
        <f t="shared" si="9511"/>
        <v>0</v>
      </c>
      <c r="M1965" s="166">
        <f t="shared" si="9511"/>
        <v>0</v>
      </c>
      <c r="N1965" s="166">
        <f t="shared" si="9511"/>
        <v>0</v>
      </c>
      <c r="O1965" s="166">
        <f t="shared" si="9511"/>
        <v>0</v>
      </c>
      <c r="P1965" s="166">
        <f t="shared" si="9511"/>
        <v>0</v>
      </c>
      <c r="Q1965" s="166">
        <f t="shared" si="9511"/>
        <v>0</v>
      </c>
      <c r="R1965" s="166">
        <f t="shared" si="9511"/>
        <v>0</v>
      </c>
      <c r="S1965" s="166">
        <f t="shared" si="9511"/>
        <v>0</v>
      </c>
      <c r="T1965" s="166">
        <f t="shared" si="9511"/>
        <v>0</v>
      </c>
      <c r="U1965" s="166">
        <f t="shared" si="9511"/>
        <v>0</v>
      </c>
      <c r="V1965" s="166"/>
      <c r="W1965" s="166">
        <f t="shared" si="9236"/>
        <v>0</v>
      </c>
      <c r="X1965" s="166">
        <f t="shared" ref="X1965:AG1965" si="9512">X1758+W1965</f>
        <v>0</v>
      </c>
      <c r="Y1965" s="166">
        <f t="shared" si="9512"/>
        <v>0</v>
      </c>
      <c r="Z1965" s="166">
        <f t="shared" si="9512"/>
        <v>0</v>
      </c>
      <c r="AA1965" s="166">
        <f t="shared" si="9512"/>
        <v>0</v>
      </c>
      <c r="AB1965" s="166">
        <f t="shared" si="9512"/>
        <v>0</v>
      </c>
      <c r="AC1965" s="166">
        <f t="shared" si="9512"/>
        <v>0</v>
      </c>
      <c r="AD1965" s="166">
        <f t="shared" si="9512"/>
        <v>0</v>
      </c>
      <c r="AE1965" s="166">
        <f t="shared" si="9512"/>
        <v>0</v>
      </c>
      <c r="AF1965" s="166">
        <f t="shared" si="9512"/>
        <v>0</v>
      </c>
      <c r="AG1965" s="166">
        <f t="shared" si="9512"/>
        <v>0</v>
      </c>
      <c r="AH1965" s="166">
        <f t="shared" si="9277"/>
        <v>0</v>
      </c>
      <c r="AI1965" s="166"/>
      <c r="AJ1965" s="166">
        <f t="shared" si="9431"/>
        <v>0</v>
      </c>
      <c r="AK1965" s="166">
        <f t="shared" ref="AK1965:AU1965" si="9513">AK1758+AJ1965</f>
        <v>0</v>
      </c>
      <c r="AL1965" s="166">
        <f t="shared" si="9513"/>
        <v>0</v>
      </c>
      <c r="AM1965" s="166">
        <f t="shared" si="9513"/>
        <v>0</v>
      </c>
      <c r="AN1965" s="166">
        <f t="shared" si="9513"/>
        <v>0</v>
      </c>
      <c r="AO1965" s="166">
        <f t="shared" si="9513"/>
        <v>0</v>
      </c>
      <c r="AP1965" s="166">
        <f t="shared" si="9513"/>
        <v>0</v>
      </c>
      <c r="AQ1965" s="166">
        <f t="shared" si="9513"/>
        <v>0</v>
      </c>
      <c r="AR1965" s="166">
        <f t="shared" si="9513"/>
        <v>0</v>
      </c>
      <c r="AS1965" s="166">
        <f t="shared" si="9513"/>
        <v>0</v>
      </c>
      <c r="AT1965" s="166">
        <f t="shared" si="9513"/>
        <v>0</v>
      </c>
      <c r="AU1965" s="166">
        <f t="shared" si="9513"/>
        <v>0</v>
      </c>
      <c r="AV1965" s="166"/>
      <c r="AW1965" s="166">
        <f t="shared" si="9433"/>
        <v>0</v>
      </c>
      <c r="AX1965" s="166">
        <f t="shared" ref="AX1965:BH1965" si="9514">AX1758+AW1965</f>
        <v>0</v>
      </c>
      <c r="AY1965" s="166">
        <f t="shared" si="9514"/>
        <v>0</v>
      </c>
      <c r="AZ1965" s="166">
        <f t="shared" si="9514"/>
        <v>0</v>
      </c>
      <c r="BA1965" s="166">
        <f t="shared" si="9514"/>
        <v>0</v>
      </c>
      <c r="BB1965" s="166">
        <f t="shared" si="9514"/>
        <v>0</v>
      </c>
      <c r="BC1965" s="166">
        <f t="shared" si="9514"/>
        <v>0</v>
      </c>
      <c r="BD1965" s="166">
        <f t="shared" si="9514"/>
        <v>0</v>
      </c>
      <c r="BE1965" s="166">
        <f t="shared" si="9514"/>
        <v>0</v>
      </c>
      <c r="BF1965" s="166">
        <f t="shared" si="9514"/>
        <v>0</v>
      </c>
      <c r="BG1965" s="166">
        <f t="shared" si="9514"/>
        <v>0</v>
      </c>
      <c r="BH1965" s="166">
        <f t="shared" si="9514"/>
        <v>0</v>
      </c>
      <c r="BI1965" s="166"/>
      <c r="BV1965" s="142"/>
      <c r="CI1965" s="142"/>
      <c r="CV1965" s="142"/>
      <c r="DI1965" s="142"/>
      <c r="DV1965" s="142"/>
      <c r="EI1965" s="142"/>
    </row>
    <row r="1966" spans="1:139" ht="15.75" outlineLevel="1" x14ac:dyDescent="0.25">
      <c r="A1966" s="2">
        <f t="shared" ref="A1966:E1966" si="9515">A1759</f>
        <v>50</v>
      </c>
      <c r="B1966" s="1" t="str">
        <f t="shared" si="9515"/>
        <v>FH - TBD44</v>
      </c>
      <c r="C1966" s="1" t="str">
        <f t="shared" si="9515"/>
        <v>SPP FH - 13364</v>
      </c>
      <c r="D1966" s="2" t="str">
        <f t="shared" si="9515"/>
        <v>FH - TBD44.1</v>
      </c>
      <c r="E1966" s="141" t="str">
        <f t="shared" si="9515"/>
        <v>SPP FH - 13364</v>
      </c>
      <c r="F1966" s="119"/>
      <c r="G1966" s="194"/>
      <c r="H1966" s="194"/>
      <c r="J1966" s="166">
        <f t="shared" si="9234"/>
        <v>0</v>
      </c>
      <c r="K1966" s="166">
        <f t="shared" ref="K1966:U1966" si="9516">K1759+J1966</f>
        <v>0</v>
      </c>
      <c r="L1966" s="166">
        <f t="shared" si="9516"/>
        <v>0</v>
      </c>
      <c r="M1966" s="166">
        <f t="shared" si="9516"/>
        <v>0</v>
      </c>
      <c r="N1966" s="166">
        <f t="shared" si="9516"/>
        <v>0</v>
      </c>
      <c r="O1966" s="166">
        <f t="shared" si="9516"/>
        <v>0</v>
      </c>
      <c r="P1966" s="166">
        <f t="shared" si="9516"/>
        <v>0</v>
      </c>
      <c r="Q1966" s="166">
        <f t="shared" si="9516"/>
        <v>0</v>
      </c>
      <c r="R1966" s="166">
        <f t="shared" si="9516"/>
        <v>0</v>
      </c>
      <c r="S1966" s="166">
        <f t="shared" si="9516"/>
        <v>0</v>
      </c>
      <c r="T1966" s="166">
        <f t="shared" si="9516"/>
        <v>0</v>
      </c>
      <c r="U1966" s="166">
        <f t="shared" si="9516"/>
        <v>0</v>
      </c>
      <c r="V1966" s="166"/>
      <c r="W1966" s="166">
        <f t="shared" si="9236"/>
        <v>0</v>
      </c>
      <c r="X1966" s="166">
        <f t="shared" ref="X1966:AG1966" si="9517">X1759+W1966</f>
        <v>0</v>
      </c>
      <c r="Y1966" s="166">
        <f t="shared" si="9517"/>
        <v>0</v>
      </c>
      <c r="Z1966" s="166">
        <f t="shared" si="9517"/>
        <v>0</v>
      </c>
      <c r="AA1966" s="166">
        <f t="shared" si="9517"/>
        <v>0</v>
      </c>
      <c r="AB1966" s="166">
        <f t="shared" si="9517"/>
        <v>0</v>
      </c>
      <c r="AC1966" s="166">
        <f t="shared" si="9517"/>
        <v>0</v>
      </c>
      <c r="AD1966" s="166">
        <f t="shared" si="9517"/>
        <v>0</v>
      </c>
      <c r="AE1966" s="166">
        <f t="shared" si="9517"/>
        <v>0</v>
      </c>
      <c r="AF1966" s="166">
        <f t="shared" si="9517"/>
        <v>0</v>
      </c>
      <c r="AG1966" s="166">
        <f t="shared" si="9517"/>
        <v>0</v>
      </c>
      <c r="AH1966" s="166">
        <f t="shared" si="9277"/>
        <v>0</v>
      </c>
      <c r="AI1966" s="166"/>
      <c r="AJ1966" s="166">
        <f t="shared" si="9431"/>
        <v>0</v>
      </c>
      <c r="AK1966" s="166">
        <f t="shared" ref="AK1966:AU1966" si="9518">AK1759+AJ1966</f>
        <v>0</v>
      </c>
      <c r="AL1966" s="166">
        <f t="shared" si="9518"/>
        <v>0</v>
      </c>
      <c r="AM1966" s="166">
        <f t="shared" si="9518"/>
        <v>0</v>
      </c>
      <c r="AN1966" s="166">
        <f t="shared" si="9518"/>
        <v>0</v>
      </c>
      <c r="AO1966" s="166">
        <f t="shared" si="9518"/>
        <v>0</v>
      </c>
      <c r="AP1966" s="166">
        <f t="shared" si="9518"/>
        <v>0</v>
      </c>
      <c r="AQ1966" s="166">
        <f t="shared" si="9518"/>
        <v>0</v>
      </c>
      <c r="AR1966" s="166">
        <f t="shared" si="9518"/>
        <v>0</v>
      </c>
      <c r="AS1966" s="166">
        <f t="shared" si="9518"/>
        <v>0</v>
      </c>
      <c r="AT1966" s="166">
        <f t="shared" si="9518"/>
        <v>0</v>
      </c>
      <c r="AU1966" s="166">
        <f t="shared" si="9518"/>
        <v>0</v>
      </c>
      <c r="AV1966" s="166"/>
      <c r="AW1966" s="166">
        <f t="shared" si="9433"/>
        <v>0</v>
      </c>
      <c r="AX1966" s="166">
        <f t="shared" ref="AX1966:BH1966" si="9519">AX1759+AW1966</f>
        <v>0</v>
      </c>
      <c r="AY1966" s="166">
        <f t="shared" si="9519"/>
        <v>0</v>
      </c>
      <c r="AZ1966" s="166">
        <f t="shared" si="9519"/>
        <v>0</v>
      </c>
      <c r="BA1966" s="166">
        <f t="shared" si="9519"/>
        <v>0</v>
      </c>
      <c r="BB1966" s="166">
        <f t="shared" si="9519"/>
        <v>0</v>
      </c>
      <c r="BC1966" s="166">
        <f t="shared" si="9519"/>
        <v>0</v>
      </c>
      <c r="BD1966" s="166">
        <f t="shared" si="9519"/>
        <v>0</v>
      </c>
      <c r="BE1966" s="166">
        <f t="shared" si="9519"/>
        <v>0</v>
      </c>
      <c r="BF1966" s="166">
        <f t="shared" si="9519"/>
        <v>0</v>
      </c>
      <c r="BG1966" s="166">
        <f t="shared" si="9519"/>
        <v>0</v>
      </c>
      <c r="BH1966" s="166">
        <f t="shared" si="9519"/>
        <v>0</v>
      </c>
      <c r="BI1966" s="166"/>
      <c r="BV1966" s="142"/>
      <c r="CI1966" s="142"/>
      <c r="CV1966" s="142"/>
      <c r="DI1966" s="142"/>
      <c r="DV1966" s="142"/>
      <c r="EI1966" s="142"/>
    </row>
    <row r="1967" spans="1:139" ht="15.75" outlineLevel="1" x14ac:dyDescent="0.25">
      <c r="A1967" s="2">
        <f t="shared" ref="A1967:E1967" si="9520">A1760</f>
        <v>51</v>
      </c>
      <c r="B1967" s="1" t="str">
        <f t="shared" si="9520"/>
        <v>FH - TBD45</v>
      </c>
      <c r="C1967" s="1" t="str">
        <f t="shared" si="9520"/>
        <v>SPP FH - 13414</v>
      </c>
      <c r="D1967" s="2" t="str">
        <f t="shared" si="9520"/>
        <v>FH - TBD45.1</v>
      </c>
      <c r="E1967" s="141" t="str">
        <f t="shared" si="9520"/>
        <v>SPP FH - 13414</v>
      </c>
      <c r="F1967" s="119"/>
      <c r="G1967" s="194"/>
      <c r="H1967" s="194"/>
      <c r="J1967" s="166">
        <f t="shared" si="9234"/>
        <v>0</v>
      </c>
      <c r="K1967" s="166">
        <f t="shared" ref="K1967:U1967" si="9521">K1760+J1967</f>
        <v>0</v>
      </c>
      <c r="L1967" s="166">
        <f t="shared" si="9521"/>
        <v>0</v>
      </c>
      <c r="M1967" s="166">
        <f t="shared" si="9521"/>
        <v>0</v>
      </c>
      <c r="N1967" s="166">
        <f t="shared" si="9521"/>
        <v>0</v>
      </c>
      <c r="O1967" s="166">
        <f t="shared" si="9521"/>
        <v>0</v>
      </c>
      <c r="P1967" s="166">
        <f t="shared" si="9521"/>
        <v>0</v>
      </c>
      <c r="Q1967" s="166">
        <f t="shared" si="9521"/>
        <v>0</v>
      </c>
      <c r="R1967" s="166">
        <f t="shared" si="9521"/>
        <v>0</v>
      </c>
      <c r="S1967" s="166">
        <f t="shared" si="9521"/>
        <v>0</v>
      </c>
      <c r="T1967" s="166">
        <f t="shared" si="9521"/>
        <v>0</v>
      </c>
      <c r="U1967" s="166">
        <f t="shared" si="9521"/>
        <v>0</v>
      </c>
      <c r="V1967" s="166"/>
      <c r="W1967" s="166">
        <f t="shared" si="9236"/>
        <v>0</v>
      </c>
      <c r="X1967" s="166">
        <f t="shared" ref="X1967:AG1967" si="9522">X1760+W1967</f>
        <v>0</v>
      </c>
      <c r="Y1967" s="166">
        <f t="shared" si="9522"/>
        <v>0</v>
      </c>
      <c r="Z1967" s="166">
        <f t="shared" si="9522"/>
        <v>0</v>
      </c>
      <c r="AA1967" s="166">
        <f t="shared" si="9522"/>
        <v>0</v>
      </c>
      <c r="AB1967" s="166">
        <f t="shared" si="9522"/>
        <v>0</v>
      </c>
      <c r="AC1967" s="166">
        <f t="shared" si="9522"/>
        <v>0</v>
      </c>
      <c r="AD1967" s="166">
        <f t="shared" si="9522"/>
        <v>0</v>
      </c>
      <c r="AE1967" s="166">
        <f t="shared" si="9522"/>
        <v>0</v>
      </c>
      <c r="AF1967" s="166">
        <f t="shared" si="9522"/>
        <v>0</v>
      </c>
      <c r="AG1967" s="166">
        <f t="shared" si="9522"/>
        <v>0</v>
      </c>
      <c r="AH1967" s="166">
        <f t="shared" si="9277"/>
        <v>0</v>
      </c>
      <c r="AI1967" s="166"/>
      <c r="AJ1967" s="166">
        <f t="shared" si="9431"/>
        <v>0</v>
      </c>
      <c r="AK1967" s="166">
        <f t="shared" ref="AK1967:AU1967" si="9523">AK1760+AJ1967</f>
        <v>0</v>
      </c>
      <c r="AL1967" s="166">
        <f t="shared" si="9523"/>
        <v>0</v>
      </c>
      <c r="AM1967" s="166">
        <f t="shared" si="9523"/>
        <v>0</v>
      </c>
      <c r="AN1967" s="166">
        <f t="shared" si="9523"/>
        <v>0</v>
      </c>
      <c r="AO1967" s="166">
        <f t="shared" si="9523"/>
        <v>0</v>
      </c>
      <c r="AP1967" s="166">
        <f t="shared" si="9523"/>
        <v>0</v>
      </c>
      <c r="AQ1967" s="166">
        <f t="shared" si="9523"/>
        <v>0</v>
      </c>
      <c r="AR1967" s="166">
        <f t="shared" si="9523"/>
        <v>0</v>
      </c>
      <c r="AS1967" s="166">
        <f t="shared" si="9523"/>
        <v>0</v>
      </c>
      <c r="AT1967" s="166">
        <f t="shared" si="9523"/>
        <v>0</v>
      </c>
      <c r="AU1967" s="166">
        <f t="shared" si="9523"/>
        <v>0</v>
      </c>
      <c r="AV1967" s="166"/>
      <c r="AW1967" s="166">
        <f t="shared" si="9433"/>
        <v>0</v>
      </c>
      <c r="AX1967" s="166">
        <f t="shared" ref="AX1967:BH1967" si="9524">AX1760+AW1967</f>
        <v>0</v>
      </c>
      <c r="AY1967" s="166">
        <f t="shared" si="9524"/>
        <v>0</v>
      </c>
      <c r="AZ1967" s="166">
        <f t="shared" si="9524"/>
        <v>0</v>
      </c>
      <c r="BA1967" s="166">
        <f t="shared" si="9524"/>
        <v>0</v>
      </c>
      <c r="BB1967" s="166">
        <f t="shared" si="9524"/>
        <v>0</v>
      </c>
      <c r="BC1967" s="166">
        <f t="shared" si="9524"/>
        <v>0</v>
      </c>
      <c r="BD1967" s="166">
        <f t="shared" si="9524"/>
        <v>0</v>
      </c>
      <c r="BE1967" s="166">
        <f t="shared" si="9524"/>
        <v>0</v>
      </c>
      <c r="BF1967" s="166">
        <f t="shared" si="9524"/>
        <v>0</v>
      </c>
      <c r="BG1967" s="166">
        <f t="shared" si="9524"/>
        <v>0</v>
      </c>
      <c r="BH1967" s="166">
        <f t="shared" si="9524"/>
        <v>0</v>
      </c>
      <c r="BI1967" s="166"/>
      <c r="BV1967" s="142"/>
      <c r="CI1967" s="142"/>
      <c r="CV1967" s="142"/>
      <c r="DI1967" s="142"/>
      <c r="DV1967" s="142"/>
      <c r="EI1967" s="142"/>
    </row>
    <row r="1968" spans="1:139" ht="15.75" outlineLevel="1" x14ac:dyDescent="0.25">
      <c r="A1968" s="2">
        <f t="shared" ref="A1968:E1968" si="9525">A1761</f>
        <v>52</v>
      </c>
      <c r="B1968" s="1" t="str">
        <f t="shared" si="9525"/>
        <v>FH - TBD46</v>
      </c>
      <c r="C1968" s="1" t="str">
        <f t="shared" si="9525"/>
        <v>SPP FH - 13417</v>
      </c>
      <c r="D1968" s="2" t="str">
        <f t="shared" si="9525"/>
        <v>FH - TBD46.1</v>
      </c>
      <c r="E1968" s="141" t="str">
        <f t="shared" si="9525"/>
        <v>SPP FH - 13417</v>
      </c>
      <c r="F1968" s="119"/>
      <c r="G1968" s="194"/>
      <c r="H1968" s="194"/>
      <c r="J1968" s="166">
        <f t="shared" si="9234"/>
        <v>0</v>
      </c>
      <c r="K1968" s="166">
        <f t="shared" ref="K1968:U1968" si="9526">K1761+J1968</f>
        <v>0</v>
      </c>
      <c r="L1968" s="166">
        <f t="shared" si="9526"/>
        <v>0</v>
      </c>
      <c r="M1968" s="166">
        <f t="shared" si="9526"/>
        <v>0</v>
      </c>
      <c r="N1968" s="166">
        <f t="shared" si="9526"/>
        <v>0</v>
      </c>
      <c r="O1968" s="166">
        <f t="shared" si="9526"/>
        <v>0</v>
      </c>
      <c r="P1968" s="166">
        <f t="shared" si="9526"/>
        <v>0</v>
      </c>
      <c r="Q1968" s="166">
        <f t="shared" si="9526"/>
        <v>0</v>
      </c>
      <c r="R1968" s="166">
        <f t="shared" si="9526"/>
        <v>0</v>
      </c>
      <c r="S1968" s="166">
        <f t="shared" si="9526"/>
        <v>0</v>
      </c>
      <c r="T1968" s="166">
        <f t="shared" si="9526"/>
        <v>0</v>
      </c>
      <c r="U1968" s="166">
        <f t="shared" si="9526"/>
        <v>0</v>
      </c>
      <c r="V1968" s="166"/>
      <c r="W1968" s="166">
        <f t="shared" si="9236"/>
        <v>0</v>
      </c>
      <c r="X1968" s="166">
        <f t="shared" ref="X1968:AG1968" si="9527">X1761+W1968</f>
        <v>0</v>
      </c>
      <c r="Y1968" s="166">
        <f t="shared" si="9527"/>
        <v>0</v>
      </c>
      <c r="Z1968" s="166">
        <f t="shared" si="9527"/>
        <v>0</v>
      </c>
      <c r="AA1968" s="166">
        <f t="shared" si="9527"/>
        <v>0</v>
      </c>
      <c r="AB1968" s="166">
        <f t="shared" si="9527"/>
        <v>0</v>
      </c>
      <c r="AC1968" s="166">
        <f t="shared" si="9527"/>
        <v>0</v>
      </c>
      <c r="AD1968" s="166">
        <f t="shared" si="9527"/>
        <v>0</v>
      </c>
      <c r="AE1968" s="166">
        <f t="shared" si="9527"/>
        <v>0</v>
      </c>
      <c r="AF1968" s="166">
        <f t="shared" si="9527"/>
        <v>0</v>
      </c>
      <c r="AG1968" s="166">
        <f t="shared" si="9527"/>
        <v>0</v>
      </c>
      <c r="AH1968" s="166">
        <f t="shared" si="9277"/>
        <v>0</v>
      </c>
      <c r="AI1968" s="166"/>
      <c r="AJ1968" s="166">
        <f t="shared" si="9431"/>
        <v>0</v>
      </c>
      <c r="AK1968" s="166">
        <f t="shared" ref="AK1968:AU1968" si="9528">AK1761+AJ1968</f>
        <v>0</v>
      </c>
      <c r="AL1968" s="166">
        <f t="shared" si="9528"/>
        <v>0</v>
      </c>
      <c r="AM1968" s="166">
        <f t="shared" si="9528"/>
        <v>0</v>
      </c>
      <c r="AN1968" s="166">
        <f t="shared" si="9528"/>
        <v>0</v>
      </c>
      <c r="AO1968" s="166">
        <f t="shared" si="9528"/>
        <v>0</v>
      </c>
      <c r="AP1968" s="166">
        <f t="shared" si="9528"/>
        <v>0</v>
      </c>
      <c r="AQ1968" s="166">
        <f t="shared" si="9528"/>
        <v>0</v>
      </c>
      <c r="AR1968" s="166">
        <f t="shared" si="9528"/>
        <v>0</v>
      </c>
      <c r="AS1968" s="166">
        <f t="shared" si="9528"/>
        <v>0</v>
      </c>
      <c r="AT1968" s="166">
        <f t="shared" si="9528"/>
        <v>0</v>
      </c>
      <c r="AU1968" s="166">
        <f t="shared" si="9528"/>
        <v>0</v>
      </c>
      <c r="AV1968" s="166"/>
      <c r="AW1968" s="166">
        <f t="shared" si="9433"/>
        <v>0</v>
      </c>
      <c r="AX1968" s="166">
        <f t="shared" ref="AX1968:BH1968" si="9529">AX1761+AW1968</f>
        <v>0</v>
      </c>
      <c r="AY1968" s="166">
        <f t="shared" si="9529"/>
        <v>0</v>
      </c>
      <c r="AZ1968" s="166">
        <f t="shared" si="9529"/>
        <v>0</v>
      </c>
      <c r="BA1968" s="166">
        <f t="shared" si="9529"/>
        <v>0</v>
      </c>
      <c r="BB1968" s="166">
        <f t="shared" si="9529"/>
        <v>0</v>
      </c>
      <c r="BC1968" s="166">
        <f t="shared" si="9529"/>
        <v>0</v>
      </c>
      <c r="BD1968" s="166">
        <f t="shared" si="9529"/>
        <v>0</v>
      </c>
      <c r="BE1968" s="166">
        <f t="shared" si="9529"/>
        <v>0</v>
      </c>
      <c r="BF1968" s="166">
        <f t="shared" si="9529"/>
        <v>0</v>
      </c>
      <c r="BG1968" s="166">
        <f t="shared" si="9529"/>
        <v>0</v>
      </c>
      <c r="BH1968" s="166">
        <f t="shared" si="9529"/>
        <v>0</v>
      </c>
      <c r="BI1968" s="166"/>
      <c r="BV1968" s="142"/>
      <c r="CI1968" s="142"/>
      <c r="CV1968" s="142"/>
      <c r="DI1968" s="142"/>
      <c r="DV1968" s="142"/>
      <c r="EI1968" s="142"/>
    </row>
    <row r="1969" spans="1:139" ht="15.75" outlineLevel="1" x14ac:dyDescent="0.25">
      <c r="A1969" s="2">
        <f t="shared" ref="A1969:E1969" si="9530">A1762</f>
        <v>53</v>
      </c>
      <c r="B1969" s="1" t="str">
        <f t="shared" si="9530"/>
        <v>FH - TBD47</v>
      </c>
      <c r="C1969" s="1" t="str">
        <f t="shared" si="9530"/>
        <v>SPP FH - 13438</v>
      </c>
      <c r="D1969" s="2" t="str">
        <f t="shared" si="9530"/>
        <v>FH - TBD47.1</v>
      </c>
      <c r="E1969" s="141" t="str">
        <f t="shared" si="9530"/>
        <v>SPP FH - 13438</v>
      </c>
      <c r="F1969" s="119"/>
      <c r="G1969" s="194"/>
      <c r="H1969" s="194"/>
      <c r="J1969" s="166">
        <f t="shared" ref="J1969:J2000" si="9531">J1762+I1969</f>
        <v>0</v>
      </c>
      <c r="K1969" s="166">
        <f t="shared" ref="K1969:U1969" si="9532">K1762+J1969</f>
        <v>0</v>
      </c>
      <c r="L1969" s="166">
        <f t="shared" si="9532"/>
        <v>0</v>
      </c>
      <c r="M1969" s="166">
        <f t="shared" si="9532"/>
        <v>0</v>
      </c>
      <c r="N1969" s="166">
        <f t="shared" si="9532"/>
        <v>0</v>
      </c>
      <c r="O1969" s="166">
        <f t="shared" si="9532"/>
        <v>0</v>
      </c>
      <c r="P1969" s="166">
        <f t="shared" si="9532"/>
        <v>0</v>
      </c>
      <c r="Q1969" s="166">
        <f t="shared" si="9532"/>
        <v>0</v>
      </c>
      <c r="R1969" s="166">
        <f t="shared" si="9532"/>
        <v>0</v>
      </c>
      <c r="S1969" s="166">
        <f t="shared" si="9532"/>
        <v>0</v>
      </c>
      <c r="T1969" s="166">
        <f t="shared" si="9532"/>
        <v>0</v>
      </c>
      <c r="U1969" s="166">
        <f t="shared" si="9532"/>
        <v>0</v>
      </c>
      <c r="V1969" s="166"/>
      <c r="W1969" s="166">
        <f t="shared" ref="W1969:W2000" si="9533">W1762+U1969</f>
        <v>0</v>
      </c>
      <c r="X1969" s="166">
        <f t="shared" ref="X1969:AG1969" si="9534">X1762+W1969</f>
        <v>0</v>
      </c>
      <c r="Y1969" s="166">
        <f t="shared" si="9534"/>
        <v>0</v>
      </c>
      <c r="Z1969" s="166">
        <f t="shared" si="9534"/>
        <v>0</v>
      </c>
      <c r="AA1969" s="166">
        <f t="shared" si="9534"/>
        <v>0</v>
      </c>
      <c r="AB1969" s="166">
        <f t="shared" si="9534"/>
        <v>0</v>
      </c>
      <c r="AC1969" s="166">
        <f t="shared" si="9534"/>
        <v>0</v>
      </c>
      <c r="AD1969" s="166">
        <f t="shared" si="9534"/>
        <v>0</v>
      </c>
      <c r="AE1969" s="166">
        <f t="shared" si="9534"/>
        <v>0</v>
      </c>
      <c r="AF1969" s="166">
        <f t="shared" si="9534"/>
        <v>0</v>
      </c>
      <c r="AG1969" s="166">
        <f t="shared" si="9534"/>
        <v>0</v>
      </c>
      <c r="AH1969" s="166">
        <f t="shared" si="9277"/>
        <v>0</v>
      </c>
      <c r="AI1969" s="166"/>
      <c r="AJ1969" s="166">
        <f t="shared" si="9431"/>
        <v>0</v>
      </c>
      <c r="AK1969" s="166">
        <f t="shared" ref="AK1969:AU1969" si="9535">AK1762+AJ1969</f>
        <v>0</v>
      </c>
      <c r="AL1969" s="166">
        <f t="shared" si="9535"/>
        <v>0</v>
      </c>
      <c r="AM1969" s="166">
        <f t="shared" si="9535"/>
        <v>0</v>
      </c>
      <c r="AN1969" s="166">
        <f t="shared" si="9535"/>
        <v>0</v>
      </c>
      <c r="AO1969" s="166">
        <f t="shared" si="9535"/>
        <v>0</v>
      </c>
      <c r="AP1969" s="166">
        <f t="shared" si="9535"/>
        <v>0</v>
      </c>
      <c r="AQ1969" s="166">
        <f t="shared" si="9535"/>
        <v>0</v>
      </c>
      <c r="AR1969" s="166">
        <f t="shared" si="9535"/>
        <v>0</v>
      </c>
      <c r="AS1969" s="166">
        <f t="shared" si="9535"/>
        <v>0</v>
      </c>
      <c r="AT1969" s="166">
        <f t="shared" si="9535"/>
        <v>0</v>
      </c>
      <c r="AU1969" s="166">
        <f t="shared" si="9535"/>
        <v>0</v>
      </c>
      <c r="AV1969" s="166"/>
      <c r="AW1969" s="166">
        <f t="shared" si="9433"/>
        <v>0</v>
      </c>
      <c r="AX1969" s="166">
        <f t="shared" ref="AX1969:BH1969" si="9536">AX1762+AW1969</f>
        <v>0</v>
      </c>
      <c r="AY1969" s="166">
        <f t="shared" si="9536"/>
        <v>0</v>
      </c>
      <c r="AZ1969" s="166">
        <f t="shared" si="9536"/>
        <v>0</v>
      </c>
      <c r="BA1969" s="166">
        <f t="shared" si="9536"/>
        <v>0</v>
      </c>
      <c r="BB1969" s="166">
        <f t="shared" si="9536"/>
        <v>0</v>
      </c>
      <c r="BC1969" s="166">
        <f t="shared" si="9536"/>
        <v>0</v>
      </c>
      <c r="BD1969" s="166">
        <f t="shared" si="9536"/>
        <v>0</v>
      </c>
      <c r="BE1969" s="166">
        <f t="shared" si="9536"/>
        <v>0</v>
      </c>
      <c r="BF1969" s="166">
        <f t="shared" si="9536"/>
        <v>0</v>
      </c>
      <c r="BG1969" s="166">
        <f t="shared" si="9536"/>
        <v>0</v>
      </c>
      <c r="BH1969" s="166">
        <f t="shared" si="9536"/>
        <v>0</v>
      </c>
      <c r="BI1969" s="166"/>
      <c r="BV1969" s="142"/>
      <c r="CI1969" s="142"/>
      <c r="CV1969" s="142"/>
      <c r="DI1969" s="142"/>
      <c r="DV1969" s="142"/>
      <c r="EI1969" s="142"/>
    </row>
    <row r="1970" spans="1:139" ht="15.75" outlineLevel="1" x14ac:dyDescent="0.25">
      <c r="A1970" s="2">
        <f t="shared" ref="A1970:E1970" si="9537">A1763</f>
        <v>54</v>
      </c>
      <c r="B1970" s="1" t="str">
        <f t="shared" si="9537"/>
        <v>FH - TBD48</v>
      </c>
      <c r="C1970" s="1" t="str">
        <f t="shared" si="9537"/>
        <v>SPP FH - 13457</v>
      </c>
      <c r="D1970" s="2" t="str">
        <f t="shared" si="9537"/>
        <v>FH - TBD48.1</v>
      </c>
      <c r="E1970" s="141" t="str">
        <f t="shared" si="9537"/>
        <v>SPP FH - 13457</v>
      </c>
      <c r="F1970" s="119"/>
      <c r="G1970" s="194"/>
      <c r="H1970" s="194"/>
      <c r="J1970" s="166">
        <f t="shared" si="9531"/>
        <v>0</v>
      </c>
      <c r="K1970" s="166">
        <f t="shared" ref="K1970:U1970" si="9538">K1763+J1970</f>
        <v>0</v>
      </c>
      <c r="L1970" s="166">
        <f t="shared" si="9538"/>
        <v>0</v>
      </c>
      <c r="M1970" s="166">
        <f t="shared" si="9538"/>
        <v>0</v>
      </c>
      <c r="N1970" s="166">
        <f t="shared" si="9538"/>
        <v>0</v>
      </c>
      <c r="O1970" s="166">
        <f t="shared" si="9538"/>
        <v>0</v>
      </c>
      <c r="P1970" s="166">
        <f t="shared" si="9538"/>
        <v>0</v>
      </c>
      <c r="Q1970" s="166">
        <f t="shared" si="9538"/>
        <v>0</v>
      </c>
      <c r="R1970" s="166">
        <f t="shared" si="9538"/>
        <v>0</v>
      </c>
      <c r="S1970" s="166">
        <f t="shared" si="9538"/>
        <v>0</v>
      </c>
      <c r="T1970" s="166">
        <f t="shared" si="9538"/>
        <v>0</v>
      </c>
      <c r="U1970" s="166">
        <f t="shared" si="9538"/>
        <v>0</v>
      </c>
      <c r="V1970" s="166"/>
      <c r="W1970" s="166">
        <f t="shared" si="9533"/>
        <v>0</v>
      </c>
      <c r="X1970" s="166">
        <f t="shared" ref="X1970:AG1970" si="9539">X1763+W1970</f>
        <v>0</v>
      </c>
      <c r="Y1970" s="166">
        <f t="shared" si="9539"/>
        <v>0</v>
      </c>
      <c r="Z1970" s="166">
        <f t="shared" si="9539"/>
        <v>0</v>
      </c>
      <c r="AA1970" s="166">
        <f t="shared" si="9539"/>
        <v>0</v>
      </c>
      <c r="AB1970" s="166">
        <f t="shared" si="9539"/>
        <v>0</v>
      </c>
      <c r="AC1970" s="166">
        <f t="shared" si="9539"/>
        <v>0</v>
      </c>
      <c r="AD1970" s="166">
        <f t="shared" si="9539"/>
        <v>0</v>
      </c>
      <c r="AE1970" s="166">
        <f t="shared" si="9539"/>
        <v>0</v>
      </c>
      <c r="AF1970" s="166">
        <f t="shared" si="9539"/>
        <v>0</v>
      </c>
      <c r="AG1970" s="166">
        <f t="shared" si="9539"/>
        <v>0</v>
      </c>
      <c r="AH1970" s="166">
        <f t="shared" si="9277"/>
        <v>0</v>
      </c>
      <c r="AI1970" s="166"/>
      <c r="AJ1970" s="166">
        <f t="shared" si="9431"/>
        <v>0</v>
      </c>
      <c r="AK1970" s="166">
        <f t="shared" ref="AK1970:AU1970" si="9540">AK1763+AJ1970</f>
        <v>0</v>
      </c>
      <c r="AL1970" s="166">
        <f t="shared" si="9540"/>
        <v>0</v>
      </c>
      <c r="AM1970" s="166">
        <f t="shared" si="9540"/>
        <v>0</v>
      </c>
      <c r="AN1970" s="166">
        <f t="shared" si="9540"/>
        <v>0</v>
      </c>
      <c r="AO1970" s="166">
        <f t="shared" si="9540"/>
        <v>0</v>
      </c>
      <c r="AP1970" s="166">
        <f t="shared" si="9540"/>
        <v>0</v>
      </c>
      <c r="AQ1970" s="166">
        <f t="shared" si="9540"/>
        <v>0</v>
      </c>
      <c r="AR1970" s="166">
        <f t="shared" si="9540"/>
        <v>0</v>
      </c>
      <c r="AS1970" s="166">
        <f t="shared" si="9540"/>
        <v>0</v>
      </c>
      <c r="AT1970" s="166">
        <f t="shared" si="9540"/>
        <v>0</v>
      </c>
      <c r="AU1970" s="166">
        <f t="shared" si="9540"/>
        <v>0</v>
      </c>
      <c r="AV1970" s="166"/>
      <c r="AW1970" s="166">
        <f t="shared" si="9433"/>
        <v>0</v>
      </c>
      <c r="AX1970" s="166">
        <f t="shared" ref="AX1970:BH1970" si="9541">AX1763+AW1970</f>
        <v>0</v>
      </c>
      <c r="AY1970" s="166">
        <f t="shared" si="9541"/>
        <v>0</v>
      </c>
      <c r="AZ1970" s="166">
        <f t="shared" si="9541"/>
        <v>0</v>
      </c>
      <c r="BA1970" s="166">
        <f t="shared" si="9541"/>
        <v>0</v>
      </c>
      <c r="BB1970" s="166">
        <f t="shared" si="9541"/>
        <v>0</v>
      </c>
      <c r="BC1970" s="166">
        <f t="shared" si="9541"/>
        <v>0</v>
      </c>
      <c r="BD1970" s="166">
        <f t="shared" si="9541"/>
        <v>0</v>
      </c>
      <c r="BE1970" s="166">
        <f t="shared" si="9541"/>
        <v>0</v>
      </c>
      <c r="BF1970" s="166">
        <f t="shared" si="9541"/>
        <v>-1185.2432000000001</v>
      </c>
      <c r="BG1970" s="166">
        <f t="shared" si="9541"/>
        <v>-2370.4864000000002</v>
      </c>
      <c r="BH1970" s="166">
        <f t="shared" si="9541"/>
        <v>-3555.7296000000006</v>
      </c>
      <c r="BI1970" s="166"/>
      <c r="BV1970" s="142"/>
      <c r="CI1970" s="142"/>
      <c r="CV1970" s="142"/>
      <c r="DI1970" s="142"/>
      <c r="DV1970" s="142"/>
      <c r="EI1970" s="142"/>
    </row>
    <row r="1971" spans="1:139" ht="15.75" outlineLevel="1" x14ac:dyDescent="0.25">
      <c r="A1971" s="2">
        <f t="shared" ref="A1971:E1971" si="9542">A1764</f>
        <v>55</v>
      </c>
      <c r="B1971" s="1" t="str">
        <f t="shared" si="9542"/>
        <v>FH - TBD51</v>
      </c>
      <c r="C1971" s="1" t="str">
        <f t="shared" si="9542"/>
        <v>SPP FH - 13695</v>
      </c>
      <c r="D1971" s="2" t="str">
        <f t="shared" si="9542"/>
        <v>FH - TBD51.1</v>
      </c>
      <c r="E1971" s="141" t="str">
        <f t="shared" si="9542"/>
        <v>SPP FH - 13695</v>
      </c>
      <c r="F1971" s="119"/>
      <c r="G1971" s="194"/>
      <c r="H1971" s="194"/>
      <c r="J1971" s="166">
        <f t="shared" si="9531"/>
        <v>0</v>
      </c>
      <c r="K1971" s="166">
        <f t="shared" ref="K1971:U1971" si="9543">K1764+J1971</f>
        <v>0</v>
      </c>
      <c r="L1971" s="166">
        <f t="shared" si="9543"/>
        <v>0</v>
      </c>
      <c r="M1971" s="166">
        <f t="shared" si="9543"/>
        <v>0</v>
      </c>
      <c r="N1971" s="166">
        <f t="shared" si="9543"/>
        <v>0</v>
      </c>
      <c r="O1971" s="166">
        <f t="shared" si="9543"/>
        <v>0</v>
      </c>
      <c r="P1971" s="166">
        <f t="shared" si="9543"/>
        <v>0</v>
      </c>
      <c r="Q1971" s="166">
        <f t="shared" si="9543"/>
        <v>0</v>
      </c>
      <c r="R1971" s="166">
        <f t="shared" si="9543"/>
        <v>0</v>
      </c>
      <c r="S1971" s="166">
        <f t="shared" si="9543"/>
        <v>0</v>
      </c>
      <c r="T1971" s="166">
        <f t="shared" si="9543"/>
        <v>0</v>
      </c>
      <c r="U1971" s="166">
        <f t="shared" si="9543"/>
        <v>0</v>
      </c>
      <c r="V1971" s="166"/>
      <c r="W1971" s="166">
        <f t="shared" si="9533"/>
        <v>0</v>
      </c>
      <c r="X1971" s="166">
        <f t="shared" ref="X1971:AG1971" si="9544">X1764+W1971</f>
        <v>0</v>
      </c>
      <c r="Y1971" s="166">
        <f t="shared" si="9544"/>
        <v>0</v>
      </c>
      <c r="Z1971" s="166">
        <f t="shared" si="9544"/>
        <v>0</v>
      </c>
      <c r="AA1971" s="166">
        <f t="shared" si="9544"/>
        <v>0</v>
      </c>
      <c r="AB1971" s="166">
        <f t="shared" si="9544"/>
        <v>0</v>
      </c>
      <c r="AC1971" s="166">
        <f t="shared" si="9544"/>
        <v>0</v>
      </c>
      <c r="AD1971" s="166">
        <f t="shared" si="9544"/>
        <v>0</v>
      </c>
      <c r="AE1971" s="166">
        <f t="shared" si="9544"/>
        <v>0</v>
      </c>
      <c r="AF1971" s="166">
        <f t="shared" si="9544"/>
        <v>0</v>
      </c>
      <c r="AG1971" s="166">
        <f t="shared" si="9544"/>
        <v>0</v>
      </c>
      <c r="AH1971" s="166">
        <f t="shared" ref="AH1971:AH2002" si="9545">AH1764+AG1971</f>
        <v>0</v>
      </c>
      <c r="AI1971" s="166"/>
      <c r="AJ1971" s="166">
        <f t="shared" si="9431"/>
        <v>0</v>
      </c>
      <c r="AK1971" s="166">
        <f t="shared" ref="AK1971:AU1971" si="9546">AK1764+AJ1971</f>
        <v>0</v>
      </c>
      <c r="AL1971" s="166">
        <f t="shared" si="9546"/>
        <v>0</v>
      </c>
      <c r="AM1971" s="166">
        <f t="shared" si="9546"/>
        <v>0</v>
      </c>
      <c r="AN1971" s="166">
        <f t="shared" si="9546"/>
        <v>0</v>
      </c>
      <c r="AO1971" s="166">
        <f t="shared" si="9546"/>
        <v>0</v>
      </c>
      <c r="AP1971" s="166">
        <f t="shared" si="9546"/>
        <v>0</v>
      </c>
      <c r="AQ1971" s="166">
        <f t="shared" si="9546"/>
        <v>0</v>
      </c>
      <c r="AR1971" s="166">
        <f t="shared" si="9546"/>
        <v>0</v>
      </c>
      <c r="AS1971" s="166">
        <f t="shared" si="9546"/>
        <v>0</v>
      </c>
      <c r="AT1971" s="166">
        <f t="shared" si="9546"/>
        <v>0</v>
      </c>
      <c r="AU1971" s="166">
        <f t="shared" si="9546"/>
        <v>0</v>
      </c>
      <c r="AV1971" s="166"/>
      <c r="AW1971" s="166">
        <f t="shared" si="9433"/>
        <v>0</v>
      </c>
      <c r="AX1971" s="166">
        <f t="shared" ref="AX1971:BH1971" si="9547">AX1764+AW1971</f>
        <v>0</v>
      </c>
      <c r="AY1971" s="166">
        <f t="shared" si="9547"/>
        <v>0</v>
      </c>
      <c r="AZ1971" s="166">
        <f t="shared" si="9547"/>
        <v>0</v>
      </c>
      <c r="BA1971" s="166">
        <f t="shared" si="9547"/>
        <v>0</v>
      </c>
      <c r="BB1971" s="166">
        <f t="shared" si="9547"/>
        <v>0</v>
      </c>
      <c r="BC1971" s="166">
        <f t="shared" si="9547"/>
        <v>0</v>
      </c>
      <c r="BD1971" s="166">
        <f t="shared" si="9547"/>
        <v>0</v>
      </c>
      <c r="BE1971" s="166">
        <f t="shared" si="9547"/>
        <v>0</v>
      </c>
      <c r="BF1971" s="166">
        <f t="shared" si="9547"/>
        <v>0</v>
      </c>
      <c r="BG1971" s="166">
        <f t="shared" si="9547"/>
        <v>0</v>
      </c>
      <c r="BH1971" s="166">
        <f t="shared" si="9547"/>
        <v>0</v>
      </c>
      <c r="BI1971" s="166"/>
      <c r="BV1971" s="142"/>
      <c r="CI1971" s="142"/>
      <c r="CV1971" s="142"/>
      <c r="DI1971" s="142"/>
      <c r="DV1971" s="142"/>
      <c r="EI1971" s="142"/>
    </row>
    <row r="1972" spans="1:139" ht="15.75" outlineLevel="1" x14ac:dyDescent="0.25">
      <c r="A1972" s="2">
        <f t="shared" ref="A1972:E1972" si="9548">A1765</f>
        <v>56</v>
      </c>
      <c r="B1972" s="1" t="str">
        <f t="shared" si="9548"/>
        <v>FH - TBD52</v>
      </c>
      <c r="C1972" s="1" t="str">
        <f t="shared" si="9548"/>
        <v>SPP FH - 13737</v>
      </c>
      <c r="D1972" s="2" t="str">
        <f t="shared" si="9548"/>
        <v>FH - TBD52.1</v>
      </c>
      <c r="E1972" s="141" t="str">
        <f t="shared" si="9548"/>
        <v>SPP FH - 13737</v>
      </c>
      <c r="F1972" s="119"/>
      <c r="G1972" s="194"/>
      <c r="H1972" s="194"/>
      <c r="J1972" s="166">
        <f t="shared" si="9531"/>
        <v>0</v>
      </c>
      <c r="K1972" s="166">
        <f t="shared" ref="K1972:U1972" si="9549">K1765+J1972</f>
        <v>0</v>
      </c>
      <c r="L1972" s="166">
        <f t="shared" si="9549"/>
        <v>0</v>
      </c>
      <c r="M1972" s="166">
        <f t="shared" si="9549"/>
        <v>0</v>
      </c>
      <c r="N1972" s="166">
        <f t="shared" si="9549"/>
        <v>0</v>
      </c>
      <c r="O1972" s="166">
        <f t="shared" si="9549"/>
        <v>0</v>
      </c>
      <c r="P1972" s="166">
        <f t="shared" si="9549"/>
        <v>0</v>
      </c>
      <c r="Q1972" s="166">
        <f t="shared" si="9549"/>
        <v>0</v>
      </c>
      <c r="R1972" s="166">
        <f t="shared" si="9549"/>
        <v>0</v>
      </c>
      <c r="S1972" s="166">
        <f t="shared" si="9549"/>
        <v>0</v>
      </c>
      <c r="T1972" s="166">
        <f t="shared" si="9549"/>
        <v>0</v>
      </c>
      <c r="U1972" s="166">
        <f t="shared" si="9549"/>
        <v>0</v>
      </c>
      <c r="V1972" s="166"/>
      <c r="W1972" s="166">
        <f t="shared" si="9533"/>
        <v>0</v>
      </c>
      <c r="X1972" s="166">
        <f t="shared" ref="X1972:AG1972" si="9550">X1765+W1972</f>
        <v>0</v>
      </c>
      <c r="Y1972" s="166">
        <f t="shared" si="9550"/>
        <v>0</v>
      </c>
      <c r="Z1972" s="166">
        <f t="shared" si="9550"/>
        <v>0</v>
      </c>
      <c r="AA1972" s="166">
        <f t="shared" si="9550"/>
        <v>0</v>
      </c>
      <c r="AB1972" s="166">
        <f t="shared" si="9550"/>
        <v>0</v>
      </c>
      <c r="AC1972" s="166">
        <f t="shared" si="9550"/>
        <v>0</v>
      </c>
      <c r="AD1972" s="166">
        <f t="shared" si="9550"/>
        <v>0</v>
      </c>
      <c r="AE1972" s="166">
        <f t="shared" si="9550"/>
        <v>0</v>
      </c>
      <c r="AF1972" s="166">
        <f t="shared" si="9550"/>
        <v>0</v>
      </c>
      <c r="AG1972" s="166">
        <f t="shared" si="9550"/>
        <v>0</v>
      </c>
      <c r="AH1972" s="166">
        <f t="shared" si="9545"/>
        <v>0</v>
      </c>
      <c r="AI1972" s="166"/>
      <c r="AJ1972" s="166">
        <f t="shared" si="9431"/>
        <v>0</v>
      </c>
      <c r="AK1972" s="166">
        <f t="shared" ref="AK1972:AU1972" si="9551">AK1765+AJ1972</f>
        <v>0</v>
      </c>
      <c r="AL1972" s="166">
        <f t="shared" si="9551"/>
        <v>0</v>
      </c>
      <c r="AM1972" s="166">
        <f t="shared" si="9551"/>
        <v>0</v>
      </c>
      <c r="AN1972" s="166">
        <f t="shared" si="9551"/>
        <v>0</v>
      </c>
      <c r="AO1972" s="166">
        <f t="shared" si="9551"/>
        <v>0</v>
      </c>
      <c r="AP1972" s="166">
        <f t="shared" si="9551"/>
        <v>0</v>
      </c>
      <c r="AQ1972" s="166">
        <f t="shared" si="9551"/>
        <v>0</v>
      </c>
      <c r="AR1972" s="166">
        <f t="shared" si="9551"/>
        <v>0</v>
      </c>
      <c r="AS1972" s="166">
        <f t="shared" si="9551"/>
        <v>0</v>
      </c>
      <c r="AT1972" s="166">
        <f t="shared" si="9551"/>
        <v>0</v>
      </c>
      <c r="AU1972" s="166">
        <f t="shared" si="9551"/>
        <v>0</v>
      </c>
      <c r="AV1972" s="166"/>
      <c r="AW1972" s="166">
        <f t="shared" si="9433"/>
        <v>0</v>
      </c>
      <c r="AX1972" s="166">
        <f t="shared" ref="AX1972:BH1972" si="9552">AX1765+AW1972</f>
        <v>0</v>
      </c>
      <c r="AY1972" s="166">
        <f t="shared" si="9552"/>
        <v>0</v>
      </c>
      <c r="AZ1972" s="166">
        <f t="shared" si="9552"/>
        <v>0</v>
      </c>
      <c r="BA1972" s="166">
        <f t="shared" si="9552"/>
        <v>0</v>
      </c>
      <c r="BB1972" s="166">
        <f t="shared" si="9552"/>
        <v>0</v>
      </c>
      <c r="BC1972" s="166">
        <f t="shared" si="9552"/>
        <v>0</v>
      </c>
      <c r="BD1972" s="166">
        <f t="shared" si="9552"/>
        <v>0</v>
      </c>
      <c r="BE1972" s="166">
        <f t="shared" si="9552"/>
        <v>0</v>
      </c>
      <c r="BF1972" s="166">
        <f t="shared" si="9552"/>
        <v>0</v>
      </c>
      <c r="BG1972" s="166">
        <f t="shared" si="9552"/>
        <v>0</v>
      </c>
      <c r="BH1972" s="166">
        <f t="shared" si="9552"/>
        <v>0</v>
      </c>
      <c r="BI1972" s="166"/>
      <c r="BV1972" s="142"/>
      <c r="CI1972" s="142"/>
      <c r="CV1972" s="142"/>
      <c r="DI1972" s="142"/>
      <c r="DV1972" s="142"/>
      <c r="EI1972" s="142"/>
    </row>
    <row r="1973" spans="1:139" ht="15.75" outlineLevel="1" x14ac:dyDescent="0.25">
      <c r="A1973" s="2">
        <f t="shared" ref="A1973:E1973" si="9553">A1766</f>
        <v>57</v>
      </c>
      <c r="B1973" s="1" t="str">
        <f t="shared" si="9553"/>
        <v>FH - TBD53</v>
      </c>
      <c r="C1973" s="1" t="str">
        <f t="shared" si="9553"/>
        <v>SPP FH - 13753</v>
      </c>
      <c r="D1973" s="2" t="str">
        <f t="shared" si="9553"/>
        <v>FH - TBD53.1</v>
      </c>
      <c r="E1973" s="141" t="str">
        <f t="shared" si="9553"/>
        <v>SPP FH - 13753</v>
      </c>
      <c r="F1973" s="119"/>
      <c r="G1973" s="194"/>
      <c r="H1973" s="194"/>
      <c r="J1973" s="166">
        <f t="shared" si="9531"/>
        <v>0</v>
      </c>
      <c r="K1973" s="166">
        <f t="shared" ref="K1973:U1973" si="9554">K1766+J1973</f>
        <v>0</v>
      </c>
      <c r="L1973" s="166">
        <f t="shared" si="9554"/>
        <v>0</v>
      </c>
      <c r="M1973" s="166">
        <f t="shared" si="9554"/>
        <v>0</v>
      </c>
      <c r="N1973" s="166">
        <f t="shared" si="9554"/>
        <v>0</v>
      </c>
      <c r="O1973" s="166">
        <f t="shared" si="9554"/>
        <v>0</v>
      </c>
      <c r="P1973" s="166">
        <f t="shared" si="9554"/>
        <v>0</v>
      </c>
      <c r="Q1973" s="166">
        <f t="shared" si="9554"/>
        <v>0</v>
      </c>
      <c r="R1973" s="166">
        <f t="shared" si="9554"/>
        <v>0</v>
      </c>
      <c r="S1973" s="166">
        <f t="shared" si="9554"/>
        <v>0</v>
      </c>
      <c r="T1973" s="166">
        <f t="shared" si="9554"/>
        <v>0</v>
      </c>
      <c r="U1973" s="166">
        <f t="shared" si="9554"/>
        <v>0</v>
      </c>
      <c r="V1973" s="166"/>
      <c r="W1973" s="166">
        <f t="shared" si="9533"/>
        <v>0</v>
      </c>
      <c r="X1973" s="166">
        <f t="shared" ref="X1973:AG1973" si="9555">X1766+W1973</f>
        <v>0</v>
      </c>
      <c r="Y1973" s="166">
        <f t="shared" si="9555"/>
        <v>0</v>
      </c>
      <c r="Z1973" s="166">
        <f t="shared" si="9555"/>
        <v>0</v>
      </c>
      <c r="AA1973" s="166">
        <f t="shared" si="9555"/>
        <v>0</v>
      </c>
      <c r="AB1973" s="166">
        <f t="shared" si="9555"/>
        <v>0</v>
      </c>
      <c r="AC1973" s="166">
        <f t="shared" si="9555"/>
        <v>0</v>
      </c>
      <c r="AD1973" s="166">
        <f t="shared" si="9555"/>
        <v>0</v>
      </c>
      <c r="AE1973" s="166">
        <f t="shared" si="9555"/>
        <v>0</v>
      </c>
      <c r="AF1973" s="166">
        <f t="shared" si="9555"/>
        <v>0</v>
      </c>
      <c r="AG1973" s="166">
        <f t="shared" si="9555"/>
        <v>0</v>
      </c>
      <c r="AH1973" s="166">
        <f t="shared" si="9545"/>
        <v>0</v>
      </c>
      <c r="AI1973" s="166"/>
      <c r="AJ1973" s="166">
        <f t="shared" si="9431"/>
        <v>0</v>
      </c>
      <c r="AK1973" s="166">
        <f t="shared" ref="AK1973:AU1973" si="9556">AK1766+AJ1973</f>
        <v>0</v>
      </c>
      <c r="AL1973" s="166">
        <f t="shared" si="9556"/>
        <v>0</v>
      </c>
      <c r="AM1973" s="166">
        <f t="shared" si="9556"/>
        <v>0</v>
      </c>
      <c r="AN1973" s="166">
        <f t="shared" si="9556"/>
        <v>0</v>
      </c>
      <c r="AO1973" s="166">
        <f t="shared" si="9556"/>
        <v>0</v>
      </c>
      <c r="AP1973" s="166">
        <f t="shared" si="9556"/>
        <v>0</v>
      </c>
      <c r="AQ1973" s="166">
        <f t="shared" si="9556"/>
        <v>0</v>
      </c>
      <c r="AR1973" s="166">
        <f t="shared" si="9556"/>
        <v>0</v>
      </c>
      <c r="AS1973" s="166">
        <f t="shared" si="9556"/>
        <v>0</v>
      </c>
      <c r="AT1973" s="166">
        <f t="shared" si="9556"/>
        <v>0</v>
      </c>
      <c r="AU1973" s="166">
        <f t="shared" si="9556"/>
        <v>0</v>
      </c>
      <c r="AV1973" s="166"/>
      <c r="AW1973" s="166">
        <f t="shared" si="9433"/>
        <v>0</v>
      </c>
      <c r="AX1973" s="166">
        <f t="shared" ref="AX1973:BH1973" si="9557">AX1766+AW1973</f>
        <v>0</v>
      </c>
      <c r="AY1973" s="166">
        <f t="shared" si="9557"/>
        <v>0</v>
      </c>
      <c r="AZ1973" s="166">
        <f t="shared" si="9557"/>
        <v>0</v>
      </c>
      <c r="BA1973" s="166">
        <f t="shared" si="9557"/>
        <v>0</v>
      </c>
      <c r="BB1973" s="166">
        <f t="shared" si="9557"/>
        <v>0</v>
      </c>
      <c r="BC1973" s="166">
        <f t="shared" si="9557"/>
        <v>0</v>
      </c>
      <c r="BD1973" s="166">
        <f t="shared" si="9557"/>
        <v>0</v>
      </c>
      <c r="BE1973" s="166">
        <f t="shared" si="9557"/>
        <v>0</v>
      </c>
      <c r="BF1973" s="166">
        <f t="shared" si="9557"/>
        <v>-1497.3628666666666</v>
      </c>
      <c r="BG1973" s="166">
        <f t="shared" si="9557"/>
        <v>-2994.7257333333332</v>
      </c>
      <c r="BH1973" s="166">
        <f t="shared" si="9557"/>
        <v>-4492.0886</v>
      </c>
      <c r="BI1973" s="166"/>
      <c r="BV1973" s="142"/>
      <c r="CI1973" s="142"/>
      <c r="CV1973" s="142"/>
      <c r="DI1973" s="142"/>
      <c r="DV1973" s="142"/>
      <c r="EI1973" s="142"/>
    </row>
    <row r="1974" spans="1:139" ht="15.75" outlineLevel="1" x14ac:dyDescent="0.25">
      <c r="A1974" s="2">
        <f t="shared" ref="A1974:E1974" si="9558">A1767</f>
        <v>58</v>
      </c>
      <c r="B1974" s="1" t="str">
        <f t="shared" si="9558"/>
        <v>FH - TBD54</v>
      </c>
      <c r="C1974" s="1" t="str">
        <f t="shared" si="9558"/>
        <v>SPP FH - 13772</v>
      </c>
      <c r="D1974" s="2" t="str">
        <f t="shared" si="9558"/>
        <v>FH - TBD54.1</v>
      </c>
      <c r="E1974" s="141" t="str">
        <f t="shared" si="9558"/>
        <v>SPP FH - 13772</v>
      </c>
      <c r="F1974" s="119"/>
      <c r="G1974" s="194"/>
      <c r="H1974" s="194"/>
      <c r="J1974" s="166">
        <f t="shared" si="9531"/>
        <v>0</v>
      </c>
      <c r="K1974" s="166">
        <f t="shared" ref="K1974:U1974" si="9559">K1767+J1974</f>
        <v>0</v>
      </c>
      <c r="L1974" s="166">
        <f t="shared" si="9559"/>
        <v>0</v>
      </c>
      <c r="M1974" s="166">
        <f t="shared" si="9559"/>
        <v>0</v>
      </c>
      <c r="N1974" s="166">
        <f t="shared" si="9559"/>
        <v>0</v>
      </c>
      <c r="O1974" s="166">
        <f t="shared" si="9559"/>
        <v>0</v>
      </c>
      <c r="P1974" s="166">
        <f t="shared" si="9559"/>
        <v>0</v>
      </c>
      <c r="Q1974" s="166">
        <f t="shared" si="9559"/>
        <v>0</v>
      </c>
      <c r="R1974" s="166">
        <f t="shared" si="9559"/>
        <v>0</v>
      </c>
      <c r="S1974" s="166">
        <f t="shared" si="9559"/>
        <v>0</v>
      </c>
      <c r="T1974" s="166">
        <f t="shared" si="9559"/>
        <v>0</v>
      </c>
      <c r="U1974" s="166">
        <f t="shared" si="9559"/>
        <v>0</v>
      </c>
      <c r="V1974" s="166"/>
      <c r="W1974" s="166">
        <f t="shared" si="9533"/>
        <v>0</v>
      </c>
      <c r="X1974" s="166">
        <f t="shared" ref="X1974:AG1974" si="9560">X1767+W1974</f>
        <v>0</v>
      </c>
      <c r="Y1974" s="166">
        <f t="shared" si="9560"/>
        <v>0</v>
      </c>
      <c r="Z1974" s="166">
        <f t="shared" si="9560"/>
        <v>0</v>
      </c>
      <c r="AA1974" s="166">
        <f t="shared" si="9560"/>
        <v>0</v>
      </c>
      <c r="AB1974" s="166">
        <f t="shared" si="9560"/>
        <v>0</v>
      </c>
      <c r="AC1974" s="166">
        <f t="shared" si="9560"/>
        <v>0</v>
      </c>
      <c r="AD1974" s="166">
        <f t="shared" si="9560"/>
        <v>0</v>
      </c>
      <c r="AE1974" s="166">
        <f t="shared" si="9560"/>
        <v>0</v>
      </c>
      <c r="AF1974" s="166">
        <f t="shared" si="9560"/>
        <v>0</v>
      </c>
      <c r="AG1974" s="166">
        <f t="shared" si="9560"/>
        <v>0</v>
      </c>
      <c r="AH1974" s="166">
        <f t="shared" si="9545"/>
        <v>0</v>
      </c>
      <c r="AI1974" s="166"/>
      <c r="AJ1974" s="166">
        <f t="shared" si="9431"/>
        <v>0</v>
      </c>
      <c r="AK1974" s="166">
        <f t="shared" ref="AK1974:AU1974" si="9561">AK1767+AJ1974</f>
        <v>0</v>
      </c>
      <c r="AL1974" s="166">
        <f t="shared" si="9561"/>
        <v>0</v>
      </c>
      <c r="AM1974" s="166">
        <f t="shared" si="9561"/>
        <v>0</v>
      </c>
      <c r="AN1974" s="166">
        <f t="shared" si="9561"/>
        <v>0</v>
      </c>
      <c r="AO1974" s="166">
        <f t="shared" si="9561"/>
        <v>0</v>
      </c>
      <c r="AP1974" s="166">
        <f t="shared" si="9561"/>
        <v>0</v>
      </c>
      <c r="AQ1974" s="166">
        <f t="shared" si="9561"/>
        <v>0</v>
      </c>
      <c r="AR1974" s="166">
        <f t="shared" si="9561"/>
        <v>0</v>
      </c>
      <c r="AS1974" s="166">
        <f t="shared" si="9561"/>
        <v>0</v>
      </c>
      <c r="AT1974" s="166">
        <f t="shared" si="9561"/>
        <v>0</v>
      </c>
      <c r="AU1974" s="166">
        <f t="shared" si="9561"/>
        <v>0</v>
      </c>
      <c r="AV1974" s="166"/>
      <c r="AW1974" s="166">
        <f t="shared" si="9433"/>
        <v>0</v>
      </c>
      <c r="AX1974" s="166">
        <f t="shared" ref="AX1974:BH1974" si="9562">AX1767+AW1974</f>
        <v>0</v>
      </c>
      <c r="AY1974" s="166">
        <f t="shared" si="9562"/>
        <v>0</v>
      </c>
      <c r="AZ1974" s="166">
        <f t="shared" si="9562"/>
        <v>0</v>
      </c>
      <c r="BA1974" s="166">
        <f t="shared" si="9562"/>
        <v>0</v>
      </c>
      <c r="BB1974" s="166">
        <f t="shared" si="9562"/>
        <v>0</v>
      </c>
      <c r="BC1974" s="166">
        <f t="shared" si="9562"/>
        <v>0</v>
      </c>
      <c r="BD1974" s="166">
        <f t="shared" si="9562"/>
        <v>0</v>
      </c>
      <c r="BE1974" s="166">
        <f t="shared" si="9562"/>
        <v>0</v>
      </c>
      <c r="BF1974" s="166">
        <f t="shared" si="9562"/>
        <v>0</v>
      </c>
      <c r="BG1974" s="166">
        <f t="shared" si="9562"/>
        <v>0</v>
      </c>
      <c r="BH1974" s="166">
        <f t="shared" si="9562"/>
        <v>0</v>
      </c>
      <c r="BI1974" s="166"/>
      <c r="BV1974" s="142"/>
      <c r="CI1974" s="142"/>
      <c r="CV1974" s="142"/>
      <c r="DI1974" s="142"/>
      <c r="DV1974" s="142"/>
      <c r="EI1974" s="142"/>
    </row>
    <row r="1975" spans="1:139" ht="15.75" outlineLevel="1" x14ac:dyDescent="0.25">
      <c r="A1975" s="2">
        <f t="shared" ref="A1975:E1975" si="9563">A1768</f>
        <v>59</v>
      </c>
      <c r="B1975" s="1" t="str">
        <f t="shared" si="9563"/>
        <v>FH - TBD56</v>
      </c>
      <c r="C1975" s="1" t="str">
        <f t="shared" si="9563"/>
        <v>SPP FH - 13892</v>
      </c>
      <c r="D1975" s="2" t="str">
        <f t="shared" si="9563"/>
        <v>FH - TBD56.1</v>
      </c>
      <c r="E1975" s="141" t="str">
        <f t="shared" si="9563"/>
        <v>SPP FH - 13892</v>
      </c>
      <c r="F1975" s="119"/>
      <c r="G1975" s="194"/>
      <c r="H1975" s="194"/>
      <c r="J1975" s="166">
        <f t="shared" si="9531"/>
        <v>0</v>
      </c>
      <c r="K1975" s="166">
        <f t="shared" ref="K1975:U1975" si="9564">K1768+J1975</f>
        <v>0</v>
      </c>
      <c r="L1975" s="166">
        <f t="shared" si="9564"/>
        <v>0</v>
      </c>
      <c r="M1975" s="166">
        <f t="shared" si="9564"/>
        <v>0</v>
      </c>
      <c r="N1975" s="166">
        <f t="shared" si="9564"/>
        <v>0</v>
      </c>
      <c r="O1975" s="166">
        <f t="shared" si="9564"/>
        <v>0</v>
      </c>
      <c r="P1975" s="166">
        <f t="shared" si="9564"/>
        <v>0</v>
      </c>
      <c r="Q1975" s="166">
        <f t="shared" si="9564"/>
        <v>0</v>
      </c>
      <c r="R1975" s="166">
        <f t="shared" si="9564"/>
        <v>0</v>
      </c>
      <c r="S1975" s="166">
        <f t="shared" si="9564"/>
        <v>0</v>
      </c>
      <c r="T1975" s="166">
        <f t="shared" si="9564"/>
        <v>0</v>
      </c>
      <c r="U1975" s="166">
        <f t="shared" si="9564"/>
        <v>0</v>
      </c>
      <c r="V1975" s="166"/>
      <c r="W1975" s="166">
        <f t="shared" si="9533"/>
        <v>0</v>
      </c>
      <c r="X1975" s="166">
        <f t="shared" ref="X1975:AG1975" si="9565">X1768+W1975</f>
        <v>0</v>
      </c>
      <c r="Y1975" s="166">
        <f t="shared" si="9565"/>
        <v>0</v>
      </c>
      <c r="Z1975" s="166">
        <f t="shared" si="9565"/>
        <v>0</v>
      </c>
      <c r="AA1975" s="166">
        <f t="shared" si="9565"/>
        <v>0</v>
      </c>
      <c r="AB1975" s="166">
        <f t="shared" si="9565"/>
        <v>0</v>
      </c>
      <c r="AC1975" s="166">
        <f t="shared" si="9565"/>
        <v>0</v>
      </c>
      <c r="AD1975" s="166">
        <f t="shared" si="9565"/>
        <v>0</v>
      </c>
      <c r="AE1975" s="166">
        <f t="shared" si="9565"/>
        <v>0</v>
      </c>
      <c r="AF1975" s="166">
        <f t="shared" si="9565"/>
        <v>0</v>
      </c>
      <c r="AG1975" s="166">
        <f t="shared" si="9565"/>
        <v>0</v>
      </c>
      <c r="AH1975" s="166">
        <f t="shared" si="9545"/>
        <v>0</v>
      </c>
      <c r="AI1975" s="166"/>
      <c r="AJ1975" s="166">
        <f t="shared" si="9431"/>
        <v>0</v>
      </c>
      <c r="AK1975" s="166">
        <f t="shared" ref="AK1975:AU1975" si="9566">AK1768+AJ1975</f>
        <v>0</v>
      </c>
      <c r="AL1975" s="166">
        <f t="shared" si="9566"/>
        <v>0</v>
      </c>
      <c r="AM1975" s="166">
        <f t="shared" si="9566"/>
        <v>0</v>
      </c>
      <c r="AN1975" s="166">
        <f t="shared" si="9566"/>
        <v>0</v>
      </c>
      <c r="AO1975" s="166">
        <f t="shared" si="9566"/>
        <v>0</v>
      </c>
      <c r="AP1975" s="166">
        <f t="shared" si="9566"/>
        <v>0</v>
      </c>
      <c r="AQ1975" s="166">
        <f t="shared" si="9566"/>
        <v>0</v>
      </c>
      <c r="AR1975" s="166">
        <f t="shared" si="9566"/>
        <v>0</v>
      </c>
      <c r="AS1975" s="166">
        <f t="shared" si="9566"/>
        <v>0</v>
      </c>
      <c r="AT1975" s="166">
        <f t="shared" si="9566"/>
        <v>0</v>
      </c>
      <c r="AU1975" s="166">
        <f t="shared" si="9566"/>
        <v>0</v>
      </c>
      <c r="AV1975" s="166"/>
      <c r="AW1975" s="166">
        <f t="shared" si="9433"/>
        <v>0</v>
      </c>
      <c r="AX1975" s="166">
        <f t="shared" ref="AX1975:BH1975" si="9567">AX1768+AW1975</f>
        <v>0</v>
      </c>
      <c r="AY1975" s="166">
        <f t="shared" si="9567"/>
        <v>0</v>
      </c>
      <c r="AZ1975" s="166">
        <f t="shared" si="9567"/>
        <v>0</v>
      </c>
      <c r="BA1975" s="166">
        <f t="shared" si="9567"/>
        <v>0</v>
      </c>
      <c r="BB1975" s="166">
        <f t="shared" si="9567"/>
        <v>0</v>
      </c>
      <c r="BC1975" s="166">
        <f t="shared" si="9567"/>
        <v>0</v>
      </c>
      <c r="BD1975" s="166">
        <f t="shared" si="9567"/>
        <v>0</v>
      </c>
      <c r="BE1975" s="166">
        <f t="shared" si="9567"/>
        <v>0</v>
      </c>
      <c r="BF1975" s="166">
        <f t="shared" si="9567"/>
        <v>0</v>
      </c>
      <c r="BG1975" s="166">
        <f t="shared" si="9567"/>
        <v>0</v>
      </c>
      <c r="BH1975" s="166">
        <f t="shared" si="9567"/>
        <v>0</v>
      </c>
      <c r="BI1975" s="166"/>
      <c r="BV1975" s="142"/>
      <c r="CI1975" s="142"/>
      <c r="CV1975" s="142"/>
      <c r="DI1975" s="142"/>
      <c r="DV1975" s="142"/>
      <c r="EI1975" s="142"/>
    </row>
    <row r="1976" spans="1:139" ht="15.75" outlineLevel="1" x14ac:dyDescent="0.25">
      <c r="A1976" s="2">
        <f t="shared" ref="A1976:E1976" si="9568">A1769</f>
        <v>60</v>
      </c>
      <c r="B1976" s="1" t="str">
        <f t="shared" si="9568"/>
        <v>FH - TBD57</v>
      </c>
      <c r="C1976" s="1" t="str">
        <f t="shared" si="9568"/>
        <v>SPP FH - 13944</v>
      </c>
      <c r="D1976" s="2" t="str">
        <f t="shared" si="9568"/>
        <v>FH - TBD57.1</v>
      </c>
      <c r="E1976" s="141" t="str">
        <f t="shared" si="9568"/>
        <v>SPP FH - 13944</v>
      </c>
      <c r="F1976" s="119"/>
      <c r="G1976" s="194"/>
      <c r="H1976" s="194"/>
      <c r="J1976" s="166">
        <f t="shared" si="9531"/>
        <v>0</v>
      </c>
      <c r="K1976" s="166">
        <f t="shared" ref="K1976:U1976" si="9569">K1769+J1976</f>
        <v>0</v>
      </c>
      <c r="L1976" s="166">
        <f t="shared" si="9569"/>
        <v>0</v>
      </c>
      <c r="M1976" s="166">
        <f t="shared" si="9569"/>
        <v>0</v>
      </c>
      <c r="N1976" s="166">
        <f t="shared" si="9569"/>
        <v>0</v>
      </c>
      <c r="O1976" s="166">
        <f t="shared" si="9569"/>
        <v>0</v>
      </c>
      <c r="P1976" s="166">
        <f t="shared" si="9569"/>
        <v>0</v>
      </c>
      <c r="Q1976" s="166">
        <f t="shared" si="9569"/>
        <v>0</v>
      </c>
      <c r="R1976" s="166">
        <f t="shared" si="9569"/>
        <v>0</v>
      </c>
      <c r="S1976" s="166">
        <f t="shared" si="9569"/>
        <v>0</v>
      </c>
      <c r="T1976" s="166">
        <f t="shared" si="9569"/>
        <v>0</v>
      </c>
      <c r="U1976" s="166">
        <f t="shared" si="9569"/>
        <v>0</v>
      </c>
      <c r="V1976" s="166"/>
      <c r="W1976" s="166">
        <f t="shared" si="9533"/>
        <v>0</v>
      </c>
      <c r="X1976" s="166">
        <f t="shared" ref="X1976:AG1976" si="9570">X1769+W1976</f>
        <v>0</v>
      </c>
      <c r="Y1976" s="166">
        <f t="shared" si="9570"/>
        <v>0</v>
      </c>
      <c r="Z1976" s="166">
        <f t="shared" si="9570"/>
        <v>0</v>
      </c>
      <c r="AA1976" s="166">
        <f t="shared" si="9570"/>
        <v>0</v>
      </c>
      <c r="AB1976" s="166">
        <f t="shared" si="9570"/>
        <v>0</v>
      </c>
      <c r="AC1976" s="166">
        <f t="shared" si="9570"/>
        <v>0</v>
      </c>
      <c r="AD1976" s="166">
        <f t="shared" si="9570"/>
        <v>0</v>
      </c>
      <c r="AE1976" s="166">
        <f t="shared" si="9570"/>
        <v>0</v>
      </c>
      <c r="AF1976" s="166">
        <f t="shared" si="9570"/>
        <v>0</v>
      </c>
      <c r="AG1976" s="166">
        <f t="shared" si="9570"/>
        <v>0</v>
      </c>
      <c r="AH1976" s="166">
        <f t="shared" si="9545"/>
        <v>0</v>
      </c>
      <c r="AI1976" s="166"/>
      <c r="AJ1976" s="166">
        <f t="shared" si="9431"/>
        <v>0</v>
      </c>
      <c r="AK1976" s="166">
        <f t="shared" ref="AK1976:AU1976" si="9571">AK1769+AJ1976</f>
        <v>0</v>
      </c>
      <c r="AL1976" s="166">
        <f t="shared" si="9571"/>
        <v>0</v>
      </c>
      <c r="AM1976" s="166">
        <f t="shared" si="9571"/>
        <v>0</v>
      </c>
      <c r="AN1976" s="166">
        <f t="shared" si="9571"/>
        <v>0</v>
      </c>
      <c r="AO1976" s="166">
        <f t="shared" si="9571"/>
        <v>0</v>
      </c>
      <c r="AP1976" s="166">
        <f t="shared" si="9571"/>
        <v>0</v>
      </c>
      <c r="AQ1976" s="166">
        <f t="shared" si="9571"/>
        <v>0</v>
      </c>
      <c r="AR1976" s="166">
        <f t="shared" si="9571"/>
        <v>0</v>
      </c>
      <c r="AS1976" s="166">
        <f t="shared" si="9571"/>
        <v>0</v>
      </c>
      <c r="AT1976" s="166">
        <f t="shared" si="9571"/>
        <v>0</v>
      </c>
      <c r="AU1976" s="166">
        <f t="shared" si="9571"/>
        <v>0</v>
      </c>
      <c r="AV1976" s="166"/>
      <c r="AW1976" s="166">
        <f t="shared" si="9433"/>
        <v>0</v>
      </c>
      <c r="AX1976" s="166">
        <f t="shared" ref="AX1976:BH1976" si="9572">AX1769+AW1976</f>
        <v>0</v>
      </c>
      <c r="AY1976" s="166">
        <f t="shared" si="9572"/>
        <v>0</v>
      </c>
      <c r="AZ1976" s="166">
        <f t="shared" si="9572"/>
        <v>0</v>
      </c>
      <c r="BA1976" s="166">
        <f t="shared" si="9572"/>
        <v>0</v>
      </c>
      <c r="BB1976" s="166">
        <f t="shared" si="9572"/>
        <v>0</v>
      </c>
      <c r="BC1976" s="166">
        <f t="shared" si="9572"/>
        <v>0</v>
      </c>
      <c r="BD1976" s="166">
        <f t="shared" si="9572"/>
        <v>0</v>
      </c>
      <c r="BE1976" s="166">
        <f t="shared" si="9572"/>
        <v>0</v>
      </c>
      <c r="BF1976" s="166">
        <f t="shared" si="9572"/>
        <v>0</v>
      </c>
      <c r="BG1976" s="166">
        <f t="shared" si="9572"/>
        <v>0</v>
      </c>
      <c r="BH1976" s="166">
        <f t="shared" si="9572"/>
        <v>0</v>
      </c>
      <c r="BI1976" s="166"/>
      <c r="BV1976" s="142"/>
      <c r="CI1976" s="142"/>
      <c r="CV1976" s="142"/>
      <c r="DI1976" s="142"/>
      <c r="DV1976" s="142"/>
      <c r="EI1976" s="142"/>
    </row>
    <row r="1977" spans="1:139" ht="15.75" outlineLevel="1" x14ac:dyDescent="0.25">
      <c r="A1977" s="2">
        <f t="shared" ref="A1977:E1977" si="9573">A1770</f>
        <v>61</v>
      </c>
      <c r="B1977" s="1" t="str">
        <f t="shared" si="9573"/>
        <v>FH - TBD58</v>
      </c>
      <c r="C1977" s="1" t="str">
        <f t="shared" si="9573"/>
        <v>SPP FH - 13014</v>
      </c>
      <c r="D1977" s="2" t="str">
        <f t="shared" si="9573"/>
        <v>FH - TBD58.1</v>
      </c>
      <c r="E1977" s="141" t="str">
        <f t="shared" si="9573"/>
        <v>SPP FH - 13014</v>
      </c>
      <c r="F1977" s="119"/>
      <c r="G1977" s="194"/>
      <c r="H1977" s="194"/>
      <c r="J1977" s="166">
        <f t="shared" si="9531"/>
        <v>0</v>
      </c>
      <c r="K1977" s="166">
        <f t="shared" ref="K1977:U1977" si="9574">K1770+J1977</f>
        <v>0</v>
      </c>
      <c r="L1977" s="166">
        <f t="shared" si="9574"/>
        <v>0</v>
      </c>
      <c r="M1977" s="166">
        <f t="shared" si="9574"/>
        <v>0</v>
      </c>
      <c r="N1977" s="166">
        <f t="shared" si="9574"/>
        <v>0</v>
      </c>
      <c r="O1977" s="166">
        <f t="shared" si="9574"/>
        <v>0</v>
      </c>
      <c r="P1977" s="166">
        <f t="shared" si="9574"/>
        <v>0</v>
      </c>
      <c r="Q1977" s="166">
        <f t="shared" si="9574"/>
        <v>0</v>
      </c>
      <c r="R1977" s="166">
        <f t="shared" si="9574"/>
        <v>0</v>
      </c>
      <c r="S1977" s="166">
        <f t="shared" si="9574"/>
        <v>0</v>
      </c>
      <c r="T1977" s="166">
        <f t="shared" si="9574"/>
        <v>0</v>
      </c>
      <c r="U1977" s="166">
        <f t="shared" si="9574"/>
        <v>0</v>
      </c>
      <c r="V1977" s="166"/>
      <c r="W1977" s="166">
        <f t="shared" si="9533"/>
        <v>0</v>
      </c>
      <c r="X1977" s="166">
        <f t="shared" ref="X1977:AG1977" si="9575">X1770+W1977</f>
        <v>0</v>
      </c>
      <c r="Y1977" s="166">
        <f t="shared" si="9575"/>
        <v>0</v>
      </c>
      <c r="Z1977" s="166">
        <f t="shared" si="9575"/>
        <v>0</v>
      </c>
      <c r="AA1977" s="166">
        <f t="shared" si="9575"/>
        <v>0</v>
      </c>
      <c r="AB1977" s="166">
        <f t="shared" si="9575"/>
        <v>0</v>
      </c>
      <c r="AC1977" s="166">
        <f t="shared" si="9575"/>
        <v>0</v>
      </c>
      <c r="AD1977" s="166">
        <f t="shared" si="9575"/>
        <v>0</v>
      </c>
      <c r="AE1977" s="166">
        <f t="shared" si="9575"/>
        <v>0</v>
      </c>
      <c r="AF1977" s="166">
        <f t="shared" si="9575"/>
        <v>0</v>
      </c>
      <c r="AG1977" s="166">
        <f t="shared" si="9575"/>
        <v>0</v>
      </c>
      <c r="AH1977" s="166">
        <f t="shared" si="9545"/>
        <v>0</v>
      </c>
      <c r="AI1977" s="166"/>
      <c r="AJ1977" s="166">
        <f t="shared" si="9431"/>
        <v>0</v>
      </c>
      <c r="AK1977" s="166">
        <f t="shared" ref="AK1977:AU1977" si="9576">AK1770+AJ1977</f>
        <v>0</v>
      </c>
      <c r="AL1977" s="166">
        <f t="shared" si="9576"/>
        <v>0</v>
      </c>
      <c r="AM1977" s="166">
        <f t="shared" si="9576"/>
        <v>0</v>
      </c>
      <c r="AN1977" s="166">
        <f t="shared" si="9576"/>
        <v>0</v>
      </c>
      <c r="AO1977" s="166">
        <f t="shared" si="9576"/>
        <v>0</v>
      </c>
      <c r="AP1977" s="166">
        <f t="shared" si="9576"/>
        <v>0</v>
      </c>
      <c r="AQ1977" s="166">
        <f t="shared" si="9576"/>
        <v>0</v>
      </c>
      <c r="AR1977" s="166">
        <f t="shared" si="9576"/>
        <v>0</v>
      </c>
      <c r="AS1977" s="166">
        <f t="shared" si="9576"/>
        <v>0</v>
      </c>
      <c r="AT1977" s="166">
        <f t="shared" si="9576"/>
        <v>0</v>
      </c>
      <c r="AU1977" s="166">
        <f t="shared" si="9576"/>
        <v>0</v>
      </c>
      <c r="AV1977" s="166"/>
      <c r="AW1977" s="166">
        <f t="shared" si="9433"/>
        <v>0</v>
      </c>
      <c r="AX1977" s="166">
        <f t="shared" ref="AX1977:BH1977" si="9577">AX1770+AW1977</f>
        <v>0</v>
      </c>
      <c r="AY1977" s="166">
        <f t="shared" si="9577"/>
        <v>0</v>
      </c>
      <c r="AZ1977" s="166">
        <f t="shared" si="9577"/>
        <v>0</v>
      </c>
      <c r="BA1977" s="166">
        <f t="shared" si="9577"/>
        <v>0</v>
      </c>
      <c r="BB1977" s="166">
        <f t="shared" si="9577"/>
        <v>0</v>
      </c>
      <c r="BC1977" s="166">
        <f t="shared" si="9577"/>
        <v>0</v>
      </c>
      <c r="BD1977" s="166">
        <f t="shared" si="9577"/>
        <v>0</v>
      </c>
      <c r="BE1977" s="166">
        <f t="shared" si="9577"/>
        <v>0</v>
      </c>
      <c r="BF1977" s="166">
        <f t="shared" si="9577"/>
        <v>0</v>
      </c>
      <c r="BG1977" s="166">
        <f t="shared" si="9577"/>
        <v>0</v>
      </c>
      <c r="BH1977" s="166">
        <f t="shared" si="9577"/>
        <v>0</v>
      </c>
      <c r="BI1977" s="166"/>
      <c r="BV1977" s="142"/>
      <c r="CI1977" s="142"/>
      <c r="CV1977" s="142"/>
      <c r="DI1977" s="142"/>
      <c r="DV1977" s="142"/>
      <c r="EI1977" s="142"/>
    </row>
    <row r="1978" spans="1:139" ht="15.75" outlineLevel="1" x14ac:dyDescent="0.25">
      <c r="A1978" s="2">
        <f t="shared" ref="A1978:E1978" si="9578">A1771</f>
        <v>62</v>
      </c>
      <c r="B1978" s="1" t="str">
        <f t="shared" si="9578"/>
        <v>FH - TBD60</v>
      </c>
      <c r="C1978" s="1" t="str">
        <f t="shared" si="9578"/>
        <v>SPP FH - 13042</v>
      </c>
      <c r="D1978" s="2" t="str">
        <f t="shared" si="9578"/>
        <v>FH - TBD60.1</v>
      </c>
      <c r="E1978" s="141" t="str">
        <f t="shared" si="9578"/>
        <v>SPP FH - 13042</v>
      </c>
      <c r="F1978" s="119"/>
      <c r="G1978" s="194"/>
      <c r="H1978" s="194"/>
      <c r="J1978" s="166">
        <f t="shared" si="9531"/>
        <v>0</v>
      </c>
      <c r="K1978" s="166">
        <f t="shared" ref="K1978:U1978" si="9579">K1771+J1978</f>
        <v>0</v>
      </c>
      <c r="L1978" s="166">
        <f t="shared" si="9579"/>
        <v>0</v>
      </c>
      <c r="M1978" s="166">
        <f t="shared" si="9579"/>
        <v>0</v>
      </c>
      <c r="N1978" s="166">
        <f t="shared" si="9579"/>
        <v>0</v>
      </c>
      <c r="O1978" s="166">
        <f t="shared" si="9579"/>
        <v>0</v>
      </c>
      <c r="P1978" s="166">
        <f t="shared" si="9579"/>
        <v>0</v>
      </c>
      <c r="Q1978" s="166">
        <f t="shared" si="9579"/>
        <v>0</v>
      </c>
      <c r="R1978" s="166">
        <f t="shared" si="9579"/>
        <v>0</v>
      </c>
      <c r="S1978" s="166">
        <f t="shared" si="9579"/>
        <v>0</v>
      </c>
      <c r="T1978" s="166">
        <f t="shared" si="9579"/>
        <v>0</v>
      </c>
      <c r="U1978" s="166">
        <f t="shared" si="9579"/>
        <v>0</v>
      </c>
      <c r="V1978" s="166"/>
      <c r="W1978" s="166">
        <f t="shared" si="9533"/>
        <v>0</v>
      </c>
      <c r="X1978" s="166">
        <f t="shared" ref="X1978:AG1978" si="9580">X1771+W1978</f>
        <v>0</v>
      </c>
      <c r="Y1978" s="166">
        <f t="shared" si="9580"/>
        <v>0</v>
      </c>
      <c r="Z1978" s="166">
        <f t="shared" si="9580"/>
        <v>0</v>
      </c>
      <c r="AA1978" s="166">
        <f t="shared" si="9580"/>
        <v>0</v>
      </c>
      <c r="AB1978" s="166">
        <f t="shared" si="9580"/>
        <v>0</v>
      </c>
      <c r="AC1978" s="166">
        <f t="shared" si="9580"/>
        <v>0</v>
      </c>
      <c r="AD1978" s="166">
        <f t="shared" si="9580"/>
        <v>0</v>
      </c>
      <c r="AE1978" s="166">
        <f t="shared" si="9580"/>
        <v>0</v>
      </c>
      <c r="AF1978" s="166">
        <f t="shared" si="9580"/>
        <v>0</v>
      </c>
      <c r="AG1978" s="166">
        <f t="shared" si="9580"/>
        <v>0</v>
      </c>
      <c r="AH1978" s="166">
        <f t="shared" si="9545"/>
        <v>0</v>
      </c>
      <c r="AI1978" s="166"/>
      <c r="AJ1978" s="166">
        <f t="shared" si="9431"/>
        <v>0</v>
      </c>
      <c r="AK1978" s="166">
        <f t="shared" ref="AK1978:AU1978" si="9581">AK1771+AJ1978</f>
        <v>0</v>
      </c>
      <c r="AL1978" s="166">
        <f t="shared" si="9581"/>
        <v>0</v>
      </c>
      <c r="AM1978" s="166">
        <f t="shared" si="9581"/>
        <v>0</v>
      </c>
      <c r="AN1978" s="166">
        <f t="shared" si="9581"/>
        <v>0</v>
      </c>
      <c r="AO1978" s="166">
        <f t="shared" si="9581"/>
        <v>0</v>
      </c>
      <c r="AP1978" s="166">
        <f t="shared" si="9581"/>
        <v>0</v>
      </c>
      <c r="AQ1978" s="166">
        <f t="shared" si="9581"/>
        <v>0</v>
      </c>
      <c r="AR1978" s="166">
        <f t="shared" si="9581"/>
        <v>0</v>
      </c>
      <c r="AS1978" s="166">
        <f t="shared" si="9581"/>
        <v>0</v>
      </c>
      <c r="AT1978" s="166">
        <f t="shared" si="9581"/>
        <v>0</v>
      </c>
      <c r="AU1978" s="166">
        <f t="shared" si="9581"/>
        <v>0</v>
      </c>
      <c r="AV1978" s="166"/>
      <c r="AW1978" s="166">
        <f t="shared" si="9433"/>
        <v>0</v>
      </c>
      <c r="AX1978" s="166">
        <f t="shared" ref="AX1978:BH1978" si="9582">AX1771+AW1978</f>
        <v>0</v>
      </c>
      <c r="AY1978" s="166">
        <f t="shared" si="9582"/>
        <v>0</v>
      </c>
      <c r="AZ1978" s="166">
        <f t="shared" si="9582"/>
        <v>0</v>
      </c>
      <c r="BA1978" s="166">
        <f t="shared" si="9582"/>
        <v>0</v>
      </c>
      <c r="BB1978" s="166">
        <f t="shared" si="9582"/>
        <v>0</v>
      </c>
      <c r="BC1978" s="166">
        <f t="shared" si="9582"/>
        <v>0</v>
      </c>
      <c r="BD1978" s="166">
        <f t="shared" si="9582"/>
        <v>0</v>
      </c>
      <c r="BE1978" s="166">
        <f t="shared" si="9582"/>
        <v>0</v>
      </c>
      <c r="BF1978" s="166">
        <f t="shared" si="9582"/>
        <v>0</v>
      </c>
      <c r="BG1978" s="166">
        <f t="shared" si="9582"/>
        <v>0</v>
      </c>
      <c r="BH1978" s="166">
        <f t="shared" si="9582"/>
        <v>0</v>
      </c>
      <c r="BI1978" s="166"/>
      <c r="BV1978" s="142"/>
      <c r="CI1978" s="142"/>
      <c r="CV1978" s="142"/>
      <c r="DI1978" s="142"/>
      <c r="DV1978" s="142"/>
      <c r="EI1978" s="142"/>
    </row>
    <row r="1979" spans="1:139" ht="15.75" outlineLevel="1" x14ac:dyDescent="0.25">
      <c r="A1979" s="2">
        <f t="shared" ref="A1979:E1979" si="9583">A1772</f>
        <v>63</v>
      </c>
      <c r="B1979" s="1" t="str">
        <f t="shared" si="9583"/>
        <v>FH - TBD61</v>
      </c>
      <c r="C1979" s="1" t="str">
        <f t="shared" si="9583"/>
        <v>SPP FH - 13083</v>
      </c>
      <c r="D1979" s="2" t="str">
        <f t="shared" si="9583"/>
        <v>FH - TBD61.1</v>
      </c>
      <c r="E1979" s="141" t="str">
        <f t="shared" si="9583"/>
        <v>SPP FH - 13083</v>
      </c>
      <c r="F1979" s="119"/>
      <c r="G1979" s="194"/>
      <c r="H1979" s="194"/>
      <c r="J1979" s="166">
        <f t="shared" si="9531"/>
        <v>0</v>
      </c>
      <c r="K1979" s="166">
        <f t="shared" ref="K1979:U1979" si="9584">K1772+J1979</f>
        <v>0</v>
      </c>
      <c r="L1979" s="166">
        <f t="shared" si="9584"/>
        <v>0</v>
      </c>
      <c r="M1979" s="166">
        <f t="shared" si="9584"/>
        <v>0</v>
      </c>
      <c r="N1979" s="166">
        <f t="shared" si="9584"/>
        <v>0</v>
      </c>
      <c r="O1979" s="166">
        <f t="shared" si="9584"/>
        <v>0</v>
      </c>
      <c r="P1979" s="166">
        <f t="shared" si="9584"/>
        <v>0</v>
      </c>
      <c r="Q1979" s="166">
        <f t="shared" si="9584"/>
        <v>0</v>
      </c>
      <c r="R1979" s="166">
        <f t="shared" si="9584"/>
        <v>0</v>
      </c>
      <c r="S1979" s="166">
        <f t="shared" si="9584"/>
        <v>0</v>
      </c>
      <c r="T1979" s="166">
        <f t="shared" si="9584"/>
        <v>0</v>
      </c>
      <c r="U1979" s="166">
        <f t="shared" si="9584"/>
        <v>0</v>
      </c>
      <c r="V1979" s="166"/>
      <c r="W1979" s="166">
        <f t="shared" si="9533"/>
        <v>0</v>
      </c>
      <c r="X1979" s="166">
        <f t="shared" ref="X1979:AG1979" si="9585">X1772+W1979</f>
        <v>0</v>
      </c>
      <c r="Y1979" s="166">
        <f t="shared" si="9585"/>
        <v>0</v>
      </c>
      <c r="Z1979" s="166">
        <f t="shared" si="9585"/>
        <v>0</v>
      </c>
      <c r="AA1979" s="166">
        <f t="shared" si="9585"/>
        <v>0</v>
      </c>
      <c r="AB1979" s="166">
        <f t="shared" si="9585"/>
        <v>0</v>
      </c>
      <c r="AC1979" s="166">
        <f t="shared" si="9585"/>
        <v>0</v>
      </c>
      <c r="AD1979" s="166">
        <f t="shared" si="9585"/>
        <v>0</v>
      </c>
      <c r="AE1979" s="166">
        <f t="shared" si="9585"/>
        <v>0</v>
      </c>
      <c r="AF1979" s="166">
        <f t="shared" si="9585"/>
        <v>0</v>
      </c>
      <c r="AG1979" s="166">
        <f t="shared" si="9585"/>
        <v>0</v>
      </c>
      <c r="AH1979" s="166">
        <f t="shared" si="9545"/>
        <v>0</v>
      </c>
      <c r="AI1979" s="166"/>
      <c r="AJ1979" s="166">
        <f t="shared" si="9431"/>
        <v>0</v>
      </c>
      <c r="AK1979" s="166">
        <f t="shared" ref="AK1979:AU1979" si="9586">AK1772+AJ1979</f>
        <v>0</v>
      </c>
      <c r="AL1979" s="166">
        <f t="shared" si="9586"/>
        <v>0</v>
      </c>
      <c r="AM1979" s="166">
        <f t="shared" si="9586"/>
        <v>0</v>
      </c>
      <c r="AN1979" s="166">
        <f t="shared" si="9586"/>
        <v>0</v>
      </c>
      <c r="AO1979" s="166">
        <f t="shared" si="9586"/>
        <v>0</v>
      </c>
      <c r="AP1979" s="166">
        <f t="shared" si="9586"/>
        <v>0</v>
      </c>
      <c r="AQ1979" s="166">
        <f t="shared" si="9586"/>
        <v>0</v>
      </c>
      <c r="AR1979" s="166">
        <f t="shared" si="9586"/>
        <v>0</v>
      </c>
      <c r="AS1979" s="166">
        <f t="shared" si="9586"/>
        <v>0</v>
      </c>
      <c r="AT1979" s="166">
        <f t="shared" si="9586"/>
        <v>0</v>
      </c>
      <c r="AU1979" s="166">
        <f t="shared" si="9586"/>
        <v>0</v>
      </c>
      <c r="AV1979" s="166"/>
      <c r="AW1979" s="166">
        <f t="shared" si="9433"/>
        <v>0</v>
      </c>
      <c r="AX1979" s="166">
        <f t="shared" ref="AX1979:BH1979" si="9587">AX1772+AW1979</f>
        <v>0</v>
      </c>
      <c r="AY1979" s="166">
        <f t="shared" si="9587"/>
        <v>0</v>
      </c>
      <c r="AZ1979" s="166">
        <f t="shared" si="9587"/>
        <v>0</v>
      </c>
      <c r="BA1979" s="166">
        <f t="shared" si="9587"/>
        <v>0</v>
      </c>
      <c r="BB1979" s="166">
        <f t="shared" si="9587"/>
        <v>0</v>
      </c>
      <c r="BC1979" s="166">
        <f t="shared" si="9587"/>
        <v>0</v>
      </c>
      <c r="BD1979" s="166">
        <f t="shared" si="9587"/>
        <v>0</v>
      </c>
      <c r="BE1979" s="166">
        <f t="shared" si="9587"/>
        <v>0</v>
      </c>
      <c r="BF1979" s="166">
        <f t="shared" si="9587"/>
        <v>0</v>
      </c>
      <c r="BG1979" s="166">
        <f t="shared" si="9587"/>
        <v>0</v>
      </c>
      <c r="BH1979" s="166">
        <f t="shared" si="9587"/>
        <v>0</v>
      </c>
      <c r="BI1979" s="166"/>
      <c r="BV1979" s="142"/>
      <c r="CI1979" s="142"/>
      <c r="CV1979" s="142"/>
      <c r="DI1979" s="142"/>
      <c r="DV1979" s="142"/>
      <c r="EI1979" s="142"/>
    </row>
    <row r="1980" spans="1:139" ht="15.75" outlineLevel="1" x14ac:dyDescent="0.25">
      <c r="A1980" s="2">
        <f t="shared" ref="A1980:E1980" si="9588">A1773</f>
        <v>64</v>
      </c>
      <c r="B1980" s="1" t="str">
        <f t="shared" si="9588"/>
        <v>TBD</v>
      </c>
      <c r="C1980" s="1" t="str">
        <f t="shared" si="9588"/>
        <v>FLISR Line Sensing Server Installation</v>
      </c>
      <c r="D1980" s="2" t="str">
        <f t="shared" si="9588"/>
        <v>TBD</v>
      </c>
      <c r="E1980" s="141" t="str">
        <f t="shared" si="9588"/>
        <v>FLISR Line Sensing Server Installation</v>
      </c>
      <c r="F1980" s="119"/>
      <c r="G1980" s="194"/>
      <c r="H1980" s="194"/>
      <c r="J1980" s="166">
        <f t="shared" si="9531"/>
        <v>0</v>
      </c>
      <c r="K1980" s="166">
        <f t="shared" ref="K1980:U1980" si="9589">K1773+J1980</f>
        <v>0</v>
      </c>
      <c r="L1980" s="166">
        <f t="shared" si="9589"/>
        <v>0</v>
      </c>
      <c r="M1980" s="166">
        <f t="shared" si="9589"/>
        <v>0</v>
      </c>
      <c r="N1980" s="166">
        <f t="shared" si="9589"/>
        <v>0</v>
      </c>
      <c r="O1980" s="166">
        <f t="shared" si="9589"/>
        <v>0</v>
      </c>
      <c r="P1980" s="166">
        <f t="shared" si="9589"/>
        <v>0</v>
      </c>
      <c r="Q1980" s="166">
        <f t="shared" si="9589"/>
        <v>0</v>
      </c>
      <c r="R1980" s="166">
        <f t="shared" si="9589"/>
        <v>0</v>
      </c>
      <c r="S1980" s="166">
        <f t="shared" si="9589"/>
        <v>0</v>
      </c>
      <c r="T1980" s="166">
        <f t="shared" si="9589"/>
        <v>0</v>
      </c>
      <c r="U1980" s="166">
        <f t="shared" si="9589"/>
        <v>0</v>
      </c>
      <c r="V1980" s="166"/>
      <c r="W1980" s="166">
        <f t="shared" si="9533"/>
        <v>0</v>
      </c>
      <c r="X1980" s="166">
        <f t="shared" ref="X1980:AG1980" si="9590">X1773+W1980</f>
        <v>0</v>
      </c>
      <c r="Y1980" s="166">
        <f t="shared" si="9590"/>
        <v>0</v>
      </c>
      <c r="Z1980" s="166">
        <f t="shared" si="9590"/>
        <v>0</v>
      </c>
      <c r="AA1980" s="166">
        <f t="shared" si="9590"/>
        <v>0</v>
      </c>
      <c r="AB1980" s="166">
        <f t="shared" si="9590"/>
        <v>0</v>
      </c>
      <c r="AC1980" s="166">
        <f t="shared" si="9590"/>
        <v>0</v>
      </c>
      <c r="AD1980" s="166">
        <f t="shared" si="9590"/>
        <v>0</v>
      </c>
      <c r="AE1980" s="166">
        <f t="shared" si="9590"/>
        <v>0</v>
      </c>
      <c r="AF1980" s="166">
        <f t="shared" si="9590"/>
        <v>0</v>
      </c>
      <c r="AG1980" s="166">
        <f t="shared" si="9590"/>
        <v>0</v>
      </c>
      <c r="AH1980" s="166">
        <f t="shared" si="9545"/>
        <v>0</v>
      </c>
      <c r="AI1980" s="166"/>
      <c r="AJ1980" s="166">
        <f t="shared" si="9431"/>
        <v>0</v>
      </c>
      <c r="AK1980" s="166">
        <f t="shared" ref="AK1980:AU1980" si="9591">AK1773+AJ1980</f>
        <v>0</v>
      </c>
      <c r="AL1980" s="166">
        <f t="shared" si="9591"/>
        <v>0</v>
      </c>
      <c r="AM1980" s="166">
        <f t="shared" si="9591"/>
        <v>0</v>
      </c>
      <c r="AN1980" s="166">
        <f t="shared" si="9591"/>
        <v>0</v>
      </c>
      <c r="AO1980" s="166">
        <f t="shared" si="9591"/>
        <v>0</v>
      </c>
      <c r="AP1980" s="166">
        <f t="shared" si="9591"/>
        <v>0</v>
      </c>
      <c r="AQ1980" s="166">
        <f t="shared" si="9591"/>
        <v>0</v>
      </c>
      <c r="AR1980" s="166">
        <f t="shared" si="9591"/>
        <v>0</v>
      </c>
      <c r="AS1980" s="166">
        <f t="shared" si="9591"/>
        <v>0</v>
      </c>
      <c r="AT1980" s="166">
        <f t="shared" si="9591"/>
        <v>0</v>
      </c>
      <c r="AU1980" s="166">
        <f t="shared" si="9591"/>
        <v>0</v>
      </c>
      <c r="AV1980" s="166"/>
      <c r="AW1980" s="166">
        <f t="shared" si="9433"/>
        <v>0</v>
      </c>
      <c r="AX1980" s="166">
        <f t="shared" ref="AX1980:BH1980" si="9592">AX1773+AW1980</f>
        <v>0</v>
      </c>
      <c r="AY1980" s="166">
        <f t="shared" si="9592"/>
        <v>0</v>
      </c>
      <c r="AZ1980" s="166">
        <f t="shared" si="9592"/>
        <v>0</v>
      </c>
      <c r="BA1980" s="166">
        <f t="shared" si="9592"/>
        <v>0</v>
      </c>
      <c r="BB1980" s="166">
        <f t="shared" si="9592"/>
        <v>0</v>
      </c>
      <c r="BC1980" s="166">
        <f t="shared" si="9592"/>
        <v>0</v>
      </c>
      <c r="BD1980" s="166">
        <f t="shared" si="9592"/>
        <v>0</v>
      </c>
      <c r="BE1980" s="166">
        <f t="shared" si="9592"/>
        <v>0</v>
      </c>
      <c r="BF1980" s="166">
        <f t="shared" si="9592"/>
        <v>0</v>
      </c>
      <c r="BG1980" s="166">
        <f t="shared" si="9592"/>
        <v>0</v>
      </c>
      <c r="BH1980" s="166">
        <f t="shared" si="9592"/>
        <v>0</v>
      </c>
      <c r="BI1980" s="166"/>
      <c r="BV1980" s="142"/>
      <c r="CI1980" s="142"/>
      <c r="CV1980" s="142"/>
      <c r="DI1980" s="142"/>
      <c r="DV1980" s="142"/>
      <c r="EI1980" s="142"/>
    </row>
    <row r="1981" spans="1:139" ht="15.75" hidden="1" outlineLevel="1" x14ac:dyDescent="0.25">
      <c r="A1981" s="2">
        <f t="shared" ref="A1981:E1981" si="9593">A1774</f>
        <v>65</v>
      </c>
      <c r="B1981" s="1">
        <f t="shared" si="9593"/>
        <v>0</v>
      </c>
      <c r="C1981" s="1">
        <f t="shared" si="9593"/>
        <v>0</v>
      </c>
      <c r="D1981" s="2">
        <f t="shared" si="9593"/>
        <v>0</v>
      </c>
      <c r="E1981" s="141">
        <f t="shared" si="9593"/>
        <v>0</v>
      </c>
      <c r="F1981" s="119"/>
      <c r="G1981" s="194"/>
      <c r="H1981" s="194"/>
      <c r="J1981" s="166">
        <f t="shared" si="9531"/>
        <v>0</v>
      </c>
      <c r="K1981" s="166">
        <f t="shared" ref="K1981:U1981" si="9594">K1774+J1981</f>
        <v>0</v>
      </c>
      <c r="L1981" s="166">
        <f t="shared" si="9594"/>
        <v>0</v>
      </c>
      <c r="M1981" s="166">
        <f t="shared" si="9594"/>
        <v>0</v>
      </c>
      <c r="N1981" s="166">
        <f t="shared" si="9594"/>
        <v>0</v>
      </c>
      <c r="O1981" s="166">
        <f t="shared" si="9594"/>
        <v>0</v>
      </c>
      <c r="P1981" s="166">
        <f t="shared" si="9594"/>
        <v>0</v>
      </c>
      <c r="Q1981" s="166">
        <f t="shared" si="9594"/>
        <v>0</v>
      </c>
      <c r="R1981" s="166">
        <f t="shared" si="9594"/>
        <v>0</v>
      </c>
      <c r="S1981" s="166">
        <f t="shared" si="9594"/>
        <v>0</v>
      </c>
      <c r="T1981" s="166">
        <f t="shared" si="9594"/>
        <v>0</v>
      </c>
      <c r="U1981" s="166">
        <f t="shared" si="9594"/>
        <v>0</v>
      </c>
      <c r="V1981" s="166"/>
      <c r="W1981" s="166">
        <f t="shared" si="9533"/>
        <v>0</v>
      </c>
      <c r="X1981" s="166">
        <f t="shared" ref="X1981:AG1981" si="9595">X1774+W1981</f>
        <v>0</v>
      </c>
      <c r="Y1981" s="166">
        <f t="shared" si="9595"/>
        <v>0</v>
      </c>
      <c r="Z1981" s="166">
        <f t="shared" si="9595"/>
        <v>0</v>
      </c>
      <c r="AA1981" s="166">
        <f t="shared" si="9595"/>
        <v>0</v>
      </c>
      <c r="AB1981" s="166">
        <f t="shared" si="9595"/>
        <v>0</v>
      </c>
      <c r="AC1981" s="166">
        <f t="shared" si="9595"/>
        <v>0</v>
      </c>
      <c r="AD1981" s="166">
        <f t="shared" si="9595"/>
        <v>0</v>
      </c>
      <c r="AE1981" s="166">
        <f t="shared" si="9595"/>
        <v>0</v>
      </c>
      <c r="AF1981" s="166">
        <f t="shared" si="9595"/>
        <v>0</v>
      </c>
      <c r="AG1981" s="166">
        <f t="shared" si="9595"/>
        <v>0</v>
      </c>
      <c r="AH1981" s="166">
        <f t="shared" si="9545"/>
        <v>0</v>
      </c>
      <c r="AI1981" s="166"/>
      <c r="AJ1981" s="166">
        <f t="shared" ref="AJ1981:AJ2012" si="9596">AJ1774+AH1981</f>
        <v>0</v>
      </c>
      <c r="AK1981" s="166">
        <f t="shared" ref="AK1981:AU1981" si="9597">AK1774+AJ1981</f>
        <v>0</v>
      </c>
      <c r="AL1981" s="166">
        <f t="shared" si="9597"/>
        <v>0</v>
      </c>
      <c r="AM1981" s="166">
        <f t="shared" si="9597"/>
        <v>0</v>
      </c>
      <c r="AN1981" s="166">
        <f t="shared" si="9597"/>
        <v>0</v>
      </c>
      <c r="AO1981" s="166">
        <f t="shared" si="9597"/>
        <v>0</v>
      </c>
      <c r="AP1981" s="166">
        <f t="shared" si="9597"/>
        <v>0</v>
      </c>
      <c r="AQ1981" s="166">
        <f t="shared" si="9597"/>
        <v>0</v>
      </c>
      <c r="AR1981" s="166">
        <f t="shared" si="9597"/>
        <v>0</v>
      </c>
      <c r="AS1981" s="166">
        <f t="shared" si="9597"/>
        <v>0</v>
      </c>
      <c r="AT1981" s="166">
        <f t="shared" si="9597"/>
        <v>0</v>
      </c>
      <c r="AU1981" s="166">
        <f t="shared" si="9597"/>
        <v>0</v>
      </c>
      <c r="AV1981" s="166"/>
      <c r="AW1981" s="166">
        <f t="shared" ref="AW1981:AW2012" si="9598">AW1774+AU1981</f>
        <v>0</v>
      </c>
      <c r="AX1981" s="166">
        <f t="shared" ref="AX1981:BH1981" si="9599">AX1774+AW1981</f>
        <v>0</v>
      </c>
      <c r="AY1981" s="166">
        <f t="shared" si="9599"/>
        <v>0</v>
      </c>
      <c r="AZ1981" s="166">
        <f t="shared" si="9599"/>
        <v>0</v>
      </c>
      <c r="BA1981" s="166">
        <f t="shared" si="9599"/>
        <v>0</v>
      </c>
      <c r="BB1981" s="166">
        <f t="shared" si="9599"/>
        <v>0</v>
      </c>
      <c r="BC1981" s="166">
        <f t="shared" si="9599"/>
        <v>0</v>
      </c>
      <c r="BD1981" s="166">
        <f t="shared" si="9599"/>
        <v>0</v>
      </c>
      <c r="BE1981" s="166">
        <f t="shared" si="9599"/>
        <v>0</v>
      </c>
      <c r="BF1981" s="166">
        <f t="shared" si="9599"/>
        <v>0</v>
      </c>
      <c r="BG1981" s="166">
        <f t="shared" si="9599"/>
        <v>0</v>
      </c>
      <c r="BH1981" s="166">
        <f t="shared" si="9599"/>
        <v>0</v>
      </c>
      <c r="BI1981" s="166"/>
      <c r="BV1981" s="142"/>
      <c r="CI1981" s="142"/>
      <c r="CV1981" s="142"/>
      <c r="DI1981" s="142"/>
      <c r="DV1981" s="142"/>
      <c r="EI1981" s="142"/>
    </row>
    <row r="1982" spans="1:139" ht="15.75" hidden="1" outlineLevel="1" x14ac:dyDescent="0.25">
      <c r="A1982" s="2">
        <f t="shared" ref="A1982:E1982" si="9600">A1775</f>
        <v>66</v>
      </c>
      <c r="B1982" s="1">
        <f t="shared" si="9600"/>
        <v>0</v>
      </c>
      <c r="C1982" s="1">
        <f t="shared" si="9600"/>
        <v>0</v>
      </c>
      <c r="D1982" s="2">
        <f t="shared" si="9600"/>
        <v>0</v>
      </c>
      <c r="E1982" s="141">
        <f t="shared" si="9600"/>
        <v>0</v>
      </c>
      <c r="F1982" s="119"/>
      <c r="G1982" s="194"/>
      <c r="H1982" s="194"/>
      <c r="J1982" s="166">
        <f t="shared" si="9531"/>
        <v>0</v>
      </c>
      <c r="K1982" s="166">
        <f t="shared" ref="K1982:U1982" si="9601">K1775+J1982</f>
        <v>0</v>
      </c>
      <c r="L1982" s="166">
        <f t="shared" si="9601"/>
        <v>0</v>
      </c>
      <c r="M1982" s="166">
        <f t="shared" si="9601"/>
        <v>0</v>
      </c>
      <c r="N1982" s="166">
        <f t="shared" si="9601"/>
        <v>0</v>
      </c>
      <c r="O1982" s="166">
        <f t="shared" si="9601"/>
        <v>0</v>
      </c>
      <c r="P1982" s="166">
        <f t="shared" si="9601"/>
        <v>0</v>
      </c>
      <c r="Q1982" s="166">
        <f t="shared" si="9601"/>
        <v>0</v>
      </c>
      <c r="R1982" s="166">
        <f t="shared" si="9601"/>
        <v>0</v>
      </c>
      <c r="S1982" s="166">
        <f t="shared" si="9601"/>
        <v>0</v>
      </c>
      <c r="T1982" s="166">
        <f t="shared" si="9601"/>
        <v>0</v>
      </c>
      <c r="U1982" s="166">
        <f t="shared" si="9601"/>
        <v>0</v>
      </c>
      <c r="V1982" s="166"/>
      <c r="W1982" s="166">
        <f t="shared" si="9533"/>
        <v>0</v>
      </c>
      <c r="X1982" s="166">
        <f t="shared" ref="X1982:AG1982" si="9602">X1775+W1982</f>
        <v>0</v>
      </c>
      <c r="Y1982" s="166">
        <f t="shared" si="9602"/>
        <v>0</v>
      </c>
      <c r="Z1982" s="166">
        <f t="shared" si="9602"/>
        <v>0</v>
      </c>
      <c r="AA1982" s="166">
        <f t="shared" si="9602"/>
        <v>0</v>
      </c>
      <c r="AB1982" s="166">
        <f t="shared" si="9602"/>
        <v>0</v>
      </c>
      <c r="AC1982" s="166">
        <f t="shared" si="9602"/>
        <v>0</v>
      </c>
      <c r="AD1982" s="166">
        <f t="shared" si="9602"/>
        <v>0</v>
      </c>
      <c r="AE1982" s="166">
        <f t="shared" si="9602"/>
        <v>0</v>
      </c>
      <c r="AF1982" s="166">
        <f t="shared" si="9602"/>
        <v>0</v>
      </c>
      <c r="AG1982" s="166">
        <f t="shared" si="9602"/>
        <v>0</v>
      </c>
      <c r="AH1982" s="166">
        <f t="shared" si="9545"/>
        <v>0</v>
      </c>
      <c r="AI1982" s="166"/>
      <c r="AJ1982" s="166">
        <f t="shared" si="9596"/>
        <v>0</v>
      </c>
      <c r="AK1982" s="166">
        <f t="shared" ref="AK1982:AU1982" si="9603">AK1775+AJ1982</f>
        <v>0</v>
      </c>
      <c r="AL1982" s="166">
        <f t="shared" si="9603"/>
        <v>0</v>
      </c>
      <c r="AM1982" s="166">
        <f t="shared" si="9603"/>
        <v>0</v>
      </c>
      <c r="AN1982" s="166">
        <f t="shared" si="9603"/>
        <v>0</v>
      </c>
      <c r="AO1982" s="166">
        <f t="shared" si="9603"/>
        <v>0</v>
      </c>
      <c r="AP1982" s="166">
        <f t="shared" si="9603"/>
        <v>0</v>
      </c>
      <c r="AQ1982" s="166">
        <f t="shared" si="9603"/>
        <v>0</v>
      </c>
      <c r="AR1982" s="166">
        <f t="shared" si="9603"/>
        <v>0</v>
      </c>
      <c r="AS1982" s="166">
        <f t="shared" si="9603"/>
        <v>0</v>
      </c>
      <c r="AT1982" s="166">
        <f t="shared" si="9603"/>
        <v>0</v>
      </c>
      <c r="AU1982" s="166">
        <f t="shared" si="9603"/>
        <v>0</v>
      </c>
      <c r="AV1982" s="166"/>
      <c r="AW1982" s="166">
        <f t="shared" si="9598"/>
        <v>0</v>
      </c>
      <c r="AX1982" s="166">
        <f t="shared" ref="AX1982:BH1982" si="9604">AX1775+AW1982</f>
        <v>0</v>
      </c>
      <c r="AY1982" s="166">
        <f t="shared" si="9604"/>
        <v>0</v>
      </c>
      <c r="AZ1982" s="166">
        <f t="shared" si="9604"/>
        <v>0</v>
      </c>
      <c r="BA1982" s="166">
        <f t="shared" si="9604"/>
        <v>0</v>
      </c>
      <c r="BB1982" s="166">
        <f t="shared" si="9604"/>
        <v>0</v>
      </c>
      <c r="BC1982" s="166">
        <f t="shared" si="9604"/>
        <v>0</v>
      </c>
      <c r="BD1982" s="166">
        <f t="shared" si="9604"/>
        <v>0</v>
      </c>
      <c r="BE1982" s="166">
        <f t="shared" si="9604"/>
        <v>0</v>
      </c>
      <c r="BF1982" s="166">
        <f t="shared" si="9604"/>
        <v>0</v>
      </c>
      <c r="BG1982" s="166">
        <f t="shared" si="9604"/>
        <v>0</v>
      </c>
      <c r="BH1982" s="166">
        <f t="shared" si="9604"/>
        <v>0</v>
      </c>
      <c r="BI1982" s="166"/>
      <c r="BV1982" s="142"/>
      <c r="CI1982" s="142"/>
      <c r="CV1982" s="142"/>
      <c r="DI1982" s="142"/>
      <c r="DV1982" s="142"/>
      <c r="EI1982" s="142"/>
    </row>
    <row r="1983" spans="1:139" ht="15.75" hidden="1" outlineLevel="1" x14ac:dyDescent="0.25">
      <c r="A1983" s="2">
        <f t="shared" ref="A1983:E1983" si="9605">A1776</f>
        <v>67</v>
      </c>
      <c r="B1983" s="1">
        <f t="shared" si="9605"/>
        <v>0</v>
      </c>
      <c r="C1983" s="1">
        <f t="shared" si="9605"/>
        <v>0</v>
      </c>
      <c r="D1983" s="2">
        <f t="shared" si="9605"/>
        <v>0</v>
      </c>
      <c r="E1983" s="141">
        <f t="shared" si="9605"/>
        <v>0</v>
      </c>
      <c r="F1983" s="119"/>
      <c r="G1983" s="194"/>
      <c r="H1983" s="194"/>
      <c r="J1983" s="166">
        <f t="shared" si="9531"/>
        <v>0</v>
      </c>
      <c r="K1983" s="166">
        <f t="shared" ref="K1983:U1983" si="9606">K1776+J1983</f>
        <v>0</v>
      </c>
      <c r="L1983" s="166">
        <f t="shared" si="9606"/>
        <v>0</v>
      </c>
      <c r="M1983" s="166">
        <f t="shared" si="9606"/>
        <v>0</v>
      </c>
      <c r="N1983" s="166">
        <f t="shared" si="9606"/>
        <v>0</v>
      </c>
      <c r="O1983" s="166">
        <f t="shared" si="9606"/>
        <v>0</v>
      </c>
      <c r="P1983" s="166">
        <f t="shared" si="9606"/>
        <v>0</v>
      </c>
      <c r="Q1983" s="166">
        <f t="shared" si="9606"/>
        <v>0</v>
      </c>
      <c r="R1983" s="166">
        <f t="shared" si="9606"/>
        <v>0</v>
      </c>
      <c r="S1983" s="166">
        <f t="shared" si="9606"/>
        <v>0</v>
      </c>
      <c r="T1983" s="166">
        <f t="shared" si="9606"/>
        <v>0</v>
      </c>
      <c r="U1983" s="166">
        <f t="shared" si="9606"/>
        <v>0</v>
      </c>
      <c r="V1983" s="166"/>
      <c r="W1983" s="166">
        <f t="shared" si="9533"/>
        <v>0</v>
      </c>
      <c r="X1983" s="166">
        <f t="shared" ref="X1983:AG1983" si="9607">X1776+W1983</f>
        <v>0</v>
      </c>
      <c r="Y1983" s="166">
        <f t="shared" si="9607"/>
        <v>0</v>
      </c>
      <c r="Z1983" s="166">
        <f t="shared" si="9607"/>
        <v>0</v>
      </c>
      <c r="AA1983" s="166">
        <f t="shared" si="9607"/>
        <v>0</v>
      </c>
      <c r="AB1983" s="166">
        <f t="shared" si="9607"/>
        <v>0</v>
      </c>
      <c r="AC1983" s="166">
        <f t="shared" si="9607"/>
        <v>0</v>
      </c>
      <c r="AD1983" s="166">
        <f t="shared" si="9607"/>
        <v>0</v>
      </c>
      <c r="AE1983" s="166">
        <f t="shared" si="9607"/>
        <v>0</v>
      </c>
      <c r="AF1983" s="166">
        <f t="shared" si="9607"/>
        <v>0</v>
      </c>
      <c r="AG1983" s="166">
        <f t="shared" si="9607"/>
        <v>0</v>
      </c>
      <c r="AH1983" s="166">
        <f t="shared" si="9545"/>
        <v>0</v>
      </c>
      <c r="AI1983" s="166"/>
      <c r="AJ1983" s="166">
        <f t="shared" si="9596"/>
        <v>0</v>
      </c>
      <c r="AK1983" s="166">
        <f t="shared" ref="AK1983:AU1983" si="9608">AK1776+AJ1983</f>
        <v>0</v>
      </c>
      <c r="AL1983" s="166">
        <f t="shared" si="9608"/>
        <v>0</v>
      </c>
      <c r="AM1983" s="166">
        <f t="shared" si="9608"/>
        <v>0</v>
      </c>
      <c r="AN1983" s="166">
        <f t="shared" si="9608"/>
        <v>0</v>
      </c>
      <c r="AO1983" s="166">
        <f t="shared" si="9608"/>
        <v>0</v>
      </c>
      <c r="AP1983" s="166">
        <f t="shared" si="9608"/>
        <v>0</v>
      </c>
      <c r="AQ1983" s="166">
        <f t="shared" si="9608"/>
        <v>0</v>
      </c>
      <c r="AR1983" s="166">
        <f t="shared" si="9608"/>
        <v>0</v>
      </c>
      <c r="AS1983" s="166">
        <f t="shared" si="9608"/>
        <v>0</v>
      </c>
      <c r="AT1983" s="166">
        <f t="shared" si="9608"/>
        <v>0</v>
      </c>
      <c r="AU1983" s="166">
        <f t="shared" si="9608"/>
        <v>0</v>
      </c>
      <c r="AV1983" s="166"/>
      <c r="AW1983" s="166">
        <f t="shared" si="9598"/>
        <v>0</v>
      </c>
      <c r="AX1983" s="166">
        <f t="shared" ref="AX1983:BH1983" si="9609">AX1776+AW1983</f>
        <v>0</v>
      </c>
      <c r="AY1983" s="166">
        <f t="shared" si="9609"/>
        <v>0</v>
      </c>
      <c r="AZ1983" s="166">
        <f t="shared" si="9609"/>
        <v>0</v>
      </c>
      <c r="BA1983" s="166">
        <f t="shared" si="9609"/>
        <v>0</v>
      </c>
      <c r="BB1983" s="166">
        <f t="shared" si="9609"/>
        <v>0</v>
      </c>
      <c r="BC1983" s="166">
        <f t="shared" si="9609"/>
        <v>0</v>
      </c>
      <c r="BD1983" s="166">
        <f t="shared" si="9609"/>
        <v>0</v>
      </c>
      <c r="BE1983" s="166">
        <f t="shared" si="9609"/>
        <v>0</v>
      </c>
      <c r="BF1983" s="166">
        <f t="shared" si="9609"/>
        <v>0</v>
      </c>
      <c r="BG1983" s="166">
        <f t="shared" si="9609"/>
        <v>0</v>
      </c>
      <c r="BH1983" s="166">
        <f t="shared" si="9609"/>
        <v>0</v>
      </c>
      <c r="BI1983" s="166"/>
      <c r="BV1983" s="142"/>
      <c r="CI1983" s="142"/>
      <c r="CV1983" s="142"/>
      <c r="DI1983" s="142"/>
      <c r="DV1983" s="142"/>
      <c r="EI1983" s="142"/>
    </row>
    <row r="1984" spans="1:139" ht="15.75" hidden="1" outlineLevel="1" x14ac:dyDescent="0.25">
      <c r="A1984" s="2">
        <f t="shared" ref="A1984:E1984" si="9610">A1777</f>
        <v>68</v>
      </c>
      <c r="B1984" s="1">
        <f t="shared" si="9610"/>
        <v>0</v>
      </c>
      <c r="C1984" s="1">
        <f t="shared" si="9610"/>
        <v>0</v>
      </c>
      <c r="D1984" s="2">
        <f t="shared" si="9610"/>
        <v>0</v>
      </c>
      <c r="E1984" s="141">
        <f t="shared" si="9610"/>
        <v>0</v>
      </c>
      <c r="F1984" s="119"/>
      <c r="G1984" s="194"/>
      <c r="H1984" s="194"/>
      <c r="J1984" s="166">
        <f t="shared" si="9531"/>
        <v>0</v>
      </c>
      <c r="K1984" s="166">
        <f t="shared" ref="K1984:U1984" si="9611">K1777+J1984</f>
        <v>0</v>
      </c>
      <c r="L1984" s="166">
        <f t="shared" si="9611"/>
        <v>0</v>
      </c>
      <c r="M1984" s="166">
        <f t="shared" si="9611"/>
        <v>0</v>
      </c>
      <c r="N1984" s="166">
        <f t="shared" si="9611"/>
        <v>0</v>
      </c>
      <c r="O1984" s="166">
        <f t="shared" si="9611"/>
        <v>0</v>
      </c>
      <c r="P1984" s="166">
        <f t="shared" si="9611"/>
        <v>0</v>
      </c>
      <c r="Q1984" s="166">
        <f t="shared" si="9611"/>
        <v>0</v>
      </c>
      <c r="R1984" s="166">
        <f t="shared" si="9611"/>
        <v>0</v>
      </c>
      <c r="S1984" s="166">
        <f t="shared" si="9611"/>
        <v>0</v>
      </c>
      <c r="T1984" s="166">
        <f t="shared" si="9611"/>
        <v>0</v>
      </c>
      <c r="U1984" s="166">
        <f t="shared" si="9611"/>
        <v>0</v>
      </c>
      <c r="V1984" s="166"/>
      <c r="W1984" s="166">
        <f t="shared" si="9533"/>
        <v>0</v>
      </c>
      <c r="X1984" s="166">
        <f t="shared" ref="X1984:AG1984" si="9612">X1777+W1984</f>
        <v>0</v>
      </c>
      <c r="Y1984" s="166">
        <f t="shared" si="9612"/>
        <v>0</v>
      </c>
      <c r="Z1984" s="166">
        <f t="shared" si="9612"/>
        <v>0</v>
      </c>
      <c r="AA1984" s="166">
        <f t="shared" si="9612"/>
        <v>0</v>
      </c>
      <c r="AB1984" s="166">
        <f t="shared" si="9612"/>
        <v>0</v>
      </c>
      <c r="AC1984" s="166">
        <f t="shared" si="9612"/>
        <v>0</v>
      </c>
      <c r="AD1984" s="166">
        <f t="shared" si="9612"/>
        <v>0</v>
      </c>
      <c r="AE1984" s="166">
        <f t="shared" si="9612"/>
        <v>0</v>
      </c>
      <c r="AF1984" s="166">
        <f t="shared" si="9612"/>
        <v>0</v>
      </c>
      <c r="AG1984" s="166">
        <f t="shared" si="9612"/>
        <v>0</v>
      </c>
      <c r="AH1984" s="166">
        <f t="shared" si="9545"/>
        <v>0</v>
      </c>
      <c r="AI1984" s="166"/>
      <c r="AJ1984" s="166">
        <f t="shared" si="9596"/>
        <v>0</v>
      </c>
      <c r="AK1984" s="166">
        <f t="shared" ref="AK1984:AU1984" si="9613">AK1777+AJ1984</f>
        <v>0</v>
      </c>
      <c r="AL1984" s="166">
        <f t="shared" si="9613"/>
        <v>0</v>
      </c>
      <c r="AM1984" s="166">
        <f t="shared" si="9613"/>
        <v>0</v>
      </c>
      <c r="AN1984" s="166">
        <f t="shared" si="9613"/>
        <v>0</v>
      </c>
      <c r="AO1984" s="166">
        <f t="shared" si="9613"/>
        <v>0</v>
      </c>
      <c r="AP1984" s="166">
        <f t="shared" si="9613"/>
        <v>0</v>
      </c>
      <c r="AQ1984" s="166">
        <f t="shared" si="9613"/>
        <v>0</v>
      </c>
      <c r="AR1984" s="166">
        <f t="shared" si="9613"/>
        <v>0</v>
      </c>
      <c r="AS1984" s="166">
        <f t="shared" si="9613"/>
        <v>0</v>
      </c>
      <c r="AT1984" s="166">
        <f t="shared" si="9613"/>
        <v>0</v>
      </c>
      <c r="AU1984" s="166">
        <f t="shared" si="9613"/>
        <v>0</v>
      </c>
      <c r="AV1984" s="166"/>
      <c r="AW1984" s="166">
        <f t="shared" si="9598"/>
        <v>0</v>
      </c>
      <c r="AX1984" s="166">
        <f t="shared" ref="AX1984:BH1984" si="9614">AX1777+AW1984</f>
        <v>0</v>
      </c>
      <c r="AY1984" s="166">
        <f t="shared" si="9614"/>
        <v>0</v>
      </c>
      <c r="AZ1984" s="166">
        <f t="shared" si="9614"/>
        <v>0</v>
      </c>
      <c r="BA1984" s="166">
        <f t="shared" si="9614"/>
        <v>0</v>
      </c>
      <c r="BB1984" s="166">
        <f t="shared" si="9614"/>
        <v>0</v>
      </c>
      <c r="BC1984" s="166">
        <f t="shared" si="9614"/>
        <v>0</v>
      </c>
      <c r="BD1984" s="166">
        <f t="shared" si="9614"/>
        <v>0</v>
      </c>
      <c r="BE1984" s="166">
        <f t="shared" si="9614"/>
        <v>0</v>
      </c>
      <c r="BF1984" s="166">
        <f t="shared" si="9614"/>
        <v>0</v>
      </c>
      <c r="BG1984" s="166">
        <f t="shared" si="9614"/>
        <v>0</v>
      </c>
      <c r="BH1984" s="166">
        <f t="shared" si="9614"/>
        <v>0</v>
      </c>
      <c r="BI1984" s="166"/>
      <c r="BV1984" s="142"/>
      <c r="CI1984" s="142"/>
      <c r="CV1984" s="142"/>
      <c r="DI1984" s="142"/>
      <c r="DV1984" s="142"/>
      <c r="EI1984" s="142"/>
    </row>
    <row r="1985" spans="1:139" ht="15.75" hidden="1" outlineLevel="1" x14ac:dyDescent="0.25">
      <c r="A1985" s="2">
        <f t="shared" ref="A1985:E1985" si="9615">A1778</f>
        <v>69</v>
      </c>
      <c r="B1985" s="1">
        <f t="shared" si="9615"/>
        <v>0</v>
      </c>
      <c r="C1985" s="1">
        <f t="shared" si="9615"/>
        <v>0</v>
      </c>
      <c r="D1985" s="2">
        <f t="shared" si="9615"/>
        <v>0</v>
      </c>
      <c r="E1985" s="141">
        <f t="shared" si="9615"/>
        <v>0</v>
      </c>
      <c r="F1985" s="119"/>
      <c r="G1985" s="194"/>
      <c r="H1985" s="194"/>
      <c r="J1985" s="166">
        <f t="shared" si="9531"/>
        <v>0</v>
      </c>
      <c r="K1985" s="166">
        <f t="shared" ref="K1985:U1985" si="9616">K1778+J1985</f>
        <v>0</v>
      </c>
      <c r="L1985" s="166">
        <f t="shared" si="9616"/>
        <v>0</v>
      </c>
      <c r="M1985" s="166">
        <f t="shared" si="9616"/>
        <v>0</v>
      </c>
      <c r="N1985" s="166">
        <f t="shared" si="9616"/>
        <v>0</v>
      </c>
      <c r="O1985" s="166">
        <f t="shared" si="9616"/>
        <v>0</v>
      </c>
      <c r="P1985" s="166">
        <f t="shared" si="9616"/>
        <v>0</v>
      </c>
      <c r="Q1985" s="166">
        <f t="shared" si="9616"/>
        <v>0</v>
      </c>
      <c r="R1985" s="166">
        <f t="shared" si="9616"/>
        <v>0</v>
      </c>
      <c r="S1985" s="166">
        <f t="shared" si="9616"/>
        <v>0</v>
      </c>
      <c r="T1985" s="166">
        <f t="shared" si="9616"/>
        <v>0</v>
      </c>
      <c r="U1985" s="166">
        <f t="shared" si="9616"/>
        <v>0</v>
      </c>
      <c r="V1985" s="166"/>
      <c r="W1985" s="166">
        <f t="shared" si="9533"/>
        <v>0</v>
      </c>
      <c r="X1985" s="166">
        <f t="shared" ref="X1985:AG1985" si="9617">X1778+W1985</f>
        <v>0</v>
      </c>
      <c r="Y1985" s="166">
        <f t="shared" si="9617"/>
        <v>0</v>
      </c>
      <c r="Z1985" s="166">
        <f t="shared" si="9617"/>
        <v>0</v>
      </c>
      <c r="AA1985" s="166">
        <f t="shared" si="9617"/>
        <v>0</v>
      </c>
      <c r="AB1985" s="166">
        <f t="shared" si="9617"/>
        <v>0</v>
      </c>
      <c r="AC1985" s="166">
        <f t="shared" si="9617"/>
        <v>0</v>
      </c>
      <c r="AD1985" s="166">
        <f t="shared" si="9617"/>
        <v>0</v>
      </c>
      <c r="AE1985" s="166">
        <f t="shared" si="9617"/>
        <v>0</v>
      </c>
      <c r="AF1985" s="166">
        <f t="shared" si="9617"/>
        <v>0</v>
      </c>
      <c r="AG1985" s="166">
        <f t="shared" si="9617"/>
        <v>0</v>
      </c>
      <c r="AH1985" s="166">
        <f t="shared" si="9545"/>
        <v>0</v>
      </c>
      <c r="AI1985" s="166"/>
      <c r="AJ1985" s="166">
        <f t="shared" si="9596"/>
        <v>0</v>
      </c>
      <c r="AK1985" s="166">
        <f t="shared" ref="AK1985:AU1985" si="9618">AK1778+AJ1985</f>
        <v>0</v>
      </c>
      <c r="AL1985" s="166">
        <f t="shared" si="9618"/>
        <v>0</v>
      </c>
      <c r="AM1985" s="166">
        <f t="shared" si="9618"/>
        <v>0</v>
      </c>
      <c r="AN1985" s="166">
        <f t="shared" si="9618"/>
        <v>0</v>
      </c>
      <c r="AO1985" s="166">
        <f t="shared" si="9618"/>
        <v>0</v>
      </c>
      <c r="AP1985" s="166">
        <f t="shared" si="9618"/>
        <v>0</v>
      </c>
      <c r="AQ1985" s="166">
        <f t="shared" si="9618"/>
        <v>0</v>
      </c>
      <c r="AR1985" s="166">
        <f t="shared" si="9618"/>
        <v>0</v>
      </c>
      <c r="AS1985" s="166">
        <f t="shared" si="9618"/>
        <v>0</v>
      </c>
      <c r="AT1985" s="166">
        <f t="shared" si="9618"/>
        <v>0</v>
      </c>
      <c r="AU1985" s="166">
        <f t="shared" si="9618"/>
        <v>0</v>
      </c>
      <c r="AV1985" s="166"/>
      <c r="AW1985" s="166">
        <f t="shared" si="9598"/>
        <v>0</v>
      </c>
      <c r="AX1985" s="166">
        <f t="shared" ref="AX1985:BH1985" si="9619">AX1778+AW1985</f>
        <v>0</v>
      </c>
      <c r="AY1985" s="166">
        <f t="shared" si="9619"/>
        <v>0</v>
      </c>
      <c r="AZ1985" s="166">
        <f t="shared" si="9619"/>
        <v>0</v>
      </c>
      <c r="BA1985" s="166">
        <f t="shared" si="9619"/>
        <v>0</v>
      </c>
      <c r="BB1985" s="166">
        <f t="shared" si="9619"/>
        <v>0</v>
      </c>
      <c r="BC1985" s="166">
        <f t="shared" si="9619"/>
        <v>0</v>
      </c>
      <c r="BD1985" s="166">
        <f t="shared" si="9619"/>
        <v>0</v>
      </c>
      <c r="BE1985" s="166">
        <f t="shared" si="9619"/>
        <v>0</v>
      </c>
      <c r="BF1985" s="166">
        <f t="shared" si="9619"/>
        <v>0</v>
      </c>
      <c r="BG1985" s="166">
        <f t="shared" si="9619"/>
        <v>0</v>
      </c>
      <c r="BH1985" s="166">
        <f t="shared" si="9619"/>
        <v>0</v>
      </c>
      <c r="BI1985" s="166"/>
      <c r="BV1985" s="142"/>
      <c r="CI1985" s="142"/>
      <c r="CV1985" s="142"/>
      <c r="DI1985" s="142"/>
      <c r="DV1985" s="142"/>
      <c r="EI1985" s="142"/>
    </row>
    <row r="1986" spans="1:139" ht="15.75" hidden="1" outlineLevel="1" x14ac:dyDescent="0.25">
      <c r="A1986" s="2">
        <f t="shared" ref="A1986:E1986" si="9620">A1779</f>
        <v>70</v>
      </c>
      <c r="B1986" s="1">
        <f t="shared" si="9620"/>
        <v>0</v>
      </c>
      <c r="C1986" s="1">
        <f t="shared" si="9620"/>
        <v>0</v>
      </c>
      <c r="D1986" s="2">
        <f t="shared" si="9620"/>
        <v>0</v>
      </c>
      <c r="E1986" s="141">
        <f t="shared" si="9620"/>
        <v>0</v>
      </c>
      <c r="F1986" s="119"/>
      <c r="G1986" s="194"/>
      <c r="H1986" s="194"/>
      <c r="J1986" s="166">
        <f t="shared" si="9531"/>
        <v>0</v>
      </c>
      <c r="K1986" s="166">
        <f t="shared" ref="K1986:U1986" si="9621">K1779+J1986</f>
        <v>0</v>
      </c>
      <c r="L1986" s="166">
        <f t="shared" si="9621"/>
        <v>0</v>
      </c>
      <c r="M1986" s="166">
        <f t="shared" si="9621"/>
        <v>0</v>
      </c>
      <c r="N1986" s="166">
        <f t="shared" si="9621"/>
        <v>0</v>
      </c>
      <c r="O1986" s="166">
        <f t="shared" si="9621"/>
        <v>0</v>
      </c>
      <c r="P1986" s="166">
        <f t="shared" si="9621"/>
        <v>0</v>
      </c>
      <c r="Q1986" s="166">
        <f t="shared" si="9621"/>
        <v>0</v>
      </c>
      <c r="R1986" s="166">
        <f t="shared" si="9621"/>
        <v>0</v>
      </c>
      <c r="S1986" s="166">
        <f t="shared" si="9621"/>
        <v>0</v>
      </c>
      <c r="T1986" s="166">
        <f t="shared" si="9621"/>
        <v>0</v>
      </c>
      <c r="U1986" s="166">
        <f t="shared" si="9621"/>
        <v>0</v>
      </c>
      <c r="V1986" s="166"/>
      <c r="W1986" s="166">
        <f t="shared" si="9533"/>
        <v>0</v>
      </c>
      <c r="X1986" s="166">
        <f t="shared" ref="X1986:AG1986" si="9622">X1779+W1986</f>
        <v>0</v>
      </c>
      <c r="Y1986" s="166">
        <f t="shared" si="9622"/>
        <v>0</v>
      </c>
      <c r="Z1986" s="166">
        <f t="shared" si="9622"/>
        <v>0</v>
      </c>
      <c r="AA1986" s="166">
        <f t="shared" si="9622"/>
        <v>0</v>
      </c>
      <c r="AB1986" s="166">
        <f t="shared" si="9622"/>
        <v>0</v>
      </c>
      <c r="AC1986" s="166">
        <f t="shared" si="9622"/>
        <v>0</v>
      </c>
      <c r="AD1986" s="166">
        <f t="shared" si="9622"/>
        <v>0</v>
      </c>
      <c r="AE1986" s="166">
        <f t="shared" si="9622"/>
        <v>0</v>
      </c>
      <c r="AF1986" s="166">
        <f t="shared" si="9622"/>
        <v>0</v>
      </c>
      <c r="AG1986" s="166">
        <f t="shared" si="9622"/>
        <v>0</v>
      </c>
      <c r="AH1986" s="166">
        <f t="shared" si="9545"/>
        <v>0</v>
      </c>
      <c r="AI1986" s="166"/>
      <c r="AJ1986" s="166">
        <f t="shared" si="9596"/>
        <v>0</v>
      </c>
      <c r="AK1986" s="166">
        <f t="shared" ref="AK1986:AU1986" si="9623">AK1779+AJ1986</f>
        <v>0</v>
      </c>
      <c r="AL1986" s="166">
        <f t="shared" si="9623"/>
        <v>0</v>
      </c>
      <c r="AM1986" s="166">
        <f t="shared" si="9623"/>
        <v>0</v>
      </c>
      <c r="AN1986" s="166">
        <f t="shared" si="9623"/>
        <v>0</v>
      </c>
      <c r="AO1986" s="166">
        <f t="shared" si="9623"/>
        <v>0</v>
      </c>
      <c r="AP1986" s="166">
        <f t="shared" si="9623"/>
        <v>0</v>
      </c>
      <c r="AQ1986" s="166">
        <f t="shared" si="9623"/>
        <v>0</v>
      </c>
      <c r="AR1986" s="166">
        <f t="shared" si="9623"/>
        <v>0</v>
      </c>
      <c r="AS1986" s="166">
        <f t="shared" si="9623"/>
        <v>0</v>
      </c>
      <c r="AT1986" s="166">
        <f t="shared" si="9623"/>
        <v>0</v>
      </c>
      <c r="AU1986" s="166">
        <f t="shared" si="9623"/>
        <v>0</v>
      </c>
      <c r="AV1986" s="166"/>
      <c r="AW1986" s="166">
        <f t="shared" si="9598"/>
        <v>0</v>
      </c>
      <c r="AX1986" s="166">
        <f t="shared" ref="AX1986:BH1986" si="9624">AX1779+AW1986</f>
        <v>0</v>
      </c>
      <c r="AY1986" s="166">
        <f t="shared" si="9624"/>
        <v>0</v>
      </c>
      <c r="AZ1986" s="166">
        <f t="shared" si="9624"/>
        <v>0</v>
      </c>
      <c r="BA1986" s="166">
        <f t="shared" si="9624"/>
        <v>0</v>
      </c>
      <c r="BB1986" s="166">
        <f t="shared" si="9624"/>
        <v>0</v>
      </c>
      <c r="BC1986" s="166">
        <f t="shared" si="9624"/>
        <v>0</v>
      </c>
      <c r="BD1986" s="166">
        <f t="shared" si="9624"/>
        <v>0</v>
      </c>
      <c r="BE1986" s="166">
        <f t="shared" si="9624"/>
        <v>0</v>
      </c>
      <c r="BF1986" s="166">
        <f t="shared" si="9624"/>
        <v>0</v>
      </c>
      <c r="BG1986" s="166">
        <f t="shared" si="9624"/>
        <v>0</v>
      </c>
      <c r="BH1986" s="166">
        <f t="shared" si="9624"/>
        <v>0</v>
      </c>
      <c r="BI1986" s="166"/>
      <c r="BV1986" s="142"/>
      <c r="CI1986" s="142"/>
      <c r="CV1986" s="142"/>
      <c r="DI1986" s="142"/>
      <c r="DV1986" s="142"/>
      <c r="EI1986" s="142"/>
    </row>
    <row r="1987" spans="1:139" ht="15.75" hidden="1" outlineLevel="1" x14ac:dyDescent="0.25">
      <c r="A1987" s="2">
        <f t="shared" ref="A1987:E1987" si="9625">A1780</f>
        <v>71</v>
      </c>
      <c r="B1987" s="1">
        <f t="shared" si="9625"/>
        <v>0</v>
      </c>
      <c r="C1987" s="1">
        <f t="shared" si="9625"/>
        <v>0</v>
      </c>
      <c r="D1987" s="2">
        <f t="shared" si="9625"/>
        <v>0</v>
      </c>
      <c r="E1987" s="141">
        <f t="shared" si="9625"/>
        <v>0</v>
      </c>
      <c r="F1987" s="119"/>
      <c r="G1987" s="194"/>
      <c r="H1987" s="194"/>
      <c r="J1987" s="166">
        <f t="shared" si="9531"/>
        <v>0</v>
      </c>
      <c r="K1987" s="166">
        <f t="shared" ref="K1987:U1987" si="9626">K1780+J1987</f>
        <v>0</v>
      </c>
      <c r="L1987" s="166">
        <f t="shared" si="9626"/>
        <v>0</v>
      </c>
      <c r="M1987" s="166">
        <f t="shared" si="9626"/>
        <v>0</v>
      </c>
      <c r="N1987" s="166">
        <f t="shared" si="9626"/>
        <v>0</v>
      </c>
      <c r="O1987" s="166">
        <f t="shared" si="9626"/>
        <v>0</v>
      </c>
      <c r="P1987" s="166">
        <f t="shared" si="9626"/>
        <v>0</v>
      </c>
      <c r="Q1987" s="166">
        <f t="shared" si="9626"/>
        <v>0</v>
      </c>
      <c r="R1987" s="166">
        <f t="shared" si="9626"/>
        <v>0</v>
      </c>
      <c r="S1987" s="166">
        <f t="shared" si="9626"/>
        <v>0</v>
      </c>
      <c r="T1987" s="166">
        <f t="shared" si="9626"/>
        <v>0</v>
      </c>
      <c r="U1987" s="166">
        <f t="shared" si="9626"/>
        <v>0</v>
      </c>
      <c r="V1987" s="166"/>
      <c r="W1987" s="166">
        <f t="shared" si="9533"/>
        <v>0</v>
      </c>
      <c r="X1987" s="166">
        <f t="shared" ref="X1987:AG1987" si="9627">X1780+W1987</f>
        <v>0</v>
      </c>
      <c r="Y1987" s="166">
        <f t="shared" si="9627"/>
        <v>0</v>
      </c>
      <c r="Z1987" s="166">
        <f t="shared" si="9627"/>
        <v>0</v>
      </c>
      <c r="AA1987" s="166">
        <f t="shared" si="9627"/>
        <v>0</v>
      </c>
      <c r="AB1987" s="166">
        <f t="shared" si="9627"/>
        <v>0</v>
      </c>
      <c r="AC1987" s="166">
        <f t="shared" si="9627"/>
        <v>0</v>
      </c>
      <c r="AD1987" s="166">
        <f t="shared" si="9627"/>
        <v>0</v>
      </c>
      <c r="AE1987" s="166">
        <f t="shared" si="9627"/>
        <v>0</v>
      </c>
      <c r="AF1987" s="166">
        <f t="shared" si="9627"/>
        <v>0</v>
      </c>
      <c r="AG1987" s="166">
        <f t="shared" si="9627"/>
        <v>0</v>
      </c>
      <c r="AH1987" s="166">
        <f t="shared" si="9545"/>
        <v>0</v>
      </c>
      <c r="AI1987" s="166"/>
      <c r="AJ1987" s="166">
        <f t="shared" si="9596"/>
        <v>0</v>
      </c>
      <c r="AK1987" s="166">
        <f t="shared" ref="AK1987:AU1987" si="9628">AK1780+AJ1987</f>
        <v>0</v>
      </c>
      <c r="AL1987" s="166">
        <f t="shared" si="9628"/>
        <v>0</v>
      </c>
      <c r="AM1987" s="166">
        <f t="shared" si="9628"/>
        <v>0</v>
      </c>
      <c r="AN1987" s="166">
        <f t="shared" si="9628"/>
        <v>0</v>
      </c>
      <c r="AO1987" s="166">
        <f t="shared" si="9628"/>
        <v>0</v>
      </c>
      <c r="AP1987" s="166">
        <f t="shared" si="9628"/>
        <v>0</v>
      </c>
      <c r="AQ1987" s="166">
        <f t="shared" si="9628"/>
        <v>0</v>
      </c>
      <c r="AR1987" s="166">
        <f t="shared" si="9628"/>
        <v>0</v>
      </c>
      <c r="AS1987" s="166">
        <f t="shared" si="9628"/>
        <v>0</v>
      </c>
      <c r="AT1987" s="166">
        <f t="shared" si="9628"/>
        <v>0</v>
      </c>
      <c r="AU1987" s="166">
        <f t="shared" si="9628"/>
        <v>0</v>
      </c>
      <c r="AV1987" s="166"/>
      <c r="AW1987" s="166">
        <f t="shared" si="9598"/>
        <v>0</v>
      </c>
      <c r="AX1987" s="166">
        <f t="shared" ref="AX1987:BH1987" si="9629">AX1780+AW1987</f>
        <v>0</v>
      </c>
      <c r="AY1987" s="166">
        <f t="shared" si="9629"/>
        <v>0</v>
      </c>
      <c r="AZ1987" s="166">
        <f t="shared" si="9629"/>
        <v>0</v>
      </c>
      <c r="BA1987" s="166">
        <f t="shared" si="9629"/>
        <v>0</v>
      </c>
      <c r="BB1987" s="166">
        <f t="shared" si="9629"/>
        <v>0</v>
      </c>
      <c r="BC1987" s="166">
        <f t="shared" si="9629"/>
        <v>0</v>
      </c>
      <c r="BD1987" s="166">
        <f t="shared" si="9629"/>
        <v>0</v>
      </c>
      <c r="BE1987" s="166">
        <f t="shared" si="9629"/>
        <v>0</v>
      </c>
      <c r="BF1987" s="166">
        <f t="shared" si="9629"/>
        <v>0</v>
      </c>
      <c r="BG1987" s="166">
        <f t="shared" si="9629"/>
        <v>0</v>
      </c>
      <c r="BH1987" s="166">
        <f t="shared" si="9629"/>
        <v>0</v>
      </c>
      <c r="BI1987" s="166"/>
      <c r="BV1987" s="142"/>
      <c r="CI1987" s="142"/>
      <c r="CV1987" s="142"/>
      <c r="DI1987" s="142"/>
      <c r="DV1987" s="142"/>
      <c r="EI1987" s="142"/>
    </row>
    <row r="1988" spans="1:139" ht="15.75" hidden="1" outlineLevel="1" x14ac:dyDescent="0.25">
      <c r="A1988" s="2">
        <f t="shared" ref="A1988:E1988" si="9630">A1781</f>
        <v>72</v>
      </c>
      <c r="B1988" s="1">
        <f t="shared" si="9630"/>
        <v>0</v>
      </c>
      <c r="C1988" s="1">
        <f t="shared" si="9630"/>
        <v>0</v>
      </c>
      <c r="D1988" s="2">
        <f t="shared" si="9630"/>
        <v>0</v>
      </c>
      <c r="E1988" s="141">
        <f t="shared" si="9630"/>
        <v>0</v>
      </c>
      <c r="F1988" s="119"/>
      <c r="G1988" s="194"/>
      <c r="H1988" s="194"/>
      <c r="J1988" s="166">
        <f t="shared" si="9531"/>
        <v>0</v>
      </c>
      <c r="K1988" s="166">
        <f t="shared" ref="K1988:U1988" si="9631">K1781+J1988</f>
        <v>0</v>
      </c>
      <c r="L1988" s="166">
        <f t="shared" si="9631"/>
        <v>0</v>
      </c>
      <c r="M1988" s="166">
        <f t="shared" si="9631"/>
        <v>0</v>
      </c>
      <c r="N1988" s="166">
        <f t="shared" si="9631"/>
        <v>0</v>
      </c>
      <c r="O1988" s="166">
        <f t="shared" si="9631"/>
        <v>0</v>
      </c>
      <c r="P1988" s="166">
        <f t="shared" si="9631"/>
        <v>0</v>
      </c>
      <c r="Q1988" s="166">
        <f t="shared" si="9631"/>
        <v>0</v>
      </c>
      <c r="R1988" s="166">
        <f t="shared" si="9631"/>
        <v>0</v>
      </c>
      <c r="S1988" s="166">
        <f t="shared" si="9631"/>
        <v>0</v>
      </c>
      <c r="T1988" s="166">
        <f t="shared" si="9631"/>
        <v>0</v>
      </c>
      <c r="U1988" s="166">
        <f t="shared" si="9631"/>
        <v>0</v>
      </c>
      <c r="V1988" s="166"/>
      <c r="W1988" s="166">
        <f t="shared" si="9533"/>
        <v>0</v>
      </c>
      <c r="X1988" s="166">
        <f t="shared" ref="X1988:AG1988" si="9632">X1781+W1988</f>
        <v>0</v>
      </c>
      <c r="Y1988" s="166">
        <f t="shared" si="9632"/>
        <v>0</v>
      </c>
      <c r="Z1988" s="166">
        <f t="shared" si="9632"/>
        <v>0</v>
      </c>
      <c r="AA1988" s="166">
        <f t="shared" si="9632"/>
        <v>0</v>
      </c>
      <c r="AB1988" s="166">
        <f t="shared" si="9632"/>
        <v>0</v>
      </c>
      <c r="AC1988" s="166">
        <f t="shared" si="9632"/>
        <v>0</v>
      </c>
      <c r="AD1988" s="166">
        <f t="shared" si="9632"/>
        <v>0</v>
      </c>
      <c r="AE1988" s="166">
        <f t="shared" si="9632"/>
        <v>0</v>
      </c>
      <c r="AF1988" s="166">
        <f t="shared" si="9632"/>
        <v>0</v>
      </c>
      <c r="AG1988" s="166">
        <f t="shared" si="9632"/>
        <v>0</v>
      </c>
      <c r="AH1988" s="166">
        <f t="shared" si="9545"/>
        <v>0</v>
      </c>
      <c r="AI1988" s="166"/>
      <c r="AJ1988" s="166">
        <f t="shared" si="9596"/>
        <v>0</v>
      </c>
      <c r="AK1988" s="166">
        <f t="shared" ref="AK1988:AU1988" si="9633">AK1781+AJ1988</f>
        <v>0</v>
      </c>
      <c r="AL1988" s="166">
        <f t="shared" si="9633"/>
        <v>0</v>
      </c>
      <c r="AM1988" s="166">
        <f t="shared" si="9633"/>
        <v>0</v>
      </c>
      <c r="AN1988" s="166">
        <f t="shared" si="9633"/>
        <v>0</v>
      </c>
      <c r="AO1988" s="166">
        <f t="shared" si="9633"/>
        <v>0</v>
      </c>
      <c r="AP1988" s="166">
        <f t="shared" si="9633"/>
        <v>0</v>
      </c>
      <c r="AQ1988" s="166">
        <f t="shared" si="9633"/>
        <v>0</v>
      </c>
      <c r="AR1988" s="166">
        <f t="shared" si="9633"/>
        <v>0</v>
      </c>
      <c r="AS1988" s="166">
        <f t="shared" si="9633"/>
        <v>0</v>
      </c>
      <c r="AT1988" s="166">
        <f t="shared" si="9633"/>
        <v>0</v>
      </c>
      <c r="AU1988" s="166">
        <f t="shared" si="9633"/>
        <v>0</v>
      </c>
      <c r="AV1988" s="166"/>
      <c r="AW1988" s="166">
        <f t="shared" si="9598"/>
        <v>0</v>
      </c>
      <c r="AX1988" s="166">
        <f t="shared" ref="AX1988:BH1988" si="9634">AX1781+AW1988</f>
        <v>0</v>
      </c>
      <c r="AY1988" s="166">
        <f t="shared" si="9634"/>
        <v>0</v>
      </c>
      <c r="AZ1988" s="166">
        <f t="shared" si="9634"/>
        <v>0</v>
      </c>
      <c r="BA1988" s="166">
        <f t="shared" si="9634"/>
        <v>0</v>
      </c>
      <c r="BB1988" s="166">
        <f t="shared" si="9634"/>
        <v>0</v>
      </c>
      <c r="BC1988" s="166">
        <f t="shared" si="9634"/>
        <v>0</v>
      </c>
      <c r="BD1988" s="166">
        <f t="shared" si="9634"/>
        <v>0</v>
      </c>
      <c r="BE1988" s="166">
        <f t="shared" si="9634"/>
        <v>0</v>
      </c>
      <c r="BF1988" s="166">
        <f t="shared" si="9634"/>
        <v>0</v>
      </c>
      <c r="BG1988" s="166">
        <f t="shared" si="9634"/>
        <v>0</v>
      </c>
      <c r="BH1988" s="166">
        <f t="shared" si="9634"/>
        <v>0</v>
      </c>
      <c r="BI1988" s="166"/>
      <c r="BV1988" s="142"/>
      <c r="CI1988" s="142"/>
      <c r="CV1988" s="142"/>
      <c r="DI1988" s="142"/>
      <c r="DV1988" s="142"/>
      <c r="EI1988" s="142"/>
    </row>
    <row r="1989" spans="1:139" ht="15.75" hidden="1" outlineLevel="1" x14ac:dyDescent="0.25">
      <c r="A1989" s="2">
        <f t="shared" ref="A1989:E1989" si="9635">A1782</f>
        <v>73</v>
      </c>
      <c r="B1989" s="1">
        <f t="shared" si="9635"/>
        <v>0</v>
      </c>
      <c r="C1989" s="1">
        <f t="shared" si="9635"/>
        <v>0</v>
      </c>
      <c r="D1989" s="2">
        <f t="shared" si="9635"/>
        <v>0</v>
      </c>
      <c r="E1989" s="141">
        <f t="shared" si="9635"/>
        <v>0</v>
      </c>
      <c r="F1989" s="119"/>
      <c r="G1989" s="194"/>
      <c r="H1989" s="194"/>
      <c r="J1989" s="166">
        <f t="shared" si="9531"/>
        <v>0</v>
      </c>
      <c r="K1989" s="166">
        <f t="shared" ref="K1989:U1989" si="9636">K1782+J1989</f>
        <v>0</v>
      </c>
      <c r="L1989" s="166">
        <f t="shared" si="9636"/>
        <v>0</v>
      </c>
      <c r="M1989" s="166">
        <f t="shared" si="9636"/>
        <v>0</v>
      </c>
      <c r="N1989" s="166">
        <f t="shared" si="9636"/>
        <v>0</v>
      </c>
      <c r="O1989" s="166">
        <f t="shared" si="9636"/>
        <v>0</v>
      </c>
      <c r="P1989" s="166">
        <f t="shared" si="9636"/>
        <v>0</v>
      </c>
      <c r="Q1989" s="166">
        <f t="shared" si="9636"/>
        <v>0</v>
      </c>
      <c r="R1989" s="166">
        <f t="shared" si="9636"/>
        <v>0</v>
      </c>
      <c r="S1989" s="166">
        <f t="shared" si="9636"/>
        <v>0</v>
      </c>
      <c r="T1989" s="166">
        <f t="shared" si="9636"/>
        <v>0</v>
      </c>
      <c r="U1989" s="166">
        <f t="shared" si="9636"/>
        <v>0</v>
      </c>
      <c r="V1989" s="166"/>
      <c r="W1989" s="166">
        <f t="shared" si="9533"/>
        <v>0</v>
      </c>
      <c r="X1989" s="166">
        <f t="shared" ref="X1989:AG1989" si="9637">X1782+W1989</f>
        <v>0</v>
      </c>
      <c r="Y1989" s="166">
        <f t="shared" si="9637"/>
        <v>0</v>
      </c>
      <c r="Z1989" s="166">
        <f t="shared" si="9637"/>
        <v>0</v>
      </c>
      <c r="AA1989" s="166">
        <f t="shared" si="9637"/>
        <v>0</v>
      </c>
      <c r="AB1989" s="166">
        <f t="shared" si="9637"/>
        <v>0</v>
      </c>
      <c r="AC1989" s="166">
        <f t="shared" si="9637"/>
        <v>0</v>
      </c>
      <c r="AD1989" s="166">
        <f t="shared" si="9637"/>
        <v>0</v>
      </c>
      <c r="AE1989" s="166">
        <f t="shared" si="9637"/>
        <v>0</v>
      </c>
      <c r="AF1989" s="166">
        <f t="shared" si="9637"/>
        <v>0</v>
      </c>
      <c r="AG1989" s="166">
        <f t="shared" si="9637"/>
        <v>0</v>
      </c>
      <c r="AH1989" s="166">
        <f t="shared" si="9545"/>
        <v>0</v>
      </c>
      <c r="AI1989" s="166"/>
      <c r="AJ1989" s="166">
        <f t="shared" si="9596"/>
        <v>0</v>
      </c>
      <c r="AK1989" s="166">
        <f t="shared" ref="AK1989:AU1989" si="9638">AK1782+AJ1989</f>
        <v>0</v>
      </c>
      <c r="AL1989" s="166">
        <f t="shared" si="9638"/>
        <v>0</v>
      </c>
      <c r="AM1989" s="166">
        <f t="shared" si="9638"/>
        <v>0</v>
      </c>
      <c r="AN1989" s="166">
        <f t="shared" si="9638"/>
        <v>0</v>
      </c>
      <c r="AO1989" s="166">
        <f t="shared" si="9638"/>
        <v>0</v>
      </c>
      <c r="AP1989" s="166">
        <f t="shared" si="9638"/>
        <v>0</v>
      </c>
      <c r="AQ1989" s="166">
        <f t="shared" si="9638"/>
        <v>0</v>
      </c>
      <c r="AR1989" s="166">
        <f t="shared" si="9638"/>
        <v>0</v>
      </c>
      <c r="AS1989" s="166">
        <f t="shared" si="9638"/>
        <v>0</v>
      </c>
      <c r="AT1989" s="166">
        <f t="shared" si="9638"/>
        <v>0</v>
      </c>
      <c r="AU1989" s="166">
        <f t="shared" si="9638"/>
        <v>0</v>
      </c>
      <c r="AV1989" s="166"/>
      <c r="AW1989" s="166">
        <f t="shared" si="9598"/>
        <v>0</v>
      </c>
      <c r="AX1989" s="166">
        <f t="shared" ref="AX1989:BH1989" si="9639">AX1782+AW1989</f>
        <v>0</v>
      </c>
      <c r="AY1989" s="166">
        <f t="shared" si="9639"/>
        <v>0</v>
      </c>
      <c r="AZ1989" s="166">
        <f t="shared" si="9639"/>
        <v>0</v>
      </c>
      <c r="BA1989" s="166">
        <f t="shared" si="9639"/>
        <v>0</v>
      </c>
      <c r="BB1989" s="166">
        <f t="shared" si="9639"/>
        <v>0</v>
      </c>
      <c r="BC1989" s="166">
        <f t="shared" si="9639"/>
        <v>0</v>
      </c>
      <c r="BD1989" s="166">
        <f t="shared" si="9639"/>
        <v>0</v>
      </c>
      <c r="BE1989" s="166">
        <f t="shared" si="9639"/>
        <v>0</v>
      </c>
      <c r="BF1989" s="166">
        <f t="shared" si="9639"/>
        <v>0</v>
      </c>
      <c r="BG1989" s="166">
        <f t="shared" si="9639"/>
        <v>0</v>
      </c>
      <c r="BH1989" s="166">
        <f t="shared" si="9639"/>
        <v>0</v>
      </c>
      <c r="BI1989" s="166"/>
      <c r="BV1989" s="142"/>
      <c r="CI1989" s="142"/>
      <c r="CV1989" s="142"/>
      <c r="DI1989" s="142"/>
      <c r="DV1989" s="142"/>
      <c r="EI1989" s="142"/>
    </row>
    <row r="1990" spans="1:139" ht="15.75" hidden="1" outlineLevel="1" x14ac:dyDescent="0.25">
      <c r="A1990" s="2">
        <f t="shared" ref="A1990:E1990" si="9640">A1783</f>
        <v>74</v>
      </c>
      <c r="B1990" s="1">
        <f t="shared" si="9640"/>
        <v>0</v>
      </c>
      <c r="C1990" s="1">
        <f t="shared" si="9640"/>
        <v>0</v>
      </c>
      <c r="D1990" s="2">
        <f t="shared" si="9640"/>
        <v>0</v>
      </c>
      <c r="E1990" s="141">
        <f t="shared" si="9640"/>
        <v>0</v>
      </c>
      <c r="F1990" s="119"/>
      <c r="G1990" s="194"/>
      <c r="H1990" s="194"/>
      <c r="J1990" s="166">
        <f t="shared" si="9531"/>
        <v>0</v>
      </c>
      <c r="K1990" s="166">
        <f t="shared" ref="K1990:U1990" si="9641">K1783+J1990</f>
        <v>0</v>
      </c>
      <c r="L1990" s="166">
        <f t="shared" si="9641"/>
        <v>0</v>
      </c>
      <c r="M1990" s="166">
        <f t="shared" si="9641"/>
        <v>0</v>
      </c>
      <c r="N1990" s="166">
        <f t="shared" si="9641"/>
        <v>0</v>
      </c>
      <c r="O1990" s="166">
        <f t="shared" si="9641"/>
        <v>0</v>
      </c>
      <c r="P1990" s="166">
        <f t="shared" si="9641"/>
        <v>0</v>
      </c>
      <c r="Q1990" s="166">
        <f t="shared" si="9641"/>
        <v>0</v>
      </c>
      <c r="R1990" s="166">
        <f t="shared" si="9641"/>
        <v>0</v>
      </c>
      <c r="S1990" s="166">
        <f t="shared" si="9641"/>
        <v>0</v>
      </c>
      <c r="T1990" s="166">
        <f t="shared" si="9641"/>
        <v>0</v>
      </c>
      <c r="U1990" s="166">
        <f t="shared" si="9641"/>
        <v>0</v>
      </c>
      <c r="V1990" s="166"/>
      <c r="W1990" s="166">
        <f t="shared" si="9533"/>
        <v>0</v>
      </c>
      <c r="X1990" s="166">
        <f t="shared" ref="X1990:AG1990" si="9642">X1783+W1990</f>
        <v>0</v>
      </c>
      <c r="Y1990" s="166">
        <f t="shared" si="9642"/>
        <v>0</v>
      </c>
      <c r="Z1990" s="166">
        <f t="shared" si="9642"/>
        <v>0</v>
      </c>
      <c r="AA1990" s="166">
        <f t="shared" si="9642"/>
        <v>0</v>
      </c>
      <c r="AB1990" s="166">
        <f t="shared" si="9642"/>
        <v>0</v>
      </c>
      <c r="AC1990" s="166">
        <f t="shared" si="9642"/>
        <v>0</v>
      </c>
      <c r="AD1990" s="166">
        <f t="shared" si="9642"/>
        <v>0</v>
      </c>
      <c r="AE1990" s="166">
        <f t="shared" si="9642"/>
        <v>0</v>
      </c>
      <c r="AF1990" s="166">
        <f t="shared" si="9642"/>
        <v>0</v>
      </c>
      <c r="AG1990" s="166">
        <f t="shared" si="9642"/>
        <v>0</v>
      </c>
      <c r="AH1990" s="166">
        <f t="shared" si="9545"/>
        <v>0</v>
      </c>
      <c r="AI1990" s="166"/>
      <c r="AJ1990" s="166">
        <f t="shared" si="9596"/>
        <v>0</v>
      </c>
      <c r="AK1990" s="166">
        <f t="shared" ref="AK1990:AU1990" si="9643">AK1783+AJ1990</f>
        <v>0</v>
      </c>
      <c r="AL1990" s="166">
        <f t="shared" si="9643"/>
        <v>0</v>
      </c>
      <c r="AM1990" s="166">
        <f t="shared" si="9643"/>
        <v>0</v>
      </c>
      <c r="AN1990" s="166">
        <f t="shared" si="9643"/>
        <v>0</v>
      </c>
      <c r="AO1990" s="166">
        <f t="shared" si="9643"/>
        <v>0</v>
      </c>
      <c r="AP1990" s="166">
        <f t="shared" si="9643"/>
        <v>0</v>
      </c>
      <c r="AQ1990" s="166">
        <f t="shared" si="9643"/>
        <v>0</v>
      </c>
      <c r="AR1990" s="166">
        <f t="shared" si="9643"/>
        <v>0</v>
      </c>
      <c r="AS1990" s="166">
        <f t="shared" si="9643"/>
        <v>0</v>
      </c>
      <c r="AT1990" s="166">
        <f t="shared" si="9643"/>
        <v>0</v>
      </c>
      <c r="AU1990" s="166">
        <f t="shared" si="9643"/>
        <v>0</v>
      </c>
      <c r="AV1990" s="166"/>
      <c r="AW1990" s="166">
        <f t="shared" si="9598"/>
        <v>0</v>
      </c>
      <c r="AX1990" s="166">
        <f t="shared" ref="AX1990:BH1990" si="9644">AX1783+AW1990</f>
        <v>0</v>
      </c>
      <c r="AY1990" s="166">
        <f t="shared" si="9644"/>
        <v>0</v>
      </c>
      <c r="AZ1990" s="166">
        <f t="shared" si="9644"/>
        <v>0</v>
      </c>
      <c r="BA1990" s="166">
        <f t="shared" si="9644"/>
        <v>0</v>
      </c>
      <c r="BB1990" s="166">
        <f t="shared" si="9644"/>
        <v>0</v>
      </c>
      <c r="BC1990" s="166">
        <f t="shared" si="9644"/>
        <v>0</v>
      </c>
      <c r="BD1990" s="166">
        <f t="shared" si="9644"/>
        <v>0</v>
      </c>
      <c r="BE1990" s="166">
        <f t="shared" si="9644"/>
        <v>0</v>
      </c>
      <c r="BF1990" s="166">
        <f t="shared" si="9644"/>
        <v>0</v>
      </c>
      <c r="BG1990" s="166">
        <f t="shared" si="9644"/>
        <v>0</v>
      </c>
      <c r="BH1990" s="166">
        <f t="shared" si="9644"/>
        <v>0</v>
      </c>
      <c r="BI1990" s="166"/>
      <c r="BV1990" s="142"/>
      <c r="CI1990" s="142"/>
      <c r="CV1990" s="142"/>
      <c r="DI1990" s="142"/>
      <c r="DV1990" s="142"/>
      <c r="EI1990" s="142"/>
    </row>
    <row r="1991" spans="1:139" ht="15.75" hidden="1" outlineLevel="1" x14ac:dyDescent="0.25">
      <c r="A1991" s="2">
        <f t="shared" ref="A1991:E1991" si="9645">A1784</f>
        <v>75</v>
      </c>
      <c r="B1991" s="1">
        <f t="shared" si="9645"/>
        <v>0</v>
      </c>
      <c r="C1991" s="1">
        <f t="shared" si="9645"/>
        <v>0</v>
      </c>
      <c r="D1991" s="2">
        <f t="shared" si="9645"/>
        <v>0</v>
      </c>
      <c r="E1991" s="141">
        <f t="shared" si="9645"/>
        <v>0</v>
      </c>
      <c r="F1991" s="119"/>
      <c r="G1991" s="194"/>
      <c r="H1991" s="194"/>
      <c r="J1991" s="166">
        <f t="shared" si="9531"/>
        <v>0</v>
      </c>
      <c r="K1991" s="166">
        <f t="shared" ref="K1991:U1991" si="9646">K1784+J1991</f>
        <v>0</v>
      </c>
      <c r="L1991" s="166">
        <f t="shared" si="9646"/>
        <v>0</v>
      </c>
      <c r="M1991" s="166">
        <f t="shared" si="9646"/>
        <v>0</v>
      </c>
      <c r="N1991" s="166">
        <f t="shared" si="9646"/>
        <v>0</v>
      </c>
      <c r="O1991" s="166">
        <f t="shared" si="9646"/>
        <v>0</v>
      </c>
      <c r="P1991" s="166">
        <f t="shared" si="9646"/>
        <v>0</v>
      </c>
      <c r="Q1991" s="166">
        <f t="shared" si="9646"/>
        <v>0</v>
      </c>
      <c r="R1991" s="166">
        <f t="shared" si="9646"/>
        <v>0</v>
      </c>
      <c r="S1991" s="166">
        <f t="shared" si="9646"/>
        <v>0</v>
      </c>
      <c r="T1991" s="166">
        <f t="shared" si="9646"/>
        <v>0</v>
      </c>
      <c r="U1991" s="166">
        <f t="shared" si="9646"/>
        <v>0</v>
      </c>
      <c r="V1991" s="166"/>
      <c r="W1991" s="166">
        <f t="shared" si="9533"/>
        <v>0</v>
      </c>
      <c r="X1991" s="166">
        <f t="shared" ref="X1991:AG1991" si="9647">X1784+W1991</f>
        <v>0</v>
      </c>
      <c r="Y1991" s="166">
        <f t="shared" si="9647"/>
        <v>0</v>
      </c>
      <c r="Z1991" s="166">
        <f t="shared" si="9647"/>
        <v>0</v>
      </c>
      <c r="AA1991" s="166">
        <f t="shared" si="9647"/>
        <v>0</v>
      </c>
      <c r="AB1991" s="166">
        <f t="shared" si="9647"/>
        <v>0</v>
      </c>
      <c r="AC1991" s="166">
        <f t="shared" si="9647"/>
        <v>0</v>
      </c>
      <c r="AD1991" s="166">
        <f t="shared" si="9647"/>
        <v>0</v>
      </c>
      <c r="AE1991" s="166">
        <f t="shared" si="9647"/>
        <v>0</v>
      </c>
      <c r="AF1991" s="166">
        <f t="shared" si="9647"/>
        <v>0</v>
      </c>
      <c r="AG1991" s="166">
        <f t="shared" si="9647"/>
        <v>0</v>
      </c>
      <c r="AH1991" s="166">
        <f t="shared" si="9545"/>
        <v>0</v>
      </c>
      <c r="AI1991" s="166"/>
      <c r="AJ1991" s="166">
        <f t="shared" si="9596"/>
        <v>0</v>
      </c>
      <c r="AK1991" s="166">
        <f t="shared" ref="AK1991:AU1991" si="9648">AK1784+AJ1991</f>
        <v>0</v>
      </c>
      <c r="AL1991" s="166">
        <f t="shared" si="9648"/>
        <v>0</v>
      </c>
      <c r="AM1991" s="166">
        <f t="shared" si="9648"/>
        <v>0</v>
      </c>
      <c r="AN1991" s="166">
        <f t="shared" si="9648"/>
        <v>0</v>
      </c>
      <c r="AO1991" s="166">
        <f t="shared" si="9648"/>
        <v>0</v>
      </c>
      <c r="AP1991" s="166">
        <f t="shared" si="9648"/>
        <v>0</v>
      </c>
      <c r="AQ1991" s="166">
        <f t="shared" si="9648"/>
        <v>0</v>
      </c>
      <c r="AR1991" s="166">
        <f t="shared" si="9648"/>
        <v>0</v>
      </c>
      <c r="AS1991" s="166">
        <f t="shared" si="9648"/>
        <v>0</v>
      </c>
      <c r="AT1991" s="166">
        <f t="shared" si="9648"/>
        <v>0</v>
      </c>
      <c r="AU1991" s="166">
        <f t="shared" si="9648"/>
        <v>0</v>
      </c>
      <c r="AV1991" s="166"/>
      <c r="AW1991" s="166">
        <f t="shared" si="9598"/>
        <v>0</v>
      </c>
      <c r="AX1991" s="166">
        <f t="shared" ref="AX1991:BH1991" si="9649">AX1784+AW1991</f>
        <v>0</v>
      </c>
      <c r="AY1991" s="166">
        <f t="shared" si="9649"/>
        <v>0</v>
      </c>
      <c r="AZ1991" s="166">
        <f t="shared" si="9649"/>
        <v>0</v>
      </c>
      <c r="BA1991" s="166">
        <f t="shared" si="9649"/>
        <v>0</v>
      </c>
      <c r="BB1991" s="166">
        <f t="shared" si="9649"/>
        <v>0</v>
      </c>
      <c r="BC1991" s="166">
        <f t="shared" si="9649"/>
        <v>0</v>
      </c>
      <c r="BD1991" s="166">
        <f t="shared" si="9649"/>
        <v>0</v>
      </c>
      <c r="BE1991" s="166">
        <f t="shared" si="9649"/>
        <v>0</v>
      </c>
      <c r="BF1991" s="166">
        <f t="shared" si="9649"/>
        <v>0</v>
      </c>
      <c r="BG1991" s="166">
        <f t="shared" si="9649"/>
        <v>0</v>
      </c>
      <c r="BH1991" s="166">
        <f t="shared" si="9649"/>
        <v>0</v>
      </c>
      <c r="BI1991" s="166"/>
      <c r="BV1991" s="142"/>
      <c r="CI1991" s="142"/>
      <c r="CV1991" s="142"/>
      <c r="DI1991" s="142"/>
      <c r="DV1991" s="142"/>
      <c r="EI1991" s="142"/>
    </row>
    <row r="1992" spans="1:139" ht="15.75" hidden="1" outlineLevel="1" x14ac:dyDescent="0.25">
      <c r="A1992" s="2">
        <f t="shared" ref="A1992:E1992" si="9650">A1785</f>
        <v>76</v>
      </c>
      <c r="B1992" s="1">
        <f t="shared" si="9650"/>
        <v>0</v>
      </c>
      <c r="C1992" s="1">
        <f t="shared" si="9650"/>
        <v>0</v>
      </c>
      <c r="D1992" s="2">
        <f t="shared" si="9650"/>
        <v>0</v>
      </c>
      <c r="E1992" s="141">
        <f t="shared" si="9650"/>
        <v>0</v>
      </c>
      <c r="F1992" s="119"/>
      <c r="G1992" s="194"/>
      <c r="H1992" s="194"/>
      <c r="J1992" s="166">
        <f t="shared" si="9531"/>
        <v>0</v>
      </c>
      <c r="K1992" s="166">
        <f t="shared" ref="K1992:U1992" si="9651">K1785+J1992</f>
        <v>0</v>
      </c>
      <c r="L1992" s="166">
        <f t="shared" si="9651"/>
        <v>0</v>
      </c>
      <c r="M1992" s="166">
        <f t="shared" si="9651"/>
        <v>0</v>
      </c>
      <c r="N1992" s="166">
        <f t="shared" si="9651"/>
        <v>0</v>
      </c>
      <c r="O1992" s="166">
        <f t="shared" si="9651"/>
        <v>0</v>
      </c>
      <c r="P1992" s="166">
        <f t="shared" si="9651"/>
        <v>0</v>
      </c>
      <c r="Q1992" s="166">
        <f t="shared" si="9651"/>
        <v>0</v>
      </c>
      <c r="R1992" s="166">
        <f t="shared" si="9651"/>
        <v>0</v>
      </c>
      <c r="S1992" s="166">
        <f t="shared" si="9651"/>
        <v>0</v>
      </c>
      <c r="T1992" s="166">
        <f t="shared" si="9651"/>
        <v>0</v>
      </c>
      <c r="U1992" s="166">
        <f t="shared" si="9651"/>
        <v>0</v>
      </c>
      <c r="V1992" s="166"/>
      <c r="W1992" s="166">
        <f t="shared" si="9533"/>
        <v>0</v>
      </c>
      <c r="X1992" s="166">
        <f t="shared" ref="X1992:AG1992" si="9652">X1785+W1992</f>
        <v>0</v>
      </c>
      <c r="Y1992" s="166">
        <f t="shared" si="9652"/>
        <v>0</v>
      </c>
      <c r="Z1992" s="166">
        <f t="shared" si="9652"/>
        <v>0</v>
      </c>
      <c r="AA1992" s="166">
        <f t="shared" si="9652"/>
        <v>0</v>
      </c>
      <c r="AB1992" s="166">
        <f t="shared" si="9652"/>
        <v>0</v>
      </c>
      <c r="AC1992" s="166">
        <f t="shared" si="9652"/>
        <v>0</v>
      </c>
      <c r="AD1992" s="166">
        <f t="shared" si="9652"/>
        <v>0</v>
      </c>
      <c r="AE1992" s="166">
        <f t="shared" si="9652"/>
        <v>0</v>
      </c>
      <c r="AF1992" s="166">
        <f t="shared" si="9652"/>
        <v>0</v>
      </c>
      <c r="AG1992" s="166">
        <f t="shared" si="9652"/>
        <v>0</v>
      </c>
      <c r="AH1992" s="166">
        <f t="shared" si="9545"/>
        <v>0</v>
      </c>
      <c r="AI1992" s="166"/>
      <c r="AJ1992" s="166">
        <f t="shared" si="9596"/>
        <v>0</v>
      </c>
      <c r="AK1992" s="166">
        <f t="shared" ref="AK1992:AU1992" si="9653">AK1785+AJ1992</f>
        <v>0</v>
      </c>
      <c r="AL1992" s="166">
        <f t="shared" si="9653"/>
        <v>0</v>
      </c>
      <c r="AM1992" s="166">
        <f t="shared" si="9653"/>
        <v>0</v>
      </c>
      <c r="AN1992" s="166">
        <f t="shared" si="9653"/>
        <v>0</v>
      </c>
      <c r="AO1992" s="166">
        <f t="shared" si="9653"/>
        <v>0</v>
      </c>
      <c r="AP1992" s="166">
        <f t="shared" si="9653"/>
        <v>0</v>
      </c>
      <c r="AQ1992" s="166">
        <f t="shared" si="9653"/>
        <v>0</v>
      </c>
      <c r="AR1992" s="166">
        <f t="shared" si="9653"/>
        <v>0</v>
      </c>
      <c r="AS1992" s="166">
        <f t="shared" si="9653"/>
        <v>0</v>
      </c>
      <c r="AT1992" s="166">
        <f t="shared" si="9653"/>
        <v>0</v>
      </c>
      <c r="AU1992" s="166">
        <f t="shared" si="9653"/>
        <v>0</v>
      </c>
      <c r="AV1992" s="166"/>
      <c r="AW1992" s="166">
        <f t="shared" si="9598"/>
        <v>0</v>
      </c>
      <c r="AX1992" s="166">
        <f t="shared" ref="AX1992:BH1992" si="9654">AX1785+AW1992</f>
        <v>0</v>
      </c>
      <c r="AY1992" s="166">
        <f t="shared" si="9654"/>
        <v>0</v>
      </c>
      <c r="AZ1992" s="166">
        <f t="shared" si="9654"/>
        <v>0</v>
      </c>
      <c r="BA1992" s="166">
        <f t="shared" si="9654"/>
        <v>0</v>
      </c>
      <c r="BB1992" s="166">
        <f t="shared" si="9654"/>
        <v>0</v>
      </c>
      <c r="BC1992" s="166">
        <f t="shared" si="9654"/>
        <v>0</v>
      </c>
      <c r="BD1992" s="166">
        <f t="shared" si="9654"/>
        <v>0</v>
      </c>
      <c r="BE1992" s="166">
        <f t="shared" si="9654"/>
        <v>0</v>
      </c>
      <c r="BF1992" s="166">
        <f t="shared" si="9654"/>
        <v>0</v>
      </c>
      <c r="BG1992" s="166">
        <f t="shared" si="9654"/>
        <v>0</v>
      </c>
      <c r="BH1992" s="166">
        <f t="shared" si="9654"/>
        <v>0</v>
      </c>
      <c r="BI1992" s="166"/>
      <c r="BV1992" s="142"/>
      <c r="CI1992" s="142"/>
      <c r="CV1992" s="142"/>
      <c r="DI1992" s="142"/>
      <c r="DV1992" s="142"/>
      <c r="EI1992" s="142"/>
    </row>
    <row r="1993" spans="1:139" ht="15.75" hidden="1" outlineLevel="1" x14ac:dyDescent="0.25">
      <c r="A1993" s="2">
        <f t="shared" ref="A1993:E1993" si="9655">A1786</f>
        <v>77</v>
      </c>
      <c r="B1993" s="1">
        <f t="shared" si="9655"/>
        <v>0</v>
      </c>
      <c r="C1993" s="1">
        <f t="shared" si="9655"/>
        <v>0</v>
      </c>
      <c r="D1993" s="2">
        <f t="shared" si="9655"/>
        <v>0</v>
      </c>
      <c r="E1993" s="141">
        <f t="shared" si="9655"/>
        <v>0</v>
      </c>
      <c r="F1993" s="119"/>
      <c r="G1993" s="194"/>
      <c r="H1993" s="194"/>
      <c r="J1993" s="166">
        <f t="shared" si="9531"/>
        <v>0</v>
      </c>
      <c r="K1993" s="166">
        <f t="shared" ref="K1993:U1993" si="9656">K1786+J1993</f>
        <v>0</v>
      </c>
      <c r="L1993" s="166">
        <f t="shared" si="9656"/>
        <v>0</v>
      </c>
      <c r="M1993" s="166">
        <f t="shared" si="9656"/>
        <v>0</v>
      </c>
      <c r="N1993" s="166">
        <f t="shared" si="9656"/>
        <v>0</v>
      </c>
      <c r="O1993" s="166">
        <f t="shared" si="9656"/>
        <v>0</v>
      </c>
      <c r="P1993" s="166">
        <f t="shared" si="9656"/>
        <v>0</v>
      </c>
      <c r="Q1993" s="166">
        <f t="shared" si="9656"/>
        <v>0</v>
      </c>
      <c r="R1993" s="166">
        <f t="shared" si="9656"/>
        <v>0</v>
      </c>
      <c r="S1993" s="166">
        <f t="shared" si="9656"/>
        <v>0</v>
      </c>
      <c r="T1993" s="166">
        <f t="shared" si="9656"/>
        <v>0</v>
      </c>
      <c r="U1993" s="166">
        <f t="shared" si="9656"/>
        <v>0</v>
      </c>
      <c r="V1993" s="166"/>
      <c r="W1993" s="166">
        <f t="shared" si="9533"/>
        <v>0</v>
      </c>
      <c r="X1993" s="166">
        <f t="shared" ref="X1993:AG1993" si="9657">X1786+W1993</f>
        <v>0</v>
      </c>
      <c r="Y1993" s="166">
        <f t="shared" si="9657"/>
        <v>0</v>
      </c>
      <c r="Z1993" s="166">
        <f t="shared" si="9657"/>
        <v>0</v>
      </c>
      <c r="AA1993" s="166">
        <f t="shared" si="9657"/>
        <v>0</v>
      </c>
      <c r="AB1993" s="166">
        <f t="shared" si="9657"/>
        <v>0</v>
      </c>
      <c r="AC1993" s="166">
        <f t="shared" si="9657"/>
        <v>0</v>
      </c>
      <c r="AD1993" s="166">
        <f t="shared" si="9657"/>
        <v>0</v>
      </c>
      <c r="AE1993" s="166">
        <f t="shared" si="9657"/>
        <v>0</v>
      </c>
      <c r="AF1993" s="166">
        <f t="shared" si="9657"/>
        <v>0</v>
      </c>
      <c r="AG1993" s="166">
        <f t="shared" si="9657"/>
        <v>0</v>
      </c>
      <c r="AH1993" s="166">
        <f t="shared" si="9545"/>
        <v>0</v>
      </c>
      <c r="AI1993" s="166"/>
      <c r="AJ1993" s="166">
        <f t="shared" si="9596"/>
        <v>0</v>
      </c>
      <c r="AK1993" s="166">
        <f t="shared" ref="AK1993:AU1993" si="9658">AK1786+AJ1993</f>
        <v>0</v>
      </c>
      <c r="AL1993" s="166">
        <f t="shared" si="9658"/>
        <v>0</v>
      </c>
      <c r="AM1993" s="166">
        <f t="shared" si="9658"/>
        <v>0</v>
      </c>
      <c r="AN1993" s="166">
        <f t="shared" si="9658"/>
        <v>0</v>
      </c>
      <c r="AO1993" s="166">
        <f t="shared" si="9658"/>
        <v>0</v>
      </c>
      <c r="AP1993" s="166">
        <f t="shared" si="9658"/>
        <v>0</v>
      </c>
      <c r="AQ1993" s="166">
        <f t="shared" si="9658"/>
        <v>0</v>
      </c>
      <c r="AR1993" s="166">
        <f t="shared" si="9658"/>
        <v>0</v>
      </c>
      <c r="AS1993" s="166">
        <f t="shared" si="9658"/>
        <v>0</v>
      </c>
      <c r="AT1993" s="166">
        <f t="shared" si="9658"/>
        <v>0</v>
      </c>
      <c r="AU1993" s="166">
        <f t="shared" si="9658"/>
        <v>0</v>
      </c>
      <c r="AV1993" s="166"/>
      <c r="AW1993" s="166">
        <f t="shared" si="9598"/>
        <v>0</v>
      </c>
      <c r="AX1993" s="166">
        <f t="shared" ref="AX1993:BH1993" si="9659">AX1786+AW1993</f>
        <v>0</v>
      </c>
      <c r="AY1993" s="166">
        <f t="shared" si="9659"/>
        <v>0</v>
      </c>
      <c r="AZ1993" s="166">
        <f t="shared" si="9659"/>
        <v>0</v>
      </c>
      <c r="BA1993" s="166">
        <f t="shared" si="9659"/>
        <v>0</v>
      </c>
      <c r="BB1993" s="166">
        <f t="shared" si="9659"/>
        <v>0</v>
      </c>
      <c r="BC1993" s="166">
        <f t="shared" si="9659"/>
        <v>0</v>
      </c>
      <c r="BD1993" s="166">
        <f t="shared" si="9659"/>
        <v>0</v>
      </c>
      <c r="BE1993" s="166">
        <f t="shared" si="9659"/>
        <v>0</v>
      </c>
      <c r="BF1993" s="166">
        <f t="shared" si="9659"/>
        <v>0</v>
      </c>
      <c r="BG1993" s="166">
        <f t="shared" si="9659"/>
        <v>0</v>
      </c>
      <c r="BH1993" s="166">
        <f t="shared" si="9659"/>
        <v>0</v>
      </c>
      <c r="BI1993" s="166"/>
      <c r="BV1993" s="142"/>
      <c r="CI1993" s="142"/>
      <c r="CV1993" s="142"/>
      <c r="DI1993" s="142"/>
      <c r="DV1993" s="142"/>
      <c r="EI1993" s="142"/>
    </row>
    <row r="1994" spans="1:139" ht="15.75" hidden="1" outlineLevel="1" x14ac:dyDescent="0.25">
      <c r="A1994" s="2">
        <f t="shared" ref="A1994:E1994" si="9660">A1787</f>
        <v>78</v>
      </c>
      <c r="B1994" s="1">
        <f t="shared" si="9660"/>
        <v>0</v>
      </c>
      <c r="C1994" s="1">
        <f t="shared" si="9660"/>
        <v>0</v>
      </c>
      <c r="D1994" s="2">
        <f t="shared" si="9660"/>
        <v>0</v>
      </c>
      <c r="E1994" s="141">
        <f t="shared" si="9660"/>
        <v>0</v>
      </c>
      <c r="F1994" s="119"/>
      <c r="G1994" s="194"/>
      <c r="H1994" s="194"/>
      <c r="J1994" s="166">
        <f t="shared" si="9531"/>
        <v>0</v>
      </c>
      <c r="K1994" s="166">
        <f t="shared" ref="K1994:U1994" si="9661">K1787+J1994</f>
        <v>0</v>
      </c>
      <c r="L1994" s="166">
        <f t="shared" si="9661"/>
        <v>0</v>
      </c>
      <c r="M1994" s="166">
        <f t="shared" si="9661"/>
        <v>0</v>
      </c>
      <c r="N1994" s="166">
        <f t="shared" si="9661"/>
        <v>0</v>
      </c>
      <c r="O1994" s="166">
        <f t="shared" si="9661"/>
        <v>0</v>
      </c>
      <c r="P1994" s="166">
        <f t="shared" si="9661"/>
        <v>0</v>
      </c>
      <c r="Q1994" s="166">
        <f t="shared" si="9661"/>
        <v>0</v>
      </c>
      <c r="R1994" s="166">
        <f t="shared" si="9661"/>
        <v>0</v>
      </c>
      <c r="S1994" s="166">
        <f t="shared" si="9661"/>
        <v>0</v>
      </c>
      <c r="T1994" s="166">
        <f t="shared" si="9661"/>
        <v>0</v>
      </c>
      <c r="U1994" s="166">
        <f t="shared" si="9661"/>
        <v>0</v>
      </c>
      <c r="V1994" s="166"/>
      <c r="W1994" s="166">
        <f t="shared" si="9533"/>
        <v>0</v>
      </c>
      <c r="X1994" s="166">
        <f t="shared" ref="X1994:AG1994" si="9662">X1787+W1994</f>
        <v>0</v>
      </c>
      <c r="Y1994" s="166">
        <f t="shared" si="9662"/>
        <v>0</v>
      </c>
      <c r="Z1994" s="166">
        <f t="shared" si="9662"/>
        <v>0</v>
      </c>
      <c r="AA1994" s="166">
        <f t="shared" si="9662"/>
        <v>0</v>
      </c>
      <c r="AB1994" s="166">
        <f t="shared" si="9662"/>
        <v>0</v>
      </c>
      <c r="AC1994" s="166">
        <f t="shared" si="9662"/>
        <v>0</v>
      </c>
      <c r="AD1994" s="166">
        <f t="shared" si="9662"/>
        <v>0</v>
      </c>
      <c r="AE1994" s="166">
        <f t="shared" si="9662"/>
        <v>0</v>
      </c>
      <c r="AF1994" s="166">
        <f t="shared" si="9662"/>
        <v>0</v>
      </c>
      <c r="AG1994" s="166">
        <f t="shared" si="9662"/>
        <v>0</v>
      </c>
      <c r="AH1994" s="166">
        <f t="shared" si="9545"/>
        <v>0</v>
      </c>
      <c r="AI1994" s="166"/>
      <c r="AJ1994" s="166">
        <f t="shared" si="9596"/>
        <v>0</v>
      </c>
      <c r="AK1994" s="166">
        <f t="shared" ref="AK1994:AU1994" si="9663">AK1787+AJ1994</f>
        <v>0</v>
      </c>
      <c r="AL1994" s="166">
        <f t="shared" si="9663"/>
        <v>0</v>
      </c>
      <c r="AM1994" s="166">
        <f t="shared" si="9663"/>
        <v>0</v>
      </c>
      <c r="AN1994" s="166">
        <f t="shared" si="9663"/>
        <v>0</v>
      </c>
      <c r="AO1994" s="166">
        <f t="shared" si="9663"/>
        <v>0</v>
      </c>
      <c r="AP1994" s="166">
        <f t="shared" si="9663"/>
        <v>0</v>
      </c>
      <c r="AQ1994" s="166">
        <f t="shared" si="9663"/>
        <v>0</v>
      </c>
      <c r="AR1994" s="166">
        <f t="shared" si="9663"/>
        <v>0</v>
      </c>
      <c r="AS1994" s="166">
        <f t="shared" si="9663"/>
        <v>0</v>
      </c>
      <c r="AT1994" s="166">
        <f t="shared" si="9663"/>
        <v>0</v>
      </c>
      <c r="AU1994" s="166">
        <f t="shared" si="9663"/>
        <v>0</v>
      </c>
      <c r="AV1994" s="166"/>
      <c r="AW1994" s="166">
        <f t="shared" si="9598"/>
        <v>0</v>
      </c>
      <c r="AX1994" s="166">
        <f t="shared" ref="AX1994:BH1994" si="9664">AX1787+AW1994</f>
        <v>0</v>
      </c>
      <c r="AY1994" s="166">
        <f t="shared" si="9664"/>
        <v>0</v>
      </c>
      <c r="AZ1994" s="166">
        <f t="shared" si="9664"/>
        <v>0</v>
      </c>
      <c r="BA1994" s="166">
        <f t="shared" si="9664"/>
        <v>0</v>
      </c>
      <c r="BB1994" s="166">
        <f t="shared" si="9664"/>
        <v>0</v>
      </c>
      <c r="BC1994" s="166">
        <f t="shared" si="9664"/>
        <v>0</v>
      </c>
      <c r="BD1994" s="166">
        <f t="shared" si="9664"/>
        <v>0</v>
      </c>
      <c r="BE1994" s="166">
        <f t="shared" si="9664"/>
        <v>0</v>
      </c>
      <c r="BF1994" s="166">
        <f t="shared" si="9664"/>
        <v>0</v>
      </c>
      <c r="BG1994" s="166">
        <f t="shared" si="9664"/>
        <v>0</v>
      </c>
      <c r="BH1994" s="166">
        <f t="shared" si="9664"/>
        <v>0</v>
      </c>
      <c r="BI1994" s="166"/>
      <c r="BV1994" s="142"/>
      <c r="CI1994" s="142"/>
      <c r="CV1994" s="142"/>
      <c r="DI1994" s="142"/>
      <c r="DV1994" s="142"/>
      <c r="EI1994" s="142"/>
    </row>
    <row r="1995" spans="1:139" ht="15.75" hidden="1" outlineLevel="1" x14ac:dyDescent="0.25">
      <c r="A1995" s="2">
        <f t="shared" ref="A1995:E1995" si="9665">A1788</f>
        <v>79</v>
      </c>
      <c r="B1995" s="1">
        <f t="shared" si="9665"/>
        <v>0</v>
      </c>
      <c r="C1995" s="1">
        <f t="shared" si="9665"/>
        <v>0</v>
      </c>
      <c r="D1995" s="2">
        <f t="shared" si="9665"/>
        <v>0</v>
      </c>
      <c r="E1995" s="141">
        <f t="shared" si="9665"/>
        <v>0</v>
      </c>
      <c r="F1995" s="119"/>
      <c r="G1995" s="194"/>
      <c r="H1995" s="194"/>
      <c r="J1995" s="166">
        <f t="shared" si="9531"/>
        <v>0</v>
      </c>
      <c r="K1995" s="166">
        <f t="shared" ref="K1995:U1995" si="9666">K1788+J1995</f>
        <v>0</v>
      </c>
      <c r="L1995" s="166">
        <f t="shared" si="9666"/>
        <v>0</v>
      </c>
      <c r="M1995" s="166">
        <f t="shared" si="9666"/>
        <v>0</v>
      </c>
      <c r="N1995" s="166">
        <f t="shared" si="9666"/>
        <v>0</v>
      </c>
      <c r="O1995" s="166">
        <f t="shared" si="9666"/>
        <v>0</v>
      </c>
      <c r="P1995" s="166">
        <f t="shared" si="9666"/>
        <v>0</v>
      </c>
      <c r="Q1995" s="166">
        <f t="shared" si="9666"/>
        <v>0</v>
      </c>
      <c r="R1995" s="166">
        <f t="shared" si="9666"/>
        <v>0</v>
      </c>
      <c r="S1995" s="166">
        <f t="shared" si="9666"/>
        <v>0</v>
      </c>
      <c r="T1995" s="166">
        <f t="shared" si="9666"/>
        <v>0</v>
      </c>
      <c r="U1995" s="166">
        <f t="shared" si="9666"/>
        <v>0</v>
      </c>
      <c r="V1995" s="166"/>
      <c r="W1995" s="166">
        <f t="shared" si="9533"/>
        <v>0</v>
      </c>
      <c r="X1995" s="166">
        <f t="shared" ref="X1995:AG1995" si="9667">X1788+W1995</f>
        <v>0</v>
      </c>
      <c r="Y1995" s="166">
        <f t="shared" si="9667"/>
        <v>0</v>
      </c>
      <c r="Z1995" s="166">
        <f t="shared" si="9667"/>
        <v>0</v>
      </c>
      <c r="AA1995" s="166">
        <f t="shared" si="9667"/>
        <v>0</v>
      </c>
      <c r="AB1995" s="166">
        <f t="shared" si="9667"/>
        <v>0</v>
      </c>
      <c r="AC1995" s="166">
        <f t="shared" si="9667"/>
        <v>0</v>
      </c>
      <c r="AD1995" s="166">
        <f t="shared" si="9667"/>
        <v>0</v>
      </c>
      <c r="AE1995" s="166">
        <f t="shared" si="9667"/>
        <v>0</v>
      </c>
      <c r="AF1995" s="166">
        <f t="shared" si="9667"/>
        <v>0</v>
      </c>
      <c r="AG1995" s="166">
        <f t="shared" si="9667"/>
        <v>0</v>
      </c>
      <c r="AH1995" s="166">
        <f t="shared" si="9545"/>
        <v>0</v>
      </c>
      <c r="AI1995" s="166"/>
      <c r="AJ1995" s="166">
        <f t="shared" si="9596"/>
        <v>0</v>
      </c>
      <c r="AK1995" s="166">
        <f t="shared" ref="AK1995:AU1995" si="9668">AK1788+AJ1995</f>
        <v>0</v>
      </c>
      <c r="AL1995" s="166">
        <f t="shared" si="9668"/>
        <v>0</v>
      </c>
      <c r="AM1995" s="166">
        <f t="shared" si="9668"/>
        <v>0</v>
      </c>
      <c r="AN1995" s="166">
        <f t="shared" si="9668"/>
        <v>0</v>
      </c>
      <c r="AO1995" s="166">
        <f t="shared" si="9668"/>
        <v>0</v>
      </c>
      <c r="AP1995" s="166">
        <f t="shared" si="9668"/>
        <v>0</v>
      </c>
      <c r="AQ1995" s="166">
        <f t="shared" si="9668"/>
        <v>0</v>
      </c>
      <c r="AR1995" s="166">
        <f t="shared" si="9668"/>
        <v>0</v>
      </c>
      <c r="AS1995" s="166">
        <f t="shared" si="9668"/>
        <v>0</v>
      </c>
      <c r="AT1995" s="166">
        <f t="shared" si="9668"/>
        <v>0</v>
      </c>
      <c r="AU1995" s="166">
        <f t="shared" si="9668"/>
        <v>0</v>
      </c>
      <c r="AV1995" s="166"/>
      <c r="AW1995" s="166">
        <f t="shared" si="9598"/>
        <v>0</v>
      </c>
      <c r="AX1995" s="166">
        <f t="shared" ref="AX1995:BH1995" si="9669">AX1788+AW1995</f>
        <v>0</v>
      </c>
      <c r="AY1995" s="166">
        <f t="shared" si="9669"/>
        <v>0</v>
      </c>
      <c r="AZ1995" s="166">
        <f t="shared" si="9669"/>
        <v>0</v>
      </c>
      <c r="BA1995" s="166">
        <f t="shared" si="9669"/>
        <v>0</v>
      </c>
      <c r="BB1995" s="166">
        <f t="shared" si="9669"/>
        <v>0</v>
      </c>
      <c r="BC1995" s="166">
        <f t="shared" si="9669"/>
        <v>0</v>
      </c>
      <c r="BD1995" s="166">
        <f t="shared" si="9669"/>
        <v>0</v>
      </c>
      <c r="BE1995" s="166">
        <f t="shared" si="9669"/>
        <v>0</v>
      </c>
      <c r="BF1995" s="166">
        <f t="shared" si="9669"/>
        <v>0</v>
      </c>
      <c r="BG1995" s="166">
        <f t="shared" si="9669"/>
        <v>0</v>
      </c>
      <c r="BH1995" s="166">
        <f t="shared" si="9669"/>
        <v>0</v>
      </c>
      <c r="BI1995" s="166"/>
      <c r="BV1995" s="142"/>
      <c r="CI1995" s="142"/>
      <c r="CV1995" s="142"/>
      <c r="DI1995" s="142"/>
      <c r="DV1995" s="142"/>
      <c r="EI1995" s="142"/>
    </row>
    <row r="1996" spans="1:139" ht="15.75" hidden="1" outlineLevel="1" x14ac:dyDescent="0.25">
      <c r="A1996" s="2">
        <f t="shared" ref="A1996:E1996" si="9670">A1789</f>
        <v>80</v>
      </c>
      <c r="B1996" s="1">
        <f t="shared" si="9670"/>
        <v>0</v>
      </c>
      <c r="C1996" s="1">
        <f t="shared" si="9670"/>
        <v>0</v>
      </c>
      <c r="D1996" s="2">
        <f t="shared" si="9670"/>
        <v>0</v>
      </c>
      <c r="E1996" s="141">
        <f t="shared" si="9670"/>
        <v>0</v>
      </c>
      <c r="F1996" s="119"/>
      <c r="G1996" s="194"/>
      <c r="H1996" s="194"/>
      <c r="J1996" s="166">
        <f t="shared" si="9531"/>
        <v>0</v>
      </c>
      <c r="K1996" s="166">
        <f t="shared" ref="K1996:U1996" si="9671">K1789+J1996</f>
        <v>0</v>
      </c>
      <c r="L1996" s="166">
        <f t="shared" si="9671"/>
        <v>0</v>
      </c>
      <c r="M1996" s="166">
        <f t="shared" si="9671"/>
        <v>0</v>
      </c>
      <c r="N1996" s="166">
        <f t="shared" si="9671"/>
        <v>0</v>
      </c>
      <c r="O1996" s="166">
        <f t="shared" si="9671"/>
        <v>0</v>
      </c>
      <c r="P1996" s="166">
        <f t="shared" si="9671"/>
        <v>0</v>
      </c>
      <c r="Q1996" s="166">
        <f t="shared" si="9671"/>
        <v>0</v>
      </c>
      <c r="R1996" s="166">
        <f t="shared" si="9671"/>
        <v>0</v>
      </c>
      <c r="S1996" s="166">
        <f t="shared" si="9671"/>
        <v>0</v>
      </c>
      <c r="T1996" s="166">
        <f t="shared" si="9671"/>
        <v>0</v>
      </c>
      <c r="U1996" s="166">
        <f t="shared" si="9671"/>
        <v>0</v>
      </c>
      <c r="V1996" s="166"/>
      <c r="W1996" s="166">
        <f t="shared" si="9533"/>
        <v>0</v>
      </c>
      <c r="X1996" s="166">
        <f t="shared" ref="X1996:AG1996" si="9672">X1789+W1996</f>
        <v>0</v>
      </c>
      <c r="Y1996" s="166">
        <f t="shared" si="9672"/>
        <v>0</v>
      </c>
      <c r="Z1996" s="166">
        <f t="shared" si="9672"/>
        <v>0</v>
      </c>
      <c r="AA1996" s="166">
        <f t="shared" si="9672"/>
        <v>0</v>
      </c>
      <c r="AB1996" s="166">
        <f t="shared" si="9672"/>
        <v>0</v>
      </c>
      <c r="AC1996" s="166">
        <f t="shared" si="9672"/>
        <v>0</v>
      </c>
      <c r="AD1996" s="166">
        <f t="shared" si="9672"/>
        <v>0</v>
      </c>
      <c r="AE1996" s="166">
        <f t="shared" si="9672"/>
        <v>0</v>
      </c>
      <c r="AF1996" s="166">
        <f t="shared" si="9672"/>
        <v>0</v>
      </c>
      <c r="AG1996" s="166">
        <f t="shared" si="9672"/>
        <v>0</v>
      </c>
      <c r="AH1996" s="166">
        <f t="shared" si="9545"/>
        <v>0</v>
      </c>
      <c r="AI1996" s="166"/>
      <c r="AJ1996" s="166">
        <f t="shared" si="9596"/>
        <v>0</v>
      </c>
      <c r="AK1996" s="166">
        <f t="shared" ref="AK1996:AU1996" si="9673">AK1789+AJ1996</f>
        <v>0</v>
      </c>
      <c r="AL1996" s="166">
        <f t="shared" si="9673"/>
        <v>0</v>
      </c>
      <c r="AM1996" s="166">
        <f t="shared" si="9673"/>
        <v>0</v>
      </c>
      <c r="AN1996" s="166">
        <f t="shared" si="9673"/>
        <v>0</v>
      </c>
      <c r="AO1996" s="166">
        <f t="shared" si="9673"/>
        <v>0</v>
      </c>
      <c r="AP1996" s="166">
        <f t="shared" si="9673"/>
        <v>0</v>
      </c>
      <c r="AQ1996" s="166">
        <f t="shared" si="9673"/>
        <v>0</v>
      </c>
      <c r="AR1996" s="166">
        <f t="shared" si="9673"/>
        <v>0</v>
      </c>
      <c r="AS1996" s="166">
        <f t="shared" si="9673"/>
        <v>0</v>
      </c>
      <c r="AT1996" s="166">
        <f t="shared" si="9673"/>
        <v>0</v>
      </c>
      <c r="AU1996" s="166">
        <f t="shared" si="9673"/>
        <v>0</v>
      </c>
      <c r="AV1996" s="166"/>
      <c r="AW1996" s="166">
        <f t="shared" si="9598"/>
        <v>0</v>
      </c>
      <c r="AX1996" s="166">
        <f t="shared" ref="AX1996:BH1996" si="9674">AX1789+AW1996</f>
        <v>0</v>
      </c>
      <c r="AY1996" s="166">
        <f t="shared" si="9674"/>
        <v>0</v>
      </c>
      <c r="AZ1996" s="166">
        <f t="shared" si="9674"/>
        <v>0</v>
      </c>
      <c r="BA1996" s="166">
        <f t="shared" si="9674"/>
        <v>0</v>
      </c>
      <c r="BB1996" s="166">
        <f t="shared" si="9674"/>
        <v>0</v>
      </c>
      <c r="BC1996" s="166">
        <f t="shared" si="9674"/>
        <v>0</v>
      </c>
      <c r="BD1996" s="166">
        <f t="shared" si="9674"/>
        <v>0</v>
      </c>
      <c r="BE1996" s="166">
        <f t="shared" si="9674"/>
        <v>0</v>
      </c>
      <c r="BF1996" s="166">
        <f t="shared" si="9674"/>
        <v>0</v>
      </c>
      <c r="BG1996" s="166">
        <f t="shared" si="9674"/>
        <v>0</v>
      </c>
      <c r="BH1996" s="166">
        <f t="shared" si="9674"/>
        <v>0</v>
      </c>
      <c r="BI1996" s="166"/>
      <c r="BV1996" s="142"/>
      <c r="CI1996" s="142"/>
      <c r="CV1996" s="142"/>
      <c r="DI1996" s="142"/>
      <c r="DV1996" s="142"/>
      <c r="EI1996" s="142"/>
    </row>
    <row r="1997" spans="1:139" ht="15.75" hidden="1" outlineLevel="1" x14ac:dyDescent="0.25">
      <c r="A1997" s="2">
        <f t="shared" ref="A1997:E1997" si="9675">A1790</f>
        <v>81</v>
      </c>
      <c r="B1997" s="1">
        <f t="shared" si="9675"/>
        <v>0</v>
      </c>
      <c r="C1997" s="1">
        <f t="shared" si="9675"/>
        <v>0</v>
      </c>
      <c r="D1997" s="2">
        <f t="shared" si="9675"/>
        <v>0</v>
      </c>
      <c r="E1997" s="141">
        <f t="shared" si="9675"/>
        <v>0</v>
      </c>
      <c r="F1997" s="119"/>
      <c r="G1997" s="194"/>
      <c r="H1997" s="194"/>
      <c r="J1997" s="166">
        <f t="shared" si="9531"/>
        <v>0</v>
      </c>
      <c r="K1997" s="166">
        <f t="shared" ref="K1997:U1997" si="9676">K1790+J1997</f>
        <v>0</v>
      </c>
      <c r="L1997" s="166">
        <f t="shared" si="9676"/>
        <v>0</v>
      </c>
      <c r="M1997" s="166">
        <f t="shared" si="9676"/>
        <v>0</v>
      </c>
      <c r="N1997" s="166">
        <f t="shared" si="9676"/>
        <v>0</v>
      </c>
      <c r="O1997" s="166">
        <f t="shared" si="9676"/>
        <v>0</v>
      </c>
      <c r="P1997" s="166">
        <f t="shared" si="9676"/>
        <v>0</v>
      </c>
      <c r="Q1997" s="166">
        <f t="shared" si="9676"/>
        <v>0</v>
      </c>
      <c r="R1997" s="166">
        <f t="shared" si="9676"/>
        <v>0</v>
      </c>
      <c r="S1997" s="166">
        <f t="shared" si="9676"/>
        <v>0</v>
      </c>
      <c r="T1997" s="166">
        <f t="shared" si="9676"/>
        <v>0</v>
      </c>
      <c r="U1997" s="166">
        <f t="shared" si="9676"/>
        <v>0</v>
      </c>
      <c r="V1997" s="166"/>
      <c r="W1997" s="166">
        <f t="shared" si="9533"/>
        <v>0</v>
      </c>
      <c r="X1997" s="166">
        <f t="shared" ref="X1997:AG1997" si="9677">X1790+W1997</f>
        <v>0</v>
      </c>
      <c r="Y1997" s="166">
        <f t="shared" si="9677"/>
        <v>0</v>
      </c>
      <c r="Z1997" s="166">
        <f t="shared" si="9677"/>
        <v>0</v>
      </c>
      <c r="AA1997" s="166">
        <f t="shared" si="9677"/>
        <v>0</v>
      </c>
      <c r="AB1997" s="166">
        <f t="shared" si="9677"/>
        <v>0</v>
      </c>
      <c r="AC1997" s="166">
        <f t="shared" si="9677"/>
        <v>0</v>
      </c>
      <c r="AD1997" s="166">
        <f t="shared" si="9677"/>
        <v>0</v>
      </c>
      <c r="AE1997" s="166">
        <f t="shared" si="9677"/>
        <v>0</v>
      </c>
      <c r="AF1997" s="166">
        <f t="shared" si="9677"/>
        <v>0</v>
      </c>
      <c r="AG1997" s="166">
        <f t="shared" si="9677"/>
        <v>0</v>
      </c>
      <c r="AH1997" s="166">
        <f t="shared" si="9545"/>
        <v>0</v>
      </c>
      <c r="AI1997" s="166"/>
      <c r="AJ1997" s="166">
        <f t="shared" si="9596"/>
        <v>0</v>
      </c>
      <c r="AK1997" s="166">
        <f t="shared" ref="AK1997:AU1997" si="9678">AK1790+AJ1997</f>
        <v>0</v>
      </c>
      <c r="AL1997" s="166">
        <f t="shared" si="9678"/>
        <v>0</v>
      </c>
      <c r="AM1997" s="166">
        <f t="shared" si="9678"/>
        <v>0</v>
      </c>
      <c r="AN1997" s="166">
        <f t="shared" si="9678"/>
        <v>0</v>
      </c>
      <c r="AO1997" s="166">
        <f t="shared" si="9678"/>
        <v>0</v>
      </c>
      <c r="AP1997" s="166">
        <f t="shared" si="9678"/>
        <v>0</v>
      </c>
      <c r="AQ1997" s="166">
        <f t="shared" si="9678"/>
        <v>0</v>
      </c>
      <c r="AR1997" s="166">
        <f t="shared" si="9678"/>
        <v>0</v>
      </c>
      <c r="AS1997" s="166">
        <f t="shared" si="9678"/>
        <v>0</v>
      </c>
      <c r="AT1997" s="166">
        <f t="shared" si="9678"/>
        <v>0</v>
      </c>
      <c r="AU1997" s="166">
        <f t="shared" si="9678"/>
        <v>0</v>
      </c>
      <c r="AV1997" s="166"/>
      <c r="AW1997" s="166">
        <f t="shared" si="9598"/>
        <v>0</v>
      </c>
      <c r="AX1997" s="166">
        <f t="shared" ref="AX1997:BH1997" si="9679">AX1790+AW1997</f>
        <v>0</v>
      </c>
      <c r="AY1997" s="166">
        <f t="shared" si="9679"/>
        <v>0</v>
      </c>
      <c r="AZ1997" s="166">
        <f t="shared" si="9679"/>
        <v>0</v>
      </c>
      <c r="BA1997" s="166">
        <f t="shared" si="9679"/>
        <v>0</v>
      </c>
      <c r="BB1997" s="166">
        <f t="shared" si="9679"/>
        <v>0</v>
      </c>
      <c r="BC1997" s="166">
        <f t="shared" si="9679"/>
        <v>0</v>
      </c>
      <c r="BD1997" s="166">
        <f t="shared" si="9679"/>
        <v>0</v>
      </c>
      <c r="BE1997" s="166">
        <f t="shared" si="9679"/>
        <v>0</v>
      </c>
      <c r="BF1997" s="166">
        <f t="shared" si="9679"/>
        <v>0</v>
      </c>
      <c r="BG1997" s="166">
        <f t="shared" si="9679"/>
        <v>0</v>
      </c>
      <c r="BH1997" s="166">
        <f t="shared" si="9679"/>
        <v>0</v>
      </c>
      <c r="BI1997" s="166"/>
      <c r="BV1997" s="142"/>
      <c r="CI1997" s="142"/>
      <c r="CV1997" s="142"/>
      <c r="DI1997" s="142"/>
      <c r="DV1997" s="142"/>
      <c r="EI1997" s="142"/>
    </row>
    <row r="1998" spans="1:139" ht="15.75" hidden="1" outlineLevel="1" x14ac:dyDescent="0.25">
      <c r="A1998" s="2">
        <f t="shared" ref="A1998:E1998" si="9680">A1791</f>
        <v>82</v>
      </c>
      <c r="B1998" s="1">
        <f t="shared" si="9680"/>
        <v>0</v>
      </c>
      <c r="C1998" s="1">
        <f t="shared" si="9680"/>
        <v>0</v>
      </c>
      <c r="D1998" s="2">
        <f t="shared" si="9680"/>
        <v>0</v>
      </c>
      <c r="E1998" s="141">
        <f t="shared" si="9680"/>
        <v>0</v>
      </c>
      <c r="F1998" s="119"/>
      <c r="G1998" s="194"/>
      <c r="H1998" s="194"/>
      <c r="J1998" s="166">
        <f t="shared" si="9531"/>
        <v>0</v>
      </c>
      <c r="K1998" s="166">
        <f t="shared" ref="K1998:U1998" si="9681">K1791+J1998</f>
        <v>0</v>
      </c>
      <c r="L1998" s="166">
        <f t="shared" si="9681"/>
        <v>0</v>
      </c>
      <c r="M1998" s="166">
        <f t="shared" si="9681"/>
        <v>0</v>
      </c>
      <c r="N1998" s="166">
        <f t="shared" si="9681"/>
        <v>0</v>
      </c>
      <c r="O1998" s="166">
        <f t="shared" si="9681"/>
        <v>0</v>
      </c>
      <c r="P1998" s="166">
        <f t="shared" si="9681"/>
        <v>0</v>
      </c>
      <c r="Q1998" s="166">
        <f t="shared" si="9681"/>
        <v>0</v>
      </c>
      <c r="R1998" s="166">
        <f t="shared" si="9681"/>
        <v>0</v>
      </c>
      <c r="S1998" s="166">
        <f t="shared" si="9681"/>
        <v>0</v>
      </c>
      <c r="T1998" s="166">
        <f t="shared" si="9681"/>
        <v>0</v>
      </c>
      <c r="U1998" s="166">
        <f t="shared" si="9681"/>
        <v>0</v>
      </c>
      <c r="V1998" s="166"/>
      <c r="W1998" s="166">
        <f t="shared" si="9533"/>
        <v>0</v>
      </c>
      <c r="X1998" s="166">
        <f t="shared" ref="X1998:AG1998" si="9682">X1791+W1998</f>
        <v>0</v>
      </c>
      <c r="Y1998" s="166">
        <f t="shared" si="9682"/>
        <v>0</v>
      </c>
      <c r="Z1998" s="166">
        <f t="shared" si="9682"/>
        <v>0</v>
      </c>
      <c r="AA1998" s="166">
        <f t="shared" si="9682"/>
        <v>0</v>
      </c>
      <c r="AB1998" s="166">
        <f t="shared" si="9682"/>
        <v>0</v>
      </c>
      <c r="AC1998" s="166">
        <f t="shared" si="9682"/>
        <v>0</v>
      </c>
      <c r="AD1998" s="166">
        <f t="shared" si="9682"/>
        <v>0</v>
      </c>
      <c r="AE1998" s="166">
        <f t="shared" si="9682"/>
        <v>0</v>
      </c>
      <c r="AF1998" s="166">
        <f t="shared" si="9682"/>
        <v>0</v>
      </c>
      <c r="AG1998" s="166">
        <f t="shared" si="9682"/>
        <v>0</v>
      </c>
      <c r="AH1998" s="166">
        <f t="shared" si="9545"/>
        <v>0</v>
      </c>
      <c r="AI1998" s="166"/>
      <c r="AJ1998" s="166">
        <f t="shared" si="9596"/>
        <v>0</v>
      </c>
      <c r="AK1998" s="166">
        <f t="shared" ref="AK1998:AU1998" si="9683">AK1791+AJ1998</f>
        <v>0</v>
      </c>
      <c r="AL1998" s="166">
        <f t="shared" si="9683"/>
        <v>0</v>
      </c>
      <c r="AM1998" s="166">
        <f t="shared" si="9683"/>
        <v>0</v>
      </c>
      <c r="AN1998" s="166">
        <f t="shared" si="9683"/>
        <v>0</v>
      </c>
      <c r="AO1998" s="166">
        <f t="shared" si="9683"/>
        <v>0</v>
      </c>
      <c r="AP1998" s="166">
        <f t="shared" si="9683"/>
        <v>0</v>
      </c>
      <c r="AQ1998" s="166">
        <f t="shared" si="9683"/>
        <v>0</v>
      </c>
      <c r="AR1998" s="166">
        <f t="shared" si="9683"/>
        <v>0</v>
      </c>
      <c r="AS1998" s="166">
        <f t="shared" si="9683"/>
        <v>0</v>
      </c>
      <c r="AT1998" s="166">
        <f t="shared" si="9683"/>
        <v>0</v>
      </c>
      <c r="AU1998" s="166">
        <f t="shared" si="9683"/>
        <v>0</v>
      </c>
      <c r="AV1998" s="166"/>
      <c r="AW1998" s="166">
        <f t="shared" si="9598"/>
        <v>0</v>
      </c>
      <c r="AX1998" s="166">
        <f t="shared" ref="AX1998:BH1998" si="9684">AX1791+AW1998</f>
        <v>0</v>
      </c>
      <c r="AY1998" s="166">
        <f t="shared" si="9684"/>
        <v>0</v>
      </c>
      <c r="AZ1998" s="166">
        <f t="shared" si="9684"/>
        <v>0</v>
      </c>
      <c r="BA1998" s="166">
        <f t="shared" si="9684"/>
        <v>0</v>
      </c>
      <c r="BB1998" s="166">
        <f t="shared" si="9684"/>
        <v>0</v>
      </c>
      <c r="BC1998" s="166">
        <f t="shared" si="9684"/>
        <v>0</v>
      </c>
      <c r="BD1998" s="166">
        <f t="shared" si="9684"/>
        <v>0</v>
      </c>
      <c r="BE1998" s="166">
        <f t="shared" si="9684"/>
        <v>0</v>
      </c>
      <c r="BF1998" s="166">
        <f t="shared" si="9684"/>
        <v>0</v>
      </c>
      <c r="BG1998" s="166">
        <f t="shared" si="9684"/>
        <v>0</v>
      </c>
      <c r="BH1998" s="166">
        <f t="shared" si="9684"/>
        <v>0</v>
      </c>
      <c r="BI1998" s="166"/>
      <c r="BV1998" s="142"/>
      <c r="CI1998" s="142"/>
      <c r="CV1998" s="142"/>
      <c r="DI1998" s="142"/>
      <c r="DV1998" s="142"/>
      <c r="EI1998" s="142"/>
    </row>
    <row r="1999" spans="1:139" ht="15.75" hidden="1" outlineLevel="1" x14ac:dyDescent="0.25">
      <c r="A1999" s="2">
        <f t="shared" ref="A1999:E1999" si="9685">A1792</f>
        <v>83</v>
      </c>
      <c r="B1999" s="1">
        <f t="shared" si="9685"/>
        <v>0</v>
      </c>
      <c r="C1999" s="1">
        <f t="shared" si="9685"/>
        <v>0</v>
      </c>
      <c r="D1999" s="2">
        <f t="shared" si="9685"/>
        <v>0</v>
      </c>
      <c r="E1999" s="141">
        <f t="shared" si="9685"/>
        <v>0</v>
      </c>
      <c r="F1999" s="119"/>
      <c r="G1999" s="194"/>
      <c r="H1999" s="194"/>
      <c r="J1999" s="166">
        <f t="shared" si="9531"/>
        <v>0</v>
      </c>
      <c r="K1999" s="166">
        <f t="shared" ref="K1999:U1999" si="9686">K1792+J1999</f>
        <v>0</v>
      </c>
      <c r="L1999" s="166">
        <f t="shared" si="9686"/>
        <v>0</v>
      </c>
      <c r="M1999" s="166">
        <f t="shared" si="9686"/>
        <v>0</v>
      </c>
      <c r="N1999" s="166">
        <f t="shared" si="9686"/>
        <v>0</v>
      </c>
      <c r="O1999" s="166">
        <f t="shared" si="9686"/>
        <v>0</v>
      </c>
      <c r="P1999" s="166">
        <f t="shared" si="9686"/>
        <v>0</v>
      </c>
      <c r="Q1999" s="166">
        <f t="shared" si="9686"/>
        <v>0</v>
      </c>
      <c r="R1999" s="166">
        <f t="shared" si="9686"/>
        <v>0</v>
      </c>
      <c r="S1999" s="166">
        <f t="shared" si="9686"/>
        <v>0</v>
      </c>
      <c r="T1999" s="166">
        <f t="shared" si="9686"/>
        <v>0</v>
      </c>
      <c r="U1999" s="166">
        <f t="shared" si="9686"/>
        <v>0</v>
      </c>
      <c r="V1999" s="166"/>
      <c r="W1999" s="166">
        <f t="shared" si="9533"/>
        <v>0</v>
      </c>
      <c r="X1999" s="166">
        <f t="shared" ref="X1999:AG1999" si="9687">X1792+W1999</f>
        <v>0</v>
      </c>
      <c r="Y1999" s="166">
        <f t="shared" si="9687"/>
        <v>0</v>
      </c>
      <c r="Z1999" s="166">
        <f t="shared" si="9687"/>
        <v>0</v>
      </c>
      <c r="AA1999" s="166">
        <f t="shared" si="9687"/>
        <v>0</v>
      </c>
      <c r="AB1999" s="166">
        <f t="shared" si="9687"/>
        <v>0</v>
      </c>
      <c r="AC1999" s="166">
        <f t="shared" si="9687"/>
        <v>0</v>
      </c>
      <c r="AD1999" s="166">
        <f t="shared" si="9687"/>
        <v>0</v>
      </c>
      <c r="AE1999" s="166">
        <f t="shared" si="9687"/>
        <v>0</v>
      </c>
      <c r="AF1999" s="166">
        <f t="shared" si="9687"/>
        <v>0</v>
      </c>
      <c r="AG1999" s="166">
        <f t="shared" si="9687"/>
        <v>0</v>
      </c>
      <c r="AH1999" s="166">
        <f t="shared" si="9545"/>
        <v>0</v>
      </c>
      <c r="AI1999" s="166"/>
      <c r="AJ1999" s="166">
        <f t="shared" si="9596"/>
        <v>0</v>
      </c>
      <c r="AK1999" s="166">
        <f t="shared" ref="AK1999:AU1999" si="9688">AK1792+AJ1999</f>
        <v>0</v>
      </c>
      <c r="AL1999" s="166">
        <f t="shared" si="9688"/>
        <v>0</v>
      </c>
      <c r="AM1999" s="166">
        <f t="shared" si="9688"/>
        <v>0</v>
      </c>
      <c r="AN1999" s="166">
        <f t="shared" si="9688"/>
        <v>0</v>
      </c>
      <c r="AO1999" s="166">
        <f t="shared" si="9688"/>
        <v>0</v>
      </c>
      <c r="AP1999" s="166">
        <f t="shared" si="9688"/>
        <v>0</v>
      </c>
      <c r="AQ1999" s="166">
        <f t="shared" si="9688"/>
        <v>0</v>
      </c>
      <c r="AR1999" s="166">
        <f t="shared" si="9688"/>
        <v>0</v>
      </c>
      <c r="AS1999" s="166">
        <f t="shared" si="9688"/>
        <v>0</v>
      </c>
      <c r="AT1999" s="166">
        <f t="shared" si="9688"/>
        <v>0</v>
      </c>
      <c r="AU1999" s="166">
        <f t="shared" si="9688"/>
        <v>0</v>
      </c>
      <c r="AV1999" s="166"/>
      <c r="AW1999" s="166">
        <f t="shared" si="9598"/>
        <v>0</v>
      </c>
      <c r="AX1999" s="166">
        <f t="shared" ref="AX1999:BH1999" si="9689">AX1792+AW1999</f>
        <v>0</v>
      </c>
      <c r="AY1999" s="166">
        <f t="shared" si="9689"/>
        <v>0</v>
      </c>
      <c r="AZ1999" s="166">
        <f t="shared" si="9689"/>
        <v>0</v>
      </c>
      <c r="BA1999" s="166">
        <f t="shared" si="9689"/>
        <v>0</v>
      </c>
      <c r="BB1999" s="166">
        <f t="shared" si="9689"/>
        <v>0</v>
      </c>
      <c r="BC1999" s="166">
        <f t="shared" si="9689"/>
        <v>0</v>
      </c>
      <c r="BD1999" s="166">
        <f t="shared" si="9689"/>
        <v>0</v>
      </c>
      <c r="BE1999" s="166">
        <f t="shared" si="9689"/>
        <v>0</v>
      </c>
      <c r="BF1999" s="166">
        <f t="shared" si="9689"/>
        <v>0</v>
      </c>
      <c r="BG1999" s="166">
        <f t="shared" si="9689"/>
        <v>0</v>
      </c>
      <c r="BH1999" s="166">
        <f t="shared" si="9689"/>
        <v>0</v>
      </c>
      <c r="BI1999" s="166"/>
      <c r="BV1999" s="142"/>
      <c r="CI1999" s="142"/>
      <c r="CV1999" s="142"/>
      <c r="DI1999" s="142"/>
      <c r="DV1999" s="142"/>
      <c r="EI1999" s="142"/>
    </row>
    <row r="2000" spans="1:139" ht="15.75" hidden="1" outlineLevel="1" x14ac:dyDescent="0.25">
      <c r="A2000" s="2">
        <f t="shared" ref="A2000:E2000" si="9690">A1793</f>
        <v>84</v>
      </c>
      <c r="B2000" s="1">
        <f t="shared" si="9690"/>
        <v>0</v>
      </c>
      <c r="C2000" s="1">
        <f t="shared" si="9690"/>
        <v>0</v>
      </c>
      <c r="D2000" s="2">
        <f t="shared" si="9690"/>
        <v>0</v>
      </c>
      <c r="E2000" s="141">
        <f t="shared" si="9690"/>
        <v>0</v>
      </c>
      <c r="F2000" s="119"/>
      <c r="G2000" s="194"/>
      <c r="H2000" s="194"/>
      <c r="J2000" s="166">
        <f t="shared" si="9531"/>
        <v>0</v>
      </c>
      <c r="K2000" s="166">
        <f t="shared" ref="K2000:U2000" si="9691">K1793+J2000</f>
        <v>0</v>
      </c>
      <c r="L2000" s="166">
        <f t="shared" si="9691"/>
        <v>0</v>
      </c>
      <c r="M2000" s="166">
        <f t="shared" si="9691"/>
        <v>0</v>
      </c>
      <c r="N2000" s="166">
        <f t="shared" si="9691"/>
        <v>0</v>
      </c>
      <c r="O2000" s="166">
        <f t="shared" si="9691"/>
        <v>0</v>
      </c>
      <c r="P2000" s="166">
        <f t="shared" si="9691"/>
        <v>0</v>
      </c>
      <c r="Q2000" s="166">
        <f t="shared" si="9691"/>
        <v>0</v>
      </c>
      <c r="R2000" s="166">
        <f t="shared" si="9691"/>
        <v>0</v>
      </c>
      <c r="S2000" s="166">
        <f t="shared" si="9691"/>
        <v>0</v>
      </c>
      <c r="T2000" s="166">
        <f t="shared" si="9691"/>
        <v>0</v>
      </c>
      <c r="U2000" s="166">
        <f t="shared" si="9691"/>
        <v>0</v>
      </c>
      <c r="V2000" s="166"/>
      <c r="W2000" s="166">
        <f t="shared" si="9533"/>
        <v>0</v>
      </c>
      <c r="X2000" s="166">
        <f t="shared" ref="X2000:AG2000" si="9692">X1793+W2000</f>
        <v>0</v>
      </c>
      <c r="Y2000" s="166">
        <f t="shared" si="9692"/>
        <v>0</v>
      </c>
      <c r="Z2000" s="166">
        <f t="shared" si="9692"/>
        <v>0</v>
      </c>
      <c r="AA2000" s="166">
        <f t="shared" si="9692"/>
        <v>0</v>
      </c>
      <c r="AB2000" s="166">
        <f t="shared" si="9692"/>
        <v>0</v>
      </c>
      <c r="AC2000" s="166">
        <f t="shared" si="9692"/>
        <v>0</v>
      </c>
      <c r="AD2000" s="166">
        <f t="shared" si="9692"/>
        <v>0</v>
      </c>
      <c r="AE2000" s="166">
        <f t="shared" si="9692"/>
        <v>0</v>
      </c>
      <c r="AF2000" s="166">
        <f t="shared" si="9692"/>
        <v>0</v>
      </c>
      <c r="AG2000" s="166">
        <f t="shared" si="9692"/>
        <v>0</v>
      </c>
      <c r="AH2000" s="166">
        <f t="shared" si="9545"/>
        <v>0</v>
      </c>
      <c r="AI2000" s="166"/>
      <c r="AJ2000" s="166">
        <f t="shared" si="9596"/>
        <v>0</v>
      </c>
      <c r="AK2000" s="166">
        <f t="shared" ref="AK2000:AU2000" si="9693">AK1793+AJ2000</f>
        <v>0</v>
      </c>
      <c r="AL2000" s="166">
        <f t="shared" si="9693"/>
        <v>0</v>
      </c>
      <c r="AM2000" s="166">
        <f t="shared" si="9693"/>
        <v>0</v>
      </c>
      <c r="AN2000" s="166">
        <f t="shared" si="9693"/>
        <v>0</v>
      </c>
      <c r="AO2000" s="166">
        <f t="shared" si="9693"/>
        <v>0</v>
      </c>
      <c r="AP2000" s="166">
        <f t="shared" si="9693"/>
        <v>0</v>
      </c>
      <c r="AQ2000" s="166">
        <f t="shared" si="9693"/>
        <v>0</v>
      </c>
      <c r="AR2000" s="166">
        <f t="shared" si="9693"/>
        <v>0</v>
      </c>
      <c r="AS2000" s="166">
        <f t="shared" si="9693"/>
        <v>0</v>
      </c>
      <c r="AT2000" s="166">
        <f t="shared" si="9693"/>
        <v>0</v>
      </c>
      <c r="AU2000" s="166">
        <f t="shared" si="9693"/>
        <v>0</v>
      </c>
      <c r="AV2000" s="166"/>
      <c r="AW2000" s="166">
        <f t="shared" si="9598"/>
        <v>0</v>
      </c>
      <c r="AX2000" s="166">
        <f t="shared" ref="AX2000:BH2000" si="9694">AX1793+AW2000</f>
        <v>0</v>
      </c>
      <c r="AY2000" s="166">
        <f t="shared" si="9694"/>
        <v>0</v>
      </c>
      <c r="AZ2000" s="166">
        <f t="shared" si="9694"/>
        <v>0</v>
      </c>
      <c r="BA2000" s="166">
        <f t="shared" si="9694"/>
        <v>0</v>
      </c>
      <c r="BB2000" s="166">
        <f t="shared" si="9694"/>
        <v>0</v>
      </c>
      <c r="BC2000" s="166">
        <f t="shared" si="9694"/>
        <v>0</v>
      </c>
      <c r="BD2000" s="166">
        <f t="shared" si="9694"/>
        <v>0</v>
      </c>
      <c r="BE2000" s="166">
        <f t="shared" si="9694"/>
        <v>0</v>
      </c>
      <c r="BF2000" s="166">
        <f t="shared" si="9694"/>
        <v>0</v>
      </c>
      <c r="BG2000" s="166">
        <f t="shared" si="9694"/>
        <v>0</v>
      </c>
      <c r="BH2000" s="166">
        <f t="shared" si="9694"/>
        <v>0</v>
      </c>
      <c r="BI2000" s="166"/>
      <c r="BV2000" s="142"/>
      <c r="CI2000" s="142"/>
      <c r="CV2000" s="142"/>
      <c r="DI2000" s="142"/>
      <c r="DV2000" s="142"/>
      <c r="EI2000" s="142"/>
    </row>
    <row r="2001" spans="1:139" ht="15.75" hidden="1" outlineLevel="1" x14ac:dyDescent="0.25">
      <c r="A2001" s="2">
        <f t="shared" ref="A2001:E2001" si="9695">A1794</f>
        <v>85</v>
      </c>
      <c r="B2001" s="1">
        <f t="shared" si="9695"/>
        <v>0</v>
      </c>
      <c r="C2001" s="1">
        <f t="shared" si="9695"/>
        <v>0</v>
      </c>
      <c r="D2001" s="2">
        <f t="shared" si="9695"/>
        <v>0</v>
      </c>
      <c r="E2001" s="141">
        <f t="shared" si="9695"/>
        <v>0</v>
      </c>
      <c r="F2001" s="119"/>
      <c r="G2001" s="194"/>
      <c r="H2001" s="194"/>
      <c r="J2001" s="166">
        <f t="shared" ref="J2001:J2032" si="9696">J1794+I2001</f>
        <v>0</v>
      </c>
      <c r="K2001" s="166">
        <f t="shared" ref="K2001:U2001" si="9697">K1794+J2001</f>
        <v>0</v>
      </c>
      <c r="L2001" s="166">
        <f t="shared" si="9697"/>
        <v>0</v>
      </c>
      <c r="M2001" s="166">
        <f t="shared" si="9697"/>
        <v>0</v>
      </c>
      <c r="N2001" s="166">
        <f t="shared" si="9697"/>
        <v>0</v>
      </c>
      <c r="O2001" s="166">
        <f t="shared" si="9697"/>
        <v>0</v>
      </c>
      <c r="P2001" s="166">
        <f t="shared" si="9697"/>
        <v>0</v>
      </c>
      <c r="Q2001" s="166">
        <f t="shared" si="9697"/>
        <v>0</v>
      </c>
      <c r="R2001" s="166">
        <f t="shared" si="9697"/>
        <v>0</v>
      </c>
      <c r="S2001" s="166">
        <f t="shared" si="9697"/>
        <v>0</v>
      </c>
      <c r="T2001" s="166">
        <f t="shared" si="9697"/>
        <v>0</v>
      </c>
      <c r="U2001" s="166">
        <f t="shared" si="9697"/>
        <v>0</v>
      </c>
      <c r="V2001" s="166"/>
      <c r="W2001" s="166">
        <f t="shared" ref="W2001:W2032" si="9698">W1794+U2001</f>
        <v>0</v>
      </c>
      <c r="X2001" s="166">
        <f t="shared" ref="X2001:AG2001" si="9699">X1794+W2001</f>
        <v>0</v>
      </c>
      <c r="Y2001" s="166">
        <f t="shared" si="9699"/>
        <v>0</v>
      </c>
      <c r="Z2001" s="166">
        <f t="shared" si="9699"/>
        <v>0</v>
      </c>
      <c r="AA2001" s="166">
        <f t="shared" si="9699"/>
        <v>0</v>
      </c>
      <c r="AB2001" s="166">
        <f t="shared" si="9699"/>
        <v>0</v>
      </c>
      <c r="AC2001" s="166">
        <f t="shared" si="9699"/>
        <v>0</v>
      </c>
      <c r="AD2001" s="166">
        <f t="shared" si="9699"/>
        <v>0</v>
      </c>
      <c r="AE2001" s="166">
        <f t="shared" si="9699"/>
        <v>0</v>
      </c>
      <c r="AF2001" s="166">
        <f t="shared" si="9699"/>
        <v>0</v>
      </c>
      <c r="AG2001" s="166">
        <f t="shared" si="9699"/>
        <v>0</v>
      </c>
      <c r="AH2001" s="166">
        <f t="shared" si="9545"/>
        <v>0</v>
      </c>
      <c r="AI2001" s="166"/>
      <c r="AJ2001" s="166">
        <f t="shared" si="9596"/>
        <v>0</v>
      </c>
      <c r="AK2001" s="166">
        <f t="shared" ref="AK2001:AU2001" si="9700">AK1794+AJ2001</f>
        <v>0</v>
      </c>
      <c r="AL2001" s="166">
        <f t="shared" si="9700"/>
        <v>0</v>
      </c>
      <c r="AM2001" s="166">
        <f t="shared" si="9700"/>
        <v>0</v>
      </c>
      <c r="AN2001" s="166">
        <f t="shared" si="9700"/>
        <v>0</v>
      </c>
      <c r="AO2001" s="166">
        <f t="shared" si="9700"/>
        <v>0</v>
      </c>
      <c r="AP2001" s="166">
        <f t="shared" si="9700"/>
        <v>0</v>
      </c>
      <c r="AQ2001" s="166">
        <f t="shared" si="9700"/>
        <v>0</v>
      </c>
      <c r="AR2001" s="166">
        <f t="shared" si="9700"/>
        <v>0</v>
      </c>
      <c r="AS2001" s="166">
        <f t="shared" si="9700"/>
        <v>0</v>
      </c>
      <c r="AT2001" s="166">
        <f t="shared" si="9700"/>
        <v>0</v>
      </c>
      <c r="AU2001" s="166">
        <f t="shared" si="9700"/>
        <v>0</v>
      </c>
      <c r="AV2001" s="166"/>
      <c r="AW2001" s="166">
        <f t="shared" si="9598"/>
        <v>0</v>
      </c>
      <c r="AX2001" s="166">
        <f t="shared" ref="AX2001:BH2001" si="9701">AX1794+AW2001</f>
        <v>0</v>
      </c>
      <c r="AY2001" s="166">
        <f t="shared" si="9701"/>
        <v>0</v>
      </c>
      <c r="AZ2001" s="166">
        <f t="shared" si="9701"/>
        <v>0</v>
      </c>
      <c r="BA2001" s="166">
        <f t="shared" si="9701"/>
        <v>0</v>
      </c>
      <c r="BB2001" s="166">
        <f t="shared" si="9701"/>
        <v>0</v>
      </c>
      <c r="BC2001" s="166">
        <f t="shared" si="9701"/>
        <v>0</v>
      </c>
      <c r="BD2001" s="166">
        <f t="shared" si="9701"/>
        <v>0</v>
      </c>
      <c r="BE2001" s="166">
        <f t="shared" si="9701"/>
        <v>0</v>
      </c>
      <c r="BF2001" s="166">
        <f t="shared" si="9701"/>
        <v>0</v>
      </c>
      <c r="BG2001" s="166">
        <f t="shared" si="9701"/>
        <v>0</v>
      </c>
      <c r="BH2001" s="166">
        <f t="shared" si="9701"/>
        <v>0</v>
      </c>
      <c r="BI2001" s="166"/>
      <c r="BV2001" s="142"/>
      <c r="CI2001" s="142"/>
      <c r="CV2001" s="142"/>
      <c r="DI2001" s="142"/>
      <c r="DV2001" s="142"/>
      <c r="EI2001" s="142"/>
    </row>
    <row r="2002" spans="1:139" ht="15.75" hidden="1" outlineLevel="1" x14ac:dyDescent="0.25">
      <c r="A2002" s="2">
        <f t="shared" ref="A2002:E2002" si="9702">A1795</f>
        <v>86</v>
      </c>
      <c r="B2002" s="1">
        <f t="shared" si="9702"/>
        <v>0</v>
      </c>
      <c r="C2002" s="1">
        <f t="shared" si="9702"/>
        <v>0</v>
      </c>
      <c r="D2002" s="2">
        <f t="shared" si="9702"/>
        <v>0</v>
      </c>
      <c r="E2002" s="141">
        <f t="shared" si="9702"/>
        <v>0</v>
      </c>
      <c r="F2002" s="119"/>
      <c r="G2002" s="194"/>
      <c r="H2002" s="194"/>
      <c r="J2002" s="166">
        <f t="shared" si="9696"/>
        <v>0</v>
      </c>
      <c r="K2002" s="166">
        <f t="shared" ref="K2002:U2002" si="9703">K1795+J2002</f>
        <v>0</v>
      </c>
      <c r="L2002" s="166">
        <f t="shared" si="9703"/>
        <v>0</v>
      </c>
      <c r="M2002" s="166">
        <f t="shared" si="9703"/>
        <v>0</v>
      </c>
      <c r="N2002" s="166">
        <f t="shared" si="9703"/>
        <v>0</v>
      </c>
      <c r="O2002" s="166">
        <f t="shared" si="9703"/>
        <v>0</v>
      </c>
      <c r="P2002" s="166">
        <f t="shared" si="9703"/>
        <v>0</v>
      </c>
      <c r="Q2002" s="166">
        <f t="shared" si="9703"/>
        <v>0</v>
      </c>
      <c r="R2002" s="166">
        <f t="shared" si="9703"/>
        <v>0</v>
      </c>
      <c r="S2002" s="166">
        <f t="shared" si="9703"/>
        <v>0</v>
      </c>
      <c r="T2002" s="166">
        <f t="shared" si="9703"/>
        <v>0</v>
      </c>
      <c r="U2002" s="166">
        <f t="shared" si="9703"/>
        <v>0</v>
      </c>
      <c r="V2002" s="166"/>
      <c r="W2002" s="166">
        <f t="shared" si="9698"/>
        <v>0</v>
      </c>
      <c r="X2002" s="166">
        <f t="shared" ref="X2002:AG2002" si="9704">X1795+W2002</f>
        <v>0</v>
      </c>
      <c r="Y2002" s="166">
        <f t="shared" si="9704"/>
        <v>0</v>
      </c>
      <c r="Z2002" s="166">
        <f t="shared" si="9704"/>
        <v>0</v>
      </c>
      <c r="AA2002" s="166">
        <f t="shared" si="9704"/>
        <v>0</v>
      </c>
      <c r="AB2002" s="166">
        <f t="shared" si="9704"/>
        <v>0</v>
      </c>
      <c r="AC2002" s="166">
        <f t="shared" si="9704"/>
        <v>0</v>
      </c>
      <c r="AD2002" s="166">
        <f t="shared" si="9704"/>
        <v>0</v>
      </c>
      <c r="AE2002" s="166">
        <f t="shared" si="9704"/>
        <v>0</v>
      </c>
      <c r="AF2002" s="166">
        <f t="shared" si="9704"/>
        <v>0</v>
      </c>
      <c r="AG2002" s="166">
        <f t="shared" si="9704"/>
        <v>0</v>
      </c>
      <c r="AH2002" s="166">
        <f t="shared" si="9545"/>
        <v>0</v>
      </c>
      <c r="AI2002" s="166"/>
      <c r="AJ2002" s="166">
        <f t="shared" si="9596"/>
        <v>0</v>
      </c>
      <c r="AK2002" s="166">
        <f t="shared" ref="AK2002:AU2002" si="9705">AK1795+AJ2002</f>
        <v>0</v>
      </c>
      <c r="AL2002" s="166">
        <f t="shared" si="9705"/>
        <v>0</v>
      </c>
      <c r="AM2002" s="166">
        <f t="shared" si="9705"/>
        <v>0</v>
      </c>
      <c r="AN2002" s="166">
        <f t="shared" si="9705"/>
        <v>0</v>
      </c>
      <c r="AO2002" s="166">
        <f t="shared" si="9705"/>
        <v>0</v>
      </c>
      <c r="AP2002" s="166">
        <f t="shared" si="9705"/>
        <v>0</v>
      </c>
      <c r="AQ2002" s="166">
        <f t="shared" si="9705"/>
        <v>0</v>
      </c>
      <c r="AR2002" s="166">
        <f t="shared" si="9705"/>
        <v>0</v>
      </c>
      <c r="AS2002" s="166">
        <f t="shared" si="9705"/>
        <v>0</v>
      </c>
      <c r="AT2002" s="166">
        <f t="shared" si="9705"/>
        <v>0</v>
      </c>
      <c r="AU2002" s="166">
        <f t="shared" si="9705"/>
        <v>0</v>
      </c>
      <c r="AV2002" s="166"/>
      <c r="AW2002" s="166">
        <f t="shared" si="9598"/>
        <v>0</v>
      </c>
      <c r="AX2002" s="166">
        <f t="shared" ref="AX2002:BH2002" si="9706">AX1795+AW2002</f>
        <v>0</v>
      </c>
      <c r="AY2002" s="166">
        <f t="shared" si="9706"/>
        <v>0</v>
      </c>
      <c r="AZ2002" s="166">
        <f t="shared" si="9706"/>
        <v>0</v>
      </c>
      <c r="BA2002" s="166">
        <f t="shared" si="9706"/>
        <v>0</v>
      </c>
      <c r="BB2002" s="166">
        <f t="shared" si="9706"/>
        <v>0</v>
      </c>
      <c r="BC2002" s="166">
        <f t="shared" si="9706"/>
        <v>0</v>
      </c>
      <c r="BD2002" s="166">
        <f t="shared" si="9706"/>
        <v>0</v>
      </c>
      <c r="BE2002" s="166">
        <f t="shared" si="9706"/>
        <v>0</v>
      </c>
      <c r="BF2002" s="166">
        <f t="shared" si="9706"/>
        <v>0</v>
      </c>
      <c r="BG2002" s="166">
        <f t="shared" si="9706"/>
        <v>0</v>
      </c>
      <c r="BH2002" s="166">
        <f t="shared" si="9706"/>
        <v>0</v>
      </c>
      <c r="BI2002" s="166"/>
      <c r="BV2002" s="142"/>
      <c r="CI2002" s="142"/>
      <c r="CV2002" s="142"/>
      <c r="DI2002" s="142"/>
      <c r="DV2002" s="142"/>
      <c r="EI2002" s="142"/>
    </row>
    <row r="2003" spans="1:139" ht="15.75" hidden="1" outlineLevel="1" x14ac:dyDescent="0.25">
      <c r="A2003" s="2">
        <f t="shared" ref="A2003:E2003" si="9707">A1796</f>
        <v>87</v>
      </c>
      <c r="B2003" s="1">
        <f t="shared" si="9707"/>
        <v>0</v>
      </c>
      <c r="C2003" s="1">
        <f t="shared" si="9707"/>
        <v>0</v>
      </c>
      <c r="D2003" s="2">
        <f t="shared" si="9707"/>
        <v>0</v>
      </c>
      <c r="E2003" s="141">
        <f t="shared" si="9707"/>
        <v>0</v>
      </c>
      <c r="F2003" s="119"/>
      <c r="G2003" s="194"/>
      <c r="H2003" s="194"/>
      <c r="J2003" s="166">
        <f t="shared" si="9696"/>
        <v>0</v>
      </c>
      <c r="K2003" s="166">
        <f t="shared" ref="K2003:U2003" si="9708">K1796+J2003</f>
        <v>0</v>
      </c>
      <c r="L2003" s="166">
        <f t="shared" si="9708"/>
        <v>0</v>
      </c>
      <c r="M2003" s="166">
        <f t="shared" si="9708"/>
        <v>0</v>
      </c>
      <c r="N2003" s="166">
        <f t="shared" si="9708"/>
        <v>0</v>
      </c>
      <c r="O2003" s="166">
        <f t="shared" si="9708"/>
        <v>0</v>
      </c>
      <c r="P2003" s="166">
        <f t="shared" si="9708"/>
        <v>0</v>
      </c>
      <c r="Q2003" s="166">
        <f t="shared" si="9708"/>
        <v>0</v>
      </c>
      <c r="R2003" s="166">
        <f t="shared" si="9708"/>
        <v>0</v>
      </c>
      <c r="S2003" s="166">
        <f t="shared" si="9708"/>
        <v>0</v>
      </c>
      <c r="T2003" s="166">
        <f t="shared" si="9708"/>
        <v>0</v>
      </c>
      <c r="U2003" s="166">
        <f t="shared" si="9708"/>
        <v>0</v>
      </c>
      <c r="V2003" s="166"/>
      <c r="W2003" s="166">
        <f t="shared" si="9698"/>
        <v>0</v>
      </c>
      <c r="X2003" s="166">
        <f t="shared" ref="X2003:AG2003" si="9709">X1796+W2003</f>
        <v>0</v>
      </c>
      <c r="Y2003" s="166">
        <f t="shared" si="9709"/>
        <v>0</v>
      </c>
      <c r="Z2003" s="166">
        <f t="shared" si="9709"/>
        <v>0</v>
      </c>
      <c r="AA2003" s="166">
        <f t="shared" si="9709"/>
        <v>0</v>
      </c>
      <c r="AB2003" s="166">
        <f t="shared" si="9709"/>
        <v>0</v>
      </c>
      <c r="AC2003" s="166">
        <f t="shared" si="9709"/>
        <v>0</v>
      </c>
      <c r="AD2003" s="166">
        <f t="shared" si="9709"/>
        <v>0</v>
      </c>
      <c r="AE2003" s="166">
        <f t="shared" si="9709"/>
        <v>0</v>
      </c>
      <c r="AF2003" s="166">
        <f t="shared" si="9709"/>
        <v>0</v>
      </c>
      <c r="AG2003" s="166">
        <f t="shared" si="9709"/>
        <v>0</v>
      </c>
      <c r="AH2003" s="166">
        <f t="shared" ref="AH2003:AH2034" si="9710">AH1796+AG2003</f>
        <v>0</v>
      </c>
      <c r="AI2003" s="166"/>
      <c r="AJ2003" s="166">
        <f t="shared" si="9596"/>
        <v>0</v>
      </c>
      <c r="AK2003" s="166">
        <f t="shared" ref="AK2003:AU2003" si="9711">AK1796+AJ2003</f>
        <v>0</v>
      </c>
      <c r="AL2003" s="166">
        <f t="shared" si="9711"/>
        <v>0</v>
      </c>
      <c r="AM2003" s="166">
        <f t="shared" si="9711"/>
        <v>0</v>
      </c>
      <c r="AN2003" s="166">
        <f t="shared" si="9711"/>
        <v>0</v>
      </c>
      <c r="AO2003" s="166">
        <f t="shared" si="9711"/>
        <v>0</v>
      </c>
      <c r="AP2003" s="166">
        <f t="shared" si="9711"/>
        <v>0</v>
      </c>
      <c r="AQ2003" s="166">
        <f t="shared" si="9711"/>
        <v>0</v>
      </c>
      <c r="AR2003" s="166">
        <f t="shared" si="9711"/>
        <v>0</v>
      </c>
      <c r="AS2003" s="166">
        <f t="shared" si="9711"/>
        <v>0</v>
      </c>
      <c r="AT2003" s="166">
        <f t="shared" si="9711"/>
        <v>0</v>
      </c>
      <c r="AU2003" s="166">
        <f t="shared" si="9711"/>
        <v>0</v>
      </c>
      <c r="AV2003" s="166"/>
      <c r="AW2003" s="166">
        <f t="shared" si="9598"/>
        <v>0</v>
      </c>
      <c r="AX2003" s="166">
        <f t="shared" ref="AX2003:BH2003" si="9712">AX1796+AW2003</f>
        <v>0</v>
      </c>
      <c r="AY2003" s="166">
        <f t="shared" si="9712"/>
        <v>0</v>
      </c>
      <c r="AZ2003" s="166">
        <f t="shared" si="9712"/>
        <v>0</v>
      </c>
      <c r="BA2003" s="166">
        <f t="shared" si="9712"/>
        <v>0</v>
      </c>
      <c r="BB2003" s="166">
        <f t="shared" si="9712"/>
        <v>0</v>
      </c>
      <c r="BC2003" s="166">
        <f t="shared" si="9712"/>
        <v>0</v>
      </c>
      <c r="BD2003" s="166">
        <f t="shared" si="9712"/>
        <v>0</v>
      </c>
      <c r="BE2003" s="166">
        <f t="shared" si="9712"/>
        <v>0</v>
      </c>
      <c r="BF2003" s="166">
        <f t="shared" si="9712"/>
        <v>0</v>
      </c>
      <c r="BG2003" s="166">
        <f t="shared" si="9712"/>
        <v>0</v>
      </c>
      <c r="BH2003" s="166">
        <f t="shared" si="9712"/>
        <v>0</v>
      </c>
      <c r="BI2003" s="166"/>
      <c r="BV2003" s="142"/>
      <c r="CI2003" s="142"/>
      <c r="CV2003" s="142"/>
      <c r="DI2003" s="142"/>
      <c r="DV2003" s="142"/>
      <c r="EI2003" s="142"/>
    </row>
    <row r="2004" spans="1:139" ht="15.75" hidden="1" outlineLevel="1" x14ac:dyDescent="0.25">
      <c r="A2004" s="2">
        <f t="shared" ref="A2004:E2004" si="9713">A1797</f>
        <v>88</v>
      </c>
      <c r="B2004" s="1">
        <f t="shared" si="9713"/>
        <v>0</v>
      </c>
      <c r="C2004" s="1">
        <f t="shared" si="9713"/>
        <v>0</v>
      </c>
      <c r="D2004" s="2">
        <f t="shared" si="9713"/>
        <v>0</v>
      </c>
      <c r="E2004" s="141">
        <f t="shared" si="9713"/>
        <v>0</v>
      </c>
      <c r="F2004" s="119"/>
      <c r="G2004" s="194"/>
      <c r="H2004" s="194"/>
      <c r="J2004" s="166">
        <f t="shared" si="9696"/>
        <v>0</v>
      </c>
      <c r="K2004" s="166">
        <f t="shared" ref="K2004:U2004" si="9714">K1797+J2004</f>
        <v>0</v>
      </c>
      <c r="L2004" s="166">
        <f t="shared" si="9714"/>
        <v>0</v>
      </c>
      <c r="M2004" s="166">
        <f t="shared" si="9714"/>
        <v>0</v>
      </c>
      <c r="N2004" s="166">
        <f t="shared" si="9714"/>
        <v>0</v>
      </c>
      <c r="O2004" s="166">
        <f t="shared" si="9714"/>
        <v>0</v>
      </c>
      <c r="P2004" s="166">
        <f t="shared" si="9714"/>
        <v>0</v>
      </c>
      <c r="Q2004" s="166">
        <f t="shared" si="9714"/>
        <v>0</v>
      </c>
      <c r="R2004" s="166">
        <f t="shared" si="9714"/>
        <v>0</v>
      </c>
      <c r="S2004" s="166">
        <f t="shared" si="9714"/>
        <v>0</v>
      </c>
      <c r="T2004" s="166">
        <f t="shared" si="9714"/>
        <v>0</v>
      </c>
      <c r="U2004" s="166">
        <f t="shared" si="9714"/>
        <v>0</v>
      </c>
      <c r="V2004" s="166"/>
      <c r="W2004" s="166">
        <f t="shared" si="9698"/>
        <v>0</v>
      </c>
      <c r="X2004" s="166">
        <f t="shared" ref="X2004:AG2004" si="9715">X1797+W2004</f>
        <v>0</v>
      </c>
      <c r="Y2004" s="166">
        <f t="shared" si="9715"/>
        <v>0</v>
      </c>
      <c r="Z2004" s="166">
        <f t="shared" si="9715"/>
        <v>0</v>
      </c>
      <c r="AA2004" s="166">
        <f t="shared" si="9715"/>
        <v>0</v>
      </c>
      <c r="AB2004" s="166">
        <f t="shared" si="9715"/>
        <v>0</v>
      </c>
      <c r="AC2004" s="166">
        <f t="shared" si="9715"/>
        <v>0</v>
      </c>
      <c r="AD2004" s="166">
        <f t="shared" si="9715"/>
        <v>0</v>
      </c>
      <c r="AE2004" s="166">
        <f t="shared" si="9715"/>
        <v>0</v>
      </c>
      <c r="AF2004" s="166">
        <f t="shared" si="9715"/>
        <v>0</v>
      </c>
      <c r="AG2004" s="166">
        <f t="shared" si="9715"/>
        <v>0</v>
      </c>
      <c r="AH2004" s="166">
        <f t="shared" si="9710"/>
        <v>0</v>
      </c>
      <c r="AI2004" s="166"/>
      <c r="AJ2004" s="166">
        <f t="shared" si="9596"/>
        <v>0</v>
      </c>
      <c r="AK2004" s="166">
        <f t="shared" ref="AK2004:AU2004" si="9716">AK1797+AJ2004</f>
        <v>0</v>
      </c>
      <c r="AL2004" s="166">
        <f t="shared" si="9716"/>
        <v>0</v>
      </c>
      <c r="AM2004" s="166">
        <f t="shared" si="9716"/>
        <v>0</v>
      </c>
      <c r="AN2004" s="166">
        <f t="shared" si="9716"/>
        <v>0</v>
      </c>
      <c r="AO2004" s="166">
        <f t="shared" si="9716"/>
        <v>0</v>
      </c>
      <c r="AP2004" s="166">
        <f t="shared" si="9716"/>
        <v>0</v>
      </c>
      <c r="AQ2004" s="166">
        <f t="shared" si="9716"/>
        <v>0</v>
      </c>
      <c r="AR2004" s="166">
        <f t="shared" si="9716"/>
        <v>0</v>
      </c>
      <c r="AS2004" s="166">
        <f t="shared" si="9716"/>
        <v>0</v>
      </c>
      <c r="AT2004" s="166">
        <f t="shared" si="9716"/>
        <v>0</v>
      </c>
      <c r="AU2004" s="166">
        <f t="shared" si="9716"/>
        <v>0</v>
      </c>
      <c r="AV2004" s="166"/>
      <c r="AW2004" s="166">
        <f t="shared" si="9598"/>
        <v>0</v>
      </c>
      <c r="AX2004" s="166">
        <f t="shared" ref="AX2004:BH2004" si="9717">AX1797+AW2004</f>
        <v>0</v>
      </c>
      <c r="AY2004" s="166">
        <f t="shared" si="9717"/>
        <v>0</v>
      </c>
      <c r="AZ2004" s="166">
        <f t="shared" si="9717"/>
        <v>0</v>
      </c>
      <c r="BA2004" s="166">
        <f t="shared" si="9717"/>
        <v>0</v>
      </c>
      <c r="BB2004" s="166">
        <f t="shared" si="9717"/>
        <v>0</v>
      </c>
      <c r="BC2004" s="166">
        <f t="shared" si="9717"/>
        <v>0</v>
      </c>
      <c r="BD2004" s="166">
        <f t="shared" si="9717"/>
        <v>0</v>
      </c>
      <c r="BE2004" s="166">
        <f t="shared" si="9717"/>
        <v>0</v>
      </c>
      <c r="BF2004" s="166">
        <f t="shared" si="9717"/>
        <v>0</v>
      </c>
      <c r="BG2004" s="166">
        <f t="shared" si="9717"/>
        <v>0</v>
      </c>
      <c r="BH2004" s="166">
        <f t="shared" si="9717"/>
        <v>0</v>
      </c>
      <c r="BI2004" s="166"/>
      <c r="BV2004" s="142"/>
      <c r="CI2004" s="142"/>
      <c r="CV2004" s="142"/>
      <c r="DI2004" s="142"/>
      <c r="DV2004" s="142"/>
      <c r="EI2004" s="142"/>
    </row>
    <row r="2005" spans="1:139" ht="15.75" hidden="1" outlineLevel="1" x14ac:dyDescent="0.25">
      <c r="A2005" s="2">
        <f t="shared" ref="A2005:E2005" si="9718">A1798</f>
        <v>89</v>
      </c>
      <c r="B2005" s="1">
        <f t="shared" si="9718"/>
        <v>0</v>
      </c>
      <c r="C2005" s="1">
        <f t="shared" si="9718"/>
        <v>0</v>
      </c>
      <c r="D2005" s="2">
        <f t="shared" si="9718"/>
        <v>0</v>
      </c>
      <c r="E2005" s="141">
        <f t="shared" si="9718"/>
        <v>0</v>
      </c>
      <c r="F2005" s="119"/>
      <c r="G2005" s="194"/>
      <c r="H2005" s="194"/>
      <c r="J2005" s="166">
        <f t="shared" si="9696"/>
        <v>0</v>
      </c>
      <c r="K2005" s="166">
        <f t="shared" ref="K2005:U2005" si="9719">K1798+J2005</f>
        <v>0</v>
      </c>
      <c r="L2005" s="166">
        <f t="shared" si="9719"/>
        <v>0</v>
      </c>
      <c r="M2005" s="166">
        <f t="shared" si="9719"/>
        <v>0</v>
      </c>
      <c r="N2005" s="166">
        <f t="shared" si="9719"/>
        <v>0</v>
      </c>
      <c r="O2005" s="166">
        <f t="shared" si="9719"/>
        <v>0</v>
      </c>
      <c r="P2005" s="166">
        <f t="shared" si="9719"/>
        <v>0</v>
      </c>
      <c r="Q2005" s="166">
        <f t="shared" si="9719"/>
        <v>0</v>
      </c>
      <c r="R2005" s="166">
        <f t="shared" si="9719"/>
        <v>0</v>
      </c>
      <c r="S2005" s="166">
        <f t="shared" si="9719"/>
        <v>0</v>
      </c>
      <c r="T2005" s="166">
        <f t="shared" si="9719"/>
        <v>0</v>
      </c>
      <c r="U2005" s="166">
        <f t="shared" si="9719"/>
        <v>0</v>
      </c>
      <c r="V2005" s="166"/>
      <c r="W2005" s="166">
        <f t="shared" si="9698"/>
        <v>0</v>
      </c>
      <c r="X2005" s="166">
        <f t="shared" ref="X2005:AG2005" si="9720">X1798+W2005</f>
        <v>0</v>
      </c>
      <c r="Y2005" s="166">
        <f t="shared" si="9720"/>
        <v>0</v>
      </c>
      <c r="Z2005" s="166">
        <f t="shared" si="9720"/>
        <v>0</v>
      </c>
      <c r="AA2005" s="166">
        <f t="shared" si="9720"/>
        <v>0</v>
      </c>
      <c r="AB2005" s="166">
        <f t="shared" si="9720"/>
        <v>0</v>
      </c>
      <c r="AC2005" s="166">
        <f t="shared" si="9720"/>
        <v>0</v>
      </c>
      <c r="AD2005" s="166">
        <f t="shared" si="9720"/>
        <v>0</v>
      </c>
      <c r="AE2005" s="166">
        <f t="shared" si="9720"/>
        <v>0</v>
      </c>
      <c r="AF2005" s="166">
        <f t="shared" si="9720"/>
        <v>0</v>
      </c>
      <c r="AG2005" s="166">
        <f t="shared" si="9720"/>
        <v>0</v>
      </c>
      <c r="AH2005" s="166">
        <f t="shared" si="9710"/>
        <v>0</v>
      </c>
      <c r="AI2005" s="166"/>
      <c r="AJ2005" s="166">
        <f t="shared" si="9596"/>
        <v>0</v>
      </c>
      <c r="AK2005" s="166">
        <f t="shared" ref="AK2005:AU2005" si="9721">AK1798+AJ2005</f>
        <v>0</v>
      </c>
      <c r="AL2005" s="166">
        <f t="shared" si="9721"/>
        <v>0</v>
      </c>
      <c r="AM2005" s="166">
        <f t="shared" si="9721"/>
        <v>0</v>
      </c>
      <c r="AN2005" s="166">
        <f t="shared" si="9721"/>
        <v>0</v>
      </c>
      <c r="AO2005" s="166">
        <f t="shared" si="9721"/>
        <v>0</v>
      </c>
      <c r="AP2005" s="166">
        <f t="shared" si="9721"/>
        <v>0</v>
      </c>
      <c r="AQ2005" s="166">
        <f t="shared" si="9721"/>
        <v>0</v>
      </c>
      <c r="AR2005" s="166">
        <f t="shared" si="9721"/>
        <v>0</v>
      </c>
      <c r="AS2005" s="166">
        <f t="shared" si="9721"/>
        <v>0</v>
      </c>
      <c r="AT2005" s="166">
        <f t="shared" si="9721"/>
        <v>0</v>
      </c>
      <c r="AU2005" s="166">
        <f t="shared" si="9721"/>
        <v>0</v>
      </c>
      <c r="AV2005" s="166"/>
      <c r="AW2005" s="166">
        <f t="shared" si="9598"/>
        <v>0</v>
      </c>
      <c r="AX2005" s="166">
        <f t="shared" ref="AX2005:BH2005" si="9722">AX1798+AW2005</f>
        <v>0</v>
      </c>
      <c r="AY2005" s="166">
        <f t="shared" si="9722"/>
        <v>0</v>
      </c>
      <c r="AZ2005" s="166">
        <f t="shared" si="9722"/>
        <v>0</v>
      </c>
      <c r="BA2005" s="166">
        <f t="shared" si="9722"/>
        <v>0</v>
      </c>
      <c r="BB2005" s="166">
        <f t="shared" si="9722"/>
        <v>0</v>
      </c>
      <c r="BC2005" s="166">
        <f t="shared" si="9722"/>
        <v>0</v>
      </c>
      <c r="BD2005" s="166">
        <f t="shared" si="9722"/>
        <v>0</v>
      </c>
      <c r="BE2005" s="166">
        <f t="shared" si="9722"/>
        <v>0</v>
      </c>
      <c r="BF2005" s="166">
        <f t="shared" si="9722"/>
        <v>0</v>
      </c>
      <c r="BG2005" s="166">
        <f t="shared" si="9722"/>
        <v>0</v>
      </c>
      <c r="BH2005" s="166">
        <f t="shared" si="9722"/>
        <v>0</v>
      </c>
      <c r="BI2005" s="166"/>
      <c r="BV2005" s="142"/>
      <c r="CI2005" s="142"/>
      <c r="CV2005" s="142"/>
      <c r="DI2005" s="142"/>
      <c r="DV2005" s="142"/>
      <c r="EI2005" s="142"/>
    </row>
    <row r="2006" spans="1:139" ht="15.75" hidden="1" outlineLevel="1" x14ac:dyDescent="0.25">
      <c r="A2006" s="2">
        <f t="shared" ref="A2006:E2006" si="9723">A1799</f>
        <v>90</v>
      </c>
      <c r="B2006" s="1">
        <f t="shared" si="9723"/>
        <v>0</v>
      </c>
      <c r="C2006" s="1">
        <f t="shared" si="9723"/>
        <v>0</v>
      </c>
      <c r="D2006" s="2">
        <f t="shared" si="9723"/>
        <v>0</v>
      </c>
      <c r="E2006" s="141">
        <f t="shared" si="9723"/>
        <v>0</v>
      </c>
      <c r="F2006" s="119"/>
      <c r="G2006" s="194"/>
      <c r="H2006" s="194"/>
      <c r="J2006" s="166">
        <f t="shared" si="9696"/>
        <v>0</v>
      </c>
      <c r="K2006" s="166">
        <f t="shared" ref="K2006:U2006" si="9724">K1799+J2006</f>
        <v>0</v>
      </c>
      <c r="L2006" s="166">
        <f t="shared" si="9724"/>
        <v>0</v>
      </c>
      <c r="M2006" s="166">
        <f t="shared" si="9724"/>
        <v>0</v>
      </c>
      <c r="N2006" s="166">
        <f t="shared" si="9724"/>
        <v>0</v>
      </c>
      <c r="O2006" s="166">
        <f t="shared" si="9724"/>
        <v>0</v>
      </c>
      <c r="P2006" s="166">
        <f t="shared" si="9724"/>
        <v>0</v>
      </c>
      <c r="Q2006" s="166">
        <f t="shared" si="9724"/>
        <v>0</v>
      </c>
      <c r="R2006" s="166">
        <f t="shared" si="9724"/>
        <v>0</v>
      </c>
      <c r="S2006" s="166">
        <f t="shared" si="9724"/>
        <v>0</v>
      </c>
      <c r="T2006" s="166">
        <f t="shared" si="9724"/>
        <v>0</v>
      </c>
      <c r="U2006" s="166">
        <f t="shared" si="9724"/>
        <v>0</v>
      </c>
      <c r="V2006" s="166"/>
      <c r="W2006" s="166">
        <f t="shared" si="9698"/>
        <v>0</v>
      </c>
      <c r="X2006" s="166">
        <f t="shared" ref="X2006:AG2006" si="9725">X1799+W2006</f>
        <v>0</v>
      </c>
      <c r="Y2006" s="166">
        <f t="shared" si="9725"/>
        <v>0</v>
      </c>
      <c r="Z2006" s="166">
        <f t="shared" si="9725"/>
        <v>0</v>
      </c>
      <c r="AA2006" s="166">
        <f t="shared" si="9725"/>
        <v>0</v>
      </c>
      <c r="AB2006" s="166">
        <f t="shared" si="9725"/>
        <v>0</v>
      </c>
      <c r="AC2006" s="166">
        <f t="shared" si="9725"/>
        <v>0</v>
      </c>
      <c r="AD2006" s="166">
        <f t="shared" si="9725"/>
        <v>0</v>
      </c>
      <c r="AE2006" s="166">
        <f t="shared" si="9725"/>
        <v>0</v>
      </c>
      <c r="AF2006" s="166">
        <f t="shared" si="9725"/>
        <v>0</v>
      </c>
      <c r="AG2006" s="166">
        <f t="shared" si="9725"/>
        <v>0</v>
      </c>
      <c r="AH2006" s="166">
        <f t="shared" si="9710"/>
        <v>0</v>
      </c>
      <c r="AI2006" s="166"/>
      <c r="AJ2006" s="166">
        <f t="shared" si="9596"/>
        <v>0</v>
      </c>
      <c r="AK2006" s="166">
        <f t="shared" ref="AK2006:AU2006" si="9726">AK1799+AJ2006</f>
        <v>0</v>
      </c>
      <c r="AL2006" s="166">
        <f t="shared" si="9726"/>
        <v>0</v>
      </c>
      <c r="AM2006" s="166">
        <f t="shared" si="9726"/>
        <v>0</v>
      </c>
      <c r="AN2006" s="166">
        <f t="shared" si="9726"/>
        <v>0</v>
      </c>
      <c r="AO2006" s="166">
        <f t="shared" si="9726"/>
        <v>0</v>
      </c>
      <c r="AP2006" s="166">
        <f t="shared" si="9726"/>
        <v>0</v>
      </c>
      <c r="AQ2006" s="166">
        <f t="shared" si="9726"/>
        <v>0</v>
      </c>
      <c r="AR2006" s="166">
        <f t="shared" si="9726"/>
        <v>0</v>
      </c>
      <c r="AS2006" s="166">
        <f t="shared" si="9726"/>
        <v>0</v>
      </c>
      <c r="AT2006" s="166">
        <f t="shared" si="9726"/>
        <v>0</v>
      </c>
      <c r="AU2006" s="166">
        <f t="shared" si="9726"/>
        <v>0</v>
      </c>
      <c r="AV2006" s="166"/>
      <c r="AW2006" s="166">
        <f t="shared" si="9598"/>
        <v>0</v>
      </c>
      <c r="AX2006" s="166">
        <f t="shared" ref="AX2006:BH2006" si="9727">AX1799+AW2006</f>
        <v>0</v>
      </c>
      <c r="AY2006" s="166">
        <f t="shared" si="9727"/>
        <v>0</v>
      </c>
      <c r="AZ2006" s="166">
        <f t="shared" si="9727"/>
        <v>0</v>
      </c>
      <c r="BA2006" s="166">
        <f t="shared" si="9727"/>
        <v>0</v>
      </c>
      <c r="BB2006" s="166">
        <f t="shared" si="9727"/>
        <v>0</v>
      </c>
      <c r="BC2006" s="166">
        <f t="shared" si="9727"/>
        <v>0</v>
      </c>
      <c r="BD2006" s="166">
        <f t="shared" si="9727"/>
        <v>0</v>
      </c>
      <c r="BE2006" s="166">
        <f t="shared" si="9727"/>
        <v>0</v>
      </c>
      <c r="BF2006" s="166">
        <f t="shared" si="9727"/>
        <v>0</v>
      </c>
      <c r="BG2006" s="166">
        <f t="shared" si="9727"/>
        <v>0</v>
      </c>
      <c r="BH2006" s="166">
        <f t="shared" si="9727"/>
        <v>0</v>
      </c>
      <c r="BI2006" s="166"/>
      <c r="BV2006" s="142"/>
      <c r="CI2006" s="142"/>
      <c r="CV2006" s="142"/>
      <c r="DI2006" s="142"/>
      <c r="DV2006" s="142"/>
      <c r="EI2006" s="142"/>
    </row>
    <row r="2007" spans="1:139" ht="15.75" hidden="1" outlineLevel="1" x14ac:dyDescent="0.25">
      <c r="A2007" s="2">
        <f t="shared" ref="A2007:E2007" si="9728">A1800</f>
        <v>91</v>
      </c>
      <c r="B2007" s="1">
        <f t="shared" si="9728"/>
        <v>0</v>
      </c>
      <c r="C2007" s="1">
        <f t="shared" si="9728"/>
        <v>0</v>
      </c>
      <c r="D2007" s="2">
        <f t="shared" si="9728"/>
        <v>0</v>
      </c>
      <c r="E2007" s="141">
        <f t="shared" si="9728"/>
        <v>0</v>
      </c>
      <c r="F2007" s="119"/>
      <c r="G2007" s="194"/>
      <c r="H2007" s="194"/>
      <c r="J2007" s="166">
        <f t="shared" si="9696"/>
        <v>0</v>
      </c>
      <c r="K2007" s="166">
        <f t="shared" ref="K2007:U2007" si="9729">K1800+J2007</f>
        <v>0</v>
      </c>
      <c r="L2007" s="166">
        <f t="shared" si="9729"/>
        <v>0</v>
      </c>
      <c r="M2007" s="166">
        <f t="shared" si="9729"/>
        <v>0</v>
      </c>
      <c r="N2007" s="166">
        <f t="shared" si="9729"/>
        <v>0</v>
      </c>
      <c r="O2007" s="166">
        <f t="shared" si="9729"/>
        <v>0</v>
      </c>
      <c r="P2007" s="166">
        <f t="shared" si="9729"/>
        <v>0</v>
      </c>
      <c r="Q2007" s="166">
        <f t="shared" si="9729"/>
        <v>0</v>
      </c>
      <c r="R2007" s="166">
        <f t="shared" si="9729"/>
        <v>0</v>
      </c>
      <c r="S2007" s="166">
        <f t="shared" si="9729"/>
        <v>0</v>
      </c>
      <c r="T2007" s="166">
        <f t="shared" si="9729"/>
        <v>0</v>
      </c>
      <c r="U2007" s="166">
        <f t="shared" si="9729"/>
        <v>0</v>
      </c>
      <c r="V2007" s="166"/>
      <c r="W2007" s="166">
        <f t="shared" si="9698"/>
        <v>0</v>
      </c>
      <c r="X2007" s="166">
        <f t="shared" ref="X2007:AG2007" si="9730">X1800+W2007</f>
        <v>0</v>
      </c>
      <c r="Y2007" s="166">
        <f t="shared" si="9730"/>
        <v>0</v>
      </c>
      <c r="Z2007" s="166">
        <f t="shared" si="9730"/>
        <v>0</v>
      </c>
      <c r="AA2007" s="166">
        <f t="shared" si="9730"/>
        <v>0</v>
      </c>
      <c r="AB2007" s="166">
        <f t="shared" si="9730"/>
        <v>0</v>
      </c>
      <c r="AC2007" s="166">
        <f t="shared" si="9730"/>
        <v>0</v>
      </c>
      <c r="AD2007" s="166">
        <f t="shared" si="9730"/>
        <v>0</v>
      </c>
      <c r="AE2007" s="166">
        <f t="shared" si="9730"/>
        <v>0</v>
      </c>
      <c r="AF2007" s="166">
        <f t="shared" si="9730"/>
        <v>0</v>
      </c>
      <c r="AG2007" s="166">
        <f t="shared" si="9730"/>
        <v>0</v>
      </c>
      <c r="AH2007" s="166">
        <f t="shared" si="9710"/>
        <v>0</v>
      </c>
      <c r="AI2007" s="166"/>
      <c r="AJ2007" s="166">
        <f t="shared" si="9596"/>
        <v>0</v>
      </c>
      <c r="AK2007" s="166">
        <f t="shared" ref="AK2007:AU2007" si="9731">AK1800+AJ2007</f>
        <v>0</v>
      </c>
      <c r="AL2007" s="166">
        <f t="shared" si="9731"/>
        <v>0</v>
      </c>
      <c r="AM2007" s="166">
        <f t="shared" si="9731"/>
        <v>0</v>
      </c>
      <c r="AN2007" s="166">
        <f t="shared" si="9731"/>
        <v>0</v>
      </c>
      <c r="AO2007" s="166">
        <f t="shared" si="9731"/>
        <v>0</v>
      </c>
      <c r="AP2007" s="166">
        <f t="shared" si="9731"/>
        <v>0</v>
      </c>
      <c r="AQ2007" s="166">
        <f t="shared" si="9731"/>
        <v>0</v>
      </c>
      <c r="AR2007" s="166">
        <f t="shared" si="9731"/>
        <v>0</v>
      </c>
      <c r="AS2007" s="166">
        <f t="shared" si="9731"/>
        <v>0</v>
      </c>
      <c r="AT2007" s="166">
        <f t="shared" si="9731"/>
        <v>0</v>
      </c>
      <c r="AU2007" s="166">
        <f t="shared" si="9731"/>
        <v>0</v>
      </c>
      <c r="AV2007" s="166"/>
      <c r="AW2007" s="166">
        <f t="shared" si="9598"/>
        <v>0</v>
      </c>
      <c r="AX2007" s="166">
        <f t="shared" ref="AX2007:BH2007" si="9732">AX1800+AW2007</f>
        <v>0</v>
      </c>
      <c r="AY2007" s="166">
        <f t="shared" si="9732"/>
        <v>0</v>
      </c>
      <c r="AZ2007" s="166">
        <f t="shared" si="9732"/>
        <v>0</v>
      </c>
      <c r="BA2007" s="166">
        <f t="shared" si="9732"/>
        <v>0</v>
      </c>
      <c r="BB2007" s="166">
        <f t="shared" si="9732"/>
        <v>0</v>
      </c>
      <c r="BC2007" s="166">
        <f t="shared" si="9732"/>
        <v>0</v>
      </c>
      <c r="BD2007" s="166">
        <f t="shared" si="9732"/>
        <v>0</v>
      </c>
      <c r="BE2007" s="166">
        <f t="shared" si="9732"/>
        <v>0</v>
      </c>
      <c r="BF2007" s="166">
        <f t="shared" si="9732"/>
        <v>0</v>
      </c>
      <c r="BG2007" s="166">
        <f t="shared" si="9732"/>
        <v>0</v>
      </c>
      <c r="BH2007" s="166">
        <f t="shared" si="9732"/>
        <v>0</v>
      </c>
      <c r="BI2007" s="166"/>
      <c r="BV2007" s="142"/>
      <c r="CI2007" s="142"/>
      <c r="CV2007" s="142"/>
      <c r="DI2007" s="142"/>
      <c r="DV2007" s="142"/>
      <c r="EI2007" s="142"/>
    </row>
    <row r="2008" spans="1:139" ht="15.75" hidden="1" outlineLevel="1" x14ac:dyDescent="0.25">
      <c r="A2008" s="2">
        <f t="shared" ref="A2008:E2008" si="9733">A1801</f>
        <v>92</v>
      </c>
      <c r="B2008" s="1">
        <f t="shared" si="9733"/>
        <v>0</v>
      </c>
      <c r="C2008" s="1">
        <f t="shared" si="9733"/>
        <v>0</v>
      </c>
      <c r="D2008" s="2">
        <f t="shared" si="9733"/>
        <v>0</v>
      </c>
      <c r="E2008" s="141">
        <f t="shared" si="9733"/>
        <v>0</v>
      </c>
      <c r="F2008" s="119"/>
      <c r="G2008" s="194"/>
      <c r="H2008" s="194"/>
      <c r="J2008" s="166">
        <f t="shared" si="9696"/>
        <v>0</v>
      </c>
      <c r="K2008" s="166">
        <f t="shared" ref="K2008:U2008" si="9734">K1801+J2008</f>
        <v>0</v>
      </c>
      <c r="L2008" s="166">
        <f t="shared" si="9734"/>
        <v>0</v>
      </c>
      <c r="M2008" s="166">
        <f t="shared" si="9734"/>
        <v>0</v>
      </c>
      <c r="N2008" s="166">
        <f t="shared" si="9734"/>
        <v>0</v>
      </c>
      <c r="O2008" s="166">
        <f t="shared" si="9734"/>
        <v>0</v>
      </c>
      <c r="P2008" s="166">
        <f t="shared" si="9734"/>
        <v>0</v>
      </c>
      <c r="Q2008" s="166">
        <f t="shared" si="9734"/>
        <v>0</v>
      </c>
      <c r="R2008" s="166">
        <f t="shared" si="9734"/>
        <v>0</v>
      </c>
      <c r="S2008" s="166">
        <f t="shared" si="9734"/>
        <v>0</v>
      </c>
      <c r="T2008" s="166">
        <f t="shared" si="9734"/>
        <v>0</v>
      </c>
      <c r="U2008" s="166">
        <f t="shared" si="9734"/>
        <v>0</v>
      </c>
      <c r="V2008" s="166"/>
      <c r="W2008" s="166">
        <f t="shared" si="9698"/>
        <v>0</v>
      </c>
      <c r="X2008" s="166">
        <f t="shared" ref="X2008:AG2008" si="9735">X1801+W2008</f>
        <v>0</v>
      </c>
      <c r="Y2008" s="166">
        <f t="shared" si="9735"/>
        <v>0</v>
      </c>
      <c r="Z2008" s="166">
        <f t="shared" si="9735"/>
        <v>0</v>
      </c>
      <c r="AA2008" s="166">
        <f t="shared" si="9735"/>
        <v>0</v>
      </c>
      <c r="AB2008" s="166">
        <f t="shared" si="9735"/>
        <v>0</v>
      </c>
      <c r="AC2008" s="166">
        <f t="shared" si="9735"/>
        <v>0</v>
      </c>
      <c r="AD2008" s="166">
        <f t="shared" si="9735"/>
        <v>0</v>
      </c>
      <c r="AE2008" s="166">
        <f t="shared" si="9735"/>
        <v>0</v>
      </c>
      <c r="AF2008" s="166">
        <f t="shared" si="9735"/>
        <v>0</v>
      </c>
      <c r="AG2008" s="166">
        <f t="shared" si="9735"/>
        <v>0</v>
      </c>
      <c r="AH2008" s="166">
        <f t="shared" si="9710"/>
        <v>0</v>
      </c>
      <c r="AI2008" s="166"/>
      <c r="AJ2008" s="166">
        <f t="shared" si="9596"/>
        <v>0</v>
      </c>
      <c r="AK2008" s="166">
        <f t="shared" ref="AK2008:AU2008" si="9736">AK1801+AJ2008</f>
        <v>0</v>
      </c>
      <c r="AL2008" s="166">
        <f t="shared" si="9736"/>
        <v>0</v>
      </c>
      <c r="AM2008" s="166">
        <f t="shared" si="9736"/>
        <v>0</v>
      </c>
      <c r="AN2008" s="166">
        <f t="shared" si="9736"/>
        <v>0</v>
      </c>
      <c r="AO2008" s="166">
        <f t="shared" si="9736"/>
        <v>0</v>
      </c>
      <c r="AP2008" s="166">
        <f t="shared" si="9736"/>
        <v>0</v>
      </c>
      <c r="AQ2008" s="166">
        <f t="shared" si="9736"/>
        <v>0</v>
      </c>
      <c r="AR2008" s="166">
        <f t="shared" si="9736"/>
        <v>0</v>
      </c>
      <c r="AS2008" s="166">
        <f t="shared" si="9736"/>
        <v>0</v>
      </c>
      <c r="AT2008" s="166">
        <f t="shared" si="9736"/>
        <v>0</v>
      </c>
      <c r="AU2008" s="166">
        <f t="shared" si="9736"/>
        <v>0</v>
      </c>
      <c r="AV2008" s="166"/>
      <c r="AW2008" s="166">
        <f t="shared" si="9598"/>
        <v>0</v>
      </c>
      <c r="AX2008" s="166">
        <f t="shared" ref="AX2008:BH2008" si="9737">AX1801+AW2008</f>
        <v>0</v>
      </c>
      <c r="AY2008" s="166">
        <f t="shared" si="9737"/>
        <v>0</v>
      </c>
      <c r="AZ2008" s="166">
        <f t="shared" si="9737"/>
        <v>0</v>
      </c>
      <c r="BA2008" s="166">
        <f t="shared" si="9737"/>
        <v>0</v>
      </c>
      <c r="BB2008" s="166">
        <f t="shared" si="9737"/>
        <v>0</v>
      </c>
      <c r="BC2008" s="166">
        <f t="shared" si="9737"/>
        <v>0</v>
      </c>
      <c r="BD2008" s="166">
        <f t="shared" si="9737"/>
        <v>0</v>
      </c>
      <c r="BE2008" s="166">
        <f t="shared" si="9737"/>
        <v>0</v>
      </c>
      <c r="BF2008" s="166">
        <f t="shared" si="9737"/>
        <v>0</v>
      </c>
      <c r="BG2008" s="166">
        <f t="shared" si="9737"/>
        <v>0</v>
      </c>
      <c r="BH2008" s="166">
        <f t="shared" si="9737"/>
        <v>0</v>
      </c>
      <c r="BI2008" s="166"/>
      <c r="BV2008" s="142"/>
      <c r="CI2008" s="142"/>
      <c r="CV2008" s="142"/>
      <c r="DI2008" s="142"/>
      <c r="DV2008" s="142"/>
      <c r="EI2008" s="142"/>
    </row>
    <row r="2009" spans="1:139" ht="15.75" hidden="1" outlineLevel="1" x14ac:dyDescent="0.25">
      <c r="A2009" s="2">
        <f t="shared" ref="A2009:E2009" si="9738">A1802</f>
        <v>93</v>
      </c>
      <c r="B2009" s="1">
        <f t="shared" si="9738"/>
        <v>0</v>
      </c>
      <c r="C2009" s="1">
        <f t="shared" si="9738"/>
        <v>0</v>
      </c>
      <c r="D2009" s="2">
        <f t="shared" si="9738"/>
        <v>0</v>
      </c>
      <c r="E2009" s="141">
        <f t="shared" si="9738"/>
        <v>0</v>
      </c>
      <c r="F2009" s="119"/>
      <c r="G2009" s="194"/>
      <c r="H2009" s="194"/>
      <c r="J2009" s="166">
        <f t="shared" si="9696"/>
        <v>0</v>
      </c>
      <c r="K2009" s="166">
        <f t="shared" ref="K2009:U2009" si="9739">K1802+J2009</f>
        <v>0</v>
      </c>
      <c r="L2009" s="166">
        <f t="shared" si="9739"/>
        <v>0</v>
      </c>
      <c r="M2009" s="166">
        <f t="shared" si="9739"/>
        <v>0</v>
      </c>
      <c r="N2009" s="166">
        <f t="shared" si="9739"/>
        <v>0</v>
      </c>
      <c r="O2009" s="166">
        <f t="shared" si="9739"/>
        <v>0</v>
      </c>
      <c r="P2009" s="166">
        <f t="shared" si="9739"/>
        <v>0</v>
      </c>
      <c r="Q2009" s="166">
        <f t="shared" si="9739"/>
        <v>0</v>
      </c>
      <c r="R2009" s="166">
        <f t="shared" si="9739"/>
        <v>0</v>
      </c>
      <c r="S2009" s="166">
        <f t="shared" si="9739"/>
        <v>0</v>
      </c>
      <c r="T2009" s="166">
        <f t="shared" si="9739"/>
        <v>0</v>
      </c>
      <c r="U2009" s="166">
        <f t="shared" si="9739"/>
        <v>0</v>
      </c>
      <c r="V2009" s="166"/>
      <c r="W2009" s="166">
        <f t="shared" si="9698"/>
        <v>0</v>
      </c>
      <c r="X2009" s="166">
        <f t="shared" ref="X2009:AG2009" si="9740">X1802+W2009</f>
        <v>0</v>
      </c>
      <c r="Y2009" s="166">
        <f t="shared" si="9740"/>
        <v>0</v>
      </c>
      <c r="Z2009" s="166">
        <f t="shared" si="9740"/>
        <v>0</v>
      </c>
      <c r="AA2009" s="166">
        <f t="shared" si="9740"/>
        <v>0</v>
      </c>
      <c r="AB2009" s="166">
        <f t="shared" si="9740"/>
        <v>0</v>
      </c>
      <c r="AC2009" s="166">
        <f t="shared" si="9740"/>
        <v>0</v>
      </c>
      <c r="AD2009" s="166">
        <f t="shared" si="9740"/>
        <v>0</v>
      </c>
      <c r="AE2009" s="166">
        <f t="shared" si="9740"/>
        <v>0</v>
      </c>
      <c r="AF2009" s="166">
        <f t="shared" si="9740"/>
        <v>0</v>
      </c>
      <c r="AG2009" s="166">
        <f t="shared" si="9740"/>
        <v>0</v>
      </c>
      <c r="AH2009" s="166">
        <f t="shared" si="9710"/>
        <v>0</v>
      </c>
      <c r="AI2009" s="166"/>
      <c r="AJ2009" s="166">
        <f t="shared" si="9596"/>
        <v>0</v>
      </c>
      <c r="AK2009" s="166">
        <f t="shared" ref="AK2009:AU2009" si="9741">AK1802+AJ2009</f>
        <v>0</v>
      </c>
      <c r="AL2009" s="166">
        <f t="shared" si="9741"/>
        <v>0</v>
      </c>
      <c r="AM2009" s="166">
        <f t="shared" si="9741"/>
        <v>0</v>
      </c>
      <c r="AN2009" s="166">
        <f t="shared" si="9741"/>
        <v>0</v>
      </c>
      <c r="AO2009" s="166">
        <f t="shared" si="9741"/>
        <v>0</v>
      </c>
      <c r="AP2009" s="166">
        <f t="shared" si="9741"/>
        <v>0</v>
      </c>
      <c r="AQ2009" s="166">
        <f t="shared" si="9741"/>
        <v>0</v>
      </c>
      <c r="AR2009" s="166">
        <f t="shared" si="9741"/>
        <v>0</v>
      </c>
      <c r="AS2009" s="166">
        <f t="shared" si="9741"/>
        <v>0</v>
      </c>
      <c r="AT2009" s="166">
        <f t="shared" si="9741"/>
        <v>0</v>
      </c>
      <c r="AU2009" s="166">
        <f t="shared" si="9741"/>
        <v>0</v>
      </c>
      <c r="AV2009" s="166"/>
      <c r="AW2009" s="166">
        <f t="shared" si="9598"/>
        <v>0</v>
      </c>
      <c r="AX2009" s="166">
        <f t="shared" ref="AX2009:BH2009" si="9742">AX1802+AW2009</f>
        <v>0</v>
      </c>
      <c r="AY2009" s="166">
        <f t="shared" si="9742"/>
        <v>0</v>
      </c>
      <c r="AZ2009" s="166">
        <f t="shared" si="9742"/>
        <v>0</v>
      </c>
      <c r="BA2009" s="166">
        <f t="shared" si="9742"/>
        <v>0</v>
      </c>
      <c r="BB2009" s="166">
        <f t="shared" si="9742"/>
        <v>0</v>
      </c>
      <c r="BC2009" s="166">
        <f t="shared" si="9742"/>
        <v>0</v>
      </c>
      <c r="BD2009" s="166">
        <f t="shared" si="9742"/>
        <v>0</v>
      </c>
      <c r="BE2009" s="166">
        <f t="shared" si="9742"/>
        <v>0</v>
      </c>
      <c r="BF2009" s="166">
        <f t="shared" si="9742"/>
        <v>0</v>
      </c>
      <c r="BG2009" s="166">
        <f t="shared" si="9742"/>
        <v>0</v>
      </c>
      <c r="BH2009" s="166">
        <f t="shared" si="9742"/>
        <v>0</v>
      </c>
      <c r="BI2009" s="166"/>
      <c r="BV2009" s="142"/>
      <c r="CI2009" s="142"/>
      <c r="CV2009" s="142"/>
      <c r="DI2009" s="142"/>
      <c r="DV2009" s="142"/>
      <c r="EI2009" s="142"/>
    </row>
    <row r="2010" spans="1:139" ht="15.75" hidden="1" outlineLevel="1" x14ac:dyDescent="0.25">
      <c r="A2010" s="2">
        <f t="shared" ref="A2010:E2010" si="9743">A1803</f>
        <v>94</v>
      </c>
      <c r="B2010" s="1">
        <f t="shared" si="9743"/>
        <v>0</v>
      </c>
      <c r="C2010" s="1">
        <f t="shared" si="9743"/>
        <v>0</v>
      </c>
      <c r="D2010" s="2">
        <f t="shared" si="9743"/>
        <v>0</v>
      </c>
      <c r="E2010" s="141">
        <f t="shared" si="9743"/>
        <v>0</v>
      </c>
      <c r="F2010" s="119"/>
      <c r="G2010" s="194"/>
      <c r="H2010" s="194"/>
      <c r="J2010" s="166">
        <f t="shared" si="9696"/>
        <v>0</v>
      </c>
      <c r="K2010" s="166">
        <f t="shared" ref="K2010:U2010" si="9744">K1803+J2010</f>
        <v>0</v>
      </c>
      <c r="L2010" s="166">
        <f t="shared" si="9744"/>
        <v>0</v>
      </c>
      <c r="M2010" s="166">
        <f t="shared" si="9744"/>
        <v>0</v>
      </c>
      <c r="N2010" s="166">
        <f t="shared" si="9744"/>
        <v>0</v>
      </c>
      <c r="O2010" s="166">
        <f t="shared" si="9744"/>
        <v>0</v>
      </c>
      <c r="P2010" s="166">
        <f t="shared" si="9744"/>
        <v>0</v>
      </c>
      <c r="Q2010" s="166">
        <f t="shared" si="9744"/>
        <v>0</v>
      </c>
      <c r="R2010" s="166">
        <f t="shared" si="9744"/>
        <v>0</v>
      </c>
      <c r="S2010" s="166">
        <f t="shared" si="9744"/>
        <v>0</v>
      </c>
      <c r="T2010" s="166">
        <f t="shared" si="9744"/>
        <v>0</v>
      </c>
      <c r="U2010" s="166">
        <f t="shared" si="9744"/>
        <v>0</v>
      </c>
      <c r="V2010" s="166"/>
      <c r="W2010" s="166">
        <f t="shared" si="9698"/>
        <v>0</v>
      </c>
      <c r="X2010" s="166">
        <f t="shared" ref="X2010:AG2010" si="9745">X1803+W2010</f>
        <v>0</v>
      </c>
      <c r="Y2010" s="166">
        <f t="shared" si="9745"/>
        <v>0</v>
      </c>
      <c r="Z2010" s="166">
        <f t="shared" si="9745"/>
        <v>0</v>
      </c>
      <c r="AA2010" s="166">
        <f t="shared" si="9745"/>
        <v>0</v>
      </c>
      <c r="AB2010" s="166">
        <f t="shared" si="9745"/>
        <v>0</v>
      </c>
      <c r="AC2010" s="166">
        <f t="shared" si="9745"/>
        <v>0</v>
      </c>
      <c r="AD2010" s="166">
        <f t="shared" si="9745"/>
        <v>0</v>
      </c>
      <c r="AE2010" s="166">
        <f t="shared" si="9745"/>
        <v>0</v>
      </c>
      <c r="AF2010" s="166">
        <f t="shared" si="9745"/>
        <v>0</v>
      </c>
      <c r="AG2010" s="166">
        <f t="shared" si="9745"/>
        <v>0</v>
      </c>
      <c r="AH2010" s="166">
        <f t="shared" si="9710"/>
        <v>0</v>
      </c>
      <c r="AI2010" s="166"/>
      <c r="AJ2010" s="166">
        <f t="shared" si="9596"/>
        <v>0</v>
      </c>
      <c r="AK2010" s="166">
        <f t="shared" ref="AK2010:AU2010" si="9746">AK1803+AJ2010</f>
        <v>0</v>
      </c>
      <c r="AL2010" s="166">
        <f t="shared" si="9746"/>
        <v>0</v>
      </c>
      <c r="AM2010" s="166">
        <f t="shared" si="9746"/>
        <v>0</v>
      </c>
      <c r="AN2010" s="166">
        <f t="shared" si="9746"/>
        <v>0</v>
      </c>
      <c r="AO2010" s="166">
        <f t="shared" si="9746"/>
        <v>0</v>
      </c>
      <c r="AP2010" s="166">
        <f t="shared" si="9746"/>
        <v>0</v>
      </c>
      <c r="AQ2010" s="166">
        <f t="shared" si="9746"/>
        <v>0</v>
      </c>
      <c r="AR2010" s="166">
        <f t="shared" si="9746"/>
        <v>0</v>
      </c>
      <c r="AS2010" s="166">
        <f t="shared" si="9746"/>
        <v>0</v>
      </c>
      <c r="AT2010" s="166">
        <f t="shared" si="9746"/>
        <v>0</v>
      </c>
      <c r="AU2010" s="166">
        <f t="shared" si="9746"/>
        <v>0</v>
      </c>
      <c r="AV2010" s="166"/>
      <c r="AW2010" s="166">
        <f t="shared" si="9598"/>
        <v>0</v>
      </c>
      <c r="AX2010" s="166">
        <f t="shared" ref="AX2010:BH2010" si="9747">AX1803+AW2010</f>
        <v>0</v>
      </c>
      <c r="AY2010" s="166">
        <f t="shared" si="9747"/>
        <v>0</v>
      </c>
      <c r="AZ2010" s="166">
        <f t="shared" si="9747"/>
        <v>0</v>
      </c>
      <c r="BA2010" s="166">
        <f t="shared" si="9747"/>
        <v>0</v>
      </c>
      <c r="BB2010" s="166">
        <f t="shared" si="9747"/>
        <v>0</v>
      </c>
      <c r="BC2010" s="166">
        <f t="shared" si="9747"/>
        <v>0</v>
      </c>
      <c r="BD2010" s="166">
        <f t="shared" si="9747"/>
        <v>0</v>
      </c>
      <c r="BE2010" s="166">
        <f t="shared" si="9747"/>
        <v>0</v>
      </c>
      <c r="BF2010" s="166">
        <f t="shared" si="9747"/>
        <v>0</v>
      </c>
      <c r="BG2010" s="166">
        <f t="shared" si="9747"/>
        <v>0</v>
      </c>
      <c r="BH2010" s="166">
        <f t="shared" si="9747"/>
        <v>0</v>
      </c>
      <c r="BI2010" s="166"/>
      <c r="BV2010" s="142"/>
      <c r="CI2010" s="142"/>
      <c r="CV2010" s="142"/>
      <c r="DI2010" s="142"/>
      <c r="DV2010" s="142"/>
      <c r="EI2010" s="142"/>
    </row>
    <row r="2011" spans="1:139" ht="15.75" hidden="1" outlineLevel="1" x14ac:dyDescent="0.25">
      <c r="A2011" s="2">
        <f t="shared" ref="A2011:E2011" si="9748">A1804</f>
        <v>95</v>
      </c>
      <c r="B2011" s="1">
        <f t="shared" si="9748"/>
        <v>0</v>
      </c>
      <c r="C2011" s="1">
        <f t="shared" si="9748"/>
        <v>0</v>
      </c>
      <c r="D2011" s="2">
        <f t="shared" si="9748"/>
        <v>0</v>
      </c>
      <c r="E2011" s="141">
        <f t="shared" si="9748"/>
        <v>0</v>
      </c>
      <c r="F2011" s="119"/>
      <c r="G2011" s="194"/>
      <c r="H2011" s="194"/>
      <c r="J2011" s="166">
        <f t="shared" si="9696"/>
        <v>0</v>
      </c>
      <c r="K2011" s="166">
        <f t="shared" ref="K2011:U2011" si="9749">K1804+J2011</f>
        <v>0</v>
      </c>
      <c r="L2011" s="166">
        <f t="shared" si="9749"/>
        <v>0</v>
      </c>
      <c r="M2011" s="166">
        <f t="shared" si="9749"/>
        <v>0</v>
      </c>
      <c r="N2011" s="166">
        <f t="shared" si="9749"/>
        <v>0</v>
      </c>
      <c r="O2011" s="166">
        <f t="shared" si="9749"/>
        <v>0</v>
      </c>
      <c r="P2011" s="166">
        <f t="shared" si="9749"/>
        <v>0</v>
      </c>
      <c r="Q2011" s="166">
        <f t="shared" si="9749"/>
        <v>0</v>
      </c>
      <c r="R2011" s="166">
        <f t="shared" si="9749"/>
        <v>0</v>
      </c>
      <c r="S2011" s="166">
        <f t="shared" si="9749"/>
        <v>0</v>
      </c>
      <c r="T2011" s="166">
        <f t="shared" si="9749"/>
        <v>0</v>
      </c>
      <c r="U2011" s="166">
        <f t="shared" si="9749"/>
        <v>0</v>
      </c>
      <c r="V2011" s="166"/>
      <c r="W2011" s="166">
        <f t="shared" si="9698"/>
        <v>0</v>
      </c>
      <c r="X2011" s="166">
        <f t="shared" ref="X2011:AG2011" si="9750">X1804+W2011</f>
        <v>0</v>
      </c>
      <c r="Y2011" s="166">
        <f t="shared" si="9750"/>
        <v>0</v>
      </c>
      <c r="Z2011" s="166">
        <f t="shared" si="9750"/>
        <v>0</v>
      </c>
      <c r="AA2011" s="166">
        <f t="shared" si="9750"/>
        <v>0</v>
      </c>
      <c r="AB2011" s="166">
        <f t="shared" si="9750"/>
        <v>0</v>
      </c>
      <c r="AC2011" s="166">
        <f t="shared" si="9750"/>
        <v>0</v>
      </c>
      <c r="AD2011" s="166">
        <f t="shared" si="9750"/>
        <v>0</v>
      </c>
      <c r="AE2011" s="166">
        <f t="shared" si="9750"/>
        <v>0</v>
      </c>
      <c r="AF2011" s="166">
        <f t="shared" si="9750"/>
        <v>0</v>
      </c>
      <c r="AG2011" s="166">
        <f t="shared" si="9750"/>
        <v>0</v>
      </c>
      <c r="AH2011" s="166">
        <f t="shared" si="9710"/>
        <v>0</v>
      </c>
      <c r="AI2011" s="166"/>
      <c r="AJ2011" s="166">
        <f t="shared" si="9596"/>
        <v>0</v>
      </c>
      <c r="AK2011" s="166">
        <f t="shared" ref="AK2011:AU2011" si="9751">AK1804+AJ2011</f>
        <v>0</v>
      </c>
      <c r="AL2011" s="166">
        <f t="shared" si="9751"/>
        <v>0</v>
      </c>
      <c r="AM2011" s="166">
        <f t="shared" si="9751"/>
        <v>0</v>
      </c>
      <c r="AN2011" s="166">
        <f t="shared" si="9751"/>
        <v>0</v>
      </c>
      <c r="AO2011" s="166">
        <f t="shared" si="9751"/>
        <v>0</v>
      </c>
      <c r="AP2011" s="166">
        <f t="shared" si="9751"/>
        <v>0</v>
      </c>
      <c r="AQ2011" s="166">
        <f t="shared" si="9751"/>
        <v>0</v>
      </c>
      <c r="AR2011" s="166">
        <f t="shared" si="9751"/>
        <v>0</v>
      </c>
      <c r="AS2011" s="166">
        <f t="shared" si="9751"/>
        <v>0</v>
      </c>
      <c r="AT2011" s="166">
        <f t="shared" si="9751"/>
        <v>0</v>
      </c>
      <c r="AU2011" s="166">
        <f t="shared" si="9751"/>
        <v>0</v>
      </c>
      <c r="AV2011" s="166"/>
      <c r="AW2011" s="166">
        <f t="shared" si="9598"/>
        <v>0</v>
      </c>
      <c r="AX2011" s="166">
        <f t="shared" ref="AX2011:BH2011" si="9752">AX1804+AW2011</f>
        <v>0</v>
      </c>
      <c r="AY2011" s="166">
        <f t="shared" si="9752"/>
        <v>0</v>
      </c>
      <c r="AZ2011" s="166">
        <f t="shared" si="9752"/>
        <v>0</v>
      </c>
      <c r="BA2011" s="166">
        <f t="shared" si="9752"/>
        <v>0</v>
      </c>
      <c r="BB2011" s="166">
        <f t="shared" si="9752"/>
        <v>0</v>
      </c>
      <c r="BC2011" s="166">
        <f t="shared" si="9752"/>
        <v>0</v>
      </c>
      <c r="BD2011" s="166">
        <f t="shared" si="9752"/>
        <v>0</v>
      </c>
      <c r="BE2011" s="166">
        <f t="shared" si="9752"/>
        <v>0</v>
      </c>
      <c r="BF2011" s="166">
        <f t="shared" si="9752"/>
        <v>0</v>
      </c>
      <c r="BG2011" s="166">
        <f t="shared" si="9752"/>
        <v>0</v>
      </c>
      <c r="BH2011" s="166">
        <f t="shared" si="9752"/>
        <v>0</v>
      </c>
      <c r="BI2011" s="166"/>
      <c r="BV2011" s="142"/>
      <c r="CI2011" s="142"/>
      <c r="CV2011" s="142"/>
      <c r="DI2011" s="142"/>
      <c r="DV2011" s="142"/>
      <c r="EI2011" s="142"/>
    </row>
    <row r="2012" spans="1:139" ht="15.75" hidden="1" outlineLevel="1" x14ac:dyDescent="0.25">
      <c r="A2012" s="2">
        <f t="shared" ref="A2012:E2012" si="9753">A1805</f>
        <v>96</v>
      </c>
      <c r="B2012" s="1">
        <f t="shared" si="9753"/>
        <v>0</v>
      </c>
      <c r="C2012" s="1">
        <f t="shared" si="9753"/>
        <v>0</v>
      </c>
      <c r="D2012" s="2">
        <f t="shared" si="9753"/>
        <v>0</v>
      </c>
      <c r="E2012" s="141">
        <f t="shared" si="9753"/>
        <v>0</v>
      </c>
      <c r="F2012" s="119"/>
      <c r="G2012" s="194"/>
      <c r="H2012" s="194"/>
      <c r="J2012" s="166">
        <f t="shared" si="9696"/>
        <v>0</v>
      </c>
      <c r="K2012" s="166">
        <f t="shared" ref="K2012:U2012" si="9754">K1805+J2012</f>
        <v>0</v>
      </c>
      <c r="L2012" s="166">
        <f t="shared" si="9754"/>
        <v>0</v>
      </c>
      <c r="M2012" s="166">
        <f t="shared" si="9754"/>
        <v>0</v>
      </c>
      <c r="N2012" s="166">
        <f t="shared" si="9754"/>
        <v>0</v>
      </c>
      <c r="O2012" s="166">
        <f t="shared" si="9754"/>
        <v>0</v>
      </c>
      <c r="P2012" s="166">
        <f t="shared" si="9754"/>
        <v>0</v>
      </c>
      <c r="Q2012" s="166">
        <f t="shared" si="9754"/>
        <v>0</v>
      </c>
      <c r="R2012" s="166">
        <f t="shared" si="9754"/>
        <v>0</v>
      </c>
      <c r="S2012" s="166">
        <f t="shared" si="9754"/>
        <v>0</v>
      </c>
      <c r="T2012" s="166">
        <f t="shared" si="9754"/>
        <v>0</v>
      </c>
      <c r="U2012" s="166">
        <f t="shared" si="9754"/>
        <v>0</v>
      </c>
      <c r="V2012" s="166"/>
      <c r="W2012" s="166">
        <f t="shared" si="9698"/>
        <v>0</v>
      </c>
      <c r="X2012" s="166">
        <f t="shared" ref="X2012:AG2012" si="9755">X1805+W2012</f>
        <v>0</v>
      </c>
      <c r="Y2012" s="166">
        <f t="shared" si="9755"/>
        <v>0</v>
      </c>
      <c r="Z2012" s="166">
        <f t="shared" si="9755"/>
        <v>0</v>
      </c>
      <c r="AA2012" s="166">
        <f t="shared" si="9755"/>
        <v>0</v>
      </c>
      <c r="AB2012" s="166">
        <f t="shared" si="9755"/>
        <v>0</v>
      </c>
      <c r="AC2012" s="166">
        <f t="shared" si="9755"/>
        <v>0</v>
      </c>
      <c r="AD2012" s="166">
        <f t="shared" si="9755"/>
        <v>0</v>
      </c>
      <c r="AE2012" s="166">
        <f t="shared" si="9755"/>
        <v>0</v>
      </c>
      <c r="AF2012" s="166">
        <f t="shared" si="9755"/>
        <v>0</v>
      </c>
      <c r="AG2012" s="166">
        <f t="shared" si="9755"/>
        <v>0</v>
      </c>
      <c r="AH2012" s="166">
        <f t="shared" si="9710"/>
        <v>0</v>
      </c>
      <c r="AI2012" s="166"/>
      <c r="AJ2012" s="166">
        <f t="shared" si="9596"/>
        <v>0</v>
      </c>
      <c r="AK2012" s="166">
        <f t="shared" ref="AK2012:AU2012" si="9756">AK1805+AJ2012</f>
        <v>0</v>
      </c>
      <c r="AL2012" s="166">
        <f t="shared" si="9756"/>
        <v>0</v>
      </c>
      <c r="AM2012" s="166">
        <f t="shared" si="9756"/>
        <v>0</v>
      </c>
      <c r="AN2012" s="166">
        <f t="shared" si="9756"/>
        <v>0</v>
      </c>
      <c r="AO2012" s="166">
        <f t="shared" si="9756"/>
        <v>0</v>
      </c>
      <c r="AP2012" s="166">
        <f t="shared" si="9756"/>
        <v>0</v>
      </c>
      <c r="AQ2012" s="166">
        <f t="shared" si="9756"/>
        <v>0</v>
      </c>
      <c r="AR2012" s="166">
        <f t="shared" si="9756"/>
        <v>0</v>
      </c>
      <c r="AS2012" s="166">
        <f t="shared" si="9756"/>
        <v>0</v>
      </c>
      <c r="AT2012" s="166">
        <f t="shared" si="9756"/>
        <v>0</v>
      </c>
      <c r="AU2012" s="166">
        <f t="shared" si="9756"/>
        <v>0</v>
      </c>
      <c r="AV2012" s="166"/>
      <c r="AW2012" s="166">
        <f t="shared" si="9598"/>
        <v>0</v>
      </c>
      <c r="AX2012" s="166">
        <f t="shared" ref="AX2012:BH2012" si="9757">AX1805+AW2012</f>
        <v>0</v>
      </c>
      <c r="AY2012" s="166">
        <f t="shared" si="9757"/>
        <v>0</v>
      </c>
      <c r="AZ2012" s="166">
        <f t="shared" si="9757"/>
        <v>0</v>
      </c>
      <c r="BA2012" s="166">
        <f t="shared" si="9757"/>
        <v>0</v>
      </c>
      <c r="BB2012" s="166">
        <f t="shared" si="9757"/>
        <v>0</v>
      </c>
      <c r="BC2012" s="166">
        <f t="shared" si="9757"/>
        <v>0</v>
      </c>
      <c r="BD2012" s="166">
        <f t="shared" si="9757"/>
        <v>0</v>
      </c>
      <c r="BE2012" s="166">
        <f t="shared" si="9757"/>
        <v>0</v>
      </c>
      <c r="BF2012" s="166">
        <f t="shared" si="9757"/>
        <v>0</v>
      </c>
      <c r="BG2012" s="166">
        <f t="shared" si="9757"/>
        <v>0</v>
      </c>
      <c r="BH2012" s="166">
        <f t="shared" si="9757"/>
        <v>0</v>
      </c>
      <c r="BI2012" s="166"/>
      <c r="BV2012" s="142"/>
      <c r="CI2012" s="142"/>
      <c r="CV2012" s="142"/>
      <c r="DI2012" s="142"/>
      <c r="DV2012" s="142"/>
      <c r="EI2012" s="142"/>
    </row>
    <row r="2013" spans="1:139" ht="15.75" hidden="1" outlineLevel="1" x14ac:dyDescent="0.25">
      <c r="A2013" s="2">
        <f t="shared" ref="A2013:E2013" si="9758">A1806</f>
        <v>97</v>
      </c>
      <c r="B2013" s="1">
        <f t="shared" si="9758"/>
        <v>0</v>
      </c>
      <c r="C2013" s="1">
        <f t="shared" si="9758"/>
        <v>0</v>
      </c>
      <c r="D2013" s="2">
        <f t="shared" si="9758"/>
        <v>0</v>
      </c>
      <c r="E2013" s="141">
        <f t="shared" si="9758"/>
        <v>0</v>
      </c>
      <c r="F2013" s="119"/>
      <c r="G2013" s="194"/>
      <c r="H2013" s="194"/>
      <c r="J2013" s="166">
        <f t="shared" si="9696"/>
        <v>0</v>
      </c>
      <c r="K2013" s="166">
        <f t="shared" ref="K2013:U2013" si="9759">K1806+J2013</f>
        <v>0</v>
      </c>
      <c r="L2013" s="166">
        <f t="shared" si="9759"/>
        <v>0</v>
      </c>
      <c r="M2013" s="166">
        <f t="shared" si="9759"/>
        <v>0</v>
      </c>
      <c r="N2013" s="166">
        <f t="shared" si="9759"/>
        <v>0</v>
      </c>
      <c r="O2013" s="166">
        <f t="shared" si="9759"/>
        <v>0</v>
      </c>
      <c r="P2013" s="166">
        <f t="shared" si="9759"/>
        <v>0</v>
      </c>
      <c r="Q2013" s="166">
        <f t="shared" si="9759"/>
        <v>0</v>
      </c>
      <c r="R2013" s="166">
        <f t="shared" si="9759"/>
        <v>0</v>
      </c>
      <c r="S2013" s="166">
        <f t="shared" si="9759"/>
        <v>0</v>
      </c>
      <c r="T2013" s="166">
        <f t="shared" si="9759"/>
        <v>0</v>
      </c>
      <c r="U2013" s="166">
        <f t="shared" si="9759"/>
        <v>0</v>
      </c>
      <c r="V2013" s="166"/>
      <c r="W2013" s="166">
        <f t="shared" si="9698"/>
        <v>0</v>
      </c>
      <c r="X2013" s="166">
        <f t="shared" ref="X2013:AG2013" si="9760">X1806+W2013</f>
        <v>0</v>
      </c>
      <c r="Y2013" s="166">
        <f t="shared" si="9760"/>
        <v>0</v>
      </c>
      <c r="Z2013" s="166">
        <f t="shared" si="9760"/>
        <v>0</v>
      </c>
      <c r="AA2013" s="166">
        <f t="shared" si="9760"/>
        <v>0</v>
      </c>
      <c r="AB2013" s="166">
        <f t="shared" si="9760"/>
        <v>0</v>
      </c>
      <c r="AC2013" s="166">
        <f t="shared" si="9760"/>
        <v>0</v>
      </c>
      <c r="AD2013" s="166">
        <f t="shared" si="9760"/>
        <v>0</v>
      </c>
      <c r="AE2013" s="166">
        <f t="shared" si="9760"/>
        <v>0</v>
      </c>
      <c r="AF2013" s="166">
        <f t="shared" si="9760"/>
        <v>0</v>
      </c>
      <c r="AG2013" s="166">
        <f t="shared" si="9760"/>
        <v>0</v>
      </c>
      <c r="AH2013" s="166">
        <f t="shared" si="9710"/>
        <v>0</v>
      </c>
      <c r="AI2013" s="166"/>
      <c r="AJ2013" s="166">
        <f t="shared" ref="AJ2013:AJ2044" si="9761">AJ1806+AH2013</f>
        <v>0</v>
      </c>
      <c r="AK2013" s="166">
        <f t="shared" ref="AK2013:AU2013" si="9762">AK1806+AJ2013</f>
        <v>0</v>
      </c>
      <c r="AL2013" s="166">
        <f t="shared" si="9762"/>
        <v>0</v>
      </c>
      <c r="AM2013" s="166">
        <f t="shared" si="9762"/>
        <v>0</v>
      </c>
      <c r="AN2013" s="166">
        <f t="shared" si="9762"/>
        <v>0</v>
      </c>
      <c r="AO2013" s="166">
        <f t="shared" si="9762"/>
        <v>0</v>
      </c>
      <c r="AP2013" s="166">
        <f t="shared" si="9762"/>
        <v>0</v>
      </c>
      <c r="AQ2013" s="166">
        <f t="shared" si="9762"/>
        <v>0</v>
      </c>
      <c r="AR2013" s="166">
        <f t="shared" si="9762"/>
        <v>0</v>
      </c>
      <c r="AS2013" s="166">
        <f t="shared" si="9762"/>
        <v>0</v>
      </c>
      <c r="AT2013" s="166">
        <f t="shared" si="9762"/>
        <v>0</v>
      </c>
      <c r="AU2013" s="166">
        <f t="shared" si="9762"/>
        <v>0</v>
      </c>
      <c r="AV2013" s="166"/>
      <c r="AW2013" s="166">
        <f t="shared" ref="AW2013:AW2044" si="9763">AW1806+AU2013</f>
        <v>0</v>
      </c>
      <c r="AX2013" s="166">
        <f t="shared" ref="AX2013:BH2013" si="9764">AX1806+AW2013</f>
        <v>0</v>
      </c>
      <c r="AY2013" s="166">
        <f t="shared" si="9764"/>
        <v>0</v>
      </c>
      <c r="AZ2013" s="166">
        <f t="shared" si="9764"/>
        <v>0</v>
      </c>
      <c r="BA2013" s="166">
        <f t="shared" si="9764"/>
        <v>0</v>
      </c>
      <c r="BB2013" s="166">
        <f t="shared" si="9764"/>
        <v>0</v>
      </c>
      <c r="BC2013" s="166">
        <f t="shared" si="9764"/>
        <v>0</v>
      </c>
      <c r="BD2013" s="166">
        <f t="shared" si="9764"/>
        <v>0</v>
      </c>
      <c r="BE2013" s="166">
        <f t="shared" si="9764"/>
        <v>0</v>
      </c>
      <c r="BF2013" s="166">
        <f t="shared" si="9764"/>
        <v>0</v>
      </c>
      <c r="BG2013" s="166">
        <f t="shared" si="9764"/>
        <v>0</v>
      </c>
      <c r="BH2013" s="166">
        <f t="shared" si="9764"/>
        <v>0</v>
      </c>
      <c r="BI2013" s="166"/>
      <c r="BV2013" s="142"/>
      <c r="CI2013" s="142"/>
      <c r="CV2013" s="142"/>
      <c r="DI2013" s="142"/>
      <c r="DV2013" s="142"/>
      <c r="EI2013" s="142"/>
    </row>
    <row r="2014" spans="1:139" ht="15.75" hidden="1" outlineLevel="1" x14ac:dyDescent="0.25">
      <c r="A2014" s="2">
        <f t="shared" ref="A2014:E2014" si="9765">A1807</f>
        <v>98</v>
      </c>
      <c r="B2014" s="1">
        <f t="shared" si="9765"/>
        <v>0</v>
      </c>
      <c r="C2014" s="1">
        <f t="shared" si="9765"/>
        <v>0</v>
      </c>
      <c r="D2014" s="2">
        <f t="shared" si="9765"/>
        <v>0</v>
      </c>
      <c r="E2014" s="141">
        <f t="shared" si="9765"/>
        <v>0</v>
      </c>
      <c r="F2014" s="119"/>
      <c r="G2014" s="194"/>
      <c r="H2014" s="194"/>
      <c r="J2014" s="166">
        <f t="shared" si="9696"/>
        <v>0</v>
      </c>
      <c r="K2014" s="166">
        <f t="shared" ref="K2014:U2014" si="9766">K1807+J2014</f>
        <v>0</v>
      </c>
      <c r="L2014" s="166">
        <f t="shared" si="9766"/>
        <v>0</v>
      </c>
      <c r="M2014" s="166">
        <f t="shared" si="9766"/>
        <v>0</v>
      </c>
      <c r="N2014" s="166">
        <f t="shared" si="9766"/>
        <v>0</v>
      </c>
      <c r="O2014" s="166">
        <f t="shared" si="9766"/>
        <v>0</v>
      </c>
      <c r="P2014" s="166">
        <f t="shared" si="9766"/>
        <v>0</v>
      </c>
      <c r="Q2014" s="166">
        <f t="shared" si="9766"/>
        <v>0</v>
      </c>
      <c r="R2014" s="166">
        <f t="shared" si="9766"/>
        <v>0</v>
      </c>
      <c r="S2014" s="166">
        <f t="shared" si="9766"/>
        <v>0</v>
      </c>
      <c r="T2014" s="166">
        <f t="shared" si="9766"/>
        <v>0</v>
      </c>
      <c r="U2014" s="166">
        <f t="shared" si="9766"/>
        <v>0</v>
      </c>
      <c r="V2014" s="166"/>
      <c r="W2014" s="166">
        <f t="shared" si="9698"/>
        <v>0</v>
      </c>
      <c r="X2014" s="166">
        <f t="shared" ref="X2014:AG2014" si="9767">X1807+W2014</f>
        <v>0</v>
      </c>
      <c r="Y2014" s="166">
        <f t="shared" si="9767"/>
        <v>0</v>
      </c>
      <c r="Z2014" s="166">
        <f t="shared" si="9767"/>
        <v>0</v>
      </c>
      <c r="AA2014" s="166">
        <f t="shared" si="9767"/>
        <v>0</v>
      </c>
      <c r="AB2014" s="166">
        <f t="shared" si="9767"/>
        <v>0</v>
      </c>
      <c r="AC2014" s="166">
        <f t="shared" si="9767"/>
        <v>0</v>
      </c>
      <c r="AD2014" s="166">
        <f t="shared" si="9767"/>
        <v>0</v>
      </c>
      <c r="AE2014" s="166">
        <f t="shared" si="9767"/>
        <v>0</v>
      </c>
      <c r="AF2014" s="166">
        <f t="shared" si="9767"/>
        <v>0</v>
      </c>
      <c r="AG2014" s="166">
        <f t="shared" si="9767"/>
        <v>0</v>
      </c>
      <c r="AH2014" s="166">
        <f t="shared" si="9710"/>
        <v>0</v>
      </c>
      <c r="AI2014" s="166"/>
      <c r="AJ2014" s="166">
        <f t="shared" si="9761"/>
        <v>0</v>
      </c>
      <c r="AK2014" s="166">
        <f t="shared" ref="AK2014:AU2014" si="9768">AK1807+AJ2014</f>
        <v>0</v>
      </c>
      <c r="AL2014" s="166">
        <f t="shared" si="9768"/>
        <v>0</v>
      </c>
      <c r="AM2014" s="166">
        <f t="shared" si="9768"/>
        <v>0</v>
      </c>
      <c r="AN2014" s="166">
        <f t="shared" si="9768"/>
        <v>0</v>
      </c>
      <c r="AO2014" s="166">
        <f t="shared" si="9768"/>
        <v>0</v>
      </c>
      <c r="AP2014" s="166">
        <f t="shared" si="9768"/>
        <v>0</v>
      </c>
      <c r="AQ2014" s="166">
        <f t="shared" si="9768"/>
        <v>0</v>
      </c>
      <c r="AR2014" s="166">
        <f t="shared" si="9768"/>
        <v>0</v>
      </c>
      <c r="AS2014" s="166">
        <f t="shared" si="9768"/>
        <v>0</v>
      </c>
      <c r="AT2014" s="166">
        <f t="shared" si="9768"/>
        <v>0</v>
      </c>
      <c r="AU2014" s="166">
        <f t="shared" si="9768"/>
        <v>0</v>
      </c>
      <c r="AV2014" s="166"/>
      <c r="AW2014" s="166">
        <f t="shared" si="9763"/>
        <v>0</v>
      </c>
      <c r="AX2014" s="166">
        <f t="shared" ref="AX2014:BH2014" si="9769">AX1807+AW2014</f>
        <v>0</v>
      </c>
      <c r="AY2014" s="166">
        <f t="shared" si="9769"/>
        <v>0</v>
      </c>
      <c r="AZ2014" s="166">
        <f t="shared" si="9769"/>
        <v>0</v>
      </c>
      <c r="BA2014" s="166">
        <f t="shared" si="9769"/>
        <v>0</v>
      </c>
      <c r="BB2014" s="166">
        <f t="shared" si="9769"/>
        <v>0</v>
      </c>
      <c r="BC2014" s="166">
        <f t="shared" si="9769"/>
        <v>0</v>
      </c>
      <c r="BD2014" s="166">
        <f t="shared" si="9769"/>
        <v>0</v>
      </c>
      <c r="BE2014" s="166">
        <f t="shared" si="9769"/>
        <v>0</v>
      </c>
      <c r="BF2014" s="166">
        <f t="shared" si="9769"/>
        <v>0</v>
      </c>
      <c r="BG2014" s="166">
        <f t="shared" si="9769"/>
        <v>0</v>
      </c>
      <c r="BH2014" s="166">
        <f t="shared" si="9769"/>
        <v>0</v>
      </c>
      <c r="BI2014" s="166"/>
      <c r="BV2014" s="142"/>
      <c r="CI2014" s="142"/>
      <c r="CV2014" s="142"/>
      <c r="DI2014" s="142"/>
      <c r="DV2014" s="142"/>
      <c r="EI2014" s="142"/>
    </row>
    <row r="2015" spans="1:139" ht="15.75" hidden="1" outlineLevel="1" x14ac:dyDescent="0.25">
      <c r="A2015" s="2">
        <f t="shared" ref="A2015:E2015" si="9770">A1808</f>
        <v>99</v>
      </c>
      <c r="B2015" s="1">
        <f t="shared" si="9770"/>
        <v>0</v>
      </c>
      <c r="C2015" s="1">
        <f t="shared" si="9770"/>
        <v>0</v>
      </c>
      <c r="D2015" s="2">
        <f t="shared" si="9770"/>
        <v>0</v>
      </c>
      <c r="E2015" s="141">
        <f t="shared" si="9770"/>
        <v>0</v>
      </c>
      <c r="F2015" s="119"/>
      <c r="G2015" s="194"/>
      <c r="H2015" s="194"/>
      <c r="J2015" s="166">
        <f t="shared" si="9696"/>
        <v>0</v>
      </c>
      <c r="K2015" s="166">
        <f t="shared" ref="K2015:U2015" si="9771">K1808+J2015</f>
        <v>0</v>
      </c>
      <c r="L2015" s="166">
        <f t="shared" si="9771"/>
        <v>0</v>
      </c>
      <c r="M2015" s="166">
        <f t="shared" si="9771"/>
        <v>0</v>
      </c>
      <c r="N2015" s="166">
        <f t="shared" si="9771"/>
        <v>0</v>
      </c>
      <c r="O2015" s="166">
        <f t="shared" si="9771"/>
        <v>0</v>
      </c>
      <c r="P2015" s="166">
        <f t="shared" si="9771"/>
        <v>0</v>
      </c>
      <c r="Q2015" s="166">
        <f t="shared" si="9771"/>
        <v>0</v>
      </c>
      <c r="R2015" s="166">
        <f t="shared" si="9771"/>
        <v>0</v>
      </c>
      <c r="S2015" s="166">
        <f t="shared" si="9771"/>
        <v>0</v>
      </c>
      <c r="T2015" s="166">
        <f t="shared" si="9771"/>
        <v>0</v>
      </c>
      <c r="U2015" s="166">
        <f t="shared" si="9771"/>
        <v>0</v>
      </c>
      <c r="V2015" s="166"/>
      <c r="W2015" s="166">
        <f t="shared" si="9698"/>
        <v>0</v>
      </c>
      <c r="X2015" s="166">
        <f t="shared" ref="X2015:AG2015" si="9772">X1808+W2015</f>
        <v>0</v>
      </c>
      <c r="Y2015" s="166">
        <f t="shared" si="9772"/>
        <v>0</v>
      </c>
      <c r="Z2015" s="166">
        <f t="shared" si="9772"/>
        <v>0</v>
      </c>
      <c r="AA2015" s="166">
        <f t="shared" si="9772"/>
        <v>0</v>
      </c>
      <c r="AB2015" s="166">
        <f t="shared" si="9772"/>
        <v>0</v>
      </c>
      <c r="AC2015" s="166">
        <f t="shared" si="9772"/>
        <v>0</v>
      </c>
      <c r="AD2015" s="166">
        <f t="shared" si="9772"/>
        <v>0</v>
      </c>
      <c r="AE2015" s="166">
        <f t="shared" si="9772"/>
        <v>0</v>
      </c>
      <c r="AF2015" s="166">
        <f t="shared" si="9772"/>
        <v>0</v>
      </c>
      <c r="AG2015" s="166">
        <f t="shared" si="9772"/>
        <v>0</v>
      </c>
      <c r="AH2015" s="166">
        <f t="shared" si="9710"/>
        <v>0</v>
      </c>
      <c r="AI2015" s="166"/>
      <c r="AJ2015" s="166">
        <f t="shared" si="9761"/>
        <v>0</v>
      </c>
      <c r="AK2015" s="166">
        <f t="shared" ref="AK2015:AU2015" si="9773">AK1808+AJ2015</f>
        <v>0</v>
      </c>
      <c r="AL2015" s="166">
        <f t="shared" si="9773"/>
        <v>0</v>
      </c>
      <c r="AM2015" s="166">
        <f t="shared" si="9773"/>
        <v>0</v>
      </c>
      <c r="AN2015" s="166">
        <f t="shared" si="9773"/>
        <v>0</v>
      </c>
      <c r="AO2015" s="166">
        <f t="shared" si="9773"/>
        <v>0</v>
      </c>
      <c r="AP2015" s="166">
        <f t="shared" si="9773"/>
        <v>0</v>
      </c>
      <c r="AQ2015" s="166">
        <f t="shared" si="9773"/>
        <v>0</v>
      </c>
      <c r="AR2015" s="166">
        <f t="shared" si="9773"/>
        <v>0</v>
      </c>
      <c r="AS2015" s="166">
        <f t="shared" si="9773"/>
        <v>0</v>
      </c>
      <c r="AT2015" s="166">
        <f t="shared" si="9773"/>
        <v>0</v>
      </c>
      <c r="AU2015" s="166">
        <f t="shared" si="9773"/>
        <v>0</v>
      </c>
      <c r="AV2015" s="166"/>
      <c r="AW2015" s="166">
        <f t="shared" si="9763"/>
        <v>0</v>
      </c>
      <c r="AX2015" s="166">
        <f t="shared" ref="AX2015:BH2015" si="9774">AX1808+AW2015</f>
        <v>0</v>
      </c>
      <c r="AY2015" s="166">
        <f t="shared" si="9774"/>
        <v>0</v>
      </c>
      <c r="AZ2015" s="166">
        <f t="shared" si="9774"/>
        <v>0</v>
      </c>
      <c r="BA2015" s="166">
        <f t="shared" si="9774"/>
        <v>0</v>
      </c>
      <c r="BB2015" s="166">
        <f t="shared" si="9774"/>
        <v>0</v>
      </c>
      <c r="BC2015" s="166">
        <f t="shared" si="9774"/>
        <v>0</v>
      </c>
      <c r="BD2015" s="166">
        <f t="shared" si="9774"/>
        <v>0</v>
      </c>
      <c r="BE2015" s="166">
        <f t="shared" si="9774"/>
        <v>0</v>
      </c>
      <c r="BF2015" s="166">
        <f t="shared" si="9774"/>
        <v>0</v>
      </c>
      <c r="BG2015" s="166">
        <f t="shared" si="9774"/>
        <v>0</v>
      </c>
      <c r="BH2015" s="166">
        <f t="shared" si="9774"/>
        <v>0</v>
      </c>
      <c r="BI2015" s="166"/>
      <c r="BV2015" s="142"/>
      <c r="CI2015" s="142"/>
      <c r="CV2015" s="142"/>
      <c r="DI2015" s="142"/>
      <c r="DV2015" s="142"/>
      <c r="EI2015" s="142"/>
    </row>
    <row r="2016" spans="1:139" ht="15.75" hidden="1" outlineLevel="1" x14ac:dyDescent="0.25">
      <c r="A2016" s="2">
        <f t="shared" ref="A2016:E2016" si="9775">A1809</f>
        <v>100</v>
      </c>
      <c r="B2016" s="1">
        <f t="shared" si="9775"/>
        <v>0</v>
      </c>
      <c r="C2016" s="1">
        <f t="shared" si="9775"/>
        <v>0</v>
      </c>
      <c r="D2016" s="2">
        <f t="shared" si="9775"/>
        <v>0</v>
      </c>
      <c r="E2016" s="141">
        <f t="shared" si="9775"/>
        <v>0</v>
      </c>
      <c r="F2016" s="119"/>
      <c r="G2016" s="194"/>
      <c r="H2016" s="194"/>
      <c r="J2016" s="166">
        <f t="shared" si="9696"/>
        <v>0</v>
      </c>
      <c r="K2016" s="166">
        <f t="shared" ref="K2016:U2016" si="9776">K1809+J2016</f>
        <v>0</v>
      </c>
      <c r="L2016" s="166">
        <f t="shared" si="9776"/>
        <v>0</v>
      </c>
      <c r="M2016" s="166">
        <f t="shared" si="9776"/>
        <v>0</v>
      </c>
      <c r="N2016" s="166">
        <f t="shared" si="9776"/>
        <v>0</v>
      </c>
      <c r="O2016" s="166">
        <f t="shared" si="9776"/>
        <v>0</v>
      </c>
      <c r="P2016" s="166">
        <f t="shared" si="9776"/>
        <v>0</v>
      </c>
      <c r="Q2016" s="166">
        <f t="shared" si="9776"/>
        <v>0</v>
      </c>
      <c r="R2016" s="166">
        <f t="shared" si="9776"/>
        <v>0</v>
      </c>
      <c r="S2016" s="166">
        <f t="shared" si="9776"/>
        <v>0</v>
      </c>
      <c r="T2016" s="166">
        <f t="shared" si="9776"/>
        <v>0</v>
      </c>
      <c r="U2016" s="166">
        <f t="shared" si="9776"/>
        <v>0</v>
      </c>
      <c r="V2016" s="166"/>
      <c r="W2016" s="166">
        <f t="shared" si="9698"/>
        <v>0</v>
      </c>
      <c r="X2016" s="166">
        <f t="shared" ref="X2016:AG2016" si="9777">X1809+W2016</f>
        <v>0</v>
      </c>
      <c r="Y2016" s="166">
        <f t="shared" si="9777"/>
        <v>0</v>
      </c>
      <c r="Z2016" s="166">
        <f t="shared" si="9777"/>
        <v>0</v>
      </c>
      <c r="AA2016" s="166">
        <f t="shared" si="9777"/>
        <v>0</v>
      </c>
      <c r="AB2016" s="166">
        <f t="shared" si="9777"/>
        <v>0</v>
      </c>
      <c r="AC2016" s="166">
        <f t="shared" si="9777"/>
        <v>0</v>
      </c>
      <c r="AD2016" s="166">
        <f t="shared" si="9777"/>
        <v>0</v>
      </c>
      <c r="AE2016" s="166">
        <f t="shared" si="9777"/>
        <v>0</v>
      </c>
      <c r="AF2016" s="166">
        <f t="shared" si="9777"/>
        <v>0</v>
      </c>
      <c r="AG2016" s="166">
        <f t="shared" si="9777"/>
        <v>0</v>
      </c>
      <c r="AH2016" s="166">
        <f t="shared" si="9710"/>
        <v>0</v>
      </c>
      <c r="AI2016" s="166"/>
      <c r="AJ2016" s="166">
        <f t="shared" si="9761"/>
        <v>0</v>
      </c>
      <c r="AK2016" s="166">
        <f t="shared" ref="AK2016:AU2016" si="9778">AK1809+AJ2016</f>
        <v>0</v>
      </c>
      <c r="AL2016" s="166">
        <f t="shared" si="9778"/>
        <v>0</v>
      </c>
      <c r="AM2016" s="166">
        <f t="shared" si="9778"/>
        <v>0</v>
      </c>
      <c r="AN2016" s="166">
        <f t="shared" si="9778"/>
        <v>0</v>
      </c>
      <c r="AO2016" s="166">
        <f t="shared" si="9778"/>
        <v>0</v>
      </c>
      <c r="AP2016" s="166">
        <f t="shared" si="9778"/>
        <v>0</v>
      </c>
      <c r="AQ2016" s="166">
        <f t="shared" si="9778"/>
        <v>0</v>
      </c>
      <c r="AR2016" s="166">
        <f t="shared" si="9778"/>
        <v>0</v>
      </c>
      <c r="AS2016" s="166">
        <f t="shared" si="9778"/>
        <v>0</v>
      </c>
      <c r="AT2016" s="166">
        <f t="shared" si="9778"/>
        <v>0</v>
      </c>
      <c r="AU2016" s="166">
        <f t="shared" si="9778"/>
        <v>0</v>
      </c>
      <c r="AV2016" s="166"/>
      <c r="AW2016" s="166">
        <f t="shared" si="9763"/>
        <v>0</v>
      </c>
      <c r="AX2016" s="166">
        <f t="shared" ref="AX2016:BH2016" si="9779">AX1809+AW2016</f>
        <v>0</v>
      </c>
      <c r="AY2016" s="166">
        <f t="shared" si="9779"/>
        <v>0</v>
      </c>
      <c r="AZ2016" s="166">
        <f t="shared" si="9779"/>
        <v>0</v>
      </c>
      <c r="BA2016" s="166">
        <f t="shared" si="9779"/>
        <v>0</v>
      </c>
      <c r="BB2016" s="166">
        <f t="shared" si="9779"/>
        <v>0</v>
      </c>
      <c r="BC2016" s="166">
        <f t="shared" si="9779"/>
        <v>0</v>
      </c>
      <c r="BD2016" s="166">
        <f t="shared" si="9779"/>
        <v>0</v>
      </c>
      <c r="BE2016" s="166">
        <f t="shared" si="9779"/>
        <v>0</v>
      </c>
      <c r="BF2016" s="166">
        <f t="shared" si="9779"/>
        <v>0</v>
      </c>
      <c r="BG2016" s="166">
        <f t="shared" si="9779"/>
        <v>0</v>
      </c>
      <c r="BH2016" s="166">
        <f t="shared" si="9779"/>
        <v>0</v>
      </c>
      <c r="BI2016" s="166"/>
      <c r="BV2016" s="142"/>
      <c r="CI2016" s="142"/>
      <c r="CV2016" s="142"/>
      <c r="DI2016" s="142"/>
      <c r="DV2016" s="142"/>
      <c r="EI2016" s="142"/>
    </row>
    <row r="2017" spans="1:139" ht="15.75" hidden="1" outlineLevel="1" x14ac:dyDescent="0.25">
      <c r="A2017" s="2">
        <f t="shared" ref="A2017:E2017" si="9780">A1810</f>
        <v>101</v>
      </c>
      <c r="B2017" s="1">
        <f t="shared" si="9780"/>
        <v>0</v>
      </c>
      <c r="C2017" s="1">
        <f t="shared" si="9780"/>
        <v>0</v>
      </c>
      <c r="D2017" s="2">
        <f t="shared" si="9780"/>
        <v>0</v>
      </c>
      <c r="E2017" s="141">
        <f t="shared" si="9780"/>
        <v>0</v>
      </c>
      <c r="F2017" s="119"/>
      <c r="G2017" s="194"/>
      <c r="H2017" s="194"/>
      <c r="J2017" s="166">
        <f t="shared" si="9696"/>
        <v>0</v>
      </c>
      <c r="K2017" s="166">
        <f t="shared" ref="K2017:U2017" si="9781">K1810+J2017</f>
        <v>0</v>
      </c>
      <c r="L2017" s="166">
        <f t="shared" si="9781"/>
        <v>0</v>
      </c>
      <c r="M2017" s="166">
        <f t="shared" si="9781"/>
        <v>0</v>
      </c>
      <c r="N2017" s="166">
        <f t="shared" si="9781"/>
        <v>0</v>
      </c>
      <c r="O2017" s="166">
        <f t="shared" si="9781"/>
        <v>0</v>
      </c>
      <c r="P2017" s="166">
        <f t="shared" si="9781"/>
        <v>0</v>
      </c>
      <c r="Q2017" s="166">
        <f t="shared" si="9781"/>
        <v>0</v>
      </c>
      <c r="R2017" s="166">
        <f t="shared" si="9781"/>
        <v>0</v>
      </c>
      <c r="S2017" s="166">
        <f t="shared" si="9781"/>
        <v>0</v>
      </c>
      <c r="T2017" s="166">
        <f t="shared" si="9781"/>
        <v>0</v>
      </c>
      <c r="U2017" s="166">
        <f t="shared" si="9781"/>
        <v>0</v>
      </c>
      <c r="V2017" s="166"/>
      <c r="W2017" s="166">
        <f t="shared" si="9698"/>
        <v>0</v>
      </c>
      <c r="X2017" s="166">
        <f t="shared" ref="X2017:AG2017" si="9782">X1810+W2017</f>
        <v>0</v>
      </c>
      <c r="Y2017" s="166">
        <f t="shared" si="9782"/>
        <v>0</v>
      </c>
      <c r="Z2017" s="166">
        <f t="shared" si="9782"/>
        <v>0</v>
      </c>
      <c r="AA2017" s="166">
        <f t="shared" si="9782"/>
        <v>0</v>
      </c>
      <c r="AB2017" s="166">
        <f t="shared" si="9782"/>
        <v>0</v>
      </c>
      <c r="AC2017" s="166">
        <f t="shared" si="9782"/>
        <v>0</v>
      </c>
      <c r="AD2017" s="166">
        <f t="shared" si="9782"/>
        <v>0</v>
      </c>
      <c r="AE2017" s="166">
        <f t="shared" si="9782"/>
        <v>0</v>
      </c>
      <c r="AF2017" s="166">
        <f t="shared" si="9782"/>
        <v>0</v>
      </c>
      <c r="AG2017" s="166">
        <f t="shared" si="9782"/>
        <v>0</v>
      </c>
      <c r="AH2017" s="166">
        <f t="shared" si="9710"/>
        <v>0</v>
      </c>
      <c r="AI2017" s="166"/>
      <c r="AJ2017" s="166">
        <f t="shared" si="9761"/>
        <v>0</v>
      </c>
      <c r="AK2017" s="166">
        <f t="shared" ref="AK2017:AU2017" si="9783">AK1810+AJ2017</f>
        <v>0</v>
      </c>
      <c r="AL2017" s="166">
        <f t="shared" si="9783"/>
        <v>0</v>
      </c>
      <c r="AM2017" s="166">
        <f t="shared" si="9783"/>
        <v>0</v>
      </c>
      <c r="AN2017" s="166">
        <f t="shared" si="9783"/>
        <v>0</v>
      </c>
      <c r="AO2017" s="166">
        <f t="shared" si="9783"/>
        <v>0</v>
      </c>
      <c r="AP2017" s="166">
        <f t="shared" si="9783"/>
        <v>0</v>
      </c>
      <c r="AQ2017" s="166">
        <f t="shared" si="9783"/>
        <v>0</v>
      </c>
      <c r="AR2017" s="166">
        <f t="shared" si="9783"/>
        <v>0</v>
      </c>
      <c r="AS2017" s="166">
        <f t="shared" si="9783"/>
        <v>0</v>
      </c>
      <c r="AT2017" s="166">
        <f t="shared" si="9783"/>
        <v>0</v>
      </c>
      <c r="AU2017" s="166">
        <f t="shared" si="9783"/>
        <v>0</v>
      </c>
      <c r="AV2017" s="166"/>
      <c r="AW2017" s="166">
        <f t="shared" si="9763"/>
        <v>0</v>
      </c>
      <c r="AX2017" s="166">
        <f t="shared" ref="AX2017:BH2017" si="9784">AX1810+AW2017</f>
        <v>0</v>
      </c>
      <c r="AY2017" s="166">
        <f t="shared" si="9784"/>
        <v>0</v>
      </c>
      <c r="AZ2017" s="166">
        <f t="shared" si="9784"/>
        <v>0</v>
      </c>
      <c r="BA2017" s="166">
        <f t="shared" si="9784"/>
        <v>0</v>
      </c>
      <c r="BB2017" s="166">
        <f t="shared" si="9784"/>
        <v>0</v>
      </c>
      <c r="BC2017" s="166">
        <f t="shared" si="9784"/>
        <v>0</v>
      </c>
      <c r="BD2017" s="166">
        <f t="shared" si="9784"/>
        <v>0</v>
      </c>
      <c r="BE2017" s="166">
        <f t="shared" si="9784"/>
        <v>0</v>
      </c>
      <c r="BF2017" s="166">
        <f t="shared" si="9784"/>
        <v>0</v>
      </c>
      <c r="BG2017" s="166">
        <f t="shared" si="9784"/>
        <v>0</v>
      </c>
      <c r="BH2017" s="166">
        <f t="shared" si="9784"/>
        <v>0</v>
      </c>
      <c r="BI2017" s="166"/>
      <c r="BV2017" s="142"/>
      <c r="CI2017" s="142"/>
      <c r="CV2017" s="142"/>
      <c r="DI2017" s="142"/>
      <c r="DV2017" s="142"/>
      <c r="EI2017" s="142"/>
    </row>
    <row r="2018" spans="1:139" ht="15.75" hidden="1" outlineLevel="1" x14ac:dyDescent="0.25">
      <c r="A2018" s="2">
        <f t="shared" ref="A2018:E2018" si="9785">A1811</f>
        <v>102</v>
      </c>
      <c r="B2018" s="1">
        <f t="shared" si="9785"/>
        <v>0</v>
      </c>
      <c r="C2018" s="1">
        <f t="shared" si="9785"/>
        <v>0</v>
      </c>
      <c r="D2018" s="2">
        <f t="shared" si="9785"/>
        <v>0</v>
      </c>
      <c r="E2018" s="141">
        <f t="shared" si="9785"/>
        <v>0</v>
      </c>
      <c r="F2018" s="119"/>
      <c r="G2018" s="194"/>
      <c r="H2018" s="194"/>
      <c r="J2018" s="166">
        <f t="shared" si="9696"/>
        <v>0</v>
      </c>
      <c r="K2018" s="166">
        <f t="shared" ref="K2018:U2018" si="9786">K1811+J2018</f>
        <v>0</v>
      </c>
      <c r="L2018" s="166">
        <f t="shared" si="9786"/>
        <v>0</v>
      </c>
      <c r="M2018" s="166">
        <f t="shared" si="9786"/>
        <v>0</v>
      </c>
      <c r="N2018" s="166">
        <f t="shared" si="9786"/>
        <v>0</v>
      </c>
      <c r="O2018" s="166">
        <f t="shared" si="9786"/>
        <v>0</v>
      </c>
      <c r="P2018" s="166">
        <f t="shared" si="9786"/>
        <v>0</v>
      </c>
      <c r="Q2018" s="166">
        <f t="shared" si="9786"/>
        <v>0</v>
      </c>
      <c r="R2018" s="166">
        <f t="shared" si="9786"/>
        <v>0</v>
      </c>
      <c r="S2018" s="166">
        <f t="shared" si="9786"/>
        <v>0</v>
      </c>
      <c r="T2018" s="166">
        <f t="shared" si="9786"/>
        <v>0</v>
      </c>
      <c r="U2018" s="166">
        <f t="shared" si="9786"/>
        <v>0</v>
      </c>
      <c r="V2018" s="166"/>
      <c r="W2018" s="166">
        <f t="shared" si="9698"/>
        <v>0</v>
      </c>
      <c r="X2018" s="166">
        <f t="shared" ref="X2018:AG2018" si="9787">X1811+W2018</f>
        <v>0</v>
      </c>
      <c r="Y2018" s="166">
        <f t="shared" si="9787"/>
        <v>0</v>
      </c>
      <c r="Z2018" s="166">
        <f t="shared" si="9787"/>
        <v>0</v>
      </c>
      <c r="AA2018" s="166">
        <f t="shared" si="9787"/>
        <v>0</v>
      </c>
      <c r="AB2018" s="166">
        <f t="shared" si="9787"/>
        <v>0</v>
      </c>
      <c r="AC2018" s="166">
        <f t="shared" si="9787"/>
        <v>0</v>
      </c>
      <c r="AD2018" s="166">
        <f t="shared" si="9787"/>
        <v>0</v>
      </c>
      <c r="AE2018" s="166">
        <f t="shared" si="9787"/>
        <v>0</v>
      </c>
      <c r="AF2018" s="166">
        <f t="shared" si="9787"/>
        <v>0</v>
      </c>
      <c r="AG2018" s="166">
        <f t="shared" si="9787"/>
        <v>0</v>
      </c>
      <c r="AH2018" s="166">
        <f t="shared" si="9710"/>
        <v>0</v>
      </c>
      <c r="AI2018" s="166"/>
      <c r="AJ2018" s="166">
        <f t="shared" si="9761"/>
        <v>0</v>
      </c>
      <c r="AK2018" s="166">
        <f t="shared" ref="AK2018:AU2018" si="9788">AK1811+AJ2018</f>
        <v>0</v>
      </c>
      <c r="AL2018" s="166">
        <f t="shared" si="9788"/>
        <v>0</v>
      </c>
      <c r="AM2018" s="166">
        <f t="shared" si="9788"/>
        <v>0</v>
      </c>
      <c r="AN2018" s="166">
        <f t="shared" si="9788"/>
        <v>0</v>
      </c>
      <c r="AO2018" s="166">
        <f t="shared" si="9788"/>
        <v>0</v>
      </c>
      <c r="AP2018" s="166">
        <f t="shared" si="9788"/>
        <v>0</v>
      </c>
      <c r="AQ2018" s="166">
        <f t="shared" si="9788"/>
        <v>0</v>
      </c>
      <c r="AR2018" s="166">
        <f t="shared" si="9788"/>
        <v>0</v>
      </c>
      <c r="AS2018" s="166">
        <f t="shared" si="9788"/>
        <v>0</v>
      </c>
      <c r="AT2018" s="166">
        <f t="shared" si="9788"/>
        <v>0</v>
      </c>
      <c r="AU2018" s="166">
        <f t="shared" si="9788"/>
        <v>0</v>
      </c>
      <c r="AV2018" s="166"/>
      <c r="AW2018" s="166">
        <f t="shared" si="9763"/>
        <v>0</v>
      </c>
      <c r="AX2018" s="166">
        <f t="shared" ref="AX2018:BH2018" si="9789">AX1811+AW2018</f>
        <v>0</v>
      </c>
      <c r="AY2018" s="166">
        <f t="shared" si="9789"/>
        <v>0</v>
      </c>
      <c r="AZ2018" s="166">
        <f t="shared" si="9789"/>
        <v>0</v>
      </c>
      <c r="BA2018" s="166">
        <f t="shared" si="9789"/>
        <v>0</v>
      </c>
      <c r="BB2018" s="166">
        <f t="shared" si="9789"/>
        <v>0</v>
      </c>
      <c r="BC2018" s="166">
        <f t="shared" si="9789"/>
        <v>0</v>
      </c>
      <c r="BD2018" s="166">
        <f t="shared" si="9789"/>
        <v>0</v>
      </c>
      <c r="BE2018" s="166">
        <f t="shared" si="9789"/>
        <v>0</v>
      </c>
      <c r="BF2018" s="166">
        <f t="shared" si="9789"/>
        <v>0</v>
      </c>
      <c r="BG2018" s="166">
        <f t="shared" si="9789"/>
        <v>0</v>
      </c>
      <c r="BH2018" s="166">
        <f t="shared" si="9789"/>
        <v>0</v>
      </c>
      <c r="BI2018" s="166"/>
      <c r="BV2018" s="142"/>
      <c r="CI2018" s="142"/>
      <c r="CV2018" s="142"/>
      <c r="DI2018" s="142"/>
      <c r="DV2018" s="142"/>
      <c r="EI2018" s="142"/>
    </row>
    <row r="2019" spans="1:139" ht="15.75" hidden="1" outlineLevel="1" x14ac:dyDescent="0.25">
      <c r="A2019" s="2">
        <f t="shared" ref="A2019:E2019" si="9790">A1812</f>
        <v>103</v>
      </c>
      <c r="B2019" s="1">
        <f t="shared" si="9790"/>
        <v>0</v>
      </c>
      <c r="C2019" s="1">
        <f t="shared" si="9790"/>
        <v>0</v>
      </c>
      <c r="D2019" s="2">
        <f t="shared" si="9790"/>
        <v>0</v>
      </c>
      <c r="E2019" s="141">
        <f t="shared" si="9790"/>
        <v>0</v>
      </c>
      <c r="F2019" s="119"/>
      <c r="G2019" s="194"/>
      <c r="H2019" s="194"/>
      <c r="J2019" s="166">
        <f t="shared" si="9696"/>
        <v>0</v>
      </c>
      <c r="K2019" s="166">
        <f t="shared" ref="K2019:U2019" si="9791">K1812+J2019</f>
        <v>0</v>
      </c>
      <c r="L2019" s="166">
        <f t="shared" si="9791"/>
        <v>0</v>
      </c>
      <c r="M2019" s="166">
        <f t="shared" si="9791"/>
        <v>0</v>
      </c>
      <c r="N2019" s="166">
        <f t="shared" si="9791"/>
        <v>0</v>
      </c>
      <c r="O2019" s="166">
        <f t="shared" si="9791"/>
        <v>0</v>
      </c>
      <c r="P2019" s="166">
        <f t="shared" si="9791"/>
        <v>0</v>
      </c>
      <c r="Q2019" s="166">
        <f t="shared" si="9791"/>
        <v>0</v>
      </c>
      <c r="R2019" s="166">
        <f t="shared" si="9791"/>
        <v>0</v>
      </c>
      <c r="S2019" s="166">
        <f t="shared" si="9791"/>
        <v>0</v>
      </c>
      <c r="T2019" s="166">
        <f t="shared" si="9791"/>
        <v>0</v>
      </c>
      <c r="U2019" s="166">
        <f t="shared" si="9791"/>
        <v>0</v>
      </c>
      <c r="V2019" s="166"/>
      <c r="W2019" s="166">
        <f t="shared" si="9698"/>
        <v>0</v>
      </c>
      <c r="X2019" s="166">
        <f t="shared" ref="X2019:AG2019" si="9792">X1812+W2019</f>
        <v>0</v>
      </c>
      <c r="Y2019" s="166">
        <f t="shared" si="9792"/>
        <v>0</v>
      </c>
      <c r="Z2019" s="166">
        <f t="shared" si="9792"/>
        <v>0</v>
      </c>
      <c r="AA2019" s="166">
        <f t="shared" si="9792"/>
        <v>0</v>
      </c>
      <c r="AB2019" s="166">
        <f t="shared" si="9792"/>
        <v>0</v>
      </c>
      <c r="AC2019" s="166">
        <f t="shared" si="9792"/>
        <v>0</v>
      </c>
      <c r="AD2019" s="166">
        <f t="shared" si="9792"/>
        <v>0</v>
      </c>
      <c r="AE2019" s="166">
        <f t="shared" si="9792"/>
        <v>0</v>
      </c>
      <c r="AF2019" s="166">
        <f t="shared" si="9792"/>
        <v>0</v>
      </c>
      <c r="AG2019" s="166">
        <f t="shared" si="9792"/>
        <v>0</v>
      </c>
      <c r="AH2019" s="166">
        <f t="shared" si="9710"/>
        <v>0</v>
      </c>
      <c r="AI2019" s="166"/>
      <c r="AJ2019" s="166">
        <f t="shared" si="9761"/>
        <v>0</v>
      </c>
      <c r="AK2019" s="166">
        <f t="shared" ref="AK2019:AU2019" si="9793">AK1812+AJ2019</f>
        <v>0</v>
      </c>
      <c r="AL2019" s="166">
        <f t="shared" si="9793"/>
        <v>0</v>
      </c>
      <c r="AM2019" s="166">
        <f t="shared" si="9793"/>
        <v>0</v>
      </c>
      <c r="AN2019" s="166">
        <f t="shared" si="9793"/>
        <v>0</v>
      </c>
      <c r="AO2019" s="166">
        <f t="shared" si="9793"/>
        <v>0</v>
      </c>
      <c r="AP2019" s="166">
        <f t="shared" si="9793"/>
        <v>0</v>
      </c>
      <c r="AQ2019" s="166">
        <f t="shared" si="9793"/>
        <v>0</v>
      </c>
      <c r="AR2019" s="166">
        <f t="shared" si="9793"/>
        <v>0</v>
      </c>
      <c r="AS2019" s="166">
        <f t="shared" si="9793"/>
        <v>0</v>
      </c>
      <c r="AT2019" s="166">
        <f t="shared" si="9793"/>
        <v>0</v>
      </c>
      <c r="AU2019" s="166">
        <f t="shared" si="9793"/>
        <v>0</v>
      </c>
      <c r="AV2019" s="166"/>
      <c r="AW2019" s="166">
        <f t="shared" si="9763"/>
        <v>0</v>
      </c>
      <c r="AX2019" s="166">
        <f t="shared" ref="AX2019:BH2019" si="9794">AX1812+AW2019</f>
        <v>0</v>
      </c>
      <c r="AY2019" s="166">
        <f t="shared" si="9794"/>
        <v>0</v>
      </c>
      <c r="AZ2019" s="166">
        <f t="shared" si="9794"/>
        <v>0</v>
      </c>
      <c r="BA2019" s="166">
        <f t="shared" si="9794"/>
        <v>0</v>
      </c>
      <c r="BB2019" s="166">
        <f t="shared" si="9794"/>
        <v>0</v>
      </c>
      <c r="BC2019" s="166">
        <f t="shared" si="9794"/>
        <v>0</v>
      </c>
      <c r="BD2019" s="166">
        <f t="shared" si="9794"/>
        <v>0</v>
      </c>
      <c r="BE2019" s="166">
        <f t="shared" si="9794"/>
        <v>0</v>
      </c>
      <c r="BF2019" s="166">
        <f t="shared" si="9794"/>
        <v>0</v>
      </c>
      <c r="BG2019" s="166">
        <f t="shared" si="9794"/>
        <v>0</v>
      </c>
      <c r="BH2019" s="166">
        <f t="shared" si="9794"/>
        <v>0</v>
      </c>
      <c r="BI2019" s="166"/>
      <c r="BV2019" s="142"/>
      <c r="CI2019" s="142"/>
      <c r="CV2019" s="142"/>
      <c r="DI2019" s="142"/>
      <c r="DV2019" s="142"/>
      <c r="EI2019" s="142"/>
    </row>
    <row r="2020" spans="1:139" ht="15.75" hidden="1" outlineLevel="1" x14ac:dyDescent="0.25">
      <c r="A2020" s="2">
        <f t="shared" ref="A2020:E2020" si="9795">A1813</f>
        <v>104</v>
      </c>
      <c r="B2020" s="1">
        <f t="shared" si="9795"/>
        <v>0</v>
      </c>
      <c r="C2020" s="1">
        <f t="shared" si="9795"/>
        <v>0</v>
      </c>
      <c r="D2020" s="2">
        <f t="shared" si="9795"/>
        <v>0</v>
      </c>
      <c r="E2020" s="141">
        <f t="shared" si="9795"/>
        <v>0</v>
      </c>
      <c r="F2020" s="119"/>
      <c r="G2020" s="194"/>
      <c r="H2020" s="194"/>
      <c r="J2020" s="166">
        <f t="shared" si="9696"/>
        <v>0</v>
      </c>
      <c r="K2020" s="166">
        <f t="shared" ref="K2020:U2020" si="9796">K1813+J2020</f>
        <v>0</v>
      </c>
      <c r="L2020" s="166">
        <f t="shared" si="9796"/>
        <v>0</v>
      </c>
      <c r="M2020" s="166">
        <f t="shared" si="9796"/>
        <v>0</v>
      </c>
      <c r="N2020" s="166">
        <f t="shared" si="9796"/>
        <v>0</v>
      </c>
      <c r="O2020" s="166">
        <f t="shared" si="9796"/>
        <v>0</v>
      </c>
      <c r="P2020" s="166">
        <f t="shared" si="9796"/>
        <v>0</v>
      </c>
      <c r="Q2020" s="166">
        <f t="shared" si="9796"/>
        <v>0</v>
      </c>
      <c r="R2020" s="166">
        <f t="shared" si="9796"/>
        <v>0</v>
      </c>
      <c r="S2020" s="166">
        <f t="shared" si="9796"/>
        <v>0</v>
      </c>
      <c r="T2020" s="166">
        <f t="shared" si="9796"/>
        <v>0</v>
      </c>
      <c r="U2020" s="166">
        <f t="shared" si="9796"/>
        <v>0</v>
      </c>
      <c r="V2020" s="166"/>
      <c r="W2020" s="166">
        <f t="shared" si="9698"/>
        <v>0</v>
      </c>
      <c r="X2020" s="166">
        <f t="shared" ref="X2020:AG2020" si="9797">X1813+W2020</f>
        <v>0</v>
      </c>
      <c r="Y2020" s="166">
        <f t="shared" si="9797"/>
        <v>0</v>
      </c>
      <c r="Z2020" s="166">
        <f t="shared" si="9797"/>
        <v>0</v>
      </c>
      <c r="AA2020" s="166">
        <f t="shared" si="9797"/>
        <v>0</v>
      </c>
      <c r="AB2020" s="166">
        <f t="shared" si="9797"/>
        <v>0</v>
      </c>
      <c r="AC2020" s="166">
        <f t="shared" si="9797"/>
        <v>0</v>
      </c>
      <c r="AD2020" s="166">
        <f t="shared" si="9797"/>
        <v>0</v>
      </c>
      <c r="AE2020" s="166">
        <f t="shared" si="9797"/>
        <v>0</v>
      </c>
      <c r="AF2020" s="166">
        <f t="shared" si="9797"/>
        <v>0</v>
      </c>
      <c r="AG2020" s="166">
        <f t="shared" si="9797"/>
        <v>0</v>
      </c>
      <c r="AH2020" s="166">
        <f t="shared" si="9710"/>
        <v>0</v>
      </c>
      <c r="AI2020" s="166"/>
      <c r="AJ2020" s="166">
        <f t="shared" si="9761"/>
        <v>0</v>
      </c>
      <c r="AK2020" s="166">
        <f t="shared" ref="AK2020:AU2020" si="9798">AK1813+AJ2020</f>
        <v>0</v>
      </c>
      <c r="AL2020" s="166">
        <f t="shared" si="9798"/>
        <v>0</v>
      </c>
      <c r="AM2020" s="166">
        <f t="shared" si="9798"/>
        <v>0</v>
      </c>
      <c r="AN2020" s="166">
        <f t="shared" si="9798"/>
        <v>0</v>
      </c>
      <c r="AO2020" s="166">
        <f t="shared" si="9798"/>
        <v>0</v>
      </c>
      <c r="AP2020" s="166">
        <f t="shared" si="9798"/>
        <v>0</v>
      </c>
      <c r="AQ2020" s="166">
        <f t="shared" si="9798"/>
        <v>0</v>
      </c>
      <c r="AR2020" s="166">
        <f t="shared" si="9798"/>
        <v>0</v>
      </c>
      <c r="AS2020" s="166">
        <f t="shared" si="9798"/>
        <v>0</v>
      </c>
      <c r="AT2020" s="166">
        <f t="shared" si="9798"/>
        <v>0</v>
      </c>
      <c r="AU2020" s="166">
        <f t="shared" si="9798"/>
        <v>0</v>
      </c>
      <c r="AV2020" s="166"/>
      <c r="AW2020" s="166">
        <f t="shared" si="9763"/>
        <v>0</v>
      </c>
      <c r="AX2020" s="166">
        <f t="shared" ref="AX2020:BH2020" si="9799">AX1813+AW2020</f>
        <v>0</v>
      </c>
      <c r="AY2020" s="166">
        <f t="shared" si="9799"/>
        <v>0</v>
      </c>
      <c r="AZ2020" s="166">
        <f t="shared" si="9799"/>
        <v>0</v>
      </c>
      <c r="BA2020" s="166">
        <f t="shared" si="9799"/>
        <v>0</v>
      </c>
      <c r="BB2020" s="166">
        <f t="shared" si="9799"/>
        <v>0</v>
      </c>
      <c r="BC2020" s="166">
        <f t="shared" si="9799"/>
        <v>0</v>
      </c>
      <c r="BD2020" s="166">
        <f t="shared" si="9799"/>
        <v>0</v>
      </c>
      <c r="BE2020" s="166">
        <f t="shared" si="9799"/>
        <v>0</v>
      </c>
      <c r="BF2020" s="166">
        <f t="shared" si="9799"/>
        <v>0</v>
      </c>
      <c r="BG2020" s="166">
        <f t="shared" si="9799"/>
        <v>0</v>
      </c>
      <c r="BH2020" s="166">
        <f t="shared" si="9799"/>
        <v>0</v>
      </c>
      <c r="BI2020" s="166"/>
      <c r="BV2020" s="142"/>
      <c r="CI2020" s="142"/>
      <c r="CV2020" s="142"/>
      <c r="DI2020" s="142"/>
      <c r="DV2020" s="142"/>
      <c r="EI2020" s="142"/>
    </row>
    <row r="2021" spans="1:139" ht="15.75" hidden="1" outlineLevel="1" x14ac:dyDescent="0.25">
      <c r="A2021" s="2">
        <f t="shared" ref="A2021:E2021" si="9800">A1814</f>
        <v>105</v>
      </c>
      <c r="B2021" s="1">
        <f t="shared" si="9800"/>
        <v>0</v>
      </c>
      <c r="C2021" s="1">
        <f t="shared" si="9800"/>
        <v>0</v>
      </c>
      <c r="D2021" s="2">
        <f t="shared" si="9800"/>
        <v>0</v>
      </c>
      <c r="E2021" s="141">
        <f t="shared" si="9800"/>
        <v>0</v>
      </c>
      <c r="F2021" s="119"/>
      <c r="G2021" s="194"/>
      <c r="H2021" s="194"/>
      <c r="J2021" s="166">
        <f t="shared" si="9696"/>
        <v>0</v>
      </c>
      <c r="K2021" s="166">
        <f t="shared" ref="K2021:U2021" si="9801">K1814+J2021</f>
        <v>0</v>
      </c>
      <c r="L2021" s="166">
        <f t="shared" si="9801"/>
        <v>0</v>
      </c>
      <c r="M2021" s="166">
        <f t="shared" si="9801"/>
        <v>0</v>
      </c>
      <c r="N2021" s="166">
        <f t="shared" si="9801"/>
        <v>0</v>
      </c>
      <c r="O2021" s="166">
        <f t="shared" si="9801"/>
        <v>0</v>
      </c>
      <c r="P2021" s="166">
        <f t="shared" si="9801"/>
        <v>0</v>
      </c>
      <c r="Q2021" s="166">
        <f t="shared" si="9801"/>
        <v>0</v>
      </c>
      <c r="R2021" s="166">
        <f t="shared" si="9801"/>
        <v>0</v>
      </c>
      <c r="S2021" s="166">
        <f t="shared" si="9801"/>
        <v>0</v>
      </c>
      <c r="T2021" s="166">
        <f t="shared" si="9801"/>
        <v>0</v>
      </c>
      <c r="U2021" s="166">
        <f t="shared" si="9801"/>
        <v>0</v>
      </c>
      <c r="V2021" s="166"/>
      <c r="W2021" s="166">
        <f t="shared" si="9698"/>
        <v>0</v>
      </c>
      <c r="X2021" s="166">
        <f t="shared" ref="X2021:AG2021" si="9802">X1814+W2021</f>
        <v>0</v>
      </c>
      <c r="Y2021" s="166">
        <f t="shared" si="9802"/>
        <v>0</v>
      </c>
      <c r="Z2021" s="166">
        <f t="shared" si="9802"/>
        <v>0</v>
      </c>
      <c r="AA2021" s="166">
        <f t="shared" si="9802"/>
        <v>0</v>
      </c>
      <c r="AB2021" s="166">
        <f t="shared" si="9802"/>
        <v>0</v>
      </c>
      <c r="AC2021" s="166">
        <f t="shared" si="9802"/>
        <v>0</v>
      </c>
      <c r="AD2021" s="166">
        <f t="shared" si="9802"/>
        <v>0</v>
      </c>
      <c r="AE2021" s="166">
        <f t="shared" si="9802"/>
        <v>0</v>
      </c>
      <c r="AF2021" s="166">
        <f t="shared" si="9802"/>
        <v>0</v>
      </c>
      <c r="AG2021" s="166">
        <f t="shared" si="9802"/>
        <v>0</v>
      </c>
      <c r="AH2021" s="166">
        <f t="shared" si="9710"/>
        <v>0</v>
      </c>
      <c r="AI2021" s="166"/>
      <c r="AJ2021" s="166">
        <f t="shared" si="9761"/>
        <v>0</v>
      </c>
      <c r="AK2021" s="166">
        <f t="shared" ref="AK2021:AU2021" si="9803">AK1814+AJ2021</f>
        <v>0</v>
      </c>
      <c r="AL2021" s="166">
        <f t="shared" si="9803"/>
        <v>0</v>
      </c>
      <c r="AM2021" s="166">
        <f t="shared" si="9803"/>
        <v>0</v>
      </c>
      <c r="AN2021" s="166">
        <f t="shared" si="9803"/>
        <v>0</v>
      </c>
      <c r="AO2021" s="166">
        <f t="shared" si="9803"/>
        <v>0</v>
      </c>
      <c r="AP2021" s="166">
        <f t="shared" si="9803"/>
        <v>0</v>
      </c>
      <c r="AQ2021" s="166">
        <f t="shared" si="9803"/>
        <v>0</v>
      </c>
      <c r="AR2021" s="166">
        <f t="shared" si="9803"/>
        <v>0</v>
      </c>
      <c r="AS2021" s="166">
        <f t="shared" si="9803"/>
        <v>0</v>
      </c>
      <c r="AT2021" s="166">
        <f t="shared" si="9803"/>
        <v>0</v>
      </c>
      <c r="AU2021" s="166">
        <f t="shared" si="9803"/>
        <v>0</v>
      </c>
      <c r="AV2021" s="166"/>
      <c r="AW2021" s="166">
        <f t="shared" si="9763"/>
        <v>0</v>
      </c>
      <c r="AX2021" s="166">
        <f t="shared" ref="AX2021:BH2021" si="9804">AX1814+AW2021</f>
        <v>0</v>
      </c>
      <c r="AY2021" s="166">
        <f t="shared" si="9804"/>
        <v>0</v>
      </c>
      <c r="AZ2021" s="166">
        <f t="shared" si="9804"/>
        <v>0</v>
      </c>
      <c r="BA2021" s="166">
        <f t="shared" si="9804"/>
        <v>0</v>
      </c>
      <c r="BB2021" s="166">
        <f t="shared" si="9804"/>
        <v>0</v>
      </c>
      <c r="BC2021" s="166">
        <f t="shared" si="9804"/>
        <v>0</v>
      </c>
      <c r="BD2021" s="166">
        <f t="shared" si="9804"/>
        <v>0</v>
      </c>
      <c r="BE2021" s="166">
        <f t="shared" si="9804"/>
        <v>0</v>
      </c>
      <c r="BF2021" s="166">
        <f t="shared" si="9804"/>
        <v>0</v>
      </c>
      <c r="BG2021" s="166">
        <f t="shared" si="9804"/>
        <v>0</v>
      </c>
      <c r="BH2021" s="166">
        <f t="shared" si="9804"/>
        <v>0</v>
      </c>
      <c r="BI2021" s="166"/>
      <c r="BV2021" s="142"/>
      <c r="CI2021" s="142"/>
      <c r="CV2021" s="142"/>
      <c r="DI2021" s="142"/>
      <c r="DV2021" s="142"/>
      <c r="EI2021" s="142"/>
    </row>
    <row r="2022" spans="1:139" ht="15.75" hidden="1" outlineLevel="1" x14ac:dyDescent="0.25">
      <c r="A2022" s="2">
        <f t="shared" ref="A2022:E2022" si="9805">A1815</f>
        <v>106</v>
      </c>
      <c r="B2022" s="1">
        <f t="shared" si="9805"/>
        <v>0</v>
      </c>
      <c r="C2022" s="1">
        <f t="shared" si="9805"/>
        <v>0</v>
      </c>
      <c r="D2022" s="2">
        <f t="shared" si="9805"/>
        <v>0</v>
      </c>
      <c r="E2022" s="141">
        <f t="shared" si="9805"/>
        <v>0</v>
      </c>
      <c r="F2022" s="119"/>
      <c r="G2022" s="194"/>
      <c r="H2022" s="194"/>
      <c r="J2022" s="166">
        <f t="shared" si="9696"/>
        <v>0</v>
      </c>
      <c r="K2022" s="166">
        <f t="shared" ref="K2022:U2022" si="9806">K1815+J2022</f>
        <v>0</v>
      </c>
      <c r="L2022" s="166">
        <f t="shared" si="9806"/>
        <v>0</v>
      </c>
      <c r="M2022" s="166">
        <f t="shared" si="9806"/>
        <v>0</v>
      </c>
      <c r="N2022" s="166">
        <f t="shared" si="9806"/>
        <v>0</v>
      </c>
      <c r="O2022" s="166">
        <f t="shared" si="9806"/>
        <v>0</v>
      </c>
      <c r="P2022" s="166">
        <f t="shared" si="9806"/>
        <v>0</v>
      </c>
      <c r="Q2022" s="166">
        <f t="shared" si="9806"/>
        <v>0</v>
      </c>
      <c r="R2022" s="166">
        <f t="shared" si="9806"/>
        <v>0</v>
      </c>
      <c r="S2022" s="166">
        <f t="shared" si="9806"/>
        <v>0</v>
      </c>
      <c r="T2022" s="166">
        <f t="shared" si="9806"/>
        <v>0</v>
      </c>
      <c r="U2022" s="166">
        <f t="shared" si="9806"/>
        <v>0</v>
      </c>
      <c r="V2022" s="166"/>
      <c r="W2022" s="166">
        <f t="shared" si="9698"/>
        <v>0</v>
      </c>
      <c r="X2022" s="166">
        <f t="shared" ref="X2022:AG2022" si="9807">X1815+W2022</f>
        <v>0</v>
      </c>
      <c r="Y2022" s="166">
        <f t="shared" si="9807"/>
        <v>0</v>
      </c>
      <c r="Z2022" s="166">
        <f t="shared" si="9807"/>
        <v>0</v>
      </c>
      <c r="AA2022" s="166">
        <f t="shared" si="9807"/>
        <v>0</v>
      </c>
      <c r="AB2022" s="166">
        <f t="shared" si="9807"/>
        <v>0</v>
      </c>
      <c r="AC2022" s="166">
        <f t="shared" si="9807"/>
        <v>0</v>
      </c>
      <c r="AD2022" s="166">
        <f t="shared" si="9807"/>
        <v>0</v>
      </c>
      <c r="AE2022" s="166">
        <f t="shared" si="9807"/>
        <v>0</v>
      </c>
      <c r="AF2022" s="166">
        <f t="shared" si="9807"/>
        <v>0</v>
      </c>
      <c r="AG2022" s="166">
        <f t="shared" si="9807"/>
        <v>0</v>
      </c>
      <c r="AH2022" s="166">
        <f t="shared" si="9710"/>
        <v>0</v>
      </c>
      <c r="AI2022" s="166"/>
      <c r="AJ2022" s="166">
        <f t="shared" si="9761"/>
        <v>0</v>
      </c>
      <c r="AK2022" s="166">
        <f t="shared" ref="AK2022:AU2022" si="9808">AK1815+AJ2022</f>
        <v>0</v>
      </c>
      <c r="AL2022" s="166">
        <f t="shared" si="9808"/>
        <v>0</v>
      </c>
      <c r="AM2022" s="166">
        <f t="shared" si="9808"/>
        <v>0</v>
      </c>
      <c r="AN2022" s="166">
        <f t="shared" si="9808"/>
        <v>0</v>
      </c>
      <c r="AO2022" s="166">
        <f t="shared" si="9808"/>
        <v>0</v>
      </c>
      <c r="AP2022" s="166">
        <f t="shared" si="9808"/>
        <v>0</v>
      </c>
      <c r="AQ2022" s="166">
        <f t="shared" si="9808"/>
        <v>0</v>
      </c>
      <c r="AR2022" s="166">
        <f t="shared" si="9808"/>
        <v>0</v>
      </c>
      <c r="AS2022" s="166">
        <f t="shared" si="9808"/>
        <v>0</v>
      </c>
      <c r="AT2022" s="166">
        <f t="shared" si="9808"/>
        <v>0</v>
      </c>
      <c r="AU2022" s="166">
        <f t="shared" si="9808"/>
        <v>0</v>
      </c>
      <c r="AV2022" s="166"/>
      <c r="AW2022" s="166">
        <f t="shared" si="9763"/>
        <v>0</v>
      </c>
      <c r="AX2022" s="166">
        <f t="shared" ref="AX2022:BH2022" si="9809">AX1815+AW2022</f>
        <v>0</v>
      </c>
      <c r="AY2022" s="166">
        <f t="shared" si="9809"/>
        <v>0</v>
      </c>
      <c r="AZ2022" s="166">
        <f t="shared" si="9809"/>
        <v>0</v>
      </c>
      <c r="BA2022" s="166">
        <f t="shared" si="9809"/>
        <v>0</v>
      </c>
      <c r="BB2022" s="166">
        <f t="shared" si="9809"/>
        <v>0</v>
      </c>
      <c r="BC2022" s="166">
        <f t="shared" si="9809"/>
        <v>0</v>
      </c>
      <c r="BD2022" s="166">
        <f t="shared" si="9809"/>
        <v>0</v>
      </c>
      <c r="BE2022" s="166">
        <f t="shared" si="9809"/>
        <v>0</v>
      </c>
      <c r="BF2022" s="166">
        <f t="shared" si="9809"/>
        <v>0</v>
      </c>
      <c r="BG2022" s="166">
        <f t="shared" si="9809"/>
        <v>0</v>
      </c>
      <c r="BH2022" s="166">
        <f t="shared" si="9809"/>
        <v>0</v>
      </c>
      <c r="BI2022" s="166"/>
      <c r="BV2022" s="142"/>
      <c r="CI2022" s="142"/>
      <c r="CV2022" s="142"/>
      <c r="DI2022" s="142"/>
      <c r="DV2022" s="142"/>
      <c r="EI2022" s="142"/>
    </row>
    <row r="2023" spans="1:139" ht="15.75" hidden="1" outlineLevel="1" x14ac:dyDescent="0.25">
      <c r="A2023" s="2">
        <f t="shared" ref="A2023:E2023" si="9810">A1816</f>
        <v>107</v>
      </c>
      <c r="B2023" s="1">
        <f t="shared" si="9810"/>
        <v>0</v>
      </c>
      <c r="C2023" s="1">
        <f t="shared" si="9810"/>
        <v>0</v>
      </c>
      <c r="D2023" s="2">
        <f t="shared" si="9810"/>
        <v>0</v>
      </c>
      <c r="E2023" s="141">
        <f t="shared" si="9810"/>
        <v>0</v>
      </c>
      <c r="F2023" s="119"/>
      <c r="G2023" s="194"/>
      <c r="H2023" s="194"/>
      <c r="J2023" s="166">
        <f t="shared" si="9696"/>
        <v>0</v>
      </c>
      <c r="K2023" s="166">
        <f t="shared" ref="K2023:U2023" si="9811">K1816+J2023</f>
        <v>0</v>
      </c>
      <c r="L2023" s="166">
        <f t="shared" si="9811"/>
        <v>0</v>
      </c>
      <c r="M2023" s="166">
        <f t="shared" si="9811"/>
        <v>0</v>
      </c>
      <c r="N2023" s="166">
        <f t="shared" si="9811"/>
        <v>0</v>
      </c>
      <c r="O2023" s="166">
        <f t="shared" si="9811"/>
        <v>0</v>
      </c>
      <c r="P2023" s="166">
        <f t="shared" si="9811"/>
        <v>0</v>
      </c>
      <c r="Q2023" s="166">
        <f t="shared" si="9811"/>
        <v>0</v>
      </c>
      <c r="R2023" s="166">
        <f t="shared" si="9811"/>
        <v>0</v>
      </c>
      <c r="S2023" s="166">
        <f t="shared" si="9811"/>
        <v>0</v>
      </c>
      <c r="T2023" s="166">
        <f t="shared" si="9811"/>
        <v>0</v>
      </c>
      <c r="U2023" s="166">
        <f t="shared" si="9811"/>
        <v>0</v>
      </c>
      <c r="V2023" s="166"/>
      <c r="W2023" s="166">
        <f t="shared" si="9698"/>
        <v>0</v>
      </c>
      <c r="X2023" s="166">
        <f t="shared" ref="X2023:AG2023" si="9812">X1816+W2023</f>
        <v>0</v>
      </c>
      <c r="Y2023" s="166">
        <f t="shared" si="9812"/>
        <v>0</v>
      </c>
      <c r="Z2023" s="166">
        <f t="shared" si="9812"/>
        <v>0</v>
      </c>
      <c r="AA2023" s="166">
        <f t="shared" si="9812"/>
        <v>0</v>
      </c>
      <c r="AB2023" s="166">
        <f t="shared" si="9812"/>
        <v>0</v>
      </c>
      <c r="AC2023" s="166">
        <f t="shared" si="9812"/>
        <v>0</v>
      </c>
      <c r="AD2023" s="166">
        <f t="shared" si="9812"/>
        <v>0</v>
      </c>
      <c r="AE2023" s="166">
        <f t="shared" si="9812"/>
        <v>0</v>
      </c>
      <c r="AF2023" s="166">
        <f t="shared" si="9812"/>
        <v>0</v>
      </c>
      <c r="AG2023" s="166">
        <f t="shared" si="9812"/>
        <v>0</v>
      </c>
      <c r="AH2023" s="166">
        <f t="shared" si="9710"/>
        <v>0</v>
      </c>
      <c r="AI2023" s="166"/>
      <c r="AJ2023" s="166">
        <f t="shared" si="9761"/>
        <v>0</v>
      </c>
      <c r="AK2023" s="166">
        <f t="shared" ref="AK2023:AU2023" si="9813">AK1816+AJ2023</f>
        <v>0</v>
      </c>
      <c r="AL2023" s="166">
        <f t="shared" si="9813"/>
        <v>0</v>
      </c>
      <c r="AM2023" s="166">
        <f t="shared" si="9813"/>
        <v>0</v>
      </c>
      <c r="AN2023" s="166">
        <f t="shared" si="9813"/>
        <v>0</v>
      </c>
      <c r="AO2023" s="166">
        <f t="shared" si="9813"/>
        <v>0</v>
      </c>
      <c r="AP2023" s="166">
        <f t="shared" si="9813"/>
        <v>0</v>
      </c>
      <c r="AQ2023" s="166">
        <f t="shared" si="9813"/>
        <v>0</v>
      </c>
      <c r="AR2023" s="166">
        <f t="shared" si="9813"/>
        <v>0</v>
      </c>
      <c r="AS2023" s="166">
        <f t="shared" si="9813"/>
        <v>0</v>
      </c>
      <c r="AT2023" s="166">
        <f t="shared" si="9813"/>
        <v>0</v>
      </c>
      <c r="AU2023" s="166">
        <f t="shared" si="9813"/>
        <v>0</v>
      </c>
      <c r="AV2023" s="166"/>
      <c r="AW2023" s="166">
        <f t="shared" si="9763"/>
        <v>0</v>
      </c>
      <c r="AX2023" s="166">
        <f t="shared" ref="AX2023:BH2023" si="9814">AX1816+AW2023</f>
        <v>0</v>
      </c>
      <c r="AY2023" s="166">
        <f t="shared" si="9814"/>
        <v>0</v>
      </c>
      <c r="AZ2023" s="166">
        <f t="shared" si="9814"/>
        <v>0</v>
      </c>
      <c r="BA2023" s="166">
        <f t="shared" si="9814"/>
        <v>0</v>
      </c>
      <c r="BB2023" s="166">
        <f t="shared" si="9814"/>
        <v>0</v>
      </c>
      <c r="BC2023" s="166">
        <f t="shared" si="9814"/>
        <v>0</v>
      </c>
      <c r="BD2023" s="166">
        <f t="shared" si="9814"/>
        <v>0</v>
      </c>
      <c r="BE2023" s="166">
        <f t="shared" si="9814"/>
        <v>0</v>
      </c>
      <c r="BF2023" s="166">
        <f t="shared" si="9814"/>
        <v>0</v>
      </c>
      <c r="BG2023" s="166">
        <f t="shared" si="9814"/>
        <v>0</v>
      </c>
      <c r="BH2023" s="166">
        <f t="shared" si="9814"/>
        <v>0</v>
      </c>
      <c r="BI2023" s="166"/>
      <c r="BV2023" s="142"/>
      <c r="CI2023" s="142"/>
      <c r="CV2023" s="142"/>
      <c r="DI2023" s="142"/>
      <c r="DV2023" s="142"/>
      <c r="EI2023" s="142"/>
    </row>
    <row r="2024" spans="1:139" ht="15.75" hidden="1" outlineLevel="1" x14ac:dyDescent="0.25">
      <c r="A2024" s="2">
        <f t="shared" ref="A2024:E2024" si="9815">A1817</f>
        <v>108</v>
      </c>
      <c r="B2024" s="1">
        <f t="shared" si="9815"/>
        <v>0</v>
      </c>
      <c r="C2024" s="1">
        <f t="shared" si="9815"/>
        <v>0</v>
      </c>
      <c r="D2024" s="2">
        <f t="shared" si="9815"/>
        <v>0</v>
      </c>
      <c r="E2024" s="141">
        <f t="shared" si="9815"/>
        <v>0</v>
      </c>
      <c r="F2024" s="119"/>
      <c r="G2024" s="194"/>
      <c r="H2024" s="194"/>
      <c r="J2024" s="166">
        <f t="shared" si="9696"/>
        <v>0</v>
      </c>
      <c r="K2024" s="166">
        <f t="shared" ref="K2024:U2024" si="9816">K1817+J2024</f>
        <v>0</v>
      </c>
      <c r="L2024" s="166">
        <f t="shared" si="9816"/>
        <v>0</v>
      </c>
      <c r="M2024" s="166">
        <f t="shared" si="9816"/>
        <v>0</v>
      </c>
      <c r="N2024" s="166">
        <f t="shared" si="9816"/>
        <v>0</v>
      </c>
      <c r="O2024" s="166">
        <f t="shared" si="9816"/>
        <v>0</v>
      </c>
      <c r="P2024" s="166">
        <f t="shared" si="9816"/>
        <v>0</v>
      </c>
      <c r="Q2024" s="166">
        <f t="shared" si="9816"/>
        <v>0</v>
      </c>
      <c r="R2024" s="166">
        <f t="shared" si="9816"/>
        <v>0</v>
      </c>
      <c r="S2024" s="166">
        <f t="shared" si="9816"/>
        <v>0</v>
      </c>
      <c r="T2024" s="166">
        <f t="shared" si="9816"/>
        <v>0</v>
      </c>
      <c r="U2024" s="166">
        <f t="shared" si="9816"/>
        <v>0</v>
      </c>
      <c r="V2024" s="166"/>
      <c r="W2024" s="166">
        <f t="shared" si="9698"/>
        <v>0</v>
      </c>
      <c r="X2024" s="166">
        <f t="shared" ref="X2024:AG2024" si="9817">X1817+W2024</f>
        <v>0</v>
      </c>
      <c r="Y2024" s="166">
        <f t="shared" si="9817"/>
        <v>0</v>
      </c>
      <c r="Z2024" s="166">
        <f t="shared" si="9817"/>
        <v>0</v>
      </c>
      <c r="AA2024" s="166">
        <f t="shared" si="9817"/>
        <v>0</v>
      </c>
      <c r="AB2024" s="166">
        <f t="shared" si="9817"/>
        <v>0</v>
      </c>
      <c r="AC2024" s="166">
        <f t="shared" si="9817"/>
        <v>0</v>
      </c>
      <c r="AD2024" s="166">
        <f t="shared" si="9817"/>
        <v>0</v>
      </c>
      <c r="AE2024" s="166">
        <f t="shared" si="9817"/>
        <v>0</v>
      </c>
      <c r="AF2024" s="166">
        <f t="shared" si="9817"/>
        <v>0</v>
      </c>
      <c r="AG2024" s="166">
        <f t="shared" si="9817"/>
        <v>0</v>
      </c>
      <c r="AH2024" s="166">
        <f t="shared" si="9710"/>
        <v>0</v>
      </c>
      <c r="AI2024" s="166"/>
      <c r="AJ2024" s="166">
        <f t="shared" si="9761"/>
        <v>0</v>
      </c>
      <c r="AK2024" s="166">
        <f t="shared" ref="AK2024:AU2024" si="9818">AK1817+AJ2024</f>
        <v>0</v>
      </c>
      <c r="AL2024" s="166">
        <f t="shared" si="9818"/>
        <v>0</v>
      </c>
      <c r="AM2024" s="166">
        <f t="shared" si="9818"/>
        <v>0</v>
      </c>
      <c r="AN2024" s="166">
        <f t="shared" si="9818"/>
        <v>0</v>
      </c>
      <c r="AO2024" s="166">
        <f t="shared" si="9818"/>
        <v>0</v>
      </c>
      <c r="AP2024" s="166">
        <f t="shared" si="9818"/>
        <v>0</v>
      </c>
      <c r="AQ2024" s="166">
        <f t="shared" si="9818"/>
        <v>0</v>
      </c>
      <c r="AR2024" s="166">
        <f t="shared" si="9818"/>
        <v>0</v>
      </c>
      <c r="AS2024" s="166">
        <f t="shared" si="9818"/>
        <v>0</v>
      </c>
      <c r="AT2024" s="166">
        <f t="shared" si="9818"/>
        <v>0</v>
      </c>
      <c r="AU2024" s="166">
        <f t="shared" si="9818"/>
        <v>0</v>
      </c>
      <c r="AV2024" s="166"/>
      <c r="AW2024" s="166">
        <f t="shared" si="9763"/>
        <v>0</v>
      </c>
      <c r="AX2024" s="166">
        <f t="shared" ref="AX2024:BH2024" si="9819">AX1817+AW2024</f>
        <v>0</v>
      </c>
      <c r="AY2024" s="166">
        <f t="shared" si="9819"/>
        <v>0</v>
      </c>
      <c r="AZ2024" s="166">
        <f t="shared" si="9819"/>
        <v>0</v>
      </c>
      <c r="BA2024" s="166">
        <f t="shared" si="9819"/>
        <v>0</v>
      </c>
      <c r="BB2024" s="166">
        <f t="shared" si="9819"/>
        <v>0</v>
      </c>
      <c r="BC2024" s="166">
        <f t="shared" si="9819"/>
        <v>0</v>
      </c>
      <c r="BD2024" s="166">
        <f t="shared" si="9819"/>
        <v>0</v>
      </c>
      <c r="BE2024" s="166">
        <f t="shared" si="9819"/>
        <v>0</v>
      </c>
      <c r="BF2024" s="166">
        <f t="shared" si="9819"/>
        <v>0</v>
      </c>
      <c r="BG2024" s="166">
        <f t="shared" si="9819"/>
        <v>0</v>
      </c>
      <c r="BH2024" s="166">
        <f t="shared" si="9819"/>
        <v>0</v>
      </c>
      <c r="BI2024" s="166"/>
      <c r="BV2024" s="142"/>
      <c r="CI2024" s="142"/>
      <c r="CV2024" s="142"/>
      <c r="DI2024" s="142"/>
      <c r="DV2024" s="142"/>
      <c r="EI2024" s="142"/>
    </row>
    <row r="2025" spans="1:139" ht="15.75" hidden="1" outlineLevel="1" x14ac:dyDescent="0.25">
      <c r="A2025" s="2">
        <f t="shared" ref="A2025:E2025" si="9820">A1818</f>
        <v>109</v>
      </c>
      <c r="B2025" s="1">
        <f t="shared" si="9820"/>
        <v>0</v>
      </c>
      <c r="C2025" s="1">
        <f t="shared" si="9820"/>
        <v>0</v>
      </c>
      <c r="D2025" s="2">
        <f t="shared" si="9820"/>
        <v>0</v>
      </c>
      <c r="E2025" s="141">
        <f t="shared" si="9820"/>
        <v>0</v>
      </c>
      <c r="F2025" s="119"/>
      <c r="G2025" s="194"/>
      <c r="H2025" s="194"/>
      <c r="J2025" s="166">
        <f t="shared" si="9696"/>
        <v>0</v>
      </c>
      <c r="K2025" s="166">
        <f t="shared" ref="K2025:U2025" si="9821">K1818+J2025</f>
        <v>0</v>
      </c>
      <c r="L2025" s="166">
        <f t="shared" si="9821"/>
        <v>0</v>
      </c>
      <c r="M2025" s="166">
        <f t="shared" si="9821"/>
        <v>0</v>
      </c>
      <c r="N2025" s="166">
        <f t="shared" si="9821"/>
        <v>0</v>
      </c>
      <c r="O2025" s="166">
        <f t="shared" si="9821"/>
        <v>0</v>
      </c>
      <c r="P2025" s="166">
        <f t="shared" si="9821"/>
        <v>0</v>
      </c>
      <c r="Q2025" s="166">
        <f t="shared" si="9821"/>
        <v>0</v>
      </c>
      <c r="R2025" s="166">
        <f t="shared" si="9821"/>
        <v>0</v>
      </c>
      <c r="S2025" s="166">
        <f t="shared" si="9821"/>
        <v>0</v>
      </c>
      <c r="T2025" s="166">
        <f t="shared" si="9821"/>
        <v>0</v>
      </c>
      <c r="U2025" s="166">
        <f t="shared" si="9821"/>
        <v>0</v>
      </c>
      <c r="V2025" s="166"/>
      <c r="W2025" s="166">
        <f t="shared" si="9698"/>
        <v>0</v>
      </c>
      <c r="X2025" s="166">
        <f t="shared" ref="X2025:AG2025" si="9822">X1818+W2025</f>
        <v>0</v>
      </c>
      <c r="Y2025" s="166">
        <f t="shared" si="9822"/>
        <v>0</v>
      </c>
      <c r="Z2025" s="166">
        <f t="shared" si="9822"/>
        <v>0</v>
      </c>
      <c r="AA2025" s="166">
        <f t="shared" si="9822"/>
        <v>0</v>
      </c>
      <c r="AB2025" s="166">
        <f t="shared" si="9822"/>
        <v>0</v>
      </c>
      <c r="AC2025" s="166">
        <f t="shared" si="9822"/>
        <v>0</v>
      </c>
      <c r="AD2025" s="166">
        <f t="shared" si="9822"/>
        <v>0</v>
      </c>
      <c r="AE2025" s="166">
        <f t="shared" si="9822"/>
        <v>0</v>
      </c>
      <c r="AF2025" s="166">
        <f t="shared" si="9822"/>
        <v>0</v>
      </c>
      <c r="AG2025" s="166">
        <f t="shared" si="9822"/>
        <v>0</v>
      </c>
      <c r="AH2025" s="166">
        <f t="shared" si="9710"/>
        <v>0</v>
      </c>
      <c r="AI2025" s="166"/>
      <c r="AJ2025" s="166">
        <f t="shared" si="9761"/>
        <v>0</v>
      </c>
      <c r="AK2025" s="166">
        <f t="shared" ref="AK2025:AU2025" si="9823">AK1818+AJ2025</f>
        <v>0</v>
      </c>
      <c r="AL2025" s="166">
        <f t="shared" si="9823"/>
        <v>0</v>
      </c>
      <c r="AM2025" s="166">
        <f t="shared" si="9823"/>
        <v>0</v>
      </c>
      <c r="AN2025" s="166">
        <f t="shared" si="9823"/>
        <v>0</v>
      </c>
      <c r="AO2025" s="166">
        <f t="shared" si="9823"/>
        <v>0</v>
      </c>
      <c r="AP2025" s="166">
        <f t="shared" si="9823"/>
        <v>0</v>
      </c>
      <c r="AQ2025" s="166">
        <f t="shared" si="9823"/>
        <v>0</v>
      </c>
      <c r="AR2025" s="166">
        <f t="shared" si="9823"/>
        <v>0</v>
      </c>
      <c r="AS2025" s="166">
        <f t="shared" si="9823"/>
        <v>0</v>
      </c>
      <c r="AT2025" s="166">
        <f t="shared" si="9823"/>
        <v>0</v>
      </c>
      <c r="AU2025" s="166">
        <f t="shared" si="9823"/>
        <v>0</v>
      </c>
      <c r="AV2025" s="166"/>
      <c r="AW2025" s="166">
        <f t="shared" si="9763"/>
        <v>0</v>
      </c>
      <c r="AX2025" s="166">
        <f t="shared" ref="AX2025:BH2025" si="9824">AX1818+AW2025</f>
        <v>0</v>
      </c>
      <c r="AY2025" s="166">
        <f t="shared" si="9824"/>
        <v>0</v>
      </c>
      <c r="AZ2025" s="166">
        <f t="shared" si="9824"/>
        <v>0</v>
      </c>
      <c r="BA2025" s="166">
        <f t="shared" si="9824"/>
        <v>0</v>
      </c>
      <c r="BB2025" s="166">
        <f t="shared" si="9824"/>
        <v>0</v>
      </c>
      <c r="BC2025" s="166">
        <f t="shared" si="9824"/>
        <v>0</v>
      </c>
      <c r="BD2025" s="166">
        <f t="shared" si="9824"/>
        <v>0</v>
      </c>
      <c r="BE2025" s="166">
        <f t="shared" si="9824"/>
        <v>0</v>
      </c>
      <c r="BF2025" s="166">
        <f t="shared" si="9824"/>
        <v>0</v>
      </c>
      <c r="BG2025" s="166">
        <f t="shared" si="9824"/>
        <v>0</v>
      </c>
      <c r="BH2025" s="166">
        <f t="shared" si="9824"/>
        <v>0</v>
      </c>
      <c r="BI2025" s="166"/>
      <c r="BV2025" s="142"/>
      <c r="CI2025" s="142"/>
      <c r="CV2025" s="142"/>
      <c r="DI2025" s="142"/>
      <c r="DV2025" s="142"/>
      <c r="EI2025" s="142"/>
    </row>
    <row r="2026" spans="1:139" ht="15.75" hidden="1" outlineLevel="1" x14ac:dyDescent="0.25">
      <c r="A2026" s="2">
        <f t="shared" ref="A2026:E2026" si="9825">A1819</f>
        <v>110</v>
      </c>
      <c r="B2026" s="1">
        <f t="shared" si="9825"/>
        <v>0</v>
      </c>
      <c r="C2026" s="1">
        <f t="shared" si="9825"/>
        <v>0</v>
      </c>
      <c r="D2026" s="2">
        <f t="shared" si="9825"/>
        <v>0</v>
      </c>
      <c r="E2026" s="141">
        <f t="shared" si="9825"/>
        <v>0</v>
      </c>
      <c r="F2026" s="119"/>
      <c r="G2026" s="194"/>
      <c r="H2026" s="194"/>
      <c r="J2026" s="166">
        <f t="shared" si="9696"/>
        <v>0</v>
      </c>
      <c r="K2026" s="166">
        <f t="shared" ref="K2026:U2026" si="9826">K1819+J2026</f>
        <v>0</v>
      </c>
      <c r="L2026" s="166">
        <f t="shared" si="9826"/>
        <v>0</v>
      </c>
      <c r="M2026" s="166">
        <f t="shared" si="9826"/>
        <v>0</v>
      </c>
      <c r="N2026" s="166">
        <f t="shared" si="9826"/>
        <v>0</v>
      </c>
      <c r="O2026" s="166">
        <f t="shared" si="9826"/>
        <v>0</v>
      </c>
      <c r="P2026" s="166">
        <f t="shared" si="9826"/>
        <v>0</v>
      </c>
      <c r="Q2026" s="166">
        <f t="shared" si="9826"/>
        <v>0</v>
      </c>
      <c r="R2026" s="166">
        <f t="shared" si="9826"/>
        <v>0</v>
      </c>
      <c r="S2026" s="166">
        <f t="shared" si="9826"/>
        <v>0</v>
      </c>
      <c r="T2026" s="166">
        <f t="shared" si="9826"/>
        <v>0</v>
      </c>
      <c r="U2026" s="166">
        <f t="shared" si="9826"/>
        <v>0</v>
      </c>
      <c r="V2026" s="166"/>
      <c r="W2026" s="166">
        <f t="shared" si="9698"/>
        <v>0</v>
      </c>
      <c r="X2026" s="166">
        <f t="shared" ref="X2026:AG2026" si="9827">X1819+W2026</f>
        <v>0</v>
      </c>
      <c r="Y2026" s="166">
        <f t="shared" si="9827"/>
        <v>0</v>
      </c>
      <c r="Z2026" s="166">
        <f t="shared" si="9827"/>
        <v>0</v>
      </c>
      <c r="AA2026" s="166">
        <f t="shared" si="9827"/>
        <v>0</v>
      </c>
      <c r="AB2026" s="166">
        <f t="shared" si="9827"/>
        <v>0</v>
      </c>
      <c r="AC2026" s="166">
        <f t="shared" si="9827"/>
        <v>0</v>
      </c>
      <c r="AD2026" s="166">
        <f t="shared" si="9827"/>
        <v>0</v>
      </c>
      <c r="AE2026" s="166">
        <f t="shared" si="9827"/>
        <v>0</v>
      </c>
      <c r="AF2026" s="166">
        <f t="shared" si="9827"/>
        <v>0</v>
      </c>
      <c r="AG2026" s="166">
        <f t="shared" si="9827"/>
        <v>0</v>
      </c>
      <c r="AH2026" s="166">
        <f t="shared" si="9710"/>
        <v>0</v>
      </c>
      <c r="AI2026" s="166"/>
      <c r="AJ2026" s="166">
        <f t="shared" si="9761"/>
        <v>0</v>
      </c>
      <c r="AK2026" s="166">
        <f t="shared" ref="AK2026:AU2026" si="9828">AK1819+AJ2026</f>
        <v>0</v>
      </c>
      <c r="AL2026" s="166">
        <f t="shared" si="9828"/>
        <v>0</v>
      </c>
      <c r="AM2026" s="166">
        <f t="shared" si="9828"/>
        <v>0</v>
      </c>
      <c r="AN2026" s="166">
        <f t="shared" si="9828"/>
        <v>0</v>
      </c>
      <c r="AO2026" s="166">
        <f t="shared" si="9828"/>
        <v>0</v>
      </c>
      <c r="AP2026" s="166">
        <f t="shared" si="9828"/>
        <v>0</v>
      </c>
      <c r="AQ2026" s="166">
        <f t="shared" si="9828"/>
        <v>0</v>
      </c>
      <c r="AR2026" s="166">
        <f t="shared" si="9828"/>
        <v>0</v>
      </c>
      <c r="AS2026" s="166">
        <f t="shared" si="9828"/>
        <v>0</v>
      </c>
      <c r="AT2026" s="166">
        <f t="shared" si="9828"/>
        <v>0</v>
      </c>
      <c r="AU2026" s="166">
        <f t="shared" si="9828"/>
        <v>0</v>
      </c>
      <c r="AV2026" s="166"/>
      <c r="AW2026" s="166">
        <f t="shared" si="9763"/>
        <v>0</v>
      </c>
      <c r="AX2026" s="166">
        <f t="shared" ref="AX2026:BH2026" si="9829">AX1819+AW2026</f>
        <v>0</v>
      </c>
      <c r="AY2026" s="166">
        <f t="shared" si="9829"/>
        <v>0</v>
      </c>
      <c r="AZ2026" s="166">
        <f t="shared" si="9829"/>
        <v>0</v>
      </c>
      <c r="BA2026" s="166">
        <f t="shared" si="9829"/>
        <v>0</v>
      </c>
      <c r="BB2026" s="166">
        <f t="shared" si="9829"/>
        <v>0</v>
      </c>
      <c r="BC2026" s="166">
        <f t="shared" si="9829"/>
        <v>0</v>
      </c>
      <c r="BD2026" s="166">
        <f t="shared" si="9829"/>
        <v>0</v>
      </c>
      <c r="BE2026" s="166">
        <f t="shared" si="9829"/>
        <v>0</v>
      </c>
      <c r="BF2026" s="166">
        <f t="shared" si="9829"/>
        <v>0</v>
      </c>
      <c r="BG2026" s="166">
        <f t="shared" si="9829"/>
        <v>0</v>
      </c>
      <c r="BH2026" s="166">
        <f t="shared" si="9829"/>
        <v>0</v>
      </c>
      <c r="BI2026" s="166"/>
      <c r="BV2026" s="142"/>
      <c r="CI2026" s="142"/>
      <c r="CV2026" s="142"/>
      <c r="DI2026" s="142"/>
      <c r="DV2026" s="142"/>
      <c r="EI2026" s="142"/>
    </row>
    <row r="2027" spans="1:139" ht="15.75" hidden="1" outlineLevel="1" x14ac:dyDescent="0.25">
      <c r="A2027" s="2">
        <f t="shared" ref="A2027:E2027" si="9830">A1820</f>
        <v>111</v>
      </c>
      <c r="B2027" s="1">
        <f t="shared" si="9830"/>
        <v>0</v>
      </c>
      <c r="C2027" s="1">
        <f t="shared" si="9830"/>
        <v>0</v>
      </c>
      <c r="D2027" s="2">
        <f t="shared" si="9830"/>
        <v>0</v>
      </c>
      <c r="E2027" s="141">
        <f t="shared" si="9830"/>
        <v>0</v>
      </c>
      <c r="F2027" s="119"/>
      <c r="G2027" s="194"/>
      <c r="H2027" s="194"/>
      <c r="J2027" s="166">
        <f t="shared" si="9696"/>
        <v>0</v>
      </c>
      <c r="K2027" s="166">
        <f t="shared" ref="K2027:U2027" si="9831">K1820+J2027</f>
        <v>0</v>
      </c>
      <c r="L2027" s="166">
        <f t="shared" si="9831"/>
        <v>0</v>
      </c>
      <c r="M2027" s="166">
        <f t="shared" si="9831"/>
        <v>0</v>
      </c>
      <c r="N2027" s="166">
        <f t="shared" si="9831"/>
        <v>0</v>
      </c>
      <c r="O2027" s="166">
        <f t="shared" si="9831"/>
        <v>0</v>
      </c>
      <c r="P2027" s="166">
        <f t="shared" si="9831"/>
        <v>0</v>
      </c>
      <c r="Q2027" s="166">
        <f t="shared" si="9831"/>
        <v>0</v>
      </c>
      <c r="R2027" s="166">
        <f t="shared" si="9831"/>
        <v>0</v>
      </c>
      <c r="S2027" s="166">
        <f t="shared" si="9831"/>
        <v>0</v>
      </c>
      <c r="T2027" s="166">
        <f t="shared" si="9831"/>
        <v>0</v>
      </c>
      <c r="U2027" s="166">
        <f t="shared" si="9831"/>
        <v>0</v>
      </c>
      <c r="V2027" s="166"/>
      <c r="W2027" s="166">
        <f t="shared" si="9698"/>
        <v>0</v>
      </c>
      <c r="X2027" s="166">
        <f t="shared" ref="X2027:AG2027" si="9832">X1820+W2027</f>
        <v>0</v>
      </c>
      <c r="Y2027" s="166">
        <f t="shared" si="9832"/>
        <v>0</v>
      </c>
      <c r="Z2027" s="166">
        <f t="shared" si="9832"/>
        <v>0</v>
      </c>
      <c r="AA2027" s="166">
        <f t="shared" si="9832"/>
        <v>0</v>
      </c>
      <c r="AB2027" s="166">
        <f t="shared" si="9832"/>
        <v>0</v>
      </c>
      <c r="AC2027" s="166">
        <f t="shared" si="9832"/>
        <v>0</v>
      </c>
      <c r="AD2027" s="166">
        <f t="shared" si="9832"/>
        <v>0</v>
      </c>
      <c r="AE2027" s="166">
        <f t="shared" si="9832"/>
        <v>0</v>
      </c>
      <c r="AF2027" s="166">
        <f t="shared" si="9832"/>
        <v>0</v>
      </c>
      <c r="AG2027" s="166">
        <f t="shared" si="9832"/>
        <v>0</v>
      </c>
      <c r="AH2027" s="166">
        <f t="shared" si="9710"/>
        <v>0</v>
      </c>
      <c r="AI2027" s="166"/>
      <c r="AJ2027" s="166">
        <f t="shared" si="9761"/>
        <v>0</v>
      </c>
      <c r="AK2027" s="166">
        <f t="shared" ref="AK2027:AU2027" si="9833">AK1820+AJ2027</f>
        <v>0</v>
      </c>
      <c r="AL2027" s="166">
        <f t="shared" si="9833"/>
        <v>0</v>
      </c>
      <c r="AM2027" s="166">
        <f t="shared" si="9833"/>
        <v>0</v>
      </c>
      <c r="AN2027" s="166">
        <f t="shared" si="9833"/>
        <v>0</v>
      </c>
      <c r="AO2027" s="166">
        <f t="shared" si="9833"/>
        <v>0</v>
      </c>
      <c r="AP2027" s="166">
        <f t="shared" si="9833"/>
        <v>0</v>
      </c>
      <c r="AQ2027" s="166">
        <f t="shared" si="9833"/>
        <v>0</v>
      </c>
      <c r="AR2027" s="166">
        <f t="shared" si="9833"/>
        <v>0</v>
      </c>
      <c r="AS2027" s="166">
        <f t="shared" si="9833"/>
        <v>0</v>
      </c>
      <c r="AT2027" s="166">
        <f t="shared" si="9833"/>
        <v>0</v>
      </c>
      <c r="AU2027" s="166">
        <f t="shared" si="9833"/>
        <v>0</v>
      </c>
      <c r="AV2027" s="166"/>
      <c r="AW2027" s="166">
        <f t="shared" si="9763"/>
        <v>0</v>
      </c>
      <c r="AX2027" s="166">
        <f t="shared" ref="AX2027:BH2027" si="9834">AX1820+AW2027</f>
        <v>0</v>
      </c>
      <c r="AY2027" s="166">
        <f t="shared" si="9834"/>
        <v>0</v>
      </c>
      <c r="AZ2027" s="166">
        <f t="shared" si="9834"/>
        <v>0</v>
      </c>
      <c r="BA2027" s="166">
        <f t="shared" si="9834"/>
        <v>0</v>
      </c>
      <c r="BB2027" s="166">
        <f t="shared" si="9834"/>
        <v>0</v>
      </c>
      <c r="BC2027" s="166">
        <f t="shared" si="9834"/>
        <v>0</v>
      </c>
      <c r="BD2027" s="166">
        <f t="shared" si="9834"/>
        <v>0</v>
      </c>
      <c r="BE2027" s="166">
        <f t="shared" si="9834"/>
        <v>0</v>
      </c>
      <c r="BF2027" s="166">
        <f t="shared" si="9834"/>
        <v>0</v>
      </c>
      <c r="BG2027" s="166">
        <f t="shared" si="9834"/>
        <v>0</v>
      </c>
      <c r="BH2027" s="166">
        <f t="shared" si="9834"/>
        <v>0</v>
      </c>
      <c r="BI2027" s="166"/>
      <c r="BV2027" s="142"/>
      <c r="CI2027" s="142"/>
      <c r="CV2027" s="142"/>
      <c r="DI2027" s="142"/>
      <c r="DV2027" s="142"/>
      <c r="EI2027" s="142"/>
    </row>
    <row r="2028" spans="1:139" ht="15.75" hidden="1" outlineLevel="1" x14ac:dyDescent="0.25">
      <c r="A2028" s="2">
        <f t="shared" ref="A2028:E2028" si="9835">A1821</f>
        <v>112</v>
      </c>
      <c r="B2028" s="1">
        <f t="shared" si="9835"/>
        <v>0</v>
      </c>
      <c r="C2028" s="1">
        <f t="shared" si="9835"/>
        <v>0</v>
      </c>
      <c r="D2028" s="2">
        <f t="shared" si="9835"/>
        <v>0</v>
      </c>
      <c r="E2028" s="141">
        <f t="shared" si="9835"/>
        <v>0</v>
      </c>
      <c r="F2028" s="119"/>
      <c r="G2028" s="194"/>
      <c r="H2028" s="194"/>
      <c r="J2028" s="166">
        <f t="shared" si="9696"/>
        <v>0</v>
      </c>
      <c r="K2028" s="166">
        <f t="shared" ref="K2028:U2028" si="9836">K1821+J2028</f>
        <v>0</v>
      </c>
      <c r="L2028" s="166">
        <f t="shared" si="9836"/>
        <v>0</v>
      </c>
      <c r="M2028" s="166">
        <f t="shared" si="9836"/>
        <v>0</v>
      </c>
      <c r="N2028" s="166">
        <f t="shared" si="9836"/>
        <v>0</v>
      </c>
      <c r="O2028" s="166">
        <f t="shared" si="9836"/>
        <v>0</v>
      </c>
      <c r="P2028" s="166">
        <f t="shared" si="9836"/>
        <v>0</v>
      </c>
      <c r="Q2028" s="166">
        <f t="shared" si="9836"/>
        <v>0</v>
      </c>
      <c r="R2028" s="166">
        <f t="shared" si="9836"/>
        <v>0</v>
      </c>
      <c r="S2028" s="166">
        <f t="shared" si="9836"/>
        <v>0</v>
      </c>
      <c r="T2028" s="166">
        <f t="shared" si="9836"/>
        <v>0</v>
      </c>
      <c r="U2028" s="166">
        <f t="shared" si="9836"/>
        <v>0</v>
      </c>
      <c r="V2028" s="166"/>
      <c r="W2028" s="166">
        <f t="shared" si="9698"/>
        <v>0</v>
      </c>
      <c r="X2028" s="166">
        <f t="shared" ref="X2028:AG2028" si="9837">X1821+W2028</f>
        <v>0</v>
      </c>
      <c r="Y2028" s="166">
        <f t="shared" si="9837"/>
        <v>0</v>
      </c>
      <c r="Z2028" s="166">
        <f t="shared" si="9837"/>
        <v>0</v>
      </c>
      <c r="AA2028" s="166">
        <f t="shared" si="9837"/>
        <v>0</v>
      </c>
      <c r="AB2028" s="166">
        <f t="shared" si="9837"/>
        <v>0</v>
      </c>
      <c r="AC2028" s="166">
        <f t="shared" si="9837"/>
        <v>0</v>
      </c>
      <c r="AD2028" s="166">
        <f t="shared" si="9837"/>
        <v>0</v>
      </c>
      <c r="AE2028" s="166">
        <f t="shared" si="9837"/>
        <v>0</v>
      </c>
      <c r="AF2028" s="166">
        <f t="shared" si="9837"/>
        <v>0</v>
      </c>
      <c r="AG2028" s="166">
        <f t="shared" si="9837"/>
        <v>0</v>
      </c>
      <c r="AH2028" s="166">
        <f t="shared" si="9710"/>
        <v>0</v>
      </c>
      <c r="AI2028" s="166"/>
      <c r="AJ2028" s="166">
        <f t="shared" si="9761"/>
        <v>0</v>
      </c>
      <c r="AK2028" s="166">
        <f t="shared" ref="AK2028:AU2028" si="9838">AK1821+AJ2028</f>
        <v>0</v>
      </c>
      <c r="AL2028" s="166">
        <f t="shared" si="9838"/>
        <v>0</v>
      </c>
      <c r="AM2028" s="166">
        <f t="shared" si="9838"/>
        <v>0</v>
      </c>
      <c r="AN2028" s="166">
        <f t="shared" si="9838"/>
        <v>0</v>
      </c>
      <c r="AO2028" s="166">
        <f t="shared" si="9838"/>
        <v>0</v>
      </c>
      <c r="AP2028" s="166">
        <f t="shared" si="9838"/>
        <v>0</v>
      </c>
      <c r="AQ2028" s="166">
        <f t="shared" si="9838"/>
        <v>0</v>
      </c>
      <c r="AR2028" s="166">
        <f t="shared" si="9838"/>
        <v>0</v>
      </c>
      <c r="AS2028" s="166">
        <f t="shared" si="9838"/>
        <v>0</v>
      </c>
      <c r="AT2028" s="166">
        <f t="shared" si="9838"/>
        <v>0</v>
      </c>
      <c r="AU2028" s="166">
        <f t="shared" si="9838"/>
        <v>0</v>
      </c>
      <c r="AV2028" s="166"/>
      <c r="AW2028" s="166">
        <f t="shared" si="9763"/>
        <v>0</v>
      </c>
      <c r="AX2028" s="166">
        <f t="shared" ref="AX2028:BH2028" si="9839">AX1821+AW2028</f>
        <v>0</v>
      </c>
      <c r="AY2028" s="166">
        <f t="shared" si="9839"/>
        <v>0</v>
      </c>
      <c r="AZ2028" s="166">
        <f t="shared" si="9839"/>
        <v>0</v>
      </c>
      <c r="BA2028" s="166">
        <f t="shared" si="9839"/>
        <v>0</v>
      </c>
      <c r="BB2028" s="166">
        <f t="shared" si="9839"/>
        <v>0</v>
      </c>
      <c r="BC2028" s="166">
        <f t="shared" si="9839"/>
        <v>0</v>
      </c>
      <c r="BD2028" s="166">
        <f t="shared" si="9839"/>
        <v>0</v>
      </c>
      <c r="BE2028" s="166">
        <f t="shared" si="9839"/>
        <v>0</v>
      </c>
      <c r="BF2028" s="166">
        <f t="shared" si="9839"/>
        <v>0</v>
      </c>
      <c r="BG2028" s="166">
        <f t="shared" si="9839"/>
        <v>0</v>
      </c>
      <c r="BH2028" s="166">
        <f t="shared" si="9839"/>
        <v>0</v>
      </c>
      <c r="BI2028" s="166"/>
      <c r="BV2028" s="142"/>
      <c r="CI2028" s="142"/>
      <c r="CV2028" s="142"/>
      <c r="DI2028" s="142"/>
      <c r="DV2028" s="142"/>
      <c r="EI2028" s="142"/>
    </row>
    <row r="2029" spans="1:139" ht="15.75" hidden="1" outlineLevel="1" x14ac:dyDescent="0.25">
      <c r="A2029" s="2">
        <f t="shared" ref="A2029:E2029" si="9840">A1822</f>
        <v>113</v>
      </c>
      <c r="B2029" s="1">
        <f t="shared" si="9840"/>
        <v>0</v>
      </c>
      <c r="C2029" s="1">
        <f t="shared" si="9840"/>
        <v>0</v>
      </c>
      <c r="D2029" s="2">
        <f t="shared" si="9840"/>
        <v>0</v>
      </c>
      <c r="E2029" s="141">
        <f t="shared" si="9840"/>
        <v>0</v>
      </c>
      <c r="F2029" s="119"/>
      <c r="G2029" s="194"/>
      <c r="H2029" s="194"/>
      <c r="J2029" s="166">
        <f t="shared" si="9696"/>
        <v>0</v>
      </c>
      <c r="K2029" s="166">
        <f t="shared" ref="K2029:U2029" si="9841">K1822+J2029</f>
        <v>0</v>
      </c>
      <c r="L2029" s="166">
        <f t="shared" si="9841"/>
        <v>0</v>
      </c>
      <c r="M2029" s="166">
        <f t="shared" si="9841"/>
        <v>0</v>
      </c>
      <c r="N2029" s="166">
        <f t="shared" si="9841"/>
        <v>0</v>
      </c>
      <c r="O2029" s="166">
        <f t="shared" si="9841"/>
        <v>0</v>
      </c>
      <c r="P2029" s="166">
        <f t="shared" si="9841"/>
        <v>0</v>
      </c>
      <c r="Q2029" s="166">
        <f t="shared" si="9841"/>
        <v>0</v>
      </c>
      <c r="R2029" s="166">
        <f t="shared" si="9841"/>
        <v>0</v>
      </c>
      <c r="S2029" s="166">
        <f t="shared" si="9841"/>
        <v>0</v>
      </c>
      <c r="T2029" s="166">
        <f t="shared" si="9841"/>
        <v>0</v>
      </c>
      <c r="U2029" s="166">
        <f t="shared" si="9841"/>
        <v>0</v>
      </c>
      <c r="V2029" s="166"/>
      <c r="W2029" s="166">
        <f t="shared" si="9698"/>
        <v>0</v>
      </c>
      <c r="X2029" s="166">
        <f t="shared" ref="X2029:AG2029" si="9842">X1822+W2029</f>
        <v>0</v>
      </c>
      <c r="Y2029" s="166">
        <f t="shared" si="9842"/>
        <v>0</v>
      </c>
      <c r="Z2029" s="166">
        <f t="shared" si="9842"/>
        <v>0</v>
      </c>
      <c r="AA2029" s="166">
        <f t="shared" si="9842"/>
        <v>0</v>
      </c>
      <c r="AB2029" s="166">
        <f t="shared" si="9842"/>
        <v>0</v>
      </c>
      <c r="AC2029" s="166">
        <f t="shared" si="9842"/>
        <v>0</v>
      </c>
      <c r="AD2029" s="166">
        <f t="shared" si="9842"/>
        <v>0</v>
      </c>
      <c r="AE2029" s="166">
        <f t="shared" si="9842"/>
        <v>0</v>
      </c>
      <c r="AF2029" s="166">
        <f t="shared" si="9842"/>
        <v>0</v>
      </c>
      <c r="AG2029" s="166">
        <f t="shared" si="9842"/>
        <v>0</v>
      </c>
      <c r="AH2029" s="166">
        <f t="shared" si="9710"/>
        <v>0</v>
      </c>
      <c r="AI2029" s="166"/>
      <c r="AJ2029" s="166">
        <f t="shared" si="9761"/>
        <v>0</v>
      </c>
      <c r="AK2029" s="166">
        <f t="shared" ref="AK2029:AU2029" si="9843">AK1822+AJ2029</f>
        <v>0</v>
      </c>
      <c r="AL2029" s="166">
        <f t="shared" si="9843"/>
        <v>0</v>
      </c>
      <c r="AM2029" s="166">
        <f t="shared" si="9843"/>
        <v>0</v>
      </c>
      <c r="AN2029" s="166">
        <f t="shared" si="9843"/>
        <v>0</v>
      </c>
      <c r="AO2029" s="166">
        <f t="shared" si="9843"/>
        <v>0</v>
      </c>
      <c r="AP2029" s="166">
        <f t="shared" si="9843"/>
        <v>0</v>
      </c>
      <c r="AQ2029" s="166">
        <f t="shared" si="9843"/>
        <v>0</v>
      </c>
      <c r="AR2029" s="166">
        <f t="shared" si="9843"/>
        <v>0</v>
      </c>
      <c r="AS2029" s="166">
        <f t="shared" si="9843"/>
        <v>0</v>
      </c>
      <c r="AT2029" s="166">
        <f t="shared" si="9843"/>
        <v>0</v>
      </c>
      <c r="AU2029" s="166">
        <f t="shared" si="9843"/>
        <v>0</v>
      </c>
      <c r="AV2029" s="166"/>
      <c r="AW2029" s="166">
        <f t="shared" si="9763"/>
        <v>0</v>
      </c>
      <c r="AX2029" s="166">
        <f t="shared" ref="AX2029:BH2029" si="9844">AX1822+AW2029</f>
        <v>0</v>
      </c>
      <c r="AY2029" s="166">
        <f t="shared" si="9844"/>
        <v>0</v>
      </c>
      <c r="AZ2029" s="166">
        <f t="shared" si="9844"/>
        <v>0</v>
      </c>
      <c r="BA2029" s="166">
        <f t="shared" si="9844"/>
        <v>0</v>
      </c>
      <c r="BB2029" s="166">
        <f t="shared" si="9844"/>
        <v>0</v>
      </c>
      <c r="BC2029" s="166">
        <f t="shared" si="9844"/>
        <v>0</v>
      </c>
      <c r="BD2029" s="166">
        <f t="shared" si="9844"/>
        <v>0</v>
      </c>
      <c r="BE2029" s="166">
        <f t="shared" si="9844"/>
        <v>0</v>
      </c>
      <c r="BF2029" s="166">
        <f t="shared" si="9844"/>
        <v>0</v>
      </c>
      <c r="BG2029" s="166">
        <f t="shared" si="9844"/>
        <v>0</v>
      </c>
      <c r="BH2029" s="166">
        <f t="shared" si="9844"/>
        <v>0</v>
      </c>
      <c r="BI2029" s="166"/>
      <c r="BV2029" s="142"/>
      <c r="CI2029" s="142"/>
      <c r="CV2029" s="142"/>
      <c r="DI2029" s="142"/>
      <c r="DV2029" s="142"/>
      <c r="EI2029" s="142"/>
    </row>
    <row r="2030" spans="1:139" ht="15.75" hidden="1" outlineLevel="1" x14ac:dyDescent="0.25">
      <c r="A2030" s="2">
        <f t="shared" ref="A2030:E2030" si="9845">A1823</f>
        <v>114</v>
      </c>
      <c r="B2030" s="1">
        <f t="shared" si="9845"/>
        <v>0</v>
      </c>
      <c r="C2030" s="1">
        <f t="shared" si="9845"/>
        <v>0</v>
      </c>
      <c r="D2030" s="2">
        <f t="shared" si="9845"/>
        <v>0</v>
      </c>
      <c r="E2030" s="141">
        <f t="shared" si="9845"/>
        <v>0</v>
      </c>
      <c r="F2030" s="119"/>
      <c r="G2030" s="194"/>
      <c r="H2030" s="194"/>
      <c r="J2030" s="166">
        <f t="shared" si="9696"/>
        <v>0</v>
      </c>
      <c r="K2030" s="166">
        <f t="shared" ref="K2030:U2030" si="9846">K1823+J2030</f>
        <v>0</v>
      </c>
      <c r="L2030" s="166">
        <f t="shared" si="9846"/>
        <v>0</v>
      </c>
      <c r="M2030" s="166">
        <f t="shared" si="9846"/>
        <v>0</v>
      </c>
      <c r="N2030" s="166">
        <f t="shared" si="9846"/>
        <v>0</v>
      </c>
      <c r="O2030" s="166">
        <f t="shared" si="9846"/>
        <v>0</v>
      </c>
      <c r="P2030" s="166">
        <f t="shared" si="9846"/>
        <v>0</v>
      </c>
      <c r="Q2030" s="166">
        <f t="shared" si="9846"/>
        <v>0</v>
      </c>
      <c r="R2030" s="166">
        <f t="shared" si="9846"/>
        <v>0</v>
      </c>
      <c r="S2030" s="166">
        <f t="shared" si="9846"/>
        <v>0</v>
      </c>
      <c r="T2030" s="166">
        <f t="shared" si="9846"/>
        <v>0</v>
      </c>
      <c r="U2030" s="166">
        <f t="shared" si="9846"/>
        <v>0</v>
      </c>
      <c r="V2030" s="166"/>
      <c r="W2030" s="166">
        <f t="shared" si="9698"/>
        <v>0</v>
      </c>
      <c r="X2030" s="166">
        <f t="shared" ref="X2030:AG2030" si="9847">X1823+W2030</f>
        <v>0</v>
      </c>
      <c r="Y2030" s="166">
        <f t="shared" si="9847"/>
        <v>0</v>
      </c>
      <c r="Z2030" s="166">
        <f t="shared" si="9847"/>
        <v>0</v>
      </c>
      <c r="AA2030" s="166">
        <f t="shared" si="9847"/>
        <v>0</v>
      </c>
      <c r="AB2030" s="166">
        <f t="shared" si="9847"/>
        <v>0</v>
      </c>
      <c r="AC2030" s="166">
        <f t="shared" si="9847"/>
        <v>0</v>
      </c>
      <c r="AD2030" s="166">
        <f t="shared" si="9847"/>
        <v>0</v>
      </c>
      <c r="AE2030" s="166">
        <f t="shared" si="9847"/>
        <v>0</v>
      </c>
      <c r="AF2030" s="166">
        <f t="shared" si="9847"/>
        <v>0</v>
      </c>
      <c r="AG2030" s="166">
        <f t="shared" si="9847"/>
        <v>0</v>
      </c>
      <c r="AH2030" s="166">
        <f t="shared" si="9710"/>
        <v>0</v>
      </c>
      <c r="AI2030" s="166"/>
      <c r="AJ2030" s="166">
        <f t="shared" si="9761"/>
        <v>0</v>
      </c>
      <c r="AK2030" s="166">
        <f t="shared" ref="AK2030:AU2030" si="9848">AK1823+AJ2030</f>
        <v>0</v>
      </c>
      <c r="AL2030" s="166">
        <f t="shared" si="9848"/>
        <v>0</v>
      </c>
      <c r="AM2030" s="166">
        <f t="shared" si="9848"/>
        <v>0</v>
      </c>
      <c r="AN2030" s="166">
        <f t="shared" si="9848"/>
        <v>0</v>
      </c>
      <c r="AO2030" s="166">
        <f t="shared" si="9848"/>
        <v>0</v>
      </c>
      <c r="AP2030" s="166">
        <f t="shared" si="9848"/>
        <v>0</v>
      </c>
      <c r="AQ2030" s="166">
        <f t="shared" si="9848"/>
        <v>0</v>
      </c>
      <c r="AR2030" s="166">
        <f t="shared" si="9848"/>
        <v>0</v>
      </c>
      <c r="AS2030" s="166">
        <f t="shared" si="9848"/>
        <v>0</v>
      </c>
      <c r="AT2030" s="166">
        <f t="shared" si="9848"/>
        <v>0</v>
      </c>
      <c r="AU2030" s="166">
        <f t="shared" si="9848"/>
        <v>0</v>
      </c>
      <c r="AV2030" s="166"/>
      <c r="AW2030" s="166">
        <f t="shared" si="9763"/>
        <v>0</v>
      </c>
      <c r="AX2030" s="166">
        <f t="shared" ref="AX2030:BH2030" si="9849">AX1823+AW2030</f>
        <v>0</v>
      </c>
      <c r="AY2030" s="166">
        <f t="shared" si="9849"/>
        <v>0</v>
      </c>
      <c r="AZ2030" s="166">
        <f t="shared" si="9849"/>
        <v>0</v>
      </c>
      <c r="BA2030" s="166">
        <f t="shared" si="9849"/>
        <v>0</v>
      </c>
      <c r="BB2030" s="166">
        <f t="shared" si="9849"/>
        <v>0</v>
      </c>
      <c r="BC2030" s="166">
        <f t="shared" si="9849"/>
        <v>0</v>
      </c>
      <c r="BD2030" s="166">
        <f t="shared" si="9849"/>
        <v>0</v>
      </c>
      <c r="BE2030" s="166">
        <f t="shared" si="9849"/>
        <v>0</v>
      </c>
      <c r="BF2030" s="166">
        <f t="shared" si="9849"/>
        <v>0</v>
      </c>
      <c r="BG2030" s="166">
        <f t="shared" si="9849"/>
        <v>0</v>
      </c>
      <c r="BH2030" s="166">
        <f t="shared" si="9849"/>
        <v>0</v>
      </c>
      <c r="BI2030" s="166"/>
      <c r="BV2030" s="142"/>
      <c r="CI2030" s="142"/>
      <c r="CV2030" s="142"/>
      <c r="DI2030" s="142"/>
      <c r="DV2030" s="142"/>
      <c r="EI2030" s="142"/>
    </row>
    <row r="2031" spans="1:139" ht="15.75" hidden="1" outlineLevel="1" x14ac:dyDescent="0.25">
      <c r="A2031" s="2">
        <f t="shared" ref="A2031:E2031" si="9850">A1824</f>
        <v>115</v>
      </c>
      <c r="B2031" s="1">
        <f t="shared" si="9850"/>
        <v>0</v>
      </c>
      <c r="C2031" s="1">
        <f t="shared" si="9850"/>
        <v>0</v>
      </c>
      <c r="D2031" s="2">
        <f t="shared" si="9850"/>
        <v>0</v>
      </c>
      <c r="E2031" s="141">
        <f t="shared" si="9850"/>
        <v>0</v>
      </c>
      <c r="F2031" s="119"/>
      <c r="G2031" s="194"/>
      <c r="H2031" s="194"/>
      <c r="J2031" s="166">
        <f t="shared" si="9696"/>
        <v>0</v>
      </c>
      <c r="K2031" s="166">
        <f t="shared" ref="K2031:U2031" si="9851">K1824+J2031</f>
        <v>0</v>
      </c>
      <c r="L2031" s="166">
        <f t="shared" si="9851"/>
        <v>0</v>
      </c>
      <c r="M2031" s="166">
        <f t="shared" si="9851"/>
        <v>0</v>
      </c>
      <c r="N2031" s="166">
        <f t="shared" si="9851"/>
        <v>0</v>
      </c>
      <c r="O2031" s="166">
        <f t="shared" si="9851"/>
        <v>0</v>
      </c>
      <c r="P2031" s="166">
        <f t="shared" si="9851"/>
        <v>0</v>
      </c>
      <c r="Q2031" s="166">
        <f t="shared" si="9851"/>
        <v>0</v>
      </c>
      <c r="R2031" s="166">
        <f t="shared" si="9851"/>
        <v>0</v>
      </c>
      <c r="S2031" s="166">
        <f t="shared" si="9851"/>
        <v>0</v>
      </c>
      <c r="T2031" s="166">
        <f t="shared" si="9851"/>
        <v>0</v>
      </c>
      <c r="U2031" s="166">
        <f t="shared" si="9851"/>
        <v>0</v>
      </c>
      <c r="V2031" s="166"/>
      <c r="W2031" s="166">
        <f t="shared" si="9698"/>
        <v>0</v>
      </c>
      <c r="X2031" s="166">
        <f t="shared" ref="X2031:AG2031" si="9852">X1824+W2031</f>
        <v>0</v>
      </c>
      <c r="Y2031" s="166">
        <f t="shared" si="9852"/>
        <v>0</v>
      </c>
      <c r="Z2031" s="166">
        <f t="shared" si="9852"/>
        <v>0</v>
      </c>
      <c r="AA2031" s="166">
        <f t="shared" si="9852"/>
        <v>0</v>
      </c>
      <c r="AB2031" s="166">
        <f t="shared" si="9852"/>
        <v>0</v>
      </c>
      <c r="AC2031" s="166">
        <f t="shared" si="9852"/>
        <v>0</v>
      </c>
      <c r="AD2031" s="166">
        <f t="shared" si="9852"/>
        <v>0</v>
      </c>
      <c r="AE2031" s="166">
        <f t="shared" si="9852"/>
        <v>0</v>
      </c>
      <c r="AF2031" s="166">
        <f t="shared" si="9852"/>
        <v>0</v>
      </c>
      <c r="AG2031" s="166">
        <f t="shared" si="9852"/>
        <v>0</v>
      </c>
      <c r="AH2031" s="166">
        <f t="shared" si="9710"/>
        <v>0</v>
      </c>
      <c r="AI2031" s="166"/>
      <c r="AJ2031" s="166">
        <f t="shared" si="9761"/>
        <v>0</v>
      </c>
      <c r="AK2031" s="166">
        <f t="shared" ref="AK2031:AU2031" si="9853">AK1824+AJ2031</f>
        <v>0</v>
      </c>
      <c r="AL2031" s="166">
        <f t="shared" si="9853"/>
        <v>0</v>
      </c>
      <c r="AM2031" s="166">
        <f t="shared" si="9853"/>
        <v>0</v>
      </c>
      <c r="AN2031" s="166">
        <f t="shared" si="9853"/>
        <v>0</v>
      </c>
      <c r="AO2031" s="166">
        <f t="shared" si="9853"/>
        <v>0</v>
      </c>
      <c r="AP2031" s="166">
        <f t="shared" si="9853"/>
        <v>0</v>
      </c>
      <c r="AQ2031" s="166">
        <f t="shared" si="9853"/>
        <v>0</v>
      </c>
      <c r="AR2031" s="166">
        <f t="shared" si="9853"/>
        <v>0</v>
      </c>
      <c r="AS2031" s="166">
        <f t="shared" si="9853"/>
        <v>0</v>
      </c>
      <c r="AT2031" s="166">
        <f t="shared" si="9853"/>
        <v>0</v>
      </c>
      <c r="AU2031" s="166">
        <f t="shared" si="9853"/>
        <v>0</v>
      </c>
      <c r="AV2031" s="166"/>
      <c r="AW2031" s="166">
        <f t="shared" si="9763"/>
        <v>0</v>
      </c>
      <c r="AX2031" s="166">
        <f t="shared" ref="AX2031:BH2031" si="9854">AX1824+AW2031</f>
        <v>0</v>
      </c>
      <c r="AY2031" s="166">
        <f t="shared" si="9854"/>
        <v>0</v>
      </c>
      <c r="AZ2031" s="166">
        <f t="shared" si="9854"/>
        <v>0</v>
      </c>
      <c r="BA2031" s="166">
        <f t="shared" si="9854"/>
        <v>0</v>
      </c>
      <c r="BB2031" s="166">
        <f t="shared" si="9854"/>
        <v>0</v>
      </c>
      <c r="BC2031" s="166">
        <f t="shared" si="9854"/>
        <v>0</v>
      </c>
      <c r="BD2031" s="166">
        <f t="shared" si="9854"/>
        <v>0</v>
      </c>
      <c r="BE2031" s="166">
        <f t="shared" si="9854"/>
        <v>0</v>
      </c>
      <c r="BF2031" s="166">
        <f t="shared" si="9854"/>
        <v>0</v>
      </c>
      <c r="BG2031" s="166">
        <f t="shared" si="9854"/>
        <v>0</v>
      </c>
      <c r="BH2031" s="166">
        <f t="shared" si="9854"/>
        <v>0</v>
      </c>
      <c r="BI2031" s="166"/>
      <c r="BV2031" s="142"/>
      <c r="CI2031" s="142"/>
      <c r="CV2031" s="142"/>
      <c r="DI2031" s="142"/>
      <c r="DV2031" s="142"/>
      <c r="EI2031" s="142"/>
    </row>
    <row r="2032" spans="1:139" ht="15.75" hidden="1" outlineLevel="1" x14ac:dyDescent="0.25">
      <c r="A2032" s="2">
        <f t="shared" ref="A2032:E2032" si="9855">A1825</f>
        <v>116</v>
      </c>
      <c r="B2032" s="1">
        <f t="shared" si="9855"/>
        <v>0</v>
      </c>
      <c r="C2032" s="1">
        <f t="shared" si="9855"/>
        <v>0</v>
      </c>
      <c r="D2032" s="2">
        <f t="shared" si="9855"/>
        <v>0</v>
      </c>
      <c r="E2032" s="141">
        <f t="shared" si="9855"/>
        <v>0</v>
      </c>
      <c r="F2032" s="119"/>
      <c r="G2032" s="194"/>
      <c r="H2032" s="194"/>
      <c r="J2032" s="166">
        <f t="shared" si="9696"/>
        <v>0</v>
      </c>
      <c r="K2032" s="166">
        <f t="shared" ref="K2032:U2032" si="9856">K1825+J2032</f>
        <v>0</v>
      </c>
      <c r="L2032" s="166">
        <f t="shared" si="9856"/>
        <v>0</v>
      </c>
      <c r="M2032" s="166">
        <f t="shared" si="9856"/>
        <v>0</v>
      </c>
      <c r="N2032" s="166">
        <f t="shared" si="9856"/>
        <v>0</v>
      </c>
      <c r="O2032" s="166">
        <f t="shared" si="9856"/>
        <v>0</v>
      </c>
      <c r="P2032" s="166">
        <f t="shared" si="9856"/>
        <v>0</v>
      </c>
      <c r="Q2032" s="166">
        <f t="shared" si="9856"/>
        <v>0</v>
      </c>
      <c r="R2032" s="166">
        <f t="shared" si="9856"/>
        <v>0</v>
      </c>
      <c r="S2032" s="166">
        <f t="shared" si="9856"/>
        <v>0</v>
      </c>
      <c r="T2032" s="166">
        <f t="shared" si="9856"/>
        <v>0</v>
      </c>
      <c r="U2032" s="166">
        <f t="shared" si="9856"/>
        <v>0</v>
      </c>
      <c r="V2032" s="166"/>
      <c r="W2032" s="166">
        <f t="shared" si="9698"/>
        <v>0</v>
      </c>
      <c r="X2032" s="166">
        <f t="shared" ref="X2032:AG2032" si="9857">X1825+W2032</f>
        <v>0</v>
      </c>
      <c r="Y2032" s="166">
        <f t="shared" si="9857"/>
        <v>0</v>
      </c>
      <c r="Z2032" s="166">
        <f t="shared" si="9857"/>
        <v>0</v>
      </c>
      <c r="AA2032" s="166">
        <f t="shared" si="9857"/>
        <v>0</v>
      </c>
      <c r="AB2032" s="166">
        <f t="shared" si="9857"/>
        <v>0</v>
      </c>
      <c r="AC2032" s="166">
        <f t="shared" si="9857"/>
        <v>0</v>
      </c>
      <c r="AD2032" s="166">
        <f t="shared" si="9857"/>
        <v>0</v>
      </c>
      <c r="AE2032" s="166">
        <f t="shared" si="9857"/>
        <v>0</v>
      </c>
      <c r="AF2032" s="166">
        <f t="shared" si="9857"/>
        <v>0</v>
      </c>
      <c r="AG2032" s="166">
        <f t="shared" si="9857"/>
        <v>0</v>
      </c>
      <c r="AH2032" s="166">
        <f t="shared" si="9710"/>
        <v>0</v>
      </c>
      <c r="AI2032" s="166"/>
      <c r="AJ2032" s="166">
        <f t="shared" si="9761"/>
        <v>0</v>
      </c>
      <c r="AK2032" s="166">
        <f t="shared" ref="AK2032:AU2032" si="9858">AK1825+AJ2032</f>
        <v>0</v>
      </c>
      <c r="AL2032" s="166">
        <f t="shared" si="9858"/>
        <v>0</v>
      </c>
      <c r="AM2032" s="166">
        <f t="shared" si="9858"/>
        <v>0</v>
      </c>
      <c r="AN2032" s="166">
        <f t="shared" si="9858"/>
        <v>0</v>
      </c>
      <c r="AO2032" s="166">
        <f t="shared" si="9858"/>
        <v>0</v>
      </c>
      <c r="AP2032" s="166">
        <f t="shared" si="9858"/>
        <v>0</v>
      </c>
      <c r="AQ2032" s="166">
        <f t="shared" si="9858"/>
        <v>0</v>
      </c>
      <c r="AR2032" s="166">
        <f t="shared" si="9858"/>
        <v>0</v>
      </c>
      <c r="AS2032" s="166">
        <f t="shared" si="9858"/>
        <v>0</v>
      </c>
      <c r="AT2032" s="166">
        <f t="shared" si="9858"/>
        <v>0</v>
      </c>
      <c r="AU2032" s="166">
        <f t="shared" si="9858"/>
        <v>0</v>
      </c>
      <c r="AV2032" s="166"/>
      <c r="AW2032" s="166">
        <f t="shared" si="9763"/>
        <v>0</v>
      </c>
      <c r="AX2032" s="166">
        <f t="shared" ref="AX2032:BH2032" si="9859">AX1825+AW2032</f>
        <v>0</v>
      </c>
      <c r="AY2032" s="166">
        <f t="shared" si="9859"/>
        <v>0</v>
      </c>
      <c r="AZ2032" s="166">
        <f t="shared" si="9859"/>
        <v>0</v>
      </c>
      <c r="BA2032" s="166">
        <f t="shared" si="9859"/>
        <v>0</v>
      </c>
      <c r="BB2032" s="166">
        <f t="shared" si="9859"/>
        <v>0</v>
      </c>
      <c r="BC2032" s="166">
        <f t="shared" si="9859"/>
        <v>0</v>
      </c>
      <c r="BD2032" s="166">
        <f t="shared" si="9859"/>
        <v>0</v>
      </c>
      <c r="BE2032" s="166">
        <f t="shared" si="9859"/>
        <v>0</v>
      </c>
      <c r="BF2032" s="166">
        <f t="shared" si="9859"/>
        <v>0</v>
      </c>
      <c r="BG2032" s="166">
        <f t="shared" si="9859"/>
        <v>0</v>
      </c>
      <c r="BH2032" s="166">
        <f t="shared" si="9859"/>
        <v>0</v>
      </c>
      <c r="BI2032" s="166"/>
      <c r="BV2032" s="142"/>
      <c r="CI2032" s="142"/>
      <c r="CV2032" s="142"/>
      <c r="DI2032" s="142"/>
      <c r="DV2032" s="142"/>
      <c r="EI2032" s="142"/>
    </row>
    <row r="2033" spans="1:139" ht="15.75" hidden="1" outlineLevel="1" x14ac:dyDescent="0.25">
      <c r="A2033" s="2">
        <f t="shared" ref="A2033:E2033" si="9860">A1826</f>
        <v>117</v>
      </c>
      <c r="B2033" s="1">
        <f t="shared" si="9860"/>
        <v>0</v>
      </c>
      <c r="C2033" s="1">
        <f t="shared" si="9860"/>
        <v>0</v>
      </c>
      <c r="D2033" s="2">
        <f t="shared" si="9860"/>
        <v>0</v>
      </c>
      <c r="E2033" s="141">
        <f t="shared" si="9860"/>
        <v>0</v>
      </c>
      <c r="F2033" s="119"/>
      <c r="G2033" s="194"/>
      <c r="H2033" s="194"/>
      <c r="J2033" s="166">
        <f t="shared" ref="J2033:J2051" si="9861">J1826+I2033</f>
        <v>0</v>
      </c>
      <c r="K2033" s="166">
        <f t="shared" ref="K2033:U2033" si="9862">K1826+J2033</f>
        <v>0</v>
      </c>
      <c r="L2033" s="166">
        <f t="shared" si="9862"/>
        <v>0</v>
      </c>
      <c r="M2033" s="166">
        <f t="shared" si="9862"/>
        <v>0</v>
      </c>
      <c r="N2033" s="166">
        <f t="shared" si="9862"/>
        <v>0</v>
      </c>
      <c r="O2033" s="166">
        <f t="shared" si="9862"/>
        <v>0</v>
      </c>
      <c r="P2033" s="166">
        <f t="shared" si="9862"/>
        <v>0</v>
      </c>
      <c r="Q2033" s="166">
        <f t="shared" si="9862"/>
        <v>0</v>
      </c>
      <c r="R2033" s="166">
        <f t="shared" si="9862"/>
        <v>0</v>
      </c>
      <c r="S2033" s="166">
        <f t="shared" si="9862"/>
        <v>0</v>
      </c>
      <c r="T2033" s="166">
        <f t="shared" si="9862"/>
        <v>0</v>
      </c>
      <c r="U2033" s="166">
        <f t="shared" si="9862"/>
        <v>0</v>
      </c>
      <c r="V2033" s="166"/>
      <c r="W2033" s="166">
        <f t="shared" ref="W2033:W2051" si="9863">W1826+U2033</f>
        <v>0</v>
      </c>
      <c r="X2033" s="166">
        <f t="shared" ref="X2033:AG2033" si="9864">X1826+W2033</f>
        <v>0</v>
      </c>
      <c r="Y2033" s="166">
        <f t="shared" si="9864"/>
        <v>0</v>
      </c>
      <c r="Z2033" s="166">
        <f t="shared" si="9864"/>
        <v>0</v>
      </c>
      <c r="AA2033" s="166">
        <f t="shared" si="9864"/>
        <v>0</v>
      </c>
      <c r="AB2033" s="166">
        <f t="shared" si="9864"/>
        <v>0</v>
      </c>
      <c r="AC2033" s="166">
        <f t="shared" si="9864"/>
        <v>0</v>
      </c>
      <c r="AD2033" s="166">
        <f t="shared" si="9864"/>
        <v>0</v>
      </c>
      <c r="AE2033" s="166">
        <f t="shared" si="9864"/>
        <v>0</v>
      </c>
      <c r="AF2033" s="166">
        <f t="shared" si="9864"/>
        <v>0</v>
      </c>
      <c r="AG2033" s="166">
        <f t="shared" si="9864"/>
        <v>0</v>
      </c>
      <c r="AH2033" s="166">
        <f t="shared" si="9710"/>
        <v>0</v>
      </c>
      <c r="AI2033" s="166"/>
      <c r="AJ2033" s="166">
        <f t="shared" si="9761"/>
        <v>0</v>
      </c>
      <c r="AK2033" s="166">
        <f t="shared" ref="AK2033:AU2033" si="9865">AK1826+AJ2033</f>
        <v>0</v>
      </c>
      <c r="AL2033" s="166">
        <f t="shared" si="9865"/>
        <v>0</v>
      </c>
      <c r="AM2033" s="166">
        <f t="shared" si="9865"/>
        <v>0</v>
      </c>
      <c r="AN2033" s="166">
        <f t="shared" si="9865"/>
        <v>0</v>
      </c>
      <c r="AO2033" s="166">
        <f t="shared" si="9865"/>
        <v>0</v>
      </c>
      <c r="AP2033" s="166">
        <f t="shared" si="9865"/>
        <v>0</v>
      </c>
      <c r="AQ2033" s="166">
        <f t="shared" si="9865"/>
        <v>0</v>
      </c>
      <c r="AR2033" s="166">
        <f t="shared" si="9865"/>
        <v>0</v>
      </c>
      <c r="AS2033" s="166">
        <f t="shared" si="9865"/>
        <v>0</v>
      </c>
      <c r="AT2033" s="166">
        <f t="shared" si="9865"/>
        <v>0</v>
      </c>
      <c r="AU2033" s="166">
        <f t="shared" si="9865"/>
        <v>0</v>
      </c>
      <c r="AV2033" s="166"/>
      <c r="AW2033" s="166">
        <f t="shared" si="9763"/>
        <v>0</v>
      </c>
      <c r="AX2033" s="166">
        <f t="shared" ref="AX2033:BH2033" si="9866">AX1826+AW2033</f>
        <v>0</v>
      </c>
      <c r="AY2033" s="166">
        <f t="shared" si="9866"/>
        <v>0</v>
      </c>
      <c r="AZ2033" s="166">
        <f t="shared" si="9866"/>
        <v>0</v>
      </c>
      <c r="BA2033" s="166">
        <f t="shared" si="9866"/>
        <v>0</v>
      </c>
      <c r="BB2033" s="166">
        <f t="shared" si="9866"/>
        <v>0</v>
      </c>
      <c r="BC2033" s="166">
        <f t="shared" si="9866"/>
        <v>0</v>
      </c>
      <c r="BD2033" s="166">
        <f t="shared" si="9866"/>
        <v>0</v>
      </c>
      <c r="BE2033" s="166">
        <f t="shared" si="9866"/>
        <v>0</v>
      </c>
      <c r="BF2033" s="166">
        <f t="shared" si="9866"/>
        <v>0</v>
      </c>
      <c r="BG2033" s="166">
        <f t="shared" si="9866"/>
        <v>0</v>
      </c>
      <c r="BH2033" s="166">
        <f t="shared" si="9866"/>
        <v>0</v>
      </c>
      <c r="BI2033" s="166"/>
      <c r="BV2033" s="142"/>
      <c r="CI2033" s="142"/>
      <c r="CV2033" s="142"/>
      <c r="DI2033" s="142"/>
      <c r="DV2033" s="142"/>
      <c r="EI2033" s="142"/>
    </row>
    <row r="2034" spans="1:139" ht="15.75" hidden="1" outlineLevel="1" x14ac:dyDescent="0.25">
      <c r="A2034" s="2">
        <f t="shared" ref="A2034:E2034" si="9867">A1827</f>
        <v>118</v>
      </c>
      <c r="B2034" s="1">
        <f t="shared" si="9867"/>
        <v>0</v>
      </c>
      <c r="C2034" s="1">
        <f t="shared" si="9867"/>
        <v>0</v>
      </c>
      <c r="D2034" s="2">
        <f t="shared" si="9867"/>
        <v>0</v>
      </c>
      <c r="E2034" s="141">
        <f t="shared" si="9867"/>
        <v>0</v>
      </c>
      <c r="F2034" s="119"/>
      <c r="G2034" s="194"/>
      <c r="H2034" s="194"/>
      <c r="J2034" s="166">
        <f t="shared" si="9861"/>
        <v>0</v>
      </c>
      <c r="K2034" s="166">
        <f t="shared" ref="K2034:U2034" si="9868">K1827+J2034</f>
        <v>0</v>
      </c>
      <c r="L2034" s="166">
        <f t="shared" si="9868"/>
        <v>0</v>
      </c>
      <c r="M2034" s="166">
        <f t="shared" si="9868"/>
        <v>0</v>
      </c>
      <c r="N2034" s="166">
        <f t="shared" si="9868"/>
        <v>0</v>
      </c>
      <c r="O2034" s="166">
        <f t="shared" si="9868"/>
        <v>0</v>
      </c>
      <c r="P2034" s="166">
        <f t="shared" si="9868"/>
        <v>0</v>
      </c>
      <c r="Q2034" s="166">
        <f t="shared" si="9868"/>
        <v>0</v>
      </c>
      <c r="R2034" s="166">
        <f t="shared" si="9868"/>
        <v>0</v>
      </c>
      <c r="S2034" s="166">
        <f t="shared" si="9868"/>
        <v>0</v>
      </c>
      <c r="T2034" s="166">
        <f t="shared" si="9868"/>
        <v>0</v>
      </c>
      <c r="U2034" s="166">
        <f t="shared" si="9868"/>
        <v>0</v>
      </c>
      <c r="V2034" s="166"/>
      <c r="W2034" s="166">
        <f t="shared" si="9863"/>
        <v>0</v>
      </c>
      <c r="X2034" s="166">
        <f t="shared" ref="X2034:AG2034" si="9869">X1827+W2034</f>
        <v>0</v>
      </c>
      <c r="Y2034" s="166">
        <f t="shared" si="9869"/>
        <v>0</v>
      </c>
      <c r="Z2034" s="166">
        <f t="shared" si="9869"/>
        <v>0</v>
      </c>
      <c r="AA2034" s="166">
        <f t="shared" si="9869"/>
        <v>0</v>
      </c>
      <c r="AB2034" s="166">
        <f t="shared" si="9869"/>
        <v>0</v>
      </c>
      <c r="AC2034" s="166">
        <f t="shared" si="9869"/>
        <v>0</v>
      </c>
      <c r="AD2034" s="166">
        <f t="shared" si="9869"/>
        <v>0</v>
      </c>
      <c r="AE2034" s="166">
        <f t="shared" si="9869"/>
        <v>0</v>
      </c>
      <c r="AF2034" s="166">
        <f t="shared" si="9869"/>
        <v>0</v>
      </c>
      <c r="AG2034" s="166">
        <f t="shared" si="9869"/>
        <v>0</v>
      </c>
      <c r="AH2034" s="166">
        <f t="shared" si="9710"/>
        <v>0</v>
      </c>
      <c r="AI2034" s="166"/>
      <c r="AJ2034" s="166">
        <f t="shared" si="9761"/>
        <v>0</v>
      </c>
      <c r="AK2034" s="166">
        <f t="shared" ref="AK2034:AU2034" si="9870">AK1827+AJ2034</f>
        <v>0</v>
      </c>
      <c r="AL2034" s="166">
        <f t="shared" si="9870"/>
        <v>0</v>
      </c>
      <c r="AM2034" s="166">
        <f t="shared" si="9870"/>
        <v>0</v>
      </c>
      <c r="AN2034" s="166">
        <f t="shared" si="9870"/>
        <v>0</v>
      </c>
      <c r="AO2034" s="166">
        <f t="shared" si="9870"/>
        <v>0</v>
      </c>
      <c r="AP2034" s="166">
        <f t="shared" si="9870"/>
        <v>0</v>
      </c>
      <c r="AQ2034" s="166">
        <f t="shared" si="9870"/>
        <v>0</v>
      </c>
      <c r="AR2034" s="166">
        <f t="shared" si="9870"/>
        <v>0</v>
      </c>
      <c r="AS2034" s="166">
        <f t="shared" si="9870"/>
        <v>0</v>
      </c>
      <c r="AT2034" s="166">
        <f t="shared" si="9870"/>
        <v>0</v>
      </c>
      <c r="AU2034" s="166">
        <f t="shared" si="9870"/>
        <v>0</v>
      </c>
      <c r="AV2034" s="166"/>
      <c r="AW2034" s="166">
        <f t="shared" si="9763"/>
        <v>0</v>
      </c>
      <c r="AX2034" s="166">
        <f t="shared" ref="AX2034:BH2034" si="9871">AX1827+AW2034</f>
        <v>0</v>
      </c>
      <c r="AY2034" s="166">
        <f t="shared" si="9871"/>
        <v>0</v>
      </c>
      <c r="AZ2034" s="166">
        <f t="shared" si="9871"/>
        <v>0</v>
      </c>
      <c r="BA2034" s="166">
        <f t="shared" si="9871"/>
        <v>0</v>
      </c>
      <c r="BB2034" s="166">
        <f t="shared" si="9871"/>
        <v>0</v>
      </c>
      <c r="BC2034" s="166">
        <f t="shared" si="9871"/>
        <v>0</v>
      </c>
      <c r="BD2034" s="166">
        <f t="shared" si="9871"/>
        <v>0</v>
      </c>
      <c r="BE2034" s="166">
        <f t="shared" si="9871"/>
        <v>0</v>
      </c>
      <c r="BF2034" s="166">
        <f t="shared" si="9871"/>
        <v>0</v>
      </c>
      <c r="BG2034" s="166">
        <f t="shared" si="9871"/>
        <v>0</v>
      </c>
      <c r="BH2034" s="166">
        <f t="shared" si="9871"/>
        <v>0</v>
      </c>
      <c r="BI2034" s="166"/>
      <c r="BV2034" s="142"/>
      <c r="CI2034" s="142"/>
      <c r="CV2034" s="142"/>
      <c r="DI2034" s="142"/>
      <c r="DV2034" s="142"/>
      <c r="EI2034" s="142"/>
    </row>
    <row r="2035" spans="1:139" ht="15.75" hidden="1" outlineLevel="1" x14ac:dyDescent="0.25">
      <c r="A2035" s="2">
        <f t="shared" ref="A2035:E2035" si="9872">A1828</f>
        <v>119</v>
      </c>
      <c r="B2035" s="1">
        <f t="shared" si="9872"/>
        <v>0</v>
      </c>
      <c r="C2035" s="1">
        <f t="shared" si="9872"/>
        <v>0</v>
      </c>
      <c r="D2035" s="2">
        <f t="shared" si="9872"/>
        <v>0</v>
      </c>
      <c r="E2035" s="141">
        <f t="shared" si="9872"/>
        <v>0</v>
      </c>
      <c r="F2035" s="119"/>
      <c r="G2035" s="194"/>
      <c r="H2035" s="194"/>
      <c r="J2035" s="166">
        <f t="shared" si="9861"/>
        <v>0</v>
      </c>
      <c r="K2035" s="166">
        <f t="shared" ref="K2035:U2035" si="9873">K1828+J2035</f>
        <v>0</v>
      </c>
      <c r="L2035" s="166">
        <f t="shared" si="9873"/>
        <v>0</v>
      </c>
      <c r="M2035" s="166">
        <f t="shared" si="9873"/>
        <v>0</v>
      </c>
      <c r="N2035" s="166">
        <f t="shared" si="9873"/>
        <v>0</v>
      </c>
      <c r="O2035" s="166">
        <f t="shared" si="9873"/>
        <v>0</v>
      </c>
      <c r="P2035" s="166">
        <f t="shared" si="9873"/>
        <v>0</v>
      </c>
      <c r="Q2035" s="166">
        <f t="shared" si="9873"/>
        <v>0</v>
      </c>
      <c r="R2035" s="166">
        <f t="shared" si="9873"/>
        <v>0</v>
      </c>
      <c r="S2035" s="166">
        <f t="shared" si="9873"/>
        <v>0</v>
      </c>
      <c r="T2035" s="166">
        <f t="shared" si="9873"/>
        <v>0</v>
      </c>
      <c r="U2035" s="166">
        <f t="shared" si="9873"/>
        <v>0</v>
      </c>
      <c r="V2035" s="166"/>
      <c r="W2035" s="166">
        <f t="shared" si="9863"/>
        <v>0</v>
      </c>
      <c r="X2035" s="166">
        <f t="shared" ref="X2035:AG2035" si="9874">X1828+W2035</f>
        <v>0</v>
      </c>
      <c r="Y2035" s="166">
        <f t="shared" si="9874"/>
        <v>0</v>
      </c>
      <c r="Z2035" s="166">
        <f t="shared" si="9874"/>
        <v>0</v>
      </c>
      <c r="AA2035" s="166">
        <f t="shared" si="9874"/>
        <v>0</v>
      </c>
      <c r="AB2035" s="166">
        <f t="shared" si="9874"/>
        <v>0</v>
      </c>
      <c r="AC2035" s="166">
        <f t="shared" si="9874"/>
        <v>0</v>
      </c>
      <c r="AD2035" s="166">
        <f t="shared" si="9874"/>
        <v>0</v>
      </c>
      <c r="AE2035" s="166">
        <f t="shared" si="9874"/>
        <v>0</v>
      </c>
      <c r="AF2035" s="166">
        <f t="shared" si="9874"/>
        <v>0</v>
      </c>
      <c r="AG2035" s="166">
        <f t="shared" si="9874"/>
        <v>0</v>
      </c>
      <c r="AH2035" s="166">
        <f t="shared" ref="AH2035:AH2042" si="9875">AH1828+AG2035</f>
        <v>0</v>
      </c>
      <c r="AI2035" s="166"/>
      <c r="AJ2035" s="166">
        <f t="shared" si="9761"/>
        <v>0</v>
      </c>
      <c r="AK2035" s="166">
        <f t="shared" ref="AK2035:AU2035" si="9876">AK1828+AJ2035</f>
        <v>0</v>
      </c>
      <c r="AL2035" s="166">
        <f t="shared" si="9876"/>
        <v>0</v>
      </c>
      <c r="AM2035" s="166">
        <f t="shared" si="9876"/>
        <v>0</v>
      </c>
      <c r="AN2035" s="166">
        <f t="shared" si="9876"/>
        <v>0</v>
      </c>
      <c r="AO2035" s="166">
        <f t="shared" si="9876"/>
        <v>0</v>
      </c>
      <c r="AP2035" s="166">
        <f t="shared" si="9876"/>
        <v>0</v>
      </c>
      <c r="AQ2035" s="166">
        <f t="shared" si="9876"/>
        <v>0</v>
      </c>
      <c r="AR2035" s="166">
        <f t="shared" si="9876"/>
        <v>0</v>
      </c>
      <c r="AS2035" s="166">
        <f t="shared" si="9876"/>
        <v>0</v>
      </c>
      <c r="AT2035" s="166">
        <f t="shared" si="9876"/>
        <v>0</v>
      </c>
      <c r="AU2035" s="166">
        <f t="shared" si="9876"/>
        <v>0</v>
      </c>
      <c r="AV2035" s="166"/>
      <c r="AW2035" s="166">
        <f t="shared" si="9763"/>
        <v>0</v>
      </c>
      <c r="AX2035" s="166">
        <f t="shared" ref="AX2035:BH2035" si="9877">AX1828+AW2035</f>
        <v>0</v>
      </c>
      <c r="AY2035" s="166">
        <f t="shared" si="9877"/>
        <v>0</v>
      </c>
      <c r="AZ2035" s="166">
        <f t="shared" si="9877"/>
        <v>0</v>
      </c>
      <c r="BA2035" s="166">
        <f t="shared" si="9877"/>
        <v>0</v>
      </c>
      <c r="BB2035" s="166">
        <f t="shared" si="9877"/>
        <v>0</v>
      </c>
      <c r="BC2035" s="166">
        <f t="shared" si="9877"/>
        <v>0</v>
      </c>
      <c r="BD2035" s="166">
        <f t="shared" si="9877"/>
        <v>0</v>
      </c>
      <c r="BE2035" s="166">
        <f t="shared" si="9877"/>
        <v>0</v>
      </c>
      <c r="BF2035" s="166">
        <f t="shared" si="9877"/>
        <v>0</v>
      </c>
      <c r="BG2035" s="166">
        <f t="shared" si="9877"/>
        <v>0</v>
      </c>
      <c r="BH2035" s="166">
        <f t="shared" si="9877"/>
        <v>0</v>
      </c>
      <c r="BI2035" s="166"/>
      <c r="BV2035" s="142"/>
      <c r="CI2035" s="142"/>
      <c r="CV2035" s="142"/>
      <c r="DI2035" s="142"/>
      <c r="DV2035" s="142"/>
      <c r="EI2035" s="142"/>
    </row>
    <row r="2036" spans="1:139" ht="15.75" hidden="1" outlineLevel="1" x14ac:dyDescent="0.25">
      <c r="A2036" s="2">
        <f t="shared" ref="A2036:E2036" si="9878">A1829</f>
        <v>120</v>
      </c>
      <c r="B2036" s="1">
        <f t="shared" si="9878"/>
        <v>0</v>
      </c>
      <c r="C2036" s="1">
        <f t="shared" si="9878"/>
        <v>0</v>
      </c>
      <c r="D2036" s="2">
        <f t="shared" si="9878"/>
        <v>0</v>
      </c>
      <c r="E2036" s="141">
        <f t="shared" si="9878"/>
        <v>0</v>
      </c>
      <c r="F2036" s="119"/>
      <c r="G2036" s="194"/>
      <c r="H2036" s="194"/>
      <c r="J2036" s="166">
        <f t="shared" si="9861"/>
        <v>0</v>
      </c>
      <c r="K2036" s="166">
        <f t="shared" ref="K2036:U2036" si="9879">K1829+J2036</f>
        <v>0</v>
      </c>
      <c r="L2036" s="166">
        <f t="shared" si="9879"/>
        <v>0</v>
      </c>
      <c r="M2036" s="166">
        <f t="shared" si="9879"/>
        <v>0</v>
      </c>
      <c r="N2036" s="166">
        <f t="shared" si="9879"/>
        <v>0</v>
      </c>
      <c r="O2036" s="166">
        <f t="shared" si="9879"/>
        <v>0</v>
      </c>
      <c r="P2036" s="166">
        <f t="shared" si="9879"/>
        <v>0</v>
      </c>
      <c r="Q2036" s="166">
        <f t="shared" si="9879"/>
        <v>0</v>
      </c>
      <c r="R2036" s="166">
        <f t="shared" si="9879"/>
        <v>0</v>
      </c>
      <c r="S2036" s="166">
        <f t="shared" si="9879"/>
        <v>0</v>
      </c>
      <c r="T2036" s="166">
        <f t="shared" si="9879"/>
        <v>0</v>
      </c>
      <c r="U2036" s="166">
        <f t="shared" si="9879"/>
        <v>0</v>
      </c>
      <c r="V2036" s="166"/>
      <c r="W2036" s="166">
        <f t="shared" si="9863"/>
        <v>0</v>
      </c>
      <c r="X2036" s="166">
        <f t="shared" ref="X2036:AG2036" si="9880">X1829+W2036</f>
        <v>0</v>
      </c>
      <c r="Y2036" s="166">
        <f t="shared" si="9880"/>
        <v>0</v>
      </c>
      <c r="Z2036" s="166">
        <f t="shared" si="9880"/>
        <v>0</v>
      </c>
      <c r="AA2036" s="166">
        <f t="shared" si="9880"/>
        <v>0</v>
      </c>
      <c r="AB2036" s="166">
        <f t="shared" si="9880"/>
        <v>0</v>
      </c>
      <c r="AC2036" s="166">
        <f t="shared" si="9880"/>
        <v>0</v>
      </c>
      <c r="AD2036" s="166">
        <f t="shared" si="9880"/>
        <v>0</v>
      </c>
      <c r="AE2036" s="166">
        <f t="shared" si="9880"/>
        <v>0</v>
      </c>
      <c r="AF2036" s="166">
        <f t="shared" si="9880"/>
        <v>0</v>
      </c>
      <c r="AG2036" s="166">
        <f t="shared" si="9880"/>
        <v>0</v>
      </c>
      <c r="AH2036" s="166">
        <f t="shared" si="9875"/>
        <v>0</v>
      </c>
      <c r="AI2036" s="166"/>
      <c r="AJ2036" s="166">
        <f t="shared" si="9761"/>
        <v>0</v>
      </c>
      <c r="AK2036" s="166">
        <f t="shared" ref="AK2036:AU2036" si="9881">AK1829+AJ2036</f>
        <v>0</v>
      </c>
      <c r="AL2036" s="166">
        <f t="shared" si="9881"/>
        <v>0</v>
      </c>
      <c r="AM2036" s="166">
        <f t="shared" si="9881"/>
        <v>0</v>
      </c>
      <c r="AN2036" s="166">
        <f t="shared" si="9881"/>
        <v>0</v>
      </c>
      <c r="AO2036" s="166">
        <f t="shared" si="9881"/>
        <v>0</v>
      </c>
      <c r="AP2036" s="166">
        <f t="shared" si="9881"/>
        <v>0</v>
      </c>
      <c r="AQ2036" s="166">
        <f t="shared" si="9881"/>
        <v>0</v>
      </c>
      <c r="AR2036" s="166">
        <f t="shared" si="9881"/>
        <v>0</v>
      </c>
      <c r="AS2036" s="166">
        <f t="shared" si="9881"/>
        <v>0</v>
      </c>
      <c r="AT2036" s="166">
        <f t="shared" si="9881"/>
        <v>0</v>
      </c>
      <c r="AU2036" s="166">
        <f t="shared" si="9881"/>
        <v>0</v>
      </c>
      <c r="AV2036" s="166"/>
      <c r="AW2036" s="166">
        <f t="shared" si="9763"/>
        <v>0</v>
      </c>
      <c r="AX2036" s="166">
        <f t="shared" ref="AX2036:BH2036" si="9882">AX1829+AW2036</f>
        <v>0</v>
      </c>
      <c r="AY2036" s="166">
        <f t="shared" si="9882"/>
        <v>0</v>
      </c>
      <c r="AZ2036" s="166">
        <f t="shared" si="9882"/>
        <v>0</v>
      </c>
      <c r="BA2036" s="166">
        <f t="shared" si="9882"/>
        <v>0</v>
      </c>
      <c r="BB2036" s="166">
        <f t="shared" si="9882"/>
        <v>0</v>
      </c>
      <c r="BC2036" s="166">
        <f t="shared" si="9882"/>
        <v>0</v>
      </c>
      <c r="BD2036" s="166">
        <f t="shared" si="9882"/>
        <v>0</v>
      </c>
      <c r="BE2036" s="166">
        <f t="shared" si="9882"/>
        <v>0</v>
      </c>
      <c r="BF2036" s="166">
        <f t="shared" si="9882"/>
        <v>0</v>
      </c>
      <c r="BG2036" s="166">
        <f t="shared" si="9882"/>
        <v>0</v>
      </c>
      <c r="BH2036" s="166">
        <f t="shared" si="9882"/>
        <v>0</v>
      </c>
      <c r="BI2036" s="166"/>
      <c r="BV2036" s="142"/>
      <c r="CI2036" s="142"/>
      <c r="CV2036" s="142"/>
      <c r="DI2036" s="142"/>
      <c r="DV2036" s="142"/>
      <c r="EI2036" s="142"/>
    </row>
    <row r="2037" spans="1:139" ht="15.75" hidden="1" outlineLevel="1" x14ac:dyDescent="0.25">
      <c r="A2037" s="2">
        <f t="shared" ref="A2037:E2038" si="9883">A1830</f>
        <v>121</v>
      </c>
      <c r="B2037" s="1">
        <f t="shared" si="9883"/>
        <v>0</v>
      </c>
      <c r="C2037" s="1">
        <f t="shared" si="9883"/>
        <v>0</v>
      </c>
      <c r="D2037" s="2">
        <f t="shared" si="9883"/>
        <v>0</v>
      </c>
      <c r="E2037" s="141">
        <f t="shared" si="9883"/>
        <v>0</v>
      </c>
      <c r="F2037" s="119"/>
      <c r="G2037" s="194"/>
      <c r="H2037" s="194"/>
      <c r="J2037" s="166">
        <f t="shared" si="9861"/>
        <v>0</v>
      </c>
      <c r="K2037" s="166">
        <f t="shared" ref="K2037:U2037" si="9884">K1830+J2037</f>
        <v>0</v>
      </c>
      <c r="L2037" s="166">
        <f t="shared" si="9884"/>
        <v>0</v>
      </c>
      <c r="M2037" s="166">
        <f t="shared" si="9884"/>
        <v>0</v>
      </c>
      <c r="N2037" s="166">
        <f t="shared" si="9884"/>
        <v>0</v>
      </c>
      <c r="O2037" s="166">
        <f t="shared" si="9884"/>
        <v>0</v>
      </c>
      <c r="P2037" s="166">
        <f t="shared" si="9884"/>
        <v>0</v>
      </c>
      <c r="Q2037" s="166">
        <f t="shared" si="9884"/>
        <v>0</v>
      </c>
      <c r="R2037" s="166">
        <f t="shared" si="9884"/>
        <v>0</v>
      </c>
      <c r="S2037" s="166">
        <f t="shared" si="9884"/>
        <v>0</v>
      </c>
      <c r="T2037" s="166">
        <f t="shared" si="9884"/>
        <v>0</v>
      </c>
      <c r="U2037" s="166">
        <f t="shared" si="9884"/>
        <v>0</v>
      </c>
      <c r="V2037" s="166"/>
      <c r="W2037" s="166">
        <f t="shared" si="9863"/>
        <v>0</v>
      </c>
      <c r="X2037" s="166">
        <f t="shared" ref="X2037:AG2037" si="9885">X1830+W2037</f>
        <v>0</v>
      </c>
      <c r="Y2037" s="166">
        <f t="shared" si="9885"/>
        <v>0</v>
      </c>
      <c r="Z2037" s="166">
        <f t="shared" si="9885"/>
        <v>0</v>
      </c>
      <c r="AA2037" s="166">
        <f t="shared" si="9885"/>
        <v>0</v>
      </c>
      <c r="AB2037" s="166">
        <f t="shared" si="9885"/>
        <v>0</v>
      </c>
      <c r="AC2037" s="166">
        <f t="shared" si="9885"/>
        <v>0</v>
      </c>
      <c r="AD2037" s="166">
        <f t="shared" si="9885"/>
        <v>0</v>
      </c>
      <c r="AE2037" s="166">
        <f t="shared" si="9885"/>
        <v>0</v>
      </c>
      <c r="AF2037" s="166">
        <f t="shared" si="9885"/>
        <v>0</v>
      </c>
      <c r="AG2037" s="166">
        <f t="shared" si="9885"/>
        <v>0</v>
      </c>
      <c r="AH2037" s="166">
        <f t="shared" si="9875"/>
        <v>0</v>
      </c>
      <c r="AI2037" s="166"/>
      <c r="AJ2037" s="166">
        <f t="shared" si="9761"/>
        <v>0</v>
      </c>
      <c r="AK2037" s="166">
        <f t="shared" ref="AK2037:AU2037" si="9886">AK1830+AJ2037</f>
        <v>0</v>
      </c>
      <c r="AL2037" s="166">
        <f t="shared" si="9886"/>
        <v>0</v>
      </c>
      <c r="AM2037" s="166">
        <f t="shared" si="9886"/>
        <v>0</v>
      </c>
      <c r="AN2037" s="166">
        <f t="shared" si="9886"/>
        <v>0</v>
      </c>
      <c r="AO2037" s="166">
        <f t="shared" si="9886"/>
        <v>0</v>
      </c>
      <c r="AP2037" s="166">
        <f t="shared" si="9886"/>
        <v>0</v>
      </c>
      <c r="AQ2037" s="166">
        <f t="shared" si="9886"/>
        <v>0</v>
      </c>
      <c r="AR2037" s="166">
        <f t="shared" si="9886"/>
        <v>0</v>
      </c>
      <c r="AS2037" s="166">
        <f t="shared" si="9886"/>
        <v>0</v>
      </c>
      <c r="AT2037" s="166">
        <f t="shared" si="9886"/>
        <v>0</v>
      </c>
      <c r="AU2037" s="166">
        <f t="shared" si="9886"/>
        <v>0</v>
      </c>
      <c r="AV2037" s="166"/>
      <c r="AW2037" s="166">
        <f t="shared" si="9763"/>
        <v>0</v>
      </c>
      <c r="AX2037" s="166">
        <f t="shared" ref="AX2037:BH2037" si="9887">AX1830+AW2037</f>
        <v>0</v>
      </c>
      <c r="AY2037" s="166">
        <f t="shared" si="9887"/>
        <v>0</v>
      </c>
      <c r="AZ2037" s="166">
        <f t="shared" si="9887"/>
        <v>0</v>
      </c>
      <c r="BA2037" s="166">
        <f t="shared" si="9887"/>
        <v>0</v>
      </c>
      <c r="BB2037" s="166">
        <f t="shared" si="9887"/>
        <v>0</v>
      </c>
      <c r="BC2037" s="166">
        <f t="shared" si="9887"/>
        <v>0</v>
      </c>
      <c r="BD2037" s="166">
        <f t="shared" si="9887"/>
        <v>0</v>
      </c>
      <c r="BE2037" s="166">
        <f t="shared" si="9887"/>
        <v>0</v>
      </c>
      <c r="BF2037" s="166">
        <f t="shared" si="9887"/>
        <v>0</v>
      </c>
      <c r="BG2037" s="166">
        <f t="shared" si="9887"/>
        <v>0</v>
      </c>
      <c r="BH2037" s="166">
        <f t="shared" si="9887"/>
        <v>0</v>
      </c>
      <c r="BI2037" s="166"/>
      <c r="BV2037" s="142"/>
      <c r="CI2037" s="142"/>
      <c r="CV2037" s="142"/>
      <c r="DI2037" s="142"/>
      <c r="DV2037" s="142"/>
      <c r="EI2037" s="142"/>
    </row>
    <row r="2038" spans="1:139" ht="15.75" hidden="1" outlineLevel="1" x14ac:dyDescent="0.25">
      <c r="A2038" s="2">
        <f t="shared" si="9883"/>
        <v>122</v>
      </c>
      <c r="B2038" s="1">
        <f t="shared" si="9883"/>
        <v>0</v>
      </c>
      <c r="C2038" s="1">
        <f t="shared" si="9883"/>
        <v>0</v>
      </c>
      <c r="D2038" s="2">
        <f t="shared" si="9883"/>
        <v>0</v>
      </c>
      <c r="E2038" s="141">
        <f t="shared" si="9883"/>
        <v>0</v>
      </c>
      <c r="F2038" s="119"/>
      <c r="G2038" s="194"/>
      <c r="H2038" s="194"/>
      <c r="J2038" s="166">
        <f t="shared" si="9861"/>
        <v>0</v>
      </c>
      <c r="K2038" s="166">
        <f t="shared" ref="K2038:U2038" si="9888">K1831+J2038</f>
        <v>0</v>
      </c>
      <c r="L2038" s="166">
        <f t="shared" si="9888"/>
        <v>0</v>
      </c>
      <c r="M2038" s="166">
        <f t="shared" si="9888"/>
        <v>0</v>
      </c>
      <c r="N2038" s="166">
        <f t="shared" si="9888"/>
        <v>0</v>
      </c>
      <c r="O2038" s="166">
        <f t="shared" si="9888"/>
        <v>0</v>
      </c>
      <c r="P2038" s="166">
        <f t="shared" si="9888"/>
        <v>0</v>
      </c>
      <c r="Q2038" s="166">
        <f t="shared" si="9888"/>
        <v>0</v>
      </c>
      <c r="R2038" s="166">
        <f t="shared" si="9888"/>
        <v>0</v>
      </c>
      <c r="S2038" s="166">
        <f t="shared" si="9888"/>
        <v>0</v>
      </c>
      <c r="T2038" s="166">
        <f t="shared" si="9888"/>
        <v>0</v>
      </c>
      <c r="U2038" s="166">
        <f t="shared" si="9888"/>
        <v>0</v>
      </c>
      <c r="W2038" s="166">
        <f t="shared" si="9863"/>
        <v>0</v>
      </c>
      <c r="X2038" s="166">
        <f t="shared" ref="X2038:AG2038" si="9889">X1831+W2038</f>
        <v>0</v>
      </c>
      <c r="Y2038" s="166">
        <f t="shared" si="9889"/>
        <v>0</v>
      </c>
      <c r="Z2038" s="166">
        <f t="shared" si="9889"/>
        <v>0</v>
      </c>
      <c r="AA2038" s="166">
        <f t="shared" si="9889"/>
        <v>0</v>
      </c>
      <c r="AB2038" s="166">
        <f t="shared" si="9889"/>
        <v>0</v>
      </c>
      <c r="AC2038" s="166">
        <f t="shared" si="9889"/>
        <v>0</v>
      </c>
      <c r="AD2038" s="166">
        <f t="shared" si="9889"/>
        <v>0</v>
      </c>
      <c r="AE2038" s="166">
        <f t="shared" si="9889"/>
        <v>0</v>
      </c>
      <c r="AF2038" s="166">
        <f t="shared" si="9889"/>
        <v>0</v>
      </c>
      <c r="AG2038" s="166">
        <f t="shared" si="9889"/>
        <v>0</v>
      </c>
      <c r="AH2038" s="166">
        <f t="shared" si="9875"/>
        <v>0</v>
      </c>
      <c r="AJ2038" s="166">
        <f t="shared" si="9761"/>
        <v>0</v>
      </c>
      <c r="AK2038" s="166">
        <f t="shared" ref="AK2038:AU2038" si="9890">AK1831+AJ2038</f>
        <v>0</v>
      </c>
      <c r="AL2038" s="166">
        <f t="shared" si="9890"/>
        <v>0</v>
      </c>
      <c r="AM2038" s="166">
        <f t="shared" si="9890"/>
        <v>0</v>
      </c>
      <c r="AN2038" s="166">
        <f t="shared" si="9890"/>
        <v>0</v>
      </c>
      <c r="AO2038" s="166">
        <f t="shared" si="9890"/>
        <v>0</v>
      </c>
      <c r="AP2038" s="166">
        <f t="shared" si="9890"/>
        <v>0</v>
      </c>
      <c r="AQ2038" s="166">
        <f t="shared" si="9890"/>
        <v>0</v>
      </c>
      <c r="AR2038" s="166">
        <f t="shared" si="9890"/>
        <v>0</v>
      </c>
      <c r="AS2038" s="166">
        <f t="shared" si="9890"/>
        <v>0</v>
      </c>
      <c r="AT2038" s="166">
        <f t="shared" si="9890"/>
        <v>0</v>
      </c>
      <c r="AU2038" s="166">
        <f t="shared" si="9890"/>
        <v>0</v>
      </c>
      <c r="AW2038" s="166">
        <f t="shared" si="9763"/>
        <v>0</v>
      </c>
      <c r="AX2038" s="166">
        <f t="shared" ref="AX2038:BH2038" si="9891">AX1831+AW2038</f>
        <v>0</v>
      </c>
      <c r="AY2038" s="166">
        <f t="shared" si="9891"/>
        <v>0</v>
      </c>
      <c r="AZ2038" s="166">
        <f t="shared" si="9891"/>
        <v>0</v>
      </c>
      <c r="BA2038" s="166">
        <f t="shared" si="9891"/>
        <v>0</v>
      </c>
      <c r="BB2038" s="166">
        <f t="shared" si="9891"/>
        <v>0</v>
      </c>
      <c r="BC2038" s="166">
        <f t="shared" si="9891"/>
        <v>0</v>
      </c>
      <c r="BD2038" s="166">
        <f t="shared" si="9891"/>
        <v>0</v>
      </c>
      <c r="BE2038" s="166">
        <f t="shared" si="9891"/>
        <v>0</v>
      </c>
      <c r="BF2038" s="166">
        <f t="shared" si="9891"/>
        <v>0</v>
      </c>
      <c r="BG2038" s="166">
        <f t="shared" si="9891"/>
        <v>0</v>
      </c>
      <c r="BH2038" s="166">
        <f t="shared" si="9891"/>
        <v>0</v>
      </c>
    </row>
    <row r="2039" spans="1:139" ht="15.75" hidden="1" outlineLevel="1" x14ac:dyDescent="0.25">
      <c r="A2039" s="2">
        <f t="shared" ref="A2039:E2039" si="9892">A1832</f>
        <v>123</v>
      </c>
      <c r="B2039" s="1">
        <f t="shared" si="9892"/>
        <v>0</v>
      </c>
      <c r="C2039" s="1">
        <f t="shared" si="9892"/>
        <v>0</v>
      </c>
      <c r="D2039" s="2">
        <f t="shared" si="9892"/>
        <v>0</v>
      </c>
      <c r="E2039" s="141">
        <f t="shared" si="9892"/>
        <v>0</v>
      </c>
      <c r="F2039" s="119"/>
      <c r="G2039" s="194"/>
      <c r="H2039" s="194"/>
      <c r="J2039" s="166">
        <f t="shared" si="9861"/>
        <v>0</v>
      </c>
      <c r="K2039" s="166">
        <f t="shared" ref="K2039:U2039" si="9893">K1832+J2039</f>
        <v>0</v>
      </c>
      <c r="L2039" s="166">
        <f t="shared" si="9893"/>
        <v>0</v>
      </c>
      <c r="M2039" s="166">
        <f t="shared" si="9893"/>
        <v>0</v>
      </c>
      <c r="N2039" s="166">
        <f t="shared" si="9893"/>
        <v>0</v>
      </c>
      <c r="O2039" s="166">
        <f t="shared" si="9893"/>
        <v>0</v>
      </c>
      <c r="P2039" s="166">
        <f t="shared" si="9893"/>
        <v>0</v>
      </c>
      <c r="Q2039" s="166">
        <f t="shared" si="9893"/>
        <v>0</v>
      </c>
      <c r="R2039" s="166">
        <f t="shared" si="9893"/>
        <v>0</v>
      </c>
      <c r="S2039" s="166">
        <f t="shared" si="9893"/>
        <v>0</v>
      </c>
      <c r="T2039" s="166">
        <f t="shared" si="9893"/>
        <v>0</v>
      </c>
      <c r="U2039" s="166">
        <f t="shared" si="9893"/>
        <v>0</v>
      </c>
      <c r="V2039" s="166"/>
      <c r="W2039" s="166">
        <f t="shared" si="9863"/>
        <v>0</v>
      </c>
      <c r="X2039" s="166">
        <f t="shared" ref="X2039:AG2039" si="9894">X1832+W2039</f>
        <v>0</v>
      </c>
      <c r="Y2039" s="166">
        <f t="shared" si="9894"/>
        <v>0</v>
      </c>
      <c r="Z2039" s="166">
        <f t="shared" si="9894"/>
        <v>0</v>
      </c>
      <c r="AA2039" s="166">
        <f t="shared" si="9894"/>
        <v>0</v>
      </c>
      <c r="AB2039" s="166">
        <f t="shared" si="9894"/>
        <v>0</v>
      </c>
      <c r="AC2039" s="166">
        <f t="shared" si="9894"/>
        <v>0</v>
      </c>
      <c r="AD2039" s="166">
        <f t="shared" si="9894"/>
        <v>0</v>
      </c>
      <c r="AE2039" s="166">
        <f t="shared" si="9894"/>
        <v>0</v>
      </c>
      <c r="AF2039" s="166">
        <f t="shared" si="9894"/>
        <v>0</v>
      </c>
      <c r="AG2039" s="166">
        <f t="shared" si="9894"/>
        <v>0</v>
      </c>
      <c r="AH2039" s="166">
        <f t="shared" si="9875"/>
        <v>0</v>
      </c>
      <c r="AI2039" s="166"/>
      <c r="AJ2039" s="166">
        <f t="shared" si="9761"/>
        <v>0</v>
      </c>
      <c r="AK2039" s="166">
        <f t="shared" ref="AK2039:AU2039" si="9895">AK1832+AJ2039</f>
        <v>0</v>
      </c>
      <c r="AL2039" s="166">
        <f t="shared" si="9895"/>
        <v>0</v>
      </c>
      <c r="AM2039" s="166">
        <f t="shared" si="9895"/>
        <v>0</v>
      </c>
      <c r="AN2039" s="166">
        <f t="shared" si="9895"/>
        <v>0</v>
      </c>
      <c r="AO2039" s="166">
        <f t="shared" si="9895"/>
        <v>0</v>
      </c>
      <c r="AP2039" s="166">
        <f t="shared" si="9895"/>
        <v>0</v>
      </c>
      <c r="AQ2039" s="166">
        <f t="shared" si="9895"/>
        <v>0</v>
      </c>
      <c r="AR2039" s="166">
        <f t="shared" si="9895"/>
        <v>0</v>
      </c>
      <c r="AS2039" s="166">
        <f t="shared" si="9895"/>
        <v>0</v>
      </c>
      <c r="AT2039" s="166">
        <f t="shared" si="9895"/>
        <v>0</v>
      </c>
      <c r="AU2039" s="166">
        <f t="shared" si="9895"/>
        <v>0</v>
      </c>
      <c r="AV2039" s="166"/>
      <c r="AW2039" s="166">
        <f t="shared" si="9763"/>
        <v>0</v>
      </c>
      <c r="AX2039" s="166">
        <f t="shared" ref="AX2039:BH2039" si="9896">AX1832+AW2039</f>
        <v>0</v>
      </c>
      <c r="AY2039" s="166">
        <f t="shared" si="9896"/>
        <v>0</v>
      </c>
      <c r="AZ2039" s="166">
        <f t="shared" si="9896"/>
        <v>0</v>
      </c>
      <c r="BA2039" s="166">
        <f t="shared" si="9896"/>
        <v>0</v>
      </c>
      <c r="BB2039" s="166">
        <f t="shared" si="9896"/>
        <v>0</v>
      </c>
      <c r="BC2039" s="166">
        <f t="shared" si="9896"/>
        <v>0</v>
      </c>
      <c r="BD2039" s="166">
        <f t="shared" si="9896"/>
        <v>0</v>
      </c>
      <c r="BE2039" s="166">
        <f t="shared" si="9896"/>
        <v>0</v>
      </c>
      <c r="BF2039" s="166">
        <f t="shared" si="9896"/>
        <v>0</v>
      </c>
      <c r="BG2039" s="166">
        <f t="shared" si="9896"/>
        <v>0</v>
      </c>
      <c r="BH2039" s="166">
        <f t="shared" si="9896"/>
        <v>0</v>
      </c>
      <c r="BI2039" s="166"/>
      <c r="BV2039" s="142"/>
      <c r="CI2039" s="142"/>
      <c r="CV2039" s="142"/>
      <c r="DI2039" s="142"/>
      <c r="DV2039" s="142"/>
      <c r="EI2039" s="142"/>
    </row>
    <row r="2040" spans="1:139" ht="15.75" hidden="1" outlineLevel="1" x14ac:dyDescent="0.25">
      <c r="A2040" s="2">
        <f t="shared" ref="A2040:E2040" si="9897">A1833</f>
        <v>124</v>
      </c>
      <c r="B2040" s="1">
        <f t="shared" si="9897"/>
        <v>0</v>
      </c>
      <c r="C2040" s="1">
        <f t="shared" si="9897"/>
        <v>0</v>
      </c>
      <c r="D2040" s="2">
        <f t="shared" si="9897"/>
        <v>0</v>
      </c>
      <c r="E2040" s="141">
        <f t="shared" si="9897"/>
        <v>0</v>
      </c>
      <c r="F2040" s="119"/>
      <c r="G2040" s="194"/>
      <c r="H2040" s="194"/>
      <c r="J2040" s="166">
        <f t="shared" si="9861"/>
        <v>0</v>
      </c>
      <c r="K2040" s="166">
        <f t="shared" ref="K2040:U2040" si="9898">K1833+J2040</f>
        <v>0</v>
      </c>
      <c r="L2040" s="166">
        <f t="shared" si="9898"/>
        <v>0</v>
      </c>
      <c r="M2040" s="166">
        <f t="shared" si="9898"/>
        <v>0</v>
      </c>
      <c r="N2040" s="166">
        <f t="shared" si="9898"/>
        <v>0</v>
      </c>
      <c r="O2040" s="166">
        <f t="shared" si="9898"/>
        <v>0</v>
      </c>
      <c r="P2040" s="166">
        <f t="shared" si="9898"/>
        <v>0</v>
      </c>
      <c r="Q2040" s="166">
        <f t="shared" si="9898"/>
        <v>0</v>
      </c>
      <c r="R2040" s="166">
        <f t="shared" si="9898"/>
        <v>0</v>
      </c>
      <c r="S2040" s="166">
        <f t="shared" si="9898"/>
        <v>0</v>
      </c>
      <c r="T2040" s="166">
        <f t="shared" si="9898"/>
        <v>0</v>
      </c>
      <c r="U2040" s="166">
        <f t="shared" si="9898"/>
        <v>0</v>
      </c>
      <c r="V2040" s="166"/>
      <c r="W2040" s="166">
        <f t="shared" si="9863"/>
        <v>0</v>
      </c>
      <c r="X2040" s="166">
        <f t="shared" ref="X2040:AG2040" si="9899">X1833+W2040</f>
        <v>0</v>
      </c>
      <c r="Y2040" s="166">
        <f t="shared" si="9899"/>
        <v>0</v>
      </c>
      <c r="Z2040" s="166">
        <f t="shared" si="9899"/>
        <v>0</v>
      </c>
      <c r="AA2040" s="166">
        <f t="shared" si="9899"/>
        <v>0</v>
      </c>
      <c r="AB2040" s="166">
        <f t="shared" si="9899"/>
        <v>0</v>
      </c>
      <c r="AC2040" s="166">
        <f t="shared" si="9899"/>
        <v>0</v>
      </c>
      <c r="AD2040" s="166">
        <f t="shared" si="9899"/>
        <v>0</v>
      </c>
      <c r="AE2040" s="166">
        <f t="shared" si="9899"/>
        <v>0</v>
      </c>
      <c r="AF2040" s="166">
        <f t="shared" si="9899"/>
        <v>0</v>
      </c>
      <c r="AG2040" s="166">
        <f t="shared" si="9899"/>
        <v>0</v>
      </c>
      <c r="AH2040" s="166">
        <f t="shared" si="9875"/>
        <v>0</v>
      </c>
      <c r="AI2040" s="166"/>
      <c r="AJ2040" s="166">
        <f t="shared" si="9761"/>
        <v>0</v>
      </c>
      <c r="AK2040" s="166">
        <f t="shared" ref="AK2040:AU2040" si="9900">AK1833+AJ2040</f>
        <v>0</v>
      </c>
      <c r="AL2040" s="166">
        <f t="shared" si="9900"/>
        <v>0</v>
      </c>
      <c r="AM2040" s="166">
        <f t="shared" si="9900"/>
        <v>0</v>
      </c>
      <c r="AN2040" s="166">
        <f t="shared" si="9900"/>
        <v>0</v>
      </c>
      <c r="AO2040" s="166">
        <f t="shared" si="9900"/>
        <v>0</v>
      </c>
      <c r="AP2040" s="166">
        <f t="shared" si="9900"/>
        <v>0</v>
      </c>
      <c r="AQ2040" s="166">
        <f t="shared" si="9900"/>
        <v>0</v>
      </c>
      <c r="AR2040" s="166">
        <f t="shared" si="9900"/>
        <v>0</v>
      </c>
      <c r="AS2040" s="166">
        <f t="shared" si="9900"/>
        <v>0</v>
      </c>
      <c r="AT2040" s="166">
        <f t="shared" si="9900"/>
        <v>0</v>
      </c>
      <c r="AU2040" s="166">
        <f t="shared" si="9900"/>
        <v>0</v>
      </c>
      <c r="AV2040" s="166"/>
      <c r="AW2040" s="166">
        <f t="shared" si="9763"/>
        <v>0</v>
      </c>
      <c r="AX2040" s="166">
        <f t="shared" ref="AX2040:BH2040" si="9901">AX1833+AW2040</f>
        <v>0</v>
      </c>
      <c r="AY2040" s="166">
        <f t="shared" si="9901"/>
        <v>0</v>
      </c>
      <c r="AZ2040" s="166">
        <f t="shared" si="9901"/>
        <v>0</v>
      </c>
      <c r="BA2040" s="166">
        <f t="shared" si="9901"/>
        <v>0</v>
      </c>
      <c r="BB2040" s="166">
        <f t="shared" si="9901"/>
        <v>0</v>
      </c>
      <c r="BC2040" s="166">
        <f t="shared" si="9901"/>
        <v>0</v>
      </c>
      <c r="BD2040" s="166">
        <f t="shared" si="9901"/>
        <v>0</v>
      </c>
      <c r="BE2040" s="166">
        <f t="shared" si="9901"/>
        <v>0</v>
      </c>
      <c r="BF2040" s="166">
        <f t="shared" si="9901"/>
        <v>0</v>
      </c>
      <c r="BG2040" s="166">
        <f t="shared" si="9901"/>
        <v>0</v>
      </c>
      <c r="BH2040" s="166">
        <f t="shared" si="9901"/>
        <v>0</v>
      </c>
      <c r="BI2040" s="166"/>
      <c r="BV2040" s="142"/>
      <c r="CI2040" s="142"/>
      <c r="CV2040" s="142"/>
      <c r="DI2040" s="142"/>
      <c r="DV2040" s="142"/>
      <c r="EI2040" s="142"/>
    </row>
    <row r="2041" spans="1:139" ht="15.75" hidden="1" outlineLevel="1" x14ac:dyDescent="0.25">
      <c r="A2041" s="2">
        <f t="shared" ref="A2041:E2041" si="9902">A1834</f>
        <v>125</v>
      </c>
      <c r="B2041" s="1">
        <f t="shared" si="9902"/>
        <v>0</v>
      </c>
      <c r="C2041" s="1">
        <f t="shared" si="9902"/>
        <v>0</v>
      </c>
      <c r="D2041" s="2">
        <f t="shared" si="9902"/>
        <v>0</v>
      </c>
      <c r="E2041" s="141">
        <f t="shared" si="9902"/>
        <v>0</v>
      </c>
      <c r="F2041" s="119"/>
      <c r="G2041" s="194"/>
      <c r="H2041" s="194"/>
      <c r="J2041" s="166">
        <f t="shared" si="9861"/>
        <v>0</v>
      </c>
      <c r="K2041" s="166">
        <f t="shared" ref="K2041:U2041" si="9903">K1834+J2041</f>
        <v>0</v>
      </c>
      <c r="L2041" s="166">
        <f t="shared" si="9903"/>
        <v>0</v>
      </c>
      <c r="M2041" s="166">
        <f t="shared" si="9903"/>
        <v>0</v>
      </c>
      <c r="N2041" s="166">
        <f t="shared" si="9903"/>
        <v>0</v>
      </c>
      <c r="O2041" s="166">
        <f t="shared" si="9903"/>
        <v>0</v>
      </c>
      <c r="P2041" s="166">
        <f t="shared" si="9903"/>
        <v>0</v>
      </c>
      <c r="Q2041" s="166">
        <f t="shared" si="9903"/>
        <v>0</v>
      </c>
      <c r="R2041" s="166">
        <f t="shared" si="9903"/>
        <v>0</v>
      </c>
      <c r="S2041" s="166">
        <f t="shared" si="9903"/>
        <v>0</v>
      </c>
      <c r="T2041" s="166">
        <f t="shared" si="9903"/>
        <v>0</v>
      </c>
      <c r="U2041" s="166">
        <f t="shared" si="9903"/>
        <v>0</v>
      </c>
      <c r="V2041" s="166"/>
      <c r="W2041" s="166">
        <f t="shared" si="9863"/>
        <v>0</v>
      </c>
      <c r="X2041" s="166">
        <f t="shared" ref="X2041:AG2041" si="9904">X1834+W2041</f>
        <v>0</v>
      </c>
      <c r="Y2041" s="166">
        <f t="shared" si="9904"/>
        <v>0</v>
      </c>
      <c r="Z2041" s="166">
        <f t="shared" si="9904"/>
        <v>0</v>
      </c>
      <c r="AA2041" s="166">
        <f t="shared" si="9904"/>
        <v>0</v>
      </c>
      <c r="AB2041" s="166">
        <f t="shared" si="9904"/>
        <v>0</v>
      </c>
      <c r="AC2041" s="166">
        <f t="shared" si="9904"/>
        <v>0</v>
      </c>
      <c r="AD2041" s="166">
        <f t="shared" si="9904"/>
        <v>0</v>
      </c>
      <c r="AE2041" s="166">
        <f t="shared" si="9904"/>
        <v>0</v>
      </c>
      <c r="AF2041" s="166">
        <f t="shared" si="9904"/>
        <v>0</v>
      </c>
      <c r="AG2041" s="166">
        <f t="shared" si="9904"/>
        <v>0</v>
      </c>
      <c r="AH2041" s="166">
        <f t="shared" si="9875"/>
        <v>0</v>
      </c>
      <c r="AI2041" s="166"/>
      <c r="AJ2041" s="166">
        <f t="shared" si="9761"/>
        <v>0</v>
      </c>
      <c r="AK2041" s="166">
        <f t="shared" ref="AK2041:AU2041" si="9905">AK1834+AJ2041</f>
        <v>0</v>
      </c>
      <c r="AL2041" s="166">
        <f t="shared" si="9905"/>
        <v>0</v>
      </c>
      <c r="AM2041" s="166">
        <f t="shared" si="9905"/>
        <v>0</v>
      </c>
      <c r="AN2041" s="166">
        <f t="shared" si="9905"/>
        <v>0</v>
      </c>
      <c r="AO2041" s="166">
        <f t="shared" si="9905"/>
        <v>0</v>
      </c>
      <c r="AP2041" s="166">
        <f t="shared" si="9905"/>
        <v>0</v>
      </c>
      <c r="AQ2041" s="166">
        <f t="shared" si="9905"/>
        <v>0</v>
      </c>
      <c r="AR2041" s="166">
        <f t="shared" si="9905"/>
        <v>0</v>
      </c>
      <c r="AS2041" s="166">
        <f t="shared" si="9905"/>
        <v>0</v>
      </c>
      <c r="AT2041" s="166">
        <f t="shared" si="9905"/>
        <v>0</v>
      </c>
      <c r="AU2041" s="166">
        <f t="shared" si="9905"/>
        <v>0</v>
      </c>
      <c r="AV2041" s="166"/>
      <c r="AW2041" s="166">
        <f t="shared" si="9763"/>
        <v>0</v>
      </c>
      <c r="AX2041" s="166">
        <f t="shared" ref="AX2041:BH2041" si="9906">AX1834+AW2041</f>
        <v>0</v>
      </c>
      <c r="AY2041" s="166">
        <f t="shared" si="9906"/>
        <v>0</v>
      </c>
      <c r="AZ2041" s="166">
        <f t="shared" si="9906"/>
        <v>0</v>
      </c>
      <c r="BA2041" s="166">
        <f t="shared" si="9906"/>
        <v>0</v>
      </c>
      <c r="BB2041" s="166">
        <f t="shared" si="9906"/>
        <v>0</v>
      </c>
      <c r="BC2041" s="166">
        <f t="shared" si="9906"/>
        <v>0</v>
      </c>
      <c r="BD2041" s="166">
        <f t="shared" si="9906"/>
        <v>0</v>
      </c>
      <c r="BE2041" s="166">
        <f t="shared" si="9906"/>
        <v>0</v>
      </c>
      <c r="BF2041" s="166">
        <f t="shared" si="9906"/>
        <v>0</v>
      </c>
      <c r="BG2041" s="166">
        <f t="shared" si="9906"/>
        <v>0</v>
      </c>
      <c r="BH2041" s="166">
        <f t="shared" si="9906"/>
        <v>0</v>
      </c>
      <c r="BI2041" s="166"/>
      <c r="BV2041" s="142"/>
      <c r="CI2041" s="142"/>
      <c r="CV2041" s="142"/>
      <c r="DI2041" s="142"/>
      <c r="DV2041" s="142"/>
      <c r="EI2041" s="142"/>
    </row>
    <row r="2042" spans="1:139" ht="15.75" hidden="1" outlineLevel="1" x14ac:dyDescent="0.25">
      <c r="A2042" s="2">
        <f t="shared" ref="A2042:E2042" si="9907">A1835</f>
        <v>126</v>
      </c>
      <c r="B2042" s="1">
        <f t="shared" si="9907"/>
        <v>0</v>
      </c>
      <c r="C2042" s="1">
        <f t="shared" si="9907"/>
        <v>0</v>
      </c>
      <c r="D2042" s="2">
        <f t="shared" si="9907"/>
        <v>0</v>
      </c>
      <c r="E2042" s="141">
        <f t="shared" si="9907"/>
        <v>0</v>
      </c>
      <c r="F2042" s="119"/>
      <c r="G2042" s="194"/>
      <c r="H2042" s="194"/>
      <c r="J2042" s="166">
        <f t="shared" si="9861"/>
        <v>0</v>
      </c>
      <c r="K2042" s="166">
        <f t="shared" ref="K2042:U2042" si="9908">K1835+J2042</f>
        <v>0</v>
      </c>
      <c r="L2042" s="166">
        <f t="shared" si="9908"/>
        <v>0</v>
      </c>
      <c r="M2042" s="166">
        <f t="shared" si="9908"/>
        <v>0</v>
      </c>
      <c r="N2042" s="166">
        <f t="shared" si="9908"/>
        <v>0</v>
      </c>
      <c r="O2042" s="166">
        <f t="shared" si="9908"/>
        <v>0</v>
      </c>
      <c r="P2042" s="166">
        <f t="shared" si="9908"/>
        <v>0</v>
      </c>
      <c r="Q2042" s="166">
        <f t="shared" si="9908"/>
        <v>0</v>
      </c>
      <c r="R2042" s="166">
        <f t="shared" si="9908"/>
        <v>0</v>
      </c>
      <c r="S2042" s="166">
        <f t="shared" si="9908"/>
        <v>0</v>
      </c>
      <c r="T2042" s="166">
        <f t="shared" si="9908"/>
        <v>0</v>
      </c>
      <c r="U2042" s="166">
        <f t="shared" si="9908"/>
        <v>0</v>
      </c>
      <c r="V2042" s="166"/>
      <c r="W2042" s="166">
        <f t="shared" si="9863"/>
        <v>0</v>
      </c>
      <c r="X2042" s="166">
        <f t="shared" ref="X2042:AG2042" si="9909">X1835+W2042</f>
        <v>0</v>
      </c>
      <c r="Y2042" s="166">
        <f t="shared" si="9909"/>
        <v>0</v>
      </c>
      <c r="Z2042" s="166">
        <f t="shared" si="9909"/>
        <v>0</v>
      </c>
      <c r="AA2042" s="166">
        <f t="shared" si="9909"/>
        <v>0</v>
      </c>
      <c r="AB2042" s="166">
        <f t="shared" si="9909"/>
        <v>0</v>
      </c>
      <c r="AC2042" s="166">
        <f t="shared" si="9909"/>
        <v>0</v>
      </c>
      <c r="AD2042" s="166">
        <f t="shared" si="9909"/>
        <v>0</v>
      </c>
      <c r="AE2042" s="166">
        <f t="shared" si="9909"/>
        <v>0</v>
      </c>
      <c r="AF2042" s="166">
        <f t="shared" si="9909"/>
        <v>0</v>
      </c>
      <c r="AG2042" s="166">
        <f t="shared" si="9909"/>
        <v>0</v>
      </c>
      <c r="AH2042" s="166">
        <f t="shared" si="9875"/>
        <v>0</v>
      </c>
      <c r="AI2042" s="166"/>
      <c r="AJ2042" s="166">
        <f t="shared" si="9761"/>
        <v>0</v>
      </c>
      <c r="AK2042" s="166">
        <f t="shared" ref="AK2042:AU2042" si="9910">AK1835+AJ2042</f>
        <v>0</v>
      </c>
      <c r="AL2042" s="166">
        <f t="shared" si="9910"/>
        <v>0</v>
      </c>
      <c r="AM2042" s="166">
        <f t="shared" si="9910"/>
        <v>0</v>
      </c>
      <c r="AN2042" s="166">
        <f t="shared" si="9910"/>
        <v>0</v>
      </c>
      <c r="AO2042" s="166">
        <f t="shared" si="9910"/>
        <v>0</v>
      </c>
      <c r="AP2042" s="166">
        <f t="shared" si="9910"/>
        <v>0</v>
      </c>
      <c r="AQ2042" s="166">
        <f t="shared" si="9910"/>
        <v>0</v>
      </c>
      <c r="AR2042" s="166">
        <f t="shared" si="9910"/>
        <v>0</v>
      </c>
      <c r="AS2042" s="166">
        <f t="shared" si="9910"/>
        <v>0</v>
      </c>
      <c r="AT2042" s="166">
        <f t="shared" si="9910"/>
        <v>0</v>
      </c>
      <c r="AU2042" s="166">
        <f t="shared" si="9910"/>
        <v>0</v>
      </c>
      <c r="AV2042" s="166"/>
      <c r="AW2042" s="166">
        <f t="shared" si="9763"/>
        <v>0</v>
      </c>
      <c r="AX2042" s="166">
        <f t="shared" ref="AX2042:BH2042" si="9911">AX1835+AW2042</f>
        <v>0</v>
      </c>
      <c r="AY2042" s="166">
        <f t="shared" si="9911"/>
        <v>0</v>
      </c>
      <c r="AZ2042" s="166">
        <f t="shared" si="9911"/>
        <v>0</v>
      </c>
      <c r="BA2042" s="166">
        <f t="shared" si="9911"/>
        <v>0</v>
      </c>
      <c r="BB2042" s="166">
        <f t="shared" si="9911"/>
        <v>0</v>
      </c>
      <c r="BC2042" s="166">
        <f t="shared" si="9911"/>
        <v>0</v>
      </c>
      <c r="BD2042" s="166">
        <f t="shared" si="9911"/>
        <v>0</v>
      </c>
      <c r="BE2042" s="166">
        <f t="shared" si="9911"/>
        <v>0</v>
      </c>
      <c r="BF2042" s="166">
        <f t="shared" si="9911"/>
        <v>0</v>
      </c>
      <c r="BG2042" s="166">
        <f t="shared" si="9911"/>
        <v>0</v>
      </c>
      <c r="BH2042" s="166">
        <f t="shared" si="9911"/>
        <v>0</v>
      </c>
      <c r="BI2042" s="166"/>
      <c r="BV2042" s="142"/>
      <c r="CI2042" s="142"/>
      <c r="CV2042" s="142"/>
      <c r="DI2042" s="142"/>
      <c r="DV2042" s="142"/>
      <c r="EI2042" s="142"/>
    </row>
    <row r="2043" spans="1:139" ht="15.75" hidden="1" outlineLevel="1" x14ac:dyDescent="0.25">
      <c r="A2043" s="2">
        <f t="shared" ref="A2043:E2043" si="9912">A1836</f>
        <v>127</v>
      </c>
      <c r="B2043" s="1">
        <f t="shared" si="9912"/>
        <v>0</v>
      </c>
      <c r="C2043" s="1">
        <f t="shared" si="9912"/>
        <v>0</v>
      </c>
      <c r="D2043" s="2">
        <f t="shared" si="9912"/>
        <v>0</v>
      </c>
      <c r="E2043" s="141">
        <f t="shared" si="9912"/>
        <v>0</v>
      </c>
      <c r="F2043" s="119"/>
      <c r="G2043" s="194"/>
      <c r="H2043" s="194"/>
      <c r="J2043" s="166">
        <f t="shared" si="9861"/>
        <v>0</v>
      </c>
      <c r="K2043" s="166">
        <f t="shared" ref="K2043:U2043" si="9913">K1836+J2043</f>
        <v>0</v>
      </c>
      <c r="L2043" s="166">
        <f t="shared" si="9913"/>
        <v>0</v>
      </c>
      <c r="M2043" s="166">
        <f t="shared" si="9913"/>
        <v>0</v>
      </c>
      <c r="N2043" s="166">
        <f t="shared" si="9913"/>
        <v>0</v>
      </c>
      <c r="O2043" s="166">
        <f t="shared" si="9913"/>
        <v>0</v>
      </c>
      <c r="P2043" s="166">
        <f t="shared" si="9913"/>
        <v>0</v>
      </c>
      <c r="Q2043" s="166">
        <f t="shared" si="9913"/>
        <v>0</v>
      </c>
      <c r="R2043" s="166">
        <f t="shared" si="9913"/>
        <v>0</v>
      </c>
      <c r="S2043" s="166">
        <f t="shared" si="9913"/>
        <v>0</v>
      </c>
      <c r="T2043" s="166">
        <f t="shared" si="9913"/>
        <v>0</v>
      </c>
      <c r="U2043" s="166">
        <f t="shared" si="9913"/>
        <v>0</v>
      </c>
      <c r="V2043" s="166"/>
      <c r="W2043" s="166">
        <f t="shared" si="9863"/>
        <v>0</v>
      </c>
      <c r="X2043" s="166">
        <f t="shared" ref="X2043:AH2043" si="9914">X1836+W2043</f>
        <v>0</v>
      </c>
      <c r="Y2043" s="166">
        <f t="shared" si="9914"/>
        <v>0</v>
      </c>
      <c r="Z2043" s="166">
        <f t="shared" si="9914"/>
        <v>0</v>
      </c>
      <c r="AA2043" s="166">
        <f t="shared" si="9914"/>
        <v>0</v>
      </c>
      <c r="AB2043" s="166">
        <f t="shared" si="9914"/>
        <v>0</v>
      </c>
      <c r="AC2043" s="166">
        <f t="shared" si="9914"/>
        <v>0</v>
      </c>
      <c r="AD2043" s="166">
        <f t="shared" si="9914"/>
        <v>0</v>
      </c>
      <c r="AE2043" s="166">
        <f t="shared" si="9914"/>
        <v>0</v>
      </c>
      <c r="AF2043" s="166">
        <f t="shared" si="9914"/>
        <v>0</v>
      </c>
      <c r="AG2043" s="166">
        <f t="shared" si="9914"/>
        <v>0</v>
      </c>
      <c r="AH2043" s="166">
        <f t="shared" si="9914"/>
        <v>0</v>
      </c>
      <c r="AI2043" s="166"/>
      <c r="AJ2043" s="166">
        <f t="shared" si="9761"/>
        <v>0</v>
      </c>
      <c r="AK2043" s="166">
        <f t="shared" ref="AK2043:AU2043" si="9915">AK1836+AJ2043</f>
        <v>0</v>
      </c>
      <c r="AL2043" s="166">
        <f t="shared" si="9915"/>
        <v>0</v>
      </c>
      <c r="AM2043" s="166">
        <f t="shared" si="9915"/>
        <v>0</v>
      </c>
      <c r="AN2043" s="166">
        <f t="shared" si="9915"/>
        <v>0</v>
      </c>
      <c r="AO2043" s="166">
        <f t="shared" si="9915"/>
        <v>0</v>
      </c>
      <c r="AP2043" s="166">
        <f t="shared" si="9915"/>
        <v>0</v>
      </c>
      <c r="AQ2043" s="166">
        <f t="shared" si="9915"/>
        <v>0</v>
      </c>
      <c r="AR2043" s="166">
        <f t="shared" si="9915"/>
        <v>0</v>
      </c>
      <c r="AS2043" s="166">
        <f t="shared" si="9915"/>
        <v>0</v>
      </c>
      <c r="AT2043" s="166">
        <f t="shared" si="9915"/>
        <v>0</v>
      </c>
      <c r="AU2043" s="166">
        <f t="shared" si="9915"/>
        <v>0</v>
      </c>
      <c r="AV2043" s="166"/>
      <c r="AW2043" s="166">
        <f t="shared" si="9763"/>
        <v>0</v>
      </c>
      <c r="AX2043" s="166">
        <f t="shared" ref="AX2043:BH2043" si="9916">AX1836+AW2043</f>
        <v>0</v>
      </c>
      <c r="AY2043" s="166">
        <f t="shared" si="9916"/>
        <v>0</v>
      </c>
      <c r="AZ2043" s="166">
        <f t="shared" si="9916"/>
        <v>0</v>
      </c>
      <c r="BA2043" s="166">
        <f t="shared" si="9916"/>
        <v>0</v>
      </c>
      <c r="BB2043" s="166">
        <f t="shared" si="9916"/>
        <v>0</v>
      </c>
      <c r="BC2043" s="166">
        <f t="shared" si="9916"/>
        <v>0</v>
      </c>
      <c r="BD2043" s="166">
        <f t="shared" si="9916"/>
        <v>0</v>
      </c>
      <c r="BE2043" s="166">
        <f t="shared" si="9916"/>
        <v>0</v>
      </c>
      <c r="BF2043" s="166">
        <f t="shared" si="9916"/>
        <v>0</v>
      </c>
      <c r="BG2043" s="166">
        <f t="shared" si="9916"/>
        <v>0</v>
      </c>
      <c r="BH2043" s="166">
        <f t="shared" si="9916"/>
        <v>0</v>
      </c>
      <c r="BI2043" s="166"/>
      <c r="BV2043" s="142"/>
      <c r="CI2043" s="142"/>
      <c r="CV2043" s="142"/>
      <c r="DI2043" s="142"/>
      <c r="DV2043" s="142"/>
      <c r="EI2043" s="142"/>
    </row>
    <row r="2044" spans="1:139" ht="15.75" hidden="1" outlineLevel="1" x14ac:dyDescent="0.25">
      <c r="A2044" s="2">
        <f t="shared" ref="A2044:E2044" si="9917">A1837</f>
        <v>128</v>
      </c>
      <c r="B2044" s="1">
        <f t="shared" si="9917"/>
        <v>0</v>
      </c>
      <c r="C2044" s="1">
        <f t="shared" si="9917"/>
        <v>0</v>
      </c>
      <c r="D2044" s="2">
        <f t="shared" si="9917"/>
        <v>0</v>
      </c>
      <c r="E2044" s="141">
        <f t="shared" si="9917"/>
        <v>0</v>
      </c>
      <c r="F2044" s="119"/>
      <c r="G2044" s="194"/>
      <c r="H2044" s="194"/>
      <c r="J2044" s="166">
        <f t="shared" si="9861"/>
        <v>0</v>
      </c>
      <c r="K2044" s="166">
        <f t="shared" ref="K2044:U2044" si="9918">K1837+J2044</f>
        <v>0</v>
      </c>
      <c r="L2044" s="166">
        <f t="shared" si="9918"/>
        <v>0</v>
      </c>
      <c r="M2044" s="166">
        <f t="shared" si="9918"/>
        <v>0</v>
      </c>
      <c r="N2044" s="166">
        <f t="shared" si="9918"/>
        <v>0</v>
      </c>
      <c r="O2044" s="166">
        <f t="shared" si="9918"/>
        <v>0</v>
      </c>
      <c r="P2044" s="166">
        <f t="shared" si="9918"/>
        <v>0</v>
      </c>
      <c r="Q2044" s="166">
        <f t="shared" si="9918"/>
        <v>0</v>
      </c>
      <c r="R2044" s="166">
        <f t="shared" si="9918"/>
        <v>0</v>
      </c>
      <c r="S2044" s="166">
        <f t="shared" si="9918"/>
        <v>0</v>
      </c>
      <c r="T2044" s="166">
        <f t="shared" si="9918"/>
        <v>0</v>
      </c>
      <c r="U2044" s="166">
        <f t="shared" si="9918"/>
        <v>0</v>
      </c>
      <c r="V2044" s="166"/>
      <c r="W2044" s="166">
        <f t="shared" si="9863"/>
        <v>0</v>
      </c>
      <c r="X2044" s="166">
        <f t="shared" ref="X2044:AH2044" si="9919">X1837+W2044</f>
        <v>0</v>
      </c>
      <c r="Y2044" s="166">
        <f t="shared" si="9919"/>
        <v>0</v>
      </c>
      <c r="Z2044" s="166">
        <f t="shared" si="9919"/>
        <v>0</v>
      </c>
      <c r="AA2044" s="166">
        <f t="shared" si="9919"/>
        <v>0</v>
      </c>
      <c r="AB2044" s="166">
        <f t="shared" si="9919"/>
        <v>0</v>
      </c>
      <c r="AC2044" s="166">
        <f t="shared" si="9919"/>
        <v>0</v>
      </c>
      <c r="AD2044" s="166">
        <f t="shared" si="9919"/>
        <v>0</v>
      </c>
      <c r="AE2044" s="166">
        <f t="shared" si="9919"/>
        <v>0</v>
      </c>
      <c r="AF2044" s="166">
        <f t="shared" si="9919"/>
        <v>0</v>
      </c>
      <c r="AG2044" s="166">
        <f t="shared" si="9919"/>
        <v>0</v>
      </c>
      <c r="AH2044" s="166">
        <f t="shared" si="9919"/>
        <v>0</v>
      </c>
      <c r="AI2044" s="166"/>
      <c r="AJ2044" s="166">
        <f t="shared" si="9761"/>
        <v>0</v>
      </c>
      <c r="AK2044" s="166">
        <f t="shared" ref="AK2044:AU2044" si="9920">AK1837+AJ2044</f>
        <v>0</v>
      </c>
      <c r="AL2044" s="166">
        <f t="shared" si="9920"/>
        <v>0</v>
      </c>
      <c r="AM2044" s="166">
        <f t="shared" si="9920"/>
        <v>0</v>
      </c>
      <c r="AN2044" s="166">
        <f t="shared" si="9920"/>
        <v>0</v>
      </c>
      <c r="AO2044" s="166">
        <f t="shared" si="9920"/>
        <v>0</v>
      </c>
      <c r="AP2044" s="166">
        <f t="shared" si="9920"/>
        <v>0</v>
      </c>
      <c r="AQ2044" s="166">
        <f t="shared" si="9920"/>
        <v>0</v>
      </c>
      <c r="AR2044" s="166">
        <f t="shared" si="9920"/>
        <v>0</v>
      </c>
      <c r="AS2044" s="166">
        <f t="shared" si="9920"/>
        <v>0</v>
      </c>
      <c r="AT2044" s="166">
        <f t="shared" si="9920"/>
        <v>0</v>
      </c>
      <c r="AU2044" s="166">
        <f t="shared" si="9920"/>
        <v>0</v>
      </c>
      <c r="AV2044" s="166"/>
      <c r="AW2044" s="166">
        <f t="shared" si="9763"/>
        <v>0</v>
      </c>
      <c r="AX2044" s="166">
        <f t="shared" ref="AX2044:BH2044" si="9921">AX1837+AW2044</f>
        <v>0</v>
      </c>
      <c r="AY2044" s="166">
        <f t="shared" si="9921"/>
        <v>0</v>
      </c>
      <c r="AZ2044" s="166">
        <f t="shared" si="9921"/>
        <v>0</v>
      </c>
      <c r="BA2044" s="166">
        <f t="shared" si="9921"/>
        <v>0</v>
      </c>
      <c r="BB2044" s="166">
        <f t="shared" si="9921"/>
        <v>0</v>
      </c>
      <c r="BC2044" s="166">
        <f t="shared" si="9921"/>
        <v>0</v>
      </c>
      <c r="BD2044" s="166">
        <f t="shared" si="9921"/>
        <v>0</v>
      </c>
      <c r="BE2044" s="166">
        <f t="shared" si="9921"/>
        <v>0</v>
      </c>
      <c r="BF2044" s="166">
        <f t="shared" si="9921"/>
        <v>0</v>
      </c>
      <c r="BG2044" s="166">
        <f t="shared" si="9921"/>
        <v>0</v>
      </c>
      <c r="BH2044" s="166">
        <f t="shared" si="9921"/>
        <v>0</v>
      </c>
      <c r="BI2044" s="166"/>
      <c r="BV2044" s="142"/>
      <c r="CI2044" s="142"/>
      <c r="CV2044" s="142"/>
      <c r="DI2044" s="142"/>
      <c r="DV2044" s="142"/>
      <c r="EI2044" s="142"/>
    </row>
    <row r="2045" spans="1:139" ht="15.75" hidden="1" outlineLevel="1" x14ac:dyDescent="0.25">
      <c r="A2045" s="2">
        <f t="shared" ref="A2045:E2045" si="9922">A1838</f>
        <v>129</v>
      </c>
      <c r="B2045" s="1">
        <f t="shared" si="9922"/>
        <v>0</v>
      </c>
      <c r="C2045" s="1">
        <f t="shared" si="9922"/>
        <v>0</v>
      </c>
      <c r="D2045" s="2">
        <f t="shared" si="9922"/>
        <v>0</v>
      </c>
      <c r="E2045" s="141">
        <f t="shared" si="9922"/>
        <v>0</v>
      </c>
      <c r="F2045" s="119"/>
      <c r="G2045" s="194"/>
      <c r="H2045" s="194"/>
      <c r="J2045" s="166">
        <f t="shared" si="9861"/>
        <v>0</v>
      </c>
      <c r="K2045" s="166">
        <f t="shared" ref="K2045:U2045" si="9923">K1838+J2045</f>
        <v>0</v>
      </c>
      <c r="L2045" s="166">
        <f t="shared" si="9923"/>
        <v>0</v>
      </c>
      <c r="M2045" s="166">
        <f t="shared" si="9923"/>
        <v>0</v>
      </c>
      <c r="N2045" s="166">
        <f t="shared" si="9923"/>
        <v>0</v>
      </c>
      <c r="O2045" s="166">
        <f t="shared" si="9923"/>
        <v>0</v>
      </c>
      <c r="P2045" s="166">
        <f t="shared" si="9923"/>
        <v>0</v>
      </c>
      <c r="Q2045" s="166">
        <f t="shared" si="9923"/>
        <v>0</v>
      </c>
      <c r="R2045" s="166">
        <f t="shared" si="9923"/>
        <v>0</v>
      </c>
      <c r="S2045" s="166">
        <f t="shared" si="9923"/>
        <v>0</v>
      </c>
      <c r="T2045" s="166">
        <f t="shared" si="9923"/>
        <v>0</v>
      </c>
      <c r="U2045" s="166">
        <f t="shared" si="9923"/>
        <v>0</v>
      </c>
      <c r="V2045" s="166"/>
      <c r="W2045" s="166">
        <f t="shared" si="9863"/>
        <v>0</v>
      </c>
      <c r="X2045" s="166">
        <f t="shared" ref="X2045:AH2045" si="9924">X1838+W2045</f>
        <v>0</v>
      </c>
      <c r="Y2045" s="166">
        <f t="shared" si="9924"/>
        <v>0</v>
      </c>
      <c r="Z2045" s="166">
        <f t="shared" si="9924"/>
        <v>0</v>
      </c>
      <c r="AA2045" s="166">
        <f t="shared" si="9924"/>
        <v>0</v>
      </c>
      <c r="AB2045" s="166">
        <f t="shared" si="9924"/>
        <v>0</v>
      </c>
      <c r="AC2045" s="166">
        <f t="shared" si="9924"/>
        <v>0</v>
      </c>
      <c r="AD2045" s="166">
        <f t="shared" si="9924"/>
        <v>0</v>
      </c>
      <c r="AE2045" s="166">
        <f t="shared" si="9924"/>
        <v>0</v>
      </c>
      <c r="AF2045" s="166">
        <f t="shared" si="9924"/>
        <v>0</v>
      </c>
      <c r="AG2045" s="166">
        <f t="shared" si="9924"/>
        <v>0</v>
      </c>
      <c r="AH2045" s="166">
        <f t="shared" si="9924"/>
        <v>0</v>
      </c>
      <c r="AI2045" s="166"/>
      <c r="AJ2045" s="166">
        <f t="shared" ref="AJ2045:AJ2051" si="9925">AJ1838+AH2045</f>
        <v>0</v>
      </c>
      <c r="AK2045" s="166">
        <f t="shared" ref="AK2045:AU2045" si="9926">AK1838+AJ2045</f>
        <v>0</v>
      </c>
      <c r="AL2045" s="166">
        <f t="shared" si="9926"/>
        <v>0</v>
      </c>
      <c r="AM2045" s="166">
        <f t="shared" si="9926"/>
        <v>0</v>
      </c>
      <c r="AN2045" s="166">
        <f t="shared" si="9926"/>
        <v>0</v>
      </c>
      <c r="AO2045" s="166">
        <f t="shared" si="9926"/>
        <v>0</v>
      </c>
      <c r="AP2045" s="166">
        <f t="shared" si="9926"/>
        <v>0</v>
      </c>
      <c r="AQ2045" s="166">
        <f t="shared" si="9926"/>
        <v>0</v>
      </c>
      <c r="AR2045" s="166">
        <f t="shared" si="9926"/>
        <v>0</v>
      </c>
      <c r="AS2045" s="166">
        <f t="shared" si="9926"/>
        <v>0</v>
      </c>
      <c r="AT2045" s="166">
        <f t="shared" si="9926"/>
        <v>0</v>
      </c>
      <c r="AU2045" s="166">
        <f t="shared" si="9926"/>
        <v>0</v>
      </c>
      <c r="AV2045" s="166"/>
      <c r="AW2045" s="166">
        <f t="shared" ref="AW2045:AW2051" si="9927">AW1838+AU2045</f>
        <v>0</v>
      </c>
      <c r="AX2045" s="166">
        <f t="shared" ref="AX2045:BH2045" si="9928">AX1838+AW2045</f>
        <v>0</v>
      </c>
      <c r="AY2045" s="166">
        <f t="shared" si="9928"/>
        <v>0</v>
      </c>
      <c r="AZ2045" s="166">
        <f t="shared" si="9928"/>
        <v>0</v>
      </c>
      <c r="BA2045" s="166">
        <f t="shared" si="9928"/>
        <v>0</v>
      </c>
      <c r="BB2045" s="166">
        <f t="shared" si="9928"/>
        <v>0</v>
      </c>
      <c r="BC2045" s="166">
        <f t="shared" si="9928"/>
        <v>0</v>
      </c>
      <c r="BD2045" s="166">
        <f t="shared" si="9928"/>
        <v>0</v>
      </c>
      <c r="BE2045" s="166">
        <f t="shared" si="9928"/>
        <v>0</v>
      </c>
      <c r="BF2045" s="166">
        <f t="shared" si="9928"/>
        <v>0</v>
      </c>
      <c r="BG2045" s="166">
        <f t="shared" si="9928"/>
        <v>0</v>
      </c>
      <c r="BH2045" s="166">
        <f t="shared" si="9928"/>
        <v>0</v>
      </c>
      <c r="BI2045" s="166"/>
      <c r="BV2045" s="142"/>
      <c r="CI2045" s="142"/>
      <c r="CV2045" s="142"/>
      <c r="DI2045" s="142"/>
      <c r="DV2045" s="142"/>
      <c r="EI2045" s="142"/>
    </row>
    <row r="2046" spans="1:139" ht="15.75" hidden="1" outlineLevel="1" x14ac:dyDescent="0.25">
      <c r="A2046" s="2">
        <f t="shared" ref="A2046:E2046" si="9929">A1839</f>
        <v>130</v>
      </c>
      <c r="B2046" s="1">
        <f t="shared" si="9929"/>
        <v>0</v>
      </c>
      <c r="C2046" s="1">
        <f t="shared" si="9929"/>
        <v>0</v>
      </c>
      <c r="D2046" s="2">
        <f t="shared" si="9929"/>
        <v>0</v>
      </c>
      <c r="E2046" s="141">
        <f t="shared" si="9929"/>
        <v>0</v>
      </c>
      <c r="F2046" s="119"/>
      <c r="G2046" s="194"/>
      <c r="H2046" s="194"/>
      <c r="J2046" s="166">
        <f t="shared" si="9861"/>
        <v>0</v>
      </c>
      <c r="K2046" s="166">
        <f t="shared" ref="K2046:U2046" si="9930">K1839+J2046</f>
        <v>0</v>
      </c>
      <c r="L2046" s="166">
        <f t="shared" si="9930"/>
        <v>0</v>
      </c>
      <c r="M2046" s="166">
        <f t="shared" si="9930"/>
        <v>0</v>
      </c>
      <c r="N2046" s="166">
        <f t="shared" si="9930"/>
        <v>0</v>
      </c>
      <c r="O2046" s="166">
        <f t="shared" si="9930"/>
        <v>0</v>
      </c>
      <c r="P2046" s="166">
        <f t="shared" si="9930"/>
        <v>0</v>
      </c>
      <c r="Q2046" s="166">
        <f t="shared" si="9930"/>
        <v>0</v>
      </c>
      <c r="R2046" s="166">
        <f t="shared" si="9930"/>
        <v>0</v>
      </c>
      <c r="S2046" s="166">
        <f t="shared" si="9930"/>
        <v>0</v>
      </c>
      <c r="T2046" s="166">
        <f t="shared" si="9930"/>
        <v>0</v>
      </c>
      <c r="U2046" s="166">
        <f t="shared" si="9930"/>
        <v>0</v>
      </c>
      <c r="V2046" s="166"/>
      <c r="W2046" s="166">
        <f t="shared" si="9863"/>
        <v>0</v>
      </c>
      <c r="X2046" s="166">
        <f t="shared" ref="X2046:AH2046" si="9931">X1839+W2046</f>
        <v>0</v>
      </c>
      <c r="Y2046" s="166">
        <f t="shared" si="9931"/>
        <v>0</v>
      </c>
      <c r="Z2046" s="166">
        <f t="shared" si="9931"/>
        <v>0</v>
      </c>
      <c r="AA2046" s="166">
        <f t="shared" si="9931"/>
        <v>0</v>
      </c>
      <c r="AB2046" s="166">
        <f t="shared" si="9931"/>
        <v>0</v>
      </c>
      <c r="AC2046" s="166">
        <f t="shared" si="9931"/>
        <v>0</v>
      </c>
      <c r="AD2046" s="166">
        <f t="shared" si="9931"/>
        <v>0</v>
      </c>
      <c r="AE2046" s="166">
        <f t="shared" si="9931"/>
        <v>0</v>
      </c>
      <c r="AF2046" s="166">
        <f t="shared" si="9931"/>
        <v>0</v>
      </c>
      <c r="AG2046" s="166">
        <f t="shared" si="9931"/>
        <v>0</v>
      </c>
      <c r="AH2046" s="166">
        <f t="shared" si="9931"/>
        <v>0</v>
      </c>
      <c r="AI2046" s="166"/>
      <c r="AJ2046" s="166">
        <f t="shared" si="9925"/>
        <v>0</v>
      </c>
      <c r="AK2046" s="166">
        <f t="shared" ref="AK2046:AU2046" si="9932">AK1839+AJ2046</f>
        <v>0</v>
      </c>
      <c r="AL2046" s="166">
        <f t="shared" si="9932"/>
        <v>0</v>
      </c>
      <c r="AM2046" s="166">
        <f t="shared" si="9932"/>
        <v>0</v>
      </c>
      <c r="AN2046" s="166">
        <f t="shared" si="9932"/>
        <v>0</v>
      </c>
      <c r="AO2046" s="166">
        <f t="shared" si="9932"/>
        <v>0</v>
      </c>
      <c r="AP2046" s="166">
        <f t="shared" si="9932"/>
        <v>0</v>
      </c>
      <c r="AQ2046" s="166">
        <f t="shared" si="9932"/>
        <v>0</v>
      </c>
      <c r="AR2046" s="166">
        <f t="shared" si="9932"/>
        <v>0</v>
      </c>
      <c r="AS2046" s="166">
        <f t="shared" si="9932"/>
        <v>0</v>
      </c>
      <c r="AT2046" s="166">
        <f t="shared" si="9932"/>
        <v>0</v>
      </c>
      <c r="AU2046" s="166">
        <f t="shared" si="9932"/>
        <v>0</v>
      </c>
      <c r="AV2046" s="166"/>
      <c r="AW2046" s="166">
        <f t="shared" si="9927"/>
        <v>0</v>
      </c>
      <c r="AX2046" s="166">
        <f t="shared" ref="AX2046:BH2046" si="9933">AX1839+AW2046</f>
        <v>0</v>
      </c>
      <c r="AY2046" s="166">
        <f t="shared" si="9933"/>
        <v>0</v>
      </c>
      <c r="AZ2046" s="166">
        <f t="shared" si="9933"/>
        <v>0</v>
      </c>
      <c r="BA2046" s="166">
        <f t="shared" si="9933"/>
        <v>0</v>
      </c>
      <c r="BB2046" s="166">
        <f t="shared" si="9933"/>
        <v>0</v>
      </c>
      <c r="BC2046" s="166">
        <f t="shared" si="9933"/>
        <v>0</v>
      </c>
      <c r="BD2046" s="166">
        <f t="shared" si="9933"/>
        <v>0</v>
      </c>
      <c r="BE2046" s="166">
        <f t="shared" si="9933"/>
        <v>0</v>
      </c>
      <c r="BF2046" s="166">
        <f t="shared" si="9933"/>
        <v>0</v>
      </c>
      <c r="BG2046" s="166">
        <f t="shared" si="9933"/>
        <v>0</v>
      </c>
      <c r="BH2046" s="166">
        <f t="shared" si="9933"/>
        <v>0</v>
      </c>
      <c r="BI2046" s="166"/>
      <c r="BV2046" s="142"/>
      <c r="CI2046" s="142"/>
      <c r="CV2046" s="142"/>
      <c r="DI2046" s="142"/>
      <c r="DV2046" s="142"/>
      <c r="EI2046" s="142"/>
    </row>
    <row r="2047" spans="1:139" ht="15.75" hidden="1" outlineLevel="1" x14ac:dyDescent="0.25">
      <c r="A2047" s="2">
        <f t="shared" ref="A2047:E2047" si="9934">A1840</f>
        <v>131</v>
      </c>
      <c r="B2047" s="1">
        <f t="shared" si="9934"/>
        <v>0</v>
      </c>
      <c r="C2047" s="1">
        <f t="shared" si="9934"/>
        <v>0</v>
      </c>
      <c r="D2047" s="2">
        <f t="shared" si="9934"/>
        <v>0</v>
      </c>
      <c r="E2047" s="141">
        <f t="shared" si="9934"/>
        <v>0</v>
      </c>
      <c r="F2047" s="119"/>
      <c r="G2047" s="194"/>
      <c r="H2047" s="194"/>
      <c r="J2047" s="166">
        <f t="shared" si="9861"/>
        <v>0</v>
      </c>
      <c r="K2047" s="166">
        <f t="shared" ref="K2047:U2047" si="9935">K1840+J2047</f>
        <v>0</v>
      </c>
      <c r="L2047" s="166">
        <f t="shared" si="9935"/>
        <v>0</v>
      </c>
      <c r="M2047" s="166">
        <f t="shared" si="9935"/>
        <v>0</v>
      </c>
      <c r="N2047" s="166">
        <f t="shared" si="9935"/>
        <v>0</v>
      </c>
      <c r="O2047" s="166">
        <f t="shared" si="9935"/>
        <v>0</v>
      </c>
      <c r="P2047" s="166">
        <f t="shared" si="9935"/>
        <v>0</v>
      </c>
      <c r="Q2047" s="166">
        <f t="shared" si="9935"/>
        <v>0</v>
      </c>
      <c r="R2047" s="166">
        <f t="shared" si="9935"/>
        <v>0</v>
      </c>
      <c r="S2047" s="166">
        <f t="shared" si="9935"/>
        <v>0</v>
      </c>
      <c r="T2047" s="166">
        <f t="shared" si="9935"/>
        <v>0</v>
      </c>
      <c r="U2047" s="166">
        <f t="shared" si="9935"/>
        <v>0</v>
      </c>
      <c r="V2047" s="166"/>
      <c r="W2047" s="166">
        <f t="shared" si="9863"/>
        <v>0</v>
      </c>
      <c r="X2047" s="166">
        <f t="shared" ref="X2047:AH2047" si="9936">X1840+W2047</f>
        <v>0</v>
      </c>
      <c r="Y2047" s="166">
        <f t="shared" si="9936"/>
        <v>0</v>
      </c>
      <c r="Z2047" s="166">
        <f t="shared" si="9936"/>
        <v>0</v>
      </c>
      <c r="AA2047" s="166">
        <f t="shared" si="9936"/>
        <v>0</v>
      </c>
      <c r="AB2047" s="166">
        <f t="shared" si="9936"/>
        <v>0</v>
      </c>
      <c r="AC2047" s="166">
        <f t="shared" si="9936"/>
        <v>0</v>
      </c>
      <c r="AD2047" s="166">
        <f t="shared" si="9936"/>
        <v>0</v>
      </c>
      <c r="AE2047" s="166">
        <f t="shared" si="9936"/>
        <v>0</v>
      </c>
      <c r="AF2047" s="166">
        <f t="shared" si="9936"/>
        <v>0</v>
      </c>
      <c r="AG2047" s="166">
        <f t="shared" si="9936"/>
        <v>0</v>
      </c>
      <c r="AH2047" s="166">
        <f t="shared" si="9936"/>
        <v>0</v>
      </c>
      <c r="AI2047" s="166"/>
      <c r="AJ2047" s="166">
        <f t="shared" si="9925"/>
        <v>0</v>
      </c>
      <c r="AK2047" s="166">
        <f t="shared" ref="AK2047:AU2047" si="9937">AK1840+AJ2047</f>
        <v>0</v>
      </c>
      <c r="AL2047" s="166">
        <f t="shared" si="9937"/>
        <v>0</v>
      </c>
      <c r="AM2047" s="166">
        <f t="shared" si="9937"/>
        <v>0</v>
      </c>
      <c r="AN2047" s="166">
        <f t="shared" si="9937"/>
        <v>0</v>
      </c>
      <c r="AO2047" s="166">
        <f t="shared" si="9937"/>
        <v>0</v>
      </c>
      <c r="AP2047" s="166">
        <f t="shared" si="9937"/>
        <v>0</v>
      </c>
      <c r="AQ2047" s="166">
        <f t="shared" si="9937"/>
        <v>0</v>
      </c>
      <c r="AR2047" s="166">
        <f t="shared" si="9937"/>
        <v>0</v>
      </c>
      <c r="AS2047" s="166">
        <f t="shared" si="9937"/>
        <v>0</v>
      </c>
      <c r="AT2047" s="166">
        <f t="shared" si="9937"/>
        <v>0</v>
      </c>
      <c r="AU2047" s="166">
        <f t="shared" si="9937"/>
        <v>0</v>
      </c>
      <c r="AV2047" s="166"/>
      <c r="AW2047" s="166">
        <f t="shared" si="9927"/>
        <v>0</v>
      </c>
      <c r="AX2047" s="166">
        <f t="shared" ref="AX2047:BH2047" si="9938">AX1840+AW2047</f>
        <v>0</v>
      </c>
      <c r="AY2047" s="166">
        <f t="shared" si="9938"/>
        <v>0</v>
      </c>
      <c r="AZ2047" s="166">
        <f t="shared" si="9938"/>
        <v>0</v>
      </c>
      <c r="BA2047" s="166">
        <f t="shared" si="9938"/>
        <v>0</v>
      </c>
      <c r="BB2047" s="166">
        <f t="shared" si="9938"/>
        <v>0</v>
      </c>
      <c r="BC2047" s="166">
        <f t="shared" si="9938"/>
        <v>0</v>
      </c>
      <c r="BD2047" s="166">
        <f t="shared" si="9938"/>
        <v>0</v>
      </c>
      <c r="BE2047" s="166">
        <f t="shared" si="9938"/>
        <v>0</v>
      </c>
      <c r="BF2047" s="166">
        <f t="shared" si="9938"/>
        <v>0</v>
      </c>
      <c r="BG2047" s="166">
        <f t="shared" si="9938"/>
        <v>0</v>
      </c>
      <c r="BH2047" s="166">
        <f t="shared" si="9938"/>
        <v>0</v>
      </c>
      <c r="BI2047" s="166"/>
      <c r="BV2047" s="142"/>
      <c r="CI2047" s="142"/>
      <c r="CV2047" s="142"/>
      <c r="DI2047" s="142"/>
      <c r="DV2047" s="142"/>
      <c r="EI2047" s="142"/>
    </row>
    <row r="2048" spans="1:139" ht="15.75" hidden="1" outlineLevel="1" x14ac:dyDescent="0.25">
      <c r="A2048" s="2">
        <f t="shared" ref="A2048:E2048" si="9939">A1841</f>
        <v>132</v>
      </c>
      <c r="B2048" s="1">
        <f t="shared" si="9939"/>
        <v>0</v>
      </c>
      <c r="C2048" s="1">
        <f t="shared" si="9939"/>
        <v>0</v>
      </c>
      <c r="D2048" s="2">
        <f t="shared" si="9939"/>
        <v>0</v>
      </c>
      <c r="E2048" s="141">
        <f t="shared" si="9939"/>
        <v>0</v>
      </c>
      <c r="F2048" s="119"/>
      <c r="G2048" s="194"/>
      <c r="H2048" s="194"/>
      <c r="J2048" s="166">
        <f t="shared" si="9861"/>
        <v>0</v>
      </c>
      <c r="K2048" s="166">
        <f t="shared" ref="K2048:U2048" si="9940">K1841+J2048</f>
        <v>0</v>
      </c>
      <c r="L2048" s="166">
        <f t="shared" si="9940"/>
        <v>0</v>
      </c>
      <c r="M2048" s="166">
        <f t="shared" si="9940"/>
        <v>0</v>
      </c>
      <c r="N2048" s="166">
        <f t="shared" si="9940"/>
        <v>0</v>
      </c>
      <c r="O2048" s="166">
        <f t="shared" si="9940"/>
        <v>0</v>
      </c>
      <c r="P2048" s="166">
        <f t="shared" si="9940"/>
        <v>0</v>
      </c>
      <c r="Q2048" s="166">
        <f t="shared" si="9940"/>
        <v>0</v>
      </c>
      <c r="R2048" s="166">
        <f t="shared" si="9940"/>
        <v>0</v>
      </c>
      <c r="S2048" s="166">
        <f t="shared" si="9940"/>
        <v>0</v>
      </c>
      <c r="T2048" s="166">
        <f t="shared" si="9940"/>
        <v>0</v>
      </c>
      <c r="U2048" s="166">
        <f t="shared" si="9940"/>
        <v>0</v>
      </c>
      <c r="V2048" s="166"/>
      <c r="W2048" s="166">
        <f t="shared" si="9863"/>
        <v>0</v>
      </c>
      <c r="X2048" s="166">
        <f t="shared" ref="X2048:AH2048" si="9941">X1841+W2048</f>
        <v>0</v>
      </c>
      <c r="Y2048" s="166">
        <f t="shared" si="9941"/>
        <v>0</v>
      </c>
      <c r="Z2048" s="166">
        <f t="shared" si="9941"/>
        <v>0</v>
      </c>
      <c r="AA2048" s="166">
        <f t="shared" si="9941"/>
        <v>0</v>
      </c>
      <c r="AB2048" s="166">
        <f t="shared" si="9941"/>
        <v>0</v>
      </c>
      <c r="AC2048" s="166">
        <f t="shared" si="9941"/>
        <v>0</v>
      </c>
      <c r="AD2048" s="166">
        <f t="shared" si="9941"/>
        <v>0</v>
      </c>
      <c r="AE2048" s="166">
        <f t="shared" si="9941"/>
        <v>0</v>
      </c>
      <c r="AF2048" s="166">
        <f t="shared" si="9941"/>
        <v>0</v>
      </c>
      <c r="AG2048" s="166">
        <f t="shared" si="9941"/>
        <v>0</v>
      </c>
      <c r="AH2048" s="166">
        <f t="shared" si="9941"/>
        <v>0</v>
      </c>
      <c r="AI2048" s="166"/>
      <c r="AJ2048" s="166">
        <f t="shared" si="9925"/>
        <v>0</v>
      </c>
      <c r="AK2048" s="166">
        <f t="shared" ref="AK2048:AU2048" si="9942">AK1841+AJ2048</f>
        <v>0</v>
      </c>
      <c r="AL2048" s="166">
        <f t="shared" si="9942"/>
        <v>0</v>
      </c>
      <c r="AM2048" s="166">
        <f t="shared" si="9942"/>
        <v>0</v>
      </c>
      <c r="AN2048" s="166">
        <f t="shared" si="9942"/>
        <v>0</v>
      </c>
      <c r="AO2048" s="166">
        <f t="shared" si="9942"/>
        <v>0</v>
      </c>
      <c r="AP2048" s="166">
        <f t="shared" si="9942"/>
        <v>0</v>
      </c>
      <c r="AQ2048" s="166">
        <f t="shared" si="9942"/>
        <v>0</v>
      </c>
      <c r="AR2048" s="166">
        <f t="shared" si="9942"/>
        <v>0</v>
      </c>
      <c r="AS2048" s="166">
        <f t="shared" si="9942"/>
        <v>0</v>
      </c>
      <c r="AT2048" s="166">
        <f t="shared" si="9942"/>
        <v>0</v>
      </c>
      <c r="AU2048" s="166">
        <f t="shared" si="9942"/>
        <v>0</v>
      </c>
      <c r="AV2048" s="166"/>
      <c r="AW2048" s="166">
        <f t="shared" si="9927"/>
        <v>0</v>
      </c>
      <c r="AX2048" s="166">
        <f t="shared" ref="AX2048:BH2048" si="9943">AX1841+AW2048</f>
        <v>0</v>
      </c>
      <c r="AY2048" s="166">
        <f t="shared" si="9943"/>
        <v>0</v>
      </c>
      <c r="AZ2048" s="166">
        <f t="shared" si="9943"/>
        <v>0</v>
      </c>
      <c r="BA2048" s="166">
        <f t="shared" si="9943"/>
        <v>0</v>
      </c>
      <c r="BB2048" s="166">
        <f t="shared" si="9943"/>
        <v>0</v>
      </c>
      <c r="BC2048" s="166">
        <f t="shared" si="9943"/>
        <v>0</v>
      </c>
      <c r="BD2048" s="166">
        <f t="shared" si="9943"/>
        <v>0</v>
      </c>
      <c r="BE2048" s="166">
        <f t="shared" si="9943"/>
        <v>0</v>
      </c>
      <c r="BF2048" s="166">
        <f t="shared" si="9943"/>
        <v>0</v>
      </c>
      <c r="BG2048" s="166">
        <f t="shared" si="9943"/>
        <v>0</v>
      </c>
      <c r="BH2048" s="166">
        <f t="shared" si="9943"/>
        <v>0</v>
      </c>
      <c r="BI2048" s="166"/>
      <c r="BV2048" s="142"/>
      <c r="CI2048" s="142"/>
      <c r="CV2048" s="142"/>
      <c r="DI2048" s="142"/>
      <c r="DV2048" s="142"/>
      <c r="EI2048" s="142"/>
    </row>
    <row r="2049" spans="1:140" ht="15.75" hidden="1" outlineLevel="1" x14ac:dyDescent="0.25">
      <c r="A2049" s="2">
        <f t="shared" ref="A2049:E2049" si="9944">A1842</f>
        <v>133</v>
      </c>
      <c r="B2049" s="1">
        <f t="shared" si="9944"/>
        <v>0</v>
      </c>
      <c r="C2049" s="1">
        <f t="shared" si="9944"/>
        <v>0</v>
      </c>
      <c r="D2049" s="2">
        <f t="shared" si="9944"/>
        <v>0</v>
      </c>
      <c r="E2049" s="141">
        <f t="shared" si="9944"/>
        <v>0</v>
      </c>
      <c r="F2049" s="119"/>
      <c r="G2049" s="194"/>
      <c r="H2049" s="194"/>
      <c r="J2049" s="166">
        <f t="shared" si="9861"/>
        <v>0</v>
      </c>
      <c r="K2049" s="166">
        <f t="shared" ref="K2049:U2049" si="9945">K1842+J2049</f>
        <v>0</v>
      </c>
      <c r="L2049" s="166">
        <f t="shared" si="9945"/>
        <v>0</v>
      </c>
      <c r="M2049" s="166">
        <f t="shared" si="9945"/>
        <v>0</v>
      </c>
      <c r="N2049" s="166">
        <f t="shared" si="9945"/>
        <v>0</v>
      </c>
      <c r="O2049" s="166">
        <f t="shared" si="9945"/>
        <v>0</v>
      </c>
      <c r="P2049" s="166">
        <f t="shared" si="9945"/>
        <v>0</v>
      </c>
      <c r="Q2049" s="166">
        <f t="shared" si="9945"/>
        <v>0</v>
      </c>
      <c r="R2049" s="166">
        <f t="shared" si="9945"/>
        <v>0</v>
      </c>
      <c r="S2049" s="166">
        <f t="shared" si="9945"/>
        <v>0</v>
      </c>
      <c r="T2049" s="166">
        <f t="shared" si="9945"/>
        <v>0</v>
      </c>
      <c r="U2049" s="166">
        <f t="shared" si="9945"/>
        <v>0</v>
      </c>
      <c r="V2049" s="166"/>
      <c r="W2049" s="166">
        <f t="shared" si="9863"/>
        <v>0</v>
      </c>
      <c r="X2049" s="166">
        <f t="shared" ref="X2049:AH2049" si="9946">X1842+W2049</f>
        <v>0</v>
      </c>
      <c r="Y2049" s="166">
        <f t="shared" si="9946"/>
        <v>0</v>
      </c>
      <c r="Z2049" s="166">
        <f t="shared" si="9946"/>
        <v>0</v>
      </c>
      <c r="AA2049" s="166">
        <f t="shared" si="9946"/>
        <v>0</v>
      </c>
      <c r="AB2049" s="166">
        <f t="shared" si="9946"/>
        <v>0</v>
      </c>
      <c r="AC2049" s="166">
        <f t="shared" si="9946"/>
        <v>0</v>
      </c>
      <c r="AD2049" s="166">
        <f t="shared" si="9946"/>
        <v>0</v>
      </c>
      <c r="AE2049" s="166">
        <f t="shared" si="9946"/>
        <v>0</v>
      </c>
      <c r="AF2049" s="166">
        <f t="shared" si="9946"/>
        <v>0</v>
      </c>
      <c r="AG2049" s="166">
        <f t="shared" si="9946"/>
        <v>0</v>
      </c>
      <c r="AH2049" s="166">
        <f t="shared" si="9946"/>
        <v>0</v>
      </c>
      <c r="AI2049" s="166"/>
      <c r="AJ2049" s="166">
        <f t="shared" si="9925"/>
        <v>0</v>
      </c>
      <c r="AK2049" s="166">
        <f t="shared" ref="AK2049:AU2049" si="9947">AK1842+AJ2049</f>
        <v>0</v>
      </c>
      <c r="AL2049" s="166">
        <f t="shared" si="9947"/>
        <v>0</v>
      </c>
      <c r="AM2049" s="166">
        <f t="shared" si="9947"/>
        <v>0</v>
      </c>
      <c r="AN2049" s="166">
        <f t="shared" si="9947"/>
        <v>0</v>
      </c>
      <c r="AO2049" s="166">
        <f t="shared" si="9947"/>
        <v>0</v>
      </c>
      <c r="AP2049" s="166">
        <f t="shared" si="9947"/>
        <v>0</v>
      </c>
      <c r="AQ2049" s="166">
        <f t="shared" si="9947"/>
        <v>0</v>
      </c>
      <c r="AR2049" s="166">
        <f t="shared" si="9947"/>
        <v>0</v>
      </c>
      <c r="AS2049" s="166">
        <f t="shared" si="9947"/>
        <v>0</v>
      </c>
      <c r="AT2049" s="166">
        <f t="shared" si="9947"/>
        <v>0</v>
      </c>
      <c r="AU2049" s="166">
        <f t="shared" si="9947"/>
        <v>0</v>
      </c>
      <c r="AV2049" s="166"/>
      <c r="AW2049" s="166">
        <f t="shared" si="9927"/>
        <v>0</v>
      </c>
      <c r="AX2049" s="166">
        <f t="shared" ref="AX2049:BH2049" si="9948">AX1842+AW2049</f>
        <v>0</v>
      </c>
      <c r="AY2049" s="166">
        <f t="shared" si="9948"/>
        <v>0</v>
      </c>
      <c r="AZ2049" s="166">
        <f t="shared" si="9948"/>
        <v>0</v>
      </c>
      <c r="BA2049" s="166">
        <f t="shared" si="9948"/>
        <v>0</v>
      </c>
      <c r="BB2049" s="166">
        <f t="shared" si="9948"/>
        <v>0</v>
      </c>
      <c r="BC2049" s="166">
        <f t="shared" si="9948"/>
        <v>0</v>
      </c>
      <c r="BD2049" s="166">
        <f t="shared" si="9948"/>
        <v>0</v>
      </c>
      <c r="BE2049" s="166">
        <f t="shared" si="9948"/>
        <v>0</v>
      </c>
      <c r="BF2049" s="166">
        <f t="shared" si="9948"/>
        <v>0</v>
      </c>
      <c r="BG2049" s="166">
        <f t="shared" si="9948"/>
        <v>0</v>
      </c>
      <c r="BH2049" s="166">
        <f t="shared" si="9948"/>
        <v>0</v>
      </c>
      <c r="BI2049" s="166"/>
      <c r="BV2049" s="142"/>
      <c r="CI2049" s="142"/>
      <c r="CV2049" s="142"/>
      <c r="DI2049" s="142"/>
      <c r="DV2049" s="142"/>
      <c r="EI2049" s="142"/>
    </row>
    <row r="2050" spans="1:140" ht="15.75" hidden="1" x14ac:dyDescent="0.25">
      <c r="A2050" s="2" t="str">
        <f t="shared" ref="A2050:E2050" si="9949">A1843</f>
        <v>2021F</v>
      </c>
      <c r="B2050" s="1" t="str">
        <f t="shared" si="9949"/>
        <v>PRE-09362</v>
      </c>
      <c r="C2050" s="1" t="str">
        <f t="shared" si="9949"/>
        <v>SPP FH PRE-09362 - 2021F</v>
      </c>
      <c r="D2050" s="2" t="str">
        <f t="shared" si="9949"/>
        <v>FH - TBD2021F</v>
      </c>
      <c r="E2050" s="141" t="str">
        <f t="shared" si="9949"/>
        <v>SPP FH - 2021F</v>
      </c>
      <c r="F2050" s="119"/>
      <c r="G2050" s="194"/>
      <c r="H2050" s="194"/>
      <c r="J2050" s="166">
        <f t="shared" si="9861"/>
        <v>0</v>
      </c>
      <c r="K2050" s="166">
        <f t="shared" ref="K2050:U2050" si="9950">K1843+J2050</f>
        <v>0</v>
      </c>
      <c r="L2050" s="166">
        <f t="shared" si="9950"/>
        <v>0</v>
      </c>
      <c r="M2050" s="166">
        <f t="shared" si="9950"/>
        <v>0</v>
      </c>
      <c r="N2050" s="166">
        <f t="shared" si="9950"/>
        <v>0</v>
      </c>
      <c r="O2050" s="166">
        <f t="shared" si="9950"/>
        <v>0</v>
      </c>
      <c r="P2050" s="166">
        <f t="shared" si="9950"/>
        <v>0</v>
      </c>
      <c r="Q2050" s="166">
        <f t="shared" si="9950"/>
        <v>0</v>
      </c>
      <c r="R2050" s="166">
        <f t="shared" si="9950"/>
        <v>0</v>
      </c>
      <c r="S2050" s="166">
        <f t="shared" si="9950"/>
        <v>0</v>
      </c>
      <c r="T2050" s="166">
        <f t="shared" si="9950"/>
        <v>0</v>
      </c>
      <c r="U2050" s="166">
        <f t="shared" si="9950"/>
        <v>0</v>
      </c>
      <c r="V2050" s="166"/>
      <c r="W2050" s="166">
        <f t="shared" si="9863"/>
        <v>0</v>
      </c>
      <c r="X2050" s="166">
        <f t="shared" ref="X2050:AH2050" si="9951">X1843+W2050</f>
        <v>0</v>
      </c>
      <c r="Y2050" s="166">
        <f t="shared" si="9951"/>
        <v>0</v>
      </c>
      <c r="Z2050" s="166">
        <f t="shared" si="9951"/>
        <v>0</v>
      </c>
      <c r="AA2050" s="166">
        <f t="shared" si="9951"/>
        <v>0</v>
      </c>
      <c r="AB2050" s="166">
        <f t="shared" si="9951"/>
        <v>0</v>
      </c>
      <c r="AC2050" s="166">
        <f t="shared" si="9951"/>
        <v>0</v>
      </c>
      <c r="AD2050" s="166">
        <f t="shared" si="9951"/>
        <v>0</v>
      </c>
      <c r="AE2050" s="166">
        <f t="shared" si="9951"/>
        <v>0</v>
      </c>
      <c r="AF2050" s="166">
        <f t="shared" si="9951"/>
        <v>0</v>
      </c>
      <c r="AG2050" s="166">
        <f t="shared" si="9951"/>
        <v>0</v>
      </c>
      <c r="AH2050" s="166">
        <f t="shared" si="9951"/>
        <v>0</v>
      </c>
      <c r="AI2050" s="166"/>
      <c r="AJ2050" s="166">
        <f t="shared" si="9925"/>
        <v>0</v>
      </c>
      <c r="AK2050" s="166">
        <f t="shared" ref="AK2050:AU2050" si="9952">AK1843+AJ2050</f>
        <v>0</v>
      </c>
      <c r="AL2050" s="166">
        <f t="shared" si="9952"/>
        <v>0</v>
      </c>
      <c r="AM2050" s="166">
        <f t="shared" si="9952"/>
        <v>0</v>
      </c>
      <c r="AN2050" s="166">
        <f t="shared" si="9952"/>
        <v>0</v>
      </c>
      <c r="AO2050" s="166">
        <f t="shared" si="9952"/>
        <v>0</v>
      </c>
      <c r="AP2050" s="166">
        <f t="shared" si="9952"/>
        <v>0</v>
      </c>
      <c r="AQ2050" s="166">
        <f t="shared" si="9952"/>
        <v>0</v>
      </c>
      <c r="AR2050" s="166">
        <f t="shared" si="9952"/>
        <v>0</v>
      </c>
      <c r="AS2050" s="166">
        <f t="shared" si="9952"/>
        <v>0</v>
      </c>
      <c r="AT2050" s="166">
        <f t="shared" si="9952"/>
        <v>0</v>
      </c>
      <c r="AU2050" s="166">
        <f t="shared" si="9952"/>
        <v>0</v>
      </c>
      <c r="AV2050" s="166"/>
      <c r="AW2050" s="166">
        <f t="shared" si="9927"/>
        <v>0</v>
      </c>
      <c r="AX2050" s="166">
        <f t="shared" ref="AX2050:BH2050" si="9953">AX1843+AW2050</f>
        <v>0</v>
      </c>
      <c r="AY2050" s="166">
        <f t="shared" si="9953"/>
        <v>0</v>
      </c>
      <c r="AZ2050" s="166">
        <f t="shared" si="9953"/>
        <v>0</v>
      </c>
      <c r="BA2050" s="166">
        <f t="shared" si="9953"/>
        <v>0</v>
      </c>
      <c r="BB2050" s="166">
        <f t="shared" si="9953"/>
        <v>0</v>
      </c>
      <c r="BC2050" s="166">
        <f t="shared" si="9953"/>
        <v>0</v>
      </c>
      <c r="BD2050" s="166">
        <f t="shared" si="9953"/>
        <v>0</v>
      </c>
      <c r="BE2050" s="166">
        <f t="shared" si="9953"/>
        <v>0</v>
      </c>
      <c r="BF2050" s="166">
        <f t="shared" si="9953"/>
        <v>0</v>
      </c>
      <c r="BG2050" s="166">
        <f t="shared" si="9953"/>
        <v>0</v>
      </c>
      <c r="BH2050" s="166">
        <f t="shared" si="9953"/>
        <v>0</v>
      </c>
      <c r="BI2050" s="166"/>
      <c r="BV2050" s="142"/>
      <c r="CI2050" s="142"/>
      <c r="CV2050" s="142"/>
      <c r="DI2050" s="142"/>
      <c r="DV2050" s="142"/>
      <c r="EI2050" s="142"/>
    </row>
    <row r="2051" spans="1:140" ht="15.75" hidden="1" x14ac:dyDescent="0.25">
      <c r="A2051" s="2" t="str">
        <f t="shared" ref="A2051:E2051" si="9954">A1844</f>
        <v>2022B</v>
      </c>
      <c r="B2051" s="1" t="str">
        <f t="shared" si="9954"/>
        <v>FH - 2022B</v>
      </c>
      <c r="C2051" s="1" t="str">
        <f t="shared" si="9954"/>
        <v>SPP FH - 2022B</v>
      </c>
      <c r="D2051" s="2" t="str">
        <f t="shared" si="9954"/>
        <v>FH - TBD2022B</v>
      </c>
      <c r="E2051" s="141" t="str">
        <f t="shared" si="9954"/>
        <v>SPP FH - 2022B</v>
      </c>
      <c r="F2051" s="119"/>
      <c r="G2051" s="194"/>
      <c r="H2051" s="194"/>
      <c r="J2051" s="166">
        <f t="shared" si="9861"/>
        <v>0</v>
      </c>
      <c r="K2051" s="166">
        <f t="shared" ref="K2051:U2051" si="9955">K1844+J2051</f>
        <v>0</v>
      </c>
      <c r="L2051" s="166">
        <f t="shared" si="9955"/>
        <v>0</v>
      </c>
      <c r="M2051" s="166">
        <f t="shared" si="9955"/>
        <v>0</v>
      </c>
      <c r="N2051" s="166">
        <f t="shared" si="9955"/>
        <v>0</v>
      </c>
      <c r="O2051" s="166">
        <f t="shared" si="9955"/>
        <v>0</v>
      </c>
      <c r="P2051" s="166">
        <f t="shared" si="9955"/>
        <v>0</v>
      </c>
      <c r="Q2051" s="166">
        <f t="shared" si="9955"/>
        <v>0</v>
      </c>
      <c r="R2051" s="166">
        <f t="shared" si="9955"/>
        <v>0</v>
      </c>
      <c r="S2051" s="166">
        <f t="shared" si="9955"/>
        <v>0</v>
      </c>
      <c r="T2051" s="166">
        <f t="shared" si="9955"/>
        <v>0</v>
      </c>
      <c r="U2051" s="166">
        <f t="shared" si="9955"/>
        <v>0</v>
      </c>
      <c r="V2051" s="166"/>
      <c r="W2051" s="166">
        <f t="shared" si="9863"/>
        <v>0</v>
      </c>
      <c r="X2051" s="166">
        <f t="shared" ref="X2051:AH2051" si="9956">X1844+W2051</f>
        <v>0</v>
      </c>
      <c r="Y2051" s="166">
        <f t="shared" si="9956"/>
        <v>0</v>
      </c>
      <c r="Z2051" s="166">
        <f t="shared" si="9956"/>
        <v>0</v>
      </c>
      <c r="AA2051" s="166">
        <f t="shared" si="9956"/>
        <v>0</v>
      </c>
      <c r="AB2051" s="166">
        <f t="shared" si="9956"/>
        <v>0</v>
      </c>
      <c r="AC2051" s="166">
        <f t="shared" si="9956"/>
        <v>0</v>
      </c>
      <c r="AD2051" s="166">
        <f t="shared" si="9956"/>
        <v>0</v>
      </c>
      <c r="AE2051" s="166">
        <f t="shared" si="9956"/>
        <v>0</v>
      </c>
      <c r="AF2051" s="166">
        <f t="shared" si="9956"/>
        <v>0</v>
      </c>
      <c r="AG2051" s="166">
        <f t="shared" si="9956"/>
        <v>0</v>
      </c>
      <c r="AH2051" s="166">
        <f t="shared" si="9956"/>
        <v>0</v>
      </c>
      <c r="AI2051" s="166"/>
      <c r="AJ2051" s="166">
        <f t="shared" si="9925"/>
        <v>0</v>
      </c>
      <c r="AK2051" s="166">
        <f t="shared" ref="AK2051:AU2051" si="9957">AK1844+AJ2051</f>
        <v>0</v>
      </c>
      <c r="AL2051" s="166">
        <f t="shared" si="9957"/>
        <v>0</v>
      </c>
      <c r="AM2051" s="166">
        <f t="shared" si="9957"/>
        <v>0</v>
      </c>
      <c r="AN2051" s="166">
        <f t="shared" si="9957"/>
        <v>0</v>
      </c>
      <c r="AO2051" s="166">
        <f t="shared" si="9957"/>
        <v>0</v>
      </c>
      <c r="AP2051" s="166">
        <f t="shared" si="9957"/>
        <v>0</v>
      </c>
      <c r="AQ2051" s="166">
        <f t="shared" si="9957"/>
        <v>0</v>
      </c>
      <c r="AR2051" s="166">
        <f t="shared" si="9957"/>
        <v>0</v>
      </c>
      <c r="AS2051" s="166">
        <f t="shared" si="9957"/>
        <v>0</v>
      </c>
      <c r="AT2051" s="166">
        <f t="shared" si="9957"/>
        <v>0</v>
      </c>
      <c r="AU2051" s="166">
        <f t="shared" si="9957"/>
        <v>0</v>
      </c>
      <c r="AV2051" s="166"/>
      <c r="AW2051" s="166">
        <f t="shared" si="9927"/>
        <v>0</v>
      </c>
      <c r="AX2051" s="166">
        <f t="shared" ref="AX2051:BH2051" si="9958">AX1844+AW2051</f>
        <v>0</v>
      </c>
      <c r="AY2051" s="166">
        <f t="shared" si="9958"/>
        <v>0</v>
      </c>
      <c r="AZ2051" s="166">
        <f t="shared" si="9958"/>
        <v>0</v>
      </c>
      <c r="BA2051" s="166">
        <f t="shared" si="9958"/>
        <v>0</v>
      </c>
      <c r="BB2051" s="166">
        <f t="shared" si="9958"/>
        <v>0</v>
      </c>
      <c r="BC2051" s="166">
        <f t="shared" si="9958"/>
        <v>0</v>
      </c>
      <c r="BD2051" s="166">
        <f t="shared" si="9958"/>
        <v>0</v>
      </c>
      <c r="BE2051" s="166">
        <f t="shared" si="9958"/>
        <v>0</v>
      </c>
      <c r="BF2051" s="166">
        <f t="shared" si="9958"/>
        <v>0</v>
      </c>
      <c r="BG2051" s="166">
        <f t="shared" si="9958"/>
        <v>0</v>
      </c>
      <c r="BH2051" s="166">
        <f t="shared" si="9958"/>
        <v>0</v>
      </c>
      <c r="BI2051" s="166"/>
      <c r="BJ2051" s="2" t="e">
        <f>#REF!</f>
        <v>#REF!</v>
      </c>
      <c r="BK2051" s="2" t="e">
        <f>#REF!</f>
        <v>#REF!</v>
      </c>
      <c r="BL2051" s="2" t="e">
        <f>#REF!</f>
        <v>#REF!</v>
      </c>
      <c r="BM2051" s="2" t="e">
        <f>#REF!</f>
        <v>#REF!</v>
      </c>
      <c r="BN2051" s="2" t="e">
        <f>#REF!</f>
        <v>#REF!</v>
      </c>
      <c r="BO2051" s="2" t="e">
        <f>#REF!</f>
        <v>#REF!</v>
      </c>
      <c r="BP2051" s="2" t="e">
        <f>#REF!</f>
        <v>#REF!</v>
      </c>
      <c r="BQ2051" s="2" t="e">
        <f>#REF!</f>
        <v>#REF!</v>
      </c>
      <c r="BR2051" s="2" t="e">
        <f>#REF!</f>
        <v>#REF!</v>
      </c>
      <c r="BS2051" s="2" t="e">
        <f>#REF!</f>
        <v>#REF!</v>
      </c>
      <c r="BT2051" s="2" t="e">
        <f>#REF!</f>
        <v>#REF!</v>
      </c>
      <c r="BU2051" s="2" t="e">
        <f>#REF!</f>
        <v>#REF!</v>
      </c>
      <c r="BV2051" s="142" t="e">
        <f t="shared" ref="BV2051" si="9959">SUM(BJ2051:BU2051)</f>
        <v>#REF!</v>
      </c>
      <c r="BW2051" s="2" t="e">
        <f>#REF!</f>
        <v>#REF!</v>
      </c>
      <c r="BX2051" s="2" t="e">
        <f>#REF!</f>
        <v>#REF!</v>
      </c>
      <c r="BY2051" s="2" t="e">
        <f>#REF!</f>
        <v>#REF!</v>
      </c>
      <c r="BZ2051" s="2" t="e">
        <f>#REF!</f>
        <v>#REF!</v>
      </c>
      <c r="CA2051" s="2" t="e">
        <f>#REF!</f>
        <v>#REF!</v>
      </c>
      <c r="CB2051" s="2" t="e">
        <f>#REF!</f>
        <v>#REF!</v>
      </c>
      <c r="CC2051" s="2" t="e">
        <f>#REF!</f>
        <v>#REF!</v>
      </c>
      <c r="CD2051" s="2" t="e">
        <f>#REF!</f>
        <v>#REF!</v>
      </c>
      <c r="CE2051" s="2" t="e">
        <f>#REF!</f>
        <v>#REF!</v>
      </c>
      <c r="CF2051" s="2" t="e">
        <f>#REF!</f>
        <v>#REF!</v>
      </c>
      <c r="CG2051" s="2" t="e">
        <f>#REF!</f>
        <v>#REF!</v>
      </c>
      <c r="CH2051" s="2" t="e">
        <f>#REF!</f>
        <v>#REF!</v>
      </c>
      <c r="CI2051" s="142" t="e">
        <f t="shared" ref="CI2051" si="9960">SUM(BW2051:CH2051)</f>
        <v>#REF!</v>
      </c>
      <c r="CJ2051" s="2" t="e">
        <f>#REF!</f>
        <v>#REF!</v>
      </c>
      <c r="CK2051" s="2" t="e">
        <f>#REF!</f>
        <v>#REF!</v>
      </c>
      <c r="CL2051" s="2" t="e">
        <f>#REF!</f>
        <v>#REF!</v>
      </c>
      <c r="CM2051" s="2" t="e">
        <f>#REF!</f>
        <v>#REF!</v>
      </c>
      <c r="CN2051" s="2" t="e">
        <f>#REF!</f>
        <v>#REF!</v>
      </c>
      <c r="CO2051" s="2" t="e">
        <f>#REF!</f>
        <v>#REF!</v>
      </c>
      <c r="CP2051" s="2" t="e">
        <f>#REF!</f>
        <v>#REF!</v>
      </c>
      <c r="CQ2051" s="2" t="e">
        <f>#REF!</f>
        <v>#REF!</v>
      </c>
      <c r="CR2051" s="2" t="e">
        <f>#REF!</f>
        <v>#REF!</v>
      </c>
      <c r="CS2051" s="2" t="e">
        <f>#REF!</f>
        <v>#REF!</v>
      </c>
      <c r="CT2051" s="2" t="e">
        <f>#REF!</f>
        <v>#REF!</v>
      </c>
      <c r="CU2051" s="2" t="e">
        <f>#REF!</f>
        <v>#REF!</v>
      </c>
      <c r="CV2051" s="142" t="e">
        <f t="shared" ref="CV2051" si="9961">SUM(CJ2051:CU2051)</f>
        <v>#REF!</v>
      </c>
      <c r="CW2051" s="2" t="e">
        <f>#REF!</f>
        <v>#REF!</v>
      </c>
      <c r="CX2051" s="2" t="e">
        <f>#REF!</f>
        <v>#REF!</v>
      </c>
      <c r="CY2051" s="2" t="e">
        <f>#REF!</f>
        <v>#REF!</v>
      </c>
      <c r="CZ2051" s="2" t="e">
        <f>#REF!</f>
        <v>#REF!</v>
      </c>
      <c r="DA2051" s="2" t="e">
        <f>#REF!</f>
        <v>#REF!</v>
      </c>
      <c r="DB2051" s="2" t="e">
        <f>#REF!</f>
        <v>#REF!</v>
      </c>
      <c r="DC2051" s="2" t="e">
        <f>#REF!</f>
        <v>#REF!</v>
      </c>
      <c r="DD2051" s="2" t="e">
        <f>#REF!</f>
        <v>#REF!</v>
      </c>
      <c r="DE2051" s="2" t="e">
        <f>#REF!</f>
        <v>#REF!</v>
      </c>
      <c r="DF2051" s="2" t="e">
        <f>#REF!</f>
        <v>#REF!</v>
      </c>
      <c r="DG2051" s="2" t="e">
        <f>#REF!</f>
        <v>#REF!</v>
      </c>
      <c r="DH2051" s="2" t="e">
        <f>#REF!</f>
        <v>#REF!</v>
      </c>
      <c r="DI2051" s="142" t="e">
        <f t="shared" ref="DI2051" si="9962">SUM(CW2051:DH2051)</f>
        <v>#REF!</v>
      </c>
      <c r="DJ2051" s="2" t="e">
        <f>#REF!</f>
        <v>#REF!</v>
      </c>
      <c r="DK2051" s="2" t="e">
        <f>#REF!</f>
        <v>#REF!</v>
      </c>
      <c r="DL2051" s="2" t="e">
        <f>#REF!</f>
        <v>#REF!</v>
      </c>
      <c r="DM2051" s="2" t="e">
        <f>#REF!</f>
        <v>#REF!</v>
      </c>
      <c r="DN2051" s="2" t="e">
        <f>#REF!</f>
        <v>#REF!</v>
      </c>
      <c r="DO2051" s="2" t="e">
        <f>#REF!</f>
        <v>#REF!</v>
      </c>
      <c r="DP2051" s="2" t="e">
        <f>#REF!</f>
        <v>#REF!</v>
      </c>
      <c r="DQ2051" s="2" t="e">
        <f>#REF!</f>
        <v>#REF!</v>
      </c>
      <c r="DR2051" s="2" t="e">
        <f>#REF!</f>
        <v>#REF!</v>
      </c>
      <c r="DS2051" s="2" t="e">
        <f>#REF!</f>
        <v>#REF!</v>
      </c>
      <c r="DT2051" s="2" t="e">
        <f>#REF!</f>
        <v>#REF!</v>
      </c>
      <c r="DU2051" s="2" t="e">
        <f>#REF!</f>
        <v>#REF!</v>
      </c>
      <c r="DV2051" s="142" t="e">
        <f t="shared" ref="DV2051" si="9963">SUM(DJ2051:DU2051)</f>
        <v>#REF!</v>
      </c>
      <c r="DW2051" s="2" t="e">
        <f>#REF!</f>
        <v>#REF!</v>
      </c>
      <c r="DX2051" s="2" t="e">
        <f>#REF!</f>
        <v>#REF!</v>
      </c>
      <c r="DY2051" s="2" t="e">
        <f>#REF!</f>
        <v>#REF!</v>
      </c>
      <c r="DZ2051" s="2" t="e">
        <f>#REF!</f>
        <v>#REF!</v>
      </c>
      <c r="EA2051" s="2" t="e">
        <f>#REF!</f>
        <v>#REF!</v>
      </c>
      <c r="EB2051" s="2" t="e">
        <f>#REF!</f>
        <v>#REF!</v>
      </c>
      <c r="EC2051" s="2" t="e">
        <f>#REF!</f>
        <v>#REF!</v>
      </c>
      <c r="ED2051" s="2" t="e">
        <f>#REF!</f>
        <v>#REF!</v>
      </c>
      <c r="EE2051" s="2" t="e">
        <f>#REF!</f>
        <v>#REF!</v>
      </c>
      <c r="EF2051" s="2" t="e">
        <f>#REF!</f>
        <v>#REF!</v>
      </c>
      <c r="EG2051" s="2" t="e">
        <f>#REF!</f>
        <v>#REF!</v>
      </c>
      <c r="EH2051" s="2" t="e">
        <f>#REF!</f>
        <v>#REF!</v>
      </c>
      <c r="EI2051" s="142" t="e">
        <f t="shared" ref="EI2051" si="9964">SUM(DW2051:EH2051)</f>
        <v>#REF!</v>
      </c>
      <c r="EJ2051" s="2" t="e">
        <f t="shared" ref="EJ2051" si="9965">EI2051+DV2051+DI2051+CV2051+CI2051+BV2051+BI2051+AV2051+AI2051+V2051</f>
        <v>#REF!</v>
      </c>
    </row>
    <row r="2052" spans="1:140" ht="15.75" x14ac:dyDescent="0.25">
      <c r="B2052" s="1" t="s">
        <v>220</v>
      </c>
      <c r="E2052" s="141"/>
      <c r="I2052" s="191">
        <f>SUM(I1849:I2051)</f>
        <v>0</v>
      </c>
      <c r="J2052" s="159">
        <f>SUM(J1849:J2051)</f>
        <v>0</v>
      </c>
      <c r="K2052" s="159">
        <f t="shared" ref="K2052:O2052" si="9966">SUM(K1849:K2051)</f>
        <v>0</v>
      </c>
      <c r="L2052" s="159">
        <f t="shared" si="9966"/>
        <v>0</v>
      </c>
      <c r="M2052" s="159">
        <f t="shared" si="9966"/>
        <v>0</v>
      </c>
      <c r="N2052" s="159">
        <f t="shared" si="9966"/>
        <v>0</v>
      </c>
      <c r="O2052" s="159">
        <f t="shared" si="9966"/>
        <v>0</v>
      </c>
      <c r="P2052" s="159">
        <f t="shared" ref="P2052:U2052" si="9967">SUM(P1849:P2051)</f>
        <v>0</v>
      </c>
      <c r="Q2052" s="159">
        <f t="shared" si="9967"/>
        <v>0</v>
      </c>
      <c r="R2052" s="159">
        <f t="shared" si="9967"/>
        <v>0</v>
      </c>
      <c r="S2052" s="159">
        <f t="shared" si="9967"/>
        <v>0</v>
      </c>
      <c r="T2052" s="159">
        <f t="shared" si="9967"/>
        <v>0</v>
      </c>
      <c r="U2052" s="159">
        <f t="shared" si="9967"/>
        <v>0</v>
      </c>
      <c r="V2052" s="154">
        <f>V1845+I2052-U2052</f>
        <v>0</v>
      </c>
      <c r="W2052" s="159">
        <f>SUM(W1849:W2051)</f>
        <v>0</v>
      </c>
      <c r="X2052" s="159">
        <f t="shared" ref="X2052:AH2052" si="9968">SUM(X1849:X2051)</f>
        <v>-44.404020000000003</v>
      </c>
      <c r="Y2052" s="159">
        <f t="shared" si="9968"/>
        <v>-93.886340000000018</v>
      </c>
      <c r="Z2052" s="159">
        <f t="shared" si="9968"/>
        <v>-143.36866000000003</v>
      </c>
      <c r="AA2052" s="159">
        <f t="shared" si="9968"/>
        <v>-192.85098000000005</v>
      </c>
      <c r="AB2052" s="159">
        <f t="shared" si="9968"/>
        <v>-242.33330000000007</v>
      </c>
      <c r="AC2052" s="159">
        <f t="shared" si="9968"/>
        <v>-291.81562000000008</v>
      </c>
      <c r="AD2052" s="159">
        <f t="shared" si="9968"/>
        <v>-384.2900600000001</v>
      </c>
      <c r="AE2052" s="159">
        <f t="shared" si="9968"/>
        <v>-478.62450000000013</v>
      </c>
      <c r="AF2052" s="159">
        <f t="shared" si="9968"/>
        <v>-572.95894000000021</v>
      </c>
      <c r="AG2052" s="159">
        <f t="shared" si="9968"/>
        <v>-3191.3355483333335</v>
      </c>
      <c r="AH2052" s="159">
        <f t="shared" si="9968"/>
        <v>-5810.7121566666674</v>
      </c>
      <c r="AI2052" s="154">
        <f>AI1845+U2052-AH2052</f>
        <v>0</v>
      </c>
      <c r="AJ2052" s="159">
        <f>SUM(AJ1849:AJ2051)</f>
        <v>-8243.4927249999982</v>
      </c>
      <c r="AK2052" s="159">
        <f t="shared" ref="AK2052" si="9969">SUM(AK1849:AK2051)</f>
        <v>-13226.802186666671</v>
      </c>
      <c r="AL2052" s="159">
        <f t="shared" ref="AL2052" si="9970">SUM(AL1849:AL2051)</f>
        <v>-23583.357345</v>
      </c>
      <c r="AM2052" s="159">
        <f t="shared" ref="AM2052" si="9971">SUM(AM1849:AM2051)</f>
        <v>-40880.341891999982</v>
      </c>
      <c r="AN2052" s="159">
        <f t="shared" ref="AN2052" si="9972">SUM(AN1849:AN2051)</f>
        <v>-58177.326439000019</v>
      </c>
      <c r="AO2052" s="159">
        <f t="shared" ref="AO2052" si="9973">SUM(AO1849:AO2051)</f>
        <v>-77002.340538000004</v>
      </c>
      <c r="AP2052" s="159">
        <f t="shared" ref="AP2052" si="9974">SUM(AP1849:AP2051)</f>
        <v>-97882.781264000005</v>
      </c>
      <c r="AQ2052" s="159">
        <f t="shared" ref="AQ2052" si="9975">SUM(AQ1849:AQ2051)</f>
        <v>-122679.19777333332</v>
      </c>
      <c r="AR2052" s="159">
        <f t="shared" ref="AR2052" si="9976">SUM(AR1849:AR2051)</f>
        <v>-147475.61428266668</v>
      </c>
      <c r="AS2052" s="159">
        <f t="shared" ref="AS2052" si="9977">SUM(AS1849:AS2051)</f>
        <v>-175482.24129399995</v>
      </c>
      <c r="AT2052" s="159">
        <f t="shared" ref="AT2052" si="9978">SUM(AT1849:AT2051)</f>
        <v>-209207.81869200003</v>
      </c>
      <c r="AU2052" s="159">
        <f t="shared" ref="AU2052" si="9979">SUM(AU1849:AU2051)</f>
        <v>-243932.39608999997</v>
      </c>
      <c r="AV2052" s="154">
        <f>AV1845+AH2052-AU2052</f>
        <v>0</v>
      </c>
      <c r="AW2052" s="159">
        <f>SUM(AW1849:AW2051)</f>
        <v>-288305.10252370837</v>
      </c>
      <c r="AX2052" s="159">
        <f t="shared" ref="AX2052:BH2052" si="9980">SUM(AX1849:AX2051)</f>
        <v>-337279.07773708343</v>
      </c>
      <c r="AY2052" s="159">
        <f t="shared" si="9980"/>
        <v>-386861.31163845828</v>
      </c>
      <c r="AZ2052" s="159">
        <f t="shared" si="9980"/>
        <v>-440415.96062983334</v>
      </c>
      <c r="BA2052" s="159">
        <f t="shared" si="9980"/>
        <v>-494217.27628787496</v>
      </c>
      <c r="BB2052" s="159">
        <f t="shared" si="9980"/>
        <v>-548265.25861258339</v>
      </c>
      <c r="BC2052" s="159">
        <f t="shared" si="9980"/>
        <v>-602769.57427062502</v>
      </c>
      <c r="BD2052" s="159">
        <f t="shared" si="9980"/>
        <v>-657643.88992866664</v>
      </c>
      <c r="BE2052" s="159">
        <f t="shared" si="9980"/>
        <v>-713011.53892004176</v>
      </c>
      <c r="BF2052" s="159">
        <f t="shared" si="9980"/>
        <v>-777495.84110775031</v>
      </c>
      <c r="BG2052" s="159">
        <f t="shared" si="9980"/>
        <v>-842473.47662879189</v>
      </c>
      <c r="BH2052" s="159">
        <f t="shared" si="9980"/>
        <v>-907941.17961649981</v>
      </c>
      <c r="BI2052" s="154">
        <f>BI1845+AU2052-BH2052</f>
        <v>0</v>
      </c>
      <c r="BJ2052" s="159" t="e">
        <f>SUM(#REF!)</f>
        <v>#REF!</v>
      </c>
      <c r="BK2052" s="159" t="e">
        <f>SUM(#REF!)</f>
        <v>#REF!</v>
      </c>
      <c r="BL2052" s="159" t="e">
        <f>SUM(#REF!)</f>
        <v>#REF!</v>
      </c>
      <c r="BM2052" s="159" t="e">
        <f>SUM(#REF!)</f>
        <v>#REF!</v>
      </c>
      <c r="BN2052" s="159" t="e">
        <f>SUM(#REF!)</f>
        <v>#REF!</v>
      </c>
      <c r="BO2052" s="159" t="e">
        <f>SUM(#REF!)</f>
        <v>#REF!</v>
      </c>
      <c r="BP2052" s="159" t="e">
        <f>SUM(#REF!)</f>
        <v>#REF!</v>
      </c>
      <c r="BQ2052" s="159" t="e">
        <f>SUM(#REF!)</f>
        <v>#REF!</v>
      </c>
      <c r="BR2052" s="159" t="e">
        <f>SUM(#REF!)</f>
        <v>#REF!</v>
      </c>
      <c r="BS2052" s="159" t="e">
        <f>SUM(#REF!)</f>
        <v>#REF!</v>
      </c>
      <c r="BT2052" s="159" t="e">
        <f>SUM(#REF!)</f>
        <v>#REF!</v>
      </c>
      <c r="BU2052" s="159" t="e">
        <f>SUM(#REF!)</f>
        <v>#REF!</v>
      </c>
      <c r="BV2052" s="154" t="e">
        <f>BV1845+BH2052-BU2052</f>
        <v>#REF!</v>
      </c>
      <c r="BW2052" s="159" t="e">
        <f>SUM(#REF!)</f>
        <v>#REF!</v>
      </c>
      <c r="BX2052" s="159" t="e">
        <f>SUM(#REF!)</f>
        <v>#REF!</v>
      </c>
      <c r="BY2052" s="159" t="e">
        <f>SUM(#REF!)</f>
        <v>#REF!</v>
      </c>
      <c r="BZ2052" s="159" t="e">
        <f>SUM(#REF!)</f>
        <v>#REF!</v>
      </c>
      <c r="CA2052" s="159" t="e">
        <f>SUM(#REF!)</f>
        <v>#REF!</v>
      </c>
      <c r="CB2052" s="159" t="e">
        <f>SUM(#REF!)</f>
        <v>#REF!</v>
      </c>
      <c r="CC2052" s="159" t="e">
        <f>SUM(#REF!)</f>
        <v>#REF!</v>
      </c>
      <c r="CD2052" s="159" t="e">
        <f>SUM(#REF!)</f>
        <v>#REF!</v>
      </c>
      <c r="CE2052" s="159" t="e">
        <f>SUM(#REF!)</f>
        <v>#REF!</v>
      </c>
      <c r="CF2052" s="159" t="e">
        <f>SUM(#REF!)</f>
        <v>#REF!</v>
      </c>
      <c r="CG2052" s="159" t="e">
        <f>SUM(#REF!)</f>
        <v>#REF!</v>
      </c>
      <c r="CH2052" s="159" t="e">
        <f>SUM(#REF!)</f>
        <v>#REF!</v>
      </c>
      <c r="CI2052" s="154" t="e">
        <f>CI1845+BU2052-CH2052</f>
        <v>#REF!</v>
      </c>
      <c r="CJ2052" s="159" t="e">
        <f>SUM(#REF!)</f>
        <v>#REF!</v>
      </c>
      <c r="CK2052" s="159" t="e">
        <f>SUM(#REF!)</f>
        <v>#REF!</v>
      </c>
      <c r="CL2052" s="159" t="e">
        <f>SUM(#REF!)</f>
        <v>#REF!</v>
      </c>
      <c r="CM2052" s="159" t="e">
        <f>SUM(#REF!)</f>
        <v>#REF!</v>
      </c>
      <c r="CN2052" s="159" t="e">
        <f>SUM(#REF!)</f>
        <v>#REF!</v>
      </c>
      <c r="CO2052" s="159" t="e">
        <f>SUM(#REF!)</f>
        <v>#REF!</v>
      </c>
      <c r="CP2052" s="159" t="e">
        <f>SUM(#REF!)</f>
        <v>#REF!</v>
      </c>
      <c r="CQ2052" s="159" t="e">
        <f>SUM(#REF!)</f>
        <v>#REF!</v>
      </c>
      <c r="CR2052" s="159" t="e">
        <f>SUM(#REF!)</f>
        <v>#REF!</v>
      </c>
      <c r="CS2052" s="159" t="e">
        <f>SUM(#REF!)</f>
        <v>#REF!</v>
      </c>
      <c r="CT2052" s="159" t="e">
        <f>SUM(#REF!)</f>
        <v>#REF!</v>
      </c>
      <c r="CU2052" s="159" t="e">
        <f>SUM(#REF!)</f>
        <v>#REF!</v>
      </c>
      <c r="CV2052" s="154" t="e">
        <f>CV1845+CH2052-CU2052</f>
        <v>#REF!</v>
      </c>
      <c r="CW2052" s="159" t="e">
        <f>SUM(#REF!)</f>
        <v>#REF!</v>
      </c>
      <c r="CX2052" s="159" t="e">
        <f>SUM(#REF!)</f>
        <v>#REF!</v>
      </c>
      <c r="CY2052" s="159" t="e">
        <f>SUM(#REF!)</f>
        <v>#REF!</v>
      </c>
      <c r="CZ2052" s="159" t="e">
        <f>SUM(#REF!)</f>
        <v>#REF!</v>
      </c>
      <c r="DA2052" s="159" t="e">
        <f>SUM(#REF!)</f>
        <v>#REF!</v>
      </c>
      <c r="DB2052" s="159" t="e">
        <f>SUM(#REF!)</f>
        <v>#REF!</v>
      </c>
      <c r="DC2052" s="159" t="e">
        <f>SUM(#REF!)</f>
        <v>#REF!</v>
      </c>
      <c r="DD2052" s="159" t="e">
        <f>SUM(#REF!)</f>
        <v>#REF!</v>
      </c>
      <c r="DE2052" s="159" t="e">
        <f>SUM(#REF!)</f>
        <v>#REF!</v>
      </c>
      <c r="DF2052" s="159" t="e">
        <f>SUM(#REF!)</f>
        <v>#REF!</v>
      </c>
      <c r="DG2052" s="159" t="e">
        <f>SUM(#REF!)</f>
        <v>#REF!</v>
      </c>
      <c r="DH2052" s="159" t="e">
        <f>SUM(#REF!)</f>
        <v>#REF!</v>
      </c>
      <c r="DI2052" s="154" t="e">
        <f>DI1845+CU2052-DH2052</f>
        <v>#REF!</v>
      </c>
      <c r="DJ2052" s="159" t="e">
        <f>SUM(#REF!)</f>
        <v>#REF!</v>
      </c>
      <c r="DK2052" s="159" t="e">
        <f>SUM(#REF!)</f>
        <v>#REF!</v>
      </c>
      <c r="DL2052" s="159" t="e">
        <f>SUM(#REF!)</f>
        <v>#REF!</v>
      </c>
      <c r="DM2052" s="159" t="e">
        <f>SUM(#REF!)</f>
        <v>#REF!</v>
      </c>
      <c r="DN2052" s="159" t="e">
        <f>SUM(#REF!)</f>
        <v>#REF!</v>
      </c>
      <c r="DO2052" s="159" t="e">
        <f>SUM(#REF!)</f>
        <v>#REF!</v>
      </c>
      <c r="DP2052" s="159" t="e">
        <f>SUM(#REF!)</f>
        <v>#REF!</v>
      </c>
      <c r="DQ2052" s="159" t="e">
        <f>SUM(#REF!)</f>
        <v>#REF!</v>
      </c>
      <c r="DR2052" s="159" t="e">
        <f>SUM(#REF!)</f>
        <v>#REF!</v>
      </c>
      <c r="DS2052" s="159" t="e">
        <f>SUM(#REF!)</f>
        <v>#REF!</v>
      </c>
      <c r="DT2052" s="159" t="e">
        <f>SUM(#REF!)</f>
        <v>#REF!</v>
      </c>
      <c r="DU2052" s="159" t="e">
        <f>SUM(#REF!)</f>
        <v>#REF!</v>
      </c>
      <c r="DV2052" s="154" t="e">
        <f>DV1845+DH2052-DU2052</f>
        <v>#REF!</v>
      </c>
      <c r="DW2052" s="159" t="e">
        <f>SUM(#REF!)</f>
        <v>#REF!</v>
      </c>
      <c r="DX2052" s="159" t="e">
        <f>SUM(#REF!)</f>
        <v>#REF!</v>
      </c>
      <c r="DY2052" s="159" t="e">
        <f>SUM(#REF!)</f>
        <v>#REF!</v>
      </c>
      <c r="DZ2052" s="159" t="e">
        <f>SUM(#REF!)</f>
        <v>#REF!</v>
      </c>
      <c r="EA2052" s="159" t="e">
        <f>SUM(#REF!)</f>
        <v>#REF!</v>
      </c>
      <c r="EB2052" s="159" t="e">
        <f>SUM(#REF!)</f>
        <v>#REF!</v>
      </c>
      <c r="EC2052" s="159" t="e">
        <f>SUM(#REF!)</f>
        <v>#REF!</v>
      </c>
      <c r="ED2052" s="159" t="e">
        <f>SUM(#REF!)</f>
        <v>#REF!</v>
      </c>
      <c r="EE2052" s="159" t="e">
        <f>SUM(#REF!)</f>
        <v>#REF!</v>
      </c>
      <c r="EF2052" s="159" t="e">
        <f>SUM(#REF!)</f>
        <v>#REF!</v>
      </c>
      <c r="EG2052" s="159" t="e">
        <f>SUM(#REF!)</f>
        <v>#REF!</v>
      </c>
      <c r="EH2052" s="159" t="e">
        <f>SUM(#REF!)</f>
        <v>#REF!</v>
      </c>
      <c r="EI2052" s="154" t="e">
        <f>EI1845+DU2052-EH2052</f>
        <v>#REF!</v>
      </c>
    </row>
    <row r="2055" spans="1:140" ht="21.75" x14ac:dyDescent="0.4">
      <c r="A2055" s="1"/>
      <c r="B2055" s="195" t="s">
        <v>159</v>
      </c>
      <c r="C2055" s="1"/>
      <c r="D2055" s="1"/>
      <c r="E2055" s="1"/>
      <c r="F2055" s="1"/>
      <c r="G2055" s="1"/>
      <c r="H2055" s="1"/>
      <c r="I2055" s="190" t="s">
        <v>166</v>
      </c>
      <c r="J2055" s="83" t="s">
        <v>87</v>
      </c>
      <c r="K2055" s="83" t="s">
        <v>88</v>
      </c>
      <c r="L2055" s="83" t="s">
        <v>89</v>
      </c>
      <c r="M2055" s="83" t="s">
        <v>90</v>
      </c>
      <c r="N2055" s="83" t="s">
        <v>48</v>
      </c>
      <c r="O2055" s="83" t="s">
        <v>91</v>
      </c>
      <c r="P2055" s="83" t="s">
        <v>92</v>
      </c>
      <c r="Q2055" s="83" t="s">
        <v>93</v>
      </c>
      <c r="R2055" s="83" t="s">
        <v>94</v>
      </c>
      <c r="S2055" s="83" t="s">
        <v>95</v>
      </c>
      <c r="T2055" s="83" t="s">
        <v>96</v>
      </c>
      <c r="U2055" s="83" t="s">
        <v>97</v>
      </c>
      <c r="V2055" s="140"/>
      <c r="W2055" s="83" t="s">
        <v>87</v>
      </c>
      <c r="X2055" s="83" t="s">
        <v>88</v>
      </c>
      <c r="Y2055" s="83" t="s">
        <v>89</v>
      </c>
      <c r="Z2055" s="83" t="s">
        <v>90</v>
      </c>
      <c r="AA2055" s="83" t="s">
        <v>48</v>
      </c>
      <c r="AB2055" s="83" t="s">
        <v>91</v>
      </c>
      <c r="AC2055" s="83" t="s">
        <v>92</v>
      </c>
      <c r="AD2055" s="83" t="s">
        <v>93</v>
      </c>
      <c r="AE2055" s="83" t="s">
        <v>94</v>
      </c>
      <c r="AF2055" s="83" t="s">
        <v>95</v>
      </c>
      <c r="AG2055" s="83" t="s">
        <v>96</v>
      </c>
      <c r="AH2055" s="83" t="s">
        <v>97</v>
      </c>
      <c r="AJ2055" s="83" t="s">
        <v>87</v>
      </c>
      <c r="AK2055" s="83" t="s">
        <v>88</v>
      </c>
      <c r="AL2055" s="83" t="s">
        <v>89</v>
      </c>
      <c r="AM2055" s="83" t="s">
        <v>90</v>
      </c>
      <c r="AN2055" s="83" t="s">
        <v>48</v>
      </c>
      <c r="AO2055" s="83" t="s">
        <v>91</v>
      </c>
      <c r="AP2055" s="83" t="s">
        <v>92</v>
      </c>
      <c r="AQ2055" s="83" t="s">
        <v>93</v>
      </c>
      <c r="AR2055" s="83" t="s">
        <v>94</v>
      </c>
      <c r="AS2055" s="83" t="s">
        <v>95</v>
      </c>
      <c r="AT2055" s="83" t="s">
        <v>96</v>
      </c>
      <c r="AU2055" s="83" t="s">
        <v>97</v>
      </c>
      <c r="AW2055" s="83" t="s">
        <v>87</v>
      </c>
      <c r="AX2055" s="83" t="s">
        <v>88</v>
      </c>
      <c r="AY2055" s="83" t="s">
        <v>89</v>
      </c>
      <c r="AZ2055" s="83" t="s">
        <v>90</v>
      </c>
      <c r="BA2055" s="83" t="s">
        <v>48</v>
      </c>
      <c r="BB2055" s="83" t="s">
        <v>91</v>
      </c>
      <c r="BC2055" s="83" t="s">
        <v>92</v>
      </c>
      <c r="BD2055" s="83" t="s">
        <v>93</v>
      </c>
      <c r="BE2055" s="83" t="s">
        <v>94</v>
      </c>
      <c r="BF2055" s="83" t="s">
        <v>95</v>
      </c>
      <c r="BG2055" s="83" t="s">
        <v>96</v>
      </c>
      <c r="BH2055" s="83" t="s">
        <v>97</v>
      </c>
    </row>
    <row r="2056" spans="1:140" ht="15.75" outlineLevel="1" x14ac:dyDescent="0.25">
      <c r="A2056" s="2">
        <f t="shared" ref="A2056:E2065" si="9981">A5</f>
        <v>1</v>
      </c>
      <c r="B2056" s="86" t="str">
        <f t="shared" si="9981"/>
        <v>PRE-09580</v>
      </c>
      <c r="C2056" s="86" t="str">
        <f t="shared" si="9981"/>
        <v>SPP FH - E Winterhaven 13308</v>
      </c>
      <c r="D2056" s="2" t="str">
        <f t="shared" si="9981"/>
        <v>PRE-09580.1</v>
      </c>
      <c r="E2056" s="141" t="str">
        <f t="shared" si="9981"/>
        <v>SPP FH - E Winterhaven 13308 - OH Feed</v>
      </c>
      <c r="I2056" s="178">
        <v>0</v>
      </c>
      <c r="J2056" s="166">
        <f t="shared" ref="J2056:U2065" si="9982">+(SUMIFS(J$392:J$607,$A$392:$A$607,$A2056,$D$392:$D$607,$D2056))-(SUMIFS(J$828:J$1043,$A$828:$A$1043,$A2056,$D$828:$D$1043,$D2056))+(SUMIFS(J$1046:J$1237,$A$1046:$A$1237,$A2056,$D$1046:$D$1237,$D2056))-(SUMIFS(J$1848:J$2052,$A$1848:$A$2052,$A2056,$D$1848:$D$2052,$D2056))</f>
        <v>0</v>
      </c>
      <c r="K2056" s="166">
        <f t="shared" si="9982"/>
        <v>0</v>
      </c>
      <c r="L2056" s="166">
        <f t="shared" si="9982"/>
        <v>0</v>
      </c>
      <c r="M2056" s="166">
        <f t="shared" si="9982"/>
        <v>0</v>
      </c>
      <c r="N2056" s="166">
        <f t="shared" si="9982"/>
        <v>2000.29</v>
      </c>
      <c r="O2056" s="166">
        <f t="shared" si="9982"/>
        <v>6838.13</v>
      </c>
      <c r="P2056" s="166">
        <f t="shared" si="9982"/>
        <v>67947.350000000006</v>
      </c>
      <c r="Q2056" s="166">
        <f t="shared" si="9982"/>
        <v>81379.210000000006</v>
      </c>
      <c r="R2056" s="166">
        <f t="shared" si="9982"/>
        <v>529671.29999999981</v>
      </c>
      <c r="S2056" s="166">
        <f t="shared" si="9982"/>
        <v>533415.13999999978</v>
      </c>
      <c r="T2056" s="166">
        <f t="shared" si="9982"/>
        <v>536931.0299999998</v>
      </c>
      <c r="U2056" s="166">
        <f t="shared" si="9982"/>
        <v>539549.89999999979</v>
      </c>
      <c r="W2056" s="166">
        <f t="shared" ref="W2056:AH2065" si="9983">+(SUMIFS(W$392:W$607,$A$392:$A$607,$A2056,$D$392:$D$607,$D2056))-(SUMIFS(W$828:W$1043,$A$828:$A$1043,$A2056,$D$828:$D$1043,$D2056))+(SUMIFS(W$1046:W$1237,$A$1046:$A$1237,$A2056,$D$1046:$D$1237,$D2056))-(SUMIFS(W$1848:W$2052,$A$1848:$A$2052,$A2056,$D$1848:$D$2052,$D2056))</f>
        <v>566315.80999999982</v>
      </c>
      <c r="X2056" s="166">
        <f t="shared" si="9983"/>
        <v>691639.56999999983</v>
      </c>
      <c r="Y2056" s="166">
        <f t="shared" si="9983"/>
        <v>752913.94999999984</v>
      </c>
      <c r="Z2056" s="166">
        <f t="shared" si="9983"/>
        <v>761255.9099999998</v>
      </c>
      <c r="AA2056" s="166">
        <f t="shared" si="9983"/>
        <v>1033450.1699999998</v>
      </c>
      <c r="AB2056" s="166">
        <f t="shared" si="9983"/>
        <v>1128790.8099999998</v>
      </c>
      <c r="AC2056" s="166">
        <f t="shared" si="9983"/>
        <v>1199555.5999999999</v>
      </c>
      <c r="AD2056" s="166">
        <f t="shared" si="9983"/>
        <v>1263860.97</v>
      </c>
      <c r="AE2056" s="166">
        <f t="shared" si="9983"/>
        <v>1197688</v>
      </c>
      <c r="AF2056" s="166">
        <f t="shared" si="9983"/>
        <v>1365901.03</v>
      </c>
      <c r="AG2056" s="166">
        <f t="shared" si="9983"/>
        <v>1342590.36</v>
      </c>
      <c r="AH2056" s="166">
        <f t="shared" si="9983"/>
        <v>1359609.9700000002</v>
      </c>
      <c r="AI2056" s="166"/>
      <c r="AJ2056" s="166">
        <f t="shared" ref="AJ2056:AU2071" si="9984">+(SUMIFS(AJ$392:AJ$607,$A$392:$A$607,$A2056,$D$392:$D$607,$D2056))-(SUMIFS(AJ$828:AJ$1043,$A$828:$A$1043,$A2056,$D$828:$D$1043,$D2056))+(SUMIFS(AJ$1046:AJ$1237,$A$1046:$A$1237,$A2056,$D$1046:$D$1237,$D2056))-(SUMIFS(AJ$1848:AJ$2052,$A$1848:$A$2052,$A2056,$D$1848:$D$2052,$D2056))</f>
        <v>1359609.9700000002</v>
      </c>
      <c r="AK2056" s="166">
        <f t="shared" si="9984"/>
        <v>1359609.9700000002</v>
      </c>
      <c r="AL2056" s="166">
        <f t="shared" si="9984"/>
        <v>1359609.9700000002</v>
      </c>
      <c r="AM2056" s="166">
        <f t="shared" si="9984"/>
        <v>1359609.9700000002</v>
      </c>
      <c r="AN2056" s="166">
        <f t="shared" si="9984"/>
        <v>1359609.9700000002</v>
      </c>
      <c r="AO2056" s="166">
        <f t="shared" si="9984"/>
        <v>1359609.9700000002</v>
      </c>
      <c r="AP2056" s="166">
        <f t="shared" si="9984"/>
        <v>1359609.9700000002</v>
      </c>
      <c r="AQ2056" s="166">
        <f t="shared" si="9984"/>
        <v>1369609.9700000002</v>
      </c>
      <c r="AR2056" s="166">
        <f t="shared" si="9984"/>
        <v>1379609.9700000002</v>
      </c>
      <c r="AS2056" s="166">
        <f t="shared" si="9984"/>
        <v>1389609.9700000002</v>
      </c>
      <c r="AT2056" s="166">
        <f t="shared" si="9984"/>
        <v>1399609.9700000002</v>
      </c>
      <c r="AU2056" s="166">
        <f t="shared" si="9984"/>
        <v>1409609.9700000002</v>
      </c>
      <c r="AW2056" s="166">
        <f t="shared" ref="AW2056:BH2065" si="9985">+(SUMIFS(AW$392:AW$607,$A$392:$A$607,$A2056,$D$392:$D$607,$D2056))-(SUMIFS(AW$828:AW$1043,$A$828:$A$1043,$A2056,$D$828:$D$1043,$D2056))+(SUMIFS(AW$1046:AW$1237,$A$1046:$A$1237,$A2056,$D$1046:$D$1237,$D2056))-(SUMIFS(AW$1848:AW$2052,$A$1848:$A$2052,$A2056,$D$1848:$D$2052,$D2056))</f>
        <v>1609609.9700000002</v>
      </c>
      <c r="AX2056" s="166">
        <f t="shared" si="9985"/>
        <v>1809609.9700000002</v>
      </c>
      <c r="AY2056" s="166">
        <f t="shared" si="9985"/>
        <v>2009609.9700000002</v>
      </c>
      <c r="AZ2056" s="166">
        <f t="shared" si="9985"/>
        <v>2209609.9700000002</v>
      </c>
      <c r="BA2056" s="166">
        <f t="shared" si="9985"/>
        <v>2409609.9700000002</v>
      </c>
      <c r="BB2056" s="166">
        <f t="shared" si="9985"/>
        <v>2659609.9700000002</v>
      </c>
      <c r="BC2056" s="166">
        <f t="shared" si="9985"/>
        <v>2713315.97</v>
      </c>
      <c r="BD2056" s="166">
        <f t="shared" si="9985"/>
        <v>2713315.97</v>
      </c>
      <c r="BE2056" s="166">
        <f t="shared" si="9985"/>
        <v>2713315.9699999997</v>
      </c>
      <c r="BF2056" s="166">
        <f t="shared" si="9985"/>
        <v>2708296.3330296664</v>
      </c>
      <c r="BG2056" s="166">
        <f t="shared" si="9985"/>
        <v>2703276.6960593332</v>
      </c>
      <c r="BH2056" s="166">
        <f t="shared" si="9985"/>
        <v>2698257.0590889994</v>
      </c>
    </row>
    <row r="2057" spans="1:140" ht="15.75" outlineLevel="1" x14ac:dyDescent="0.25">
      <c r="A2057" s="2">
        <f t="shared" si="9981"/>
        <v>1</v>
      </c>
      <c r="B2057" s="86" t="str">
        <f t="shared" si="9981"/>
        <v>PRE-09580</v>
      </c>
      <c r="C2057" s="86" t="str">
        <f t="shared" si="9981"/>
        <v>SPP FH - E Winterhaven 13308</v>
      </c>
      <c r="D2057" s="2" t="str">
        <f t="shared" si="9981"/>
        <v>A2769355</v>
      </c>
      <c r="E2057" s="141" t="str">
        <f t="shared" si="9981"/>
        <v>SPP FH - E Winterhaven 13308 - OCR</v>
      </c>
      <c r="I2057" s="178">
        <v>0</v>
      </c>
      <c r="J2057" s="166">
        <f t="shared" si="9982"/>
        <v>0</v>
      </c>
      <c r="K2057" s="166">
        <f t="shared" si="9982"/>
        <v>0</v>
      </c>
      <c r="L2057" s="166">
        <f t="shared" si="9982"/>
        <v>0</v>
      </c>
      <c r="M2057" s="166">
        <f t="shared" si="9982"/>
        <v>0</v>
      </c>
      <c r="N2057" s="166">
        <f t="shared" si="9982"/>
        <v>0</v>
      </c>
      <c r="O2057" s="166">
        <f t="shared" si="9982"/>
        <v>0</v>
      </c>
      <c r="P2057" s="166">
        <f t="shared" si="9982"/>
        <v>0</v>
      </c>
      <c r="Q2057" s="166">
        <f t="shared" si="9982"/>
        <v>0</v>
      </c>
      <c r="R2057" s="166">
        <f t="shared" si="9982"/>
        <v>0</v>
      </c>
      <c r="S2057" s="166">
        <f t="shared" si="9982"/>
        <v>0</v>
      </c>
      <c r="T2057" s="166">
        <f t="shared" si="9982"/>
        <v>0</v>
      </c>
      <c r="U2057" s="166">
        <f t="shared" si="9982"/>
        <v>0</v>
      </c>
      <c r="W2057" s="166">
        <f t="shared" si="9983"/>
        <v>13065.920000000002</v>
      </c>
      <c r="X2057" s="166">
        <f t="shared" si="9983"/>
        <v>16612.27</v>
      </c>
      <c r="Y2057" s="166">
        <f t="shared" si="9983"/>
        <v>16612.27</v>
      </c>
      <c r="Z2057" s="166">
        <f t="shared" si="9983"/>
        <v>16612.27</v>
      </c>
      <c r="AA2057" s="166">
        <f t="shared" si="9983"/>
        <v>16612.27</v>
      </c>
      <c r="AB2057" s="166">
        <f t="shared" si="9983"/>
        <v>16612.27</v>
      </c>
      <c r="AC2057" s="166">
        <f t="shared" si="9983"/>
        <v>17051.95</v>
      </c>
      <c r="AD2057" s="166">
        <f t="shared" si="9983"/>
        <v>16848.75</v>
      </c>
      <c r="AE2057" s="166">
        <f t="shared" si="9983"/>
        <v>16645.55</v>
      </c>
      <c r="AF2057" s="166">
        <f t="shared" si="9983"/>
        <v>16442.350000000002</v>
      </c>
      <c r="AG2057" s="166">
        <f t="shared" si="9983"/>
        <v>16239.150000000001</v>
      </c>
      <c r="AH2057" s="166">
        <f t="shared" si="9983"/>
        <v>16035.95</v>
      </c>
      <c r="AI2057" s="166"/>
      <c r="AJ2057" s="166">
        <f t="shared" si="9984"/>
        <v>15832.75</v>
      </c>
      <c r="AK2057" s="166">
        <f t="shared" si="9984"/>
        <v>15629.550000000001</v>
      </c>
      <c r="AL2057" s="166">
        <f t="shared" si="9984"/>
        <v>15426.35</v>
      </c>
      <c r="AM2057" s="166">
        <f t="shared" si="9984"/>
        <v>15223.150000000001</v>
      </c>
      <c r="AN2057" s="166">
        <f t="shared" si="9984"/>
        <v>15019.95</v>
      </c>
      <c r="AO2057" s="166">
        <f t="shared" si="9984"/>
        <v>14816.75</v>
      </c>
      <c r="AP2057" s="166">
        <f t="shared" si="9984"/>
        <v>14613.550000000001</v>
      </c>
      <c r="AQ2057" s="166">
        <f t="shared" si="9984"/>
        <v>14410.35</v>
      </c>
      <c r="AR2057" s="166">
        <f t="shared" si="9984"/>
        <v>14207.150000000001</v>
      </c>
      <c r="AS2057" s="166">
        <f t="shared" si="9984"/>
        <v>14003.95</v>
      </c>
      <c r="AT2057" s="166">
        <f t="shared" si="9984"/>
        <v>13800.750000000002</v>
      </c>
      <c r="AU2057" s="166">
        <f t="shared" si="9984"/>
        <v>13597.550000000001</v>
      </c>
      <c r="AW2057" s="166">
        <f t="shared" si="9985"/>
        <v>13394.350000000002</v>
      </c>
      <c r="AX2057" s="166">
        <f t="shared" si="9985"/>
        <v>13191.150000000001</v>
      </c>
      <c r="AY2057" s="166">
        <f t="shared" si="9985"/>
        <v>12987.950000000003</v>
      </c>
      <c r="AZ2057" s="166">
        <f t="shared" si="9985"/>
        <v>12784.750000000002</v>
      </c>
      <c r="BA2057" s="166">
        <f t="shared" si="9985"/>
        <v>12581.550000000003</v>
      </c>
      <c r="BB2057" s="166">
        <f t="shared" si="9985"/>
        <v>12378.350000000002</v>
      </c>
      <c r="BC2057" s="166">
        <f t="shared" si="9985"/>
        <v>12175.150000000001</v>
      </c>
      <c r="BD2057" s="166">
        <f t="shared" si="9985"/>
        <v>11971.950000000003</v>
      </c>
      <c r="BE2057" s="166">
        <f t="shared" si="9985"/>
        <v>11768.750000000004</v>
      </c>
      <c r="BF2057" s="166">
        <f t="shared" si="9985"/>
        <v>11565.550000000003</v>
      </c>
      <c r="BG2057" s="166">
        <f t="shared" si="9985"/>
        <v>11362.350000000002</v>
      </c>
      <c r="BH2057" s="166">
        <f t="shared" si="9985"/>
        <v>11159.150000000003</v>
      </c>
    </row>
    <row r="2058" spans="1:140" ht="15.75" outlineLevel="1" x14ac:dyDescent="0.25">
      <c r="A2058" s="2">
        <f t="shared" si="9981"/>
        <v>2</v>
      </c>
      <c r="B2058" s="86" t="str">
        <f t="shared" si="9981"/>
        <v>PRE-09600</v>
      </c>
      <c r="C2058" s="86" t="str">
        <f t="shared" si="9981"/>
        <v>SPP FH - Knights 13807</v>
      </c>
      <c r="D2058" s="2" t="str">
        <f t="shared" si="9981"/>
        <v>PRE-09600.1</v>
      </c>
      <c r="E2058" s="141" t="str">
        <f t="shared" si="9981"/>
        <v>SPP FH - Knights 13807 - OH Feeder</v>
      </c>
      <c r="I2058" s="178">
        <v>0</v>
      </c>
      <c r="J2058" s="166">
        <f t="shared" si="9982"/>
        <v>0</v>
      </c>
      <c r="K2058" s="166">
        <f t="shared" si="9982"/>
        <v>0</v>
      </c>
      <c r="L2058" s="166">
        <f t="shared" si="9982"/>
        <v>0</v>
      </c>
      <c r="M2058" s="166">
        <f t="shared" si="9982"/>
        <v>0</v>
      </c>
      <c r="N2058" s="166">
        <f t="shared" si="9982"/>
        <v>4476.8100000000004</v>
      </c>
      <c r="O2058" s="166">
        <f t="shared" si="9982"/>
        <v>9460.68</v>
      </c>
      <c r="P2058" s="166">
        <f t="shared" si="9982"/>
        <v>13644.52</v>
      </c>
      <c r="Q2058" s="166">
        <f t="shared" si="9982"/>
        <v>14916.720000000001</v>
      </c>
      <c r="R2058" s="166">
        <f t="shared" si="9982"/>
        <v>83570.48000000001</v>
      </c>
      <c r="S2058" s="166">
        <f t="shared" si="9982"/>
        <v>204409.06000000006</v>
      </c>
      <c r="T2058" s="166">
        <f t="shared" si="9982"/>
        <v>909605.80000000237</v>
      </c>
      <c r="U2058" s="166">
        <f t="shared" si="9982"/>
        <v>1221379.7200000025</v>
      </c>
      <c r="W2058" s="166">
        <f t="shared" si="9983"/>
        <v>1436066.5800000024</v>
      </c>
      <c r="X2058" s="166">
        <f t="shared" si="9983"/>
        <v>1703423.9400000023</v>
      </c>
      <c r="Y2058" s="166">
        <f t="shared" si="9983"/>
        <v>1974497.5600000022</v>
      </c>
      <c r="Z2058" s="166">
        <f t="shared" si="9983"/>
        <v>1977000.440000002</v>
      </c>
      <c r="AA2058" s="166">
        <f t="shared" si="9983"/>
        <v>1983245.0100000021</v>
      </c>
      <c r="AB2058" s="166">
        <f t="shared" si="9983"/>
        <v>1987350.9800000021</v>
      </c>
      <c r="AC2058" s="166">
        <f t="shared" si="9983"/>
        <v>1988385.3300000022</v>
      </c>
      <c r="AD2058" s="166">
        <f t="shared" si="9983"/>
        <v>1991151.6200000022</v>
      </c>
      <c r="AE2058" s="166">
        <f t="shared" si="9983"/>
        <v>1987520.8400000022</v>
      </c>
      <c r="AF2058" s="166">
        <f t="shared" si="9983"/>
        <v>1987541.61</v>
      </c>
      <c r="AG2058" s="166">
        <f t="shared" si="9983"/>
        <v>1983561.6966299999</v>
      </c>
      <c r="AH2058" s="166">
        <f t="shared" si="9983"/>
        <v>1978430.0932599998</v>
      </c>
      <c r="AI2058" s="166"/>
      <c r="AJ2058" s="166">
        <f t="shared" si="9984"/>
        <v>1974155.5640366664</v>
      </c>
      <c r="AK2058" s="166">
        <f t="shared" si="9984"/>
        <v>1969881.0348133331</v>
      </c>
      <c r="AL2058" s="166">
        <f t="shared" si="9984"/>
        <v>1965606.50559</v>
      </c>
      <c r="AM2058" s="166">
        <f t="shared" si="9984"/>
        <v>1961331.9763666666</v>
      </c>
      <c r="AN2058" s="166">
        <f t="shared" si="9984"/>
        <v>1957057.4471433333</v>
      </c>
      <c r="AO2058" s="166">
        <f t="shared" si="9984"/>
        <v>1952782.9179199999</v>
      </c>
      <c r="AP2058" s="166">
        <f t="shared" si="9984"/>
        <v>1948508.3886966663</v>
      </c>
      <c r="AQ2058" s="166">
        <f t="shared" si="9984"/>
        <v>1944233.8594733332</v>
      </c>
      <c r="AR2058" s="166">
        <f t="shared" si="9984"/>
        <v>1939959.3302499999</v>
      </c>
      <c r="AS2058" s="166">
        <f t="shared" si="9984"/>
        <v>1935684.8010266665</v>
      </c>
      <c r="AT2058" s="166">
        <f t="shared" si="9984"/>
        <v>1931410.2718033332</v>
      </c>
      <c r="AU2058" s="166">
        <f t="shared" si="9984"/>
        <v>1927135.7425799998</v>
      </c>
      <c r="AW2058" s="166">
        <f t="shared" si="9985"/>
        <v>1972861.2133566667</v>
      </c>
      <c r="AX2058" s="166">
        <f t="shared" si="9985"/>
        <v>2018494.1808</v>
      </c>
      <c r="AY2058" s="166">
        <f t="shared" si="9985"/>
        <v>2114034.6549100005</v>
      </c>
      <c r="AZ2058" s="166">
        <f t="shared" si="9985"/>
        <v>2309390.1223533335</v>
      </c>
      <c r="BA2058" s="166">
        <f t="shared" si="9985"/>
        <v>2504375.5964633333</v>
      </c>
      <c r="BB2058" s="166">
        <f t="shared" si="9985"/>
        <v>2698991.0672399998</v>
      </c>
      <c r="BC2058" s="166">
        <f t="shared" si="9985"/>
        <v>2893236.5346833332</v>
      </c>
      <c r="BD2058" s="166">
        <f t="shared" si="9985"/>
        <v>3087112.0087933331</v>
      </c>
      <c r="BE2058" s="166">
        <f t="shared" si="9985"/>
        <v>3280617.47957</v>
      </c>
      <c r="BF2058" s="166">
        <f t="shared" si="9985"/>
        <v>3373752.9470133334</v>
      </c>
      <c r="BG2058" s="166">
        <f t="shared" si="9985"/>
        <v>3414055.4177899999</v>
      </c>
      <c r="BH2058" s="166">
        <f t="shared" si="9985"/>
        <v>3406918.2893666667</v>
      </c>
    </row>
    <row r="2059" spans="1:140" ht="15.75" outlineLevel="1" x14ac:dyDescent="0.25">
      <c r="A2059" s="2">
        <f t="shared" si="9981"/>
        <v>2</v>
      </c>
      <c r="B2059" s="86" t="str">
        <f t="shared" si="9981"/>
        <v>PRE-09600</v>
      </c>
      <c r="C2059" s="86" t="str">
        <f t="shared" si="9981"/>
        <v>SPP FH - Knights 13807</v>
      </c>
      <c r="D2059" s="2" t="str">
        <f t="shared" si="9981"/>
        <v>A2769269</v>
      </c>
      <c r="E2059" s="141" t="str">
        <f t="shared" si="9981"/>
        <v>SPP FH - Knights 13807 - OCR</v>
      </c>
      <c r="I2059" s="178">
        <v>0</v>
      </c>
      <c r="J2059" s="166">
        <f t="shared" si="9982"/>
        <v>0</v>
      </c>
      <c r="K2059" s="166">
        <f t="shared" si="9982"/>
        <v>0</v>
      </c>
      <c r="L2059" s="166">
        <f t="shared" si="9982"/>
        <v>0</v>
      </c>
      <c r="M2059" s="166">
        <f t="shared" si="9982"/>
        <v>0</v>
      </c>
      <c r="N2059" s="166">
        <f t="shared" si="9982"/>
        <v>0</v>
      </c>
      <c r="O2059" s="166">
        <f t="shared" si="9982"/>
        <v>0</v>
      </c>
      <c r="P2059" s="166">
        <f t="shared" si="9982"/>
        <v>0</v>
      </c>
      <c r="Q2059" s="166">
        <f t="shared" si="9982"/>
        <v>0</v>
      </c>
      <c r="R2059" s="166">
        <f t="shared" si="9982"/>
        <v>0</v>
      </c>
      <c r="S2059" s="166">
        <f t="shared" si="9982"/>
        <v>0</v>
      </c>
      <c r="T2059" s="166">
        <f t="shared" si="9982"/>
        <v>0</v>
      </c>
      <c r="U2059" s="166">
        <f t="shared" si="9982"/>
        <v>0</v>
      </c>
      <c r="W2059" s="166">
        <f t="shared" si="9983"/>
        <v>3064.25</v>
      </c>
      <c r="X2059" s="166">
        <f t="shared" si="9983"/>
        <v>15251.4</v>
      </c>
      <c r="Y2059" s="166">
        <f t="shared" si="9983"/>
        <v>15528.49</v>
      </c>
      <c r="Z2059" s="166">
        <f t="shared" si="9983"/>
        <v>15528.49</v>
      </c>
      <c r="AA2059" s="166">
        <f t="shared" si="9983"/>
        <v>15528.49</v>
      </c>
      <c r="AB2059" s="166">
        <f t="shared" si="9983"/>
        <v>15528.49</v>
      </c>
      <c r="AC2059" s="166">
        <f t="shared" si="9983"/>
        <v>15748.34</v>
      </c>
      <c r="AD2059" s="166">
        <f t="shared" si="9983"/>
        <v>15560.67</v>
      </c>
      <c r="AE2059" s="166">
        <f t="shared" si="9983"/>
        <v>15373</v>
      </c>
      <c r="AF2059" s="166">
        <f t="shared" si="9983"/>
        <v>15185.33</v>
      </c>
      <c r="AG2059" s="166">
        <f t="shared" si="9983"/>
        <v>14997.66</v>
      </c>
      <c r="AH2059" s="166">
        <f t="shared" si="9983"/>
        <v>14809.99</v>
      </c>
      <c r="AI2059" s="166"/>
      <c r="AJ2059" s="166">
        <f t="shared" si="9984"/>
        <v>14622.32</v>
      </c>
      <c r="AK2059" s="166">
        <f t="shared" si="9984"/>
        <v>14434.65</v>
      </c>
      <c r="AL2059" s="166">
        <f t="shared" si="9984"/>
        <v>14246.98</v>
      </c>
      <c r="AM2059" s="166">
        <f t="shared" si="9984"/>
        <v>14059.31</v>
      </c>
      <c r="AN2059" s="166">
        <f t="shared" si="9984"/>
        <v>13871.64</v>
      </c>
      <c r="AO2059" s="166">
        <f t="shared" si="9984"/>
        <v>13683.97</v>
      </c>
      <c r="AP2059" s="166">
        <f t="shared" si="9984"/>
        <v>13496.3</v>
      </c>
      <c r="AQ2059" s="166">
        <f t="shared" si="9984"/>
        <v>13308.63</v>
      </c>
      <c r="AR2059" s="166">
        <f t="shared" si="9984"/>
        <v>13120.96</v>
      </c>
      <c r="AS2059" s="166">
        <f t="shared" si="9984"/>
        <v>12933.289999999999</v>
      </c>
      <c r="AT2059" s="166">
        <f t="shared" si="9984"/>
        <v>12745.619999999999</v>
      </c>
      <c r="AU2059" s="166">
        <f t="shared" si="9984"/>
        <v>12557.949999999999</v>
      </c>
      <c r="AW2059" s="166">
        <f t="shared" si="9985"/>
        <v>12370.279999999999</v>
      </c>
      <c r="AX2059" s="166">
        <f t="shared" si="9985"/>
        <v>12182.609999999999</v>
      </c>
      <c r="AY2059" s="166">
        <f t="shared" si="9985"/>
        <v>11994.939999999999</v>
      </c>
      <c r="AZ2059" s="166">
        <f t="shared" si="9985"/>
        <v>11807.269999999999</v>
      </c>
      <c r="BA2059" s="166">
        <f t="shared" si="9985"/>
        <v>11619.599999999999</v>
      </c>
      <c r="BB2059" s="166">
        <f t="shared" si="9985"/>
        <v>11431.93</v>
      </c>
      <c r="BC2059" s="166">
        <f t="shared" si="9985"/>
        <v>11244.259999999998</v>
      </c>
      <c r="BD2059" s="166">
        <f t="shared" si="9985"/>
        <v>11056.59</v>
      </c>
      <c r="BE2059" s="166">
        <f t="shared" si="9985"/>
        <v>10868.919999999998</v>
      </c>
      <c r="BF2059" s="166">
        <f t="shared" si="9985"/>
        <v>10681.25</v>
      </c>
      <c r="BG2059" s="166">
        <f t="shared" si="9985"/>
        <v>10493.579999999998</v>
      </c>
      <c r="BH2059" s="166">
        <f t="shared" si="9985"/>
        <v>10305.91</v>
      </c>
    </row>
    <row r="2060" spans="1:140" ht="15.75" outlineLevel="1" x14ac:dyDescent="0.25">
      <c r="A2060" s="2">
        <f t="shared" si="9981"/>
        <v>3</v>
      </c>
      <c r="B2060" s="86" t="str">
        <f t="shared" si="9981"/>
        <v>PRE-09601</v>
      </c>
      <c r="C2060" s="86" t="str">
        <f t="shared" si="9981"/>
        <v>SPP FH - Knights 13805</v>
      </c>
      <c r="D2060" s="2" t="str">
        <f t="shared" si="9981"/>
        <v>PRE-09601.1</v>
      </c>
      <c r="E2060" s="141" t="str">
        <f t="shared" si="9981"/>
        <v>SPP FH - Knights 13805 - OH Feeder</v>
      </c>
      <c r="I2060" s="178">
        <v>0</v>
      </c>
      <c r="J2060" s="166">
        <f t="shared" si="9982"/>
        <v>0</v>
      </c>
      <c r="K2060" s="166">
        <f t="shared" si="9982"/>
        <v>0</v>
      </c>
      <c r="L2060" s="166">
        <f t="shared" si="9982"/>
        <v>0</v>
      </c>
      <c r="M2060" s="166">
        <f t="shared" si="9982"/>
        <v>0</v>
      </c>
      <c r="N2060" s="166">
        <f t="shared" si="9982"/>
        <v>3397.29</v>
      </c>
      <c r="O2060" s="166">
        <f t="shared" si="9982"/>
        <v>8294.11</v>
      </c>
      <c r="P2060" s="166">
        <f t="shared" si="9982"/>
        <v>57601.600000000006</v>
      </c>
      <c r="Q2060" s="166">
        <f t="shared" si="9982"/>
        <v>194790.00000000003</v>
      </c>
      <c r="R2060" s="166">
        <f t="shared" si="9982"/>
        <v>313929.03000000009</v>
      </c>
      <c r="S2060" s="166">
        <f t="shared" si="9982"/>
        <v>767144.70999999973</v>
      </c>
      <c r="T2060" s="166">
        <f t="shared" si="9982"/>
        <v>785385.90999999968</v>
      </c>
      <c r="U2060" s="166">
        <f t="shared" si="9982"/>
        <v>895148.24999999953</v>
      </c>
      <c r="W2060" s="166">
        <f t="shared" si="9983"/>
        <v>918735.04999999946</v>
      </c>
      <c r="X2060" s="166">
        <f t="shared" si="9983"/>
        <v>1037810.5399999995</v>
      </c>
      <c r="Y2060" s="166">
        <f t="shared" si="9983"/>
        <v>1253222.5999999994</v>
      </c>
      <c r="Z2060" s="166">
        <f t="shared" si="9983"/>
        <v>1278748.9499999995</v>
      </c>
      <c r="AA2060" s="166">
        <f t="shared" si="9983"/>
        <v>1335131.4399999995</v>
      </c>
      <c r="AB2060" s="166">
        <f t="shared" si="9983"/>
        <v>1295921.0199999996</v>
      </c>
      <c r="AC2060" s="166">
        <f t="shared" si="9983"/>
        <v>1302948.0799999996</v>
      </c>
      <c r="AD2060" s="166">
        <f t="shared" si="9983"/>
        <v>1313927.6799999997</v>
      </c>
      <c r="AE2060" s="166">
        <f t="shared" si="9983"/>
        <v>1321699.5699999996</v>
      </c>
      <c r="AF2060" s="166">
        <f t="shared" si="9983"/>
        <v>1331042.3199999996</v>
      </c>
      <c r="AG2060" s="166">
        <f t="shared" si="9983"/>
        <v>1321668.6499999997</v>
      </c>
      <c r="AH2060" s="166">
        <f t="shared" si="9983"/>
        <v>1321668.6499999997</v>
      </c>
      <c r="AI2060" s="166"/>
      <c r="AJ2060" s="166">
        <f t="shared" si="9984"/>
        <v>1321668.6499999997</v>
      </c>
      <c r="AK2060" s="166">
        <f t="shared" si="9984"/>
        <v>1321668.6499999997</v>
      </c>
      <c r="AL2060" s="166">
        <f t="shared" si="9984"/>
        <v>1321668.6499999994</v>
      </c>
      <c r="AM2060" s="166">
        <f t="shared" si="9984"/>
        <v>1319223.5580016661</v>
      </c>
      <c r="AN2060" s="166">
        <f t="shared" si="9984"/>
        <v>1316778.4660033328</v>
      </c>
      <c r="AO2060" s="166">
        <f t="shared" si="9984"/>
        <v>1314333.3740049994</v>
      </c>
      <c r="AP2060" s="166">
        <f t="shared" si="9984"/>
        <v>1311888.2820066661</v>
      </c>
      <c r="AQ2060" s="166">
        <f t="shared" si="9984"/>
        <v>1309443.1900083327</v>
      </c>
      <c r="AR2060" s="166">
        <f t="shared" si="9984"/>
        <v>1306998.0980099996</v>
      </c>
      <c r="AS2060" s="166">
        <f t="shared" si="9984"/>
        <v>1304553.006011666</v>
      </c>
      <c r="AT2060" s="166">
        <f t="shared" si="9984"/>
        <v>1302107.9140133329</v>
      </c>
      <c r="AU2060" s="166">
        <f t="shared" si="9984"/>
        <v>1299662.8220149993</v>
      </c>
      <c r="AW2060" s="166">
        <f t="shared" si="9985"/>
        <v>1297217.730016666</v>
      </c>
      <c r="AX2060" s="166">
        <f t="shared" si="9985"/>
        <v>1294772.6380183329</v>
      </c>
      <c r="AY2060" s="166">
        <f t="shared" si="9985"/>
        <v>1292327.5460199993</v>
      </c>
      <c r="AZ2060" s="166">
        <f t="shared" si="9985"/>
        <v>1289882.4540216662</v>
      </c>
      <c r="BA2060" s="166">
        <f t="shared" si="9985"/>
        <v>1287437.3620233326</v>
      </c>
      <c r="BB2060" s="166">
        <f t="shared" si="9985"/>
        <v>1284992.2700249995</v>
      </c>
      <c r="BC2060" s="166">
        <f t="shared" si="9985"/>
        <v>1282547.1780266662</v>
      </c>
      <c r="BD2060" s="166">
        <f t="shared" si="9985"/>
        <v>1280102.0860283328</v>
      </c>
      <c r="BE2060" s="166">
        <f t="shared" si="9985"/>
        <v>1277656.9940299995</v>
      </c>
      <c r="BF2060" s="166">
        <f t="shared" si="9985"/>
        <v>1275211.9020316659</v>
      </c>
      <c r="BG2060" s="166">
        <f t="shared" si="9985"/>
        <v>1272766.8100333328</v>
      </c>
      <c r="BH2060" s="166">
        <f t="shared" si="9985"/>
        <v>1270321.7180349994</v>
      </c>
    </row>
    <row r="2061" spans="1:140" ht="15.75" outlineLevel="1" x14ac:dyDescent="0.25">
      <c r="A2061" s="2">
        <f t="shared" si="9981"/>
        <v>3</v>
      </c>
      <c r="B2061" s="86" t="str">
        <f t="shared" si="9981"/>
        <v>PRE-09601</v>
      </c>
      <c r="C2061" s="86" t="str">
        <f t="shared" si="9981"/>
        <v>SPP FH - Knights 13805</v>
      </c>
      <c r="D2061" s="2" t="str">
        <f t="shared" si="9981"/>
        <v>A2763487</v>
      </c>
      <c r="E2061" s="141" t="str">
        <f t="shared" si="9981"/>
        <v>KNIG805A OCR#125028</v>
      </c>
      <c r="I2061" s="178">
        <v>0</v>
      </c>
      <c r="J2061" s="166">
        <f t="shared" si="9982"/>
        <v>0</v>
      </c>
      <c r="K2061" s="166">
        <f t="shared" si="9982"/>
        <v>0</v>
      </c>
      <c r="L2061" s="166">
        <f t="shared" si="9982"/>
        <v>0</v>
      </c>
      <c r="M2061" s="166">
        <f t="shared" si="9982"/>
        <v>0</v>
      </c>
      <c r="N2061" s="166">
        <f t="shared" si="9982"/>
        <v>0</v>
      </c>
      <c r="O2061" s="166">
        <f t="shared" si="9982"/>
        <v>0</v>
      </c>
      <c r="P2061" s="166">
        <f t="shared" si="9982"/>
        <v>0</v>
      </c>
      <c r="Q2061" s="166">
        <f t="shared" si="9982"/>
        <v>0</v>
      </c>
      <c r="R2061" s="166">
        <f t="shared" si="9982"/>
        <v>0</v>
      </c>
      <c r="S2061" s="166">
        <f t="shared" si="9982"/>
        <v>0</v>
      </c>
      <c r="T2061" s="166">
        <f t="shared" si="9982"/>
        <v>3656.81</v>
      </c>
      <c r="U2061" s="166">
        <f t="shared" si="9982"/>
        <v>3835.7799999999997</v>
      </c>
      <c r="W2061" s="166">
        <f t="shared" si="9983"/>
        <v>3835.7799999999997</v>
      </c>
      <c r="X2061" s="166">
        <f t="shared" si="9983"/>
        <v>4202.25</v>
      </c>
      <c r="Y2061" s="166">
        <f t="shared" si="9983"/>
        <v>6115.5499999999993</v>
      </c>
      <c r="Z2061" s="166">
        <f t="shared" si="9983"/>
        <v>6115.5499999999993</v>
      </c>
      <c r="AA2061" s="166">
        <f t="shared" si="9983"/>
        <v>6115.5499999999993</v>
      </c>
      <c r="AB2061" s="166">
        <f t="shared" si="9983"/>
        <v>6115.5499999999993</v>
      </c>
      <c r="AC2061" s="166">
        <f t="shared" si="9983"/>
        <v>6115.5499999999993</v>
      </c>
      <c r="AD2061" s="166">
        <f t="shared" si="9983"/>
        <v>6042.6699999999992</v>
      </c>
      <c r="AE2061" s="166">
        <f t="shared" si="9983"/>
        <v>6328.0499999999993</v>
      </c>
      <c r="AF2061" s="166">
        <f t="shared" si="9983"/>
        <v>6250.9</v>
      </c>
      <c r="AG2061" s="166">
        <f t="shared" si="9983"/>
        <v>6173.7499999999991</v>
      </c>
      <c r="AH2061" s="166">
        <f t="shared" si="9983"/>
        <v>6096.5999999999995</v>
      </c>
      <c r="AI2061" s="166"/>
      <c r="AJ2061" s="166">
        <f t="shared" si="9984"/>
        <v>6019.45</v>
      </c>
      <c r="AK2061" s="166">
        <f t="shared" si="9984"/>
        <v>5942.2999999999993</v>
      </c>
      <c r="AL2061" s="166">
        <f t="shared" si="9984"/>
        <v>5865.15</v>
      </c>
      <c r="AM2061" s="166">
        <f t="shared" si="9984"/>
        <v>5788</v>
      </c>
      <c r="AN2061" s="166">
        <f t="shared" si="9984"/>
        <v>5710.8499999999995</v>
      </c>
      <c r="AO2061" s="166">
        <f t="shared" si="9984"/>
        <v>5633.7</v>
      </c>
      <c r="AP2061" s="166">
        <f t="shared" si="9984"/>
        <v>5556.5499999999993</v>
      </c>
      <c r="AQ2061" s="166">
        <f t="shared" si="9984"/>
        <v>5479.4</v>
      </c>
      <c r="AR2061" s="166">
        <f t="shared" si="9984"/>
        <v>5402.25</v>
      </c>
      <c r="AS2061" s="166">
        <f t="shared" si="9984"/>
        <v>5325.0999999999995</v>
      </c>
      <c r="AT2061" s="166">
        <f t="shared" si="9984"/>
        <v>5247.9499999999989</v>
      </c>
      <c r="AU2061" s="166">
        <f t="shared" si="9984"/>
        <v>5170.7999999999993</v>
      </c>
      <c r="AW2061" s="166">
        <f t="shared" si="9985"/>
        <v>5093.6499999999996</v>
      </c>
      <c r="AX2061" s="166">
        <f t="shared" si="9985"/>
        <v>5016.4999999999991</v>
      </c>
      <c r="AY2061" s="166">
        <f t="shared" si="9985"/>
        <v>4939.3499999999985</v>
      </c>
      <c r="AZ2061" s="166">
        <f t="shared" si="9985"/>
        <v>4862.1999999999989</v>
      </c>
      <c r="BA2061" s="166">
        <f t="shared" si="9985"/>
        <v>4785.0499999999993</v>
      </c>
      <c r="BB2061" s="166">
        <f t="shared" si="9985"/>
        <v>4707.8999999999987</v>
      </c>
      <c r="BC2061" s="166">
        <f t="shared" si="9985"/>
        <v>4630.7499999999982</v>
      </c>
      <c r="BD2061" s="166">
        <f t="shared" si="9985"/>
        <v>4553.5999999999985</v>
      </c>
      <c r="BE2061" s="166">
        <f t="shared" si="9985"/>
        <v>4476.4499999999989</v>
      </c>
      <c r="BF2061" s="166">
        <f t="shared" si="9985"/>
        <v>4399.2999999999984</v>
      </c>
      <c r="BG2061" s="166">
        <f t="shared" si="9985"/>
        <v>4322.1499999999978</v>
      </c>
      <c r="BH2061" s="166">
        <f t="shared" si="9985"/>
        <v>4244.9999999999982</v>
      </c>
    </row>
    <row r="2062" spans="1:140" ht="15.75" outlineLevel="1" x14ac:dyDescent="0.25">
      <c r="A2062" s="2">
        <f t="shared" si="9981"/>
        <v>3</v>
      </c>
      <c r="B2062" s="86" t="str">
        <f t="shared" si="9981"/>
        <v>PRE-09601</v>
      </c>
      <c r="C2062" s="86" t="str">
        <f t="shared" si="9981"/>
        <v>SPP FH - Knights 13805</v>
      </c>
      <c r="D2062" s="2" t="str">
        <f t="shared" si="9981"/>
        <v>A2763491</v>
      </c>
      <c r="E2062" s="141" t="str">
        <f t="shared" si="9981"/>
        <v>SPP FH - Knights 13805 - OCR</v>
      </c>
      <c r="I2062" s="178">
        <v>0</v>
      </c>
      <c r="J2062" s="166">
        <f t="shared" si="9982"/>
        <v>0</v>
      </c>
      <c r="K2062" s="166">
        <f t="shared" si="9982"/>
        <v>0</v>
      </c>
      <c r="L2062" s="166">
        <f t="shared" si="9982"/>
        <v>0</v>
      </c>
      <c r="M2062" s="166">
        <f t="shared" si="9982"/>
        <v>0</v>
      </c>
      <c r="N2062" s="166">
        <f t="shared" si="9982"/>
        <v>0</v>
      </c>
      <c r="O2062" s="166">
        <f t="shared" si="9982"/>
        <v>0</v>
      </c>
      <c r="P2062" s="166">
        <f t="shared" si="9982"/>
        <v>0</v>
      </c>
      <c r="Q2062" s="166">
        <f t="shared" si="9982"/>
        <v>0</v>
      </c>
      <c r="R2062" s="166">
        <f t="shared" si="9982"/>
        <v>0</v>
      </c>
      <c r="S2062" s="166">
        <f t="shared" si="9982"/>
        <v>0</v>
      </c>
      <c r="T2062" s="166">
        <f t="shared" si="9982"/>
        <v>3455.0800000000008</v>
      </c>
      <c r="U2062" s="166">
        <f t="shared" si="9982"/>
        <v>3634.0500000000006</v>
      </c>
      <c r="W2062" s="166">
        <f t="shared" si="9983"/>
        <v>4698.9400000000005</v>
      </c>
      <c r="X2062" s="166">
        <f t="shared" si="9983"/>
        <v>5114.5600000000004</v>
      </c>
      <c r="Y2062" s="166">
        <f t="shared" si="9983"/>
        <v>6182.33</v>
      </c>
      <c r="Z2062" s="166">
        <f t="shared" si="9983"/>
        <v>6182.33</v>
      </c>
      <c r="AA2062" s="166">
        <f t="shared" si="9983"/>
        <v>6182.33</v>
      </c>
      <c r="AB2062" s="166">
        <f t="shared" si="9983"/>
        <v>6182.33</v>
      </c>
      <c r="AC2062" s="166">
        <f t="shared" si="9983"/>
        <v>6182.33</v>
      </c>
      <c r="AD2062" s="166">
        <f t="shared" si="9983"/>
        <v>6864.91</v>
      </c>
      <c r="AE2062" s="166">
        <f t="shared" si="9983"/>
        <v>7141.36</v>
      </c>
      <c r="AF2062" s="166">
        <f t="shared" si="9983"/>
        <v>7055.28</v>
      </c>
      <c r="AG2062" s="166">
        <f t="shared" si="9983"/>
        <v>6969.2</v>
      </c>
      <c r="AH2062" s="166">
        <f t="shared" si="9983"/>
        <v>6883.12</v>
      </c>
      <c r="AI2062" s="166"/>
      <c r="AJ2062" s="166">
        <f t="shared" si="9984"/>
        <v>6797.04</v>
      </c>
      <c r="AK2062" s="166">
        <f t="shared" si="9984"/>
        <v>6710.96</v>
      </c>
      <c r="AL2062" s="166">
        <f t="shared" si="9984"/>
        <v>6624.88</v>
      </c>
      <c r="AM2062" s="166">
        <f t="shared" si="9984"/>
        <v>6538.8</v>
      </c>
      <c r="AN2062" s="166">
        <f t="shared" si="9984"/>
        <v>6452.72</v>
      </c>
      <c r="AO2062" s="166">
        <f t="shared" si="9984"/>
        <v>6366.64</v>
      </c>
      <c r="AP2062" s="166">
        <f t="shared" si="9984"/>
        <v>6280.5599999999995</v>
      </c>
      <c r="AQ2062" s="166">
        <f t="shared" si="9984"/>
        <v>6194.48</v>
      </c>
      <c r="AR2062" s="166">
        <f t="shared" si="9984"/>
        <v>6108.4</v>
      </c>
      <c r="AS2062" s="166">
        <f t="shared" si="9984"/>
        <v>6022.32</v>
      </c>
      <c r="AT2062" s="166">
        <f t="shared" si="9984"/>
        <v>5936.24</v>
      </c>
      <c r="AU2062" s="166">
        <f t="shared" si="9984"/>
        <v>5850.16</v>
      </c>
      <c r="AW2062" s="166">
        <f t="shared" si="9985"/>
        <v>5764.08</v>
      </c>
      <c r="AX2062" s="166">
        <f t="shared" si="9985"/>
        <v>5678</v>
      </c>
      <c r="AY2062" s="166">
        <f t="shared" si="9985"/>
        <v>5591.92</v>
      </c>
      <c r="AZ2062" s="166">
        <f t="shared" si="9985"/>
        <v>5505.84</v>
      </c>
      <c r="BA2062" s="166">
        <f t="shared" si="9985"/>
        <v>5419.76</v>
      </c>
      <c r="BB2062" s="166">
        <f t="shared" si="9985"/>
        <v>5333.68</v>
      </c>
      <c r="BC2062" s="166">
        <f t="shared" si="9985"/>
        <v>5247.6</v>
      </c>
      <c r="BD2062" s="166">
        <f t="shared" si="9985"/>
        <v>5161.5200000000004</v>
      </c>
      <c r="BE2062" s="166">
        <f t="shared" si="9985"/>
        <v>5075.4400000000005</v>
      </c>
      <c r="BF2062" s="166">
        <f t="shared" si="9985"/>
        <v>4989.3600000000006</v>
      </c>
      <c r="BG2062" s="166">
        <f t="shared" si="9985"/>
        <v>4903.2800000000007</v>
      </c>
      <c r="BH2062" s="166">
        <f t="shared" si="9985"/>
        <v>4817.2000000000007</v>
      </c>
    </row>
    <row r="2063" spans="1:140" ht="15.75" outlineLevel="1" x14ac:dyDescent="0.25">
      <c r="A2063" s="2">
        <f t="shared" si="9981"/>
        <v>3</v>
      </c>
      <c r="B2063" s="86" t="str">
        <f t="shared" si="9981"/>
        <v>PRE-09601</v>
      </c>
      <c r="C2063" s="86" t="str">
        <f t="shared" si="9981"/>
        <v>SPP FH - Knights 13805</v>
      </c>
      <c r="D2063" s="2" t="str">
        <f t="shared" si="9981"/>
        <v>A2763494</v>
      </c>
      <c r="E2063" s="141" t="str">
        <f t="shared" si="9981"/>
        <v>KNIG805C OCR#125084</v>
      </c>
      <c r="I2063" s="178">
        <v>0</v>
      </c>
      <c r="J2063" s="166">
        <f t="shared" si="9982"/>
        <v>0</v>
      </c>
      <c r="K2063" s="166">
        <f t="shared" si="9982"/>
        <v>0</v>
      </c>
      <c r="L2063" s="166">
        <f t="shared" si="9982"/>
        <v>0</v>
      </c>
      <c r="M2063" s="166">
        <f t="shared" si="9982"/>
        <v>0</v>
      </c>
      <c r="N2063" s="166">
        <f t="shared" si="9982"/>
        <v>0</v>
      </c>
      <c r="O2063" s="166">
        <f t="shared" si="9982"/>
        <v>0</v>
      </c>
      <c r="P2063" s="166">
        <f t="shared" si="9982"/>
        <v>0</v>
      </c>
      <c r="Q2063" s="166">
        <f t="shared" si="9982"/>
        <v>0</v>
      </c>
      <c r="R2063" s="166">
        <f t="shared" si="9982"/>
        <v>0</v>
      </c>
      <c r="S2063" s="166">
        <f t="shared" si="9982"/>
        <v>0</v>
      </c>
      <c r="T2063" s="166">
        <f t="shared" si="9982"/>
        <v>3510.29</v>
      </c>
      <c r="U2063" s="166">
        <f t="shared" si="9982"/>
        <v>3689.2599999999998</v>
      </c>
      <c r="W2063" s="166">
        <f t="shared" si="9983"/>
        <v>3689.2599999999998</v>
      </c>
      <c r="X2063" s="166">
        <f t="shared" si="9983"/>
        <v>4593.46</v>
      </c>
      <c r="Y2063" s="166">
        <f t="shared" si="9983"/>
        <v>4593.46</v>
      </c>
      <c r="Z2063" s="166">
        <f t="shared" si="9983"/>
        <v>4593.46</v>
      </c>
      <c r="AA2063" s="166">
        <f t="shared" si="9983"/>
        <v>4593.46</v>
      </c>
      <c r="AB2063" s="166">
        <f t="shared" si="9983"/>
        <v>4593.46</v>
      </c>
      <c r="AC2063" s="166">
        <f t="shared" si="9983"/>
        <v>4593.46</v>
      </c>
      <c r="AD2063" s="166">
        <f t="shared" si="9983"/>
        <v>4538.72</v>
      </c>
      <c r="AE2063" s="166">
        <f t="shared" si="9983"/>
        <v>4483.9800000000005</v>
      </c>
      <c r="AF2063" s="166">
        <f t="shared" si="9983"/>
        <v>4429.24</v>
      </c>
      <c r="AG2063" s="166">
        <f t="shared" si="9983"/>
        <v>4374.5</v>
      </c>
      <c r="AH2063" s="166">
        <f t="shared" si="9983"/>
        <v>4319.76</v>
      </c>
      <c r="AI2063" s="166"/>
      <c r="AJ2063" s="166">
        <f t="shared" si="9984"/>
        <v>4265.0200000000004</v>
      </c>
      <c r="AK2063" s="166">
        <f t="shared" si="9984"/>
        <v>4210.28</v>
      </c>
      <c r="AL2063" s="166">
        <f t="shared" si="9984"/>
        <v>4155.54</v>
      </c>
      <c r="AM2063" s="166">
        <f t="shared" si="9984"/>
        <v>4100.8</v>
      </c>
      <c r="AN2063" s="166">
        <f t="shared" si="9984"/>
        <v>4046.06</v>
      </c>
      <c r="AO2063" s="166">
        <f t="shared" si="9984"/>
        <v>3991.32</v>
      </c>
      <c r="AP2063" s="166">
        <f t="shared" si="9984"/>
        <v>3936.58</v>
      </c>
      <c r="AQ2063" s="166">
        <f t="shared" si="9984"/>
        <v>3881.84</v>
      </c>
      <c r="AR2063" s="166">
        <f t="shared" si="9984"/>
        <v>3827.1</v>
      </c>
      <c r="AS2063" s="166">
        <f t="shared" si="9984"/>
        <v>3772.36</v>
      </c>
      <c r="AT2063" s="166">
        <f t="shared" si="9984"/>
        <v>3717.62</v>
      </c>
      <c r="AU2063" s="166">
        <f t="shared" si="9984"/>
        <v>3662.88</v>
      </c>
      <c r="AW2063" s="166">
        <f t="shared" si="9985"/>
        <v>3608.14</v>
      </c>
      <c r="AX2063" s="166">
        <f t="shared" si="9985"/>
        <v>3553.4</v>
      </c>
      <c r="AY2063" s="166">
        <f t="shared" si="9985"/>
        <v>3498.66</v>
      </c>
      <c r="AZ2063" s="166">
        <f t="shared" si="9985"/>
        <v>3443.92</v>
      </c>
      <c r="BA2063" s="166">
        <f t="shared" si="9985"/>
        <v>3389.1800000000003</v>
      </c>
      <c r="BB2063" s="166">
        <f t="shared" si="9985"/>
        <v>3334.44</v>
      </c>
      <c r="BC2063" s="166">
        <f t="shared" si="9985"/>
        <v>3279.7</v>
      </c>
      <c r="BD2063" s="166">
        <f t="shared" si="9985"/>
        <v>3224.96</v>
      </c>
      <c r="BE2063" s="166">
        <f t="shared" si="9985"/>
        <v>3170.2200000000003</v>
      </c>
      <c r="BF2063" s="166">
        <f t="shared" si="9985"/>
        <v>3115.48</v>
      </c>
      <c r="BG2063" s="166">
        <f t="shared" si="9985"/>
        <v>3060.74</v>
      </c>
      <c r="BH2063" s="166">
        <f t="shared" si="9985"/>
        <v>3006</v>
      </c>
    </row>
    <row r="2064" spans="1:140" ht="15.75" outlineLevel="1" x14ac:dyDescent="0.25">
      <c r="A2064" s="2">
        <f t="shared" si="9981"/>
        <v>3</v>
      </c>
      <c r="B2064" s="86" t="str">
        <f t="shared" si="9981"/>
        <v>PRE-09601</v>
      </c>
      <c r="C2064" s="86" t="str">
        <f t="shared" si="9981"/>
        <v>SPP FH - Knights 13805</v>
      </c>
      <c r="D2064" s="2" t="str">
        <f t="shared" si="9981"/>
        <v>A2763495</v>
      </c>
      <c r="E2064" s="141" t="str">
        <f t="shared" si="9981"/>
        <v>SPP FH - Knights 13805 - OCR</v>
      </c>
      <c r="I2064" s="178">
        <v>0</v>
      </c>
      <c r="J2064" s="166">
        <f t="shared" si="9982"/>
        <v>0</v>
      </c>
      <c r="K2064" s="166">
        <f t="shared" si="9982"/>
        <v>0</v>
      </c>
      <c r="L2064" s="166">
        <f t="shared" si="9982"/>
        <v>0</v>
      </c>
      <c r="M2064" s="166">
        <f t="shared" si="9982"/>
        <v>0</v>
      </c>
      <c r="N2064" s="166">
        <f t="shared" si="9982"/>
        <v>0</v>
      </c>
      <c r="O2064" s="166">
        <f t="shared" si="9982"/>
        <v>0</v>
      </c>
      <c r="P2064" s="166">
        <f t="shared" si="9982"/>
        <v>0</v>
      </c>
      <c r="Q2064" s="166">
        <f t="shared" si="9982"/>
        <v>0</v>
      </c>
      <c r="R2064" s="166">
        <f t="shared" si="9982"/>
        <v>0</v>
      </c>
      <c r="S2064" s="166">
        <f t="shared" si="9982"/>
        <v>0</v>
      </c>
      <c r="T2064" s="166">
        <f t="shared" si="9982"/>
        <v>3656.8099999999995</v>
      </c>
      <c r="U2064" s="166">
        <f t="shared" si="9982"/>
        <v>3835.7799999999993</v>
      </c>
      <c r="W2064" s="166">
        <f t="shared" si="9983"/>
        <v>5277.1699999999992</v>
      </c>
      <c r="X2064" s="166">
        <f t="shared" si="9983"/>
        <v>5887.9299999999994</v>
      </c>
      <c r="Y2064" s="166">
        <f t="shared" si="9983"/>
        <v>5887.9299999999994</v>
      </c>
      <c r="Z2064" s="166">
        <f t="shared" si="9983"/>
        <v>5887.9299999999994</v>
      </c>
      <c r="AA2064" s="166">
        <f t="shared" si="9983"/>
        <v>5887.9299999999994</v>
      </c>
      <c r="AB2064" s="166">
        <f t="shared" si="9983"/>
        <v>5887.9299999999994</v>
      </c>
      <c r="AC2064" s="166">
        <f t="shared" si="9983"/>
        <v>5887.9299999999994</v>
      </c>
      <c r="AD2064" s="166">
        <f t="shared" si="9983"/>
        <v>6389.619999999999</v>
      </c>
      <c r="AE2064" s="166">
        <f t="shared" si="9983"/>
        <v>6313.4799999999987</v>
      </c>
      <c r="AF2064" s="166">
        <f t="shared" si="9983"/>
        <v>6237.3399999999992</v>
      </c>
      <c r="AG2064" s="166">
        <f t="shared" si="9983"/>
        <v>6161.1999999999989</v>
      </c>
      <c r="AH2064" s="166">
        <f t="shared" si="9983"/>
        <v>6085.0599999999986</v>
      </c>
      <c r="AI2064" s="166"/>
      <c r="AJ2064" s="166">
        <f t="shared" si="9984"/>
        <v>6008.9199999999992</v>
      </c>
      <c r="AK2064" s="166">
        <f t="shared" si="9984"/>
        <v>5932.7799999999988</v>
      </c>
      <c r="AL2064" s="166">
        <f t="shared" si="9984"/>
        <v>5856.6399999999994</v>
      </c>
      <c r="AM2064" s="166">
        <f t="shared" si="9984"/>
        <v>5780.4999999999991</v>
      </c>
      <c r="AN2064" s="166">
        <f t="shared" si="9984"/>
        <v>5704.3599999999988</v>
      </c>
      <c r="AO2064" s="166">
        <f t="shared" si="9984"/>
        <v>5628.2199999999993</v>
      </c>
      <c r="AP2064" s="166">
        <f t="shared" si="9984"/>
        <v>5552.079999999999</v>
      </c>
      <c r="AQ2064" s="166">
        <f t="shared" si="9984"/>
        <v>5475.9399999999987</v>
      </c>
      <c r="AR2064" s="166">
        <f t="shared" si="9984"/>
        <v>5399.7999999999993</v>
      </c>
      <c r="AS2064" s="166">
        <f t="shared" si="9984"/>
        <v>5323.6599999999989</v>
      </c>
      <c r="AT2064" s="166">
        <f t="shared" si="9984"/>
        <v>5247.5199999999986</v>
      </c>
      <c r="AU2064" s="166">
        <f t="shared" si="9984"/>
        <v>5171.3799999999992</v>
      </c>
      <c r="AW2064" s="166">
        <f t="shared" si="9985"/>
        <v>5095.2399999999989</v>
      </c>
      <c r="AX2064" s="166">
        <f t="shared" si="9985"/>
        <v>5019.0999999999985</v>
      </c>
      <c r="AY2064" s="166">
        <f t="shared" si="9985"/>
        <v>4942.9599999999982</v>
      </c>
      <c r="AZ2064" s="166">
        <f t="shared" si="9985"/>
        <v>4866.8199999999979</v>
      </c>
      <c r="BA2064" s="166">
        <f t="shared" si="9985"/>
        <v>4790.6799999999985</v>
      </c>
      <c r="BB2064" s="166">
        <f t="shared" si="9985"/>
        <v>4714.5399999999981</v>
      </c>
      <c r="BC2064" s="166">
        <f t="shared" si="9985"/>
        <v>4638.3999999999978</v>
      </c>
      <c r="BD2064" s="166">
        <f t="shared" si="9985"/>
        <v>4562.2599999999984</v>
      </c>
      <c r="BE2064" s="166">
        <f t="shared" si="9985"/>
        <v>4486.1199999999981</v>
      </c>
      <c r="BF2064" s="166">
        <f t="shared" si="9985"/>
        <v>4409.9799999999977</v>
      </c>
      <c r="BG2064" s="166">
        <f t="shared" si="9985"/>
        <v>4333.8399999999983</v>
      </c>
      <c r="BH2064" s="166">
        <f t="shared" si="9985"/>
        <v>4257.699999999998</v>
      </c>
    </row>
    <row r="2065" spans="1:60" ht="15.75" outlineLevel="1" x14ac:dyDescent="0.25">
      <c r="A2065" s="2">
        <f t="shared" si="9981"/>
        <v>3</v>
      </c>
      <c r="B2065" s="86" t="str">
        <f t="shared" si="9981"/>
        <v>PRE-09601</v>
      </c>
      <c r="C2065" s="86" t="str">
        <f t="shared" si="9981"/>
        <v>SPP FH - Knights 13805</v>
      </c>
      <c r="D2065" s="2" t="str">
        <f t="shared" si="9981"/>
        <v>A2772311</v>
      </c>
      <c r="E2065" s="141" t="str">
        <f t="shared" si="9981"/>
        <v>SPP FH - Knights 13805 - OCR</v>
      </c>
      <c r="I2065" s="178">
        <v>0</v>
      </c>
      <c r="J2065" s="166">
        <f t="shared" si="9982"/>
        <v>0</v>
      </c>
      <c r="K2065" s="166">
        <f t="shared" si="9982"/>
        <v>0</v>
      </c>
      <c r="L2065" s="166">
        <f t="shared" si="9982"/>
        <v>0</v>
      </c>
      <c r="M2065" s="166">
        <f t="shared" si="9982"/>
        <v>0</v>
      </c>
      <c r="N2065" s="166">
        <f t="shared" si="9982"/>
        <v>0</v>
      </c>
      <c r="O2065" s="166">
        <f t="shared" si="9982"/>
        <v>0</v>
      </c>
      <c r="P2065" s="166">
        <f t="shared" si="9982"/>
        <v>0</v>
      </c>
      <c r="Q2065" s="166">
        <f t="shared" si="9982"/>
        <v>0</v>
      </c>
      <c r="R2065" s="166">
        <f t="shared" si="9982"/>
        <v>0</v>
      </c>
      <c r="S2065" s="166">
        <f t="shared" si="9982"/>
        <v>0</v>
      </c>
      <c r="T2065" s="166">
        <f t="shared" si="9982"/>
        <v>0</v>
      </c>
      <c r="U2065" s="166">
        <f t="shared" si="9982"/>
        <v>0</v>
      </c>
      <c r="W2065" s="166">
        <f t="shared" si="9983"/>
        <v>0</v>
      </c>
      <c r="X2065" s="166">
        <f t="shared" si="9983"/>
        <v>4766.96</v>
      </c>
      <c r="Y2065" s="166">
        <f t="shared" si="9983"/>
        <v>8066.19</v>
      </c>
      <c r="Z2065" s="166">
        <f t="shared" si="9983"/>
        <v>8066.19</v>
      </c>
      <c r="AA2065" s="166">
        <f t="shared" si="9983"/>
        <v>8066.19</v>
      </c>
      <c r="AB2065" s="166">
        <f t="shared" si="9983"/>
        <v>8066.19</v>
      </c>
      <c r="AC2065" s="166">
        <f t="shared" si="9983"/>
        <v>8066.19</v>
      </c>
      <c r="AD2065" s="166">
        <f t="shared" si="9983"/>
        <v>8567.8799999999992</v>
      </c>
      <c r="AE2065" s="166">
        <f t="shared" si="9983"/>
        <v>8465.7799999999988</v>
      </c>
      <c r="AF2065" s="166">
        <f t="shared" si="9983"/>
        <v>8363.6799999999985</v>
      </c>
      <c r="AG2065" s="166">
        <f t="shared" si="9983"/>
        <v>8261.58</v>
      </c>
      <c r="AH2065" s="166">
        <f t="shared" si="9983"/>
        <v>8159.48</v>
      </c>
      <c r="AI2065" s="166"/>
      <c r="AJ2065" s="166">
        <f t="shared" si="9984"/>
        <v>8057.3799999999992</v>
      </c>
      <c r="AK2065" s="166">
        <f t="shared" si="9984"/>
        <v>7955.2799999999988</v>
      </c>
      <c r="AL2065" s="166">
        <f t="shared" si="9984"/>
        <v>7853.1799999999994</v>
      </c>
      <c r="AM2065" s="166">
        <f t="shared" si="9984"/>
        <v>7751.079999999999</v>
      </c>
      <c r="AN2065" s="166">
        <f t="shared" si="9984"/>
        <v>7648.98</v>
      </c>
      <c r="AO2065" s="166">
        <f t="shared" si="9984"/>
        <v>7546.8799999999992</v>
      </c>
      <c r="AP2065" s="166">
        <f t="shared" si="9984"/>
        <v>7444.7799999999988</v>
      </c>
      <c r="AQ2065" s="166">
        <f t="shared" si="9984"/>
        <v>7342.6799999999994</v>
      </c>
      <c r="AR2065" s="166">
        <f t="shared" si="9984"/>
        <v>7240.579999999999</v>
      </c>
      <c r="AS2065" s="166">
        <f t="shared" si="9984"/>
        <v>7138.48</v>
      </c>
      <c r="AT2065" s="166">
        <f t="shared" si="9984"/>
        <v>7036.3799999999992</v>
      </c>
      <c r="AU2065" s="166">
        <f t="shared" si="9984"/>
        <v>6934.28</v>
      </c>
      <c r="AW2065" s="166">
        <f t="shared" si="9985"/>
        <v>6832.1799999999994</v>
      </c>
      <c r="AX2065" s="166">
        <f t="shared" si="9985"/>
        <v>6730.08</v>
      </c>
      <c r="AY2065" s="166">
        <f t="shared" si="9985"/>
        <v>6627.98</v>
      </c>
      <c r="AZ2065" s="166">
        <f t="shared" si="9985"/>
        <v>6525.88</v>
      </c>
      <c r="BA2065" s="166">
        <f t="shared" si="9985"/>
        <v>6423.78</v>
      </c>
      <c r="BB2065" s="166">
        <f t="shared" si="9985"/>
        <v>6321.68</v>
      </c>
      <c r="BC2065" s="166">
        <f t="shared" si="9985"/>
        <v>6219.58</v>
      </c>
      <c r="BD2065" s="166">
        <f t="shared" si="9985"/>
        <v>6117.48</v>
      </c>
      <c r="BE2065" s="166">
        <f t="shared" si="9985"/>
        <v>6015.38</v>
      </c>
      <c r="BF2065" s="166">
        <f t="shared" si="9985"/>
        <v>5913.2800000000007</v>
      </c>
      <c r="BG2065" s="166">
        <f t="shared" si="9985"/>
        <v>5811.18</v>
      </c>
      <c r="BH2065" s="166">
        <f t="shared" si="9985"/>
        <v>5709.08</v>
      </c>
    </row>
    <row r="2066" spans="1:60" ht="15.75" outlineLevel="1" x14ac:dyDescent="0.25">
      <c r="A2066" s="2">
        <f t="shared" ref="A2066:E2075" si="9986">A15</f>
        <v>3</v>
      </c>
      <c r="B2066" s="86" t="str">
        <f t="shared" si="9986"/>
        <v>PRE-09601</v>
      </c>
      <c r="C2066" s="86" t="str">
        <f t="shared" si="9986"/>
        <v>SPP FH - Knights 13805</v>
      </c>
      <c r="D2066" s="2" t="str">
        <f t="shared" si="9986"/>
        <v>A2772393</v>
      </c>
      <c r="E2066" s="141" t="str">
        <f t="shared" si="9986"/>
        <v>KNIG805 OCR#31461</v>
      </c>
      <c r="I2066" s="178">
        <v>0</v>
      </c>
      <c r="J2066" s="166">
        <f t="shared" ref="J2066:U2075" si="9987">+(SUMIFS(J$392:J$607,$A$392:$A$607,$A2066,$D$392:$D$607,$D2066))-(SUMIFS(J$828:J$1043,$A$828:$A$1043,$A2066,$D$828:$D$1043,$D2066))+(SUMIFS(J$1046:J$1237,$A$1046:$A$1237,$A2066,$D$1046:$D$1237,$D2066))-(SUMIFS(J$1848:J$2052,$A$1848:$A$2052,$A2066,$D$1848:$D$2052,$D2066))</f>
        <v>0</v>
      </c>
      <c r="K2066" s="166">
        <f t="shared" si="9987"/>
        <v>0</v>
      </c>
      <c r="L2066" s="166">
        <f t="shared" si="9987"/>
        <v>0</v>
      </c>
      <c r="M2066" s="166">
        <f t="shared" si="9987"/>
        <v>0</v>
      </c>
      <c r="N2066" s="166">
        <f t="shared" si="9987"/>
        <v>0</v>
      </c>
      <c r="O2066" s="166">
        <f t="shared" si="9987"/>
        <v>0</v>
      </c>
      <c r="P2066" s="166">
        <f t="shared" si="9987"/>
        <v>0</v>
      </c>
      <c r="Q2066" s="166">
        <f t="shared" si="9987"/>
        <v>0</v>
      </c>
      <c r="R2066" s="166">
        <f t="shared" si="9987"/>
        <v>0</v>
      </c>
      <c r="S2066" s="166">
        <f t="shared" si="9987"/>
        <v>0</v>
      </c>
      <c r="T2066" s="166">
        <f t="shared" si="9987"/>
        <v>0</v>
      </c>
      <c r="U2066" s="166">
        <f t="shared" si="9987"/>
        <v>0</v>
      </c>
      <c r="W2066" s="166">
        <f t="shared" ref="W2066:AH2075" si="9988">+(SUMIFS(W$392:W$607,$A$392:$A$607,$A2066,$D$392:$D$607,$D2066))-(SUMIFS(W$828:W$1043,$A$828:$A$1043,$A2066,$D$828:$D$1043,$D2066))+(SUMIFS(W$1046:W$1237,$A$1046:$A$1237,$A2066,$D$1046:$D$1237,$D2066))-(SUMIFS(W$1848:W$2052,$A$1848:$A$2052,$A2066,$D$1848:$D$2052,$D2066))</f>
        <v>0</v>
      </c>
      <c r="X2066" s="166">
        <f t="shared" si="9988"/>
        <v>560.64</v>
      </c>
      <c r="Y2066" s="166">
        <f t="shared" si="9988"/>
        <v>1057.19</v>
      </c>
      <c r="Z2066" s="166">
        <f t="shared" si="9988"/>
        <v>1057.19</v>
      </c>
      <c r="AA2066" s="166">
        <f t="shared" si="9988"/>
        <v>1057.19</v>
      </c>
      <c r="AB2066" s="166">
        <f t="shared" si="9988"/>
        <v>1057.19</v>
      </c>
      <c r="AC2066" s="166">
        <f t="shared" si="9988"/>
        <v>1057.19</v>
      </c>
      <c r="AD2066" s="166">
        <f t="shared" si="9988"/>
        <v>1054.46</v>
      </c>
      <c r="AE2066" s="166">
        <f t="shared" si="9988"/>
        <v>1051.73</v>
      </c>
      <c r="AF2066" s="166">
        <f t="shared" si="9988"/>
        <v>1049</v>
      </c>
      <c r="AG2066" s="166">
        <f t="shared" si="9988"/>
        <v>1046.4027316666666</v>
      </c>
      <c r="AH2066" s="166">
        <f t="shared" si="9988"/>
        <v>1043.8054633333334</v>
      </c>
      <c r="AI2066" s="166"/>
      <c r="AJ2066" s="166">
        <f t="shared" si="9984"/>
        <v>1041.9596600000002</v>
      </c>
      <c r="AK2066" s="166">
        <f t="shared" ref="AK2066:AU2075" si="9989">+(SUMIFS(AK$392:AK$607,$A$392:$A$607,$A2066,$D$392:$D$607,$D2066))-(SUMIFS(AK$828:AK$1043,$A$828:$A$1043,$A2066,$D$828:$D$1043,$D2066))+(SUMIFS(AK$1046:AK$1237,$A$1046:$A$1237,$A2066,$D$1046:$D$1237,$D2066))-(SUMIFS(AK$1848:AK$2052,$A$1848:$A$2052,$A2066,$D$1848:$D$2052,$D2066))</f>
        <v>1040.1138566666668</v>
      </c>
      <c r="AL2066" s="166">
        <f t="shared" si="9989"/>
        <v>1038.2680533333335</v>
      </c>
      <c r="AM2066" s="166">
        <f t="shared" si="9989"/>
        <v>1036.4222500000001</v>
      </c>
      <c r="AN2066" s="166">
        <f t="shared" si="9989"/>
        <v>1034.5764466666669</v>
      </c>
      <c r="AO2066" s="166">
        <f t="shared" si="9989"/>
        <v>1032.7306433333333</v>
      </c>
      <c r="AP2066" s="166">
        <f t="shared" si="9989"/>
        <v>1030.8848399999999</v>
      </c>
      <c r="AQ2066" s="166">
        <f t="shared" si="9989"/>
        <v>1029.0390366666666</v>
      </c>
      <c r="AR2066" s="166">
        <f t="shared" si="9989"/>
        <v>1027.1932333333334</v>
      </c>
      <c r="AS2066" s="166">
        <f t="shared" si="9989"/>
        <v>1025.34743</v>
      </c>
      <c r="AT2066" s="166">
        <f t="shared" si="9989"/>
        <v>1023.5016266666668</v>
      </c>
      <c r="AU2066" s="166">
        <f t="shared" si="9989"/>
        <v>1021.6558233333333</v>
      </c>
      <c r="AW2066" s="166">
        <f t="shared" ref="AW2066:BH2075" si="9990">+(SUMIFS(AW$392:AW$607,$A$392:$A$607,$A2066,$D$392:$D$607,$D2066))-(SUMIFS(AW$828:AW$1043,$A$828:$A$1043,$A2066,$D$828:$D$1043,$D2066))+(SUMIFS(AW$1046:AW$1237,$A$1046:$A$1237,$A2066,$D$1046:$D$1237,$D2066))-(SUMIFS(AW$1848:AW$2052,$A$1848:$A$2052,$A2066,$D$1848:$D$2052,$D2066))</f>
        <v>1019.81002</v>
      </c>
      <c r="AX2066" s="166">
        <f t="shared" si="9990"/>
        <v>1017.9642166666667</v>
      </c>
      <c r="AY2066" s="166">
        <f t="shared" si="9990"/>
        <v>1016.1184133333334</v>
      </c>
      <c r="AZ2066" s="166">
        <f t="shared" si="9990"/>
        <v>1014.27261</v>
      </c>
      <c r="BA2066" s="166">
        <f t="shared" si="9990"/>
        <v>1012.4268066666667</v>
      </c>
      <c r="BB2066" s="166">
        <f t="shared" si="9990"/>
        <v>1010.5810033333335</v>
      </c>
      <c r="BC2066" s="166">
        <f t="shared" si="9990"/>
        <v>1008.7352000000001</v>
      </c>
      <c r="BD2066" s="166">
        <f t="shared" si="9990"/>
        <v>1006.8893966666667</v>
      </c>
      <c r="BE2066" s="166">
        <f t="shared" si="9990"/>
        <v>1005.0435933333334</v>
      </c>
      <c r="BF2066" s="166">
        <f t="shared" si="9990"/>
        <v>1003.1977900000002</v>
      </c>
      <c r="BG2066" s="166">
        <f t="shared" si="9990"/>
        <v>1001.3519866666668</v>
      </c>
      <c r="BH2066" s="166">
        <f t="shared" si="9990"/>
        <v>999.5061833333333</v>
      </c>
    </row>
    <row r="2067" spans="1:60" ht="15.75" outlineLevel="1" x14ac:dyDescent="0.25">
      <c r="A2067" s="2">
        <f t="shared" si="9986"/>
        <v>4</v>
      </c>
      <c r="B2067" s="86" t="str">
        <f t="shared" si="9986"/>
        <v>PRE-09602</v>
      </c>
      <c r="C2067" s="86" t="str">
        <f t="shared" si="9986"/>
        <v>SPP FH - Casey Road 13745</v>
      </c>
      <c r="D2067" s="2" t="str">
        <f t="shared" si="9986"/>
        <v>PRE-09602.1</v>
      </c>
      <c r="E2067" s="141" t="str">
        <f t="shared" si="9986"/>
        <v>SPP FH - Casey Road 13745 - OH Feed</v>
      </c>
      <c r="I2067" s="178">
        <v>0</v>
      </c>
      <c r="J2067" s="166">
        <f t="shared" si="9987"/>
        <v>0</v>
      </c>
      <c r="K2067" s="166">
        <f t="shared" si="9987"/>
        <v>0</v>
      </c>
      <c r="L2067" s="166">
        <f t="shared" si="9987"/>
        <v>0</v>
      </c>
      <c r="M2067" s="166">
        <f t="shared" si="9987"/>
        <v>0</v>
      </c>
      <c r="N2067" s="166">
        <f t="shared" si="9987"/>
        <v>1889.15</v>
      </c>
      <c r="O2067" s="166">
        <f t="shared" si="9987"/>
        <v>7312.91</v>
      </c>
      <c r="P2067" s="166">
        <f t="shared" si="9987"/>
        <v>11651.93</v>
      </c>
      <c r="Q2067" s="166">
        <f t="shared" si="9987"/>
        <v>12833.25</v>
      </c>
      <c r="R2067" s="166">
        <f t="shared" si="9987"/>
        <v>39369.050000000003</v>
      </c>
      <c r="S2067" s="166">
        <f t="shared" si="9987"/>
        <v>42355.640000000007</v>
      </c>
      <c r="T2067" s="166">
        <f t="shared" si="9987"/>
        <v>236740.49000000011</v>
      </c>
      <c r="U2067" s="166">
        <f t="shared" si="9987"/>
        <v>261471.65000000011</v>
      </c>
      <c r="W2067" s="166">
        <f t="shared" si="9988"/>
        <v>263425.39000000013</v>
      </c>
      <c r="X2067" s="166">
        <f t="shared" si="9988"/>
        <v>263871.53000000014</v>
      </c>
      <c r="Y2067" s="166">
        <f t="shared" si="9988"/>
        <v>267669.70000000013</v>
      </c>
      <c r="Z2067" s="166">
        <f t="shared" si="9988"/>
        <v>406245.8400000002</v>
      </c>
      <c r="AA2067" s="166">
        <f t="shared" si="9988"/>
        <v>553330.08000000019</v>
      </c>
      <c r="AB2067" s="166">
        <f t="shared" si="9988"/>
        <v>734205.25000000023</v>
      </c>
      <c r="AC2067" s="166">
        <f t="shared" si="9988"/>
        <v>747643.70000000019</v>
      </c>
      <c r="AD2067" s="166">
        <f t="shared" si="9988"/>
        <v>743103.23000000021</v>
      </c>
      <c r="AE2067" s="166">
        <f t="shared" si="9988"/>
        <v>767754.14000000025</v>
      </c>
      <c r="AF2067" s="166">
        <f t="shared" si="9988"/>
        <v>812520.5700000003</v>
      </c>
      <c r="AG2067" s="166">
        <f t="shared" si="9988"/>
        <v>846347.71000000031</v>
      </c>
      <c r="AH2067" s="166">
        <f t="shared" si="9988"/>
        <v>865017.18000000028</v>
      </c>
      <c r="AI2067" s="166"/>
      <c r="AJ2067" s="166">
        <f t="shared" si="9984"/>
        <v>865017.18000000028</v>
      </c>
      <c r="AK2067" s="166">
        <f t="shared" si="9989"/>
        <v>865017.18000000028</v>
      </c>
      <c r="AL2067" s="166">
        <f t="shared" si="9989"/>
        <v>865017.18000000017</v>
      </c>
      <c r="AM2067" s="166">
        <f t="shared" si="9989"/>
        <v>863416.8945220001</v>
      </c>
      <c r="AN2067" s="166">
        <f t="shared" si="9989"/>
        <v>861816.60904400016</v>
      </c>
      <c r="AO2067" s="166">
        <f t="shared" si="9989"/>
        <v>860216.32356600009</v>
      </c>
      <c r="AP2067" s="166">
        <f t="shared" si="9989"/>
        <v>858616.03808800015</v>
      </c>
      <c r="AQ2067" s="166">
        <f t="shared" si="9989"/>
        <v>857015.7526100002</v>
      </c>
      <c r="AR2067" s="166">
        <f t="shared" si="9989"/>
        <v>855415.46713200025</v>
      </c>
      <c r="AS2067" s="166">
        <f t="shared" si="9989"/>
        <v>853815.18165400019</v>
      </c>
      <c r="AT2067" s="166">
        <f t="shared" si="9989"/>
        <v>852214.89617600013</v>
      </c>
      <c r="AU2067" s="166">
        <f t="shared" si="9989"/>
        <v>850614.61069800018</v>
      </c>
      <c r="AW2067" s="166">
        <f t="shared" si="9990"/>
        <v>849014.32522000012</v>
      </c>
      <c r="AX2067" s="166">
        <f t="shared" si="9990"/>
        <v>847414.03974200017</v>
      </c>
      <c r="AY2067" s="166">
        <f t="shared" si="9990"/>
        <v>845813.7542640001</v>
      </c>
      <c r="AZ2067" s="166">
        <f t="shared" si="9990"/>
        <v>844213.46878600027</v>
      </c>
      <c r="BA2067" s="166">
        <f t="shared" si="9990"/>
        <v>842613.18330800021</v>
      </c>
      <c r="BB2067" s="166">
        <f t="shared" si="9990"/>
        <v>841012.89783000015</v>
      </c>
      <c r="BC2067" s="166">
        <f t="shared" si="9990"/>
        <v>839412.6123520002</v>
      </c>
      <c r="BD2067" s="166">
        <f t="shared" si="9990"/>
        <v>837812.32687400014</v>
      </c>
      <c r="BE2067" s="166">
        <f t="shared" si="9990"/>
        <v>836212.04139600019</v>
      </c>
      <c r="BF2067" s="166">
        <f t="shared" si="9990"/>
        <v>834611.75591800013</v>
      </c>
      <c r="BG2067" s="166">
        <f t="shared" si="9990"/>
        <v>833011.47044000018</v>
      </c>
      <c r="BH2067" s="166">
        <f t="shared" si="9990"/>
        <v>831411.18496200023</v>
      </c>
    </row>
    <row r="2068" spans="1:60" ht="15.75" outlineLevel="1" x14ac:dyDescent="0.25">
      <c r="A2068" s="2">
        <f t="shared" si="9986"/>
        <v>4</v>
      </c>
      <c r="B2068" s="86" t="str">
        <f t="shared" si="9986"/>
        <v>PRE-09602</v>
      </c>
      <c r="C2068" s="86" t="str">
        <f t="shared" si="9986"/>
        <v>SPP FH - Casey Road 13745</v>
      </c>
      <c r="D2068" s="2" t="str">
        <f t="shared" si="9986"/>
        <v>A2764703</v>
      </c>
      <c r="E2068" s="141" t="str">
        <f t="shared" si="9986"/>
        <v>CASY745A - OCR#124466</v>
      </c>
      <c r="I2068" s="178">
        <v>0</v>
      </c>
      <c r="J2068" s="166">
        <f t="shared" si="9987"/>
        <v>0</v>
      </c>
      <c r="K2068" s="166">
        <f t="shared" si="9987"/>
        <v>0</v>
      </c>
      <c r="L2068" s="166">
        <f t="shared" si="9987"/>
        <v>0</v>
      </c>
      <c r="M2068" s="166">
        <f t="shared" si="9987"/>
        <v>0</v>
      </c>
      <c r="N2068" s="166">
        <f t="shared" si="9987"/>
        <v>0</v>
      </c>
      <c r="O2068" s="166">
        <f t="shared" si="9987"/>
        <v>0</v>
      </c>
      <c r="P2068" s="166">
        <f t="shared" si="9987"/>
        <v>0</v>
      </c>
      <c r="Q2068" s="166">
        <f t="shared" si="9987"/>
        <v>0</v>
      </c>
      <c r="R2068" s="166">
        <f t="shared" si="9987"/>
        <v>0</v>
      </c>
      <c r="S2068" s="166">
        <f t="shared" si="9987"/>
        <v>0</v>
      </c>
      <c r="T2068" s="166">
        <f t="shared" si="9987"/>
        <v>1579.67</v>
      </c>
      <c r="U2068" s="166">
        <f t="shared" si="9987"/>
        <v>2713.38</v>
      </c>
      <c r="W2068" s="166">
        <f t="shared" si="9988"/>
        <v>2713.38</v>
      </c>
      <c r="X2068" s="166">
        <f t="shared" si="9988"/>
        <v>2713.38</v>
      </c>
      <c r="Y2068" s="166">
        <f t="shared" si="9988"/>
        <v>3071.63</v>
      </c>
      <c r="Z2068" s="166">
        <f t="shared" si="9988"/>
        <v>3071.63</v>
      </c>
      <c r="AA2068" s="166">
        <f t="shared" si="9988"/>
        <v>5226.8499999999995</v>
      </c>
      <c r="AB2068" s="166">
        <f t="shared" si="9988"/>
        <v>5226.8499999999995</v>
      </c>
      <c r="AC2068" s="166">
        <f t="shared" si="9988"/>
        <v>6160.9699999999993</v>
      </c>
      <c r="AD2068" s="166">
        <f t="shared" si="9988"/>
        <v>6087.5499999999993</v>
      </c>
      <c r="AE2068" s="166">
        <f t="shared" si="9988"/>
        <v>6014.1299999999992</v>
      </c>
      <c r="AF2068" s="166">
        <f t="shared" si="9988"/>
        <v>5940.7099999999991</v>
      </c>
      <c r="AG2068" s="166">
        <f t="shared" si="9988"/>
        <v>5867.2899999999991</v>
      </c>
      <c r="AH2068" s="166">
        <f t="shared" si="9988"/>
        <v>5793.869999999999</v>
      </c>
      <c r="AI2068" s="166"/>
      <c r="AJ2068" s="166">
        <f t="shared" si="9984"/>
        <v>5720.4499999999989</v>
      </c>
      <c r="AK2068" s="166">
        <f t="shared" si="9989"/>
        <v>5647.0299999999988</v>
      </c>
      <c r="AL2068" s="166">
        <f t="shared" si="9989"/>
        <v>5573.61</v>
      </c>
      <c r="AM2068" s="166">
        <f t="shared" si="9989"/>
        <v>5500.19</v>
      </c>
      <c r="AN2068" s="166">
        <f t="shared" si="9989"/>
        <v>5426.7699999999995</v>
      </c>
      <c r="AO2068" s="166">
        <f t="shared" si="9989"/>
        <v>5353.3499999999995</v>
      </c>
      <c r="AP2068" s="166">
        <f t="shared" si="9989"/>
        <v>5279.9299999999994</v>
      </c>
      <c r="AQ2068" s="166">
        <f t="shared" si="9989"/>
        <v>5206.5099999999993</v>
      </c>
      <c r="AR2068" s="166">
        <f t="shared" si="9989"/>
        <v>5133.0899999999992</v>
      </c>
      <c r="AS2068" s="166">
        <f t="shared" si="9989"/>
        <v>5059.6699999999992</v>
      </c>
      <c r="AT2068" s="166">
        <f t="shared" si="9989"/>
        <v>4986.2499999999991</v>
      </c>
      <c r="AU2068" s="166">
        <f t="shared" si="9989"/>
        <v>4912.829999999999</v>
      </c>
      <c r="AW2068" s="166">
        <f t="shared" si="9990"/>
        <v>4839.4099999999989</v>
      </c>
      <c r="AX2068" s="166">
        <f t="shared" si="9990"/>
        <v>4765.9899999999989</v>
      </c>
      <c r="AY2068" s="166">
        <f t="shared" si="9990"/>
        <v>4692.5699999999988</v>
      </c>
      <c r="AZ2068" s="166">
        <f t="shared" si="9990"/>
        <v>4619.1499999999987</v>
      </c>
      <c r="BA2068" s="166">
        <f t="shared" si="9990"/>
        <v>4545.7299999999987</v>
      </c>
      <c r="BB2068" s="166">
        <f t="shared" si="9990"/>
        <v>4472.3099999999986</v>
      </c>
      <c r="BC2068" s="166">
        <f t="shared" si="9990"/>
        <v>4398.8899999999985</v>
      </c>
      <c r="BD2068" s="166">
        <f t="shared" si="9990"/>
        <v>4325.4699999999984</v>
      </c>
      <c r="BE2068" s="166">
        <f t="shared" si="9990"/>
        <v>4252.0499999999984</v>
      </c>
      <c r="BF2068" s="166">
        <f t="shared" si="9990"/>
        <v>4178.6299999999983</v>
      </c>
      <c r="BG2068" s="166">
        <f t="shared" si="9990"/>
        <v>4105.2099999999991</v>
      </c>
      <c r="BH2068" s="166">
        <f t="shared" si="9990"/>
        <v>4031.7899999999986</v>
      </c>
    </row>
    <row r="2069" spans="1:60" ht="15.75" outlineLevel="1" x14ac:dyDescent="0.25">
      <c r="A2069" s="2">
        <f t="shared" si="9986"/>
        <v>4</v>
      </c>
      <c r="B2069" s="86" t="str">
        <f t="shared" si="9986"/>
        <v>PRE-09602</v>
      </c>
      <c r="C2069" s="86" t="str">
        <f t="shared" si="9986"/>
        <v>SPP FH - Casey Road 13745</v>
      </c>
      <c r="D2069" s="2" t="str">
        <f t="shared" si="9986"/>
        <v>A2764705</v>
      </c>
      <c r="E2069" s="141" t="str">
        <f t="shared" si="9986"/>
        <v>CASY745B - OCR#27273</v>
      </c>
      <c r="I2069" s="178">
        <v>0</v>
      </c>
      <c r="J2069" s="166">
        <f t="shared" si="9987"/>
        <v>0</v>
      </c>
      <c r="K2069" s="166">
        <f t="shared" si="9987"/>
        <v>0</v>
      </c>
      <c r="L2069" s="166">
        <f t="shared" si="9987"/>
        <v>0</v>
      </c>
      <c r="M2069" s="166">
        <f t="shared" si="9987"/>
        <v>0</v>
      </c>
      <c r="N2069" s="166">
        <f t="shared" si="9987"/>
        <v>0</v>
      </c>
      <c r="O2069" s="166">
        <f t="shared" si="9987"/>
        <v>0</v>
      </c>
      <c r="P2069" s="166">
        <f t="shared" si="9987"/>
        <v>0</v>
      </c>
      <c r="Q2069" s="166">
        <f t="shared" si="9987"/>
        <v>0</v>
      </c>
      <c r="R2069" s="166">
        <f t="shared" si="9987"/>
        <v>0</v>
      </c>
      <c r="S2069" s="166">
        <f t="shared" si="9987"/>
        <v>0</v>
      </c>
      <c r="T2069" s="166">
        <f t="shared" si="9987"/>
        <v>1842.6100000000001</v>
      </c>
      <c r="U2069" s="166">
        <f t="shared" si="9987"/>
        <v>2828.2200000000003</v>
      </c>
      <c r="W2069" s="166">
        <f t="shared" si="9988"/>
        <v>2828.2200000000003</v>
      </c>
      <c r="X2069" s="166">
        <f t="shared" si="9988"/>
        <v>2828.2200000000003</v>
      </c>
      <c r="Y2069" s="166">
        <f t="shared" si="9988"/>
        <v>2971.5200000000004</v>
      </c>
      <c r="Z2069" s="166">
        <f t="shared" si="9988"/>
        <v>3150.6500000000005</v>
      </c>
      <c r="AA2069" s="166">
        <f t="shared" si="9988"/>
        <v>4964.7800000000007</v>
      </c>
      <c r="AB2069" s="166">
        <f t="shared" si="9988"/>
        <v>4964.7800000000007</v>
      </c>
      <c r="AC2069" s="166">
        <f t="shared" si="9988"/>
        <v>5108.4900000000007</v>
      </c>
      <c r="AD2069" s="166">
        <f t="shared" si="9988"/>
        <v>5047.6100000000006</v>
      </c>
      <c r="AE2069" s="166">
        <f t="shared" si="9988"/>
        <v>4986.7300000000005</v>
      </c>
      <c r="AF2069" s="166">
        <f t="shared" si="9988"/>
        <v>4925.8500000000004</v>
      </c>
      <c r="AG2069" s="166">
        <f t="shared" si="9988"/>
        <v>4864.97</v>
      </c>
      <c r="AH2069" s="166">
        <f t="shared" si="9988"/>
        <v>4804.0900000000011</v>
      </c>
      <c r="AI2069" s="166"/>
      <c r="AJ2069" s="166">
        <f t="shared" si="9984"/>
        <v>4743.2100000000009</v>
      </c>
      <c r="AK2069" s="166">
        <f t="shared" si="9989"/>
        <v>4682.3300000000008</v>
      </c>
      <c r="AL2069" s="166">
        <f t="shared" si="9989"/>
        <v>4621.4500000000007</v>
      </c>
      <c r="AM2069" s="166">
        <f t="shared" si="9989"/>
        <v>4560.5700000000006</v>
      </c>
      <c r="AN2069" s="166">
        <f t="shared" si="9989"/>
        <v>4499.6900000000005</v>
      </c>
      <c r="AO2069" s="166">
        <f t="shared" si="9989"/>
        <v>4438.8100000000004</v>
      </c>
      <c r="AP2069" s="166">
        <f t="shared" si="9989"/>
        <v>4377.93</v>
      </c>
      <c r="AQ2069" s="166">
        <f t="shared" si="9989"/>
        <v>4317.0500000000011</v>
      </c>
      <c r="AR2069" s="166">
        <f t="shared" si="9989"/>
        <v>4256.170000000001</v>
      </c>
      <c r="AS2069" s="166">
        <f t="shared" si="9989"/>
        <v>4195.2900000000009</v>
      </c>
      <c r="AT2069" s="166">
        <f t="shared" si="9989"/>
        <v>4134.4100000000008</v>
      </c>
      <c r="AU2069" s="166">
        <f t="shared" si="9989"/>
        <v>4073.5300000000007</v>
      </c>
      <c r="AW2069" s="166">
        <f t="shared" si="9990"/>
        <v>4012.6500000000005</v>
      </c>
      <c r="AX2069" s="166">
        <f t="shared" si="9990"/>
        <v>3951.7700000000004</v>
      </c>
      <c r="AY2069" s="166">
        <f t="shared" si="9990"/>
        <v>3890.8900000000003</v>
      </c>
      <c r="AZ2069" s="166">
        <f t="shared" si="9990"/>
        <v>3830.01</v>
      </c>
      <c r="BA2069" s="166">
        <f t="shared" si="9990"/>
        <v>3769.13</v>
      </c>
      <c r="BB2069" s="166">
        <f t="shared" si="9990"/>
        <v>3708.25</v>
      </c>
      <c r="BC2069" s="166">
        <f t="shared" si="9990"/>
        <v>3647.37</v>
      </c>
      <c r="BD2069" s="166">
        <f t="shared" si="9990"/>
        <v>3586.49</v>
      </c>
      <c r="BE2069" s="166">
        <f t="shared" si="9990"/>
        <v>3525.6099999999997</v>
      </c>
      <c r="BF2069" s="166">
        <f t="shared" si="9990"/>
        <v>3464.7299999999996</v>
      </c>
      <c r="BG2069" s="166">
        <f t="shared" si="9990"/>
        <v>3403.8499999999995</v>
      </c>
      <c r="BH2069" s="166">
        <f t="shared" si="9990"/>
        <v>3342.9699999999993</v>
      </c>
    </row>
    <row r="2070" spans="1:60" ht="15.75" outlineLevel="1" x14ac:dyDescent="0.25">
      <c r="A2070" s="2">
        <f t="shared" si="9986"/>
        <v>4</v>
      </c>
      <c r="B2070" s="86" t="str">
        <f t="shared" si="9986"/>
        <v>PRE-09602</v>
      </c>
      <c r="C2070" s="86" t="str">
        <f t="shared" si="9986"/>
        <v>SPP FH - Casey Road 13745</v>
      </c>
      <c r="D2070" s="2" t="str">
        <f t="shared" si="9986"/>
        <v>A2764713</v>
      </c>
      <c r="E2070" s="141" t="str">
        <f t="shared" si="9986"/>
        <v>CASY745C - OCR#124884</v>
      </c>
      <c r="I2070" s="178">
        <v>0</v>
      </c>
      <c r="J2070" s="166">
        <f t="shared" si="9987"/>
        <v>0</v>
      </c>
      <c r="K2070" s="166">
        <f t="shared" si="9987"/>
        <v>0</v>
      </c>
      <c r="L2070" s="166">
        <f t="shared" si="9987"/>
        <v>0</v>
      </c>
      <c r="M2070" s="166">
        <f t="shared" si="9987"/>
        <v>0</v>
      </c>
      <c r="N2070" s="166">
        <f t="shared" si="9987"/>
        <v>0</v>
      </c>
      <c r="O2070" s="166">
        <f t="shared" si="9987"/>
        <v>0</v>
      </c>
      <c r="P2070" s="166">
        <f t="shared" si="9987"/>
        <v>0</v>
      </c>
      <c r="Q2070" s="166">
        <f t="shared" si="9987"/>
        <v>0</v>
      </c>
      <c r="R2070" s="166">
        <f t="shared" si="9987"/>
        <v>0</v>
      </c>
      <c r="S2070" s="166">
        <f t="shared" si="9987"/>
        <v>0</v>
      </c>
      <c r="T2070" s="166">
        <f t="shared" si="9987"/>
        <v>1579.67</v>
      </c>
      <c r="U2070" s="166">
        <f t="shared" si="9987"/>
        <v>2501.75</v>
      </c>
      <c r="W2070" s="166">
        <f t="shared" si="9988"/>
        <v>2501.75</v>
      </c>
      <c r="X2070" s="166">
        <f t="shared" si="9988"/>
        <v>2501.75</v>
      </c>
      <c r="Y2070" s="166">
        <f t="shared" si="9988"/>
        <v>2645.05</v>
      </c>
      <c r="Z2070" s="166">
        <f t="shared" si="9988"/>
        <v>2824.1800000000003</v>
      </c>
      <c r="AA2070" s="166">
        <f t="shared" si="9988"/>
        <v>2824.1800000000003</v>
      </c>
      <c r="AB2070" s="166">
        <f t="shared" si="9988"/>
        <v>2824.1800000000003</v>
      </c>
      <c r="AC2070" s="166">
        <f t="shared" si="9988"/>
        <v>3343.0400000000004</v>
      </c>
      <c r="AD2070" s="166">
        <f t="shared" si="9988"/>
        <v>3343.0400000000004</v>
      </c>
      <c r="AE2070" s="166">
        <f t="shared" si="9988"/>
        <v>3303.2000000000003</v>
      </c>
      <c r="AF2070" s="166">
        <f t="shared" si="9988"/>
        <v>3263.3600000000006</v>
      </c>
      <c r="AG2070" s="166">
        <f t="shared" si="9988"/>
        <v>3223.5200000000004</v>
      </c>
      <c r="AH2070" s="166">
        <f t="shared" si="9988"/>
        <v>3183.6800000000003</v>
      </c>
      <c r="AI2070" s="166"/>
      <c r="AJ2070" s="166">
        <f t="shared" si="9984"/>
        <v>3143.8400000000006</v>
      </c>
      <c r="AK2070" s="166">
        <f t="shared" si="9989"/>
        <v>3104.0000000000005</v>
      </c>
      <c r="AL2070" s="166">
        <f t="shared" si="9989"/>
        <v>3064.1600000000003</v>
      </c>
      <c r="AM2070" s="166">
        <f t="shared" si="9989"/>
        <v>3024.3200000000006</v>
      </c>
      <c r="AN2070" s="166">
        <f t="shared" si="9989"/>
        <v>2984.4800000000005</v>
      </c>
      <c r="AO2070" s="166">
        <f t="shared" si="9989"/>
        <v>2944.6400000000003</v>
      </c>
      <c r="AP2070" s="166">
        <f t="shared" si="9989"/>
        <v>2904.8</v>
      </c>
      <c r="AQ2070" s="166">
        <f t="shared" si="9989"/>
        <v>2864.96</v>
      </c>
      <c r="AR2070" s="166">
        <f t="shared" si="9989"/>
        <v>2825.1200000000003</v>
      </c>
      <c r="AS2070" s="166">
        <f t="shared" si="9989"/>
        <v>2785.28</v>
      </c>
      <c r="AT2070" s="166">
        <f t="shared" si="9989"/>
        <v>2745.44</v>
      </c>
      <c r="AU2070" s="166">
        <f t="shared" si="9989"/>
        <v>2705.6000000000004</v>
      </c>
      <c r="AW2070" s="166">
        <f t="shared" si="9990"/>
        <v>2665.76</v>
      </c>
      <c r="AX2070" s="166">
        <f t="shared" si="9990"/>
        <v>2625.92</v>
      </c>
      <c r="AY2070" s="166">
        <f t="shared" si="9990"/>
        <v>2586.08</v>
      </c>
      <c r="AZ2070" s="166">
        <f t="shared" si="9990"/>
        <v>2546.2399999999998</v>
      </c>
      <c r="BA2070" s="166">
        <f t="shared" si="9990"/>
        <v>2506.4</v>
      </c>
      <c r="BB2070" s="166">
        <f t="shared" si="9990"/>
        <v>2466.56</v>
      </c>
      <c r="BC2070" s="166">
        <f t="shared" si="9990"/>
        <v>2426.7199999999998</v>
      </c>
      <c r="BD2070" s="166">
        <f t="shared" si="9990"/>
        <v>2386.88</v>
      </c>
      <c r="BE2070" s="166">
        <f t="shared" si="9990"/>
        <v>2347.04</v>
      </c>
      <c r="BF2070" s="166">
        <f t="shared" si="9990"/>
        <v>2307.1999999999998</v>
      </c>
      <c r="BG2070" s="166">
        <f t="shared" si="9990"/>
        <v>2267.3599999999997</v>
      </c>
      <c r="BH2070" s="166">
        <f t="shared" si="9990"/>
        <v>2227.52</v>
      </c>
    </row>
    <row r="2071" spans="1:60" ht="15.75" outlineLevel="1" x14ac:dyDescent="0.25">
      <c r="A2071" s="2">
        <f t="shared" si="9986"/>
        <v>4</v>
      </c>
      <c r="B2071" s="86" t="str">
        <f t="shared" si="9986"/>
        <v>PRE-09602</v>
      </c>
      <c r="C2071" s="86" t="str">
        <f t="shared" si="9986"/>
        <v>SPP FH - Casey Road 13745</v>
      </c>
      <c r="D2071" s="2" t="str">
        <f t="shared" si="9986"/>
        <v>A2764715</v>
      </c>
      <c r="E2071" s="141" t="str">
        <f t="shared" si="9986"/>
        <v>SPP FH - Casey 13745 - OCR 124889</v>
      </c>
      <c r="I2071" s="178">
        <v>0</v>
      </c>
      <c r="J2071" s="166">
        <f t="shared" si="9987"/>
        <v>0</v>
      </c>
      <c r="K2071" s="166">
        <f t="shared" si="9987"/>
        <v>0</v>
      </c>
      <c r="L2071" s="166">
        <f t="shared" si="9987"/>
        <v>0</v>
      </c>
      <c r="M2071" s="166">
        <f t="shared" si="9987"/>
        <v>0</v>
      </c>
      <c r="N2071" s="166">
        <f t="shared" si="9987"/>
        <v>0</v>
      </c>
      <c r="O2071" s="166">
        <f t="shared" si="9987"/>
        <v>0</v>
      </c>
      <c r="P2071" s="166">
        <f t="shared" si="9987"/>
        <v>0</v>
      </c>
      <c r="Q2071" s="166">
        <f t="shared" si="9987"/>
        <v>0</v>
      </c>
      <c r="R2071" s="166">
        <f t="shared" si="9987"/>
        <v>0</v>
      </c>
      <c r="S2071" s="166">
        <f t="shared" si="9987"/>
        <v>0</v>
      </c>
      <c r="T2071" s="166">
        <f t="shared" si="9987"/>
        <v>1884.6200000000003</v>
      </c>
      <c r="U2071" s="166">
        <f t="shared" si="9987"/>
        <v>2519.2700000000004</v>
      </c>
      <c r="W2071" s="166">
        <f t="shared" si="9988"/>
        <v>2519.2700000000004</v>
      </c>
      <c r="X2071" s="166">
        <f t="shared" si="9988"/>
        <v>2519.2700000000004</v>
      </c>
      <c r="Y2071" s="166">
        <f t="shared" si="9988"/>
        <v>2662.5700000000006</v>
      </c>
      <c r="Z2071" s="166">
        <f t="shared" si="9988"/>
        <v>2913.3500000000008</v>
      </c>
      <c r="AA2071" s="166">
        <f t="shared" si="9988"/>
        <v>2913.3500000000008</v>
      </c>
      <c r="AB2071" s="166">
        <f t="shared" si="9988"/>
        <v>2913.3500000000008</v>
      </c>
      <c r="AC2071" s="166">
        <f t="shared" si="9988"/>
        <v>4051.0900000000011</v>
      </c>
      <c r="AD2071" s="166">
        <f t="shared" si="9988"/>
        <v>6270.3900000000012</v>
      </c>
      <c r="AE2071" s="166">
        <f t="shared" si="9988"/>
        <v>6270.3900000000012</v>
      </c>
      <c r="AF2071" s="166">
        <f t="shared" si="9988"/>
        <v>6270.3900000000012</v>
      </c>
      <c r="AG2071" s="166">
        <f t="shared" si="9988"/>
        <v>6618.4400000000014</v>
      </c>
      <c r="AH2071" s="166">
        <f t="shared" si="9988"/>
        <v>6538.6800000000021</v>
      </c>
      <c r="AI2071" s="166"/>
      <c r="AJ2071" s="166">
        <f t="shared" si="9984"/>
        <v>6458.9200000000019</v>
      </c>
      <c r="AK2071" s="166">
        <f t="shared" si="9989"/>
        <v>6379.1600000000017</v>
      </c>
      <c r="AL2071" s="166">
        <f t="shared" si="9989"/>
        <v>6299.4000000000015</v>
      </c>
      <c r="AM2071" s="166">
        <f t="shared" si="9989"/>
        <v>6219.6400000000012</v>
      </c>
      <c r="AN2071" s="166">
        <f t="shared" si="9989"/>
        <v>6139.8800000000019</v>
      </c>
      <c r="AO2071" s="166">
        <f t="shared" si="9989"/>
        <v>6060.1200000000017</v>
      </c>
      <c r="AP2071" s="166">
        <f t="shared" si="9989"/>
        <v>5980.3600000000015</v>
      </c>
      <c r="AQ2071" s="166">
        <f t="shared" si="9989"/>
        <v>5900.6000000000022</v>
      </c>
      <c r="AR2071" s="166">
        <f t="shared" si="9989"/>
        <v>5820.840000000002</v>
      </c>
      <c r="AS2071" s="166">
        <f t="shared" si="9989"/>
        <v>5741.0800000000017</v>
      </c>
      <c r="AT2071" s="166">
        <f t="shared" si="9989"/>
        <v>5661.3200000000015</v>
      </c>
      <c r="AU2071" s="166">
        <f t="shared" si="9989"/>
        <v>5581.5600000000013</v>
      </c>
      <c r="AW2071" s="166">
        <f t="shared" si="9990"/>
        <v>5501.800000000002</v>
      </c>
      <c r="AX2071" s="166">
        <f t="shared" si="9990"/>
        <v>5422.0400000000018</v>
      </c>
      <c r="AY2071" s="166">
        <f t="shared" si="9990"/>
        <v>5342.2800000000016</v>
      </c>
      <c r="AZ2071" s="166">
        <f t="shared" si="9990"/>
        <v>5262.5200000000023</v>
      </c>
      <c r="BA2071" s="166">
        <f t="shared" si="9990"/>
        <v>5182.760000000002</v>
      </c>
      <c r="BB2071" s="166">
        <f t="shared" si="9990"/>
        <v>5103.0000000000018</v>
      </c>
      <c r="BC2071" s="166">
        <f t="shared" si="9990"/>
        <v>5023.2400000000016</v>
      </c>
      <c r="BD2071" s="166">
        <f t="shared" si="9990"/>
        <v>4943.4800000000014</v>
      </c>
      <c r="BE2071" s="166">
        <f t="shared" si="9990"/>
        <v>4863.7200000000021</v>
      </c>
      <c r="BF2071" s="166">
        <f t="shared" si="9990"/>
        <v>4783.9600000000019</v>
      </c>
      <c r="BG2071" s="166">
        <f t="shared" si="9990"/>
        <v>4704.2000000000016</v>
      </c>
      <c r="BH2071" s="166">
        <f t="shared" si="9990"/>
        <v>4624.4400000000023</v>
      </c>
    </row>
    <row r="2072" spans="1:60" ht="15.75" outlineLevel="1" x14ac:dyDescent="0.25">
      <c r="A2072" s="2">
        <f t="shared" si="9986"/>
        <v>4</v>
      </c>
      <c r="B2072" s="86" t="str">
        <f t="shared" si="9986"/>
        <v>PRE-09602</v>
      </c>
      <c r="C2072" s="86" t="str">
        <f t="shared" si="9986"/>
        <v>SPP FH - Casey Road 13745</v>
      </c>
      <c r="D2072" s="2" t="str">
        <f t="shared" si="9986"/>
        <v>A2764716</v>
      </c>
      <c r="E2072" s="141" t="str">
        <f t="shared" si="9986"/>
        <v>CASY745E - OCR#42920 N.O. 13871 HEN</v>
      </c>
      <c r="I2072" s="178">
        <v>0</v>
      </c>
      <c r="J2072" s="166">
        <f t="shared" si="9987"/>
        <v>0</v>
      </c>
      <c r="K2072" s="166">
        <f t="shared" si="9987"/>
        <v>0</v>
      </c>
      <c r="L2072" s="166">
        <f t="shared" si="9987"/>
        <v>0</v>
      </c>
      <c r="M2072" s="166">
        <f t="shared" si="9987"/>
        <v>0</v>
      </c>
      <c r="N2072" s="166">
        <f t="shared" si="9987"/>
        <v>0</v>
      </c>
      <c r="O2072" s="166">
        <f t="shared" si="9987"/>
        <v>0</v>
      </c>
      <c r="P2072" s="166">
        <f t="shared" si="9987"/>
        <v>0</v>
      </c>
      <c r="Q2072" s="166">
        <f t="shared" si="9987"/>
        <v>0</v>
      </c>
      <c r="R2072" s="166">
        <f t="shared" si="9987"/>
        <v>0</v>
      </c>
      <c r="S2072" s="166">
        <f t="shared" si="9987"/>
        <v>0</v>
      </c>
      <c r="T2072" s="166">
        <f t="shared" si="9987"/>
        <v>1579.67</v>
      </c>
      <c r="U2072" s="166">
        <f t="shared" si="9987"/>
        <v>2763.79</v>
      </c>
      <c r="W2072" s="166">
        <f t="shared" si="9988"/>
        <v>2763.79</v>
      </c>
      <c r="X2072" s="166">
        <f t="shared" si="9988"/>
        <v>2763.79</v>
      </c>
      <c r="Y2072" s="166">
        <f t="shared" si="9988"/>
        <v>2907.09</v>
      </c>
      <c r="Z2072" s="166">
        <f t="shared" si="9988"/>
        <v>2907.09</v>
      </c>
      <c r="AA2072" s="166">
        <f t="shared" si="9988"/>
        <v>3337.02</v>
      </c>
      <c r="AB2072" s="166">
        <f t="shared" si="9988"/>
        <v>3337.02</v>
      </c>
      <c r="AC2072" s="166">
        <f t="shared" si="9988"/>
        <v>4344.8599999999997</v>
      </c>
      <c r="AD2072" s="166">
        <f t="shared" si="9988"/>
        <v>4344.8599999999997</v>
      </c>
      <c r="AE2072" s="166">
        <f t="shared" si="9988"/>
        <v>4293.08</v>
      </c>
      <c r="AF2072" s="166">
        <f t="shared" si="9988"/>
        <v>4241.2999999999993</v>
      </c>
      <c r="AG2072" s="166">
        <f t="shared" si="9988"/>
        <v>4189.5199999999995</v>
      </c>
      <c r="AH2072" s="166">
        <f t="shared" si="9988"/>
        <v>4137.74</v>
      </c>
      <c r="AI2072" s="166"/>
      <c r="AJ2072" s="166">
        <f t="shared" ref="AJ2072:AJ2135" si="9991">+(SUMIFS(AJ$392:AJ$607,$A$392:$A$607,$A2072,$D$392:$D$607,$D2072))-(SUMIFS(AJ$828:AJ$1043,$A$828:$A$1043,$A2072,$D$828:$D$1043,$D2072))+(SUMIFS(AJ$1046:AJ$1237,$A$1046:$A$1237,$A2072,$D$1046:$D$1237,$D2072))-(SUMIFS(AJ$1848:AJ$2052,$A$1848:$A$2052,$A2072,$D$1848:$D$2052,$D2072))</f>
        <v>4085.9599999999996</v>
      </c>
      <c r="AK2072" s="166">
        <f t="shared" si="9989"/>
        <v>4034.18</v>
      </c>
      <c r="AL2072" s="166">
        <f t="shared" si="9989"/>
        <v>3982.3999999999996</v>
      </c>
      <c r="AM2072" s="166">
        <f t="shared" si="9989"/>
        <v>3930.62</v>
      </c>
      <c r="AN2072" s="166">
        <f t="shared" si="9989"/>
        <v>3878.8399999999997</v>
      </c>
      <c r="AO2072" s="166">
        <f t="shared" si="9989"/>
        <v>3827.06</v>
      </c>
      <c r="AP2072" s="166">
        <f t="shared" si="9989"/>
        <v>3775.2799999999997</v>
      </c>
      <c r="AQ2072" s="166">
        <f t="shared" si="9989"/>
        <v>3723.5</v>
      </c>
      <c r="AR2072" s="166">
        <f t="shared" si="9989"/>
        <v>3671.72</v>
      </c>
      <c r="AS2072" s="166">
        <f t="shared" si="9989"/>
        <v>3619.94</v>
      </c>
      <c r="AT2072" s="166">
        <f t="shared" si="9989"/>
        <v>3568.16</v>
      </c>
      <c r="AU2072" s="166">
        <f t="shared" si="9989"/>
        <v>3516.38</v>
      </c>
      <c r="AW2072" s="166">
        <f t="shared" si="9990"/>
        <v>3464.6</v>
      </c>
      <c r="AX2072" s="166">
        <f t="shared" si="9990"/>
        <v>3412.82</v>
      </c>
      <c r="AY2072" s="166">
        <f t="shared" si="9990"/>
        <v>3361.04</v>
      </c>
      <c r="AZ2072" s="166">
        <f t="shared" si="9990"/>
        <v>3309.26</v>
      </c>
      <c r="BA2072" s="166">
        <f t="shared" si="9990"/>
        <v>3257.48</v>
      </c>
      <c r="BB2072" s="166">
        <f t="shared" si="9990"/>
        <v>3205.7</v>
      </c>
      <c r="BC2072" s="166">
        <f t="shared" si="9990"/>
        <v>3153.92</v>
      </c>
      <c r="BD2072" s="166">
        <f t="shared" si="9990"/>
        <v>3102.1400000000003</v>
      </c>
      <c r="BE2072" s="166">
        <f t="shared" si="9990"/>
        <v>3050.36</v>
      </c>
      <c r="BF2072" s="166">
        <f t="shared" si="9990"/>
        <v>2998.58</v>
      </c>
      <c r="BG2072" s="166">
        <f t="shared" si="9990"/>
        <v>2946.8</v>
      </c>
      <c r="BH2072" s="166">
        <f t="shared" si="9990"/>
        <v>2895.0200000000004</v>
      </c>
    </row>
    <row r="2073" spans="1:60" ht="15.75" outlineLevel="1" x14ac:dyDescent="0.25">
      <c r="A2073" s="2">
        <f t="shared" si="9986"/>
        <v>5</v>
      </c>
      <c r="B2073" s="86" t="str">
        <f t="shared" si="9986"/>
        <v>PRE-09603</v>
      </c>
      <c r="C2073" s="86" t="str">
        <f t="shared" si="9986"/>
        <v>SPP FH - Coolidge  13533</v>
      </c>
      <c r="D2073" s="2" t="str">
        <f t="shared" si="9986"/>
        <v>PRE-09603.1</v>
      </c>
      <c r="E2073" s="141" t="str">
        <f t="shared" si="9986"/>
        <v>SPP FH – Coolidge 13533 – OH Feeder</v>
      </c>
      <c r="I2073" s="178">
        <v>0</v>
      </c>
      <c r="J2073" s="166">
        <f t="shared" si="9987"/>
        <v>0</v>
      </c>
      <c r="K2073" s="166">
        <f t="shared" si="9987"/>
        <v>0</v>
      </c>
      <c r="L2073" s="166">
        <f t="shared" si="9987"/>
        <v>0</v>
      </c>
      <c r="M2073" s="166">
        <f t="shared" si="9987"/>
        <v>0</v>
      </c>
      <c r="N2073" s="166">
        <f t="shared" si="9987"/>
        <v>1889.15</v>
      </c>
      <c r="O2073" s="166">
        <f t="shared" si="9987"/>
        <v>7229.2899999999991</v>
      </c>
      <c r="P2073" s="166">
        <f t="shared" si="9987"/>
        <v>59050.569999999992</v>
      </c>
      <c r="Q2073" s="166">
        <f t="shared" si="9987"/>
        <v>270401.26999999984</v>
      </c>
      <c r="R2073" s="166">
        <f t="shared" si="9987"/>
        <v>360710.94999999984</v>
      </c>
      <c r="S2073" s="166">
        <f t="shared" si="9987"/>
        <v>379561.61999999982</v>
      </c>
      <c r="T2073" s="166">
        <f t="shared" si="9987"/>
        <v>403817.32999999984</v>
      </c>
      <c r="U2073" s="166">
        <f t="shared" si="9987"/>
        <v>522646.25999999989</v>
      </c>
      <c r="W2073" s="166">
        <f t="shared" si="9988"/>
        <v>560600.36999999988</v>
      </c>
      <c r="X2073" s="166">
        <f t="shared" si="9988"/>
        <v>681624.70999999985</v>
      </c>
      <c r="Y2073" s="166">
        <f t="shared" si="9988"/>
        <v>764585.79999999981</v>
      </c>
      <c r="Z2073" s="166">
        <f t="shared" si="9988"/>
        <v>766626.73999999976</v>
      </c>
      <c r="AA2073" s="166">
        <f t="shared" si="9988"/>
        <v>767666.16999999981</v>
      </c>
      <c r="AB2073" s="166">
        <f t="shared" si="9988"/>
        <v>767989.24999999977</v>
      </c>
      <c r="AC2073" s="166">
        <f t="shared" si="9988"/>
        <v>768137.69999999972</v>
      </c>
      <c r="AD2073" s="166">
        <f t="shared" si="9988"/>
        <v>769152.68999999971</v>
      </c>
      <c r="AE2073" s="166">
        <f t="shared" si="9988"/>
        <v>769852.73999999976</v>
      </c>
      <c r="AF2073" s="166">
        <f t="shared" si="9988"/>
        <v>779749.93</v>
      </c>
      <c r="AG2073" s="166">
        <f t="shared" si="9988"/>
        <v>777728.94880583335</v>
      </c>
      <c r="AH2073" s="166">
        <f t="shared" si="9988"/>
        <v>775707.96761166677</v>
      </c>
      <c r="AI2073" s="166"/>
      <c r="AJ2073" s="166">
        <f t="shared" si="9991"/>
        <v>774044.80242583342</v>
      </c>
      <c r="AK2073" s="166">
        <f t="shared" si="9989"/>
        <v>772381.63724000007</v>
      </c>
      <c r="AL2073" s="166">
        <f t="shared" si="9989"/>
        <v>770718.47205416672</v>
      </c>
      <c r="AM2073" s="166">
        <f t="shared" si="9989"/>
        <v>769055.30686833337</v>
      </c>
      <c r="AN2073" s="166">
        <f t="shared" si="9989"/>
        <v>767392.14168250002</v>
      </c>
      <c r="AO2073" s="166">
        <f t="shared" si="9989"/>
        <v>765728.97649666667</v>
      </c>
      <c r="AP2073" s="166">
        <f t="shared" si="9989"/>
        <v>764065.81131083332</v>
      </c>
      <c r="AQ2073" s="166">
        <f t="shared" si="9989"/>
        <v>762402.64612500009</v>
      </c>
      <c r="AR2073" s="166">
        <f t="shared" si="9989"/>
        <v>760739.48093916674</v>
      </c>
      <c r="AS2073" s="166">
        <f t="shared" si="9989"/>
        <v>759076.31575333339</v>
      </c>
      <c r="AT2073" s="166">
        <f t="shared" si="9989"/>
        <v>757413.15056750015</v>
      </c>
      <c r="AU2073" s="166">
        <f t="shared" si="9989"/>
        <v>755749.98538166669</v>
      </c>
      <c r="AW2073" s="166">
        <f t="shared" si="9990"/>
        <v>754086.82019583334</v>
      </c>
      <c r="AX2073" s="166">
        <f t="shared" si="9990"/>
        <v>752423.65500999999</v>
      </c>
      <c r="AY2073" s="166">
        <f t="shared" si="9990"/>
        <v>750760.48982416675</v>
      </c>
      <c r="AZ2073" s="166">
        <f t="shared" si="9990"/>
        <v>749097.3246383334</v>
      </c>
      <c r="BA2073" s="166">
        <f t="shared" si="9990"/>
        <v>747434.15945250005</v>
      </c>
      <c r="BB2073" s="166">
        <f t="shared" si="9990"/>
        <v>745770.9942666667</v>
      </c>
      <c r="BC2073" s="166">
        <f t="shared" si="9990"/>
        <v>744107.82908083347</v>
      </c>
      <c r="BD2073" s="166">
        <f t="shared" si="9990"/>
        <v>742444.66389500001</v>
      </c>
      <c r="BE2073" s="166">
        <f t="shared" si="9990"/>
        <v>740781.49870916666</v>
      </c>
      <c r="BF2073" s="166">
        <f t="shared" si="9990"/>
        <v>739118.33352333331</v>
      </c>
      <c r="BG2073" s="166">
        <f t="shared" si="9990"/>
        <v>737455.16833750007</v>
      </c>
      <c r="BH2073" s="166">
        <f t="shared" si="9990"/>
        <v>735792.00315166672</v>
      </c>
    </row>
    <row r="2074" spans="1:60" ht="15.75" outlineLevel="1" x14ac:dyDescent="0.25">
      <c r="A2074" s="2">
        <f t="shared" si="9986"/>
        <v>5</v>
      </c>
      <c r="B2074" s="86" t="str">
        <f t="shared" si="9986"/>
        <v>PRE-09603</v>
      </c>
      <c r="C2074" s="86" t="str">
        <f t="shared" si="9986"/>
        <v>SPP FH - Coolidge  13533</v>
      </c>
      <c r="D2074" s="2" t="str">
        <f t="shared" si="9986"/>
        <v>PRE-09603.2</v>
      </c>
      <c r="E2074" s="141" t="str">
        <f t="shared" si="9986"/>
        <v>SPP FH – Coolidge 13533 - S&amp;E/R&amp;C</v>
      </c>
      <c r="I2074" s="178">
        <v>0</v>
      </c>
      <c r="J2074" s="166">
        <f t="shared" si="9987"/>
        <v>0</v>
      </c>
      <c r="K2074" s="166">
        <f t="shared" si="9987"/>
        <v>0</v>
      </c>
      <c r="L2074" s="166">
        <f t="shared" si="9987"/>
        <v>0</v>
      </c>
      <c r="M2074" s="166">
        <f t="shared" si="9987"/>
        <v>0</v>
      </c>
      <c r="N2074" s="166">
        <f t="shared" si="9987"/>
        <v>0</v>
      </c>
      <c r="O2074" s="166">
        <f t="shared" si="9987"/>
        <v>0</v>
      </c>
      <c r="P2074" s="166">
        <f t="shared" si="9987"/>
        <v>0</v>
      </c>
      <c r="Q2074" s="166">
        <f t="shared" si="9987"/>
        <v>8609.9599999999991</v>
      </c>
      <c r="R2074" s="166">
        <f t="shared" si="9987"/>
        <v>22551.149999999998</v>
      </c>
      <c r="S2074" s="166">
        <f t="shared" si="9987"/>
        <v>22300.19</v>
      </c>
      <c r="T2074" s="166">
        <f t="shared" si="9987"/>
        <v>70492.01999999999</v>
      </c>
      <c r="U2074" s="166">
        <f t="shared" si="9987"/>
        <v>100054.72999999998</v>
      </c>
      <c r="W2074" s="166">
        <f t="shared" si="9988"/>
        <v>100138.02999999998</v>
      </c>
      <c r="X2074" s="166">
        <f t="shared" si="9988"/>
        <v>104418.14401999999</v>
      </c>
      <c r="Y2074" s="166">
        <f t="shared" si="9988"/>
        <v>104631.27634</v>
      </c>
      <c r="Z2074" s="166">
        <f t="shared" si="9988"/>
        <v>104470.86865999998</v>
      </c>
      <c r="AA2074" s="166">
        <f t="shared" si="9988"/>
        <v>104310.46097999999</v>
      </c>
      <c r="AB2074" s="166">
        <f t="shared" si="9988"/>
        <v>104150.05329999999</v>
      </c>
      <c r="AC2074" s="166">
        <f t="shared" si="9988"/>
        <v>103989.64561999998</v>
      </c>
      <c r="AD2074" s="166">
        <f t="shared" si="9988"/>
        <v>103829.23793999999</v>
      </c>
      <c r="AE2074" s="166">
        <f t="shared" si="9988"/>
        <v>103668.83025999999</v>
      </c>
      <c r="AF2074" s="166">
        <f t="shared" si="9988"/>
        <v>103508.42257999998</v>
      </c>
      <c r="AG2074" s="166">
        <f t="shared" si="9988"/>
        <v>103348.01489999999</v>
      </c>
      <c r="AH2074" s="166">
        <f t="shared" si="9988"/>
        <v>103187.60721999999</v>
      </c>
      <c r="AI2074" s="166"/>
      <c r="AJ2074" s="166">
        <f t="shared" si="9991"/>
        <v>103020.51130333332</v>
      </c>
      <c r="AK2074" s="166">
        <f t="shared" si="9989"/>
        <v>102853.41538666666</v>
      </c>
      <c r="AL2074" s="166">
        <f t="shared" si="9989"/>
        <v>102686.31946999999</v>
      </c>
      <c r="AM2074" s="166">
        <f t="shared" si="9989"/>
        <v>102519.22355333333</v>
      </c>
      <c r="AN2074" s="166">
        <f t="shared" si="9989"/>
        <v>102352.12763666666</v>
      </c>
      <c r="AO2074" s="166">
        <f t="shared" si="9989"/>
        <v>102185.03172</v>
      </c>
      <c r="AP2074" s="166">
        <f t="shared" si="9989"/>
        <v>102017.93580333333</v>
      </c>
      <c r="AQ2074" s="166">
        <f t="shared" si="9989"/>
        <v>101850.83988666667</v>
      </c>
      <c r="AR2074" s="166">
        <f t="shared" si="9989"/>
        <v>101683.74397</v>
      </c>
      <c r="AS2074" s="166">
        <f t="shared" si="9989"/>
        <v>101516.64805333332</v>
      </c>
      <c r="AT2074" s="166">
        <f t="shared" si="9989"/>
        <v>101349.55213666667</v>
      </c>
      <c r="AU2074" s="166">
        <f t="shared" si="9989"/>
        <v>101182.45621999999</v>
      </c>
      <c r="AW2074" s="166">
        <f t="shared" si="9990"/>
        <v>101015.36030333333</v>
      </c>
      <c r="AX2074" s="166">
        <f t="shared" si="9990"/>
        <v>100848.26438666666</v>
      </c>
      <c r="AY2074" s="166">
        <f t="shared" si="9990"/>
        <v>100681.16847</v>
      </c>
      <c r="AZ2074" s="166">
        <f t="shared" si="9990"/>
        <v>100514.07255333332</v>
      </c>
      <c r="BA2074" s="166">
        <f t="shared" si="9990"/>
        <v>100346.97663666666</v>
      </c>
      <c r="BB2074" s="166">
        <f t="shared" si="9990"/>
        <v>100179.88071999999</v>
      </c>
      <c r="BC2074" s="166">
        <f t="shared" si="9990"/>
        <v>100012.78480333331</v>
      </c>
      <c r="BD2074" s="166">
        <f t="shared" si="9990"/>
        <v>99845.688886666656</v>
      </c>
      <c r="BE2074" s="166">
        <f t="shared" si="9990"/>
        <v>99678.592969999983</v>
      </c>
      <c r="BF2074" s="166">
        <f t="shared" si="9990"/>
        <v>99511.497053333325</v>
      </c>
      <c r="BG2074" s="166">
        <f t="shared" si="9990"/>
        <v>99344.401136666653</v>
      </c>
      <c r="BH2074" s="166">
        <f t="shared" si="9990"/>
        <v>99177.305219999995</v>
      </c>
    </row>
    <row r="2075" spans="1:60" ht="15.75" outlineLevel="1" x14ac:dyDescent="0.25">
      <c r="A2075" s="2">
        <f t="shared" si="9986"/>
        <v>5</v>
      </c>
      <c r="B2075" s="86" t="str">
        <f t="shared" si="9986"/>
        <v>PRE-09603</v>
      </c>
      <c r="C2075" s="86" t="str">
        <f t="shared" si="9986"/>
        <v>SPP FH - Coolidge  13533</v>
      </c>
      <c r="D2075" s="2" t="str">
        <f t="shared" si="9986"/>
        <v>A2763851</v>
      </c>
      <c r="E2075" s="141" t="str">
        <f t="shared" si="9986"/>
        <v>SPP FH - Coolidge  13533 - S&amp;E/R&amp;C</v>
      </c>
      <c r="I2075" s="178">
        <v>0</v>
      </c>
      <c r="J2075" s="166">
        <f t="shared" si="9987"/>
        <v>0</v>
      </c>
      <c r="K2075" s="166">
        <f t="shared" si="9987"/>
        <v>0</v>
      </c>
      <c r="L2075" s="166">
        <f t="shared" si="9987"/>
        <v>0</v>
      </c>
      <c r="M2075" s="166">
        <f t="shared" si="9987"/>
        <v>0</v>
      </c>
      <c r="N2075" s="166">
        <f t="shared" si="9987"/>
        <v>0</v>
      </c>
      <c r="O2075" s="166">
        <f t="shared" si="9987"/>
        <v>0</v>
      </c>
      <c r="P2075" s="166">
        <f t="shared" si="9987"/>
        <v>0</v>
      </c>
      <c r="Q2075" s="166">
        <f t="shared" si="9987"/>
        <v>0</v>
      </c>
      <c r="R2075" s="166">
        <f t="shared" si="9987"/>
        <v>0</v>
      </c>
      <c r="S2075" s="166">
        <f t="shared" si="9987"/>
        <v>0</v>
      </c>
      <c r="T2075" s="166">
        <f t="shared" si="9987"/>
        <v>961.66000000000008</v>
      </c>
      <c r="U2075" s="166">
        <f t="shared" si="9987"/>
        <v>6531.2899999999981</v>
      </c>
      <c r="W2075" s="166">
        <f t="shared" si="9988"/>
        <v>6531.2899999999981</v>
      </c>
      <c r="X2075" s="166">
        <f t="shared" si="9988"/>
        <v>6531.2899999999981</v>
      </c>
      <c r="Y2075" s="166">
        <f t="shared" si="9988"/>
        <v>6518.2299999999977</v>
      </c>
      <c r="Z2075" s="166">
        <f t="shared" si="9988"/>
        <v>6505.1699999999983</v>
      </c>
      <c r="AA2075" s="166">
        <f t="shared" si="9988"/>
        <v>6492.1099999999979</v>
      </c>
      <c r="AB2075" s="166">
        <f t="shared" si="9988"/>
        <v>6479.0499999999984</v>
      </c>
      <c r="AC2075" s="166">
        <f t="shared" si="9988"/>
        <v>6465.989999999998</v>
      </c>
      <c r="AD2075" s="166">
        <f t="shared" si="9988"/>
        <v>6452.9299999999985</v>
      </c>
      <c r="AE2075" s="166">
        <f t="shared" si="9988"/>
        <v>6439.8699999999981</v>
      </c>
      <c r="AF2075" s="166">
        <f t="shared" si="9988"/>
        <v>6426.8099999999986</v>
      </c>
      <c r="AG2075" s="166">
        <f t="shared" si="9988"/>
        <v>6413.7499999999982</v>
      </c>
      <c r="AH2075" s="166">
        <f t="shared" si="9988"/>
        <v>6400.6899999999978</v>
      </c>
      <c r="AI2075" s="166"/>
      <c r="AJ2075" s="166">
        <f t="shared" si="9991"/>
        <v>6387.0799999999981</v>
      </c>
      <c r="AK2075" s="166">
        <f t="shared" si="9989"/>
        <v>6373.4699999999984</v>
      </c>
      <c r="AL2075" s="166">
        <f t="shared" si="9989"/>
        <v>6359.8599999999979</v>
      </c>
      <c r="AM2075" s="166">
        <f t="shared" si="9989"/>
        <v>6346.2499999999982</v>
      </c>
      <c r="AN2075" s="166">
        <f t="shared" si="9989"/>
        <v>6332.6399999999985</v>
      </c>
      <c r="AO2075" s="166">
        <f t="shared" si="9989"/>
        <v>6319.0299999999979</v>
      </c>
      <c r="AP2075" s="166">
        <f t="shared" si="9989"/>
        <v>6305.4199999999983</v>
      </c>
      <c r="AQ2075" s="166">
        <f t="shared" si="9989"/>
        <v>6291.8099999999977</v>
      </c>
      <c r="AR2075" s="166">
        <f t="shared" si="9989"/>
        <v>6278.199999999998</v>
      </c>
      <c r="AS2075" s="166">
        <f t="shared" si="9989"/>
        <v>6264.5899999999983</v>
      </c>
      <c r="AT2075" s="166">
        <f t="shared" si="9989"/>
        <v>6250.9799999999977</v>
      </c>
      <c r="AU2075" s="166">
        <f t="shared" si="9989"/>
        <v>6237.3699999999981</v>
      </c>
      <c r="AW2075" s="166">
        <f t="shared" si="9990"/>
        <v>6223.7599999999984</v>
      </c>
      <c r="AX2075" s="166">
        <f t="shared" si="9990"/>
        <v>6210.1499999999978</v>
      </c>
      <c r="AY2075" s="166">
        <f t="shared" si="9990"/>
        <v>6196.5399999999981</v>
      </c>
      <c r="AZ2075" s="166">
        <f t="shared" si="9990"/>
        <v>6182.9299999999976</v>
      </c>
      <c r="BA2075" s="166">
        <f t="shared" si="9990"/>
        <v>6169.3199999999979</v>
      </c>
      <c r="BB2075" s="166">
        <f t="shared" si="9990"/>
        <v>6155.7099999999982</v>
      </c>
      <c r="BC2075" s="166">
        <f t="shared" si="9990"/>
        <v>6142.0999999999976</v>
      </c>
      <c r="BD2075" s="166">
        <f t="shared" si="9990"/>
        <v>6128.489999999998</v>
      </c>
      <c r="BE2075" s="166">
        <f t="shared" si="9990"/>
        <v>6114.8799999999983</v>
      </c>
      <c r="BF2075" s="166">
        <f t="shared" si="9990"/>
        <v>6101.2699999999977</v>
      </c>
      <c r="BG2075" s="166">
        <f t="shared" si="9990"/>
        <v>6087.659999999998</v>
      </c>
      <c r="BH2075" s="166">
        <f t="shared" si="9990"/>
        <v>6074.0499999999975</v>
      </c>
    </row>
    <row r="2076" spans="1:60" ht="15.75" outlineLevel="1" x14ac:dyDescent="0.25">
      <c r="A2076" s="2">
        <f t="shared" ref="A2076:E2085" si="9992">A25</f>
        <v>5</v>
      </c>
      <c r="B2076" s="86" t="str">
        <f t="shared" si="9992"/>
        <v>PRE-09603</v>
      </c>
      <c r="C2076" s="86" t="str">
        <f t="shared" si="9992"/>
        <v>SPP FH - Coolidge  13533</v>
      </c>
      <c r="D2076" s="2" t="str">
        <f t="shared" si="9992"/>
        <v>A2764626</v>
      </c>
      <c r="E2076" s="141" t="str">
        <f t="shared" si="9992"/>
        <v>SPP FH – Coolidge 13533 – OCR</v>
      </c>
      <c r="I2076" s="178">
        <v>0</v>
      </c>
      <c r="J2076" s="166">
        <f t="shared" ref="J2076:U2085" si="9993">+(SUMIFS(J$392:J$607,$A$392:$A$607,$A2076,$D$392:$D$607,$D2076))-(SUMIFS(J$828:J$1043,$A$828:$A$1043,$A2076,$D$828:$D$1043,$D2076))+(SUMIFS(J$1046:J$1237,$A$1046:$A$1237,$A2076,$D$1046:$D$1237,$D2076))-(SUMIFS(J$1848:J$2052,$A$1848:$A$2052,$A2076,$D$1848:$D$2052,$D2076))</f>
        <v>0</v>
      </c>
      <c r="K2076" s="166">
        <f t="shared" si="9993"/>
        <v>0</v>
      </c>
      <c r="L2076" s="166">
        <f t="shared" si="9993"/>
        <v>0</v>
      </c>
      <c r="M2076" s="166">
        <f t="shared" si="9993"/>
        <v>0</v>
      </c>
      <c r="N2076" s="166">
        <f t="shared" si="9993"/>
        <v>0</v>
      </c>
      <c r="O2076" s="166">
        <f t="shared" si="9993"/>
        <v>0</v>
      </c>
      <c r="P2076" s="166">
        <f t="shared" si="9993"/>
        <v>0</v>
      </c>
      <c r="Q2076" s="166">
        <f t="shared" si="9993"/>
        <v>0</v>
      </c>
      <c r="R2076" s="166">
        <f t="shared" si="9993"/>
        <v>0</v>
      </c>
      <c r="S2076" s="166">
        <f t="shared" si="9993"/>
        <v>0</v>
      </c>
      <c r="T2076" s="166">
        <f t="shared" si="9993"/>
        <v>1987.7399999999998</v>
      </c>
      <c r="U2076" s="166">
        <f t="shared" si="9993"/>
        <v>3724.2200000000003</v>
      </c>
      <c r="W2076" s="166">
        <f t="shared" ref="W2076:AH2085" si="9994">+(SUMIFS(W$392:W$607,$A$392:$A$607,$A2076,$D$392:$D$607,$D2076))-(SUMIFS(W$828:W$1043,$A$828:$A$1043,$A2076,$D$828:$D$1043,$D2076))+(SUMIFS(W$1046:W$1237,$A$1046:$A$1237,$A2076,$D$1046:$D$1237,$D2076))-(SUMIFS(W$1848:W$2052,$A$1848:$A$2052,$A2076,$D$1848:$D$2052,$D2076))</f>
        <v>7524.880000000001</v>
      </c>
      <c r="X2076" s="166">
        <f t="shared" si="9994"/>
        <v>7524.880000000001</v>
      </c>
      <c r="Y2076" s="166">
        <f t="shared" si="9994"/>
        <v>7524.880000000001</v>
      </c>
      <c r="Z2076" s="166">
        <f t="shared" si="9994"/>
        <v>7524.880000000001</v>
      </c>
      <c r="AA2076" s="166">
        <f t="shared" si="9994"/>
        <v>7524.880000000001</v>
      </c>
      <c r="AB2076" s="166">
        <f t="shared" si="9994"/>
        <v>7524.880000000001</v>
      </c>
      <c r="AC2076" s="166">
        <f t="shared" si="9994"/>
        <v>7744.7300000000014</v>
      </c>
      <c r="AD2076" s="166">
        <f t="shared" si="9994"/>
        <v>7652.4400000000014</v>
      </c>
      <c r="AE2076" s="166">
        <f t="shared" si="9994"/>
        <v>7560.1500000000015</v>
      </c>
      <c r="AF2076" s="166">
        <f t="shared" si="9994"/>
        <v>7467.8600000000015</v>
      </c>
      <c r="AG2076" s="166">
        <f t="shared" si="9994"/>
        <v>7375.5700000000015</v>
      </c>
      <c r="AH2076" s="166">
        <f t="shared" si="9994"/>
        <v>7283.2800000000016</v>
      </c>
      <c r="AI2076" s="166"/>
      <c r="AJ2076" s="166">
        <f t="shared" si="9991"/>
        <v>7190.9900000000016</v>
      </c>
      <c r="AK2076" s="166">
        <f t="shared" ref="AK2076:AU2085" si="9995">+(SUMIFS(AK$392:AK$607,$A$392:$A$607,$A2076,$D$392:$D$607,$D2076))-(SUMIFS(AK$828:AK$1043,$A$828:$A$1043,$A2076,$D$828:$D$1043,$D2076))+(SUMIFS(AK$1046:AK$1237,$A$1046:$A$1237,$A2076,$D$1046:$D$1237,$D2076))-(SUMIFS(AK$1848:AK$2052,$A$1848:$A$2052,$A2076,$D$1848:$D$2052,$D2076))</f>
        <v>7098.7000000000016</v>
      </c>
      <c r="AL2076" s="166">
        <f t="shared" si="9995"/>
        <v>7006.4100000000017</v>
      </c>
      <c r="AM2076" s="166">
        <f t="shared" si="9995"/>
        <v>6914.1200000000017</v>
      </c>
      <c r="AN2076" s="166">
        <f t="shared" si="9995"/>
        <v>6821.8300000000017</v>
      </c>
      <c r="AO2076" s="166">
        <f t="shared" si="9995"/>
        <v>6729.5400000000018</v>
      </c>
      <c r="AP2076" s="166">
        <f t="shared" si="9995"/>
        <v>6637.2500000000018</v>
      </c>
      <c r="AQ2076" s="166">
        <f t="shared" si="9995"/>
        <v>6544.9600000000019</v>
      </c>
      <c r="AR2076" s="166">
        <f t="shared" si="9995"/>
        <v>6452.6700000000019</v>
      </c>
      <c r="AS2076" s="166">
        <f t="shared" si="9995"/>
        <v>6360.3800000000019</v>
      </c>
      <c r="AT2076" s="166">
        <f t="shared" si="9995"/>
        <v>6268.090000000002</v>
      </c>
      <c r="AU2076" s="166">
        <f t="shared" si="9995"/>
        <v>6175.800000000002</v>
      </c>
      <c r="AW2076" s="166">
        <f t="shared" ref="AW2076:BH2085" si="9996">+(SUMIFS(AW$392:AW$607,$A$392:$A$607,$A2076,$D$392:$D$607,$D2076))-(SUMIFS(AW$828:AW$1043,$A$828:$A$1043,$A2076,$D$828:$D$1043,$D2076))+(SUMIFS(AW$1046:AW$1237,$A$1046:$A$1237,$A2076,$D$1046:$D$1237,$D2076))-(SUMIFS(AW$1848:AW$2052,$A$1848:$A$2052,$A2076,$D$1848:$D$2052,$D2076))</f>
        <v>6083.510000000002</v>
      </c>
      <c r="AX2076" s="166">
        <f t="shared" si="9996"/>
        <v>5991.2200000000021</v>
      </c>
      <c r="AY2076" s="166">
        <f t="shared" si="9996"/>
        <v>5898.9300000000021</v>
      </c>
      <c r="AZ2076" s="166">
        <f t="shared" si="9996"/>
        <v>5806.6400000000021</v>
      </c>
      <c r="BA2076" s="166">
        <f t="shared" si="9996"/>
        <v>5714.3500000000022</v>
      </c>
      <c r="BB2076" s="166">
        <f t="shared" si="9996"/>
        <v>5622.0600000000013</v>
      </c>
      <c r="BC2076" s="166">
        <f t="shared" si="9996"/>
        <v>5529.7700000000023</v>
      </c>
      <c r="BD2076" s="166">
        <f t="shared" si="9996"/>
        <v>5437.4800000000014</v>
      </c>
      <c r="BE2076" s="166">
        <f t="shared" si="9996"/>
        <v>5345.1900000000023</v>
      </c>
      <c r="BF2076" s="166">
        <f t="shared" si="9996"/>
        <v>5252.9000000000015</v>
      </c>
      <c r="BG2076" s="166">
        <f t="shared" si="9996"/>
        <v>5160.6100000000024</v>
      </c>
      <c r="BH2076" s="166">
        <f t="shared" si="9996"/>
        <v>5068.3200000000015</v>
      </c>
    </row>
    <row r="2077" spans="1:60" ht="15.75" outlineLevel="1" x14ac:dyDescent="0.25">
      <c r="A2077" s="2">
        <f t="shared" si="9992"/>
        <v>5</v>
      </c>
      <c r="B2077" s="86" t="str">
        <f t="shared" si="9992"/>
        <v>PRE-09603</v>
      </c>
      <c r="C2077" s="86" t="str">
        <f t="shared" si="9992"/>
        <v>SPP FH - Coolidge  13533</v>
      </c>
      <c r="D2077" s="2" t="str">
        <f t="shared" si="9992"/>
        <v>A2767872</v>
      </c>
      <c r="E2077" s="141" t="str">
        <f t="shared" si="9992"/>
        <v>COOL533B - OCR#38721 N.O. 138003</v>
      </c>
      <c r="I2077" s="178">
        <v>0</v>
      </c>
      <c r="J2077" s="166">
        <f t="shared" si="9993"/>
        <v>0</v>
      </c>
      <c r="K2077" s="166">
        <f t="shared" si="9993"/>
        <v>0</v>
      </c>
      <c r="L2077" s="166">
        <f t="shared" si="9993"/>
        <v>0</v>
      </c>
      <c r="M2077" s="166">
        <f t="shared" si="9993"/>
        <v>0</v>
      </c>
      <c r="N2077" s="166">
        <f t="shared" si="9993"/>
        <v>0</v>
      </c>
      <c r="O2077" s="166">
        <f t="shared" si="9993"/>
        <v>0</v>
      </c>
      <c r="P2077" s="166">
        <f t="shared" si="9993"/>
        <v>0</v>
      </c>
      <c r="Q2077" s="166">
        <f t="shared" si="9993"/>
        <v>0</v>
      </c>
      <c r="R2077" s="166">
        <f t="shared" si="9993"/>
        <v>0</v>
      </c>
      <c r="S2077" s="166">
        <f t="shared" si="9993"/>
        <v>0</v>
      </c>
      <c r="T2077" s="166">
        <f t="shared" si="9993"/>
        <v>0</v>
      </c>
      <c r="U2077" s="166">
        <f t="shared" si="9993"/>
        <v>1522.48</v>
      </c>
      <c r="W2077" s="166">
        <f t="shared" si="9994"/>
        <v>5377.57</v>
      </c>
      <c r="X2077" s="166">
        <f t="shared" si="9994"/>
        <v>6037.49</v>
      </c>
      <c r="Y2077" s="166">
        <f t="shared" si="9994"/>
        <v>6037.49</v>
      </c>
      <c r="Z2077" s="166">
        <f t="shared" si="9994"/>
        <v>6037.49</v>
      </c>
      <c r="AA2077" s="166">
        <f t="shared" si="9994"/>
        <v>6037.49</v>
      </c>
      <c r="AB2077" s="166">
        <f t="shared" si="9994"/>
        <v>6037.49</v>
      </c>
      <c r="AC2077" s="166">
        <f t="shared" si="9994"/>
        <v>6477.17</v>
      </c>
      <c r="AD2077" s="166">
        <f t="shared" si="9994"/>
        <v>6399.9800000000005</v>
      </c>
      <c r="AE2077" s="166">
        <f t="shared" si="9994"/>
        <v>6322.79</v>
      </c>
      <c r="AF2077" s="166">
        <f t="shared" si="9994"/>
        <v>6245.6</v>
      </c>
      <c r="AG2077" s="166">
        <f t="shared" si="9994"/>
        <v>6168.41</v>
      </c>
      <c r="AH2077" s="166">
        <f t="shared" si="9994"/>
        <v>6091.22</v>
      </c>
      <c r="AI2077" s="166"/>
      <c r="AJ2077" s="166">
        <f t="shared" si="9991"/>
        <v>6014.03</v>
      </c>
      <c r="AK2077" s="166">
        <f t="shared" si="9995"/>
        <v>5936.84</v>
      </c>
      <c r="AL2077" s="166">
        <f t="shared" si="9995"/>
        <v>5859.65</v>
      </c>
      <c r="AM2077" s="166">
        <f t="shared" si="9995"/>
        <v>5782.46</v>
      </c>
      <c r="AN2077" s="166">
        <f t="shared" si="9995"/>
        <v>5705.27</v>
      </c>
      <c r="AO2077" s="166">
        <f t="shared" si="9995"/>
        <v>5628.08</v>
      </c>
      <c r="AP2077" s="166">
        <f t="shared" si="9995"/>
        <v>5550.8899999999994</v>
      </c>
      <c r="AQ2077" s="166">
        <f t="shared" si="9995"/>
        <v>5473.7</v>
      </c>
      <c r="AR2077" s="166">
        <f t="shared" si="9995"/>
        <v>5396.51</v>
      </c>
      <c r="AS2077" s="166">
        <f t="shared" si="9995"/>
        <v>5319.32</v>
      </c>
      <c r="AT2077" s="166">
        <f t="shared" si="9995"/>
        <v>5242.1299999999992</v>
      </c>
      <c r="AU2077" s="166">
        <f t="shared" si="9995"/>
        <v>5164.9399999999996</v>
      </c>
      <c r="AW2077" s="166">
        <f t="shared" si="9996"/>
        <v>5087.75</v>
      </c>
      <c r="AX2077" s="166">
        <f t="shared" si="9996"/>
        <v>5010.5599999999995</v>
      </c>
      <c r="AY2077" s="166">
        <f t="shared" si="9996"/>
        <v>4933.369999999999</v>
      </c>
      <c r="AZ2077" s="166">
        <f t="shared" si="9996"/>
        <v>4856.1799999999994</v>
      </c>
      <c r="BA2077" s="166">
        <f t="shared" si="9996"/>
        <v>4778.99</v>
      </c>
      <c r="BB2077" s="166">
        <f t="shared" si="9996"/>
        <v>4701.7999999999993</v>
      </c>
      <c r="BC2077" s="166">
        <f t="shared" si="9996"/>
        <v>4624.6099999999988</v>
      </c>
      <c r="BD2077" s="166">
        <f t="shared" si="9996"/>
        <v>4547.4199999999992</v>
      </c>
      <c r="BE2077" s="166">
        <f t="shared" si="9996"/>
        <v>4470.2299999999996</v>
      </c>
      <c r="BF2077" s="166">
        <f t="shared" si="9996"/>
        <v>4393.0399999999991</v>
      </c>
      <c r="BG2077" s="166">
        <f t="shared" si="9996"/>
        <v>4315.8499999999985</v>
      </c>
      <c r="BH2077" s="166">
        <f t="shared" si="9996"/>
        <v>4238.6599999999989</v>
      </c>
    </row>
    <row r="2078" spans="1:60" ht="15.75" outlineLevel="1" x14ac:dyDescent="0.25">
      <c r="A2078" s="2">
        <f t="shared" si="9992"/>
        <v>5</v>
      </c>
      <c r="B2078" s="86" t="str">
        <f t="shared" si="9992"/>
        <v>PRE-09603</v>
      </c>
      <c r="C2078" s="86" t="str">
        <f t="shared" si="9992"/>
        <v>SPP FH - Coolidge  13533</v>
      </c>
      <c r="D2078" s="2" t="str">
        <f t="shared" si="9992"/>
        <v>A2768867</v>
      </c>
      <c r="E2078" s="141" t="str">
        <f t="shared" si="9992"/>
        <v>COOLIDGE 13533 OCRs - 5 TAV</v>
      </c>
      <c r="I2078" s="178">
        <v>0</v>
      </c>
      <c r="J2078" s="166">
        <f t="shared" si="9993"/>
        <v>0</v>
      </c>
      <c r="K2078" s="166">
        <f t="shared" si="9993"/>
        <v>0</v>
      </c>
      <c r="L2078" s="166">
        <f t="shared" si="9993"/>
        <v>0</v>
      </c>
      <c r="M2078" s="166">
        <f t="shared" si="9993"/>
        <v>0</v>
      </c>
      <c r="N2078" s="166">
        <f t="shared" si="9993"/>
        <v>0</v>
      </c>
      <c r="O2078" s="166">
        <f t="shared" si="9993"/>
        <v>0</v>
      </c>
      <c r="P2078" s="166">
        <f t="shared" si="9993"/>
        <v>0</v>
      </c>
      <c r="Q2078" s="166">
        <f t="shared" si="9993"/>
        <v>0</v>
      </c>
      <c r="R2078" s="166">
        <f t="shared" si="9993"/>
        <v>0</v>
      </c>
      <c r="S2078" s="166">
        <f t="shared" si="9993"/>
        <v>0</v>
      </c>
      <c r="T2078" s="166">
        <f t="shared" si="9993"/>
        <v>0</v>
      </c>
      <c r="U2078" s="166">
        <f t="shared" si="9993"/>
        <v>0</v>
      </c>
      <c r="W2078" s="166">
        <f t="shared" si="9994"/>
        <v>16076.790000000003</v>
      </c>
      <c r="X2078" s="166">
        <f t="shared" si="9994"/>
        <v>22018.630000000005</v>
      </c>
      <c r="Y2078" s="166">
        <f t="shared" si="9994"/>
        <v>24127.010000000006</v>
      </c>
      <c r="Z2078" s="166">
        <f t="shared" si="9994"/>
        <v>24127.010000000006</v>
      </c>
      <c r="AA2078" s="166">
        <f t="shared" si="9994"/>
        <v>24485.300000000007</v>
      </c>
      <c r="AB2078" s="166">
        <f t="shared" si="9994"/>
        <v>24485.300000000007</v>
      </c>
      <c r="AC2078" s="166">
        <f t="shared" si="9994"/>
        <v>25599.070000000007</v>
      </c>
      <c r="AD2078" s="166">
        <f t="shared" si="9994"/>
        <v>29531.390000000007</v>
      </c>
      <c r="AE2078" s="166">
        <f t="shared" si="9994"/>
        <v>29179.470000000008</v>
      </c>
      <c r="AF2078" s="166">
        <f t="shared" si="9994"/>
        <v>28827.550000000007</v>
      </c>
      <c r="AG2078" s="166">
        <f t="shared" si="9994"/>
        <v>28475.630000000008</v>
      </c>
      <c r="AH2078" s="166">
        <f t="shared" si="9994"/>
        <v>28123.710000000006</v>
      </c>
      <c r="AI2078" s="166"/>
      <c r="AJ2078" s="166">
        <f t="shared" si="9991"/>
        <v>27771.790000000008</v>
      </c>
      <c r="AK2078" s="166">
        <f t="shared" si="9995"/>
        <v>27419.870000000006</v>
      </c>
      <c r="AL2078" s="166">
        <f t="shared" si="9995"/>
        <v>27067.950000000008</v>
      </c>
      <c r="AM2078" s="166">
        <f t="shared" si="9995"/>
        <v>26716.030000000006</v>
      </c>
      <c r="AN2078" s="166">
        <f t="shared" si="9995"/>
        <v>26364.110000000008</v>
      </c>
      <c r="AO2078" s="166">
        <f t="shared" si="9995"/>
        <v>26012.190000000006</v>
      </c>
      <c r="AP2078" s="166">
        <f t="shared" si="9995"/>
        <v>25660.270000000008</v>
      </c>
      <c r="AQ2078" s="166">
        <f t="shared" si="9995"/>
        <v>25308.350000000006</v>
      </c>
      <c r="AR2078" s="166">
        <f t="shared" si="9995"/>
        <v>24956.430000000008</v>
      </c>
      <c r="AS2078" s="166">
        <f t="shared" si="9995"/>
        <v>24604.510000000006</v>
      </c>
      <c r="AT2078" s="166">
        <f t="shared" si="9995"/>
        <v>24252.590000000007</v>
      </c>
      <c r="AU2078" s="166">
        <f t="shared" si="9995"/>
        <v>23900.670000000006</v>
      </c>
      <c r="AW2078" s="166">
        <f t="shared" si="9996"/>
        <v>23548.750000000007</v>
      </c>
      <c r="AX2078" s="166">
        <f t="shared" si="9996"/>
        <v>23196.830000000005</v>
      </c>
      <c r="AY2078" s="166">
        <f t="shared" si="9996"/>
        <v>22844.910000000007</v>
      </c>
      <c r="AZ2078" s="166">
        <f t="shared" si="9996"/>
        <v>22492.990000000005</v>
      </c>
      <c r="BA2078" s="166">
        <f t="shared" si="9996"/>
        <v>22141.070000000007</v>
      </c>
      <c r="BB2078" s="166">
        <f t="shared" si="9996"/>
        <v>21789.150000000005</v>
      </c>
      <c r="BC2078" s="166">
        <f t="shared" si="9996"/>
        <v>21437.230000000007</v>
      </c>
      <c r="BD2078" s="166">
        <f t="shared" si="9996"/>
        <v>21085.310000000005</v>
      </c>
      <c r="BE2078" s="166">
        <f t="shared" si="9996"/>
        <v>20733.390000000007</v>
      </c>
      <c r="BF2078" s="166">
        <f t="shared" si="9996"/>
        <v>20381.470000000008</v>
      </c>
      <c r="BG2078" s="166">
        <f t="shared" si="9996"/>
        <v>20029.550000000007</v>
      </c>
      <c r="BH2078" s="166">
        <f t="shared" si="9996"/>
        <v>19677.630000000005</v>
      </c>
    </row>
    <row r="2079" spans="1:60" ht="15.75" outlineLevel="1" x14ac:dyDescent="0.25">
      <c r="A2079" s="2">
        <f t="shared" si="9992"/>
        <v>6</v>
      </c>
      <c r="B2079" s="86" t="str">
        <f t="shared" si="9992"/>
        <v>PRE-09793</v>
      </c>
      <c r="C2079" s="86" t="str">
        <f t="shared" si="9992"/>
        <v>SPP FH - Clarkwild 13461</v>
      </c>
      <c r="D2079" s="2" t="str">
        <f t="shared" si="9992"/>
        <v>PRE-09793.1</v>
      </c>
      <c r="E2079" s="141" t="str">
        <f t="shared" si="9992"/>
        <v>SPP FH - Clarkwild 13461 -OH Feeder</v>
      </c>
      <c r="I2079" s="178">
        <v>0</v>
      </c>
      <c r="J2079" s="166">
        <f t="shared" si="9993"/>
        <v>0</v>
      </c>
      <c r="K2079" s="166">
        <f t="shared" si="9993"/>
        <v>0</v>
      </c>
      <c r="L2079" s="166">
        <f t="shared" si="9993"/>
        <v>0</v>
      </c>
      <c r="M2079" s="166">
        <f t="shared" si="9993"/>
        <v>0</v>
      </c>
      <c r="N2079" s="166">
        <f t="shared" si="9993"/>
        <v>0</v>
      </c>
      <c r="O2079" s="166">
        <f t="shared" si="9993"/>
        <v>0</v>
      </c>
      <c r="P2079" s="166">
        <f t="shared" si="9993"/>
        <v>0</v>
      </c>
      <c r="Q2079" s="166">
        <f t="shared" si="9993"/>
        <v>0</v>
      </c>
      <c r="R2079" s="166">
        <f t="shared" si="9993"/>
        <v>0</v>
      </c>
      <c r="S2079" s="166">
        <f t="shared" si="9993"/>
        <v>0</v>
      </c>
      <c r="T2079" s="166">
        <f t="shared" si="9993"/>
        <v>0</v>
      </c>
      <c r="U2079" s="166">
        <f t="shared" si="9993"/>
        <v>541.46</v>
      </c>
      <c r="W2079" s="166">
        <f t="shared" si="9994"/>
        <v>37910.39</v>
      </c>
      <c r="X2079" s="166">
        <f t="shared" si="9994"/>
        <v>38714.57</v>
      </c>
      <c r="Y2079" s="166">
        <f t="shared" si="9994"/>
        <v>62285.82</v>
      </c>
      <c r="Z2079" s="166">
        <f t="shared" si="9994"/>
        <v>68850.25</v>
      </c>
      <c r="AA2079" s="166">
        <f t="shared" si="9994"/>
        <v>74038.2</v>
      </c>
      <c r="AB2079" s="166">
        <f t="shared" si="9994"/>
        <v>428772.01</v>
      </c>
      <c r="AC2079" s="166">
        <f t="shared" si="9994"/>
        <v>563351.38</v>
      </c>
      <c r="AD2079" s="166">
        <f t="shared" si="9994"/>
        <v>1037293.81</v>
      </c>
      <c r="AE2079" s="166">
        <f t="shared" si="9994"/>
        <v>1087281.02</v>
      </c>
      <c r="AF2079" s="166">
        <f t="shared" si="9994"/>
        <v>1223497.78</v>
      </c>
      <c r="AG2079" s="166">
        <f t="shared" si="9994"/>
        <v>1237558.24</v>
      </c>
      <c r="AH2079" s="166">
        <f t="shared" si="9994"/>
        <v>1271877.93</v>
      </c>
      <c r="AI2079" s="166"/>
      <c r="AJ2079" s="166">
        <f t="shared" si="9991"/>
        <v>1271877.93</v>
      </c>
      <c r="AK2079" s="166">
        <f t="shared" si="9995"/>
        <v>1271877.9299999997</v>
      </c>
      <c r="AL2079" s="166">
        <f t="shared" si="9995"/>
        <v>1269524.9594469995</v>
      </c>
      <c r="AM2079" s="166">
        <f t="shared" si="9995"/>
        <v>1267171.9888939997</v>
      </c>
      <c r="AN2079" s="166">
        <f t="shared" si="9995"/>
        <v>1264819.0183409995</v>
      </c>
      <c r="AO2079" s="166">
        <f t="shared" si="9995"/>
        <v>1262466.0477879997</v>
      </c>
      <c r="AP2079" s="166">
        <f t="shared" si="9995"/>
        <v>1260113.0772349995</v>
      </c>
      <c r="AQ2079" s="166">
        <f t="shared" si="9995"/>
        <v>1257760.1066819998</v>
      </c>
      <c r="AR2079" s="166">
        <f t="shared" si="9995"/>
        <v>1255407.1361289995</v>
      </c>
      <c r="AS2079" s="166">
        <f t="shared" si="9995"/>
        <v>1253054.1655759998</v>
      </c>
      <c r="AT2079" s="166">
        <f t="shared" si="9995"/>
        <v>1250701.1950229995</v>
      </c>
      <c r="AU2079" s="166">
        <f t="shared" si="9995"/>
        <v>1248348.2244699998</v>
      </c>
      <c r="AW2079" s="166">
        <f t="shared" si="9996"/>
        <v>1245995.2539169996</v>
      </c>
      <c r="AX2079" s="166">
        <f t="shared" si="9996"/>
        <v>1243642.2833639998</v>
      </c>
      <c r="AY2079" s="166">
        <f t="shared" si="9996"/>
        <v>1241289.3128109996</v>
      </c>
      <c r="AZ2079" s="166">
        <f t="shared" si="9996"/>
        <v>1238936.3422579998</v>
      </c>
      <c r="BA2079" s="166">
        <f t="shared" si="9996"/>
        <v>1236583.3717049996</v>
      </c>
      <c r="BB2079" s="166">
        <f t="shared" si="9996"/>
        <v>1234230.4011519998</v>
      </c>
      <c r="BC2079" s="166">
        <f t="shared" si="9996"/>
        <v>1231877.4305989996</v>
      </c>
      <c r="BD2079" s="166">
        <f t="shared" si="9996"/>
        <v>1229524.4600459998</v>
      </c>
      <c r="BE2079" s="166">
        <f t="shared" si="9996"/>
        <v>1227171.4894929996</v>
      </c>
      <c r="BF2079" s="166">
        <f t="shared" si="9996"/>
        <v>1224818.5189399999</v>
      </c>
      <c r="BG2079" s="166">
        <f t="shared" si="9996"/>
        <v>1222465.5483869996</v>
      </c>
      <c r="BH2079" s="166">
        <f t="shared" si="9996"/>
        <v>1220112.5778339999</v>
      </c>
    </row>
    <row r="2080" spans="1:60" ht="15.75" outlineLevel="1" x14ac:dyDescent="0.25">
      <c r="A2080" s="2">
        <f t="shared" si="9992"/>
        <v>6</v>
      </c>
      <c r="B2080" s="86" t="str">
        <f t="shared" si="9992"/>
        <v>PRE-09793</v>
      </c>
      <c r="C2080" s="86" t="str">
        <f t="shared" si="9992"/>
        <v>SPP FH - Clarkwild 13461</v>
      </c>
      <c r="D2080" s="2" t="str">
        <f t="shared" si="9992"/>
        <v>A2787325</v>
      </c>
      <c r="E2080" s="141" t="str">
        <f t="shared" si="9992"/>
        <v>SPP FH - Clarkwild 13461 OCR-10 TAV</v>
      </c>
      <c r="I2080" s="178">
        <v>0</v>
      </c>
      <c r="J2080" s="166">
        <f t="shared" si="9993"/>
        <v>0</v>
      </c>
      <c r="K2080" s="166">
        <f t="shared" si="9993"/>
        <v>0</v>
      </c>
      <c r="L2080" s="166">
        <f t="shared" si="9993"/>
        <v>0</v>
      </c>
      <c r="M2080" s="166">
        <f t="shared" si="9993"/>
        <v>0</v>
      </c>
      <c r="N2080" s="166">
        <f t="shared" si="9993"/>
        <v>0</v>
      </c>
      <c r="O2080" s="166">
        <f t="shared" si="9993"/>
        <v>0</v>
      </c>
      <c r="P2080" s="166">
        <f t="shared" si="9993"/>
        <v>0</v>
      </c>
      <c r="Q2080" s="166">
        <f t="shared" si="9993"/>
        <v>0</v>
      </c>
      <c r="R2080" s="166">
        <f t="shared" si="9993"/>
        <v>0</v>
      </c>
      <c r="S2080" s="166">
        <f t="shared" si="9993"/>
        <v>0</v>
      </c>
      <c r="T2080" s="166">
        <f t="shared" si="9993"/>
        <v>0</v>
      </c>
      <c r="U2080" s="166">
        <f t="shared" si="9993"/>
        <v>0</v>
      </c>
      <c r="W2080" s="166">
        <f t="shared" si="9994"/>
        <v>0</v>
      </c>
      <c r="X2080" s="166">
        <f t="shared" si="9994"/>
        <v>0</v>
      </c>
      <c r="Y2080" s="166">
        <f t="shared" si="9994"/>
        <v>0</v>
      </c>
      <c r="Z2080" s="166">
        <f t="shared" si="9994"/>
        <v>0</v>
      </c>
      <c r="AA2080" s="166">
        <f t="shared" si="9994"/>
        <v>0</v>
      </c>
      <c r="AB2080" s="166">
        <f t="shared" si="9994"/>
        <v>0</v>
      </c>
      <c r="AC2080" s="166">
        <f t="shared" si="9994"/>
        <v>0</v>
      </c>
      <c r="AD2080" s="166">
        <f t="shared" si="9994"/>
        <v>28146.38</v>
      </c>
      <c r="AE2080" s="166">
        <f t="shared" si="9994"/>
        <v>39929.83</v>
      </c>
      <c r="AF2080" s="166">
        <f t="shared" si="9994"/>
        <v>41406.550000000003</v>
      </c>
      <c r="AG2080" s="166">
        <f t="shared" si="9994"/>
        <v>41406.550000000003</v>
      </c>
      <c r="AH2080" s="166">
        <f t="shared" si="9994"/>
        <v>41406.550000000003</v>
      </c>
      <c r="AI2080" s="166"/>
      <c r="AJ2080" s="166">
        <f t="shared" si="9991"/>
        <v>41406.550000000003</v>
      </c>
      <c r="AK2080" s="166">
        <f t="shared" si="9995"/>
        <v>41406.550000000003</v>
      </c>
      <c r="AL2080" s="166">
        <f t="shared" si="9995"/>
        <v>41329.948078333335</v>
      </c>
      <c r="AM2080" s="166">
        <f t="shared" si="9995"/>
        <v>41253.346156666674</v>
      </c>
      <c r="AN2080" s="166">
        <f t="shared" si="9995"/>
        <v>41176.744234999998</v>
      </c>
      <c r="AO2080" s="166">
        <f t="shared" si="9995"/>
        <v>41100.142313333337</v>
      </c>
      <c r="AP2080" s="166">
        <f t="shared" si="9995"/>
        <v>41023.540391666669</v>
      </c>
      <c r="AQ2080" s="166">
        <f t="shared" si="9995"/>
        <v>40946.938470000008</v>
      </c>
      <c r="AR2080" s="166">
        <f t="shared" si="9995"/>
        <v>40870.336548333333</v>
      </c>
      <c r="AS2080" s="166">
        <f t="shared" si="9995"/>
        <v>40793.734626666672</v>
      </c>
      <c r="AT2080" s="166">
        <f t="shared" si="9995"/>
        <v>40717.132705000004</v>
      </c>
      <c r="AU2080" s="166">
        <f t="shared" si="9995"/>
        <v>40640.530783333343</v>
      </c>
      <c r="AW2080" s="166">
        <f t="shared" si="9996"/>
        <v>40563.928861666667</v>
      </c>
      <c r="AX2080" s="166">
        <f t="shared" si="9996"/>
        <v>40487.326939999999</v>
      </c>
      <c r="AY2080" s="166">
        <f t="shared" si="9996"/>
        <v>40410.725018333338</v>
      </c>
      <c r="AZ2080" s="166">
        <f t="shared" si="9996"/>
        <v>40334.12309666667</v>
      </c>
      <c r="BA2080" s="166">
        <f t="shared" si="9996"/>
        <v>40257.521175000002</v>
      </c>
      <c r="BB2080" s="166">
        <f t="shared" si="9996"/>
        <v>40180.919253333333</v>
      </c>
      <c r="BC2080" s="166">
        <f t="shared" si="9996"/>
        <v>40104.317331666673</v>
      </c>
      <c r="BD2080" s="166">
        <f t="shared" si="9996"/>
        <v>40027.715410000004</v>
      </c>
      <c r="BE2080" s="166">
        <f t="shared" si="9996"/>
        <v>39951.113488333336</v>
      </c>
      <c r="BF2080" s="166">
        <f t="shared" si="9996"/>
        <v>39874.511566666668</v>
      </c>
      <c r="BG2080" s="166">
        <f t="shared" si="9996"/>
        <v>39797.909645000007</v>
      </c>
      <c r="BH2080" s="166">
        <f t="shared" si="9996"/>
        <v>39721.307723333339</v>
      </c>
    </row>
    <row r="2081" spans="1:60" ht="15.75" outlineLevel="1" x14ac:dyDescent="0.25">
      <c r="A2081" s="2">
        <f t="shared" si="9992"/>
        <v>7</v>
      </c>
      <c r="B2081" s="86" t="str">
        <f t="shared" si="9992"/>
        <v>PRE-09794</v>
      </c>
      <c r="C2081" s="86" t="str">
        <f t="shared" si="9992"/>
        <v>SPP FH - Fishhawk 14121</v>
      </c>
      <c r="D2081" s="2" t="str">
        <f t="shared" si="9992"/>
        <v>PRE-09794.1</v>
      </c>
      <c r="E2081" s="141" t="str">
        <f t="shared" si="9992"/>
        <v>SPP FH - Fishhawk 14121 - OH Feeder</v>
      </c>
      <c r="I2081" s="178">
        <v>0</v>
      </c>
      <c r="J2081" s="166">
        <f t="shared" si="9993"/>
        <v>0</v>
      </c>
      <c r="K2081" s="166">
        <f t="shared" si="9993"/>
        <v>0</v>
      </c>
      <c r="L2081" s="166">
        <f t="shared" si="9993"/>
        <v>0</v>
      </c>
      <c r="M2081" s="166">
        <f t="shared" si="9993"/>
        <v>0</v>
      </c>
      <c r="N2081" s="166">
        <f t="shared" si="9993"/>
        <v>0</v>
      </c>
      <c r="O2081" s="166">
        <f t="shared" si="9993"/>
        <v>0</v>
      </c>
      <c r="P2081" s="166">
        <f t="shared" si="9993"/>
        <v>0</v>
      </c>
      <c r="Q2081" s="166">
        <f t="shared" si="9993"/>
        <v>0</v>
      </c>
      <c r="R2081" s="166">
        <f t="shared" si="9993"/>
        <v>0</v>
      </c>
      <c r="S2081" s="166">
        <f t="shared" si="9993"/>
        <v>0</v>
      </c>
      <c r="T2081" s="166">
        <f t="shared" si="9993"/>
        <v>0</v>
      </c>
      <c r="U2081" s="166">
        <f t="shared" si="9993"/>
        <v>491.38</v>
      </c>
      <c r="W2081" s="166">
        <f t="shared" si="9994"/>
        <v>610.20000000000005</v>
      </c>
      <c r="X2081" s="166">
        <f t="shared" si="9994"/>
        <v>9029.24</v>
      </c>
      <c r="Y2081" s="166">
        <f t="shared" si="9994"/>
        <v>26563.57</v>
      </c>
      <c r="Z2081" s="166">
        <f t="shared" si="9994"/>
        <v>83136.38</v>
      </c>
      <c r="AA2081" s="166">
        <f t="shared" si="9994"/>
        <v>285909.97999999992</v>
      </c>
      <c r="AB2081" s="166">
        <f t="shared" si="9994"/>
        <v>261279.25999999992</v>
      </c>
      <c r="AC2081" s="166">
        <f t="shared" si="9994"/>
        <v>275244.92999999993</v>
      </c>
      <c r="AD2081" s="166">
        <f t="shared" si="9994"/>
        <v>251759.93999999994</v>
      </c>
      <c r="AE2081" s="166">
        <f t="shared" si="9994"/>
        <v>280078.61999999994</v>
      </c>
      <c r="AF2081" s="166">
        <f t="shared" si="9994"/>
        <v>295759.49999999994</v>
      </c>
      <c r="AG2081" s="166">
        <f t="shared" si="9994"/>
        <v>296468.20999999996</v>
      </c>
      <c r="AH2081" s="166">
        <f t="shared" si="9994"/>
        <v>301050.48</v>
      </c>
      <c r="AI2081" s="166"/>
      <c r="AJ2081" s="166">
        <f t="shared" si="9991"/>
        <v>301050.48</v>
      </c>
      <c r="AK2081" s="166">
        <f t="shared" si="9995"/>
        <v>300493.535592</v>
      </c>
      <c r="AL2081" s="166">
        <f t="shared" si="9995"/>
        <v>299936.59118400002</v>
      </c>
      <c r="AM2081" s="166">
        <f t="shared" si="9995"/>
        <v>299379.64677600004</v>
      </c>
      <c r="AN2081" s="166">
        <f t="shared" si="9995"/>
        <v>298822.70236799994</v>
      </c>
      <c r="AO2081" s="166">
        <f t="shared" si="9995"/>
        <v>298265.75795999996</v>
      </c>
      <c r="AP2081" s="166">
        <f t="shared" si="9995"/>
        <v>297708.81355199998</v>
      </c>
      <c r="AQ2081" s="166">
        <f t="shared" si="9995"/>
        <v>297151.869144</v>
      </c>
      <c r="AR2081" s="166">
        <f t="shared" si="9995"/>
        <v>296594.92473600002</v>
      </c>
      <c r="AS2081" s="166">
        <f t="shared" si="9995"/>
        <v>296037.98032800003</v>
      </c>
      <c r="AT2081" s="166">
        <f t="shared" si="9995"/>
        <v>295481.03591999994</v>
      </c>
      <c r="AU2081" s="166">
        <f t="shared" si="9995"/>
        <v>294924.09151199996</v>
      </c>
      <c r="AW2081" s="166">
        <f t="shared" si="9996"/>
        <v>294367.14710399997</v>
      </c>
      <c r="AX2081" s="166">
        <f t="shared" si="9996"/>
        <v>293810.20269599999</v>
      </c>
      <c r="AY2081" s="166">
        <f t="shared" si="9996"/>
        <v>293253.25828800001</v>
      </c>
      <c r="AZ2081" s="166">
        <f t="shared" si="9996"/>
        <v>292696.31388000003</v>
      </c>
      <c r="BA2081" s="166">
        <f t="shared" si="9996"/>
        <v>292139.36947199993</v>
      </c>
      <c r="BB2081" s="166">
        <f t="shared" si="9996"/>
        <v>291582.42506399995</v>
      </c>
      <c r="BC2081" s="166">
        <f t="shared" si="9996"/>
        <v>291025.48065599997</v>
      </c>
      <c r="BD2081" s="166">
        <f t="shared" si="9996"/>
        <v>290468.53624799999</v>
      </c>
      <c r="BE2081" s="166">
        <f t="shared" si="9996"/>
        <v>289911.59184000001</v>
      </c>
      <c r="BF2081" s="166">
        <f t="shared" si="9996"/>
        <v>289354.64743200003</v>
      </c>
      <c r="BG2081" s="166">
        <f t="shared" si="9996"/>
        <v>288797.70302399993</v>
      </c>
      <c r="BH2081" s="166">
        <f t="shared" si="9996"/>
        <v>288240.75861599995</v>
      </c>
    </row>
    <row r="2082" spans="1:60" ht="15.75" outlineLevel="1" x14ac:dyDescent="0.25">
      <c r="A2082" s="2">
        <f t="shared" si="9992"/>
        <v>7</v>
      </c>
      <c r="B2082" s="86" t="str">
        <f t="shared" si="9992"/>
        <v>PRE-09794</v>
      </c>
      <c r="C2082" s="86" t="str">
        <f t="shared" si="9992"/>
        <v>SPP FH - Fishhawk 14121</v>
      </c>
      <c r="D2082" s="2" t="str">
        <f t="shared" si="9992"/>
        <v>A2778192</v>
      </c>
      <c r="E2082" s="141" t="str">
        <f t="shared" si="9992"/>
        <v>FISH121A - OCR#28555 - N.O. - 13785</v>
      </c>
      <c r="I2082" s="178">
        <v>0</v>
      </c>
      <c r="J2082" s="166">
        <f t="shared" si="9993"/>
        <v>0</v>
      </c>
      <c r="K2082" s="166">
        <f t="shared" si="9993"/>
        <v>0</v>
      </c>
      <c r="L2082" s="166">
        <f t="shared" si="9993"/>
        <v>0</v>
      </c>
      <c r="M2082" s="166">
        <f t="shared" si="9993"/>
        <v>0</v>
      </c>
      <c r="N2082" s="166">
        <f t="shared" si="9993"/>
        <v>0</v>
      </c>
      <c r="O2082" s="166">
        <f t="shared" si="9993"/>
        <v>0</v>
      </c>
      <c r="P2082" s="166">
        <f t="shared" si="9993"/>
        <v>0</v>
      </c>
      <c r="Q2082" s="166">
        <f t="shared" si="9993"/>
        <v>0</v>
      </c>
      <c r="R2082" s="166">
        <f t="shared" si="9993"/>
        <v>0</v>
      </c>
      <c r="S2082" s="166">
        <f t="shared" si="9993"/>
        <v>0</v>
      </c>
      <c r="T2082" s="166">
        <f t="shared" si="9993"/>
        <v>0</v>
      </c>
      <c r="U2082" s="166">
        <f t="shared" si="9993"/>
        <v>0</v>
      </c>
      <c r="W2082" s="166">
        <f t="shared" si="9994"/>
        <v>0</v>
      </c>
      <c r="X2082" s="166">
        <f t="shared" si="9994"/>
        <v>0</v>
      </c>
      <c r="Y2082" s="166">
        <f t="shared" si="9994"/>
        <v>0</v>
      </c>
      <c r="Z2082" s="166">
        <f t="shared" si="9994"/>
        <v>0</v>
      </c>
      <c r="AA2082" s="166">
        <f t="shared" si="9994"/>
        <v>1410.9900000000002</v>
      </c>
      <c r="AB2082" s="166">
        <f t="shared" si="9994"/>
        <v>3010.7200000000003</v>
      </c>
      <c r="AC2082" s="166">
        <f t="shared" si="9994"/>
        <v>3457.92</v>
      </c>
      <c r="AD2082" s="166">
        <f t="shared" si="9994"/>
        <v>3416.71</v>
      </c>
      <c r="AE2082" s="166">
        <f t="shared" si="9994"/>
        <v>3375.5</v>
      </c>
      <c r="AF2082" s="166">
        <f t="shared" si="9994"/>
        <v>3334.29</v>
      </c>
      <c r="AG2082" s="166">
        <f t="shared" si="9994"/>
        <v>3293.08</v>
      </c>
      <c r="AH2082" s="166">
        <f t="shared" si="9994"/>
        <v>3251.87</v>
      </c>
      <c r="AI2082" s="166"/>
      <c r="AJ2082" s="166">
        <f t="shared" si="9991"/>
        <v>3210.66</v>
      </c>
      <c r="AK2082" s="166">
        <f t="shared" si="9995"/>
        <v>3169.45</v>
      </c>
      <c r="AL2082" s="166">
        <f t="shared" si="9995"/>
        <v>3128.2400000000002</v>
      </c>
      <c r="AM2082" s="166">
        <f t="shared" si="9995"/>
        <v>3087.03</v>
      </c>
      <c r="AN2082" s="166">
        <f t="shared" si="9995"/>
        <v>3045.82</v>
      </c>
      <c r="AO2082" s="166">
        <f t="shared" si="9995"/>
        <v>3004.61</v>
      </c>
      <c r="AP2082" s="166">
        <f t="shared" si="9995"/>
        <v>2963.4</v>
      </c>
      <c r="AQ2082" s="166">
        <f t="shared" si="9995"/>
        <v>2922.19</v>
      </c>
      <c r="AR2082" s="166">
        <f t="shared" si="9995"/>
        <v>2880.98</v>
      </c>
      <c r="AS2082" s="166">
        <f t="shared" si="9995"/>
        <v>2839.77</v>
      </c>
      <c r="AT2082" s="166">
        <f t="shared" si="9995"/>
        <v>2798.56</v>
      </c>
      <c r="AU2082" s="166">
        <f t="shared" si="9995"/>
        <v>2757.35</v>
      </c>
      <c r="AW2082" s="166">
        <f t="shared" si="9996"/>
        <v>2716.14</v>
      </c>
      <c r="AX2082" s="166">
        <f t="shared" si="9996"/>
        <v>2674.93</v>
      </c>
      <c r="AY2082" s="166">
        <f t="shared" si="9996"/>
        <v>2633.72</v>
      </c>
      <c r="AZ2082" s="166">
        <f t="shared" si="9996"/>
        <v>2592.5099999999998</v>
      </c>
      <c r="BA2082" s="166">
        <f t="shared" si="9996"/>
        <v>2551.2999999999997</v>
      </c>
      <c r="BB2082" s="166">
        <f t="shared" si="9996"/>
        <v>2510.0899999999997</v>
      </c>
      <c r="BC2082" s="166">
        <f t="shared" si="9996"/>
        <v>2468.8799999999997</v>
      </c>
      <c r="BD2082" s="166">
        <f t="shared" si="9996"/>
        <v>2427.67</v>
      </c>
      <c r="BE2082" s="166">
        <f t="shared" si="9996"/>
        <v>2386.46</v>
      </c>
      <c r="BF2082" s="166">
        <f t="shared" si="9996"/>
        <v>2345.25</v>
      </c>
      <c r="BG2082" s="166">
        <f t="shared" si="9996"/>
        <v>2304.04</v>
      </c>
      <c r="BH2082" s="166">
        <f t="shared" si="9996"/>
        <v>2262.83</v>
      </c>
    </row>
    <row r="2083" spans="1:60" ht="15.75" outlineLevel="1" x14ac:dyDescent="0.25">
      <c r="A2083" s="2">
        <f t="shared" si="9992"/>
        <v>7</v>
      </c>
      <c r="B2083" s="86" t="str">
        <f t="shared" si="9992"/>
        <v>PRE-09794</v>
      </c>
      <c r="C2083" s="86" t="str">
        <f t="shared" si="9992"/>
        <v>SPP FH - Fishhawk 14121</v>
      </c>
      <c r="D2083" s="2" t="str">
        <f t="shared" si="9992"/>
        <v>A2787635</v>
      </c>
      <c r="E2083" s="141" t="str">
        <f t="shared" si="9992"/>
        <v>SPP FH - Fishhawk 14121 OCR 131655</v>
      </c>
      <c r="I2083" s="178">
        <v>0</v>
      </c>
      <c r="J2083" s="166">
        <f t="shared" si="9993"/>
        <v>0</v>
      </c>
      <c r="K2083" s="166">
        <f t="shared" si="9993"/>
        <v>0</v>
      </c>
      <c r="L2083" s="166">
        <f t="shared" si="9993"/>
        <v>0</v>
      </c>
      <c r="M2083" s="166">
        <f t="shared" si="9993"/>
        <v>0</v>
      </c>
      <c r="N2083" s="166">
        <f t="shared" si="9993"/>
        <v>0</v>
      </c>
      <c r="O2083" s="166">
        <f t="shared" si="9993"/>
        <v>0</v>
      </c>
      <c r="P2083" s="166">
        <f t="shared" si="9993"/>
        <v>0</v>
      </c>
      <c r="Q2083" s="166">
        <f t="shared" si="9993"/>
        <v>0</v>
      </c>
      <c r="R2083" s="166">
        <f t="shared" si="9993"/>
        <v>0</v>
      </c>
      <c r="S2083" s="166">
        <f t="shared" si="9993"/>
        <v>0</v>
      </c>
      <c r="T2083" s="166">
        <f t="shared" si="9993"/>
        <v>0</v>
      </c>
      <c r="U2083" s="166">
        <f t="shared" si="9993"/>
        <v>0</v>
      </c>
      <c r="W2083" s="166">
        <f t="shared" si="9994"/>
        <v>0</v>
      </c>
      <c r="X2083" s="166">
        <f t="shared" si="9994"/>
        <v>0</v>
      </c>
      <c r="Y2083" s="166">
        <f t="shared" si="9994"/>
        <v>0</v>
      </c>
      <c r="Z2083" s="166">
        <f t="shared" si="9994"/>
        <v>0</v>
      </c>
      <c r="AA2083" s="166">
        <f t="shared" si="9994"/>
        <v>0</v>
      </c>
      <c r="AB2083" s="166">
        <f t="shared" si="9994"/>
        <v>0</v>
      </c>
      <c r="AC2083" s="166">
        <f t="shared" si="9994"/>
        <v>0</v>
      </c>
      <c r="AD2083" s="166">
        <f t="shared" si="9994"/>
        <v>3308.63</v>
      </c>
      <c r="AE2083" s="166">
        <f t="shared" si="9994"/>
        <v>3581.52</v>
      </c>
      <c r="AF2083" s="166">
        <f t="shared" si="9994"/>
        <v>5017.96</v>
      </c>
      <c r="AG2083" s="166">
        <f t="shared" si="9994"/>
        <v>5017.96</v>
      </c>
      <c r="AH2083" s="166">
        <f t="shared" si="9994"/>
        <v>5017.96</v>
      </c>
      <c r="AI2083" s="166"/>
      <c r="AJ2083" s="166">
        <f t="shared" si="9991"/>
        <v>4958.16</v>
      </c>
      <c r="AK2083" s="166">
        <f t="shared" si="9995"/>
        <v>4898.3599999999997</v>
      </c>
      <c r="AL2083" s="166">
        <f t="shared" si="9995"/>
        <v>4838.5600000000004</v>
      </c>
      <c r="AM2083" s="166">
        <f t="shared" si="9995"/>
        <v>4778.76</v>
      </c>
      <c r="AN2083" s="166">
        <f t="shared" si="9995"/>
        <v>4718.96</v>
      </c>
      <c r="AO2083" s="166">
        <f t="shared" si="9995"/>
        <v>4659.16</v>
      </c>
      <c r="AP2083" s="166">
        <f t="shared" si="9995"/>
        <v>4599.3599999999997</v>
      </c>
      <c r="AQ2083" s="166">
        <f t="shared" si="9995"/>
        <v>4539.5600000000004</v>
      </c>
      <c r="AR2083" s="166">
        <f t="shared" si="9995"/>
        <v>4479.76</v>
      </c>
      <c r="AS2083" s="166">
        <f t="shared" si="9995"/>
        <v>4419.96</v>
      </c>
      <c r="AT2083" s="166">
        <f t="shared" si="9995"/>
        <v>4360.16</v>
      </c>
      <c r="AU2083" s="166">
        <f t="shared" si="9995"/>
        <v>4300.3600000000006</v>
      </c>
      <c r="AW2083" s="166">
        <f t="shared" si="9996"/>
        <v>4240.5600000000004</v>
      </c>
      <c r="AX2083" s="166">
        <f t="shared" si="9996"/>
        <v>4180.76</v>
      </c>
      <c r="AY2083" s="166">
        <f t="shared" si="9996"/>
        <v>4120.96</v>
      </c>
      <c r="AZ2083" s="166">
        <f t="shared" si="9996"/>
        <v>4061.1600000000003</v>
      </c>
      <c r="BA2083" s="166">
        <f t="shared" si="9996"/>
        <v>4001.3600000000006</v>
      </c>
      <c r="BB2083" s="166">
        <f t="shared" si="9996"/>
        <v>3941.5600000000004</v>
      </c>
      <c r="BC2083" s="166">
        <f t="shared" si="9996"/>
        <v>3881.76</v>
      </c>
      <c r="BD2083" s="166">
        <f t="shared" si="9996"/>
        <v>3821.9600000000005</v>
      </c>
      <c r="BE2083" s="166">
        <f t="shared" si="9996"/>
        <v>3762.1600000000008</v>
      </c>
      <c r="BF2083" s="166">
        <f t="shared" si="9996"/>
        <v>3702.3600000000006</v>
      </c>
      <c r="BG2083" s="166">
        <f t="shared" si="9996"/>
        <v>3642.5600000000004</v>
      </c>
      <c r="BH2083" s="166">
        <f t="shared" si="9996"/>
        <v>3582.7600000000007</v>
      </c>
    </row>
    <row r="2084" spans="1:60" ht="15.75" outlineLevel="1" x14ac:dyDescent="0.25">
      <c r="A2084" s="2">
        <f t="shared" si="9992"/>
        <v>8</v>
      </c>
      <c r="B2084" s="86" t="str">
        <f t="shared" si="9992"/>
        <v>PRE-09742</v>
      </c>
      <c r="C2084" s="86" t="str">
        <f t="shared" si="9992"/>
        <v>SPP FH - Lake Magdalene 13939</v>
      </c>
      <c r="D2084" s="2" t="str">
        <f t="shared" si="9992"/>
        <v>PRE-09742.1</v>
      </c>
      <c r="E2084" s="141" t="str">
        <f t="shared" si="9992"/>
        <v>SPP FH - Lake Magdalene 13939 - OH</v>
      </c>
      <c r="I2084" s="178">
        <v>0</v>
      </c>
      <c r="J2084" s="166">
        <f t="shared" si="9993"/>
        <v>0</v>
      </c>
      <c r="K2084" s="166">
        <f t="shared" si="9993"/>
        <v>0</v>
      </c>
      <c r="L2084" s="166">
        <f t="shared" si="9993"/>
        <v>0</v>
      </c>
      <c r="M2084" s="166">
        <f t="shared" si="9993"/>
        <v>0</v>
      </c>
      <c r="N2084" s="166">
        <f t="shared" si="9993"/>
        <v>0</v>
      </c>
      <c r="O2084" s="166">
        <f t="shared" si="9993"/>
        <v>0</v>
      </c>
      <c r="P2084" s="166">
        <f t="shared" si="9993"/>
        <v>0</v>
      </c>
      <c r="Q2084" s="166">
        <f t="shared" si="9993"/>
        <v>0</v>
      </c>
      <c r="R2084" s="166">
        <f t="shared" si="9993"/>
        <v>0</v>
      </c>
      <c r="S2084" s="166">
        <f t="shared" si="9993"/>
        <v>442.45</v>
      </c>
      <c r="T2084" s="166">
        <f t="shared" si="9993"/>
        <v>1758.0600000000002</v>
      </c>
      <c r="U2084" s="166">
        <f t="shared" si="9993"/>
        <v>4509.9399999999996</v>
      </c>
      <c r="W2084" s="166">
        <f t="shared" si="9994"/>
        <v>6436.5899999999992</v>
      </c>
      <c r="X2084" s="166">
        <f t="shared" si="9994"/>
        <v>19554.920000000002</v>
      </c>
      <c r="Y2084" s="166">
        <f t="shared" si="9994"/>
        <v>38439.26</v>
      </c>
      <c r="Z2084" s="166">
        <f t="shared" si="9994"/>
        <v>300757.74999999988</v>
      </c>
      <c r="AA2084" s="166">
        <f t="shared" si="9994"/>
        <v>585603.22999999986</v>
      </c>
      <c r="AB2084" s="166">
        <f t="shared" si="9994"/>
        <v>624298.34999999986</v>
      </c>
      <c r="AC2084" s="166">
        <f t="shared" si="9994"/>
        <v>671699.94999999984</v>
      </c>
      <c r="AD2084" s="166">
        <f t="shared" si="9994"/>
        <v>638684.43999999983</v>
      </c>
      <c r="AE2084" s="166">
        <f t="shared" si="9994"/>
        <v>710002.79999999981</v>
      </c>
      <c r="AF2084" s="166">
        <f t="shared" si="9994"/>
        <v>711325.49999999977</v>
      </c>
      <c r="AG2084" s="166">
        <f t="shared" si="9994"/>
        <v>711690.12999999977</v>
      </c>
      <c r="AH2084" s="166">
        <f t="shared" si="9994"/>
        <v>711934.85999999975</v>
      </c>
      <c r="AI2084" s="166"/>
      <c r="AJ2084" s="166">
        <f t="shared" si="9991"/>
        <v>711934.85999999975</v>
      </c>
      <c r="AK2084" s="166">
        <f t="shared" si="9995"/>
        <v>711934.85999999964</v>
      </c>
      <c r="AL2084" s="166">
        <f t="shared" si="9995"/>
        <v>710617.78299399966</v>
      </c>
      <c r="AM2084" s="166">
        <f t="shared" si="9995"/>
        <v>709300.70598799968</v>
      </c>
      <c r="AN2084" s="166">
        <f t="shared" si="9995"/>
        <v>707983.62898199959</v>
      </c>
      <c r="AO2084" s="166">
        <f t="shared" si="9995"/>
        <v>706666.55197599961</v>
      </c>
      <c r="AP2084" s="166">
        <f t="shared" si="9995"/>
        <v>705349.47496999963</v>
      </c>
      <c r="AQ2084" s="166">
        <f t="shared" si="9995"/>
        <v>704032.39796399965</v>
      </c>
      <c r="AR2084" s="166">
        <f t="shared" si="9995"/>
        <v>702715.32095799956</v>
      </c>
      <c r="AS2084" s="166">
        <f t="shared" si="9995"/>
        <v>701398.24395199958</v>
      </c>
      <c r="AT2084" s="166">
        <f t="shared" si="9995"/>
        <v>700081.1669459996</v>
      </c>
      <c r="AU2084" s="166">
        <f t="shared" si="9995"/>
        <v>698764.08993999963</v>
      </c>
      <c r="AW2084" s="166">
        <f t="shared" si="9996"/>
        <v>697447.01293399953</v>
      </c>
      <c r="AX2084" s="166">
        <f t="shared" si="9996"/>
        <v>696129.93592799956</v>
      </c>
      <c r="AY2084" s="166">
        <f t="shared" si="9996"/>
        <v>694812.85892199958</v>
      </c>
      <c r="AZ2084" s="166">
        <f t="shared" si="9996"/>
        <v>693495.7819159996</v>
      </c>
      <c r="BA2084" s="166">
        <f t="shared" si="9996"/>
        <v>692178.70490999962</v>
      </c>
      <c r="BB2084" s="166">
        <f t="shared" si="9996"/>
        <v>690861.62790399964</v>
      </c>
      <c r="BC2084" s="166">
        <f t="shared" si="9996"/>
        <v>689544.55089799967</v>
      </c>
      <c r="BD2084" s="166">
        <f t="shared" si="9996"/>
        <v>688227.47389199969</v>
      </c>
      <c r="BE2084" s="166">
        <f t="shared" si="9996"/>
        <v>686910.39688599971</v>
      </c>
      <c r="BF2084" s="166">
        <f t="shared" si="9996"/>
        <v>685593.31987999962</v>
      </c>
      <c r="BG2084" s="166">
        <f t="shared" si="9996"/>
        <v>684276.24287399964</v>
      </c>
      <c r="BH2084" s="166">
        <f t="shared" si="9996"/>
        <v>682959.16586799966</v>
      </c>
    </row>
    <row r="2085" spans="1:60" ht="15.75" outlineLevel="1" x14ac:dyDescent="0.25">
      <c r="A2085" s="2">
        <f t="shared" si="9992"/>
        <v>8</v>
      </c>
      <c r="B2085" s="86" t="str">
        <f t="shared" si="9992"/>
        <v>PRE-09742</v>
      </c>
      <c r="C2085" s="86" t="str">
        <f t="shared" si="9992"/>
        <v>SPP FH - Lake Magdalene 13939</v>
      </c>
      <c r="D2085" s="2" t="str">
        <f t="shared" si="9992"/>
        <v>PRE-09742.2</v>
      </c>
      <c r="E2085" s="141" t="str">
        <f t="shared" si="9992"/>
        <v>SPP FH - Lake Magdalene 13939-S&amp;E/R&amp;C</v>
      </c>
      <c r="I2085" s="178">
        <v>0</v>
      </c>
      <c r="J2085" s="166">
        <f t="shared" si="9993"/>
        <v>0</v>
      </c>
      <c r="K2085" s="166">
        <f t="shared" si="9993"/>
        <v>0</v>
      </c>
      <c r="L2085" s="166">
        <f t="shared" si="9993"/>
        <v>0</v>
      </c>
      <c r="M2085" s="166">
        <f t="shared" si="9993"/>
        <v>0</v>
      </c>
      <c r="N2085" s="166">
        <f t="shared" si="9993"/>
        <v>0</v>
      </c>
      <c r="O2085" s="166">
        <f t="shared" si="9993"/>
        <v>0</v>
      </c>
      <c r="P2085" s="166">
        <f t="shared" si="9993"/>
        <v>0</v>
      </c>
      <c r="Q2085" s="166">
        <f t="shared" si="9993"/>
        <v>0</v>
      </c>
      <c r="R2085" s="166">
        <f t="shared" si="9993"/>
        <v>0</v>
      </c>
      <c r="S2085" s="166">
        <f t="shared" si="9993"/>
        <v>0</v>
      </c>
      <c r="T2085" s="166">
        <f t="shared" si="9993"/>
        <v>0</v>
      </c>
      <c r="U2085" s="166">
        <f t="shared" si="9993"/>
        <v>0</v>
      </c>
      <c r="W2085" s="166">
        <f t="shared" si="9994"/>
        <v>0</v>
      </c>
      <c r="X2085" s="166">
        <f t="shared" si="9994"/>
        <v>0</v>
      </c>
      <c r="Y2085" s="166">
        <f t="shared" si="9994"/>
        <v>1594.8000000000002</v>
      </c>
      <c r="Z2085" s="166">
        <f t="shared" si="9994"/>
        <v>4633.93</v>
      </c>
      <c r="AA2085" s="166">
        <f t="shared" si="9994"/>
        <v>5321.96</v>
      </c>
      <c r="AB2085" s="166">
        <f t="shared" si="9994"/>
        <v>12010.57</v>
      </c>
      <c r="AC2085" s="166">
        <f t="shared" si="9994"/>
        <v>78611.94</v>
      </c>
      <c r="AD2085" s="166">
        <f t="shared" si="9994"/>
        <v>126537.20000000001</v>
      </c>
      <c r="AE2085" s="166">
        <f t="shared" si="9994"/>
        <v>127118.20000000001</v>
      </c>
      <c r="AF2085" s="166">
        <f t="shared" si="9994"/>
        <v>128025.1</v>
      </c>
      <c r="AG2085" s="166">
        <f t="shared" si="9994"/>
        <v>128087.39000000001</v>
      </c>
      <c r="AH2085" s="166">
        <f t="shared" si="9994"/>
        <v>127830.19000000002</v>
      </c>
      <c r="AI2085" s="166"/>
      <c r="AJ2085" s="166">
        <f t="shared" si="9991"/>
        <v>127603.46422916668</v>
      </c>
      <c r="AK2085" s="166">
        <f t="shared" si="9995"/>
        <v>127376.73845833335</v>
      </c>
      <c r="AL2085" s="166">
        <f t="shared" si="9995"/>
        <v>127150.01268750003</v>
      </c>
      <c r="AM2085" s="166">
        <f t="shared" si="9995"/>
        <v>126923.28691666668</v>
      </c>
      <c r="AN2085" s="166">
        <f t="shared" si="9995"/>
        <v>126696.56114583334</v>
      </c>
      <c r="AO2085" s="166">
        <f t="shared" si="9995"/>
        <v>126469.83537500001</v>
      </c>
      <c r="AP2085" s="166">
        <f t="shared" si="9995"/>
        <v>126243.10960416669</v>
      </c>
      <c r="AQ2085" s="166">
        <f t="shared" si="9995"/>
        <v>126016.38383333336</v>
      </c>
      <c r="AR2085" s="166">
        <f t="shared" si="9995"/>
        <v>125789.65806250002</v>
      </c>
      <c r="AS2085" s="166">
        <f t="shared" si="9995"/>
        <v>125562.93229166667</v>
      </c>
      <c r="AT2085" s="166">
        <f t="shared" si="9995"/>
        <v>125336.20652083335</v>
      </c>
      <c r="AU2085" s="166">
        <f t="shared" si="9995"/>
        <v>125109.48075000002</v>
      </c>
      <c r="AW2085" s="166">
        <f t="shared" si="9996"/>
        <v>124882.75497916668</v>
      </c>
      <c r="AX2085" s="166">
        <f t="shared" si="9996"/>
        <v>124656.02920833335</v>
      </c>
      <c r="AY2085" s="166">
        <f t="shared" si="9996"/>
        <v>124429.30343750003</v>
      </c>
      <c r="AZ2085" s="166">
        <f t="shared" si="9996"/>
        <v>124202.57766666668</v>
      </c>
      <c r="BA2085" s="166">
        <f t="shared" si="9996"/>
        <v>123975.85189583334</v>
      </c>
      <c r="BB2085" s="166">
        <f t="shared" si="9996"/>
        <v>123749.12612500001</v>
      </c>
      <c r="BC2085" s="166">
        <f t="shared" si="9996"/>
        <v>123522.40035416669</v>
      </c>
      <c r="BD2085" s="166">
        <f t="shared" si="9996"/>
        <v>123295.67458333336</v>
      </c>
      <c r="BE2085" s="166">
        <f t="shared" si="9996"/>
        <v>123068.94881250002</v>
      </c>
      <c r="BF2085" s="166">
        <f t="shared" si="9996"/>
        <v>122842.22304166669</v>
      </c>
      <c r="BG2085" s="166">
        <f t="shared" si="9996"/>
        <v>122615.49727083335</v>
      </c>
      <c r="BH2085" s="166">
        <f t="shared" si="9996"/>
        <v>122388.77150000002</v>
      </c>
    </row>
    <row r="2086" spans="1:60" ht="15.75" outlineLevel="1" x14ac:dyDescent="0.25">
      <c r="A2086" s="2">
        <f t="shared" ref="A2086:E2095" si="9997">A35</f>
        <v>8</v>
      </c>
      <c r="B2086" s="86" t="str">
        <f t="shared" si="9997"/>
        <v>PRE-09742</v>
      </c>
      <c r="C2086" s="86" t="str">
        <f t="shared" si="9997"/>
        <v>SPP FH - Lake Magdalene 13939</v>
      </c>
      <c r="D2086" s="2" t="str">
        <f t="shared" si="9997"/>
        <v>A2778173</v>
      </c>
      <c r="E2086" s="141" t="str">
        <f t="shared" si="9997"/>
        <v>LAKE MAGDALENE 13939 OCRs - 6 TAV</v>
      </c>
      <c r="I2086" s="178">
        <v>0</v>
      </c>
      <c r="J2086" s="166">
        <f t="shared" ref="J2086:U2095" si="9998">+(SUMIFS(J$392:J$607,$A$392:$A$607,$A2086,$D$392:$D$607,$D2086))-(SUMIFS(J$828:J$1043,$A$828:$A$1043,$A2086,$D$828:$D$1043,$D2086))+(SUMIFS(J$1046:J$1237,$A$1046:$A$1237,$A2086,$D$1046:$D$1237,$D2086))-(SUMIFS(J$1848:J$2052,$A$1848:$A$2052,$A2086,$D$1848:$D$2052,$D2086))</f>
        <v>0</v>
      </c>
      <c r="K2086" s="166">
        <f t="shared" si="9998"/>
        <v>0</v>
      </c>
      <c r="L2086" s="166">
        <f t="shared" si="9998"/>
        <v>0</v>
      </c>
      <c r="M2086" s="166">
        <f t="shared" si="9998"/>
        <v>0</v>
      </c>
      <c r="N2086" s="166">
        <f t="shared" si="9998"/>
        <v>0</v>
      </c>
      <c r="O2086" s="166">
        <f t="shared" si="9998"/>
        <v>0</v>
      </c>
      <c r="P2086" s="166">
        <f t="shared" si="9998"/>
        <v>0</v>
      </c>
      <c r="Q2086" s="166">
        <f t="shared" si="9998"/>
        <v>0</v>
      </c>
      <c r="R2086" s="166">
        <f t="shared" si="9998"/>
        <v>0</v>
      </c>
      <c r="S2086" s="166">
        <f t="shared" si="9998"/>
        <v>0</v>
      </c>
      <c r="T2086" s="166">
        <f t="shared" si="9998"/>
        <v>0</v>
      </c>
      <c r="U2086" s="166">
        <f t="shared" si="9998"/>
        <v>0</v>
      </c>
      <c r="W2086" s="166">
        <f t="shared" ref="W2086:AH2095" si="9999">+(SUMIFS(W$392:W$607,$A$392:$A$607,$A2086,$D$392:$D$607,$D2086))-(SUMIFS(W$828:W$1043,$A$828:$A$1043,$A2086,$D$828:$D$1043,$D2086))+(SUMIFS(W$1046:W$1237,$A$1046:$A$1237,$A2086,$D$1046:$D$1237,$D2086))-(SUMIFS(W$1848:W$2052,$A$1848:$A$2052,$A2086,$D$1848:$D$2052,$D2086))</f>
        <v>0</v>
      </c>
      <c r="X2086" s="166">
        <f t="shared" si="9999"/>
        <v>0</v>
      </c>
      <c r="Y2086" s="166">
        <f t="shared" si="9999"/>
        <v>0</v>
      </c>
      <c r="Z2086" s="166">
        <f t="shared" si="9999"/>
        <v>0</v>
      </c>
      <c r="AA2086" s="166">
        <f t="shared" si="9999"/>
        <v>12904.130000000001</v>
      </c>
      <c r="AB2086" s="166">
        <f t="shared" si="9999"/>
        <v>15504.920000000002</v>
      </c>
      <c r="AC2086" s="166">
        <f t="shared" si="9999"/>
        <v>18830.52</v>
      </c>
      <c r="AD2086" s="166">
        <f t="shared" si="9999"/>
        <v>18830.52</v>
      </c>
      <c r="AE2086" s="166">
        <f t="shared" si="9999"/>
        <v>18607.98</v>
      </c>
      <c r="AF2086" s="166">
        <f t="shared" si="9999"/>
        <v>18385.440000000002</v>
      </c>
      <c r="AG2086" s="166">
        <f t="shared" si="9999"/>
        <v>18162.900000000001</v>
      </c>
      <c r="AH2086" s="166">
        <f t="shared" si="9999"/>
        <v>17940.36</v>
      </c>
      <c r="AI2086" s="166"/>
      <c r="AJ2086" s="166">
        <f t="shared" si="9991"/>
        <v>17717.28</v>
      </c>
      <c r="AK2086" s="166">
        <f t="shared" ref="AK2086:AU2095" si="10000">+(SUMIFS(AK$392:AK$607,$A$392:$A$607,$A2086,$D$392:$D$607,$D2086))-(SUMIFS(AK$828:AK$1043,$A$828:$A$1043,$A2086,$D$828:$D$1043,$D2086))+(SUMIFS(AK$1046:AK$1237,$A$1046:$A$1237,$A2086,$D$1046:$D$1237,$D2086))-(SUMIFS(AK$1848:AK$2052,$A$1848:$A$2052,$A2086,$D$1848:$D$2052,$D2086))</f>
        <v>17494.2</v>
      </c>
      <c r="AL2086" s="166">
        <f t="shared" si="10000"/>
        <v>17271.120000000003</v>
      </c>
      <c r="AM2086" s="166">
        <f t="shared" si="10000"/>
        <v>17048.04</v>
      </c>
      <c r="AN2086" s="166">
        <f t="shared" si="10000"/>
        <v>16824.96</v>
      </c>
      <c r="AO2086" s="166">
        <f t="shared" si="10000"/>
        <v>16601.88</v>
      </c>
      <c r="AP2086" s="166">
        <f t="shared" si="10000"/>
        <v>16378.8</v>
      </c>
      <c r="AQ2086" s="166">
        <f t="shared" si="10000"/>
        <v>16155.72</v>
      </c>
      <c r="AR2086" s="166">
        <f t="shared" si="10000"/>
        <v>15932.64</v>
      </c>
      <c r="AS2086" s="166">
        <f t="shared" si="10000"/>
        <v>15709.56</v>
      </c>
      <c r="AT2086" s="166">
        <f t="shared" si="10000"/>
        <v>15486.48</v>
      </c>
      <c r="AU2086" s="166">
        <f t="shared" si="10000"/>
        <v>15263.4</v>
      </c>
      <c r="AW2086" s="166">
        <f t="shared" ref="AW2086:BH2095" si="10001">+(SUMIFS(AW$392:AW$607,$A$392:$A$607,$A2086,$D$392:$D$607,$D2086))-(SUMIFS(AW$828:AW$1043,$A$828:$A$1043,$A2086,$D$828:$D$1043,$D2086))+(SUMIFS(AW$1046:AW$1237,$A$1046:$A$1237,$A2086,$D$1046:$D$1237,$D2086))-(SUMIFS(AW$1848:AW$2052,$A$1848:$A$2052,$A2086,$D$1848:$D$2052,$D2086))</f>
        <v>15040.32</v>
      </c>
      <c r="AX2086" s="166">
        <f t="shared" si="10001"/>
        <v>14817.24</v>
      </c>
      <c r="AY2086" s="166">
        <f t="shared" si="10001"/>
        <v>14594.159999999998</v>
      </c>
      <c r="AZ2086" s="166">
        <f t="shared" si="10001"/>
        <v>14371.08</v>
      </c>
      <c r="BA2086" s="166">
        <f t="shared" si="10001"/>
        <v>14147.999999999998</v>
      </c>
      <c r="BB2086" s="166">
        <f t="shared" si="10001"/>
        <v>13924.920000000002</v>
      </c>
      <c r="BC2086" s="166">
        <f t="shared" si="10001"/>
        <v>13701.84</v>
      </c>
      <c r="BD2086" s="166">
        <f t="shared" si="10001"/>
        <v>13478.760000000002</v>
      </c>
      <c r="BE2086" s="166">
        <f t="shared" si="10001"/>
        <v>13255.68</v>
      </c>
      <c r="BF2086" s="166">
        <f t="shared" si="10001"/>
        <v>13032.600000000002</v>
      </c>
      <c r="BG2086" s="166">
        <f t="shared" si="10001"/>
        <v>12809.52</v>
      </c>
      <c r="BH2086" s="166">
        <f t="shared" si="10001"/>
        <v>12586.440000000004</v>
      </c>
    </row>
    <row r="2087" spans="1:60" ht="15.75" outlineLevel="1" x14ac:dyDescent="0.25">
      <c r="A2087" s="2">
        <f t="shared" si="9997"/>
        <v>8</v>
      </c>
      <c r="B2087" s="86" t="str">
        <f t="shared" si="9997"/>
        <v>PRE-09742</v>
      </c>
      <c r="C2087" s="86" t="str">
        <f t="shared" si="9997"/>
        <v>SPP FH - Lake Magdalene 13939</v>
      </c>
      <c r="D2087" s="2" t="str">
        <f t="shared" si="9997"/>
        <v>A2786545</v>
      </c>
      <c r="E2087" s="141" t="str">
        <f t="shared" si="9997"/>
        <v>SPP FH Lake Magdalene Sub - R&amp;C</v>
      </c>
      <c r="I2087" s="178">
        <v>0</v>
      </c>
      <c r="J2087" s="166">
        <f t="shared" si="9998"/>
        <v>0</v>
      </c>
      <c r="K2087" s="166">
        <f t="shared" si="9998"/>
        <v>0</v>
      </c>
      <c r="L2087" s="166">
        <f t="shared" si="9998"/>
        <v>0</v>
      </c>
      <c r="M2087" s="166">
        <f t="shared" si="9998"/>
        <v>0</v>
      </c>
      <c r="N2087" s="166">
        <f t="shared" si="9998"/>
        <v>0</v>
      </c>
      <c r="O2087" s="166">
        <f t="shared" si="9998"/>
        <v>0</v>
      </c>
      <c r="P2087" s="166">
        <f t="shared" si="9998"/>
        <v>0</v>
      </c>
      <c r="Q2087" s="166">
        <f t="shared" si="9998"/>
        <v>0</v>
      </c>
      <c r="R2087" s="166">
        <f t="shared" si="9998"/>
        <v>0</v>
      </c>
      <c r="S2087" s="166">
        <f t="shared" si="9998"/>
        <v>0</v>
      </c>
      <c r="T2087" s="166">
        <f t="shared" si="9998"/>
        <v>0</v>
      </c>
      <c r="U2087" s="166">
        <f t="shared" si="9998"/>
        <v>0</v>
      </c>
      <c r="W2087" s="166">
        <f t="shared" si="9999"/>
        <v>0</v>
      </c>
      <c r="X2087" s="166">
        <f t="shared" si="9999"/>
        <v>0</v>
      </c>
      <c r="Y2087" s="166">
        <f t="shared" si="9999"/>
        <v>0</v>
      </c>
      <c r="Z2087" s="166">
        <f t="shared" si="9999"/>
        <v>0</v>
      </c>
      <c r="AA2087" s="166">
        <f t="shared" si="9999"/>
        <v>0</v>
      </c>
      <c r="AB2087" s="166">
        <f t="shared" si="9999"/>
        <v>0</v>
      </c>
      <c r="AC2087" s="166">
        <f t="shared" si="9999"/>
        <v>0</v>
      </c>
      <c r="AD2087" s="166">
        <f t="shared" si="9999"/>
        <v>13184.15</v>
      </c>
      <c r="AE2087" s="166">
        <f t="shared" si="9999"/>
        <v>13165.25</v>
      </c>
      <c r="AF2087" s="166">
        <f t="shared" si="9999"/>
        <v>13138.92</v>
      </c>
      <c r="AG2087" s="166">
        <f t="shared" si="9999"/>
        <v>14695.79</v>
      </c>
      <c r="AH2087" s="166">
        <f t="shared" si="9999"/>
        <v>14666.29</v>
      </c>
      <c r="AI2087" s="166"/>
      <c r="AJ2087" s="166">
        <f t="shared" si="9991"/>
        <v>14635.560000000001</v>
      </c>
      <c r="AK2087" s="166">
        <f t="shared" si="10000"/>
        <v>14604.83</v>
      </c>
      <c r="AL2087" s="166">
        <f t="shared" si="10000"/>
        <v>14574.1</v>
      </c>
      <c r="AM2087" s="166">
        <f t="shared" si="10000"/>
        <v>14543.37</v>
      </c>
      <c r="AN2087" s="166">
        <f t="shared" si="10000"/>
        <v>14512.640000000001</v>
      </c>
      <c r="AO2087" s="166">
        <f t="shared" si="10000"/>
        <v>14481.91</v>
      </c>
      <c r="AP2087" s="166">
        <f t="shared" si="10000"/>
        <v>14451.18</v>
      </c>
      <c r="AQ2087" s="166">
        <f t="shared" si="10000"/>
        <v>14420.45</v>
      </c>
      <c r="AR2087" s="166">
        <f t="shared" si="10000"/>
        <v>14389.720000000001</v>
      </c>
      <c r="AS2087" s="166">
        <f t="shared" si="10000"/>
        <v>14358.990000000002</v>
      </c>
      <c r="AT2087" s="166">
        <f t="shared" si="10000"/>
        <v>14328.26</v>
      </c>
      <c r="AU2087" s="166">
        <f t="shared" si="10000"/>
        <v>14297.53</v>
      </c>
      <c r="AW2087" s="166">
        <f t="shared" si="10001"/>
        <v>14266.800000000001</v>
      </c>
      <c r="AX2087" s="166">
        <f t="shared" si="10001"/>
        <v>14236.07</v>
      </c>
      <c r="AY2087" s="166">
        <f t="shared" si="10001"/>
        <v>14205.34</v>
      </c>
      <c r="AZ2087" s="166">
        <f t="shared" si="10001"/>
        <v>14174.61</v>
      </c>
      <c r="BA2087" s="166">
        <f t="shared" si="10001"/>
        <v>14143.880000000001</v>
      </c>
      <c r="BB2087" s="166">
        <f t="shared" si="10001"/>
        <v>14113.150000000001</v>
      </c>
      <c r="BC2087" s="166">
        <f t="shared" si="10001"/>
        <v>14082.42</v>
      </c>
      <c r="BD2087" s="166">
        <f t="shared" si="10001"/>
        <v>14051.69</v>
      </c>
      <c r="BE2087" s="166">
        <f t="shared" si="10001"/>
        <v>14020.960000000001</v>
      </c>
      <c r="BF2087" s="166">
        <f t="shared" si="10001"/>
        <v>13990.23</v>
      </c>
      <c r="BG2087" s="166">
        <f t="shared" si="10001"/>
        <v>13959.5</v>
      </c>
      <c r="BH2087" s="166">
        <f t="shared" si="10001"/>
        <v>13928.77</v>
      </c>
    </row>
    <row r="2088" spans="1:60" ht="15.75" outlineLevel="1" x14ac:dyDescent="0.25">
      <c r="A2088" s="2">
        <f t="shared" si="9997"/>
        <v>8</v>
      </c>
      <c r="B2088" s="86" t="str">
        <f t="shared" si="9997"/>
        <v>PRE-09742</v>
      </c>
      <c r="C2088" s="86" t="str">
        <f t="shared" si="9997"/>
        <v>SPP FH - Lake Magdalene 13939</v>
      </c>
      <c r="D2088" s="2" t="str">
        <f t="shared" si="9997"/>
        <v>A2787632</v>
      </c>
      <c r="E2088" s="141" t="str">
        <f t="shared" si="9997"/>
        <v>SPP FH - Lake Magdalene OCR 27796</v>
      </c>
      <c r="I2088" s="178">
        <v>0</v>
      </c>
      <c r="J2088" s="166">
        <f t="shared" si="9998"/>
        <v>0</v>
      </c>
      <c r="K2088" s="166">
        <f t="shared" si="9998"/>
        <v>0</v>
      </c>
      <c r="L2088" s="166">
        <f t="shared" si="9998"/>
        <v>0</v>
      </c>
      <c r="M2088" s="166">
        <f t="shared" si="9998"/>
        <v>0</v>
      </c>
      <c r="N2088" s="166">
        <f t="shared" si="9998"/>
        <v>0</v>
      </c>
      <c r="O2088" s="166">
        <f t="shared" si="9998"/>
        <v>0</v>
      </c>
      <c r="P2088" s="166">
        <f t="shared" si="9998"/>
        <v>0</v>
      </c>
      <c r="Q2088" s="166">
        <f t="shared" si="9998"/>
        <v>0</v>
      </c>
      <c r="R2088" s="166">
        <f t="shared" si="9998"/>
        <v>0</v>
      </c>
      <c r="S2088" s="166">
        <f t="shared" si="9998"/>
        <v>0</v>
      </c>
      <c r="T2088" s="166">
        <f t="shared" si="9998"/>
        <v>0</v>
      </c>
      <c r="U2088" s="166">
        <f t="shared" si="9998"/>
        <v>0</v>
      </c>
      <c r="W2088" s="166">
        <f t="shared" si="9999"/>
        <v>0</v>
      </c>
      <c r="X2088" s="166">
        <f t="shared" si="9999"/>
        <v>0</v>
      </c>
      <c r="Y2088" s="166">
        <f t="shared" si="9999"/>
        <v>0</v>
      </c>
      <c r="Z2088" s="166">
        <f t="shared" si="9999"/>
        <v>0</v>
      </c>
      <c r="AA2088" s="166">
        <f t="shared" si="9999"/>
        <v>0</v>
      </c>
      <c r="AB2088" s="166">
        <f t="shared" si="9999"/>
        <v>0</v>
      </c>
      <c r="AC2088" s="166">
        <f t="shared" si="9999"/>
        <v>0</v>
      </c>
      <c r="AD2088" s="166">
        <f t="shared" si="9999"/>
        <v>2558.5</v>
      </c>
      <c r="AE2088" s="166">
        <f t="shared" si="9999"/>
        <v>2831.39</v>
      </c>
      <c r="AF2088" s="166">
        <f t="shared" si="9999"/>
        <v>6350.76</v>
      </c>
      <c r="AG2088" s="166">
        <f t="shared" si="9999"/>
        <v>6697.85</v>
      </c>
      <c r="AH2088" s="166">
        <f t="shared" si="9999"/>
        <v>6617.130000000001</v>
      </c>
      <c r="AI2088" s="166"/>
      <c r="AJ2088" s="166">
        <f t="shared" si="9991"/>
        <v>6536.4100000000008</v>
      </c>
      <c r="AK2088" s="166">
        <f t="shared" si="10000"/>
        <v>6455.6900000000005</v>
      </c>
      <c r="AL2088" s="166">
        <f t="shared" si="10000"/>
        <v>6374.97</v>
      </c>
      <c r="AM2088" s="166">
        <f t="shared" si="10000"/>
        <v>6294.2500000000009</v>
      </c>
      <c r="AN2088" s="166">
        <f t="shared" si="10000"/>
        <v>6213.5300000000007</v>
      </c>
      <c r="AO2088" s="166">
        <f t="shared" si="10000"/>
        <v>6132.81</v>
      </c>
      <c r="AP2088" s="166">
        <f t="shared" si="10000"/>
        <v>6052.09</v>
      </c>
      <c r="AQ2088" s="166">
        <f t="shared" si="10000"/>
        <v>5971.3700000000008</v>
      </c>
      <c r="AR2088" s="166">
        <f t="shared" si="10000"/>
        <v>5890.6500000000005</v>
      </c>
      <c r="AS2088" s="166">
        <f t="shared" si="10000"/>
        <v>5809.93</v>
      </c>
      <c r="AT2088" s="166">
        <f t="shared" si="10000"/>
        <v>5729.2100000000009</v>
      </c>
      <c r="AU2088" s="166">
        <f t="shared" si="10000"/>
        <v>5648.4900000000007</v>
      </c>
      <c r="AW2088" s="166">
        <f t="shared" si="10001"/>
        <v>5567.77</v>
      </c>
      <c r="AX2088" s="166">
        <f t="shared" si="10001"/>
        <v>5487.05</v>
      </c>
      <c r="AY2088" s="166">
        <f t="shared" si="10001"/>
        <v>5406.33</v>
      </c>
      <c r="AZ2088" s="166">
        <f t="shared" si="10001"/>
        <v>5325.6100000000006</v>
      </c>
      <c r="BA2088" s="166">
        <f t="shared" si="10001"/>
        <v>5244.89</v>
      </c>
      <c r="BB2088" s="166">
        <f t="shared" si="10001"/>
        <v>5164.17</v>
      </c>
      <c r="BC2088" s="166">
        <f t="shared" si="10001"/>
        <v>5083.4500000000007</v>
      </c>
      <c r="BD2088" s="166">
        <f t="shared" si="10001"/>
        <v>5002.7300000000005</v>
      </c>
      <c r="BE2088" s="166">
        <f t="shared" si="10001"/>
        <v>4922.01</v>
      </c>
      <c r="BF2088" s="166">
        <f t="shared" si="10001"/>
        <v>4841.29</v>
      </c>
      <c r="BG2088" s="166">
        <f t="shared" si="10001"/>
        <v>4760.57</v>
      </c>
      <c r="BH2088" s="166">
        <f t="shared" si="10001"/>
        <v>4679.8500000000004</v>
      </c>
    </row>
    <row r="2089" spans="1:60" ht="15.75" outlineLevel="1" x14ac:dyDescent="0.25">
      <c r="A2089" s="2">
        <f t="shared" si="9997"/>
        <v>9</v>
      </c>
      <c r="B2089" s="86" t="str">
        <f t="shared" si="9997"/>
        <v>PRE-09741</v>
      </c>
      <c r="C2089" s="86" t="str">
        <f t="shared" si="9997"/>
        <v>SPP FH - Ehrlich 13890</v>
      </c>
      <c r="D2089" s="2" t="str">
        <f t="shared" si="9997"/>
        <v>PRE-09741.1</v>
      </c>
      <c r="E2089" s="141" t="str">
        <f t="shared" si="9997"/>
        <v>SPP FH - Ehrlich 13890 - OH Feeder</v>
      </c>
      <c r="I2089" s="178">
        <v>0</v>
      </c>
      <c r="J2089" s="166">
        <f t="shared" si="9998"/>
        <v>0</v>
      </c>
      <c r="K2089" s="166">
        <f t="shared" si="9998"/>
        <v>0</v>
      </c>
      <c r="L2089" s="166">
        <f t="shared" si="9998"/>
        <v>0</v>
      </c>
      <c r="M2089" s="166">
        <f t="shared" si="9998"/>
        <v>0</v>
      </c>
      <c r="N2089" s="166">
        <f t="shared" si="9998"/>
        <v>0</v>
      </c>
      <c r="O2089" s="166">
        <f t="shared" si="9998"/>
        <v>0</v>
      </c>
      <c r="P2089" s="166">
        <f t="shared" si="9998"/>
        <v>0</v>
      </c>
      <c r="Q2089" s="166">
        <f t="shared" si="9998"/>
        <v>0</v>
      </c>
      <c r="R2089" s="166">
        <f t="shared" si="9998"/>
        <v>0</v>
      </c>
      <c r="S2089" s="166">
        <f t="shared" si="9998"/>
        <v>1305.42</v>
      </c>
      <c r="T2089" s="166">
        <f t="shared" si="9998"/>
        <v>2686.4</v>
      </c>
      <c r="U2089" s="166">
        <f t="shared" si="9998"/>
        <v>5424.02</v>
      </c>
      <c r="W2089" s="166">
        <f t="shared" si="9999"/>
        <v>7429.93</v>
      </c>
      <c r="X2089" s="166">
        <f t="shared" si="9999"/>
        <v>18003.3</v>
      </c>
      <c r="Y2089" s="166">
        <f t="shared" si="9999"/>
        <v>35470.44</v>
      </c>
      <c r="Z2089" s="166">
        <f t="shared" si="9999"/>
        <v>155021.79000000007</v>
      </c>
      <c r="AA2089" s="166">
        <f t="shared" si="9999"/>
        <v>301800.71000000008</v>
      </c>
      <c r="AB2089" s="166">
        <f t="shared" si="9999"/>
        <v>510874.11</v>
      </c>
      <c r="AC2089" s="166">
        <f t="shared" si="9999"/>
        <v>591885.51</v>
      </c>
      <c r="AD2089" s="166">
        <f t="shared" si="9999"/>
        <v>598992.30000000005</v>
      </c>
      <c r="AE2089" s="166">
        <f t="shared" si="9999"/>
        <v>506061.97000000003</v>
      </c>
      <c r="AF2089" s="166">
        <f t="shared" si="9999"/>
        <v>640865.12</v>
      </c>
      <c r="AG2089" s="166">
        <f t="shared" si="9999"/>
        <v>744901.11</v>
      </c>
      <c r="AH2089" s="166">
        <f t="shared" si="9999"/>
        <v>773253.85</v>
      </c>
      <c r="AI2089" s="166"/>
      <c r="AJ2089" s="166">
        <f t="shared" si="9991"/>
        <v>773253.85</v>
      </c>
      <c r="AK2089" s="166">
        <f t="shared" si="10000"/>
        <v>771823.32974833332</v>
      </c>
      <c r="AL2089" s="166">
        <f t="shared" si="10000"/>
        <v>770392.80949666665</v>
      </c>
      <c r="AM2089" s="166">
        <f t="shared" si="10000"/>
        <v>768962.28924499999</v>
      </c>
      <c r="AN2089" s="166">
        <f t="shared" si="10000"/>
        <v>767531.76899333321</v>
      </c>
      <c r="AO2089" s="166">
        <f t="shared" si="10000"/>
        <v>766101.24874166667</v>
      </c>
      <c r="AP2089" s="166">
        <f t="shared" si="10000"/>
        <v>764670.72849000001</v>
      </c>
      <c r="AQ2089" s="166">
        <f t="shared" si="10000"/>
        <v>763240.20823833323</v>
      </c>
      <c r="AR2089" s="166">
        <f t="shared" si="10000"/>
        <v>761809.68798666669</v>
      </c>
      <c r="AS2089" s="166">
        <f t="shared" si="10000"/>
        <v>760379.16773499991</v>
      </c>
      <c r="AT2089" s="166">
        <f t="shared" si="10000"/>
        <v>758948.64748333336</v>
      </c>
      <c r="AU2089" s="166">
        <f t="shared" si="10000"/>
        <v>757518.1272316667</v>
      </c>
      <c r="AW2089" s="166">
        <f t="shared" si="10001"/>
        <v>756087.60697999992</v>
      </c>
      <c r="AX2089" s="166">
        <f t="shared" si="10001"/>
        <v>754657.08672833338</v>
      </c>
      <c r="AY2089" s="166">
        <f t="shared" si="10001"/>
        <v>753226.5664766666</v>
      </c>
      <c r="AZ2089" s="166">
        <f t="shared" si="10001"/>
        <v>751796.04622499994</v>
      </c>
      <c r="BA2089" s="166">
        <f t="shared" si="10001"/>
        <v>750365.5259733334</v>
      </c>
      <c r="BB2089" s="166">
        <f t="shared" si="10001"/>
        <v>748935.00572166662</v>
      </c>
      <c r="BC2089" s="166">
        <f t="shared" si="10001"/>
        <v>747504.48546999996</v>
      </c>
      <c r="BD2089" s="166">
        <f t="shared" si="10001"/>
        <v>746073.96521833341</v>
      </c>
      <c r="BE2089" s="166">
        <f t="shared" si="10001"/>
        <v>744643.44496666663</v>
      </c>
      <c r="BF2089" s="166">
        <f t="shared" si="10001"/>
        <v>743212.92471499997</v>
      </c>
      <c r="BG2089" s="166">
        <f t="shared" si="10001"/>
        <v>741782.40446333331</v>
      </c>
      <c r="BH2089" s="166">
        <f t="shared" si="10001"/>
        <v>740351.88421166665</v>
      </c>
    </row>
    <row r="2090" spans="1:60" ht="15.75" outlineLevel="1" x14ac:dyDescent="0.25">
      <c r="A2090" s="2">
        <f t="shared" si="9997"/>
        <v>9</v>
      </c>
      <c r="B2090" s="86" t="str">
        <f t="shared" si="9997"/>
        <v>PRE-09741</v>
      </c>
      <c r="C2090" s="86" t="str">
        <f t="shared" si="9997"/>
        <v>SPP FH - Ehrlich 13890</v>
      </c>
      <c r="D2090" s="2" t="str">
        <f t="shared" si="9997"/>
        <v>PRE-09741.2</v>
      </c>
      <c r="E2090" s="141" t="str">
        <f t="shared" si="9997"/>
        <v>SPP FH - Ehrlich 13890 - S&amp;E/R&amp;C</v>
      </c>
      <c r="I2090" s="178">
        <v>0</v>
      </c>
      <c r="J2090" s="166">
        <f t="shared" si="9998"/>
        <v>0</v>
      </c>
      <c r="K2090" s="166">
        <f t="shared" si="9998"/>
        <v>0</v>
      </c>
      <c r="L2090" s="166">
        <f t="shared" si="9998"/>
        <v>0</v>
      </c>
      <c r="M2090" s="166">
        <f t="shared" si="9998"/>
        <v>0</v>
      </c>
      <c r="N2090" s="166">
        <f t="shared" si="9998"/>
        <v>0</v>
      </c>
      <c r="O2090" s="166">
        <f t="shared" si="9998"/>
        <v>0</v>
      </c>
      <c r="P2090" s="166">
        <f t="shared" si="9998"/>
        <v>0</v>
      </c>
      <c r="Q2090" s="166">
        <f t="shared" si="9998"/>
        <v>0</v>
      </c>
      <c r="R2090" s="166">
        <f t="shared" si="9998"/>
        <v>0</v>
      </c>
      <c r="S2090" s="166">
        <f t="shared" si="9998"/>
        <v>0</v>
      </c>
      <c r="T2090" s="166">
        <f t="shared" si="9998"/>
        <v>193.4</v>
      </c>
      <c r="U2090" s="166">
        <f t="shared" si="9998"/>
        <v>1863.6600000000003</v>
      </c>
      <c r="W2090" s="166">
        <f t="shared" si="9999"/>
        <v>1863.6600000000003</v>
      </c>
      <c r="X2090" s="166">
        <f t="shared" si="9999"/>
        <v>11613.13</v>
      </c>
      <c r="Y2090" s="166">
        <f t="shared" si="9999"/>
        <v>110284.83000000005</v>
      </c>
      <c r="Z2090" s="166">
        <f t="shared" si="9999"/>
        <v>298847.47000000003</v>
      </c>
      <c r="AA2090" s="166">
        <f t="shared" si="9999"/>
        <v>333490.79000000004</v>
      </c>
      <c r="AB2090" s="166">
        <f t="shared" si="9999"/>
        <v>346094.78</v>
      </c>
      <c r="AC2090" s="166">
        <f t="shared" si="9999"/>
        <v>346094.78</v>
      </c>
      <c r="AD2090" s="166">
        <f t="shared" si="9999"/>
        <v>337544.42000000004</v>
      </c>
      <c r="AE2090" s="166">
        <f t="shared" si="9999"/>
        <v>343073.93000000005</v>
      </c>
      <c r="AF2090" s="166">
        <f t="shared" si="9999"/>
        <v>343073.93000000005</v>
      </c>
      <c r="AG2090" s="166">
        <f t="shared" si="9999"/>
        <v>342387.78</v>
      </c>
      <c r="AH2090" s="166">
        <f t="shared" si="9999"/>
        <v>341701.63000000006</v>
      </c>
      <c r="AI2090" s="166"/>
      <c r="AJ2090" s="166">
        <f t="shared" si="9991"/>
        <v>340986.89000000007</v>
      </c>
      <c r="AK2090" s="166">
        <f t="shared" si="10000"/>
        <v>340272.15</v>
      </c>
      <c r="AL2090" s="166">
        <f t="shared" si="10000"/>
        <v>339557.41000000003</v>
      </c>
      <c r="AM2090" s="166">
        <f t="shared" si="10000"/>
        <v>338842.67000000004</v>
      </c>
      <c r="AN2090" s="166">
        <f t="shared" si="10000"/>
        <v>338127.93000000005</v>
      </c>
      <c r="AO2090" s="166">
        <f t="shared" si="10000"/>
        <v>337413.19000000006</v>
      </c>
      <c r="AP2090" s="166">
        <f t="shared" si="10000"/>
        <v>336698.45000000007</v>
      </c>
      <c r="AQ2090" s="166">
        <f t="shared" si="10000"/>
        <v>335983.71000000008</v>
      </c>
      <c r="AR2090" s="166">
        <f t="shared" si="10000"/>
        <v>335268.97000000003</v>
      </c>
      <c r="AS2090" s="166">
        <f t="shared" si="10000"/>
        <v>334554.23000000004</v>
      </c>
      <c r="AT2090" s="166">
        <f t="shared" si="10000"/>
        <v>333839.49000000005</v>
      </c>
      <c r="AU2090" s="166">
        <f t="shared" si="10000"/>
        <v>333124.75000000006</v>
      </c>
      <c r="AW2090" s="166">
        <f t="shared" si="10001"/>
        <v>332410.01000000007</v>
      </c>
      <c r="AX2090" s="166">
        <f t="shared" si="10001"/>
        <v>331695.27000000008</v>
      </c>
      <c r="AY2090" s="166">
        <f t="shared" si="10001"/>
        <v>330980.53000000003</v>
      </c>
      <c r="AZ2090" s="166">
        <f t="shared" si="10001"/>
        <v>330265.79000000004</v>
      </c>
      <c r="BA2090" s="166">
        <f t="shared" si="10001"/>
        <v>329551.05000000005</v>
      </c>
      <c r="BB2090" s="166">
        <f t="shared" si="10001"/>
        <v>328836.31000000006</v>
      </c>
      <c r="BC2090" s="166">
        <f t="shared" si="10001"/>
        <v>328121.57000000007</v>
      </c>
      <c r="BD2090" s="166">
        <f t="shared" si="10001"/>
        <v>327406.83000000007</v>
      </c>
      <c r="BE2090" s="166">
        <f t="shared" si="10001"/>
        <v>326692.09000000008</v>
      </c>
      <c r="BF2090" s="166">
        <f t="shared" si="10001"/>
        <v>325977.35000000003</v>
      </c>
      <c r="BG2090" s="166">
        <f t="shared" si="10001"/>
        <v>325262.61000000004</v>
      </c>
      <c r="BH2090" s="166">
        <f t="shared" si="10001"/>
        <v>324547.87000000005</v>
      </c>
    </row>
    <row r="2091" spans="1:60" ht="15.75" outlineLevel="1" x14ac:dyDescent="0.25">
      <c r="A2091" s="2">
        <f t="shared" si="9997"/>
        <v>9</v>
      </c>
      <c r="B2091" s="86" t="str">
        <f t="shared" si="9997"/>
        <v>PRE-09741</v>
      </c>
      <c r="C2091" s="86" t="str">
        <f t="shared" si="9997"/>
        <v>SPP FH - Ehrlich 13890</v>
      </c>
      <c r="D2091" s="2" t="str">
        <f t="shared" si="9997"/>
        <v>A2773904</v>
      </c>
      <c r="E2091" s="141" t="str">
        <f t="shared" si="9997"/>
        <v>SPP FH - Ehrlich - R&amp;C</v>
      </c>
      <c r="I2091" s="178">
        <v>0</v>
      </c>
      <c r="J2091" s="166">
        <f t="shared" si="9998"/>
        <v>0</v>
      </c>
      <c r="K2091" s="166">
        <f t="shared" si="9998"/>
        <v>0</v>
      </c>
      <c r="L2091" s="166">
        <f t="shared" si="9998"/>
        <v>0</v>
      </c>
      <c r="M2091" s="166">
        <f t="shared" si="9998"/>
        <v>0</v>
      </c>
      <c r="N2091" s="166">
        <f t="shared" si="9998"/>
        <v>0</v>
      </c>
      <c r="O2091" s="166">
        <f t="shared" si="9998"/>
        <v>0</v>
      </c>
      <c r="P2091" s="166">
        <f t="shared" si="9998"/>
        <v>0</v>
      </c>
      <c r="Q2091" s="166">
        <f t="shared" si="9998"/>
        <v>0</v>
      </c>
      <c r="R2091" s="166">
        <f t="shared" si="9998"/>
        <v>0</v>
      </c>
      <c r="S2091" s="166">
        <f t="shared" si="9998"/>
        <v>0</v>
      </c>
      <c r="T2091" s="166">
        <f t="shared" si="9998"/>
        <v>0</v>
      </c>
      <c r="U2091" s="166">
        <f t="shared" si="9998"/>
        <v>0</v>
      </c>
      <c r="W2091" s="166">
        <f t="shared" si="9999"/>
        <v>0</v>
      </c>
      <c r="X2091" s="166">
        <f t="shared" si="9999"/>
        <v>0</v>
      </c>
      <c r="Y2091" s="166">
        <f t="shared" si="9999"/>
        <v>3479.5900000000006</v>
      </c>
      <c r="Z2091" s="166">
        <f t="shared" si="9999"/>
        <v>20645.959999999995</v>
      </c>
      <c r="AA2091" s="166">
        <f t="shared" si="9999"/>
        <v>23842.069999999996</v>
      </c>
      <c r="AB2091" s="166">
        <f t="shared" si="9999"/>
        <v>23842.069999999996</v>
      </c>
      <c r="AC2091" s="166">
        <f t="shared" si="9999"/>
        <v>23842.069999999996</v>
      </c>
      <c r="AD2091" s="166">
        <f t="shared" si="9999"/>
        <v>23842.069999999996</v>
      </c>
      <c r="AE2091" s="166">
        <f t="shared" si="9999"/>
        <v>23842.069999999996</v>
      </c>
      <c r="AF2091" s="166">
        <f t="shared" si="9999"/>
        <v>23842.069999999996</v>
      </c>
      <c r="AG2091" s="166">
        <f t="shared" si="9999"/>
        <v>23842.069999999996</v>
      </c>
      <c r="AH2091" s="166">
        <f t="shared" si="9999"/>
        <v>23842.069999999996</v>
      </c>
      <c r="AI2091" s="166"/>
      <c r="AJ2091" s="166">
        <f t="shared" si="9991"/>
        <v>23842.069999999996</v>
      </c>
      <c r="AK2091" s="166">
        <f t="shared" si="10000"/>
        <v>23842.069999999996</v>
      </c>
      <c r="AL2091" s="166">
        <f t="shared" si="10000"/>
        <v>23842.069999999996</v>
      </c>
      <c r="AM2091" s="166">
        <f t="shared" si="10000"/>
        <v>23797.965219666665</v>
      </c>
      <c r="AN2091" s="166">
        <f t="shared" si="10000"/>
        <v>23753.86043933333</v>
      </c>
      <c r="AO2091" s="166">
        <f t="shared" si="10000"/>
        <v>23709.755658999999</v>
      </c>
      <c r="AP2091" s="166">
        <f t="shared" si="10000"/>
        <v>23665.650878666664</v>
      </c>
      <c r="AQ2091" s="166">
        <f t="shared" si="10000"/>
        <v>23621.546098333329</v>
      </c>
      <c r="AR2091" s="166">
        <f t="shared" si="10000"/>
        <v>23577.441317999994</v>
      </c>
      <c r="AS2091" s="166">
        <f t="shared" si="10000"/>
        <v>23533.336537666662</v>
      </c>
      <c r="AT2091" s="166">
        <f t="shared" si="10000"/>
        <v>23489.231757333328</v>
      </c>
      <c r="AU2091" s="166">
        <f t="shared" si="10000"/>
        <v>23445.126976999996</v>
      </c>
      <c r="AW2091" s="166">
        <f t="shared" si="10001"/>
        <v>23401.022196666665</v>
      </c>
      <c r="AX2091" s="166">
        <f t="shared" si="10001"/>
        <v>23356.91741633333</v>
      </c>
      <c r="AY2091" s="166">
        <f t="shared" si="10001"/>
        <v>23312.812635999999</v>
      </c>
      <c r="AZ2091" s="166">
        <f t="shared" si="10001"/>
        <v>23268.70785566666</v>
      </c>
      <c r="BA2091" s="166">
        <f t="shared" si="10001"/>
        <v>23224.603075333329</v>
      </c>
      <c r="BB2091" s="166">
        <f t="shared" si="10001"/>
        <v>23180.498294999994</v>
      </c>
      <c r="BC2091" s="166">
        <f t="shared" si="10001"/>
        <v>23136.393514666663</v>
      </c>
      <c r="BD2091" s="166">
        <f t="shared" si="10001"/>
        <v>23092.288734333328</v>
      </c>
      <c r="BE2091" s="166">
        <f t="shared" si="10001"/>
        <v>23048.183953999996</v>
      </c>
      <c r="BF2091" s="166">
        <f t="shared" si="10001"/>
        <v>23004.079173666665</v>
      </c>
      <c r="BG2091" s="166">
        <f t="shared" si="10001"/>
        <v>22959.97439333333</v>
      </c>
      <c r="BH2091" s="166">
        <f t="shared" si="10001"/>
        <v>22915.869612999995</v>
      </c>
    </row>
    <row r="2092" spans="1:60" ht="15.75" outlineLevel="1" x14ac:dyDescent="0.25">
      <c r="A2092" s="2">
        <f t="shared" si="9997"/>
        <v>9</v>
      </c>
      <c r="B2092" s="86" t="str">
        <f t="shared" si="9997"/>
        <v>PRE-09741</v>
      </c>
      <c r="C2092" s="86" t="str">
        <f t="shared" si="9997"/>
        <v>SPP FH - Ehrlich 13890</v>
      </c>
      <c r="D2092" s="2" t="str">
        <f t="shared" si="9997"/>
        <v>A2779736</v>
      </c>
      <c r="E2092" s="141" t="str">
        <f t="shared" si="9997"/>
        <v>EHRLICH RD 13890 OCRs - 4 TAV</v>
      </c>
      <c r="I2092" s="178">
        <v>0</v>
      </c>
      <c r="J2092" s="166">
        <f t="shared" si="9998"/>
        <v>0</v>
      </c>
      <c r="K2092" s="166">
        <f t="shared" si="9998"/>
        <v>0</v>
      </c>
      <c r="L2092" s="166">
        <f t="shared" si="9998"/>
        <v>0</v>
      </c>
      <c r="M2092" s="166">
        <f t="shared" si="9998"/>
        <v>0</v>
      </c>
      <c r="N2092" s="166">
        <f t="shared" si="9998"/>
        <v>0</v>
      </c>
      <c r="O2092" s="166">
        <f t="shared" si="9998"/>
        <v>0</v>
      </c>
      <c r="P2092" s="166">
        <f t="shared" si="9998"/>
        <v>0</v>
      </c>
      <c r="Q2092" s="166">
        <f t="shared" si="9998"/>
        <v>0</v>
      </c>
      <c r="R2092" s="166">
        <f t="shared" si="9998"/>
        <v>0</v>
      </c>
      <c r="S2092" s="166">
        <f t="shared" si="9998"/>
        <v>0</v>
      </c>
      <c r="T2092" s="166">
        <f t="shared" si="9998"/>
        <v>0</v>
      </c>
      <c r="U2092" s="166">
        <f t="shared" si="9998"/>
        <v>0</v>
      </c>
      <c r="W2092" s="166">
        <f t="shared" si="9999"/>
        <v>0</v>
      </c>
      <c r="X2092" s="166">
        <f t="shared" si="9999"/>
        <v>0</v>
      </c>
      <c r="Y2092" s="166">
        <f t="shared" si="9999"/>
        <v>0</v>
      </c>
      <c r="Z2092" s="166">
        <f t="shared" si="9999"/>
        <v>0</v>
      </c>
      <c r="AA2092" s="166">
        <f t="shared" si="9999"/>
        <v>1328.88</v>
      </c>
      <c r="AB2092" s="166">
        <f t="shared" si="9999"/>
        <v>11606.98</v>
      </c>
      <c r="AC2092" s="166">
        <f t="shared" si="9999"/>
        <v>12723.16</v>
      </c>
      <c r="AD2092" s="166">
        <f t="shared" si="9999"/>
        <v>13089.51</v>
      </c>
      <c r="AE2092" s="166">
        <f t="shared" si="9999"/>
        <v>13447.77</v>
      </c>
      <c r="AF2092" s="166">
        <f t="shared" si="9999"/>
        <v>13447.77</v>
      </c>
      <c r="AG2092" s="166">
        <f t="shared" si="9999"/>
        <v>21668.760000000002</v>
      </c>
      <c r="AH2092" s="166">
        <f t="shared" si="9999"/>
        <v>21668.76</v>
      </c>
      <c r="AI2092" s="166"/>
      <c r="AJ2092" s="166">
        <f t="shared" si="9991"/>
        <v>21410.539999999997</v>
      </c>
      <c r="AK2092" s="166">
        <f t="shared" si="10000"/>
        <v>21152.32</v>
      </c>
      <c r="AL2092" s="166">
        <f t="shared" si="10000"/>
        <v>20894.099999999999</v>
      </c>
      <c r="AM2092" s="166">
        <f t="shared" si="10000"/>
        <v>20635.879999999997</v>
      </c>
      <c r="AN2092" s="166">
        <f t="shared" si="10000"/>
        <v>20377.66</v>
      </c>
      <c r="AO2092" s="166">
        <f t="shared" si="10000"/>
        <v>20119.439999999999</v>
      </c>
      <c r="AP2092" s="166">
        <f t="shared" si="10000"/>
        <v>19861.219999999998</v>
      </c>
      <c r="AQ2092" s="166">
        <f t="shared" si="10000"/>
        <v>19603</v>
      </c>
      <c r="AR2092" s="166">
        <f t="shared" si="10000"/>
        <v>19344.78</v>
      </c>
      <c r="AS2092" s="166">
        <f t="shared" si="10000"/>
        <v>19086.559999999998</v>
      </c>
      <c r="AT2092" s="166">
        <f t="shared" si="10000"/>
        <v>18828.339999999997</v>
      </c>
      <c r="AU2092" s="166">
        <f t="shared" si="10000"/>
        <v>18570.119999999995</v>
      </c>
      <c r="AW2092" s="166">
        <f t="shared" si="10001"/>
        <v>18311.899999999998</v>
      </c>
      <c r="AX2092" s="166">
        <f t="shared" si="10001"/>
        <v>18053.679999999997</v>
      </c>
      <c r="AY2092" s="166">
        <f t="shared" si="10001"/>
        <v>17795.459999999995</v>
      </c>
      <c r="AZ2092" s="166">
        <f t="shared" si="10001"/>
        <v>17537.239999999998</v>
      </c>
      <c r="BA2092" s="166">
        <f t="shared" si="10001"/>
        <v>17279.019999999997</v>
      </c>
      <c r="BB2092" s="166">
        <f t="shared" si="10001"/>
        <v>17020.799999999996</v>
      </c>
      <c r="BC2092" s="166">
        <f t="shared" si="10001"/>
        <v>16762.579999999994</v>
      </c>
      <c r="BD2092" s="166">
        <f t="shared" si="10001"/>
        <v>16504.359999999993</v>
      </c>
      <c r="BE2092" s="166">
        <f t="shared" si="10001"/>
        <v>16246.139999999996</v>
      </c>
      <c r="BF2092" s="166">
        <f t="shared" si="10001"/>
        <v>15987.919999999995</v>
      </c>
      <c r="BG2092" s="166">
        <f t="shared" si="10001"/>
        <v>15729.699999999993</v>
      </c>
      <c r="BH2092" s="166">
        <f t="shared" si="10001"/>
        <v>15471.479999999994</v>
      </c>
    </row>
    <row r="2093" spans="1:60" ht="15.75" outlineLevel="1" x14ac:dyDescent="0.25">
      <c r="A2093" s="2">
        <f t="shared" si="9997"/>
        <v>10</v>
      </c>
      <c r="B2093" s="86" t="str">
        <f t="shared" si="9997"/>
        <v>PRE-09739</v>
      </c>
      <c r="C2093" s="86" t="str">
        <f t="shared" si="9997"/>
        <v>SPP FH - Lake Region 13443</v>
      </c>
      <c r="D2093" s="2" t="str">
        <f t="shared" si="9997"/>
        <v>PRE-09739.1</v>
      </c>
      <c r="E2093" s="141" t="str">
        <f t="shared" si="9997"/>
        <v>SPP FH - Lake Region 13443 - OH</v>
      </c>
      <c r="I2093" s="178">
        <v>0</v>
      </c>
      <c r="J2093" s="166">
        <f t="shared" si="9998"/>
        <v>0</v>
      </c>
      <c r="K2093" s="166">
        <f t="shared" si="9998"/>
        <v>0</v>
      </c>
      <c r="L2093" s="166">
        <f t="shared" si="9998"/>
        <v>0</v>
      </c>
      <c r="M2093" s="166">
        <f t="shared" si="9998"/>
        <v>0</v>
      </c>
      <c r="N2093" s="166">
        <f t="shared" si="9998"/>
        <v>0</v>
      </c>
      <c r="O2093" s="166">
        <f t="shared" si="9998"/>
        <v>0</v>
      </c>
      <c r="P2093" s="166">
        <f t="shared" si="9998"/>
        <v>0</v>
      </c>
      <c r="Q2093" s="166">
        <f t="shared" si="9998"/>
        <v>0</v>
      </c>
      <c r="R2093" s="166">
        <f t="shared" si="9998"/>
        <v>0</v>
      </c>
      <c r="S2093" s="166">
        <f t="shared" si="9998"/>
        <v>22382.65</v>
      </c>
      <c r="T2093" s="166">
        <f t="shared" si="9998"/>
        <v>25038.21</v>
      </c>
      <c r="U2093" s="166">
        <f t="shared" si="9998"/>
        <v>58602.999999999993</v>
      </c>
      <c r="W2093" s="166">
        <f t="shared" si="9999"/>
        <v>70642.779999999984</v>
      </c>
      <c r="X2093" s="166">
        <f t="shared" si="9999"/>
        <v>80472.819999999978</v>
      </c>
      <c r="Y2093" s="166">
        <f t="shared" si="9999"/>
        <v>91586.77999999997</v>
      </c>
      <c r="Z2093" s="166">
        <f t="shared" si="9999"/>
        <v>168367.95999999996</v>
      </c>
      <c r="AA2093" s="166">
        <f t="shared" si="9999"/>
        <v>481763.91999999987</v>
      </c>
      <c r="AB2093" s="166">
        <f t="shared" si="9999"/>
        <v>675917.98999999976</v>
      </c>
      <c r="AC2093" s="166">
        <f t="shared" si="9999"/>
        <v>700706.1599999998</v>
      </c>
      <c r="AD2093" s="166">
        <f t="shared" si="9999"/>
        <v>655863.88999999978</v>
      </c>
      <c r="AE2093" s="166">
        <f t="shared" si="9999"/>
        <v>711254.68999999983</v>
      </c>
      <c r="AF2093" s="166">
        <f t="shared" si="9999"/>
        <v>734038.99999999988</v>
      </c>
      <c r="AG2093" s="166">
        <f t="shared" si="9999"/>
        <v>749760.03999999992</v>
      </c>
      <c r="AH2093" s="166">
        <f t="shared" si="9999"/>
        <v>769371.14999999991</v>
      </c>
      <c r="AI2093" s="166"/>
      <c r="AJ2093" s="166">
        <f t="shared" si="9991"/>
        <v>769371.14999999991</v>
      </c>
      <c r="AK2093" s="166">
        <f t="shared" si="10000"/>
        <v>769371.15</v>
      </c>
      <c r="AL2093" s="166">
        <f t="shared" si="10000"/>
        <v>767947.81108500005</v>
      </c>
      <c r="AM2093" s="166">
        <f t="shared" si="10000"/>
        <v>766524.47217000008</v>
      </c>
      <c r="AN2093" s="166">
        <f t="shared" si="10000"/>
        <v>765101.13325500011</v>
      </c>
      <c r="AO2093" s="166">
        <f t="shared" si="10000"/>
        <v>763677.79434000002</v>
      </c>
      <c r="AP2093" s="166">
        <f t="shared" si="10000"/>
        <v>762254.45542500005</v>
      </c>
      <c r="AQ2093" s="166">
        <f t="shared" si="10000"/>
        <v>760831.11650999996</v>
      </c>
      <c r="AR2093" s="166">
        <f t="shared" si="10000"/>
        <v>759407.77759499999</v>
      </c>
      <c r="AS2093" s="166">
        <f t="shared" si="10000"/>
        <v>757984.43868000002</v>
      </c>
      <c r="AT2093" s="166">
        <f t="shared" si="10000"/>
        <v>756561.09976500005</v>
      </c>
      <c r="AU2093" s="166">
        <f t="shared" si="10000"/>
        <v>755137.76084999996</v>
      </c>
      <c r="AW2093" s="166">
        <f t="shared" si="10001"/>
        <v>753714.42193499999</v>
      </c>
      <c r="AX2093" s="166">
        <f t="shared" si="10001"/>
        <v>752291.08302000002</v>
      </c>
      <c r="AY2093" s="166">
        <f t="shared" si="10001"/>
        <v>750867.74410500005</v>
      </c>
      <c r="AZ2093" s="166">
        <f t="shared" si="10001"/>
        <v>749444.40519000008</v>
      </c>
      <c r="BA2093" s="166">
        <f t="shared" si="10001"/>
        <v>748021.06627500011</v>
      </c>
      <c r="BB2093" s="166">
        <f t="shared" si="10001"/>
        <v>746597.72736000002</v>
      </c>
      <c r="BC2093" s="166">
        <f t="shared" si="10001"/>
        <v>745174.38844499993</v>
      </c>
      <c r="BD2093" s="166">
        <f t="shared" si="10001"/>
        <v>743751.04952999996</v>
      </c>
      <c r="BE2093" s="166">
        <f t="shared" si="10001"/>
        <v>742327.71061499999</v>
      </c>
      <c r="BF2093" s="166">
        <f t="shared" si="10001"/>
        <v>740904.37170000002</v>
      </c>
      <c r="BG2093" s="166">
        <f t="shared" si="10001"/>
        <v>739481.03278499993</v>
      </c>
      <c r="BH2093" s="166">
        <f t="shared" si="10001"/>
        <v>738057.69386999996</v>
      </c>
    </row>
    <row r="2094" spans="1:60" ht="15.75" outlineLevel="1" x14ac:dyDescent="0.25">
      <c r="A2094" s="2">
        <f t="shared" si="9997"/>
        <v>10</v>
      </c>
      <c r="B2094" s="86" t="str">
        <f t="shared" si="9997"/>
        <v>PRE-09739</v>
      </c>
      <c r="C2094" s="86" t="str">
        <f t="shared" si="9997"/>
        <v>SPP FH - Lake Region 13443</v>
      </c>
      <c r="D2094" s="2" t="str">
        <f t="shared" si="9997"/>
        <v>PRE-09739.2</v>
      </c>
      <c r="E2094" s="141" t="str">
        <f t="shared" si="9997"/>
        <v>SPP FH-Cypress Garden 13443-S&amp;E/R&amp;C</v>
      </c>
      <c r="I2094" s="178">
        <v>0</v>
      </c>
      <c r="J2094" s="166">
        <f t="shared" si="9998"/>
        <v>0</v>
      </c>
      <c r="K2094" s="166">
        <f t="shared" si="9998"/>
        <v>0</v>
      </c>
      <c r="L2094" s="166">
        <f t="shared" si="9998"/>
        <v>0</v>
      </c>
      <c r="M2094" s="166">
        <f t="shared" si="9998"/>
        <v>0</v>
      </c>
      <c r="N2094" s="166">
        <f t="shared" si="9998"/>
        <v>0</v>
      </c>
      <c r="O2094" s="166">
        <f t="shared" si="9998"/>
        <v>0</v>
      </c>
      <c r="P2094" s="166">
        <f t="shared" si="9998"/>
        <v>0</v>
      </c>
      <c r="Q2094" s="166">
        <f t="shared" si="9998"/>
        <v>0</v>
      </c>
      <c r="R2094" s="166">
        <f t="shared" si="9998"/>
        <v>0</v>
      </c>
      <c r="S2094" s="166">
        <f t="shared" si="9998"/>
        <v>0</v>
      </c>
      <c r="T2094" s="166">
        <f t="shared" si="9998"/>
        <v>193.4</v>
      </c>
      <c r="U2094" s="166">
        <f t="shared" si="9998"/>
        <v>1131.07</v>
      </c>
      <c r="W2094" s="166">
        <f t="shared" si="9999"/>
        <v>1131.07</v>
      </c>
      <c r="X2094" s="166">
        <f t="shared" si="9999"/>
        <v>1131.07</v>
      </c>
      <c r="Y2094" s="166">
        <f t="shared" si="9999"/>
        <v>1131.07</v>
      </c>
      <c r="Z2094" s="166">
        <f t="shared" si="9999"/>
        <v>1131.07</v>
      </c>
      <c r="AA2094" s="166">
        <f t="shared" si="9999"/>
        <v>1131.07</v>
      </c>
      <c r="AB2094" s="166">
        <f t="shared" si="9999"/>
        <v>2225.3500000000004</v>
      </c>
      <c r="AC2094" s="166">
        <f t="shared" si="9999"/>
        <v>7709.4800000000005</v>
      </c>
      <c r="AD2094" s="166">
        <f t="shared" si="9999"/>
        <v>20264.91</v>
      </c>
      <c r="AE2094" s="166">
        <f t="shared" si="9999"/>
        <v>126340.47</v>
      </c>
      <c r="AF2094" s="166">
        <f t="shared" si="9999"/>
        <v>305149.64</v>
      </c>
      <c r="AG2094" s="166">
        <f t="shared" si="9999"/>
        <v>1163651.18</v>
      </c>
      <c r="AH2094" s="166">
        <f t="shared" si="9999"/>
        <v>1442275.04</v>
      </c>
      <c r="AI2094" s="166"/>
      <c r="AJ2094" s="166">
        <f t="shared" si="9991"/>
        <v>1442275.04</v>
      </c>
      <c r="AK2094" s="166">
        <f t="shared" si="10000"/>
        <v>1442275.0399999998</v>
      </c>
      <c r="AL2094" s="166">
        <f t="shared" si="10000"/>
        <v>1439606.8358826665</v>
      </c>
      <c r="AM2094" s="166">
        <f t="shared" si="10000"/>
        <v>1436938.631765333</v>
      </c>
      <c r="AN2094" s="166">
        <f t="shared" si="10000"/>
        <v>1434270.4276479997</v>
      </c>
      <c r="AO2094" s="166">
        <f t="shared" si="10000"/>
        <v>1431602.2235306664</v>
      </c>
      <c r="AP2094" s="166">
        <f t="shared" si="10000"/>
        <v>1428934.0194133332</v>
      </c>
      <c r="AQ2094" s="166">
        <f t="shared" si="10000"/>
        <v>1426265.8152959996</v>
      </c>
      <c r="AR2094" s="166">
        <f t="shared" si="10000"/>
        <v>1423597.6111786664</v>
      </c>
      <c r="AS2094" s="166">
        <f t="shared" si="10000"/>
        <v>1420929.4070613331</v>
      </c>
      <c r="AT2094" s="166">
        <f t="shared" si="10000"/>
        <v>1418261.2029439998</v>
      </c>
      <c r="AU2094" s="166">
        <f t="shared" si="10000"/>
        <v>1415592.9988266663</v>
      </c>
      <c r="AW2094" s="166">
        <f t="shared" si="10001"/>
        <v>1412924.794709333</v>
      </c>
      <c r="AX2094" s="166">
        <f t="shared" si="10001"/>
        <v>1410256.5905919997</v>
      </c>
      <c r="AY2094" s="166">
        <f t="shared" si="10001"/>
        <v>1407588.3864746664</v>
      </c>
      <c r="AZ2094" s="166">
        <f t="shared" si="10001"/>
        <v>1404920.1823573329</v>
      </c>
      <c r="BA2094" s="166">
        <f t="shared" si="10001"/>
        <v>1402251.9782399996</v>
      </c>
      <c r="BB2094" s="166">
        <f t="shared" si="10001"/>
        <v>1399583.7741226666</v>
      </c>
      <c r="BC2094" s="166">
        <f t="shared" si="10001"/>
        <v>1396915.5700053333</v>
      </c>
      <c r="BD2094" s="166">
        <f t="shared" si="10001"/>
        <v>1394247.3658879998</v>
      </c>
      <c r="BE2094" s="166">
        <f t="shared" si="10001"/>
        <v>1391579.1617706665</v>
      </c>
      <c r="BF2094" s="166">
        <f t="shared" si="10001"/>
        <v>1388910.9576533332</v>
      </c>
      <c r="BG2094" s="166">
        <f t="shared" si="10001"/>
        <v>1386242.7535359999</v>
      </c>
      <c r="BH2094" s="166">
        <f t="shared" si="10001"/>
        <v>1383574.5494186664</v>
      </c>
    </row>
    <row r="2095" spans="1:60" ht="15.75" outlineLevel="1" x14ac:dyDescent="0.25">
      <c r="A2095" s="2">
        <f t="shared" si="9997"/>
        <v>10</v>
      </c>
      <c r="B2095" s="86" t="str">
        <f t="shared" si="9997"/>
        <v>PRE-09739</v>
      </c>
      <c r="C2095" s="86" t="str">
        <f t="shared" si="9997"/>
        <v>SPP FH - Lake Region 13443</v>
      </c>
      <c r="D2095" s="2" t="str">
        <f t="shared" si="9997"/>
        <v>A2777742</v>
      </c>
      <c r="E2095" s="141" t="str">
        <f t="shared" si="9997"/>
        <v>SPP FH - Lake Region 13443 - OCR</v>
      </c>
      <c r="I2095" s="178">
        <v>0</v>
      </c>
      <c r="J2095" s="166">
        <f t="shared" si="9998"/>
        <v>0</v>
      </c>
      <c r="K2095" s="166">
        <f t="shared" si="9998"/>
        <v>0</v>
      </c>
      <c r="L2095" s="166">
        <f t="shared" si="9998"/>
        <v>0</v>
      </c>
      <c r="M2095" s="166">
        <f t="shared" si="9998"/>
        <v>0</v>
      </c>
      <c r="N2095" s="166">
        <f t="shared" si="9998"/>
        <v>0</v>
      </c>
      <c r="O2095" s="166">
        <f t="shared" si="9998"/>
        <v>0</v>
      </c>
      <c r="P2095" s="166">
        <f t="shared" si="9998"/>
        <v>0</v>
      </c>
      <c r="Q2095" s="166">
        <f t="shared" si="9998"/>
        <v>0</v>
      </c>
      <c r="R2095" s="166">
        <f t="shared" si="9998"/>
        <v>0</v>
      </c>
      <c r="S2095" s="166">
        <f t="shared" si="9998"/>
        <v>0</v>
      </c>
      <c r="T2095" s="166">
        <f t="shared" si="9998"/>
        <v>0</v>
      </c>
      <c r="U2095" s="166">
        <f t="shared" si="9998"/>
        <v>0</v>
      </c>
      <c r="W2095" s="166">
        <f t="shared" si="9999"/>
        <v>0</v>
      </c>
      <c r="X2095" s="166">
        <f t="shared" si="9999"/>
        <v>0</v>
      </c>
      <c r="Y2095" s="166">
        <f t="shared" si="9999"/>
        <v>0</v>
      </c>
      <c r="Z2095" s="166">
        <f t="shared" si="9999"/>
        <v>11405.93</v>
      </c>
      <c r="AA2095" s="166">
        <f t="shared" si="9999"/>
        <v>18311.890000000003</v>
      </c>
      <c r="AB2095" s="166">
        <f t="shared" si="9999"/>
        <v>18311.890000000003</v>
      </c>
      <c r="AC2095" s="166">
        <f t="shared" si="9999"/>
        <v>20602.000000000004</v>
      </c>
      <c r="AD2095" s="166">
        <f t="shared" si="9999"/>
        <v>20968.350000000002</v>
      </c>
      <c r="AE2095" s="166">
        <f t="shared" si="9999"/>
        <v>24620.230000000003</v>
      </c>
      <c r="AF2095" s="166">
        <f t="shared" si="9999"/>
        <v>35119.480000000003</v>
      </c>
      <c r="AG2095" s="166">
        <f t="shared" si="9999"/>
        <v>35119.480000000003</v>
      </c>
      <c r="AH2095" s="166">
        <f t="shared" si="9999"/>
        <v>35837.880000000005</v>
      </c>
      <c r="AI2095" s="166"/>
      <c r="AJ2095" s="166">
        <f t="shared" si="9991"/>
        <v>35837.880000000005</v>
      </c>
      <c r="AK2095" s="166">
        <f t="shared" si="10000"/>
        <v>35837.880000000005</v>
      </c>
      <c r="AL2095" s="166">
        <f t="shared" si="10000"/>
        <v>35771.580052000005</v>
      </c>
      <c r="AM2095" s="166">
        <f t="shared" si="10000"/>
        <v>35705.280104000005</v>
      </c>
      <c r="AN2095" s="166">
        <f t="shared" si="10000"/>
        <v>35638.980156000005</v>
      </c>
      <c r="AO2095" s="166">
        <f t="shared" si="10000"/>
        <v>35572.680208000005</v>
      </c>
      <c r="AP2095" s="166">
        <f t="shared" si="10000"/>
        <v>35506.380260000005</v>
      </c>
      <c r="AQ2095" s="166">
        <f t="shared" si="10000"/>
        <v>35440.080312000006</v>
      </c>
      <c r="AR2095" s="166">
        <f t="shared" si="10000"/>
        <v>35373.780364000006</v>
      </c>
      <c r="AS2095" s="166">
        <f t="shared" si="10000"/>
        <v>35307.480416000006</v>
      </c>
      <c r="AT2095" s="166">
        <f t="shared" si="10000"/>
        <v>35241.180468000006</v>
      </c>
      <c r="AU2095" s="166">
        <f t="shared" si="10000"/>
        <v>35174.880520000006</v>
      </c>
      <c r="AW2095" s="166">
        <f t="shared" si="10001"/>
        <v>35108.580572000006</v>
      </c>
      <c r="AX2095" s="166">
        <f t="shared" si="10001"/>
        <v>35042.280624000006</v>
      </c>
      <c r="AY2095" s="166">
        <f t="shared" si="10001"/>
        <v>34975.980676000006</v>
      </c>
      <c r="AZ2095" s="166">
        <f t="shared" si="10001"/>
        <v>34909.680728000007</v>
      </c>
      <c r="BA2095" s="166">
        <f t="shared" si="10001"/>
        <v>34843.380780000007</v>
      </c>
      <c r="BB2095" s="166">
        <f t="shared" si="10001"/>
        <v>34777.080832000007</v>
      </c>
      <c r="BC2095" s="166">
        <f t="shared" si="10001"/>
        <v>34710.780884000007</v>
      </c>
      <c r="BD2095" s="166">
        <f t="shared" si="10001"/>
        <v>34644.480936000007</v>
      </c>
      <c r="BE2095" s="166">
        <f t="shared" si="10001"/>
        <v>34578.180988000007</v>
      </c>
      <c r="BF2095" s="166">
        <f t="shared" si="10001"/>
        <v>34511.881040000007</v>
      </c>
      <c r="BG2095" s="166">
        <f t="shared" si="10001"/>
        <v>34445.581092000008</v>
      </c>
      <c r="BH2095" s="166">
        <f t="shared" si="10001"/>
        <v>34379.281144000008</v>
      </c>
    </row>
    <row r="2096" spans="1:60" ht="15.75" outlineLevel="1" x14ac:dyDescent="0.25">
      <c r="A2096" s="2">
        <f t="shared" ref="A2096:E2105" si="10002">A45</f>
        <v>10</v>
      </c>
      <c r="B2096" s="86" t="str">
        <f t="shared" si="10002"/>
        <v>PRE-09739</v>
      </c>
      <c r="C2096" s="86" t="str">
        <f t="shared" si="10002"/>
        <v>SPP FH - Lake Region 13443</v>
      </c>
      <c r="D2096" s="2" t="str">
        <f t="shared" si="10002"/>
        <v>PRE-09739.3</v>
      </c>
      <c r="E2096" s="141" t="str">
        <f t="shared" si="10002"/>
        <v>SPP FH - Lake Region 13443 - Trans</v>
      </c>
      <c r="I2096" s="178">
        <v>0</v>
      </c>
      <c r="J2096" s="166">
        <f t="shared" ref="J2096:U2105" si="10003">+(SUMIFS(J$392:J$607,$A$392:$A$607,$A2096,$D$392:$D$607,$D2096))-(SUMIFS(J$828:J$1043,$A$828:$A$1043,$A2096,$D$828:$D$1043,$D2096))+(SUMIFS(J$1046:J$1237,$A$1046:$A$1237,$A2096,$D$1046:$D$1237,$D2096))-(SUMIFS(J$1848:J$2052,$A$1848:$A$2052,$A2096,$D$1848:$D$2052,$D2096))</f>
        <v>0</v>
      </c>
      <c r="K2096" s="166">
        <f t="shared" si="10003"/>
        <v>0</v>
      </c>
      <c r="L2096" s="166">
        <f t="shared" si="10003"/>
        <v>0</v>
      </c>
      <c r="M2096" s="166">
        <f t="shared" si="10003"/>
        <v>0</v>
      </c>
      <c r="N2096" s="166">
        <f t="shared" si="10003"/>
        <v>0</v>
      </c>
      <c r="O2096" s="166">
        <f t="shared" si="10003"/>
        <v>0</v>
      </c>
      <c r="P2096" s="166">
        <f t="shared" si="10003"/>
        <v>0</v>
      </c>
      <c r="Q2096" s="166">
        <f t="shared" si="10003"/>
        <v>0</v>
      </c>
      <c r="R2096" s="166">
        <f t="shared" si="10003"/>
        <v>0</v>
      </c>
      <c r="S2096" s="166">
        <f t="shared" si="10003"/>
        <v>0</v>
      </c>
      <c r="T2096" s="166">
        <f t="shared" si="10003"/>
        <v>0</v>
      </c>
      <c r="U2096" s="166">
        <f t="shared" si="10003"/>
        <v>0</v>
      </c>
      <c r="W2096" s="166">
        <f t="shared" ref="W2096:AH2105" si="10004">+(SUMIFS(W$392:W$607,$A$392:$A$607,$A2096,$D$392:$D$607,$D2096))-(SUMIFS(W$828:W$1043,$A$828:$A$1043,$A2096,$D$828:$D$1043,$D2096))+(SUMIFS(W$1046:W$1237,$A$1046:$A$1237,$A2096,$D$1046:$D$1237,$D2096))-(SUMIFS(W$1848:W$2052,$A$1848:$A$2052,$A2096,$D$1848:$D$2052,$D2096))</f>
        <v>0</v>
      </c>
      <c r="X2096" s="166">
        <f t="shared" si="10004"/>
        <v>0</v>
      </c>
      <c r="Y2096" s="166">
        <f t="shared" si="10004"/>
        <v>0</v>
      </c>
      <c r="Z2096" s="166">
        <f t="shared" si="10004"/>
        <v>0</v>
      </c>
      <c r="AA2096" s="166">
        <f t="shared" si="10004"/>
        <v>0</v>
      </c>
      <c r="AB2096" s="166">
        <f t="shared" si="10004"/>
        <v>3059.7700000000004</v>
      </c>
      <c r="AC2096" s="166">
        <f t="shared" si="10004"/>
        <v>3948.8300000000004</v>
      </c>
      <c r="AD2096" s="166">
        <f t="shared" si="10004"/>
        <v>24395.58</v>
      </c>
      <c r="AE2096" s="166">
        <f t="shared" si="10004"/>
        <v>35201.29</v>
      </c>
      <c r="AF2096" s="166">
        <f t="shared" si="10004"/>
        <v>41494.47</v>
      </c>
      <c r="AG2096" s="166">
        <f t="shared" si="10004"/>
        <v>49056.14</v>
      </c>
      <c r="AH2096" s="166">
        <f t="shared" si="10004"/>
        <v>215810.32</v>
      </c>
      <c r="AI2096" s="166"/>
      <c r="AJ2096" s="166">
        <f t="shared" si="9991"/>
        <v>215332.66226833334</v>
      </c>
      <c r="AK2096" s="166">
        <f t="shared" ref="AK2096:AU2105" si="10005">+(SUMIFS(AK$392:AK$607,$A$392:$A$607,$A2096,$D$392:$D$607,$D2096))-(SUMIFS(AK$828:AK$1043,$A$828:$A$1043,$A2096,$D$828:$D$1043,$D2096))+(SUMIFS(AK$1046:AK$1237,$A$1046:$A$1237,$A2096,$D$1046:$D$1237,$D2096))-(SUMIFS(AK$1848:AK$2052,$A$1848:$A$2052,$A2096,$D$1848:$D$2052,$D2096))</f>
        <v>214855.00453666667</v>
      </c>
      <c r="AL2096" s="166">
        <f t="shared" si="10005"/>
        <v>214377.34680500001</v>
      </c>
      <c r="AM2096" s="166">
        <f t="shared" si="10005"/>
        <v>213899.68907333334</v>
      </c>
      <c r="AN2096" s="166">
        <f t="shared" si="10005"/>
        <v>213422.03134166668</v>
      </c>
      <c r="AO2096" s="166">
        <f t="shared" si="10005"/>
        <v>212944.37361000001</v>
      </c>
      <c r="AP2096" s="166">
        <f t="shared" si="10005"/>
        <v>212466.71587833334</v>
      </c>
      <c r="AQ2096" s="166">
        <f t="shared" si="10005"/>
        <v>211989.05814666668</v>
      </c>
      <c r="AR2096" s="166">
        <f t="shared" si="10005"/>
        <v>211511.40041499998</v>
      </c>
      <c r="AS2096" s="166">
        <f t="shared" si="10005"/>
        <v>211033.74268333334</v>
      </c>
      <c r="AT2096" s="166">
        <f t="shared" si="10005"/>
        <v>210556.08495166668</v>
      </c>
      <c r="AU2096" s="166">
        <f t="shared" si="10005"/>
        <v>210078.42722000001</v>
      </c>
      <c r="AW2096" s="166">
        <f t="shared" ref="AW2096:BH2105" si="10006">+(SUMIFS(AW$392:AW$607,$A$392:$A$607,$A2096,$D$392:$D$607,$D2096))-(SUMIFS(AW$828:AW$1043,$A$828:$A$1043,$A2096,$D$828:$D$1043,$D2096))+(SUMIFS(AW$1046:AW$1237,$A$1046:$A$1237,$A2096,$D$1046:$D$1237,$D2096))-(SUMIFS(AW$1848:AW$2052,$A$1848:$A$2052,$A2096,$D$1848:$D$2052,$D2096))</f>
        <v>209600.76948833332</v>
      </c>
      <c r="AX2096" s="166">
        <f t="shared" si="10006"/>
        <v>209123.11175666668</v>
      </c>
      <c r="AY2096" s="166">
        <f t="shared" si="10006"/>
        <v>208645.45402500001</v>
      </c>
      <c r="AZ2096" s="166">
        <f t="shared" si="10006"/>
        <v>208167.79629333335</v>
      </c>
      <c r="BA2096" s="166">
        <f t="shared" si="10006"/>
        <v>207690.13856166668</v>
      </c>
      <c r="BB2096" s="166">
        <f t="shared" si="10006"/>
        <v>207212.48083000001</v>
      </c>
      <c r="BC2096" s="166">
        <f t="shared" si="10006"/>
        <v>206734.82309833335</v>
      </c>
      <c r="BD2096" s="166">
        <f t="shared" si="10006"/>
        <v>206257.16536666665</v>
      </c>
      <c r="BE2096" s="166">
        <f t="shared" si="10006"/>
        <v>205779.50763500002</v>
      </c>
      <c r="BF2096" s="166">
        <f t="shared" si="10006"/>
        <v>205301.84990333335</v>
      </c>
      <c r="BG2096" s="166">
        <f t="shared" si="10006"/>
        <v>204824.19217166668</v>
      </c>
      <c r="BH2096" s="166">
        <f t="shared" si="10006"/>
        <v>204346.53443999999</v>
      </c>
    </row>
    <row r="2097" spans="1:60" ht="15.75" outlineLevel="1" x14ac:dyDescent="0.25">
      <c r="A2097" s="2">
        <f t="shared" si="10002"/>
        <v>10</v>
      </c>
      <c r="B2097" s="86" t="str">
        <f t="shared" si="10002"/>
        <v>PRE-09739</v>
      </c>
      <c r="C2097" s="86" t="str">
        <f t="shared" si="10002"/>
        <v>SPP FH - Lake Region 13443</v>
      </c>
      <c r="D2097" s="2" t="str">
        <f t="shared" si="10002"/>
        <v>A2789168</v>
      </c>
      <c r="E2097" s="141" t="str">
        <f t="shared" si="10002"/>
        <v>CYPRESS GARDENS MOS 9070</v>
      </c>
      <c r="I2097" s="178">
        <v>0</v>
      </c>
      <c r="J2097" s="166">
        <f t="shared" si="10003"/>
        <v>0</v>
      </c>
      <c r="K2097" s="166">
        <f t="shared" si="10003"/>
        <v>0</v>
      </c>
      <c r="L2097" s="166">
        <f t="shared" si="10003"/>
        <v>0</v>
      </c>
      <c r="M2097" s="166">
        <f t="shared" si="10003"/>
        <v>0</v>
      </c>
      <c r="N2097" s="166">
        <f t="shared" si="10003"/>
        <v>0</v>
      </c>
      <c r="O2097" s="166">
        <f t="shared" si="10003"/>
        <v>0</v>
      </c>
      <c r="P2097" s="166">
        <f t="shared" si="10003"/>
        <v>0</v>
      </c>
      <c r="Q2097" s="166">
        <f t="shared" si="10003"/>
        <v>0</v>
      </c>
      <c r="R2097" s="166">
        <f t="shared" si="10003"/>
        <v>0</v>
      </c>
      <c r="S2097" s="166">
        <f t="shared" si="10003"/>
        <v>0</v>
      </c>
      <c r="T2097" s="166">
        <f t="shared" si="10003"/>
        <v>0</v>
      </c>
      <c r="U2097" s="166">
        <f t="shared" si="10003"/>
        <v>0</v>
      </c>
      <c r="W2097" s="166">
        <f t="shared" si="10004"/>
        <v>0</v>
      </c>
      <c r="X2097" s="166">
        <f t="shared" si="10004"/>
        <v>0</v>
      </c>
      <c r="Y2097" s="166">
        <f t="shared" si="10004"/>
        <v>0</v>
      </c>
      <c r="Z2097" s="166">
        <f t="shared" si="10004"/>
        <v>0</v>
      </c>
      <c r="AA2097" s="166">
        <f t="shared" si="10004"/>
        <v>0</v>
      </c>
      <c r="AB2097" s="166">
        <f t="shared" si="10004"/>
        <v>0</v>
      </c>
      <c r="AC2097" s="166">
        <f t="shared" si="10004"/>
        <v>0</v>
      </c>
      <c r="AD2097" s="166">
        <f t="shared" si="10004"/>
        <v>0</v>
      </c>
      <c r="AE2097" s="166">
        <f t="shared" si="10004"/>
        <v>1028.6500000000001</v>
      </c>
      <c r="AF2097" s="166">
        <f t="shared" si="10004"/>
        <v>2658.82</v>
      </c>
      <c r="AG2097" s="166">
        <f t="shared" si="10004"/>
        <v>2658.82</v>
      </c>
      <c r="AH2097" s="166">
        <f t="shared" si="10004"/>
        <v>2765.88</v>
      </c>
      <c r="AI2097" s="166"/>
      <c r="AJ2097" s="166">
        <f t="shared" si="9991"/>
        <v>2765.88</v>
      </c>
      <c r="AK2097" s="166">
        <f t="shared" si="10005"/>
        <v>2765.88</v>
      </c>
      <c r="AL2097" s="166">
        <f t="shared" si="10005"/>
        <v>2760.7612519999998</v>
      </c>
      <c r="AM2097" s="166">
        <f t="shared" si="10005"/>
        <v>2755.6425040000004</v>
      </c>
      <c r="AN2097" s="166">
        <f t="shared" si="10005"/>
        <v>2750.523756</v>
      </c>
      <c r="AO2097" s="166">
        <f t="shared" si="10005"/>
        <v>2745.4050080000002</v>
      </c>
      <c r="AP2097" s="166">
        <f t="shared" si="10005"/>
        <v>2740.2862599999999</v>
      </c>
      <c r="AQ2097" s="166">
        <f t="shared" si="10005"/>
        <v>2735.1675120000004</v>
      </c>
      <c r="AR2097" s="166">
        <f t="shared" si="10005"/>
        <v>2730.0487640000001</v>
      </c>
      <c r="AS2097" s="166">
        <f t="shared" si="10005"/>
        <v>2724.9300160000003</v>
      </c>
      <c r="AT2097" s="166">
        <f t="shared" si="10005"/>
        <v>2719.8112679999999</v>
      </c>
      <c r="AU2097" s="166">
        <f t="shared" si="10005"/>
        <v>2714.6925200000001</v>
      </c>
      <c r="AW2097" s="166">
        <f t="shared" si="10006"/>
        <v>2709.5737720000002</v>
      </c>
      <c r="AX2097" s="166">
        <f t="shared" si="10006"/>
        <v>2704.4550239999999</v>
      </c>
      <c r="AY2097" s="166">
        <f t="shared" si="10006"/>
        <v>2699.3362760000005</v>
      </c>
      <c r="AZ2097" s="166">
        <f t="shared" si="10006"/>
        <v>2694.2175280000001</v>
      </c>
      <c r="BA2097" s="166">
        <f t="shared" si="10006"/>
        <v>2689.0987800000003</v>
      </c>
      <c r="BB2097" s="166">
        <f t="shared" si="10006"/>
        <v>2683.9800319999999</v>
      </c>
      <c r="BC2097" s="166">
        <f t="shared" si="10006"/>
        <v>2678.8612840000001</v>
      </c>
      <c r="BD2097" s="166">
        <f t="shared" si="10006"/>
        <v>2673.7425360000002</v>
      </c>
      <c r="BE2097" s="166">
        <f t="shared" si="10006"/>
        <v>2668.6237879999999</v>
      </c>
      <c r="BF2097" s="166">
        <f t="shared" si="10006"/>
        <v>2663.50504</v>
      </c>
      <c r="BG2097" s="166">
        <f t="shared" si="10006"/>
        <v>2658.3862920000001</v>
      </c>
      <c r="BH2097" s="166">
        <f t="shared" si="10006"/>
        <v>2653.2675440000003</v>
      </c>
    </row>
    <row r="2098" spans="1:60" ht="15.75" outlineLevel="1" x14ac:dyDescent="0.25">
      <c r="A2098" s="2">
        <f t="shared" si="10002"/>
        <v>10</v>
      </c>
      <c r="B2098" s="86" t="str">
        <f t="shared" si="10002"/>
        <v>PRE-09739</v>
      </c>
      <c r="C2098" s="86" t="str">
        <f t="shared" si="10002"/>
        <v>SPP FH - Lake Region 13443</v>
      </c>
      <c r="D2098" s="2" t="str">
        <f t="shared" si="10002"/>
        <v>A2803124</v>
      </c>
      <c r="E2098" s="141" t="str">
        <f t="shared" si="10002"/>
        <v>Cypress Gardens - New TX and protec</v>
      </c>
      <c r="I2098" s="178">
        <v>0</v>
      </c>
      <c r="J2098" s="166">
        <f t="shared" si="10003"/>
        <v>0</v>
      </c>
      <c r="K2098" s="166">
        <f t="shared" si="10003"/>
        <v>0</v>
      </c>
      <c r="L2098" s="166">
        <f t="shared" si="10003"/>
        <v>0</v>
      </c>
      <c r="M2098" s="166">
        <f t="shared" si="10003"/>
        <v>0</v>
      </c>
      <c r="N2098" s="166">
        <f t="shared" si="10003"/>
        <v>0</v>
      </c>
      <c r="O2098" s="166">
        <f t="shared" si="10003"/>
        <v>0</v>
      </c>
      <c r="P2098" s="166">
        <f t="shared" si="10003"/>
        <v>0</v>
      </c>
      <c r="Q2098" s="166">
        <f t="shared" si="10003"/>
        <v>0</v>
      </c>
      <c r="R2098" s="166">
        <f t="shared" si="10003"/>
        <v>0</v>
      </c>
      <c r="S2098" s="166">
        <f t="shared" si="10003"/>
        <v>0</v>
      </c>
      <c r="T2098" s="166">
        <f t="shared" si="10003"/>
        <v>0</v>
      </c>
      <c r="U2098" s="166">
        <f t="shared" si="10003"/>
        <v>0</v>
      </c>
      <c r="W2098" s="166">
        <f t="shared" si="10004"/>
        <v>0</v>
      </c>
      <c r="X2098" s="166">
        <f t="shared" si="10004"/>
        <v>0</v>
      </c>
      <c r="Y2098" s="166">
        <f t="shared" si="10004"/>
        <v>0</v>
      </c>
      <c r="Z2098" s="166">
        <f t="shared" si="10004"/>
        <v>0</v>
      </c>
      <c r="AA2098" s="166">
        <f t="shared" si="10004"/>
        <v>0</v>
      </c>
      <c r="AB2098" s="166">
        <f t="shared" si="10004"/>
        <v>0</v>
      </c>
      <c r="AC2098" s="166">
        <f t="shared" si="10004"/>
        <v>0</v>
      </c>
      <c r="AD2098" s="166">
        <f t="shared" si="10004"/>
        <v>0</v>
      </c>
      <c r="AE2098" s="166">
        <f t="shared" si="10004"/>
        <v>0</v>
      </c>
      <c r="AF2098" s="166">
        <f t="shared" si="10004"/>
        <v>0</v>
      </c>
      <c r="AG2098" s="166">
        <f t="shared" si="10004"/>
        <v>10868.66</v>
      </c>
      <c r="AH2098" s="166">
        <f t="shared" si="10004"/>
        <v>33127.660000000003</v>
      </c>
      <c r="AI2098" s="166"/>
      <c r="AJ2098" s="166">
        <f t="shared" si="9991"/>
        <v>33127.660000000003</v>
      </c>
      <c r="AK2098" s="166">
        <f t="shared" si="10005"/>
        <v>33127.660000000003</v>
      </c>
      <c r="AL2098" s="166">
        <f t="shared" si="10005"/>
        <v>33066.37744733334</v>
      </c>
      <c r="AM2098" s="166">
        <f t="shared" si="10005"/>
        <v>33005.094894666669</v>
      </c>
      <c r="AN2098" s="166">
        <f t="shared" si="10005"/>
        <v>32943.812342000005</v>
      </c>
      <c r="AO2098" s="166">
        <f t="shared" si="10005"/>
        <v>32882.529789333334</v>
      </c>
      <c r="AP2098" s="166">
        <f t="shared" si="10005"/>
        <v>32821.24723666667</v>
      </c>
      <c r="AQ2098" s="166">
        <f t="shared" si="10005"/>
        <v>32759.964684000002</v>
      </c>
      <c r="AR2098" s="166">
        <f t="shared" si="10005"/>
        <v>32698.682131333338</v>
      </c>
      <c r="AS2098" s="166">
        <f t="shared" si="10005"/>
        <v>32637.399578666671</v>
      </c>
      <c r="AT2098" s="166">
        <f t="shared" si="10005"/>
        <v>32576.117026000004</v>
      </c>
      <c r="AU2098" s="166">
        <f t="shared" si="10005"/>
        <v>32514.834473333336</v>
      </c>
      <c r="AW2098" s="166">
        <f t="shared" si="10006"/>
        <v>32453.551920666669</v>
      </c>
      <c r="AX2098" s="166">
        <f t="shared" si="10006"/>
        <v>32392.269368000005</v>
      </c>
      <c r="AY2098" s="166">
        <f t="shared" si="10006"/>
        <v>32330.986815333337</v>
      </c>
      <c r="AZ2098" s="166">
        <f t="shared" si="10006"/>
        <v>32269.70426266667</v>
      </c>
      <c r="BA2098" s="166">
        <f t="shared" si="10006"/>
        <v>32208.421710000006</v>
      </c>
      <c r="BB2098" s="166">
        <f t="shared" si="10006"/>
        <v>32147.139157333335</v>
      </c>
      <c r="BC2098" s="166">
        <f t="shared" si="10006"/>
        <v>32085.856604666667</v>
      </c>
      <c r="BD2098" s="166">
        <f t="shared" si="10006"/>
        <v>32024.574052000004</v>
      </c>
      <c r="BE2098" s="166">
        <f t="shared" si="10006"/>
        <v>31963.291499333336</v>
      </c>
      <c r="BF2098" s="166">
        <f t="shared" si="10006"/>
        <v>31902.008946666672</v>
      </c>
      <c r="BG2098" s="166">
        <f t="shared" si="10006"/>
        <v>31840.726394000001</v>
      </c>
      <c r="BH2098" s="166">
        <f t="shared" si="10006"/>
        <v>31779.443841333334</v>
      </c>
    </row>
    <row r="2099" spans="1:60" ht="15.75" outlineLevel="1" x14ac:dyDescent="0.25">
      <c r="A2099" s="2">
        <f t="shared" si="10002"/>
        <v>11</v>
      </c>
      <c r="B2099" s="86" t="str">
        <f t="shared" si="10002"/>
        <v>PRE-09795</v>
      </c>
      <c r="C2099" s="86" t="str">
        <f t="shared" si="10002"/>
        <v>SPP FH - Brandon 13227</v>
      </c>
      <c r="D2099" s="2" t="str">
        <f t="shared" si="10002"/>
        <v>PRE-09795.1</v>
      </c>
      <c r="E2099" s="141" t="str">
        <f t="shared" si="10002"/>
        <v>SPP FH - Brandon 13227 - OH Feeder</v>
      </c>
      <c r="I2099" s="178">
        <v>0</v>
      </c>
      <c r="J2099" s="166">
        <f t="shared" si="10003"/>
        <v>0</v>
      </c>
      <c r="K2099" s="166">
        <f t="shared" si="10003"/>
        <v>0</v>
      </c>
      <c r="L2099" s="166">
        <f t="shared" si="10003"/>
        <v>0</v>
      </c>
      <c r="M2099" s="166">
        <f t="shared" si="10003"/>
        <v>0</v>
      </c>
      <c r="N2099" s="166">
        <f t="shared" si="10003"/>
        <v>0</v>
      </c>
      <c r="O2099" s="166">
        <f t="shared" si="10003"/>
        <v>0</v>
      </c>
      <c r="P2099" s="166">
        <f t="shared" si="10003"/>
        <v>0</v>
      </c>
      <c r="Q2099" s="166">
        <f t="shared" si="10003"/>
        <v>0</v>
      </c>
      <c r="R2099" s="166">
        <f t="shared" si="10003"/>
        <v>0</v>
      </c>
      <c r="S2099" s="166">
        <f t="shared" si="10003"/>
        <v>0</v>
      </c>
      <c r="T2099" s="166">
        <f t="shared" si="10003"/>
        <v>22565.1</v>
      </c>
      <c r="U2099" s="166">
        <f t="shared" si="10003"/>
        <v>32166.43</v>
      </c>
      <c r="W2099" s="166">
        <f t="shared" si="10004"/>
        <v>418006.97000000003</v>
      </c>
      <c r="X2099" s="166">
        <f t="shared" si="10004"/>
        <v>430198.01000000007</v>
      </c>
      <c r="Y2099" s="166">
        <f t="shared" si="10004"/>
        <v>791135.68000000028</v>
      </c>
      <c r="Z2099" s="166">
        <f t="shared" si="10004"/>
        <v>824074.10000000033</v>
      </c>
      <c r="AA2099" s="166">
        <f t="shared" si="10004"/>
        <v>839753.79000000027</v>
      </c>
      <c r="AB2099" s="166">
        <f t="shared" si="10004"/>
        <v>844885.24000000022</v>
      </c>
      <c r="AC2099" s="166">
        <f t="shared" si="10004"/>
        <v>842086.63000000024</v>
      </c>
      <c r="AD2099" s="166">
        <f t="shared" si="10004"/>
        <v>844891.18000000028</v>
      </c>
      <c r="AE2099" s="166">
        <f t="shared" si="10004"/>
        <v>852107.96000000031</v>
      </c>
      <c r="AF2099" s="166">
        <f t="shared" si="10004"/>
        <v>888970.40000000037</v>
      </c>
      <c r="AG2099" s="166">
        <f t="shared" si="10004"/>
        <v>892274.89000000036</v>
      </c>
      <c r="AH2099" s="166">
        <f t="shared" si="10004"/>
        <v>893748.65000000037</v>
      </c>
      <c r="AI2099" s="166"/>
      <c r="AJ2099" s="166">
        <f t="shared" si="9991"/>
        <v>893748.65000000037</v>
      </c>
      <c r="AK2099" s="166">
        <f t="shared" si="10005"/>
        <v>893748.65000000037</v>
      </c>
      <c r="AL2099" s="166">
        <f t="shared" si="10005"/>
        <v>893748.65000000037</v>
      </c>
      <c r="AM2099" s="166">
        <f t="shared" si="10005"/>
        <v>893748.65000000037</v>
      </c>
      <c r="AN2099" s="166">
        <f t="shared" si="10005"/>
        <v>893748.65000000037</v>
      </c>
      <c r="AO2099" s="166">
        <f t="shared" si="10005"/>
        <v>893748.65000000037</v>
      </c>
      <c r="AP2099" s="166">
        <f t="shared" si="10005"/>
        <v>893748.65000000037</v>
      </c>
      <c r="AQ2099" s="166">
        <f t="shared" si="10005"/>
        <v>903748.65000000037</v>
      </c>
      <c r="AR2099" s="166">
        <f t="shared" si="10005"/>
        <v>913748.65000000037</v>
      </c>
      <c r="AS2099" s="166">
        <f t="shared" si="10005"/>
        <v>923748.65000000037</v>
      </c>
      <c r="AT2099" s="166">
        <f t="shared" si="10005"/>
        <v>933748.65000000037</v>
      </c>
      <c r="AU2099" s="166">
        <f t="shared" si="10005"/>
        <v>943748.65000000037</v>
      </c>
      <c r="AW2099" s="166">
        <f t="shared" si="10006"/>
        <v>968748.65000000037</v>
      </c>
      <c r="AX2099" s="166">
        <f t="shared" si="10006"/>
        <v>998748.65000000037</v>
      </c>
      <c r="AY2099" s="166">
        <f t="shared" si="10006"/>
        <v>1098748.6500000004</v>
      </c>
      <c r="AZ2099" s="166">
        <f t="shared" si="10006"/>
        <v>1198748.6500000004</v>
      </c>
      <c r="BA2099" s="166">
        <f t="shared" si="10006"/>
        <v>1398748.6500000004</v>
      </c>
      <c r="BB2099" s="166">
        <f t="shared" si="10006"/>
        <v>1598748.6500000004</v>
      </c>
      <c r="BC2099" s="166">
        <f t="shared" si="10006"/>
        <v>1898748.6500000004</v>
      </c>
      <c r="BD2099" s="166">
        <f t="shared" si="10006"/>
        <v>1944365.6500000004</v>
      </c>
      <c r="BE2099" s="166">
        <f t="shared" si="10006"/>
        <v>1944365.6500000004</v>
      </c>
      <c r="BF2099" s="166">
        <f t="shared" si="10006"/>
        <v>1944365.6500000004</v>
      </c>
      <c r="BG2099" s="166">
        <f t="shared" si="10006"/>
        <v>1944365.6500000004</v>
      </c>
      <c r="BH2099" s="166">
        <f t="shared" si="10006"/>
        <v>1944365.6500000004</v>
      </c>
    </row>
    <row r="2100" spans="1:60" ht="15.75" outlineLevel="1" x14ac:dyDescent="0.25">
      <c r="A2100" s="2">
        <f t="shared" si="10002"/>
        <v>11</v>
      </c>
      <c r="B2100" s="86" t="str">
        <f t="shared" si="10002"/>
        <v>PRE-09795</v>
      </c>
      <c r="C2100" s="86" t="str">
        <f t="shared" si="10002"/>
        <v>SPP FH - Brandon 13227</v>
      </c>
      <c r="D2100" s="2" t="str">
        <f t="shared" si="10002"/>
        <v>A2774884</v>
      </c>
      <c r="E2100" s="141" t="str">
        <f t="shared" si="10002"/>
        <v>BRANDON 13227 OCRs - 8 TAV</v>
      </c>
      <c r="I2100" s="178">
        <v>0</v>
      </c>
      <c r="J2100" s="166">
        <f t="shared" si="10003"/>
        <v>0</v>
      </c>
      <c r="K2100" s="166">
        <f t="shared" si="10003"/>
        <v>0</v>
      </c>
      <c r="L2100" s="166">
        <f t="shared" si="10003"/>
        <v>0</v>
      </c>
      <c r="M2100" s="166">
        <f t="shared" si="10003"/>
        <v>0</v>
      </c>
      <c r="N2100" s="166">
        <f t="shared" si="10003"/>
        <v>0</v>
      </c>
      <c r="O2100" s="166">
        <f t="shared" si="10003"/>
        <v>0</v>
      </c>
      <c r="P2100" s="166">
        <f t="shared" si="10003"/>
        <v>0</v>
      </c>
      <c r="Q2100" s="166">
        <f t="shared" si="10003"/>
        <v>0</v>
      </c>
      <c r="R2100" s="166">
        <f t="shared" si="10003"/>
        <v>0</v>
      </c>
      <c r="S2100" s="166">
        <f t="shared" si="10003"/>
        <v>0</v>
      </c>
      <c r="T2100" s="166">
        <f t="shared" si="10003"/>
        <v>0</v>
      </c>
      <c r="U2100" s="166">
        <f t="shared" si="10003"/>
        <v>0</v>
      </c>
      <c r="W2100" s="166">
        <f t="shared" si="10004"/>
        <v>0</v>
      </c>
      <c r="X2100" s="166">
        <f t="shared" si="10004"/>
        <v>0</v>
      </c>
      <c r="Y2100" s="166">
        <f t="shared" si="10004"/>
        <v>14208.550000000003</v>
      </c>
      <c r="Z2100" s="166">
        <f t="shared" si="10004"/>
        <v>25499.180000000004</v>
      </c>
      <c r="AA2100" s="166">
        <f t="shared" si="10004"/>
        <v>26226.460000000003</v>
      </c>
      <c r="AB2100" s="166">
        <f t="shared" si="10004"/>
        <v>26226.460000000003</v>
      </c>
      <c r="AC2100" s="166">
        <f t="shared" si="10004"/>
        <v>26446.31</v>
      </c>
      <c r="AD2100" s="166">
        <f t="shared" si="10004"/>
        <v>26131.16</v>
      </c>
      <c r="AE2100" s="166">
        <f t="shared" si="10004"/>
        <v>25816.010000000002</v>
      </c>
      <c r="AF2100" s="166">
        <f t="shared" si="10004"/>
        <v>25500.86</v>
      </c>
      <c r="AG2100" s="166">
        <f t="shared" si="10004"/>
        <v>25185.710000000003</v>
      </c>
      <c r="AH2100" s="166">
        <f t="shared" si="10004"/>
        <v>24870.560000000001</v>
      </c>
      <c r="AI2100" s="166"/>
      <c r="AJ2100" s="166">
        <f t="shared" si="9991"/>
        <v>24555.41</v>
      </c>
      <c r="AK2100" s="166">
        <f t="shared" si="10005"/>
        <v>24240.260000000002</v>
      </c>
      <c r="AL2100" s="166">
        <f t="shared" si="10005"/>
        <v>23925.11</v>
      </c>
      <c r="AM2100" s="166">
        <f t="shared" si="10005"/>
        <v>23609.96</v>
      </c>
      <c r="AN2100" s="166">
        <f t="shared" si="10005"/>
        <v>23294.81</v>
      </c>
      <c r="AO2100" s="166">
        <f t="shared" si="10005"/>
        <v>22979.66</v>
      </c>
      <c r="AP2100" s="166">
        <f t="shared" si="10005"/>
        <v>22664.510000000002</v>
      </c>
      <c r="AQ2100" s="166">
        <f t="shared" si="10005"/>
        <v>22349.360000000001</v>
      </c>
      <c r="AR2100" s="166">
        <f t="shared" si="10005"/>
        <v>22034.21</v>
      </c>
      <c r="AS2100" s="166">
        <f t="shared" si="10005"/>
        <v>21719.06</v>
      </c>
      <c r="AT2100" s="166">
        <f t="shared" si="10005"/>
        <v>21403.910000000003</v>
      </c>
      <c r="AU2100" s="166">
        <f t="shared" si="10005"/>
        <v>21088.760000000002</v>
      </c>
      <c r="AW2100" s="166">
        <f t="shared" si="10006"/>
        <v>20773.61</v>
      </c>
      <c r="AX2100" s="166">
        <f t="shared" si="10006"/>
        <v>20458.460000000003</v>
      </c>
      <c r="AY2100" s="166">
        <f t="shared" si="10006"/>
        <v>20143.310000000005</v>
      </c>
      <c r="AZ2100" s="166">
        <f t="shared" si="10006"/>
        <v>19828.160000000003</v>
      </c>
      <c r="BA2100" s="166">
        <f t="shared" si="10006"/>
        <v>19513.010000000002</v>
      </c>
      <c r="BB2100" s="166">
        <f t="shared" si="10006"/>
        <v>19197.860000000004</v>
      </c>
      <c r="BC2100" s="166">
        <f t="shared" si="10006"/>
        <v>18882.710000000006</v>
      </c>
      <c r="BD2100" s="166">
        <f t="shared" si="10006"/>
        <v>18567.560000000005</v>
      </c>
      <c r="BE2100" s="166">
        <f t="shared" si="10006"/>
        <v>18252.410000000003</v>
      </c>
      <c r="BF2100" s="166">
        <f t="shared" si="10006"/>
        <v>17937.260000000006</v>
      </c>
      <c r="BG2100" s="166">
        <f t="shared" si="10006"/>
        <v>17622.110000000008</v>
      </c>
      <c r="BH2100" s="166">
        <f t="shared" si="10006"/>
        <v>17306.960000000006</v>
      </c>
    </row>
    <row r="2101" spans="1:60" ht="15.75" outlineLevel="1" x14ac:dyDescent="0.25">
      <c r="A2101" s="2">
        <f t="shared" si="10002"/>
        <v>11</v>
      </c>
      <c r="B2101" s="86" t="str">
        <f t="shared" si="10002"/>
        <v>PRE-09795</v>
      </c>
      <c r="C2101" s="86" t="str">
        <f t="shared" si="10002"/>
        <v>SPP FH - Brandon 13227</v>
      </c>
      <c r="D2101" s="2" t="str">
        <f t="shared" si="10002"/>
        <v>A2804998</v>
      </c>
      <c r="E2101" s="141" t="str">
        <f t="shared" si="10002"/>
        <v>SPP FH - Brandon 13227 OCR#128098</v>
      </c>
      <c r="I2101" s="178">
        <v>0</v>
      </c>
      <c r="J2101" s="166">
        <f t="shared" si="10003"/>
        <v>0</v>
      </c>
      <c r="K2101" s="166">
        <f t="shared" si="10003"/>
        <v>0</v>
      </c>
      <c r="L2101" s="166">
        <f t="shared" si="10003"/>
        <v>0</v>
      </c>
      <c r="M2101" s="166">
        <f t="shared" si="10003"/>
        <v>0</v>
      </c>
      <c r="N2101" s="166">
        <f t="shared" si="10003"/>
        <v>0</v>
      </c>
      <c r="O2101" s="166">
        <f t="shared" si="10003"/>
        <v>0</v>
      </c>
      <c r="P2101" s="166">
        <f t="shared" si="10003"/>
        <v>0</v>
      </c>
      <c r="Q2101" s="166">
        <f t="shared" si="10003"/>
        <v>0</v>
      </c>
      <c r="R2101" s="166">
        <f t="shared" si="10003"/>
        <v>0</v>
      </c>
      <c r="S2101" s="166">
        <f t="shared" si="10003"/>
        <v>0</v>
      </c>
      <c r="T2101" s="166">
        <f t="shared" si="10003"/>
        <v>0</v>
      </c>
      <c r="U2101" s="166">
        <f t="shared" si="10003"/>
        <v>0</v>
      </c>
      <c r="W2101" s="166">
        <f t="shared" si="10004"/>
        <v>0</v>
      </c>
      <c r="X2101" s="166">
        <f t="shared" si="10004"/>
        <v>0</v>
      </c>
      <c r="Y2101" s="166">
        <f t="shared" si="10004"/>
        <v>0</v>
      </c>
      <c r="Z2101" s="166">
        <f t="shared" si="10004"/>
        <v>0</v>
      </c>
      <c r="AA2101" s="166">
        <f t="shared" si="10004"/>
        <v>0</v>
      </c>
      <c r="AB2101" s="166">
        <f t="shared" si="10004"/>
        <v>0</v>
      </c>
      <c r="AC2101" s="166">
        <f t="shared" si="10004"/>
        <v>0</v>
      </c>
      <c r="AD2101" s="166">
        <f t="shared" si="10004"/>
        <v>0</v>
      </c>
      <c r="AE2101" s="166">
        <f t="shared" si="10004"/>
        <v>0</v>
      </c>
      <c r="AF2101" s="166">
        <f t="shared" si="10004"/>
        <v>3401.51</v>
      </c>
      <c r="AG2101" s="166">
        <f t="shared" si="10004"/>
        <v>4268.9400000000005</v>
      </c>
      <c r="AH2101" s="166">
        <f t="shared" si="10004"/>
        <v>4268.9400000000005</v>
      </c>
      <c r="AI2101" s="166"/>
      <c r="AJ2101" s="166">
        <f t="shared" si="9991"/>
        <v>4261.1100000000006</v>
      </c>
      <c r="AK2101" s="166">
        <f t="shared" si="10005"/>
        <v>4253.2800000000007</v>
      </c>
      <c r="AL2101" s="166">
        <f t="shared" si="10005"/>
        <v>4245.4500000000007</v>
      </c>
      <c r="AM2101" s="166">
        <f t="shared" si="10005"/>
        <v>4237.6200000000008</v>
      </c>
      <c r="AN2101" s="166">
        <f t="shared" si="10005"/>
        <v>4229.7900000000009</v>
      </c>
      <c r="AO2101" s="166">
        <f t="shared" si="10005"/>
        <v>4221.9600000000009</v>
      </c>
      <c r="AP2101" s="166">
        <f t="shared" si="10005"/>
        <v>4214.13</v>
      </c>
      <c r="AQ2101" s="166">
        <f t="shared" si="10005"/>
        <v>4206.3</v>
      </c>
      <c r="AR2101" s="166">
        <f t="shared" si="10005"/>
        <v>4198.47</v>
      </c>
      <c r="AS2101" s="166">
        <f t="shared" si="10005"/>
        <v>4190.6400000000003</v>
      </c>
      <c r="AT2101" s="166">
        <f t="shared" si="10005"/>
        <v>4182.8100000000004</v>
      </c>
      <c r="AU2101" s="166">
        <f t="shared" si="10005"/>
        <v>4174.9800000000005</v>
      </c>
      <c r="AW2101" s="166">
        <f t="shared" si="10006"/>
        <v>4167.1500000000005</v>
      </c>
      <c r="AX2101" s="166">
        <f t="shared" si="10006"/>
        <v>4159.3200000000006</v>
      </c>
      <c r="AY2101" s="166">
        <f t="shared" si="10006"/>
        <v>4151.4900000000007</v>
      </c>
      <c r="AZ2101" s="166">
        <f t="shared" si="10006"/>
        <v>4143.6600000000008</v>
      </c>
      <c r="BA2101" s="166">
        <f t="shared" si="10006"/>
        <v>4135.8300000000008</v>
      </c>
      <c r="BB2101" s="166">
        <f t="shared" si="10006"/>
        <v>4128.0000000000009</v>
      </c>
      <c r="BC2101" s="166">
        <f t="shared" si="10006"/>
        <v>4120.17</v>
      </c>
      <c r="BD2101" s="166">
        <f t="shared" si="10006"/>
        <v>4112.34</v>
      </c>
      <c r="BE2101" s="166">
        <f t="shared" si="10006"/>
        <v>4104.51</v>
      </c>
      <c r="BF2101" s="166">
        <f t="shared" si="10006"/>
        <v>4096.68</v>
      </c>
      <c r="BG2101" s="166">
        <f t="shared" si="10006"/>
        <v>4088.8500000000004</v>
      </c>
      <c r="BH2101" s="166">
        <f t="shared" si="10006"/>
        <v>4081.0200000000004</v>
      </c>
    </row>
    <row r="2102" spans="1:60" ht="15.75" outlineLevel="1" x14ac:dyDescent="0.25">
      <c r="A2102" s="2">
        <f t="shared" si="10002"/>
        <v>12</v>
      </c>
      <c r="B2102" s="86" t="str">
        <f t="shared" si="10002"/>
        <v>PRE-09796</v>
      </c>
      <c r="C2102" s="86" t="str">
        <f t="shared" si="10002"/>
        <v>SPP FH - Alexander Road 13462</v>
      </c>
      <c r="D2102" s="2" t="str">
        <f t="shared" si="10002"/>
        <v>PRE-09796.1</v>
      </c>
      <c r="E2102" s="141" t="str">
        <f t="shared" si="10002"/>
        <v>SPP FH - Alexander Rd 13462 -OH Feed</v>
      </c>
      <c r="I2102" s="178">
        <v>0</v>
      </c>
      <c r="J2102" s="166">
        <f t="shared" si="10003"/>
        <v>0</v>
      </c>
      <c r="K2102" s="166">
        <f t="shared" si="10003"/>
        <v>0</v>
      </c>
      <c r="L2102" s="166">
        <f t="shared" si="10003"/>
        <v>0</v>
      </c>
      <c r="M2102" s="166">
        <f t="shared" si="10003"/>
        <v>0</v>
      </c>
      <c r="N2102" s="166">
        <f t="shared" si="10003"/>
        <v>0</v>
      </c>
      <c r="O2102" s="166">
        <f t="shared" si="10003"/>
        <v>0</v>
      </c>
      <c r="P2102" s="166">
        <f t="shared" si="10003"/>
        <v>0</v>
      </c>
      <c r="Q2102" s="166">
        <f t="shared" si="10003"/>
        <v>0</v>
      </c>
      <c r="R2102" s="166">
        <f t="shared" si="10003"/>
        <v>0</v>
      </c>
      <c r="S2102" s="166">
        <f t="shared" si="10003"/>
        <v>0</v>
      </c>
      <c r="T2102" s="166">
        <f t="shared" si="10003"/>
        <v>0</v>
      </c>
      <c r="U2102" s="166">
        <f t="shared" si="10003"/>
        <v>24878.579999999998</v>
      </c>
      <c r="W2102" s="166">
        <f t="shared" si="10004"/>
        <v>41230.810000000005</v>
      </c>
      <c r="X2102" s="166">
        <f t="shared" si="10004"/>
        <v>75788.160000000003</v>
      </c>
      <c r="Y2102" s="166">
        <f t="shared" si="10004"/>
        <v>85474.46</v>
      </c>
      <c r="Z2102" s="166">
        <f t="shared" si="10004"/>
        <v>86961.33</v>
      </c>
      <c r="AA2102" s="166">
        <f t="shared" si="10004"/>
        <v>401331.22000000032</v>
      </c>
      <c r="AB2102" s="166">
        <f t="shared" si="10004"/>
        <v>430200.48000000033</v>
      </c>
      <c r="AC2102" s="166">
        <f t="shared" si="10004"/>
        <v>501849.47000000032</v>
      </c>
      <c r="AD2102" s="166">
        <f t="shared" si="10004"/>
        <v>636030.39000000036</v>
      </c>
      <c r="AE2102" s="166">
        <f t="shared" si="10004"/>
        <v>678038.0500000004</v>
      </c>
      <c r="AF2102" s="166">
        <f t="shared" si="10004"/>
        <v>771941.47000000044</v>
      </c>
      <c r="AG2102" s="166">
        <f t="shared" si="10004"/>
        <v>910803.35000000044</v>
      </c>
      <c r="AH2102" s="166">
        <f t="shared" si="10004"/>
        <v>986611.82000000041</v>
      </c>
      <c r="AI2102" s="166"/>
      <c r="AJ2102" s="166">
        <f t="shared" si="9991"/>
        <v>986611.8200000003</v>
      </c>
      <c r="AK2102" s="166">
        <f t="shared" si="10005"/>
        <v>984786.59124466695</v>
      </c>
      <c r="AL2102" s="166">
        <f t="shared" si="10005"/>
        <v>982961.36248933361</v>
      </c>
      <c r="AM2102" s="166">
        <f t="shared" si="10005"/>
        <v>981136.13373400026</v>
      </c>
      <c r="AN2102" s="166">
        <f t="shared" si="10005"/>
        <v>979310.90497866704</v>
      </c>
      <c r="AO2102" s="166">
        <f t="shared" si="10005"/>
        <v>977485.67622333369</v>
      </c>
      <c r="AP2102" s="166">
        <f t="shared" si="10005"/>
        <v>975660.44746800023</v>
      </c>
      <c r="AQ2102" s="166">
        <f t="shared" si="10005"/>
        <v>973835.218712667</v>
      </c>
      <c r="AR2102" s="166">
        <f t="shared" si="10005"/>
        <v>972009.98995733366</v>
      </c>
      <c r="AS2102" s="166">
        <f t="shared" si="10005"/>
        <v>970184.76120200031</v>
      </c>
      <c r="AT2102" s="166">
        <f t="shared" si="10005"/>
        <v>968359.53244666697</v>
      </c>
      <c r="AU2102" s="166">
        <f t="shared" si="10005"/>
        <v>966534.30369133363</v>
      </c>
      <c r="AW2102" s="166">
        <f t="shared" si="10006"/>
        <v>964709.07493600028</v>
      </c>
      <c r="AX2102" s="166">
        <f t="shared" si="10006"/>
        <v>962883.84618066694</v>
      </c>
      <c r="AY2102" s="166">
        <f t="shared" si="10006"/>
        <v>961058.61742533371</v>
      </c>
      <c r="AZ2102" s="166">
        <f t="shared" si="10006"/>
        <v>959233.38867000025</v>
      </c>
      <c r="BA2102" s="166">
        <f t="shared" si="10006"/>
        <v>957408.1599146669</v>
      </c>
      <c r="BB2102" s="166">
        <f t="shared" si="10006"/>
        <v>955582.93115933368</v>
      </c>
      <c r="BC2102" s="166">
        <f t="shared" si="10006"/>
        <v>953757.70240400033</v>
      </c>
      <c r="BD2102" s="166">
        <f t="shared" si="10006"/>
        <v>951932.47364866687</v>
      </c>
      <c r="BE2102" s="166">
        <f t="shared" si="10006"/>
        <v>950107.24489333364</v>
      </c>
      <c r="BF2102" s="166">
        <f t="shared" si="10006"/>
        <v>948282.0161380003</v>
      </c>
      <c r="BG2102" s="166">
        <f t="shared" si="10006"/>
        <v>946456.78738266695</v>
      </c>
      <c r="BH2102" s="166">
        <f t="shared" si="10006"/>
        <v>944631.55862733361</v>
      </c>
    </row>
    <row r="2103" spans="1:60" ht="15.75" outlineLevel="1" x14ac:dyDescent="0.25">
      <c r="A2103" s="2">
        <f t="shared" si="10002"/>
        <v>12</v>
      </c>
      <c r="B2103" s="86" t="str">
        <f t="shared" si="10002"/>
        <v>PRE-09796</v>
      </c>
      <c r="C2103" s="86" t="str">
        <f t="shared" si="10002"/>
        <v>SPP FH - Alexander Road 13462</v>
      </c>
      <c r="D2103" s="2" t="str">
        <f t="shared" si="10002"/>
        <v>A2779868</v>
      </c>
      <c r="E2103" s="141" t="str">
        <f t="shared" si="10002"/>
        <v>SPP FH - Alexander Rd 13462 - OCR</v>
      </c>
      <c r="I2103" s="178">
        <v>0</v>
      </c>
      <c r="J2103" s="166">
        <f t="shared" si="10003"/>
        <v>0</v>
      </c>
      <c r="K2103" s="166">
        <f t="shared" si="10003"/>
        <v>0</v>
      </c>
      <c r="L2103" s="166">
        <f t="shared" si="10003"/>
        <v>0</v>
      </c>
      <c r="M2103" s="166">
        <f t="shared" si="10003"/>
        <v>0</v>
      </c>
      <c r="N2103" s="166">
        <f t="shared" si="10003"/>
        <v>0</v>
      </c>
      <c r="O2103" s="166">
        <f t="shared" si="10003"/>
        <v>0</v>
      </c>
      <c r="P2103" s="166">
        <f t="shared" si="10003"/>
        <v>0</v>
      </c>
      <c r="Q2103" s="166">
        <f t="shared" si="10003"/>
        <v>0</v>
      </c>
      <c r="R2103" s="166">
        <f t="shared" si="10003"/>
        <v>0</v>
      </c>
      <c r="S2103" s="166">
        <f t="shared" si="10003"/>
        <v>0</v>
      </c>
      <c r="T2103" s="166">
        <f t="shared" si="10003"/>
        <v>0</v>
      </c>
      <c r="U2103" s="166">
        <f t="shared" si="10003"/>
        <v>0</v>
      </c>
      <c r="W2103" s="166">
        <f t="shared" si="10004"/>
        <v>0</v>
      </c>
      <c r="X2103" s="166">
        <f t="shared" si="10004"/>
        <v>0</v>
      </c>
      <c r="Y2103" s="166">
        <f t="shared" si="10004"/>
        <v>0</v>
      </c>
      <c r="Z2103" s="166">
        <f t="shared" si="10004"/>
        <v>0</v>
      </c>
      <c r="AA2103" s="166">
        <f t="shared" si="10004"/>
        <v>3911.9400000000014</v>
      </c>
      <c r="AB2103" s="166">
        <f t="shared" si="10004"/>
        <v>5160.880000000001</v>
      </c>
      <c r="AC2103" s="166">
        <f t="shared" si="10004"/>
        <v>18356.89</v>
      </c>
      <c r="AD2103" s="166">
        <f t="shared" si="10004"/>
        <v>21701.4</v>
      </c>
      <c r="AE2103" s="166">
        <f t="shared" si="10004"/>
        <v>27905.5</v>
      </c>
      <c r="AF2103" s="166">
        <f t="shared" si="10004"/>
        <v>31527.48</v>
      </c>
      <c r="AG2103" s="166">
        <f t="shared" si="10004"/>
        <v>34771</v>
      </c>
      <c r="AH2103" s="166">
        <f t="shared" si="10004"/>
        <v>36205.9</v>
      </c>
      <c r="AI2103" s="166"/>
      <c r="AJ2103" s="166">
        <f t="shared" si="9991"/>
        <v>36205.9</v>
      </c>
      <c r="AK2103" s="166">
        <f t="shared" si="10005"/>
        <v>36205.9</v>
      </c>
      <c r="AL2103" s="166">
        <f t="shared" si="10005"/>
        <v>36138.923943333335</v>
      </c>
      <c r="AM2103" s="166">
        <f t="shared" si="10005"/>
        <v>36071.947886666669</v>
      </c>
      <c r="AN2103" s="166">
        <f t="shared" si="10005"/>
        <v>36004.971830000002</v>
      </c>
      <c r="AO2103" s="166">
        <f t="shared" si="10005"/>
        <v>35937.995773333336</v>
      </c>
      <c r="AP2103" s="166">
        <f t="shared" si="10005"/>
        <v>35871.019716666669</v>
      </c>
      <c r="AQ2103" s="166">
        <f t="shared" si="10005"/>
        <v>35804.043660000003</v>
      </c>
      <c r="AR2103" s="166">
        <f t="shared" si="10005"/>
        <v>35737.067603333329</v>
      </c>
      <c r="AS2103" s="166">
        <f t="shared" si="10005"/>
        <v>35670.09154666667</v>
      </c>
      <c r="AT2103" s="166">
        <f t="shared" si="10005"/>
        <v>35603.115490000004</v>
      </c>
      <c r="AU2103" s="166">
        <f t="shared" si="10005"/>
        <v>35536.13943333333</v>
      </c>
      <c r="AW2103" s="166">
        <f t="shared" si="10006"/>
        <v>35469.163376666671</v>
      </c>
      <c r="AX2103" s="166">
        <f t="shared" si="10006"/>
        <v>35402.187320000005</v>
      </c>
      <c r="AY2103" s="166">
        <f t="shared" si="10006"/>
        <v>35335.211263333331</v>
      </c>
      <c r="AZ2103" s="166">
        <f t="shared" si="10006"/>
        <v>35268.235206666672</v>
      </c>
      <c r="BA2103" s="166">
        <f t="shared" si="10006"/>
        <v>35201.259150000005</v>
      </c>
      <c r="BB2103" s="166">
        <f t="shared" si="10006"/>
        <v>35134.283093333332</v>
      </c>
      <c r="BC2103" s="166">
        <f t="shared" si="10006"/>
        <v>35067.307036666673</v>
      </c>
      <c r="BD2103" s="166">
        <f t="shared" si="10006"/>
        <v>35000.330979999999</v>
      </c>
      <c r="BE2103" s="166">
        <f t="shared" si="10006"/>
        <v>34933.354923333332</v>
      </c>
      <c r="BF2103" s="166">
        <f t="shared" si="10006"/>
        <v>34866.378866666673</v>
      </c>
      <c r="BG2103" s="166">
        <f t="shared" si="10006"/>
        <v>34799.40281</v>
      </c>
      <c r="BH2103" s="166">
        <f t="shared" si="10006"/>
        <v>34732.426753333333</v>
      </c>
    </row>
    <row r="2104" spans="1:60" ht="15.75" outlineLevel="1" x14ac:dyDescent="0.25">
      <c r="A2104" s="2">
        <f t="shared" si="10002"/>
        <v>12</v>
      </c>
      <c r="B2104" s="86" t="str">
        <f t="shared" si="10002"/>
        <v>PRE-09796</v>
      </c>
      <c r="C2104" s="86" t="str">
        <f t="shared" si="10002"/>
        <v>SPP FH - Alexander Road 13462</v>
      </c>
      <c r="D2104" s="2" t="str">
        <f t="shared" si="10002"/>
        <v>A2787516</v>
      </c>
      <c r="E2104" s="141" t="str">
        <f t="shared" si="10002"/>
        <v>SPP FH -Alexander Rd 13462 OCR 5994</v>
      </c>
      <c r="I2104" s="178">
        <v>0</v>
      </c>
      <c r="J2104" s="166">
        <f t="shared" si="10003"/>
        <v>0</v>
      </c>
      <c r="K2104" s="166">
        <f t="shared" si="10003"/>
        <v>0</v>
      </c>
      <c r="L2104" s="166">
        <f t="shared" si="10003"/>
        <v>0</v>
      </c>
      <c r="M2104" s="166">
        <f t="shared" si="10003"/>
        <v>0</v>
      </c>
      <c r="N2104" s="166">
        <f t="shared" si="10003"/>
        <v>0</v>
      </c>
      <c r="O2104" s="166">
        <f t="shared" si="10003"/>
        <v>0</v>
      </c>
      <c r="P2104" s="166">
        <f t="shared" si="10003"/>
        <v>0</v>
      </c>
      <c r="Q2104" s="166">
        <f t="shared" si="10003"/>
        <v>0</v>
      </c>
      <c r="R2104" s="166">
        <f t="shared" si="10003"/>
        <v>0</v>
      </c>
      <c r="S2104" s="166">
        <f t="shared" si="10003"/>
        <v>0</v>
      </c>
      <c r="T2104" s="166">
        <f t="shared" si="10003"/>
        <v>0</v>
      </c>
      <c r="U2104" s="166">
        <f t="shared" si="10003"/>
        <v>0</v>
      </c>
      <c r="W2104" s="166">
        <f t="shared" si="10004"/>
        <v>0</v>
      </c>
      <c r="X2104" s="166">
        <f t="shared" si="10004"/>
        <v>0</v>
      </c>
      <c r="Y2104" s="166">
        <f t="shared" si="10004"/>
        <v>0</v>
      </c>
      <c r="Z2104" s="166">
        <f t="shared" si="10004"/>
        <v>0</v>
      </c>
      <c r="AA2104" s="166">
        <f t="shared" si="10004"/>
        <v>0</v>
      </c>
      <c r="AB2104" s="166">
        <f t="shared" si="10004"/>
        <v>0</v>
      </c>
      <c r="AC2104" s="166">
        <f t="shared" si="10004"/>
        <v>0</v>
      </c>
      <c r="AD2104" s="166">
        <f t="shared" si="10004"/>
        <v>3016.97</v>
      </c>
      <c r="AE2104" s="166">
        <f t="shared" si="10004"/>
        <v>3289.8599999999997</v>
      </c>
      <c r="AF2104" s="166">
        <f t="shared" si="10004"/>
        <v>4008.08</v>
      </c>
      <c r="AG2104" s="166">
        <f t="shared" si="10004"/>
        <v>4383.09</v>
      </c>
      <c r="AH2104" s="166">
        <f t="shared" si="10004"/>
        <v>4330.29</v>
      </c>
      <c r="AI2104" s="166"/>
      <c r="AJ2104" s="166">
        <f t="shared" si="9991"/>
        <v>4277.4900000000007</v>
      </c>
      <c r="AK2104" s="166">
        <f t="shared" si="10005"/>
        <v>4224.6900000000005</v>
      </c>
      <c r="AL2104" s="166">
        <f t="shared" si="10005"/>
        <v>4171.8900000000003</v>
      </c>
      <c r="AM2104" s="166">
        <f t="shared" si="10005"/>
        <v>4119.09</v>
      </c>
      <c r="AN2104" s="166">
        <f t="shared" si="10005"/>
        <v>4066.2900000000004</v>
      </c>
      <c r="AO2104" s="166">
        <f t="shared" si="10005"/>
        <v>4013.4900000000002</v>
      </c>
      <c r="AP2104" s="166">
        <f t="shared" si="10005"/>
        <v>3960.6900000000005</v>
      </c>
      <c r="AQ2104" s="166">
        <f t="shared" si="10005"/>
        <v>3907.8900000000003</v>
      </c>
      <c r="AR2104" s="166">
        <f t="shared" si="10005"/>
        <v>3855.09</v>
      </c>
      <c r="AS2104" s="166">
        <f t="shared" si="10005"/>
        <v>3802.2900000000004</v>
      </c>
      <c r="AT2104" s="166">
        <f t="shared" si="10005"/>
        <v>3749.4900000000007</v>
      </c>
      <c r="AU2104" s="166">
        <f t="shared" si="10005"/>
        <v>3696.6900000000005</v>
      </c>
      <c r="AW2104" s="166">
        <f t="shared" si="10006"/>
        <v>3643.8900000000003</v>
      </c>
      <c r="AX2104" s="166">
        <f t="shared" si="10006"/>
        <v>3591.0900000000006</v>
      </c>
      <c r="AY2104" s="166">
        <f t="shared" si="10006"/>
        <v>3538.2900000000009</v>
      </c>
      <c r="AZ2104" s="166">
        <f t="shared" si="10006"/>
        <v>3485.4900000000007</v>
      </c>
      <c r="BA2104" s="166">
        <f t="shared" si="10006"/>
        <v>3432.6900000000005</v>
      </c>
      <c r="BB2104" s="166">
        <f t="shared" si="10006"/>
        <v>3379.8900000000008</v>
      </c>
      <c r="BC2104" s="166">
        <f t="shared" si="10006"/>
        <v>3327.0900000000011</v>
      </c>
      <c r="BD2104" s="166">
        <f t="shared" si="10006"/>
        <v>3274.2900000000009</v>
      </c>
      <c r="BE2104" s="166">
        <f t="shared" si="10006"/>
        <v>3221.4900000000007</v>
      </c>
      <c r="BF2104" s="166">
        <f t="shared" si="10006"/>
        <v>3168.690000000001</v>
      </c>
      <c r="BG2104" s="166">
        <f t="shared" si="10006"/>
        <v>3115.8900000000012</v>
      </c>
      <c r="BH2104" s="166">
        <f t="shared" si="10006"/>
        <v>3063.0900000000011</v>
      </c>
    </row>
    <row r="2105" spans="1:60" ht="16.5" customHeight="1" outlineLevel="1" x14ac:dyDescent="0.25">
      <c r="A2105" s="2">
        <f t="shared" si="10002"/>
        <v>13</v>
      </c>
      <c r="B2105" s="86" t="str">
        <f t="shared" si="10002"/>
        <v>PRE-09740</v>
      </c>
      <c r="C2105" s="86" t="str">
        <f t="shared" si="10002"/>
        <v>SPP FH - Pine Lake N 13633</v>
      </c>
      <c r="D2105" s="2" t="str">
        <f t="shared" si="10002"/>
        <v>PRE-09740.1</v>
      </c>
      <c r="E2105" s="141" t="str">
        <f t="shared" si="10002"/>
        <v>SPP FH - Pine Lake N 13633 - OH</v>
      </c>
      <c r="I2105" s="178">
        <v>0</v>
      </c>
      <c r="J2105" s="166">
        <f t="shared" si="10003"/>
        <v>0</v>
      </c>
      <c r="K2105" s="166">
        <f t="shared" si="10003"/>
        <v>0</v>
      </c>
      <c r="L2105" s="166">
        <f t="shared" si="10003"/>
        <v>0</v>
      </c>
      <c r="M2105" s="166">
        <f t="shared" si="10003"/>
        <v>0</v>
      </c>
      <c r="N2105" s="166">
        <f t="shared" si="10003"/>
        <v>0</v>
      </c>
      <c r="O2105" s="166">
        <f t="shared" si="10003"/>
        <v>0</v>
      </c>
      <c r="P2105" s="166">
        <f t="shared" si="10003"/>
        <v>0</v>
      </c>
      <c r="Q2105" s="166">
        <f t="shared" si="10003"/>
        <v>0</v>
      </c>
      <c r="R2105" s="166">
        <f t="shared" si="10003"/>
        <v>0</v>
      </c>
      <c r="S2105" s="166">
        <f t="shared" si="10003"/>
        <v>604.78</v>
      </c>
      <c r="T2105" s="166">
        <f t="shared" si="10003"/>
        <v>28892.300000000003</v>
      </c>
      <c r="U2105" s="166">
        <f t="shared" si="10003"/>
        <v>55177.650000000009</v>
      </c>
      <c r="W2105" s="166">
        <f t="shared" si="10004"/>
        <v>110489.16</v>
      </c>
      <c r="X2105" s="166">
        <f t="shared" si="10004"/>
        <v>379169.2200000002</v>
      </c>
      <c r="Y2105" s="166">
        <f t="shared" si="10004"/>
        <v>640351.55000000016</v>
      </c>
      <c r="Z2105" s="166">
        <f t="shared" si="10004"/>
        <v>727864.35000000021</v>
      </c>
      <c r="AA2105" s="166">
        <f t="shared" si="10004"/>
        <v>883689.76000000024</v>
      </c>
      <c r="AB2105" s="166">
        <f t="shared" si="10004"/>
        <v>929383.4700000002</v>
      </c>
      <c r="AC2105" s="166">
        <f t="shared" si="10004"/>
        <v>936231.55000000016</v>
      </c>
      <c r="AD2105" s="166">
        <f t="shared" si="10004"/>
        <v>945334.57000000018</v>
      </c>
      <c r="AE2105" s="166">
        <f t="shared" si="10004"/>
        <v>958554.15000000014</v>
      </c>
      <c r="AF2105" s="166">
        <f t="shared" si="10004"/>
        <v>965902.30999999994</v>
      </c>
      <c r="AG2105" s="166">
        <f t="shared" si="10004"/>
        <v>963709.52400083328</v>
      </c>
      <c r="AH2105" s="166">
        <f t="shared" si="10004"/>
        <v>964461.66800166667</v>
      </c>
      <c r="AI2105" s="166"/>
      <c r="AJ2105" s="166">
        <f t="shared" si="9991"/>
        <v>962544.39307666663</v>
      </c>
      <c r="AK2105" s="166">
        <f t="shared" si="10005"/>
        <v>960627.1181516666</v>
      </c>
      <c r="AL2105" s="166">
        <f t="shared" si="10005"/>
        <v>958709.84322666656</v>
      </c>
      <c r="AM2105" s="166">
        <f t="shared" si="10005"/>
        <v>956792.56830166664</v>
      </c>
      <c r="AN2105" s="166">
        <f t="shared" si="10005"/>
        <v>954875.29337666661</v>
      </c>
      <c r="AO2105" s="166">
        <f t="shared" si="10005"/>
        <v>952958.01845166658</v>
      </c>
      <c r="AP2105" s="166">
        <f t="shared" si="10005"/>
        <v>951040.74352666654</v>
      </c>
      <c r="AQ2105" s="166">
        <f t="shared" si="10005"/>
        <v>949123.46860166662</v>
      </c>
      <c r="AR2105" s="166">
        <f t="shared" si="10005"/>
        <v>947206.19367666671</v>
      </c>
      <c r="AS2105" s="166">
        <f t="shared" si="10005"/>
        <v>945288.91875166656</v>
      </c>
      <c r="AT2105" s="166">
        <f t="shared" si="10005"/>
        <v>943371.64382666664</v>
      </c>
      <c r="AU2105" s="166">
        <f t="shared" si="10005"/>
        <v>941454.3689016666</v>
      </c>
      <c r="AW2105" s="166">
        <f t="shared" si="10006"/>
        <v>989537.09397666669</v>
      </c>
      <c r="AX2105" s="166">
        <f t="shared" si="10006"/>
        <v>987527.32571833336</v>
      </c>
      <c r="AY2105" s="166">
        <f t="shared" si="10006"/>
        <v>985517.55745999992</v>
      </c>
      <c r="AZ2105" s="166">
        <f t="shared" si="10006"/>
        <v>983507.7892016666</v>
      </c>
      <c r="BA2105" s="166">
        <f t="shared" si="10006"/>
        <v>981498.02094333328</v>
      </c>
      <c r="BB2105" s="166">
        <f t="shared" si="10006"/>
        <v>979488.25268499996</v>
      </c>
      <c r="BC2105" s="166">
        <f t="shared" si="10006"/>
        <v>1077478.4844266667</v>
      </c>
      <c r="BD2105" s="166">
        <f t="shared" si="10006"/>
        <v>1275283.7095016667</v>
      </c>
      <c r="BE2105" s="166">
        <f t="shared" si="10006"/>
        <v>1472718.9412433333</v>
      </c>
      <c r="BF2105" s="166">
        <f t="shared" si="10006"/>
        <v>1769784.1696516669</v>
      </c>
      <c r="BG2105" s="166">
        <f t="shared" si="10006"/>
        <v>2116294.3980600005</v>
      </c>
      <c r="BH2105" s="166">
        <f t="shared" si="10006"/>
        <v>2279771.1231350005</v>
      </c>
    </row>
    <row r="2106" spans="1:60" ht="16.5" customHeight="1" outlineLevel="1" x14ac:dyDescent="0.25">
      <c r="A2106" s="2">
        <f t="shared" ref="A2106:E2115" si="10007">A55</f>
        <v>13</v>
      </c>
      <c r="B2106" s="86" t="str">
        <f t="shared" si="10007"/>
        <v>PRE-09740</v>
      </c>
      <c r="C2106" s="86" t="str">
        <f t="shared" si="10007"/>
        <v>SPP FH - Pine Lake N 13633</v>
      </c>
      <c r="D2106" s="2" t="str">
        <f t="shared" si="10007"/>
        <v>PRE-09740.2</v>
      </c>
      <c r="E2106" s="141" t="str">
        <f t="shared" si="10007"/>
        <v>SPP FH - Pine Lake N 13633 -S&amp;E/R&amp;C</v>
      </c>
      <c r="I2106" s="178">
        <v>0</v>
      </c>
      <c r="J2106" s="166">
        <f t="shared" ref="J2106:U2115" si="10008">+(SUMIFS(J$392:J$607,$A$392:$A$607,$A2106,$D$392:$D$607,$D2106))-(SUMIFS(J$828:J$1043,$A$828:$A$1043,$A2106,$D$828:$D$1043,$D2106))+(SUMIFS(J$1046:J$1237,$A$1046:$A$1237,$A2106,$D$1046:$D$1237,$D2106))-(SUMIFS(J$1848:J$2052,$A$1848:$A$2052,$A2106,$D$1848:$D$2052,$D2106))</f>
        <v>0</v>
      </c>
      <c r="K2106" s="166">
        <f t="shared" si="10008"/>
        <v>0</v>
      </c>
      <c r="L2106" s="166">
        <f t="shared" si="10008"/>
        <v>0</v>
      </c>
      <c r="M2106" s="166">
        <f t="shared" si="10008"/>
        <v>0</v>
      </c>
      <c r="N2106" s="166">
        <f t="shared" si="10008"/>
        <v>0</v>
      </c>
      <c r="O2106" s="166">
        <f t="shared" si="10008"/>
        <v>0</v>
      </c>
      <c r="P2106" s="166">
        <f t="shared" si="10008"/>
        <v>0</v>
      </c>
      <c r="Q2106" s="166">
        <f t="shared" si="10008"/>
        <v>0</v>
      </c>
      <c r="R2106" s="166">
        <f t="shared" si="10008"/>
        <v>0</v>
      </c>
      <c r="S2106" s="166">
        <f t="shared" si="10008"/>
        <v>10687.66</v>
      </c>
      <c r="T2106" s="166">
        <f t="shared" si="10008"/>
        <v>25006.55</v>
      </c>
      <c r="U2106" s="166">
        <f t="shared" si="10008"/>
        <v>33334.31</v>
      </c>
      <c r="W2106" s="166">
        <f t="shared" ref="W2106:AH2115" si="10009">+(SUMIFS(W$392:W$607,$A$392:$A$607,$A2106,$D$392:$D$607,$D2106))-(SUMIFS(W$828:W$1043,$A$828:$A$1043,$A2106,$D$828:$D$1043,$D2106))+(SUMIFS(W$1046:W$1237,$A$1046:$A$1237,$A2106,$D$1046:$D$1237,$D2106))-(SUMIFS(W$1848:W$2052,$A$1848:$A$2052,$A2106,$D$1848:$D$2052,$D2106))</f>
        <v>29569.019999999997</v>
      </c>
      <c r="X2106" s="166">
        <f t="shared" si="10009"/>
        <v>120186.52000000002</v>
      </c>
      <c r="Y2106" s="166">
        <f t="shared" si="10009"/>
        <v>118717.98000000003</v>
      </c>
      <c r="Z2106" s="166">
        <f t="shared" si="10009"/>
        <v>118852.05000000003</v>
      </c>
      <c r="AA2106" s="166">
        <f t="shared" si="10009"/>
        <v>118852.05000000003</v>
      </c>
      <c r="AB2106" s="166">
        <f t="shared" si="10009"/>
        <v>118852.05000000003</v>
      </c>
      <c r="AC2106" s="166">
        <f t="shared" si="10009"/>
        <v>118852.05000000003</v>
      </c>
      <c r="AD2106" s="166">
        <f t="shared" si="10009"/>
        <v>118657.34212000003</v>
      </c>
      <c r="AE2106" s="166">
        <f t="shared" si="10009"/>
        <v>118462.63424000004</v>
      </c>
      <c r="AF2106" s="166">
        <f t="shared" si="10009"/>
        <v>118267.92636000003</v>
      </c>
      <c r="AG2106" s="166">
        <f t="shared" si="10009"/>
        <v>118073.21848000003</v>
      </c>
      <c r="AH2106" s="166">
        <f t="shared" si="10009"/>
        <v>117878.51060000004</v>
      </c>
      <c r="AI2106" s="166"/>
      <c r="AJ2106" s="166">
        <f t="shared" si="9991"/>
        <v>117675.68405833337</v>
      </c>
      <c r="AK2106" s="166">
        <f t="shared" ref="AK2106:AU2115" si="10010">+(SUMIFS(AK$392:AK$607,$A$392:$A$607,$A2106,$D$392:$D$607,$D2106))-(SUMIFS(AK$828:AK$1043,$A$828:$A$1043,$A2106,$D$828:$D$1043,$D2106))+(SUMIFS(AK$1046:AK$1237,$A$1046:$A$1237,$A2106,$D$1046:$D$1237,$D2106))-(SUMIFS(AK$1848:AK$2052,$A$1848:$A$2052,$A2106,$D$1848:$D$2052,$D2106))</f>
        <v>117472.8575166667</v>
      </c>
      <c r="AL2106" s="166">
        <f t="shared" si="10010"/>
        <v>117270.03097500003</v>
      </c>
      <c r="AM2106" s="166">
        <f t="shared" si="10010"/>
        <v>117067.20443333336</v>
      </c>
      <c r="AN2106" s="166">
        <f t="shared" si="10010"/>
        <v>116864.37789166669</v>
      </c>
      <c r="AO2106" s="166">
        <f t="shared" si="10010"/>
        <v>116661.55135000002</v>
      </c>
      <c r="AP2106" s="166">
        <f t="shared" si="10010"/>
        <v>116458.72480833335</v>
      </c>
      <c r="AQ2106" s="166">
        <f t="shared" si="10010"/>
        <v>116255.8982666667</v>
      </c>
      <c r="AR2106" s="166">
        <f t="shared" si="10010"/>
        <v>116053.07172500003</v>
      </c>
      <c r="AS2106" s="166">
        <f t="shared" si="10010"/>
        <v>115850.24518333336</v>
      </c>
      <c r="AT2106" s="166">
        <f t="shared" si="10010"/>
        <v>115647.41864166669</v>
      </c>
      <c r="AU2106" s="166">
        <f t="shared" si="10010"/>
        <v>115444.59210000002</v>
      </c>
      <c r="AW2106" s="166">
        <f t="shared" ref="AW2106:BH2115" si="10011">+(SUMIFS(AW$392:AW$607,$A$392:$A$607,$A2106,$D$392:$D$607,$D2106))-(SUMIFS(AW$828:AW$1043,$A$828:$A$1043,$A2106,$D$828:$D$1043,$D2106))+(SUMIFS(AW$1046:AW$1237,$A$1046:$A$1237,$A2106,$D$1046:$D$1237,$D2106))-(SUMIFS(AW$1848:AW$2052,$A$1848:$A$2052,$A2106,$D$1848:$D$2052,$D2106))</f>
        <v>115241.76555833335</v>
      </c>
      <c r="AX2106" s="166">
        <f t="shared" si="10011"/>
        <v>115038.9390166667</v>
      </c>
      <c r="AY2106" s="166">
        <f t="shared" si="10011"/>
        <v>114836.11247500003</v>
      </c>
      <c r="AZ2106" s="166">
        <f t="shared" si="10011"/>
        <v>114633.28593333338</v>
      </c>
      <c r="BA2106" s="166">
        <f t="shared" si="10011"/>
        <v>114430.45939166671</v>
      </c>
      <c r="BB2106" s="166">
        <f t="shared" si="10011"/>
        <v>114227.63285000004</v>
      </c>
      <c r="BC2106" s="166">
        <f t="shared" si="10011"/>
        <v>114024.80630833337</v>
      </c>
      <c r="BD2106" s="166">
        <f t="shared" si="10011"/>
        <v>113821.9797666667</v>
      </c>
      <c r="BE2106" s="166">
        <f t="shared" si="10011"/>
        <v>113619.15322500003</v>
      </c>
      <c r="BF2106" s="166">
        <f t="shared" si="10011"/>
        <v>113416.32668333336</v>
      </c>
      <c r="BG2106" s="166">
        <f t="shared" si="10011"/>
        <v>113213.50014166669</v>
      </c>
      <c r="BH2106" s="166">
        <f t="shared" si="10011"/>
        <v>113010.67360000004</v>
      </c>
    </row>
    <row r="2107" spans="1:60" ht="16.5" customHeight="1" outlineLevel="1" x14ac:dyDescent="0.25">
      <c r="A2107" s="2">
        <f t="shared" si="10007"/>
        <v>13</v>
      </c>
      <c r="B2107" s="86" t="str">
        <f t="shared" si="10007"/>
        <v>PRE-09740</v>
      </c>
      <c r="C2107" s="86" t="str">
        <f t="shared" si="10007"/>
        <v>SPP FH - Pine Lake N 13633</v>
      </c>
      <c r="D2107" s="2" t="str">
        <f t="shared" si="10007"/>
        <v>A2770874</v>
      </c>
      <c r="E2107" s="141" t="str">
        <f t="shared" si="10007"/>
        <v>SPP FH - Pine Lake 13633 - R&amp;C</v>
      </c>
      <c r="I2107" s="178">
        <v>0</v>
      </c>
      <c r="J2107" s="166">
        <f t="shared" si="10008"/>
        <v>0</v>
      </c>
      <c r="K2107" s="166">
        <f t="shared" si="10008"/>
        <v>0</v>
      </c>
      <c r="L2107" s="166">
        <f t="shared" si="10008"/>
        <v>0</v>
      </c>
      <c r="M2107" s="166">
        <f t="shared" si="10008"/>
        <v>0</v>
      </c>
      <c r="N2107" s="166">
        <f t="shared" si="10008"/>
        <v>0</v>
      </c>
      <c r="O2107" s="166">
        <f t="shared" si="10008"/>
        <v>0</v>
      </c>
      <c r="P2107" s="166">
        <f t="shared" si="10008"/>
        <v>0</v>
      </c>
      <c r="Q2107" s="166">
        <f t="shared" si="10008"/>
        <v>0</v>
      </c>
      <c r="R2107" s="166">
        <f t="shared" si="10008"/>
        <v>0</v>
      </c>
      <c r="S2107" s="166">
        <f t="shared" si="10008"/>
        <v>0</v>
      </c>
      <c r="T2107" s="166">
        <f t="shared" si="10008"/>
        <v>0</v>
      </c>
      <c r="U2107" s="166">
        <f t="shared" si="10008"/>
        <v>0</v>
      </c>
      <c r="W2107" s="166">
        <f t="shared" si="10009"/>
        <v>0</v>
      </c>
      <c r="X2107" s="166">
        <f t="shared" si="10009"/>
        <v>1145.2</v>
      </c>
      <c r="Y2107" s="166">
        <f t="shared" si="10009"/>
        <v>1145.2</v>
      </c>
      <c r="Z2107" s="166">
        <f t="shared" si="10009"/>
        <v>1145.2</v>
      </c>
      <c r="AA2107" s="166">
        <f t="shared" si="10009"/>
        <v>1145.2</v>
      </c>
      <c r="AB2107" s="166">
        <f t="shared" si="10009"/>
        <v>1145.2</v>
      </c>
      <c r="AC2107" s="166">
        <f t="shared" si="10009"/>
        <v>1142.9100000000001</v>
      </c>
      <c r="AD2107" s="166">
        <f t="shared" si="10009"/>
        <v>1140.6200000000001</v>
      </c>
      <c r="AE2107" s="166">
        <f t="shared" si="10009"/>
        <v>1138.3300000000002</v>
      </c>
      <c r="AF2107" s="166">
        <f t="shared" si="10009"/>
        <v>1136.04</v>
      </c>
      <c r="AG2107" s="166">
        <f t="shared" si="10009"/>
        <v>1133.75</v>
      </c>
      <c r="AH2107" s="166">
        <f t="shared" si="10009"/>
        <v>1132.46</v>
      </c>
      <c r="AI2107" s="166"/>
      <c r="AJ2107" s="166">
        <f t="shared" si="9991"/>
        <v>1131.1116666666667</v>
      </c>
      <c r="AK2107" s="166">
        <f t="shared" si="10010"/>
        <v>1129.7633333333333</v>
      </c>
      <c r="AL2107" s="166">
        <f t="shared" si="10010"/>
        <v>1128.415</v>
      </c>
      <c r="AM2107" s="166">
        <f t="shared" si="10010"/>
        <v>1127.0666666666668</v>
      </c>
      <c r="AN2107" s="166">
        <f t="shared" si="10010"/>
        <v>1125.7183333333332</v>
      </c>
      <c r="AO2107" s="166">
        <f t="shared" si="10010"/>
        <v>1124.3700000000001</v>
      </c>
      <c r="AP2107" s="166">
        <f t="shared" si="10010"/>
        <v>1123.0216666666668</v>
      </c>
      <c r="AQ2107" s="166">
        <f t="shared" si="10010"/>
        <v>1121.6733333333334</v>
      </c>
      <c r="AR2107" s="166">
        <f t="shared" si="10010"/>
        <v>1120.325</v>
      </c>
      <c r="AS2107" s="166">
        <f t="shared" si="10010"/>
        <v>1118.9766666666667</v>
      </c>
      <c r="AT2107" s="166">
        <f t="shared" si="10010"/>
        <v>1117.6283333333333</v>
      </c>
      <c r="AU2107" s="166">
        <f t="shared" si="10010"/>
        <v>1116.28</v>
      </c>
      <c r="AW2107" s="166">
        <f t="shared" si="10011"/>
        <v>1114.9316666666668</v>
      </c>
      <c r="AX2107" s="166">
        <f t="shared" si="10011"/>
        <v>1113.5833333333333</v>
      </c>
      <c r="AY2107" s="166">
        <f t="shared" si="10011"/>
        <v>1112.2350000000001</v>
      </c>
      <c r="AZ2107" s="166">
        <f t="shared" si="10011"/>
        <v>1110.8866666666668</v>
      </c>
      <c r="BA2107" s="166">
        <f t="shared" si="10011"/>
        <v>1109.5383333333332</v>
      </c>
      <c r="BB2107" s="166">
        <f t="shared" si="10011"/>
        <v>1108.19</v>
      </c>
      <c r="BC2107" s="166">
        <f t="shared" si="10011"/>
        <v>1106.8416666666667</v>
      </c>
      <c r="BD2107" s="166">
        <f t="shared" si="10011"/>
        <v>1105.4933333333333</v>
      </c>
      <c r="BE2107" s="166">
        <f t="shared" si="10011"/>
        <v>1104.145</v>
      </c>
      <c r="BF2107" s="166">
        <f t="shared" si="10011"/>
        <v>1102.7966666666669</v>
      </c>
      <c r="BG2107" s="166">
        <f t="shared" si="10011"/>
        <v>1101.4483333333333</v>
      </c>
      <c r="BH2107" s="166">
        <f t="shared" si="10011"/>
        <v>1100.1000000000001</v>
      </c>
    </row>
    <row r="2108" spans="1:60" ht="16.5" customHeight="1" outlineLevel="1" x14ac:dyDescent="0.25">
      <c r="A2108" s="2">
        <f t="shared" si="10007"/>
        <v>13</v>
      </c>
      <c r="B2108" s="86" t="str">
        <f t="shared" si="10007"/>
        <v>PRE-09740</v>
      </c>
      <c r="C2108" s="86" t="str">
        <f t="shared" si="10007"/>
        <v>SPP FH - Pine Lake N 13633</v>
      </c>
      <c r="D2108" s="2" t="str">
        <f t="shared" si="10007"/>
        <v>A2775269</v>
      </c>
      <c r="E2108" s="141" t="str">
        <f t="shared" si="10007"/>
        <v>PINE LAKE 13633 OCRs - 4 TAV</v>
      </c>
      <c r="I2108" s="178">
        <v>0</v>
      </c>
      <c r="J2108" s="166">
        <f t="shared" si="10008"/>
        <v>0</v>
      </c>
      <c r="K2108" s="166">
        <f t="shared" si="10008"/>
        <v>0</v>
      </c>
      <c r="L2108" s="166">
        <f t="shared" si="10008"/>
        <v>0</v>
      </c>
      <c r="M2108" s="166">
        <f t="shared" si="10008"/>
        <v>0</v>
      </c>
      <c r="N2108" s="166">
        <f t="shared" si="10008"/>
        <v>0</v>
      </c>
      <c r="O2108" s="166">
        <f t="shared" si="10008"/>
        <v>0</v>
      </c>
      <c r="P2108" s="166">
        <f t="shared" si="10008"/>
        <v>0</v>
      </c>
      <c r="Q2108" s="166">
        <f t="shared" si="10008"/>
        <v>0</v>
      </c>
      <c r="R2108" s="166">
        <f t="shared" si="10008"/>
        <v>0</v>
      </c>
      <c r="S2108" s="166">
        <f t="shared" si="10008"/>
        <v>0</v>
      </c>
      <c r="T2108" s="166">
        <f t="shared" si="10008"/>
        <v>0</v>
      </c>
      <c r="U2108" s="166">
        <f t="shared" si="10008"/>
        <v>0</v>
      </c>
      <c r="W2108" s="166">
        <f t="shared" si="10009"/>
        <v>0</v>
      </c>
      <c r="X2108" s="166">
        <f t="shared" si="10009"/>
        <v>0</v>
      </c>
      <c r="Y2108" s="166">
        <f t="shared" si="10009"/>
        <v>0</v>
      </c>
      <c r="Z2108" s="166">
        <f t="shared" si="10009"/>
        <v>11650.600000000002</v>
      </c>
      <c r="AA2108" s="166">
        <f t="shared" si="10009"/>
        <v>17011.990000000002</v>
      </c>
      <c r="AB2108" s="166">
        <f t="shared" si="10009"/>
        <v>17011.990000000002</v>
      </c>
      <c r="AC2108" s="166">
        <f t="shared" si="10009"/>
        <v>17011.990000000002</v>
      </c>
      <c r="AD2108" s="166">
        <f t="shared" si="10009"/>
        <v>16809.260000000002</v>
      </c>
      <c r="AE2108" s="166">
        <f t="shared" si="10009"/>
        <v>16606.530000000002</v>
      </c>
      <c r="AF2108" s="166">
        <f t="shared" si="10009"/>
        <v>16403.800000000003</v>
      </c>
      <c r="AG2108" s="166">
        <f t="shared" si="10009"/>
        <v>16201.070000000002</v>
      </c>
      <c r="AH2108" s="166">
        <f t="shared" si="10009"/>
        <v>15998.340000000002</v>
      </c>
      <c r="AI2108" s="166"/>
      <c r="AJ2108" s="166">
        <f t="shared" si="9991"/>
        <v>15795.610000000002</v>
      </c>
      <c r="AK2108" s="166">
        <f t="shared" si="10010"/>
        <v>15592.880000000001</v>
      </c>
      <c r="AL2108" s="166">
        <f t="shared" si="10010"/>
        <v>15390.150000000001</v>
      </c>
      <c r="AM2108" s="166">
        <f t="shared" si="10010"/>
        <v>15187.420000000002</v>
      </c>
      <c r="AN2108" s="166">
        <f t="shared" si="10010"/>
        <v>14984.690000000002</v>
      </c>
      <c r="AO2108" s="166">
        <f t="shared" si="10010"/>
        <v>14781.960000000003</v>
      </c>
      <c r="AP2108" s="166">
        <f t="shared" si="10010"/>
        <v>14579.230000000001</v>
      </c>
      <c r="AQ2108" s="166">
        <f t="shared" si="10010"/>
        <v>14376.500000000002</v>
      </c>
      <c r="AR2108" s="166">
        <f t="shared" si="10010"/>
        <v>14173.770000000002</v>
      </c>
      <c r="AS2108" s="166">
        <f t="shared" si="10010"/>
        <v>13971.04</v>
      </c>
      <c r="AT2108" s="166">
        <f t="shared" si="10010"/>
        <v>13768.310000000001</v>
      </c>
      <c r="AU2108" s="166">
        <f t="shared" si="10010"/>
        <v>13565.580000000002</v>
      </c>
      <c r="AW2108" s="166">
        <f t="shared" si="10011"/>
        <v>13362.850000000002</v>
      </c>
      <c r="AX2108" s="166">
        <f t="shared" si="10011"/>
        <v>13160.120000000003</v>
      </c>
      <c r="AY2108" s="166">
        <f t="shared" si="10011"/>
        <v>12957.390000000001</v>
      </c>
      <c r="AZ2108" s="166">
        <f t="shared" si="10011"/>
        <v>12754.660000000002</v>
      </c>
      <c r="BA2108" s="166">
        <f t="shared" si="10011"/>
        <v>12551.930000000002</v>
      </c>
      <c r="BB2108" s="166">
        <f t="shared" si="10011"/>
        <v>12349.200000000003</v>
      </c>
      <c r="BC2108" s="166">
        <f t="shared" si="10011"/>
        <v>12146.470000000003</v>
      </c>
      <c r="BD2108" s="166">
        <f t="shared" si="10011"/>
        <v>11943.740000000003</v>
      </c>
      <c r="BE2108" s="166">
        <f t="shared" si="10011"/>
        <v>11741.010000000004</v>
      </c>
      <c r="BF2108" s="166">
        <f t="shared" si="10011"/>
        <v>11538.280000000004</v>
      </c>
      <c r="BG2108" s="166">
        <f t="shared" si="10011"/>
        <v>11335.550000000005</v>
      </c>
      <c r="BH2108" s="166">
        <f t="shared" si="10011"/>
        <v>11132.820000000005</v>
      </c>
    </row>
    <row r="2109" spans="1:60" ht="16.5" customHeight="1" outlineLevel="1" x14ac:dyDescent="0.25">
      <c r="A2109" s="2">
        <f t="shared" si="10007"/>
        <v>14</v>
      </c>
      <c r="B2109" s="86" t="str">
        <f t="shared" si="10007"/>
        <v>PRE-10057</v>
      </c>
      <c r="C2109" s="86" t="str">
        <f t="shared" si="10007"/>
        <v>SPP FH - Hopewell 13148</v>
      </c>
      <c r="D2109" s="2" t="str">
        <f t="shared" si="10007"/>
        <v>PRE-10057.2</v>
      </c>
      <c r="E2109" s="141" t="str">
        <f t="shared" si="10007"/>
        <v>SPP FH - Hopewell 13148 - S&amp;E/R&amp;C</v>
      </c>
      <c r="I2109" s="178">
        <v>0</v>
      </c>
      <c r="J2109" s="166">
        <f t="shared" si="10008"/>
        <v>0</v>
      </c>
      <c r="K2109" s="166">
        <f t="shared" si="10008"/>
        <v>0</v>
      </c>
      <c r="L2109" s="166">
        <f t="shared" si="10008"/>
        <v>0</v>
      </c>
      <c r="M2109" s="166">
        <f t="shared" si="10008"/>
        <v>0</v>
      </c>
      <c r="N2109" s="166">
        <f t="shared" si="10008"/>
        <v>0</v>
      </c>
      <c r="O2109" s="166">
        <f t="shared" si="10008"/>
        <v>0</v>
      </c>
      <c r="P2109" s="166">
        <f t="shared" si="10008"/>
        <v>0</v>
      </c>
      <c r="Q2109" s="166">
        <f t="shared" si="10008"/>
        <v>0</v>
      </c>
      <c r="R2109" s="166">
        <f t="shared" si="10008"/>
        <v>0</v>
      </c>
      <c r="S2109" s="166">
        <f t="shared" si="10008"/>
        <v>0</v>
      </c>
      <c r="T2109" s="166">
        <f t="shared" si="10008"/>
        <v>0</v>
      </c>
      <c r="U2109" s="166">
        <f t="shared" si="10008"/>
        <v>0</v>
      </c>
      <c r="W2109" s="166">
        <f t="shared" si="10009"/>
        <v>0</v>
      </c>
      <c r="X2109" s="166">
        <f t="shared" si="10009"/>
        <v>0</v>
      </c>
      <c r="Y2109" s="166">
        <f t="shared" si="10009"/>
        <v>0</v>
      </c>
      <c r="Z2109" s="166">
        <f t="shared" si="10009"/>
        <v>0</v>
      </c>
      <c r="AA2109" s="166">
        <f t="shared" si="10009"/>
        <v>0</v>
      </c>
      <c r="AB2109" s="166">
        <f t="shared" si="10009"/>
        <v>0</v>
      </c>
      <c r="AC2109" s="166">
        <f t="shared" si="10009"/>
        <v>0</v>
      </c>
      <c r="AD2109" s="166">
        <f t="shared" si="10009"/>
        <v>0</v>
      </c>
      <c r="AE2109" s="166">
        <f t="shared" si="10009"/>
        <v>0</v>
      </c>
      <c r="AF2109" s="166">
        <f t="shared" si="10009"/>
        <v>0</v>
      </c>
      <c r="AG2109" s="166">
        <f t="shared" si="10009"/>
        <v>29493.059999999998</v>
      </c>
      <c r="AH2109" s="166">
        <f t="shared" si="10009"/>
        <v>35694.149999999994</v>
      </c>
      <c r="AI2109" s="166"/>
      <c r="AJ2109" s="166">
        <f t="shared" si="9991"/>
        <v>35694.149999999994</v>
      </c>
      <c r="AK2109" s="166">
        <f t="shared" si="10010"/>
        <v>35694.149999999994</v>
      </c>
      <c r="AL2109" s="166">
        <f t="shared" si="10010"/>
        <v>526712.9</v>
      </c>
      <c r="AM2109" s="166">
        <f t="shared" si="10010"/>
        <v>1254786.81</v>
      </c>
      <c r="AN2109" s="166">
        <f t="shared" si="10010"/>
        <v>1254786.81</v>
      </c>
      <c r="AO2109" s="166">
        <f t="shared" si="10010"/>
        <v>1254786.81</v>
      </c>
      <c r="AP2109" s="166">
        <f t="shared" si="10010"/>
        <v>1254786.81</v>
      </c>
      <c r="AQ2109" s="166">
        <f t="shared" si="10010"/>
        <v>1252465.4503990002</v>
      </c>
      <c r="AR2109" s="166">
        <f t="shared" si="10010"/>
        <v>1250144.0907979999</v>
      </c>
      <c r="AS2109" s="166">
        <f t="shared" si="10010"/>
        <v>1247822.731197</v>
      </c>
      <c r="AT2109" s="166">
        <f t="shared" si="10010"/>
        <v>1245501.3715960002</v>
      </c>
      <c r="AU2109" s="166">
        <f t="shared" si="10010"/>
        <v>1243180.0119950001</v>
      </c>
      <c r="AW2109" s="166">
        <f t="shared" si="10011"/>
        <v>1240858.652394</v>
      </c>
      <c r="AX2109" s="166">
        <f t="shared" si="10011"/>
        <v>1238537.2927930001</v>
      </c>
      <c r="AY2109" s="166">
        <f t="shared" si="10011"/>
        <v>1236215.933192</v>
      </c>
      <c r="AZ2109" s="166">
        <f t="shared" si="10011"/>
        <v>1233894.5735909999</v>
      </c>
      <c r="BA2109" s="166">
        <f t="shared" si="10011"/>
        <v>1231573.2139900001</v>
      </c>
      <c r="BB2109" s="166">
        <f t="shared" si="10011"/>
        <v>1229251.854389</v>
      </c>
      <c r="BC2109" s="166">
        <f t="shared" si="10011"/>
        <v>1226930.4947880001</v>
      </c>
      <c r="BD2109" s="166">
        <f t="shared" si="10011"/>
        <v>1224609.135187</v>
      </c>
      <c r="BE2109" s="166">
        <f t="shared" si="10011"/>
        <v>1222287.7755859999</v>
      </c>
      <c r="BF2109" s="166">
        <f t="shared" si="10011"/>
        <v>1219966.4159850001</v>
      </c>
      <c r="BG2109" s="166">
        <f t="shared" si="10011"/>
        <v>1217645.0563840002</v>
      </c>
      <c r="BH2109" s="166">
        <f t="shared" si="10011"/>
        <v>1215323.6967829999</v>
      </c>
    </row>
    <row r="2110" spans="1:60" ht="16.5" customHeight="1" outlineLevel="1" x14ac:dyDescent="0.25">
      <c r="A2110" s="2">
        <f t="shared" si="10007"/>
        <v>15</v>
      </c>
      <c r="B2110" s="86" t="str">
        <f t="shared" si="10007"/>
        <v>PRE-10058</v>
      </c>
      <c r="C2110" s="86" t="str">
        <f t="shared" si="10007"/>
        <v>SPP FH - 14th St 13048</v>
      </c>
      <c r="D2110" s="2" t="str">
        <f t="shared" si="10007"/>
        <v>PRE-10058.1</v>
      </c>
      <c r="E2110" s="141" t="str">
        <f t="shared" si="10007"/>
        <v>SPP FH - 14th St 13048 - OH</v>
      </c>
      <c r="I2110" s="178">
        <v>0</v>
      </c>
      <c r="J2110" s="166">
        <f t="shared" si="10008"/>
        <v>0</v>
      </c>
      <c r="K2110" s="166">
        <f t="shared" si="10008"/>
        <v>0</v>
      </c>
      <c r="L2110" s="166">
        <f t="shared" si="10008"/>
        <v>0</v>
      </c>
      <c r="M2110" s="166">
        <f t="shared" si="10008"/>
        <v>0</v>
      </c>
      <c r="N2110" s="166">
        <f t="shared" si="10008"/>
        <v>0</v>
      </c>
      <c r="O2110" s="166">
        <f t="shared" si="10008"/>
        <v>0</v>
      </c>
      <c r="P2110" s="166">
        <f t="shared" si="10008"/>
        <v>0</v>
      </c>
      <c r="Q2110" s="166">
        <f t="shared" si="10008"/>
        <v>0</v>
      </c>
      <c r="R2110" s="166">
        <f t="shared" si="10008"/>
        <v>0</v>
      </c>
      <c r="S2110" s="166">
        <f t="shared" si="10008"/>
        <v>0</v>
      </c>
      <c r="T2110" s="166">
        <f t="shared" si="10008"/>
        <v>0</v>
      </c>
      <c r="U2110" s="166">
        <f t="shared" si="10008"/>
        <v>0</v>
      </c>
      <c r="W2110" s="166">
        <f t="shared" si="10009"/>
        <v>0</v>
      </c>
      <c r="X2110" s="166">
        <f t="shared" si="10009"/>
        <v>0</v>
      </c>
      <c r="Y2110" s="166">
        <f t="shared" si="10009"/>
        <v>0</v>
      </c>
      <c r="Z2110" s="166">
        <f t="shared" si="10009"/>
        <v>0</v>
      </c>
      <c r="AA2110" s="166">
        <f t="shared" si="10009"/>
        <v>0</v>
      </c>
      <c r="AB2110" s="166">
        <f t="shared" si="10009"/>
        <v>0</v>
      </c>
      <c r="AC2110" s="166">
        <f t="shared" si="10009"/>
        <v>0</v>
      </c>
      <c r="AD2110" s="166">
        <f t="shared" si="10009"/>
        <v>0</v>
      </c>
      <c r="AE2110" s="166">
        <f t="shared" si="10009"/>
        <v>0</v>
      </c>
      <c r="AF2110" s="166">
        <f t="shared" si="10009"/>
        <v>0</v>
      </c>
      <c r="AG2110" s="166">
        <f t="shared" si="10009"/>
        <v>0</v>
      </c>
      <c r="AH2110" s="166">
        <f t="shared" si="10009"/>
        <v>3850.3300000000004</v>
      </c>
      <c r="AI2110" s="166"/>
      <c r="AJ2110" s="166">
        <f t="shared" si="9991"/>
        <v>3850.3300000000004</v>
      </c>
      <c r="AK2110" s="166">
        <f t="shared" si="10010"/>
        <v>3850.3300000000004</v>
      </c>
      <c r="AL2110" s="166">
        <f t="shared" si="10010"/>
        <v>714710.20499999996</v>
      </c>
      <c r="AM2110" s="166">
        <f t="shared" si="10010"/>
        <v>860803.95499999996</v>
      </c>
      <c r="AN2110" s="166">
        <f t="shared" si="10010"/>
        <v>1226038.33</v>
      </c>
      <c r="AO2110" s="166">
        <f t="shared" si="10010"/>
        <v>1664319.58</v>
      </c>
      <c r="AP2110" s="166">
        <f t="shared" si="10010"/>
        <v>2078428.2508153336</v>
      </c>
      <c r="AQ2110" s="166">
        <f t="shared" si="10010"/>
        <v>2074577.4630780003</v>
      </c>
      <c r="AR2110" s="166">
        <f t="shared" si="10010"/>
        <v>2070726.6753406669</v>
      </c>
      <c r="AS2110" s="166">
        <f t="shared" si="10010"/>
        <v>2066875.8876033335</v>
      </c>
      <c r="AT2110" s="166">
        <f t="shared" si="10010"/>
        <v>2063025.0998660002</v>
      </c>
      <c r="AU2110" s="166">
        <f t="shared" si="10010"/>
        <v>2059174.3121286668</v>
      </c>
      <c r="AW2110" s="166">
        <f t="shared" si="10011"/>
        <v>2055323.5243913336</v>
      </c>
      <c r="AX2110" s="166">
        <f t="shared" si="10011"/>
        <v>2051472.7366540001</v>
      </c>
      <c r="AY2110" s="166">
        <f t="shared" si="10011"/>
        <v>2047621.9489166669</v>
      </c>
      <c r="AZ2110" s="166">
        <f t="shared" si="10011"/>
        <v>2043771.1611793337</v>
      </c>
      <c r="BA2110" s="166">
        <f t="shared" si="10011"/>
        <v>2039920.3734420002</v>
      </c>
      <c r="BB2110" s="166">
        <f t="shared" si="10011"/>
        <v>2036069.585704667</v>
      </c>
      <c r="BC2110" s="166">
        <f t="shared" si="10011"/>
        <v>2032218.7979673336</v>
      </c>
      <c r="BD2110" s="166">
        <f t="shared" si="10011"/>
        <v>2028368.0102300004</v>
      </c>
      <c r="BE2110" s="166">
        <f t="shared" si="10011"/>
        <v>2024517.2224926669</v>
      </c>
      <c r="BF2110" s="166">
        <f t="shared" si="10011"/>
        <v>2020666.4347553337</v>
      </c>
      <c r="BG2110" s="166">
        <f t="shared" si="10011"/>
        <v>2016815.6470180003</v>
      </c>
      <c r="BH2110" s="166">
        <f t="shared" si="10011"/>
        <v>2012964.8592806668</v>
      </c>
    </row>
    <row r="2111" spans="1:60" ht="16.5" customHeight="1" outlineLevel="1" x14ac:dyDescent="0.25">
      <c r="A2111" s="2">
        <f t="shared" si="10007"/>
        <v>15</v>
      </c>
      <c r="B2111" s="86" t="str">
        <f t="shared" si="10007"/>
        <v>PRE-10058</v>
      </c>
      <c r="C2111" s="86" t="str">
        <f t="shared" si="10007"/>
        <v>SPP FH - 14th St 13048</v>
      </c>
      <c r="D2111" s="2" t="str">
        <f t="shared" si="10007"/>
        <v>PRE-10058.2</v>
      </c>
      <c r="E2111" s="141" t="str">
        <f t="shared" si="10007"/>
        <v>SPP FH - 14th St 13048 - S&amp;E/R&amp;C</v>
      </c>
      <c r="I2111" s="178">
        <v>0</v>
      </c>
      <c r="J2111" s="166">
        <f t="shared" si="10008"/>
        <v>0</v>
      </c>
      <c r="K2111" s="166">
        <f t="shared" si="10008"/>
        <v>0</v>
      </c>
      <c r="L2111" s="166">
        <f t="shared" si="10008"/>
        <v>0</v>
      </c>
      <c r="M2111" s="166">
        <f t="shared" si="10008"/>
        <v>0</v>
      </c>
      <c r="N2111" s="166">
        <f t="shared" si="10008"/>
        <v>0</v>
      </c>
      <c r="O2111" s="166">
        <f t="shared" si="10008"/>
        <v>0</v>
      </c>
      <c r="P2111" s="166">
        <f t="shared" si="10008"/>
        <v>0</v>
      </c>
      <c r="Q2111" s="166">
        <f t="shared" si="10008"/>
        <v>0</v>
      </c>
      <c r="R2111" s="166">
        <f t="shared" si="10008"/>
        <v>0</v>
      </c>
      <c r="S2111" s="166">
        <f t="shared" si="10008"/>
        <v>0</v>
      </c>
      <c r="T2111" s="166">
        <f t="shared" si="10008"/>
        <v>0</v>
      </c>
      <c r="U2111" s="166">
        <f t="shared" si="10008"/>
        <v>0</v>
      </c>
      <c r="W2111" s="166">
        <f t="shared" si="10009"/>
        <v>0</v>
      </c>
      <c r="X2111" s="166">
        <f t="shared" si="10009"/>
        <v>0</v>
      </c>
      <c r="Y2111" s="166">
        <f t="shared" si="10009"/>
        <v>0</v>
      </c>
      <c r="Z2111" s="166">
        <f t="shared" si="10009"/>
        <v>0</v>
      </c>
      <c r="AA2111" s="166">
        <f t="shared" si="10009"/>
        <v>0</v>
      </c>
      <c r="AB2111" s="166">
        <f t="shared" si="10009"/>
        <v>0</v>
      </c>
      <c r="AC2111" s="166">
        <f t="shared" si="10009"/>
        <v>0</v>
      </c>
      <c r="AD2111" s="166">
        <f t="shared" si="10009"/>
        <v>0</v>
      </c>
      <c r="AE2111" s="166">
        <f t="shared" si="10009"/>
        <v>0</v>
      </c>
      <c r="AF2111" s="166">
        <f t="shared" si="10009"/>
        <v>0</v>
      </c>
      <c r="AG2111" s="166">
        <f t="shared" si="10009"/>
        <v>0</v>
      </c>
      <c r="AH2111" s="166">
        <f t="shared" si="10009"/>
        <v>2242.5500000000002</v>
      </c>
      <c r="AI2111" s="166"/>
      <c r="AJ2111" s="166">
        <f t="shared" si="9991"/>
        <v>2242.5500000000002</v>
      </c>
      <c r="AK2111" s="166">
        <f t="shared" si="10010"/>
        <v>2242.5500000000002</v>
      </c>
      <c r="AL2111" s="166">
        <f t="shared" si="10010"/>
        <v>2242.5500000000002</v>
      </c>
      <c r="AM2111" s="166">
        <f t="shared" si="10010"/>
        <v>2242.5500000000002</v>
      </c>
      <c r="AN2111" s="166">
        <f t="shared" si="10010"/>
        <v>2242.5500000000002</v>
      </c>
      <c r="AO2111" s="166">
        <f t="shared" si="10010"/>
        <v>2242.5500000000002</v>
      </c>
      <c r="AP2111" s="166">
        <f t="shared" si="10010"/>
        <v>2238.405811666667</v>
      </c>
      <c r="AQ2111" s="166">
        <f t="shared" si="10010"/>
        <v>2234.2616233333333</v>
      </c>
      <c r="AR2111" s="166">
        <f t="shared" si="10010"/>
        <v>2230.1174350000001</v>
      </c>
      <c r="AS2111" s="166">
        <f t="shared" si="10010"/>
        <v>2225.9732466666669</v>
      </c>
      <c r="AT2111" s="166">
        <f t="shared" si="10010"/>
        <v>2221.8290583333333</v>
      </c>
      <c r="AU2111" s="166">
        <f t="shared" si="10010"/>
        <v>2217.68487</v>
      </c>
      <c r="AW2111" s="166">
        <f t="shared" si="10011"/>
        <v>2213.5406816666668</v>
      </c>
      <c r="AX2111" s="166">
        <f t="shared" si="10011"/>
        <v>2209.3964933333332</v>
      </c>
      <c r="AY2111" s="166">
        <f t="shared" si="10011"/>
        <v>2205.252305</v>
      </c>
      <c r="AZ2111" s="166">
        <f t="shared" si="10011"/>
        <v>2201.1081166666668</v>
      </c>
      <c r="BA2111" s="166">
        <f t="shared" si="10011"/>
        <v>2196.9639283333336</v>
      </c>
      <c r="BB2111" s="166">
        <f t="shared" si="10011"/>
        <v>2192.8197399999999</v>
      </c>
      <c r="BC2111" s="166">
        <f t="shared" si="10011"/>
        <v>2188.6755516666667</v>
      </c>
      <c r="BD2111" s="166">
        <f t="shared" si="10011"/>
        <v>2184.531363333334</v>
      </c>
      <c r="BE2111" s="166">
        <f t="shared" si="10011"/>
        <v>2180.3871750000003</v>
      </c>
      <c r="BF2111" s="166">
        <f t="shared" si="10011"/>
        <v>2176.2429866666671</v>
      </c>
      <c r="BG2111" s="166">
        <f t="shared" si="10011"/>
        <v>2172.0987983333339</v>
      </c>
      <c r="BH2111" s="166">
        <f t="shared" si="10011"/>
        <v>2167.9546100000002</v>
      </c>
    </row>
    <row r="2112" spans="1:60" ht="16.5" customHeight="1" outlineLevel="1" x14ac:dyDescent="0.25">
      <c r="A2112" s="2">
        <f t="shared" si="10007"/>
        <v>16</v>
      </c>
      <c r="B2112" s="86" t="str">
        <f t="shared" si="10007"/>
        <v>PRE-10059</v>
      </c>
      <c r="C2112" s="86" t="str">
        <f t="shared" si="10007"/>
        <v>SPP FH - Plymouth St 13094</v>
      </c>
      <c r="D2112" s="2" t="str">
        <f t="shared" si="10007"/>
        <v>PRE-10059.1</v>
      </c>
      <c r="E2112" s="141" t="str">
        <f t="shared" si="10007"/>
        <v>SPP FH - Plymouth St 13094 - OH</v>
      </c>
      <c r="I2112" s="178">
        <v>0</v>
      </c>
      <c r="J2112" s="166">
        <f t="shared" si="10008"/>
        <v>0</v>
      </c>
      <c r="K2112" s="166">
        <f t="shared" si="10008"/>
        <v>0</v>
      </c>
      <c r="L2112" s="166">
        <f t="shared" si="10008"/>
        <v>0</v>
      </c>
      <c r="M2112" s="166">
        <f t="shared" si="10008"/>
        <v>0</v>
      </c>
      <c r="N2112" s="166">
        <f t="shared" si="10008"/>
        <v>0</v>
      </c>
      <c r="O2112" s="166">
        <f t="shared" si="10008"/>
        <v>0</v>
      </c>
      <c r="P2112" s="166">
        <f t="shared" si="10008"/>
        <v>0</v>
      </c>
      <c r="Q2112" s="166">
        <f t="shared" si="10008"/>
        <v>0</v>
      </c>
      <c r="R2112" s="166">
        <f t="shared" si="10008"/>
        <v>0</v>
      </c>
      <c r="S2112" s="166">
        <f t="shared" si="10008"/>
        <v>0</v>
      </c>
      <c r="T2112" s="166">
        <f t="shared" si="10008"/>
        <v>0</v>
      </c>
      <c r="U2112" s="166">
        <f t="shared" si="10008"/>
        <v>0</v>
      </c>
      <c r="W2112" s="166">
        <f t="shared" si="10009"/>
        <v>0</v>
      </c>
      <c r="X2112" s="166">
        <f t="shared" si="10009"/>
        <v>0</v>
      </c>
      <c r="Y2112" s="166">
        <f t="shared" si="10009"/>
        <v>0</v>
      </c>
      <c r="Z2112" s="166">
        <f t="shared" si="10009"/>
        <v>0</v>
      </c>
      <c r="AA2112" s="166">
        <f t="shared" si="10009"/>
        <v>0</v>
      </c>
      <c r="AB2112" s="166">
        <f t="shared" si="10009"/>
        <v>0</v>
      </c>
      <c r="AC2112" s="166">
        <f t="shared" si="10009"/>
        <v>0</v>
      </c>
      <c r="AD2112" s="166">
        <f t="shared" si="10009"/>
        <v>0</v>
      </c>
      <c r="AE2112" s="166">
        <f t="shared" si="10009"/>
        <v>0</v>
      </c>
      <c r="AF2112" s="166">
        <f t="shared" si="10009"/>
        <v>0</v>
      </c>
      <c r="AG2112" s="166">
        <f t="shared" si="10009"/>
        <v>0</v>
      </c>
      <c r="AH2112" s="166">
        <f t="shared" si="10009"/>
        <v>0</v>
      </c>
      <c r="AI2112" s="166"/>
      <c r="AJ2112" s="166">
        <f t="shared" si="9991"/>
        <v>0</v>
      </c>
      <c r="AK2112" s="166">
        <f t="shared" si="10010"/>
        <v>0</v>
      </c>
      <c r="AL2112" s="166">
        <f t="shared" si="10010"/>
        <v>0</v>
      </c>
      <c r="AM2112" s="166">
        <f t="shared" si="10010"/>
        <v>706264.68</v>
      </c>
      <c r="AN2112" s="166">
        <f t="shared" si="10010"/>
        <v>850728.04</v>
      </c>
      <c r="AO2112" s="166">
        <f t="shared" si="10010"/>
        <v>995191.4</v>
      </c>
      <c r="AP2112" s="166">
        <f t="shared" si="10010"/>
        <v>1289118.1100000001</v>
      </c>
      <c r="AQ2112" s="166">
        <f t="shared" si="10010"/>
        <v>1722508.1800000002</v>
      </c>
      <c r="AR2112" s="166">
        <f t="shared" si="10010"/>
        <v>1934203.2100000002</v>
      </c>
      <c r="AS2112" s="166">
        <f t="shared" si="10010"/>
        <v>1934203.2100000002</v>
      </c>
      <c r="AT2112" s="166">
        <f t="shared" si="10010"/>
        <v>1934203.2100000002</v>
      </c>
      <c r="AU2112" s="166">
        <f t="shared" si="10010"/>
        <v>1934203.2100000002</v>
      </c>
      <c r="AW2112" s="166">
        <f t="shared" si="10011"/>
        <v>1930624.9372923335</v>
      </c>
      <c r="AX2112" s="166">
        <f t="shared" si="10011"/>
        <v>1927046.6645846667</v>
      </c>
      <c r="AY2112" s="166">
        <f t="shared" si="10011"/>
        <v>1923468.391877</v>
      </c>
      <c r="AZ2112" s="166">
        <f t="shared" si="10011"/>
        <v>1919890.1191693337</v>
      </c>
      <c r="BA2112" s="166">
        <f t="shared" si="10011"/>
        <v>1916311.846461667</v>
      </c>
      <c r="BB2112" s="166">
        <f t="shared" si="10011"/>
        <v>1912733.5737540002</v>
      </c>
      <c r="BC2112" s="166">
        <f t="shared" si="10011"/>
        <v>1909155.3010463335</v>
      </c>
      <c r="BD2112" s="166">
        <f t="shared" si="10011"/>
        <v>1905577.0283386668</v>
      </c>
      <c r="BE2112" s="166">
        <f t="shared" si="10011"/>
        <v>1901998.755631</v>
      </c>
      <c r="BF2112" s="166">
        <f t="shared" si="10011"/>
        <v>1898420.4829233335</v>
      </c>
      <c r="BG2112" s="166">
        <f t="shared" si="10011"/>
        <v>1894842.210215667</v>
      </c>
      <c r="BH2112" s="166">
        <f t="shared" si="10011"/>
        <v>1891263.9375080003</v>
      </c>
    </row>
    <row r="2113" spans="1:60" ht="16.5" customHeight="1" outlineLevel="1" x14ac:dyDescent="0.25">
      <c r="A2113" s="2">
        <f t="shared" si="10007"/>
        <v>16</v>
      </c>
      <c r="B2113" s="86" t="str">
        <f t="shared" si="10007"/>
        <v>PRE-10059</v>
      </c>
      <c r="C2113" s="86" t="str">
        <f t="shared" si="10007"/>
        <v>SPP FH - Plymouth St 13094</v>
      </c>
      <c r="D2113" s="2" t="str">
        <f t="shared" si="10007"/>
        <v>PRE-10059.2</v>
      </c>
      <c r="E2113" s="141" t="str">
        <f t="shared" si="10007"/>
        <v>SPP FH - Plymouth St 13094-S&amp;E/R&amp;C</v>
      </c>
      <c r="I2113" s="178">
        <v>0</v>
      </c>
      <c r="J2113" s="166">
        <f t="shared" si="10008"/>
        <v>0</v>
      </c>
      <c r="K2113" s="166">
        <f t="shared" si="10008"/>
        <v>0</v>
      </c>
      <c r="L2113" s="166">
        <f t="shared" si="10008"/>
        <v>0</v>
      </c>
      <c r="M2113" s="166">
        <f t="shared" si="10008"/>
        <v>0</v>
      </c>
      <c r="N2113" s="166">
        <f t="shared" si="10008"/>
        <v>0</v>
      </c>
      <c r="O2113" s="166">
        <f t="shared" si="10008"/>
        <v>0</v>
      </c>
      <c r="P2113" s="166">
        <f t="shared" si="10008"/>
        <v>0</v>
      </c>
      <c r="Q2113" s="166">
        <f t="shared" si="10008"/>
        <v>0</v>
      </c>
      <c r="R2113" s="166">
        <f t="shared" si="10008"/>
        <v>0</v>
      </c>
      <c r="S2113" s="166">
        <f t="shared" si="10008"/>
        <v>0</v>
      </c>
      <c r="T2113" s="166">
        <f t="shared" si="10008"/>
        <v>0</v>
      </c>
      <c r="U2113" s="166">
        <f t="shared" si="10008"/>
        <v>0</v>
      </c>
      <c r="W2113" s="166">
        <f t="shared" si="10009"/>
        <v>0</v>
      </c>
      <c r="X2113" s="166">
        <f t="shared" si="10009"/>
        <v>0</v>
      </c>
      <c r="Y2113" s="166">
        <f t="shared" si="10009"/>
        <v>0</v>
      </c>
      <c r="Z2113" s="166">
        <f t="shared" si="10009"/>
        <v>0</v>
      </c>
      <c r="AA2113" s="166">
        <f t="shared" si="10009"/>
        <v>0</v>
      </c>
      <c r="AB2113" s="166">
        <f t="shared" si="10009"/>
        <v>0</v>
      </c>
      <c r="AC2113" s="166">
        <f t="shared" si="10009"/>
        <v>0</v>
      </c>
      <c r="AD2113" s="166">
        <f t="shared" si="10009"/>
        <v>0</v>
      </c>
      <c r="AE2113" s="166">
        <f t="shared" si="10009"/>
        <v>1028.6500000000001</v>
      </c>
      <c r="AF2113" s="166">
        <f t="shared" si="10009"/>
        <v>1771.18</v>
      </c>
      <c r="AG2113" s="166">
        <f t="shared" si="10009"/>
        <v>1771.18</v>
      </c>
      <c r="AH2113" s="166">
        <f t="shared" si="10009"/>
        <v>2199.44</v>
      </c>
      <c r="AI2113" s="166"/>
      <c r="AJ2113" s="166">
        <f t="shared" si="9991"/>
        <v>2199.44</v>
      </c>
      <c r="AK2113" s="166">
        <f t="shared" si="10010"/>
        <v>2199.44</v>
      </c>
      <c r="AL2113" s="166">
        <f t="shared" si="10010"/>
        <v>2199.44</v>
      </c>
      <c r="AM2113" s="166">
        <f t="shared" si="10010"/>
        <v>2199.44</v>
      </c>
      <c r="AN2113" s="166">
        <f t="shared" si="10010"/>
        <v>2199.44</v>
      </c>
      <c r="AO2113" s="166">
        <f t="shared" si="10010"/>
        <v>2199.44</v>
      </c>
      <c r="AP2113" s="166">
        <f t="shared" si="10010"/>
        <v>907199.44</v>
      </c>
      <c r="AQ2113" s="166">
        <f t="shared" si="10010"/>
        <v>1812199.44</v>
      </c>
      <c r="AR2113" s="166">
        <f t="shared" si="10010"/>
        <v>2717199.44</v>
      </c>
      <c r="AS2113" s="166">
        <f t="shared" si="10010"/>
        <v>3622199.44</v>
      </c>
      <c r="AT2113" s="166">
        <f t="shared" si="10010"/>
        <v>3622199.44</v>
      </c>
      <c r="AU2113" s="166">
        <f t="shared" si="10010"/>
        <v>3622199.44</v>
      </c>
      <c r="AW2113" s="166">
        <f t="shared" si="10011"/>
        <v>3622199.44</v>
      </c>
      <c r="AX2113" s="166">
        <f t="shared" si="10011"/>
        <v>3615498.3693093332</v>
      </c>
      <c r="AY2113" s="166">
        <f t="shared" si="10011"/>
        <v>3608797.2986186668</v>
      </c>
      <c r="AZ2113" s="166">
        <f t="shared" si="10011"/>
        <v>3602096.227928</v>
      </c>
      <c r="BA2113" s="166">
        <f t="shared" si="10011"/>
        <v>3595395.1572373332</v>
      </c>
      <c r="BB2113" s="166">
        <f t="shared" si="10011"/>
        <v>3588694.0865466665</v>
      </c>
      <c r="BC2113" s="166">
        <f t="shared" si="10011"/>
        <v>3581993.0158559997</v>
      </c>
      <c r="BD2113" s="166">
        <f t="shared" si="10011"/>
        <v>3575291.9451653333</v>
      </c>
      <c r="BE2113" s="166">
        <f t="shared" si="10011"/>
        <v>3568590.8744746665</v>
      </c>
      <c r="BF2113" s="166">
        <f t="shared" si="10011"/>
        <v>3561889.8037840002</v>
      </c>
      <c r="BG2113" s="166">
        <f t="shared" si="10011"/>
        <v>3555188.7330933334</v>
      </c>
      <c r="BH2113" s="166">
        <f t="shared" si="10011"/>
        <v>3548487.6624026666</v>
      </c>
    </row>
    <row r="2114" spans="1:60" ht="16.5" customHeight="1" outlineLevel="1" x14ac:dyDescent="0.25">
      <c r="A2114" s="2">
        <f t="shared" si="10007"/>
        <v>17</v>
      </c>
      <c r="B2114" s="86" t="str">
        <f t="shared" si="10007"/>
        <v>FH - TBD12</v>
      </c>
      <c r="C2114" s="86" t="str">
        <f t="shared" si="10007"/>
        <v>SPP FH - 13770</v>
      </c>
      <c r="D2114" s="2" t="str">
        <f t="shared" si="10007"/>
        <v>FH - TBD12.1</v>
      </c>
      <c r="E2114" s="141" t="str">
        <f t="shared" si="10007"/>
        <v>SPP FH - Lake Juliana 13770 - OH Feeder</v>
      </c>
      <c r="I2114" s="178">
        <v>0</v>
      </c>
      <c r="J2114" s="166">
        <f t="shared" si="10008"/>
        <v>0</v>
      </c>
      <c r="K2114" s="166">
        <f t="shared" si="10008"/>
        <v>0</v>
      </c>
      <c r="L2114" s="166">
        <f t="shared" si="10008"/>
        <v>0</v>
      </c>
      <c r="M2114" s="166">
        <f t="shared" si="10008"/>
        <v>0</v>
      </c>
      <c r="N2114" s="166">
        <f t="shared" si="10008"/>
        <v>0</v>
      </c>
      <c r="O2114" s="166">
        <f t="shared" si="10008"/>
        <v>0</v>
      </c>
      <c r="P2114" s="166">
        <f t="shared" si="10008"/>
        <v>0</v>
      </c>
      <c r="Q2114" s="166">
        <f t="shared" si="10008"/>
        <v>0</v>
      </c>
      <c r="R2114" s="166">
        <f t="shared" si="10008"/>
        <v>0</v>
      </c>
      <c r="S2114" s="166">
        <f t="shared" si="10008"/>
        <v>0</v>
      </c>
      <c r="T2114" s="166">
        <f t="shared" si="10008"/>
        <v>0</v>
      </c>
      <c r="U2114" s="166">
        <f t="shared" si="10008"/>
        <v>0</v>
      </c>
      <c r="W2114" s="166">
        <f t="shared" si="10009"/>
        <v>0</v>
      </c>
      <c r="X2114" s="166">
        <f t="shared" si="10009"/>
        <v>0</v>
      </c>
      <c r="Y2114" s="166">
        <f t="shared" si="10009"/>
        <v>0</v>
      </c>
      <c r="Z2114" s="166">
        <f t="shared" si="10009"/>
        <v>0</v>
      </c>
      <c r="AA2114" s="166">
        <f t="shared" si="10009"/>
        <v>0</v>
      </c>
      <c r="AB2114" s="166">
        <f t="shared" si="10009"/>
        <v>0</v>
      </c>
      <c r="AC2114" s="166">
        <f t="shared" si="10009"/>
        <v>0</v>
      </c>
      <c r="AD2114" s="166">
        <f t="shared" si="10009"/>
        <v>0</v>
      </c>
      <c r="AE2114" s="166">
        <f t="shared" si="10009"/>
        <v>0</v>
      </c>
      <c r="AF2114" s="166">
        <f t="shared" si="10009"/>
        <v>0</v>
      </c>
      <c r="AG2114" s="166">
        <f t="shared" si="10009"/>
        <v>0</v>
      </c>
      <c r="AH2114" s="166">
        <f t="shared" si="10009"/>
        <v>0</v>
      </c>
      <c r="AI2114" s="166"/>
      <c r="AJ2114" s="166">
        <f t="shared" si="9991"/>
        <v>0</v>
      </c>
      <c r="AK2114" s="166">
        <f t="shared" si="10010"/>
        <v>0</v>
      </c>
      <c r="AL2114" s="166">
        <f t="shared" si="10010"/>
        <v>0</v>
      </c>
      <c r="AM2114" s="166">
        <f t="shared" si="10010"/>
        <v>605221.05874999985</v>
      </c>
      <c r="AN2114" s="166">
        <f t="shared" si="10010"/>
        <v>1192664.0187499998</v>
      </c>
      <c r="AO2114" s="166">
        <f t="shared" si="10010"/>
        <v>1395044.4037499998</v>
      </c>
      <c r="AP2114" s="166">
        <f t="shared" si="10010"/>
        <v>1784805.1737499998</v>
      </c>
      <c r="AQ2114" s="166">
        <f t="shared" si="10010"/>
        <v>2174565.9437500001</v>
      </c>
      <c r="AR2114" s="166">
        <f t="shared" si="10010"/>
        <v>2658016.90625</v>
      </c>
      <c r="AS2114" s="166">
        <f t="shared" si="10010"/>
        <v>2658016.90625</v>
      </c>
      <c r="AT2114" s="166">
        <f t="shared" si="10010"/>
        <v>2658016.90625</v>
      </c>
      <c r="AU2114" s="166">
        <f t="shared" si="10010"/>
        <v>2658016.90625</v>
      </c>
      <c r="AW2114" s="166">
        <f t="shared" si="10011"/>
        <v>2653099.577101042</v>
      </c>
      <c r="AX2114" s="166">
        <f t="shared" si="10011"/>
        <v>2648182.2479520831</v>
      </c>
      <c r="AY2114" s="166">
        <f t="shared" si="10011"/>
        <v>2643264.9188031252</v>
      </c>
      <c r="AZ2114" s="166">
        <f t="shared" si="10011"/>
        <v>2638347.5896541663</v>
      </c>
      <c r="BA2114" s="166">
        <f t="shared" si="10011"/>
        <v>2633430.2605052083</v>
      </c>
      <c r="BB2114" s="166">
        <f t="shared" si="10011"/>
        <v>2628512.9313562503</v>
      </c>
      <c r="BC2114" s="166">
        <f t="shared" si="10011"/>
        <v>2623595.6022072914</v>
      </c>
      <c r="BD2114" s="166">
        <f t="shared" si="10011"/>
        <v>2618678.2730583334</v>
      </c>
      <c r="BE2114" s="166">
        <f t="shared" si="10011"/>
        <v>2613760.943909375</v>
      </c>
      <c r="BF2114" s="166">
        <f t="shared" si="10011"/>
        <v>2608843.6147604166</v>
      </c>
      <c r="BG2114" s="166">
        <f t="shared" si="10011"/>
        <v>2603926.2856114586</v>
      </c>
      <c r="BH2114" s="166">
        <f t="shared" si="10011"/>
        <v>2599008.9564624997</v>
      </c>
    </row>
    <row r="2115" spans="1:60" ht="16.5" customHeight="1" outlineLevel="1" x14ac:dyDescent="0.25">
      <c r="A2115" s="2">
        <f t="shared" si="10007"/>
        <v>17</v>
      </c>
      <c r="B2115" s="86" t="str">
        <f t="shared" si="10007"/>
        <v>PRE-10060</v>
      </c>
      <c r="C2115" s="86" t="str">
        <f t="shared" si="10007"/>
        <v>SPP FH - Lake Juliana 13770</v>
      </c>
      <c r="D2115" s="2" t="str">
        <f t="shared" si="10007"/>
        <v>PRE-10060.2</v>
      </c>
      <c r="E2115" s="141" t="str">
        <f t="shared" si="10007"/>
        <v>SPP FH - Lake Juliana 13770-S&amp;E/R&amp;C</v>
      </c>
      <c r="I2115" s="178">
        <v>0</v>
      </c>
      <c r="J2115" s="166">
        <f t="shared" si="10008"/>
        <v>0</v>
      </c>
      <c r="K2115" s="166">
        <f t="shared" si="10008"/>
        <v>0</v>
      </c>
      <c r="L2115" s="166">
        <f t="shared" si="10008"/>
        <v>0</v>
      </c>
      <c r="M2115" s="166">
        <f t="shared" si="10008"/>
        <v>0</v>
      </c>
      <c r="N2115" s="166">
        <f t="shared" si="10008"/>
        <v>0</v>
      </c>
      <c r="O2115" s="166">
        <f t="shared" si="10008"/>
        <v>0</v>
      </c>
      <c r="P2115" s="166">
        <f t="shared" si="10008"/>
        <v>0</v>
      </c>
      <c r="Q2115" s="166">
        <f t="shared" si="10008"/>
        <v>0</v>
      </c>
      <c r="R2115" s="166">
        <f t="shared" si="10008"/>
        <v>0</v>
      </c>
      <c r="S2115" s="166">
        <f t="shared" si="10008"/>
        <v>0</v>
      </c>
      <c r="T2115" s="166">
        <f t="shared" si="10008"/>
        <v>0</v>
      </c>
      <c r="U2115" s="166">
        <f t="shared" si="10008"/>
        <v>0</v>
      </c>
      <c r="W2115" s="166">
        <f t="shared" si="10009"/>
        <v>0</v>
      </c>
      <c r="X2115" s="166">
        <f t="shared" si="10009"/>
        <v>0</v>
      </c>
      <c r="Y2115" s="166">
        <f t="shared" si="10009"/>
        <v>0</v>
      </c>
      <c r="Z2115" s="166">
        <f t="shared" si="10009"/>
        <v>0</v>
      </c>
      <c r="AA2115" s="166">
        <f t="shared" si="10009"/>
        <v>0</v>
      </c>
      <c r="AB2115" s="166">
        <f t="shared" si="10009"/>
        <v>0</v>
      </c>
      <c r="AC2115" s="166">
        <f t="shared" si="10009"/>
        <v>0</v>
      </c>
      <c r="AD2115" s="166">
        <f t="shared" si="10009"/>
        <v>0</v>
      </c>
      <c r="AE2115" s="166">
        <f t="shared" si="10009"/>
        <v>0</v>
      </c>
      <c r="AF2115" s="166">
        <f t="shared" si="10009"/>
        <v>0</v>
      </c>
      <c r="AG2115" s="166">
        <f t="shared" si="10009"/>
        <v>0</v>
      </c>
      <c r="AH2115" s="166">
        <f t="shared" si="10009"/>
        <v>471.1</v>
      </c>
      <c r="AI2115" s="166"/>
      <c r="AJ2115" s="166">
        <f t="shared" si="9991"/>
        <v>471.1</v>
      </c>
      <c r="AK2115" s="166">
        <f t="shared" si="10010"/>
        <v>471.1</v>
      </c>
      <c r="AL2115" s="166">
        <f t="shared" si="10010"/>
        <v>471.1</v>
      </c>
      <c r="AM2115" s="166">
        <f t="shared" si="10010"/>
        <v>471.1</v>
      </c>
      <c r="AN2115" s="166">
        <f t="shared" si="10010"/>
        <v>471.1</v>
      </c>
      <c r="AO2115" s="166">
        <f t="shared" si="10010"/>
        <v>471.1</v>
      </c>
      <c r="AP2115" s="166">
        <f t="shared" si="10010"/>
        <v>471.1</v>
      </c>
      <c r="AQ2115" s="166">
        <f t="shared" si="10010"/>
        <v>470.23102333333338</v>
      </c>
      <c r="AR2115" s="166">
        <f t="shared" si="10010"/>
        <v>810469.36204666668</v>
      </c>
      <c r="AS2115" s="166">
        <f t="shared" si="10010"/>
        <v>1618969.9930700001</v>
      </c>
      <c r="AT2115" s="166">
        <f t="shared" si="10010"/>
        <v>2425972.1240933337</v>
      </c>
      <c r="AU2115" s="166">
        <f t="shared" si="10010"/>
        <v>3231475.7551166667</v>
      </c>
      <c r="AW2115" s="166">
        <f t="shared" si="10011"/>
        <v>3225480.8861400001</v>
      </c>
      <c r="AX2115" s="166">
        <f t="shared" si="10011"/>
        <v>3219486.0171633335</v>
      </c>
      <c r="AY2115" s="166">
        <f t="shared" si="10011"/>
        <v>3213491.1481866669</v>
      </c>
      <c r="AZ2115" s="166">
        <f t="shared" si="10011"/>
        <v>3207496.2792100003</v>
      </c>
      <c r="BA2115" s="166">
        <f t="shared" si="10011"/>
        <v>3201501.4102333332</v>
      </c>
      <c r="BB2115" s="166">
        <f t="shared" si="10011"/>
        <v>3195506.5412566666</v>
      </c>
      <c r="BC2115" s="166">
        <f t="shared" si="10011"/>
        <v>3189511.6722800001</v>
      </c>
      <c r="BD2115" s="166">
        <f t="shared" si="10011"/>
        <v>3183516.8033033335</v>
      </c>
      <c r="BE2115" s="166">
        <f t="shared" si="10011"/>
        <v>3177521.9343266669</v>
      </c>
      <c r="BF2115" s="166">
        <f t="shared" si="10011"/>
        <v>3171527.0653500003</v>
      </c>
      <c r="BG2115" s="166">
        <f t="shared" si="10011"/>
        <v>3165532.1963733332</v>
      </c>
      <c r="BH2115" s="166">
        <f t="shared" si="10011"/>
        <v>3159537.3273966666</v>
      </c>
    </row>
    <row r="2116" spans="1:60" ht="16.5" customHeight="1" outlineLevel="1" x14ac:dyDescent="0.25">
      <c r="A2116" s="2">
        <f t="shared" ref="A2116:E2125" si="10012">A65</f>
        <v>18</v>
      </c>
      <c r="B2116" s="86" t="str">
        <f t="shared" si="10012"/>
        <v>PRE-10061</v>
      </c>
      <c r="C2116" s="86" t="str">
        <f t="shared" si="10012"/>
        <v>SPP FH - Lake Alfred 13118</v>
      </c>
      <c r="D2116" s="2" t="str">
        <f t="shared" si="10012"/>
        <v>PRE-10061.1</v>
      </c>
      <c r="E2116" s="141" t="str">
        <f t="shared" si="10012"/>
        <v>SPP FH - Lake Alfred 13118 -OH Feeder</v>
      </c>
      <c r="I2116" s="178">
        <v>0</v>
      </c>
      <c r="J2116" s="166">
        <f t="shared" ref="J2116:U2125" si="10013">+(SUMIFS(J$392:J$607,$A$392:$A$607,$A2116,$D$392:$D$607,$D2116))-(SUMIFS(J$828:J$1043,$A$828:$A$1043,$A2116,$D$828:$D$1043,$D2116))+(SUMIFS(J$1046:J$1237,$A$1046:$A$1237,$A2116,$D$1046:$D$1237,$D2116))-(SUMIFS(J$1848:J$2052,$A$1848:$A$2052,$A2116,$D$1848:$D$2052,$D2116))</f>
        <v>0</v>
      </c>
      <c r="K2116" s="166">
        <f t="shared" si="10013"/>
        <v>0</v>
      </c>
      <c r="L2116" s="166">
        <f t="shared" si="10013"/>
        <v>0</v>
      </c>
      <c r="M2116" s="166">
        <f t="shared" si="10013"/>
        <v>0</v>
      </c>
      <c r="N2116" s="166">
        <f t="shared" si="10013"/>
        <v>0</v>
      </c>
      <c r="O2116" s="166">
        <f t="shared" si="10013"/>
        <v>0</v>
      </c>
      <c r="P2116" s="166">
        <f t="shared" si="10013"/>
        <v>0</v>
      </c>
      <c r="Q2116" s="166">
        <f t="shared" si="10013"/>
        <v>0</v>
      </c>
      <c r="R2116" s="166">
        <f t="shared" si="10013"/>
        <v>0</v>
      </c>
      <c r="S2116" s="166">
        <f t="shared" si="10013"/>
        <v>0</v>
      </c>
      <c r="T2116" s="166">
        <f t="shared" si="10013"/>
        <v>0</v>
      </c>
      <c r="U2116" s="166">
        <f t="shared" si="10013"/>
        <v>0</v>
      </c>
      <c r="W2116" s="166">
        <f t="shared" ref="W2116:AH2125" si="10014">+(SUMIFS(W$392:W$607,$A$392:$A$607,$A2116,$D$392:$D$607,$D2116))-(SUMIFS(W$828:W$1043,$A$828:$A$1043,$A2116,$D$828:$D$1043,$D2116))+(SUMIFS(W$1046:W$1237,$A$1046:$A$1237,$A2116,$D$1046:$D$1237,$D2116))-(SUMIFS(W$1848:W$2052,$A$1848:$A$2052,$A2116,$D$1848:$D$2052,$D2116))</f>
        <v>0</v>
      </c>
      <c r="X2116" s="166">
        <f t="shared" si="10014"/>
        <v>0</v>
      </c>
      <c r="Y2116" s="166">
        <f t="shared" si="10014"/>
        <v>0</v>
      </c>
      <c r="Z2116" s="166">
        <f t="shared" si="10014"/>
        <v>0</v>
      </c>
      <c r="AA2116" s="166">
        <f t="shared" si="10014"/>
        <v>0</v>
      </c>
      <c r="AB2116" s="166">
        <f t="shared" si="10014"/>
        <v>0</v>
      </c>
      <c r="AC2116" s="166">
        <f t="shared" si="10014"/>
        <v>0</v>
      </c>
      <c r="AD2116" s="166">
        <f t="shared" si="10014"/>
        <v>0</v>
      </c>
      <c r="AE2116" s="166">
        <f t="shared" si="10014"/>
        <v>0</v>
      </c>
      <c r="AF2116" s="166">
        <f t="shared" si="10014"/>
        <v>0</v>
      </c>
      <c r="AG2116" s="166">
        <f t="shared" si="10014"/>
        <v>0</v>
      </c>
      <c r="AH2116" s="166">
        <f t="shared" si="10014"/>
        <v>35073.379999999997</v>
      </c>
      <c r="AI2116" s="166"/>
      <c r="AJ2116" s="166">
        <f t="shared" si="9991"/>
        <v>35073.379999999997</v>
      </c>
      <c r="AK2116" s="166">
        <f t="shared" ref="AK2116:AU2125" si="10015">+(SUMIFS(AK$392:AK$607,$A$392:$A$607,$A2116,$D$392:$D$607,$D2116))-(SUMIFS(AK$828:AK$1043,$A$828:$A$1043,$A2116,$D$828:$D$1043,$D2116))+(SUMIFS(AK$1046:AK$1237,$A$1046:$A$1237,$A2116,$D$1046:$D$1237,$D2116))-(SUMIFS(AK$1848:AK$2052,$A$1848:$A$2052,$A2116,$D$1848:$D$2052,$D2116))</f>
        <v>35073.379999999997</v>
      </c>
      <c r="AL2116" s="166">
        <f t="shared" si="10015"/>
        <v>862473.38</v>
      </c>
      <c r="AM2116" s="166">
        <f t="shared" si="10015"/>
        <v>1131873.3800000001</v>
      </c>
      <c r="AN2116" s="166">
        <f t="shared" si="10015"/>
        <v>1462373.3800000001</v>
      </c>
      <c r="AO2116" s="166">
        <f t="shared" si="10015"/>
        <v>1792873.3800000001</v>
      </c>
      <c r="AP2116" s="166">
        <f t="shared" si="10015"/>
        <v>1792873.3800000001</v>
      </c>
      <c r="AQ2116" s="166">
        <f t="shared" si="10015"/>
        <v>1792873.3800000001</v>
      </c>
      <c r="AR2116" s="166">
        <f t="shared" si="10015"/>
        <v>1792873.3800000001</v>
      </c>
      <c r="AS2116" s="166">
        <f t="shared" si="10015"/>
        <v>1789556.5605020002</v>
      </c>
      <c r="AT2116" s="166">
        <f t="shared" si="10015"/>
        <v>1786239.741004</v>
      </c>
      <c r="AU2116" s="166">
        <f t="shared" si="10015"/>
        <v>1782922.921506</v>
      </c>
      <c r="AW2116" s="166">
        <f t="shared" ref="AW2116:BH2125" si="10016">+(SUMIFS(AW$392:AW$607,$A$392:$A$607,$A2116,$D$392:$D$607,$D2116))-(SUMIFS(AW$828:AW$1043,$A$828:$A$1043,$A2116,$D$828:$D$1043,$D2116))+(SUMIFS(AW$1046:AW$1237,$A$1046:$A$1237,$A2116,$D$1046:$D$1237,$D2116))-(SUMIFS(AW$1848:AW$2052,$A$1848:$A$2052,$A2116,$D$1848:$D$2052,$D2116))</f>
        <v>1779606.102008</v>
      </c>
      <c r="AX2116" s="166">
        <f t="shared" si="10016"/>
        <v>1776289.2825100003</v>
      </c>
      <c r="AY2116" s="166">
        <f t="shared" si="10016"/>
        <v>1772972.4630120001</v>
      </c>
      <c r="AZ2116" s="166">
        <f t="shared" si="10016"/>
        <v>1769655.6435140001</v>
      </c>
      <c r="BA2116" s="166">
        <f t="shared" si="10016"/>
        <v>1766338.8240160001</v>
      </c>
      <c r="BB2116" s="166">
        <f t="shared" si="10016"/>
        <v>1763022.0045180002</v>
      </c>
      <c r="BC2116" s="166">
        <f t="shared" si="10016"/>
        <v>1759705.18502</v>
      </c>
      <c r="BD2116" s="166">
        <f t="shared" si="10016"/>
        <v>1756388.365522</v>
      </c>
      <c r="BE2116" s="166">
        <f t="shared" si="10016"/>
        <v>1753071.546024</v>
      </c>
      <c r="BF2116" s="166">
        <f t="shared" si="10016"/>
        <v>1749754.7265260003</v>
      </c>
      <c r="BG2116" s="166">
        <f t="shared" si="10016"/>
        <v>1746437.9070280001</v>
      </c>
      <c r="BH2116" s="166">
        <f t="shared" si="10016"/>
        <v>1743121.0875300001</v>
      </c>
    </row>
    <row r="2117" spans="1:60" ht="16.5" customHeight="1" outlineLevel="1" x14ac:dyDescent="0.25">
      <c r="A2117" s="2">
        <f t="shared" si="10012"/>
        <v>18</v>
      </c>
      <c r="B2117" s="86" t="str">
        <f t="shared" si="10012"/>
        <v>FH - TBD13</v>
      </c>
      <c r="C2117" s="86" t="str">
        <f t="shared" si="10012"/>
        <v>SPP FH - 13118</v>
      </c>
      <c r="D2117" s="2" t="str">
        <f t="shared" si="10012"/>
        <v>FH - TBD13.2</v>
      </c>
      <c r="E2117" s="141" t="str">
        <f t="shared" si="10012"/>
        <v>SPP FH - Lake Alfred 13118 - S&amp;E/R&amp;C</v>
      </c>
      <c r="I2117" s="178">
        <v>0</v>
      </c>
      <c r="J2117" s="166">
        <f t="shared" si="10013"/>
        <v>0</v>
      </c>
      <c r="K2117" s="166">
        <f t="shared" si="10013"/>
        <v>0</v>
      </c>
      <c r="L2117" s="166">
        <f t="shared" si="10013"/>
        <v>0</v>
      </c>
      <c r="M2117" s="166">
        <f t="shared" si="10013"/>
        <v>0</v>
      </c>
      <c r="N2117" s="166">
        <f t="shared" si="10013"/>
        <v>0</v>
      </c>
      <c r="O2117" s="166">
        <f t="shared" si="10013"/>
        <v>0</v>
      </c>
      <c r="P2117" s="166">
        <f t="shared" si="10013"/>
        <v>0</v>
      </c>
      <c r="Q2117" s="166">
        <f t="shared" si="10013"/>
        <v>0</v>
      </c>
      <c r="R2117" s="166">
        <f t="shared" si="10013"/>
        <v>0</v>
      </c>
      <c r="S2117" s="166">
        <f t="shared" si="10013"/>
        <v>0</v>
      </c>
      <c r="T2117" s="166">
        <f t="shared" si="10013"/>
        <v>0</v>
      </c>
      <c r="U2117" s="166">
        <f t="shared" si="10013"/>
        <v>0</v>
      </c>
      <c r="W2117" s="166">
        <f t="shared" si="10014"/>
        <v>0</v>
      </c>
      <c r="X2117" s="166">
        <f t="shared" si="10014"/>
        <v>0</v>
      </c>
      <c r="Y2117" s="166">
        <f t="shared" si="10014"/>
        <v>0</v>
      </c>
      <c r="Z2117" s="166">
        <f t="shared" si="10014"/>
        <v>0</v>
      </c>
      <c r="AA2117" s="166">
        <f t="shared" si="10014"/>
        <v>0</v>
      </c>
      <c r="AB2117" s="166">
        <f t="shared" si="10014"/>
        <v>0</v>
      </c>
      <c r="AC2117" s="166">
        <f t="shared" si="10014"/>
        <v>0</v>
      </c>
      <c r="AD2117" s="166">
        <f t="shared" si="10014"/>
        <v>0</v>
      </c>
      <c r="AE2117" s="166">
        <f t="shared" si="10014"/>
        <v>0</v>
      </c>
      <c r="AF2117" s="166">
        <f t="shared" si="10014"/>
        <v>0</v>
      </c>
      <c r="AG2117" s="166">
        <f t="shared" si="10014"/>
        <v>0</v>
      </c>
      <c r="AH2117" s="166">
        <f t="shared" si="10014"/>
        <v>0</v>
      </c>
      <c r="AI2117" s="166"/>
      <c r="AJ2117" s="166">
        <f t="shared" si="9991"/>
        <v>0</v>
      </c>
      <c r="AK2117" s="166">
        <f t="shared" si="10015"/>
        <v>0</v>
      </c>
      <c r="AL2117" s="166">
        <f t="shared" si="10015"/>
        <v>0</v>
      </c>
      <c r="AM2117" s="166">
        <f t="shared" si="10015"/>
        <v>0</v>
      </c>
      <c r="AN2117" s="166">
        <f t="shared" si="10015"/>
        <v>0</v>
      </c>
      <c r="AO2117" s="166">
        <f t="shared" si="10015"/>
        <v>0</v>
      </c>
      <c r="AP2117" s="166">
        <f t="shared" si="10015"/>
        <v>0</v>
      </c>
      <c r="AQ2117" s="166">
        <f t="shared" si="10015"/>
        <v>0</v>
      </c>
      <c r="AR2117" s="166">
        <f t="shared" si="10015"/>
        <v>0</v>
      </c>
      <c r="AS2117" s="166">
        <f t="shared" si="10015"/>
        <v>540000</v>
      </c>
      <c r="AT2117" s="166">
        <f t="shared" si="10015"/>
        <v>1080000</v>
      </c>
      <c r="AU2117" s="166">
        <f t="shared" si="10015"/>
        <v>1620000</v>
      </c>
      <c r="AW2117" s="166">
        <f t="shared" si="10016"/>
        <v>1620000</v>
      </c>
      <c r="AX2117" s="166">
        <f t="shared" si="10016"/>
        <v>1620000</v>
      </c>
      <c r="AY2117" s="166">
        <f t="shared" si="10016"/>
        <v>1620000</v>
      </c>
      <c r="AZ2117" s="166">
        <f t="shared" si="10016"/>
        <v>1617003</v>
      </c>
      <c r="BA2117" s="166">
        <f t="shared" si="10016"/>
        <v>1614006</v>
      </c>
      <c r="BB2117" s="166">
        <f t="shared" si="10016"/>
        <v>1611009</v>
      </c>
      <c r="BC2117" s="166">
        <f t="shared" si="10016"/>
        <v>1608012</v>
      </c>
      <c r="BD2117" s="166">
        <f t="shared" si="10016"/>
        <v>1605015</v>
      </c>
      <c r="BE2117" s="166">
        <f t="shared" si="10016"/>
        <v>1602018</v>
      </c>
      <c r="BF2117" s="166">
        <f t="shared" si="10016"/>
        <v>1599021</v>
      </c>
      <c r="BG2117" s="166">
        <f t="shared" si="10016"/>
        <v>1596024</v>
      </c>
      <c r="BH2117" s="166">
        <f t="shared" si="10016"/>
        <v>1593027</v>
      </c>
    </row>
    <row r="2118" spans="1:60" ht="16.5" customHeight="1" outlineLevel="1" x14ac:dyDescent="0.25">
      <c r="A2118" s="2">
        <f t="shared" si="10012"/>
        <v>19</v>
      </c>
      <c r="B2118" s="86" t="str">
        <f t="shared" si="10012"/>
        <v>PRE-10062</v>
      </c>
      <c r="C2118" s="86" t="str">
        <f t="shared" si="10012"/>
        <v>SPP FH - Jan Phyl 13296</v>
      </c>
      <c r="D2118" s="2" t="str">
        <f t="shared" si="10012"/>
        <v>PRE-10062.1</v>
      </c>
      <c r="E2118" s="141" t="str">
        <f t="shared" si="10012"/>
        <v>SPP FH - Jan Phyl 13296 - OH</v>
      </c>
      <c r="I2118" s="178">
        <v>0</v>
      </c>
      <c r="J2118" s="166">
        <f t="shared" si="10013"/>
        <v>0</v>
      </c>
      <c r="K2118" s="166">
        <f t="shared" si="10013"/>
        <v>0</v>
      </c>
      <c r="L2118" s="166">
        <f t="shared" si="10013"/>
        <v>0</v>
      </c>
      <c r="M2118" s="166">
        <f t="shared" si="10013"/>
        <v>0</v>
      </c>
      <c r="N2118" s="166">
        <f t="shared" si="10013"/>
        <v>0</v>
      </c>
      <c r="O2118" s="166">
        <f t="shared" si="10013"/>
        <v>0</v>
      </c>
      <c r="P2118" s="166">
        <f t="shared" si="10013"/>
        <v>0</v>
      </c>
      <c r="Q2118" s="166">
        <f t="shared" si="10013"/>
        <v>0</v>
      </c>
      <c r="R2118" s="166">
        <f t="shared" si="10013"/>
        <v>0</v>
      </c>
      <c r="S2118" s="166">
        <f t="shared" si="10013"/>
        <v>0</v>
      </c>
      <c r="T2118" s="166">
        <f t="shared" si="10013"/>
        <v>0</v>
      </c>
      <c r="U2118" s="166">
        <f t="shared" si="10013"/>
        <v>0</v>
      </c>
      <c r="W2118" s="166">
        <f t="shared" si="10014"/>
        <v>0</v>
      </c>
      <c r="X2118" s="166">
        <f t="shared" si="10014"/>
        <v>0</v>
      </c>
      <c r="Y2118" s="166">
        <f t="shared" si="10014"/>
        <v>0</v>
      </c>
      <c r="Z2118" s="166">
        <f t="shared" si="10014"/>
        <v>0</v>
      </c>
      <c r="AA2118" s="166">
        <f t="shared" si="10014"/>
        <v>0</v>
      </c>
      <c r="AB2118" s="166">
        <f t="shared" si="10014"/>
        <v>0</v>
      </c>
      <c r="AC2118" s="166">
        <f t="shared" si="10014"/>
        <v>0</v>
      </c>
      <c r="AD2118" s="166">
        <f t="shared" si="10014"/>
        <v>0</v>
      </c>
      <c r="AE2118" s="166">
        <f t="shared" si="10014"/>
        <v>0</v>
      </c>
      <c r="AF2118" s="166">
        <f t="shared" si="10014"/>
        <v>0</v>
      </c>
      <c r="AG2118" s="166">
        <f t="shared" si="10014"/>
        <v>0</v>
      </c>
      <c r="AH2118" s="166">
        <f t="shared" si="10014"/>
        <v>0</v>
      </c>
      <c r="AI2118" s="166"/>
      <c r="AJ2118" s="166">
        <f t="shared" si="9991"/>
        <v>0</v>
      </c>
      <c r="AK2118" s="166">
        <f t="shared" si="10015"/>
        <v>0</v>
      </c>
      <c r="AL2118" s="166">
        <f t="shared" si="10015"/>
        <v>0</v>
      </c>
      <c r="AM2118" s="166">
        <f t="shared" si="10015"/>
        <v>1432280.16</v>
      </c>
      <c r="AN2118" s="166">
        <f t="shared" si="10015"/>
        <v>1883626.8699999999</v>
      </c>
      <c r="AO2118" s="166">
        <f t="shared" si="10015"/>
        <v>2439060.2599999998</v>
      </c>
      <c r="AP2118" s="166">
        <f t="shared" si="10015"/>
        <v>2994493.65</v>
      </c>
      <c r="AQ2118" s="166">
        <f t="shared" si="10015"/>
        <v>2994493.65</v>
      </c>
      <c r="AR2118" s="166">
        <f t="shared" si="10015"/>
        <v>2994493.65</v>
      </c>
      <c r="AS2118" s="166">
        <f t="shared" si="10015"/>
        <v>2994493.65</v>
      </c>
      <c r="AT2118" s="166">
        <f t="shared" si="10015"/>
        <v>2988953.8388350001</v>
      </c>
      <c r="AU2118" s="166">
        <f t="shared" si="10015"/>
        <v>2983414.0276699997</v>
      </c>
      <c r="AW2118" s="166">
        <f t="shared" si="10016"/>
        <v>2977874.2165049999</v>
      </c>
      <c r="AX2118" s="166">
        <f t="shared" si="10016"/>
        <v>2972334.4053400001</v>
      </c>
      <c r="AY2118" s="166">
        <f t="shared" si="10016"/>
        <v>2966794.5941749997</v>
      </c>
      <c r="AZ2118" s="166">
        <f t="shared" si="10016"/>
        <v>2961254.7830099999</v>
      </c>
      <c r="BA2118" s="166">
        <f t="shared" si="10016"/>
        <v>2955714.9718449996</v>
      </c>
      <c r="BB2118" s="166">
        <f t="shared" si="10016"/>
        <v>2950175.1606799997</v>
      </c>
      <c r="BC2118" s="166">
        <f t="shared" si="10016"/>
        <v>2944635.3495149999</v>
      </c>
      <c r="BD2118" s="166">
        <f t="shared" si="10016"/>
        <v>2939095.5383499996</v>
      </c>
      <c r="BE2118" s="166">
        <f t="shared" si="10016"/>
        <v>2933555.7271849997</v>
      </c>
      <c r="BF2118" s="166">
        <f t="shared" si="10016"/>
        <v>2928015.9160199999</v>
      </c>
      <c r="BG2118" s="166">
        <f t="shared" si="10016"/>
        <v>2922476.1048549996</v>
      </c>
      <c r="BH2118" s="166">
        <f t="shared" si="10016"/>
        <v>2916936.2936899997</v>
      </c>
    </row>
    <row r="2119" spans="1:60" ht="16.5" customHeight="1" outlineLevel="1" x14ac:dyDescent="0.25">
      <c r="A2119" s="2">
        <f t="shared" si="10012"/>
        <v>19</v>
      </c>
      <c r="B2119" s="86" t="str">
        <f t="shared" si="10012"/>
        <v>PRE-10062</v>
      </c>
      <c r="C2119" s="86" t="str">
        <f t="shared" si="10012"/>
        <v>SPP FH - Jan Phyl 13296</v>
      </c>
      <c r="D2119" s="2" t="str">
        <f t="shared" si="10012"/>
        <v>PRE-10062.2</v>
      </c>
      <c r="E2119" s="141" t="str">
        <f t="shared" si="10012"/>
        <v>SPP FH -  Jan Phyl  13296 - S&amp;E/R&amp;C</v>
      </c>
      <c r="I2119" s="178">
        <v>0</v>
      </c>
      <c r="J2119" s="166">
        <f t="shared" si="10013"/>
        <v>0</v>
      </c>
      <c r="K2119" s="166">
        <f t="shared" si="10013"/>
        <v>0</v>
      </c>
      <c r="L2119" s="166">
        <f t="shared" si="10013"/>
        <v>0</v>
      </c>
      <c r="M2119" s="166">
        <f t="shared" si="10013"/>
        <v>0</v>
      </c>
      <c r="N2119" s="166">
        <f t="shared" si="10013"/>
        <v>0</v>
      </c>
      <c r="O2119" s="166">
        <f t="shared" si="10013"/>
        <v>0</v>
      </c>
      <c r="P2119" s="166">
        <f t="shared" si="10013"/>
        <v>0</v>
      </c>
      <c r="Q2119" s="166">
        <f t="shared" si="10013"/>
        <v>0</v>
      </c>
      <c r="R2119" s="166">
        <f t="shared" si="10013"/>
        <v>0</v>
      </c>
      <c r="S2119" s="166">
        <f t="shared" si="10013"/>
        <v>0</v>
      </c>
      <c r="T2119" s="166">
        <f t="shared" si="10013"/>
        <v>0</v>
      </c>
      <c r="U2119" s="166">
        <f t="shared" si="10013"/>
        <v>0</v>
      </c>
      <c r="W2119" s="166">
        <f t="shared" si="10014"/>
        <v>0</v>
      </c>
      <c r="X2119" s="166">
        <f t="shared" si="10014"/>
        <v>0</v>
      </c>
      <c r="Y2119" s="166">
        <f t="shared" si="10014"/>
        <v>0</v>
      </c>
      <c r="Z2119" s="166">
        <f t="shared" si="10014"/>
        <v>0</v>
      </c>
      <c r="AA2119" s="166">
        <f t="shared" si="10014"/>
        <v>0</v>
      </c>
      <c r="AB2119" s="166">
        <f t="shared" si="10014"/>
        <v>0</v>
      </c>
      <c r="AC2119" s="166">
        <f t="shared" si="10014"/>
        <v>0</v>
      </c>
      <c r="AD2119" s="166">
        <f t="shared" si="10014"/>
        <v>0</v>
      </c>
      <c r="AE2119" s="166">
        <f t="shared" si="10014"/>
        <v>0</v>
      </c>
      <c r="AF2119" s="166">
        <f t="shared" si="10014"/>
        <v>470.26</v>
      </c>
      <c r="AG2119" s="166">
        <f t="shared" si="10014"/>
        <v>470.26</v>
      </c>
      <c r="AH2119" s="166">
        <f t="shared" si="10014"/>
        <v>877.09999999999991</v>
      </c>
      <c r="AI2119" s="166"/>
      <c r="AJ2119" s="166">
        <f t="shared" si="9991"/>
        <v>877.09999999999991</v>
      </c>
      <c r="AK2119" s="166">
        <f t="shared" si="10015"/>
        <v>877.09999999999991</v>
      </c>
      <c r="AL2119" s="166">
        <f t="shared" si="10015"/>
        <v>877.09999999999991</v>
      </c>
      <c r="AM2119" s="166">
        <f t="shared" si="10015"/>
        <v>877.09999999999991</v>
      </c>
      <c r="AN2119" s="166">
        <f t="shared" si="10015"/>
        <v>877.09999999999991</v>
      </c>
      <c r="AO2119" s="166">
        <f t="shared" si="10015"/>
        <v>877.09999999999991</v>
      </c>
      <c r="AP2119" s="166">
        <f t="shared" si="10015"/>
        <v>877.09999999999991</v>
      </c>
      <c r="AQ2119" s="166">
        <f t="shared" si="10015"/>
        <v>877.09999999999991</v>
      </c>
      <c r="AR2119" s="166">
        <f t="shared" si="10015"/>
        <v>877.09999999999991</v>
      </c>
      <c r="AS2119" s="166">
        <f t="shared" si="10015"/>
        <v>500877.1</v>
      </c>
      <c r="AT2119" s="166">
        <f t="shared" si="10015"/>
        <v>1000877.1</v>
      </c>
      <c r="AU2119" s="166">
        <f t="shared" si="10015"/>
        <v>1500877.1</v>
      </c>
      <c r="AW2119" s="166">
        <f t="shared" si="10016"/>
        <v>1500877.1</v>
      </c>
      <c r="AX2119" s="166">
        <f t="shared" si="10016"/>
        <v>1500877.1</v>
      </c>
      <c r="AY2119" s="166">
        <f t="shared" si="10016"/>
        <v>1500877.1</v>
      </c>
      <c r="AZ2119" s="166">
        <f t="shared" si="10016"/>
        <v>1498100.4817566669</v>
      </c>
      <c r="BA2119" s="166">
        <f t="shared" si="10016"/>
        <v>1495323.8635133335</v>
      </c>
      <c r="BB2119" s="166">
        <f t="shared" si="10016"/>
        <v>1492547.2452700001</v>
      </c>
      <c r="BC2119" s="166">
        <f t="shared" si="10016"/>
        <v>1489770.6270266667</v>
      </c>
      <c r="BD2119" s="166">
        <f t="shared" si="10016"/>
        <v>1486994.0087833335</v>
      </c>
      <c r="BE2119" s="166">
        <f t="shared" si="10016"/>
        <v>1484217.3905400001</v>
      </c>
      <c r="BF2119" s="166">
        <f t="shared" si="10016"/>
        <v>1481440.7722966669</v>
      </c>
      <c r="BG2119" s="166">
        <f t="shared" si="10016"/>
        <v>1478664.1540533334</v>
      </c>
      <c r="BH2119" s="166">
        <f t="shared" si="10016"/>
        <v>1475887.53581</v>
      </c>
    </row>
    <row r="2120" spans="1:60" ht="16.5" customHeight="1" outlineLevel="1" x14ac:dyDescent="0.25">
      <c r="A2120" s="2">
        <f t="shared" si="10012"/>
        <v>20</v>
      </c>
      <c r="B2120" s="86" t="str">
        <f t="shared" si="10012"/>
        <v>FH - TBD15</v>
      </c>
      <c r="C2120" s="86" t="str">
        <f t="shared" si="10012"/>
        <v>SPP FH - 13989</v>
      </c>
      <c r="D2120" s="2" t="str">
        <f t="shared" si="10012"/>
        <v>FH - TBD15.1</v>
      </c>
      <c r="E2120" s="141" t="str">
        <f t="shared" si="10012"/>
        <v>SPP FH - 13989</v>
      </c>
      <c r="I2120" s="178">
        <v>0</v>
      </c>
      <c r="J2120" s="166">
        <f t="shared" si="10013"/>
        <v>0</v>
      </c>
      <c r="K2120" s="166">
        <f t="shared" si="10013"/>
        <v>0</v>
      </c>
      <c r="L2120" s="166">
        <f t="shared" si="10013"/>
        <v>0</v>
      </c>
      <c r="M2120" s="166">
        <f t="shared" si="10013"/>
        <v>0</v>
      </c>
      <c r="N2120" s="166">
        <f t="shared" si="10013"/>
        <v>0</v>
      </c>
      <c r="O2120" s="166">
        <f t="shared" si="10013"/>
        <v>0</v>
      </c>
      <c r="P2120" s="166">
        <f t="shared" si="10013"/>
        <v>0</v>
      </c>
      <c r="Q2120" s="166">
        <f t="shared" si="10013"/>
        <v>0</v>
      </c>
      <c r="R2120" s="166">
        <f t="shared" si="10013"/>
        <v>0</v>
      </c>
      <c r="S2120" s="166">
        <f t="shared" si="10013"/>
        <v>0</v>
      </c>
      <c r="T2120" s="166">
        <f t="shared" si="10013"/>
        <v>0</v>
      </c>
      <c r="U2120" s="166">
        <f t="shared" si="10013"/>
        <v>0</v>
      </c>
      <c r="W2120" s="166">
        <f t="shared" si="10014"/>
        <v>0</v>
      </c>
      <c r="X2120" s="166">
        <f t="shared" si="10014"/>
        <v>0</v>
      </c>
      <c r="Y2120" s="166">
        <f t="shared" si="10014"/>
        <v>0</v>
      </c>
      <c r="Z2120" s="166">
        <f t="shared" si="10014"/>
        <v>0</v>
      </c>
      <c r="AA2120" s="166">
        <f t="shared" si="10014"/>
        <v>0</v>
      </c>
      <c r="AB2120" s="166">
        <f t="shared" si="10014"/>
        <v>0</v>
      </c>
      <c r="AC2120" s="166">
        <f t="shared" si="10014"/>
        <v>0</v>
      </c>
      <c r="AD2120" s="166">
        <f t="shared" si="10014"/>
        <v>0</v>
      </c>
      <c r="AE2120" s="166">
        <f t="shared" si="10014"/>
        <v>0</v>
      </c>
      <c r="AF2120" s="166">
        <f t="shared" si="10014"/>
        <v>0</v>
      </c>
      <c r="AG2120" s="166">
        <f t="shared" si="10014"/>
        <v>0</v>
      </c>
      <c r="AH2120" s="166">
        <f t="shared" si="10014"/>
        <v>0</v>
      </c>
      <c r="AI2120" s="166"/>
      <c r="AJ2120" s="166">
        <f t="shared" si="9991"/>
        <v>0</v>
      </c>
      <c r="AK2120" s="166">
        <f t="shared" si="10015"/>
        <v>0</v>
      </c>
      <c r="AL2120" s="166">
        <f t="shared" si="10015"/>
        <v>0</v>
      </c>
      <c r="AM2120" s="166">
        <f t="shared" si="10015"/>
        <v>319502.31</v>
      </c>
      <c r="AN2120" s="166">
        <f t="shared" si="10015"/>
        <v>387376.17</v>
      </c>
      <c r="AO2120" s="166">
        <f t="shared" si="10015"/>
        <v>609934.65999999992</v>
      </c>
      <c r="AP2120" s="166">
        <f t="shared" si="10015"/>
        <v>832493.14999999991</v>
      </c>
      <c r="AQ2120" s="166">
        <f t="shared" si="10015"/>
        <v>832493.14999999991</v>
      </c>
      <c r="AR2120" s="166">
        <f t="shared" si="10015"/>
        <v>832493.14999999991</v>
      </c>
      <c r="AS2120" s="166">
        <f t="shared" si="10015"/>
        <v>832493.14999999991</v>
      </c>
      <c r="AT2120" s="166">
        <f t="shared" si="10015"/>
        <v>830953.04155166657</v>
      </c>
      <c r="AU2120" s="166">
        <f t="shared" si="10015"/>
        <v>829412.93310333334</v>
      </c>
      <c r="AW2120" s="166">
        <f t="shared" si="10016"/>
        <v>827872.82465499989</v>
      </c>
      <c r="AX2120" s="166">
        <f t="shared" si="10016"/>
        <v>826332.71620666655</v>
      </c>
      <c r="AY2120" s="166">
        <f t="shared" si="10016"/>
        <v>824792.60775833321</v>
      </c>
      <c r="AZ2120" s="166">
        <f t="shared" si="10016"/>
        <v>823252.49930999998</v>
      </c>
      <c r="BA2120" s="166">
        <f t="shared" si="10016"/>
        <v>821712.39086166664</v>
      </c>
      <c r="BB2120" s="166">
        <f t="shared" si="10016"/>
        <v>820172.28241333319</v>
      </c>
      <c r="BC2120" s="166">
        <f t="shared" si="10016"/>
        <v>818632.17396499985</v>
      </c>
      <c r="BD2120" s="166">
        <f t="shared" si="10016"/>
        <v>817092.06551666663</v>
      </c>
      <c r="BE2120" s="166">
        <f t="shared" si="10016"/>
        <v>815551.95706833329</v>
      </c>
      <c r="BF2120" s="166">
        <f t="shared" si="10016"/>
        <v>814011.84861999995</v>
      </c>
      <c r="BG2120" s="166">
        <f t="shared" si="10016"/>
        <v>812471.74017166649</v>
      </c>
      <c r="BH2120" s="166">
        <f t="shared" si="10016"/>
        <v>810931.63172333327</v>
      </c>
    </row>
    <row r="2121" spans="1:60" ht="16.5" customHeight="1" outlineLevel="1" x14ac:dyDescent="0.25">
      <c r="A2121" s="2">
        <f t="shared" si="10012"/>
        <v>21</v>
      </c>
      <c r="B2121" s="86" t="str">
        <f t="shared" si="10012"/>
        <v>FH - TBD16</v>
      </c>
      <c r="C2121" s="86" t="str">
        <f t="shared" si="10012"/>
        <v>SPP FH - 13984</v>
      </c>
      <c r="D2121" s="2" t="str">
        <f t="shared" si="10012"/>
        <v>FH - TBD16.1</v>
      </c>
      <c r="E2121" s="141" t="str">
        <f t="shared" si="10012"/>
        <v>SPP FH - 13984</v>
      </c>
      <c r="I2121" s="178">
        <v>0</v>
      </c>
      <c r="J2121" s="166">
        <f t="shared" si="10013"/>
        <v>0</v>
      </c>
      <c r="K2121" s="166">
        <f t="shared" si="10013"/>
        <v>0</v>
      </c>
      <c r="L2121" s="166">
        <f t="shared" si="10013"/>
        <v>0</v>
      </c>
      <c r="M2121" s="166">
        <f t="shared" si="10013"/>
        <v>0</v>
      </c>
      <c r="N2121" s="166">
        <f t="shared" si="10013"/>
        <v>0</v>
      </c>
      <c r="O2121" s="166">
        <f t="shared" si="10013"/>
        <v>0</v>
      </c>
      <c r="P2121" s="166">
        <f t="shared" si="10013"/>
        <v>0</v>
      </c>
      <c r="Q2121" s="166">
        <f t="shared" si="10013"/>
        <v>0</v>
      </c>
      <c r="R2121" s="166">
        <f t="shared" si="10013"/>
        <v>0</v>
      </c>
      <c r="S2121" s="166">
        <f t="shared" si="10013"/>
        <v>0</v>
      </c>
      <c r="T2121" s="166">
        <f t="shared" si="10013"/>
        <v>0</v>
      </c>
      <c r="U2121" s="166">
        <f t="shared" si="10013"/>
        <v>0</v>
      </c>
      <c r="W2121" s="166">
        <f t="shared" si="10014"/>
        <v>0</v>
      </c>
      <c r="X2121" s="166">
        <f t="shared" si="10014"/>
        <v>0</v>
      </c>
      <c r="Y2121" s="166">
        <f t="shared" si="10014"/>
        <v>0</v>
      </c>
      <c r="Z2121" s="166">
        <f t="shared" si="10014"/>
        <v>0</v>
      </c>
      <c r="AA2121" s="166">
        <f t="shared" si="10014"/>
        <v>0</v>
      </c>
      <c r="AB2121" s="166">
        <f t="shared" si="10014"/>
        <v>0</v>
      </c>
      <c r="AC2121" s="166">
        <f t="shared" si="10014"/>
        <v>0</v>
      </c>
      <c r="AD2121" s="166">
        <f t="shared" si="10014"/>
        <v>0</v>
      </c>
      <c r="AE2121" s="166">
        <f t="shared" si="10014"/>
        <v>0</v>
      </c>
      <c r="AF2121" s="166">
        <f t="shared" si="10014"/>
        <v>0</v>
      </c>
      <c r="AG2121" s="166">
        <f t="shared" si="10014"/>
        <v>0</v>
      </c>
      <c r="AH2121" s="166">
        <f t="shared" si="10014"/>
        <v>0</v>
      </c>
      <c r="AI2121" s="166"/>
      <c r="AJ2121" s="166">
        <f t="shared" si="9991"/>
        <v>0</v>
      </c>
      <c r="AK2121" s="166">
        <f t="shared" si="10015"/>
        <v>0</v>
      </c>
      <c r="AL2121" s="166">
        <f t="shared" si="10015"/>
        <v>0</v>
      </c>
      <c r="AM2121" s="166">
        <f t="shared" si="10015"/>
        <v>0</v>
      </c>
      <c r="AN2121" s="166">
        <f t="shared" si="10015"/>
        <v>475126.56</v>
      </c>
      <c r="AO2121" s="166">
        <f t="shared" si="10015"/>
        <v>607324.97</v>
      </c>
      <c r="AP2121" s="166">
        <f t="shared" si="10015"/>
        <v>780256.17999999993</v>
      </c>
      <c r="AQ2121" s="166">
        <f t="shared" si="10015"/>
        <v>998920.19</v>
      </c>
      <c r="AR2121" s="166">
        <f t="shared" si="10015"/>
        <v>1171851.3999999999</v>
      </c>
      <c r="AS2121" s="166">
        <f t="shared" si="10015"/>
        <v>1171851.3999999999</v>
      </c>
      <c r="AT2121" s="166">
        <f t="shared" si="10015"/>
        <v>1171851.3999999999</v>
      </c>
      <c r="AU2121" s="166">
        <f t="shared" si="10015"/>
        <v>1171851.3999999999</v>
      </c>
      <c r="AW2121" s="166">
        <f t="shared" si="10016"/>
        <v>1169683.4733933334</v>
      </c>
      <c r="AX2121" s="166">
        <f t="shared" si="10016"/>
        <v>1167515.5467866666</v>
      </c>
      <c r="AY2121" s="166">
        <f t="shared" si="10016"/>
        <v>1165347.6201800001</v>
      </c>
      <c r="AZ2121" s="166">
        <f t="shared" si="10016"/>
        <v>1163179.6935733331</v>
      </c>
      <c r="BA2121" s="166">
        <f t="shared" si="10016"/>
        <v>1161011.7669666666</v>
      </c>
      <c r="BB2121" s="166">
        <f t="shared" si="10016"/>
        <v>1158843.8403599998</v>
      </c>
      <c r="BC2121" s="166">
        <f t="shared" si="10016"/>
        <v>1156675.9137533333</v>
      </c>
      <c r="BD2121" s="166">
        <f t="shared" si="10016"/>
        <v>1154507.9871466667</v>
      </c>
      <c r="BE2121" s="166">
        <f t="shared" si="10016"/>
        <v>1152340.06054</v>
      </c>
      <c r="BF2121" s="166">
        <f t="shared" si="10016"/>
        <v>1150172.1339333332</v>
      </c>
      <c r="BG2121" s="166">
        <f t="shared" si="10016"/>
        <v>1148004.2073266665</v>
      </c>
      <c r="BH2121" s="166">
        <f t="shared" si="10016"/>
        <v>1145836.2807199999</v>
      </c>
    </row>
    <row r="2122" spans="1:60" ht="16.5" customHeight="1" outlineLevel="1" x14ac:dyDescent="0.25">
      <c r="A2122" s="2">
        <f t="shared" si="10012"/>
        <v>22</v>
      </c>
      <c r="B2122" s="86" t="str">
        <f t="shared" si="10012"/>
        <v>FH - TBD17</v>
      </c>
      <c r="C2122" s="86" t="str">
        <f t="shared" si="10012"/>
        <v>SPP FH - 14123</v>
      </c>
      <c r="D2122" s="2" t="str">
        <f t="shared" si="10012"/>
        <v>FH - TBD17.1</v>
      </c>
      <c r="E2122" s="141" t="str">
        <f t="shared" si="10012"/>
        <v>SPP FH - 14123</v>
      </c>
      <c r="I2122" s="178">
        <v>0</v>
      </c>
      <c r="J2122" s="166">
        <f t="shared" si="10013"/>
        <v>0</v>
      </c>
      <c r="K2122" s="166">
        <f t="shared" si="10013"/>
        <v>0</v>
      </c>
      <c r="L2122" s="166">
        <f t="shared" si="10013"/>
        <v>0</v>
      </c>
      <c r="M2122" s="166">
        <f t="shared" si="10013"/>
        <v>0</v>
      </c>
      <c r="N2122" s="166">
        <f t="shared" si="10013"/>
        <v>0</v>
      </c>
      <c r="O2122" s="166">
        <f t="shared" si="10013"/>
        <v>0</v>
      </c>
      <c r="P2122" s="166">
        <f t="shared" si="10013"/>
        <v>0</v>
      </c>
      <c r="Q2122" s="166">
        <f t="shared" si="10013"/>
        <v>0</v>
      </c>
      <c r="R2122" s="166">
        <f t="shared" si="10013"/>
        <v>0</v>
      </c>
      <c r="S2122" s="166">
        <f t="shared" si="10013"/>
        <v>0</v>
      </c>
      <c r="T2122" s="166">
        <f t="shared" si="10013"/>
        <v>0</v>
      </c>
      <c r="U2122" s="166">
        <f t="shared" si="10013"/>
        <v>0</v>
      </c>
      <c r="W2122" s="166">
        <f t="shared" si="10014"/>
        <v>0</v>
      </c>
      <c r="X2122" s="166">
        <f t="shared" si="10014"/>
        <v>0</v>
      </c>
      <c r="Y2122" s="166">
        <f t="shared" si="10014"/>
        <v>0</v>
      </c>
      <c r="Z2122" s="166">
        <f t="shared" si="10014"/>
        <v>0</v>
      </c>
      <c r="AA2122" s="166">
        <f t="shared" si="10014"/>
        <v>0</v>
      </c>
      <c r="AB2122" s="166">
        <f t="shared" si="10014"/>
        <v>0</v>
      </c>
      <c r="AC2122" s="166">
        <f t="shared" si="10014"/>
        <v>0</v>
      </c>
      <c r="AD2122" s="166">
        <f t="shared" si="10014"/>
        <v>0</v>
      </c>
      <c r="AE2122" s="166">
        <f t="shared" si="10014"/>
        <v>0</v>
      </c>
      <c r="AF2122" s="166">
        <f t="shared" si="10014"/>
        <v>0</v>
      </c>
      <c r="AG2122" s="166">
        <f t="shared" si="10014"/>
        <v>0</v>
      </c>
      <c r="AH2122" s="166">
        <f t="shared" si="10014"/>
        <v>0</v>
      </c>
      <c r="AI2122" s="166"/>
      <c r="AJ2122" s="166">
        <f t="shared" si="9991"/>
        <v>0</v>
      </c>
      <c r="AK2122" s="166">
        <f t="shared" si="10015"/>
        <v>0</v>
      </c>
      <c r="AL2122" s="166">
        <f t="shared" si="10015"/>
        <v>0</v>
      </c>
      <c r="AM2122" s="166">
        <f t="shared" si="10015"/>
        <v>41947.199999999997</v>
      </c>
      <c r="AN2122" s="166">
        <f t="shared" si="10015"/>
        <v>41947.199999999997</v>
      </c>
      <c r="AO2122" s="166">
        <f t="shared" si="10015"/>
        <v>574527.84</v>
      </c>
      <c r="AP2122" s="166">
        <f t="shared" si="10015"/>
        <v>799263.83</v>
      </c>
      <c r="AQ2122" s="166">
        <f t="shared" si="10015"/>
        <v>1070947.02</v>
      </c>
      <c r="AR2122" s="166">
        <f t="shared" si="10015"/>
        <v>1248735.81</v>
      </c>
      <c r="AS2122" s="166">
        <f t="shared" si="10015"/>
        <v>1248735.81</v>
      </c>
      <c r="AT2122" s="166">
        <f t="shared" si="10015"/>
        <v>1248735.81</v>
      </c>
      <c r="AU2122" s="166">
        <f t="shared" si="10015"/>
        <v>1248735.81</v>
      </c>
      <c r="AW2122" s="166">
        <f t="shared" si="10016"/>
        <v>1246425.647499</v>
      </c>
      <c r="AX2122" s="166">
        <f t="shared" si="10016"/>
        <v>1244115.4849980001</v>
      </c>
      <c r="AY2122" s="166">
        <f t="shared" si="10016"/>
        <v>1241805.322497</v>
      </c>
      <c r="AZ2122" s="166">
        <f t="shared" si="10016"/>
        <v>1239495.1599959999</v>
      </c>
      <c r="BA2122" s="166">
        <f t="shared" si="10016"/>
        <v>1237184.997495</v>
      </c>
      <c r="BB2122" s="166">
        <f t="shared" si="10016"/>
        <v>1234874.8349939999</v>
      </c>
      <c r="BC2122" s="166">
        <f t="shared" si="10016"/>
        <v>1232564.672493</v>
      </c>
      <c r="BD2122" s="166">
        <f t="shared" si="10016"/>
        <v>1230254.5099920002</v>
      </c>
      <c r="BE2122" s="166">
        <f t="shared" si="10016"/>
        <v>1227944.3474910001</v>
      </c>
      <c r="BF2122" s="166">
        <f t="shared" si="10016"/>
        <v>1225634.1849900002</v>
      </c>
      <c r="BG2122" s="166">
        <f t="shared" si="10016"/>
        <v>1223324.0224890001</v>
      </c>
      <c r="BH2122" s="166">
        <f t="shared" si="10016"/>
        <v>1221013.859988</v>
      </c>
    </row>
    <row r="2123" spans="1:60" ht="16.5" customHeight="1" outlineLevel="1" x14ac:dyDescent="0.25">
      <c r="A2123" s="2">
        <f t="shared" si="10012"/>
        <v>23</v>
      </c>
      <c r="B2123" s="86" t="str">
        <f t="shared" si="10012"/>
        <v>PRE-09848</v>
      </c>
      <c r="C2123" s="86" t="str">
        <f t="shared" si="10012"/>
        <v>SPP FH - Yukon 13101</v>
      </c>
      <c r="D2123" s="2" t="str">
        <f t="shared" si="10012"/>
        <v>PRE-09848.1</v>
      </c>
      <c r="E2123" s="141" t="str">
        <f t="shared" si="10012"/>
        <v>SPP FH - Yukon 13101</v>
      </c>
      <c r="I2123" s="178">
        <v>0</v>
      </c>
      <c r="J2123" s="166">
        <f t="shared" si="10013"/>
        <v>0</v>
      </c>
      <c r="K2123" s="166">
        <f t="shared" si="10013"/>
        <v>0</v>
      </c>
      <c r="L2123" s="166">
        <f t="shared" si="10013"/>
        <v>0</v>
      </c>
      <c r="M2123" s="166">
        <f t="shared" si="10013"/>
        <v>0</v>
      </c>
      <c r="N2123" s="166">
        <f t="shared" si="10013"/>
        <v>0</v>
      </c>
      <c r="O2123" s="166">
        <f t="shared" si="10013"/>
        <v>0</v>
      </c>
      <c r="P2123" s="166">
        <f t="shared" si="10013"/>
        <v>0</v>
      </c>
      <c r="Q2123" s="166">
        <f t="shared" si="10013"/>
        <v>0</v>
      </c>
      <c r="R2123" s="166">
        <f t="shared" si="10013"/>
        <v>0</v>
      </c>
      <c r="S2123" s="166">
        <f t="shared" si="10013"/>
        <v>0</v>
      </c>
      <c r="T2123" s="166">
        <f t="shared" si="10013"/>
        <v>0</v>
      </c>
      <c r="U2123" s="166">
        <f t="shared" si="10013"/>
        <v>0</v>
      </c>
      <c r="W2123" s="166">
        <f t="shared" si="10014"/>
        <v>0</v>
      </c>
      <c r="X2123" s="166">
        <f t="shared" si="10014"/>
        <v>0</v>
      </c>
      <c r="Y2123" s="166">
        <f t="shared" si="10014"/>
        <v>20141.3</v>
      </c>
      <c r="Z2123" s="166">
        <f t="shared" si="10014"/>
        <v>45876.84</v>
      </c>
      <c r="AA2123" s="166">
        <f t="shared" si="10014"/>
        <v>47120.049999999996</v>
      </c>
      <c r="AB2123" s="166">
        <f t="shared" si="10014"/>
        <v>96562.53</v>
      </c>
      <c r="AC2123" s="166">
        <f t="shared" si="10014"/>
        <v>189019.15</v>
      </c>
      <c r="AD2123" s="166">
        <f t="shared" si="10014"/>
        <v>449935.51</v>
      </c>
      <c r="AE2123" s="166">
        <f t="shared" si="10014"/>
        <v>474339.44</v>
      </c>
      <c r="AF2123" s="166">
        <f t="shared" si="10014"/>
        <v>674325.02</v>
      </c>
      <c r="AG2123" s="166">
        <f t="shared" si="10014"/>
        <v>735489.27</v>
      </c>
      <c r="AH2123" s="166">
        <f t="shared" si="10014"/>
        <v>859018.58000000007</v>
      </c>
      <c r="AI2123" s="166"/>
      <c r="AJ2123" s="166">
        <f t="shared" si="9991"/>
        <v>859018.58000000007</v>
      </c>
      <c r="AK2123" s="166">
        <f t="shared" si="10015"/>
        <v>859018.58000000007</v>
      </c>
      <c r="AL2123" s="166">
        <f t="shared" si="10015"/>
        <v>859018.58000000007</v>
      </c>
      <c r="AM2123" s="166">
        <f t="shared" si="10015"/>
        <v>857429.39624866669</v>
      </c>
      <c r="AN2123" s="166">
        <f t="shared" si="10015"/>
        <v>855840.21249733341</v>
      </c>
      <c r="AO2123" s="166">
        <f t="shared" si="10015"/>
        <v>854251.02874600003</v>
      </c>
      <c r="AP2123" s="166">
        <f t="shared" si="10015"/>
        <v>852661.84499466664</v>
      </c>
      <c r="AQ2123" s="166">
        <f t="shared" si="10015"/>
        <v>851072.66124333348</v>
      </c>
      <c r="AR2123" s="166">
        <f t="shared" si="10015"/>
        <v>849483.47749200009</v>
      </c>
      <c r="AS2123" s="166">
        <f t="shared" si="10015"/>
        <v>847894.2937406667</v>
      </c>
      <c r="AT2123" s="166">
        <f t="shared" si="10015"/>
        <v>846305.10998933343</v>
      </c>
      <c r="AU2123" s="166">
        <f t="shared" si="10015"/>
        <v>844715.92623800004</v>
      </c>
      <c r="AW2123" s="166">
        <f t="shared" si="10016"/>
        <v>843126.74248666677</v>
      </c>
      <c r="AX2123" s="166">
        <f t="shared" si="10016"/>
        <v>841537.55873533338</v>
      </c>
      <c r="AY2123" s="166">
        <f t="shared" si="10016"/>
        <v>839948.37498399999</v>
      </c>
      <c r="AZ2123" s="166">
        <f t="shared" si="10016"/>
        <v>838359.19123266684</v>
      </c>
      <c r="BA2123" s="166">
        <f t="shared" si="10016"/>
        <v>836770.00748133345</v>
      </c>
      <c r="BB2123" s="166">
        <f t="shared" si="10016"/>
        <v>835180.82373000006</v>
      </c>
      <c r="BC2123" s="166">
        <f t="shared" si="10016"/>
        <v>833591.63997866679</v>
      </c>
      <c r="BD2123" s="166">
        <f t="shared" si="10016"/>
        <v>832002.4562273334</v>
      </c>
      <c r="BE2123" s="166">
        <f t="shared" si="10016"/>
        <v>830413.27247600001</v>
      </c>
      <c r="BF2123" s="166">
        <f t="shared" si="10016"/>
        <v>828824.08872466674</v>
      </c>
      <c r="BG2123" s="166">
        <f t="shared" si="10016"/>
        <v>827234.90497333335</v>
      </c>
      <c r="BH2123" s="166">
        <f t="shared" si="10016"/>
        <v>825645.72122200008</v>
      </c>
    </row>
    <row r="2124" spans="1:60" ht="16.5" customHeight="1" outlineLevel="1" x14ac:dyDescent="0.25">
      <c r="A2124" s="2">
        <f t="shared" si="10012"/>
        <v>23</v>
      </c>
      <c r="B2124" s="86" t="str">
        <f t="shared" si="10012"/>
        <v>PRE-09848</v>
      </c>
      <c r="C2124" s="86" t="str">
        <f t="shared" si="10012"/>
        <v>SPP FH - Yukon 13101</v>
      </c>
      <c r="D2124" s="2" t="str">
        <f t="shared" si="10012"/>
        <v>A2804994</v>
      </c>
      <c r="E2124" s="141" t="str">
        <f t="shared" si="10012"/>
        <v>SPP FH - Yukon 13101 ACRs - 3 TAV</v>
      </c>
      <c r="I2124" s="178">
        <v>0</v>
      </c>
      <c r="J2124" s="166">
        <f t="shared" si="10013"/>
        <v>0</v>
      </c>
      <c r="K2124" s="166">
        <f t="shared" si="10013"/>
        <v>0</v>
      </c>
      <c r="L2124" s="166">
        <f t="shared" si="10013"/>
        <v>0</v>
      </c>
      <c r="M2124" s="166">
        <f t="shared" si="10013"/>
        <v>0</v>
      </c>
      <c r="N2124" s="166">
        <f t="shared" si="10013"/>
        <v>0</v>
      </c>
      <c r="O2124" s="166">
        <f t="shared" si="10013"/>
        <v>0</v>
      </c>
      <c r="P2124" s="166">
        <f t="shared" si="10013"/>
        <v>0</v>
      </c>
      <c r="Q2124" s="166">
        <f t="shared" si="10013"/>
        <v>0</v>
      </c>
      <c r="R2124" s="166">
        <f t="shared" si="10013"/>
        <v>0</v>
      </c>
      <c r="S2124" s="166">
        <f t="shared" si="10013"/>
        <v>0</v>
      </c>
      <c r="T2124" s="166">
        <f t="shared" si="10013"/>
        <v>0</v>
      </c>
      <c r="U2124" s="166">
        <f t="shared" si="10013"/>
        <v>0</v>
      </c>
      <c r="W2124" s="166">
        <f t="shared" si="10014"/>
        <v>0</v>
      </c>
      <c r="X2124" s="166">
        <f t="shared" si="10014"/>
        <v>0</v>
      </c>
      <c r="Y2124" s="166">
        <f t="shared" si="10014"/>
        <v>0</v>
      </c>
      <c r="Z2124" s="166">
        <f t="shared" si="10014"/>
        <v>0</v>
      </c>
      <c r="AA2124" s="166">
        <f t="shared" si="10014"/>
        <v>0</v>
      </c>
      <c r="AB2124" s="166">
        <f t="shared" si="10014"/>
        <v>0</v>
      </c>
      <c r="AC2124" s="166">
        <f t="shared" si="10014"/>
        <v>0</v>
      </c>
      <c r="AD2124" s="166">
        <f t="shared" si="10014"/>
        <v>0</v>
      </c>
      <c r="AE2124" s="166">
        <f t="shared" si="10014"/>
        <v>0</v>
      </c>
      <c r="AF2124" s="166">
        <f t="shared" si="10014"/>
        <v>3235.96</v>
      </c>
      <c r="AG2124" s="166">
        <f t="shared" si="10014"/>
        <v>3235.96</v>
      </c>
      <c r="AH2124" s="166">
        <f t="shared" si="10014"/>
        <v>4345.2800000000007</v>
      </c>
      <c r="AI2124" s="166"/>
      <c r="AJ2124" s="166">
        <f t="shared" si="9991"/>
        <v>4345.2800000000007</v>
      </c>
      <c r="AK2124" s="166">
        <f t="shared" si="10015"/>
        <v>4337.2391786666676</v>
      </c>
      <c r="AL2124" s="166">
        <f t="shared" si="10015"/>
        <v>4329.1983573333337</v>
      </c>
      <c r="AM2124" s="166">
        <f t="shared" si="10015"/>
        <v>4321.1575360000006</v>
      </c>
      <c r="AN2124" s="166">
        <f t="shared" si="10015"/>
        <v>4313.1167146666667</v>
      </c>
      <c r="AO2124" s="166">
        <f t="shared" si="10015"/>
        <v>4305.0758933333336</v>
      </c>
      <c r="AP2124" s="166">
        <f t="shared" si="10015"/>
        <v>4297.0350720000006</v>
      </c>
      <c r="AQ2124" s="166">
        <f t="shared" si="10015"/>
        <v>4288.9942506666675</v>
      </c>
      <c r="AR2124" s="166">
        <f t="shared" si="10015"/>
        <v>4280.9534293333345</v>
      </c>
      <c r="AS2124" s="166">
        <f t="shared" si="10015"/>
        <v>4272.9126080000005</v>
      </c>
      <c r="AT2124" s="166">
        <f t="shared" si="10015"/>
        <v>4264.8717866666675</v>
      </c>
      <c r="AU2124" s="166">
        <f t="shared" si="10015"/>
        <v>4256.8309653333345</v>
      </c>
      <c r="AW2124" s="166">
        <f t="shared" si="10016"/>
        <v>4248.7901440000005</v>
      </c>
      <c r="AX2124" s="166">
        <f t="shared" si="10016"/>
        <v>4240.7493226666675</v>
      </c>
      <c r="AY2124" s="166">
        <f t="shared" si="10016"/>
        <v>4232.7085013333335</v>
      </c>
      <c r="AZ2124" s="166">
        <f t="shared" si="10016"/>
        <v>4224.6676800000005</v>
      </c>
      <c r="BA2124" s="166">
        <f t="shared" si="10016"/>
        <v>4216.6268586666674</v>
      </c>
      <c r="BB2124" s="166">
        <f t="shared" si="10016"/>
        <v>4208.5860373333335</v>
      </c>
      <c r="BC2124" s="166">
        <f t="shared" si="10016"/>
        <v>4200.5452160000004</v>
      </c>
      <c r="BD2124" s="166">
        <f t="shared" si="10016"/>
        <v>4192.5043946666674</v>
      </c>
      <c r="BE2124" s="166">
        <f t="shared" si="10016"/>
        <v>4184.4635733333344</v>
      </c>
      <c r="BF2124" s="166">
        <f t="shared" si="10016"/>
        <v>4176.4227520000004</v>
      </c>
      <c r="BG2124" s="166">
        <f t="shared" si="10016"/>
        <v>4168.3819306666674</v>
      </c>
      <c r="BH2124" s="166">
        <f t="shared" si="10016"/>
        <v>4160.3411093333343</v>
      </c>
    </row>
    <row r="2125" spans="1:60" ht="16.5" customHeight="1" outlineLevel="1" x14ac:dyDescent="0.25">
      <c r="A2125" s="2">
        <f t="shared" si="10012"/>
        <v>24</v>
      </c>
      <c r="B2125" s="86" t="str">
        <f t="shared" si="10012"/>
        <v>PRE-09849</v>
      </c>
      <c r="C2125" s="86" t="str">
        <f t="shared" si="10012"/>
        <v>SPP FH - McFarland 13104</v>
      </c>
      <c r="D2125" s="2" t="str">
        <f t="shared" si="10012"/>
        <v>PRE-09849.1</v>
      </c>
      <c r="E2125" s="141" t="str">
        <f t="shared" si="10012"/>
        <v>SPP FH - McFarland 13104</v>
      </c>
      <c r="I2125" s="178">
        <v>0</v>
      </c>
      <c r="J2125" s="166">
        <f t="shared" si="10013"/>
        <v>0</v>
      </c>
      <c r="K2125" s="166">
        <f t="shared" si="10013"/>
        <v>0</v>
      </c>
      <c r="L2125" s="166">
        <f t="shared" si="10013"/>
        <v>0</v>
      </c>
      <c r="M2125" s="166">
        <f t="shared" si="10013"/>
        <v>0</v>
      </c>
      <c r="N2125" s="166">
        <f t="shared" si="10013"/>
        <v>0</v>
      </c>
      <c r="O2125" s="166">
        <f t="shared" si="10013"/>
        <v>0</v>
      </c>
      <c r="P2125" s="166">
        <f t="shared" si="10013"/>
        <v>0</v>
      </c>
      <c r="Q2125" s="166">
        <f t="shared" si="10013"/>
        <v>0</v>
      </c>
      <c r="R2125" s="166">
        <f t="shared" si="10013"/>
        <v>0</v>
      </c>
      <c r="S2125" s="166">
        <f t="shared" si="10013"/>
        <v>0</v>
      </c>
      <c r="T2125" s="166">
        <f t="shared" si="10013"/>
        <v>0</v>
      </c>
      <c r="U2125" s="166">
        <f t="shared" si="10013"/>
        <v>0</v>
      </c>
      <c r="W2125" s="166">
        <f t="shared" si="10014"/>
        <v>0</v>
      </c>
      <c r="X2125" s="166">
        <f t="shared" si="10014"/>
        <v>0</v>
      </c>
      <c r="Y2125" s="166">
        <f t="shared" si="10014"/>
        <v>20914.59</v>
      </c>
      <c r="Z2125" s="166">
        <f t="shared" si="10014"/>
        <v>34063.94</v>
      </c>
      <c r="AA2125" s="166">
        <f t="shared" si="10014"/>
        <v>35010.720000000001</v>
      </c>
      <c r="AB2125" s="166">
        <f t="shared" si="10014"/>
        <v>237245.39</v>
      </c>
      <c r="AC2125" s="166">
        <f t="shared" si="10014"/>
        <v>250409.36000000002</v>
      </c>
      <c r="AD2125" s="166">
        <f t="shared" si="10014"/>
        <v>277312.52</v>
      </c>
      <c r="AE2125" s="166">
        <f t="shared" si="10014"/>
        <v>298003.5</v>
      </c>
      <c r="AF2125" s="166">
        <f t="shared" si="10014"/>
        <v>332857.18</v>
      </c>
      <c r="AG2125" s="166">
        <f t="shared" si="10014"/>
        <v>401982.76</v>
      </c>
      <c r="AH2125" s="166">
        <f t="shared" si="10014"/>
        <v>483324.2</v>
      </c>
      <c r="AI2125" s="166"/>
      <c r="AJ2125" s="166">
        <f t="shared" si="9991"/>
        <v>483324.2</v>
      </c>
      <c r="AK2125" s="166">
        <f t="shared" si="10015"/>
        <v>483324.2</v>
      </c>
      <c r="AL2125" s="166">
        <f t="shared" si="10015"/>
        <v>483324.2</v>
      </c>
      <c r="AM2125" s="166">
        <f t="shared" si="10015"/>
        <v>482430.04984666669</v>
      </c>
      <c r="AN2125" s="166">
        <f t="shared" si="10015"/>
        <v>481535.89969333337</v>
      </c>
      <c r="AO2125" s="166">
        <f t="shared" si="10015"/>
        <v>480641.74953999999</v>
      </c>
      <c r="AP2125" s="166">
        <f t="shared" si="10015"/>
        <v>479747.59938666667</v>
      </c>
      <c r="AQ2125" s="166">
        <f t="shared" si="10015"/>
        <v>478853.44923333335</v>
      </c>
      <c r="AR2125" s="166">
        <f t="shared" si="10015"/>
        <v>477959.29908000003</v>
      </c>
      <c r="AS2125" s="166">
        <f t="shared" si="10015"/>
        <v>477065.1489266667</v>
      </c>
      <c r="AT2125" s="166">
        <f t="shared" si="10015"/>
        <v>476170.99877333333</v>
      </c>
      <c r="AU2125" s="166">
        <f t="shared" si="10015"/>
        <v>475276.84862</v>
      </c>
      <c r="AW2125" s="166">
        <f t="shared" si="10016"/>
        <v>474382.69846666668</v>
      </c>
      <c r="AX2125" s="166">
        <f t="shared" si="10016"/>
        <v>473488.54831333336</v>
      </c>
      <c r="AY2125" s="166">
        <f t="shared" si="10016"/>
        <v>472594.39816000004</v>
      </c>
      <c r="AZ2125" s="166">
        <f t="shared" si="10016"/>
        <v>471700.24800666666</v>
      </c>
      <c r="BA2125" s="166">
        <f t="shared" si="10016"/>
        <v>470806.09785333334</v>
      </c>
      <c r="BB2125" s="166">
        <f t="shared" si="10016"/>
        <v>469911.94770000002</v>
      </c>
      <c r="BC2125" s="166">
        <f t="shared" si="10016"/>
        <v>469017.7975466667</v>
      </c>
      <c r="BD2125" s="166">
        <f t="shared" si="10016"/>
        <v>468123.64739333332</v>
      </c>
      <c r="BE2125" s="166">
        <f t="shared" si="10016"/>
        <v>467229.49724</v>
      </c>
      <c r="BF2125" s="166">
        <f t="shared" si="10016"/>
        <v>466335.34708666668</v>
      </c>
      <c r="BG2125" s="166">
        <f t="shared" si="10016"/>
        <v>465441.19693333335</v>
      </c>
      <c r="BH2125" s="166">
        <f t="shared" si="10016"/>
        <v>464547.04678000003</v>
      </c>
    </row>
    <row r="2126" spans="1:60" ht="16.5" customHeight="1" outlineLevel="1" x14ac:dyDescent="0.25">
      <c r="A2126" s="2">
        <f t="shared" ref="A2126:E2135" si="10017">A75</f>
        <v>24</v>
      </c>
      <c r="B2126" s="86" t="str">
        <f t="shared" si="10017"/>
        <v>PRE-09849</v>
      </c>
      <c r="C2126" s="86" t="str">
        <f t="shared" si="10017"/>
        <v>SPP FH - McFarland 13104</v>
      </c>
      <c r="D2126" s="2" t="str">
        <f t="shared" si="10017"/>
        <v>A2805002</v>
      </c>
      <c r="E2126" s="141" t="str">
        <f t="shared" si="10017"/>
        <v>SPP FH-McFarland 13104 OCRs - 2 TAV</v>
      </c>
      <c r="I2126" s="178">
        <v>0</v>
      </c>
      <c r="J2126" s="166">
        <f t="shared" ref="J2126:U2135" si="10018">+(SUMIFS(J$392:J$607,$A$392:$A$607,$A2126,$D$392:$D$607,$D2126))-(SUMIFS(J$828:J$1043,$A$828:$A$1043,$A2126,$D$828:$D$1043,$D2126))+(SUMIFS(J$1046:J$1237,$A$1046:$A$1237,$A2126,$D$1046:$D$1237,$D2126))-(SUMIFS(J$1848:J$2052,$A$1848:$A$2052,$A2126,$D$1848:$D$2052,$D2126))</f>
        <v>0</v>
      </c>
      <c r="K2126" s="166">
        <f t="shared" si="10018"/>
        <v>0</v>
      </c>
      <c r="L2126" s="166">
        <f t="shared" si="10018"/>
        <v>0</v>
      </c>
      <c r="M2126" s="166">
        <f t="shared" si="10018"/>
        <v>0</v>
      </c>
      <c r="N2126" s="166">
        <f t="shared" si="10018"/>
        <v>0</v>
      </c>
      <c r="O2126" s="166">
        <f t="shared" si="10018"/>
        <v>0</v>
      </c>
      <c r="P2126" s="166">
        <f t="shared" si="10018"/>
        <v>0</v>
      </c>
      <c r="Q2126" s="166">
        <f t="shared" si="10018"/>
        <v>0</v>
      </c>
      <c r="R2126" s="166">
        <f t="shared" si="10018"/>
        <v>0</v>
      </c>
      <c r="S2126" s="166">
        <f t="shared" si="10018"/>
        <v>0</v>
      </c>
      <c r="T2126" s="166">
        <f t="shared" si="10018"/>
        <v>0</v>
      </c>
      <c r="U2126" s="166">
        <f t="shared" si="10018"/>
        <v>0</v>
      </c>
      <c r="W2126" s="166">
        <f t="shared" ref="W2126:AH2135" si="10019">+(SUMIFS(W$392:W$607,$A$392:$A$607,$A2126,$D$392:$D$607,$D2126))-(SUMIFS(W$828:W$1043,$A$828:$A$1043,$A2126,$D$828:$D$1043,$D2126))+(SUMIFS(W$1046:W$1237,$A$1046:$A$1237,$A2126,$D$1046:$D$1237,$D2126))-(SUMIFS(W$1848:W$2052,$A$1848:$A$2052,$A2126,$D$1848:$D$2052,$D2126))</f>
        <v>0</v>
      </c>
      <c r="X2126" s="166">
        <f t="shared" si="10019"/>
        <v>0</v>
      </c>
      <c r="Y2126" s="166">
        <f t="shared" si="10019"/>
        <v>0</v>
      </c>
      <c r="Z2126" s="166">
        <f t="shared" si="10019"/>
        <v>0</v>
      </c>
      <c r="AA2126" s="166">
        <f t="shared" si="10019"/>
        <v>0</v>
      </c>
      <c r="AB2126" s="166">
        <f t="shared" si="10019"/>
        <v>0</v>
      </c>
      <c r="AC2126" s="166">
        <f t="shared" si="10019"/>
        <v>0</v>
      </c>
      <c r="AD2126" s="166">
        <f t="shared" si="10019"/>
        <v>0</v>
      </c>
      <c r="AE2126" s="166">
        <f t="shared" si="10019"/>
        <v>0</v>
      </c>
      <c r="AF2126" s="166">
        <f t="shared" si="10019"/>
        <v>2032.69</v>
      </c>
      <c r="AG2126" s="166">
        <f t="shared" si="10019"/>
        <v>2032.69</v>
      </c>
      <c r="AH2126" s="166">
        <f t="shared" si="10019"/>
        <v>2734.9700000000003</v>
      </c>
      <c r="AI2126" s="166"/>
      <c r="AJ2126" s="166">
        <f t="shared" si="9991"/>
        <v>2734.9700000000003</v>
      </c>
      <c r="AK2126" s="166">
        <f t="shared" ref="AK2126:AU2135" si="10020">+(SUMIFS(AK$392:AK$607,$A$392:$A$607,$A2126,$D$392:$D$607,$D2126))-(SUMIFS(AK$828:AK$1043,$A$828:$A$1043,$A2126,$D$828:$D$1043,$D2126))+(SUMIFS(AK$1046:AK$1237,$A$1046:$A$1237,$A2126,$D$1046:$D$1237,$D2126))-(SUMIFS(AK$1848:AK$2052,$A$1848:$A$2052,$A2126,$D$1848:$D$2052,$D2126))</f>
        <v>2729.9131296666669</v>
      </c>
      <c r="AL2126" s="166">
        <f t="shared" si="10020"/>
        <v>2724.8562593333336</v>
      </c>
      <c r="AM2126" s="166">
        <f t="shared" si="10020"/>
        <v>2719.7993890000002</v>
      </c>
      <c r="AN2126" s="166">
        <f t="shared" si="10020"/>
        <v>2714.7425186666669</v>
      </c>
      <c r="AO2126" s="166">
        <f t="shared" si="10020"/>
        <v>2709.6856483333336</v>
      </c>
      <c r="AP2126" s="166">
        <f t="shared" si="10020"/>
        <v>2704.6287780000002</v>
      </c>
      <c r="AQ2126" s="166">
        <f t="shared" si="10020"/>
        <v>2699.5719076666669</v>
      </c>
      <c r="AR2126" s="166">
        <f t="shared" si="10020"/>
        <v>2694.5150373333336</v>
      </c>
      <c r="AS2126" s="166">
        <f t="shared" si="10020"/>
        <v>2689.4581670000002</v>
      </c>
      <c r="AT2126" s="166">
        <f t="shared" si="10020"/>
        <v>2684.4012966666669</v>
      </c>
      <c r="AU2126" s="166">
        <f t="shared" si="10020"/>
        <v>2679.3444263333336</v>
      </c>
      <c r="AW2126" s="166">
        <f t="shared" ref="AW2126:BH2135" si="10021">+(SUMIFS(AW$392:AW$607,$A$392:$A$607,$A2126,$D$392:$D$607,$D2126))-(SUMIFS(AW$828:AW$1043,$A$828:$A$1043,$A2126,$D$828:$D$1043,$D2126))+(SUMIFS(AW$1046:AW$1237,$A$1046:$A$1237,$A2126,$D$1046:$D$1237,$D2126))-(SUMIFS(AW$1848:AW$2052,$A$1848:$A$2052,$A2126,$D$1848:$D$2052,$D2126))</f>
        <v>2674.2875560000002</v>
      </c>
      <c r="AX2126" s="166">
        <f t="shared" si="10021"/>
        <v>2669.2306856666669</v>
      </c>
      <c r="AY2126" s="166">
        <f t="shared" si="10021"/>
        <v>2664.1738153333336</v>
      </c>
      <c r="AZ2126" s="166">
        <f t="shared" si="10021"/>
        <v>2659.1169450000002</v>
      </c>
      <c r="BA2126" s="166">
        <f t="shared" si="10021"/>
        <v>2654.0600746666669</v>
      </c>
      <c r="BB2126" s="166">
        <f t="shared" si="10021"/>
        <v>2649.0032043333335</v>
      </c>
      <c r="BC2126" s="166">
        <f t="shared" si="10021"/>
        <v>2643.9463340000002</v>
      </c>
      <c r="BD2126" s="166">
        <f t="shared" si="10021"/>
        <v>2638.8894636666669</v>
      </c>
      <c r="BE2126" s="166">
        <f t="shared" si="10021"/>
        <v>2633.8325933333335</v>
      </c>
      <c r="BF2126" s="166">
        <f t="shared" si="10021"/>
        <v>2628.7757230000002</v>
      </c>
      <c r="BG2126" s="166">
        <f t="shared" si="10021"/>
        <v>2623.7188526666669</v>
      </c>
      <c r="BH2126" s="166">
        <f t="shared" si="10021"/>
        <v>2618.6619823333331</v>
      </c>
    </row>
    <row r="2127" spans="1:60" ht="16.5" customHeight="1" outlineLevel="1" x14ac:dyDescent="0.25">
      <c r="A2127" s="2">
        <f t="shared" si="10017"/>
        <v>25</v>
      </c>
      <c r="B2127" s="86" t="str">
        <f t="shared" si="10017"/>
        <v>PRE-09850</v>
      </c>
      <c r="C2127" s="86" t="str">
        <f t="shared" si="10017"/>
        <v>SPP FH - Manhattan 13111</v>
      </c>
      <c r="D2127" s="2" t="str">
        <f t="shared" si="10017"/>
        <v>PRE-09850.1</v>
      </c>
      <c r="E2127" s="141" t="str">
        <f t="shared" si="10017"/>
        <v>SPP FH - Manhattan 13111</v>
      </c>
      <c r="I2127" s="178">
        <v>0</v>
      </c>
      <c r="J2127" s="166">
        <f t="shared" si="10018"/>
        <v>0</v>
      </c>
      <c r="K2127" s="166">
        <f t="shared" si="10018"/>
        <v>0</v>
      </c>
      <c r="L2127" s="166">
        <f t="shared" si="10018"/>
        <v>0</v>
      </c>
      <c r="M2127" s="166">
        <f t="shared" si="10018"/>
        <v>0</v>
      </c>
      <c r="N2127" s="166">
        <f t="shared" si="10018"/>
        <v>0</v>
      </c>
      <c r="O2127" s="166">
        <f t="shared" si="10018"/>
        <v>0</v>
      </c>
      <c r="P2127" s="166">
        <f t="shared" si="10018"/>
        <v>0</v>
      </c>
      <c r="Q2127" s="166">
        <f t="shared" si="10018"/>
        <v>0</v>
      </c>
      <c r="R2127" s="166">
        <f t="shared" si="10018"/>
        <v>0</v>
      </c>
      <c r="S2127" s="166">
        <f t="shared" si="10018"/>
        <v>0</v>
      </c>
      <c r="T2127" s="166">
        <f t="shared" si="10018"/>
        <v>0</v>
      </c>
      <c r="U2127" s="166">
        <f t="shared" si="10018"/>
        <v>0</v>
      </c>
      <c r="W2127" s="166">
        <f t="shared" si="10019"/>
        <v>0</v>
      </c>
      <c r="X2127" s="166">
        <f t="shared" si="10019"/>
        <v>0</v>
      </c>
      <c r="Y2127" s="166">
        <f t="shared" si="10019"/>
        <v>0</v>
      </c>
      <c r="Z2127" s="166">
        <f t="shared" si="10019"/>
        <v>16112.31</v>
      </c>
      <c r="AA2127" s="166">
        <f t="shared" si="10019"/>
        <v>23312.39</v>
      </c>
      <c r="AB2127" s="166">
        <f t="shared" si="10019"/>
        <v>117934.94</v>
      </c>
      <c r="AC2127" s="166">
        <f t="shared" si="10019"/>
        <v>119485.15000000001</v>
      </c>
      <c r="AD2127" s="166">
        <f t="shared" si="10019"/>
        <v>240842.64</v>
      </c>
      <c r="AE2127" s="166">
        <f t="shared" si="10019"/>
        <v>319968.36</v>
      </c>
      <c r="AF2127" s="166">
        <f t="shared" si="10019"/>
        <v>376509</v>
      </c>
      <c r="AG2127" s="166">
        <f t="shared" si="10019"/>
        <v>387177.23</v>
      </c>
      <c r="AH2127" s="166">
        <f t="shared" si="10019"/>
        <v>397568.81999999995</v>
      </c>
      <c r="AI2127" s="166"/>
      <c r="AJ2127" s="166">
        <f t="shared" si="9991"/>
        <v>397568.81999999995</v>
      </c>
      <c r="AK2127" s="166">
        <f t="shared" si="10020"/>
        <v>397568.81999999995</v>
      </c>
      <c r="AL2127" s="166">
        <f t="shared" si="10020"/>
        <v>397568.81999999995</v>
      </c>
      <c r="AM2127" s="166">
        <f t="shared" si="10020"/>
        <v>396833.31487799995</v>
      </c>
      <c r="AN2127" s="166">
        <f t="shared" si="10020"/>
        <v>396097.80975599994</v>
      </c>
      <c r="AO2127" s="166">
        <f t="shared" si="10020"/>
        <v>395362.30463399994</v>
      </c>
      <c r="AP2127" s="166">
        <f t="shared" si="10020"/>
        <v>394626.79951199994</v>
      </c>
      <c r="AQ2127" s="166">
        <f t="shared" si="10020"/>
        <v>393891.29438999994</v>
      </c>
      <c r="AR2127" s="166">
        <f t="shared" si="10020"/>
        <v>393155.78926799999</v>
      </c>
      <c r="AS2127" s="166">
        <f t="shared" si="10020"/>
        <v>392420.28414599993</v>
      </c>
      <c r="AT2127" s="166">
        <f t="shared" si="10020"/>
        <v>391684.77902399999</v>
      </c>
      <c r="AU2127" s="166">
        <f t="shared" si="10020"/>
        <v>390949.27390199993</v>
      </c>
      <c r="AW2127" s="166">
        <f t="shared" si="10021"/>
        <v>390213.76877999993</v>
      </c>
      <c r="AX2127" s="166">
        <f t="shared" si="10021"/>
        <v>389478.26365799998</v>
      </c>
      <c r="AY2127" s="166">
        <f t="shared" si="10021"/>
        <v>388742.75853599992</v>
      </c>
      <c r="AZ2127" s="166">
        <f t="shared" si="10021"/>
        <v>388007.25341399998</v>
      </c>
      <c r="BA2127" s="166">
        <f t="shared" si="10021"/>
        <v>387271.74829199992</v>
      </c>
      <c r="BB2127" s="166">
        <f t="shared" si="10021"/>
        <v>386536.24316999997</v>
      </c>
      <c r="BC2127" s="166">
        <f t="shared" si="10021"/>
        <v>385800.73804799997</v>
      </c>
      <c r="BD2127" s="166">
        <f t="shared" si="10021"/>
        <v>385065.23292599991</v>
      </c>
      <c r="BE2127" s="166">
        <f t="shared" si="10021"/>
        <v>384329.72780399997</v>
      </c>
      <c r="BF2127" s="166">
        <f t="shared" si="10021"/>
        <v>383594.22268199991</v>
      </c>
      <c r="BG2127" s="166">
        <f t="shared" si="10021"/>
        <v>382858.71755999996</v>
      </c>
      <c r="BH2127" s="166">
        <f t="shared" si="10021"/>
        <v>382123.21243799996</v>
      </c>
    </row>
    <row r="2128" spans="1:60" ht="16.5" customHeight="1" outlineLevel="1" x14ac:dyDescent="0.25">
      <c r="A2128" s="2">
        <f t="shared" si="10017"/>
        <v>25</v>
      </c>
      <c r="B2128" s="86" t="str">
        <f t="shared" si="10017"/>
        <v>PRE-09850</v>
      </c>
      <c r="C2128" s="86" t="str">
        <f t="shared" si="10017"/>
        <v>SPP FH - Manhattan 13111</v>
      </c>
      <c r="D2128" s="2" t="str">
        <f t="shared" si="10017"/>
        <v>A2805003</v>
      </c>
      <c r="E2128" s="141" t="str">
        <f t="shared" si="10017"/>
        <v>SPP FH-Manhattan 13111 OCRs - 3 TAV</v>
      </c>
      <c r="I2128" s="178">
        <v>0</v>
      </c>
      <c r="J2128" s="166">
        <f t="shared" si="10018"/>
        <v>0</v>
      </c>
      <c r="K2128" s="166">
        <f t="shared" si="10018"/>
        <v>0</v>
      </c>
      <c r="L2128" s="166">
        <f t="shared" si="10018"/>
        <v>0</v>
      </c>
      <c r="M2128" s="166">
        <f t="shared" si="10018"/>
        <v>0</v>
      </c>
      <c r="N2128" s="166">
        <f t="shared" si="10018"/>
        <v>0</v>
      </c>
      <c r="O2128" s="166">
        <f t="shared" si="10018"/>
        <v>0</v>
      </c>
      <c r="P2128" s="166">
        <f t="shared" si="10018"/>
        <v>0</v>
      </c>
      <c r="Q2128" s="166">
        <f t="shared" si="10018"/>
        <v>0</v>
      </c>
      <c r="R2128" s="166">
        <f t="shared" si="10018"/>
        <v>0</v>
      </c>
      <c r="S2128" s="166">
        <f t="shared" si="10018"/>
        <v>0</v>
      </c>
      <c r="T2128" s="166">
        <f t="shared" si="10018"/>
        <v>0</v>
      </c>
      <c r="U2128" s="166">
        <f t="shared" si="10018"/>
        <v>0</v>
      </c>
      <c r="W2128" s="166">
        <f t="shared" si="10019"/>
        <v>0</v>
      </c>
      <c r="X2128" s="166">
        <f t="shared" si="10019"/>
        <v>0</v>
      </c>
      <c r="Y2128" s="166">
        <f t="shared" si="10019"/>
        <v>0</v>
      </c>
      <c r="Z2128" s="166">
        <f t="shared" si="10019"/>
        <v>0</v>
      </c>
      <c r="AA2128" s="166">
        <f t="shared" si="10019"/>
        <v>0</v>
      </c>
      <c r="AB2128" s="166">
        <f t="shared" si="10019"/>
        <v>0</v>
      </c>
      <c r="AC2128" s="166">
        <f t="shared" si="10019"/>
        <v>0</v>
      </c>
      <c r="AD2128" s="166">
        <f t="shared" si="10019"/>
        <v>0</v>
      </c>
      <c r="AE2128" s="166">
        <f t="shared" si="10019"/>
        <v>0</v>
      </c>
      <c r="AF2128" s="166">
        <f t="shared" si="10019"/>
        <v>4460.05</v>
      </c>
      <c r="AG2128" s="166">
        <f t="shared" si="10019"/>
        <v>4460.05</v>
      </c>
      <c r="AH2128" s="166">
        <f t="shared" si="10019"/>
        <v>5015.8600000000006</v>
      </c>
      <c r="AI2128" s="166"/>
      <c r="AJ2128" s="166">
        <f t="shared" si="9991"/>
        <v>5015.8600000000006</v>
      </c>
      <c r="AK2128" s="166">
        <f t="shared" si="10020"/>
        <v>5015.8600000000006</v>
      </c>
      <c r="AL2128" s="166">
        <f t="shared" si="10020"/>
        <v>5006.5762273333339</v>
      </c>
      <c r="AM2128" s="166">
        <f t="shared" si="10020"/>
        <v>4997.2924546666673</v>
      </c>
      <c r="AN2128" s="166">
        <f t="shared" si="10020"/>
        <v>4988.0086820000006</v>
      </c>
      <c r="AO2128" s="166">
        <f t="shared" si="10020"/>
        <v>4978.7249093333339</v>
      </c>
      <c r="AP2128" s="166">
        <f t="shared" si="10020"/>
        <v>4969.4411366666673</v>
      </c>
      <c r="AQ2128" s="166">
        <f t="shared" si="10020"/>
        <v>4960.1573640000006</v>
      </c>
      <c r="AR2128" s="166">
        <f t="shared" si="10020"/>
        <v>4950.8735913333339</v>
      </c>
      <c r="AS2128" s="166">
        <f t="shared" si="10020"/>
        <v>4941.5898186666673</v>
      </c>
      <c r="AT2128" s="166">
        <f t="shared" si="10020"/>
        <v>4932.3060460000006</v>
      </c>
      <c r="AU2128" s="166">
        <f t="shared" si="10020"/>
        <v>4923.0222733333339</v>
      </c>
      <c r="AW2128" s="166">
        <f t="shared" si="10021"/>
        <v>4913.7385006666673</v>
      </c>
      <c r="AX2128" s="166">
        <f t="shared" si="10021"/>
        <v>4904.4547280000006</v>
      </c>
      <c r="AY2128" s="166">
        <f t="shared" si="10021"/>
        <v>4895.1709553333339</v>
      </c>
      <c r="AZ2128" s="166">
        <f t="shared" si="10021"/>
        <v>4885.8871826666673</v>
      </c>
      <c r="BA2128" s="166">
        <f t="shared" si="10021"/>
        <v>4876.6034100000006</v>
      </c>
      <c r="BB2128" s="166">
        <f t="shared" si="10021"/>
        <v>4867.319637333333</v>
      </c>
      <c r="BC2128" s="166">
        <f t="shared" si="10021"/>
        <v>4858.0358646666673</v>
      </c>
      <c r="BD2128" s="166">
        <f t="shared" si="10021"/>
        <v>4848.7520920000006</v>
      </c>
      <c r="BE2128" s="166">
        <f t="shared" si="10021"/>
        <v>4839.468319333334</v>
      </c>
      <c r="BF2128" s="166">
        <f t="shared" si="10021"/>
        <v>4830.1845466666673</v>
      </c>
      <c r="BG2128" s="166">
        <f t="shared" si="10021"/>
        <v>4820.9007740000006</v>
      </c>
      <c r="BH2128" s="166">
        <f t="shared" si="10021"/>
        <v>4811.617001333334</v>
      </c>
    </row>
    <row r="2129" spans="1:60" ht="16.5" customHeight="1" outlineLevel="1" x14ac:dyDescent="0.25">
      <c r="A2129" s="2">
        <f t="shared" si="10017"/>
        <v>26</v>
      </c>
      <c r="B2129" s="86" t="str">
        <f t="shared" si="10017"/>
        <v>PRE-09851</v>
      </c>
      <c r="C2129" s="86" t="str">
        <f t="shared" si="10017"/>
        <v>SPP FH - East Winter Haven 13309</v>
      </c>
      <c r="D2129" s="2" t="str">
        <f t="shared" si="10017"/>
        <v>PRE-09851.1</v>
      </c>
      <c r="E2129" s="141" t="str">
        <f t="shared" si="10017"/>
        <v>SPP FH - East Winter Haven 13309</v>
      </c>
      <c r="I2129" s="178">
        <v>0</v>
      </c>
      <c r="J2129" s="166">
        <f t="shared" si="10018"/>
        <v>0</v>
      </c>
      <c r="K2129" s="166">
        <f t="shared" si="10018"/>
        <v>0</v>
      </c>
      <c r="L2129" s="166">
        <f t="shared" si="10018"/>
        <v>0</v>
      </c>
      <c r="M2129" s="166">
        <f t="shared" si="10018"/>
        <v>0</v>
      </c>
      <c r="N2129" s="166">
        <f t="shared" si="10018"/>
        <v>0</v>
      </c>
      <c r="O2129" s="166">
        <f t="shared" si="10018"/>
        <v>0</v>
      </c>
      <c r="P2129" s="166">
        <f t="shared" si="10018"/>
        <v>0</v>
      </c>
      <c r="Q2129" s="166">
        <f t="shared" si="10018"/>
        <v>0</v>
      </c>
      <c r="R2129" s="166">
        <f t="shared" si="10018"/>
        <v>0</v>
      </c>
      <c r="S2129" s="166">
        <f t="shared" si="10018"/>
        <v>0</v>
      </c>
      <c r="T2129" s="166">
        <f t="shared" si="10018"/>
        <v>0</v>
      </c>
      <c r="U2129" s="166">
        <f t="shared" si="10018"/>
        <v>0</v>
      </c>
      <c r="W2129" s="166">
        <f t="shared" si="10019"/>
        <v>0</v>
      </c>
      <c r="X2129" s="166">
        <f t="shared" si="10019"/>
        <v>0</v>
      </c>
      <c r="Y2129" s="166">
        <f t="shared" si="10019"/>
        <v>0</v>
      </c>
      <c r="Z2129" s="166">
        <f t="shared" si="10019"/>
        <v>12664.03</v>
      </c>
      <c r="AA2129" s="166">
        <f t="shared" si="10019"/>
        <v>14684.43</v>
      </c>
      <c r="AB2129" s="166">
        <f t="shared" si="10019"/>
        <v>15100.64</v>
      </c>
      <c r="AC2129" s="166">
        <f t="shared" si="10019"/>
        <v>69275.199999999997</v>
      </c>
      <c r="AD2129" s="166">
        <f t="shared" si="10019"/>
        <v>71080.72</v>
      </c>
      <c r="AE2129" s="166">
        <f t="shared" si="10019"/>
        <v>222307.27</v>
      </c>
      <c r="AF2129" s="166">
        <f t="shared" si="10019"/>
        <v>256748.16999999998</v>
      </c>
      <c r="AG2129" s="166">
        <f t="shared" si="10019"/>
        <v>262146.59999999998</v>
      </c>
      <c r="AH2129" s="166">
        <f t="shared" si="10019"/>
        <v>290361.90999999997</v>
      </c>
      <c r="AI2129" s="166"/>
      <c r="AJ2129" s="166">
        <f t="shared" si="9991"/>
        <v>353095.91</v>
      </c>
      <c r="AK2129" s="166">
        <f t="shared" si="10020"/>
        <v>415829.91</v>
      </c>
      <c r="AL2129" s="166">
        <f t="shared" si="10020"/>
        <v>415829.91</v>
      </c>
      <c r="AM2129" s="166">
        <f t="shared" si="10020"/>
        <v>415829.91</v>
      </c>
      <c r="AN2129" s="166">
        <f t="shared" si="10020"/>
        <v>415829.91</v>
      </c>
      <c r="AO2129" s="166">
        <f t="shared" si="10020"/>
        <v>415060.62688899995</v>
      </c>
      <c r="AP2129" s="166">
        <f t="shared" si="10020"/>
        <v>414291.34377799992</v>
      </c>
      <c r="AQ2129" s="166">
        <f t="shared" si="10020"/>
        <v>413522.06066700001</v>
      </c>
      <c r="AR2129" s="166">
        <f t="shared" si="10020"/>
        <v>412752.77755599999</v>
      </c>
      <c r="AS2129" s="166">
        <f t="shared" si="10020"/>
        <v>411983.49444499996</v>
      </c>
      <c r="AT2129" s="166">
        <f t="shared" si="10020"/>
        <v>411214.21133399993</v>
      </c>
      <c r="AU2129" s="166">
        <f t="shared" si="10020"/>
        <v>410444.92822299997</v>
      </c>
      <c r="AW2129" s="166">
        <f t="shared" si="10021"/>
        <v>409675.645112</v>
      </c>
      <c r="AX2129" s="166">
        <f t="shared" si="10021"/>
        <v>408906.36200099997</v>
      </c>
      <c r="AY2129" s="166">
        <f t="shared" si="10021"/>
        <v>408137.07888999995</v>
      </c>
      <c r="AZ2129" s="166">
        <f t="shared" si="10021"/>
        <v>407367.79577899998</v>
      </c>
      <c r="BA2129" s="166">
        <f t="shared" si="10021"/>
        <v>406598.51266799995</v>
      </c>
      <c r="BB2129" s="166">
        <f t="shared" si="10021"/>
        <v>405829.22955699998</v>
      </c>
      <c r="BC2129" s="166">
        <f t="shared" si="10021"/>
        <v>405059.94644599996</v>
      </c>
      <c r="BD2129" s="166">
        <f t="shared" si="10021"/>
        <v>404290.66333499999</v>
      </c>
      <c r="BE2129" s="166">
        <f t="shared" si="10021"/>
        <v>403521.38022399996</v>
      </c>
      <c r="BF2129" s="166">
        <f t="shared" si="10021"/>
        <v>402752.097113</v>
      </c>
      <c r="BG2129" s="166">
        <f t="shared" si="10021"/>
        <v>401982.81400199997</v>
      </c>
      <c r="BH2129" s="166">
        <f t="shared" si="10021"/>
        <v>401213.530891</v>
      </c>
    </row>
    <row r="2130" spans="1:60" ht="16.5" customHeight="1" outlineLevel="1" x14ac:dyDescent="0.25">
      <c r="A2130" s="2">
        <f t="shared" si="10017"/>
        <v>26</v>
      </c>
      <c r="B2130" s="86" t="str">
        <f t="shared" si="10017"/>
        <v>PRE-09851</v>
      </c>
      <c r="C2130" s="86" t="str">
        <f t="shared" si="10017"/>
        <v>SPP FH - East Winter Haven 13309</v>
      </c>
      <c r="D2130" s="2" t="str">
        <f t="shared" si="10017"/>
        <v>A2805469</v>
      </c>
      <c r="E2130" s="141" t="str">
        <f t="shared" si="10017"/>
        <v>SPP FH-E.Wntrhvn 13309 - OCR#138236</v>
      </c>
      <c r="I2130" s="178">
        <v>0</v>
      </c>
      <c r="J2130" s="166">
        <f t="shared" si="10018"/>
        <v>0</v>
      </c>
      <c r="K2130" s="166">
        <f t="shared" si="10018"/>
        <v>0</v>
      </c>
      <c r="L2130" s="166">
        <f t="shared" si="10018"/>
        <v>0</v>
      </c>
      <c r="M2130" s="166">
        <f t="shared" si="10018"/>
        <v>0</v>
      </c>
      <c r="N2130" s="166">
        <f t="shared" si="10018"/>
        <v>0</v>
      </c>
      <c r="O2130" s="166">
        <f t="shared" si="10018"/>
        <v>0</v>
      </c>
      <c r="P2130" s="166">
        <f t="shared" si="10018"/>
        <v>0</v>
      </c>
      <c r="Q2130" s="166">
        <f t="shared" si="10018"/>
        <v>0</v>
      </c>
      <c r="R2130" s="166">
        <f t="shared" si="10018"/>
        <v>0</v>
      </c>
      <c r="S2130" s="166">
        <f t="shared" si="10018"/>
        <v>0</v>
      </c>
      <c r="T2130" s="166">
        <f t="shared" si="10018"/>
        <v>0</v>
      </c>
      <c r="U2130" s="166">
        <f t="shared" si="10018"/>
        <v>0</v>
      </c>
      <c r="W2130" s="166">
        <f t="shared" si="10019"/>
        <v>0</v>
      </c>
      <c r="X2130" s="166">
        <f t="shared" si="10019"/>
        <v>0</v>
      </c>
      <c r="Y2130" s="166">
        <f t="shared" si="10019"/>
        <v>0</v>
      </c>
      <c r="Z2130" s="166">
        <f t="shared" si="10019"/>
        <v>0</v>
      </c>
      <c r="AA2130" s="166">
        <f t="shared" si="10019"/>
        <v>0</v>
      </c>
      <c r="AB2130" s="166">
        <f t="shared" si="10019"/>
        <v>0</v>
      </c>
      <c r="AC2130" s="166">
        <f t="shared" si="10019"/>
        <v>0</v>
      </c>
      <c r="AD2130" s="166">
        <f t="shared" si="10019"/>
        <v>0</v>
      </c>
      <c r="AE2130" s="166">
        <f t="shared" si="10019"/>
        <v>0</v>
      </c>
      <c r="AF2130" s="166">
        <f t="shared" si="10019"/>
        <v>2577.67</v>
      </c>
      <c r="AG2130" s="166">
        <f t="shared" si="10019"/>
        <v>3454.41</v>
      </c>
      <c r="AH2130" s="166">
        <f t="shared" si="10019"/>
        <v>3916.41</v>
      </c>
      <c r="AI2130" s="166"/>
      <c r="AJ2130" s="166">
        <f t="shared" si="9991"/>
        <v>3916.41</v>
      </c>
      <c r="AK2130" s="166">
        <f t="shared" si="10020"/>
        <v>3916.41</v>
      </c>
      <c r="AL2130" s="166">
        <f t="shared" si="10020"/>
        <v>3916.41</v>
      </c>
      <c r="AM2130" s="166">
        <f t="shared" si="10020"/>
        <v>3909.1602389999998</v>
      </c>
      <c r="AN2130" s="166">
        <f t="shared" si="10020"/>
        <v>3901.9104779999998</v>
      </c>
      <c r="AO2130" s="166">
        <f t="shared" si="10020"/>
        <v>3894.6607170000002</v>
      </c>
      <c r="AP2130" s="166">
        <f t="shared" si="10020"/>
        <v>3887.4109559999997</v>
      </c>
      <c r="AQ2130" s="166">
        <f t="shared" si="10020"/>
        <v>3880.1611949999997</v>
      </c>
      <c r="AR2130" s="166">
        <f t="shared" si="10020"/>
        <v>3872.9114339999996</v>
      </c>
      <c r="AS2130" s="166">
        <f t="shared" si="10020"/>
        <v>3865.6616730000001</v>
      </c>
      <c r="AT2130" s="166">
        <f t="shared" si="10020"/>
        <v>3858.411912</v>
      </c>
      <c r="AU2130" s="166">
        <f t="shared" si="10020"/>
        <v>3851.162151</v>
      </c>
      <c r="AW2130" s="166">
        <f t="shared" si="10021"/>
        <v>3843.9123899999995</v>
      </c>
      <c r="AX2130" s="166">
        <f t="shared" si="10021"/>
        <v>3836.6626289999999</v>
      </c>
      <c r="AY2130" s="166">
        <f t="shared" si="10021"/>
        <v>3829.4128679999999</v>
      </c>
      <c r="AZ2130" s="166">
        <f t="shared" si="10021"/>
        <v>3822.1631069999999</v>
      </c>
      <c r="BA2130" s="166">
        <f t="shared" si="10021"/>
        <v>3814.9133459999998</v>
      </c>
      <c r="BB2130" s="166">
        <f t="shared" si="10021"/>
        <v>3807.6635850000002</v>
      </c>
      <c r="BC2130" s="166">
        <f t="shared" si="10021"/>
        <v>3800.4138239999997</v>
      </c>
      <c r="BD2130" s="166">
        <f t="shared" si="10021"/>
        <v>3793.1640629999997</v>
      </c>
      <c r="BE2130" s="166">
        <f t="shared" si="10021"/>
        <v>3785.9143019999997</v>
      </c>
      <c r="BF2130" s="166">
        <f t="shared" si="10021"/>
        <v>3778.6645410000001</v>
      </c>
      <c r="BG2130" s="166">
        <f t="shared" si="10021"/>
        <v>3771.4147800000001</v>
      </c>
      <c r="BH2130" s="166">
        <f t="shared" si="10021"/>
        <v>3764.1650189999996</v>
      </c>
    </row>
    <row r="2131" spans="1:60" ht="16.5" customHeight="1" outlineLevel="1" x14ac:dyDescent="0.25">
      <c r="A2131" s="2">
        <f t="shared" si="10017"/>
        <v>27</v>
      </c>
      <c r="B2131" s="86" t="str">
        <f t="shared" si="10017"/>
        <v>PRE-09860</v>
      </c>
      <c r="C2131" s="86" t="str">
        <f t="shared" si="10017"/>
        <v>SPP FH - East Winter Haven 13313</v>
      </c>
      <c r="D2131" s="2" t="str">
        <f t="shared" si="10017"/>
        <v>PRE-09860.1</v>
      </c>
      <c r="E2131" s="141" t="str">
        <f t="shared" si="10017"/>
        <v>SPP FH - E. Winter Haven 13313 - OH</v>
      </c>
      <c r="I2131" s="178">
        <v>0</v>
      </c>
      <c r="J2131" s="166">
        <f t="shared" si="10018"/>
        <v>0</v>
      </c>
      <c r="K2131" s="166">
        <f t="shared" si="10018"/>
        <v>0</v>
      </c>
      <c r="L2131" s="166">
        <f t="shared" si="10018"/>
        <v>0</v>
      </c>
      <c r="M2131" s="166">
        <f t="shared" si="10018"/>
        <v>0</v>
      </c>
      <c r="N2131" s="166">
        <f t="shared" si="10018"/>
        <v>0</v>
      </c>
      <c r="O2131" s="166">
        <f t="shared" si="10018"/>
        <v>0</v>
      </c>
      <c r="P2131" s="166">
        <f t="shared" si="10018"/>
        <v>0</v>
      </c>
      <c r="Q2131" s="166">
        <f t="shared" si="10018"/>
        <v>0</v>
      </c>
      <c r="R2131" s="166">
        <f t="shared" si="10018"/>
        <v>0</v>
      </c>
      <c r="S2131" s="166">
        <f t="shared" si="10018"/>
        <v>0</v>
      </c>
      <c r="T2131" s="166">
        <f t="shared" si="10018"/>
        <v>0</v>
      </c>
      <c r="U2131" s="166">
        <f t="shared" si="10018"/>
        <v>0</v>
      </c>
      <c r="W2131" s="166">
        <f t="shared" si="10019"/>
        <v>0</v>
      </c>
      <c r="X2131" s="166">
        <f t="shared" si="10019"/>
        <v>0</v>
      </c>
      <c r="Y2131" s="166">
        <f t="shared" si="10019"/>
        <v>0</v>
      </c>
      <c r="Z2131" s="166">
        <f t="shared" si="10019"/>
        <v>18866.849999999999</v>
      </c>
      <c r="AA2131" s="166">
        <f t="shared" si="10019"/>
        <v>20509.3</v>
      </c>
      <c r="AB2131" s="166">
        <f t="shared" si="10019"/>
        <v>19411.099999999999</v>
      </c>
      <c r="AC2131" s="166">
        <f t="shared" si="10019"/>
        <v>25250.149999999998</v>
      </c>
      <c r="AD2131" s="166">
        <f t="shared" si="10019"/>
        <v>26532.229999999996</v>
      </c>
      <c r="AE2131" s="166">
        <f t="shared" si="10019"/>
        <v>213025.86</v>
      </c>
      <c r="AF2131" s="166">
        <f t="shared" si="10019"/>
        <v>303896.86</v>
      </c>
      <c r="AG2131" s="166">
        <f t="shared" si="10019"/>
        <v>303729.25</v>
      </c>
      <c r="AH2131" s="166">
        <f t="shared" si="10019"/>
        <v>311568.28999999998</v>
      </c>
      <c r="AI2131" s="166"/>
      <c r="AJ2131" s="166">
        <f t="shared" si="9991"/>
        <v>348086.29</v>
      </c>
      <c r="AK2131" s="166">
        <f t="shared" si="10020"/>
        <v>384604.29</v>
      </c>
      <c r="AL2131" s="166">
        <f t="shared" si="10020"/>
        <v>384604.29</v>
      </c>
      <c r="AM2131" s="166">
        <f t="shared" si="10020"/>
        <v>384604.29</v>
      </c>
      <c r="AN2131" s="166">
        <f t="shared" si="10020"/>
        <v>384604.29</v>
      </c>
      <c r="AO2131" s="166">
        <f t="shared" si="10020"/>
        <v>383892.77529099997</v>
      </c>
      <c r="AP2131" s="166">
        <f t="shared" si="10020"/>
        <v>383181.26058200002</v>
      </c>
      <c r="AQ2131" s="166">
        <f t="shared" si="10020"/>
        <v>382469.74587299995</v>
      </c>
      <c r="AR2131" s="166">
        <f t="shared" si="10020"/>
        <v>381758.231164</v>
      </c>
      <c r="AS2131" s="166">
        <f t="shared" si="10020"/>
        <v>381046.71645499999</v>
      </c>
      <c r="AT2131" s="166">
        <f t="shared" si="10020"/>
        <v>380335.20174599998</v>
      </c>
      <c r="AU2131" s="166">
        <f t="shared" si="10020"/>
        <v>379623.68703699997</v>
      </c>
      <c r="AW2131" s="166">
        <f t="shared" si="10021"/>
        <v>378912.17232799996</v>
      </c>
      <c r="AX2131" s="166">
        <f t="shared" si="10021"/>
        <v>378200.65761900001</v>
      </c>
      <c r="AY2131" s="166">
        <f t="shared" si="10021"/>
        <v>377489.14291</v>
      </c>
      <c r="AZ2131" s="166">
        <f t="shared" si="10021"/>
        <v>376777.62820099998</v>
      </c>
      <c r="BA2131" s="166">
        <f t="shared" si="10021"/>
        <v>376066.11349199997</v>
      </c>
      <c r="BB2131" s="166">
        <f t="shared" si="10021"/>
        <v>375354.59878299996</v>
      </c>
      <c r="BC2131" s="166">
        <f t="shared" si="10021"/>
        <v>374643.08407400001</v>
      </c>
      <c r="BD2131" s="166">
        <f t="shared" si="10021"/>
        <v>373931.56936499994</v>
      </c>
      <c r="BE2131" s="166">
        <f t="shared" si="10021"/>
        <v>373220.05465599999</v>
      </c>
      <c r="BF2131" s="166">
        <f t="shared" si="10021"/>
        <v>372508.53994699998</v>
      </c>
      <c r="BG2131" s="166">
        <f t="shared" si="10021"/>
        <v>371797.02523799997</v>
      </c>
      <c r="BH2131" s="166">
        <f t="shared" si="10021"/>
        <v>371085.51052899996</v>
      </c>
    </row>
    <row r="2132" spans="1:60" ht="16.5" customHeight="1" outlineLevel="1" x14ac:dyDescent="0.25">
      <c r="A2132" s="2">
        <f t="shared" si="10017"/>
        <v>27</v>
      </c>
      <c r="B2132" s="86" t="str">
        <f t="shared" si="10017"/>
        <v>PRE-09860</v>
      </c>
      <c r="C2132" s="86" t="str">
        <f t="shared" si="10017"/>
        <v>SPP FH - East Winter Haven 13313</v>
      </c>
      <c r="D2132" s="2" t="str">
        <f t="shared" si="10017"/>
        <v>A2805452</v>
      </c>
      <c r="E2132" s="141" t="str">
        <f t="shared" si="10017"/>
        <v>SPP FH-E.Wntrhvn 13313 OCR-2 TAV</v>
      </c>
      <c r="I2132" s="178">
        <v>0</v>
      </c>
      <c r="J2132" s="166">
        <f t="shared" si="10018"/>
        <v>0</v>
      </c>
      <c r="K2132" s="166">
        <f t="shared" si="10018"/>
        <v>0</v>
      </c>
      <c r="L2132" s="166">
        <f t="shared" si="10018"/>
        <v>0</v>
      </c>
      <c r="M2132" s="166">
        <f t="shared" si="10018"/>
        <v>0</v>
      </c>
      <c r="N2132" s="166">
        <f t="shared" si="10018"/>
        <v>0</v>
      </c>
      <c r="O2132" s="166">
        <f t="shared" si="10018"/>
        <v>0</v>
      </c>
      <c r="P2132" s="166">
        <f t="shared" si="10018"/>
        <v>0</v>
      </c>
      <c r="Q2132" s="166">
        <f t="shared" si="10018"/>
        <v>0</v>
      </c>
      <c r="R2132" s="166">
        <f t="shared" si="10018"/>
        <v>0</v>
      </c>
      <c r="S2132" s="166">
        <f t="shared" si="10018"/>
        <v>0</v>
      </c>
      <c r="T2132" s="166">
        <f t="shared" si="10018"/>
        <v>0</v>
      </c>
      <c r="U2132" s="166">
        <f t="shared" si="10018"/>
        <v>0</v>
      </c>
      <c r="W2132" s="166">
        <f t="shared" si="10019"/>
        <v>0</v>
      </c>
      <c r="X2132" s="166">
        <f t="shared" si="10019"/>
        <v>0</v>
      </c>
      <c r="Y2132" s="166">
        <f t="shared" si="10019"/>
        <v>0</v>
      </c>
      <c r="Z2132" s="166">
        <f t="shared" si="10019"/>
        <v>0</v>
      </c>
      <c r="AA2132" s="166">
        <f t="shared" si="10019"/>
        <v>0</v>
      </c>
      <c r="AB2132" s="166">
        <f t="shared" si="10019"/>
        <v>0</v>
      </c>
      <c r="AC2132" s="166">
        <f t="shared" si="10019"/>
        <v>0</v>
      </c>
      <c r="AD2132" s="166">
        <f t="shared" si="10019"/>
        <v>0</v>
      </c>
      <c r="AE2132" s="166">
        <f t="shared" si="10019"/>
        <v>0</v>
      </c>
      <c r="AF2132" s="166">
        <f t="shared" si="10019"/>
        <v>2891.82</v>
      </c>
      <c r="AG2132" s="166">
        <f t="shared" si="10019"/>
        <v>4576.6900000000005</v>
      </c>
      <c r="AH2132" s="166">
        <f t="shared" si="10019"/>
        <v>4576.6900000000005</v>
      </c>
      <c r="AI2132" s="166"/>
      <c r="AJ2132" s="166">
        <f t="shared" si="9991"/>
        <v>4576.6900000000005</v>
      </c>
      <c r="AK2132" s="166">
        <f t="shared" si="10020"/>
        <v>4576.6900000000005</v>
      </c>
      <c r="AL2132" s="166">
        <f t="shared" si="10020"/>
        <v>4576.6900000000005</v>
      </c>
      <c r="AM2132" s="166">
        <f t="shared" si="10020"/>
        <v>4568.224584333334</v>
      </c>
      <c r="AN2132" s="166">
        <f t="shared" si="10020"/>
        <v>4559.7591686666665</v>
      </c>
      <c r="AO2132" s="166">
        <f t="shared" si="10020"/>
        <v>4551.2937530000008</v>
      </c>
      <c r="AP2132" s="166">
        <f t="shared" si="10020"/>
        <v>4542.8283373333343</v>
      </c>
      <c r="AQ2132" s="166">
        <f t="shared" si="10020"/>
        <v>4534.3629216666668</v>
      </c>
      <c r="AR2132" s="166">
        <f t="shared" si="10020"/>
        <v>4525.8975060000002</v>
      </c>
      <c r="AS2132" s="166">
        <f t="shared" si="10020"/>
        <v>4517.4320903333337</v>
      </c>
      <c r="AT2132" s="166">
        <f t="shared" si="10020"/>
        <v>4508.9666746666671</v>
      </c>
      <c r="AU2132" s="166">
        <f t="shared" si="10020"/>
        <v>4500.5012590000006</v>
      </c>
      <c r="AW2132" s="166">
        <f t="shared" si="10021"/>
        <v>4492.0358433333331</v>
      </c>
      <c r="AX2132" s="166">
        <f t="shared" si="10021"/>
        <v>4483.5704276666675</v>
      </c>
      <c r="AY2132" s="166">
        <f t="shared" si="10021"/>
        <v>4475.1050120000009</v>
      </c>
      <c r="AZ2132" s="166">
        <f t="shared" si="10021"/>
        <v>4466.6395963333334</v>
      </c>
      <c r="BA2132" s="166">
        <f t="shared" si="10021"/>
        <v>4458.1741806666669</v>
      </c>
      <c r="BB2132" s="166">
        <f t="shared" si="10021"/>
        <v>4449.7087650000012</v>
      </c>
      <c r="BC2132" s="166">
        <f t="shared" si="10021"/>
        <v>4441.2433493333338</v>
      </c>
      <c r="BD2132" s="166">
        <f t="shared" si="10021"/>
        <v>4432.7779336666672</v>
      </c>
      <c r="BE2132" s="166">
        <f t="shared" si="10021"/>
        <v>4424.3125179999997</v>
      </c>
      <c r="BF2132" s="166">
        <f t="shared" si="10021"/>
        <v>4415.8471023333341</v>
      </c>
      <c r="BG2132" s="166">
        <f t="shared" si="10021"/>
        <v>4407.3816866666675</v>
      </c>
      <c r="BH2132" s="166">
        <f t="shared" si="10021"/>
        <v>4398.9162710000001</v>
      </c>
    </row>
    <row r="2133" spans="1:60" ht="16.5" customHeight="1" outlineLevel="1" x14ac:dyDescent="0.25">
      <c r="A2133" s="2">
        <f t="shared" si="10017"/>
        <v>28</v>
      </c>
      <c r="B2133" s="86" t="str">
        <f t="shared" si="10017"/>
        <v>PRE-09861</v>
      </c>
      <c r="C2133" s="86" t="str">
        <f t="shared" si="10017"/>
        <v>SPP FH - East Winter Haven 13314</v>
      </c>
      <c r="D2133" s="2" t="str">
        <f t="shared" si="10017"/>
        <v>PRE-09861.1</v>
      </c>
      <c r="E2133" s="141" t="str">
        <f t="shared" si="10017"/>
        <v>SPP FH - E Winter Haven 13314 - OH</v>
      </c>
      <c r="I2133" s="178">
        <v>0</v>
      </c>
      <c r="J2133" s="166">
        <f t="shared" si="10018"/>
        <v>0</v>
      </c>
      <c r="K2133" s="166">
        <f t="shared" si="10018"/>
        <v>0</v>
      </c>
      <c r="L2133" s="166">
        <f t="shared" si="10018"/>
        <v>0</v>
      </c>
      <c r="M2133" s="166">
        <f t="shared" si="10018"/>
        <v>0</v>
      </c>
      <c r="N2133" s="166">
        <f t="shared" si="10018"/>
        <v>0</v>
      </c>
      <c r="O2133" s="166">
        <f t="shared" si="10018"/>
        <v>0</v>
      </c>
      <c r="P2133" s="166">
        <f t="shared" si="10018"/>
        <v>0</v>
      </c>
      <c r="Q2133" s="166">
        <f t="shared" si="10018"/>
        <v>0</v>
      </c>
      <c r="R2133" s="166">
        <f t="shared" si="10018"/>
        <v>0</v>
      </c>
      <c r="S2133" s="166">
        <f t="shared" si="10018"/>
        <v>0</v>
      </c>
      <c r="T2133" s="166">
        <f t="shared" si="10018"/>
        <v>0</v>
      </c>
      <c r="U2133" s="166">
        <f t="shared" si="10018"/>
        <v>0</v>
      </c>
      <c r="W2133" s="166">
        <f t="shared" si="10019"/>
        <v>0</v>
      </c>
      <c r="X2133" s="166">
        <f t="shared" si="10019"/>
        <v>0</v>
      </c>
      <c r="Y2133" s="166">
        <f t="shared" si="10019"/>
        <v>0</v>
      </c>
      <c r="Z2133" s="166">
        <f t="shared" si="10019"/>
        <v>25571.55</v>
      </c>
      <c r="AA2133" s="166">
        <f t="shared" si="10019"/>
        <v>28157.14</v>
      </c>
      <c r="AB2133" s="166">
        <f t="shared" si="10019"/>
        <v>33868.019999999997</v>
      </c>
      <c r="AC2133" s="166">
        <f t="shared" si="10019"/>
        <v>73933.179999999993</v>
      </c>
      <c r="AD2133" s="166">
        <f t="shared" si="10019"/>
        <v>107970.29999999999</v>
      </c>
      <c r="AE2133" s="166">
        <f t="shared" si="10019"/>
        <v>290945.27</v>
      </c>
      <c r="AF2133" s="166">
        <f t="shared" si="10019"/>
        <v>316461.86000000004</v>
      </c>
      <c r="AG2133" s="166">
        <f t="shared" si="10019"/>
        <v>320297.22000000003</v>
      </c>
      <c r="AH2133" s="166">
        <f t="shared" si="10019"/>
        <v>408840.68000000005</v>
      </c>
      <c r="AI2133" s="166"/>
      <c r="AJ2133" s="166">
        <f t="shared" si="9991"/>
        <v>423674.68000000005</v>
      </c>
      <c r="AK2133" s="166">
        <f t="shared" si="10020"/>
        <v>438508.68000000005</v>
      </c>
      <c r="AL2133" s="166">
        <f t="shared" si="10020"/>
        <v>438508.68000000005</v>
      </c>
      <c r="AM2133" s="166">
        <f t="shared" si="10020"/>
        <v>438508.68000000005</v>
      </c>
      <c r="AN2133" s="166">
        <f t="shared" si="10020"/>
        <v>438508.68000000005</v>
      </c>
      <c r="AO2133" s="166">
        <f t="shared" si="10020"/>
        <v>437697.43737200007</v>
      </c>
      <c r="AP2133" s="166">
        <f t="shared" si="10020"/>
        <v>436886.19474400004</v>
      </c>
      <c r="AQ2133" s="166">
        <f t="shared" si="10020"/>
        <v>436074.95211600006</v>
      </c>
      <c r="AR2133" s="166">
        <f t="shared" si="10020"/>
        <v>435263.70948800002</v>
      </c>
      <c r="AS2133" s="166">
        <f t="shared" si="10020"/>
        <v>434452.4668600001</v>
      </c>
      <c r="AT2133" s="166">
        <f t="shared" si="10020"/>
        <v>433641.22423200007</v>
      </c>
      <c r="AU2133" s="166">
        <f t="shared" si="10020"/>
        <v>432829.98160400009</v>
      </c>
      <c r="AW2133" s="166">
        <f t="shared" si="10021"/>
        <v>432018.73897600005</v>
      </c>
      <c r="AX2133" s="166">
        <f t="shared" si="10021"/>
        <v>431207.49634800007</v>
      </c>
      <c r="AY2133" s="166">
        <f t="shared" si="10021"/>
        <v>430396.25372000004</v>
      </c>
      <c r="AZ2133" s="166">
        <f t="shared" si="10021"/>
        <v>429585.01109200006</v>
      </c>
      <c r="BA2133" s="166">
        <f t="shared" si="10021"/>
        <v>428773.76846400002</v>
      </c>
      <c r="BB2133" s="166">
        <f t="shared" si="10021"/>
        <v>427962.5258360001</v>
      </c>
      <c r="BC2133" s="166">
        <f t="shared" si="10021"/>
        <v>427151.28320800007</v>
      </c>
      <c r="BD2133" s="166">
        <f t="shared" si="10021"/>
        <v>426340.04058000009</v>
      </c>
      <c r="BE2133" s="166">
        <f t="shared" si="10021"/>
        <v>425528.79795200005</v>
      </c>
      <c r="BF2133" s="166">
        <f t="shared" si="10021"/>
        <v>424717.55532400007</v>
      </c>
      <c r="BG2133" s="166">
        <f t="shared" si="10021"/>
        <v>423906.31269600004</v>
      </c>
      <c r="BH2133" s="166">
        <f t="shared" si="10021"/>
        <v>423095.07006800006</v>
      </c>
    </row>
    <row r="2134" spans="1:60" ht="16.5" customHeight="1" outlineLevel="1" x14ac:dyDescent="0.25">
      <c r="A2134" s="2">
        <f t="shared" si="10017"/>
        <v>28</v>
      </c>
      <c r="B2134" s="86" t="str">
        <f t="shared" si="10017"/>
        <v>PRE-09861</v>
      </c>
      <c r="C2134" s="86" t="str">
        <f t="shared" si="10017"/>
        <v>SPP FH - East Winter Haven 13314</v>
      </c>
      <c r="D2134" s="2" t="str">
        <f t="shared" si="10017"/>
        <v>A2805468</v>
      </c>
      <c r="E2134" s="141" t="str">
        <f t="shared" si="10017"/>
        <v>SPP FH-E.Wntrhvn 13314 - OCR#141731</v>
      </c>
      <c r="I2134" s="178">
        <v>0</v>
      </c>
      <c r="J2134" s="166">
        <f t="shared" si="10018"/>
        <v>0</v>
      </c>
      <c r="K2134" s="166">
        <f t="shared" si="10018"/>
        <v>0</v>
      </c>
      <c r="L2134" s="166">
        <f t="shared" si="10018"/>
        <v>0</v>
      </c>
      <c r="M2134" s="166">
        <f t="shared" si="10018"/>
        <v>0</v>
      </c>
      <c r="N2134" s="166">
        <f t="shared" si="10018"/>
        <v>0</v>
      </c>
      <c r="O2134" s="166">
        <f t="shared" si="10018"/>
        <v>0</v>
      </c>
      <c r="P2134" s="166">
        <f t="shared" si="10018"/>
        <v>0</v>
      </c>
      <c r="Q2134" s="166">
        <f t="shared" si="10018"/>
        <v>0</v>
      </c>
      <c r="R2134" s="166">
        <f t="shared" si="10018"/>
        <v>0</v>
      </c>
      <c r="S2134" s="166">
        <f t="shared" si="10018"/>
        <v>0</v>
      </c>
      <c r="T2134" s="166">
        <f t="shared" si="10018"/>
        <v>0</v>
      </c>
      <c r="U2134" s="166">
        <f t="shared" si="10018"/>
        <v>0</v>
      </c>
      <c r="W2134" s="166">
        <f t="shared" si="10019"/>
        <v>0</v>
      </c>
      <c r="X2134" s="166">
        <f t="shared" si="10019"/>
        <v>0</v>
      </c>
      <c r="Y2134" s="166">
        <f t="shared" si="10019"/>
        <v>0</v>
      </c>
      <c r="Z2134" s="166">
        <f t="shared" si="10019"/>
        <v>0</v>
      </c>
      <c r="AA2134" s="166">
        <f t="shared" si="10019"/>
        <v>0</v>
      </c>
      <c r="AB2134" s="166">
        <f t="shared" si="10019"/>
        <v>0</v>
      </c>
      <c r="AC2134" s="166">
        <f t="shared" si="10019"/>
        <v>0</v>
      </c>
      <c r="AD2134" s="166">
        <f t="shared" si="10019"/>
        <v>0</v>
      </c>
      <c r="AE2134" s="166">
        <f t="shared" si="10019"/>
        <v>0</v>
      </c>
      <c r="AF2134" s="166">
        <f t="shared" si="10019"/>
        <v>2442.1799999999998</v>
      </c>
      <c r="AG2134" s="166">
        <f t="shared" si="10019"/>
        <v>3631.88</v>
      </c>
      <c r="AH2134" s="166">
        <f t="shared" si="10019"/>
        <v>4093.88</v>
      </c>
      <c r="AI2134" s="166"/>
      <c r="AJ2134" s="166">
        <f t="shared" si="9991"/>
        <v>4093.88</v>
      </c>
      <c r="AK2134" s="166">
        <f t="shared" si="10020"/>
        <v>4093.88</v>
      </c>
      <c r="AL2134" s="166">
        <f t="shared" si="10020"/>
        <v>4086.309118666667</v>
      </c>
      <c r="AM2134" s="166">
        <f t="shared" si="10020"/>
        <v>4078.7382373333335</v>
      </c>
      <c r="AN2134" s="166">
        <f t="shared" si="10020"/>
        <v>4071.1673559999999</v>
      </c>
      <c r="AO2134" s="166">
        <f t="shared" si="10020"/>
        <v>4063.5964746666668</v>
      </c>
      <c r="AP2134" s="166">
        <f t="shared" si="10020"/>
        <v>4056.0255933333337</v>
      </c>
      <c r="AQ2134" s="166">
        <f t="shared" si="10020"/>
        <v>4048.4547120000002</v>
      </c>
      <c r="AR2134" s="166">
        <f t="shared" si="10020"/>
        <v>4040.8838306666667</v>
      </c>
      <c r="AS2134" s="166">
        <f t="shared" si="10020"/>
        <v>4033.3129493333336</v>
      </c>
      <c r="AT2134" s="166">
        <f t="shared" si="10020"/>
        <v>4025.742068</v>
      </c>
      <c r="AU2134" s="166">
        <f t="shared" si="10020"/>
        <v>4018.1711866666669</v>
      </c>
      <c r="AW2134" s="166">
        <f t="shared" si="10021"/>
        <v>4010.6003053333334</v>
      </c>
      <c r="AX2134" s="166">
        <f t="shared" si="10021"/>
        <v>4003.0294239999998</v>
      </c>
      <c r="AY2134" s="166">
        <f t="shared" si="10021"/>
        <v>3995.4585426666667</v>
      </c>
      <c r="AZ2134" s="166">
        <f t="shared" si="10021"/>
        <v>3987.8876613333337</v>
      </c>
      <c r="BA2134" s="166">
        <f t="shared" si="10021"/>
        <v>3980.3167800000001</v>
      </c>
      <c r="BB2134" s="166">
        <f t="shared" si="10021"/>
        <v>3972.7458986666666</v>
      </c>
      <c r="BC2134" s="166">
        <f t="shared" si="10021"/>
        <v>3965.1750173333335</v>
      </c>
      <c r="BD2134" s="166">
        <f t="shared" si="10021"/>
        <v>3957.6041360000004</v>
      </c>
      <c r="BE2134" s="166">
        <f t="shared" si="10021"/>
        <v>3950.0332546666664</v>
      </c>
      <c r="BF2134" s="166">
        <f t="shared" si="10021"/>
        <v>3942.4623733333333</v>
      </c>
      <c r="BG2134" s="166">
        <f t="shared" si="10021"/>
        <v>3934.8914920000002</v>
      </c>
      <c r="BH2134" s="166">
        <f t="shared" si="10021"/>
        <v>3927.3206106666671</v>
      </c>
    </row>
    <row r="2135" spans="1:60" ht="16.5" customHeight="1" outlineLevel="1" x14ac:dyDescent="0.25">
      <c r="A2135" s="2">
        <f t="shared" si="10017"/>
        <v>28</v>
      </c>
      <c r="B2135" s="86" t="str">
        <f t="shared" si="10017"/>
        <v>PRE-09861</v>
      </c>
      <c r="C2135" s="86" t="str">
        <f t="shared" si="10017"/>
        <v>SPP FH - East Winter Haven 13314</v>
      </c>
      <c r="D2135" s="2" t="str">
        <f t="shared" si="10017"/>
        <v>A2812203</v>
      </c>
      <c r="E2135" s="141" t="str">
        <f t="shared" si="10017"/>
        <v>EWHV314B - OCR#10301 - N.O. - 13479</v>
      </c>
      <c r="I2135" s="178">
        <v>0</v>
      </c>
      <c r="J2135" s="166">
        <f t="shared" si="10018"/>
        <v>0</v>
      </c>
      <c r="K2135" s="166">
        <f t="shared" si="10018"/>
        <v>0</v>
      </c>
      <c r="L2135" s="166">
        <f t="shared" si="10018"/>
        <v>0</v>
      </c>
      <c r="M2135" s="166">
        <f t="shared" si="10018"/>
        <v>0</v>
      </c>
      <c r="N2135" s="166">
        <f t="shared" si="10018"/>
        <v>0</v>
      </c>
      <c r="O2135" s="166">
        <f t="shared" si="10018"/>
        <v>0</v>
      </c>
      <c r="P2135" s="166">
        <f t="shared" si="10018"/>
        <v>0</v>
      </c>
      <c r="Q2135" s="166">
        <f t="shared" si="10018"/>
        <v>0</v>
      </c>
      <c r="R2135" s="166">
        <f t="shared" si="10018"/>
        <v>0</v>
      </c>
      <c r="S2135" s="166">
        <f t="shared" si="10018"/>
        <v>0</v>
      </c>
      <c r="T2135" s="166">
        <f t="shared" si="10018"/>
        <v>0</v>
      </c>
      <c r="U2135" s="166">
        <f t="shared" si="10018"/>
        <v>0</v>
      </c>
      <c r="W2135" s="166">
        <f t="shared" si="10019"/>
        <v>0</v>
      </c>
      <c r="X2135" s="166">
        <f t="shared" si="10019"/>
        <v>0</v>
      </c>
      <c r="Y2135" s="166">
        <f t="shared" si="10019"/>
        <v>0</v>
      </c>
      <c r="Z2135" s="166">
        <f t="shared" si="10019"/>
        <v>0</v>
      </c>
      <c r="AA2135" s="166">
        <f t="shared" si="10019"/>
        <v>0</v>
      </c>
      <c r="AB2135" s="166">
        <f t="shared" si="10019"/>
        <v>0</v>
      </c>
      <c r="AC2135" s="166">
        <f t="shared" si="10019"/>
        <v>0</v>
      </c>
      <c r="AD2135" s="166">
        <f t="shared" si="10019"/>
        <v>0</v>
      </c>
      <c r="AE2135" s="166">
        <f t="shared" si="10019"/>
        <v>0</v>
      </c>
      <c r="AF2135" s="166">
        <f t="shared" si="10019"/>
        <v>0</v>
      </c>
      <c r="AG2135" s="166">
        <f t="shared" si="10019"/>
        <v>2198.0500000000002</v>
      </c>
      <c r="AH2135" s="166">
        <f t="shared" si="10019"/>
        <v>2773.11</v>
      </c>
      <c r="AI2135" s="166"/>
      <c r="AJ2135" s="166">
        <f t="shared" si="9991"/>
        <v>2773.11</v>
      </c>
      <c r="AK2135" s="166">
        <f t="shared" si="10020"/>
        <v>2773.11</v>
      </c>
      <c r="AL2135" s="166">
        <f t="shared" si="10020"/>
        <v>2767.9801689999999</v>
      </c>
      <c r="AM2135" s="166">
        <f t="shared" si="10020"/>
        <v>2762.8503380000002</v>
      </c>
      <c r="AN2135" s="166">
        <f t="shared" si="10020"/>
        <v>2757.720507</v>
      </c>
      <c r="AO2135" s="166">
        <f t="shared" si="10020"/>
        <v>2752.5906760000003</v>
      </c>
      <c r="AP2135" s="166">
        <f t="shared" si="10020"/>
        <v>2747.4608450000001</v>
      </c>
      <c r="AQ2135" s="166">
        <f t="shared" si="10020"/>
        <v>2742.3310139999999</v>
      </c>
      <c r="AR2135" s="166">
        <f t="shared" si="10020"/>
        <v>2737.2011830000001</v>
      </c>
      <c r="AS2135" s="166">
        <f t="shared" si="10020"/>
        <v>2732.0713519999999</v>
      </c>
      <c r="AT2135" s="166">
        <f t="shared" si="10020"/>
        <v>2726.9415210000002</v>
      </c>
      <c r="AU2135" s="166">
        <f t="shared" si="10020"/>
        <v>2721.81169</v>
      </c>
      <c r="AW2135" s="166">
        <f t="shared" si="10021"/>
        <v>2716.6818589999998</v>
      </c>
      <c r="AX2135" s="166">
        <f t="shared" si="10021"/>
        <v>2711.5520280000001</v>
      </c>
      <c r="AY2135" s="166">
        <f t="shared" si="10021"/>
        <v>2706.4221969999999</v>
      </c>
      <c r="AZ2135" s="166">
        <f t="shared" si="10021"/>
        <v>2701.2923660000001</v>
      </c>
      <c r="BA2135" s="166">
        <f t="shared" si="10021"/>
        <v>2696.1625349999999</v>
      </c>
      <c r="BB2135" s="166">
        <f t="shared" si="10021"/>
        <v>2691.0327039999997</v>
      </c>
      <c r="BC2135" s="166">
        <f t="shared" si="10021"/>
        <v>2685.9028730000005</v>
      </c>
      <c r="BD2135" s="166">
        <f t="shared" si="10021"/>
        <v>2680.7730420000003</v>
      </c>
      <c r="BE2135" s="166">
        <f t="shared" si="10021"/>
        <v>2675.6432110000005</v>
      </c>
      <c r="BF2135" s="166">
        <f t="shared" si="10021"/>
        <v>2670.5133800000003</v>
      </c>
      <c r="BG2135" s="166">
        <f t="shared" si="10021"/>
        <v>2665.3835490000001</v>
      </c>
      <c r="BH2135" s="166">
        <f t="shared" si="10021"/>
        <v>2660.2537180000004</v>
      </c>
    </row>
    <row r="2136" spans="1:60" ht="16.5" customHeight="1" outlineLevel="1" x14ac:dyDescent="0.25">
      <c r="A2136" s="2">
        <f t="shared" ref="A2136:E2141" si="10022">A85</f>
        <v>29</v>
      </c>
      <c r="B2136" s="86" t="str">
        <f t="shared" si="10022"/>
        <v>PRE-09862</v>
      </c>
      <c r="C2136" s="86" t="str">
        <f t="shared" si="10022"/>
        <v>SPP FH - Waters Avenue 13339</v>
      </c>
      <c r="D2136" s="2" t="str">
        <f t="shared" si="10022"/>
        <v>PRE-09862.1</v>
      </c>
      <c r="E2136" s="141" t="str">
        <f t="shared" si="10022"/>
        <v>SPP FH - Waters Avenue 13339 - OH</v>
      </c>
      <c r="I2136" s="178">
        <v>0</v>
      </c>
      <c r="J2136" s="166">
        <f t="shared" ref="J2136:U2145" si="10023">+(SUMIFS(J$392:J$607,$A$392:$A$607,$A2136,$D$392:$D$607,$D2136))-(SUMIFS(J$828:J$1043,$A$828:$A$1043,$A2136,$D$828:$D$1043,$D2136))+(SUMIFS(J$1046:J$1237,$A$1046:$A$1237,$A2136,$D$1046:$D$1237,$D2136))-(SUMIFS(J$1848:J$2052,$A$1848:$A$2052,$A2136,$D$1848:$D$2052,$D2136))</f>
        <v>0</v>
      </c>
      <c r="K2136" s="166">
        <f t="shared" si="10023"/>
        <v>0</v>
      </c>
      <c r="L2136" s="166">
        <f t="shared" si="10023"/>
        <v>0</v>
      </c>
      <c r="M2136" s="166">
        <f t="shared" si="10023"/>
        <v>0</v>
      </c>
      <c r="N2136" s="166">
        <f t="shared" si="10023"/>
        <v>0</v>
      </c>
      <c r="O2136" s="166">
        <f t="shared" si="10023"/>
        <v>0</v>
      </c>
      <c r="P2136" s="166">
        <f t="shared" si="10023"/>
        <v>0</v>
      </c>
      <c r="Q2136" s="166">
        <f t="shared" si="10023"/>
        <v>0</v>
      </c>
      <c r="R2136" s="166">
        <f t="shared" si="10023"/>
        <v>0</v>
      </c>
      <c r="S2136" s="166">
        <f t="shared" si="10023"/>
        <v>0</v>
      </c>
      <c r="T2136" s="166">
        <f t="shared" si="10023"/>
        <v>0</v>
      </c>
      <c r="U2136" s="166">
        <f t="shared" si="10023"/>
        <v>0</v>
      </c>
      <c r="W2136" s="166">
        <f t="shared" ref="W2136:AH2145" si="10024">+(SUMIFS(W$392:W$607,$A$392:$A$607,$A2136,$D$392:$D$607,$D2136))-(SUMIFS(W$828:W$1043,$A$828:$A$1043,$A2136,$D$828:$D$1043,$D2136))+(SUMIFS(W$1046:W$1237,$A$1046:$A$1237,$A2136,$D$1046:$D$1237,$D2136))-(SUMIFS(W$1848:W$2052,$A$1848:$A$2052,$A2136,$D$1848:$D$2052,$D2136))</f>
        <v>0</v>
      </c>
      <c r="X2136" s="166">
        <f t="shared" si="10024"/>
        <v>0</v>
      </c>
      <c r="Y2136" s="166">
        <f t="shared" si="10024"/>
        <v>0</v>
      </c>
      <c r="Z2136" s="166">
        <f t="shared" si="10024"/>
        <v>3318.91</v>
      </c>
      <c r="AA2136" s="166">
        <f t="shared" si="10024"/>
        <v>8770.75</v>
      </c>
      <c r="AB2136" s="166">
        <f t="shared" si="10024"/>
        <v>17749.120000000003</v>
      </c>
      <c r="AC2136" s="166">
        <f t="shared" si="10024"/>
        <v>22616.160000000003</v>
      </c>
      <c r="AD2136" s="166">
        <f t="shared" si="10024"/>
        <v>41778.950000000004</v>
      </c>
      <c r="AE2136" s="166">
        <f t="shared" si="10024"/>
        <v>82222.149999999994</v>
      </c>
      <c r="AF2136" s="166">
        <f t="shared" si="10024"/>
        <v>87170.709999999992</v>
      </c>
      <c r="AG2136" s="166">
        <f t="shared" si="10024"/>
        <v>117658.81999999998</v>
      </c>
      <c r="AH2136" s="166">
        <f t="shared" si="10024"/>
        <v>126139.15999999997</v>
      </c>
      <c r="AI2136" s="166"/>
      <c r="AJ2136" s="166">
        <f t="shared" ref="AJ2136:AJ2199" si="10025">+(SUMIFS(AJ$392:AJ$607,$A$392:$A$607,$A2136,$D$392:$D$607,$D2136))-(SUMIFS(AJ$828:AJ$1043,$A$828:$A$1043,$A2136,$D$828:$D$1043,$D2136))+(SUMIFS(AJ$1046:AJ$1237,$A$1046:$A$1237,$A2136,$D$1046:$D$1237,$D2136))-(SUMIFS(AJ$1848:AJ$2052,$A$1848:$A$2052,$A2136,$D$1848:$D$2052,$D2136))</f>
        <v>126139.15999999997</v>
      </c>
      <c r="AK2136" s="166">
        <f t="shared" ref="AK2136:AU2145" si="10026">+(SUMIFS(AK$392:AK$607,$A$392:$A$607,$A2136,$D$392:$D$607,$D2136))-(SUMIFS(AK$828:AK$1043,$A$828:$A$1043,$A2136,$D$828:$D$1043,$D2136))+(SUMIFS(AK$1046:AK$1237,$A$1046:$A$1237,$A2136,$D$1046:$D$1237,$D2136))-(SUMIFS(AK$1848:AK$2052,$A$1848:$A$2052,$A2136,$D$1848:$D$2052,$D2136))</f>
        <v>126139.15999999997</v>
      </c>
      <c r="AL2136" s="166">
        <f t="shared" si="10026"/>
        <v>126139.15999999997</v>
      </c>
      <c r="AM2136" s="166">
        <f t="shared" si="10026"/>
        <v>125905.80163066665</v>
      </c>
      <c r="AN2136" s="166">
        <f t="shared" si="10026"/>
        <v>125672.4432613333</v>
      </c>
      <c r="AO2136" s="166">
        <f t="shared" si="10026"/>
        <v>125439.08489199998</v>
      </c>
      <c r="AP2136" s="166">
        <f t="shared" si="10026"/>
        <v>125205.72652266663</v>
      </c>
      <c r="AQ2136" s="166">
        <f t="shared" si="10026"/>
        <v>124972.36815333331</v>
      </c>
      <c r="AR2136" s="166">
        <f t="shared" si="10026"/>
        <v>124739.00978399997</v>
      </c>
      <c r="AS2136" s="166">
        <f t="shared" si="10026"/>
        <v>124505.65141466664</v>
      </c>
      <c r="AT2136" s="166">
        <f t="shared" si="10026"/>
        <v>124272.29304533331</v>
      </c>
      <c r="AU2136" s="166">
        <f t="shared" si="10026"/>
        <v>124038.93467599998</v>
      </c>
      <c r="AW2136" s="166">
        <f t="shared" ref="AW2136:BH2145" si="10027">+(SUMIFS(AW$392:AW$607,$A$392:$A$607,$A2136,$D$392:$D$607,$D2136))-(SUMIFS(AW$828:AW$1043,$A$828:$A$1043,$A2136,$D$828:$D$1043,$D2136))+(SUMIFS(AW$1046:AW$1237,$A$1046:$A$1237,$A2136,$D$1046:$D$1237,$D2136))-(SUMIFS(AW$1848:AW$2052,$A$1848:$A$2052,$A2136,$D$1848:$D$2052,$D2136))</f>
        <v>123805.57630666664</v>
      </c>
      <c r="AX2136" s="166">
        <f t="shared" si="10027"/>
        <v>123572.21793733331</v>
      </c>
      <c r="AY2136" s="166">
        <f t="shared" si="10027"/>
        <v>123338.85956799997</v>
      </c>
      <c r="AZ2136" s="166">
        <f t="shared" si="10027"/>
        <v>123105.50119866665</v>
      </c>
      <c r="BA2136" s="166">
        <f t="shared" si="10027"/>
        <v>122872.1428293333</v>
      </c>
      <c r="BB2136" s="166">
        <f t="shared" si="10027"/>
        <v>122638.78445999998</v>
      </c>
      <c r="BC2136" s="166">
        <f t="shared" si="10027"/>
        <v>122405.42609066663</v>
      </c>
      <c r="BD2136" s="166">
        <f t="shared" si="10027"/>
        <v>122172.06772133331</v>
      </c>
      <c r="BE2136" s="166">
        <f t="shared" si="10027"/>
        <v>121938.70935199998</v>
      </c>
      <c r="BF2136" s="166">
        <f t="shared" si="10027"/>
        <v>121705.35098266664</v>
      </c>
      <c r="BG2136" s="166">
        <f t="shared" si="10027"/>
        <v>121471.99261333331</v>
      </c>
      <c r="BH2136" s="166">
        <f t="shared" si="10027"/>
        <v>121238.63424399997</v>
      </c>
    </row>
    <row r="2137" spans="1:60" ht="16.5" customHeight="1" outlineLevel="1" x14ac:dyDescent="0.25">
      <c r="A2137" s="2">
        <f t="shared" si="10022"/>
        <v>29</v>
      </c>
      <c r="B2137" s="86" t="str">
        <f t="shared" si="10022"/>
        <v>PRE-09862</v>
      </c>
      <c r="C2137" s="86" t="str">
        <f t="shared" si="10022"/>
        <v>SPP FH - Waters Avenue 13339</v>
      </c>
      <c r="D2137" s="2" t="str">
        <f t="shared" si="10022"/>
        <v>A2787723</v>
      </c>
      <c r="E2137" s="141" t="str">
        <f t="shared" si="10022"/>
        <v>SPP FH -Waters Ave 13339 OCR 138436</v>
      </c>
      <c r="I2137" s="178">
        <v>0</v>
      </c>
      <c r="J2137" s="166">
        <f t="shared" si="10023"/>
        <v>0</v>
      </c>
      <c r="K2137" s="166">
        <f t="shared" si="10023"/>
        <v>0</v>
      </c>
      <c r="L2137" s="166">
        <f t="shared" si="10023"/>
        <v>0</v>
      </c>
      <c r="M2137" s="166">
        <f t="shared" si="10023"/>
        <v>0</v>
      </c>
      <c r="N2137" s="166">
        <f t="shared" si="10023"/>
        <v>0</v>
      </c>
      <c r="O2137" s="166">
        <f t="shared" si="10023"/>
        <v>0</v>
      </c>
      <c r="P2137" s="166">
        <f t="shared" si="10023"/>
        <v>0</v>
      </c>
      <c r="Q2137" s="166">
        <f t="shared" si="10023"/>
        <v>0</v>
      </c>
      <c r="R2137" s="166">
        <f t="shared" si="10023"/>
        <v>0</v>
      </c>
      <c r="S2137" s="166">
        <f t="shared" si="10023"/>
        <v>0</v>
      </c>
      <c r="T2137" s="166">
        <f t="shared" si="10023"/>
        <v>0</v>
      </c>
      <c r="U2137" s="166">
        <f t="shared" si="10023"/>
        <v>0</v>
      </c>
      <c r="W2137" s="166">
        <f t="shared" si="10024"/>
        <v>0</v>
      </c>
      <c r="X2137" s="166">
        <f t="shared" si="10024"/>
        <v>0</v>
      </c>
      <c r="Y2137" s="166">
        <f t="shared" si="10024"/>
        <v>0</v>
      </c>
      <c r="Z2137" s="166">
        <f t="shared" si="10024"/>
        <v>0</v>
      </c>
      <c r="AA2137" s="166">
        <f t="shared" si="10024"/>
        <v>0</v>
      </c>
      <c r="AB2137" s="166">
        <f t="shared" si="10024"/>
        <v>0</v>
      </c>
      <c r="AC2137" s="166">
        <f t="shared" si="10024"/>
        <v>0</v>
      </c>
      <c r="AD2137" s="166">
        <f t="shared" si="10024"/>
        <v>2360.27</v>
      </c>
      <c r="AE2137" s="166">
        <f t="shared" si="10024"/>
        <v>2633.16</v>
      </c>
      <c r="AF2137" s="166">
        <f t="shared" si="10024"/>
        <v>2633.16</v>
      </c>
      <c r="AG2137" s="166">
        <f t="shared" si="10024"/>
        <v>5528.62</v>
      </c>
      <c r="AH2137" s="166">
        <f t="shared" si="10024"/>
        <v>5528.62</v>
      </c>
      <c r="AI2137" s="166"/>
      <c r="AJ2137" s="166">
        <f t="shared" si="10025"/>
        <v>5462.74</v>
      </c>
      <c r="AK2137" s="166">
        <f t="shared" si="10026"/>
        <v>5396.86</v>
      </c>
      <c r="AL2137" s="166">
        <f t="shared" si="10026"/>
        <v>5330.98</v>
      </c>
      <c r="AM2137" s="166">
        <f t="shared" si="10026"/>
        <v>5265.1</v>
      </c>
      <c r="AN2137" s="166">
        <f t="shared" si="10026"/>
        <v>5199.22</v>
      </c>
      <c r="AO2137" s="166">
        <f t="shared" si="10026"/>
        <v>5133.34</v>
      </c>
      <c r="AP2137" s="166">
        <f t="shared" si="10026"/>
        <v>5067.46</v>
      </c>
      <c r="AQ2137" s="166">
        <f t="shared" si="10026"/>
        <v>5001.58</v>
      </c>
      <c r="AR2137" s="166">
        <f t="shared" si="10026"/>
        <v>4935.7</v>
      </c>
      <c r="AS2137" s="166">
        <f t="shared" si="10026"/>
        <v>4869.82</v>
      </c>
      <c r="AT2137" s="166">
        <f t="shared" si="10026"/>
        <v>4803.9399999999996</v>
      </c>
      <c r="AU2137" s="166">
        <f t="shared" si="10026"/>
        <v>4738.0599999999995</v>
      </c>
      <c r="AW2137" s="166">
        <f t="shared" si="10027"/>
        <v>4672.18</v>
      </c>
      <c r="AX2137" s="166">
        <f t="shared" si="10027"/>
        <v>4606.3</v>
      </c>
      <c r="AY2137" s="166">
        <f t="shared" si="10027"/>
        <v>4540.42</v>
      </c>
      <c r="AZ2137" s="166">
        <f t="shared" si="10027"/>
        <v>4474.54</v>
      </c>
      <c r="BA2137" s="166">
        <f t="shared" si="10027"/>
        <v>4408.66</v>
      </c>
      <c r="BB2137" s="166">
        <f t="shared" si="10027"/>
        <v>4342.78</v>
      </c>
      <c r="BC2137" s="166">
        <f t="shared" si="10027"/>
        <v>4276.8999999999996</v>
      </c>
      <c r="BD2137" s="166">
        <f t="shared" si="10027"/>
        <v>4211.0199999999995</v>
      </c>
      <c r="BE2137" s="166">
        <f t="shared" si="10027"/>
        <v>4145.1399999999994</v>
      </c>
      <c r="BF2137" s="166">
        <f t="shared" si="10027"/>
        <v>4079.2599999999993</v>
      </c>
      <c r="BG2137" s="166">
        <f t="shared" si="10027"/>
        <v>4013.3799999999992</v>
      </c>
      <c r="BH2137" s="166">
        <f t="shared" si="10027"/>
        <v>3947.4999999999991</v>
      </c>
    </row>
    <row r="2138" spans="1:60" ht="16.5" customHeight="1" outlineLevel="1" x14ac:dyDescent="0.25">
      <c r="A2138" s="2">
        <f t="shared" si="10022"/>
        <v>30</v>
      </c>
      <c r="B2138" s="86" t="str">
        <f t="shared" si="10022"/>
        <v>PRE-09863</v>
      </c>
      <c r="C2138" s="86" t="str">
        <f t="shared" si="10022"/>
        <v>SPP FH - Twelfth Avenue 13433</v>
      </c>
      <c r="D2138" s="2" t="str">
        <f t="shared" si="10022"/>
        <v>PRE-09863.1</v>
      </c>
      <c r="E2138" s="141" t="str">
        <f t="shared" si="10022"/>
        <v>SPP FH - Twelfth Avenue 13433 - OH</v>
      </c>
      <c r="I2138" s="178">
        <v>0</v>
      </c>
      <c r="J2138" s="166">
        <f t="shared" si="10023"/>
        <v>0</v>
      </c>
      <c r="K2138" s="166">
        <f t="shared" si="10023"/>
        <v>0</v>
      </c>
      <c r="L2138" s="166">
        <f t="shared" si="10023"/>
        <v>0</v>
      </c>
      <c r="M2138" s="166">
        <f t="shared" si="10023"/>
        <v>0</v>
      </c>
      <c r="N2138" s="166">
        <f t="shared" si="10023"/>
        <v>0</v>
      </c>
      <c r="O2138" s="166">
        <f t="shared" si="10023"/>
        <v>0</v>
      </c>
      <c r="P2138" s="166">
        <f t="shared" si="10023"/>
        <v>0</v>
      </c>
      <c r="Q2138" s="166">
        <f t="shared" si="10023"/>
        <v>0</v>
      </c>
      <c r="R2138" s="166">
        <f t="shared" si="10023"/>
        <v>0</v>
      </c>
      <c r="S2138" s="166">
        <f t="shared" si="10023"/>
        <v>0</v>
      </c>
      <c r="T2138" s="166">
        <f t="shared" si="10023"/>
        <v>0</v>
      </c>
      <c r="U2138" s="166">
        <f t="shared" si="10023"/>
        <v>0</v>
      </c>
      <c r="W2138" s="166">
        <f t="shared" si="10024"/>
        <v>0</v>
      </c>
      <c r="X2138" s="166">
        <f t="shared" si="10024"/>
        <v>0</v>
      </c>
      <c r="Y2138" s="166">
        <f t="shared" si="10024"/>
        <v>0</v>
      </c>
      <c r="Z2138" s="166">
        <f t="shared" si="10024"/>
        <v>206.7</v>
      </c>
      <c r="AA2138" s="166">
        <f t="shared" si="10024"/>
        <v>26766.12</v>
      </c>
      <c r="AB2138" s="166">
        <f t="shared" si="10024"/>
        <v>34465.25</v>
      </c>
      <c r="AC2138" s="166">
        <f t="shared" si="10024"/>
        <v>35658.300000000003</v>
      </c>
      <c r="AD2138" s="166">
        <f t="shared" si="10024"/>
        <v>40072.490000000005</v>
      </c>
      <c r="AE2138" s="166">
        <f t="shared" si="10024"/>
        <v>75218.390000000014</v>
      </c>
      <c r="AF2138" s="166">
        <f t="shared" si="10024"/>
        <v>566934.42000000004</v>
      </c>
      <c r="AG2138" s="166">
        <f t="shared" si="10024"/>
        <v>719439.32000000007</v>
      </c>
      <c r="AH2138" s="166">
        <f t="shared" si="10024"/>
        <v>814269.93</v>
      </c>
      <c r="AI2138" s="166"/>
      <c r="AJ2138" s="166">
        <f t="shared" si="10025"/>
        <v>1027469.93</v>
      </c>
      <c r="AK2138" s="166">
        <f t="shared" si="10026"/>
        <v>1167869.9300000002</v>
      </c>
      <c r="AL2138" s="166">
        <f t="shared" si="10026"/>
        <v>1340269.9300000002</v>
      </c>
      <c r="AM2138" s="166">
        <f t="shared" si="10026"/>
        <v>1502669.9300000002</v>
      </c>
      <c r="AN2138" s="166">
        <f t="shared" si="10026"/>
        <v>1502669.9300000002</v>
      </c>
      <c r="AO2138" s="166">
        <f t="shared" si="10026"/>
        <v>1502669.9300000002</v>
      </c>
      <c r="AP2138" s="166">
        <f t="shared" si="10026"/>
        <v>1502669.9300000002</v>
      </c>
      <c r="AQ2138" s="166">
        <f t="shared" si="10026"/>
        <v>1499889.9929136669</v>
      </c>
      <c r="AR2138" s="166">
        <f t="shared" si="10026"/>
        <v>1497110.0558273336</v>
      </c>
      <c r="AS2138" s="166">
        <f t="shared" si="10026"/>
        <v>1494330.1187410003</v>
      </c>
      <c r="AT2138" s="166">
        <f t="shared" si="10026"/>
        <v>1491550.181654667</v>
      </c>
      <c r="AU2138" s="166">
        <f t="shared" si="10026"/>
        <v>1488770.2445683335</v>
      </c>
      <c r="AW2138" s="166">
        <f t="shared" si="10027"/>
        <v>1485990.3074820002</v>
      </c>
      <c r="AX2138" s="166">
        <f t="shared" si="10027"/>
        <v>1483210.3703956667</v>
      </c>
      <c r="AY2138" s="166">
        <f t="shared" si="10027"/>
        <v>1480430.4333093334</v>
      </c>
      <c r="AZ2138" s="166">
        <f t="shared" si="10027"/>
        <v>1477650.4962230001</v>
      </c>
      <c r="BA2138" s="166">
        <f t="shared" si="10027"/>
        <v>1474870.5591366668</v>
      </c>
      <c r="BB2138" s="166">
        <f t="shared" si="10027"/>
        <v>1472090.6220503335</v>
      </c>
      <c r="BC2138" s="166">
        <f t="shared" si="10027"/>
        <v>1469310.6849640002</v>
      </c>
      <c r="BD2138" s="166">
        <f t="shared" si="10027"/>
        <v>1466530.747877667</v>
      </c>
      <c r="BE2138" s="166">
        <f t="shared" si="10027"/>
        <v>1463750.8107913334</v>
      </c>
      <c r="BF2138" s="166">
        <f t="shared" si="10027"/>
        <v>1460970.8737050002</v>
      </c>
      <c r="BG2138" s="166">
        <f t="shared" si="10027"/>
        <v>1458190.9366186669</v>
      </c>
      <c r="BH2138" s="166">
        <f t="shared" si="10027"/>
        <v>1455410.9995323336</v>
      </c>
    </row>
    <row r="2139" spans="1:60" ht="16.5" customHeight="1" outlineLevel="1" x14ac:dyDescent="0.25">
      <c r="A2139" s="2">
        <f t="shared" si="10022"/>
        <v>30</v>
      </c>
      <c r="B2139" s="86" t="str">
        <f t="shared" si="10022"/>
        <v>PRE-09863</v>
      </c>
      <c r="C2139" s="86" t="str">
        <f t="shared" si="10022"/>
        <v>SPP FH - Twelfth Avenue 13433</v>
      </c>
      <c r="D2139" s="2" t="str">
        <f t="shared" si="10022"/>
        <v>A2811597</v>
      </c>
      <c r="E2139" s="141" t="str">
        <f t="shared" si="10022"/>
        <v>12AV433A - OCR#4346</v>
      </c>
      <c r="I2139" s="178">
        <v>0</v>
      </c>
      <c r="J2139" s="166">
        <f t="shared" si="10023"/>
        <v>0</v>
      </c>
      <c r="K2139" s="166">
        <f t="shared" si="10023"/>
        <v>0</v>
      </c>
      <c r="L2139" s="166">
        <f t="shared" si="10023"/>
        <v>0</v>
      </c>
      <c r="M2139" s="166">
        <f t="shared" si="10023"/>
        <v>0</v>
      </c>
      <c r="N2139" s="166">
        <f t="shared" si="10023"/>
        <v>0</v>
      </c>
      <c r="O2139" s="166">
        <f t="shared" si="10023"/>
        <v>0</v>
      </c>
      <c r="P2139" s="166">
        <f t="shared" si="10023"/>
        <v>0</v>
      </c>
      <c r="Q2139" s="166">
        <f t="shared" si="10023"/>
        <v>0</v>
      </c>
      <c r="R2139" s="166">
        <f t="shared" si="10023"/>
        <v>0</v>
      </c>
      <c r="S2139" s="166">
        <f t="shared" si="10023"/>
        <v>0</v>
      </c>
      <c r="T2139" s="166">
        <f t="shared" si="10023"/>
        <v>0</v>
      </c>
      <c r="U2139" s="166">
        <f t="shared" si="10023"/>
        <v>0</v>
      </c>
      <c r="W2139" s="166">
        <f t="shared" si="10024"/>
        <v>0</v>
      </c>
      <c r="X2139" s="166">
        <f t="shared" si="10024"/>
        <v>0</v>
      </c>
      <c r="Y2139" s="166">
        <f t="shared" si="10024"/>
        <v>0</v>
      </c>
      <c r="Z2139" s="166">
        <f t="shared" si="10024"/>
        <v>0</v>
      </c>
      <c r="AA2139" s="166">
        <f t="shared" si="10024"/>
        <v>0</v>
      </c>
      <c r="AB2139" s="166">
        <f t="shared" si="10024"/>
        <v>0</v>
      </c>
      <c r="AC2139" s="166">
        <f t="shared" si="10024"/>
        <v>0</v>
      </c>
      <c r="AD2139" s="166">
        <f t="shared" si="10024"/>
        <v>0</v>
      </c>
      <c r="AE2139" s="166">
        <f t="shared" si="10024"/>
        <v>0</v>
      </c>
      <c r="AF2139" s="166">
        <f t="shared" si="10024"/>
        <v>0</v>
      </c>
      <c r="AG2139" s="166">
        <f t="shared" si="10024"/>
        <v>1661.1100000000001</v>
      </c>
      <c r="AH2139" s="166">
        <f t="shared" si="10024"/>
        <v>2123.11</v>
      </c>
      <c r="AI2139" s="166"/>
      <c r="AJ2139" s="166">
        <f t="shared" si="10025"/>
        <v>2123.11</v>
      </c>
      <c r="AK2139" s="166">
        <f t="shared" si="10026"/>
        <v>2123.11</v>
      </c>
      <c r="AL2139" s="166">
        <f t="shared" si="10026"/>
        <v>2123.11</v>
      </c>
      <c r="AM2139" s="166">
        <f t="shared" si="10026"/>
        <v>2123.11</v>
      </c>
      <c r="AN2139" s="166">
        <f t="shared" si="10026"/>
        <v>2123.11</v>
      </c>
      <c r="AO2139" s="166">
        <f t="shared" si="10026"/>
        <v>2116.56</v>
      </c>
      <c r="AP2139" s="166">
        <f t="shared" si="10026"/>
        <v>2110.0100000000002</v>
      </c>
      <c r="AQ2139" s="166">
        <f t="shared" si="10026"/>
        <v>2103.46</v>
      </c>
      <c r="AR2139" s="166">
        <f t="shared" si="10026"/>
        <v>2096.9100000000003</v>
      </c>
      <c r="AS2139" s="166">
        <f t="shared" si="10026"/>
        <v>2090.36</v>
      </c>
      <c r="AT2139" s="166">
        <f t="shared" si="10026"/>
        <v>2083.81</v>
      </c>
      <c r="AU2139" s="166">
        <f t="shared" si="10026"/>
        <v>2077.2600000000002</v>
      </c>
      <c r="AW2139" s="166">
        <f t="shared" si="10027"/>
        <v>2070.71</v>
      </c>
      <c r="AX2139" s="166">
        <f t="shared" si="10027"/>
        <v>2064.1600000000003</v>
      </c>
      <c r="AY2139" s="166">
        <f t="shared" si="10027"/>
        <v>2057.61</v>
      </c>
      <c r="AZ2139" s="166">
        <f t="shared" si="10027"/>
        <v>2051.06</v>
      </c>
      <c r="BA2139" s="166">
        <f t="shared" si="10027"/>
        <v>2044.5100000000002</v>
      </c>
      <c r="BB2139" s="166">
        <f t="shared" si="10027"/>
        <v>2037.96</v>
      </c>
      <c r="BC2139" s="166">
        <f t="shared" si="10027"/>
        <v>2031.41</v>
      </c>
      <c r="BD2139" s="166">
        <f t="shared" si="10027"/>
        <v>2024.8600000000001</v>
      </c>
      <c r="BE2139" s="166">
        <f t="shared" si="10027"/>
        <v>2018.3100000000002</v>
      </c>
      <c r="BF2139" s="166">
        <f t="shared" si="10027"/>
        <v>2011.7600000000002</v>
      </c>
      <c r="BG2139" s="166">
        <f t="shared" si="10027"/>
        <v>2005.2100000000003</v>
      </c>
      <c r="BH2139" s="166">
        <f t="shared" si="10027"/>
        <v>1998.66</v>
      </c>
    </row>
    <row r="2140" spans="1:60" ht="16.5" customHeight="1" outlineLevel="1" x14ac:dyDescent="0.25">
      <c r="A2140" s="2">
        <f t="shared" si="10022"/>
        <v>31</v>
      </c>
      <c r="B2140" s="86" t="str">
        <f t="shared" si="10022"/>
        <v>PRE-09871</v>
      </c>
      <c r="C2140" s="86" t="str">
        <f t="shared" si="10022"/>
        <v>SPP FH - Knights 13808</v>
      </c>
      <c r="D2140" s="2" t="str">
        <f t="shared" si="10022"/>
        <v>PRE-09871.1</v>
      </c>
      <c r="E2140" s="141" t="str">
        <f t="shared" si="10022"/>
        <v>SPP FH - Knights 13808</v>
      </c>
      <c r="I2140" s="178">
        <v>0</v>
      </c>
      <c r="J2140" s="166">
        <f t="shared" si="10023"/>
        <v>0</v>
      </c>
      <c r="K2140" s="166">
        <f t="shared" si="10023"/>
        <v>0</v>
      </c>
      <c r="L2140" s="166">
        <f t="shared" si="10023"/>
        <v>0</v>
      </c>
      <c r="M2140" s="166">
        <f t="shared" si="10023"/>
        <v>0</v>
      </c>
      <c r="N2140" s="166">
        <f t="shared" si="10023"/>
        <v>0</v>
      </c>
      <c r="O2140" s="166">
        <f t="shared" si="10023"/>
        <v>0</v>
      </c>
      <c r="P2140" s="166">
        <f t="shared" si="10023"/>
        <v>0</v>
      </c>
      <c r="Q2140" s="166">
        <f t="shared" si="10023"/>
        <v>0</v>
      </c>
      <c r="R2140" s="166">
        <f t="shared" si="10023"/>
        <v>0</v>
      </c>
      <c r="S2140" s="166">
        <f t="shared" si="10023"/>
        <v>0</v>
      </c>
      <c r="T2140" s="166">
        <f t="shared" si="10023"/>
        <v>0</v>
      </c>
      <c r="U2140" s="166">
        <f t="shared" si="10023"/>
        <v>0</v>
      </c>
      <c r="W2140" s="166">
        <f t="shared" si="10024"/>
        <v>0</v>
      </c>
      <c r="X2140" s="166">
        <f t="shared" si="10024"/>
        <v>0</v>
      </c>
      <c r="Y2140" s="166">
        <f t="shared" si="10024"/>
        <v>0</v>
      </c>
      <c r="Z2140" s="166">
        <f t="shared" si="10024"/>
        <v>0</v>
      </c>
      <c r="AA2140" s="166">
        <f t="shared" si="10024"/>
        <v>0</v>
      </c>
      <c r="AB2140" s="166">
        <f t="shared" si="10024"/>
        <v>42988.38</v>
      </c>
      <c r="AC2140" s="166">
        <f t="shared" si="10024"/>
        <v>60325.649999999994</v>
      </c>
      <c r="AD2140" s="166">
        <f t="shared" si="10024"/>
        <v>241663.53</v>
      </c>
      <c r="AE2140" s="166">
        <f t="shared" si="10024"/>
        <v>507091.37</v>
      </c>
      <c r="AF2140" s="166">
        <f t="shared" si="10024"/>
        <v>770204.35</v>
      </c>
      <c r="AG2140" s="166">
        <f t="shared" si="10024"/>
        <v>934218.7</v>
      </c>
      <c r="AH2140" s="166">
        <f t="shared" si="10024"/>
        <v>1118407.17</v>
      </c>
      <c r="AI2140" s="166"/>
      <c r="AJ2140" s="166">
        <f t="shared" si="10025"/>
        <v>1118407.17</v>
      </c>
      <c r="AK2140" s="166">
        <f t="shared" si="10026"/>
        <v>1118407.17</v>
      </c>
      <c r="AL2140" s="166">
        <f t="shared" si="10026"/>
        <v>1118407.17</v>
      </c>
      <c r="AM2140" s="166">
        <f t="shared" si="10026"/>
        <v>1116338.1188429999</v>
      </c>
      <c r="AN2140" s="166">
        <f t="shared" si="10026"/>
        <v>1114269.0676859999</v>
      </c>
      <c r="AO2140" s="166">
        <f t="shared" si="10026"/>
        <v>1112200.0165289999</v>
      </c>
      <c r="AP2140" s="166">
        <f t="shared" si="10026"/>
        <v>1110130.9653719999</v>
      </c>
      <c r="AQ2140" s="166">
        <f t="shared" si="10026"/>
        <v>1108061.9142149999</v>
      </c>
      <c r="AR2140" s="166">
        <f t="shared" si="10026"/>
        <v>1105992.8630579999</v>
      </c>
      <c r="AS2140" s="166">
        <f t="shared" si="10026"/>
        <v>1103923.8119010001</v>
      </c>
      <c r="AT2140" s="166">
        <f t="shared" si="10026"/>
        <v>1101854.7607439999</v>
      </c>
      <c r="AU2140" s="166">
        <f t="shared" si="10026"/>
        <v>1099785.7095869998</v>
      </c>
      <c r="AW2140" s="166">
        <f t="shared" si="10027"/>
        <v>1097716.6584300001</v>
      </c>
      <c r="AX2140" s="166">
        <f t="shared" si="10027"/>
        <v>1095647.6072730001</v>
      </c>
      <c r="AY2140" s="166">
        <f t="shared" si="10027"/>
        <v>1093578.5561159998</v>
      </c>
      <c r="AZ2140" s="166">
        <f t="shared" si="10027"/>
        <v>1091509.504959</v>
      </c>
      <c r="BA2140" s="166">
        <f t="shared" si="10027"/>
        <v>1089440.453802</v>
      </c>
      <c r="BB2140" s="166">
        <f t="shared" si="10027"/>
        <v>1087371.4026449998</v>
      </c>
      <c r="BC2140" s="166">
        <f t="shared" si="10027"/>
        <v>1085302.351488</v>
      </c>
      <c r="BD2140" s="166">
        <f t="shared" si="10027"/>
        <v>1083233.300331</v>
      </c>
      <c r="BE2140" s="166">
        <f t="shared" si="10027"/>
        <v>1081164.2491739998</v>
      </c>
      <c r="BF2140" s="166">
        <f t="shared" si="10027"/>
        <v>1079095.198017</v>
      </c>
      <c r="BG2140" s="166">
        <f t="shared" si="10027"/>
        <v>1077026.14686</v>
      </c>
      <c r="BH2140" s="166">
        <f t="shared" si="10027"/>
        <v>1074957.095703</v>
      </c>
    </row>
    <row r="2141" spans="1:60" ht="16.5" customHeight="1" outlineLevel="1" x14ac:dyDescent="0.25">
      <c r="A2141" s="2">
        <f t="shared" si="10022"/>
        <v>32</v>
      </c>
      <c r="B2141" s="86" t="str">
        <f t="shared" si="10022"/>
        <v>PRE-09864</v>
      </c>
      <c r="C2141" s="86" t="str">
        <f t="shared" si="10022"/>
        <v>SPP FH - Orient Park 13964</v>
      </c>
      <c r="D2141" s="2" t="str">
        <f t="shared" si="10022"/>
        <v>PRE-09864.1</v>
      </c>
      <c r="E2141" s="141" t="str">
        <f t="shared" si="10022"/>
        <v>SPP FH - Orient Park 13964 - OH</v>
      </c>
      <c r="I2141" s="178">
        <v>0</v>
      </c>
      <c r="J2141" s="166">
        <f t="shared" si="10023"/>
        <v>0</v>
      </c>
      <c r="K2141" s="166">
        <f t="shared" si="10023"/>
        <v>0</v>
      </c>
      <c r="L2141" s="166">
        <f t="shared" si="10023"/>
        <v>0</v>
      </c>
      <c r="M2141" s="166">
        <f t="shared" si="10023"/>
        <v>0</v>
      </c>
      <c r="N2141" s="166">
        <f t="shared" si="10023"/>
        <v>0</v>
      </c>
      <c r="O2141" s="166">
        <f t="shared" si="10023"/>
        <v>0</v>
      </c>
      <c r="P2141" s="166">
        <f t="shared" si="10023"/>
        <v>0</v>
      </c>
      <c r="Q2141" s="166">
        <f t="shared" si="10023"/>
        <v>0</v>
      </c>
      <c r="R2141" s="166">
        <f t="shared" si="10023"/>
        <v>0</v>
      </c>
      <c r="S2141" s="166">
        <f t="shared" si="10023"/>
        <v>0</v>
      </c>
      <c r="T2141" s="166">
        <f t="shared" si="10023"/>
        <v>0</v>
      </c>
      <c r="U2141" s="166">
        <f t="shared" si="10023"/>
        <v>0</v>
      </c>
      <c r="W2141" s="166">
        <f t="shared" si="10024"/>
        <v>0</v>
      </c>
      <c r="X2141" s="166">
        <f t="shared" si="10024"/>
        <v>0</v>
      </c>
      <c r="Y2141" s="166">
        <f t="shared" si="10024"/>
        <v>0</v>
      </c>
      <c r="Z2141" s="166">
        <f t="shared" si="10024"/>
        <v>206.7</v>
      </c>
      <c r="AA2141" s="166">
        <f t="shared" si="10024"/>
        <v>18211.990000000002</v>
      </c>
      <c r="AB2141" s="166">
        <f t="shared" si="10024"/>
        <v>23970.720000000001</v>
      </c>
      <c r="AC2141" s="166">
        <f t="shared" si="10024"/>
        <v>25088.120000000003</v>
      </c>
      <c r="AD2141" s="166">
        <f t="shared" si="10024"/>
        <v>32650.940000000002</v>
      </c>
      <c r="AE2141" s="166">
        <f t="shared" si="10024"/>
        <v>32650.940000000002</v>
      </c>
      <c r="AF2141" s="166">
        <f t="shared" si="10024"/>
        <v>36412.870000000003</v>
      </c>
      <c r="AG2141" s="166">
        <f t="shared" si="10024"/>
        <v>339331.85999999987</v>
      </c>
      <c r="AH2141" s="166">
        <f t="shared" si="10024"/>
        <v>423896.24999999988</v>
      </c>
      <c r="AI2141" s="166"/>
      <c r="AJ2141" s="166">
        <f t="shared" si="10025"/>
        <v>423896.24999999988</v>
      </c>
      <c r="AK2141" s="166">
        <f t="shared" si="10026"/>
        <v>423896.24999999988</v>
      </c>
      <c r="AL2141" s="166">
        <f t="shared" si="10026"/>
        <v>423896.24999999988</v>
      </c>
      <c r="AM2141" s="166">
        <f t="shared" si="10026"/>
        <v>423112.04537499987</v>
      </c>
      <c r="AN2141" s="166">
        <f t="shared" si="10026"/>
        <v>422327.84074999986</v>
      </c>
      <c r="AO2141" s="166">
        <f t="shared" si="10026"/>
        <v>421543.63612499984</v>
      </c>
      <c r="AP2141" s="166">
        <f t="shared" si="10026"/>
        <v>420759.43149999989</v>
      </c>
      <c r="AQ2141" s="166">
        <f t="shared" si="10026"/>
        <v>419975.22687499988</v>
      </c>
      <c r="AR2141" s="166">
        <f t="shared" si="10026"/>
        <v>419191.02224999986</v>
      </c>
      <c r="AS2141" s="166">
        <f t="shared" si="10026"/>
        <v>418406.81762499985</v>
      </c>
      <c r="AT2141" s="166">
        <f t="shared" si="10026"/>
        <v>417622.6129999999</v>
      </c>
      <c r="AU2141" s="166">
        <f t="shared" si="10026"/>
        <v>416838.40837499988</v>
      </c>
      <c r="AW2141" s="166">
        <f t="shared" si="10027"/>
        <v>416054.20374999993</v>
      </c>
      <c r="AX2141" s="166">
        <f t="shared" si="10027"/>
        <v>415269.99912499991</v>
      </c>
      <c r="AY2141" s="166">
        <f t="shared" si="10027"/>
        <v>414485.7944999999</v>
      </c>
      <c r="AZ2141" s="166">
        <f t="shared" si="10027"/>
        <v>413701.58987499989</v>
      </c>
      <c r="BA2141" s="166">
        <f t="shared" si="10027"/>
        <v>412917.38524999988</v>
      </c>
      <c r="BB2141" s="166">
        <f t="shared" si="10027"/>
        <v>412133.18062499986</v>
      </c>
      <c r="BC2141" s="166">
        <f t="shared" si="10027"/>
        <v>411348.97599999991</v>
      </c>
      <c r="BD2141" s="166">
        <f t="shared" si="10027"/>
        <v>410564.77137499989</v>
      </c>
      <c r="BE2141" s="166">
        <f t="shared" si="10027"/>
        <v>409780.56674999988</v>
      </c>
      <c r="BF2141" s="166">
        <f t="shared" si="10027"/>
        <v>408996.36212499987</v>
      </c>
      <c r="BG2141" s="166">
        <f t="shared" si="10027"/>
        <v>408212.15749999986</v>
      </c>
      <c r="BH2141" s="166">
        <f t="shared" si="10027"/>
        <v>407427.9528749999</v>
      </c>
    </row>
    <row r="2142" spans="1:60" ht="16.5" customHeight="1" outlineLevel="1" x14ac:dyDescent="0.25">
      <c r="A2142" s="2">
        <v>32</v>
      </c>
      <c r="B2142" s="86" t="str">
        <f t="shared" ref="B2142:E2161" si="10028">B91</f>
        <v>PRE-09864</v>
      </c>
      <c r="C2142" s="86" t="str">
        <f t="shared" si="10028"/>
        <v>SPP FH - Orient Park 13964</v>
      </c>
      <c r="D2142" s="2" t="str">
        <f t="shared" si="10028"/>
        <v>A2811608</v>
      </c>
      <c r="E2142" s="141" t="str">
        <f t="shared" si="10028"/>
        <v>ORIENT PARK 13964 OCRs - 2 TAV</v>
      </c>
      <c r="I2142" s="178">
        <v>0</v>
      </c>
      <c r="J2142" s="166">
        <f t="shared" si="10023"/>
        <v>0</v>
      </c>
      <c r="K2142" s="166">
        <f t="shared" si="10023"/>
        <v>0</v>
      </c>
      <c r="L2142" s="166">
        <f t="shared" si="10023"/>
        <v>0</v>
      </c>
      <c r="M2142" s="166">
        <f t="shared" si="10023"/>
        <v>0</v>
      </c>
      <c r="N2142" s="166">
        <f t="shared" si="10023"/>
        <v>0</v>
      </c>
      <c r="O2142" s="166">
        <f t="shared" si="10023"/>
        <v>0</v>
      </c>
      <c r="P2142" s="166">
        <f t="shared" si="10023"/>
        <v>0</v>
      </c>
      <c r="Q2142" s="166">
        <f t="shared" si="10023"/>
        <v>0</v>
      </c>
      <c r="R2142" s="166">
        <f t="shared" si="10023"/>
        <v>0</v>
      </c>
      <c r="S2142" s="166">
        <f t="shared" si="10023"/>
        <v>0</v>
      </c>
      <c r="T2142" s="166">
        <f t="shared" si="10023"/>
        <v>0</v>
      </c>
      <c r="U2142" s="166">
        <f t="shared" si="10023"/>
        <v>0</v>
      </c>
      <c r="W2142" s="166">
        <f t="shared" si="10024"/>
        <v>0</v>
      </c>
      <c r="X2142" s="166">
        <f t="shared" si="10024"/>
        <v>0</v>
      </c>
      <c r="Y2142" s="166">
        <f t="shared" si="10024"/>
        <v>0</v>
      </c>
      <c r="Z2142" s="166">
        <f t="shared" si="10024"/>
        <v>0</v>
      </c>
      <c r="AA2142" s="166">
        <f t="shared" si="10024"/>
        <v>0</v>
      </c>
      <c r="AB2142" s="166">
        <f t="shared" si="10024"/>
        <v>0</v>
      </c>
      <c r="AC2142" s="166">
        <f t="shared" si="10024"/>
        <v>0</v>
      </c>
      <c r="AD2142" s="166">
        <f t="shared" si="10024"/>
        <v>0</v>
      </c>
      <c r="AE2142" s="166">
        <f t="shared" si="10024"/>
        <v>0</v>
      </c>
      <c r="AF2142" s="166">
        <f t="shared" si="10024"/>
        <v>0</v>
      </c>
      <c r="AG2142" s="166">
        <f t="shared" si="10024"/>
        <v>7680.5500000000011</v>
      </c>
      <c r="AH2142" s="166">
        <f t="shared" si="10024"/>
        <v>9529.1700000000019</v>
      </c>
      <c r="AI2142" s="166"/>
      <c r="AJ2142" s="166">
        <f t="shared" si="10025"/>
        <v>9529.1700000000019</v>
      </c>
      <c r="AK2142" s="166">
        <f t="shared" si="10026"/>
        <v>9529.1700000000019</v>
      </c>
      <c r="AL2142" s="166">
        <f t="shared" si="10026"/>
        <v>9529.1700000000019</v>
      </c>
      <c r="AM2142" s="166">
        <f t="shared" si="10026"/>
        <v>9529.1700000000019</v>
      </c>
      <c r="AN2142" s="166">
        <f t="shared" si="10026"/>
        <v>9499.7900000000027</v>
      </c>
      <c r="AO2142" s="166">
        <f t="shared" si="10026"/>
        <v>9470.4100000000017</v>
      </c>
      <c r="AP2142" s="166">
        <f t="shared" si="10026"/>
        <v>9441.0300000000025</v>
      </c>
      <c r="AQ2142" s="166">
        <f t="shared" si="10026"/>
        <v>9411.6500000000015</v>
      </c>
      <c r="AR2142" s="166">
        <f t="shared" si="10026"/>
        <v>9382.2700000000023</v>
      </c>
      <c r="AS2142" s="166">
        <f t="shared" si="10026"/>
        <v>9352.8900000000012</v>
      </c>
      <c r="AT2142" s="166">
        <f t="shared" si="10026"/>
        <v>9323.510000000002</v>
      </c>
      <c r="AU2142" s="166">
        <f t="shared" si="10026"/>
        <v>9294.130000000001</v>
      </c>
      <c r="AW2142" s="166">
        <f t="shared" si="10027"/>
        <v>9264.7500000000018</v>
      </c>
      <c r="AX2142" s="166">
        <f t="shared" si="10027"/>
        <v>9235.3700000000026</v>
      </c>
      <c r="AY2142" s="166">
        <f t="shared" si="10027"/>
        <v>9205.9900000000016</v>
      </c>
      <c r="AZ2142" s="166">
        <f t="shared" si="10027"/>
        <v>9176.6100000000024</v>
      </c>
      <c r="BA2142" s="166">
        <f t="shared" si="10027"/>
        <v>9147.2300000000014</v>
      </c>
      <c r="BB2142" s="166">
        <f t="shared" si="10027"/>
        <v>9117.8500000000022</v>
      </c>
      <c r="BC2142" s="166">
        <f t="shared" si="10027"/>
        <v>9088.4700000000012</v>
      </c>
      <c r="BD2142" s="166">
        <f t="shared" si="10027"/>
        <v>9059.090000000002</v>
      </c>
      <c r="BE2142" s="166">
        <f t="shared" si="10027"/>
        <v>9029.7100000000028</v>
      </c>
      <c r="BF2142" s="166">
        <f t="shared" si="10027"/>
        <v>9000.3300000000017</v>
      </c>
      <c r="BG2142" s="166">
        <f t="shared" si="10027"/>
        <v>8970.9500000000025</v>
      </c>
      <c r="BH2142" s="166">
        <f t="shared" si="10027"/>
        <v>8941.5700000000015</v>
      </c>
    </row>
    <row r="2143" spans="1:60" ht="16.5" customHeight="1" outlineLevel="1" x14ac:dyDescent="0.25">
      <c r="A2143" s="2">
        <f t="shared" ref="A2143:A2174" si="10029">A92</f>
        <v>33</v>
      </c>
      <c r="B2143" s="86" t="str">
        <f t="shared" si="10028"/>
        <v>FH - TBD28</v>
      </c>
      <c r="C2143" s="86" t="str">
        <f t="shared" si="10028"/>
        <v>SPP FH - 14094</v>
      </c>
      <c r="D2143" s="2" t="str">
        <f t="shared" si="10028"/>
        <v>FH - TBD28.1</v>
      </c>
      <c r="E2143" s="141" t="str">
        <f t="shared" si="10028"/>
        <v>SPP FH - 14094</v>
      </c>
      <c r="I2143" s="178">
        <v>0</v>
      </c>
      <c r="J2143" s="166">
        <f t="shared" si="10023"/>
        <v>0</v>
      </c>
      <c r="K2143" s="166">
        <f t="shared" si="10023"/>
        <v>0</v>
      </c>
      <c r="L2143" s="166">
        <f t="shared" si="10023"/>
        <v>0</v>
      </c>
      <c r="M2143" s="166">
        <f t="shared" si="10023"/>
        <v>0</v>
      </c>
      <c r="N2143" s="166">
        <f t="shared" si="10023"/>
        <v>0</v>
      </c>
      <c r="O2143" s="166">
        <f t="shared" si="10023"/>
        <v>0</v>
      </c>
      <c r="P2143" s="166">
        <f t="shared" si="10023"/>
        <v>0</v>
      </c>
      <c r="Q2143" s="166">
        <f t="shared" si="10023"/>
        <v>0</v>
      </c>
      <c r="R2143" s="166">
        <f t="shared" si="10023"/>
        <v>0</v>
      </c>
      <c r="S2143" s="166">
        <f t="shared" si="10023"/>
        <v>0</v>
      </c>
      <c r="T2143" s="166">
        <f t="shared" si="10023"/>
        <v>0</v>
      </c>
      <c r="U2143" s="166">
        <f t="shared" si="10023"/>
        <v>0</v>
      </c>
      <c r="W2143" s="166">
        <f t="shared" si="10024"/>
        <v>0</v>
      </c>
      <c r="X2143" s="166">
        <f t="shared" si="10024"/>
        <v>0</v>
      </c>
      <c r="Y2143" s="166">
        <f t="shared" si="10024"/>
        <v>0</v>
      </c>
      <c r="Z2143" s="166">
        <f t="shared" si="10024"/>
        <v>0</v>
      </c>
      <c r="AA2143" s="166">
        <f t="shared" si="10024"/>
        <v>0</v>
      </c>
      <c r="AB2143" s="166">
        <f t="shared" si="10024"/>
        <v>0</v>
      </c>
      <c r="AC2143" s="166">
        <f t="shared" si="10024"/>
        <v>0</v>
      </c>
      <c r="AD2143" s="166">
        <f t="shared" si="10024"/>
        <v>0</v>
      </c>
      <c r="AE2143" s="166">
        <f t="shared" si="10024"/>
        <v>0</v>
      </c>
      <c r="AF2143" s="166">
        <f t="shared" si="10024"/>
        <v>0</v>
      </c>
      <c r="AG2143" s="166">
        <f t="shared" si="10024"/>
        <v>0</v>
      </c>
      <c r="AH2143" s="166">
        <f t="shared" si="10024"/>
        <v>0</v>
      </c>
      <c r="AI2143" s="166"/>
      <c r="AJ2143" s="166">
        <f t="shared" si="10025"/>
        <v>287.52999999999997</v>
      </c>
      <c r="AK2143" s="166">
        <f t="shared" si="10026"/>
        <v>287.52999999999997</v>
      </c>
      <c r="AL2143" s="166">
        <f t="shared" si="10026"/>
        <v>287.52999999999997</v>
      </c>
      <c r="AM2143" s="166">
        <f t="shared" si="10026"/>
        <v>287.52999999999997</v>
      </c>
      <c r="AN2143" s="166">
        <f t="shared" si="10026"/>
        <v>287.52999999999997</v>
      </c>
      <c r="AO2143" s="166">
        <f t="shared" si="10026"/>
        <v>287.52999999999997</v>
      </c>
      <c r="AP2143" s="166">
        <f t="shared" si="10026"/>
        <v>287.52999999999997</v>
      </c>
      <c r="AQ2143" s="166">
        <f t="shared" si="10026"/>
        <v>287.52999999999997</v>
      </c>
      <c r="AR2143" s="166">
        <f t="shared" si="10026"/>
        <v>3383.5299999999997</v>
      </c>
      <c r="AS2143" s="166">
        <f t="shared" si="10026"/>
        <v>8559.0299999999988</v>
      </c>
      <c r="AT2143" s="166">
        <f t="shared" si="10026"/>
        <v>8559.0299999999988</v>
      </c>
      <c r="AU2143" s="166">
        <f t="shared" si="10026"/>
        <v>8559.0299999999988</v>
      </c>
      <c r="AW2143" s="166">
        <f t="shared" si="10027"/>
        <v>8559.0299999999988</v>
      </c>
      <c r="AX2143" s="166">
        <f t="shared" si="10027"/>
        <v>8543.196136999999</v>
      </c>
      <c r="AY2143" s="166">
        <f t="shared" si="10027"/>
        <v>8527.3622739999973</v>
      </c>
      <c r="AZ2143" s="166">
        <f t="shared" si="10027"/>
        <v>8511.5284109999993</v>
      </c>
      <c r="BA2143" s="166">
        <f t="shared" si="10027"/>
        <v>8495.6945479999995</v>
      </c>
      <c r="BB2143" s="166">
        <f t="shared" si="10027"/>
        <v>8479.8606849999978</v>
      </c>
      <c r="BC2143" s="166">
        <f t="shared" si="10027"/>
        <v>8464.026821999998</v>
      </c>
      <c r="BD2143" s="166">
        <f t="shared" si="10027"/>
        <v>8448.192959</v>
      </c>
      <c r="BE2143" s="166">
        <f t="shared" si="10027"/>
        <v>8432.3590959999983</v>
      </c>
      <c r="BF2143" s="166">
        <f t="shared" si="10027"/>
        <v>8416.5252329999985</v>
      </c>
      <c r="BG2143" s="166">
        <f t="shared" si="10027"/>
        <v>8400.6913699999986</v>
      </c>
      <c r="BH2143" s="166">
        <f t="shared" si="10027"/>
        <v>8384.8575070000006</v>
      </c>
    </row>
    <row r="2144" spans="1:60" ht="16.5" customHeight="1" outlineLevel="1" x14ac:dyDescent="0.25">
      <c r="A2144" s="2">
        <f t="shared" si="10029"/>
        <v>34</v>
      </c>
      <c r="B2144" s="86" t="str">
        <f t="shared" si="10028"/>
        <v>FH - TBD29</v>
      </c>
      <c r="C2144" s="86" t="str">
        <f t="shared" si="10028"/>
        <v>SPP FH - 13651</v>
      </c>
      <c r="D2144" s="2" t="str">
        <f t="shared" si="10028"/>
        <v>FH - TBD29.1</v>
      </c>
      <c r="E2144" s="141" t="str">
        <f t="shared" si="10028"/>
        <v>SPP FH - 13651</v>
      </c>
      <c r="I2144" s="178">
        <v>0</v>
      </c>
      <c r="J2144" s="166">
        <f t="shared" si="10023"/>
        <v>0</v>
      </c>
      <c r="K2144" s="166">
        <f t="shared" si="10023"/>
        <v>0</v>
      </c>
      <c r="L2144" s="166">
        <f t="shared" si="10023"/>
        <v>0</v>
      </c>
      <c r="M2144" s="166">
        <f t="shared" si="10023"/>
        <v>0</v>
      </c>
      <c r="N2144" s="166">
        <f t="shared" si="10023"/>
        <v>0</v>
      </c>
      <c r="O2144" s="166">
        <f t="shared" si="10023"/>
        <v>0</v>
      </c>
      <c r="P2144" s="166">
        <f t="shared" si="10023"/>
        <v>0</v>
      </c>
      <c r="Q2144" s="166">
        <f t="shared" si="10023"/>
        <v>0</v>
      </c>
      <c r="R2144" s="166">
        <f t="shared" si="10023"/>
        <v>0</v>
      </c>
      <c r="S2144" s="166">
        <f t="shared" si="10023"/>
        <v>0</v>
      </c>
      <c r="T2144" s="166">
        <f t="shared" si="10023"/>
        <v>0</v>
      </c>
      <c r="U2144" s="166">
        <f t="shared" si="10023"/>
        <v>0</v>
      </c>
      <c r="W2144" s="166">
        <f t="shared" si="10024"/>
        <v>0</v>
      </c>
      <c r="X2144" s="166">
        <f t="shared" si="10024"/>
        <v>0</v>
      </c>
      <c r="Y2144" s="166">
        <f t="shared" si="10024"/>
        <v>0</v>
      </c>
      <c r="Z2144" s="166">
        <f t="shared" si="10024"/>
        <v>0</v>
      </c>
      <c r="AA2144" s="166">
        <f t="shared" si="10024"/>
        <v>0</v>
      </c>
      <c r="AB2144" s="166">
        <f t="shared" si="10024"/>
        <v>0</v>
      </c>
      <c r="AC2144" s="166">
        <f t="shared" si="10024"/>
        <v>0</v>
      </c>
      <c r="AD2144" s="166">
        <f t="shared" si="10024"/>
        <v>0</v>
      </c>
      <c r="AE2144" s="166">
        <f t="shared" si="10024"/>
        <v>0</v>
      </c>
      <c r="AF2144" s="166">
        <f t="shared" si="10024"/>
        <v>0</v>
      </c>
      <c r="AG2144" s="166">
        <f t="shared" si="10024"/>
        <v>0</v>
      </c>
      <c r="AH2144" s="166">
        <f t="shared" si="10024"/>
        <v>0</v>
      </c>
      <c r="AI2144" s="166"/>
      <c r="AJ2144" s="166">
        <f t="shared" si="10025"/>
        <v>0</v>
      </c>
      <c r="AK2144" s="166">
        <f t="shared" si="10026"/>
        <v>0</v>
      </c>
      <c r="AL2144" s="166">
        <f t="shared" si="10026"/>
        <v>0</v>
      </c>
      <c r="AM2144" s="166">
        <f t="shared" si="10026"/>
        <v>1537.61</v>
      </c>
      <c r="AN2144" s="166">
        <f t="shared" si="10026"/>
        <v>3075.22</v>
      </c>
      <c r="AO2144" s="166">
        <f t="shared" si="10026"/>
        <v>3075.22</v>
      </c>
      <c r="AP2144" s="166">
        <f t="shared" si="10026"/>
        <v>15171.679999999998</v>
      </c>
      <c r="AQ2144" s="166">
        <f t="shared" si="10026"/>
        <v>27934.93</v>
      </c>
      <c r="AR2144" s="166">
        <f t="shared" si="10026"/>
        <v>40698.18</v>
      </c>
      <c r="AS2144" s="166">
        <f t="shared" si="10026"/>
        <v>50386.22</v>
      </c>
      <c r="AT2144" s="166">
        <f t="shared" si="10026"/>
        <v>50386.22</v>
      </c>
      <c r="AU2144" s="166">
        <f t="shared" si="10026"/>
        <v>50386.22</v>
      </c>
      <c r="AW2144" s="166">
        <f t="shared" si="10027"/>
        <v>50386.22</v>
      </c>
      <c r="AX2144" s="166">
        <f t="shared" si="10027"/>
        <v>50386.22</v>
      </c>
      <c r="AY2144" s="166">
        <f t="shared" si="10027"/>
        <v>50293.003004666665</v>
      </c>
      <c r="AZ2144" s="166">
        <f t="shared" si="10027"/>
        <v>50199.786009333337</v>
      </c>
      <c r="BA2144" s="166">
        <f t="shared" si="10027"/>
        <v>50106.569014000001</v>
      </c>
      <c r="BB2144" s="166">
        <f t="shared" si="10027"/>
        <v>50013.352018666665</v>
      </c>
      <c r="BC2144" s="166">
        <f t="shared" si="10027"/>
        <v>49920.135023333329</v>
      </c>
      <c r="BD2144" s="166">
        <f t="shared" si="10027"/>
        <v>49826.918028</v>
      </c>
      <c r="BE2144" s="166">
        <f t="shared" si="10027"/>
        <v>49733.701032666671</v>
      </c>
      <c r="BF2144" s="166">
        <f t="shared" si="10027"/>
        <v>49640.484037333335</v>
      </c>
      <c r="BG2144" s="166">
        <f t="shared" si="10027"/>
        <v>49547.267042000007</v>
      </c>
      <c r="BH2144" s="166">
        <f t="shared" si="10027"/>
        <v>49454.050046666671</v>
      </c>
    </row>
    <row r="2145" spans="1:60" ht="16.5" customHeight="1" outlineLevel="1" x14ac:dyDescent="0.25">
      <c r="A2145" s="2">
        <f t="shared" si="10029"/>
        <v>35</v>
      </c>
      <c r="B2145" s="86" t="str">
        <f t="shared" si="10028"/>
        <v>FH - TBD30</v>
      </c>
      <c r="C2145" s="86" t="str">
        <f t="shared" si="10028"/>
        <v>SPP FH - 13346</v>
      </c>
      <c r="D2145" s="2" t="str">
        <f t="shared" si="10028"/>
        <v>FH - TBD30.1</v>
      </c>
      <c r="E2145" s="141" t="str">
        <f t="shared" si="10028"/>
        <v>SPP FH - 13346</v>
      </c>
      <c r="I2145" s="178">
        <v>0</v>
      </c>
      <c r="J2145" s="166">
        <f t="shared" si="10023"/>
        <v>0</v>
      </c>
      <c r="K2145" s="166">
        <f t="shared" si="10023"/>
        <v>0</v>
      </c>
      <c r="L2145" s="166">
        <f t="shared" si="10023"/>
        <v>0</v>
      </c>
      <c r="M2145" s="166">
        <f t="shared" si="10023"/>
        <v>0</v>
      </c>
      <c r="N2145" s="166">
        <f t="shared" si="10023"/>
        <v>0</v>
      </c>
      <c r="O2145" s="166">
        <f t="shared" si="10023"/>
        <v>0</v>
      </c>
      <c r="P2145" s="166">
        <f t="shared" si="10023"/>
        <v>0</v>
      </c>
      <c r="Q2145" s="166">
        <f t="shared" si="10023"/>
        <v>0</v>
      </c>
      <c r="R2145" s="166">
        <f t="shared" si="10023"/>
        <v>0</v>
      </c>
      <c r="S2145" s="166">
        <f t="shared" si="10023"/>
        <v>0</v>
      </c>
      <c r="T2145" s="166">
        <f t="shared" si="10023"/>
        <v>0</v>
      </c>
      <c r="U2145" s="166">
        <f t="shared" si="10023"/>
        <v>0</v>
      </c>
      <c r="W2145" s="166">
        <f t="shared" si="10024"/>
        <v>0</v>
      </c>
      <c r="X2145" s="166">
        <f t="shared" si="10024"/>
        <v>0</v>
      </c>
      <c r="Y2145" s="166">
        <f t="shared" si="10024"/>
        <v>0</v>
      </c>
      <c r="Z2145" s="166">
        <f t="shared" si="10024"/>
        <v>0</v>
      </c>
      <c r="AA2145" s="166">
        <f t="shared" si="10024"/>
        <v>0</v>
      </c>
      <c r="AB2145" s="166">
        <f t="shared" si="10024"/>
        <v>0</v>
      </c>
      <c r="AC2145" s="166">
        <f t="shared" si="10024"/>
        <v>0</v>
      </c>
      <c r="AD2145" s="166">
        <f t="shared" si="10024"/>
        <v>0</v>
      </c>
      <c r="AE2145" s="166">
        <f t="shared" si="10024"/>
        <v>0</v>
      </c>
      <c r="AF2145" s="166">
        <f t="shared" si="10024"/>
        <v>0</v>
      </c>
      <c r="AG2145" s="166">
        <f t="shared" si="10024"/>
        <v>0</v>
      </c>
      <c r="AH2145" s="166">
        <f t="shared" si="10024"/>
        <v>0</v>
      </c>
      <c r="AJ2145" s="166">
        <f t="shared" si="10025"/>
        <v>0</v>
      </c>
      <c r="AK2145" s="166">
        <f t="shared" si="10026"/>
        <v>0</v>
      </c>
      <c r="AL2145" s="166">
        <f t="shared" si="10026"/>
        <v>0</v>
      </c>
      <c r="AM2145" s="166">
        <f t="shared" si="10026"/>
        <v>2465.29</v>
      </c>
      <c r="AN2145" s="166">
        <f t="shared" si="10026"/>
        <v>4930.58</v>
      </c>
      <c r="AO2145" s="166">
        <f t="shared" si="10026"/>
        <v>4930.58</v>
      </c>
      <c r="AP2145" s="166">
        <f t="shared" si="10026"/>
        <v>4930.58</v>
      </c>
      <c r="AQ2145" s="166">
        <f t="shared" si="10026"/>
        <v>4930.58</v>
      </c>
      <c r="AR2145" s="166">
        <f t="shared" si="10026"/>
        <v>44736.840000000004</v>
      </c>
      <c r="AS2145" s="166">
        <f t="shared" si="10026"/>
        <v>63993.850000000006</v>
      </c>
      <c r="AT2145" s="166">
        <f t="shared" si="10026"/>
        <v>80785.58</v>
      </c>
      <c r="AU2145" s="166">
        <f t="shared" si="10026"/>
        <v>80785.58</v>
      </c>
      <c r="AW2145" s="166">
        <f t="shared" si="10027"/>
        <v>80785.58</v>
      </c>
      <c r="AX2145" s="166">
        <f t="shared" si="10027"/>
        <v>80785.58</v>
      </c>
      <c r="AY2145" s="166">
        <f t="shared" si="10027"/>
        <v>80636.125548666678</v>
      </c>
      <c r="AZ2145" s="166">
        <f t="shared" si="10027"/>
        <v>80486.671097333339</v>
      </c>
      <c r="BA2145" s="166">
        <f t="shared" si="10027"/>
        <v>80337.216646000001</v>
      </c>
      <c r="BB2145" s="166">
        <f t="shared" si="10027"/>
        <v>80187.762194666662</v>
      </c>
      <c r="BC2145" s="166">
        <f t="shared" si="10027"/>
        <v>80038.307743333338</v>
      </c>
      <c r="BD2145" s="166">
        <f t="shared" si="10027"/>
        <v>79888.853292000014</v>
      </c>
      <c r="BE2145" s="166">
        <f t="shared" si="10027"/>
        <v>79739.398840666661</v>
      </c>
      <c r="BF2145" s="166">
        <f t="shared" si="10027"/>
        <v>79589.944389333337</v>
      </c>
      <c r="BG2145" s="166">
        <f t="shared" si="10027"/>
        <v>79440.489937999999</v>
      </c>
      <c r="BH2145" s="166">
        <f t="shared" si="10027"/>
        <v>79291.035486666675</v>
      </c>
    </row>
    <row r="2146" spans="1:60" ht="16.5" customHeight="1" outlineLevel="1" x14ac:dyDescent="0.25">
      <c r="A2146" s="2">
        <f t="shared" si="10029"/>
        <v>36</v>
      </c>
      <c r="B2146" s="86" t="str">
        <f t="shared" si="10028"/>
        <v>FH - TBD31</v>
      </c>
      <c r="C2146" s="86" t="str">
        <f t="shared" si="10028"/>
        <v>SPP FH - 13312</v>
      </c>
      <c r="D2146" s="2" t="str">
        <f t="shared" si="10028"/>
        <v>FH - TBD31.1</v>
      </c>
      <c r="E2146" s="141" t="str">
        <f t="shared" si="10028"/>
        <v>SPP FH - 13312</v>
      </c>
      <c r="I2146" s="178">
        <v>0</v>
      </c>
      <c r="J2146" s="166">
        <f t="shared" ref="J2146:U2155" si="10030">+(SUMIFS(J$392:J$607,$A$392:$A$607,$A2146,$D$392:$D$607,$D2146))-(SUMIFS(J$828:J$1043,$A$828:$A$1043,$A2146,$D$828:$D$1043,$D2146))+(SUMIFS(J$1046:J$1237,$A$1046:$A$1237,$A2146,$D$1046:$D$1237,$D2146))-(SUMIFS(J$1848:J$2052,$A$1848:$A$2052,$A2146,$D$1848:$D$2052,$D2146))</f>
        <v>0</v>
      </c>
      <c r="K2146" s="166">
        <f t="shared" si="10030"/>
        <v>0</v>
      </c>
      <c r="L2146" s="166">
        <f t="shared" si="10030"/>
        <v>0</v>
      </c>
      <c r="M2146" s="166">
        <f t="shared" si="10030"/>
        <v>0</v>
      </c>
      <c r="N2146" s="166">
        <f t="shared" si="10030"/>
        <v>0</v>
      </c>
      <c r="O2146" s="166">
        <f t="shared" si="10030"/>
        <v>0</v>
      </c>
      <c r="P2146" s="166">
        <f t="shared" si="10030"/>
        <v>0</v>
      </c>
      <c r="Q2146" s="166">
        <f t="shared" si="10030"/>
        <v>0</v>
      </c>
      <c r="R2146" s="166">
        <f t="shared" si="10030"/>
        <v>0</v>
      </c>
      <c r="S2146" s="166">
        <f t="shared" si="10030"/>
        <v>0</v>
      </c>
      <c r="T2146" s="166">
        <f t="shared" si="10030"/>
        <v>0</v>
      </c>
      <c r="U2146" s="166">
        <f t="shared" si="10030"/>
        <v>0</v>
      </c>
      <c r="W2146" s="166">
        <f t="shared" ref="W2146:AH2155" si="10031">+(SUMIFS(W$392:W$607,$A$392:$A$607,$A2146,$D$392:$D$607,$D2146))-(SUMIFS(W$828:W$1043,$A$828:$A$1043,$A2146,$D$828:$D$1043,$D2146))+(SUMIFS(W$1046:W$1237,$A$1046:$A$1237,$A2146,$D$1046:$D$1237,$D2146))-(SUMIFS(W$1848:W$2052,$A$1848:$A$2052,$A2146,$D$1848:$D$2052,$D2146))</f>
        <v>0</v>
      </c>
      <c r="X2146" s="166">
        <f t="shared" si="10031"/>
        <v>0</v>
      </c>
      <c r="Y2146" s="166">
        <f t="shared" si="10031"/>
        <v>0</v>
      </c>
      <c r="Z2146" s="166">
        <f t="shared" si="10031"/>
        <v>0</v>
      </c>
      <c r="AA2146" s="166">
        <f t="shared" si="10031"/>
        <v>0</v>
      </c>
      <c r="AB2146" s="166">
        <f t="shared" si="10031"/>
        <v>0</v>
      </c>
      <c r="AC2146" s="166">
        <f t="shared" si="10031"/>
        <v>0</v>
      </c>
      <c r="AD2146" s="166">
        <f t="shared" si="10031"/>
        <v>0</v>
      </c>
      <c r="AE2146" s="166">
        <f t="shared" si="10031"/>
        <v>0</v>
      </c>
      <c r="AF2146" s="166">
        <f t="shared" si="10031"/>
        <v>0</v>
      </c>
      <c r="AG2146" s="166">
        <f t="shared" si="10031"/>
        <v>0</v>
      </c>
      <c r="AH2146" s="166">
        <f t="shared" si="10031"/>
        <v>0</v>
      </c>
      <c r="AJ2146" s="166">
        <f t="shared" si="10025"/>
        <v>0</v>
      </c>
      <c r="AK2146" s="166">
        <f t="shared" ref="AK2146:AU2155" si="10032">+(SUMIFS(AK$392:AK$607,$A$392:$A$607,$A2146,$D$392:$D$607,$D2146))-(SUMIFS(AK$828:AK$1043,$A$828:$A$1043,$A2146,$D$828:$D$1043,$D2146))+(SUMIFS(AK$1046:AK$1237,$A$1046:$A$1237,$A2146,$D$1046:$D$1237,$D2146))-(SUMIFS(AK$1848:AK$2052,$A$1848:$A$2052,$A2146,$D$1848:$D$2052,$D2146))</f>
        <v>0</v>
      </c>
      <c r="AL2146" s="166">
        <f t="shared" si="10032"/>
        <v>0</v>
      </c>
      <c r="AM2146" s="166">
        <f t="shared" si="10032"/>
        <v>0</v>
      </c>
      <c r="AN2146" s="166">
        <f t="shared" si="10032"/>
        <v>9521.4599999999991</v>
      </c>
      <c r="AO2146" s="166">
        <f t="shared" si="10032"/>
        <v>19042.919999999998</v>
      </c>
      <c r="AP2146" s="166">
        <f t="shared" si="10032"/>
        <v>111103.18</v>
      </c>
      <c r="AQ2146" s="166">
        <f t="shared" si="10032"/>
        <v>144667.56</v>
      </c>
      <c r="AR2146" s="166">
        <f t="shared" si="10032"/>
        <v>197274.86</v>
      </c>
      <c r="AS2146" s="166">
        <f t="shared" si="10032"/>
        <v>259403.62</v>
      </c>
      <c r="AT2146" s="166">
        <f t="shared" si="10032"/>
        <v>312010.92</v>
      </c>
      <c r="AU2146" s="166">
        <f t="shared" si="10032"/>
        <v>312010.92</v>
      </c>
      <c r="AW2146" s="166">
        <f t="shared" ref="AW2146:BH2155" si="10033">+(SUMIFS(AW$392:AW$607,$A$392:$A$607,$A2146,$D$392:$D$607,$D2146))-(SUMIFS(AW$828:AW$1043,$A$828:$A$1043,$A2146,$D$828:$D$1043,$D2146))+(SUMIFS(AW$1046:AW$1237,$A$1046:$A$1237,$A2146,$D$1046:$D$1237,$D2146))-(SUMIFS(AW$1848:AW$2052,$A$1848:$A$2052,$A2146,$D$1848:$D$2052,$D2146))</f>
        <v>312010.92</v>
      </c>
      <c r="AX2146" s="166">
        <f t="shared" si="10033"/>
        <v>312010.92</v>
      </c>
      <c r="AY2146" s="166">
        <f t="shared" si="10033"/>
        <v>311433.70346799993</v>
      </c>
      <c r="AZ2146" s="166">
        <f t="shared" si="10033"/>
        <v>310856.486936</v>
      </c>
      <c r="BA2146" s="166">
        <f t="shared" si="10033"/>
        <v>310279.27040399995</v>
      </c>
      <c r="BB2146" s="166">
        <f t="shared" si="10033"/>
        <v>309702.05387199996</v>
      </c>
      <c r="BC2146" s="166">
        <f t="shared" si="10033"/>
        <v>309124.83733999997</v>
      </c>
      <c r="BD2146" s="166">
        <f t="shared" si="10033"/>
        <v>308547.62080799998</v>
      </c>
      <c r="BE2146" s="166">
        <f t="shared" si="10033"/>
        <v>307970.40427599999</v>
      </c>
      <c r="BF2146" s="166">
        <f t="shared" si="10033"/>
        <v>307393.187744</v>
      </c>
      <c r="BG2146" s="166">
        <f t="shared" si="10033"/>
        <v>306815.97121199995</v>
      </c>
      <c r="BH2146" s="166">
        <f t="shared" si="10033"/>
        <v>306238.75468000001</v>
      </c>
    </row>
    <row r="2147" spans="1:60" ht="16.5" customHeight="1" outlineLevel="1" x14ac:dyDescent="0.25">
      <c r="A2147" s="2">
        <f t="shared" si="10029"/>
        <v>37</v>
      </c>
      <c r="B2147" s="86" t="str">
        <f t="shared" si="10028"/>
        <v>FH - TBD32</v>
      </c>
      <c r="C2147" s="86" t="str">
        <f t="shared" si="10028"/>
        <v>SPP FH - 13008</v>
      </c>
      <c r="D2147" s="2" t="str">
        <f t="shared" si="10028"/>
        <v>FH - TBD32.1</v>
      </c>
      <c r="E2147" s="141" t="str">
        <f t="shared" si="10028"/>
        <v>SPP FH - 13008</v>
      </c>
      <c r="I2147" s="178">
        <v>0</v>
      </c>
      <c r="J2147" s="166">
        <f t="shared" si="10030"/>
        <v>0</v>
      </c>
      <c r="K2147" s="166">
        <f t="shared" si="10030"/>
        <v>0</v>
      </c>
      <c r="L2147" s="166">
        <f t="shared" si="10030"/>
        <v>0</v>
      </c>
      <c r="M2147" s="166">
        <f t="shared" si="10030"/>
        <v>0</v>
      </c>
      <c r="N2147" s="166">
        <f t="shared" si="10030"/>
        <v>0</v>
      </c>
      <c r="O2147" s="166">
        <f t="shared" si="10030"/>
        <v>0</v>
      </c>
      <c r="P2147" s="166">
        <f t="shared" si="10030"/>
        <v>0</v>
      </c>
      <c r="Q2147" s="166">
        <f t="shared" si="10030"/>
        <v>0</v>
      </c>
      <c r="R2147" s="166">
        <f t="shared" si="10030"/>
        <v>0</v>
      </c>
      <c r="S2147" s="166">
        <f t="shared" si="10030"/>
        <v>0</v>
      </c>
      <c r="T2147" s="166">
        <f t="shared" si="10030"/>
        <v>0</v>
      </c>
      <c r="U2147" s="166">
        <f t="shared" si="10030"/>
        <v>0</v>
      </c>
      <c r="W2147" s="166">
        <f t="shared" si="10031"/>
        <v>0</v>
      </c>
      <c r="X2147" s="166">
        <f t="shared" si="10031"/>
        <v>0</v>
      </c>
      <c r="Y2147" s="166">
        <f t="shared" si="10031"/>
        <v>0</v>
      </c>
      <c r="Z2147" s="166">
        <f t="shared" si="10031"/>
        <v>0</v>
      </c>
      <c r="AA2147" s="166">
        <f t="shared" si="10031"/>
        <v>0</v>
      </c>
      <c r="AB2147" s="166">
        <f t="shared" si="10031"/>
        <v>0</v>
      </c>
      <c r="AC2147" s="166">
        <f t="shared" si="10031"/>
        <v>0</v>
      </c>
      <c r="AD2147" s="166">
        <f t="shared" si="10031"/>
        <v>0</v>
      </c>
      <c r="AE2147" s="166">
        <f t="shared" si="10031"/>
        <v>0</v>
      </c>
      <c r="AF2147" s="166">
        <f t="shared" si="10031"/>
        <v>0</v>
      </c>
      <c r="AG2147" s="166">
        <f t="shared" si="10031"/>
        <v>0</v>
      </c>
      <c r="AH2147" s="166">
        <f t="shared" si="10031"/>
        <v>0</v>
      </c>
      <c r="AJ2147" s="166">
        <f t="shared" si="10025"/>
        <v>0</v>
      </c>
      <c r="AK2147" s="166">
        <f t="shared" si="10032"/>
        <v>0</v>
      </c>
      <c r="AL2147" s="166">
        <f t="shared" si="10032"/>
        <v>0</v>
      </c>
      <c r="AM2147" s="166">
        <f t="shared" si="10032"/>
        <v>0</v>
      </c>
      <c r="AN2147" s="166">
        <f t="shared" si="10032"/>
        <v>0</v>
      </c>
      <c r="AO2147" s="166">
        <f t="shared" si="10032"/>
        <v>0</v>
      </c>
      <c r="AP2147" s="166">
        <f t="shared" si="10032"/>
        <v>0</v>
      </c>
      <c r="AQ2147" s="166">
        <f t="shared" si="10032"/>
        <v>10000</v>
      </c>
      <c r="AR2147" s="166">
        <f t="shared" si="10032"/>
        <v>20000</v>
      </c>
      <c r="AS2147" s="166">
        <f t="shared" si="10032"/>
        <v>30000</v>
      </c>
      <c r="AT2147" s="166">
        <f t="shared" si="10032"/>
        <v>40000</v>
      </c>
      <c r="AU2147" s="166">
        <f t="shared" si="10032"/>
        <v>50000</v>
      </c>
      <c r="AW2147" s="166">
        <f t="shared" si="10033"/>
        <v>80000</v>
      </c>
      <c r="AX2147" s="166">
        <f t="shared" si="10033"/>
        <v>280000</v>
      </c>
      <c r="AY2147" s="166">
        <f t="shared" si="10033"/>
        <v>480000</v>
      </c>
      <c r="AZ2147" s="166">
        <f t="shared" si="10033"/>
        <v>780000</v>
      </c>
      <c r="BA2147" s="166">
        <f t="shared" si="10033"/>
        <v>980000</v>
      </c>
      <c r="BB2147" s="166">
        <f t="shared" si="10033"/>
        <v>1075084</v>
      </c>
      <c r="BC2147" s="166">
        <f t="shared" si="10033"/>
        <v>1075084</v>
      </c>
      <c r="BD2147" s="166">
        <f t="shared" si="10033"/>
        <v>1075084</v>
      </c>
      <c r="BE2147" s="166">
        <f t="shared" si="10033"/>
        <v>1075084</v>
      </c>
      <c r="BF2147" s="166">
        <f t="shared" si="10033"/>
        <v>1073095.0969333332</v>
      </c>
      <c r="BG2147" s="166">
        <f t="shared" si="10033"/>
        <v>1071106.1938666666</v>
      </c>
      <c r="BH2147" s="166">
        <f t="shared" si="10033"/>
        <v>1069117.2908000001</v>
      </c>
    </row>
    <row r="2148" spans="1:60" ht="16.5" customHeight="1" outlineLevel="1" x14ac:dyDescent="0.25">
      <c r="A2148" s="2">
        <f t="shared" si="10029"/>
        <v>38</v>
      </c>
      <c r="B2148" s="86" t="str">
        <f t="shared" si="10028"/>
        <v>FH - TBD33</v>
      </c>
      <c r="C2148" s="86" t="str">
        <f t="shared" si="10028"/>
        <v>SPP FH - 13028</v>
      </c>
      <c r="D2148" s="2" t="str">
        <f t="shared" si="10028"/>
        <v>FH - TBD33.1</v>
      </c>
      <c r="E2148" s="141" t="str">
        <f t="shared" si="10028"/>
        <v>SPP FH - 13028</v>
      </c>
      <c r="I2148" s="178">
        <v>0</v>
      </c>
      <c r="J2148" s="166">
        <f t="shared" si="10030"/>
        <v>0</v>
      </c>
      <c r="K2148" s="166">
        <f t="shared" si="10030"/>
        <v>0</v>
      </c>
      <c r="L2148" s="166">
        <f t="shared" si="10030"/>
        <v>0</v>
      </c>
      <c r="M2148" s="166">
        <f t="shared" si="10030"/>
        <v>0</v>
      </c>
      <c r="N2148" s="166">
        <f t="shared" si="10030"/>
        <v>0</v>
      </c>
      <c r="O2148" s="166">
        <f t="shared" si="10030"/>
        <v>0</v>
      </c>
      <c r="P2148" s="166">
        <f t="shared" si="10030"/>
        <v>0</v>
      </c>
      <c r="Q2148" s="166">
        <f t="shared" si="10030"/>
        <v>0</v>
      </c>
      <c r="R2148" s="166">
        <f t="shared" si="10030"/>
        <v>0</v>
      </c>
      <c r="S2148" s="166">
        <f t="shared" si="10030"/>
        <v>0</v>
      </c>
      <c r="T2148" s="166">
        <f t="shared" si="10030"/>
        <v>0</v>
      </c>
      <c r="U2148" s="166">
        <f t="shared" si="10030"/>
        <v>0</v>
      </c>
      <c r="W2148" s="166">
        <f t="shared" si="10031"/>
        <v>0</v>
      </c>
      <c r="X2148" s="166">
        <f t="shared" si="10031"/>
        <v>0</v>
      </c>
      <c r="Y2148" s="166">
        <f t="shared" si="10031"/>
        <v>0</v>
      </c>
      <c r="Z2148" s="166">
        <f t="shared" si="10031"/>
        <v>0</v>
      </c>
      <c r="AA2148" s="166">
        <f t="shared" si="10031"/>
        <v>0</v>
      </c>
      <c r="AB2148" s="166">
        <f t="shared" si="10031"/>
        <v>0</v>
      </c>
      <c r="AC2148" s="166">
        <f t="shared" si="10031"/>
        <v>0</v>
      </c>
      <c r="AD2148" s="166">
        <f t="shared" si="10031"/>
        <v>0</v>
      </c>
      <c r="AE2148" s="166">
        <f t="shared" si="10031"/>
        <v>0</v>
      </c>
      <c r="AF2148" s="166">
        <f t="shared" si="10031"/>
        <v>0</v>
      </c>
      <c r="AG2148" s="166">
        <f t="shared" si="10031"/>
        <v>0</v>
      </c>
      <c r="AH2148" s="166">
        <f t="shared" si="10031"/>
        <v>0</v>
      </c>
      <c r="AJ2148" s="166">
        <f t="shared" si="10025"/>
        <v>0</v>
      </c>
      <c r="AK2148" s="166">
        <f t="shared" si="10032"/>
        <v>0</v>
      </c>
      <c r="AL2148" s="166">
        <f t="shared" si="10032"/>
        <v>0</v>
      </c>
      <c r="AM2148" s="166">
        <f t="shared" si="10032"/>
        <v>0</v>
      </c>
      <c r="AN2148" s="166">
        <f t="shared" si="10032"/>
        <v>0</v>
      </c>
      <c r="AO2148" s="166">
        <f t="shared" si="10032"/>
        <v>0</v>
      </c>
      <c r="AP2148" s="166">
        <f t="shared" si="10032"/>
        <v>0</v>
      </c>
      <c r="AQ2148" s="166">
        <f t="shared" si="10032"/>
        <v>10000</v>
      </c>
      <c r="AR2148" s="166">
        <f t="shared" si="10032"/>
        <v>20000</v>
      </c>
      <c r="AS2148" s="166">
        <f t="shared" si="10032"/>
        <v>30000</v>
      </c>
      <c r="AT2148" s="166">
        <f t="shared" si="10032"/>
        <v>40000</v>
      </c>
      <c r="AU2148" s="166">
        <f t="shared" si="10032"/>
        <v>50000</v>
      </c>
      <c r="AW2148" s="166">
        <f t="shared" si="10033"/>
        <v>70000</v>
      </c>
      <c r="AX2148" s="166">
        <f t="shared" si="10033"/>
        <v>250000</v>
      </c>
      <c r="AY2148" s="166">
        <f t="shared" si="10033"/>
        <v>500000</v>
      </c>
      <c r="AZ2148" s="166">
        <f t="shared" si="10033"/>
        <v>750000</v>
      </c>
      <c r="BA2148" s="166">
        <f t="shared" si="10033"/>
        <v>1000000</v>
      </c>
      <c r="BB2148" s="166">
        <f t="shared" si="10033"/>
        <v>1028395</v>
      </c>
      <c r="BC2148" s="166">
        <f t="shared" si="10033"/>
        <v>1028395</v>
      </c>
      <c r="BD2148" s="166">
        <f t="shared" si="10033"/>
        <v>1028395</v>
      </c>
      <c r="BE2148" s="166">
        <f t="shared" si="10033"/>
        <v>1028395</v>
      </c>
      <c r="BF2148" s="166">
        <f t="shared" si="10033"/>
        <v>1026492.4738333334</v>
      </c>
      <c r="BG2148" s="166">
        <f t="shared" si="10033"/>
        <v>1024589.9476666667</v>
      </c>
      <c r="BH2148" s="166">
        <f t="shared" si="10033"/>
        <v>1022687.4214999999</v>
      </c>
    </row>
    <row r="2149" spans="1:60" ht="16.5" customHeight="1" outlineLevel="1" x14ac:dyDescent="0.25">
      <c r="A2149" s="2">
        <f t="shared" si="10029"/>
        <v>39</v>
      </c>
      <c r="B2149" s="86" t="str">
        <f t="shared" si="10028"/>
        <v>FH - TBD34</v>
      </c>
      <c r="C2149" s="86" t="str">
        <f t="shared" si="10028"/>
        <v>SPP FH - 13039</v>
      </c>
      <c r="D2149" s="2" t="str">
        <f t="shared" si="10028"/>
        <v>FH - TBD34.1</v>
      </c>
      <c r="E2149" s="141" t="str">
        <f t="shared" si="10028"/>
        <v>SPP FH - 13039</v>
      </c>
      <c r="I2149" s="178">
        <v>0</v>
      </c>
      <c r="J2149" s="166">
        <f t="shared" si="10030"/>
        <v>0</v>
      </c>
      <c r="K2149" s="166">
        <f t="shared" si="10030"/>
        <v>0</v>
      </c>
      <c r="L2149" s="166">
        <f t="shared" si="10030"/>
        <v>0</v>
      </c>
      <c r="M2149" s="166">
        <f t="shared" si="10030"/>
        <v>0</v>
      </c>
      <c r="N2149" s="166">
        <f t="shared" si="10030"/>
        <v>0</v>
      </c>
      <c r="O2149" s="166">
        <f t="shared" si="10030"/>
        <v>0</v>
      </c>
      <c r="P2149" s="166">
        <f t="shared" si="10030"/>
        <v>0</v>
      </c>
      <c r="Q2149" s="166">
        <f t="shared" si="10030"/>
        <v>0</v>
      </c>
      <c r="R2149" s="166">
        <f t="shared" si="10030"/>
        <v>0</v>
      </c>
      <c r="S2149" s="166">
        <f t="shared" si="10030"/>
        <v>0</v>
      </c>
      <c r="T2149" s="166">
        <f t="shared" si="10030"/>
        <v>0</v>
      </c>
      <c r="U2149" s="166">
        <f t="shared" si="10030"/>
        <v>0</v>
      </c>
      <c r="W2149" s="166">
        <f t="shared" si="10031"/>
        <v>0</v>
      </c>
      <c r="X2149" s="166">
        <f t="shared" si="10031"/>
        <v>0</v>
      </c>
      <c r="Y2149" s="166">
        <f t="shared" si="10031"/>
        <v>0</v>
      </c>
      <c r="Z2149" s="166">
        <f t="shared" si="10031"/>
        <v>0</v>
      </c>
      <c r="AA2149" s="166">
        <f t="shared" si="10031"/>
        <v>0</v>
      </c>
      <c r="AB2149" s="166">
        <f t="shared" si="10031"/>
        <v>0</v>
      </c>
      <c r="AC2149" s="166">
        <f t="shared" si="10031"/>
        <v>0</v>
      </c>
      <c r="AD2149" s="166">
        <f t="shared" si="10031"/>
        <v>0</v>
      </c>
      <c r="AE2149" s="166">
        <f t="shared" si="10031"/>
        <v>0</v>
      </c>
      <c r="AF2149" s="166">
        <f t="shared" si="10031"/>
        <v>0</v>
      </c>
      <c r="AG2149" s="166">
        <f t="shared" si="10031"/>
        <v>0</v>
      </c>
      <c r="AH2149" s="166">
        <f t="shared" si="10031"/>
        <v>0</v>
      </c>
      <c r="AJ2149" s="166">
        <f t="shared" si="10025"/>
        <v>0</v>
      </c>
      <c r="AK2149" s="166">
        <f t="shared" si="10032"/>
        <v>0</v>
      </c>
      <c r="AL2149" s="166">
        <f t="shared" si="10032"/>
        <v>0</v>
      </c>
      <c r="AM2149" s="166">
        <f t="shared" si="10032"/>
        <v>0</v>
      </c>
      <c r="AN2149" s="166">
        <f t="shared" si="10032"/>
        <v>0</v>
      </c>
      <c r="AO2149" s="166">
        <f t="shared" si="10032"/>
        <v>0</v>
      </c>
      <c r="AP2149" s="166">
        <f t="shared" si="10032"/>
        <v>0</v>
      </c>
      <c r="AQ2149" s="166">
        <f t="shared" si="10032"/>
        <v>10000</v>
      </c>
      <c r="AR2149" s="166">
        <f t="shared" si="10032"/>
        <v>20000</v>
      </c>
      <c r="AS2149" s="166">
        <f t="shared" si="10032"/>
        <v>30000</v>
      </c>
      <c r="AT2149" s="166">
        <f t="shared" si="10032"/>
        <v>40000</v>
      </c>
      <c r="AU2149" s="166">
        <f t="shared" si="10032"/>
        <v>50000</v>
      </c>
      <c r="AW2149" s="166">
        <f t="shared" si="10033"/>
        <v>70000</v>
      </c>
      <c r="AX2149" s="166">
        <f t="shared" si="10033"/>
        <v>150000</v>
      </c>
      <c r="AY2149" s="166">
        <f t="shared" si="10033"/>
        <v>250000</v>
      </c>
      <c r="AZ2149" s="166">
        <f t="shared" si="10033"/>
        <v>400000</v>
      </c>
      <c r="BA2149" s="166">
        <f t="shared" si="10033"/>
        <v>600000</v>
      </c>
      <c r="BB2149" s="166">
        <f t="shared" si="10033"/>
        <v>800000</v>
      </c>
      <c r="BC2149" s="166">
        <f t="shared" si="10033"/>
        <v>1000000</v>
      </c>
      <c r="BD2149" s="166">
        <f t="shared" si="10033"/>
        <v>1036716</v>
      </c>
      <c r="BE2149" s="166">
        <f t="shared" si="10033"/>
        <v>1036716</v>
      </c>
      <c r="BF2149" s="166">
        <f t="shared" si="10033"/>
        <v>1036716</v>
      </c>
      <c r="BG2149" s="166">
        <f t="shared" si="10033"/>
        <v>1036716</v>
      </c>
      <c r="BH2149" s="166">
        <f t="shared" si="10033"/>
        <v>1036716</v>
      </c>
    </row>
    <row r="2150" spans="1:60" ht="16.5" customHeight="1" outlineLevel="1" x14ac:dyDescent="0.25">
      <c r="A2150" s="2">
        <f t="shared" si="10029"/>
        <v>40</v>
      </c>
      <c r="B2150" s="86" t="str">
        <f t="shared" si="10028"/>
        <v>FH - TBD35</v>
      </c>
      <c r="C2150" s="86" t="str">
        <f t="shared" si="10028"/>
        <v>SPP FH - 13077</v>
      </c>
      <c r="D2150" s="2" t="str">
        <f t="shared" si="10028"/>
        <v>FH - TBD35.1</v>
      </c>
      <c r="E2150" s="141" t="str">
        <f t="shared" si="10028"/>
        <v>SPP FH - 13077</v>
      </c>
      <c r="I2150" s="178">
        <v>0</v>
      </c>
      <c r="J2150" s="166">
        <f t="shared" si="10030"/>
        <v>0</v>
      </c>
      <c r="K2150" s="166">
        <f t="shared" si="10030"/>
        <v>0</v>
      </c>
      <c r="L2150" s="166">
        <f t="shared" si="10030"/>
        <v>0</v>
      </c>
      <c r="M2150" s="166">
        <f t="shared" si="10030"/>
        <v>0</v>
      </c>
      <c r="N2150" s="166">
        <f t="shared" si="10030"/>
        <v>0</v>
      </c>
      <c r="O2150" s="166">
        <f t="shared" si="10030"/>
        <v>0</v>
      </c>
      <c r="P2150" s="166">
        <f t="shared" si="10030"/>
        <v>0</v>
      </c>
      <c r="Q2150" s="166">
        <f t="shared" si="10030"/>
        <v>0</v>
      </c>
      <c r="R2150" s="166">
        <f t="shared" si="10030"/>
        <v>0</v>
      </c>
      <c r="S2150" s="166">
        <f t="shared" si="10030"/>
        <v>0</v>
      </c>
      <c r="T2150" s="166">
        <f t="shared" si="10030"/>
        <v>0</v>
      </c>
      <c r="U2150" s="166">
        <f t="shared" si="10030"/>
        <v>0</v>
      </c>
      <c r="W2150" s="166">
        <f t="shared" si="10031"/>
        <v>0</v>
      </c>
      <c r="X2150" s="166">
        <f t="shared" si="10031"/>
        <v>0</v>
      </c>
      <c r="Y2150" s="166">
        <f t="shared" si="10031"/>
        <v>0</v>
      </c>
      <c r="Z2150" s="166">
        <f t="shared" si="10031"/>
        <v>0</v>
      </c>
      <c r="AA2150" s="166">
        <f t="shared" si="10031"/>
        <v>0</v>
      </c>
      <c r="AB2150" s="166">
        <f t="shared" si="10031"/>
        <v>0</v>
      </c>
      <c r="AC2150" s="166">
        <f t="shared" si="10031"/>
        <v>0</v>
      </c>
      <c r="AD2150" s="166">
        <f t="shared" si="10031"/>
        <v>0</v>
      </c>
      <c r="AE2150" s="166">
        <f t="shared" si="10031"/>
        <v>0</v>
      </c>
      <c r="AF2150" s="166">
        <f t="shared" si="10031"/>
        <v>0</v>
      </c>
      <c r="AG2150" s="166">
        <f t="shared" si="10031"/>
        <v>0</v>
      </c>
      <c r="AH2150" s="166">
        <f t="shared" si="10031"/>
        <v>0</v>
      </c>
      <c r="AJ2150" s="166">
        <f t="shared" si="10025"/>
        <v>0</v>
      </c>
      <c r="AK2150" s="166">
        <f t="shared" si="10032"/>
        <v>0</v>
      </c>
      <c r="AL2150" s="166">
        <f t="shared" si="10032"/>
        <v>0</v>
      </c>
      <c r="AM2150" s="166">
        <f t="shared" si="10032"/>
        <v>0</v>
      </c>
      <c r="AN2150" s="166">
        <f t="shared" si="10032"/>
        <v>0</v>
      </c>
      <c r="AO2150" s="166">
        <f t="shared" si="10032"/>
        <v>0</v>
      </c>
      <c r="AP2150" s="166">
        <f t="shared" si="10032"/>
        <v>0</v>
      </c>
      <c r="AQ2150" s="166">
        <f t="shared" si="10032"/>
        <v>10000</v>
      </c>
      <c r="AR2150" s="166">
        <f t="shared" si="10032"/>
        <v>20000</v>
      </c>
      <c r="AS2150" s="166">
        <f t="shared" si="10032"/>
        <v>30000</v>
      </c>
      <c r="AT2150" s="166">
        <f t="shared" si="10032"/>
        <v>40000</v>
      </c>
      <c r="AU2150" s="166">
        <f t="shared" si="10032"/>
        <v>50000</v>
      </c>
      <c r="AW2150" s="166">
        <f t="shared" si="10033"/>
        <v>75000</v>
      </c>
      <c r="AX2150" s="166">
        <f t="shared" si="10033"/>
        <v>175000</v>
      </c>
      <c r="AY2150" s="166">
        <f t="shared" si="10033"/>
        <v>275000</v>
      </c>
      <c r="AZ2150" s="166">
        <f t="shared" si="10033"/>
        <v>375000</v>
      </c>
      <c r="BA2150" s="166">
        <f t="shared" si="10033"/>
        <v>475000</v>
      </c>
      <c r="BB2150" s="166">
        <f t="shared" si="10033"/>
        <v>675000</v>
      </c>
      <c r="BC2150" s="166">
        <f t="shared" si="10033"/>
        <v>875000</v>
      </c>
      <c r="BD2150" s="166">
        <f t="shared" si="10033"/>
        <v>1075000</v>
      </c>
      <c r="BE2150" s="166">
        <f t="shared" si="10033"/>
        <v>1155582</v>
      </c>
      <c r="BF2150" s="166">
        <f t="shared" si="10033"/>
        <v>1155582</v>
      </c>
      <c r="BG2150" s="166">
        <f t="shared" si="10033"/>
        <v>1155582</v>
      </c>
      <c r="BH2150" s="166">
        <f t="shared" si="10033"/>
        <v>1155582</v>
      </c>
    </row>
    <row r="2151" spans="1:60" ht="16.5" customHeight="1" outlineLevel="1" x14ac:dyDescent="0.25">
      <c r="A2151" s="2">
        <f t="shared" si="10029"/>
        <v>41</v>
      </c>
      <c r="B2151" s="86" t="str">
        <f t="shared" si="10028"/>
        <v>FH - TBD36</v>
      </c>
      <c r="C2151" s="86" t="str">
        <f t="shared" si="10028"/>
        <v>SPP FH - 13187</v>
      </c>
      <c r="D2151" s="2" t="str">
        <f t="shared" si="10028"/>
        <v>FH - TBD36.1</v>
      </c>
      <c r="E2151" s="141" t="str">
        <f t="shared" si="10028"/>
        <v>SPP FH - 13187</v>
      </c>
      <c r="I2151" s="178">
        <v>0</v>
      </c>
      <c r="J2151" s="166">
        <f t="shared" si="10030"/>
        <v>0</v>
      </c>
      <c r="K2151" s="166">
        <f t="shared" si="10030"/>
        <v>0</v>
      </c>
      <c r="L2151" s="166">
        <f t="shared" si="10030"/>
        <v>0</v>
      </c>
      <c r="M2151" s="166">
        <f t="shared" si="10030"/>
        <v>0</v>
      </c>
      <c r="N2151" s="166">
        <f t="shared" si="10030"/>
        <v>0</v>
      </c>
      <c r="O2151" s="166">
        <f t="shared" si="10030"/>
        <v>0</v>
      </c>
      <c r="P2151" s="166">
        <f t="shared" si="10030"/>
        <v>0</v>
      </c>
      <c r="Q2151" s="166">
        <f t="shared" si="10030"/>
        <v>0</v>
      </c>
      <c r="R2151" s="166">
        <f t="shared" si="10030"/>
        <v>0</v>
      </c>
      <c r="S2151" s="166">
        <f t="shared" si="10030"/>
        <v>0</v>
      </c>
      <c r="T2151" s="166">
        <f t="shared" si="10030"/>
        <v>0</v>
      </c>
      <c r="U2151" s="166">
        <f t="shared" si="10030"/>
        <v>0</v>
      </c>
      <c r="W2151" s="166">
        <f t="shared" si="10031"/>
        <v>0</v>
      </c>
      <c r="X2151" s="166">
        <f t="shared" si="10031"/>
        <v>0</v>
      </c>
      <c r="Y2151" s="166">
        <f t="shared" si="10031"/>
        <v>0</v>
      </c>
      <c r="Z2151" s="166">
        <f t="shared" si="10031"/>
        <v>0</v>
      </c>
      <c r="AA2151" s="166">
        <f t="shared" si="10031"/>
        <v>0</v>
      </c>
      <c r="AB2151" s="166">
        <f t="shared" si="10031"/>
        <v>0</v>
      </c>
      <c r="AC2151" s="166">
        <f t="shared" si="10031"/>
        <v>0</v>
      </c>
      <c r="AD2151" s="166">
        <f t="shared" si="10031"/>
        <v>0</v>
      </c>
      <c r="AE2151" s="166">
        <f t="shared" si="10031"/>
        <v>0</v>
      </c>
      <c r="AF2151" s="166">
        <f t="shared" si="10031"/>
        <v>0</v>
      </c>
      <c r="AG2151" s="166">
        <f t="shared" si="10031"/>
        <v>0</v>
      </c>
      <c r="AH2151" s="166">
        <f t="shared" si="10031"/>
        <v>0</v>
      </c>
      <c r="AJ2151" s="166">
        <f t="shared" si="10025"/>
        <v>0</v>
      </c>
      <c r="AK2151" s="166">
        <f t="shared" si="10032"/>
        <v>0</v>
      </c>
      <c r="AL2151" s="166">
        <f t="shared" si="10032"/>
        <v>0</v>
      </c>
      <c r="AM2151" s="166">
        <f t="shared" si="10032"/>
        <v>0</v>
      </c>
      <c r="AN2151" s="166">
        <f t="shared" si="10032"/>
        <v>0</v>
      </c>
      <c r="AO2151" s="166">
        <f t="shared" si="10032"/>
        <v>0</v>
      </c>
      <c r="AP2151" s="166">
        <f t="shared" si="10032"/>
        <v>0</v>
      </c>
      <c r="AQ2151" s="166">
        <f t="shared" si="10032"/>
        <v>10000</v>
      </c>
      <c r="AR2151" s="166">
        <f t="shared" si="10032"/>
        <v>20000</v>
      </c>
      <c r="AS2151" s="166">
        <f t="shared" si="10032"/>
        <v>30000</v>
      </c>
      <c r="AT2151" s="166">
        <f t="shared" si="10032"/>
        <v>40000</v>
      </c>
      <c r="AU2151" s="166">
        <f t="shared" si="10032"/>
        <v>50000</v>
      </c>
      <c r="AW2151" s="166">
        <f t="shared" si="10033"/>
        <v>80000</v>
      </c>
      <c r="AX2151" s="166">
        <f t="shared" si="10033"/>
        <v>180000</v>
      </c>
      <c r="AY2151" s="166">
        <f t="shared" si="10033"/>
        <v>330000</v>
      </c>
      <c r="AZ2151" s="166">
        <f t="shared" si="10033"/>
        <v>480000</v>
      </c>
      <c r="BA2151" s="166">
        <f t="shared" si="10033"/>
        <v>630000</v>
      </c>
      <c r="BB2151" s="166">
        <f t="shared" si="10033"/>
        <v>780000</v>
      </c>
      <c r="BC2151" s="166">
        <f t="shared" si="10033"/>
        <v>930000</v>
      </c>
      <c r="BD2151" s="166">
        <f t="shared" si="10033"/>
        <v>1080000</v>
      </c>
      <c r="BE2151" s="166">
        <f t="shared" si="10033"/>
        <v>1280000</v>
      </c>
      <c r="BF2151" s="166">
        <f t="shared" si="10033"/>
        <v>1580000</v>
      </c>
      <c r="BG2151" s="166">
        <f t="shared" si="10033"/>
        <v>1880000</v>
      </c>
      <c r="BH2151" s="166">
        <f t="shared" si="10033"/>
        <v>1881715</v>
      </c>
    </row>
    <row r="2152" spans="1:60" ht="16.5" customHeight="1" outlineLevel="1" x14ac:dyDescent="0.25">
      <c r="A2152" s="2">
        <f t="shared" si="10029"/>
        <v>42</v>
      </c>
      <c r="B2152" s="86" t="str">
        <f t="shared" si="10028"/>
        <v>FH - TBD38</v>
      </c>
      <c r="C2152" s="86" t="str">
        <f t="shared" si="10028"/>
        <v>SPP FH - 13230</v>
      </c>
      <c r="D2152" s="2" t="str">
        <f t="shared" si="10028"/>
        <v>FH - TBD38.1</v>
      </c>
      <c r="E2152" s="141" t="str">
        <f t="shared" si="10028"/>
        <v>SPP FH - 13230</v>
      </c>
      <c r="I2152" s="178">
        <v>0</v>
      </c>
      <c r="J2152" s="166">
        <f t="shared" si="10030"/>
        <v>0</v>
      </c>
      <c r="K2152" s="166">
        <f t="shared" si="10030"/>
        <v>0</v>
      </c>
      <c r="L2152" s="166">
        <f t="shared" si="10030"/>
        <v>0</v>
      </c>
      <c r="M2152" s="166">
        <f t="shared" si="10030"/>
        <v>0</v>
      </c>
      <c r="N2152" s="166">
        <f t="shared" si="10030"/>
        <v>0</v>
      </c>
      <c r="O2152" s="166">
        <f t="shared" si="10030"/>
        <v>0</v>
      </c>
      <c r="P2152" s="166">
        <f t="shared" si="10030"/>
        <v>0</v>
      </c>
      <c r="Q2152" s="166">
        <f t="shared" si="10030"/>
        <v>0</v>
      </c>
      <c r="R2152" s="166">
        <f t="shared" si="10030"/>
        <v>0</v>
      </c>
      <c r="S2152" s="166">
        <f t="shared" si="10030"/>
        <v>0</v>
      </c>
      <c r="T2152" s="166">
        <f t="shared" si="10030"/>
        <v>0</v>
      </c>
      <c r="U2152" s="166">
        <f t="shared" si="10030"/>
        <v>0</v>
      </c>
      <c r="W2152" s="166">
        <f t="shared" si="10031"/>
        <v>0</v>
      </c>
      <c r="X2152" s="166">
        <f t="shared" si="10031"/>
        <v>0</v>
      </c>
      <c r="Y2152" s="166">
        <f t="shared" si="10031"/>
        <v>0</v>
      </c>
      <c r="Z2152" s="166">
        <f t="shared" si="10031"/>
        <v>0</v>
      </c>
      <c r="AA2152" s="166">
        <f t="shared" si="10031"/>
        <v>0</v>
      </c>
      <c r="AB2152" s="166">
        <f t="shared" si="10031"/>
        <v>0</v>
      </c>
      <c r="AC2152" s="166">
        <f t="shared" si="10031"/>
        <v>0</v>
      </c>
      <c r="AD2152" s="166">
        <f t="shared" si="10031"/>
        <v>0</v>
      </c>
      <c r="AE2152" s="166">
        <f t="shared" si="10031"/>
        <v>0</v>
      </c>
      <c r="AF2152" s="166">
        <f t="shared" si="10031"/>
        <v>0</v>
      </c>
      <c r="AG2152" s="166">
        <f t="shared" si="10031"/>
        <v>0</v>
      </c>
      <c r="AH2152" s="166">
        <f t="shared" si="10031"/>
        <v>0</v>
      </c>
      <c r="AJ2152" s="166">
        <f t="shared" si="10025"/>
        <v>0</v>
      </c>
      <c r="AK2152" s="166">
        <f t="shared" si="10032"/>
        <v>0</v>
      </c>
      <c r="AL2152" s="166">
        <f t="shared" si="10032"/>
        <v>0</v>
      </c>
      <c r="AM2152" s="166">
        <f t="shared" si="10032"/>
        <v>0</v>
      </c>
      <c r="AN2152" s="166">
        <f t="shared" si="10032"/>
        <v>0</v>
      </c>
      <c r="AO2152" s="166">
        <f t="shared" si="10032"/>
        <v>0</v>
      </c>
      <c r="AP2152" s="166">
        <f t="shared" si="10032"/>
        <v>0</v>
      </c>
      <c r="AQ2152" s="166">
        <f t="shared" si="10032"/>
        <v>10000</v>
      </c>
      <c r="AR2152" s="166">
        <f t="shared" si="10032"/>
        <v>20000</v>
      </c>
      <c r="AS2152" s="166">
        <f t="shared" si="10032"/>
        <v>30000</v>
      </c>
      <c r="AT2152" s="166">
        <f t="shared" si="10032"/>
        <v>40000</v>
      </c>
      <c r="AU2152" s="166">
        <f t="shared" si="10032"/>
        <v>50000</v>
      </c>
      <c r="AW2152" s="166">
        <f t="shared" si="10033"/>
        <v>100000</v>
      </c>
      <c r="AX2152" s="166">
        <f t="shared" si="10033"/>
        <v>150000</v>
      </c>
      <c r="AY2152" s="166">
        <f t="shared" si="10033"/>
        <v>200000</v>
      </c>
      <c r="AZ2152" s="166">
        <f t="shared" si="10033"/>
        <v>250000</v>
      </c>
      <c r="BA2152" s="166">
        <f t="shared" si="10033"/>
        <v>300000</v>
      </c>
      <c r="BB2152" s="166">
        <f t="shared" si="10033"/>
        <v>500000</v>
      </c>
      <c r="BC2152" s="166">
        <f t="shared" si="10033"/>
        <v>600000</v>
      </c>
      <c r="BD2152" s="166">
        <f t="shared" si="10033"/>
        <v>950000</v>
      </c>
      <c r="BE2152" s="166">
        <f t="shared" si="10033"/>
        <v>1200000</v>
      </c>
      <c r="BF2152" s="166">
        <f t="shared" si="10033"/>
        <v>1400000</v>
      </c>
      <c r="BG2152" s="166">
        <f t="shared" si="10033"/>
        <v>1534546</v>
      </c>
      <c r="BH2152" s="166">
        <f t="shared" si="10033"/>
        <v>1534546</v>
      </c>
    </row>
    <row r="2153" spans="1:60" ht="16.5" customHeight="1" outlineLevel="1" x14ac:dyDescent="0.25">
      <c r="A2153" s="2">
        <f t="shared" si="10029"/>
        <v>43</v>
      </c>
      <c r="B2153" s="86" t="str">
        <f t="shared" si="10028"/>
        <v>FH - TBD39</v>
      </c>
      <c r="C2153" s="86" t="str">
        <f t="shared" si="10028"/>
        <v>SPP FH - 13292</v>
      </c>
      <c r="D2153" s="2" t="str">
        <f t="shared" si="10028"/>
        <v>FH - TBD39.1</v>
      </c>
      <c r="E2153" s="141" t="str">
        <f t="shared" si="10028"/>
        <v>SPP FH - 13292</v>
      </c>
      <c r="I2153" s="178">
        <v>0</v>
      </c>
      <c r="J2153" s="166">
        <f t="shared" si="10030"/>
        <v>0</v>
      </c>
      <c r="K2153" s="166">
        <f t="shared" si="10030"/>
        <v>0</v>
      </c>
      <c r="L2153" s="166">
        <f t="shared" si="10030"/>
        <v>0</v>
      </c>
      <c r="M2153" s="166">
        <f t="shared" si="10030"/>
        <v>0</v>
      </c>
      <c r="N2153" s="166">
        <f t="shared" si="10030"/>
        <v>0</v>
      </c>
      <c r="O2153" s="166">
        <f t="shared" si="10030"/>
        <v>0</v>
      </c>
      <c r="P2153" s="166">
        <f t="shared" si="10030"/>
        <v>0</v>
      </c>
      <c r="Q2153" s="166">
        <f t="shared" si="10030"/>
        <v>0</v>
      </c>
      <c r="R2153" s="166">
        <f t="shared" si="10030"/>
        <v>0</v>
      </c>
      <c r="S2153" s="166">
        <f t="shared" si="10030"/>
        <v>0</v>
      </c>
      <c r="T2153" s="166">
        <f t="shared" si="10030"/>
        <v>0</v>
      </c>
      <c r="U2153" s="166">
        <f t="shared" si="10030"/>
        <v>0</v>
      </c>
      <c r="W2153" s="166">
        <f t="shared" si="10031"/>
        <v>0</v>
      </c>
      <c r="X2153" s="166">
        <f t="shared" si="10031"/>
        <v>0</v>
      </c>
      <c r="Y2153" s="166">
        <f t="shared" si="10031"/>
        <v>0</v>
      </c>
      <c r="Z2153" s="166">
        <f t="shared" si="10031"/>
        <v>0</v>
      </c>
      <c r="AA2153" s="166">
        <f t="shared" si="10031"/>
        <v>0</v>
      </c>
      <c r="AB2153" s="166">
        <f t="shared" si="10031"/>
        <v>0</v>
      </c>
      <c r="AC2153" s="166">
        <f t="shared" si="10031"/>
        <v>0</v>
      </c>
      <c r="AD2153" s="166">
        <f t="shared" si="10031"/>
        <v>0</v>
      </c>
      <c r="AE2153" s="166">
        <f t="shared" si="10031"/>
        <v>0</v>
      </c>
      <c r="AF2153" s="166">
        <f t="shared" si="10031"/>
        <v>0</v>
      </c>
      <c r="AG2153" s="166">
        <f t="shared" si="10031"/>
        <v>0</v>
      </c>
      <c r="AH2153" s="166">
        <f t="shared" si="10031"/>
        <v>0</v>
      </c>
      <c r="AJ2153" s="166">
        <f t="shared" si="10025"/>
        <v>0</v>
      </c>
      <c r="AK2153" s="166">
        <f t="shared" si="10032"/>
        <v>0</v>
      </c>
      <c r="AL2153" s="166">
        <f t="shared" si="10032"/>
        <v>0</v>
      </c>
      <c r="AM2153" s="166">
        <f t="shared" si="10032"/>
        <v>0</v>
      </c>
      <c r="AN2153" s="166">
        <f t="shared" si="10032"/>
        <v>0</v>
      </c>
      <c r="AO2153" s="166">
        <f t="shared" si="10032"/>
        <v>0</v>
      </c>
      <c r="AP2153" s="166">
        <f t="shared" si="10032"/>
        <v>0</v>
      </c>
      <c r="AQ2153" s="166">
        <f t="shared" si="10032"/>
        <v>10000</v>
      </c>
      <c r="AR2153" s="166">
        <f t="shared" si="10032"/>
        <v>20000</v>
      </c>
      <c r="AS2153" s="166">
        <f t="shared" si="10032"/>
        <v>30000</v>
      </c>
      <c r="AT2153" s="166">
        <f t="shared" si="10032"/>
        <v>40000</v>
      </c>
      <c r="AU2153" s="166">
        <f t="shared" si="10032"/>
        <v>50000</v>
      </c>
      <c r="AW2153" s="166">
        <f t="shared" si="10033"/>
        <v>140000</v>
      </c>
      <c r="AX2153" s="166">
        <f t="shared" si="10033"/>
        <v>170000</v>
      </c>
      <c r="AY2153" s="166">
        <f t="shared" si="10033"/>
        <v>170000</v>
      </c>
      <c r="AZ2153" s="166">
        <f t="shared" si="10033"/>
        <v>170000</v>
      </c>
      <c r="BA2153" s="166">
        <f t="shared" si="10033"/>
        <v>170000</v>
      </c>
      <c r="BB2153" s="166">
        <f t="shared" si="10033"/>
        <v>170000</v>
      </c>
      <c r="BC2153" s="166">
        <f t="shared" si="10033"/>
        <v>169685.49666666664</v>
      </c>
      <c r="BD2153" s="166">
        <f t="shared" si="10033"/>
        <v>169370.99333333335</v>
      </c>
      <c r="BE2153" s="166">
        <f t="shared" si="10033"/>
        <v>169056.49</v>
      </c>
      <c r="BF2153" s="166">
        <f t="shared" si="10033"/>
        <v>168741.98666666666</v>
      </c>
      <c r="BG2153" s="166">
        <f t="shared" si="10033"/>
        <v>168427.48333333334</v>
      </c>
      <c r="BH2153" s="166">
        <f t="shared" si="10033"/>
        <v>168112.98</v>
      </c>
    </row>
    <row r="2154" spans="1:60" ht="16.5" customHeight="1" outlineLevel="1" x14ac:dyDescent="0.25">
      <c r="A2154" s="2">
        <f t="shared" si="10029"/>
        <v>44</v>
      </c>
      <c r="B2154" s="86" t="str">
        <f t="shared" si="10028"/>
        <v>FH - TBD40</v>
      </c>
      <c r="C2154" s="86" t="str">
        <f t="shared" si="10028"/>
        <v>SPP FH - 13299</v>
      </c>
      <c r="D2154" s="2" t="str">
        <f t="shared" si="10028"/>
        <v>FH - TBD40.1</v>
      </c>
      <c r="E2154" s="141" t="str">
        <f t="shared" si="10028"/>
        <v>SPP FH - 13299</v>
      </c>
      <c r="I2154" s="178">
        <v>0</v>
      </c>
      <c r="J2154" s="166">
        <f t="shared" si="10030"/>
        <v>0</v>
      </c>
      <c r="K2154" s="166">
        <f t="shared" si="10030"/>
        <v>0</v>
      </c>
      <c r="L2154" s="166">
        <f t="shared" si="10030"/>
        <v>0</v>
      </c>
      <c r="M2154" s="166">
        <f t="shared" si="10030"/>
        <v>0</v>
      </c>
      <c r="N2154" s="166">
        <f t="shared" si="10030"/>
        <v>0</v>
      </c>
      <c r="O2154" s="166">
        <f t="shared" si="10030"/>
        <v>0</v>
      </c>
      <c r="P2154" s="166">
        <f t="shared" si="10030"/>
        <v>0</v>
      </c>
      <c r="Q2154" s="166">
        <f t="shared" si="10030"/>
        <v>0</v>
      </c>
      <c r="R2154" s="166">
        <f t="shared" si="10030"/>
        <v>0</v>
      </c>
      <c r="S2154" s="166">
        <f t="shared" si="10030"/>
        <v>0</v>
      </c>
      <c r="T2154" s="166">
        <f t="shared" si="10030"/>
        <v>0</v>
      </c>
      <c r="U2154" s="166">
        <f t="shared" si="10030"/>
        <v>0</v>
      </c>
      <c r="W2154" s="166">
        <f t="shared" si="10031"/>
        <v>0</v>
      </c>
      <c r="X2154" s="166">
        <f t="shared" si="10031"/>
        <v>0</v>
      </c>
      <c r="Y2154" s="166">
        <f t="shared" si="10031"/>
        <v>0</v>
      </c>
      <c r="Z2154" s="166">
        <f t="shared" si="10031"/>
        <v>0</v>
      </c>
      <c r="AA2154" s="166">
        <f t="shared" si="10031"/>
        <v>0</v>
      </c>
      <c r="AB2154" s="166">
        <f t="shared" si="10031"/>
        <v>0</v>
      </c>
      <c r="AC2154" s="166">
        <f t="shared" si="10031"/>
        <v>0</v>
      </c>
      <c r="AD2154" s="166">
        <f t="shared" si="10031"/>
        <v>0</v>
      </c>
      <c r="AE2154" s="166">
        <f t="shared" si="10031"/>
        <v>0</v>
      </c>
      <c r="AF2154" s="166">
        <f t="shared" si="10031"/>
        <v>0</v>
      </c>
      <c r="AG2154" s="166">
        <f t="shared" si="10031"/>
        <v>0</v>
      </c>
      <c r="AH2154" s="166">
        <f t="shared" si="10031"/>
        <v>0</v>
      </c>
      <c r="AJ2154" s="166">
        <f t="shared" si="10025"/>
        <v>0</v>
      </c>
      <c r="AK2154" s="166">
        <f t="shared" si="10032"/>
        <v>0</v>
      </c>
      <c r="AL2154" s="166">
        <f t="shared" si="10032"/>
        <v>0</v>
      </c>
      <c r="AM2154" s="166">
        <f t="shared" si="10032"/>
        <v>0</v>
      </c>
      <c r="AN2154" s="166">
        <f t="shared" si="10032"/>
        <v>0</v>
      </c>
      <c r="AO2154" s="166">
        <f t="shared" si="10032"/>
        <v>0</v>
      </c>
      <c r="AP2154" s="166">
        <f t="shared" si="10032"/>
        <v>0</v>
      </c>
      <c r="AQ2154" s="166">
        <f t="shared" si="10032"/>
        <v>10000</v>
      </c>
      <c r="AR2154" s="166">
        <f t="shared" si="10032"/>
        <v>20000</v>
      </c>
      <c r="AS2154" s="166">
        <f t="shared" si="10032"/>
        <v>30000</v>
      </c>
      <c r="AT2154" s="166">
        <f t="shared" si="10032"/>
        <v>40000</v>
      </c>
      <c r="AU2154" s="166">
        <f t="shared" si="10032"/>
        <v>50000</v>
      </c>
      <c r="AW2154" s="166">
        <f t="shared" si="10033"/>
        <v>250000</v>
      </c>
      <c r="AX2154" s="166">
        <f t="shared" si="10033"/>
        <v>450000</v>
      </c>
      <c r="AY2154" s="166">
        <f t="shared" si="10033"/>
        <v>650000</v>
      </c>
      <c r="AZ2154" s="166">
        <f t="shared" si="10033"/>
        <v>850000</v>
      </c>
      <c r="BA2154" s="166">
        <f t="shared" si="10033"/>
        <v>1050000</v>
      </c>
      <c r="BB2154" s="166">
        <f t="shared" si="10033"/>
        <v>1250000</v>
      </c>
      <c r="BC2154" s="166">
        <f t="shared" si="10033"/>
        <v>1550000</v>
      </c>
      <c r="BD2154" s="166">
        <f t="shared" si="10033"/>
        <v>1900000</v>
      </c>
      <c r="BE2154" s="166">
        <f t="shared" si="10033"/>
        <v>2150000</v>
      </c>
      <c r="BF2154" s="166">
        <f t="shared" si="10033"/>
        <v>2230000</v>
      </c>
      <c r="BG2154" s="166">
        <f t="shared" si="10033"/>
        <v>2263199</v>
      </c>
      <c r="BH2154" s="166">
        <f t="shared" si="10033"/>
        <v>2263199</v>
      </c>
    </row>
    <row r="2155" spans="1:60" ht="16.5" customHeight="1" outlineLevel="1" x14ac:dyDescent="0.25">
      <c r="A2155" s="2">
        <f t="shared" si="10029"/>
        <v>45</v>
      </c>
      <c r="B2155" s="86" t="str">
        <f t="shared" si="10028"/>
        <v>FH - TBD42</v>
      </c>
      <c r="C2155" s="86" t="str">
        <f t="shared" si="10028"/>
        <v>SPP FH - 13687</v>
      </c>
      <c r="D2155" s="2" t="str">
        <f t="shared" si="10028"/>
        <v>FH - TBD42.1</v>
      </c>
      <c r="E2155" s="141" t="str">
        <f t="shared" si="10028"/>
        <v>SPP FH - 13687</v>
      </c>
      <c r="I2155" s="178">
        <v>0</v>
      </c>
      <c r="J2155" s="166">
        <f t="shared" si="10030"/>
        <v>0</v>
      </c>
      <c r="K2155" s="166">
        <f t="shared" si="10030"/>
        <v>0</v>
      </c>
      <c r="L2155" s="166">
        <f t="shared" si="10030"/>
        <v>0</v>
      </c>
      <c r="M2155" s="166">
        <f t="shared" si="10030"/>
        <v>0</v>
      </c>
      <c r="N2155" s="166">
        <f t="shared" si="10030"/>
        <v>0</v>
      </c>
      <c r="O2155" s="166">
        <f t="shared" si="10030"/>
        <v>0</v>
      </c>
      <c r="P2155" s="166">
        <f t="shared" si="10030"/>
        <v>0</v>
      </c>
      <c r="Q2155" s="166">
        <f t="shared" si="10030"/>
        <v>0</v>
      </c>
      <c r="R2155" s="166">
        <f t="shared" si="10030"/>
        <v>0</v>
      </c>
      <c r="S2155" s="166">
        <f t="shared" si="10030"/>
        <v>0</v>
      </c>
      <c r="T2155" s="166">
        <f t="shared" si="10030"/>
        <v>0</v>
      </c>
      <c r="U2155" s="166">
        <f t="shared" si="10030"/>
        <v>0</v>
      </c>
      <c r="W2155" s="166">
        <f t="shared" si="10031"/>
        <v>0</v>
      </c>
      <c r="X2155" s="166">
        <f t="shared" si="10031"/>
        <v>0</v>
      </c>
      <c r="Y2155" s="166">
        <f t="shared" si="10031"/>
        <v>0</v>
      </c>
      <c r="Z2155" s="166">
        <f t="shared" si="10031"/>
        <v>0</v>
      </c>
      <c r="AA2155" s="166">
        <f t="shared" si="10031"/>
        <v>0</v>
      </c>
      <c r="AB2155" s="166">
        <f t="shared" si="10031"/>
        <v>0</v>
      </c>
      <c r="AC2155" s="166">
        <f t="shared" si="10031"/>
        <v>0</v>
      </c>
      <c r="AD2155" s="166">
        <f t="shared" si="10031"/>
        <v>0</v>
      </c>
      <c r="AE2155" s="166">
        <f t="shared" si="10031"/>
        <v>0</v>
      </c>
      <c r="AF2155" s="166">
        <f t="shared" si="10031"/>
        <v>0</v>
      </c>
      <c r="AG2155" s="166">
        <f t="shared" si="10031"/>
        <v>0</v>
      </c>
      <c r="AH2155" s="166">
        <f t="shared" si="10031"/>
        <v>0</v>
      </c>
      <c r="AJ2155" s="166">
        <f t="shared" si="10025"/>
        <v>0</v>
      </c>
      <c r="AK2155" s="166">
        <f t="shared" si="10032"/>
        <v>0</v>
      </c>
      <c r="AL2155" s="166">
        <f t="shared" si="10032"/>
        <v>0</v>
      </c>
      <c r="AM2155" s="166">
        <f t="shared" si="10032"/>
        <v>0</v>
      </c>
      <c r="AN2155" s="166">
        <f t="shared" si="10032"/>
        <v>0</v>
      </c>
      <c r="AO2155" s="166">
        <f t="shared" si="10032"/>
        <v>0</v>
      </c>
      <c r="AP2155" s="166">
        <f t="shared" si="10032"/>
        <v>0</v>
      </c>
      <c r="AQ2155" s="166">
        <f t="shared" si="10032"/>
        <v>10000</v>
      </c>
      <c r="AR2155" s="166">
        <f t="shared" si="10032"/>
        <v>20000</v>
      </c>
      <c r="AS2155" s="166">
        <f t="shared" si="10032"/>
        <v>30000</v>
      </c>
      <c r="AT2155" s="166">
        <f t="shared" si="10032"/>
        <v>40000</v>
      </c>
      <c r="AU2155" s="166">
        <f t="shared" si="10032"/>
        <v>50000</v>
      </c>
      <c r="AW2155" s="166">
        <f t="shared" si="10033"/>
        <v>250000</v>
      </c>
      <c r="AX2155" s="166">
        <f t="shared" si="10033"/>
        <v>500000</v>
      </c>
      <c r="AY2155" s="166">
        <f t="shared" si="10033"/>
        <v>750000</v>
      </c>
      <c r="AZ2155" s="166">
        <f t="shared" si="10033"/>
        <v>1000000</v>
      </c>
      <c r="BA2155" s="166">
        <f t="shared" si="10033"/>
        <v>1250000</v>
      </c>
      <c r="BB2155" s="166">
        <f t="shared" si="10033"/>
        <v>1500000</v>
      </c>
      <c r="BC2155" s="166">
        <f t="shared" si="10033"/>
        <v>1750000</v>
      </c>
      <c r="BD2155" s="166">
        <f t="shared" si="10033"/>
        <v>2000000</v>
      </c>
      <c r="BE2155" s="166">
        <f t="shared" si="10033"/>
        <v>2268365</v>
      </c>
      <c r="BF2155" s="166">
        <f t="shared" si="10033"/>
        <v>2268365</v>
      </c>
      <c r="BG2155" s="166">
        <f t="shared" si="10033"/>
        <v>2268365</v>
      </c>
      <c r="BH2155" s="166">
        <f t="shared" si="10033"/>
        <v>2268365</v>
      </c>
    </row>
    <row r="2156" spans="1:60" ht="16.5" customHeight="1" outlineLevel="1" x14ac:dyDescent="0.25">
      <c r="A2156" s="2">
        <f t="shared" si="10029"/>
        <v>46</v>
      </c>
      <c r="B2156" s="86" t="str">
        <f t="shared" si="10028"/>
        <v>FH - TBD43</v>
      </c>
      <c r="C2156" s="86" t="str">
        <f t="shared" si="10028"/>
        <v>SPP FH - 13040</v>
      </c>
      <c r="D2156" s="2" t="str">
        <f t="shared" si="10028"/>
        <v>FH - TBD43.1</v>
      </c>
      <c r="E2156" s="141" t="str">
        <f t="shared" si="10028"/>
        <v>SPP FH - 13040</v>
      </c>
      <c r="I2156" s="178">
        <v>0</v>
      </c>
      <c r="J2156" s="166">
        <f t="shared" ref="J2156:U2165" si="10034">+(SUMIFS(J$392:J$607,$A$392:$A$607,$A2156,$D$392:$D$607,$D2156))-(SUMIFS(J$828:J$1043,$A$828:$A$1043,$A2156,$D$828:$D$1043,$D2156))+(SUMIFS(J$1046:J$1237,$A$1046:$A$1237,$A2156,$D$1046:$D$1237,$D2156))-(SUMIFS(J$1848:J$2052,$A$1848:$A$2052,$A2156,$D$1848:$D$2052,$D2156))</f>
        <v>0</v>
      </c>
      <c r="K2156" s="166">
        <f t="shared" si="10034"/>
        <v>0</v>
      </c>
      <c r="L2156" s="166">
        <f t="shared" si="10034"/>
        <v>0</v>
      </c>
      <c r="M2156" s="166">
        <f t="shared" si="10034"/>
        <v>0</v>
      </c>
      <c r="N2156" s="166">
        <f t="shared" si="10034"/>
        <v>0</v>
      </c>
      <c r="O2156" s="166">
        <f t="shared" si="10034"/>
        <v>0</v>
      </c>
      <c r="P2156" s="166">
        <f t="shared" si="10034"/>
        <v>0</v>
      </c>
      <c r="Q2156" s="166">
        <f t="shared" si="10034"/>
        <v>0</v>
      </c>
      <c r="R2156" s="166">
        <f t="shared" si="10034"/>
        <v>0</v>
      </c>
      <c r="S2156" s="166">
        <f t="shared" si="10034"/>
        <v>0</v>
      </c>
      <c r="T2156" s="166">
        <f t="shared" si="10034"/>
        <v>0</v>
      </c>
      <c r="U2156" s="166">
        <f t="shared" si="10034"/>
        <v>0</v>
      </c>
      <c r="W2156" s="166">
        <f t="shared" ref="W2156:AH2165" si="10035">+(SUMIFS(W$392:W$607,$A$392:$A$607,$A2156,$D$392:$D$607,$D2156))-(SUMIFS(W$828:W$1043,$A$828:$A$1043,$A2156,$D$828:$D$1043,$D2156))+(SUMIFS(W$1046:W$1237,$A$1046:$A$1237,$A2156,$D$1046:$D$1237,$D2156))-(SUMIFS(W$1848:W$2052,$A$1848:$A$2052,$A2156,$D$1848:$D$2052,$D2156))</f>
        <v>0</v>
      </c>
      <c r="X2156" s="166">
        <f t="shared" si="10035"/>
        <v>0</v>
      </c>
      <c r="Y2156" s="166">
        <f t="shared" si="10035"/>
        <v>0</v>
      </c>
      <c r="Z2156" s="166">
        <f t="shared" si="10035"/>
        <v>0</v>
      </c>
      <c r="AA2156" s="166">
        <f t="shared" si="10035"/>
        <v>0</v>
      </c>
      <c r="AB2156" s="166">
        <f t="shared" si="10035"/>
        <v>0</v>
      </c>
      <c r="AC2156" s="166">
        <f t="shared" si="10035"/>
        <v>0</v>
      </c>
      <c r="AD2156" s="166">
        <f t="shared" si="10035"/>
        <v>0</v>
      </c>
      <c r="AE2156" s="166">
        <f t="shared" si="10035"/>
        <v>0</v>
      </c>
      <c r="AF2156" s="166">
        <f t="shared" si="10035"/>
        <v>0</v>
      </c>
      <c r="AG2156" s="166">
        <f t="shared" si="10035"/>
        <v>0</v>
      </c>
      <c r="AH2156" s="166">
        <f t="shared" si="10035"/>
        <v>0</v>
      </c>
      <c r="AJ2156" s="166">
        <f t="shared" si="10025"/>
        <v>0</v>
      </c>
      <c r="AK2156" s="166">
        <f t="shared" ref="AK2156:AU2165" si="10036">+(SUMIFS(AK$392:AK$607,$A$392:$A$607,$A2156,$D$392:$D$607,$D2156))-(SUMIFS(AK$828:AK$1043,$A$828:$A$1043,$A2156,$D$828:$D$1043,$D2156))+(SUMIFS(AK$1046:AK$1237,$A$1046:$A$1237,$A2156,$D$1046:$D$1237,$D2156))-(SUMIFS(AK$1848:AK$2052,$A$1848:$A$2052,$A2156,$D$1848:$D$2052,$D2156))</f>
        <v>0</v>
      </c>
      <c r="AL2156" s="166">
        <f t="shared" si="10036"/>
        <v>0</v>
      </c>
      <c r="AM2156" s="166">
        <f t="shared" si="10036"/>
        <v>0</v>
      </c>
      <c r="AN2156" s="166">
        <f t="shared" si="10036"/>
        <v>0</v>
      </c>
      <c r="AO2156" s="166">
        <f t="shared" si="10036"/>
        <v>0</v>
      </c>
      <c r="AP2156" s="166">
        <f t="shared" si="10036"/>
        <v>0</v>
      </c>
      <c r="AQ2156" s="166">
        <f t="shared" si="10036"/>
        <v>10000</v>
      </c>
      <c r="AR2156" s="166">
        <f t="shared" si="10036"/>
        <v>20000</v>
      </c>
      <c r="AS2156" s="166">
        <f t="shared" si="10036"/>
        <v>30000</v>
      </c>
      <c r="AT2156" s="166">
        <f t="shared" si="10036"/>
        <v>40000</v>
      </c>
      <c r="AU2156" s="166">
        <f t="shared" si="10036"/>
        <v>50000</v>
      </c>
      <c r="AW2156" s="166">
        <f t="shared" ref="AW2156:BH2165" si="10037">+(SUMIFS(AW$392:AW$607,$A$392:$A$607,$A2156,$D$392:$D$607,$D2156))-(SUMIFS(AW$828:AW$1043,$A$828:$A$1043,$A2156,$D$828:$D$1043,$D2156))+(SUMIFS(AW$1046:AW$1237,$A$1046:$A$1237,$A2156,$D$1046:$D$1237,$D2156))-(SUMIFS(AW$1848:AW$2052,$A$1848:$A$2052,$A2156,$D$1848:$D$2052,$D2156))</f>
        <v>200000</v>
      </c>
      <c r="AX2156" s="166">
        <f t="shared" si="10037"/>
        <v>400000</v>
      </c>
      <c r="AY2156" s="166">
        <f t="shared" si="10037"/>
        <v>600000</v>
      </c>
      <c r="AZ2156" s="166">
        <f t="shared" si="10037"/>
        <v>850000</v>
      </c>
      <c r="BA2156" s="166">
        <f t="shared" si="10037"/>
        <v>1100000</v>
      </c>
      <c r="BB2156" s="166">
        <f t="shared" si="10037"/>
        <v>1350000</v>
      </c>
      <c r="BC2156" s="166">
        <f t="shared" si="10037"/>
        <v>1600000</v>
      </c>
      <c r="BD2156" s="166">
        <f t="shared" si="10037"/>
        <v>1850000</v>
      </c>
      <c r="BE2156" s="166">
        <f t="shared" si="10037"/>
        <v>2100000</v>
      </c>
      <c r="BF2156" s="166">
        <f t="shared" si="10037"/>
        <v>2302832</v>
      </c>
      <c r="BG2156" s="166">
        <f t="shared" si="10037"/>
        <v>2302832</v>
      </c>
      <c r="BH2156" s="166">
        <f t="shared" si="10037"/>
        <v>2302832</v>
      </c>
    </row>
    <row r="2157" spans="1:60" ht="16.5" customHeight="1" outlineLevel="1" x14ac:dyDescent="0.25">
      <c r="A2157" s="2">
        <f t="shared" si="10029"/>
        <v>47</v>
      </c>
      <c r="B2157" s="86" t="str">
        <f t="shared" si="10028"/>
        <v>TBD</v>
      </c>
      <c r="C2157" s="86" t="str">
        <f t="shared" si="10028"/>
        <v>RIVA License Purchase</v>
      </c>
      <c r="D2157" s="2" t="str">
        <f t="shared" si="10028"/>
        <v>TBD</v>
      </c>
      <c r="E2157" s="141" t="str">
        <f t="shared" si="10028"/>
        <v>RIVA License Purchase</v>
      </c>
      <c r="I2157" s="178">
        <v>0</v>
      </c>
      <c r="J2157" s="166">
        <f t="shared" si="10034"/>
        <v>0</v>
      </c>
      <c r="K2157" s="166">
        <f t="shared" si="10034"/>
        <v>0</v>
      </c>
      <c r="L2157" s="166">
        <f t="shared" si="10034"/>
        <v>0</v>
      </c>
      <c r="M2157" s="166">
        <f t="shared" si="10034"/>
        <v>0</v>
      </c>
      <c r="N2157" s="166">
        <f t="shared" si="10034"/>
        <v>0</v>
      </c>
      <c r="O2157" s="166">
        <f t="shared" si="10034"/>
        <v>0</v>
      </c>
      <c r="P2157" s="166">
        <f t="shared" si="10034"/>
        <v>0</v>
      </c>
      <c r="Q2157" s="166">
        <f t="shared" si="10034"/>
        <v>0</v>
      </c>
      <c r="R2157" s="166">
        <f t="shared" si="10034"/>
        <v>0</v>
      </c>
      <c r="S2157" s="166">
        <f t="shared" si="10034"/>
        <v>0</v>
      </c>
      <c r="T2157" s="166">
        <f t="shared" si="10034"/>
        <v>0</v>
      </c>
      <c r="U2157" s="166">
        <f t="shared" si="10034"/>
        <v>0</v>
      </c>
      <c r="W2157" s="166">
        <f t="shared" si="10035"/>
        <v>0</v>
      </c>
      <c r="X2157" s="166">
        <f t="shared" si="10035"/>
        <v>0</v>
      </c>
      <c r="Y2157" s="166">
        <f t="shared" si="10035"/>
        <v>0</v>
      </c>
      <c r="Z2157" s="166">
        <f t="shared" si="10035"/>
        <v>0</v>
      </c>
      <c r="AA2157" s="166">
        <f t="shared" si="10035"/>
        <v>0</v>
      </c>
      <c r="AB2157" s="166">
        <f t="shared" si="10035"/>
        <v>0</v>
      </c>
      <c r="AC2157" s="166">
        <f t="shared" si="10035"/>
        <v>0</v>
      </c>
      <c r="AD2157" s="166">
        <f t="shared" si="10035"/>
        <v>0</v>
      </c>
      <c r="AE2157" s="166">
        <f t="shared" si="10035"/>
        <v>0</v>
      </c>
      <c r="AF2157" s="166">
        <f t="shared" si="10035"/>
        <v>0</v>
      </c>
      <c r="AG2157" s="166">
        <f t="shared" si="10035"/>
        <v>0</v>
      </c>
      <c r="AH2157" s="166">
        <f t="shared" si="10035"/>
        <v>0</v>
      </c>
      <c r="AJ2157" s="166">
        <f t="shared" si="10025"/>
        <v>0</v>
      </c>
      <c r="AK2157" s="166">
        <f t="shared" si="10036"/>
        <v>0</v>
      </c>
      <c r="AL2157" s="166">
        <f t="shared" si="10036"/>
        <v>0</v>
      </c>
      <c r="AM2157" s="166">
        <f t="shared" si="10036"/>
        <v>0</v>
      </c>
      <c r="AN2157" s="166">
        <f t="shared" si="10036"/>
        <v>0</v>
      </c>
      <c r="AO2157" s="166">
        <f t="shared" si="10036"/>
        <v>0</v>
      </c>
      <c r="AP2157" s="166">
        <f t="shared" si="10036"/>
        <v>0</v>
      </c>
      <c r="AQ2157" s="166">
        <f t="shared" si="10036"/>
        <v>0</v>
      </c>
      <c r="AR2157" s="166">
        <f t="shared" si="10036"/>
        <v>0</v>
      </c>
      <c r="AS2157" s="166">
        <f t="shared" si="10036"/>
        <v>5000000</v>
      </c>
      <c r="AT2157" s="166">
        <f t="shared" si="10036"/>
        <v>4984583.33</v>
      </c>
      <c r="AU2157" s="166">
        <f t="shared" si="10036"/>
        <v>4969166.66</v>
      </c>
      <c r="AW2157" s="166">
        <f t="shared" si="10037"/>
        <v>4953749.99</v>
      </c>
      <c r="AX2157" s="166">
        <f t="shared" si="10037"/>
        <v>4938333.32</v>
      </c>
      <c r="AY2157" s="166">
        <f t="shared" si="10037"/>
        <v>4922916.6500000004</v>
      </c>
      <c r="AZ2157" s="166">
        <f t="shared" si="10037"/>
        <v>4907499.9800000004</v>
      </c>
      <c r="BA2157" s="166">
        <f t="shared" si="10037"/>
        <v>4892083.3099999996</v>
      </c>
      <c r="BB2157" s="166">
        <f t="shared" si="10037"/>
        <v>4876666.6399999997</v>
      </c>
      <c r="BC2157" s="166">
        <f t="shared" si="10037"/>
        <v>4861249.97</v>
      </c>
      <c r="BD2157" s="166">
        <f t="shared" si="10037"/>
        <v>4845833.3</v>
      </c>
      <c r="BE2157" s="166">
        <f t="shared" si="10037"/>
        <v>4830416.63</v>
      </c>
      <c r="BF2157" s="166">
        <f t="shared" si="10037"/>
        <v>4814999.96</v>
      </c>
      <c r="BG2157" s="166">
        <f t="shared" si="10037"/>
        <v>4799583.29</v>
      </c>
      <c r="BH2157" s="166">
        <f t="shared" si="10037"/>
        <v>4784166.62</v>
      </c>
    </row>
    <row r="2158" spans="1:60" ht="16.5" customHeight="1" outlineLevel="1" x14ac:dyDescent="0.25">
      <c r="A2158" s="2">
        <f t="shared" si="10029"/>
        <v>48</v>
      </c>
      <c r="B2158" s="86" t="str">
        <f t="shared" si="10028"/>
        <v>FH - TBD42</v>
      </c>
      <c r="C2158" s="86" t="str">
        <f t="shared" si="10028"/>
        <v>SPP FH - 13311</v>
      </c>
      <c r="D2158" s="2" t="str">
        <f t="shared" si="10028"/>
        <v>FH - TBD42.1</v>
      </c>
      <c r="E2158" s="141" t="str">
        <f t="shared" si="10028"/>
        <v>SPP FH - 13311</v>
      </c>
      <c r="I2158" s="178">
        <v>0</v>
      </c>
      <c r="J2158" s="166">
        <f t="shared" si="10034"/>
        <v>0</v>
      </c>
      <c r="K2158" s="166">
        <f t="shared" si="10034"/>
        <v>0</v>
      </c>
      <c r="L2158" s="166">
        <f t="shared" si="10034"/>
        <v>0</v>
      </c>
      <c r="M2158" s="166">
        <f t="shared" si="10034"/>
        <v>0</v>
      </c>
      <c r="N2158" s="166">
        <f t="shared" si="10034"/>
        <v>0</v>
      </c>
      <c r="O2158" s="166">
        <f t="shared" si="10034"/>
        <v>0</v>
      </c>
      <c r="P2158" s="166">
        <f t="shared" si="10034"/>
        <v>0</v>
      </c>
      <c r="Q2158" s="166">
        <f t="shared" si="10034"/>
        <v>0</v>
      </c>
      <c r="R2158" s="166">
        <f t="shared" si="10034"/>
        <v>0</v>
      </c>
      <c r="S2158" s="166">
        <f t="shared" si="10034"/>
        <v>0</v>
      </c>
      <c r="T2158" s="166">
        <f t="shared" si="10034"/>
        <v>0</v>
      </c>
      <c r="U2158" s="166">
        <f t="shared" si="10034"/>
        <v>0</v>
      </c>
      <c r="W2158" s="166">
        <f t="shared" si="10035"/>
        <v>0</v>
      </c>
      <c r="X2158" s="166">
        <f t="shared" si="10035"/>
        <v>0</v>
      </c>
      <c r="Y2158" s="166">
        <f t="shared" si="10035"/>
        <v>0</v>
      </c>
      <c r="Z2158" s="166">
        <f t="shared" si="10035"/>
        <v>0</v>
      </c>
      <c r="AA2158" s="166">
        <f t="shared" si="10035"/>
        <v>0</v>
      </c>
      <c r="AB2158" s="166">
        <f t="shared" si="10035"/>
        <v>0</v>
      </c>
      <c r="AC2158" s="166">
        <f t="shared" si="10035"/>
        <v>0</v>
      </c>
      <c r="AD2158" s="166">
        <f t="shared" si="10035"/>
        <v>0</v>
      </c>
      <c r="AE2158" s="166">
        <f t="shared" si="10035"/>
        <v>0</v>
      </c>
      <c r="AF2158" s="166">
        <f t="shared" si="10035"/>
        <v>0</v>
      </c>
      <c r="AG2158" s="166">
        <f t="shared" si="10035"/>
        <v>0</v>
      </c>
      <c r="AH2158" s="166">
        <f t="shared" si="10035"/>
        <v>0</v>
      </c>
      <c r="AJ2158" s="166">
        <f t="shared" si="10025"/>
        <v>0</v>
      </c>
      <c r="AK2158" s="166">
        <f t="shared" si="10036"/>
        <v>0</v>
      </c>
      <c r="AL2158" s="166">
        <f t="shared" si="10036"/>
        <v>0</v>
      </c>
      <c r="AM2158" s="166">
        <f t="shared" si="10036"/>
        <v>0</v>
      </c>
      <c r="AN2158" s="166">
        <f t="shared" si="10036"/>
        <v>0</v>
      </c>
      <c r="AO2158" s="166">
        <f t="shared" si="10036"/>
        <v>0</v>
      </c>
      <c r="AP2158" s="166">
        <f t="shared" si="10036"/>
        <v>0</v>
      </c>
      <c r="AQ2158" s="166">
        <f t="shared" si="10036"/>
        <v>0</v>
      </c>
      <c r="AR2158" s="166">
        <f t="shared" si="10036"/>
        <v>0</v>
      </c>
      <c r="AS2158" s="166">
        <f t="shared" si="10036"/>
        <v>0</v>
      </c>
      <c r="AT2158" s="166">
        <f t="shared" si="10036"/>
        <v>0</v>
      </c>
      <c r="AU2158" s="166">
        <f t="shared" si="10036"/>
        <v>0</v>
      </c>
      <c r="AW2158" s="166">
        <f t="shared" si="10037"/>
        <v>20000</v>
      </c>
      <c r="AX2158" s="166">
        <f t="shared" si="10037"/>
        <v>40000</v>
      </c>
      <c r="AY2158" s="166">
        <f t="shared" si="10037"/>
        <v>50000</v>
      </c>
      <c r="AZ2158" s="166">
        <f t="shared" si="10037"/>
        <v>50000</v>
      </c>
      <c r="BA2158" s="166">
        <f t="shared" si="10037"/>
        <v>50000</v>
      </c>
      <c r="BB2158" s="166">
        <f t="shared" si="10037"/>
        <v>50000</v>
      </c>
      <c r="BC2158" s="166">
        <f t="shared" si="10037"/>
        <v>100000</v>
      </c>
      <c r="BD2158" s="166">
        <f t="shared" si="10037"/>
        <v>300000</v>
      </c>
      <c r="BE2158" s="166">
        <f t="shared" si="10037"/>
        <v>500000</v>
      </c>
      <c r="BF2158" s="166">
        <f t="shared" si="10037"/>
        <v>700000</v>
      </c>
      <c r="BG2158" s="166">
        <f t="shared" si="10037"/>
        <v>1000000</v>
      </c>
      <c r="BH2158" s="166">
        <f t="shared" si="10037"/>
        <v>1150070</v>
      </c>
    </row>
    <row r="2159" spans="1:60" ht="16.5" customHeight="1" outlineLevel="1" x14ac:dyDescent="0.25">
      <c r="A2159" s="2">
        <f t="shared" si="10029"/>
        <v>49</v>
      </c>
      <c r="B2159" s="86" t="str">
        <f t="shared" si="10028"/>
        <v>FH - TBD43</v>
      </c>
      <c r="C2159" s="86" t="str">
        <f t="shared" si="10028"/>
        <v>SPP FH - 13343</v>
      </c>
      <c r="D2159" s="2" t="str">
        <f t="shared" si="10028"/>
        <v>FH - TBD43.1</v>
      </c>
      <c r="E2159" s="141" t="str">
        <f t="shared" si="10028"/>
        <v>SPP FH - 13343</v>
      </c>
      <c r="I2159" s="178">
        <v>0</v>
      </c>
      <c r="J2159" s="166">
        <f t="shared" si="10034"/>
        <v>0</v>
      </c>
      <c r="K2159" s="166">
        <f t="shared" si="10034"/>
        <v>0</v>
      </c>
      <c r="L2159" s="166">
        <f t="shared" si="10034"/>
        <v>0</v>
      </c>
      <c r="M2159" s="166">
        <f t="shared" si="10034"/>
        <v>0</v>
      </c>
      <c r="N2159" s="166">
        <f t="shared" si="10034"/>
        <v>0</v>
      </c>
      <c r="O2159" s="166">
        <f t="shared" si="10034"/>
        <v>0</v>
      </c>
      <c r="P2159" s="166">
        <f t="shared" si="10034"/>
        <v>0</v>
      </c>
      <c r="Q2159" s="166">
        <f t="shared" si="10034"/>
        <v>0</v>
      </c>
      <c r="R2159" s="166">
        <f t="shared" si="10034"/>
        <v>0</v>
      </c>
      <c r="S2159" s="166">
        <f t="shared" si="10034"/>
        <v>0</v>
      </c>
      <c r="T2159" s="166">
        <f t="shared" si="10034"/>
        <v>0</v>
      </c>
      <c r="U2159" s="166">
        <f t="shared" si="10034"/>
        <v>0</v>
      </c>
      <c r="W2159" s="166">
        <f t="shared" si="10035"/>
        <v>0</v>
      </c>
      <c r="X2159" s="166">
        <f t="shared" si="10035"/>
        <v>0</v>
      </c>
      <c r="Y2159" s="166">
        <f t="shared" si="10035"/>
        <v>0</v>
      </c>
      <c r="Z2159" s="166">
        <f t="shared" si="10035"/>
        <v>0</v>
      </c>
      <c r="AA2159" s="166">
        <f t="shared" si="10035"/>
        <v>0</v>
      </c>
      <c r="AB2159" s="166">
        <f t="shared" si="10035"/>
        <v>0</v>
      </c>
      <c r="AC2159" s="166">
        <f t="shared" si="10035"/>
        <v>0</v>
      </c>
      <c r="AD2159" s="166">
        <f t="shared" si="10035"/>
        <v>0</v>
      </c>
      <c r="AE2159" s="166">
        <f t="shared" si="10035"/>
        <v>0</v>
      </c>
      <c r="AF2159" s="166">
        <f t="shared" si="10035"/>
        <v>0</v>
      </c>
      <c r="AG2159" s="166">
        <f t="shared" si="10035"/>
        <v>0</v>
      </c>
      <c r="AH2159" s="166">
        <f t="shared" si="10035"/>
        <v>0</v>
      </c>
      <c r="AJ2159" s="166">
        <f t="shared" si="10025"/>
        <v>0</v>
      </c>
      <c r="AK2159" s="166">
        <f t="shared" si="10036"/>
        <v>0</v>
      </c>
      <c r="AL2159" s="166">
        <f t="shared" si="10036"/>
        <v>0</v>
      </c>
      <c r="AM2159" s="166">
        <f t="shared" si="10036"/>
        <v>0</v>
      </c>
      <c r="AN2159" s="166">
        <f t="shared" si="10036"/>
        <v>0</v>
      </c>
      <c r="AO2159" s="166">
        <f t="shared" si="10036"/>
        <v>0</v>
      </c>
      <c r="AP2159" s="166">
        <f t="shared" si="10036"/>
        <v>0</v>
      </c>
      <c r="AQ2159" s="166">
        <f t="shared" si="10036"/>
        <v>0</v>
      </c>
      <c r="AR2159" s="166">
        <f t="shared" si="10036"/>
        <v>0</v>
      </c>
      <c r="AS2159" s="166">
        <f t="shared" si="10036"/>
        <v>0</v>
      </c>
      <c r="AT2159" s="166">
        <f t="shared" si="10036"/>
        <v>0</v>
      </c>
      <c r="AU2159" s="166">
        <f t="shared" si="10036"/>
        <v>0</v>
      </c>
      <c r="AW2159" s="166">
        <f t="shared" si="10037"/>
        <v>0</v>
      </c>
      <c r="AX2159" s="166">
        <f t="shared" si="10037"/>
        <v>0</v>
      </c>
      <c r="AY2159" s="166">
        <f t="shared" si="10037"/>
        <v>0</v>
      </c>
      <c r="AZ2159" s="166">
        <f t="shared" si="10037"/>
        <v>0</v>
      </c>
      <c r="BA2159" s="166">
        <f t="shared" si="10037"/>
        <v>0</v>
      </c>
      <c r="BB2159" s="166">
        <f t="shared" si="10037"/>
        <v>0</v>
      </c>
      <c r="BC2159" s="166">
        <f t="shared" si="10037"/>
        <v>0</v>
      </c>
      <c r="BD2159" s="166">
        <f t="shared" si="10037"/>
        <v>0</v>
      </c>
      <c r="BE2159" s="166">
        <f t="shared" si="10037"/>
        <v>0</v>
      </c>
      <c r="BF2159" s="166">
        <f t="shared" si="10037"/>
        <v>0</v>
      </c>
      <c r="BG2159" s="166">
        <f t="shared" si="10037"/>
        <v>0</v>
      </c>
      <c r="BH2159" s="166">
        <f t="shared" si="10037"/>
        <v>49314</v>
      </c>
    </row>
    <row r="2160" spans="1:60" ht="16.5" customHeight="1" outlineLevel="1" x14ac:dyDescent="0.25">
      <c r="A2160" s="2">
        <f t="shared" si="10029"/>
        <v>50</v>
      </c>
      <c r="B2160" s="86" t="str">
        <f t="shared" si="10028"/>
        <v>FH - TBD44</v>
      </c>
      <c r="C2160" s="86" t="str">
        <f t="shared" si="10028"/>
        <v>SPP FH - 13364</v>
      </c>
      <c r="D2160" s="2" t="str">
        <f t="shared" si="10028"/>
        <v>FH - TBD44.1</v>
      </c>
      <c r="E2160" s="141" t="str">
        <f t="shared" si="10028"/>
        <v>SPP FH - 13364</v>
      </c>
      <c r="I2160" s="178">
        <v>0</v>
      </c>
      <c r="J2160" s="166">
        <f t="shared" si="10034"/>
        <v>0</v>
      </c>
      <c r="K2160" s="166">
        <f t="shared" si="10034"/>
        <v>0</v>
      </c>
      <c r="L2160" s="166">
        <f t="shared" si="10034"/>
        <v>0</v>
      </c>
      <c r="M2160" s="166">
        <f t="shared" si="10034"/>
        <v>0</v>
      </c>
      <c r="N2160" s="166">
        <f t="shared" si="10034"/>
        <v>0</v>
      </c>
      <c r="O2160" s="166">
        <f t="shared" si="10034"/>
        <v>0</v>
      </c>
      <c r="P2160" s="166">
        <f t="shared" si="10034"/>
        <v>0</v>
      </c>
      <c r="Q2160" s="166">
        <f t="shared" si="10034"/>
        <v>0</v>
      </c>
      <c r="R2160" s="166">
        <f t="shared" si="10034"/>
        <v>0</v>
      </c>
      <c r="S2160" s="166">
        <f t="shared" si="10034"/>
        <v>0</v>
      </c>
      <c r="T2160" s="166">
        <f t="shared" si="10034"/>
        <v>0</v>
      </c>
      <c r="U2160" s="166">
        <f t="shared" si="10034"/>
        <v>0</v>
      </c>
      <c r="W2160" s="166">
        <f t="shared" si="10035"/>
        <v>0</v>
      </c>
      <c r="X2160" s="166">
        <f t="shared" si="10035"/>
        <v>0</v>
      </c>
      <c r="Y2160" s="166">
        <f t="shared" si="10035"/>
        <v>0</v>
      </c>
      <c r="Z2160" s="166">
        <f t="shared" si="10035"/>
        <v>0</v>
      </c>
      <c r="AA2160" s="166">
        <f t="shared" si="10035"/>
        <v>0</v>
      </c>
      <c r="AB2160" s="166">
        <f t="shared" si="10035"/>
        <v>0</v>
      </c>
      <c r="AC2160" s="166">
        <f t="shared" si="10035"/>
        <v>0</v>
      </c>
      <c r="AD2160" s="166">
        <f t="shared" si="10035"/>
        <v>0</v>
      </c>
      <c r="AE2160" s="166">
        <f t="shared" si="10035"/>
        <v>0</v>
      </c>
      <c r="AF2160" s="166">
        <f t="shared" si="10035"/>
        <v>0</v>
      </c>
      <c r="AG2160" s="166">
        <f t="shared" si="10035"/>
        <v>0</v>
      </c>
      <c r="AH2160" s="166">
        <f t="shared" si="10035"/>
        <v>0</v>
      </c>
      <c r="AJ2160" s="166">
        <f t="shared" si="10025"/>
        <v>0</v>
      </c>
      <c r="AK2160" s="166">
        <f t="shared" si="10036"/>
        <v>0</v>
      </c>
      <c r="AL2160" s="166">
        <f t="shared" si="10036"/>
        <v>0</v>
      </c>
      <c r="AM2160" s="166">
        <f t="shared" si="10036"/>
        <v>0</v>
      </c>
      <c r="AN2160" s="166">
        <f t="shared" si="10036"/>
        <v>0</v>
      </c>
      <c r="AO2160" s="166">
        <f t="shared" si="10036"/>
        <v>0</v>
      </c>
      <c r="AP2160" s="166">
        <f t="shared" si="10036"/>
        <v>0</v>
      </c>
      <c r="AQ2160" s="166">
        <f t="shared" si="10036"/>
        <v>0</v>
      </c>
      <c r="AR2160" s="166">
        <f t="shared" si="10036"/>
        <v>0</v>
      </c>
      <c r="AS2160" s="166">
        <f t="shared" si="10036"/>
        <v>0</v>
      </c>
      <c r="AT2160" s="166">
        <f t="shared" si="10036"/>
        <v>0</v>
      </c>
      <c r="AU2160" s="166">
        <f t="shared" si="10036"/>
        <v>0</v>
      </c>
      <c r="AW2160" s="166">
        <f t="shared" si="10037"/>
        <v>0</v>
      </c>
      <c r="AX2160" s="166">
        <f t="shared" si="10037"/>
        <v>0</v>
      </c>
      <c r="AY2160" s="166">
        <f t="shared" si="10037"/>
        <v>0</v>
      </c>
      <c r="AZ2160" s="166">
        <f t="shared" si="10037"/>
        <v>0</v>
      </c>
      <c r="BA2160" s="166">
        <f t="shared" si="10037"/>
        <v>0</v>
      </c>
      <c r="BB2160" s="166">
        <f t="shared" si="10037"/>
        <v>0</v>
      </c>
      <c r="BC2160" s="166">
        <f t="shared" si="10037"/>
        <v>0</v>
      </c>
      <c r="BD2160" s="166">
        <f t="shared" si="10037"/>
        <v>0</v>
      </c>
      <c r="BE2160" s="166">
        <f t="shared" si="10037"/>
        <v>0</v>
      </c>
      <c r="BF2160" s="166">
        <f t="shared" si="10037"/>
        <v>0</v>
      </c>
      <c r="BG2160" s="166">
        <f t="shared" si="10037"/>
        <v>0</v>
      </c>
      <c r="BH2160" s="166">
        <f t="shared" si="10037"/>
        <v>53082</v>
      </c>
    </row>
    <row r="2161" spans="1:60" ht="16.5" customHeight="1" outlineLevel="1" x14ac:dyDescent="0.25">
      <c r="A2161" s="2">
        <f t="shared" si="10029"/>
        <v>51</v>
      </c>
      <c r="B2161" s="86" t="str">
        <f t="shared" si="10028"/>
        <v>FH - TBD45</v>
      </c>
      <c r="C2161" s="86" t="str">
        <f t="shared" si="10028"/>
        <v>SPP FH - 13414</v>
      </c>
      <c r="D2161" s="2" t="str">
        <f t="shared" si="10028"/>
        <v>FH - TBD45.1</v>
      </c>
      <c r="E2161" s="141" t="str">
        <f t="shared" si="10028"/>
        <v>SPP FH - 13414</v>
      </c>
      <c r="I2161" s="178">
        <v>0</v>
      </c>
      <c r="J2161" s="166">
        <f t="shared" si="10034"/>
        <v>0</v>
      </c>
      <c r="K2161" s="166">
        <f t="shared" si="10034"/>
        <v>0</v>
      </c>
      <c r="L2161" s="166">
        <f t="shared" si="10034"/>
        <v>0</v>
      </c>
      <c r="M2161" s="166">
        <f t="shared" si="10034"/>
        <v>0</v>
      </c>
      <c r="N2161" s="166">
        <f t="shared" si="10034"/>
        <v>0</v>
      </c>
      <c r="O2161" s="166">
        <f t="shared" si="10034"/>
        <v>0</v>
      </c>
      <c r="P2161" s="166">
        <f t="shared" si="10034"/>
        <v>0</v>
      </c>
      <c r="Q2161" s="166">
        <f t="shared" si="10034"/>
        <v>0</v>
      </c>
      <c r="R2161" s="166">
        <f t="shared" si="10034"/>
        <v>0</v>
      </c>
      <c r="S2161" s="166">
        <f t="shared" si="10034"/>
        <v>0</v>
      </c>
      <c r="T2161" s="166">
        <f t="shared" si="10034"/>
        <v>0</v>
      </c>
      <c r="U2161" s="166">
        <f t="shared" si="10034"/>
        <v>0</v>
      </c>
      <c r="W2161" s="166">
        <f t="shared" si="10035"/>
        <v>0</v>
      </c>
      <c r="X2161" s="166">
        <f t="shared" si="10035"/>
        <v>0</v>
      </c>
      <c r="Y2161" s="166">
        <f t="shared" si="10035"/>
        <v>0</v>
      </c>
      <c r="Z2161" s="166">
        <f t="shared" si="10035"/>
        <v>0</v>
      </c>
      <c r="AA2161" s="166">
        <f t="shared" si="10035"/>
        <v>0</v>
      </c>
      <c r="AB2161" s="166">
        <f t="shared" si="10035"/>
        <v>0</v>
      </c>
      <c r="AC2161" s="166">
        <f t="shared" si="10035"/>
        <v>0</v>
      </c>
      <c r="AD2161" s="166">
        <f t="shared" si="10035"/>
        <v>0</v>
      </c>
      <c r="AE2161" s="166">
        <f t="shared" si="10035"/>
        <v>0</v>
      </c>
      <c r="AF2161" s="166">
        <f t="shared" si="10035"/>
        <v>0</v>
      </c>
      <c r="AG2161" s="166">
        <f t="shared" si="10035"/>
        <v>0</v>
      </c>
      <c r="AH2161" s="166">
        <f t="shared" si="10035"/>
        <v>0</v>
      </c>
      <c r="AJ2161" s="166">
        <f t="shared" si="10025"/>
        <v>0</v>
      </c>
      <c r="AK2161" s="166">
        <f t="shared" si="10036"/>
        <v>0</v>
      </c>
      <c r="AL2161" s="166">
        <f t="shared" si="10036"/>
        <v>0</v>
      </c>
      <c r="AM2161" s="166">
        <f t="shared" si="10036"/>
        <v>0</v>
      </c>
      <c r="AN2161" s="166">
        <f t="shared" si="10036"/>
        <v>0</v>
      </c>
      <c r="AO2161" s="166">
        <f t="shared" si="10036"/>
        <v>0</v>
      </c>
      <c r="AP2161" s="166">
        <f t="shared" si="10036"/>
        <v>0</v>
      </c>
      <c r="AQ2161" s="166">
        <f t="shared" si="10036"/>
        <v>0</v>
      </c>
      <c r="AR2161" s="166">
        <f t="shared" si="10036"/>
        <v>0</v>
      </c>
      <c r="AS2161" s="166">
        <f t="shared" si="10036"/>
        <v>0</v>
      </c>
      <c r="AT2161" s="166">
        <f t="shared" si="10036"/>
        <v>0</v>
      </c>
      <c r="AU2161" s="166">
        <f t="shared" si="10036"/>
        <v>0</v>
      </c>
      <c r="AW2161" s="166">
        <f t="shared" si="10037"/>
        <v>50000</v>
      </c>
      <c r="AX2161" s="166">
        <f t="shared" si="10037"/>
        <v>70000</v>
      </c>
      <c r="AY2161" s="166">
        <f t="shared" si="10037"/>
        <v>70000</v>
      </c>
      <c r="AZ2161" s="166">
        <f t="shared" si="10037"/>
        <v>70000</v>
      </c>
      <c r="BA2161" s="166">
        <f t="shared" si="10037"/>
        <v>70000</v>
      </c>
      <c r="BB2161" s="166">
        <f t="shared" si="10037"/>
        <v>70000</v>
      </c>
      <c r="BC2161" s="166">
        <f t="shared" si="10037"/>
        <v>70000</v>
      </c>
      <c r="BD2161" s="166">
        <f t="shared" si="10037"/>
        <v>120000</v>
      </c>
      <c r="BE2161" s="166">
        <f t="shared" si="10037"/>
        <v>270000</v>
      </c>
      <c r="BF2161" s="166">
        <f t="shared" si="10037"/>
        <v>520000</v>
      </c>
      <c r="BG2161" s="166">
        <f t="shared" si="10037"/>
        <v>820000</v>
      </c>
      <c r="BH2161" s="166">
        <f t="shared" si="10037"/>
        <v>968360</v>
      </c>
    </row>
    <row r="2162" spans="1:60" ht="16.5" customHeight="1" outlineLevel="1" x14ac:dyDescent="0.25">
      <c r="A2162" s="2">
        <f t="shared" si="10029"/>
        <v>52</v>
      </c>
      <c r="B2162" s="86" t="str">
        <f t="shared" ref="B2162:E2181" si="10038">B111</f>
        <v>FH - TBD46</v>
      </c>
      <c r="C2162" s="86" t="str">
        <f t="shared" si="10038"/>
        <v>SPP FH - 13417</v>
      </c>
      <c r="D2162" s="2" t="str">
        <f t="shared" si="10038"/>
        <v>FH - TBD46.1</v>
      </c>
      <c r="E2162" s="141" t="str">
        <f t="shared" si="10038"/>
        <v>SPP FH - 13417</v>
      </c>
      <c r="I2162" s="178">
        <v>0</v>
      </c>
      <c r="J2162" s="166">
        <f t="shared" si="10034"/>
        <v>0</v>
      </c>
      <c r="K2162" s="166">
        <f t="shared" si="10034"/>
        <v>0</v>
      </c>
      <c r="L2162" s="166">
        <f t="shared" si="10034"/>
        <v>0</v>
      </c>
      <c r="M2162" s="166">
        <f t="shared" si="10034"/>
        <v>0</v>
      </c>
      <c r="N2162" s="166">
        <f t="shared" si="10034"/>
        <v>0</v>
      </c>
      <c r="O2162" s="166">
        <f t="shared" si="10034"/>
        <v>0</v>
      </c>
      <c r="P2162" s="166">
        <f t="shared" si="10034"/>
        <v>0</v>
      </c>
      <c r="Q2162" s="166">
        <f t="shared" si="10034"/>
        <v>0</v>
      </c>
      <c r="R2162" s="166">
        <f t="shared" si="10034"/>
        <v>0</v>
      </c>
      <c r="S2162" s="166">
        <f t="shared" si="10034"/>
        <v>0</v>
      </c>
      <c r="T2162" s="166">
        <f t="shared" si="10034"/>
        <v>0</v>
      </c>
      <c r="U2162" s="166">
        <f t="shared" si="10034"/>
        <v>0</v>
      </c>
      <c r="W2162" s="166">
        <f t="shared" si="10035"/>
        <v>0</v>
      </c>
      <c r="X2162" s="166">
        <f t="shared" si="10035"/>
        <v>0</v>
      </c>
      <c r="Y2162" s="166">
        <f t="shared" si="10035"/>
        <v>0</v>
      </c>
      <c r="Z2162" s="166">
        <f t="shared" si="10035"/>
        <v>0</v>
      </c>
      <c r="AA2162" s="166">
        <f t="shared" si="10035"/>
        <v>0</v>
      </c>
      <c r="AB2162" s="166">
        <f t="shared" si="10035"/>
        <v>0</v>
      </c>
      <c r="AC2162" s="166">
        <f t="shared" si="10035"/>
        <v>0</v>
      </c>
      <c r="AD2162" s="166">
        <f t="shared" si="10035"/>
        <v>0</v>
      </c>
      <c r="AE2162" s="166">
        <f t="shared" si="10035"/>
        <v>0</v>
      </c>
      <c r="AF2162" s="166">
        <f t="shared" si="10035"/>
        <v>0</v>
      </c>
      <c r="AG2162" s="166">
        <f t="shared" si="10035"/>
        <v>0</v>
      </c>
      <c r="AH2162" s="166">
        <f t="shared" si="10035"/>
        <v>0</v>
      </c>
      <c r="AJ2162" s="166">
        <f t="shared" si="10025"/>
        <v>0</v>
      </c>
      <c r="AK2162" s="166">
        <f t="shared" si="10036"/>
        <v>0</v>
      </c>
      <c r="AL2162" s="166">
        <f t="shared" si="10036"/>
        <v>0</v>
      </c>
      <c r="AM2162" s="166">
        <f t="shared" si="10036"/>
        <v>0</v>
      </c>
      <c r="AN2162" s="166">
        <f t="shared" si="10036"/>
        <v>0</v>
      </c>
      <c r="AO2162" s="166">
        <f t="shared" si="10036"/>
        <v>0</v>
      </c>
      <c r="AP2162" s="166">
        <f t="shared" si="10036"/>
        <v>0</v>
      </c>
      <c r="AQ2162" s="166">
        <f t="shared" si="10036"/>
        <v>0</v>
      </c>
      <c r="AR2162" s="166">
        <f t="shared" si="10036"/>
        <v>0</v>
      </c>
      <c r="AS2162" s="166">
        <f t="shared" si="10036"/>
        <v>0</v>
      </c>
      <c r="AT2162" s="166">
        <f t="shared" si="10036"/>
        <v>0</v>
      </c>
      <c r="AU2162" s="166">
        <f t="shared" si="10036"/>
        <v>0</v>
      </c>
      <c r="AW2162" s="166">
        <f t="shared" si="10037"/>
        <v>50000</v>
      </c>
      <c r="AX2162" s="166">
        <f t="shared" si="10037"/>
        <v>50000</v>
      </c>
      <c r="AY2162" s="166">
        <f t="shared" si="10037"/>
        <v>50000</v>
      </c>
      <c r="AZ2162" s="166">
        <f t="shared" si="10037"/>
        <v>50000</v>
      </c>
      <c r="BA2162" s="166">
        <f t="shared" si="10037"/>
        <v>50000</v>
      </c>
      <c r="BB2162" s="166">
        <f t="shared" si="10037"/>
        <v>50000</v>
      </c>
      <c r="BC2162" s="166">
        <f t="shared" si="10037"/>
        <v>100000</v>
      </c>
      <c r="BD2162" s="166">
        <f t="shared" si="10037"/>
        <v>300000</v>
      </c>
      <c r="BE2162" s="166">
        <f t="shared" si="10037"/>
        <v>500000</v>
      </c>
      <c r="BF2162" s="166">
        <f t="shared" si="10037"/>
        <v>750000</v>
      </c>
      <c r="BG2162" s="166">
        <f t="shared" si="10037"/>
        <v>1050000</v>
      </c>
      <c r="BH2162" s="166">
        <f t="shared" si="10037"/>
        <v>1192739</v>
      </c>
    </row>
    <row r="2163" spans="1:60" ht="16.5" customHeight="1" outlineLevel="1" x14ac:dyDescent="0.25">
      <c r="A2163" s="2">
        <f t="shared" si="10029"/>
        <v>53</v>
      </c>
      <c r="B2163" s="86" t="str">
        <f t="shared" si="10038"/>
        <v>FH - TBD47</v>
      </c>
      <c r="C2163" s="86" t="str">
        <f t="shared" si="10038"/>
        <v>SPP FH - 13438</v>
      </c>
      <c r="D2163" s="2" t="str">
        <f t="shared" si="10038"/>
        <v>FH - TBD47.1</v>
      </c>
      <c r="E2163" s="141" t="str">
        <f t="shared" si="10038"/>
        <v>SPP FH - 13438</v>
      </c>
      <c r="I2163" s="178">
        <v>0</v>
      </c>
      <c r="J2163" s="166">
        <f t="shared" si="10034"/>
        <v>0</v>
      </c>
      <c r="K2163" s="166">
        <f t="shared" si="10034"/>
        <v>0</v>
      </c>
      <c r="L2163" s="166">
        <f t="shared" si="10034"/>
        <v>0</v>
      </c>
      <c r="M2163" s="166">
        <f t="shared" si="10034"/>
        <v>0</v>
      </c>
      <c r="N2163" s="166">
        <f t="shared" si="10034"/>
        <v>0</v>
      </c>
      <c r="O2163" s="166">
        <f t="shared" si="10034"/>
        <v>0</v>
      </c>
      <c r="P2163" s="166">
        <f t="shared" si="10034"/>
        <v>0</v>
      </c>
      <c r="Q2163" s="166">
        <f t="shared" si="10034"/>
        <v>0</v>
      </c>
      <c r="R2163" s="166">
        <f t="shared" si="10034"/>
        <v>0</v>
      </c>
      <c r="S2163" s="166">
        <f t="shared" si="10034"/>
        <v>0</v>
      </c>
      <c r="T2163" s="166">
        <f t="shared" si="10034"/>
        <v>0</v>
      </c>
      <c r="U2163" s="166">
        <f t="shared" si="10034"/>
        <v>0</v>
      </c>
      <c r="W2163" s="166">
        <f t="shared" si="10035"/>
        <v>0</v>
      </c>
      <c r="X2163" s="166">
        <f t="shared" si="10035"/>
        <v>0</v>
      </c>
      <c r="Y2163" s="166">
        <f t="shared" si="10035"/>
        <v>0</v>
      </c>
      <c r="Z2163" s="166">
        <f t="shared" si="10035"/>
        <v>0</v>
      </c>
      <c r="AA2163" s="166">
        <f t="shared" si="10035"/>
        <v>0</v>
      </c>
      <c r="AB2163" s="166">
        <f t="shared" si="10035"/>
        <v>0</v>
      </c>
      <c r="AC2163" s="166">
        <f t="shared" si="10035"/>
        <v>0</v>
      </c>
      <c r="AD2163" s="166">
        <f t="shared" si="10035"/>
        <v>0</v>
      </c>
      <c r="AE2163" s="166">
        <f t="shared" si="10035"/>
        <v>0</v>
      </c>
      <c r="AF2163" s="166">
        <f t="shared" si="10035"/>
        <v>0</v>
      </c>
      <c r="AG2163" s="166">
        <f t="shared" si="10035"/>
        <v>0</v>
      </c>
      <c r="AH2163" s="166">
        <f t="shared" si="10035"/>
        <v>0</v>
      </c>
      <c r="AJ2163" s="166">
        <f t="shared" si="10025"/>
        <v>0</v>
      </c>
      <c r="AK2163" s="166">
        <f t="shared" si="10036"/>
        <v>0</v>
      </c>
      <c r="AL2163" s="166">
        <f t="shared" si="10036"/>
        <v>0</v>
      </c>
      <c r="AM2163" s="166">
        <f t="shared" si="10036"/>
        <v>0</v>
      </c>
      <c r="AN2163" s="166">
        <f t="shared" si="10036"/>
        <v>0</v>
      </c>
      <c r="AO2163" s="166">
        <f t="shared" si="10036"/>
        <v>0</v>
      </c>
      <c r="AP2163" s="166">
        <f t="shared" si="10036"/>
        <v>0</v>
      </c>
      <c r="AQ2163" s="166">
        <f t="shared" si="10036"/>
        <v>0</v>
      </c>
      <c r="AR2163" s="166">
        <f t="shared" si="10036"/>
        <v>0</v>
      </c>
      <c r="AS2163" s="166">
        <f t="shared" si="10036"/>
        <v>0</v>
      </c>
      <c r="AT2163" s="166">
        <f t="shared" si="10036"/>
        <v>0</v>
      </c>
      <c r="AU2163" s="166">
        <f t="shared" si="10036"/>
        <v>0</v>
      </c>
      <c r="AW2163" s="166">
        <f t="shared" si="10037"/>
        <v>0</v>
      </c>
      <c r="AX2163" s="166">
        <f t="shared" si="10037"/>
        <v>0</v>
      </c>
      <c r="AY2163" s="166">
        <f t="shared" si="10037"/>
        <v>0</v>
      </c>
      <c r="AZ2163" s="166">
        <f t="shared" si="10037"/>
        <v>0</v>
      </c>
      <c r="BA2163" s="166">
        <f t="shared" si="10037"/>
        <v>0</v>
      </c>
      <c r="BB2163" s="166">
        <f t="shared" si="10037"/>
        <v>0</v>
      </c>
      <c r="BC2163" s="166">
        <f t="shared" si="10037"/>
        <v>0</v>
      </c>
      <c r="BD2163" s="166">
        <f t="shared" si="10037"/>
        <v>0</v>
      </c>
      <c r="BE2163" s="166">
        <f t="shared" si="10037"/>
        <v>0</v>
      </c>
      <c r="BF2163" s="166">
        <f t="shared" si="10037"/>
        <v>0</v>
      </c>
      <c r="BG2163" s="166">
        <f t="shared" si="10037"/>
        <v>0</v>
      </c>
      <c r="BH2163" s="166">
        <f t="shared" si="10037"/>
        <v>45745</v>
      </c>
    </row>
    <row r="2164" spans="1:60" ht="16.5" customHeight="1" outlineLevel="1" x14ac:dyDescent="0.25">
      <c r="A2164" s="2">
        <f t="shared" si="10029"/>
        <v>54</v>
      </c>
      <c r="B2164" s="86" t="str">
        <f t="shared" si="10038"/>
        <v>FH - TBD48</v>
      </c>
      <c r="C2164" s="86" t="str">
        <f t="shared" si="10038"/>
        <v>SPP FH - 13457</v>
      </c>
      <c r="D2164" s="2" t="str">
        <f t="shared" si="10038"/>
        <v>FH - TBD48.1</v>
      </c>
      <c r="E2164" s="141" t="str">
        <f t="shared" si="10038"/>
        <v>SPP FH - 13457</v>
      </c>
      <c r="I2164" s="178">
        <v>0</v>
      </c>
      <c r="J2164" s="166">
        <f t="shared" si="10034"/>
        <v>0</v>
      </c>
      <c r="K2164" s="166">
        <f t="shared" si="10034"/>
        <v>0</v>
      </c>
      <c r="L2164" s="166">
        <f t="shared" si="10034"/>
        <v>0</v>
      </c>
      <c r="M2164" s="166">
        <f t="shared" si="10034"/>
        <v>0</v>
      </c>
      <c r="N2164" s="166">
        <f t="shared" si="10034"/>
        <v>0</v>
      </c>
      <c r="O2164" s="166">
        <f t="shared" si="10034"/>
        <v>0</v>
      </c>
      <c r="P2164" s="166">
        <f t="shared" si="10034"/>
        <v>0</v>
      </c>
      <c r="Q2164" s="166">
        <f t="shared" si="10034"/>
        <v>0</v>
      </c>
      <c r="R2164" s="166">
        <f t="shared" si="10034"/>
        <v>0</v>
      </c>
      <c r="S2164" s="166">
        <f t="shared" si="10034"/>
        <v>0</v>
      </c>
      <c r="T2164" s="166">
        <f t="shared" si="10034"/>
        <v>0</v>
      </c>
      <c r="U2164" s="166">
        <f t="shared" si="10034"/>
        <v>0</v>
      </c>
      <c r="W2164" s="166">
        <f t="shared" si="10035"/>
        <v>0</v>
      </c>
      <c r="X2164" s="166">
        <f t="shared" si="10035"/>
        <v>0</v>
      </c>
      <c r="Y2164" s="166">
        <f t="shared" si="10035"/>
        <v>0</v>
      </c>
      <c r="Z2164" s="166">
        <f t="shared" si="10035"/>
        <v>0</v>
      </c>
      <c r="AA2164" s="166">
        <f t="shared" si="10035"/>
        <v>0</v>
      </c>
      <c r="AB2164" s="166">
        <f t="shared" si="10035"/>
        <v>0</v>
      </c>
      <c r="AC2164" s="166">
        <f t="shared" si="10035"/>
        <v>0</v>
      </c>
      <c r="AD2164" s="166">
        <f t="shared" si="10035"/>
        <v>0</v>
      </c>
      <c r="AE2164" s="166">
        <f t="shared" si="10035"/>
        <v>0</v>
      </c>
      <c r="AF2164" s="166">
        <f t="shared" si="10035"/>
        <v>0</v>
      </c>
      <c r="AG2164" s="166">
        <f t="shared" si="10035"/>
        <v>0</v>
      </c>
      <c r="AH2164" s="166">
        <f t="shared" si="10035"/>
        <v>0</v>
      </c>
      <c r="AJ2164" s="166">
        <f t="shared" si="10025"/>
        <v>0</v>
      </c>
      <c r="AK2164" s="166">
        <f t="shared" si="10036"/>
        <v>0</v>
      </c>
      <c r="AL2164" s="166">
        <f t="shared" si="10036"/>
        <v>0</v>
      </c>
      <c r="AM2164" s="166">
        <f t="shared" si="10036"/>
        <v>0</v>
      </c>
      <c r="AN2164" s="166">
        <f t="shared" si="10036"/>
        <v>0</v>
      </c>
      <c r="AO2164" s="166">
        <f t="shared" si="10036"/>
        <v>0</v>
      </c>
      <c r="AP2164" s="166">
        <f t="shared" si="10036"/>
        <v>0</v>
      </c>
      <c r="AQ2164" s="166">
        <f t="shared" si="10036"/>
        <v>0</v>
      </c>
      <c r="AR2164" s="166">
        <f t="shared" si="10036"/>
        <v>0</v>
      </c>
      <c r="AS2164" s="166">
        <f t="shared" si="10036"/>
        <v>0</v>
      </c>
      <c r="AT2164" s="166">
        <f t="shared" si="10036"/>
        <v>0</v>
      </c>
      <c r="AU2164" s="166">
        <f t="shared" si="10036"/>
        <v>0</v>
      </c>
      <c r="AW2164" s="166">
        <f t="shared" si="10037"/>
        <v>50000</v>
      </c>
      <c r="AX2164" s="166">
        <f t="shared" si="10037"/>
        <v>250000</v>
      </c>
      <c r="AY2164" s="166">
        <f t="shared" si="10037"/>
        <v>450000</v>
      </c>
      <c r="AZ2164" s="166">
        <f t="shared" si="10037"/>
        <v>650000</v>
      </c>
      <c r="BA2164" s="166">
        <f t="shared" si="10037"/>
        <v>800000</v>
      </c>
      <c r="BB2164" s="166">
        <f t="shared" si="10037"/>
        <v>900000</v>
      </c>
      <c r="BC2164" s="166">
        <f t="shared" si="10037"/>
        <v>961008</v>
      </c>
      <c r="BD2164" s="166">
        <f t="shared" si="10037"/>
        <v>961008</v>
      </c>
      <c r="BE2164" s="166">
        <f t="shared" si="10037"/>
        <v>961008</v>
      </c>
      <c r="BF2164" s="166">
        <f t="shared" si="10037"/>
        <v>959230.13320000004</v>
      </c>
      <c r="BG2164" s="166">
        <f t="shared" si="10037"/>
        <v>957452.26640000008</v>
      </c>
      <c r="BH2164" s="166">
        <f t="shared" si="10037"/>
        <v>955674.3996</v>
      </c>
    </row>
    <row r="2165" spans="1:60" ht="16.5" customHeight="1" outlineLevel="1" x14ac:dyDescent="0.25">
      <c r="A2165" s="2">
        <f t="shared" si="10029"/>
        <v>55</v>
      </c>
      <c r="B2165" s="86" t="str">
        <f t="shared" si="10038"/>
        <v>FH - TBD51</v>
      </c>
      <c r="C2165" s="86" t="str">
        <f t="shared" si="10038"/>
        <v>SPP FH - 13695</v>
      </c>
      <c r="D2165" s="2" t="str">
        <f t="shared" si="10038"/>
        <v>FH - TBD51.1</v>
      </c>
      <c r="E2165" s="141" t="str">
        <f t="shared" si="10038"/>
        <v>SPP FH - 13695</v>
      </c>
      <c r="I2165" s="178">
        <v>0</v>
      </c>
      <c r="J2165" s="166">
        <f t="shared" si="10034"/>
        <v>0</v>
      </c>
      <c r="K2165" s="166">
        <f t="shared" si="10034"/>
        <v>0</v>
      </c>
      <c r="L2165" s="166">
        <f t="shared" si="10034"/>
        <v>0</v>
      </c>
      <c r="M2165" s="166">
        <f t="shared" si="10034"/>
        <v>0</v>
      </c>
      <c r="N2165" s="166">
        <f t="shared" si="10034"/>
        <v>0</v>
      </c>
      <c r="O2165" s="166">
        <f t="shared" si="10034"/>
        <v>0</v>
      </c>
      <c r="P2165" s="166">
        <f t="shared" si="10034"/>
        <v>0</v>
      </c>
      <c r="Q2165" s="166">
        <f t="shared" si="10034"/>
        <v>0</v>
      </c>
      <c r="R2165" s="166">
        <f t="shared" si="10034"/>
        <v>0</v>
      </c>
      <c r="S2165" s="166">
        <f t="shared" si="10034"/>
        <v>0</v>
      </c>
      <c r="T2165" s="166">
        <f t="shared" si="10034"/>
        <v>0</v>
      </c>
      <c r="U2165" s="166">
        <f t="shared" si="10034"/>
        <v>0</v>
      </c>
      <c r="W2165" s="166">
        <f t="shared" si="10035"/>
        <v>0</v>
      </c>
      <c r="X2165" s="166">
        <f t="shared" si="10035"/>
        <v>0</v>
      </c>
      <c r="Y2165" s="166">
        <f t="shared" si="10035"/>
        <v>0</v>
      </c>
      <c r="Z2165" s="166">
        <f t="shared" si="10035"/>
        <v>0</v>
      </c>
      <c r="AA2165" s="166">
        <f t="shared" si="10035"/>
        <v>0</v>
      </c>
      <c r="AB2165" s="166">
        <f t="shared" si="10035"/>
        <v>0</v>
      </c>
      <c r="AC2165" s="166">
        <f t="shared" si="10035"/>
        <v>0</v>
      </c>
      <c r="AD2165" s="166">
        <f t="shared" si="10035"/>
        <v>0</v>
      </c>
      <c r="AE2165" s="166">
        <f t="shared" si="10035"/>
        <v>0</v>
      </c>
      <c r="AF2165" s="166">
        <f t="shared" si="10035"/>
        <v>0</v>
      </c>
      <c r="AG2165" s="166">
        <f t="shared" si="10035"/>
        <v>0</v>
      </c>
      <c r="AH2165" s="166">
        <f t="shared" si="10035"/>
        <v>0</v>
      </c>
      <c r="AJ2165" s="166">
        <f t="shared" si="10025"/>
        <v>0</v>
      </c>
      <c r="AK2165" s="166">
        <f t="shared" si="10036"/>
        <v>0</v>
      </c>
      <c r="AL2165" s="166">
        <f t="shared" si="10036"/>
        <v>0</v>
      </c>
      <c r="AM2165" s="166">
        <f t="shared" si="10036"/>
        <v>0</v>
      </c>
      <c r="AN2165" s="166">
        <f t="shared" si="10036"/>
        <v>0</v>
      </c>
      <c r="AO2165" s="166">
        <f t="shared" si="10036"/>
        <v>0</v>
      </c>
      <c r="AP2165" s="166">
        <f t="shared" si="10036"/>
        <v>0</v>
      </c>
      <c r="AQ2165" s="166">
        <f t="shared" si="10036"/>
        <v>0</v>
      </c>
      <c r="AR2165" s="166">
        <f t="shared" si="10036"/>
        <v>0</v>
      </c>
      <c r="AS2165" s="166">
        <f t="shared" si="10036"/>
        <v>0</v>
      </c>
      <c r="AT2165" s="166">
        <f t="shared" si="10036"/>
        <v>0</v>
      </c>
      <c r="AU2165" s="166">
        <f t="shared" si="10036"/>
        <v>0</v>
      </c>
      <c r="AW2165" s="166">
        <f t="shared" si="10037"/>
        <v>30000</v>
      </c>
      <c r="AX2165" s="166">
        <f t="shared" si="10037"/>
        <v>50000</v>
      </c>
      <c r="AY2165" s="166">
        <f t="shared" si="10037"/>
        <v>50000</v>
      </c>
      <c r="AZ2165" s="166">
        <f t="shared" si="10037"/>
        <v>50000</v>
      </c>
      <c r="BA2165" s="166">
        <f t="shared" si="10037"/>
        <v>50000</v>
      </c>
      <c r="BB2165" s="166">
        <f t="shared" si="10037"/>
        <v>50000</v>
      </c>
      <c r="BC2165" s="166">
        <f t="shared" si="10037"/>
        <v>50000</v>
      </c>
      <c r="BD2165" s="166">
        <f t="shared" si="10037"/>
        <v>100000</v>
      </c>
      <c r="BE2165" s="166">
        <f t="shared" si="10037"/>
        <v>160000</v>
      </c>
      <c r="BF2165" s="166">
        <f t="shared" si="10037"/>
        <v>510000</v>
      </c>
      <c r="BG2165" s="166">
        <f t="shared" si="10037"/>
        <v>860000</v>
      </c>
      <c r="BH2165" s="166">
        <f t="shared" si="10037"/>
        <v>1017582</v>
      </c>
    </row>
    <row r="2166" spans="1:60" ht="16.5" customHeight="1" outlineLevel="1" x14ac:dyDescent="0.25">
      <c r="A2166" s="2">
        <f t="shared" si="10029"/>
        <v>56</v>
      </c>
      <c r="B2166" s="86" t="str">
        <f t="shared" si="10038"/>
        <v>FH - TBD52</v>
      </c>
      <c r="C2166" s="86" t="str">
        <f t="shared" si="10038"/>
        <v>SPP FH - 13737</v>
      </c>
      <c r="D2166" s="2" t="str">
        <f t="shared" si="10038"/>
        <v>FH - TBD52.1</v>
      </c>
      <c r="E2166" s="141" t="str">
        <f t="shared" si="10038"/>
        <v>SPP FH - 13737</v>
      </c>
      <c r="I2166" s="178">
        <v>0</v>
      </c>
      <c r="J2166" s="166">
        <f t="shared" ref="J2166:U2175" si="10039">+(SUMIFS(J$392:J$607,$A$392:$A$607,$A2166,$D$392:$D$607,$D2166))-(SUMIFS(J$828:J$1043,$A$828:$A$1043,$A2166,$D$828:$D$1043,$D2166))+(SUMIFS(J$1046:J$1237,$A$1046:$A$1237,$A2166,$D$1046:$D$1237,$D2166))-(SUMIFS(J$1848:J$2052,$A$1848:$A$2052,$A2166,$D$1848:$D$2052,$D2166))</f>
        <v>0</v>
      </c>
      <c r="K2166" s="166">
        <f t="shared" si="10039"/>
        <v>0</v>
      </c>
      <c r="L2166" s="166">
        <f t="shared" si="10039"/>
        <v>0</v>
      </c>
      <c r="M2166" s="166">
        <f t="shared" si="10039"/>
        <v>0</v>
      </c>
      <c r="N2166" s="166">
        <f t="shared" si="10039"/>
        <v>0</v>
      </c>
      <c r="O2166" s="166">
        <f t="shared" si="10039"/>
        <v>0</v>
      </c>
      <c r="P2166" s="166">
        <f t="shared" si="10039"/>
        <v>0</v>
      </c>
      <c r="Q2166" s="166">
        <f t="shared" si="10039"/>
        <v>0</v>
      </c>
      <c r="R2166" s="166">
        <f t="shared" si="10039"/>
        <v>0</v>
      </c>
      <c r="S2166" s="166">
        <f t="shared" si="10039"/>
        <v>0</v>
      </c>
      <c r="T2166" s="166">
        <f t="shared" si="10039"/>
        <v>0</v>
      </c>
      <c r="U2166" s="166">
        <f t="shared" si="10039"/>
        <v>0</v>
      </c>
      <c r="W2166" s="166">
        <f t="shared" ref="W2166:AH2175" si="10040">+(SUMIFS(W$392:W$607,$A$392:$A$607,$A2166,$D$392:$D$607,$D2166))-(SUMIFS(W$828:W$1043,$A$828:$A$1043,$A2166,$D$828:$D$1043,$D2166))+(SUMIFS(W$1046:W$1237,$A$1046:$A$1237,$A2166,$D$1046:$D$1237,$D2166))-(SUMIFS(W$1848:W$2052,$A$1848:$A$2052,$A2166,$D$1848:$D$2052,$D2166))</f>
        <v>0</v>
      </c>
      <c r="X2166" s="166">
        <f t="shared" si="10040"/>
        <v>0</v>
      </c>
      <c r="Y2166" s="166">
        <f t="shared" si="10040"/>
        <v>0</v>
      </c>
      <c r="Z2166" s="166">
        <f t="shared" si="10040"/>
        <v>0</v>
      </c>
      <c r="AA2166" s="166">
        <f t="shared" si="10040"/>
        <v>0</v>
      </c>
      <c r="AB2166" s="166">
        <f t="shared" si="10040"/>
        <v>0</v>
      </c>
      <c r="AC2166" s="166">
        <f t="shared" si="10040"/>
        <v>0</v>
      </c>
      <c r="AD2166" s="166">
        <f t="shared" si="10040"/>
        <v>0</v>
      </c>
      <c r="AE2166" s="166">
        <f t="shared" si="10040"/>
        <v>0</v>
      </c>
      <c r="AF2166" s="166">
        <f t="shared" si="10040"/>
        <v>0</v>
      </c>
      <c r="AG2166" s="166">
        <f t="shared" si="10040"/>
        <v>0</v>
      </c>
      <c r="AH2166" s="166">
        <f t="shared" si="10040"/>
        <v>0</v>
      </c>
      <c r="AJ2166" s="166">
        <f t="shared" si="10025"/>
        <v>0</v>
      </c>
      <c r="AK2166" s="166">
        <f t="shared" ref="AK2166:AU2175" si="10041">+(SUMIFS(AK$392:AK$607,$A$392:$A$607,$A2166,$D$392:$D$607,$D2166))-(SUMIFS(AK$828:AK$1043,$A$828:$A$1043,$A2166,$D$828:$D$1043,$D2166))+(SUMIFS(AK$1046:AK$1237,$A$1046:$A$1237,$A2166,$D$1046:$D$1237,$D2166))-(SUMIFS(AK$1848:AK$2052,$A$1848:$A$2052,$A2166,$D$1848:$D$2052,$D2166))</f>
        <v>0</v>
      </c>
      <c r="AL2166" s="166">
        <f t="shared" si="10041"/>
        <v>0</v>
      </c>
      <c r="AM2166" s="166">
        <f t="shared" si="10041"/>
        <v>0</v>
      </c>
      <c r="AN2166" s="166">
        <f t="shared" si="10041"/>
        <v>0</v>
      </c>
      <c r="AO2166" s="166">
        <f t="shared" si="10041"/>
        <v>0</v>
      </c>
      <c r="AP2166" s="166">
        <f t="shared" si="10041"/>
        <v>0</v>
      </c>
      <c r="AQ2166" s="166">
        <f t="shared" si="10041"/>
        <v>0</v>
      </c>
      <c r="AR2166" s="166">
        <f t="shared" si="10041"/>
        <v>0</v>
      </c>
      <c r="AS2166" s="166">
        <f t="shared" si="10041"/>
        <v>0</v>
      </c>
      <c r="AT2166" s="166">
        <f t="shared" si="10041"/>
        <v>0</v>
      </c>
      <c r="AU2166" s="166">
        <f t="shared" si="10041"/>
        <v>0</v>
      </c>
      <c r="AW2166" s="166">
        <f t="shared" ref="AW2166:BH2175" si="10042">+(SUMIFS(AW$392:AW$607,$A$392:$A$607,$A2166,$D$392:$D$607,$D2166))-(SUMIFS(AW$828:AW$1043,$A$828:$A$1043,$A2166,$D$828:$D$1043,$D2166))+(SUMIFS(AW$1046:AW$1237,$A$1046:$A$1237,$A2166,$D$1046:$D$1237,$D2166))-(SUMIFS(AW$1848:AW$2052,$A$1848:$A$2052,$A2166,$D$1848:$D$2052,$D2166))</f>
        <v>30000</v>
      </c>
      <c r="AX2166" s="166">
        <f t="shared" si="10042"/>
        <v>50000</v>
      </c>
      <c r="AY2166" s="166">
        <f t="shared" si="10042"/>
        <v>50000</v>
      </c>
      <c r="AZ2166" s="166">
        <f t="shared" si="10042"/>
        <v>50000</v>
      </c>
      <c r="BA2166" s="166">
        <f t="shared" si="10042"/>
        <v>50000</v>
      </c>
      <c r="BB2166" s="166">
        <f t="shared" si="10042"/>
        <v>50000</v>
      </c>
      <c r="BC2166" s="166">
        <f t="shared" si="10042"/>
        <v>150000</v>
      </c>
      <c r="BD2166" s="166">
        <f t="shared" si="10042"/>
        <v>250000</v>
      </c>
      <c r="BE2166" s="166">
        <f t="shared" si="10042"/>
        <v>350000</v>
      </c>
      <c r="BF2166" s="166">
        <f t="shared" si="10042"/>
        <v>550000</v>
      </c>
      <c r="BG2166" s="166">
        <f t="shared" si="10042"/>
        <v>750000</v>
      </c>
      <c r="BH2166" s="166">
        <f t="shared" si="10042"/>
        <v>960134</v>
      </c>
    </row>
    <row r="2167" spans="1:60" ht="16.5" customHeight="1" outlineLevel="1" x14ac:dyDescent="0.25">
      <c r="A2167" s="2">
        <f t="shared" si="10029"/>
        <v>57</v>
      </c>
      <c r="B2167" s="86" t="str">
        <f t="shared" si="10038"/>
        <v>FH - TBD53</v>
      </c>
      <c r="C2167" s="86" t="str">
        <f t="shared" si="10038"/>
        <v>SPP FH - 13753</v>
      </c>
      <c r="D2167" s="2" t="str">
        <f t="shared" si="10038"/>
        <v>FH - TBD53.1</v>
      </c>
      <c r="E2167" s="141" t="str">
        <f t="shared" si="10038"/>
        <v>SPP FH - 13753</v>
      </c>
      <c r="I2167" s="178">
        <v>0</v>
      </c>
      <c r="J2167" s="166">
        <f t="shared" si="10039"/>
        <v>0</v>
      </c>
      <c r="K2167" s="166">
        <f t="shared" si="10039"/>
        <v>0</v>
      </c>
      <c r="L2167" s="166">
        <f t="shared" si="10039"/>
        <v>0</v>
      </c>
      <c r="M2167" s="166">
        <f t="shared" si="10039"/>
        <v>0</v>
      </c>
      <c r="N2167" s="166">
        <f t="shared" si="10039"/>
        <v>0</v>
      </c>
      <c r="O2167" s="166">
        <f t="shared" si="10039"/>
        <v>0</v>
      </c>
      <c r="P2167" s="166">
        <f t="shared" si="10039"/>
        <v>0</v>
      </c>
      <c r="Q2167" s="166">
        <f t="shared" si="10039"/>
        <v>0</v>
      </c>
      <c r="R2167" s="166">
        <f t="shared" si="10039"/>
        <v>0</v>
      </c>
      <c r="S2167" s="166">
        <f t="shared" si="10039"/>
        <v>0</v>
      </c>
      <c r="T2167" s="166">
        <f t="shared" si="10039"/>
        <v>0</v>
      </c>
      <c r="U2167" s="166">
        <f t="shared" si="10039"/>
        <v>0</v>
      </c>
      <c r="W2167" s="166">
        <f t="shared" si="10040"/>
        <v>0</v>
      </c>
      <c r="X2167" s="166">
        <f t="shared" si="10040"/>
        <v>0</v>
      </c>
      <c r="Y2167" s="166">
        <f t="shared" si="10040"/>
        <v>0</v>
      </c>
      <c r="Z2167" s="166">
        <f t="shared" si="10040"/>
        <v>0</v>
      </c>
      <c r="AA2167" s="166">
        <f t="shared" si="10040"/>
        <v>0</v>
      </c>
      <c r="AB2167" s="166">
        <f t="shared" si="10040"/>
        <v>0</v>
      </c>
      <c r="AC2167" s="166">
        <f t="shared" si="10040"/>
        <v>0</v>
      </c>
      <c r="AD2167" s="166">
        <f t="shared" si="10040"/>
        <v>0</v>
      </c>
      <c r="AE2167" s="166">
        <f t="shared" si="10040"/>
        <v>0</v>
      </c>
      <c r="AF2167" s="166">
        <f t="shared" si="10040"/>
        <v>0</v>
      </c>
      <c r="AG2167" s="166">
        <f t="shared" si="10040"/>
        <v>0</v>
      </c>
      <c r="AH2167" s="166">
        <f t="shared" si="10040"/>
        <v>0</v>
      </c>
      <c r="AJ2167" s="166">
        <f t="shared" si="10025"/>
        <v>0</v>
      </c>
      <c r="AK2167" s="166">
        <f t="shared" si="10041"/>
        <v>0</v>
      </c>
      <c r="AL2167" s="166">
        <f t="shared" si="10041"/>
        <v>0</v>
      </c>
      <c r="AM2167" s="166">
        <f t="shared" si="10041"/>
        <v>0</v>
      </c>
      <c r="AN2167" s="166">
        <f t="shared" si="10041"/>
        <v>0</v>
      </c>
      <c r="AO2167" s="166">
        <f t="shared" si="10041"/>
        <v>0</v>
      </c>
      <c r="AP2167" s="166">
        <f t="shared" si="10041"/>
        <v>0</v>
      </c>
      <c r="AQ2167" s="166">
        <f t="shared" si="10041"/>
        <v>0</v>
      </c>
      <c r="AR2167" s="166">
        <f t="shared" si="10041"/>
        <v>0</v>
      </c>
      <c r="AS2167" s="166">
        <f t="shared" si="10041"/>
        <v>0</v>
      </c>
      <c r="AT2167" s="166">
        <f t="shared" si="10041"/>
        <v>0</v>
      </c>
      <c r="AU2167" s="166">
        <f t="shared" si="10041"/>
        <v>0</v>
      </c>
      <c r="AW2167" s="166">
        <f t="shared" si="10042"/>
        <v>30000</v>
      </c>
      <c r="AX2167" s="166">
        <f t="shared" si="10042"/>
        <v>50000</v>
      </c>
      <c r="AY2167" s="166">
        <f t="shared" si="10042"/>
        <v>300000</v>
      </c>
      <c r="AZ2167" s="166">
        <f t="shared" si="10042"/>
        <v>600000</v>
      </c>
      <c r="BA2167" s="166">
        <f t="shared" si="10042"/>
        <v>900000</v>
      </c>
      <c r="BB2167" s="166">
        <f t="shared" si="10042"/>
        <v>1200000</v>
      </c>
      <c r="BC2167" s="166">
        <f t="shared" si="10042"/>
        <v>1214078</v>
      </c>
      <c r="BD2167" s="166">
        <f t="shared" si="10042"/>
        <v>1214078</v>
      </c>
      <c r="BE2167" s="166">
        <f t="shared" si="10042"/>
        <v>1214078</v>
      </c>
      <c r="BF2167" s="166">
        <f t="shared" si="10042"/>
        <v>1211831.9528666667</v>
      </c>
      <c r="BG2167" s="166">
        <f t="shared" si="10042"/>
        <v>1209585.9057333332</v>
      </c>
      <c r="BH2167" s="166">
        <f t="shared" si="10042"/>
        <v>1207339.8585999999</v>
      </c>
    </row>
    <row r="2168" spans="1:60" ht="16.5" customHeight="1" outlineLevel="1" x14ac:dyDescent="0.25">
      <c r="A2168" s="2">
        <f t="shared" si="10029"/>
        <v>58</v>
      </c>
      <c r="B2168" s="86" t="str">
        <f t="shared" si="10038"/>
        <v>FH - TBD54</v>
      </c>
      <c r="C2168" s="86" t="str">
        <f t="shared" si="10038"/>
        <v>SPP FH - 13772</v>
      </c>
      <c r="D2168" s="2" t="str">
        <f t="shared" si="10038"/>
        <v>FH - TBD54.1</v>
      </c>
      <c r="E2168" s="141" t="str">
        <f t="shared" si="10038"/>
        <v>SPP FH - 13772</v>
      </c>
      <c r="I2168" s="178">
        <v>0</v>
      </c>
      <c r="J2168" s="166">
        <f t="shared" si="10039"/>
        <v>0</v>
      </c>
      <c r="K2168" s="166">
        <f t="shared" si="10039"/>
        <v>0</v>
      </c>
      <c r="L2168" s="166">
        <f t="shared" si="10039"/>
        <v>0</v>
      </c>
      <c r="M2168" s="166">
        <f t="shared" si="10039"/>
        <v>0</v>
      </c>
      <c r="N2168" s="166">
        <f t="shared" si="10039"/>
        <v>0</v>
      </c>
      <c r="O2168" s="166">
        <f t="shared" si="10039"/>
        <v>0</v>
      </c>
      <c r="P2168" s="166">
        <f t="shared" si="10039"/>
        <v>0</v>
      </c>
      <c r="Q2168" s="166">
        <f t="shared" si="10039"/>
        <v>0</v>
      </c>
      <c r="R2168" s="166">
        <f t="shared" si="10039"/>
        <v>0</v>
      </c>
      <c r="S2168" s="166">
        <f t="shared" si="10039"/>
        <v>0</v>
      </c>
      <c r="T2168" s="166">
        <f t="shared" si="10039"/>
        <v>0</v>
      </c>
      <c r="U2168" s="166">
        <f t="shared" si="10039"/>
        <v>0</v>
      </c>
      <c r="W2168" s="166">
        <f t="shared" si="10040"/>
        <v>0</v>
      </c>
      <c r="X2168" s="166">
        <f t="shared" si="10040"/>
        <v>0</v>
      </c>
      <c r="Y2168" s="166">
        <f t="shared" si="10040"/>
        <v>0</v>
      </c>
      <c r="Z2168" s="166">
        <f t="shared" si="10040"/>
        <v>0</v>
      </c>
      <c r="AA2168" s="166">
        <f t="shared" si="10040"/>
        <v>0</v>
      </c>
      <c r="AB2168" s="166">
        <f t="shared" si="10040"/>
        <v>0</v>
      </c>
      <c r="AC2168" s="166">
        <f t="shared" si="10040"/>
        <v>0</v>
      </c>
      <c r="AD2168" s="166">
        <f t="shared" si="10040"/>
        <v>0</v>
      </c>
      <c r="AE2168" s="166">
        <f t="shared" si="10040"/>
        <v>0</v>
      </c>
      <c r="AF2168" s="166">
        <f t="shared" si="10040"/>
        <v>0</v>
      </c>
      <c r="AG2168" s="166">
        <f t="shared" si="10040"/>
        <v>0</v>
      </c>
      <c r="AH2168" s="166">
        <f t="shared" si="10040"/>
        <v>0</v>
      </c>
      <c r="AJ2168" s="166">
        <f t="shared" si="10025"/>
        <v>0</v>
      </c>
      <c r="AK2168" s="166">
        <f t="shared" si="10041"/>
        <v>0</v>
      </c>
      <c r="AL2168" s="166">
        <f t="shared" si="10041"/>
        <v>0</v>
      </c>
      <c r="AM2168" s="166">
        <f t="shared" si="10041"/>
        <v>0</v>
      </c>
      <c r="AN2168" s="166">
        <f t="shared" si="10041"/>
        <v>0</v>
      </c>
      <c r="AO2168" s="166">
        <f t="shared" si="10041"/>
        <v>0</v>
      </c>
      <c r="AP2168" s="166">
        <f t="shared" si="10041"/>
        <v>0</v>
      </c>
      <c r="AQ2168" s="166">
        <f t="shared" si="10041"/>
        <v>0</v>
      </c>
      <c r="AR2168" s="166">
        <f t="shared" si="10041"/>
        <v>0</v>
      </c>
      <c r="AS2168" s="166">
        <f t="shared" si="10041"/>
        <v>0</v>
      </c>
      <c r="AT2168" s="166">
        <f t="shared" si="10041"/>
        <v>0</v>
      </c>
      <c r="AU2168" s="166">
        <f t="shared" si="10041"/>
        <v>0</v>
      </c>
      <c r="AW2168" s="166">
        <f t="shared" si="10042"/>
        <v>0</v>
      </c>
      <c r="AX2168" s="166">
        <f t="shared" si="10042"/>
        <v>0</v>
      </c>
      <c r="AY2168" s="166">
        <f t="shared" si="10042"/>
        <v>0</v>
      </c>
      <c r="AZ2168" s="166">
        <f t="shared" si="10042"/>
        <v>0</v>
      </c>
      <c r="BA2168" s="166">
        <f t="shared" si="10042"/>
        <v>0</v>
      </c>
      <c r="BB2168" s="166">
        <f t="shared" si="10042"/>
        <v>0</v>
      </c>
      <c r="BC2168" s="166">
        <f t="shared" si="10042"/>
        <v>0</v>
      </c>
      <c r="BD2168" s="166">
        <f t="shared" si="10042"/>
        <v>0</v>
      </c>
      <c r="BE2168" s="166">
        <f t="shared" si="10042"/>
        <v>0</v>
      </c>
      <c r="BF2168" s="166">
        <f t="shared" si="10042"/>
        <v>0</v>
      </c>
      <c r="BG2168" s="166">
        <f t="shared" si="10042"/>
        <v>30000</v>
      </c>
      <c r="BH2168" s="166">
        <f t="shared" si="10042"/>
        <v>120000</v>
      </c>
    </row>
    <row r="2169" spans="1:60" ht="16.5" customHeight="1" outlineLevel="1" x14ac:dyDescent="0.25">
      <c r="A2169" s="2">
        <f t="shared" si="10029"/>
        <v>59</v>
      </c>
      <c r="B2169" s="86" t="str">
        <f t="shared" si="10038"/>
        <v>FH - TBD56</v>
      </c>
      <c r="C2169" s="86" t="str">
        <f t="shared" si="10038"/>
        <v>SPP FH - 13892</v>
      </c>
      <c r="D2169" s="2" t="str">
        <f t="shared" si="10038"/>
        <v>FH - TBD56.1</v>
      </c>
      <c r="E2169" s="141" t="str">
        <f t="shared" si="10038"/>
        <v>SPP FH - 13892</v>
      </c>
      <c r="I2169" s="178">
        <v>0</v>
      </c>
      <c r="J2169" s="166">
        <f t="shared" si="10039"/>
        <v>0</v>
      </c>
      <c r="K2169" s="166">
        <f t="shared" si="10039"/>
        <v>0</v>
      </c>
      <c r="L2169" s="166">
        <f t="shared" si="10039"/>
        <v>0</v>
      </c>
      <c r="M2169" s="166">
        <f t="shared" si="10039"/>
        <v>0</v>
      </c>
      <c r="N2169" s="166">
        <f t="shared" si="10039"/>
        <v>0</v>
      </c>
      <c r="O2169" s="166">
        <f t="shared" si="10039"/>
        <v>0</v>
      </c>
      <c r="P2169" s="166">
        <f t="shared" si="10039"/>
        <v>0</v>
      </c>
      <c r="Q2169" s="166">
        <f t="shared" si="10039"/>
        <v>0</v>
      </c>
      <c r="R2169" s="166">
        <f t="shared" si="10039"/>
        <v>0</v>
      </c>
      <c r="S2169" s="166">
        <f t="shared" si="10039"/>
        <v>0</v>
      </c>
      <c r="T2169" s="166">
        <f t="shared" si="10039"/>
        <v>0</v>
      </c>
      <c r="U2169" s="166">
        <f t="shared" si="10039"/>
        <v>0</v>
      </c>
      <c r="W2169" s="166">
        <f t="shared" si="10040"/>
        <v>0</v>
      </c>
      <c r="X2169" s="166">
        <f t="shared" si="10040"/>
        <v>0</v>
      </c>
      <c r="Y2169" s="166">
        <f t="shared" si="10040"/>
        <v>0</v>
      </c>
      <c r="Z2169" s="166">
        <f t="shared" si="10040"/>
        <v>0</v>
      </c>
      <c r="AA2169" s="166">
        <f t="shared" si="10040"/>
        <v>0</v>
      </c>
      <c r="AB2169" s="166">
        <f t="shared" si="10040"/>
        <v>0</v>
      </c>
      <c r="AC2169" s="166">
        <f t="shared" si="10040"/>
        <v>0</v>
      </c>
      <c r="AD2169" s="166">
        <f t="shared" si="10040"/>
        <v>0</v>
      </c>
      <c r="AE2169" s="166">
        <f t="shared" si="10040"/>
        <v>0</v>
      </c>
      <c r="AF2169" s="166">
        <f t="shared" si="10040"/>
        <v>0</v>
      </c>
      <c r="AG2169" s="166">
        <f t="shared" si="10040"/>
        <v>0</v>
      </c>
      <c r="AH2169" s="166">
        <f t="shared" si="10040"/>
        <v>0</v>
      </c>
      <c r="AJ2169" s="166">
        <f t="shared" si="10025"/>
        <v>0</v>
      </c>
      <c r="AK2169" s="166">
        <f t="shared" si="10041"/>
        <v>0</v>
      </c>
      <c r="AL2169" s="166">
        <f t="shared" si="10041"/>
        <v>0</v>
      </c>
      <c r="AM2169" s="166">
        <f t="shared" si="10041"/>
        <v>0</v>
      </c>
      <c r="AN2169" s="166">
        <f t="shared" si="10041"/>
        <v>0</v>
      </c>
      <c r="AO2169" s="166">
        <f t="shared" si="10041"/>
        <v>0</v>
      </c>
      <c r="AP2169" s="166">
        <f t="shared" si="10041"/>
        <v>0</v>
      </c>
      <c r="AQ2169" s="166">
        <f t="shared" si="10041"/>
        <v>0</v>
      </c>
      <c r="AR2169" s="166">
        <f t="shared" si="10041"/>
        <v>0</v>
      </c>
      <c r="AS2169" s="166">
        <f t="shared" si="10041"/>
        <v>0</v>
      </c>
      <c r="AT2169" s="166">
        <f t="shared" si="10041"/>
        <v>0</v>
      </c>
      <c r="AU2169" s="166">
        <f t="shared" si="10041"/>
        <v>0</v>
      </c>
      <c r="AW2169" s="166">
        <f t="shared" si="10042"/>
        <v>30000</v>
      </c>
      <c r="AX2169" s="166">
        <f t="shared" si="10042"/>
        <v>150000</v>
      </c>
      <c r="AY2169" s="166">
        <f t="shared" si="10042"/>
        <v>270000</v>
      </c>
      <c r="AZ2169" s="166">
        <f t="shared" si="10042"/>
        <v>420000</v>
      </c>
      <c r="BA2169" s="166">
        <f t="shared" si="10042"/>
        <v>570000</v>
      </c>
      <c r="BB2169" s="166">
        <f t="shared" si="10042"/>
        <v>720000</v>
      </c>
      <c r="BC2169" s="166">
        <f t="shared" si="10042"/>
        <v>870000</v>
      </c>
      <c r="BD2169" s="166">
        <f t="shared" si="10042"/>
        <v>1020000</v>
      </c>
      <c r="BE2169" s="166">
        <f t="shared" si="10042"/>
        <v>1083243</v>
      </c>
      <c r="BF2169" s="166">
        <f t="shared" si="10042"/>
        <v>1083243</v>
      </c>
      <c r="BG2169" s="166">
        <f t="shared" si="10042"/>
        <v>1083243</v>
      </c>
      <c r="BH2169" s="166">
        <f t="shared" si="10042"/>
        <v>1083243</v>
      </c>
    </row>
    <row r="2170" spans="1:60" ht="16.5" customHeight="1" outlineLevel="1" x14ac:dyDescent="0.25">
      <c r="A2170" s="2">
        <f t="shared" si="10029"/>
        <v>60</v>
      </c>
      <c r="B2170" s="86" t="str">
        <f t="shared" si="10038"/>
        <v>FH - TBD57</v>
      </c>
      <c r="C2170" s="86" t="str">
        <f t="shared" si="10038"/>
        <v>SPP FH - 13944</v>
      </c>
      <c r="D2170" s="2" t="str">
        <f t="shared" si="10038"/>
        <v>FH - TBD57.1</v>
      </c>
      <c r="E2170" s="141" t="str">
        <f t="shared" si="10038"/>
        <v>SPP FH - 13944</v>
      </c>
      <c r="I2170" s="178">
        <v>0</v>
      </c>
      <c r="J2170" s="166">
        <f t="shared" si="10039"/>
        <v>0</v>
      </c>
      <c r="K2170" s="166">
        <f t="shared" si="10039"/>
        <v>0</v>
      </c>
      <c r="L2170" s="166">
        <f t="shared" si="10039"/>
        <v>0</v>
      </c>
      <c r="M2170" s="166">
        <f t="shared" si="10039"/>
        <v>0</v>
      </c>
      <c r="N2170" s="166">
        <f t="shared" si="10039"/>
        <v>0</v>
      </c>
      <c r="O2170" s="166">
        <f t="shared" si="10039"/>
        <v>0</v>
      </c>
      <c r="P2170" s="166">
        <f t="shared" si="10039"/>
        <v>0</v>
      </c>
      <c r="Q2170" s="166">
        <f t="shared" si="10039"/>
        <v>0</v>
      </c>
      <c r="R2170" s="166">
        <f t="shared" si="10039"/>
        <v>0</v>
      </c>
      <c r="S2170" s="166">
        <f t="shared" si="10039"/>
        <v>0</v>
      </c>
      <c r="T2170" s="166">
        <f t="shared" si="10039"/>
        <v>0</v>
      </c>
      <c r="U2170" s="166">
        <f t="shared" si="10039"/>
        <v>0</v>
      </c>
      <c r="W2170" s="166">
        <f t="shared" si="10040"/>
        <v>0</v>
      </c>
      <c r="X2170" s="166">
        <f t="shared" si="10040"/>
        <v>0</v>
      </c>
      <c r="Y2170" s="166">
        <f t="shared" si="10040"/>
        <v>0</v>
      </c>
      <c r="Z2170" s="166">
        <f t="shared" si="10040"/>
        <v>0</v>
      </c>
      <c r="AA2170" s="166">
        <f t="shared" si="10040"/>
        <v>0</v>
      </c>
      <c r="AB2170" s="166">
        <f t="shared" si="10040"/>
        <v>0</v>
      </c>
      <c r="AC2170" s="166">
        <f t="shared" si="10040"/>
        <v>0</v>
      </c>
      <c r="AD2170" s="166">
        <f t="shared" si="10040"/>
        <v>0</v>
      </c>
      <c r="AE2170" s="166">
        <f t="shared" si="10040"/>
        <v>0</v>
      </c>
      <c r="AF2170" s="166">
        <f t="shared" si="10040"/>
        <v>0</v>
      </c>
      <c r="AG2170" s="166">
        <f t="shared" si="10040"/>
        <v>0</v>
      </c>
      <c r="AH2170" s="166">
        <f t="shared" si="10040"/>
        <v>0</v>
      </c>
      <c r="AJ2170" s="166">
        <f t="shared" si="10025"/>
        <v>0</v>
      </c>
      <c r="AK2170" s="166">
        <f t="shared" si="10041"/>
        <v>0</v>
      </c>
      <c r="AL2170" s="166">
        <f t="shared" si="10041"/>
        <v>0</v>
      </c>
      <c r="AM2170" s="166">
        <f t="shared" si="10041"/>
        <v>0</v>
      </c>
      <c r="AN2170" s="166">
        <f t="shared" si="10041"/>
        <v>0</v>
      </c>
      <c r="AO2170" s="166">
        <f t="shared" si="10041"/>
        <v>0</v>
      </c>
      <c r="AP2170" s="166">
        <f t="shared" si="10041"/>
        <v>0</v>
      </c>
      <c r="AQ2170" s="166">
        <f t="shared" si="10041"/>
        <v>0</v>
      </c>
      <c r="AR2170" s="166">
        <f t="shared" si="10041"/>
        <v>0</v>
      </c>
      <c r="AS2170" s="166">
        <f t="shared" si="10041"/>
        <v>0</v>
      </c>
      <c r="AT2170" s="166">
        <f t="shared" si="10041"/>
        <v>0</v>
      </c>
      <c r="AU2170" s="166">
        <f t="shared" si="10041"/>
        <v>0</v>
      </c>
      <c r="AW2170" s="166">
        <f t="shared" si="10042"/>
        <v>0</v>
      </c>
      <c r="AX2170" s="166">
        <f t="shared" si="10042"/>
        <v>0</v>
      </c>
      <c r="AY2170" s="166">
        <f t="shared" si="10042"/>
        <v>0</v>
      </c>
      <c r="AZ2170" s="166">
        <f t="shared" si="10042"/>
        <v>0</v>
      </c>
      <c r="BA2170" s="166">
        <f t="shared" si="10042"/>
        <v>0</v>
      </c>
      <c r="BB2170" s="166">
        <f t="shared" si="10042"/>
        <v>0</v>
      </c>
      <c r="BC2170" s="166">
        <f t="shared" si="10042"/>
        <v>0</v>
      </c>
      <c r="BD2170" s="166">
        <f t="shared" si="10042"/>
        <v>0</v>
      </c>
      <c r="BE2170" s="166">
        <f t="shared" si="10042"/>
        <v>0</v>
      </c>
      <c r="BF2170" s="166">
        <f t="shared" si="10042"/>
        <v>0</v>
      </c>
      <c r="BG2170" s="166">
        <f t="shared" si="10042"/>
        <v>0</v>
      </c>
      <c r="BH2170" s="166">
        <f t="shared" si="10042"/>
        <v>8847</v>
      </c>
    </row>
    <row r="2171" spans="1:60" ht="16.5" customHeight="1" outlineLevel="1" x14ac:dyDescent="0.25">
      <c r="A2171" s="2">
        <f t="shared" si="10029"/>
        <v>61</v>
      </c>
      <c r="B2171" s="86" t="str">
        <f t="shared" si="10038"/>
        <v>FH - TBD58</v>
      </c>
      <c r="C2171" s="86" t="str">
        <f t="shared" si="10038"/>
        <v>SPP FH - 13014</v>
      </c>
      <c r="D2171" s="2" t="str">
        <f t="shared" si="10038"/>
        <v>FH - TBD58.1</v>
      </c>
      <c r="E2171" s="141" t="str">
        <f t="shared" si="10038"/>
        <v>SPP FH - 13014</v>
      </c>
      <c r="I2171" s="178">
        <v>0</v>
      </c>
      <c r="J2171" s="166">
        <f t="shared" si="10039"/>
        <v>0</v>
      </c>
      <c r="K2171" s="166">
        <f t="shared" si="10039"/>
        <v>0</v>
      </c>
      <c r="L2171" s="166">
        <f t="shared" si="10039"/>
        <v>0</v>
      </c>
      <c r="M2171" s="166">
        <f t="shared" si="10039"/>
        <v>0</v>
      </c>
      <c r="N2171" s="166">
        <f t="shared" si="10039"/>
        <v>0</v>
      </c>
      <c r="O2171" s="166">
        <f t="shared" si="10039"/>
        <v>0</v>
      </c>
      <c r="P2171" s="166">
        <f t="shared" si="10039"/>
        <v>0</v>
      </c>
      <c r="Q2171" s="166">
        <f t="shared" si="10039"/>
        <v>0</v>
      </c>
      <c r="R2171" s="166">
        <f t="shared" si="10039"/>
        <v>0</v>
      </c>
      <c r="S2171" s="166">
        <f t="shared" si="10039"/>
        <v>0</v>
      </c>
      <c r="T2171" s="166">
        <f t="shared" si="10039"/>
        <v>0</v>
      </c>
      <c r="U2171" s="166">
        <f t="shared" si="10039"/>
        <v>0</v>
      </c>
      <c r="W2171" s="166">
        <f t="shared" si="10040"/>
        <v>0</v>
      </c>
      <c r="X2171" s="166">
        <f t="shared" si="10040"/>
        <v>0</v>
      </c>
      <c r="Y2171" s="166">
        <f t="shared" si="10040"/>
        <v>0</v>
      </c>
      <c r="Z2171" s="166">
        <f t="shared" si="10040"/>
        <v>0</v>
      </c>
      <c r="AA2171" s="166">
        <f t="shared" si="10040"/>
        <v>0</v>
      </c>
      <c r="AB2171" s="166">
        <f t="shared" si="10040"/>
        <v>0</v>
      </c>
      <c r="AC2171" s="166">
        <f t="shared" si="10040"/>
        <v>0</v>
      </c>
      <c r="AD2171" s="166">
        <f t="shared" si="10040"/>
        <v>0</v>
      </c>
      <c r="AE2171" s="166">
        <f t="shared" si="10040"/>
        <v>0</v>
      </c>
      <c r="AF2171" s="166">
        <f t="shared" si="10040"/>
        <v>0</v>
      </c>
      <c r="AG2171" s="166">
        <f t="shared" si="10040"/>
        <v>0</v>
      </c>
      <c r="AH2171" s="166">
        <f t="shared" si="10040"/>
        <v>0</v>
      </c>
      <c r="AJ2171" s="166">
        <f t="shared" si="10025"/>
        <v>0</v>
      </c>
      <c r="AK2171" s="166">
        <f t="shared" si="10041"/>
        <v>0</v>
      </c>
      <c r="AL2171" s="166">
        <f t="shared" si="10041"/>
        <v>0</v>
      </c>
      <c r="AM2171" s="166">
        <f t="shared" si="10041"/>
        <v>0</v>
      </c>
      <c r="AN2171" s="166">
        <f t="shared" si="10041"/>
        <v>0</v>
      </c>
      <c r="AO2171" s="166">
        <f t="shared" si="10041"/>
        <v>0</v>
      </c>
      <c r="AP2171" s="166">
        <f t="shared" si="10041"/>
        <v>0</v>
      </c>
      <c r="AQ2171" s="166">
        <f t="shared" si="10041"/>
        <v>0</v>
      </c>
      <c r="AR2171" s="166">
        <f t="shared" si="10041"/>
        <v>0</v>
      </c>
      <c r="AS2171" s="166">
        <f t="shared" si="10041"/>
        <v>0</v>
      </c>
      <c r="AT2171" s="166">
        <f t="shared" si="10041"/>
        <v>0</v>
      </c>
      <c r="AU2171" s="166">
        <f t="shared" si="10041"/>
        <v>0</v>
      </c>
      <c r="AW2171" s="166">
        <f t="shared" si="10042"/>
        <v>0</v>
      </c>
      <c r="AX2171" s="166">
        <f t="shared" si="10042"/>
        <v>0</v>
      </c>
      <c r="AY2171" s="166">
        <f t="shared" si="10042"/>
        <v>0</v>
      </c>
      <c r="AZ2171" s="166">
        <f t="shared" si="10042"/>
        <v>0</v>
      </c>
      <c r="BA2171" s="166">
        <f t="shared" si="10042"/>
        <v>0</v>
      </c>
      <c r="BB2171" s="166">
        <f t="shared" si="10042"/>
        <v>0</v>
      </c>
      <c r="BC2171" s="166">
        <f t="shared" si="10042"/>
        <v>0</v>
      </c>
      <c r="BD2171" s="166">
        <f t="shared" si="10042"/>
        <v>0</v>
      </c>
      <c r="BE2171" s="166">
        <f t="shared" si="10042"/>
        <v>0</v>
      </c>
      <c r="BF2171" s="166">
        <f t="shared" si="10042"/>
        <v>0</v>
      </c>
      <c r="BG2171" s="166">
        <f t="shared" si="10042"/>
        <v>0</v>
      </c>
      <c r="BH2171" s="166">
        <f t="shared" si="10042"/>
        <v>79623</v>
      </c>
    </row>
    <row r="2172" spans="1:60" ht="16.5" customHeight="1" outlineLevel="1" x14ac:dyDescent="0.25">
      <c r="A2172" s="2">
        <f t="shared" si="10029"/>
        <v>62</v>
      </c>
      <c r="B2172" s="86" t="str">
        <f t="shared" si="10038"/>
        <v>FH - TBD60</v>
      </c>
      <c r="C2172" s="86" t="str">
        <f t="shared" si="10038"/>
        <v>SPP FH - 13042</v>
      </c>
      <c r="D2172" s="2" t="str">
        <f t="shared" si="10038"/>
        <v>FH - TBD60.1</v>
      </c>
      <c r="E2172" s="141" t="str">
        <f t="shared" si="10038"/>
        <v>SPP FH - 13042</v>
      </c>
      <c r="I2172" s="178">
        <v>0</v>
      </c>
      <c r="J2172" s="166">
        <f t="shared" si="10039"/>
        <v>0</v>
      </c>
      <c r="K2172" s="166">
        <f t="shared" si="10039"/>
        <v>0</v>
      </c>
      <c r="L2172" s="166">
        <f t="shared" si="10039"/>
        <v>0</v>
      </c>
      <c r="M2172" s="166">
        <f t="shared" si="10039"/>
        <v>0</v>
      </c>
      <c r="N2172" s="166">
        <f t="shared" si="10039"/>
        <v>0</v>
      </c>
      <c r="O2172" s="166">
        <f t="shared" si="10039"/>
        <v>0</v>
      </c>
      <c r="P2172" s="166">
        <f t="shared" si="10039"/>
        <v>0</v>
      </c>
      <c r="Q2172" s="166">
        <f t="shared" si="10039"/>
        <v>0</v>
      </c>
      <c r="R2172" s="166">
        <f t="shared" si="10039"/>
        <v>0</v>
      </c>
      <c r="S2172" s="166">
        <f t="shared" si="10039"/>
        <v>0</v>
      </c>
      <c r="T2172" s="166">
        <f t="shared" si="10039"/>
        <v>0</v>
      </c>
      <c r="U2172" s="166">
        <f t="shared" si="10039"/>
        <v>0</v>
      </c>
      <c r="W2172" s="166">
        <f t="shared" si="10040"/>
        <v>0</v>
      </c>
      <c r="X2172" s="166">
        <f t="shared" si="10040"/>
        <v>0</v>
      </c>
      <c r="Y2172" s="166">
        <f t="shared" si="10040"/>
        <v>0</v>
      </c>
      <c r="Z2172" s="166">
        <f t="shared" si="10040"/>
        <v>0</v>
      </c>
      <c r="AA2172" s="166">
        <f t="shared" si="10040"/>
        <v>0</v>
      </c>
      <c r="AB2172" s="166">
        <f t="shared" si="10040"/>
        <v>0</v>
      </c>
      <c r="AC2172" s="166">
        <f t="shared" si="10040"/>
        <v>0</v>
      </c>
      <c r="AD2172" s="166">
        <f t="shared" si="10040"/>
        <v>0</v>
      </c>
      <c r="AE2172" s="166">
        <f t="shared" si="10040"/>
        <v>0</v>
      </c>
      <c r="AF2172" s="166">
        <f t="shared" si="10040"/>
        <v>0</v>
      </c>
      <c r="AG2172" s="166">
        <f t="shared" si="10040"/>
        <v>0</v>
      </c>
      <c r="AH2172" s="166">
        <f t="shared" si="10040"/>
        <v>0</v>
      </c>
      <c r="AJ2172" s="166">
        <f t="shared" si="10025"/>
        <v>0</v>
      </c>
      <c r="AK2172" s="166">
        <f t="shared" si="10041"/>
        <v>0</v>
      </c>
      <c r="AL2172" s="166">
        <f t="shared" si="10041"/>
        <v>0</v>
      </c>
      <c r="AM2172" s="166">
        <f t="shared" si="10041"/>
        <v>0</v>
      </c>
      <c r="AN2172" s="166">
        <f t="shared" si="10041"/>
        <v>0</v>
      </c>
      <c r="AO2172" s="166">
        <f t="shared" si="10041"/>
        <v>0</v>
      </c>
      <c r="AP2172" s="166">
        <f t="shared" si="10041"/>
        <v>0</v>
      </c>
      <c r="AQ2172" s="166">
        <f t="shared" si="10041"/>
        <v>0</v>
      </c>
      <c r="AR2172" s="166">
        <f t="shared" si="10041"/>
        <v>0</v>
      </c>
      <c r="AS2172" s="166">
        <f t="shared" si="10041"/>
        <v>0</v>
      </c>
      <c r="AT2172" s="166">
        <f t="shared" si="10041"/>
        <v>0</v>
      </c>
      <c r="AU2172" s="166">
        <f t="shared" si="10041"/>
        <v>0</v>
      </c>
      <c r="AW2172" s="166">
        <f t="shared" si="10042"/>
        <v>0</v>
      </c>
      <c r="AX2172" s="166">
        <f t="shared" si="10042"/>
        <v>0</v>
      </c>
      <c r="AY2172" s="166">
        <f t="shared" si="10042"/>
        <v>0</v>
      </c>
      <c r="AZ2172" s="166">
        <f t="shared" si="10042"/>
        <v>50000</v>
      </c>
      <c r="BA2172" s="166">
        <f t="shared" si="10042"/>
        <v>100000</v>
      </c>
      <c r="BB2172" s="166">
        <f t="shared" si="10042"/>
        <v>150000</v>
      </c>
      <c r="BC2172" s="166">
        <f t="shared" si="10042"/>
        <v>200000</v>
      </c>
      <c r="BD2172" s="166">
        <f t="shared" si="10042"/>
        <v>250000</v>
      </c>
      <c r="BE2172" s="166">
        <f t="shared" si="10042"/>
        <v>550000</v>
      </c>
      <c r="BF2172" s="166">
        <f t="shared" si="10042"/>
        <v>850000</v>
      </c>
      <c r="BG2172" s="166">
        <f t="shared" si="10042"/>
        <v>1150000</v>
      </c>
      <c r="BH2172" s="166">
        <f t="shared" si="10042"/>
        <v>1196012</v>
      </c>
    </row>
    <row r="2173" spans="1:60" ht="16.5" customHeight="1" outlineLevel="1" x14ac:dyDescent="0.25">
      <c r="A2173" s="2">
        <f t="shared" si="10029"/>
        <v>63</v>
      </c>
      <c r="B2173" s="86" t="str">
        <f t="shared" si="10038"/>
        <v>FH - TBD61</v>
      </c>
      <c r="C2173" s="86" t="str">
        <f t="shared" si="10038"/>
        <v>SPP FH - 13083</v>
      </c>
      <c r="D2173" s="2" t="str">
        <f t="shared" si="10038"/>
        <v>FH - TBD61.1</v>
      </c>
      <c r="E2173" s="141" t="str">
        <f t="shared" si="10038"/>
        <v>SPP FH - 13083</v>
      </c>
      <c r="I2173" s="178">
        <v>0</v>
      </c>
      <c r="J2173" s="166">
        <f t="shared" si="10039"/>
        <v>0</v>
      </c>
      <c r="K2173" s="166">
        <f t="shared" si="10039"/>
        <v>0</v>
      </c>
      <c r="L2173" s="166">
        <f t="shared" si="10039"/>
        <v>0</v>
      </c>
      <c r="M2173" s="166">
        <f t="shared" si="10039"/>
        <v>0</v>
      </c>
      <c r="N2173" s="166">
        <f t="shared" si="10039"/>
        <v>0</v>
      </c>
      <c r="O2173" s="166">
        <f t="shared" si="10039"/>
        <v>0</v>
      </c>
      <c r="P2173" s="166">
        <f t="shared" si="10039"/>
        <v>0</v>
      </c>
      <c r="Q2173" s="166">
        <f t="shared" si="10039"/>
        <v>0</v>
      </c>
      <c r="R2173" s="166">
        <f t="shared" si="10039"/>
        <v>0</v>
      </c>
      <c r="S2173" s="166">
        <f t="shared" si="10039"/>
        <v>0</v>
      </c>
      <c r="T2173" s="166">
        <f t="shared" si="10039"/>
        <v>0</v>
      </c>
      <c r="U2173" s="166">
        <f t="shared" si="10039"/>
        <v>0</v>
      </c>
      <c r="W2173" s="166">
        <f t="shared" si="10040"/>
        <v>0</v>
      </c>
      <c r="X2173" s="166">
        <f t="shared" si="10040"/>
        <v>0</v>
      </c>
      <c r="Y2173" s="166">
        <f t="shared" si="10040"/>
        <v>0</v>
      </c>
      <c r="Z2173" s="166">
        <f t="shared" si="10040"/>
        <v>0</v>
      </c>
      <c r="AA2173" s="166">
        <f t="shared" si="10040"/>
        <v>0</v>
      </c>
      <c r="AB2173" s="166">
        <f t="shared" si="10040"/>
        <v>0</v>
      </c>
      <c r="AC2173" s="166">
        <f t="shared" si="10040"/>
        <v>0</v>
      </c>
      <c r="AD2173" s="166">
        <f t="shared" si="10040"/>
        <v>0</v>
      </c>
      <c r="AE2173" s="166">
        <f t="shared" si="10040"/>
        <v>0</v>
      </c>
      <c r="AF2173" s="166">
        <f t="shared" si="10040"/>
        <v>0</v>
      </c>
      <c r="AG2173" s="166">
        <f t="shared" si="10040"/>
        <v>0</v>
      </c>
      <c r="AH2173" s="166">
        <f t="shared" si="10040"/>
        <v>0</v>
      </c>
      <c r="AJ2173" s="166">
        <f t="shared" si="10025"/>
        <v>0</v>
      </c>
      <c r="AK2173" s="166">
        <f t="shared" si="10041"/>
        <v>0</v>
      </c>
      <c r="AL2173" s="166">
        <f t="shared" si="10041"/>
        <v>0</v>
      </c>
      <c r="AM2173" s="166">
        <f t="shared" si="10041"/>
        <v>0</v>
      </c>
      <c r="AN2173" s="166">
        <f t="shared" si="10041"/>
        <v>0</v>
      </c>
      <c r="AO2173" s="166">
        <f t="shared" si="10041"/>
        <v>0</v>
      </c>
      <c r="AP2173" s="166">
        <f t="shared" si="10041"/>
        <v>0</v>
      </c>
      <c r="AQ2173" s="166">
        <f t="shared" si="10041"/>
        <v>0</v>
      </c>
      <c r="AR2173" s="166">
        <f t="shared" si="10041"/>
        <v>0</v>
      </c>
      <c r="AS2173" s="166">
        <f t="shared" si="10041"/>
        <v>0</v>
      </c>
      <c r="AT2173" s="166">
        <f t="shared" si="10041"/>
        <v>0</v>
      </c>
      <c r="AU2173" s="166">
        <f t="shared" si="10041"/>
        <v>0</v>
      </c>
      <c r="AW2173" s="166">
        <f t="shared" si="10042"/>
        <v>0</v>
      </c>
      <c r="AX2173" s="166">
        <f t="shared" si="10042"/>
        <v>0</v>
      </c>
      <c r="AY2173" s="166">
        <f t="shared" si="10042"/>
        <v>0</v>
      </c>
      <c r="AZ2173" s="166">
        <f t="shared" si="10042"/>
        <v>0</v>
      </c>
      <c r="BA2173" s="166">
        <f t="shared" si="10042"/>
        <v>0</v>
      </c>
      <c r="BB2173" s="166">
        <f t="shared" si="10042"/>
        <v>0</v>
      </c>
      <c r="BC2173" s="166">
        <f t="shared" si="10042"/>
        <v>0</v>
      </c>
      <c r="BD2173" s="166">
        <f t="shared" si="10042"/>
        <v>0</v>
      </c>
      <c r="BE2173" s="166">
        <f t="shared" si="10042"/>
        <v>0</v>
      </c>
      <c r="BF2173" s="166">
        <f t="shared" si="10042"/>
        <v>0</v>
      </c>
      <c r="BG2173" s="166">
        <f t="shared" si="10042"/>
        <v>0</v>
      </c>
      <c r="BH2173" s="166">
        <f t="shared" si="10042"/>
        <v>79623</v>
      </c>
    </row>
    <row r="2174" spans="1:60" ht="16.5" customHeight="1" outlineLevel="1" x14ac:dyDescent="0.25">
      <c r="A2174" s="2">
        <f t="shared" si="10029"/>
        <v>64</v>
      </c>
      <c r="B2174" s="86" t="str">
        <f t="shared" si="10038"/>
        <v>TBD</v>
      </c>
      <c r="C2174" s="86" t="str">
        <f t="shared" si="10038"/>
        <v>FLISR Line Sensing Server Installation</v>
      </c>
      <c r="D2174" s="2" t="str">
        <f t="shared" si="10038"/>
        <v>TBD</v>
      </c>
      <c r="E2174" s="141" t="str">
        <f t="shared" si="10038"/>
        <v>FLISR Line Sensing Server Installation</v>
      </c>
      <c r="I2174" s="178">
        <v>0</v>
      </c>
      <c r="J2174" s="166">
        <f t="shared" si="10039"/>
        <v>0</v>
      </c>
      <c r="K2174" s="166">
        <f t="shared" si="10039"/>
        <v>0</v>
      </c>
      <c r="L2174" s="166">
        <f t="shared" si="10039"/>
        <v>0</v>
      </c>
      <c r="M2174" s="166">
        <f t="shared" si="10039"/>
        <v>0</v>
      </c>
      <c r="N2174" s="166">
        <f t="shared" si="10039"/>
        <v>0</v>
      </c>
      <c r="O2174" s="166">
        <f t="shared" si="10039"/>
        <v>0</v>
      </c>
      <c r="P2174" s="166">
        <f t="shared" si="10039"/>
        <v>0</v>
      </c>
      <c r="Q2174" s="166">
        <f t="shared" si="10039"/>
        <v>0</v>
      </c>
      <c r="R2174" s="166">
        <f t="shared" si="10039"/>
        <v>0</v>
      </c>
      <c r="S2174" s="166">
        <f t="shared" si="10039"/>
        <v>0</v>
      </c>
      <c r="T2174" s="166">
        <f t="shared" si="10039"/>
        <v>0</v>
      </c>
      <c r="U2174" s="166">
        <f t="shared" si="10039"/>
        <v>0</v>
      </c>
      <c r="W2174" s="166">
        <f t="shared" si="10040"/>
        <v>0</v>
      </c>
      <c r="X2174" s="166">
        <f t="shared" si="10040"/>
        <v>0</v>
      </c>
      <c r="Y2174" s="166">
        <f t="shared" si="10040"/>
        <v>0</v>
      </c>
      <c r="Z2174" s="166">
        <f t="shared" si="10040"/>
        <v>0</v>
      </c>
      <c r="AA2174" s="166">
        <f t="shared" si="10040"/>
        <v>0</v>
      </c>
      <c r="AB2174" s="166">
        <f t="shared" si="10040"/>
        <v>0</v>
      </c>
      <c r="AC2174" s="166">
        <f t="shared" si="10040"/>
        <v>0</v>
      </c>
      <c r="AD2174" s="166">
        <f t="shared" si="10040"/>
        <v>0</v>
      </c>
      <c r="AE2174" s="166">
        <f t="shared" si="10040"/>
        <v>0</v>
      </c>
      <c r="AF2174" s="166">
        <f t="shared" si="10040"/>
        <v>0</v>
      </c>
      <c r="AG2174" s="166">
        <f t="shared" si="10040"/>
        <v>0</v>
      </c>
      <c r="AH2174" s="166">
        <f t="shared" si="10040"/>
        <v>0</v>
      </c>
      <c r="AJ2174" s="166">
        <f t="shared" si="10025"/>
        <v>0</v>
      </c>
      <c r="AK2174" s="166">
        <f t="shared" si="10041"/>
        <v>0</v>
      </c>
      <c r="AL2174" s="166">
        <f t="shared" si="10041"/>
        <v>0</v>
      </c>
      <c r="AM2174" s="166">
        <f t="shared" si="10041"/>
        <v>0</v>
      </c>
      <c r="AN2174" s="166">
        <f t="shared" si="10041"/>
        <v>0</v>
      </c>
      <c r="AO2174" s="166">
        <f t="shared" si="10041"/>
        <v>0</v>
      </c>
      <c r="AP2174" s="166">
        <f t="shared" si="10041"/>
        <v>0</v>
      </c>
      <c r="AQ2174" s="166">
        <f t="shared" si="10041"/>
        <v>0</v>
      </c>
      <c r="AR2174" s="166">
        <f t="shared" si="10041"/>
        <v>0</v>
      </c>
      <c r="AS2174" s="166">
        <f t="shared" si="10041"/>
        <v>0</v>
      </c>
      <c r="AT2174" s="166">
        <f t="shared" si="10041"/>
        <v>0</v>
      </c>
      <c r="AU2174" s="166">
        <f t="shared" si="10041"/>
        <v>0</v>
      </c>
      <c r="AW2174" s="166">
        <f t="shared" si="10042"/>
        <v>0</v>
      </c>
      <c r="AX2174" s="166">
        <f t="shared" si="10042"/>
        <v>0</v>
      </c>
      <c r="AY2174" s="166">
        <f t="shared" si="10042"/>
        <v>0</v>
      </c>
      <c r="AZ2174" s="166">
        <f t="shared" si="10042"/>
        <v>0</v>
      </c>
      <c r="BA2174" s="166">
        <f t="shared" si="10042"/>
        <v>0</v>
      </c>
      <c r="BB2174" s="166">
        <f t="shared" si="10042"/>
        <v>0</v>
      </c>
      <c r="BC2174" s="166">
        <f t="shared" si="10042"/>
        <v>0</v>
      </c>
      <c r="BD2174" s="166">
        <f t="shared" si="10042"/>
        <v>0</v>
      </c>
      <c r="BE2174" s="166">
        <f t="shared" si="10042"/>
        <v>500000</v>
      </c>
      <c r="BF2174" s="166">
        <f t="shared" si="10042"/>
        <v>500000</v>
      </c>
      <c r="BG2174" s="166">
        <f t="shared" si="10042"/>
        <v>500000</v>
      </c>
      <c r="BH2174" s="166">
        <f t="shared" si="10042"/>
        <v>500000</v>
      </c>
    </row>
    <row r="2175" spans="1:60" ht="16.5" hidden="1" customHeight="1" outlineLevel="1" x14ac:dyDescent="0.25">
      <c r="A2175" s="2">
        <f t="shared" ref="A2175:A2206" si="10043">A124</f>
        <v>65</v>
      </c>
      <c r="B2175" s="86">
        <f t="shared" si="10038"/>
        <v>0</v>
      </c>
      <c r="C2175" s="86">
        <f t="shared" si="10038"/>
        <v>0</v>
      </c>
      <c r="D2175" s="2">
        <f t="shared" si="10038"/>
        <v>0</v>
      </c>
      <c r="E2175" s="141">
        <f t="shared" si="10038"/>
        <v>0</v>
      </c>
      <c r="I2175" s="178">
        <v>0</v>
      </c>
      <c r="J2175" s="166">
        <f t="shared" si="10039"/>
        <v>0</v>
      </c>
      <c r="K2175" s="166">
        <f t="shared" si="10039"/>
        <v>0</v>
      </c>
      <c r="L2175" s="166">
        <f t="shared" si="10039"/>
        <v>0</v>
      </c>
      <c r="M2175" s="166">
        <f t="shared" si="10039"/>
        <v>0</v>
      </c>
      <c r="N2175" s="166">
        <f t="shared" si="10039"/>
        <v>0</v>
      </c>
      <c r="O2175" s="166">
        <f t="shared" si="10039"/>
        <v>0</v>
      </c>
      <c r="P2175" s="166">
        <f t="shared" si="10039"/>
        <v>0</v>
      </c>
      <c r="Q2175" s="166">
        <f t="shared" si="10039"/>
        <v>0</v>
      </c>
      <c r="R2175" s="166">
        <f t="shared" si="10039"/>
        <v>0</v>
      </c>
      <c r="S2175" s="166">
        <f t="shared" si="10039"/>
        <v>0</v>
      </c>
      <c r="T2175" s="166">
        <f t="shared" si="10039"/>
        <v>0</v>
      </c>
      <c r="U2175" s="166">
        <f t="shared" si="10039"/>
        <v>0</v>
      </c>
      <c r="W2175" s="166">
        <f t="shared" si="10040"/>
        <v>0</v>
      </c>
      <c r="X2175" s="166">
        <f t="shared" si="10040"/>
        <v>0</v>
      </c>
      <c r="Y2175" s="166">
        <f t="shared" si="10040"/>
        <v>0</v>
      </c>
      <c r="Z2175" s="166">
        <f t="shared" si="10040"/>
        <v>0</v>
      </c>
      <c r="AA2175" s="166">
        <f t="shared" si="10040"/>
        <v>0</v>
      </c>
      <c r="AB2175" s="166">
        <f t="shared" si="10040"/>
        <v>0</v>
      </c>
      <c r="AC2175" s="166">
        <f t="shared" si="10040"/>
        <v>0</v>
      </c>
      <c r="AD2175" s="166">
        <f t="shared" si="10040"/>
        <v>0</v>
      </c>
      <c r="AE2175" s="166">
        <f t="shared" si="10040"/>
        <v>0</v>
      </c>
      <c r="AF2175" s="166">
        <f t="shared" si="10040"/>
        <v>0</v>
      </c>
      <c r="AG2175" s="166">
        <f t="shared" si="10040"/>
        <v>0</v>
      </c>
      <c r="AH2175" s="166">
        <f t="shared" si="10040"/>
        <v>0</v>
      </c>
      <c r="AJ2175" s="166">
        <f t="shared" si="10025"/>
        <v>0</v>
      </c>
      <c r="AK2175" s="166">
        <f t="shared" si="10041"/>
        <v>0</v>
      </c>
      <c r="AL2175" s="166">
        <f t="shared" si="10041"/>
        <v>0</v>
      </c>
      <c r="AM2175" s="166">
        <f t="shared" si="10041"/>
        <v>0</v>
      </c>
      <c r="AN2175" s="166">
        <f t="shared" si="10041"/>
        <v>0</v>
      </c>
      <c r="AO2175" s="166">
        <f t="shared" si="10041"/>
        <v>0</v>
      </c>
      <c r="AP2175" s="166">
        <f t="shared" si="10041"/>
        <v>0</v>
      </c>
      <c r="AQ2175" s="166">
        <f t="shared" si="10041"/>
        <v>0</v>
      </c>
      <c r="AR2175" s="166">
        <f t="shared" si="10041"/>
        <v>0</v>
      </c>
      <c r="AS2175" s="166">
        <f t="shared" si="10041"/>
        <v>0</v>
      </c>
      <c r="AT2175" s="166">
        <f t="shared" si="10041"/>
        <v>0</v>
      </c>
      <c r="AU2175" s="166">
        <f t="shared" si="10041"/>
        <v>0</v>
      </c>
      <c r="AW2175" s="166">
        <f t="shared" si="10042"/>
        <v>0</v>
      </c>
      <c r="AX2175" s="166">
        <f t="shared" si="10042"/>
        <v>0</v>
      </c>
      <c r="AY2175" s="166">
        <f t="shared" si="10042"/>
        <v>0</v>
      </c>
      <c r="AZ2175" s="166">
        <f t="shared" si="10042"/>
        <v>0</v>
      </c>
      <c r="BA2175" s="166">
        <f t="shared" si="10042"/>
        <v>0</v>
      </c>
      <c r="BB2175" s="166">
        <f t="shared" si="10042"/>
        <v>0</v>
      </c>
      <c r="BC2175" s="166">
        <f t="shared" si="10042"/>
        <v>0</v>
      </c>
      <c r="BD2175" s="166">
        <f t="shared" si="10042"/>
        <v>0</v>
      </c>
      <c r="BE2175" s="166">
        <f t="shared" si="10042"/>
        <v>0</v>
      </c>
      <c r="BF2175" s="166">
        <f t="shared" si="10042"/>
        <v>0</v>
      </c>
      <c r="BG2175" s="166">
        <f t="shared" si="10042"/>
        <v>0</v>
      </c>
      <c r="BH2175" s="166">
        <f t="shared" si="10042"/>
        <v>0</v>
      </c>
    </row>
    <row r="2176" spans="1:60" ht="16.5" hidden="1" customHeight="1" outlineLevel="1" x14ac:dyDescent="0.25">
      <c r="A2176" s="2">
        <f t="shared" si="10043"/>
        <v>66</v>
      </c>
      <c r="B2176" s="86">
        <f t="shared" si="10038"/>
        <v>0</v>
      </c>
      <c r="C2176" s="86">
        <f t="shared" si="10038"/>
        <v>0</v>
      </c>
      <c r="D2176" s="2">
        <f t="shared" si="10038"/>
        <v>0</v>
      </c>
      <c r="E2176" s="141">
        <f t="shared" si="10038"/>
        <v>0</v>
      </c>
      <c r="I2176" s="178">
        <v>0</v>
      </c>
      <c r="J2176" s="166">
        <f t="shared" ref="J2176:U2185" si="10044">+(SUMIFS(J$392:J$607,$A$392:$A$607,$A2176,$D$392:$D$607,$D2176))-(SUMIFS(J$828:J$1043,$A$828:$A$1043,$A2176,$D$828:$D$1043,$D2176))+(SUMIFS(J$1046:J$1237,$A$1046:$A$1237,$A2176,$D$1046:$D$1237,$D2176))-(SUMIFS(J$1848:J$2052,$A$1848:$A$2052,$A2176,$D$1848:$D$2052,$D2176))</f>
        <v>0</v>
      </c>
      <c r="K2176" s="166">
        <f t="shared" si="10044"/>
        <v>0</v>
      </c>
      <c r="L2176" s="166">
        <f t="shared" si="10044"/>
        <v>0</v>
      </c>
      <c r="M2176" s="166">
        <f t="shared" si="10044"/>
        <v>0</v>
      </c>
      <c r="N2176" s="166">
        <f t="shared" si="10044"/>
        <v>0</v>
      </c>
      <c r="O2176" s="166">
        <f t="shared" si="10044"/>
        <v>0</v>
      </c>
      <c r="P2176" s="166">
        <f t="shared" si="10044"/>
        <v>0</v>
      </c>
      <c r="Q2176" s="166">
        <f t="shared" si="10044"/>
        <v>0</v>
      </c>
      <c r="R2176" s="166">
        <f t="shared" si="10044"/>
        <v>0</v>
      </c>
      <c r="S2176" s="166">
        <f t="shared" si="10044"/>
        <v>0</v>
      </c>
      <c r="T2176" s="166">
        <f t="shared" si="10044"/>
        <v>0</v>
      </c>
      <c r="U2176" s="166">
        <f t="shared" si="10044"/>
        <v>0</v>
      </c>
      <c r="W2176" s="166">
        <f t="shared" ref="W2176:AH2185" si="10045">+(SUMIFS(W$392:W$607,$A$392:$A$607,$A2176,$D$392:$D$607,$D2176))-(SUMIFS(W$828:W$1043,$A$828:$A$1043,$A2176,$D$828:$D$1043,$D2176))+(SUMIFS(W$1046:W$1237,$A$1046:$A$1237,$A2176,$D$1046:$D$1237,$D2176))-(SUMIFS(W$1848:W$2052,$A$1848:$A$2052,$A2176,$D$1848:$D$2052,$D2176))</f>
        <v>0</v>
      </c>
      <c r="X2176" s="166">
        <f t="shared" si="10045"/>
        <v>0</v>
      </c>
      <c r="Y2176" s="166">
        <f t="shared" si="10045"/>
        <v>0</v>
      </c>
      <c r="Z2176" s="166">
        <f t="shared" si="10045"/>
        <v>0</v>
      </c>
      <c r="AA2176" s="166">
        <f t="shared" si="10045"/>
        <v>0</v>
      </c>
      <c r="AB2176" s="166">
        <f t="shared" si="10045"/>
        <v>0</v>
      </c>
      <c r="AC2176" s="166">
        <f t="shared" si="10045"/>
        <v>0</v>
      </c>
      <c r="AD2176" s="166">
        <f t="shared" si="10045"/>
        <v>0</v>
      </c>
      <c r="AE2176" s="166">
        <f t="shared" si="10045"/>
        <v>0</v>
      </c>
      <c r="AF2176" s="166">
        <f t="shared" si="10045"/>
        <v>0</v>
      </c>
      <c r="AG2176" s="166">
        <f t="shared" si="10045"/>
        <v>0</v>
      </c>
      <c r="AH2176" s="166">
        <f t="shared" si="10045"/>
        <v>0</v>
      </c>
      <c r="AJ2176" s="166">
        <f t="shared" si="10025"/>
        <v>0</v>
      </c>
      <c r="AK2176" s="166">
        <f t="shared" ref="AK2176:AU2185" si="10046">+(SUMIFS(AK$392:AK$607,$A$392:$A$607,$A2176,$D$392:$D$607,$D2176))-(SUMIFS(AK$828:AK$1043,$A$828:$A$1043,$A2176,$D$828:$D$1043,$D2176))+(SUMIFS(AK$1046:AK$1237,$A$1046:$A$1237,$A2176,$D$1046:$D$1237,$D2176))-(SUMIFS(AK$1848:AK$2052,$A$1848:$A$2052,$A2176,$D$1848:$D$2052,$D2176))</f>
        <v>0</v>
      </c>
      <c r="AL2176" s="166">
        <f t="shared" si="10046"/>
        <v>0</v>
      </c>
      <c r="AM2176" s="166">
        <f t="shared" si="10046"/>
        <v>0</v>
      </c>
      <c r="AN2176" s="166">
        <f t="shared" si="10046"/>
        <v>0</v>
      </c>
      <c r="AO2176" s="166">
        <f t="shared" si="10046"/>
        <v>0</v>
      </c>
      <c r="AP2176" s="166">
        <f t="shared" si="10046"/>
        <v>0</v>
      </c>
      <c r="AQ2176" s="166">
        <f t="shared" si="10046"/>
        <v>0</v>
      </c>
      <c r="AR2176" s="166">
        <f t="shared" si="10046"/>
        <v>0</v>
      </c>
      <c r="AS2176" s="166">
        <f t="shared" si="10046"/>
        <v>0</v>
      </c>
      <c r="AT2176" s="166">
        <f t="shared" si="10046"/>
        <v>0</v>
      </c>
      <c r="AU2176" s="166">
        <f t="shared" si="10046"/>
        <v>0</v>
      </c>
      <c r="AW2176" s="166">
        <f t="shared" ref="AW2176:BH2185" si="10047">+(SUMIFS(AW$392:AW$607,$A$392:$A$607,$A2176,$D$392:$D$607,$D2176))-(SUMIFS(AW$828:AW$1043,$A$828:$A$1043,$A2176,$D$828:$D$1043,$D2176))+(SUMIFS(AW$1046:AW$1237,$A$1046:$A$1237,$A2176,$D$1046:$D$1237,$D2176))-(SUMIFS(AW$1848:AW$2052,$A$1848:$A$2052,$A2176,$D$1848:$D$2052,$D2176))</f>
        <v>0</v>
      </c>
      <c r="AX2176" s="166">
        <f t="shared" si="10047"/>
        <v>0</v>
      </c>
      <c r="AY2176" s="166">
        <f t="shared" si="10047"/>
        <v>0</v>
      </c>
      <c r="AZ2176" s="166">
        <f t="shared" si="10047"/>
        <v>0</v>
      </c>
      <c r="BA2176" s="166">
        <f t="shared" si="10047"/>
        <v>0</v>
      </c>
      <c r="BB2176" s="166">
        <f t="shared" si="10047"/>
        <v>0</v>
      </c>
      <c r="BC2176" s="166">
        <f t="shared" si="10047"/>
        <v>0</v>
      </c>
      <c r="BD2176" s="166">
        <f t="shared" si="10047"/>
        <v>0</v>
      </c>
      <c r="BE2176" s="166">
        <f t="shared" si="10047"/>
        <v>0</v>
      </c>
      <c r="BF2176" s="166">
        <f t="shared" si="10047"/>
        <v>0</v>
      </c>
      <c r="BG2176" s="166">
        <f t="shared" si="10047"/>
        <v>0</v>
      </c>
      <c r="BH2176" s="166">
        <f t="shared" si="10047"/>
        <v>0</v>
      </c>
    </row>
    <row r="2177" spans="1:60" ht="16.5" hidden="1" customHeight="1" outlineLevel="1" x14ac:dyDescent="0.25">
      <c r="A2177" s="2">
        <f t="shared" si="10043"/>
        <v>67</v>
      </c>
      <c r="B2177" s="86">
        <f t="shared" si="10038"/>
        <v>0</v>
      </c>
      <c r="C2177" s="86">
        <f t="shared" si="10038"/>
        <v>0</v>
      </c>
      <c r="D2177" s="2">
        <f t="shared" si="10038"/>
        <v>0</v>
      </c>
      <c r="E2177" s="141">
        <f t="shared" si="10038"/>
        <v>0</v>
      </c>
      <c r="I2177" s="178">
        <v>0</v>
      </c>
      <c r="J2177" s="166">
        <f t="shared" si="10044"/>
        <v>0</v>
      </c>
      <c r="K2177" s="166">
        <f t="shared" si="10044"/>
        <v>0</v>
      </c>
      <c r="L2177" s="166">
        <f t="shared" si="10044"/>
        <v>0</v>
      </c>
      <c r="M2177" s="166">
        <f t="shared" si="10044"/>
        <v>0</v>
      </c>
      <c r="N2177" s="166">
        <f t="shared" si="10044"/>
        <v>0</v>
      </c>
      <c r="O2177" s="166">
        <f t="shared" si="10044"/>
        <v>0</v>
      </c>
      <c r="P2177" s="166">
        <f t="shared" si="10044"/>
        <v>0</v>
      </c>
      <c r="Q2177" s="166">
        <f t="shared" si="10044"/>
        <v>0</v>
      </c>
      <c r="R2177" s="166">
        <f t="shared" si="10044"/>
        <v>0</v>
      </c>
      <c r="S2177" s="166">
        <f t="shared" si="10044"/>
        <v>0</v>
      </c>
      <c r="T2177" s="166">
        <f t="shared" si="10044"/>
        <v>0</v>
      </c>
      <c r="U2177" s="166">
        <f t="shared" si="10044"/>
        <v>0</v>
      </c>
      <c r="W2177" s="166">
        <f t="shared" si="10045"/>
        <v>0</v>
      </c>
      <c r="X2177" s="166">
        <f t="shared" si="10045"/>
        <v>0</v>
      </c>
      <c r="Y2177" s="166">
        <f t="shared" si="10045"/>
        <v>0</v>
      </c>
      <c r="Z2177" s="166">
        <f t="shared" si="10045"/>
        <v>0</v>
      </c>
      <c r="AA2177" s="166">
        <f t="shared" si="10045"/>
        <v>0</v>
      </c>
      <c r="AB2177" s="166">
        <f t="shared" si="10045"/>
        <v>0</v>
      </c>
      <c r="AC2177" s="166">
        <f t="shared" si="10045"/>
        <v>0</v>
      </c>
      <c r="AD2177" s="166">
        <f t="shared" si="10045"/>
        <v>0</v>
      </c>
      <c r="AE2177" s="166">
        <f t="shared" si="10045"/>
        <v>0</v>
      </c>
      <c r="AF2177" s="166">
        <f t="shared" si="10045"/>
        <v>0</v>
      </c>
      <c r="AG2177" s="166">
        <f t="shared" si="10045"/>
        <v>0</v>
      </c>
      <c r="AH2177" s="166">
        <f t="shared" si="10045"/>
        <v>0</v>
      </c>
      <c r="AJ2177" s="166">
        <f t="shared" si="10025"/>
        <v>0</v>
      </c>
      <c r="AK2177" s="166">
        <f t="shared" si="10046"/>
        <v>0</v>
      </c>
      <c r="AL2177" s="166">
        <f t="shared" si="10046"/>
        <v>0</v>
      </c>
      <c r="AM2177" s="166">
        <f t="shared" si="10046"/>
        <v>0</v>
      </c>
      <c r="AN2177" s="166">
        <f t="shared" si="10046"/>
        <v>0</v>
      </c>
      <c r="AO2177" s="166">
        <f t="shared" si="10046"/>
        <v>0</v>
      </c>
      <c r="AP2177" s="166">
        <f t="shared" si="10046"/>
        <v>0</v>
      </c>
      <c r="AQ2177" s="166">
        <f t="shared" si="10046"/>
        <v>0</v>
      </c>
      <c r="AR2177" s="166">
        <f t="shared" si="10046"/>
        <v>0</v>
      </c>
      <c r="AS2177" s="166">
        <f t="shared" si="10046"/>
        <v>0</v>
      </c>
      <c r="AT2177" s="166">
        <f t="shared" si="10046"/>
        <v>0</v>
      </c>
      <c r="AU2177" s="166">
        <f t="shared" si="10046"/>
        <v>0</v>
      </c>
      <c r="AW2177" s="166">
        <f t="shared" si="10047"/>
        <v>0</v>
      </c>
      <c r="AX2177" s="166">
        <f t="shared" si="10047"/>
        <v>0</v>
      </c>
      <c r="AY2177" s="166">
        <f t="shared" si="10047"/>
        <v>0</v>
      </c>
      <c r="AZ2177" s="166">
        <f t="shared" si="10047"/>
        <v>0</v>
      </c>
      <c r="BA2177" s="166">
        <f t="shared" si="10047"/>
        <v>0</v>
      </c>
      <c r="BB2177" s="166">
        <f t="shared" si="10047"/>
        <v>0</v>
      </c>
      <c r="BC2177" s="166">
        <f t="shared" si="10047"/>
        <v>0</v>
      </c>
      <c r="BD2177" s="166">
        <f t="shared" si="10047"/>
        <v>0</v>
      </c>
      <c r="BE2177" s="166">
        <f t="shared" si="10047"/>
        <v>0</v>
      </c>
      <c r="BF2177" s="166">
        <f t="shared" si="10047"/>
        <v>0</v>
      </c>
      <c r="BG2177" s="166">
        <f t="shared" si="10047"/>
        <v>0</v>
      </c>
      <c r="BH2177" s="166">
        <f t="shared" si="10047"/>
        <v>0</v>
      </c>
    </row>
    <row r="2178" spans="1:60" ht="16.5" hidden="1" customHeight="1" outlineLevel="1" x14ac:dyDescent="0.25">
      <c r="A2178" s="2">
        <f t="shared" si="10043"/>
        <v>68</v>
      </c>
      <c r="B2178" s="86">
        <f t="shared" si="10038"/>
        <v>0</v>
      </c>
      <c r="C2178" s="86">
        <f t="shared" si="10038"/>
        <v>0</v>
      </c>
      <c r="D2178" s="2">
        <f t="shared" si="10038"/>
        <v>0</v>
      </c>
      <c r="E2178" s="141">
        <f t="shared" si="10038"/>
        <v>0</v>
      </c>
      <c r="I2178" s="178">
        <v>0</v>
      </c>
      <c r="J2178" s="166">
        <f t="shared" si="10044"/>
        <v>0</v>
      </c>
      <c r="K2178" s="166">
        <f t="shared" si="10044"/>
        <v>0</v>
      </c>
      <c r="L2178" s="166">
        <f t="shared" si="10044"/>
        <v>0</v>
      </c>
      <c r="M2178" s="166">
        <f t="shared" si="10044"/>
        <v>0</v>
      </c>
      <c r="N2178" s="166">
        <f t="shared" si="10044"/>
        <v>0</v>
      </c>
      <c r="O2178" s="166">
        <f t="shared" si="10044"/>
        <v>0</v>
      </c>
      <c r="P2178" s="166">
        <f t="shared" si="10044"/>
        <v>0</v>
      </c>
      <c r="Q2178" s="166">
        <f t="shared" si="10044"/>
        <v>0</v>
      </c>
      <c r="R2178" s="166">
        <f t="shared" si="10044"/>
        <v>0</v>
      </c>
      <c r="S2178" s="166">
        <f t="shared" si="10044"/>
        <v>0</v>
      </c>
      <c r="T2178" s="166">
        <f t="shared" si="10044"/>
        <v>0</v>
      </c>
      <c r="U2178" s="166">
        <f t="shared" si="10044"/>
        <v>0</v>
      </c>
      <c r="W2178" s="166">
        <f t="shared" si="10045"/>
        <v>0</v>
      </c>
      <c r="X2178" s="166">
        <f t="shared" si="10045"/>
        <v>0</v>
      </c>
      <c r="Y2178" s="166">
        <f t="shared" si="10045"/>
        <v>0</v>
      </c>
      <c r="Z2178" s="166">
        <f t="shared" si="10045"/>
        <v>0</v>
      </c>
      <c r="AA2178" s="166">
        <f t="shared" si="10045"/>
        <v>0</v>
      </c>
      <c r="AB2178" s="166">
        <f t="shared" si="10045"/>
        <v>0</v>
      </c>
      <c r="AC2178" s="166">
        <f t="shared" si="10045"/>
        <v>0</v>
      </c>
      <c r="AD2178" s="166">
        <f t="shared" si="10045"/>
        <v>0</v>
      </c>
      <c r="AE2178" s="166">
        <f t="shared" si="10045"/>
        <v>0</v>
      </c>
      <c r="AF2178" s="166">
        <f t="shared" si="10045"/>
        <v>0</v>
      </c>
      <c r="AG2178" s="166">
        <f t="shared" si="10045"/>
        <v>0</v>
      </c>
      <c r="AH2178" s="166">
        <f t="shared" si="10045"/>
        <v>0</v>
      </c>
      <c r="AJ2178" s="166">
        <f t="shared" si="10025"/>
        <v>0</v>
      </c>
      <c r="AK2178" s="166">
        <f t="shared" si="10046"/>
        <v>0</v>
      </c>
      <c r="AL2178" s="166">
        <f t="shared" si="10046"/>
        <v>0</v>
      </c>
      <c r="AM2178" s="166">
        <f t="shared" si="10046"/>
        <v>0</v>
      </c>
      <c r="AN2178" s="166">
        <f t="shared" si="10046"/>
        <v>0</v>
      </c>
      <c r="AO2178" s="166">
        <f t="shared" si="10046"/>
        <v>0</v>
      </c>
      <c r="AP2178" s="166">
        <f t="shared" si="10046"/>
        <v>0</v>
      </c>
      <c r="AQ2178" s="166">
        <f t="shared" si="10046"/>
        <v>0</v>
      </c>
      <c r="AR2178" s="166">
        <f t="shared" si="10046"/>
        <v>0</v>
      </c>
      <c r="AS2178" s="166">
        <f t="shared" si="10046"/>
        <v>0</v>
      </c>
      <c r="AT2178" s="166">
        <f t="shared" si="10046"/>
        <v>0</v>
      </c>
      <c r="AU2178" s="166">
        <f t="shared" si="10046"/>
        <v>0</v>
      </c>
      <c r="AW2178" s="166">
        <f t="shared" si="10047"/>
        <v>0</v>
      </c>
      <c r="AX2178" s="166">
        <f t="shared" si="10047"/>
        <v>0</v>
      </c>
      <c r="AY2178" s="166">
        <f t="shared" si="10047"/>
        <v>0</v>
      </c>
      <c r="AZ2178" s="166">
        <f t="shared" si="10047"/>
        <v>0</v>
      </c>
      <c r="BA2178" s="166">
        <f t="shared" si="10047"/>
        <v>0</v>
      </c>
      <c r="BB2178" s="166">
        <f t="shared" si="10047"/>
        <v>0</v>
      </c>
      <c r="BC2178" s="166">
        <f t="shared" si="10047"/>
        <v>0</v>
      </c>
      <c r="BD2178" s="166">
        <f t="shared" si="10047"/>
        <v>0</v>
      </c>
      <c r="BE2178" s="166">
        <f t="shared" si="10047"/>
        <v>0</v>
      </c>
      <c r="BF2178" s="166">
        <f t="shared" si="10047"/>
        <v>0</v>
      </c>
      <c r="BG2178" s="166">
        <f t="shared" si="10047"/>
        <v>0</v>
      </c>
      <c r="BH2178" s="166">
        <f t="shared" si="10047"/>
        <v>0</v>
      </c>
    </row>
    <row r="2179" spans="1:60" ht="16.5" hidden="1" customHeight="1" outlineLevel="1" x14ac:dyDescent="0.25">
      <c r="A2179" s="2">
        <f t="shared" si="10043"/>
        <v>69</v>
      </c>
      <c r="B2179" s="86">
        <f t="shared" si="10038"/>
        <v>0</v>
      </c>
      <c r="C2179" s="86">
        <f t="shared" si="10038"/>
        <v>0</v>
      </c>
      <c r="D2179" s="2">
        <f t="shared" si="10038"/>
        <v>0</v>
      </c>
      <c r="E2179" s="141">
        <f t="shared" si="10038"/>
        <v>0</v>
      </c>
      <c r="I2179" s="178">
        <v>0</v>
      </c>
      <c r="J2179" s="166">
        <f t="shared" si="10044"/>
        <v>0</v>
      </c>
      <c r="K2179" s="166">
        <f t="shared" si="10044"/>
        <v>0</v>
      </c>
      <c r="L2179" s="166">
        <f t="shared" si="10044"/>
        <v>0</v>
      </c>
      <c r="M2179" s="166">
        <f t="shared" si="10044"/>
        <v>0</v>
      </c>
      <c r="N2179" s="166">
        <f t="shared" si="10044"/>
        <v>0</v>
      </c>
      <c r="O2179" s="166">
        <f t="shared" si="10044"/>
        <v>0</v>
      </c>
      <c r="P2179" s="166">
        <f t="shared" si="10044"/>
        <v>0</v>
      </c>
      <c r="Q2179" s="166">
        <f t="shared" si="10044"/>
        <v>0</v>
      </c>
      <c r="R2179" s="166">
        <f t="shared" si="10044"/>
        <v>0</v>
      </c>
      <c r="S2179" s="166">
        <f t="shared" si="10044"/>
        <v>0</v>
      </c>
      <c r="T2179" s="166">
        <f t="shared" si="10044"/>
        <v>0</v>
      </c>
      <c r="U2179" s="166">
        <f t="shared" si="10044"/>
        <v>0</v>
      </c>
      <c r="W2179" s="166">
        <f t="shared" si="10045"/>
        <v>0</v>
      </c>
      <c r="X2179" s="166">
        <f t="shared" si="10045"/>
        <v>0</v>
      </c>
      <c r="Y2179" s="166">
        <f t="shared" si="10045"/>
        <v>0</v>
      </c>
      <c r="Z2179" s="166">
        <f t="shared" si="10045"/>
        <v>0</v>
      </c>
      <c r="AA2179" s="166">
        <f t="shared" si="10045"/>
        <v>0</v>
      </c>
      <c r="AB2179" s="166">
        <f t="shared" si="10045"/>
        <v>0</v>
      </c>
      <c r="AC2179" s="166">
        <f t="shared" si="10045"/>
        <v>0</v>
      </c>
      <c r="AD2179" s="166">
        <f t="shared" si="10045"/>
        <v>0</v>
      </c>
      <c r="AE2179" s="166">
        <f t="shared" si="10045"/>
        <v>0</v>
      </c>
      <c r="AF2179" s="166">
        <f t="shared" si="10045"/>
        <v>0</v>
      </c>
      <c r="AG2179" s="166">
        <f t="shared" si="10045"/>
        <v>0</v>
      </c>
      <c r="AH2179" s="166">
        <f t="shared" si="10045"/>
        <v>0</v>
      </c>
      <c r="AJ2179" s="166">
        <f t="shared" si="10025"/>
        <v>0</v>
      </c>
      <c r="AK2179" s="166">
        <f t="shared" si="10046"/>
        <v>0</v>
      </c>
      <c r="AL2179" s="166">
        <f t="shared" si="10046"/>
        <v>0</v>
      </c>
      <c r="AM2179" s="166">
        <f t="shared" si="10046"/>
        <v>0</v>
      </c>
      <c r="AN2179" s="166">
        <f t="shared" si="10046"/>
        <v>0</v>
      </c>
      <c r="AO2179" s="166">
        <f t="shared" si="10046"/>
        <v>0</v>
      </c>
      <c r="AP2179" s="166">
        <f t="shared" si="10046"/>
        <v>0</v>
      </c>
      <c r="AQ2179" s="166">
        <f t="shared" si="10046"/>
        <v>0</v>
      </c>
      <c r="AR2179" s="166">
        <f t="shared" si="10046"/>
        <v>0</v>
      </c>
      <c r="AS2179" s="166">
        <f t="shared" si="10046"/>
        <v>0</v>
      </c>
      <c r="AT2179" s="166">
        <f t="shared" si="10046"/>
        <v>0</v>
      </c>
      <c r="AU2179" s="166">
        <f t="shared" si="10046"/>
        <v>0</v>
      </c>
      <c r="AW2179" s="166">
        <f t="shared" si="10047"/>
        <v>0</v>
      </c>
      <c r="AX2179" s="166">
        <f t="shared" si="10047"/>
        <v>0</v>
      </c>
      <c r="AY2179" s="166">
        <f t="shared" si="10047"/>
        <v>0</v>
      </c>
      <c r="AZ2179" s="166">
        <f t="shared" si="10047"/>
        <v>0</v>
      </c>
      <c r="BA2179" s="166">
        <f t="shared" si="10047"/>
        <v>0</v>
      </c>
      <c r="BB2179" s="166">
        <f t="shared" si="10047"/>
        <v>0</v>
      </c>
      <c r="BC2179" s="166">
        <f t="shared" si="10047"/>
        <v>0</v>
      </c>
      <c r="BD2179" s="166">
        <f t="shared" si="10047"/>
        <v>0</v>
      </c>
      <c r="BE2179" s="166">
        <f t="shared" si="10047"/>
        <v>0</v>
      </c>
      <c r="BF2179" s="166">
        <f t="shared" si="10047"/>
        <v>0</v>
      </c>
      <c r="BG2179" s="166">
        <f t="shared" si="10047"/>
        <v>0</v>
      </c>
      <c r="BH2179" s="166">
        <f t="shared" si="10047"/>
        <v>0</v>
      </c>
    </row>
    <row r="2180" spans="1:60" ht="16.5" hidden="1" customHeight="1" outlineLevel="1" x14ac:dyDescent="0.25">
      <c r="A2180" s="2">
        <f t="shared" si="10043"/>
        <v>70</v>
      </c>
      <c r="B2180" s="86">
        <f t="shared" si="10038"/>
        <v>0</v>
      </c>
      <c r="C2180" s="86">
        <f t="shared" si="10038"/>
        <v>0</v>
      </c>
      <c r="D2180" s="2">
        <f t="shared" si="10038"/>
        <v>0</v>
      </c>
      <c r="E2180" s="141">
        <f t="shared" si="10038"/>
        <v>0</v>
      </c>
      <c r="I2180" s="178">
        <v>0</v>
      </c>
      <c r="J2180" s="166">
        <f t="shared" si="10044"/>
        <v>0</v>
      </c>
      <c r="K2180" s="166">
        <f t="shared" si="10044"/>
        <v>0</v>
      </c>
      <c r="L2180" s="166">
        <f t="shared" si="10044"/>
        <v>0</v>
      </c>
      <c r="M2180" s="166">
        <f t="shared" si="10044"/>
        <v>0</v>
      </c>
      <c r="N2180" s="166">
        <f t="shared" si="10044"/>
        <v>0</v>
      </c>
      <c r="O2180" s="166">
        <f t="shared" si="10044"/>
        <v>0</v>
      </c>
      <c r="P2180" s="166">
        <f t="shared" si="10044"/>
        <v>0</v>
      </c>
      <c r="Q2180" s="166">
        <f t="shared" si="10044"/>
        <v>0</v>
      </c>
      <c r="R2180" s="166">
        <f t="shared" si="10044"/>
        <v>0</v>
      </c>
      <c r="S2180" s="166">
        <f t="shared" si="10044"/>
        <v>0</v>
      </c>
      <c r="T2180" s="166">
        <f t="shared" si="10044"/>
        <v>0</v>
      </c>
      <c r="U2180" s="166">
        <f t="shared" si="10044"/>
        <v>0</v>
      </c>
      <c r="W2180" s="166">
        <f t="shared" si="10045"/>
        <v>0</v>
      </c>
      <c r="X2180" s="166">
        <f t="shared" si="10045"/>
        <v>0</v>
      </c>
      <c r="Y2180" s="166">
        <f t="shared" si="10045"/>
        <v>0</v>
      </c>
      <c r="Z2180" s="166">
        <f t="shared" si="10045"/>
        <v>0</v>
      </c>
      <c r="AA2180" s="166">
        <f t="shared" si="10045"/>
        <v>0</v>
      </c>
      <c r="AB2180" s="166">
        <f t="shared" si="10045"/>
        <v>0</v>
      </c>
      <c r="AC2180" s="166">
        <f t="shared" si="10045"/>
        <v>0</v>
      </c>
      <c r="AD2180" s="166">
        <f t="shared" si="10045"/>
        <v>0</v>
      </c>
      <c r="AE2180" s="166">
        <f t="shared" si="10045"/>
        <v>0</v>
      </c>
      <c r="AF2180" s="166">
        <f t="shared" si="10045"/>
        <v>0</v>
      </c>
      <c r="AG2180" s="166">
        <f t="shared" si="10045"/>
        <v>0</v>
      </c>
      <c r="AH2180" s="166">
        <f t="shared" si="10045"/>
        <v>0</v>
      </c>
      <c r="AJ2180" s="166">
        <f t="shared" si="10025"/>
        <v>0</v>
      </c>
      <c r="AK2180" s="166">
        <f t="shared" si="10046"/>
        <v>0</v>
      </c>
      <c r="AL2180" s="166">
        <f t="shared" si="10046"/>
        <v>0</v>
      </c>
      <c r="AM2180" s="166">
        <f t="shared" si="10046"/>
        <v>0</v>
      </c>
      <c r="AN2180" s="166">
        <f t="shared" si="10046"/>
        <v>0</v>
      </c>
      <c r="AO2180" s="166">
        <f t="shared" si="10046"/>
        <v>0</v>
      </c>
      <c r="AP2180" s="166">
        <f t="shared" si="10046"/>
        <v>0</v>
      </c>
      <c r="AQ2180" s="166">
        <f t="shared" si="10046"/>
        <v>0</v>
      </c>
      <c r="AR2180" s="166">
        <f t="shared" si="10046"/>
        <v>0</v>
      </c>
      <c r="AS2180" s="166">
        <f t="shared" si="10046"/>
        <v>0</v>
      </c>
      <c r="AT2180" s="166">
        <f t="shared" si="10046"/>
        <v>0</v>
      </c>
      <c r="AU2180" s="166">
        <f t="shared" si="10046"/>
        <v>0</v>
      </c>
      <c r="AW2180" s="166">
        <f t="shared" si="10047"/>
        <v>0</v>
      </c>
      <c r="AX2180" s="166">
        <f t="shared" si="10047"/>
        <v>0</v>
      </c>
      <c r="AY2180" s="166">
        <f t="shared" si="10047"/>
        <v>0</v>
      </c>
      <c r="AZ2180" s="166">
        <f t="shared" si="10047"/>
        <v>0</v>
      </c>
      <c r="BA2180" s="166">
        <f t="shared" si="10047"/>
        <v>0</v>
      </c>
      <c r="BB2180" s="166">
        <f t="shared" si="10047"/>
        <v>0</v>
      </c>
      <c r="BC2180" s="166">
        <f t="shared" si="10047"/>
        <v>0</v>
      </c>
      <c r="BD2180" s="166">
        <f t="shared" si="10047"/>
        <v>0</v>
      </c>
      <c r="BE2180" s="166">
        <f t="shared" si="10047"/>
        <v>0</v>
      </c>
      <c r="BF2180" s="166">
        <f t="shared" si="10047"/>
        <v>0</v>
      </c>
      <c r="BG2180" s="166">
        <f t="shared" si="10047"/>
        <v>0</v>
      </c>
      <c r="BH2180" s="166">
        <f t="shared" si="10047"/>
        <v>0</v>
      </c>
    </row>
    <row r="2181" spans="1:60" ht="16.5" hidden="1" customHeight="1" outlineLevel="1" x14ac:dyDescent="0.25">
      <c r="A2181" s="2">
        <f t="shared" si="10043"/>
        <v>71</v>
      </c>
      <c r="B2181" s="86">
        <f t="shared" si="10038"/>
        <v>0</v>
      </c>
      <c r="C2181" s="86">
        <f t="shared" si="10038"/>
        <v>0</v>
      </c>
      <c r="D2181" s="2">
        <f t="shared" si="10038"/>
        <v>0</v>
      </c>
      <c r="E2181" s="141">
        <f t="shared" si="10038"/>
        <v>0</v>
      </c>
      <c r="I2181" s="178">
        <v>0</v>
      </c>
      <c r="J2181" s="166">
        <f t="shared" si="10044"/>
        <v>0</v>
      </c>
      <c r="K2181" s="166">
        <f t="shared" si="10044"/>
        <v>0</v>
      </c>
      <c r="L2181" s="166">
        <f t="shared" si="10044"/>
        <v>0</v>
      </c>
      <c r="M2181" s="166">
        <f t="shared" si="10044"/>
        <v>0</v>
      </c>
      <c r="N2181" s="166">
        <f t="shared" si="10044"/>
        <v>0</v>
      </c>
      <c r="O2181" s="166">
        <f t="shared" si="10044"/>
        <v>0</v>
      </c>
      <c r="P2181" s="166">
        <f t="shared" si="10044"/>
        <v>0</v>
      </c>
      <c r="Q2181" s="166">
        <f t="shared" si="10044"/>
        <v>0</v>
      </c>
      <c r="R2181" s="166">
        <f t="shared" si="10044"/>
        <v>0</v>
      </c>
      <c r="S2181" s="166">
        <f t="shared" si="10044"/>
        <v>0</v>
      </c>
      <c r="T2181" s="166">
        <f t="shared" si="10044"/>
        <v>0</v>
      </c>
      <c r="U2181" s="166">
        <f t="shared" si="10044"/>
        <v>0</v>
      </c>
      <c r="W2181" s="166">
        <f t="shared" si="10045"/>
        <v>0</v>
      </c>
      <c r="X2181" s="166">
        <f t="shared" si="10045"/>
        <v>0</v>
      </c>
      <c r="Y2181" s="166">
        <f t="shared" si="10045"/>
        <v>0</v>
      </c>
      <c r="Z2181" s="166">
        <f t="shared" si="10045"/>
        <v>0</v>
      </c>
      <c r="AA2181" s="166">
        <f t="shared" si="10045"/>
        <v>0</v>
      </c>
      <c r="AB2181" s="166">
        <f t="shared" si="10045"/>
        <v>0</v>
      </c>
      <c r="AC2181" s="166">
        <f t="shared" si="10045"/>
        <v>0</v>
      </c>
      <c r="AD2181" s="166">
        <f t="shared" si="10045"/>
        <v>0</v>
      </c>
      <c r="AE2181" s="166">
        <f t="shared" si="10045"/>
        <v>0</v>
      </c>
      <c r="AF2181" s="166">
        <f t="shared" si="10045"/>
        <v>0</v>
      </c>
      <c r="AG2181" s="166">
        <f t="shared" si="10045"/>
        <v>0</v>
      </c>
      <c r="AH2181" s="166">
        <f t="shared" si="10045"/>
        <v>0</v>
      </c>
      <c r="AJ2181" s="166">
        <f t="shared" si="10025"/>
        <v>0</v>
      </c>
      <c r="AK2181" s="166">
        <f t="shared" si="10046"/>
        <v>0</v>
      </c>
      <c r="AL2181" s="166">
        <f t="shared" si="10046"/>
        <v>0</v>
      </c>
      <c r="AM2181" s="166">
        <f t="shared" si="10046"/>
        <v>0</v>
      </c>
      <c r="AN2181" s="166">
        <f t="shared" si="10046"/>
        <v>0</v>
      </c>
      <c r="AO2181" s="166">
        <f t="shared" si="10046"/>
        <v>0</v>
      </c>
      <c r="AP2181" s="166">
        <f t="shared" si="10046"/>
        <v>0</v>
      </c>
      <c r="AQ2181" s="166">
        <f t="shared" si="10046"/>
        <v>0</v>
      </c>
      <c r="AR2181" s="166">
        <f t="shared" si="10046"/>
        <v>0</v>
      </c>
      <c r="AS2181" s="166">
        <f t="shared" si="10046"/>
        <v>0</v>
      </c>
      <c r="AT2181" s="166">
        <f t="shared" si="10046"/>
        <v>0</v>
      </c>
      <c r="AU2181" s="166">
        <f t="shared" si="10046"/>
        <v>0</v>
      </c>
      <c r="AW2181" s="166">
        <f t="shared" si="10047"/>
        <v>0</v>
      </c>
      <c r="AX2181" s="166">
        <f t="shared" si="10047"/>
        <v>0</v>
      </c>
      <c r="AY2181" s="166">
        <f t="shared" si="10047"/>
        <v>0</v>
      </c>
      <c r="AZ2181" s="166">
        <f t="shared" si="10047"/>
        <v>0</v>
      </c>
      <c r="BA2181" s="166">
        <f t="shared" si="10047"/>
        <v>0</v>
      </c>
      <c r="BB2181" s="166">
        <f t="shared" si="10047"/>
        <v>0</v>
      </c>
      <c r="BC2181" s="166">
        <f t="shared" si="10047"/>
        <v>0</v>
      </c>
      <c r="BD2181" s="166">
        <f t="shared" si="10047"/>
        <v>0</v>
      </c>
      <c r="BE2181" s="166">
        <f t="shared" si="10047"/>
        <v>0</v>
      </c>
      <c r="BF2181" s="166">
        <f t="shared" si="10047"/>
        <v>0</v>
      </c>
      <c r="BG2181" s="166">
        <f t="shared" si="10047"/>
        <v>0</v>
      </c>
      <c r="BH2181" s="166">
        <f t="shared" si="10047"/>
        <v>0</v>
      </c>
    </row>
    <row r="2182" spans="1:60" ht="16.5" hidden="1" customHeight="1" outlineLevel="1" x14ac:dyDescent="0.25">
      <c r="A2182" s="2">
        <f t="shared" si="10043"/>
        <v>72</v>
      </c>
      <c r="B2182" s="86">
        <f t="shared" ref="B2182:E2201" si="10048">B131</f>
        <v>0</v>
      </c>
      <c r="C2182" s="86">
        <f t="shared" si="10048"/>
        <v>0</v>
      </c>
      <c r="D2182" s="2">
        <f t="shared" si="10048"/>
        <v>0</v>
      </c>
      <c r="E2182" s="141">
        <f t="shared" si="10048"/>
        <v>0</v>
      </c>
      <c r="I2182" s="178">
        <v>0</v>
      </c>
      <c r="J2182" s="166">
        <f t="shared" si="10044"/>
        <v>0</v>
      </c>
      <c r="K2182" s="166">
        <f t="shared" si="10044"/>
        <v>0</v>
      </c>
      <c r="L2182" s="166">
        <f t="shared" si="10044"/>
        <v>0</v>
      </c>
      <c r="M2182" s="166">
        <f t="shared" si="10044"/>
        <v>0</v>
      </c>
      <c r="N2182" s="166">
        <f t="shared" si="10044"/>
        <v>0</v>
      </c>
      <c r="O2182" s="166">
        <f t="shared" si="10044"/>
        <v>0</v>
      </c>
      <c r="P2182" s="166">
        <f t="shared" si="10044"/>
        <v>0</v>
      </c>
      <c r="Q2182" s="166">
        <f t="shared" si="10044"/>
        <v>0</v>
      </c>
      <c r="R2182" s="166">
        <f t="shared" si="10044"/>
        <v>0</v>
      </c>
      <c r="S2182" s="166">
        <f t="shared" si="10044"/>
        <v>0</v>
      </c>
      <c r="T2182" s="166">
        <f t="shared" si="10044"/>
        <v>0</v>
      </c>
      <c r="U2182" s="166">
        <f t="shared" si="10044"/>
        <v>0</v>
      </c>
      <c r="W2182" s="166">
        <f t="shared" si="10045"/>
        <v>0</v>
      </c>
      <c r="X2182" s="166">
        <f t="shared" si="10045"/>
        <v>0</v>
      </c>
      <c r="Y2182" s="166">
        <f t="shared" si="10045"/>
        <v>0</v>
      </c>
      <c r="Z2182" s="166">
        <f t="shared" si="10045"/>
        <v>0</v>
      </c>
      <c r="AA2182" s="166">
        <f t="shared" si="10045"/>
        <v>0</v>
      </c>
      <c r="AB2182" s="166">
        <f t="shared" si="10045"/>
        <v>0</v>
      </c>
      <c r="AC2182" s="166">
        <f t="shared" si="10045"/>
        <v>0</v>
      </c>
      <c r="AD2182" s="166">
        <f t="shared" si="10045"/>
        <v>0</v>
      </c>
      <c r="AE2182" s="166">
        <f t="shared" si="10045"/>
        <v>0</v>
      </c>
      <c r="AF2182" s="166">
        <f t="shared" si="10045"/>
        <v>0</v>
      </c>
      <c r="AG2182" s="166">
        <f t="shared" si="10045"/>
        <v>0</v>
      </c>
      <c r="AH2182" s="166">
        <f t="shared" si="10045"/>
        <v>0</v>
      </c>
      <c r="AJ2182" s="166">
        <f t="shared" si="10025"/>
        <v>0</v>
      </c>
      <c r="AK2182" s="166">
        <f t="shared" si="10046"/>
        <v>0</v>
      </c>
      <c r="AL2182" s="166">
        <f t="shared" si="10046"/>
        <v>0</v>
      </c>
      <c r="AM2182" s="166">
        <f t="shared" si="10046"/>
        <v>0</v>
      </c>
      <c r="AN2182" s="166">
        <f t="shared" si="10046"/>
        <v>0</v>
      </c>
      <c r="AO2182" s="166">
        <f t="shared" si="10046"/>
        <v>0</v>
      </c>
      <c r="AP2182" s="166">
        <f t="shared" si="10046"/>
        <v>0</v>
      </c>
      <c r="AQ2182" s="166">
        <f t="shared" si="10046"/>
        <v>0</v>
      </c>
      <c r="AR2182" s="166">
        <f t="shared" si="10046"/>
        <v>0</v>
      </c>
      <c r="AS2182" s="166">
        <f t="shared" si="10046"/>
        <v>0</v>
      </c>
      <c r="AT2182" s="166">
        <f t="shared" si="10046"/>
        <v>0</v>
      </c>
      <c r="AU2182" s="166">
        <f t="shared" si="10046"/>
        <v>0</v>
      </c>
      <c r="AW2182" s="166">
        <f t="shared" si="10047"/>
        <v>0</v>
      </c>
      <c r="AX2182" s="166">
        <f t="shared" si="10047"/>
        <v>0</v>
      </c>
      <c r="AY2182" s="166">
        <f t="shared" si="10047"/>
        <v>0</v>
      </c>
      <c r="AZ2182" s="166">
        <f t="shared" si="10047"/>
        <v>0</v>
      </c>
      <c r="BA2182" s="166">
        <f t="shared" si="10047"/>
        <v>0</v>
      </c>
      <c r="BB2182" s="166">
        <f t="shared" si="10047"/>
        <v>0</v>
      </c>
      <c r="BC2182" s="166">
        <f t="shared" si="10047"/>
        <v>0</v>
      </c>
      <c r="BD2182" s="166">
        <f t="shared" si="10047"/>
        <v>0</v>
      </c>
      <c r="BE2182" s="166">
        <f t="shared" si="10047"/>
        <v>0</v>
      </c>
      <c r="BF2182" s="166">
        <f t="shared" si="10047"/>
        <v>0</v>
      </c>
      <c r="BG2182" s="166">
        <f t="shared" si="10047"/>
        <v>0</v>
      </c>
      <c r="BH2182" s="166">
        <f t="shared" si="10047"/>
        <v>0</v>
      </c>
    </row>
    <row r="2183" spans="1:60" ht="16.5" hidden="1" customHeight="1" outlineLevel="1" x14ac:dyDescent="0.25">
      <c r="A2183" s="2">
        <f t="shared" si="10043"/>
        <v>73</v>
      </c>
      <c r="B2183" s="86">
        <f t="shared" si="10048"/>
        <v>0</v>
      </c>
      <c r="C2183" s="86">
        <f t="shared" si="10048"/>
        <v>0</v>
      </c>
      <c r="D2183" s="2">
        <f t="shared" si="10048"/>
        <v>0</v>
      </c>
      <c r="E2183" s="141">
        <f t="shared" si="10048"/>
        <v>0</v>
      </c>
      <c r="I2183" s="178">
        <v>0</v>
      </c>
      <c r="J2183" s="166">
        <f t="shared" si="10044"/>
        <v>0</v>
      </c>
      <c r="K2183" s="166">
        <f t="shared" si="10044"/>
        <v>0</v>
      </c>
      <c r="L2183" s="166">
        <f t="shared" si="10044"/>
        <v>0</v>
      </c>
      <c r="M2183" s="166">
        <f t="shared" si="10044"/>
        <v>0</v>
      </c>
      <c r="N2183" s="166">
        <f t="shared" si="10044"/>
        <v>0</v>
      </c>
      <c r="O2183" s="166">
        <f t="shared" si="10044"/>
        <v>0</v>
      </c>
      <c r="P2183" s="166">
        <f t="shared" si="10044"/>
        <v>0</v>
      </c>
      <c r="Q2183" s="166">
        <f t="shared" si="10044"/>
        <v>0</v>
      </c>
      <c r="R2183" s="166">
        <f t="shared" si="10044"/>
        <v>0</v>
      </c>
      <c r="S2183" s="166">
        <f t="shared" si="10044"/>
        <v>0</v>
      </c>
      <c r="T2183" s="166">
        <f t="shared" si="10044"/>
        <v>0</v>
      </c>
      <c r="U2183" s="166">
        <f t="shared" si="10044"/>
        <v>0</v>
      </c>
      <c r="W2183" s="166">
        <f t="shared" si="10045"/>
        <v>0</v>
      </c>
      <c r="X2183" s="166">
        <f t="shared" si="10045"/>
        <v>0</v>
      </c>
      <c r="Y2183" s="166">
        <f t="shared" si="10045"/>
        <v>0</v>
      </c>
      <c r="Z2183" s="166">
        <f t="shared" si="10045"/>
        <v>0</v>
      </c>
      <c r="AA2183" s="166">
        <f t="shared" si="10045"/>
        <v>0</v>
      </c>
      <c r="AB2183" s="166">
        <f t="shared" si="10045"/>
        <v>0</v>
      </c>
      <c r="AC2183" s="166">
        <f t="shared" si="10045"/>
        <v>0</v>
      </c>
      <c r="AD2183" s="166">
        <f t="shared" si="10045"/>
        <v>0</v>
      </c>
      <c r="AE2183" s="166">
        <f t="shared" si="10045"/>
        <v>0</v>
      </c>
      <c r="AF2183" s="166">
        <f t="shared" si="10045"/>
        <v>0</v>
      </c>
      <c r="AG2183" s="166">
        <f t="shared" si="10045"/>
        <v>0</v>
      </c>
      <c r="AH2183" s="166">
        <f t="shared" si="10045"/>
        <v>0</v>
      </c>
      <c r="AJ2183" s="166">
        <f t="shared" si="10025"/>
        <v>0</v>
      </c>
      <c r="AK2183" s="166">
        <f t="shared" si="10046"/>
        <v>0</v>
      </c>
      <c r="AL2183" s="166">
        <f t="shared" si="10046"/>
        <v>0</v>
      </c>
      <c r="AM2183" s="166">
        <f t="shared" si="10046"/>
        <v>0</v>
      </c>
      <c r="AN2183" s="166">
        <f t="shared" si="10046"/>
        <v>0</v>
      </c>
      <c r="AO2183" s="166">
        <f t="shared" si="10046"/>
        <v>0</v>
      </c>
      <c r="AP2183" s="166">
        <f t="shared" si="10046"/>
        <v>0</v>
      </c>
      <c r="AQ2183" s="166">
        <f t="shared" si="10046"/>
        <v>0</v>
      </c>
      <c r="AR2183" s="166">
        <f t="shared" si="10046"/>
        <v>0</v>
      </c>
      <c r="AS2183" s="166">
        <f t="shared" si="10046"/>
        <v>0</v>
      </c>
      <c r="AT2183" s="166">
        <f t="shared" si="10046"/>
        <v>0</v>
      </c>
      <c r="AU2183" s="166">
        <f t="shared" si="10046"/>
        <v>0</v>
      </c>
      <c r="AW2183" s="166">
        <f t="shared" si="10047"/>
        <v>0</v>
      </c>
      <c r="AX2183" s="166">
        <f t="shared" si="10047"/>
        <v>0</v>
      </c>
      <c r="AY2183" s="166">
        <f t="shared" si="10047"/>
        <v>0</v>
      </c>
      <c r="AZ2183" s="166">
        <f t="shared" si="10047"/>
        <v>0</v>
      </c>
      <c r="BA2183" s="166">
        <f t="shared" si="10047"/>
        <v>0</v>
      </c>
      <c r="BB2183" s="166">
        <f t="shared" si="10047"/>
        <v>0</v>
      </c>
      <c r="BC2183" s="166">
        <f t="shared" si="10047"/>
        <v>0</v>
      </c>
      <c r="BD2183" s="166">
        <f t="shared" si="10047"/>
        <v>0</v>
      </c>
      <c r="BE2183" s="166">
        <f t="shared" si="10047"/>
        <v>0</v>
      </c>
      <c r="BF2183" s="166">
        <f t="shared" si="10047"/>
        <v>0</v>
      </c>
      <c r="BG2183" s="166">
        <f t="shared" si="10047"/>
        <v>0</v>
      </c>
      <c r="BH2183" s="166">
        <f t="shared" si="10047"/>
        <v>0</v>
      </c>
    </row>
    <row r="2184" spans="1:60" ht="16.5" hidden="1" customHeight="1" outlineLevel="1" x14ac:dyDescent="0.25">
      <c r="A2184" s="2">
        <f t="shared" si="10043"/>
        <v>74</v>
      </c>
      <c r="B2184" s="86">
        <f t="shared" si="10048"/>
        <v>0</v>
      </c>
      <c r="C2184" s="86">
        <f t="shared" si="10048"/>
        <v>0</v>
      </c>
      <c r="D2184" s="2">
        <f t="shared" si="10048"/>
        <v>0</v>
      </c>
      <c r="E2184" s="141">
        <f t="shared" si="10048"/>
        <v>0</v>
      </c>
      <c r="I2184" s="178">
        <v>0</v>
      </c>
      <c r="J2184" s="166">
        <f t="shared" si="10044"/>
        <v>0</v>
      </c>
      <c r="K2184" s="166">
        <f t="shared" si="10044"/>
        <v>0</v>
      </c>
      <c r="L2184" s="166">
        <f t="shared" si="10044"/>
        <v>0</v>
      </c>
      <c r="M2184" s="166">
        <f t="shared" si="10044"/>
        <v>0</v>
      </c>
      <c r="N2184" s="166">
        <f t="shared" si="10044"/>
        <v>0</v>
      </c>
      <c r="O2184" s="166">
        <f t="shared" si="10044"/>
        <v>0</v>
      </c>
      <c r="P2184" s="166">
        <f t="shared" si="10044"/>
        <v>0</v>
      </c>
      <c r="Q2184" s="166">
        <f t="shared" si="10044"/>
        <v>0</v>
      </c>
      <c r="R2184" s="166">
        <f t="shared" si="10044"/>
        <v>0</v>
      </c>
      <c r="S2184" s="166">
        <f t="shared" si="10044"/>
        <v>0</v>
      </c>
      <c r="T2184" s="166">
        <f t="shared" si="10044"/>
        <v>0</v>
      </c>
      <c r="U2184" s="166">
        <f t="shared" si="10044"/>
        <v>0</v>
      </c>
      <c r="W2184" s="166">
        <f t="shared" si="10045"/>
        <v>0</v>
      </c>
      <c r="X2184" s="166">
        <f t="shared" si="10045"/>
        <v>0</v>
      </c>
      <c r="Y2184" s="166">
        <f t="shared" si="10045"/>
        <v>0</v>
      </c>
      <c r="Z2184" s="166">
        <f t="shared" si="10045"/>
        <v>0</v>
      </c>
      <c r="AA2184" s="166">
        <f t="shared" si="10045"/>
        <v>0</v>
      </c>
      <c r="AB2184" s="166">
        <f t="shared" si="10045"/>
        <v>0</v>
      </c>
      <c r="AC2184" s="166">
        <f t="shared" si="10045"/>
        <v>0</v>
      </c>
      <c r="AD2184" s="166">
        <f t="shared" si="10045"/>
        <v>0</v>
      </c>
      <c r="AE2184" s="166">
        <f t="shared" si="10045"/>
        <v>0</v>
      </c>
      <c r="AF2184" s="166">
        <f t="shared" si="10045"/>
        <v>0</v>
      </c>
      <c r="AG2184" s="166">
        <f t="shared" si="10045"/>
        <v>0</v>
      </c>
      <c r="AH2184" s="166">
        <f t="shared" si="10045"/>
        <v>0</v>
      </c>
      <c r="AJ2184" s="166">
        <f t="shared" si="10025"/>
        <v>0</v>
      </c>
      <c r="AK2184" s="166">
        <f t="shared" si="10046"/>
        <v>0</v>
      </c>
      <c r="AL2184" s="166">
        <f t="shared" si="10046"/>
        <v>0</v>
      </c>
      <c r="AM2184" s="166">
        <f t="shared" si="10046"/>
        <v>0</v>
      </c>
      <c r="AN2184" s="166">
        <f t="shared" si="10046"/>
        <v>0</v>
      </c>
      <c r="AO2184" s="166">
        <f t="shared" si="10046"/>
        <v>0</v>
      </c>
      <c r="AP2184" s="166">
        <f t="shared" si="10046"/>
        <v>0</v>
      </c>
      <c r="AQ2184" s="166">
        <f t="shared" si="10046"/>
        <v>0</v>
      </c>
      <c r="AR2184" s="166">
        <f t="shared" si="10046"/>
        <v>0</v>
      </c>
      <c r="AS2184" s="166">
        <f t="shared" si="10046"/>
        <v>0</v>
      </c>
      <c r="AT2184" s="166">
        <f t="shared" si="10046"/>
        <v>0</v>
      </c>
      <c r="AU2184" s="166">
        <f t="shared" si="10046"/>
        <v>0</v>
      </c>
      <c r="AW2184" s="166">
        <f t="shared" si="10047"/>
        <v>0</v>
      </c>
      <c r="AX2184" s="166">
        <f t="shared" si="10047"/>
        <v>0</v>
      </c>
      <c r="AY2184" s="166">
        <f t="shared" si="10047"/>
        <v>0</v>
      </c>
      <c r="AZ2184" s="166">
        <f t="shared" si="10047"/>
        <v>0</v>
      </c>
      <c r="BA2184" s="166">
        <f t="shared" si="10047"/>
        <v>0</v>
      </c>
      <c r="BB2184" s="166">
        <f t="shared" si="10047"/>
        <v>0</v>
      </c>
      <c r="BC2184" s="166">
        <f t="shared" si="10047"/>
        <v>0</v>
      </c>
      <c r="BD2184" s="166">
        <f t="shared" si="10047"/>
        <v>0</v>
      </c>
      <c r="BE2184" s="166">
        <f t="shared" si="10047"/>
        <v>0</v>
      </c>
      <c r="BF2184" s="166">
        <f t="shared" si="10047"/>
        <v>0</v>
      </c>
      <c r="BG2184" s="166">
        <f t="shared" si="10047"/>
        <v>0</v>
      </c>
      <c r="BH2184" s="166">
        <f t="shared" si="10047"/>
        <v>0</v>
      </c>
    </row>
    <row r="2185" spans="1:60" ht="16.5" hidden="1" customHeight="1" outlineLevel="1" x14ac:dyDescent="0.25">
      <c r="A2185" s="2">
        <f t="shared" si="10043"/>
        <v>75</v>
      </c>
      <c r="B2185" s="86">
        <f t="shared" si="10048"/>
        <v>0</v>
      </c>
      <c r="C2185" s="86">
        <f t="shared" si="10048"/>
        <v>0</v>
      </c>
      <c r="D2185" s="2">
        <f t="shared" si="10048"/>
        <v>0</v>
      </c>
      <c r="E2185" s="141">
        <f t="shared" si="10048"/>
        <v>0</v>
      </c>
      <c r="I2185" s="178">
        <v>0</v>
      </c>
      <c r="J2185" s="166">
        <f t="shared" si="10044"/>
        <v>0</v>
      </c>
      <c r="K2185" s="166">
        <f t="shared" si="10044"/>
        <v>0</v>
      </c>
      <c r="L2185" s="166">
        <f t="shared" si="10044"/>
        <v>0</v>
      </c>
      <c r="M2185" s="166">
        <f t="shared" si="10044"/>
        <v>0</v>
      </c>
      <c r="N2185" s="166">
        <f t="shared" si="10044"/>
        <v>0</v>
      </c>
      <c r="O2185" s="166">
        <f t="shared" si="10044"/>
        <v>0</v>
      </c>
      <c r="P2185" s="166">
        <f t="shared" si="10044"/>
        <v>0</v>
      </c>
      <c r="Q2185" s="166">
        <f t="shared" si="10044"/>
        <v>0</v>
      </c>
      <c r="R2185" s="166">
        <f t="shared" si="10044"/>
        <v>0</v>
      </c>
      <c r="S2185" s="166">
        <f t="shared" si="10044"/>
        <v>0</v>
      </c>
      <c r="T2185" s="166">
        <f t="shared" si="10044"/>
        <v>0</v>
      </c>
      <c r="U2185" s="166">
        <f t="shared" si="10044"/>
        <v>0</v>
      </c>
      <c r="W2185" s="166">
        <f t="shared" si="10045"/>
        <v>0</v>
      </c>
      <c r="X2185" s="166">
        <f t="shared" si="10045"/>
        <v>0</v>
      </c>
      <c r="Y2185" s="166">
        <f t="shared" si="10045"/>
        <v>0</v>
      </c>
      <c r="Z2185" s="166">
        <f t="shared" si="10045"/>
        <v>0</v>
      </c>
      <c r="AA2185" s="166">
        <f t="shared" si="10045"/>
        <v>0</v>
      </c>
      <c r="AB2185" s="166">
        <f t="shared" si="10045"/>
        <v>0</v>
      </c>
      <c r="AC2185" s="166">
        <f t="shared" si="10045"/>
        <v>0</v>
      </c>
      <c r="AD2185" s="166">
        <f t="shared" si="10045"/>
        <v>0</v>
      </c>
      <c r="AE2185" s="166">
        <f t="shared" si="10045"/>
        <v>0</v>
      </c>
      <c r="AF2185" s="166">
        <f t="shared" si="10045"/>
        <v>0</v>
      </c>
      <c r="AG2185" s="166">
        <f t="shared" si="10045"/>
        <v>0</v>
      </c>
      <c r="AH2185" s="166">
        <f t="shared" si="10045"/>
        <v>0</v>
      </c>
      <c r="AJ2185" s="166">
        <f t="shared" si="10025"/>
        <v>0</v>
      </c>
      <c r="AK2185" s="166">
        <f t="shared" si="10046"/>
        <v>0</v>
      </c>
      <c r="AL2185" s="166">
        <f t="shared" si="10046"/>
        <v>0</v>
      </c>
      <c r="AM2185" s="166">
        <f t="shared" si="10046"/>
        <v>0</v>
      </c>
      <c r="AN2185" s="166">
        <f t="shared" si="10046"/>
        <v>0</v>
      </c>
      <c r="AO2185" s="166">
        <f t="shared" si="10046"/>
        <v>0</v>
      </c>
      <c r="AP2185" s="166">
        <f t="shared" si="10046"/>
        <v>0</v>
      </c>
      <c r="AQ2185" s="166">
        <f t="shared" si="10046"/>
        <v>0</v>
      </c>
      <c r="AR2185" s="166">
        <f t="shared" si="10046"/>
        <v>0</v>
      </c>
      <c r="AS2185" s="166">
        <f t="shared" si="10046"/>
        <v>0</v>
      </c>
      <c r="AT2185" s="166">
        <f t="shared" si="10046"/>
        <v>0</v>
      </c>
      <c r="AU2185" s="166">
        <f t="shared" si="10046"/>
        <v>0</v>
      </c>
      <c r="AW2185" s="166">
        <f t="shared" si="10047"/>
        <v>0</v>
      </c>
      <c r="AX2185" s="166">
        <f t="shared" si="10047"/>
        <v>0</v>
      </c>
      <c r="AY2185" s="166">
        <f t="shared" si="10047"/>
        <v>0</v>
      </c>
      <c r="AZ2185" s="166">
        <f t="shared" si="10047"/>
        <v>0</v>
      </c>
      <c r="BA2185" s="166">
        <f t="shared" si="10047"/>
        <v>0</v>
      </c>
      <c r="BB2185" s="166">
        <f t="shared" si="10047"/>
        <v>0</v>
      </c>
      <c r="BC2185" s="166">
        <f t="shared" si="10047"/>
        <v>0</v>
      </c>
      <c r="BD2185" s="166">
        <f t="shared" si="10047"/>
        <v>0</v>
      </c>
      <c r="BE2185" s="166">
        <f t="shared" si="10047"/>
        <v>0</v>
      </c>
      <c r="BF2185" s="166">
        <f t="shared" si="10047"/>
        <v>0</v>
      </c>
      <c r="BG2185" s="166">
        <f t="shared" si="10047"/>
        <v>0</v>
      </c>
      <c r="BH2185" s="166">
        <f t="shared" si="10047"/>
        <v>0</v>
      </c>
    </row>
    <row r="2186" spans="1:60" ht="16.5" hidden="1" customHeight="1" outlineLevel="1" x14ac:dyDescent="0.25">
      <c r="A2186" s="2">
        <f t="shared" si="10043"/>
        <v>76</v>
      </c>
      <c r="B2186" s="86">
        <f t="shared" si="10048"/>
        <v>0</v>
      </c>
      <c r="C2186" s="86">
        <f t="shared" si="10048"/>
        <v>0</v>
      </c>
      <c r="D2186" s="2">
        <f t="shared" si="10048"/>
        <v>0</v>
      </c>
      <c r="E2186" s="141">
        <f t="shared" si="10048"/>
        <v>0</v>
      </c>
      <c r="I2186" s="178">
        <v>0</v>
      </c>
      <c r="J2186" s="166">
        <f t="shared" ref="J2186:U2195" si="10049">+(SUMIFS(J$392:J$607,$A$392:$A$607,$A2186,$D$392:$D$607,$D2186))-(SUMIFS(J$828:J$1043,$A$828:$A$1043,$A2186,$D$828:$D$1043,$D2186))+(SUMIFS(J$1046:J$1237,$A$1046:$A$1237,$A2186,$D$1046:$D$1237,$D2186))-(SUMIFS(J$1848:J$2052,$A$1848:$A$2052,$A2186,$D$1848:$D$2052,$D2186))</f>
        <v>0</v>
      </c>
      <c r="K2186" s="166">
        <f t="shared" si="10049"/>
        <v>0</v>
      </c>
      <c r="L2186" s="166">
        <f t="shared" si="10049"/>
        <v>0</v>
      </c>
      <c r="M2186" s="166">
        <f t="shared" si="10049"/>
        <v>0</v>
      </c>
      <c r="N2186" s="166">
        <f t="shared" si="10049"/>
        <v>0</v>
      </c>
      <c r="O2186" s="166">
        <f t="shared" si="10049"/>
        <v>0</v>
      </c>
      <c r="P2186" s="166">
        <f t="shared" si="10049"/>
        <v>0</v>
      </c>
      <c r="Q2186" s="166">
        <f t="shared" si="10049"/>
        <v>0</v>
      </c>
      <c r="R2186" s="166">
        <f t="shared" si="10049"/>
        <v>0</v>
      </c>
      <c r="S2186" s="166">
        <f t="shared" si="10049"/>
        <v>0</v>
      </c>
      <c r="T2186" s="166">
        <f t="shared" si="10049"/>
        <v>0</v>
      </c>
      <c r="U2186" s="166">
        <f t="shared" si="10049"/>
        <v>0</v>
      </c>
      <c r="W2186" s="166">
        <f t="shared" ref="W2186:AH2195" si="10050">+(SUMIFS(W$392:W$607,$A$392:$A$607,$A2186,$D$392:$D$607,$D2186))-(SUMIFS(W$828:W$1043,$A$828:$A$1043,$A2186,$D$828:$D$1043,$D2186))+(SUMIFS(W$1046:W$1237,$A$1046:$A$1237,$A2186,$D$1046:$D$1237,$D2186))-(SUMIFS(W$1848:W$2052,$A$1848:$A$2052,$A2186,$D$1848:$D$2052,$D2186))</f>
        <v>0</v>
      </c>
      <c r="X2186" s="166">
        <f t="shared" si="10050"/>
        <v>0</v>
      </c>
      <c r="Y2186" s="166">
        <f t="shared" si="10050"/>
        <v>0</v>
      </c>
      <c r="Z2186" s="166">
        <f t="shared" si="10050"/>
        <v>0</v>
      </c>
      <c r="AA2186" s="166">
        <f t="shared" si="10050"/>
        <v>0</v>
      </c>
      <c r="AB2186" s="166">
        <f t="shared" si="10050"/>
        <v>0</v>
      </c>
      <c r="AC2186" s="166">
        <f t="shared" si="10050"/>
        <v>0</v>
      </c>
      <c r="AD2186" s="166">
        <f t="shared" si="10050"/>
        <v>0</v>
      </c>
      <c r="AE2186" s="166">
        <f t="shared" si="10050"/>
        <v>0</v>
      </c>
      <c r="AF2186" s="166">
        <f t="shared" si="10050"/>
        <v>0</v>
      </c>
      <c r="AG2186" s="166">
        <f t="shared" si="10050"/>
        <v>0</v>
      </c>
      <c r="AH2186" s="166">
        <f t="shared" si="10050"/>
        <v>0</v>
      </c>
      <c r="AJ2186" s="166">
        <f t="shared" si="10025"/>
        <v>0</v>
      </c>
      <c r="AK2186" s="166">
        <f t="shared" ref="AK2186:AU2195" si="10051">+(SUMIFS(AK$392:AK$607,$A$392:$A$607,$A2186,$D$392:$D$607,$D2186))-(SUMIFS(AK$828:AK$1043,$A$828:$A$1043,$A2186,$D$828:$D$1043,$D2186))+(SUMIFS(AK$1046:AK$1237,$A$1046:$A$1237,$A2186,$D$1046:$D$1237,$D2186))-(SUMIFS(AK$1848:AK$2052,$A$1848:$A$2052,$A2186,$D$1848:$D$2052,$D2186))</f>
        <v>0</v>
      </c>
      <c r="AL2186" s="166">
        <f t="shared" si="10051"/>
        <v>0</v>
      </c>
      <c r="AM2186" s="166">
        <f t="shared" si="10051"/>
        <v>0</v>
      </c>
      <c r="AN2186" s="166">
        <f t="shared" si="10051"/>
        <v>0</v>
      </c>
      <c r="AO2186" s="166">
        <f t="shared" si="10051"/>
        <v>0</v>
      </c>
      <c r="AP2186" s="166">
        <f t="shared" si="10051"/>
        <v>0</v>
      </c>
      <c r="AQ2186" s="166">
        <f t="shared" si="10051"/>
        <v>0</v>
      </c>
      <c r="AR2186" s="166">
        <f t="shared" si="10051"/>
        <v>0</v>
      </c>
      <c r="AS2186" s="166">
        <f t="shared" si="10051"/>
        <v>0</v>
      </c>
      <c r="AT2186" s="166">
        <f t="shared" si="10051"/>
        <v>0</v>
      </c>
      <c r="AU2186" s="166">
        <f t="shared" si="10051"/>
        <v>0</v>
      </c>
      <c r="AW2186" s="166">
        <f t="shared" ref="AW2186:BH2195" si="10052">+(SUMIFS(AW$392:AW$607,$A$392:$A$607,$A2186,$D$392:$D$607,$D2186))-(SUMIFS(AW$828:AW$1043,$A$828:$A$1043,$A2186,$D$828:$D$1043,$D2186))+(SUMIFS(AW$1046:AW$1237,$A$1046:$A$1237,$A2186,$D$1046:$D$1237,$D2186))-(SUMIFS(AW$1848:AW$2052,$A$1848:$A$2052,$A2186,$D$1848:$D$2052,$D2186))</f>
        <v>0</v>
      </c>
      <c r="AX2186" s="166">
        <f t="shared" si="10052"/>
        <v>0</v>
      </c>
      <c r="AY2186" s="166">
        <f t="shared" si="10052"/>
        <v>0</v>
      </c>
      <c r="AZ2186" s="166">
        <f t="shared" si="10052"/>
        <v>0</v>
      </c>
      <c r="BA2186" s="166">
        <f t="shared" si="10052"/>
        <v>0</v>
      </c>
      <c r="BB2186" s="166">
        <f t="shared" si="10052"/>
        <v>0</v>
      </c>
      <c r="BC2186" s="166">
        <f t="shared" si="10052"/>
        <v>0</v>
      </c>
      <c r="BD2186" s="166">
        <f t="shared" si="10052"/>
        <v>0</v>
      </c>
      <c r="BE2186" s="166">
        <f t="shared" si="10052"/>
        <v>0</v>
      </c>
      <c r="BF2186" s="166">
        <f t="shared" si="10052"/>
        <v>0</v>
      </c>
      <c r="BG2186" s="166">
        <f t="shared" si="10052"/>
        <v>0</v>
      </c>
      <c r="BH2186" s="166">
        <f t="shared" si="10052"/>
        <v>0</v>
      </c>
    </row>
    <row r="2187" spans="1:60" ht="16.5" hidden="1" customHeight="1" outlineLevel="1" x14ac:dyDescent="0.25">
      <c r="A2187" s="2">
        <f t="shared" si="10043"/>
        <v>77</v>
      </c>
      <c r="B2187" s="86">
        <f t="shared" si="10048"/>
        <v>0</v>
      </c>
      <c r="C2187" s="86">
        <f t="shared" si="10048"/>
        <v>0</v>
      </c>
      <c r="D2187" s="2">
        <f t="shared" si="10048"/>
        <v>0</v>
      </c>
      <c r="E2187" s="141">
        <f t="shared" si="10048"/>
        <v>0</v>
      </c>
      <c r="I2187" s="178">
        <v>0</v>
      </c>
      <c r="J2187" s="166">
        <f t="shared" si="10049"/>
        <v>0</v>
      </c>
      <c r="K2187" s="166">
        <f t="shared" si="10049"/>
        <v>0</v>
      </c>
      <c r="L2187" s="166">
        <f t="shared" si="10049"/>
        <v>0</v>
      </c>
      <c r="M2187" s="166">
        <f t="shared" si="10049"/>
        <v>0</v>
      </c>
      <c r="N2187" s="166">
        <f t="shared" si="10049"/>
        <v>0</v>
      </c>
      <c r="O2187" s="166">
        <f t="shared" si="10049"/>
        <v>0</v>
      </c>
      <c r="P2187" s="166">
        <f t="shared" si="10049"/>
        <v>0</v>
      </c>
      <c r="Q2187" s="166">
        <f t="shared" si="10049"/>
        <v>0</v>
      </c>
      <c r="R2187" s="166">
        <f t="shared" si="10049"/>
        <v>0</v>
      </c>
      <c r="S2187" s="166">
        <f t="shared" si="10049"/>
        <v>0</v>
      </c>
      <c r="T2187" s="166">
        <f t="shared" si="10049"/>
        <v>0</v>
      </c>
      <c r="U2187" s="166">
        <f t="shared" si="10049"/>
        <v>0</v>
      </c>
      <c r="W2187" s="166">
        <f t="shared" si="10050"/>
        <v>0</v>
      </c>
      <c r="X2187" s="166">
        <f t="shared" si="10050"/>
        <v>0</v>
      </c>
      <c r="Y2187" s="166">
        <f t="shared" si="10050"/>
        <v>0</v>
      </c>
      <c r="Z2187" s="166">
        <f t="shared" si="10050"/>
        <v>0</v>
      </c>
      <c r="AA2187" s="166">
        <f t="shared" si="10050"/>
        <v>0</v>
      </c>
      <c r="AB2187" s="166">
        <f t="shared" si="10050"/>
        <v>0</v>
      </c>
      <c r="AC2187" s="166">
        <f t="shared" si="10050"/>
        <v>0</v>
      </c>
      <c r="AD2187" s="166">
        <f t="shared" si="10050"/>
        <v>0</v>
      </c>
      <c r="AE2187" s="166">
        <f t="shared" si="10050"/>
        <v>0</v>
      </c>
      <c r="AF2187" s="166">
        <f t="shared" si="10050"/>
        <v>0</v>
      </c>
      <c r="AG2187" s="166">
        <f t="shared" si="10050"/>
        <v>0</v>
      </c>
      <c r="AH2187" s="166">
        <f t="shared" si="10050"/>
        <v>0</v>
      </c>
      <c r="AJ2187" s="166">
        <f t="shared" si="10025"/>
        <v>0</v>
      </c>
      <c r="AK2187" s="166">
        <f t="shared" si="10051"/>
        <v>0</v>
      </c>
      <c r="AL2187" s="166">
        <f t="shared" si="10051"/>
        <v>0</v>
      </c>
      <c r="AM2187" s="166">
        <f t="shared" si="10051"/>
        <v>0</v>
      </c>
      <c r="AN2187" s="166">
        <f t="shared" si="10051"/>
        <v>0</v>
      </c>
      <c r="AO2187" s="166">
        <f t="shared" si="10051"/>
        <v>0</v>
      </c>
      <c r="AP2187" s="166">
        <f t="shared" si="10051"/>
        <v>0</v>
      </c>
      <c r="AQ2187" s="166">
        <f t="shared" si="10051"/>
        <v>0</v>
      </c>
      <c r="AR2187" s="166">
        <f t="shared" si="10051"/>
        <v>0</v>
      </c>
      <c r="AS2187" s="166">
        <f t="shared" si="10051"/>
        <v>0</v>
      </c>
      <c r="AT2187" s="166">
        <f t="shared" si="10051"/>
        <v>0</v>
      </c>
      <c r="AU2187" s="166">
        <f t="shared" si="10051"/>
        <v>0</v>
      </c>
      <c r="AW2187" s="166">
        <f t="shared" si="10052"/>
        <v>0</v>
      </c>
      <c r="AX2187" s="166">
        <f t="shared" si="10052"/>
        <v>0</v>
      </c>
      <c r="AY2187" s="166">
        <f t="shared" si="10052"/>
        <v>0</v>
      </c>
      <c r="AZ2187" s="166">
        <f t="shared" si="10052"/>
        <v>0</v>
      </c>
      <c r="BA2187" s="166">
        <f t="shared" si="10052"/>
        <v>0</v>
      </c>
      <c r="BB2187" s="166">
        <f t="shared" si="10052"/>
        <v>0</v>
      </c>
      <c r="BC2187" s="166">
        <f t="shared" si="10052"/>
        <v>0</v>
      </c>
      <c r="BD2187" s="166">
        <f t="shared" si="10052"/>
        <v>0</v>
      </c>
      <c r="BE2187" s="166">
        <f t="shared" si="10052"/>
        <v>0</v>
      </c>
      <c r="BF2187" s="166">
        <f t="shared" si="10052"/>
        <v>0</v>
      </c>
      <c r="BG2187" s="166">
        <f t="shared" si="10052"/>
        <v>0</v>
      </c>
      <c r="BH2187" s="166">
        <f t="shared" si="10052"/>
        <v>0</v>
      </c>
    </row>
    <row r="2188" spans="1:60" ht="16.5" hidden="1" customHeight="1" outlineLevel="1" x14ac:dyDescent="0.25">
      <c r="A2188" s="2">
        <f t="shared" si="10043"/>
        <v>78</v>
      </c>
      <c r="B2188" s="86">
        <f t="shared" si="10048"/>
        <v>0</v>
      </c>
      <c r="C2188" s="86">
        <f t="shared" si="10048"/>
        <v>0</v>
      </c>
      <c r="D2188" s="2">
        <f t="shared" si="10048"/>
        <v>0</v>
      </c>
      <c r="E2188" s="141">
        <f t="shared" si="10048"/>
        <v>0</v>
      </c>
      <c r="I2188" s="178">
        <v>0</v>
      </c>
      <c r="J2188" s="166">
        <f t="shared" si="10049"/>
        <v>0</v>
      </c>
      <c r="K2188" s="166">
        <f t="shared" si="10049"/>
        <v>0</v>
      </c>
      <c r="L2188" s="166">
        <f t="shared" si="10049"/>
        <v>0</v>
      </c>
      <c r="M2188" s="166">
        <f t="shared" si="10049"/>
        <v>0</v>
      </c>
      <c r="N2188" s="166">
        <f t="shared" si="10049"/>
        <v>0</v>
      </c>
      <c r="O2188" s="166">
        <f t="shared" si="10049"/>
        <v>0</v>
      </c>
      <c r="P2188" s="166">
        <f t="shared" si="10049"/>
        <v>0</v>
      </c>
      <c r="Q2188" s="166">
        <f t="shared" si="10049"/>
        <v>0</v>
      </c>
      <c r="R2188" s="166">
        <f t="shared" si="10049"/>
        <v>0</v>
      </c>
      <c r="S2188" s="166">
        <f t="shared" si="10049"/>
        <v>0</v>
      </c>
      <c r="T2188" s="166">
        <f t="shared" si="10049"/>
        <v>0</v>
      </c>
      <c r="U2188" s="166">
        <f t="shared" si="10049"/>
        <v>0</v>
      </c>
      <c r="W2188" s="166">
        <f t="shared" si="10050"/>
        <v>0</v>
      </c>
      <c r="X2188" s="166">
        <f t="shared" si="10050"/>
        <v>0</v>
      </c>
      <c r="Y2188" s="166">
        <f t="shared" si="10050"/>
        <v>0</v>
      </c>
      <c r="Z2188" s="166">
        <f t="shared" si="10050"/>
        <v>0</v>
      </c>
      <c r="AA2188" s="166">
        <f t="shared" si="10050"/>
        <v>0</v>
      </c>
      <c r="AB2188" s="166">
        <f t="shared" si="10050"/>
        <v>0</v>
      </c>
      <c r="AC2188" s="166">
        <f t="shared" si="10050"/>
        <v>0</v>
      </c>
      <c r="AD2188" s="166">
        <f t="shared" si="10050"/>
        <v>0</v>
      </c>
      <c r="AE2188" s="166">
        <f t="shared" si="10050"/>
        <v>0</v>
      </c>
      <c r="AF2188" s="166">
        <f t="shared" si="10050"/>
        <v>0</v>
      </c>
      <c r="AG2188" s="166">
        <f t="shared" si="10050"/>
        <v>0</v>
      </c>
      <c r="AH2188" s="166">
        <f t="shared" si="10050"/>
        <v>0</v>
      </c>
      <c r="AJ2188" s="166">
        <f t="shared" si="10025"/>
        <v>0</v>
      </c>
      <c r="AK2188" s="166">
        <f t="shared" si="10051"/>
        <v>0</v>
      </c>
      <c r="AL2188" s="166">
        <f t="shared" si="10051"/>
        <v>0</v>
      </c>
      <c r="AM2188" s="166">
        <f t="shared" si="10051"/>
        <v>0</v>
      </c>
      <c r="AN2188" s="166">
        <f t="shared" si="10051"/>
        <v>0</v>
      </c>
      <c r="AO2188" s="166">
        <f t="shared" si="10051"/>
        <v>0</v>
      </c>
      <c r="AP2188" s="166">
        <f t="shared" si="10051"/>
        <v>0</v>
      </c>
      <c r="AQ2188" s="166">
        <f t="shared" si="10051"/>
        <v>0</v>
      </c>
      <c r="AR2188" s="166">
        <f t="shared" si="10051"/>
        <v>0</v>
      </c>
      <c r="AS2188" s="166">
        <f t="shared" si="10051"/>
        <v>0</v>
      </c>
      <c r="AT2188" s="166">
        <f t="shared" si="10051"/>
        <v>0</v>
      </c>
      <c r="AU2188" s="166">
        <f t="shared" si="10051"/>
        <v>0</v>
      </c>
      <c r="AW2188" s="166">
        <f t="shared" si="10052"/>
        <v>0</v>
      </c>
      <c r="AX2188" s="166">
        <f t="shared" si="10052"/>
        <v>0</v>
      </c>
      <c r="AY2188" s="166">
        <f t="shared" si="10052"/>
        <v>0</v>
      </c>
      <c r="AZ2188" s="166">
        <f t="shared" si="10052"/>
        <v>0</v>
      </c>
      <c r="BA2188" s="166">
        <f t="shared" si="10052"/>
        <v>0</v>
      </c>
      <c r="BB2188" s="166">
        <f t="shared" si="10052"/>
        <v>0</v>
      </c>
      <c r="BC2188" s="166">
        <f t="shared" si="10052"/>
        <v>0</v>
      </c>
      <c r="BD2188" s="166">
        <f t="shared" si="10052"/>
        <v>0</v>
      </c>
      <c r="BE2188" s="166">
        <f t="shared" si="10052"/>
        <v>0</v>
      </c>
      <c r="BF2188" s="166">
        <f t="shared" si="10052"/>
        <v>0</v>
      </c>
      <c r="BG2188" s="166">
        <f t="shared" si="10052"/>
        <v>0</v>
      </c>
      <c r="BH2188" s="166">
        <f t="shared" si="10052"/>
        <v>0</v>
      </c>
    </row>
    <row r="2189" spans="1:60" ht="16.5" hidden="1" customHeight="1" outlineLevel="1" x14ac:dyDescent="0.25">
      <c r="A2189" s="2">
        <f t="shared" si="10043"/>
        <v>79</v>
      </c>
      <c r="B2189" s="86">
        <f t="shared" si="10048"/>
        <v>0</v>
      </c>
      <c r="C2189" s="86">
        <f t="shared" si="10048"/>
        <v>0</v>
      </c>
      <c r="D2189" s="2">
        <f t="shared" si="10048"/>
        <v>0</v>
      </c>
      <c r="E2189" s="141">
        <f t="shared" si="10048"/>
        <v>0</v>
      </c>
      <c r="I2189" s="178">
        <v>0</v>
      </c>
      <c r="J2189" s="166">
        <f t="shared" si="10049"/>
        <v>0</v>
      </c>
      <c r="K2189" s="166">
        <f t="shared" si="10049"/>
        <v>0</v>
      </c>
      <c r="L2189" s="166">
        <f t="shared" si="10049"/>
        <v>0</v>
      </c>
      <c r="M2189" s="166">
        <f t="shared" si="10049"/>
        <v>0</v>
      </c>
      <c r="N2189" s="166">
        <f t="shared" si="10049"/>
        <v>0</v>
      </c>
      <c r="O2189" s="166">
        <f t="shared" si="10049"/>
        <v>0</v>
      </c>
      <c r="P2189" s="166">
        <f t="shared" si="10049"/>
        <v>0</v>
      </c>
      <c r="Q2189" s="166">
        <f t="shared" si="10049"/>
        <v>0</v>
      </c>
      <c r="R2189" s="166">
        <f t="shared" si="10049"/>
        <v>0</v>
      </c>
      <c r="S2189" s="166">
        <f t="shared" si="10049"/>
        <v>0</v>
      </c>
      <c r="T2189" s="166">
        <f t="shared" si="10049"/>
        <v>0</v>
      </c>
      <c r="U2189" s="166">
        <f t="shared" si="10049"/>
        <v>0</v>
      </c>
      <c r="W2189" s="166">
        <f t="shared" si="10050"/>
        <v>0</v>
      </c>
      <c r="X2189" s="166">
        <f t="shared" si="10050"/>
        <v>0</v>
      </c>
      <c r="Y2189" s="166">
        <f t="shared" si="10050"/>
        <v>0</v>
      </c>
      <c r="Z2189" s="166">
        <f t="shared" si="10050"/>
        <v>0</v>
      </c>
      <c r="AA2189" s="166">
        <f t="shared" si="10050"/>
        <v>0</v>
      </c>
      <c r="AB2189" s="166">
        <f t="shared" si="10050"/>
        <v>0</v>
      </c>
      <c r="AC2189" s="166">
        <f t="shared" si="10050"/>
        <v>0</v>
      </c>
      <c r="AD2189" s="166">
        <f t="shared" si="10050"/>
        <v>0</v>
      </c>
      <c r="AE2189" s="166">
        <f t="shared" si="10050"/>
        <v>0</v>
      </c>
      <c r="AF2189" s="166">
        <f t="shared" si="10050"/>
        <v>0</v>
      </c>
      <c r="AG2189" s="166">
        <f t="shared" si="10050"/>
        <v>0</v>
      </c>
      <c r="AH2189" s="166">
        <f t="shared" si="10050"/>
        <v>0</v>
      </c>
      <c r="AJ2189" s="166">
        <f t="shared" si="10025"/>
        <v>0</v>
      </c>
      <c r="AK2189" s="166">
        <f t="shared" si="10051"/>
        <v>0</v>
      </c>
      <c r="AL2189" s="166">
        <f t="shared" si="10051"/>
        <v>0</v>
      </c>
      <c r="AM2189" s="166">
        <f t="shared" si="10051"/>
        <v>0</v>
      </c>
      <c r="AN2189" s="166">
        <f t="shared" si="10051"/>
        <v>0</v>
      </c>
      <c r="AO2189" s="166">
        <f t="shared" si="10051"/>
        <v>0</v>
      </c>
      <c r="AP2189" s="166">
        <f t="shared" si="10051"/>
        <v>0</v>
      </c>
      <c r="AQ2189" s="166">
        <f t="shared" si="10051"/>
        <v>0</v>
      </c>
      <c r="AR2189" s="166">
        <f t="shared" si="10051"/>
        <v>0</v>
      </c>
      <c r="AS2189" s="166">
        <f t="shared" si="10051"/>
        <v>0</v>
      </c>
      <c r="AT2189" s="166">
        <f t="shared" si="10051"/>
        <v>0</v>
      </c>
      <c r="AU2189" s="166">
        <f t="shared" si="10051"/>
        <v>0</v>
      </c>
      <c r="AW2189" s="166">
        <f t="shared" si="10052"/>
        <v>0</v>
      </c>
      <c r="AX2189" s="166">
        <f t="shared" si="10052"/>
        <v>0</v>
      </c>
      <c r="AY2189" s="166">
        <f t="shared" si="10052"/>
        <v>0</v>
      </c>
      <c r="AZ2189" s="166">
        <f t="shared" si="10052"/>
        <v>0</v>
      </c>
      <c r="BA2189" s="166">
        <f t="shared" si="10052"/>
        <v>0</v>
      </c>
      <c r="BB2189" s="166">
        <f t="shared" si="10052"/>
        <v>0</v>
      </c>
      <c r="BC2189" s="166">
        <f t="shared" si="10052"/>
        <v>0</v>
      </c>
      <c r="BD2189" s="166">
        <f t="shared" si="10052"/>
        <v>0</v>
      </c>
      <c r="BE2189" s="166">
        <f t="shared" si="10052"/>
        <v>0</v>
      </c>
      <c r="BF2189" s="166">
        <f t="shared" si="10052"/>
        <v>0</v>
      </c>
      <c r="BG2189" s="166">
        <f t="shared" si="10052"/>
        <v>0</v>
      </c>
      <c r="BH2189" s="166">
        <f t="shared" si="10052"/>
        <v>0</v>
      </c>
    </row>
    <row r="2190" spans="1:60" ht="16.5" hidden="1" customHeight="1" outlineLevel="1" x14ac:dyDescent="0.25">
      <c r="A2190" s="2">
        <f t="shared" si="10043"/>
        <v>80</v>
      </c>
      <c r="B2190" s="86">
        <f t="shared" si="10048"/>
        <v>0</v>
      </c>
      <c r="C2190" s="86">
        <f t="shared" si="10048"/>
        <v>0</v>
      </c>
      <c r="D2190" s="2">
        <f t="shared" si="10048"/>
        <v>0</v>
      </c>
      <c r="E2190" s="141">
        <f t="shared" si="10048"/>
        <v>0</v>
      </c>
      <c r="I2190" s="178">
        <v>0</v>
      </c>
      <c r="J2190" s="166">
        <f t="shared" si="10049"/>
        <v>0</v>
      </c>
      <c r="K2190" s="166">
        <f t="shared" si="10049"/>
        <v>0</v>
      </c>
      <c r="L2190" s="166">
        <f t="shared" si="10049"/>
        <v>0</v>
      </c>
      <c r="M2190" s="166">
        <f t="shared" si="10049"/>
        <v>0</v>
      </c>
      <c r="N2190" s="166">
        <f t="shared" si="10049"/>
        <v>0</v>
      </c>
      <c r="O2190" s="166">
        <f t="shared" si="10049"/>
        <v>0</v>
      </c>
      <c r="P2190" s="166">
        <f t="shared" si="10049"/>
        <v>0</v>
      </c>
      <c r="Q2190" s="166">
        <f t="shared" si="10049"/>
        <v>0</v>
      </c>
      <c r="R2190" s="166">
        <f t="shared" si="10049"/>
        <v>0</v>
      </c>
      <c r="S2190" s="166">
        <f t="shared" si="10049"/>
        <v>0</v>
      </c>
      <c r="T2190" s="166">
        <f t="shared" si="10049"/>
        <v>0</v>
      </c>
      <c r="U2190" s="166">
        <f t="shared" si="10049"/>
        <v>0</v>
      </c>
      <c r="W2190" s="166">
        <f t="shared" si="10050"/>
        <v>0</v>
      </c>
      <c r="X2190" s="166">
        <f t="shared" si="10050"/>
        <v>0</v>
      </c>
      <c r="Y2190" s="166">
        <f t="shared" si="10050"/>
        <v>0</v>
      </c>
      <c r="Z2190" s="166">
        <f t="shared" si="10050"/>
        <v>0</v>
      </c>
      <c r="AA2190" s="166">
        <f t="shared" si="10050"/>
        <v>0</v>
      </c>
      <c r="AB2190" s="166">
        <f t="shared" si="10050"/>
        <v>0</v>
      </c>
      <c r="AC2190" s="166">
        <f t="shared" si="10050"/>
        <v>0</v>
      </c>
      <c r="AD2190" s="166">
        <f t="shared" si="10050"/>
        <v>0</v>
      </c>
      <c r="AE2190" s="166">
        <f t="shared" si="10050"/>
        <v>0</v>
      </c>
      <c r="AF2190" s="166">
        <f t="shared" si="10050"/>
        <v>0</v>
      </c>
      <c r="AG2190" s="166">
        <f t="shared" si="10050"/>
        <v>0</v>
      </c>
      <c r="AH2190" s="166">
        <f t="shared" si="10050"/>
        <v>0</v>
      </c>
      <c r="AJ2190" s="166">
        <f t="shared" si="10025"/>
        <v>0</v>
      </c>
      <c r="AK2190" s="166">
        <f t="shared" si="10051"/>
        <v>0</v>
      </c>
      <c r="AL2190" s="166">
        <f t="shared" si="10051"/>
        <v>0</v>
      </c>
      <c r="AM2190" s="166">
        <f t="shared" si="10051"/>
        <v>0</v>
      </c>
      <c r="AN2190" s="166">
        <f t="shared" si="10051"/>
        <v>0</v>
      </c>
      <c r="AO2190" s="166">
        <f t="shared" si="10051"/>
        <v>0</v>
      </c>
      <c r="AP2190" s="166">
        <f t="shared" si="10051"/>
        <v>0</v>
      </c>
      <c r="AQ2190" s="166">
        <f t="shared" si="10051"/>
        <v>0</v>
      </c>
      <c r="AR2190" s="166">
        <f t="shared" si="10051"/>
        <v>0</v>
      </c>
      <c r="AS2190" s="166">
        <f t="shared" si="10051"/>
        <v>0</v>
      </c>
      <c r="AT2190" s="166">
        <f t="shared" si="10051"/>
        <v>0</v>
      </c>
      <c r="AU2190" s="166">
        <f t="shared" si="10051"/>
        <v>0</v>
      </c>
      <c r="AW2190" s="166">
        <f t="shared" si="10052"/>
        <v>0</v>
      </c>
      <c r="AX2190" s="166">
        <f t="shared" si="10052"/>
        <v>0</v>
      </c>
      <c r="AY2190" s="166">
        <f t="shared" si="10052"/>
        <v>0</v>
      </c>
      <c r="AZ2190" s="166">
        <f t="shared" si="10052"/>
        <v>0</v>
      </c>
      <c r="BA2190" s="166">
        <f t="shared" si="10052"/>
        <v>0</v>
      </c>
      <c r="BB2190" s="166">
        <f t="shared" si="10052"/>
        <v>0</v>
      </c>
      <c r="BC2190" s="166">
        <f t="shared" si="10052"/>
        <v>0</v>
      </c>
      <c r="BD2190" s="166">
        <f t="shared" si="10052"/>
        <v>0</v>
      </c>
      <c r="BE2190" s="166">
        <f t="shared" si="10052"/>
        <v>0</v>
      </c>
      <c r="BF2190" s="166">
        <f t="shared" si="10052"/>
        <v>0</v>
      </c>
      <c r="BG2190" s="166">
        <f t="shared" si="10052"/>
        <v>0</v>
      </c>
      <c r="BH2190" s="166">
        <f t="shared" si="10052"/>
        <v>0</v>
      </c>
    </row>
    <row r="2191" spans="1:60" ht="16.5" hidden="1" customHeight="1" outlineLevel="1" x14ac:dyDescent="0.25">
      <c r="A2191" s="2">
        <f t="shared" si="10043"/>
        <v>81</v>
      </c>
      <c r="B2191" s="86">
        <f t="shared" si="10048"/>
        <v>0</v>
      </c>
      <c r="C2191" s="86">
        <f t="shared" si="10048"/>
        <v>0</v>
      </c>
      <c r="D2191" s="2">
        <f t="shared" si="10048"/>
        <v>0</v>
      </c>
      <c r="E2191" s="141">
        <f t="shared" si="10048"/>
        <v>0</v>
      </c>
      <c r="I2191" s="178">
        <v>0</v>
      </c>
      <c r="J2191" s="166">
        <f t="shared" si="10049"/>
        <v>0</v>
      </c>
      <c r="K2191" s="166">
        <f t="shared" si="10049"/>
        <v>0</v>
      </c>
      <c r="L2191" s="166">
        <f t="shared" si="10049"/>
        <v>0</v>
      </c>
      <c r="M2191" s="166">
        <f t="shared" si="10049"/>
        <v>0</v>
      </c>
      <c r="N2191" s="166">
        <f t="shared" si="10049"/>
        <v>0</v>
      </c>
      <c r="O2191" s="166">
        <f t="shared" si="10049"/>
        <v>0</v>
      </c>
      <c r="P2191" s="166">
        <f t="shared" si="10049"/>
        <v>0</v>
      </c>
      <c r="Q2191" s="166">
        <f t="shared" si="10049"/>
        <v>0</v>
      </c>
      <c r="R2191" s="166">
        <f t="shared" si="10049"/>
        <v>0</v>
      </c>
      <c r="S2191" s="166">
        <f t="shared" si="10049"/>
        <v>0</v>
      </c>
      <c r="T2191" s="166">
        <f t="shared" si="10049"/>
        <v>0</v>
      </c>
      <c r="U2191" s="166">
        <f t="shared" si="10049"/>
        <v>0</v>
      </c>
      <c r="W2191" s="166">
        <f t="shared" si="10050"/>
        <v>0</v>
      </c>
      <c r="X2191" s="166">
        <f t="shared" si="10050"/>
        <v>0</v>
      </c>
      <c r="Y2191" s="166">
        <f t="shared" si="10050"/>
        <v>0</v>
      </c>
      <c r="Z2191" s="166">
        <f t="shared" si="10050"/>
        <v>0</v>
      </c>
      <c r="AA2191" s="166">
        <f t="shared" si="10050"/>
        <v>0</v>
      </c>
      <c r="AB2191" s="166">
        <f t="shared" si="10050"/>
        <v>0</v>
      </c>
      <c r="AC2191" s="166">
        <f t="shared" si="10050"/>
        <v>0</v>
      </c>
      <c r="AD2191" s="166">
        <f t="shared" si="10050"/>
        <v>0</v>
      </c>
      <c r="AE2191" s="166">
        <f t="shared" si="10050"/>
        <v>0</v>
      </c>
      <c r="AF2191" s="166">
        <f t="shared" si="10050"/>
        <v>0</v>
      </c>
      <c r="AG2191" s="166">
        <f t="shared" si="10050"/>
        <v>0</v>
      </c>
      <c r="AH2191" s="166">
        <f t="shared" si="10050"/>
        <v>0</v>
      </c>
      <c r="AJ2191" s="166">
        <f t="shared" si="10025"/>
        <v>0</v>
      </c>
      <c r="AK2191" s="166">
        <f t="shared" si="10051"/>
        <v>0</v>
      </c>
      <c r="AL2191" s="166">
        <f t="shared" si="10051"/>
        <v>0</v>
      </c>
      <c r="AM2191" s="166">
        <f t="shared" si="10051"/>
        <v>0</v>
      </c>
      <c r="AN2191" s="166">
        <f t="shared" si="10051"/>
        <v>0</v>
      </c>
      <c r="AO2191" s="166">
        <f t="shared" si="10051"/>
        <v>0</v>
      </c>
      <c r="AP2191" s="166">
        <f t="shared" si="10051"/>
        <v>0</v>
      </c>
      <c r="AQ2191" s="166">
        <f t="shared" si="10051"/>
        <v>0</v>
      </c>
      <c r="AR2191" s="166">
        <f t="shared" si="10051"/>
        <v>0</v>
      </c>
      <c r="AS2191" s="166">
        <f t="shared" si="10051"/>
        <v>0</v>
      </c>
      <c r="AT2191" s="166">
        <f t="shared" si="10051"/>
        <v>0</v>
      </c>
      <c r="AU2191" s="166">
        <f t="shared" si="10051"/>
        <v>0</v>
      </c>
      <c r="AW2191" s="166">
        <f t="shared" si="10052"/>
        <v>0</v>
      </c>
      <c r="AX2191" s="166">
        <f t="shared" si="10052"/>
        <v>0</v>
      </c>
      <c r="AY2191" s="166">
        <f t="shared" si="10052"/>
        <v>0</v>
      </c>
      <c r="AZ2191" s="166">
        <f t="shared" si="10052"/>
        <v>0</v>
      </c>
      <c r="BA2191" s="166">
        <f t="shared" si="10052"/>
        <v>0</v>
      </c>
      <c r="BB2191" s="166">
        <f t="shared" si="10052"/>
        <v>0</v>
      </c>
      <c r="BC2191" s="166">
        <f t="shared" si="10052"/>
        <v>0</v>
      </c>
      <c r="BD2191" s="166">
        <f t="shared" si="10052"/>
        <v>0</v>
      </c>
      <c r="BE2191" s="166">
        <f t="shared" si="10052"/>
        <v>0</v>
      </c>
      <c r="BF2191" s="166">
        <f t="shared" si="10052"/>
        <v>0</v>
      </c>
      <c r="BG2191" s="166">
        <f t="shared" si="10052"/>
        <v>0</v>
      </c>
      <c r="BH2191" s="166">
        <f t="shared" si="10052"/>
        <v>0</v>
      </c>
    </row>
    <row r="2192" spans="1:60" ht="16.5" hidden="1" customHeight="1" outlineLevel="1" x14ac:dyDescent="0.25">
      <c r="A2192" s="2">
        <f t="shared" si="10043"/>
        <v>82</v>
      </c>
      <c r="B2192" s="86">
        <f t="shared" si="10048"/>
        <v>0</v>
      </c>
      <c r="C2192" s="86">
        <f t="shared" si="10048"/>
        <v>0</v>
      </c>
      <c r="D2192" s="2">
        <f t="shared" si="10048"/>
        <v>0</v>
      </c>
      <c r="E2192" s="141">
        <f t="shared" si="10048"/>
        <v>0</v>
      </c>
      <c r="I2192" s="178">
        <v>0</v>
      </c>
      <c r="J2192" s="166">
        <f t="shared" si="10049"/>
        <v>0</v>
      </c>
      <c r="K2192" s="166">
        <f t="shared" si="10049"/>
        <v>0</v>
      </c>
      <c r="L2192" s="166">
        <f t="shared" si="10049"/>
        <v>0</v>
      </c>
      <c r="M2192" s="166">
        <f t="shared" si="10049"/>
        <v>0</v>
      </c>
      <c r="N2192" s="166">
        <f t="shared" si="10049"/>
        <v>0</v>
      </c>
      <c r="O2192" s="166">
        <f t="shared" si="10049"/>
        <v>0</v>
      </c>
      <c r="P2192" s="166">
        <f t="shared" si="10049"/>
        <v>0</v>
      </c>
      <c r="Q2192" s="166">
        <f t="shared" si="10049"/>
        <v>0</v>
      </c>
      <c r="R2192" s="166">
        <f t="shared" si="10049"/>
        <v>0</v>
      </c>
      <c r="S2192" s="166">
        <f t="shared" si="10049"/>
        <v>0</v>
      </c>
      <c r="T2192" s="166">
        <f t="shared" si="10049"/>
        <v>0</v>
      </c>
      <c r="U2192" s="166">
        <f t="shared" si="10049"/>
        <v>0</v>
      </c>
      <c r="W2192" s="166">
        <f t="shared" si="10050"/>
        <v>0</v>
      </c>
      <c r="X2192" s="166">
        <f t="shared" si="10050"/>
        <v>0</v>
      </c>
      <c r="Y2192" s="166">
        <f t="shared" si="10050"/>
        <v>0</v>
      </c>
      <c r="Z2192" s="166">
        <f t="shared" si="10050"/>
        <v>0</v>
      </c>
      <c r="AA2192" s="166">
        <f t="shared" si="10050"/>
        <v>0</v>
      </c>
      <c r="AB2192" s="166">
        <f t="shared" si="10050"/>
        <v>0</v>
      </c>
      <c r="AC2192" s="166">
        <f t="shared" si="10050"/>
        <v>0</v>
      </c>
      <c r="AD2192" s="166">
        <f t="shared" si="10050"/>
        <v>0</v>
      </c>
      <c r="AE2192" s="166">
        <f t="shared" si="10050"/>
        <v>0</v>
      </c>
      <c r="AF2192" s="166">
        <f t="shared" si="10050"/>
        <v>0</v>
      </c>
      <c r="AG2192" s="166">
        <f t="shared" si="10050"/>
        <v>0</v>
      </c>
      <c r="AH2192" s="166">
        <f t="shared" si="10050"/>
        <v>0</v>
      </c>
      <c r="AJ2192" s="166">
        <f t="shared" si="10025"/>
        <v>0</v>
      </c>
      <c r="AK2192" s="166">
        <f t="shared" si="10051"/>
        <v>0</v>
      </c>
      <c r="AL2192" s="166">
        <f t="shared" si="10051"/>
        <v>0</v>
      </c>
      <c r="AM2192" s="166">
        <f t="shared" si="10051"/>
        <v>0</v>
      </c>
      <c r="AN2192" s="166">
        <f t="shared" si="10051"/>
        <v>0</v>
      </c>
      <c r="AO2192" s="166">
        <f t="shared" si="10051"/>
        <v>0</v>
      </c>
      <c r="AP2192" s="166">
        <f t="shared" si="10051"/>
        <v>0</v>
      </c>
      <c r="AQ2192" s="166">
        <f t="shared" si="10051"/>
        <v>0</v>
      </c>
      <c r="AR2192" s="166">
        <f t="shared" si="10051"/>
        <v>0</v>
      </c>
      <c r="AS2192" s="166">
        <f t="shared" si="10051"/>
        <v>0</v>
      </c>
      <c r="AT2192" s="166">
        <f t="shared" si="10051"/>
        <v>0</v>
      </c>
      <c r="AU2192" s="166">
        <f t="shared" si="10051"/>
        <v>0</v>
      </c>
      <c r="AW2192" s="166">
        <f t="shared" si="10052"/>
        <v>0</v>
      </c>
      <c r="AX2192" s="166">
        <f t="shared" si="10052"/>
        <v>0</v>
      </c>
      <c r="AY2192" s="166">
        <f t="shared" si="10052"/>
        <v>0</v>
      </c>
      <c r="AZ2192" s="166">
        <f t="shared" si="10052"/>
        <v>0</v>
      </c>
      <c r="BA2192" s="166">
        <f t="shared" si="10052"/>
        <v>0</v>
      </c>
      <c r="BB2192" s="166">
        <f t="shared" si="10052"/>
        <v>0</v>
      </c>
      <c r="BC2192" s="166">
        <f t="shared" si="10052"/>
        <v>0</v>
      </c>
      <c r="BD2192" s="166">
        <f t="shared" si="10052"/>
        <v>0</v>
      </c>
      <c r="BE2192" s="166">
        <f t="shared" si="10052"/>
        <v>0</v>
      </c>
      <c r="BF2192" s="166">
        <f t="shared" si="10052"/>
        <v>0</v>
      </c>
      <c r="BG2192" s="166">
        <f t="shared" si="10052"/>
        <v>0</v>
      </c>
      <c r="BH2192" s="166">
        <f t="shared" si="10052"/>
        <v>0</v>
      </c>
    </row>
    <row r="2193" spans="1:60" ht="16.5" hidden="1" customHeight="1" outlineLevel="1" x14ac:dyDescent="0.25">
      <c r="A2193" s="2">
        <f t="shared" si="10043"/>
        <v>83</v>
      </c>
      <c r="B2193" s="86">
        <f t="shared" si="10048"/>
        <v>0</v>
      </c>
      <c r="C2193" s="86">
        <f t="shared" si="10048"/>
        <v>0</v>
      </c>
      <c r="D2193" s="2">
        <f t="shared" si="10048"/>
        <v>0</v>
      </c>
      <c r="E2193" s="141">
        <f t="shared" si="10048"/>
        <v>0</v>
      </c>
      <c r="I2193" s="178">
        <v>0</v>
      </c>
      <c r="J2193" s="166">
        <f t="shared" si="10049"/>
        <v>0</v>
      </c>
      <c r="K2193" s="166">
        <f t="shared" si="10049"/>
        <v>0</v>
      </c>
      <c r="L2193" s="166">
        <f t="shared" si="10049"/>
        <v>0</v>
      </c>
      <c r="M2193" s="166">
        <f t="shared" si="10049"/>
        <v>0</v>
      </c>
      <c r="N2193" s="166">
        <f t="shared" si="10049"/>
        <v>0</v>
      </c>
      <c r="O2193" s="166">
        <f t="shared" si="10049"/>
        <v>0</v>
      </c>
      <c r="P2193" s="166">
        <f t="shared" si="10049"/>
        <v>0</v>
      </c>
      <c r="Q2193" s="166">
        <f t="shared" si="10049"/>
        <v>0</v>
      </c>
      <c r="R2193" s="166">
        <f t="shared" si="10049"/>
        <v>0</v>
      </c>
      <c r="S2193" s="166">
        <f t="shared" si="10049"/>
        <v>0</v>
      </c>
      <c r="T2193" s="166">
        <f t="shared" si="10049"/>
        <v>0</v>
      </c>
      <c r="U2193" s="166">
        <f t="shared" si="10049"/>
        <v>0</v>
      </c>
      <c r="W2193" s="166">
        <f t="shared" si="10050"/>
        <v>0</v>
      </c>
      <c r="X2193" s="166">
        <f t="shared" si="10050"/>
        <v>0</v>
      </c>
      <c r="Y2193" s="166">
        <f t="shared" si="10050"/>
        <v>0</v>
      </c>
      <c r="Z2193" s="166">
        <f t="shared" si="10050"/>
        <v>0</v>
      </c>
      <c r="AA2193" s="166">
        <f t="shared" si="10050"/>
        <v>0</v>
      </c>
      <c r="AB2193" s="166">
        <f t="shared" si="10050"/>
        <v>0</v>
      </c>
      <c r="AC2193" s="166">
        <f t="shared" si="10050"/>
        <v>0</v>
      </c>
      <c r="AD2193" s="166">
        <f t="shared" si="10050"/>
        <v>0</v>
      </c>
      <c r="AE2193" s="166">
        <f t="shared" si="10050"/>
        <v>0</v>
      </c>
      <c r="AF2193" s="166">
        <f t="shared" si="10050"/>
        <v>0</v>
      </c>
      <c r="AG2193" s="166">
        <f t="shared" si="10050"/>
        <v>0</v>
      </c>
      <c r="AH2193" s="166">
        <f t="shared" si="10050"/>
        <v>0</v>
      </c>
      <c r="AJ2193" s="166">
        <f t="shared" si="10025"/>
        <v>0</v>
      </c>
      <c r="AK2193" s="166">
        <f t="shared" si="10051"/>
        <v>0</v>
      </c>
      <c r="AL2193" s="166">
        <f t="shared" si="10051"/>
        <v>0</v>
      </c>
      <c r="AM2193" s="166">
        <f t="shared" si="10051"/>
        <v>0</v>
      </c>
      <c r="AN2193" s="166">
        <f t="shared" si="10051"/>
        <v>0</v>
      </c>
      <c r="AO2193" s="166">
        <f t="shared" si="10051"/>
        <v>0</v>
      </c>
      <c r="AP2193" s="166">
        <f t="shared" si="10051"/>
        <v>0</v>
      </c>
      <c r="AQ2193" s="166">
        <f t="shared" si="10051"/>
        <v>0</v>
      </c>
      <c r="AR2193" s="166">
        <f t="shared" si="10051"/>
        <v>0</v>
      </c>
      <c r="AS2193" s="166">
        <f t="shared" si="10051"/>
        <v>0</v>
      </c>
      <c r="AT2193" s="166">
        <f t="shared" si="10051"/>
        <v>0</v>
      </c>
      <c r="AU2193" s="166">
        <f t="shared" si="10051"/>
        <v>0</v>
      </c>
      <c r="AW2193" s="166">
        <f t="shared" si="10052"/>
        <v>0</v>
      </c>
      <c r="AX2193" s="166">
        <f t="shared" si="10052"/>
        <v>0</v>
      </c>
      <c r="AY2193" s="166">
        <f t="shared" si="10052"/>
        <v>0</v>
      </c>
      <c r="AZ2193" s="166">
        <f t="shared" si="10052"/>
        <v>0</v>
      </c>
      <c r="BA2193" s="166">
        <f t="shared" si="10052"/>
        <v>0</v>
      </c>
      <c r="BB2193" s="166">
        <f t="shared" si="10052"/>
        <v>0</v>
      </c>
      <c r="BC2193" s="166">
        <f t="shared" si="10052"/>
        <v>0</v>
      </c>
      <c r="BD2193" s="166">
        <f t="shared" si="10052"/>
        <v>0</v>
      </c>
      <c r="BE2193" s="166">
        <f t="shared" si="10052"/>
        <v>0</v>
      </c>
      <c r="BF2193" s="166">
        <f t="shared" si="10052"/>
        <v>0</v>
      </c>
      <c r="BG2193" s="166">
        <f t="shared" si="10052"/>
        <v>0</v>
      </c>
      <c r="BH2193" s="166">
        <f t="shared" si="10052"/>
        <v>0</v>
      </c>
    </row>
    <row r="2194" spans="1:60" ht="16.5" hidden="1" customHeight="1" outlineLevel="1" x14ac:dyDescent="0.25">
      <c r="A2194" s="2">
        <f t="shared" si="10043"/>
        <v>84</v>
      </c>
      <c r="B2194" s="86">
        <f t="shared" si="10048"/>
        <v>0</v>
      </c>
      <c r="C2194" s="86">
        <f t="shared" si="10048"/>
        <v>0</v>
      </c>
      <c r="D2194" s="2">
        <f t="shared" si="10048"/>
        <v>0</v>
      </c>
      <c r="E2194" s="141">
        <f t="shared" si="10048"/>
        <v>0</v>
      </c>
      <c r="I2194" s="178">
        <v>0</v>
      </c>
      <c r="J2194" s="166">
        <f t="shared" si="10049"/>
        <v>0</v>
      </c>
      <c r="K2194" s="166">
        <f t="shared" si="10049"/>
        <v>0</v>
      </c>
      <c r="L2194" s="166">
        <f t="shared" si="10049"/>
        <v>0</v>
      </c>
      <c r="M2194" s="166">
        <f t="shared" si="10049"/>
        <v>0</v>
      </c>
      <c r="N2194" s="166">
        <f t="shared" si="10049"/>
        <v>0</v>
      </c>
      <c r="O2194" s="166">
        <f t="shared" si="10049"/>
        <v>0</v>
      </c>
      <c r="P2194" s="166">
        <f t="shared" si="10049"/>
        <v>0</v>
      </c>
      <c r="Q2194" s="166">
        <f t="shared" si="10049"/>
        <v>0</v>
      </c>
      <c r="R2194" s="166">
        <f t="shared" si="10049"/>
        <v>0</v>
      </c>
      <c r="S2194" s="166">
        <f t="shared" si="10049"/>
        <v>0</v>
      </c>
      <c r="T2194" s="166">
        <f t="shared" si="10049"/>
        <v>0</v>
      </c>
      <c r="U2194" s="166">
        <f t="shared" si="10049"/>
        <v>0</v>
      </c>
      <c r="W2194" s="166">
        <f t="shared" si="10050"/>
        <v>0</v>
      </c>
      <c r="X2194" s="166">
        <f t="shared" si="10050"/>
        <v>0</v>
      </c>
      <c r="Y2194" s="166">
        <f t="shared" si="10050"/>
        <v>0</v>
      </c>
      <c r="Z2194" s="166">
        <f t="shared" si="10050"/>
        <v>0</v>
      </c>
      <c r="AA2194" s="166">
        <f t="shared" si="10050"/>
        <v>0</v>
      </c>
      <c r="AB2194" s="166">
        <f t="shared" si="10050"/>
        <v>0</v>
      </c>
      <c r="AC2194" s="166">
        <f t="shared" si="10050"/>
        <v>0</v>
      </c>
      <c r="AD2194" s="166">
        <f t="shared" si="10050"/>
        <v>0</v>
      </c>
      <c r="AE2194" s="166">
        <f t="shared" si="10050"/>
        <v>0</v>
      </c>
      <c r="AF2194" s="166">
        <f t="shared" si="10050"/>
        <v>0</v>
      </c>
      <c r="AG2194" s="166">
        <f t="shared" si="10050"/>
        <v>0</v>
      </c>
      <c r="AH2194" s="166">
        <f t="shared" si="10050"/>
        <v>0</v>
      </c>
      <c r="AJ2194" s="166">
        <f t="shared" si="10025"/>
        <v>0</v>
      </c>
      <c r="AK2194" s="166">
        <f t="shared" si="10051"/>
        <v>0</v>
      </c>
      <c r="AL2194" s="166">
        <f t="shared" si="10051"/>
        <v>0</v>
      </c>
      <c r="AM2194" s="166">
        <f t="shared" si="10051"/>
        <v>0</v>
      </c>
      <c r="AN2194" s="166">
        <f t="shared" si="10051"/>
        <v>0</v>
      </c>
      <c r="AO2194" s="166">
        <f t="shared" si="10051"/>
        <v>0</v>
      </c>
      <c r="AP2194" s="166">
        <f t="shared" si="10051"/>
        <v>0</v>
      </c>
      <c r="AQ2194" s="166">
        <f t="shared" si="10051"/>
        <v>0</v>
      </c>
      <c r="AR2194" s="166">
        <f t="shared" si="10051"/>
        <v>0</v>
      </c>
      <c r="AS2194" s="166">
        <f t="shared" si="10051"/>
        <v>0</v>
      </c>
      <c r="AT2194" s="166">
        <f t="shared" si="10051"/>
        <v>0</v>
      </c>
      <c r="AU2194" s="166">
        <f t="shared" si="10051"/>
        <v>0</v>
      </c>
      <c r="AW2194" s="166">
        <f t="shared" si="10052"/>
        <v>0</v>
      </c>
      <c r="AX2194" s="166">
        <f t="shared" si="10052"/>
        <v>0</v>
      </c>
      <c r="AY2194" s="166">
        <f t="shared" si="10052"/>
        <v>0</v>
      </c>
      <c r="AZ2194" s="166">
        <f t="shared" si="10052"/>
        <v>0</v>
      </c>
      <c r="BA2194" s="166">
        <f t="shared" si="10052"/>
        <v>0</v>
      </c>
      <c r="BB2194" s="166">
        <f t="shared" si="10052"/>
        <v>0</v>
      </c>
      <c r="BC2194" s="166">
        <f t="shared" si="10052"/>
        <v>0</v>
      </c>
      <c r="BD2194" s="166">
        <f t="shared" si="10052"/>
        <v>0</v>
      </c>
      <c r="BE2194" s="166">
        <f t="shared" si="10052"/>
        <v>0</v>
      </c>
      <c r="BF2194" s="166">
        <f t="shared" si="10052"/>
        <v>0</v>
      </c>
      <c r="BG2194" s="166">
        <f t="shared" si="10052"/>
        <v>0</v>
      </c>
      <c r="BH2194" s="166">
        <f t="shared" si="10052"/>
        <v>0</v>
      </c>
    </row>
    <row r="2195" spans="1:60" ht="16.5" hidden="1" customHeight="1" outlineLevel="1" x14ac:dyDescent="0.25">
      <c r="A2195" s="2">
        <f t="shared" si="10043"/>
        <v>85</v>
      </c>
      <c r="B2195" s="86">
        <f t="shared" si="10048"/>
        <v>0</v>
      </c>
      <c r="C2195" s="86">
        <f t="shared" si="10048"/>
        <v>0</v>
      </c>
      <c r="D2195" s="2">
        <f t="shared" si="10048"/>
        <v>0</v>
      </c>
      <c r="E2195" s="141">
        <f t="shared" si="10048"/>
        <v>0</v>
      </c>
      <c r="I2195" s="178">
        <v>0</v>
      </c>
      <c r="J2195" s="166">
        <f t="shared" si="10049"/>
        <v>0</v>
      </c>
      <c r="K2195" s="166">
        <f t="shared" si="10049"/>
        <v>0</v>
      </c>
      <c r="L2195" s="166">
        <f t="shared" si="10049"/>
        <v>0</v>
      </c>
      <c r="M2195" s="166">
        <f t="shared" si="10049"/>
        <v>0</v>
      </c>
      <c r="N2195" s="166">
        <f t="shared" si="10049"/>
        <v>0</v>
      </c>
      <c r="O2195" s="166">
        <f t="shared" si="10049"/>
        <v>0</v>
      </c>
      <c r="P2195" s="166">
        <f t="shared" si="10049"/>
        <v>0</v>
      </c>
      <c r="Q2195" s="166">
        <f t="shared" si="10049"/>
        <v>0</v>
      </c>
      <c r="R2195" s="166">
        <f t="shared" si="10049"/>
        <v>0</v>
      </c>
      <c r="S2195" s="166">
        <f t="shared" si="10049"/>
        <v>0</v>
      </c>
      <c r="T2195" s="166">
        <f t="shared" si="10049"/>
        <v>0</v>
      </c>
      <c r="U2195" s="166">
        <f t="shared" si="10049"/>
        <v>0</v>
      </c>
      <c r="W2195" s="166">
        <f t="shared" si="10050"/>
        <v>0</v>
      </c>
      <c r="X2195" s="166">
        <f t="shared" si="10050"/>
        <v>0</v>
      </c>
      <c r="Y2195" s="166">
        <f t="shared" si="10050"/>
        <v>0</v>
      </c>
      <c r="Z2195" s="166">
        <f t="shared" si="10050"/>
        <v>0</v>
      </c>
      <c r="AA2195" s="166">
        <f t="shared" si="10050"/>
        <v>0</v>
      </c>
      <c r="AB2195" s="166">
        <f t="shared" si="10050"/>
        <v>0</v>
      </c>
      <c r="AC2195" s="166">
        <f t="shared" si="10050"/>
        <v>0</v>
      </c>
      <c r="AD2195" s="166">
        <f t="shared" si="10050"/>
        <v>0</v>
      </c>
      <c r="AE2195" s="166">
        <f t="shared" si="10050"/>
        <v>0</v>
      </c>
      <c r="AF2195" s="166">
        <f t="shared" si="10050"/>
        <v>0</v>
      </c>
      <c r="AG2195" s="166">
        <f t="shared" si="10050"/>
        <v>0</v>
      </c>
      <c r="AH2195" s="166">
        <f t="shared" si="10050"/>
        <v>0</v>
      </c>
      <c r="AJ2195" s="166">
        <f t="shared" si="10025"/>
        <v>0</v>
      </c>
      <c r="AK2195" s="166">
        <f t="shared" si="10051"/>
        <v>0</v>
      </c>
      <c r="AL2195" s="166">
        <f t="shared" si="10051"/>
        <v>0</v>
      </c>
      <c r="AM2195" s="166">
        <f t="shared" si="10051"/>
        <v>0</v>
      </c>
      <c r="AN2195" s="166">
        <f t="shared" si="10051"/>
        <v>0</v>
      </c>
      <c r="AO2195" s="166">
        <f t="shared" si="10051"/>
        <v>0</v>
      </c>
      <c r="AP2195" s="166">
        <f t="shared" si="10051"/>
        <v>0</v>
      </c>
      <c r="AQ2195" s="166">
        <f t="shared" si="10051"/>
        <v>0</v>
      </c>
      <c r="AR2195" s="166">
        <f t="shared" si="10051"/>
        <v>0</v>
      </c>
      <c r="AS2195" s="166">
        <f t="shared" si="10051"/>
        <v>0</v>
      </c>
      <c r="AT2195" s="166">
        <f t="shared" si="10051"/>
        <v>0</v>
      </c>
      <c r="AU2195" s="166">
        <f t="shared" si="10051"/>
        <v>0</v>
      </c>
      <c r="AW2195" s="166">
        <f t="shared" si="10052"/>
        <v>0</v>
      </c>
      <c r="AX2195" s="166">
        <f t="shared" si="10052"/>
        <v>0</v>
      </c>
      <c r="AY2195" s="166">
        <f t="shared" si="10052"/>
        <v>0</v>
      </c>
      <c r="AZ2195" s="166">
        <f t="shared" si="10052"/>
        <v>0</v>
      </c>
      <c r="BA2195" s="166">
        <f t="shared" si="10052"/>
        <v>0</v>
      </c>
      <c r="BB2195" s="166">
        <f t="shared" si="10052"/>
        <v>0</v>
      </c>
      <c r="BC2195" s="166">
        <f t="shared" si="10052"/>
        <v>0</v>
      </c>
      <c r="BD2195" s="166">
        <f t="shared" si="10052"/>
        <v>0</v>
      </c>
      <c r="BE2195" s="166">
        <f t="shared" si="10052"/>
        <v>0</v>
      </c>
      <c r="BF2195" s="166">
        <f t="shared" si="10052"/>
        <v>0</v>
      </c>
      <c r="BG2195" s="166">
        <f t="shared" si="10052"/>
        <v>0</v>
      </c>
      <c r="BH2195" s="166">
        <f t="shared" si="10052"/>
        <v>0</v>
      </c>
    </row>
    <row r="2196" spans="1:60" ht="16.5" hidden="1" customHeight="1" outlineLevel="1" x14ac:dyDescent="0.25">
      <c r="A2196" s="2">
        <f t="shared" si="10043"/>
        <v>86</v>
      </c>
      <c r="B2196" s="86">
        <f t="shared" si="10048"/>
        <v>0</v>
      </c>
      <c r="C2196" s="86">
        <f t="shared" si="10048"/>
        <v>0</v>
      </c>
      <c r="D2196" s="2">
        <f t="shared" si="10048"/>
        <v>0</v>
      </c>
      <c r="E2196" s="141">
        <f t="shared" si="10048"/>
        <v>0</v>
      </c>
      <c r="I2196" s="178">
        <v>0</v>
      </c>
      <c r="J2196" s="166">
        <f t="shared" ref="J2196:U2205" si="10053">+(SUMIFS(J$392:J$607,$A$392:$A$607,$A2196,$D$392:$D$607,$D2196))-(SUMIFS(J$828:J$1043,$A$828:$A$1043,$A2196,$D$828:$D$1043,$D2196))+(SUMIFS(J$1046:J$1237,$A$1046:$A$1237,$A2196,$D$1046:$D$1237,$D2196))-(SUMIFS(J$1848:J$2052,$A$1848:$A$2052,$A2196,$D$1848:$D$2052,$D2196))</f>
        <v>0</v>
      </c>
      <c r="K2196" s="166">
        <f t="shared" si="10053"/>
        <v>0</v>
      </c>
      <c r="L2196" s="166">
        <f t="shared" si="10053"/>
        <v>0</v>
      </c>
      <c r="M2196" s="166">
        <f t="shared" si="10053"/>
        <v>0</v>
      </c>
      <c r="N2196" s="166">
        <f t="shared" si="10053"/>
        <v>0</v>
      </c>
      <c r="O2196" s="166">
        <f t="shared" si="10053"/>
        <v>0</v>
      </c>
      <c r="P2196" s="166">
        <f t="shared" si="10053"/>
        <v>0</v>
      </c>
      <c r="Q2196" s="166">
        <f t="shared" si="10053"/>
        <v>0</v>
      </c>
      <c r="R2196" s="166">
        <f t="shared" si="10053"/>
        <v>0</v>
      </c>
      <c r="S2196" s="166">
        <f t="shared" si="10053"/>
        <v>0</v>
      </c>
      <c r="T2196" s="166">
        <f t="shared" si="10053"/>
        <v>0</v>
      </c>
      <c r="U2196" s="166">
        <f t="shared" si="10053"/>
        <v>0</v>
      </c>
      <c r="W2196" s="166">
        <f t="shared" ref="W2196:AH2205" si="10054">+(SUMIFS(W$392:W$607,$A$392:$A$607,$A2196,$D$392:$D$607,$D2196))-(SUMIFS(W$828:W$1043,$A$828:$A$1043,$A2196,$D$828:$D$1043,$D2196))+(SUMIFS(W$1046:W$1237,$A$1046:$A$1237,$A2196,$D$1046:$D$1237,$D2196))-(SUMIFS(W$1848:W$2052,$A$1848:$A$2052,$A2196,$D$1848:$D$2052,$D2196))</f>
        <v>0</v>
      </c>
      <c r="X2196" s="166">
        <f t="shared" si="10054"/>
        <v>0</v>
      </c>
      <c r="Y2196" s="166">
        <f t="shared" si="10054"/>
        <v>0</v>
      </c>
      <c r="Z2196" s="166">
        <f t="shared" si="10054"/>
        <v>0</v>
      </c>
      <c r="AA2196" s="166">
        <f t="shared" si="10054"/>
        <v>0</v>
      </c>
      <c r="AB2196" s="166">
        <f t="shared" si="10054"/>
        <v>0</v>
      </c>
      <c r="AC2196" s="166">
        <f t="shared" si="10054"/>
        <v>0</v>
      </c>
      <c r="AD2196" s="166">
        <f t="shared" si="10054"/>
        <v>0</v>
      </c>
      <c r="AE2196" s="166">
        <f t="shared" si="10054"/>
        <v>0</v>
      </c>
      <c r="AF2196" s="166">
        <f t="shared" si="10054"/>
        <v>0</v>
      </c>
      <c r="AG2196" s="166">
        <f t="shared" si="10054"/>
        <v>0</v>
      </c>
      <c r="AH2196" s="166">
        <f t="shared" si="10054"/>
        <v>0</v>
      </c>
      <c r="AJ2196" s="166">
        <f t="shared" si="10025"/>
        <v>0</v>
      </c>
      <c r="AK2196" s="166">
        <f t="shared" ref="AK2196:AU2205" si="10055">+(SUMIFS(AK$392:AK$607,$A$392:$A$607,$A2196,$D$392:$D$607,$D2196))-(SUMIFS(AK$828:AK$1043,$A$828:$A$1043,$A2196,$D$828:$D$1043,$D2196))+(SUMIFS(AK$1046:AK$1237,$A$1046:$A$1237,$A2196,$D$1046:$D$1237,$D2196))-(SUMIFS(AK$1848:AK$2052,$A$1848:$A$2052,$A2196,$D$1848:$D$2052,$D2196))</f>
        <v>0</v>
      </c>
      <c r="AL2196" s="166">
        <f t="shared" si="10055"/>
        <v>0</v>
      </c>
      <c r="AM2196" s="166">
        <f t="shared" si="10055"/>
        <v>0</v>
      </c>
      <c r="AN2196" s="166">
        <f t="shared" si="10055"/>
        <v>0</v>
      </c>
      <c r="AO2196" s="166">
        <f t="shared" si="10055"/>
        <v>0</v>
      </c>
      <c r="AP2196" s="166">
        <f t="shared" si="10055"/>
        <v>0</v>
      </c>
      <c r="AQ2196" s="166">
        <f t="shared" si="10055"/>
        <v>0</v>
      </c>
      <c r="AR2196" s="166">
        <f t="shared" si="10055"/>
        <v>0</v>
      </c>
      <c r="AS2196" s="166">
        <f t="shared" si="10055"/>
        <v>0</v>
      </c>
      <c r="AT2196" s="166">
        <f t="shared" si="10055"/>
        <v>0</v>
      </c>
      <c r="AU2196" s="166">
        <f t="shared" si="10055"/>
        <v>0</v>
      </c>
      <c r="AW2196" s="166">
        <f t="shared" ref="AW2196:BH2205" si="10056">+(SUMIFS(AW$392:AW$607,$A$392:$A$607,$A2196,$D$392:$D$607,$D2196))-(SUMIFS(AW$828:AW$1043,$A$828:$A$1043,$A2196,$D$828:$D$1043,$D2196))+(SUMIFS(AW$1046:AW$1237,$A$1046:$A$1237,$A2196,$D$1046:$D$1237,$D2196))-(SUMIFS(AW$1848:AW$2052,$A$1848:$A$2052,$A2196,$D$1848:$D$2052,$D2196))</f>
        <v>0</v>
      </c>
      <c r="AX2196" s="166">
        <f t="shared" si="10056"/>
        <v>0</v>
      </c>
      <c r="AY2196" s="166">
        <f t="shared" si="10056"/>
        <v>0</v>
      </c>
      <c r="AZ2196" s="166">
        <f t="shared" si="10056"/>
        <v>0</v>
      </c>
      <c r="BA2196" s="166">
        <f t="shared" si="10056"/>
        <v>0</v>
      </c>
      <c r="BB2196" s="166">
        <f t="shared" si="10056"/>
        <v>0</v>
      </c>
      <c r="BC2196" s="166">
        <f t="shared" si="10056"/>
        <v>0</v>
      </c>
      <c r="BD2196" s="166">
        <f t="shared" si="10056"/>
        <v>0</v>
      </c>
      <c r="BE2196" s="166">
        <f t="shared" si="10056"/>
        <v>0</v>
      </c>
      <c r="BF2196" s="166">
        <f t="shared" si="10056"/>
        <v>0</v>
      </c>
      <c r="BG2196" s="166">
        <f t="shared" si="10056"/>
        <v>0</v>
      </c>
      <c r="BH2196" s="166">
        <f t="shared" si="10056"/>
        <v>0</v>
      </c>
    </row>
    <row r="2197" spans="1:60" ht="16.5" hidden="1" customHeight="1" outlineLevel="1" x14ac:dyDescent="0.25">
      <c r="A2197" s="2">
        <f t="shared" si="10043"/>
        <v>87</v>
      </c>
      <c r="B2197" s="86">
        <f t="shared" si="10048"/>
        <v>0</v>
      </c>
      <c r="C2197" s="86">
        <f t="shared" si="10048"/>
        <v>0</v>
      </c>
      <c r="D2197" s="2">
        <f t="shared" si="10048"/>
        <v>0</v>
      </c>
      <c r="E2197" s="141">
        <f t="shared" si="10048"/>
        <v>0</v>
      </c>
      <c r="I2197" s="178">
        <v>0</v>
      </c>
      <c r="J2197" s="166">
        <f t="shared" si="10053"/>
        <v>0</v>
      </c>
      <c r="K2197" s="166">
        <f t="shared" si="10053"/>
        <v>0</v>
      </c>
      <c r="L2197" s="166">
        <f t="shared" si="10053"/>
        <v>0</v>
      </c>
      <c r="M2197" s="166">
        <f t="shared" si="10053"/>
        <v>0</v>
      </c>
      <c r="N2197" s="166">
        <f t="shared" si="10053"/>
        <v>0</v>
      </c>
      <c r="O2197" s="166">
        <f t="shared" si="10053"/>
        <v>0</v>
      </c>
      <c r="P2197" s="166">
        <f t="shared" si="10053"/>
        <v>0</v>
      </c>
      <c r="Q2197" s="166">
        <f t="shared" si="10053"/>
        <v>0</v>
      </c>
      <c r="R2197" s="166">
        <f t="shared" si="10053"/>
        <v>0</v>
      </c>
      <c r="S2197" s="166">
        <f t="shared" si="10053"/>
        <v>0</v>
      </c>
      <c r="T2197" s="166">
        <f t="shared" si="10053"/>
        <v>0</v>
      </c>
      <c r="U2197" s="166">
        <f t="shared" si="10053"/>
        <v>0</v>
      </c>
      <c r="W2197" s="166">
        <f t="shared" si="10054"/>
        <v>0</v>
      </c>
      <c r="X2197" s="166">
        <f t="shared" si="10054"/>
        <v>0</v>
      </c>
      <c r="Y2197" s="166">
        <f t="shared" si="10054"/>
        <v>0</v>
      </c>
      <c r="Z2197" s="166">
        <f t="shared" si="10054"/>
        <v>0</v>
      </c>
      <c r="AA2197" s="166">
        <f t="shared" si="10054"/>
        <v>0</v>
      </c>
      <c r="AB2197" s="166">
        <f t="shared" si="10054"/>
        <v>0</v>
      </c>
      <c r="AC2197" s="166">
        <f t="shared" si="10054"/>
        <v>0</v>
      </c>
      <c r="AD2197" s="166">
        <f t="shared" si="10054"/>
        <v>0</v>
      </c>
      <c r="AE2197" s="166">
        <f t="shared" si="10054"/>
        <v>0</v>
      </c>
      <c r="AF2197" s="166">
        <f t="shared" si="10054"/>
        <v>0</v>
      </c>
      <c r="AG2197" s="166">
        <f t="shared" si="10054"/>
        <v>0</v>
      </c>
      <c r="AH2197" s="166">
        <f t="shared" si="10054"/>
        <v>0</v>
      </c>
      <c r="AJ2197" s="166">
        <f t="shared" si="10025"/>
        <v>0</v>
      </c>
      <c r="AK2197" s="166">
        <f t="shared" si="10055"/>
        <v>0</v>
      </c>
      <c r="AL2197" s="166">
        <f t="shared" si="10055"/>
        <v>0</v>
      </c>
      <c r="AM2197" s="166">
        <f t="shared" si="10055"/>
        <v>0</v>
      </c>
      <c r="AN2197" s="166">
        <f t="shared" si="10055"/>
        <v>0</v>
      </c>
      <c r="AO2197" s="166">
        <f t="shared" si="10055"/>
        <v>0</v>
      </c>
      <c r="AP2197" s="166">
        <f t="shared" si="10055"/>
        <v>0</v>
      </c>
      <c r="AQ2197" s="166">
        <f t="shared" si="10055"/>
        <v>0</v>
      </c>
      <c r="AR2197" s="166">
        <f t="shared" si="10055"/>
        <v>0</v>
      </c>
      <c r="AS2197" s="166">
        <f t="shared" si="10055"/>
        <v>0</v>
      </c>
      <c r="AT2197" s="166">
        <f t="shared" si="10055"/>
        <v>0</v>
      </c>
      <c r="AU2197" s="166">
        <f t="shared" si="10055"/>
        <v>0</v>
      </c>
      <c r="AW2197" s="166">
        <f t="shared" si="10056"/>
        <v>0</v>
      </c>
      <c r="AX2197" s="166">
        <f t="shared" si="10056"/>
        <v>0</v>
      </c>
      <c r="AY2197" s="166">
        <f t="shared" si="10056"/>
        <v>0</v>
      </c>
      <c r="AZ2197" s="166">
        <f t="shared" si="10056"/>
        <v>0</v>
      </c>
      <c r="BA2197" s="166">
        <f t="shared" si="10056"/>
        <v>0</v>
      </c>
      <c r="BB2197" s="166">
        <f t="shared" si="10056"/>
        <v>0</v>
      </c>
      <c r="BC2197" s="166">
        <f t="shared" si="10056"/>
        <v>0</v>
      </c>
      <c r="BD2197" s="166">
        <f t="shared" si="10056"/>
        <v>0</v>
      </c>
      <c r="BE2197" s="166">
        <f t="shared" si="10056"/>
        <v>0</v>
      </c>
      <c r="BF2197" s="166">
        <f t="shared" si="10056"/>
        <v>0</v>
      </c>
      <c r="BG2197" s="166">
        <f t="shared" si="10056"/>
        <v>0</v>
      </c>
      <c r="BH2197" s="166">
        <f t="shared" si="10056"/>
        <v>0</v>
      </c>
    </row>
    <row r="2198" spans="1:60" ht="16.5" hidden="1" customHeight="1" outlineLevel="1" x14ac:dyDescent="0.25">
      <c r="A2198" s="2">
        <f t="shared" si="10043"/>
        <v>88</v>
      </c>
      <c r="B2198" s="86">
        <f t="shared" si="10048"/>
        <v>0</v>
      </c>
      <c r="C2198" s="86">
        <f t="shared" si="10048"/>
        <v>0</v>
      </c>
      <c r="D2198" s="2">
        <f t="shared" si="10048"/>
        <v>0</v>
      </c>
      <c r="E2198" s="141">
        <f t="shared" si="10048"/>
        <v>0</v>
      </c>
      <c r="I2198" s="178">
        <v>0</v>
      </c>
      <c r="J2198" s="166">
        <f t="shared" si="10053"/>
        <v>0</v>
      </c>
      <c r="K2198" s="166">
        <f t="shared" si="10053"/>
        <v>0</v>
      </c>
      <c r="L2198" s="166">
        <f t="shared" si="10053"/>
        <v>0</v>
      </c>
      <c r="M2198" s="166">
        <f t="shared" si="10053"/>
        <v>0</v>
      </c>
      <c r="N2198" s="166">
        <f t="shared" si="10053"/>
        <v>0</v>
      </c>
      <c r="O2198" s="166">
        <f t="shared" si="10053"/>
        <v>0</v>
      </c>
      <c r="P2198" s="166">
        <f t="shared" si="10053"/>
        <v>0</v>
      </c>
      <c r="Q2198" s="166">
        <f t="shared" si="10053"/>
        <v>0</v>
      </c>
      <c r="R2198" s="166">
        <f t="shared" si="10053"/>
        <v>0</v>
      </c>
      <c r="S2198" s="166">
        <f t="shared" si="10053"/>
        <v>0</v>
      </c>
      <c r="T2198" s="166">
        <f t="shared" si="10053"/>
        <v>0</v>
      </c>
      <c r="U2198" s="166">
        <f t="shared" si="10053"/>
        <v>0</v>
      </c>
      <c r="W2198" s="166">
        <f t="shared" si="10054"/>
        <v>0</v>
      </c>
      <c r="X2198" s="166">
        <f t="shared" si="10054"/>
        <v>0</v>
      </c>
      <c r="Y2198" s="166">
        <f t="shared" si="10054"/>
        <v>0</v>
      </c>
      <c r="Z2198" s="166">
        <f t="shared" si="10054"/>
        <v>0</v>
      </c>
      <c r="AA2198" s="166">
        <f t="shared" si="10054"/>
        <v>0</v>
      </c>
      <c r="AB2198" s="166">
        <f t="shared" si="10054"/>
        <v>0</v>
      </c>
      <c r="AC2198" s="166">
        <f t="shared" si="10054"/>
        <v>0</v>
      </c>
      <c r="AD2198" s="166">
        <f t="shared" si="10054"/>
        <v>0</v>
      </c>
      <c r="AE2198" s="166">
        <f t="shared" si="10054"/>
        <v>0</v>
      </c>
      <c r="AF2198" s="166">
        <f t="shared" si="10054"/>
        <v>0</v>
      </c>
      <c r="AG2198" s="166">
        <f t="shared" si="10054"/>
        <v>0</v>
      </c>
      <c r="AH2198" s="166">
        <f t="shared" si="10054"/>
        <v>0</v>
      </c>
      <c r="AJ2198" s="166">
        <f t="shared" si="10025"/>
        <v>0</v>
      </c>
      <c r="AK2198" s="166">
        <f t="shared" si="10055"/>
        <v>0</v>
      </c>
      <c r="AL2198" s="166">
        <f t="shared" si="10055"/>
        <v>0</v>
      </c>
      <c r="AM2198" s="166">
        <f t="shared" si="10055"/>
        <v>0</v>
      </c>
      <c r="AN2198" s="166">
        <f t="shared" si="10055"/>
        <v>0</v>
      </c>
      <c r="AO2198" s="166">
        <f t="shared" si="10055"/>
        <v>0</v>
      </c>
      <c r="AP2198" s="166">
        <f t="shared" si="10055"/>
        <v>0</v>
      </c>
      <c r="AQ2198" s="166">
        <f t="shared" si="10055"/>
        <v>0</v>
      </c>
      <c r="AR2198" s="166">
        <f t="shared" si="10055"/>
        <v>0</v>
      </c>
      <c r="AS2198" s="166">
        <f t="shared" si="10055"/>
        <v>0</v>
      </c>
      <c r="AT2198" s="166">
        <f t="shared" si="10055"/>
        <v>0</v>
      </c>
      <c r="AU2198" s="166">
        <f t="shared" si="10055"/>
        <v>0</v>
      </c>
      <c r="AW2198" s="166">
        <f t="shared" si="10056"/>
        <v>0</v>
      </c>
      <c r="AX2198" s="166">
        <f t="shared" si="10056"/>
        <v>0</v>
      </c>
      <c r="AY2198" s="166">
        <f t="shared" si="10056"/>
        <v>0</v>
      </c>
      <c r="AZ2198" s="166">
        <f t="shared" si="10056"/>
        <v>0</v>
      </c>
      <c r="BA2198" s="166">
        <f t="shared" si="10056"/>
        <v>0</v>
      </c>
      <c r="BB2198" s="166">
        <f t="shared" si="10056"/>
        <v>0</v>
      </c>
      <c r="BC2198" s="166">
        <f t="shared" si="10056"/>
        <v>0</v>
      </c>
      <c r="BD2198" s="166">
        <f t="shared" si="10056"/>
        <v>0</v>
      </c>
      <c r="BE2198" s="166">
        <f t="shared" si="10056"/>
        <v>0</v>
      </c>
      <c r="BF2198" s="166">
        <f t="shared" si="10056"/>
        <v>0</v>
      </c>
      <c r="BG2198" s="166">
        <f t="shared" si="10056"/>
        <v>0</v>
      </c>
      <c r="BH2198" s="166">
        <f t="shared" si="10056"/>
        <v>0</v>
      </c>
    </row>
    <row r="2199" spans="1:60" ht="16.5" hidden="1" customHeight="1" outlineLevel="1" x14ac:dyDescent="0.25">
      <c r="A2199" s="2">
        <f t="shared" si="10043"/>
        <v>89</v>
      </c>
      <c r="B2199" s="86">
        <f t="shared" si="10048"/>
        <v>0</v>
      </c>
      <c r="C2199" s="86">
        <f t="shared" si="10048"/>
        <v>0</v>
      </c>
      <c r="D2199" s="2">
        <f t="shared" si="10048"/>
        <v>0</v>
      </c>
      <c r="E2199" s="141">
        <f t="shared" si="10048"/>
        <v>0</v>
      </c>
      <c r="I2199" s="178">
        <v>0</v>
      </c>
      <c r="J2199" s="166">
        <f t="shared" si="10053"/>
        <v>0</v>
      </c>
      <c r="K2199" s="166">
        <f t="shared" si="10053"/>
        <v>0</v>
      </c>
      <c r="L2199" s="166">
        <f t="shared" si="10053"/>
        <v>0</v>
      </c>
      <c r="M2199" s="166">
        <f t="shared" si="10053"/>
        <v>0</v>
      </c>
      <c r="N2199" s="166">
        <f t="shared" si="10053"/>
        <v>0</v>
      </c>
      <c r="O2199" s="166">
        <f t="shared" si="10053"/>
        <v>0</v>
      </c>
      <c r="P2199" s="166">
        <f t="shared" si="10053"/>
        <v>0</v>
      </c>
      <c r="Q2199" s="166">
        <f t="shared" si="10053"/>
        <v>0</v>
      </c>
      <c r="R2199" s="166">
        <f t="shared" si="10053"/>
        <v>0</v>
      </c>
      <c r="S2199" s="166">
        <f t="shared" si="10053"/>
        <v>0</v>
      </c>
      <c r="T2199" s="166">
        <f t="shared" si="10053"/>
        <v>0</v>
      </c>
      <c r="U2199" s="166">
        <f t="shared" si="10053"/>
        <v>0</v>
      </c>
      <c r="W2199" s="166">
        <f t="shared" si="10054"/>
        <v>0</v>
      </c>
      <c r="X2199" s="166">
        <f t="shared" si="10054"/>
        <v>0</v>
      </c>
      <c r="Y2199" s="166">
        <f t="shared" si="10054"/>
        <v>0</v>
      </c>
      <c r="Z2199" s="166">
        <f t="shared" si="10054"/>
        <v>0</v>
      </c>
      <c r="AA2199" s="166">
        <f t="shared" si="10054"/>
        <v>0</v>
      </c>
      <c r="AB2199" s="166">
        <f t="shared" si="10054"/>
        <v>0</v>
      </c>
      <c r="AC2199" s="166">
        <f t="shared" si="10054"/>
        <v>0</v>
      </c>
      <c r="AD2199" s="166">
        <f t="shared" si="10054"/>
        <v>0</v>
      </c>
      <c r="AE2199" s="166">
        <f t="shared" si="10054"/>
        <v>0</v>
      </c>
      <c r="AF2199" s="166">
        <f t="shared" si="10054"/>
        <v>0</v>
      </c>
      <c r="AG2199" s="166">
        <f t="shared" si="10054"/>
        <v>0</v>
      </c>
      <c r="AH2199" s="166">
        <f t="shared" si="10054"/>
        <v>0</v>
      </c>
      <c r="AJ2199" s="166">
        <f t="shared" si="10025"/>
        <v>0</v>
      </c>
      <c r="AK2199" s="166">
        <f t="shared" si="10055"/>
        <v>0</v>
      </c>
      <c r="AL2199" s="166">
        <f t="shared" si="10055"/>
        <v>0</v>
      </c>
      <c r="AM2199" s="166">
        <f t="shared" si="10055"/>
        <v>0</v>
      </c>
      <c r="AN2199" s="166">
        <f t="shared" si="10055"/>
        <v>0</v>
      </c>
      <c r="AO2199" s="166">
        <f t="shared" si="10055"/>
        <v>0</v>
      </c>
      <c r="AP2199" s="166">
        <f t="shared" si="10055"/>
        <v>0</v>
      </c>
      <c r="AQ2199" s="166">
        <f t="shared" si="10055"/>
        <v>0</v>
      </c>
      <c r="AR2199" s="166">
        <f t="shared" si="10055"/>
        <v>0</v>
      </c>
      <c r="AS2199" s="166">
        <f t="shared" si="10055"/>
        <v>0</v>
      </c>
      <c r="AT2199" s="166">
        <f t="shared" si="10055"/>
        <v>0</v>
      </c>
      <c r="AU2199" s="166">
        <f t="shared" si="10055"/>
        <v>0</v>
      </c>
      <c r="AW2199" s="166">
        <f t="shared" si="10056"/>
        <v>0</v>
      </c>
      <c r="AX2199" s="166">
        <f t="shared" si="10056"/>
        <v>0</v>
      </c>
      <c r="AY2199" s="166">
        <f t="shared" si="10056"/>
        <v>0</v>
      </c>
      <c r="AZ2199" s="166">
        <f t="shared" si="10056"/>
        <v>0</v>
      </c>
      <c r="BA2199" s="166">
        <f t="shared" si="10056"/>
        <v>0</v>
      </c>
      <c r="BB2199" s="166">
        <f t="shared" si="10056"/>
        <v>0</v>
      </c>
      <c r="BC2199" s="166">
        <f t="shared" si="10056"/>
        <v>0</v>
      </c>
      <c r="BD2199" s="166">
        <f t="shared" si="10056"/>
        <v>0</v>
      </c>
      <c r="BE2199" s="166">
        <f t="shared" si="10056"/>
        <v>0</v>
      </c>
      <c r="BF2199" s="166">
        <f t="shared" si="10056"/>
        <v>0</v>
      </c>
      <c r="BG2199" s="166">
        <f t="shared" si="10056"/>
        <v>0</v>
      </c>
      <c r="BH2199" s="166">
        <f t="shared" si="10056"/>
        <v>0</v>
      </c>
    </row>
    <row r="2200" spans="1:60" ht="16.5" hidden="1" customHeight="1" outlineLevel="1" x14ac:dyDescent="0.25">
      <c r="A2200" s="2">
        <f t="shared" si="10043"/>
        <v>90</v>
      </c>
      <c r="B2200" s="86">
        <f t="shared" si="10048"/>
        <v>0</v>
      </c>
      <c r="C2200" s="86">
        <f t="shared" si="10048"/>
        <v>0</v>
      </c>
      <c r="D2200" s="2">
        <f t="shared" si="10048"/>
        <v>0</v>
      </c>
      <c r="E2200" s="141">
        <f t="shared" si="10048"/>
        <v>0</v>
      </c>
      <c r="I2200" s="178">
        <v>0</v>
      </c>
      <c r="J2200" s="166">
        <f t="shared" si="10053"/>
        <v>0</v>
      </c>
      <c r="K2200" s="166">
        <f t="shared" si="10053"/>
        <v>0</v>
      </c>
      <c r="L2200" s="166">
        <f t="shared" si="10053"/>
        <v>0</v>
      </c>
      <c r="M2200" s="166">
        <f t="shared" si="10053"/>
        <v>0</v>
      </c>
      <c r="N2200" s="166">
        <f t="shared" si="10053"/>
        <v>0</v>
      </c>
      <c r="O2200" s="166">
        <f t="shared" si="10053"/>
        <v>0</v>
      </c>
      <c r="P2200" s="166">
        <f t="shared" si="10053"/>
        <v>0</v>
      </c>
      <c r="Q2200" s="166">
        <f t="shared" si="10053"/>
        <v>0</v>
      </c>
      <c r="R2200" s="166">
        <f t="shared" si="10053"/>
        <v>0</v>
      </c>
      <c r="S2200" s="166">
        <f t="shared" si="10053"/>
        <v>0</v>
      </c>
      <c r="T2200" s="166">
        <f t="shared" si="10053"/>
        <v>0</v>
      </c>
      <c r="U2200" s="166">
        <f t="shared" si="10053"/>
        <v>0</v>
      </c>
      <c r="W2200" s="166">
        <f t="shared" si="10054"/>
        <v>0</v>
      </c>
      <c r="X2200" s="166">
        <f t="shared" si="10054"/>
        <v>0</v>
      </c>
      <c r="Y2200" s="166">
        <f t="shared" si="10054"/>
        <v>0</v>
      </c>
      <c r="Z2200" s="166">
        <f t="shared" si="10054"/>
        <v>0</v>
      </c>
      <c r="AA2200" s="166">
        <f t="shared" si="10054"/>
        <v>0</v>
      </c>
      <c r="AB2200" s="166">
        <f t="shared" si="10054"/>
        <v>0</v>
      </c>
      <c r="AC2200" s="166">
        <f t="shared" si="10054"/>
        <v>0</v>
      </c>
      <c r="AD2200" s="166">
        <f t="shared" si="10054"/>
        <v>0</v>
      </c>
      <c r="AE2200" s="166">
        <f t="shared" si="10054"/>
        <v>0</v>
      </c>
      <c r="AF2200" s="166">
        <f t="shared" si="10054"/>
        <v>0</v>
      </c>
      <c r="AG2200" s="166">
        <f t="shared" si="10054"/>
        <v>0</v>
      </c>
      <c r="AH2200" s="166">
        <f t="shared" si="10054"/>
        <v>0</v>
      </c>
      <c r="AJ2200" s="166">
        <f t="shared" ref="AJ2200:AJ2245" si="10057">+(SUMIFS(AJ$392:AJ$607,$A$392:$A$607,$A2200,$D$392:$D$607,$D2200))-(SUMIFS(AJ$828:AJ$1043,$A$828:$A$1043,$A2200,$D$828:$D$1043,$D2200))+(SUMIFS(AJ$1046:AJ$1237,$A$1046:$A$1237,$A2200,$D$1046:$D$1237,$D2200))-(SUMIFS(AJ$1848:AJ$2052,$A$1848:$A$2052,$A2200,$D$1848:$D$2052,$D2200))</f>
        <v>0</v>
      </c>
      <c r="AK2200" s="166">
        <f t="shared" si="10055"/>
        <v>0</v>
      </c>
      <c r="AL2200" s="166">
        <f t="shared" si="10055"/>
        <v>0</v>
      </c>
      <c r="AM2200" s="166">
        <f t="shared" si="10055"/>
        <v>0</v>
      </c>
      <c r="AN2200" s="166">
        <f t="shared" si="10055"/>
        <v>0</v>
      </c>
      <c r="AO2200" s="166">
        <f t="shared" si="10055"/>
        <v>0</v>
      </c>
      <c r="AP2200" s="166">
        <f t="shared" si="10055"/>
        <v>0</v>
      </c>
      <c r="AQ2200" s="166">
        <f t="shared" si="10055"/>
        <v>0</v>
      </c>
      <c r="AR2200" s="166">
        <f t="shared" si="10055"/>
        <v>0</v>
      </c>
      <c r="AS2200" s="166">
        <f t="shared" si="10055"/>
        <v>0</v>
      </c>
      <c r="AT2200" s="166">
        <f t="shared" si="10055"/>
        <v>0</v>
      </c>
      <c r="AU2200" s="166">
        <f t="shared" si="10055"/>
        <v>0</v>
      </c>
      <c r="AW2200" s="166">
        <f t="shared" si="10056"/>
        <v>0</v>
      </c>
      <c r="AX2200" s="166">
        <f t="shared" si="10056"/>
        <v>0</v>
      </c>
      <c r="AY2200" s="166">
        <f t="shared" si="10056"/>
        <v>0</v>
      </c>
      <c r="AZ2200" s="166">
        <f t="shared" si="10056"/>
        <v>0</v>
      </c>
      <c r="BA2200" s="166">
        <f t="shared" si="10056"/>
        <v>0</v>
      </c>
      <c r="BB2200" s="166">
        <f t="shared" si="10056"/>
        <v>0</v>
      </c>
      <c r="BC2200" s="166">
        <f t="shared" si="10056"/>
        <v>0</v>
      </c>
      <c r="BD2200" s="166">
        <f t="shared" si="10056"/>
        <v>0</v>
      </c>
      <c r="BE2200" s="166">
        <f t="shared" si="10056"/>
        <v>0</v>
      </c>
      <c r="BF2200" s="166">
        <f t="shared" si="10056"/>
        <v>0</v>
      </c>
      <c r="BG2200" s="166">
        <f t="shared" si="10056"/>
        <v>0</v>
      </c>
      <c r="BH2200" s="166">
        <f t="shared" si="10056"/>
        <v>0</v>
      </c>
    </row>
    <row r="2201" spans="1:60" ht="16.5" hidden="1" customHeight="1" outlineLevel="1" x14ac:dyDescent="0.25">
      <c r="A2201" s="2">
        <f t="shared" si="10043"/>
        <v>91</v>
      </c>
      <c r="B2201" s="86">
        <f t="shared" si="10048"/>
        <v>0</v>
      </c>
      <c r="C2201" s="86">
        <f t="shared" si="10048"/>
        <v>0</v>
      </c>
      <c r="D2201" s="2">
        <f t="shared" si="10048"/>
        <v>0</v>
      </c>
      <c r="E2201" s="141">
        <f t="shared" si="10048"/>
        <v>0</v>
      </c>
      <c r="I2201" s="178">
        <v>0</v>
      </c>
      <c r="J2201" s="166">
        <f t="shared" si="10053"/>
        <v>0</v>
      </c>
      <c r="K2201" s="166">
        <f t="shared" si="10053"/>
        <v>0</v>
      </c>
      <c r="L2201" s="166">
        <f t="shared" si="10053"/>
        <v>0</v>
      </c>
      <c r="M2201" s="166">
        <f t="shared" si="10053"/>
        <v>0</v>
      </c>
      <c r="N2201" s="166">
        <f t="shared" si="10053"/>
        <v>0</v>
      </c>
      <c r="O2201" s="166">
        <f t="shared" si="10053"/>
        <v>0</v>
      </c>
      <c r="P2201" s="166">
        <f t="shared" si="10053"/>
        <v>0</v>
      </c>
      <c r="Q2201" s="166">
        <f t="shared" si="10053"/>
        <v>0</v>
      </c>
      <c r="R2201" s="166">
        <f t="shared" si="10053"/>
        <v>0</v>
      </c>
      <c r="S2201" s="166">
        <f t="shared" si="10053"/>
        <v>0</v>
      </c>
      <c r="T2201" s="166">
        <f t="shared" si="10053"/>
        <v>0</v>
      </c>
      <c r="U2201" s="166">
        <f t="shared" si="10053"/>
        <v>0</v>
      </c>
      <c r="W2201" s="166">
        <f t="shared" si="10054"/>
        <v>0</v>
      </c>
      <c r="X2201" s="166">
        <f t="shared" si="10054"/>
        <v>0</v>
      </c>
      <c r="Y2201" s="166">
        <f t="shared" si="10054"/>
        <v>0</v>
      </c>
      <c r="Z2201" s="166">
        <f t="shared" si="10054"/>
        <v>0</v>
      </c>
      <c r="AA2201" s="166">
        <f t="shared" si="10054"/>
        <v>0</v>
      </c>
      <c r="AB2201" s="166">
        <f t="shared" si="10054"/>
        <v>0</v>
      </c>
      <c r="AC2201" s="166">
        <f t="shared" si="10054"/>
        <v>0</v>
      </c>
      <c r="AD2201" s="166">
        <f t="shared" si="10054"/>
        <v>0</v>
      </c>
      <c r="AE2201" s="166">
        <f t="shared" si="10054"/>
        <v>0</v>
      </c>
      <c r="AF2201" s="166">
        <f t="shared" si="10054"/>
        <v>0</v>
      </c>
      <c r="AG2201" s="166">
        <f t="shared" si="10054"/>
        <v>0</v>
      </c>
      <c r="AH2201" s="166">
        <f t="shared" si="10054"/>
        <v>0</v>
      </c>
      <c r="AJ2201" s="166">
        <f t="shared" si="10057"/>
        <v>0</v>
      </c>
      <c r="AK2201" s="166">
        <f t="shared" si="10055"/>
        <v>0</v>
      </c>
      <c r="AL2201" s="166">
        <f t="shared" si="10055"/>
        <v>0</v>
      </c>
      <c r="AM2201" s="166">
        <f t="shared" si="10055"/>
        <v>0</v>
      </c>
      <c r="AN2201" s="166">
        <f t="shared" si="10055"/>
        <v>0</v>
      </c>
      <c r="AO2201" s="166">
        <f t="shared" si="10055"/>
        <v>0</v>
      </c>
      <c r="AP2201" s="166">
        <f t="shared" si="10055"/>
        <v>0</v>
      </c>
      <c r="AQ2201" s="166">
        <f t="shared" si="10055"/>
        <v>0</v>
      </c>
      <c r="AR2201" s="166">
        <f t="shared" si="10055"/>
        <v>0</v>
      </c>
      <c r="AS2201" s="166">
        <f t="shared" si="10055"/>
        <v>0</v>
      </c>
      <c r="AT2201" s="166">
        <f t="shared" si="10055"/>
        <v>0</v>
      </c>
      <c r="AU2201" s="166">
        <f t="shared" si="10055"/>
        <v>0</v>
      </c>
      <c r="AW2201" s="166">
        <f t="shared" si="10056"/>
        <v>0</v>
      </c>
      <c r="AX2201" s="166">
        <f t="shared" si="10056"/>
        <v>0</v>
      </c>
      <c r="AY2201" s="166">
        <f t="shared" si="10056"/>
        <v>0</v>
      </c>
      <c r="AZ2201" s="166">
        <f t="shared" si="10056"/>
        <v>0</v>
      </c>
      <c r="BA2201" s="166">
        <f t="shared" si="10056"/>
        <v>0</v>
      </c>
      <c r="BB2201" s="166">
        <f t="shared" si="10056"/>
        <v>0</v>
      </c>
      <c r="BC2201" s="166">
        <f t="shared" si="10056"/>
        <v>0</v>
      </c>
      <c r="BD2201" s="166">
        <f t="shared" si="10056"/>
        <v>0</v>
      </c>
      <c r="BE2201" s="166">
        <f t="shared" si="10056"/>
        <v>0</v>
      </c>
      <c r="BF2201" s="166">
        <f t="shared" si="10056"/>
        <v>0</v>
      </c>
      <c r="BG2201" s="166">
        <f t="shared" si="10056"/>
        <v>0</v>
      </c>
      <c r="BH2201" s="166">
        <f t="shared" si="10056"/>
        <v>0</v>
      </c>
    </row>
    <row r="2202" spans="1:60" ht="16.5" hidden="1" customHeight="1" outlineLevel="1" x14ac:dyDescent="0.25">
      <c r="A2202" s="2">
        <f t="shared" si="10043"/>
        <v>92</v>
      </c>
      <c r="B2202" s="86">
        <f t="shared" ref="B2202:E2221" si="10058">B151</f>
        <v>0</v>
      </c>
      <c r="C2202" s="86">
        <f t="shared" si="10058"/>
        <v>0</v>
      </c>
      <c r="D2202" s="2">
        <f t="shared" si="10058"/>
        <v>0</v>
      </c>
      <c r="E2202" s="141">
        <f t="shared" si="10058"/>
        <v>0</v>
      </c>
      <c r="I2202" s="178">
        <v>0</v>
      </c>
      <c r="J2202" s="166">
        <f t="shared" si="10053"/>
        <v>0</v>
      </c>
      <c r="K2202" s="166">
        <f t="shared" si="10053"/>
        <v>0</v>
      </c>
      <c r="L2202" s="166">
        <f t="shared" si="10053"/>
        <v>0</v>
      </c>
      <c r="M2202" s="166">
        <f t="shared" si="10053"/>
        <v>0</v>
      </c>
      <c r="N2202" s="166">
        <f t="shared" si="10053"/>
        <v>0</v>
      </c>
      <c r="O2202" s="166">
        <f t="shared" si="10053"/>
        <v>0</v>
      </c>
      <c r="P2202" s="166">
        <f t="shared" si="10053"/>
        <v>0</v>
      </c>
      <c r="Q2202" s="166">
        <f t="shared" si="10053"/>
        <v>0</v>
      </c>
      <c r="R2202" s="166">
        <f t="shared" si="10053"/>
        <v>0</v>
      </c>
      <c r="S2202" s="166">
        <f t="shared" si="10053"/>
        <v>0</v>
      </c>
      <c r="T2202" s="166">
        <f t="shared" si="10053"/>
        <v>0</v>
      </c>
      <c r="U2202" s="166">
        <f t="shared" si="10053"/>
        <v>0</v>
      </c>
      <c r="W2202" s="166">
        <f t="shared" si="10054"/>
        <v>0</v>
      </c>
      <c r="X2202" s="166">
        <f t="shared" si="10054"/>
        <v>0</v>
      </c>
      <c r="Y2202" s="166">
        <f t="shared" si="10054"/>
        <v>0</v>
      </c>
      <c r="Z2202" s="166">
        <f t="shared" si="10054"/>
        <v>0</v>
      </c>
      <c r="AA2202" s="166">
        <f t="shared" si="10054"/>
        <v>0</v>
      </c>
      <c r="AB2202" s="166">
        <f t="shared" si="10054"/>
        <v>0</v>
      </c>
      <c r="AC2202" s="166">
        <f t="shared" si="10054"/>
        <v>0</v>
      </c>
      <c r="AD2202" s="166">
        <f t="shared" si="10054"/>
        <v>0</v>
      </c>
      <c r="AE2202" s="166">
        <f t="shared" si="10054"/>
        <v>0</v>
      </c>
      <c r="AF2202" s="166">
        <f t="shared" si="10054"/>
        <v>0</v>
      </c>
      <c r="AG2202" s="166">
        <f t="shared" si="10054"/>
        <v>0</v>
      </c>
      <c r="AH2202" s="166">
        <f t="shared" si="10054"/>
        <v>0</v>
      </c>
      <c r="AJ2202" s="166">
        <f t="shared" si="10057"/>
        <v>0</v>
      </c>
      <c r="AK2202" s="166">
        <f t="shared" si="10055"/>
        <v>0</v>
      </c>
      <c r="AL2202" s="166">
        <f t="shared" si="10055"/>
        <v>0</v>
      </c>
      <c r="AM2202" s="166">
        <f t="shared" si="10055"/>
        <v>0</v>
      </c>
      <c r="AN2202" s="166">
        <f t="shared" si="10055"/>
        <v>0</v>
      </c>
      <c r="AO2202" s="166">
        <f t="shared" si="10055"/>
        <v>0</v>
      </c>
      <c r="AP2202" s="166">
        <f t="shared" si="10055"/>
        <v>0</v>
      </c>
      <c r="AQ2202" s="166">
        <f t="shared" si="10055"/>
        <v>0</v>
      </c>
      <c r="AR2202" s="166">
        <f t="shared" si="10055"/>
        <v>0</v>
      </c>
      <c r="AS2202" s="166">
        <f t="shared" si="10055"/>
        <v>0</v>
      </c>
      <c r="AT2202" s="166">
        <f t="shared" si="10055"/>
        <v>0</v>
      </c>
      <c r="AU2202" s="166">
        <f t="shared" si="10055"/>
        <v>0</v>
      </c>
      <c r="AW2202" s="166">
        <f t="shared" si="10056"/>
        <v>0</v>
      </c>
      <c r="AX2202" s="166">
        <f t="shared" si="10056"/>
        <v>0</v>
      </c>
      <c r="AY2202" s="166">
        <f t="shared" si="10056"/>
        <v>0</v>
      </c>
      <c r="AZ2202" s="166">
        <f t="shared" si="10056"/>
        <v>0</v>
      </c>
      <c r="BA2202" s="166">
        <f t="shared" si="10056"/>
        <v>0</v>
      </c>
      <c r="BB2202" s="166">
        <f t="shared" si="10056"/>
        <v>0</v>
      </c>
      <c r="BC2202" s="166">
        <f t="shared" si="10056"/>
        <v>0</v>
      </c>
      <c r="BD2202" s="166">
        <f t="shared" si="10056"/>
        <v>0</v>
      </c>
      <c r="BE2202" s="166">
        <f t="shared" si="10056"/>
        <v>0</v>
      </c>
      <c r="BF2202" s="166">
        <f t="shared" si="10056"/>
        <v>0</v>
      </c>
      <c r="BG2202" s="166">
        <f t="shared" si="10056"/>
        <v>0</v>
      </c>
      <c r="BH2202" s="166">
        <f t="shared" si="10056"/>
        <v>0</v>
      </c>
    </row>
    <row r="2203" spans="1:60" ht="16.5" hidden="1" customHeight="1" outlineLevel="1" x14ac:dyDescent="0.25">
      <c r="A2203" s="2">
        <f t="shared" si="10043"/>
        <v>93</v>
      </c>
      <c r="B2203" s="86">
        <f t="shared" si="10058"/>
        <v>0</v>
      </c>
      <c r="C2203" s="86">
        <f t="shared" si="10058"/>
        <v>0</v>
      </c>
      <c r="D2203" s="2">
        <f t="shared" si="10058"/>
        <v>0</v>
      </c>
      <c r="E2203" s="141">
        <f t="shared" si="10058"/>
        <v>0</v>
      </c>
      <c r="I2203" s="178">
        <v>0</v>
      </c>
      <c r="J2203" s="166">
        <f t="shared" si="10053"/>
        <v>0</v>
      </c>
      <c r="K2203" s="166">
        <f t="shared" si="10053"/>
        <v>0</v>
      </c>
      <c r="L2203" s="166">
        <f t="shared" si="10053"/>
        <v>0</v>
      </c>
      <c r="M2203" s="166">
        <f t="shared" si="10053"/>
        <v>0</v>
      </c>
      <c r="N2203" s="166">
        <f t="shared" si="10053"/>
        <v>0</v>
      </c>
      <c r="O2203" s="166">
        <f t="shared" si="10053"/>
        <v>0</v>
      </c>
      <c r="P2203" s="166">
        <f t="shared" si="10053"/>
        <v>0</v>
      </c>
      <c r="Q2203" s="166">
        <f t="shared" si="10053"/>
        <v>0</v>
      </c>
      <c r="R2203" s="166">
        <f t="shared" si="10053"/>
        <v>0</v>
      </c>
      <c r="S2203" s="166">
        <f t="shared" si="10053"/>
        <v>0</v>
      </c>
      <c r="T2203" s="166">
        <f t="shared" si="10053"/>
        <v>0</v>
      </c>
      <c r="U2203" s="166">
        <f t="shared" si="10053"/>
        <v>0</v>
      </c>
      <c r="W2203" s="166">
        <f t="shared" si="10054"/>
        <v>0</v>
      </c>
      <c r="X2203" s="166">
        <f t="shared" si="10054"/>
        <v>0</v>
      </c>
      <c r="Y2203" s="166">
        <f t="shared" si="10054"/>
        <v>0</v>
      </c>
      <c r="Z2203" s="166">
        <f t="shared" si="10054"/>
        <v>0</v>
      </c>
      <c r="AA2203" s="166">
        <f t="shared" si="10054"/>
        <v>0</v>
      </c>
      <c r="AB2203" s="166">
        <f t="shared" si="10054"/>
        <v>0</v>
      </c>
      <c r="AC2203" s="166">
        <f t="shared" si="10054"/>
        <v>0</v>
      </c>
      <c r="AD2203" s="166">
        <f t="shared" si="10054"/>
        <v>0</v>
      </c>
      <c r="AE2203" s="166">
        <f t="shared" si="10054"/>
        <v>0</v>
      </c>
      <c r="AF2203" s="166">
        <f t="shared" si="10054"/>
        <v>0</v>
      </c>
      <c r="AG2203" s="166">
        <f t="shared" si="10054"/>
        <v>0</v>
      </c>
      <c r="AH2203" s="166">
        <f t="shared" si="10054"/>
        <v>0</v>
      </c>
      <c r="AJ2203" s="166">
        <f t="shared" si="10057"/>
        <v>0</v>
      </c>
      <c r="AK2203" s="166">
        <f t="shared" si="10055"/>
        <v>0</v>
      </c>
      <c r="AL2203" s="166">
        <f t="shared" si="10055"/>
        <v>0</v>
      </c>
      <c r="AM2203" s="166">
        <f t="shared" si="10055"/>
        <v>0</v>
      </c>
      <c r="AN2203" s="166">
        <f t="shared" si="10055"/>
        <v>0</v>
      </c>
      <c r="AO2203" s="166">
        <f t="shared" si="10055"/>
        <v>0</v>
      </c>
      <c r="AP2203" s="166">
        <f t="shared" si="10055"/>
        <v>0</v>
      </c>
      <c r="AQ2203" s="166">
        <f t="shared" si="10055"/>
        <v>0</v>
      </c>
      <c r="AR2203" s="166">
        <f t="shared" si="10055"/>
        <v>0</v>
      </c>
      <c r="AS2203" s="166">
        <f t="shared" si="10055"/>
        <v>0</v>
      </c>
      <c r="AT2203" s="166">
        <f t="shared" si="10055"/>
        <v>0</v>
      </c>
      <c r="AU2203" s="166">
        <f t="shared" si="10055"/>
        <v>0</v>
      </c>
      <c r="AW2203" s="166">
        <f t="shared" si="10056"/>
        <v>0</v>
      </c>
      <c r="AX2203" s="166">
        <f t="shared" si="10056"/>
        <v>0</v>
      </c>
      <c r="AY2203" s="166">
        <f t="shared" si="10056"/>
        <v>0</v>
      </c>
      <c r="AZ2203" s="166">
        <f t="shared" si="10056"/>
        <v>0</v>
      </c>
      <c r="BA2203" s="166">
        <f t="shared" si="10056"/>
        <v>0</v>
      </c>
      <c r="BB2203" s="166">
        <f t="shared" si="10056"/>
        <v>0</v>
      </c>
      <c r="BC2203" s="166">
        <f t="shared" si="10056"/>
        <v>0</v>
      </c>
      <c r="BD2203" s="166">
        <f t="shared" si="10056"/>
        <v>0</v>
      </c>
      <c r="BE2203" s="166">
        <f t="shared" si="10056"/>
        <v>0</v>
      </c>
      <c r="BF2203" s="166">
        <f t="shared" si="10056"/>
        <v>0</v>
      </c>
      <c r="BG2203" s="166">
        <f t="shared" si="10056"/>
        <v>0</v>
      </c>
      <c r="BH2203" s="166">
        <f t="shared" si="10056"/>
        <v>0</v>
      </c>
    </row>
    <row r="2204" spans="1:60" ht="16.5" hidden="1" customHeight="1" outlineLevel="1" x14ac:dyDescent="0.25">
      <c r="A2204" s="2">
        <f t="shared" si="10043"/>
        <v>94</v>
      </c>
      <c r="B2204" s="86">
        <f t="shared" si="10058"/>
        <v>0</v>
      </c>
      <c r="C2204" s="86">
        <f t="shared" si="10058"/>
        <v>0</v>
      </c>
      <c r="D2204" s="2">
        <f t="shared" si="10058"/>
        <v>0</v>
      </c>
      <c r="E2204" s="141">
        <f t="shared" si="10058"/>
        <v>0</v>
      </c>
      <c r="I2204" s="178">
        <v>0</v>
      </c>
      <c r="J2204" s="166">
        <f t="shared" si="10053"/>
        <v>0</v>
      </c>
      <c r="K2204" s="166">
        <f t="shared" si="10053"/>
        <v>0</v>
      </c>
      <c r="L2204" s="166">
        <f t="shared" si="10053"/>
        <v>0</v>
      </c>
      <c r="M2204" s="166">
        <f t="shared" si="10053"/>
        <v>0</v>
      </c>
      <c r="N2204" s="166">
        <f t="shared" si="10053"/>
        <v>0</v>
      </c>
      <c r="O2204" s="166">
        <f t="shared" si="10053"/>
        <v>0</v>
      </c>
      <c r="P2204" s="166">
        <f t="shared" si="10053"/>
        <v>0</v>
      </c>
      <c r="Q2204" s="166">
        <f t="shared" si="10053"/>
        <v>0</v>
      </c>
      <c r="R2204" s="166">
        <f t="shared" si="10053"/>
        <v>0</v>
      </c>
      <c r="S2204" s="166">
        <f t="shared" si="10053"/>
        <v>0</v>
      </c>
      <c r="T2204" s="166">
        <f t="shared" si="10053"/>
        <v>0</v>
      </c>
      <c r="U2204" s="166">
        <f t="shared" si="10053"/>
        <v>0</v>
      </c>
      <c r="W2204" s="166">
        <f t="shared" si="10054"/>
        <v>0</v>
      </c>
      <c r="X2204" s="166">
        <f t="shared" si="10054"/>
        <v>0</v>
      </c>
      <c r="Y2204" s="166">
        <f t="shared" si="10054"/>
        <v>0</v>
      </c>
      <c r="Z2204" s="166">
        <f t="shared" si="10054"/>
        <v>0</v>
      </c>
      <c r="AA2204" s="166">
        <f t="shared" si="10054"/>
        <v>0</v>
      </c>
      <c r="AB2204" s="166">
        <f t="shared" si="10054"/>
        <v>0</v>
      </c>
      <c r="AC2204" s="166">
        <f t="shared" si="10054"/>
        <v>0</v>
      </c>
      <c r="AD2204" s="166">
        <f t="shared" si="10054"/>
        <v>0</v>
      </c>
      <c r="AE2204" s="166">
        <f t="shared" si="10054"/>
        <v>0</v>
      </c>
      <c r="AF2204" s="166">
        <f t="shared" si="10054"/>
        <v>0</v>
      </c>
      <c r="AG2204" s="166">
        <f t="shared" si="10054"/>
        <v>0</v>
      </c>
      <c r="AH2204" s="166">
        <f t="shared" si="10054"/>
        <v>0</v>
      </c>
      <c r="AJ2204" s="166">
        <f t="shared" si="10057"/>
        <v>0</v>
      </c>
      <c r="AK2204" s="166">
        <f t="shared" si="10055"/>
        <v>0</v>
      </c>
      <c r="AL2204" s="166">
        <f t="shared" si="10055"/>
        <v>0</v>
      </c>
      <c r="AM2204" s="166">
        <f t="shared" si="10055"/>
        <v>0</v>
      </c>
      <c r="AN2204" s="166">
        <f t="shared" si="10055"/>
        <v>0</v>
      </c>
      <c r="AO2204" s="166">
        <f t="shared" si="10055"/>
        <v>0</v>
      </c>
      <c r="AP2204" s="166">
        <f t="shared" si="10055"/>
        <v>0</v>
      </c>
      <c r="AQ2204" s="166">
        <f t="shared" si="10055"/>
        <v>0</v>
      </c>
      <c r="AR2204" s="166">
        <f t="shared" si="10055"/>
        <v>0</v>
      </c>
      <c r="AS2204" s="166">
        <f t="shared" si="10055"/>
        <v>0</v>
      </c>
      <c r="AT2204" s="166">
        <f t="shared" si="10055"/>
        <v>0</v>
      </c>
      <c r="AU2204" s="166">
        <f t="shared" si="10055"/>
        <v>0</v>
      </c>
      <c r="AW2204" s="166">
        <f t="shared" si="10056"/>
        <v>0</v>
      </c>
      <c r="AX2204" s="166">
        <f t="shared" si="10056"/>
        <v>0</v>
      </c>
      <c r="AY2204" s="166">
        <f t="shared" si="10056"/>
        <v>0</v>
      </c>
      <c r="AZ2204" s="166">
        <f t="shared" si="10056"/>
        <v>0</v>
      </c>
      <c r="BA2204" s="166">
        <f t="shared" si="10056"/>
        <v>0</v>
      </c>
      <c r="BB2204" s="166">
        <f t="shared" si="10056"/>
        <v>0</v>
      </c>
      <c r="BC2204" s="166">
        <f t="shared" si="10056"/>
        <v>0</v>
      </c>
      <c r="BD2204" s="166">
        <f t="shared" si="10056"/>
        <v>0</v>
      </c>
      <c r="BE2204" s="166">
        <f t="shared" si="10056"/>
        <v>0</v>
      </c>
      <c r="BF2204" s="166">
        <f t="shared" si="10056"/>
        <v>0</v>
      </c>
      <c r="BG2204" s="166">
        <f t="shared" si="10056"/>
        <v>0</v>
      </c>
      <c r="BH2204" s="166">
        <f t="shared" si="10056"/>
        <v>0</v>
      </c>
    </row>
    <row r="2205" spans="1:60" ht="16.5" hidden="1" customHeight="1" outlineLevel="1" x14ac:dyDescent="0.25">
      <c r="A2205" s="2">
        <f t="shared" si="10043"/>
        <v>95</v>
      </c>
      <c r="B2205" s="86">
        <f t="shared" si="10058"/>
        <v>0</v>
      </c>
      <c r="C2205" s="86">
        <f t="shared" si="10058"/>
        <v>0</v>
      </c>
      <c r="D2205" s="2">
        <f t="shared" si="10058"/>
        <v>0</v>
      </c>
      <c r="E2205" s="141">
        <f t="shared" si="10058"/>
        <v>0</v>
      </c>
      <c r="I2205" s="178">
        <v>0</v>
      </c>
      <c r="J2205" s="166">
        <f t="shared" si="10053"/>
        <v>0</v>
      </c>
      <c r="K2205" s="166">
        <f t="shared" si="10053"/>
        <v>0</v>
      </c>
      <c r="L2205" s="166">
        <f t="shared" si="10053"/>
        <v>0</v>
      </c>
      <c r="M2205" s="166">
        <f t="shared" si="10053"/>
        <v>0</v>
      </c>
      <c r="N2205" s="166">
        <f t="shared" si="10053"/>
        <v>0</v>
      </c>
      <c r="O2205" s="166">
        <f t="shared" si="10053"/>
        <v>0</v>
      </c>
      <c r="P2205" s="166">
        <f t="shared" si="10053"/>
        <v>0</v>
      </c>
      <c r="Q2205" s="166">
        <f t="shared" si="10053"/>
        <v>0</v>
      </c>
      <c r="R2205" s="166">
        <f t="shared" si="10053"/>
        <v>0</v>
      </c>
      <c r="S2205" s="166">
        <f t="shared" si="10053"/>
        <v>0</v>
      </c>
      <c r="T2205" s="166">
        <f t="shared" si="10053"/>
        <v>0</v>
      </c>
      <c r="U2205" s="166">
        <f t="shared" si="10053"/>
        <v>0</v>
      </c>
      <c r="W2205" s="166">
        <f t="shared" si="10054"/>
        <v>0</v>
      </c>
      <c r="X2205" s="166">
        <f t="shared" si="10054"/>
        <v>0</v>
      </c>
      <c r="Y2205" s="166">
        <f t="shared" si="10054"/>
        <v>0</v>
      </c>
      <c r="Z2205" s="166">
        <f t="shared" si="10054"/>
        <v>0</v>
      </c>
      <c r="AA2205" s="166">
        <f t="shared" si="10054"/>
        <v>0</v>
      </c>
      <c r="AB2205" s="166">
        <f t="shared" si="10054"/>
        <v>0</v>
      </c>
      <c r="AC2205" s="166">
        <f t="shared" si="10054"/>
        <v>0</v>
      </c>
      <c r="AD2205" s="166">
        <f t="shared" si="10054"/>
        <v>0</v>
      </c>
      <c r="AE2205" s="166">
        <f t="shared" si="10054"/>
        <v>0</v>
      </c>
      <c r="AF2205" s="166">
        <f t="shared" si="10054"/>
        <v>0</v>
      </c>
      <c r="AG2205" s="166">
        <f t="shared" si="10054"/>
        <v>0</v>
      </c>
      <c r="AH2205" s="166">
        <f t="shared" si="10054"/>
        <v>0</v>
      </c>
      <c r="AJ2205" s="166">
        <f t="shared" si="10057"/>
        <v>0</v>
      </c>
      <c r="AK2205" s="166">
        <f t="shared" si="10055"/>
        <v>0</v>
      </c>
      <c r="AL2205" s="166">
        <f t="shared" si="10055"/>
        <v>0</v>
      </c>
      <c r="AM2205" s="166">
        <f t="shared" si="10055"/>
        <v>0</v>
      </c>
      <c r="AN2205" s="166">
        <f t="shared" si="10055"/>
        <v>0</v>
      </c>
      <c r="AO2205" s="166">
        <f t="shared" si="10055"/>
        <v>0</v>
      </c>
      <c r="AP2205" s="166">
        <f t="shared" si="10055"/>
        <v>0</v>
      </c>
      <c r="AQ2205" s="166">
        <f t="shared" si="10055"/>
        <v>0</v>
      </c>
      <c r="AR2205" s="166">
        <f t="shared" si="10055"/>
        <v>0</v>
      </c>
      <c r="AS2205" s="166">
        <f t="shared" si="10055"/>
        <v>0</v>
      </c>
      <c r="AT2205" s="166">
        <f t="shared" si="10055"/>
        <v>0</v>
      </c>
      <c r="AU2205" s="166">
        <f t="shared" si="10055"/>
        <v>0</v>
      </c>
      <c r="AW2205" s="166">
        <f t="shared" si="10056"/>
        <v>0</v>
      </c>
      <c r="AX2205" s="166">
        <f t="shared" si="10056"/>
        <v>0</v>
      </c>
      <c r="AY2205" s="166">
        <f t="shared" si="10056"/>
        <v>0</v>
      </c>
      <c r="AZ2205" s="166">
        <f t="shared" si="10056"/>
        <v>0</v>
      </c>
      <c r="BA2205" s="166">
        <f t="shared" si="10056"/>
        <v>0</v>
      </c>
      <c r="BB2205" s="166">
        <f t="shared" si="10056"/>
        <v>0</v>
      </c>
      <c r="BC2205" s="166">
        <f t="shared" si="10056"/>
        <v>0</v>
      </c>
      <c r="BD2205" s="166">
        <f t="shared" si="10056"/>
        <v>0</v>
      </c>
      <c r="BE2205" s="166">
        <f t="shared" si="10056"/>
        <v>0</v>
      </c>
      <c r="BF2205" s="166">
        <f t="shared" si="10056"/>
        <v>0</v>
      </c>
      <c r="BG2205" s="166">
        <f t="shared" si="10056"/>
        <v>0</v>
      </c>
      <c r="BH2205" s="166">
        <f t="shared" si="10056"/>
        <v>0</v>
      </c>
    </row>
    <row r="2206" spans="1:60" ht="16.5" hidden="1" customHeight="1" outlineLevel="1" x14ac:dyDescent="0.25">
      <c r="A2206" s="2">
        <f t="shared" si="10043"/>
        <v>96</v>
      </c>
      <c r="B2206" s="86">
        <f t="shared" si="10058"/>
        <v>0</v>
      </c>
      <c r="C2206" s="86">
        <f t="shared" si="10058"/>
        <v>0</v>
      </c>
      <c r="D2206" s="2">
        <f t="shared" si="10058"/>
        <v>0</v>
      </c>
      <c r="E2206" s="141">
        <f t="shared" si="10058"/>
        <v>0</v>
      </c>
      <c r="I2206" s="178">
        <v>0</v>
      </c>
      <c r="J2206" s="166">
        <f t="shared" ref="J2206:U2215" si="10059">+(SUMIFS(J$392:J$607,$A$392:$A$607,$A2206,$D$392:$D$607,$D2206))-(SUMIFS(J$828:J$1043,$A$828:$A$1043,$A2206,$D$828:$D$1043,$D2206))+(SUMIFS(J$1046:J$1237,$A$1046:$A$1237,$A2206,$D$1046:$D$1237,$D2206))-(SUMIFS(J$1848:J$2052,$A$1848:$A$2052,$A2206,$D$1848:$D$2052,$D2206))</f>
        <v>0</v>
      </c>
      <c r="K2206" s="166">
        <f t="shared" si="10059"/>
        <v>0</v>
      </c>
      <c r="L2206" s="166">
        <f t="shared" si="10059"/>
        <v>0</v>
      </c>
      <c r="M2206" s="166">
        <f t="shared" si="10059"/>
        <v>0</v>
      </c>
      <c r="N2206" s="166">
        <f t="shared" si="10059"/>
        <v>0</v>
      </c>
      <c r="O2206" s="166">
        <f t="shared" si="10059"/>
        <v>0</v>
      </c>
      <c r="P2206" s="166">
        <f t="shared" si="10059"/>
        <v>0</v>
      </c>
      <c r="Q2206" s="166">
        <f t="shared" si="10059"/>
        <v>0</v>
      </c>
      <c r="R2206" s="166">
        <f t="shared" si="10059"/>
        <v>0</v>
      </c>
      <c r="S2206" s="166">
        <f t="shared" si="10059"/>
        <v>0</v>
      </c>
      <c r="T2206" s="166">
        <f t="shared" si="10059"/>
        <v>0</v>
      </c>
      <c r="U2206" s="166">
        <f t="shared" si="10059"/>
        <v>0</v>
      </c>
      <c r="W2206" s="166">
        <f t="shared" ref="W2206:AH2215" si="10060">+(SUMIFS(W$392:W$607,$A$392:$A$607,$A2206,$D$392:$D$607,$D2206))-(SUMIFS(W$828:W$1043,$A$828:$A$1043,$A2206,$D$828:$D$1043,$D2206))+(SUMIFS(W$1046:W$1237,$A$1046:$A$1237,$A2206,$D$1046:$D$1237,$D2206))-(SUMIFS(W$1848:W$2052,$A$1848:$A$2052,$A2206,$D$1848:$D$2052,$D2206))</f>
        <v>0</v>
      </c>
      <c r="X2206" s="166">
        <f t="shared" si="10060"/>
        <v>0</v>
      </c>
      <c r="Y2206" s="166">
        <f t="shared" si="10060"/>
        <v>0</v>
      </c>
      <c r="Z2206" s="166">
        <f t="shared" si="10060"/>
        <v>0</v>
      </c>
      <c r="AA2206" s="166">
        <f t="shared" si="10060"/>
        <v>0</v>
      </c>
      <c r="AB2206" s="166">
        <f t="shared" si="10060"/>
        <v>0</v>
      </c>
      <c r="AC2206" s="166">
        <f t="shared" si="10060"/>
        <v>0</v>
      </c>
      <c r="AD2206" s="166">
        <f t="shared" si="10060"/>
        <v>0</v>
      </c>
      <c r="AE2206" s="166">
        <f t="shared" si="10060"/>
        <v>0</v>
      </c>
      <c r="AF2206" s="166">
        <f t="shared" si="10060"/>
        <v>0</v>
      </c>
      <c r="AG2206" s="166">
        <f t="shared" si="10060"/>
        <v>0</v>
      </c>
      <c r="AH2206" s="166">
        <f t="shared" si="10060"/>
        <v>0</v>
      </c>
      <c r="AJ2206" s="166">
        <f t="shared" si="10057"/>
        <v>0</v>
      </c>
      <c r="AK2206" s="166">
        <f t="shared" ref="AK2206:AU2215" si="10061">+(SUMIFS(AK$392:AK$607,$A$392:$A$607,$A2206,$D$392:$D$607,$D2206))-(SUMIFS(AK$828:AK$1043,$A$828:$A$1043,$A2206,$D$828:$D$1043,$D2206))+(SUMIFS(AK$1046:AK$1237,$A$1046:$A$1237,$A2206,$D$1046:$D$1237,$D2206))-(SUMIFS(AK$1848:AK$2052,$A$1848:$A$2052,$A2206,$D$1848:$D$2052,$D2206))</f>
        <v>0</v>
      </c>
      <c r="AL2206" s="166">
        <f t="shared" si="10061"/>
        <v>0</v>
      </c>
      <c r="AM2206" s="166">
        <f t="shared" si="10061"/>
        <v>0</v>
      </c>
      <c r="AN2206" s="166">
        <f t="shared" si="10061"/>
        <v>0</v>
      </c>
      <c r="AO2206" s="166">
        <f t="shared" si="10061"/>
        <v>0</v>
      </c>
      <c r="AP2206" s="166">
        <f t="shared" si="10061"/>
        <v>0</v>
      </c>
      <c r="AQ2206" s="166">
        <f t="shared" si="10061"/>
        <v>0</v>
      </c>
      <c r="AR2206" s="166">
        <f t="shared" si="10061"/>
        <v>0</v>
      </c>
      <c r="AS2206" s="166">
        <f t="shared" si="10061"/>
        <v>0</v>
      </c>
      <c r="AT2206" s="166">
        <f t="shared" si="10061"/>
        <v>0</v>
      </c>
      <c r="AU2206" s="166">
        <f t="shared" si="10061"/>
        <v>0</v>
      </c>
      <c r="AW2206" s="166">
        <f t="shared" ref="AW2206:BH2215" si="10062">+(SUMIFS(AW$392:AW$607,$A$392:$A$607,$A2206,$D$392:$D$607,$D2206))-(SUMIFS(AW$828:AW$1043,$A$828:$A$1043,$A2206,$D$828:$D$1043,$D2206))+(SUMIFS(AW$1046:AW$1237,$A$1046:$A$1237,$A2206,$D$1046:$D$1237,$D2206))-(SUMIFS(AW$1848:AW$2052,$A$1848:$A$2052,$A2206,$D$1848:$D$2052,$D2206))</f>
        <v>0</v>
      </c>
      <c r="AX2206" s="166">
        <f t="shared" si="10062"/>
        <v>0</v>
      </c>
      <c r="AY2206" s="166">
        <f t="shared" si="10062"/>
        <v>0</v>
      </c>
      <c r="AZ2206" s="166">
        <f t="shared" si="10062"/>
        <v>0</v>
      </c>
      <c r="BA2206" s="166">
        <f t="shared" si="10062"/>
        <v>0</v>
      </c>
      <c r="BB2206" s="166">
        <f t="shared" si="10062"/>
        <v>0</v>
      </c>
      <c r="BC2206" s="166">
        <f t="shared" si="10062"/>
        <v>0</v>
      </c>
      <c r="BD2206" s="166">
        <f t="shared" si="10062"/>
        <v>0</v>
      </c>
      <c r="BE2206" s="166">
        <f t="shared" si="10062"/>
        <v>0</v>
      </c>
      <c r="BF2206" s="166">
        <f t="shared" si="10062"/>
        <v>0</v>
      </c>
      <c r="BG2206" s="166">
        <f t="shared" si="10062"/>
        <v>0</v>
      </c>
      <c r="BH2206" s="166">
        <f t="shared" si="10062"/>
        <v>0</v>
      </c>
    </row>
    <row r="2207" spans="1:60" ht="16.5" hidden="1" customHeight="1" outlineLevel="1" x14ac:dyDescent="0.25">
      <c r="A2207" s="2">
        <f t="shared" ref="A2207:A2238" si="10063">A156</f>
        <v>97</v>
      </c>
      <c r="B2207" s="86">
        <f t="shared" si="10058"/>
        <v>0</v>
      </c>
      <c r="C2207" s="86">
        <f t="shared" si="10058"/>
        <v>0</v>
      </c>
      <c r="D2207" s="2">
        <f t="shared" si="10058"/>
        <v>0</v>
      </c>
      <c r="E2207" s="141">
        <f t="shared" si="10058"/>
        <v>0</v>
      </c>
      <c r="I2207" s="178">
        <v>0</v>
      </c>
      <c r="J2207" s="166">
        <f t="shared" si="10059"/>
        <v>0</v>
      </c>
      <c r="K2207" s="166">
        <f t="shared" si="10059"/>
        <v>0</v>
      </c>
      <c r="L2207" s="166">
        <f t="shared" si="10059"/>
        <v>0</v>
      </c>
      <c r="M2207" s="166">
        <f t="shared" si="10059"/>
        <v>0</v>
      </c>
      <c r="N2207" s="166">
        <f t="shared" si="10059"/>
        <v>0</v>
      </c>
      <c r="O2207" s="166">
        <f t="shared" si="10059"/>
        <v>0</v>
      </c>
      <c r="P2207" s="166">
        <f t="shared" si="10059"/>
        <v>0</v>
      </c>
      <c r="Q2207" s="166">
        <f t="shared" si="10059"/>
        <v>0</v>
      </c>
      <c r="R2207" s="166">
        <f t="shared" si="10059"/>
        <v>0</v>
      </c>
      <c r="S2207" s="166">
        <f t="shared" si="10059"/>
        <v>0</v>
      </c>
      <c r="T2207" s="166">
        <f t="shared" si="10059"/>
        <v>0</v>
      </c>
      <c r="U2207" s="166">
        <f t="shared" si="10059"/>
        <v>0</v>
      </c>
      <c r="W2207" s="166">
        <f t="shared" si="10060"/>
        <v>0</v>
      </c>
      <c r="X2207" s="166">
        <f t="shared" si="10060"/>
        <v>0</v>
      </c>
      <c r="Y2207" s="166">
        <f t="shared" si="10060"/>
        <v>0</v>
      </c>
      <c r="Z2207" s="166">
        <f t="shared" si="10060"/>
        <v>0</v>
      </c>
      <c r="AA2207" s="166">
        <f t="shared" si="10060"/>
        <v>0</v>
      </c>
      <c r="AB2207" s="166">
        <f t="shared" si="10060"/>
        <v>0</v>
      </c>
      <c r="AC2207" s="166">
        <f t="shared" si="10060"/>
        <v>0</v>
      </c>
      <c r="AD2207" s="166">
        <f t="shared" si="10060"/>
        <v>0</v>
      </c>
      <c r="AE2207" s="166">
        <f t="shared" si="10060"/>
        <v>0</v>
      </c>
      <c r="AF2207" s="166">
        <f t="shared" si="10060"/>
        <v>0</v>
      </c>
      <c r="AG2207" s="166">
        <f t="shared" si="10060"/>
        <v>0</v>
      </c>
      <c r="AH2207" s="166">
        <f t="shared" si="10060"/>
        <v>0</v>
      </c>
      <c r="AJ2207" s="166">
        <f t="shared" si="10057"/>
        <v>0</v>
      </c>
      <c r="AK2207" s="166">
        <f t="shared" si="10061"/>
        <v>0</v>
      </c>
      <c r="AL2207" s="166">
        <f t="shared" si="10061"/>
        <v>0</v>
      </c>
      <c r="AM2207" s="166">
        <f t="shared" si="10061"/>
        <v>0</v>
      </c>
      <c r="AN2207" s="166">
        <f t="shared" si="10061"/>
        <v>0</v>
      </c>
      <c r="AO2207" s="166">
        <f t="shared" si="10061"/>
        <v>0</v>
      </c>
      <c r="AP2207" s="166">
        <f t="shared" si="10061"/>
        <v>0</v>
      </c>
      <c r="AQ2207" s="166">
        <f t="shared" si="10061"/>
        <v>0</v>
      </c>
      <c r="AR2207" s="166">
        <f t="shared" si="10061"/>
        <v>0</v>
      </c>
      <c r="AS2207" s="166">
        <f t="shared" si="10061"/>
        <v>0</v>
      </c>
      <c r="AT2207" s="166">
        <f t="shared" si="10061"/>
        <v>0</v>
      </c>
      <c r="AU2207" s="166">
        <f t="shared" si="10061"/>
        <v>0</v>
      </c>
      <c r="AW2207" s="166">
        <f t="shared" si="10062"/>
        <v>0</v>
      </c>
      <c r="AX2207" s="166">
        <f t="shared" si="10062"/>
        <v>0</v>
      </c>
      <c r="AY2207" s="166">
        <f t="shared" si="10062"/>
        <v>0</v>
      </c>
      <c r="AZ2207" s="166">
        <f t="shared" si="10062"/>
        <v>0</v>
      </c>
      <c r="BA2207" s="166">
        <f t="shared" si="10062"/>
        <v>0</v>
      </c>
      <c r="BB2207" s="166">
        <f t="shared" si="10062"/>
        <v>0</v>
      </c>
      <c r="BC2207" s="166">
        <f t="shared" si="10062"/>
        <v>0</v>
      </c>
      <c r="BD2207" s="166">
        <f t="shared" si="10062"/>
        <v>0</v>
      </c>
      <c r="BE2207" s="166">
        <f t="shared" si="10062"/>
        <v>0</v>
      </c>
      <c r="BF2207" s="166">
        <f t="shared" si="10062"/>
        <v>0</v>
      </c>
      <c r="BG2207" s="166">
        <f t="shared" si="10062"/>
        <v>0</v>
      </c>
      <c r="BH2207" s="166">
        <f t="shared" si="10062"/>
        <v>0</v>
      </c>
    </row>
    <row r="2208" spans="1:60" ht="16.5" hidden="1" customHeight="1" outlineLevel="1" x14ac:dyDescent="0.25">
      <c r="A2208" s="2">
        <f t="shared" si="10063"/>
        <v>98</v>
      </c>
      <c r="B2208" s="86">
        <f t="shared" si="10058"/>
        <v>0</v>
      </c>
      <c r="C2208" s="86">
        <f t="shared" si="10058"/>
        <v>0</v>
      </c>
      <c r="D2208" s="2">
        <f t="shared" si="10058"/>
        <v>0</v>
      </c>
      <c r="E2208" s="141">
        <f t="shared" si="10058"/>
        <v>0</v>
      </c>
      <c r="I2208" s="178">
        <v>0</v>
      </c>
      <c r="J2208" s="166">
        <f t="shared" si="10059"/>
        <v>0</v>
      </c>
      <c r="K2208" s="166">
        <f t="shared" si="10059"/>
        <v>0</v>
      </c>
      <c r="L2208" s="166">
        <f t="shared" si="10059"/>
        <v>0</v>
      </c>
      <c r="M2208" s="166">
        <f t="shared" si="10059"/>
        <v>0</v>
      </c>
      <c r="N2208" s="166">
        <f t="shared" si="10059"/>
        <v>0</v>
      </c>
      <c r="O2208" s="166">
        <f t="shared" si="10059"/>
        <v>0</v>
      </c>
      <c r="P2208" s="166">
        <f t="shared" si="10059"/>
        <v>0</v>
      </c>
      <c r="Q2208" s="166">
        <f t="shared" si="10059"/>
        <v>0</v>
      </c>
      <c r="R2208" s="166">
        <f t="shared" si="10059"/>
        <v>0</v>
      </c>
      <c r="S2208" s="166">
        <f t="shared" si="10059"/>
        <v>0</v>
      </c>
      <c r="T2208" s="166">
        <f t="shared" si="10059"/>
        <v>0</v>
      </c>
      <c r="U2208" s="166">
        <f t="shared" si="10059"/>
        <v>0</v>
      </c>
      <c r="W2208" s="166">
        <f t="shared" si="10060"/>
        <v>0</v>
      </c>
      <c r="X2208" s="166">
        <f t="shared" si="10060"/>
        <v>0</v>
      </c>
      <c r="Y2208" s="166">
        <f t="shared" si="10060"/>
        <v>0</v>
      </c>
      <c r="Z2208" s="166">
        <f t="shared" si="10060"/>
        <v>0</v>
      </c>
      <c r="AA2208" s="166">
        <f t="shared" si="10060"/>
        <v>0</v>
      </c>
      <c r="AB2208" s="166">
        <f t="shared" si="10060"/>
        <v>0</v>
      </c>
      <c r="AC2208" s="166">
        <f t="shared" si="10060"/>
        <v>0</v>
      </c>
      <c r="AD2208" s="166">
        <f t="shared" si="10060"/>
        <v>0</v>
      </c>
      <c r="AE2208" s="166">
        <f t="shared" si="10060"/>
        <v>0</v>
      </c>
      <c r="AF2208" s="166">
        <f t="shared" si="10060"/>
        <v>0</v>
      </c>
      <c r="AG2208" s="166">
        <f t="shared" si="10060"/>
        <v>0</v>
      </c>
      <c r="AH2208" s="166">
        <f t="shared" si="10060"/>
        <v>0</v>
      </c>
      <c r="AJ2208" s="166">
        <f t="shared" si="10057"/>
        <v>0</v>
      </c>
      <c r="AK2208" s="166">
        <f t="shared" si="10061"/>
        <v>0</v>
      </c>
      <c r="AL2208" s="166">
        <f t="shared" si="10061"/>
        <v>0</v>
      </c>
      <c r="AM2208" s="166">
        <f t="shared" si="10061"/>
        <v>0</v>
      </c>
      <c r="AN2208" s="166">
        <f t="shared" si="10061"/>
        <v>0</v>
      </c>
      <c r="AO2208" s="166">
        <f t="shared" si="10061"/>
        <v>0</v>
      </c>
      <c r="AP2208" s="166">
        <f t="shared" si="10061"/>
        <v>0</v>
      </c>
      <c r="AQ2208" s="166">
        <f t="shared" si="10061"/>
        <v>0</v>
      </c>
      <c r="AR2208" s="166">
        <f t="shared" si="10061"/>
        <v>0</v>
      </c>
      <c r="AS2208" s="166">
        <f t="shared" si="10061"/>
        <v>0</v>
      </c>
      <c r="AT2208" s="166">
        <f t="shared" si="10061"/>
        <v>0</v>
      </c>
      <c r="AU2208" s="166">
        <f t="shared" si="10061"/>
        <v>0</v>
      </c>
      <c r="AW2208" s="166">
        <f t="shared" si="10062"/>
        <v>0</v>
      </c>
      <c r="AX2208" s="166">
        <f t="shared" si="10062"/>
        <v>0</v>
      </c>
      <c r="AY2208" s="166">
        <f t="shared" si="10062"/>
        <v>0</v>
      </c>
      <c r="AZ2208" s="166">
        <f t="shared" si="10062"/>
        <v>0</v>
      </c>
      <c r="BA2208" s="166">
        <f t="shared" si="10062"/>
        <v>0</v>
      </c>
      <c r="BB2208" s="166">
        <f t="shared" si="10062"/>
        <v>0</v>
      </c>
      <c r="BC2208" s="166">
        <f t="shared" si="10062"/>
        <v>0</v>
      </c>
      <c r="BD2208" s="166">
        <f t="shared" si="10062"/>
        <v>0</v>
      </c>
      <c r="BE2208" s="166">
        <f t="shared" si="10062"/>
        <v>0</v>
      </c>
      <c r="BF2208" s="166">
        <f t="shared" si="10062"/>
        <v>0</v>
      </c>
      <c r="BG2208" s="166">
        <f t="shared" si="10062"/>
        <v>0</v>
      </c>
      <c r="BH2208" s="166">
        <f t="shared" si="10062"/>
        <v>0</v>
      </c>
    </row>
    <row r="2209" spans="1:60" ht="16.5" hidden="1" customHeight="1" outlineLevel="1" x14ac:dyDescent="0.25">
      <c r="A2209" s="2">
        <f t="shared" si="10063"/>
        <v>99</v>
      </c>
      <c r="B2209" s="86">
        <f t="shared" si="10058"/>
        <v>0</v>
      </c>
      <c r="C2209" s="86">
        <f t="shared" si="10058"/>
        <v>0</v>
      </c>
      <c r="D2209" s="2">
        <f t="shared" si="10058"/>
        <v>0</v>
      </c>
      <c r="E2209" s="141">
        <f t="shared" si="10058"/>
        <v>0</v>
      </c>
      <c r="I2209" s="178">
        <v>0</v>
      </c>
      <c r="J2209" s="166">
        <f t="shared" si="10059"/>
        <v>0</v>
      </c>
      <c r="K2209" s="166">
        <f t="shared" si="10059"/>
        <v>0</v>
      </c>
      <c r="L2209" s="166">
        <f t="shared" si="10059"/>
        <v>0</v>
      </c>
      <c r="M2209" s="166">
        <f t="shared" si="10059"/>
        <v>0</v>
      </c>
      <c r="N2209" s="166">
        <f t="shared" si="10059"/>
        <v>0</v>
      </c>
      <c r="O2209" s="166">
        <f t="shared" si="10059"/>
        <v>0</v>
      </c>
      <c r="P2209" s="166">
        <f t="shared" si="10059"/>
        <v>0</v>
      </c>
      <c r="Q2209" s="166">
        <f t="shared" si="10059"/>
        <v>0</v>
      </c>
      <c r="R2209" s="166">
        <f t="shared" si="10059"/>
        <v>0</v>
      </c>
      <c r="S2209" s="166">
        <f t="shared" si="10059"/>
        <v>0</v>
      </c>
      <c r="T2209" s="166">
        <f t="shared" si="10059"/>
        <v>0</v>
      </c>
      <c r="U2209" s="166">
        <f t="shared" si="10059"/>
        <v>0</v>
      </c>
      <c r="W2209" s="166">
        <f t="shared" si="10060"/>
        <v>0</v>
      </c>
      <c r="X2209" s="166">
        <f t="shared" si="10060"/>
        <v>0</v>
      </c>
      <c r="Y2209" s="166">
        <f t="shared" si="10060"/>
        <v>0</v>
      </c>
      <c r="Z2209" s="166">
        <f t="shared" si="10060"/>
        <v>0</v>
      </c>
      <c r="AA2209" s="166">
        <f t="shared" si="10060"/>
        <v>0</v>
      </c>
      <c r="AB2209" s="166">
        <f t="shared" si="10060"/>
        <v>0</v>
      </c>
      <c r="AC2209" s="166">
        <f t="shared" si="10060"/>
        <v>0</v>
      </c>
      <c r="AD2209" s="166">
        <f t="shared" si="10060"/>
        <v>0</v>
      </c>
      <c r="AE2209" s="166">
        <f t="shared" si="10060"/>
        <v>0</v>
      </c>
      <c r="AF2209" s="166">
        <f t="shared" si="10060"/>
        <v>0</v>
      </c>
      <c r="AG2209" s="166">
        <f t="shared" si="10060"/>
        <v>0</v>
      </c>
      <c r="AH2209" s="166">
        <f t="shared" si="10060"/>
        <v>0</v>
      </c>
      <c r="AJ2209" s="166">
        <f t="shared" si="10057"/>
        <v>0</v>
      </c>
      <c r="AK2209" s="166">
        <f t="shared" si="10061"/>
        <v>0</v>
      </c>
      <c r="AL2209" s="166">
        <f t="shared" si="10061"/>
        <v>0</v>
      </c>
      <c r="AM2209" s="166">
        <f t="shared" si="10061"/>
        <v>0</v>
      </c>
      <c r="AN2209" s="166">
        <f t="shared" si="10061"/>
        <v>0</v>
      </c>
      <c r="AO2209" s="166">
        <f t="shared" si="10061"/>
        <v>0</v>
      </c>
      <c r="AP2209" s="166">
        <f t="shared" si="10061"/>
        <v>0</v>
      </c>
      <c r="AQ2209" s="166">
        <f t="shared" si="10061"/>
        <v>0</v>
      </c>
      <c r="AR2209" s="166">
        <f t="shared" si="10061"/>
        <v>0</v>
      </c>
      <c r="AS2209" s="166">
        <f t="shared" si="10061"/>
        <v>0</v>
      </c>
      <c r="AT2209" s="166">
        <f t="shared" si="10061"/>
        <v>0</v>
      </c>
      <c r="AU2209" s="166">
        <f t="shared" si="10061"/>
        <v>0</v>
      </c>
      <c r="AW2209" s="166">
        <f t="shared" si="10062"/>
        <v>0</v>
      </c>
      <c r="AX2209" s="166">
        <f t="shared" si="10062"/>
        <v>0</v>
      </c>
      <c r="AY2209" s="166">
        <f t="shared" si="10062"/>
        <v>0</v>
      </c>
      <c r="AZ2209" s="166">
        <f t="shared" si="10062"/>
        <v>0</v>
      </c>
      <c r="BA2209" s="166">
        <f t="shared" si="10062"/>
        <v>0</v>
      </c>
      <c r="BB2209" s="166">
        <f t="shared" si="10062"/>
        <v>0</v>
      </c>
      <c r="BC2209" s="166">
        <f t="shared" si="10062"/>
        <v>0</v>
      </c>
      <c r="BD2209" s="166">
        <f t="shared" si="10062"/>
        <v>0</v>
      </c>
      <c r="BE2209" s="166">
        <f t="shared" si="10062"/>
        <v>0</v>
      </c>
      <c r="BF2209" s="166">
        <f t="shared" si="10062"/>
        <v>0</v>
      </c>
      <c r="BG2209" s="166">
        <f t="shared" si="10062"/>
        <v>0</v>
      </c>
      <c r="BH2209" s="166">
        <f t="shared" si="10062"/>
        <v>0</v>
      </c>
    </row>
    <row r="2210" spans="1:60" ht="16.5" hidden="1" customHeight="1" outlineLevel="1" x14ac:dyDescent="0.25">
      <c r="A2210" s="2">
        <f t="shared" si="10063"/>
        <v>100</v>
      </c>
      <c r="B2210" s="86">
        <f t="shared" si="10058"/>
        <v>0</v>
      </c>
      <c r="C2210" s="86">
        <f t="shared" si="10058"/>
        <v>0</v>
      </c>
      <c r="D2210" s="2">
        <f t="shared" si="10058"/>
        <v>0</v>
      </c>
      <c r="E2210" s="141">
        <f t="shared" si="10058"/>
        <v>0</v>
      </c>
      <c r="I2210" s="178">
        <v>0</v>
      </c>
      <c r="J2210" s="166">
        <f t="shared" si="10059"/>
        <v>0</v>
      </c>
      <c r="K2210" s="166">
        <f t="shared" si="10059"/>
        <v>0</v>
      </c>
      <c r="L2210" s="166">
        <f t="shared" si="10059"/>
        <v>0</v>
      </c>
      <c r="M2210" s="166">
        <f t="shared" si="10059"/>
        <v>0</v>
      </c>
      <c r="N2210" s="166">
        <f t="shared" si="10059"/>
        <v>0</v>
      </c>
      <c r="O2210" s="166">
        <f t="shared" si="10059"/>
        <v>0</v>
      </c>
      <c r="P2210" s="166">
        <f t="shared" si="10059"/>
        <v>0</v>
      </c>
      <c r="Q2210" s="166">
        <f t="shared" si="10059"/>
        <v>0</v>
      </c>
      <c r="R2210" s="166">
        <f t="shared" si="10059"/>
        <v>0</v>
      </c>
      <c r="S2210" s="166">
        <f t="shared" si="10059"/>
        <v>0</v>
      </c>
      <c r="T2210" s="166">
        <f t="shared" si="10059"/>
        <v>0</v>
      </c>
      <c r="U2210" s="166">
        <f t="shared" si="10059"/>
        <v>0</v>
      </c>
      <c r="W2210" s="166">
        <f t="shared" si="10060"/>
        <v>0</v>
      </c>
      <c r="X2210" s="166">
        <f t="shared" si="10060"/>
        <v>0</v>
      </c>
      <c r="Y2210" s="166">
        <f t="shared" si="10060"/>
        <v>0</v>
      </c>
      <c r="Z2210" s="166">
        <f t="shared" si="10060"/>
        <v>0</v>
      </c>
      <c r="AA2210" s="166">
        <f t="shared" si="10060"/>
        <v>0</v>
      </c>
      <c r="AB2210" s="166">
        <f t="shared" si="10060"/>
        <v>0</v>
      </c>
      <c r="AC2210" s="166">
        <f t="shared" si="10060"/>
        <v>0</v>
      </c>
      <c r="AD2210" s="166">
        <f t="shared" si="10060"/>
        <v>0</v>
      </c>
      <c r="AE2210" s="166">
        <f t="shared" si="10060"/>
        <v>0</v>
      </c>
      <c r="AF2210" s="166">
        <f t="shared" si="10060"/>
        <v>0</v>
      </c>
      <c r="AG2210" s="166">
        <f t="shared" si="10060"/>
        <v>0</v>
      </c>
      <c r="AH2210" s="166">
        <f t="shared" si="10060"/>
        <v>0</v>
      </c>
      <c r="AJ2210" s="166">
        <f t="shared" si="10057"/>
        <v>0</v>
      </c>
      <c r="AK2210" s="166">
        <f t="shared" si="10061"/>
        <v>0</v>
      </c>
      <c r="AL2210" s="166">
        <f t="shared" si="10061"/>
        <v>0</v>
      </c>
      <c r="AM2210" s="166">
        <f t="shared" si="10061"/>
        <v>0</v>
      </c>
      <c r="AN2210" s="166">
        <f t="shared" si="10061"/>
        <v>0</v>
      </c>
      <c r="AO2210" s="166">
        <f t="shared" si="10061"/>
        <v>0</v>
      </c>
      <c r="AP2210" s="166">
        <f t="shared" si="10061"/>
        <v>0</v>
      </c>
      <c r="AQ2210" s="166">
        <f t="shared" si="10061"/>
        <v>0</v>
      </c>
      <c r="AR2210" s="166">
        <f t="shared" si="10061"/>
        <v>0</v>
      </c>
      <c r="AS2210" s="166">
        <f t="shared" si="10061"/>
        <v>0</v>
      </c>
      <c r="AT2210" s="166">
        <f t="shared" si="10061"/>
        <v>0</v>
      </c>
      <c r="AU2210" s="166">
        <f t="shared" si="10061"/>
        <v>0</v>
      </c>
      <c r="AW2210" s="166">
        <f t="shared" si="10062"/>
        <v>0</v>
      </c>
      <c r="AX2210" s="166">
        <f t="shared" si="10062"/>
        <v>0</v>
      </c>
      <c r="AY2210" s="166">
        <f t="shared" si="10062"/>
        <v>0</v>
      </c>
      <c r="AZ2210" s="166">
        <f t="shared" si="10062"/>
        <v>0</v>
      </c>
      <c r="BA2210" s="166">
        <f t="shared" si="10062"/>
        <v>0</v>
      </c>
      <c r="BB2210" s="166">
        <f t="shared" si="10062"/>
        <v>0</v>
      </c>
      <c r="BC2210" s="166">
        <f t="shared" si="10062"/>
        <v>0</v>
      </c>
      <c r="BD2210" s="166">
        <f t="shared" si="10062"/>
        <v>0</v>
      </c>
      <c r="BE2210" s="166">
        <f t="shared" si="10062"/>
        <v>0</v>
      </c>
      <c r="BF2210" s="166">
        <f t="shared" si="10062"/>
        <v>0</v>
      </c>
      <c r="BG2210" s="166">
        <f t="shared" si="10062"/>
        <v>0</v>
      </c>
      <c r="BH2210" s="166">
        <f t="shared" si="10062"/>
        <v>0</v>
      </c>
    </row>
    <row r="2211" spans="1:60" ht="16.5" hidden="1" customHeight="1" outlineLevel="1" x14ac:dyDescent="0.25">
      <c r="A2211" s="2">
        <f t="shared" si="10063"/>
        <v>101</v>
      </c>
      <c r="B2211" s="86">
        <f t="shared" si="10058"/>
        <v>0</v>
      </c>
      <c r="C2211" s="86">
        <f t="shared" si="10058"/>
        <v>0</v>
      </c>
      <c r="D2211" s="2">
        <f t="shared" si="10058"/>
        <v>0</v>
      </c>
      <c r="E2211" s="141">
        <f t="shared" si="10058"/>
        <v>0</v>
      </c>
      <c r="I2211" s="178">
        <v>0</v>
      </c>
      <c r="J2211" s="166">
        <f t="shared" si="10059"/>
        <v>0</v>
      </c>
      <c r="K2211" s="166">
        <f t="shared" si="10059"/>
        <v>0</v>
      </c>
      <c r="L2211" s="166">
        <f t="shared" si="10059"/>
        <v>0</v>
      </c>
      <c r="M2211" s="166">
        <f t="shared" si="10059"/>
        <v>0</v>
      </c>
      <c r="N2211" s="166">
        <f t="shared" si="10059"/>
        <v>0</v>
      </c>
      <c r="O2211" s="166">
        <f t="shared" si="10059"/>
        <v>0</v>
      </c>
      <c r="P2211" s="166">
        <f t="shared" si="10059"/>
        <v>0</v>
      </c>
      <c r="Q2211" s="166">
        <f t="shared" si="10059"/>
        <v>0</v>
      </c>
      <c r="R2211" s="166">
        <f t="shared" si="10059"/>
        <v>0</v>
      </c>
      <c r="S2211" s="166">
        <f t="shared" si="10059"/>
        <v>0</v>
      </c>
      <c r="T2211" s="166">
        <f t="shared" si="10059"/>
        <v>0</v>
      </c>
      <c r="U2211" s="166">
        <f t="shared" si="10059"/>
        <v>0</v>
      </c>
      <c r="W2211" s="166">
        <f t="shared" si="10060"/>
        <v>0</v>
      </c>
      <c r="X2211" s="166">
        <f t="shared" si="10060"/>
        <v>0</v>
      </c>
      <c r="Y2211" s="166">
        <f t="shared" si="10060"/>
        <v>0</v>
      </c>
      <c r="Z2211" s="166">
        <f t="shared" si="10060"/>
        <v>0</v>
      </c>
      <c r="AA2211" s="166">
        <f t="shared" si="10060"/>
        <v>0</v>
      </c>
      <c r="AB2211" s="166">
        <f t="shared" si="10060"/>
        <v>0</v>
      </c>
      <c r="AC2211" s="166">
        <f t="shared" si="10060"/>
        <v>0</v>
      </c>
      <c r="AD2211" s="166">
        <f t="shared" si="10060"/>
        <v>0</v>
      </c>
      <c r="AE2211" s="166">
        <f t="shared" si="10060"/>
        <v>0</v>
      </c>
      <c r="AF2211" s="166">
        <f t="shared" si="10060"/>
        <v>0</v>
      </c>
      <c r="AG2211" s="166">
        <f t="shared" si="10060"/>
        <v>0</v>
      </c>
      <c r="AH2211" s="166">
        <f t="shared" si="10060"/>
        <v>0</v>
      </c>
      <c r="AJ2211" s="166">
        <f t="shared" si="10057"/>
        <v>0</v>
      </c>
      <c r="AK2211" s="166">
        <f t="shared" si="10061"/>
        <v>0</v>
      </c>
      <c r="AL2211" s="166">
        <f t="shared" si="10061"/>
        <v>0</v>
      </c>
      <c r="AM2211" s="166">
        <f t="shared" si="10061"/>
        <v>0</v>
      </c>
      <c r="AN2211" s="166">
        <f t="shared" si="10061"/>
        <v>0</v>
      </c>
      <c r="AO2211" s="166">
        <f t="shared" si="10061"/>
        <v>0</v>
      </c>
      <c r="AP2211" s="166">
        <f t="shared" si="10061"/>
        <v>0</v>
      </c>
      <c r="AQ2211" s="166">
        <f t="shared" si="10061"/>
        <v>0</v>
      </c>
      <c r="AR2211" s="166">
        <f t="shared" si="10061"/>
        <v>0</v>
      </c>
      <c r="AS2211" s="166">
        <f t="shared" si="10061"/>
        <v>0</v>
      </c>
      <c r="AT2211" s="166">
        <f t="shared" si="10061"/>
        <v>0</v>
      </c>
      <c r="AU2211" s="166">
        <f t="shared" si="10061"/>
        <v>0</v>
      </c>
      <c r="AW2211" s="166">
        <f t="shared" si="10062"/>
        <v>0</v>
      </c>
      <c r="AX2211" s="166">
        <f t="shared" si="10062"/>
        <v>0</v>
      </c>
      <c r="AY2211" s="166">
        <f t="shared" si="10062"/>
        <v>0</v>
      </c>
      <c r="AZ2211" s="166">
        <f t="shared" si="10062"/>
        <v>0</v>
      </c>
      <c r="BA2211" s="166">
        <f t="shared" si="10062"/>
        <v>0</v>
      </c>
      <c r="BB2211" s="166">
        <f t="shared" si="10062"/>
        <v>0</v>
      </c>
      <c r="BC2211" s="166">
        <f t="shared" si="10062"/>
        <v>0</v>
      </c>
      <c r="BD2211" s="166">
        <f t="shared" si="10062"/>
        <v>0</v>
      </c>
      <c r="BE2211" s="166">
        <f t="shared" si="10062"/>
        <v>0</v>
      </c>
      <c r="BF2211" s="166">
        <f t="shared" si="10062"/>
        <v>0</v>
      </c>
      <c r="BG2211" s="166">
        <f t="shared" si="10062"/>
        <v>0</v>
      </c>
      <c r="BH2211" s="166">
        <f t="shared" si="10062"/>
        <v>0</v>
      </c>
    </row>
    <row r="2212" spans="1:60" ht="16.5" hidden="1" customHeight="1" outlineLevel="1" x14ac:dyDescent="0.25">
      <c r="A2212" s="2">
        <f t="shared" si="10063"/>
        <v>102</v>
      </c>
      <c r="B2212" s="86">
        <f t="shared" si="10058"/>
        <v>0</v>
      </c>
      <c r="C2212" s="86">
        <f t="shared" si="10058"/>
        <v>0</v>
      </c>
      <c r="D2212" s="2">
        <f t="shared" si="10058"/>
        <v>0</v>
      </c>
      <c r="E2212" s="141">
        <f t="shared" si="10058"/>
        <v>0</v>
      </c>
      <c r="I2212" s="178">
        <v>0</v>
      </c>
      <c r="J2212" s="166">
        <f t="shared" si="10059"/>
        <v>0</v>
      </c>
      <c r="K2212" s="166">
        <f t="shared" si="10059"/>
        <v>0</v>
      </c>
      <c r="L2212" s="166">
        <f t="shared" si="10059"/>
        <v>0</v>
      </c>
      <c r="M2212" s="166">
        <f t="shared" si="10059"/>
        <v>0</v>
      </c>
      <c r="N2212" s="166">
        <f t="shared" si="10059"/>
        <v>0</v>
      </c>
      <c r="O2212" s="166">
        <f t="shared" si="10059"/>
        <v>0</v>
      </c>
      <c r="P2212" s="166">
        <f t="shared" si="10059"/>
        <v>0</v>
      </c>
      <c r="Q2212" s="166">
        <f t="shared" si="10059"/>
        <v>0</v>
      </c>
      <c r="R2212" s="166">
        <f t="shared" si="10059"/>
        <v>0</v>
      </c>
      <c r="S2212" s="166">
        <f t="shared" si="10059"/>
        <v>0</v>
      </c>
      <c r="T2212" s="166">
        <f t="shared" si="10059"/>
        <v>0</v>
      </c>
      <c r="U2212" s="166">
        <f t="shared" si="10059"/>
        <v>0</v>
      </c>
      <c r="W2212" s="166">
        <f t="shared" si="10060"/>
        <v>0</v>
      </c>
      <c r="X2212" s="166">
        <f t="shared" si="10060"/>
        <v>0</v>
      </c>
      <c r="Y2212" s="166">
        <f t="shared" si="10060"/>
        <v>0</v>
      </c>
      <c r="Z2212" s="166">
        <f t="shared" si="10060"/>
        <v>0</v>
      </c>
      <c r="AA2212" s="166">
        <f t="shared" si="10060"/>
        <v>0</v>
      </c>
      <c r="AB2212" s="166">
        <f t="shared" si="10060"/>
        <v>0</v>
      </c>
      <c r="AC2212" s="166">
        <f t="shared" si="10060"/>
        <v>0</v>
      </c>
      <c r="AD2212" s="166">
        <f t="shared" si="10060"/>
        <v>0</v>
      </c>
      <c r="AE2212" s="166">
        <f t="shared" si="10060"/>
        <v>0</v>
      </c>
      <c r="AF2212" s="166">
        <f t="shared" si="10060"/>
        <v>0</v>
      </c>
      <c r="AG2212" s="166">
        <f t="shared" si="10060"/>
        <v>0</v>
      </c>
      <c r="AH2212" s="166">
        <f t="shared" si="10060"/>
        <v>0</v>
      </c>
      <c r="AJ2212" s="166">
        <f t="shared" si="10057"/>
        <v>0</v>
      </c>
      <c r="AK2212" s="166">
        <f t="shared" si="10061"/>
        <v>0</v>
      </c>
      <c r="AL2212" s="166">
        <f t="shared" si="10061"/>
        <v>0</v>
      </c>
      <c r="AM2212" s="166">
        <f t="shared" si="10061"/>
        <v>0</v>
      </c>
      <c r="AN2212" s="166">
        <f t="shared" si="10061"/>
        <v>0</v>
      </c>
      <c r="AO2212" s="166">
        <f t="shared" si="10061"/>
        <v>0</v>
      </c>
      <c r="AP2212" s="166">
        <f t="shared" si="10061"/>
        <v>0</v>
      </c>
      <c r="AQ2212" s="166">
        <f t="shared" si="10061"/>
        <v>0</v>
      </c>
      <c r="AR2212" s="166">
        <f t="shared" si="10061"/>
        <v>0</v>
      </c>
      <c r="AS2212" s="166">
        <f t="shared" si="10061"/>
        <v>0</v>
      </c>
      <c r="AT2212" s="166">
        <f t="shared" si="10061"/>
        <v>0</v>
      </c>
      <c r="AU2212" s="166">
        <f t="shared" si="10061"/>
        <v>0</v>
      </c>
      <c r="AW2212" s="166">
        <f t="shared" si="10062"/>
        <v>0</v>
      </c>
      <c r="AX2212" s="166">
        <f t="shared" si="10062"/>
        <v>0</v>
      </c>
      <c r="AY2212" s="166">
        <f t="shared" si="10062"/>
        <v>0</v>
      </c>
      <c r="AZ2212" s="166">
        <f t="shared" si="10062"/>
        <v>0</v>
      </c>
      <c r="BA2212" s="166">
        <f t="shared" si="10062"/>
        <v>0</v>
      </c>
      <c r="BB2212" s="166">
        <f t="shared" si="10062"/>
        <v>0</v>
      </c>
      <c r="BC2212" s="166">
        <f t="shared" si="10062"/>
        <v>0</v>
      </c>
      <c r="BD2212" s="166">
        <f t="shared" si="10062"/>
        <v>0</v>
      </c>
      <c r="BE2212" s="166">
        <f t="shared" si="10062"/>
        <v>0</v>
      </c>
      <c r="BF2212" s="166">
        <f t="shared" si="10062"/>
        <v>0</v>
      </c>
      <c r="BG2212" s="166">
        <f t="shared" si="10062"/>
        <v>0</v>
      </c>
      <c r="BH2212" s="166">
        <f t="shared" si="10062"/>
        <v>0</v>
      </c>
    </row>
    <row r="2213" spans="1:60" ht="16.5" hidden="1" customHeight="1" outlineLevel="1" x14ac:dyDescent="0.25">
      <c r="A2213" s="2">
        <f t="shared" si="10063"/>
        <v>103</v>
      </c>
      <c r="B2213" s="86">
        <f t="shared" si="10058"/>
        <v>0</v>
      </c>
      <c r="C2213" s="86">
        <f t="shared" si="10058"/>
        <v>0</v>
      </c>
      <c r="D2213" s="2">
        <f t="shared" si="10058"/>
        <v>0</v>
      </c>
      <c r="E2213" s="141">
        <f t="shared" si="10058"/>
        <v>0</v>
      </c>
      <c r="I2213" s="178">
        <v>0</v>
      </c>
      <c r="J2213" s="166">
        <f t="shared" si="10059"/>
        <v>0</v>
      </c>
      <c r="K2213" s="166">
        <f t="shared" si="10059"/>
        <v>0</v>
      </c>
      <c r="L2213" s="166">
        <f t="shared" si="10059"/>
        <v>0</v>
      </c>
      <c r="M2213" s="166">
        <f t="shared" si="10059"/>
        <v>0</v>
      </c>
      <c r="N2213" s="166">
        <f t="shared" si="10059"/>
        <v>0</v>
      </c>
      <c r="O2213" s="166">
        <f t="shared" si="10059"/>
        <v>0</v>
      </c>
      <c r="P2213" s="166">
        <f t="shared" si="10059"/>
        <v>0</v>
      </c>
      <c r="Q2213" s="166">
        <f t="shared" si="10059"/>
        <v>0</v>
      </c>
      <c r="R2213" s="166">
        <f t="shared" si="10059"/>
        <v>0</v>
      </c>
      <c r="S2213" s="166">
        <f t="shared" si="10059"/>
        <v>0</v>
      </c>
      <c r="T2213" s="166">
        <f t="shared" si="10059"/>
        <v>0</v>
      </c>
      <c r="U2213" s="166">
        <f t="shared" si="10059"/>
        <v>0</v>
      </c>
      <c r="W2213" s="166">
        <f t="shared" si="10060"/>
        <v>0</v>
      </c>
      <c r="X2213" s="166">
        <f t="shared" si="10060"/>
        <v>0</v>
      </c>
      <c r="Y2213" s="166">
        <f t="shared" si="10060"/>
        <v>0</v>
      </c>
      <c r="Z2213" s="166">
        <f t="shared" si="10060"/>
        <v>0</v>
      </c>
      <c r="AA2213" s="166">
        <f t="shared" si="10060"/>
        <v>0</v>
      </c>
      <c r="AB2213" s="166">
        <f t="shared" si="10060"/>
        <v>0</v>
      </c>
      <c r="AC2213" s="166">
        <f t="shared" si="10060"/>
        <v>0</v>
      </c>
      <c r="AD2213" s="166">
        <f t="shared" si="10060"/>
        <v>0</v>
      </c>
      <c r="AE2213" s="166">
        <f t="shared" si="10060"/>
        <v>0</v>
      </c>
      <c r="AF2213" s="166">
        <f t="shared" si="10060"/>
        <v>0</v>
      </c>
      <c r="AG2213" s="166">
        <f t="shared" si="10060"/>
        <v>0</v>
      </c>
      <c r="AH2213" s="166">
        <f t="shared" si="10060"/>
        <v>0</v>
      </c>
      <c r="AJ2213" s="166">
        <f t="shared" si="10057"/>
        <v>0</v>
      </c>
      <c r="AK2213" s="166">
        <f t="shared" si="10061"/>
        <v>0</v>
      </c>
      <c r="AL2213" s="166">
        <f t="shared" si="10061"/>
        <v>0</v>
      </c>
      <c r="AM2213" s="166">
        <f t="shared" si="10061"/>
        <v>0</v>
      </c>
      <c r="AN2213" s="166">
        <f t="shared" si="10061"/>
        <v>0</v>
      </c>
      <c r="AO2213" s="166">
        <f t="shared" si="10061"/>
        <v>0</v>
      </c>
      <c r="AP2213" s="166">
        <f t="shared" si="10061"/>
        <v>0</v>
      </c>
      <c r="AQ2213" s="166">
        <f t="shared" si="10061"/>
        <v>0</v>
      </c>
      <c r="AR2213" s="166">
        <f t="shared" si="10061"/>
        <v>0</v>
      </c>
      <c r="AS2213" s="166">
        <f t="shared" si="10061"/>
        <v>0</v>
      </c>
      <c r="AT2213" s="166">
        <f t="shared" si="10061"/>
        <v>0</v>
      </c>
      <c r="AU2213" s="166">
        <f t="shared" si="10061"/>
        <v>0</v>
      </c>
      <c r="AW2213" s="166">
        <f t="shared" si="10062"/>
        <v>0</v>
      </c>
      <c r="AX2213" s="166">
        <f t="shared" si="10062"/>
        <v>0</v>
      </c>
      <c r="AY2213" s="166">
        <f t="shared" si="10062"/>
        <v>0</v>
      </c>
      <c r="AZ2213" s="166">
        <f t="shared" si="10062"/>
        <v>0</v>
      </c>
      <c r="BA2213" s="166">
        <f t="shared" si="10062"/>
        <v>0</v>
      </c>
      <c r="BB2213" s="166">
        <f t="shared" si="10062"/>
        <v>0</v>
      </c>
      <c r="BC2213" s="166">
        <f t="shared" si="10062"/>
        <v>0</v>
      </c>
      <c r="BD2213" s="166">
        <f t="shared" si="10062"/>
        <v>0</v>
      </c>
      <c r="BE2213" s="166">
        <f t="shared" si="10062"/>
        <v>0</v>
      </c>
      <c r="BF2213" s="166">
        <f t="shared" si="10062"/>
        <v>0</v>
      </c>
      <c r="BG2213" s="166">
        <f t="shared" si="10062"/>
        <v>0</v>
      </c>
      <c r="BH2213" s="166">
        <f t="shared" si="10062"/>
        <v>0</v>
      </c>
    </row>
    <row r="2214" spans="1:60" ht="16.5" hidden="1" customHeight="1" outlineLevel="1" x14ac:dyDescent="0.25">
      <c r="A2214" s="2">
        <f t="shared" si="10063"/>
        <v>104</v>
      </c>
      <c r="B2214" s="86">
        <f t="shared" si="10058"/>
        <v>0</v>
      </c>
      <c r="C2214" s="86">
        <f t="shared" si="10058"/>
        <v>0</v>
      </c>
      <c r="D2214" s="2">
        <f t="shared" si="10058"/>
        <v>0</v>
      </c>
      <c r="E2214" s="141">
        <f t="shared" si="10058"/>
        <v>0</v>
      </c>
      <c r="I2214" s="178">
        <v>0</v>
      </c>
      <c r="J2214" s="166">
        <f t="shared" si="10059"/>
        <v>0</v>
      </c>
      <c r="K2214" s="166">
        <f t="shared" si="10059"/>
        <v>0</v>
      </c>
      <c r="L2214" s="166">
        <f t="shared" si="10059"/>
        <v>0</v>
      </c>
      <c r="M2214" s="166">
        <f t="shared" si="10059"/>
        <v>0</v>
      </c>
      <c r="N2214" s="166">
        <f t="shared" si="10059"/>
        <v>0</v>
      </c>
      <c r="O2214" s="166">
        <f t="shared" si="10059"/>
        <v>0</v>
      </c>
      <c r="P2214" s="166">
        <f t="shared" si="10059"/>
        <v>0</v>
      </c>
      <c r="Q2214" s="166">
        <f t="shared" si="10059"/>
        <v>0</v>
      </c>
      <c r="R2214" s="166">
        <f t="shared" si="10059"/>
        <v>0</v>
      </c>
      <c r="S2214" s="166">
        <f t="shared" si="10059"/>
        <v>0</v>
      </c>
      <c r="T2214" s="166">
        <f t="shared" si="10059"/>
        <v>0</v>
      </c>
      <c r="U2214" s="166">
        <f t="shared" si="10059"/>
        <v>0</v>
      </c>
      <c r="W2214" s="166">
        <f t="shared" si="10060"/>
        <v>0</v>
      </c>
      <c r="X2214" s="166">
        <f t="shared" si="10060"/>
        <v>0</v>
      </c>
      <c r="Y2214" s="166">
        <f t="shared" si="10060"/>
        <v>0</v>
      </c>
      <c r="Z2214" s="166">
        <f t="shared" si="10060"/>
        <v>0</v>
      </c>
      <c r="AA2214" s="166">
        <f t="shared" si="10060"/>
        <v>0</v>
      </c>
      <c r="AB2214" s="166">
        <f t="shared" si="10060"/>
        <v>0</v>
      </c>
      <c r="AC2214" s="166">
        <f t="shared" si="10060"/>
        <v>0</v>
      </c>
      <c r="AD2214" s="166">
        <f t="shared" si="10060"/>
        <v>0</v>
      </c>
      <c r="AE2214" s="166">
        <f t="shared" si="10060"/>
        <v>0</v>
      </c>
      <c r="AF2214" s="166">
        <f t="shared" si="10060"/>
        <v>0</v>
      </c>
      <c r="AG2214" s="166">
        <f t="shared" si="10060"/>
        <v>0</v>
      </c>
      <c r="AH2214" s="166">
        <f t="shared" si="10060"/>
        <v>0</v>
      </c>
      <c r="AJ2214" s="166">
        <f t="shared" si="10057"/>
        <v>0</v>
      </c>
      <c r="AK2214" s="166">
        <f t="shared" si="10061"/>
        <v>0</v>
      </c>
      <c r="AL2214" s="166">
        <f t="shared" si="10061"/>
        <v>0</v>
      </c>
      <c r="AM2214" s="166">
        <f t="shared" si="10061"/>
        <v>0</v>
      </c>
      <c r="AN2214" s="166">
        <f t="shared" si="10061"/>
        <v>0</v>
      </c>
      <c r="AO2214" s="166">
        <f t="shared" si="10061"/>
        <v>0</v>
      </c>
      <c r="AP2214" s="166">
        <f t="shared" si="10061"/>
        <v>0</v>
      </c>
      <c r="AQ2214" s="166">
        <f t="shared" si="10061"/>
        <v>0</v>
      </c>
      <c r="AR2214" s="166">
        <f t="shared" si="10061"/>
        <v>0</v>
      </c>
      <c r="AS2214" s="166">
        <f t="shared" si="10061"/>
        <v>0</v>
      </c>
      <c r="AT2214" s="166">
        <f t="shared" si="10061"/>
        <v>0</v>
      </c>
      <c r="AU2214" s="166">
        <f t="shared" si="10061"/>
        <v>0</v>
      </c>
      <c r="AW2214" s="166">
        <f t="shared" si="10062"/>
        <v>0</v>
      </c>
      <c r="AX2214" s="166">
        <f t="shared" si="10062"/>
        <v>0</v>
      </c>
      <c r="AY2214" s="166">
        <f t="shared" si="10062"/>
        <v>0</v>
      </c>
      <c r="AZ2214" s="166">
        <f t="shared" si="10062"/>
        <v>0</v>
      </c>
      <c r="BA2214" s="166">
        <f t="shared" si="10062"/>
        <v>0</v>
      </c>
      <c r="BB2214" s="166">
        <f t="shared" si="10062"/>
        <v>0</v>
      </c>
      <c r="BC2214" s="166">
        <f t="shared" si="10062"/>
        <v>0</v>
      </c>
      <c r="BD2214" s="166">
        <f t="shared" si="10062"/>
        <v>0</v>
      </c>
      <c r="BE2214" s="166">
        <f t="shared" si="10062"/>
        <v>0</v>
      </c>
      <c r="BF2214" s="166">
        <f t="shared" si="10062"/>
        <v>0</v>
      </c>
      <c r="BG2214" s="166">
        <f t="shared" si="10062"/>
        <v>0</v>
      </c>
      <c r="BH2214" s="166">
        <f t="shared" si="10062"/>
        <v>0</v>
      </c>
    </row>
    <row r="2215" spans="1:60" ht="16.5" hidden="1" customHeight="1" outlineLevel="1" x14ac:dyDescent="0.25">
      <c r="A2215" s="2">
        <f t="shared" si="10063"/>
        <v>105</v>
      </c>
      <c r="B2215" s="86">
        <f t="shared" si="10058"/>
        <v>0</v>
      </c>
      <c r="C2215" s="86">
        <f t="shared" si="10058"/>
        <v>0</v>
      </c>
      <c r="D2215" s="2">
        <f t="shared" si="10058"/>
        <v>0</v>
      </c>
      <c r="E2215" s="141">
        <f t="shared" si="10058"/>
        <v>0</v>
      </c>
      <c r="I2215" s="178">
        <v>0</v>
      </c>
      <c r="J2215" s="166">
        <f t="shared" si="10059"/>
        <v>0</v>
      </c>
      <c r="K2215" s="166">
        <f t="shared" si="10059"/>
        <v>0</v>
      </c>
      <c r="L2215" s="166">
        <f t="shared" si="10059"/>
        <v>0</v>
      </c>
      <c r="M2215" s="166">
        <f t="shared" si="10059"/>
        <v>0</v>
      </c>
      <c r="N2215" s="166">
        <f t="shared" si="10059"/>
        <v>0</v>
      </c>
      <c r="O2215" s="166">
        <f t="shared" si="10059"/>
        <v>0</v>
      </c>
      <c r="P2215" s="166">
        <f t="shared" si="10059"/>
        <v>0</v>
      </c>
      <c r="Q2215" s="166">
        <f t="shared" si="10059"/>
        <v>0</v>
      </c>
      <c r="R2215" s="166">
        <f t="shared" si="10059"/>
        <v>0</v>
      </c>
      <c r="S2215" s="166">
        <f t="shared" si="10059"/>
        <v>0</v>
      </c>
      <c r="T2215" s="166">
        <f t="shared" si="10059"/>
        <v>0</v>
      </c>
      <c r="U2215" s="166">
        <f t="shared" si="10059"/>
        <v>0</v>
      </c>
      <c r="W2215" s="166">
        <f t="shared" si="10060"/>
        <v>0</v>
      </c>
      <c r="X2215" s="166">
        <f t="shared" si="10060"/>
        <v>0</v>
      </c>
      <c r="Y2215" s="166">
        <f t="shared" si="10060"/>
        <v>0</v>
      </c>
      <c r="Z2215" s="166">
        <f t="shared" si="10060"/>
        <v>0</v>
      </c>
      <c r="AA2215" s="166">
        <f t="shared" si="10060"/>
        <v>0</v>
      </c>
      <c r="AB2215" s="166">
        <f t="shared" si="10060"/>
        <v>0</v>
      </c>
      <c r="AC2215" s="166">
        <f t="shared" si="10060"/>
        <v>0</v>
      </c>
      <c r="AD2215" s="166">
        <f t="shared" si="10060"/>
        <v>0</v>
      </c>
      <c r="AE2215" s="166">
        <f t="shared" si="10060"/>
        <v>0</v>
      </c>
      <c r="AF2215" s="166">
        <f t="shared" si="10060"/>
        <v>0</v>
      </c>
      <c r="AG2215" s="166">
        <f t="shared" si="10060"/>
        <v>0</v>
      </c>
      <c r="AH2215" s="166">
        <f t="shared" si="10060"/>
        <v>0</v>
      </c>
      <c r="AJ2215" s="166">
        <f t="shared" si="10057"/>
        <v>0</v>
      </c>
      <c r="AK2215" s="166">
        <f t="shared" si="10061"/>
        <v>0</v>
      </c>
      <c r="AL2215" s="166">
        <f t="shared" si="10061"/>
        <v>0</v>
      </c>
      <c r="AM2215" s="166">
        <f t="shared" si="10061"/>
        <v>0</v>
      </c>
      <c r="AN2215" s="166">
        <f t="shared" si="10061"/>
        <v>0</v>
      </c>
      <c r="AO2215" s="166">
        <f t="shared" si="10061"/>
        <v>0</v>
      </c>
      <c r="AP2215" s="166">
        <f t="shared" si="10061"/>
        <v>0</v>
      </c>
      <c r="AQ2215" s="166">
        <f t="shared" si="10061"/>
        <v>0</v>
      </c>
      <c r="AR2215" s="166">
        <f t="shared" si="10061"/>
        <v>0</v>
      </c>
      <c r="AS2215" s="166">
        <f t="shared" si="10061"/>
        <v>0</v>
      </c>
      <c r="AT2215" s="166">
        <f t="shared" si="10061"/>
        <v>0</v>
      </c>
      <c r="AU2215" s="166">
        <f t="shared" si="10061"/>
        <v>0</v>
      </c>
      <c r="AW2215" s="166">
        <f t="shared" si="10062"/>
        <v>0</v>
      </c>
      <c r="AX2215" s="166">
        <f t="shared" si="10062"/>
        <v>0</v>
      </c>
      <c r="AY2215" s="166">
        <f t="shared" si="10062"/>
        <v>0</v>
      </c>
      <c r="AZ2215" s="166">
        <f t="shared" si="10062"/>
        <v>0</v>
      </c>
      <c r="BA2215" s="166">
        <f t="shared" si="10062"/>
        <v>0</v>
      </c>
      <c r="BB2215" s="166">
        <f t="shared" si="10062"/>
        <v>0</v>
      </c>
      <c r="BC2215" s="166">
        <f t="shared" si="10062"/>
        <v>0</v>
      </c>
      <c r="BD2215" s="166">
        <f t="shared" si="10062"/>
        <v>0</v>
      </c>
      <c r="BE2215" s="166">
        <f t="shared" si="10062"/>
        <v>0</v>
      </c>
      <c r="BF2215" s="166">
        <f t="shared" si="10062"/>
        <v>0</v>
      </c>
      <c r="BG2215" s="166">
        <f t="shared" si="10062"/>
        <v>0</v>
      </c>
      <c r="BH2215" s="166">
        <f t="shared" si="10062"/>
        <v>0</v>
      </c>
    </row>
    <row r="2216" spans="1:60" ht="16.5" hidden="1" customHeight="1" outlineLevel="1" x14ac:dyDescent="0.25">
      <c r="A2216" s="2">
        <f t="shared" si="10063"/>
        <v>106</v>
      </c>
      <c r="B2216" s="86">
        <f t="shared" si="10058"/>
        <v>0</v>
      </c>
      <c r="C2216" s="86">
        <f t="shared" si="10058"/>
        <v>0</v>
      </c>
      <c r="D2216" s="2">
        <f t="shared" si="10058"/>
        <v>0</v>
      </c>
      <c r="E2216" s="141">
        <f t="shared" si="10058"/>
        <v>0</v>
      </c>
      <c r="I2216" s="178">
        <v>0</v>
      </c>
      <c r="J2216" s="166">
        <f t="shared" ref="J2216:U2225" si="10064">+(SUMIFS(J$392:J$607,$A$392:$A$607,$A2216,$D$392:$D$607,$D2216))-(SUMIFS(J$828:J$1043,$A$828:$A$1043,$A2216,$D$828:$D$1043,$D2216))+(SUMIFS(J$1046:J$1237,$A$1046:$A$1237,$A2216,$D$1046:$D$1237,$D2216))-(SUMIFS(J$1848:J$2052,$A$1848:$A$2052,$A2216,$D$1848:$D$2052,$D2216))</f>
        <v>0</v>
      </c>
      <c r="K2216" s="166">
        <f t="shared" si="10064"/>
        <v>0</v>
      </c>
      <c r="L2216" s="166">
        <f t="shared" si="10064"/>
        <v>0</v>
      </c>
      <c r="M2216" s="166">
        <f t="shared" si="10064"/>
        <v>0</v>
      </c>
      <c r="N2216" s="166">
        <f t="shared" si="10064"/>
        <v>0</v>
      </c>
      <c r="O2216" s="166">
        <f t="shared" si="10064"/>
        <v>0</v>
      </c>
      <c r="P2216" s="166">
        <f t="shared" si="10064"/>
        <v>0</v>
      </c>
      <c r="Q2216" s="166">
        <f t="shared" si="10064"/>
        <v>0</v>
      </c>
      <c r="R2216" s="166">
        <f t="shared" si="10064"/>
        <v>0</v>
      </c>
      <c r="S2216" s="166">
        <f t="shared" si="10064"/>
        <v>0</v>
      </c>
      <c r="T2216" s="166">
        <f t="shared" si="10064"/>
        <v>0</v>
      </c>
      <c r="U2216" s="166">
        <f t="shared" si="10064"/>
        <v>0</v>
      </c>
      <c r="W2216" s="166">
        <f t="shared" ref="W2216:AH2225" si="10065">+(SUMIFS(W$392:W$607,$A$392:$A$607,$A2216,$D$392:$D$607,$D2216))-(SUMIFS(W$828:W$1043,$A$828:$A$1043,$A2216,$D$828:$D$1043,$D2216))+(SUMIFS(W$1046:W$1237,$A$1046:$A$1237,$A2216,$D$1046:$D$1237,$D2216))-(SUMIFS(W$1848:W$2052,$A$1848:$A$2052,$A2216,$D$1848:$D$2052,$D2216))</f>
        <v>0</v>
      </c>
      <c r="X2216" s="166">
        <f t="shared" si="10065"/>
        <v>0</v>
      </c>
      <c r="Y2216" s="166">
        <f t="shared" si="10065"/>
        <v>0</v>
      </c>
      <c r="Z2216" s="166">
        <f t="shared" si="10065"/>
        <v>0</v>
      </c>
      <c r="AA2216" s="166">
        <f t="shared" si="10065"/>
        <v>0</v>
      </c>
      <c r="AB2216" s="166">
        <f t="shared" si="10065"/>
        <v>0</v>
      </c>
      <c r="AC2216" s="166">
        <f t="shared" si="10065"/>
        <v>0</v>
      </c>
      <c r="AD2216" s="166">
        <f t="shared" si="10065"/>
        <v>0</v>
      </c>
      <c r="AE2216" s="166">
        <f t="shared" si="10065"/>
        <v>0</v>
      </c>
      <c r="AF2216" s="166">
        <f t="shared" si="10065"/>
        <v>0</v>
      </c>
      <c r="AG2216" s="166">
        <f t="shared" si="10065"/>
        <v>0</v>
      </c>
      <c r="AH2216" s="166">
        <f t="shared" si="10065"/>
        <v>0</v>
      </c>
      <c r="AJ2216" s="166">
        <f t="shared" si="10057"/>
        <v>0</v>
      </c>
      <c r="AK2216" s="166">
        <f t="shared" ref="AK2216:AU2225" si="10066">+(SUMIFS(AK$392:AK$607,$A$392:$A$607,$A2216,$D$392:$D$607,$D2216))-(SUMIFS(AK$828:AK$1043,$A$828:$A$1043,$A2216,$D$828:$D$1043,$D2216))+(SUMIFS(AK$1046:AK$1237,$A$1046:$A$1237,$A2216,$D$1046:$D$1237,$D2216))-(SUMIFS(AK$1848:AK$2052,$A$1848:$A$2052,$A2216,$D$1848:$D$2052,$D2216))</f>
        <v>0</v>
      </c>
      <c r="AL2216" s="166">
        <f t="shared" si="10066"/>
        <v>0</v>
      </c>
      <c r="AM2216" s="166">
        <f t="shared" si="10066"/>
        <v>0</v>
      </c>
      <c r="AN2216" s="166">
        <f t="shared" si="10066"/>
        <v>0</v>
      </c>
      <c r="AO2216" s="166">
        <f t="shared" si="10066"/>
        <v>0</v>
      </c>
      <c r="AP2216" s="166">
        <f t="shared" si="10066"/>
        <v>0</v>
      </c>
      <c r="AQ2216" s="166">
        <f t="shared" si="10066"/>
        <v>0</v>
      </c>
      <c r="AR2216" s="166">
        <f t="shared" si="10066"/>
        <v>0</v>
      </c>
      <c r="AS2216" s="166">
        <f t="shared" si="10066"/>
        <v>0</v>
      </c>
      <c r="AT2216" s="166">
        <f t="shared" si="10066"/>
        <v>0</v>
      </c>
      <c r="AU2216" s="166">
        <f t="shared" si="10066"/>
        <v>0</v>
      </c>
      <c r="AW2216" s="166">
        <f t="shared" ref="AW2216:BH2225" si="10067">+(SUMIFS(AW$392:AW$607,$A$392:$A$607,$A2216,$D$392:$D$607,$D2216))-(SUMIFS(AW$828:AW$1043,$A$828:$A$1043,$A2216,$D$828:$D$1043,$D2216))+(SUMIFS(AW$1046:AW$1237,$A$1046:$A$1237,$A2216,$D$1046:$D$1237,$D2216))-(SUMIFS(AW$1848:AW$2052,$A$1848:$A$2052,$A2216,$D$1848:$D$2052,$D2216))</f>
        <v>0</v>
      </c>
      <c r="AX2216" s="166">
        <f t="shared" si="10067"/>
        <v>0</v>
      </c>
      <c r="AY2216" s="166">
        <f t="shared" si="10067"/>
        <v>0</v>
      </c>
      <c r="AZ2216" s="166">
        <f t="shared" si="10067"/>
        <v>0</v>
      </c>
      <c r="BA2216" s="166">
        <f t="shared" si="10067"/>
        <v>0</v>
      </c>
      <c r="BB2216" s="166">
        <f t="shared" si="10067"/>
        <v>0</v>
      </c>
      <c r="BC2216" s="166">
        <f t="shared" si="10067"/>
        <v>0</v>
      </c>
      <c r="BD2216" s="166">
        <f t="shared" si="10067"/>
        <v>0</v>
      </c>
      <c r="BE2216" s="166">
        <f t="shared" si="10067"/>
        <v>0</v>
      </c>
      <c r="BF2216" s="166">
        <f t="shared" si="10067"/>
        <v>0</v>
      </c>
      <c r="BG2216" s="166">
        <f t="shared" si="10067"/>
        <v>0</v>
      </c>
      <c r="BH2216" s="166">
        <f t="shared" si="10067"/>
        <v>0</v>
      </c>
    </row>
    <row r="2217" spans="1:60" ht="16.5" hidden="1" customHeight="1" outlineLevel="1" x14ac:dyDescent="0.25">
      <c r="A2217" s="2">
        <f t="shared" si="10063"/>
        <v>107</v>
      </c>
      <c r="B2217" s="86">
        <f t="shared" si="10058"/>
        <v>0</v>
      </c>
      <c r="C2217" s="86">
        <f t="shared" si="10058"/>
        <v>0</v>
      </c>
      <c r="D2217" s="2">
        <f t="shared" si="10058"/>
        <v>0</v>
      </c>
      <c r="E2217" s="141">
        <f t="shared" si="10058"/>
        <v>0</v>
      </c>
      <c r="I2217" s="178">
        <v>0</v>
      </c>
      <c r="J2217" s="166">
        <f t="shared" si="10064"/>
        <v>0</v>
      </c>
      <c r="K2217" s="166">
        <f t="shared" si="10064"/>
        <v>0</v>
      </c>
      <c r="L2217" s="166">
        <f t="shared" si="10064"/>
        <v>0</v>
      </c>
      <c r="M2217" s="166">
        <f t="shared" si="10064"/>
        <v>0</v>
      </c>
      <c r="N2217" s="166">
        <f t="shared" si="10064"/>
        <v>0</v>
      </c>
      <c r="O2217" s="166">
        <f t="shared" si="10064"/>
        <v>0</v>
      </c>
      <c r="P2217" s="166">
        <f t="shared" si="10064"/>
        <v>0</v>
      </c>
      <c r="Q2217" s="166">
        <f t="shared" si="10064"/>
        <v>0</v>
      </c>
      <c r="R2217" s="166">
        <f t="shared" si="10064"/>
        <v>0</v>
      </c>
      <c r="S2217" s="166">
        <f t="shared" si="10064"/>
        <v>0</v>
      </c>
      <c r="T2217" s="166">
        <f t="shared" si="10064"/>
        <v>0</v>
      </c>
      <c r="U2217" s="166">
        <f t="shared" si="10064"/>
        <v>0</v>
      </c>
      <c r="W2217" s="166">
        <f t="shared" si="10065"/>
        <v>0</v>
      </c>
      <c r="X2217" s="166">
        <f t="shared" si="10065"/>
        <v>0</v>
      </c>
      <c r="Y2217" s="166">
        <f t="shared" si="10065"/>
        <v>0</v>
      </c>
      <c r="Z2217" s="166">
        <f t="shared" si="10065"/>
        <v>0</v>
      </c>
      <c r="AA2217" s="166">
        <f t="shared" si="10065"/>
        <v>0</v>
      </c>
      <c r="AB2217" s="166">
        <f t="shared" si="10065"/>
        <v>0</v>
      </c>
      <c r="AC2217" s="166">
        <f t="shared" si="10065"/>
        <v>0</v>
      </c>
      <c r="AD2217" s="166">
        <f t="shared" si="10065"/>
        <v>0</v>
      </c>
      <c r="AE2217" s="166">
        <f t="shared" si="10065"/>
        <v>0</v>
      </c>
      <c r="AF2217" s="166">
        <f t="shared" si="10065"/>
        <v>0</v>
      </c>
      <c r="AG2217" s="166">
        <f t="shared" si="10065"/>
        <v>0</v>
      </c>
      <c r="AH2217" s="166">
        <f t="shared" si="10065"/>
        <v>0</v>
      </c>
      <c r="AJ2217" s="166">
        <f t="shared" si="10057"/>
        <v>0</v>
      </c>
      <c r="AK2217" s="166">
        <f t="shared" si="10066"/>
        <v>0</v>
      </c>
      <c r="AL2217" s="166">
        <f t="shared" si="10066"/>
        <v>0</v>
      </c>
      <c r="AM2217" s="166">
        <f t="shared" si="10066"/>
        <v>0</v>
      </c>
      <c r="AN2217" s="166">
        <f t="shared" si="10066"/>
        <v>0</v>
      </c>
      <c r="AO2217" s="166">
        <f t="shared" si="10066"/>
        <v>0</v>
      </c>
      <c r="AP2217" s="166">
        <f t="shared" si="10066"/>
        <v>0</v>
      </c>
      <c r="AQ2217" s="166">
        <f t="shared" si="10066"/>
        <v>0</v>
      </c>
      <c r="AR2217" s="166">
        <f t="shared" si="10066"/>
        <v>0</v>
      </c>
      <c r="AS2217" s="166">
        <f t="shared" si="10066"/>
        <v>0</v>
      </c>
      <c r="AT2217" s="166">
        <f t="shared" si="10066"/>
        <v>0</v>
      </c>
      <c r="AU2217" s="166">
        <f t="shared" si="10066"/>
        <v>0</v>
      </c>
      <c r="AW2217" s="166">
        <f t="shared" si="10067"/>
        <v>0</v>
      </c>
      <c r="AX2217" s="166">
        <f t="shared" si="10067"/>
        <v>0</v>
      </c>
      <c r="AY2217" s="166">
        <f t="shared" si="10067"/>
        <v>0</v>
      </c>
      <c r="AZ2217" s="166">
        <f t="shared" si="10067"/>
        <v>0</v>
      </c>
      <c r="BA2217" s="166">
        <f t="shared" si="10067"/>
        <v>0</v>
      </c>
      <c r="BB2217" s="166">
        <f t="shared" si="10067"/>
        <v>0</v>
      </c>
      <c r="BC2217" s="166">
        <f t="shared" si="10067"/>
        <v>0</v>
      </c>
      <c r="BD2217" s="166">
        <f t="shared" si="10067"/>
        <v>0</v>
      </c>
      <c r="BE2217" s="166">
        <f t="shared" si="10067"/>
        <v>0</v>
      </c>
      <c r="BF2217" s="166">
        <f t="shared" si="10067"/>
        <v>0</v>
      </c>
      <c r="BG2217" s="166">
        <f t="shared" si="10067"/>
        <v>0</v>
      </c>
      <c r="BH2217" s="166">
        <f t="shared" si="10067"/>
        <v>0</v>
      </c>
    </row>
    <row r="2218" spans="1:60" ht="16.5" hidden="1" customHeight="1" outlineLevel="1" x14ac:dyDescent="0.25">
      <c r="A2218" s="2">
        <f t="shared" si="10063"/>
        <v>108</v>
      </c>
      <c r="B2218" s="86">
        <f t="shared" si="10058"/>
        <v>0</v>
      </c>
      <c r="C2218" s="86">
        <f t="shared" si="10058"/>
        <v>0</v>
      </c>
      <c r="D2218" s="2">
        <f t="shared" si="10058"/>
        <v>0</v>
      </c>
      <c r="E2218" s="141">
        <f t="shared" si="10058"/>
        <v>0</v>
      </c>
      <c r="I2218" s="178">
        <v>0</v>
      </c>
      <c r="J2218" s="166">
        <f t="shared" si="10064"/>
        <v>0</v>
      </c>
      <c r="K2218" s="166">
        <f t="shared" si="10064"/>
        <v>0</v>
      </c>
      <c r="L2218" s="166">
        <f t="shared" si="10064"/>
        <v>0</v>
      </c>
      <c r="M2218" s="166">
        <f t="shared" si="10064"/>
        <v>0</v>
      </c>
      <c r="N2218" s="166">
        <f t="shared" si="10064"/>
        <v>0</v>
      </c>
      <c r="O2218" s="166">
        <f t="shared" si="10064"/>
        <v>0</v>
      </c>
      <c r="P2218" s="166">
        <f t="shared" si="10064"/>
        <v>0</v>
      </c>
      <c r="Q2218" s="166">
        <f t="shared" si="10064"/>
        <v>0</v>
      </c>
      <c r="R2218" s="166">
        <f t="shared" si="10064"/>
        <v>0</v>
      </c>
      <c r="S2218" s="166">
        <f t="shared" si="10064"/>
        <v>0</v>
      </c>
      <c r="T2218" s="166">
        <f t="shared" si="10064"/>
        <v>0</v>
      </c>
      <c r="U2218" s="166">
        <f t="shared" si="10064"/>
        <v>0</v>
      </c>
      <c r="W2218" s="166">
        <f t="shared" si="10065"/>
        <v>0</v>
      </c>
      <c r="X2218" s="166">
        <f t="shared" si="10065"/>
        <v>0</v>
      </c>
      <c r="Y2218" s="166">
        <f t="shared" si="10065"/>
        <v>0</v>
      </c>
      <c r="Z2218" s="166">
        <f t="shared" si="10065"/>
        <v>0</v>
      </c>
      <c r="AA2218" s="166">
        <f t="shared" si="10065"/>
        <v>0</v>
      </c>
      <c r="AB2218" s="166">
        <f t="shared" si="10065"/>
        <v>0</v>
      </c>
      <c r="AC2218" s="166">
        <f t="shared" si="10065"/>
        <v>0</v>
      </c>
      <c r="AD2218" s="166">
        <f t="shared" si="10065"/>
        <v>0</v>
      </c>
      <c r="AE2218" s="166">
        <f t="shared" si="10065"/>
        <v>0</v>
      </c>
      <c r="AF2218" s="166">
        <f t="shared" si="10065"/>
        <v>0</v>
      </c>
      <c r="AG2218" s="166">
        <f t="shared" si="10065"/>
        <v>0</v>
      </c>
      <c r="AH2218" s="166">
        <f t="shared" si="10065"/>
        <v>0</v>
      </c>
      <c r="AJ2218" s="166">
        <f t="shared" si="10057"/>
        <v>0</v>
      </c>
      <c r="AK2218" s="166">
        <f t="shared" si="10066"/>
        <v>0</v>
      </c>
      <c r="AL2218" s="166">
        <f t="shared" si="10066"/>
        <v>0</v>
      </c>
      <c r="AM2218" s="166">
        <f t="shared" si="10066"/>
        <v>0</v>
      </c>
      <c r="AN2218" s="166">
        <f t="shared" si="10066"/>
        <v>0</v>
      </c>
      <c r="AO2218" s="166">
        <f t="shared" si="10066"/>
        <v>0</v>
      </c>
      <c r="AP2218" s="166">
        <f t="shared" si="10066"/>
        <v>0</v>
      </c>
      <c r="AQ2218" s="166">
        <f t="shared" si="10066"/>
        <v>0</v>
      </c>
      <c r="AR2218" s="166">
        <f t="shared" si="10066"/>
        <v>0</v>
      </c>
      <c r="AS2218" s="166">
        <f t="shared" si="10066"/>
        <v>0</v>
      </c>
      <c r="AT2218" s="166">
        <f t="shared" si="10066"/>
        <v>0</v>
      </c>
      <c r="AU2218" s="166">
        <f t="shared" si="10066"/>
        <v>0</v>
      </c>
      <c r="AW2218" s="166">
        <f t="shared" si="10067"/>
        <v>0</v>
      </c>
      <c r="AX2218" s="166">
        <f t="shared" si="10067"/>
        <v>0</v>
      </c>
      <c r="AY2218" s="166">
        <f t="shared" si="10067"/>
        <v>0</v>
      </c>
      <c r="AZ2218" s="166">
        <f t="shared" si="10067"/>
        <v>0</v>
      </c>
      <c r="BA2218" s="166">
        <f t="shared" si="10067"/>
        <v>0</v>
      </c>
      <c r="BB2218" s="166">
        <f t="shared" si="10067"/>
        <v>0</v>
      </c>
      <c r="BC2218" s="166">
        <f t="shared" si="10067"/>
        <v>0</v>
      </c>
      <c r="BD2218" s="166">
        <f t="shared" si="10067"/>
        <v>0</v>
      </c>
      <c r="BE2218" s="166">
        <f t="shared" si="10067"/>
        <v>0</v>
      </c>
      <c r="BF2218" s="166">
        <f t="shared" si="10067"/>
        <v>0</v>
      </c>
      <c r="BG2218" s="166">
        <f t="shared" si="10067"/>
        <v>0</v>
      </c>
      <c r="BH2218" s="166">
        <f t="shared" si="10067"/>
        <v>0</v>
      </c>
    </row>
    <row r="2219" spans="1:60" ht="16.5" hidden="1" customHeight="1" outlineLevel="1" x14ac:dyDescent="0.25">
      <c r="A2219" s="2">
        <f t="shared" si="10063"/>
        <v>109</v>
      </c>
      <c r="B2219" s="86">
        <f t="shared" si="10058"/>
        <v>0</v>
      </c>
      <c r="C2219" s="86">
        <f t="shared" si="10058"/>
        <v>0</v>
      </c>
      <c r="D2219" s="2">
        <f t="shared" si="10058"/>
        <v>0</v>
      </c>
      <c r="E2219" s="141">
        <f t="shared" si="10058"/>
        <v>0</v>
      </c>
      <c r="I2219" s="178">
        <v>0</v>
      </c>
      <c r="J2219" s="166">
        <f t="shared" si="10064"/>
        <v>0</v>
      </c>
      <c r="K2219" s="166">
        <f t="shared" si="10064"/>
        <v>0</v>
      </c>
      <c r="L2219" s="166">
        <f t="shared" si="10064"/>
        <v>0</v>
      </c>
      <c r="M2219" s="166">
        <f t="shared" si="10064"/>
        <v>0</v>
      </c>
      <c r="N2219" s="166">
        <f t="shared" si="10064"/>
        <v>0</v>
      </c>
      <c r="O2219" s="166">
        <f t="shared" si="10064"/>
        <v>0</v>
      </c>
      <c r="P2219" s="166">
        <f t="shared" si="10064"/>
        <v>0</v>
      </c>
      <c r="Q2219" s="166">
        <f t="shared" si="10064"/>
        <v>0</v>
      </c>
      <c r="R2219" s="166">
        <f t="shared" si="10064"/>
        <v>0</v>
      </c>
      <c r="S2219" s="166">
        <f t="shared" si="10064"/>
        <v>0</v>
      </c>
      <c r="T2219" s="166">
        <f t="shared" si="10064"/>
        <v>0</v>
      </c>
      <c r="U2219" s="166">
        <f t="shared" si="10064"/>
        <v>0</v>
      </c>
      <c r="W2219" s="166">
        <f t="shared" si="10065"/>
        <v>0</v>
      </c>
      <c r="X2219" s="166">
        <f t="shared" si="10065"/>
        <v>0</v>
      </c>
      <c r="Y2219" s="166">
        <f t="shared" si="10065"/>
        <v>0</v>
      </c>
      <c r="Z2219" s="166">
        <f t="shared" si="10065"/>
        <v>0</v>
      </c>
      <c r="AA2219" s="166">
        <f t="shared" si="10065"/>
        <v>0</v>
      </c>
      <c r="AB2219" s="166">
        <f t="shared" si="10065"/>
        <v>0</v>
      </c>
      <c r="AC2219" s="166">
        <f t="shared" si="10065"/>
        <v>0</v>
      </c>
      <c r="AD2219" s="166">
        <f t="shared" si="10065"/>
        <v>0</v>
      </c>
      <c r="AE2219" s="166">
        <f t="shared" si="10065"/>
        <v>0</v>
      </c>
      <c r="AF2219" s="166">
        <f t="shared" si="10065"/>
        <v>0</v>
      </c>
      <c r="AG2219" s="166">
        <f t="shared" si="10065"/>
        <v>0</v>
      </c>
      <c r="AH2219" s="166">
        <f t="shared" si="10065"/>
        <v>0</v>
      </c>
      <c r="AJ2219" s="166">
        <f t="shared" si="10057"/>
        <v>0</v>
      </c>
      <c r="AK2219" s="166">
        <f t="shared" si="10066"/>
        <v>0</v>
      </c>
      <c r="AL2219" s="166">
        <f t="shared" si="10066"/>
        <v>0</v>
      </c>
      <c r="AM2219" s="166">
        <f t="shared" si="10066"/>
        <v>0</v>
      </c>
      <c r="AN2219" s="166">
        <f t="shared" si="10066"/>
        <v>0</v>
      </c>
      <c r="AO2219" s="166">
        <f t="shared" si="10066"/>
        <v>0</v>
      </c>
      <c r="AP2219" s="166">
        <f t="shared" si="10066"/>
        <v>0</v>
      </c>
      <c r="AQ2219" s="166">
        <f t="shared" si="10066"/>
        <v>0</v>
      </c>
      <c r="AR2219" s="166">
        <f t="shared" si="10066"/>
        <v>0</v>
      </c>
      <c r="AS2219" s="166">
        <f t="shared" si="10066"/>
        <v>0</v>
      </c>
      <c r="AT2219" s="166">
        <f t="shared" si="10066"/>
        <v>0</v>
      </c>
      <c r="AU2219" s="166">
        <f t="shared" si="10066"/>
        <v>0</v>
      </c>
      <c r="AW2219" s="166">
        <f t="shared" si="10067"/>
        <v>0</v>
      </c>
      <c r="AX2219" s="166">
        <f t="shared" si="10067"/>
        <v>0</v>
      </c>
      <c r="AY2219" s="166">
        <f t="shared" si="10067"/>
        <v>0</v>
      </c>
      <c r="AZ2219" s="166">
        <f t="shared" si="10067"/>
        <v>0</v>
      </c>
      <c r="BA2219" s="166">
        <f t="shared" si="10067"/>
        <v>0</v>
      </c>
      <c r="BB2219" s="166">
        <f t="shared" si="10067"/>
        <v>0</v>
      </c>
      <c r="BC2219" s="166">
        <f t="shared" si="10067"/>
        <v>0</v>
      </c>
      <c r="BD2219" s="166">
        <f t="shared" si="10067"/>
        <v>0</v>
      </c>
      <c r="BE2219" s="166">
        <f t="shared" si="10067"/>
        <v>0</v>
      </c>
      <c r="BF2219" s="166">
        <f t="shared" si="10067"/>
        <v>0</v>
      </c>
      <c r="BG2219" s="166">
        <f t="shared" si="10067"/>
        <v>0</v>
      </c>
      <c r="BH2219" s="166">
        <f t="shared" si="10067"/>
        <v>0</v>
      </c>
    </row>
    <row r="2220" spans="1:60" ht="16.5" hidden="1" customHeight="1" outlineLevel="1" x14ac:dyDescent="0.25">
      <c r="A2220" s="2">
        <f t="shared" si="10063"/>
        <v>110</v>
      </c>
      <c r="B2220" s="86">
        <f t="shared" si="10058"/>
        <v>0</v>
      </c>
      <c r="C2220" s="86">
        <f t="shared" si="10058"/>
        <v>0</v>
      </c>
      <c r="D2220" s="2">
        <f t="shared" si="10058"/>
        <v>0</v>
      </c>
      <c r="E2220" s="141">
        <f t="shared" si="10058"/>
        <v>0</v>
      </c>
      <c r="I2220" s="178">
        <v>0</v>
      </c>
      <c r="J2220" s="166">
        <f t="shared" si="10064"/>
        <v>0</v>
      </c>
      <c r="K2220" s="166">
        <f t="shared" si="10064"/>
        <v>0</v>
      </c>
      <c r="L2220" s="166">
        <f t="shared" si="10064"/>
        <v>0</v>
      </c>
      <c r="M2220" s="166">
        <f t="shared" si="10064"/>
        <v>0</v>
      </c>
      <c r="N2220" s="166">
        <f t="shared" si="10064"/>
        <v>0</v>
      </c>
      <c r="O2220" s="166">
        <f t="shared" si="10064"/>
        <v>0</v>
      </c>
      <c r="P2220" s="166">
        <f t="shared" si="10064"/>
        <v>0</v>
      </c>
      <c r="Q2220" s="166">
        <f t="shared" si="10064"/>
        <v>0</v>
      </c>
      <c r="R2220" s="166">
        <f t="shared" si="10064"/>
        <v>0</v>
      </c>
      <c r="S2220" s="166">
        <f t="shared" si="10064"/>
        <v>0</v>
      </c>
      <c r="T2220" s="166">
        <f t="shared" si="10064"/>
        <v>0</v>
      </c>
      <c r="U2220" s="166">
        <f t="shared" si="10064"/>
        <v>0</v>
      </c>
      <c r="W2220" s="166">
        <f t="shared" si="10065"/>
        <v>0</v>
      </c>
      <c r="X2220" s="166">
        <f t="shared" si="10065"/>
        <v>0</v>
      </c>
      <c r="Y2220" s="166">
        <f t="shared" si="10065"/>
        <v>0</v>
      </c>
      <c r="Z2220" s="166">
        <f t="shared" si="10065"/>
        <v>0</v>
      </c>
      <c r="AA2220" s="166">
        <f t="shared" si="10065"/>
        <v>0</v>
      </c>
      <c r="AB2220" s="166">
        <f t="shared" si="10065"/>
        <v>0</v>
      </c>
      <c r="AC2220" s="166">
        <f t="shared" si="10065"/>
        <v>0</v>
      </c>
      <c r="AD2220" s="166">
        <f t="shared" si="10065"/>
        <v>0</v>
      </c>
      <c r="AE2220" s="166">
        <f t="shared" si="10065"/>
        <v>0</v>
      </c>
      <c r="AF2220" s="166">
        <f t="shared" si="10065"/>
        <v>0</v>
      </c>
      <c r="AG2220" s="166">
        <f t="shared" si="10065"/>
        <v>0</v>
      </c>
      <c r="AH2220" s="166">
        <f t="shared" si="10065"/>
        <v>0</v>
      </c>
      <c r="AJ2220" s="166">
        <f t="shared" si="10057"/>
        <v>0</v>
      </c>
      <c r="AK2220" s="166">
        <f t="shared" si="10066"/>
        <v>0</v>
      </c>
      <c r="AL2220" s="166">
        <f t="shared" si="10066"/>
        <v>0</v>
      </c>
      <c r="AM2220" s="166">
        <f t="shared" si="10066"/>
        <v>0</v>
      </c>
      <c r="AN2220" s="166">
        <f t="shared" si="10066"/>
        <v>0</v>
      </c>
      <c r="AO2220" s="166">
        <f t="shared" si="10066"/>
        <v>0</v>
      </c>
      <c r="AP2220" s="166">
        <f t="shared" si="10066"/>
        <v>0</v>
      </c>
      <c r="AQ2220" s="166">
        <f t="shared" si="10066"/>
        <v>0</v>
      </c>
      <c r="AR2220" s="166">
        <f t="shared" si="10066"/>
        <v>0</v>
      </c>
      <c r="AS2220" s="166">
        <f t="shared" si="10066"/>
        <v>0</v>
      </c>
      <c r="AT2220" s="166">
        <f t="shared" si="10066"/>
        <v>0</v>
      </c>
      <c r="AU2220" s="166">
        <f t="shared" si="10066"/>
        <v>0</v>
      </c>
      <c r="AW2220" s="166">
        <f t="shared" si="10067"/>
        <v>0</v>
      </c>
      <c r="AX2220" s="166">
        <f t="shared" si="10067"/>
        <v>0</v>
      </c>
      <c r="AY2220" s="166">
        <f t="shared" si="10067"/>
        <v>0</v>
      </c>
      <c r="AZ2220" s="166">
        <f t="shared" si="10067"/>
        <v>0</v>
      </c>
      <c r="BA2220" s="166">
        <f t="shared" si="10067"/>
        <v>0</v>
      </c>
      <c r="BB2220" s="166">
        <f t="shared" si="10067"/>
        <v>0</v>
      </c>
      <c r="BC2220" s="166">
        <f t="shared" si="10067"/>
        <v>0</v>
      </c>
      <c r="BD2220" s="166">
        <f t="shared" si="10067"/>
        <v>0</v>
      </c>
      <c r="BE2220" s="166">
        <f t="shared" si="10067"/>
        <v>0</v>
      </c>
      <c r="BF2220" s="166">
        <f t="shared" si="10067"/>
        <v>0</v>
      </c>
      <c r="BG2220" s="166">
        <f t="shared" si="10067"/>
        <v>0</v>
      </c>
      <c r="BH2220" s="166">
        <f t="shared" si="10067"/>
        <v>0</v>
      </c>
    </row>
    <row r="2221" spans="1:60" ht="16.5" hidden="1" customHeight="1" outlineLevel="1" x14ac:dyDescent="0.25">
      <c r="A2221" s="2">
        <f t="shared" si="10063"/>
        <v>111</v>
      </c>
      <c r="B2221" s="86">
        <f t="shared" si="10058"/>
        <v>0</v>
      </c>
      <c r="C2221" s="86">
        <f t="shared" si="10058"/>
        <v>0</v>
      </c>
      <c r="D2221" s="2">
        <f t="shared" si="10058"/>
        <v>0</v>
      </c>
      <c r="E2221" s="141">
        <f t="shared" si="10058"/>
        <v>0</v>
      </c>
      <c r="I2221" s="178">
        <v>0</v>
      </c>
      <c r="J2221" s="166">
        <f t="shared" si="10064"/>
        <v>0</v>
      </c>
      <c r="K2221" s="166">
        <f t="shared" si="10064"/>
        <v>0</v>
      </c>
      <c r="L2221" s="166">
        <f t="shared" si="10064"/>
        <v>0</v>
      </c>
      <c r="M2221" s="166">
        <f t="shared" si="10064"/>
        <v>0</v>
      </c>
      <c r="N2221" s="166">
        <f t="shared" si="10064"/>
        <v>0</v>
      </c>
      <c r="O2221" s="166">
        <f t="shared" si="10064"/>
        <v>0</v>
      </c>
      <c r="P2221" s="166">
        <f t="shared" si="10064"/>
        <v>0</v>
      </c>
      <c r="Q2221" s="166">
        <f t="shared" si="10064"/>
        <v>0</v>
      </c>
      <c r="R2221" s="166">
        <f t="shared" si="10064"/>
        <v>0</v>
      </c>
      <c r="S2221" s="166">
        <f t="shared" si="10064"/>
        <v>0</v>
      </c>
      <c r="T2221" s="166">
        <f t="shared" si="10064"/>
        <v>0</v>
      </c>
      <c r="U2221" s="166">
        <f t="shared" si="10064"/>
        <v>0</v>
      </c>
      <c r="W2221" s="166">
        <f t="shared" si="10065"/>
        <v>0</v>
      </c>
      <c r="X2221" s="166">
        <f t="shared" si="10065"/>
        <v>0</v>
      </c>
      <c r="Y2221" s="166">
        <f t="shared" si="10065"/>
        <v>0</v>
      </c>
      <c r="Z2221" s="166">
        <f t="shared" si="10065"/>
        <v>0</v>
      </c>
      <c r="AA2221" s="166">
        <f t="shared" si="10065"/>
        <v>0</v>
      </c>
      <c r="AB2221" s="166">
        <f t="shared" si="10065"/>
        <v>0</v>
      </c>
      <c r="AC2221" s="166">
        <f t="shared" si="10065"/>
        <v>0</v>
      </c>
      <c r="AD2221" s="166">
        <f t="shared" si="10065"/>
        <v>0</v>
      </c>
      <c r="AE2221" s="166">
        <f t="shared" si="10065"/>
        <v>0</v>
      </c>
      <c r="AF2221" s="166">
        <f t="shared" si="10065"/>
        <v>0</v>
      </c>
      <c r="AG2221" s="166">
        <f t="shared" si="10065"/>
        <v>0</v>
      </c>
      <c r="AH2221" s="166">
        <f t="shared" si="10065"/>
        <v>0</v>
      </c>
      <c r="AJ2221" s="166">
        <f t="shared" si="10057"/>
        <v>0</v>
      </c>
      <c r="AK2221" s="166">
        <f t="shared" si="10066"/>
        <v>0</v>
      </c>
      <c r="AL2221" s="166">
        <f t="shared" si="10066"/>
        <v>0</v>
      </c>
      <c r="AM2221" s="166">
        <f t="shared" si="10066"/>
        <v>0</v>
      </c>
      <c r="AN2221" s="166">
        <f t="shared" si="10066"/>
        <v>0</v>
      </c>
      <c r="AO2221" s="166">
        <f t="shared" si="10066"/>
        <v>0</v>
      </c>
      <c r="AP2221" s="166">
        <f t="shared" si="10066"/>
        <v>0</v>
      </c>
      <c r="AQ2221" s="166">
        <f t="shared" si="10066"/>
        <v>0</v>
      </c>
      <c r="AR2221" s="166">
        <f t="shared" si="10066"/>
        <v>0</v>
      </c>
      <c r="AS2221" s="166">
        <f t="shared" si="10066"/>
        <v>0</v>
      </c>
      <c r="AT2221" s="166">
        <f t="shared" si="10066"/>
        <v>0</v>
      </c>
      <c r="AU2221" s="166">
        <f t="shared" si="10066"/>
        <v>0</v>
      </c>
      <c r="AW2221" s="166">
        <f t="shared" si="10067"/>
        <v>0</v>
      </c>
      <c r="AX2221" s="166">
        <f t="shared" si="10067"/>
        <v>0</v>
      </c>
      <c r="AY2221" s="166">
        <f t="shared" si="10067"/>
        <v>0</v>
      </c>
      <c r="AZ2221" s="166">
        <f t="shared" si="10067"/>
        <v>0</v>
      </c>
      <c r="BA2221" s="166">
        <f t="shared" si="10067"/>
        <v>0</v>
      </c>
      <c r="BB2221" s="166">
        <f t="shared" si="10067"/>
        <v>0</v>
      </c>
      <c r="BC2221" s="166">
        <f t="shared" si="10067"/>
        <v>0</v>
      </c>
      <c r="BD2221" s="166">
        <f t="shared" si="10067"/>
        <v>0</v>
      </c>
      <c r="BE2221" s="166">
        <f t="shared" si="10067"/>
        <v>0</v>
      </c>
      <c r="BF2221" s="166">
        <f t="shared" si="10067"/>
        <v>0</v>
      </c>
      <c r="BG2221" s="166">
        <f t="shared" si="10067"/>
        <v>0</v>
      </c>
      <c r="BH2221" s="166">
        <f t="shared" si="10067"/>
        <v>0</v>
      </c>
    </row>
    <row r="2222" spans="1:60" ht="16.5" hidden="1" customHeight="1" outlineLevel="1" x14ac:dyDescent="0.25">
      <c r="A2222" s="2">
        <f t="shared" si="10063"/>
        <v>112</v>
      </c>
      <c r="B2222" s="86">
        <f t="shared" ref="B2222:E2241" si="10068">B171</f>
        <v>0</v>
      </c>
      <c r="C2222" s="86">
        <f t="shared" si="10068"/>
        <v>0</v>
      </c>
      <c r="D2222" s="2">
        <f t="shared" si="10068"/>
        <v>0</v>
      </c>
      <c r="E2222" s="141">
        <f t="shared" si="10068"/>
        <v>0</v>
      </c>
      <c r="I2222" s="178">
        <v>0</v>
      </c>
      <c r="J2222" s="166">
        <f t="shared" si="10064"/>
        <v>0</v>
      </c>
      <c r="K2222" s="166">
        <f t="shared" si="10064"/>
        <v>0</v>
      </c>
      <c r="L2222" s="166">
        <f t="shared" si="10064"/>
        <v>0</v>
      </c>
      <c r="M2222" s="166">
        <f t="shared" si="10064"/>
        <v>0</v>
      </c>
      <c r="N2222" s="166">
        <f t="shared" si="10064"/>
        <v>0</v>
      </c>
      <c r="O2222" s="166">
        <f t="shared" si="10064"/>
        <v>0</v>
      </c>
      <c r="P2222" s="166">
        <f t="shared" si="10064"/>
        <v>0</v>
      </c>
      <c r="Q2222" s="166">
        <f t="shared" si="10064"/>
        <v>0</v>
      </c>
      <c r="R2222" s="166">
        <f t="shared" si="10064"/>
        <v>0</v>
      </c>
      <c r="S2222" s="166">
        <f t="shared" si="10064"/>
        <v>0</v>
      </c>
      <c r="T2222" s="166">
        <f t="shared" si="10064"/>
        <v>0</v>
      </c>
      <c r="U2222" s="166">
        <f t="shared" si="10064"/>
        <v>0</v>
      </c>
      <c r="W2222" s="166">
        <f t="shared" si="10065"/>
        <v>0</v>
      </c>
      <c r="X2222" s="166">
        <f t="shared" si="10065"/>
        <v>0</v>
      </c>
      <c r="Y2222" s="166">
        <f t="shared" si="10065"/>
        <v>0</v>
      </c>
      <c r="Z2222" s="166">
        <f t="shared" si="10065"/>
        <v>0</v>
      </c>
      <c r="AA2222" s="166">
        <f t="shared" si="10065"/>
        <v>0</v>
      </c>
      <c r="AB2222" s="166">
        <f t="shared" si="10065"/>
        <v>0</v>
      </c>
      <c r="AC2222" s="166">
        <f t="shared" si="10065"/>
        <v>0</v>
      </c>
      <c r="AD2222" s="166">
        <f t="shared" si="10065"/>
        <v>0</v>
      </c>
      <c r="AE2222" s="166">
        <f t="shared" si="10065"/>
        <v>0</v>
      </c>
      <c r="AF2222" s="166">
        <f t="shared" si="10065"/>
        <v>0</v>
      </c>
      <c r="AG2222" s="166">
        <f t="shared" si="10065"/>
        <v>0</v>
      </c>
      <c r="AH2222" s="166">
        <f t="shared" si="10065"/>
        <v>0</v>
      </c>
      <c r="AJ2222" s="166">
        <f t="shared" si="10057"/>
        <v>0</v>
      </c>
      <c r="AK2222" s="166">
        <f t="shared" si="10066"/>
        <v>0</v>
      </c>
      <c r="AL2222" s="166">
        <f t="shared" si="10066"/>
        <v>0</v>
      </c>
      <c r="AM2222" s="166">
        <f t="shared" si="10066"/>
        <v>0</v>
      </c>
      <c r="AN2222" s="166">
        <f t="shared" si="10066"/>
        <v>0</v>
      </c>
      <c r="AO2222" s="166">
        <f t="shared" si="10066"/>
        <v>0</v>
      </c>
      <c r="AP2222" s="166">
        <f t="shared" si="10066"/>
        <v>0</v>
      </c>
      <c r="AQ2222" s="166">
        <f t="shared" si="10066"/>
        <v>0</v>
      </c>
      <c r="AR2222" s="166">
        <f t="shared" si="10066"/>
        <v>0</v>
      </c>
      <c r="AS2222" s="166">
        <f t="shared" si="10066"/>
        <v>0</v>
      </c>
      <c r="AT2222" s="166">
        <f t="shared" si="10066"/>
        <v>0</v>
      </c>
      <c r="AU2222" s="166">
        <f t="shared" si="10066"/>
        <v>0</v>
      </c>
      <c r="AW2222" s="166">
        <f t="shared" si="10067"/>
        <v>0</v>
      </c>
      <c r="AX2222" s="166">
        <f t="shared" si="10067"/>
        <v>0</v>
      </c>
      <c r="AY2222" s="166">
        <f t="shared" si="10067"/>
        <v>0</v>
      </c>
      <c r="AZ2222" s="166">
        <f t="shared" si="10067"/>
        <v>0</v>
      </c>
      <c r="BA2222" s="166">
        <f t="shared" si="10067"/>
        <v>0</v>
      </c>
      <c r="BB2222" s="166">
        <f t="shared" si="10067"/>
        <v>0</v>
      </c>
      <c r="BC2222" s="166">
        <f t="shared" si="10067"/>
        <v>0</v>
      </c>
      <c r="BD2222" s="166">
        <f t="shared" si="10067"/>
        <v>0</v>
      </c>
      <c r="BE2222" s="166">
        <f t="shared" si="10067"/>
        <v>0</v>
      </c>
      <c r="BF2222" s="166">
        <f t="shared" si="10067"/>
        <v>0</v>
      </c>
      <c r="BG2222" s="166">
        <f t="shared" si="10067"/>
        <v>0</v>
      </c>
      <c r="BH2222" s="166">
        <f t="shared" si="10067"/>
        <v>0</v>
      </c>
    </row>
    <row r="2223" spans="1:60" ht="16.5" hidden="1" customHeight="1" outlineLevel="1" x14ac:dyDescent="0.25">
      <c r="A2223" s="2">
        <f t="shared" si="10063"/>
        <v>113</v>
      </c>
      <c r="B2223" s="86">
        <f t="shared" si="10068"/>
        <v>0</v>
      </c>
      <c r="C2223" s="86">
        <f t="shared" si="10068"/>
        <v>0</v>
      </c>
      <c r="D2223" s="2">
        <f t="shared" si="10068"/>
        <v>0</v>
      </c>
      <c r="E2223" s="141">
        <f t="shared" si="10068"/>
        <v>0</v>
      </c>
      <c r="I2223" s="178">
        <v>0</v>
      </c>
      <c r="J2223" s="166">
        <f t="shared" si="10064"/>
        <v>0</v>
      </c>
      <c r="K2223" s="166">
        <f t="shared" si="10064"/>
        <v>0</v>
      </c>
      <c r="L2223" s="166">
        <f t="shared" si="10064"/>
        <v>0</v>
      </c>
      <c r="M2223" s="166">
        <f t="shared" si="10064"/>
        <v>0</v>
      </c>
      <c r="N2223" s="166">
        <f t="shared" si="10064"/>
        <v>0</v>
      </c>
      <c r="O2223" s="166">
        <f t="shared" si="10064"/>
        <v>0</v>
      </c>
      <c r="P2223" s="166">
        <f t="shared" si="10064"/>
        <v>0</v>
      </c>
      <c r="Q2223" s="166">
        <f t="shared" si="10064"/>
        <v>0</v>
      </c>
      <c r="R2223" s="166">
        <f t="shared" si="10064"/>
        <v>0</v>
      </c>
      <c r="S2223" s="166">
        <f t="shared" si="10064"/>
        <v>0</v>
      </c>
      <c r="T2223" s="166">
        <f t="shared" si="10064"/>
        <v>0</v>
      </c>
      <c r="U2223" s="166">
        <f t="shared" si="10064"/>
        <v>0</v>
      </c>
      <c r="W2223" s="166">
        <f t="shared" si="10065"/>
        <v>0</v>
      </c>
      <c r="X2223" s="166">
        <f t="shared" si="10065"/>
        <v>0</v>
      </c>
      <c r="Y2223" s="166">
        <f t="shared" si="10065"/>
        <v>0</v>
      </c>
      <c r="Z2223" s="166">
        <f t="shared" si="10065"/>
        <v>0</v>
      </c>
      <c r="AA2223" s="166">
        <f t="shared" si="10065"/>
        <v>0</v>
      </c>
      <c r="AB2223" s="166">
        <f t="shared" si="10065"/>
        <v>0</v>
      </c>
      <c r="AC2223" s="166">
        <f t="shared" si="10065"/>
        <v>0</v>
      </c>
      <c r="AD2223" s="166">
        <f t="shared" si="10065"/>
        <v>0</v>
      </c>
      <c r="AE2223" s="166">
        <f t="shared" si="10065"/>
        <v>0</v>
      </c>
      <c r="AF2223" s="166">
        <f t="shared" si="10065"/>
        <v>0</v>
      </c>
      <c r="AG2223" s="166">
        <f t="shared" si="10065"/>
        <v>0</v>
      </c>
      <c r="AH2223" s="166">
        <f t="shared" si="10065"/>
        <v>0</v>
      </c>
      <c r="AJ2223" s="166">
        <f t="shared" si="10057"/>
        <v>0</v>
      </c>
      <c r="AK2223" s="166">
        <f t="shared" si="10066"/>
        <v>0</v>
      </c>
      <c r="AL2223" s="166">
        <f t="shared" si="10066"/>
        <v>0</v>
      </c>
      <c r="AM2223" s="166">
        <f t="shared" si="10066"/>
        <v>0</v>
      </c>
      <c r="AN2223" s="166">
        <f t="shared" si="10066"/>
        <v>0</v>
      </c>
      <c r="AO2223" s="166">
        <f t="shared" si="10066"/>
        <v>0</v>
      </c>
      <c r="AP2223" s="166">
        <f t="shared" si="10066"/>
        <v>0</v>
      </c>
      <c r="AQ2223" s="166">
        <f t="shared" si="10066"/>
        <v>0</v>
      </c>
      <c r="AR2223" s="166">
        <f t="shared" si="10066"/>
        <v>0</v>
      </c>
      <c r="AS2223" s="166">
        <f t="shared" si="10066"/>
        <v>0</v>
      </c>
      <c r="AT2223" s="166">
        <f t="shared" si="10066"/>
        <v>0</v>
      </c>
      <c r="AU2223" s="166">
        <f t="shared" si="10066"/>
        <v>0</v>
      </c>
      <c r="AW2223" s="166">
        <f t="shared" si="10067"/>
        <v>0</v>
      </c>
      <c r="AX2223" s="166">
        <f t="shared" si="10067"/>
        <v>0</v>
      </c>
      <c r="AY2223" s="166">
        <f t="shared" si="10067"/>
        <v>0</v>
      </c>
      <c r="AZ2223" s="166">
        <f t="shared" si="10067"/>
        <v>0</v>
      </c>
      <c r="BA2223" s="166">
        <f t="shared" si="10067"/>
        <v>0</v>
      </c>
      <c r="BB2223" s="166">
        <f t="shared" si="10067"/>
        <v>0</v>
      </c>
      <c r="BC2223" s="166">
        <f t="shared" si="10067"/>
        <v>0</v>
      </c>
      <c r="BD2223" s="166">
        <f t="shared" si="10067"/>
        <v>0</v>
      </c>
      <c r="BE2223" s="166">
        <f t="shared" si="10067"/>
        <v>0</v>
      </c>
      <c r="BF2223" s="166">
        <f t="shared" si="10067"/>
        <v>0</v>
      </c>
      <c r="BG2223" s="166">
        <f t="shared" si="10067"/>
        <v>0</v>
      </c>
      <c r="BH2223" s="166">
        <f t="shared" si="10067"/>
        <v>0</v>
      </c>
    </row>
    <row r="2224" spans="1:60" ht="16.5" hidden="1" customHeight="1" outlineLevel="1" x14ac:dyDescent="0.25">
      <c r="A2224" s="2">
        <f t="shared" si="10063"/>
        <v>114</v>
      </c>
      <c r="B2224" s="86">
        <f t="shared" si="10068"/>
        <v>0</v>
      </c>
      <c r="C2224" s="86">
        <f t="shared" si="10068"/>
        <v>0</v>
      </c>
      <c r="D2224" s="2">
        <f t="shared" si="10068"/>
        <v>0</v>
      </c>
      <c r="E2224" s="141">
        <f t="shared" si="10068"/>
        <v>0</v>
      </c>
      <c r="I2224" s="178">
        <v>0</v>
      </c>
      <c r="J2224" s="166">
        <f t="shared" si="10064"/>
        <v>0</v>
      </c>
      <c r="K2224" s="166">
        <f t="shared" si="10064"/>
        <v>0</v>
      </c>
      <c r="L2224" s="166">
        <f t="shared" si="10064"/>
        <v>0</v>
      </c>
      <c r="M2224" s="166">
        <f t="shared" si="10064"/>
        <v>0</v>
      </c>
      <c r="N2224" s="166">
        <f t="shared" si="10064"/>
        <v>0</v>
      </c>
      <c r="O2224" s="166">
        <f t="shared" si="10064"/>
        <v>0</v>
      </c>
      <c r="P2224" s="166">
        <f t="shared" si="10064"/>
        <v>0</v>
      </c>
      <c r="Q2224" s="166">
        <f t="shared" si="10064"/>
        <v>0</v>
      </c>
      <c r="R2224" s="166">
        <f t="shared" si="10064"/>
        <v>0</v>
      </c>
      <c r="S2224" s="166">
        <f t="shared" si="10064"/>
        <v>0</v>
      </c>
      <c r="T2224" s="166">
        <f t="shared" si="10064"/>
        <v>0</v>
      </c>
      <c r="U2224" s="166">
        <f t="shared" si="10064"/>
        <v>0</v>
      </c>
      <c r="W2224" s="166">
        <f t="shared" si="10065"/>
        <v>0</v>
      </c>
      <c r="X2224" s="166">
        <f t="shared" si="10065"/>
        <v>0</v>
      </c>
      <c r="Y2224" s="166">
        <f t="shared" si="10065"/>
        <v>0</v>
      </c>
      <c r="Z2224" s="166">
        <f t="shared" si="10065"/>
        <v>0</v>
      </c>
      <c r="AA2224" s="166">
        <f t="shared" si="10065"/>
        <v>0</v>
      </c>
      <c r="AB2224" s="166">
        <f t="shared" si="10065"/>
        <v>0</v>
      </c>
      <c r="AC2224" s="166">
        <f t="shared" si="10065"/>
        <v>0</v>
      </c>
      <c r="AD2224" s="166">
        <f t="shared" si="10065"/>
        <v>0</v>
      </c>
      <c r="AE2224" s="166">
        <f t="shared" si="10065"/>
        <v>0</v>
      </c>
      <c r="AF2224" s="166">
        <f t="shared" si="10065"/>
        <v>0</v>
      </c>
      <c r="AG2224" s="166">
        <f t="shared" si="10065"/>
        <v>0</v>
      </c>
      <c r="AH2224" s="166">
        <f t="shared" si="10065"/>
        <v>0</v>
      </c>
      <c r="AJ2224" s="166">
        <f t="shared" si="10057"/>
        <v>0</v>
      </c>
      <c r="AK2224" s="166">
        <f t="shared" si="10066"/>
        <v>0</v>
      </c>
      <c r="AL2224" s="166">
        <f t="shared" si="10066"/>
        <v>0</v>
      </c>
      <c r="AM2224" s="166">
        <f t="shared" si="10066"/>
        <v>0</v>
      </c>
      <c r="AN2224" s="166">
        <f t="shared" si="10066"/>
        <v>0</v>
      </c>
      <c r="AO2224" s="166">
        <f t="shared" si="10066"/>
        <v>0</v>
      </c>
      <c r="AP2224" s="166">
        <f t="shared" si="10066"/>
        <v>0</v>
      </c>
      <c r="AQ2224" s="166">
        <f t="shared" si="10066"/>
        <v>0</v>
      </c>
      <c r="AR2224" s="166">
        <f t="shared" si="10066"/>
        <v>0</v>
      </c>
      <c r="AS2224" s="166">
        <f t="shared" si="10066"/>
        <v>0</v>
      </c>
      <c r="AT2224" s="166">
        <f t="shared" si="10066"/>
        <v>0</v>
      </c>
      <c r="AU2224" s="166">
        <f t="shared" si="10066"/>
        <v>0</v>
      </c>
      <c r="AW2224" s="166">
        <f t="shared" si="10067"/>
        <v>0</v>
      </c>
      <c r="AX2224" s="166">
        <f t="shared" si="10067"/>
        <v>0</v>
      </c>
      <c r="AY2224" s="166">
        <f t="shared" si="10067"/>
        <v>0</v>
      </c>
      <c r="AZ2224" s="166">
        <f t="shared" si="10067"/>
        <v>0</v>
      </c>
      <c r="BA2224" s="166">
        <f t="shared" si="10067"/>
        <v>0</v>
      </c>
      <c r="BB2224" s="166">
        <f t="shared" si="10067"/>
        <v>0</v>
      </c>
      <c r="BC2224" s="166">
        <f t="shared" si="10067"/>
        <v>0</v>
      </c>
      <c r="BD2224" s="166">
        <f t="shared" si="10067"/>
        <v>0</v>
      </c>
      <c r="BE2224" s="166">
        <f t="shared" si="10067"/>
        <v>0</v>
      </c>
      <c r="BF2224" s="166">
        <f t="shared" si="10067"/>
        <v>0</v>
      </c>
      <c r="BG2224" s="166">
        <f t="shared" si="10067"/>
        <v>0</v>
      </c>
      <c r="BH2224" s="166">
        <f t="shared" si="10067"/>
        <v>0</v>
      </c>
    </row>
    <row r="2225" spans="1:60" ht="16.5" hidden="1" customHeight="1" outlineLevel="1" x14ac:dyDescent="0.25">
      <c r="A2225" s="2">
        <f t="shared" si="10063"/>
        <v>115</v>
      </c>
      <c r="B2225" s="86">
        <f t="shared" si="10068"/>
        <v>0</v>
      </c>
      <c r="C2225" s="86">
        <f t="shared" si="10068"/>
        <v>0</v>
      </c>
      <c r="D2225" s="2">
        <f t="shared" si="10068"/>
        <v>0</v>
      </c>
      <c r="E2225" s="141">
        <f t="shared" si="10068"/>
        <v>0</v>
      </c>
      <c r="I2225" s="178">
        <v>0</v>
      </c>
      <c r="J2225" s="166">
        <f t="shared" si="10064"/>
        <v>0</v>
      </c>
      <c r="K2225" s="166">
        <f t="shared" si="10064"/>
        <v>0</v>
      </c>
      <c r="L2225" s="166">
        <f t="shared" si="10064"/>
        <v>0</v>
      </c>
      <c r="M2225" s="166">
        <f t="shared" si="10064"/>
        <v>0</v>
      </c>
      <c r="N2225" s="166">
        <f t="shared" si="10064"/>
        <v>0</v>
      </c>
      <c r="O2225" s="166">
        <f t="shared" si="10064"/>
        <v>0</v>
      </c>
      <c r="P2225" s="166">
        <f t="shared" si="10064"/>
        <v>0</v>
      </c>
      <c r="Q2225" s="166">
        <f t="shared" si="10064"/>
        <v>0</v>
      </c>
      <c r="R2225" s="166">
        <f t="shared" si="10064"/>
        <v>0</v>
      </c>
      <c r="S2225" s="166">
        <f t="shared" si="10064"/>
        <v>0</v>
      </c>
      <c r="T2225" s="166">
        <f t="shared" si="10064"/>
        <v>0</v>
      </c>
      <c r="U2225" s="166">
        <f t="shared" si="10064"/>
        <v>0</v>
      </c>
      <c r="W2225" s="166">
        <f t="shared" si="10065"/>
        <v>0</v>
      </c>
      <c r="X2225" s="166">
        <f t="shared" si="10065"/>
        <v>0</v>
      </c>
      <c r="Y2225" s="166">
        <f t="shared" si="10065"/>
        <v>0</v>
      </c>
      <c r="Z2225" s="166">
        <f t="shared" si="10065"/>
        <v>0</v>
      </c>
      <c r="AA2225" s="166">
        <f t="shared" si="10065"/>
        <v>0</v>
      </c>
      <c r="AB2225" s="166">
        <f t="shared" si="10065"/>
        <v>0</v>
      </c>
      <c r="AC2225" s="166">
        <f t="shared" si="10065"/>
        <v>0</v>
      </c>
      <c r="AD2225" s="166">
        <f t="shared" si="10065"/>
        <v>0</v>
      </c>
      <c r="AE2225" s="166">
        <f t="shared" si="10065"/>
        <v>0</v>
      </c>
      <c r="AF2225" s="166">
        <f t="shared" si="10065"/>
        <v>0</v>
      </c>
      <c r="AG2225" s="166">
        <f t="shared" si="10065"/>
        <v>0</v>
      </c>
      <c r="AH2225" s="166">
        <f t="shared" si="10065"/>
        <v>0</v>
      </c>
      <c r="AJ2225" s="166">
        <f t="shared" si="10057"/>
        <v>0</v>
      </c>
      <c r="AK2225" s="166">
        <f t="shared" si="10066"/>
        <v>0</v>
      </c>
      <c r="AL2225" s="166">
        <f t="shared" si="10066"/>
        <v>0</v>
      </c>
      <c r="AM2225" s="166">
        <f t="shared" si="10066"/>
        <v>0</v>
      </c>
      <c r="AN2225" s="166">
        <f t="shared" si="10066"/>
        <v>0</v>
      </c>
      <c r="AO2225" s="166">
        <f t="shared" si="10066"/>
        <v>0</v>
      </c>
      <c r="AP2225" s="166">
        <f t="shared" si="10066"/>
        <v>0</v>
      </c>
      <c r="AQ2225" s="166">
        <f t="shared" si="10066"/>
        <v>0</v>
      </c>
      <c r="AR2225" s="166">
        <f t="shared" si="10066"/>
        <v>0</v>
      </c>
      <c r="AS2225" s="166">
        <f t="shared" si="10066"/>
        <v>0</v>
      </c>
      <c r="AT2225" s="166">
        <f t="shared" si="10066"/>
        <v>0</v>
      </c>
      <c r="AU2225" s="166">
        <f t="shared" si="10066"/>
        <v>0</v>
      </c>
      <c r="AW2225" s="166">
        <f t="shared" si="10067"/>
        <v>0</v>
      </c>
      <c r="AX2225" s="166">
        <f t="shared" si="10067"/>
        <v>0</v>
      </c>
      <c r="AY2225" s="166">
        <f t="shared" si="10067"/>
        <v>0</v>
      </c>
      <c r="AZ2225" s="166">
        <f t="shared" si="10067"/>
        <v>0</v>
      </c>
      <c r="BA2225" s="166">
        <f t="shared" si="10067"/>
        <v>0</v>
      </c>
      <c r="BB2225" s="166">
        <f t="shared" si="10067"/>
        <v>0</v>
      </c>
      <c r="BC2225" s="166">
        <f t="shared" si="10067"/>
        <v>0</v>
      </c>
      <c r="BD2225" s="166">
        <f t="shared" si="10067"/>
        <v>0</v>
      </c>
      <c r="BE2225" s="166">
        <f t="shared" si="10067"/>
        <v>0</v>
      </c>
      <c r="BF2225" s="166">
        <f t="shared" si="10067"/>
        <v>0</v>
      </c>
      <c r="BG2225" s="166">
        <f t="shared" si="10067"/>
        <v>0</v>
      </c>
      <c r="BH2225" s="166">
        <f t="shared" si="10067"/>
        <v>0</v>
      </c>
    </row>
    <row r="2226" spans="1:60" ht="16.5" hidden="1" customHeight="1" outlineLevel="1" x14ac:dyDescent="0.25">
      <c r="A2226" s="2">
        <f t="shared" si="10063"/>
        <v>116</v>
      </c>
      <c r="B2226" s="86">
        <f t="shared" si="10068"/>
        <v>0</v>
      </c>
      <c r="C2226" s="86">
        <f t="shared" si="10068"/>
        <v>0</v>
      </c>
      <c r="D2226" s="2">
        <f t="shared" si="10068"/>
        <v>0</v>
      </c>
      <c r="E2226" s="141">
        <f t="shared" si="10068"/>
        <v>0</v>
      </c>
      <c r="I2226" s="178">
        <v>0</v>
      </c>
      <c r="J2226" s="166">
        <f t="shared" ref="J2226:U2235" si="10069">+(SUMIFS(J$392:J$607,$A$392:$A$607,$A2226,$D$392:$D$607,$D2226))-(SUMIFS(J$828:J$1043,$A$828:$A$1043,$A2226,$D$828:$D$1043,$D2226))+(SUMIFS(J$1046:J$1237,$A$1046:$A$1237,$A2226,$D$1046:$D$1237,$D2226))-(SUMIFS(J$1848:J$2052,$A$1848:$A$2052,$A2226,$D$1848:$D$2052,$D2226))</f>
        <v>0</v>
      </c>
      <c r="K2226" s="166">
        <f t="shared" si="10069"/>
        <v>0</v>
      </c>
      <c r="L2226" s="166">
        <f t="shared" si="10069"/>
        <v>0</v>
      </c>
      <c r="M2226" s="166">
        <f t="shared" si="10069"/>
        <v>0</v>
      </c>
      <c r="N2226" s="166">
        <f t="shared" si="10069"/>
        <v>0</v>
      </c>
      <c r="O2226" s="166">
        <f t="shared" si="10069"/>
        <v>0</v>
      </c>
      <c r="P2226" s="166">
        <f t="shared" si="10069"/>
        <v>0</v>
      </c>
      <c r="Q2226" s="166">
        <f t="shared" si="10069"/>
        <v>0</v>
      </c>
      <c r="R2226" s="166">
        <f t="shared" si="10069"/>
        <v>0</v>
      </c>
      <c r="S2226" s="166">
        <f t="shared" si="10069"/>
        <v>0</v>
      </c>
      <c r="T2226" s="166">
        <f t="shared" si="10069"/>
        <v>0</v>
      </c>
      <c r="U2226" s="166">
        <f t="shared" si="10069"/>
        <v>0</v>
      </c>
      <c r="W2226" s="166">
        <f t="shared" ref="W2226:AH2235" si="10070">+(SUMIFS(W$392:W$607,$A$392:$A$607,$A2226,$D$392:$D$607,$D2226))-(SUMIFS(W$828:W$1043,$A$828:$A$1043,$A2226,$D$828:$D$1043,$D2226))+(SUMIFS(W$1046:W$1237,$A$1046:$A$1237,$A2226,$D$1046:$D$1237,$D2226))-(SUMIFS(W$1848:W$2052,$A$1848:$A$2052,$A2226,$D$1848:$D$2052,$D2226))</f>
        <v>0</v>
      </c>
      <c r="X2226" s="166">
        <f t="shared" si="10070"/>
        <v>0</v>
      </c>
      <c r="Y2226" s="166">
        <f t="shared" si="10070"/>
        <v>0</v>
      </c>
      <c r="Z2226" s="166">
        <f t="shared" si="10070"/>
        <v>0</v>
      </c>
      <c r="AA2226" s="166">
        <f t="shared" si="10070"/>
        <v>0</v>
      </c>
      <c r="AB2226" s="166">
        <f t="shared" si="10070"/>
        <v>0</v>
      </c>
      <c r="AC2226" s="166">
        <f t="shared" si="10070"/>
        <v>0</v>
      </c>
      <c r="AD2226" s="166">
        <f t="shared" si="10070"/>
        <v>0</v>
      </c>
      <c r="AE2226" s="166">
        <f t="shared" si="10070"/>
        <v>0</v>
      </c>
      <c r="AF2226" s="166">
        <f t="shared" si="10070"/>
        <v>0</v>
      </c>
      <c r="AG2226" s="166">
        <f t="shared" si="10070"/>
        <v>0</v>
      </c>
      <c r="AH2226" s="166">
        <f t="shared" si="10070"/>
        <v>0</v>
      </c>
      <c r="AJ2226" s="166">
        <f t="shared" si="10057"/>
        <v>0</v>
      </c>
      <c r="AK2226" s="166">
        <f t="shared" ref="AK2226:AU2235" si="10071">+(SUMIFS(AK$392:AK$607,$A$392:$A$607,$A2226,$D$392:$D$607,$D2226))-(SUMIFS(AK$828:AK$1043,$A$828:$A$1043,$A2226,$D$828:$D$1043,$D2226))+(SUMIFS(AK$1046:AK$1237,$A$1046:$A$1237,$A2226,$D$1046:$D$1237,$D2226))-(SUMIFS(AK$1848:AK$2052,$A$1848:$A$2052,$A2226,$D$1848:$D$2052,$D2226))</f>
        <v>0</v>
      </c>
      <c r="AL2226" s="166">
        <f t="shared" si="10071"/>
        <v>0</v>
      </c>
      <c r="AM2226" s="166">
        <f t="shared" si="10071"/>
        <v>0</v>
      </c>
      <c r="AN2226" s="166">
        <f t="shared" si="10071"/>
        <v>0</v>
      </c>
      <c r="AO2226" s="166">
        <f t="shared" si="10071"/>
        <v>0</v>
      </c>
      <c r="AP2226" s="166">
        <f t="shared" si="10071"/>
        <v>0</v>
      </c>
      <c r="AQ2226" s="166">
        <f t="shared" si="10071"/>
        <v>0</v>
      </c>
      <c r="AR2226" s="166">
        <f t="shared" si="10071"/>
        <v>0</v>
      </c>
      <c r="AS2226" s="166">
        <f t="shared" si="10071"/>
        <v>0</v>
      </c>
      <c r="AT2226" s="166">
        <f t="shared" si="10071"/>
        <v>0</v>
      </c>
      <c r="AU2226" s="166">
        <f t="shared" si="10071"/>
        <v>0</v>
      </c>
      <c r="AW2226" s="166">
        <f t="shared" ref="AW2226:BH2235" si="10072">+(SUMIFS(AW$392:AW$607,$A$392:$A$607,$A2226,$D$392:$D$607,$D2226))-(SUMIFS(AW$828:AW$1043,$A$828:$A$1043,$A2226,$D$828:$D$1043,$D2226))+(SUMIFS(AW$1046:AW$1237,$A$1046:$A$1237,$A2226,$D$1046:$D$1237,$D2226))-(SUMIFS(AW$1848:AW$2052,$A$1848:$A$2052,$A2226,$D$1848:$D$2052,$D2226))</f>
        <v>0</v>
      </c>
      <c r="AX2226" s="166">
        <f t="shared" si="10072"/>
        <v>0</v>
      </c>
      <c r="AY2226" s="166">
        <f t="shared" si="10072"/>
        <v>0</v>
      </c>
      <c r="AZ2226" s="166">
        <f t="shared" si="10072"/>
        <v>0</v>
      </c>
      <c r="BA2226" s="166">
        <f t="shared" si="10072"/>
        <v>0</v>
      </c>
      <c r="BB2226" s="166">
        <f t="shared" si="10072"/>
        <v>0</v>
      </c>
      <c r="BC2226" s="166">
        <f t="shared" si="10072"/>
        <v>0</v>
      </c>
      <c r="BD2226" s="166">
        <f t="shared" si="10072"/>
        <v>0</v>
      </c>
      <c r="BE2226" s="166">
        <f t="shared" si="10072"/>
        <v>0</v>
      </c>
      <c r="BF2226" s="166">
        <f t="shared" si="10072"/>
        <v>0</v>
      </c>
      <c r="BG2226" s="166">
        <f t="shared" si="10072"/>
        <v>0</v>
      </c>
      <c r="BH2226" s="166">
        <f t="shared" si="10072"/>
        <v>0</v>
      </c>
    </row>
    <row r="2227" spans="1:60" ht="16.5" hidden="1" customHeight="1" outlineLevel="1" x14ac:dyDescent="0.25">
      <c r="A2227" s="2">
        <f t="shared" si="10063"/>
        <v>117</v>
      </c>
      <c r="B2227" s="86">
        <f t="shared" si="10068"/>
        <v>0</v>
      </c>
      <c r="C2227" s="86">
        <f t="shared" si="10068"/>
        <v>0</v>
      </c>
      <c r="D2227" s="2">
        <f t="shared" si="10068"/>
        <v>0</v>
      </c>
      <c r="E2227" s="141">
        <f t="shared" si="10068"/>
        <v>0</v>
      </c>
      <c r="I2227" s="178">
        <v>0</v>
      </c>
      <c r="J2227" s="166">
        <f t="shared" si="10069"/>
        <v>0</v>
      </c>
      <c r="K2227" s="166">
        <f t="shared" si="10069"/>
        <v>0</v>
      </c>
      <c r="L2227" s="166">
        <f t="shared" si="10069"/>
        <v>0</v>
      </c>
      <c r="M2227" s="166">
        <f t="shared" si="10069"/>
        <v>0</v>
      </c>
      <c r="N2227" s="166">
        <f t="shared" si="10069"/>
        <v>0</v>
      </c>
      <c r="O2227" s="166">
        <f t="shared" si="10069"/>
        <v>0</v>
      </c>
      <c r="P2227" s="166">
        <f t="shared" si="10069"/>
        <v>0</v>
      </c>
      <c r="Q2227" s="166">
        <f t="shared" si="10069"/>
        <v>0</v>
      </c>
      <c r="R2227" s="166">
        <f t="shared" si="10069"/>
        <v>0</v>
      </c>
      <c r="S2227" s="166">
        <f t="shared" si="10069"/>
        <v>0</v>
      </c>
      <c r="T2227" s="166">
        <f t="shared" si="10069"/>
        <v>0</v>
      </c>
      <c r="U2227" s="166">
        <f t="shared" si="10069"/>
        <v>0</v>
      </c>
      <c r="W2227" s="166">
        <f t="shared" si="10070"/>
        <v>0</v>
      </c>
      <c r="X2227" s="166">
        <f t="shared" si="10070"/>
        <v>0</v>
      </c>
      <c r="Y2227" s="166">
        <f t="shared" si="10070"/>
        <v>0</v>
      </c>
      <c r="Z2227" s="166">
        <f t="shared" si="10070"/>
        <v>0</v>
      </c>
      <c r="AA2227" s="166">
        <f t="shared" si="10070"/>
        <v>0</v>
      </c>
      <c r="AB2227" s="166">
        <f t="shared" si="10070"/>
        <v>0</v>
      </c>
      <c r="AC2227" s="166">
        <f t="shared" si="10070"/>
        <v>0</v>
      </c>
      <c r="AD2227" s="166">
        <f t="shared" si="10070"/>
        <v>0</v>
      </c>
      <c r="AE2227" s="166">
        <f t="shared" si="10070"/>
        <v>0</v>
      </c>
      <c r="AF2227" s="166">
        <f t="shared" si="10070"/>
        <v>0</v>
      </c>
      <c r="AG2227" s="166">
        <f t="shared" si="10070"/>
        <v>0</v>
      </c>
      <c r="AH2227" s="166">
        <f t="shared" si="10070"/>
        <v>0</v>
      </c>
      <c r="AJ2227" s="166">
        <f t="shared" si="10057"/>
        <v>0</v>
      </c>
      <c r="AK2227" s="166">
        <f t="shared" si="10071"/>
        <v>0</v>
      </c>
      <c r="AL2227" s="166">
        <f t="shared" si="10071"/>
        <v>0</v>
      </c>
      <c r="AM2227" s="166">
        <f t="shared" si="10071"/>
        <v>0</v>
      </c>
      <c r="AN2227" s="166">
        <f t="shared" si="10071"/>
        <v>0</v>
      </c>
      <c r="AO2227" s="166">
        <f t="shared" si="10071"/>
        <v>0</v>
      </c>
      <c r="AP2227" s="166">
        <f t="shared" si="10071"/>
        <v>0</v>
      </c>
      <c r="AQ2227" s="166">
        <f t="shared" si="10071"/>
        <v>0</v>
      </c>
      <c r="AR2227" s="166">
        <f t="shared" si="10071"/>
        <v>0</v>
      </c>
      <c r="AS2227" s="166">
        <f t="shared" si="10071"/>
        <v>0</v>
      </c>
      <c r="AT2227" s="166">
        <f t="shared" si="10071"/>
        <v>0</v>
      </c>
      <c r="AU2227" s="166">
        <f t="shared" si="10071"/>
        <v>0</v>
      </c>
      <c r="AW2227" s="166">
        <f t="shared" si="10072"/>
        <v>0</v>
      </c>
      <c r="AX2227" s="166">
        <f t="shared" si="10072"/>
        <v>0</v>
      </c>
      <c r="AY2227" s="166">
        <f t="shared" si="10072"/>
        <v>0</v>
      </c>
      <c r="AZ2227" s="166">
        <f t="shared" si="10072"/>
        <v>0</v>
      </c>
      <c r="BA2227" s="166">
        <f t="shared" si="10072"/>
        <v>0</v>
      </c>
      <c r="BB2227" s="166">
        <f t="shared" si="10072"/>
        <v>0</v>
      </c>
      <c r="BC2227" s="166">
        <f t="shared" si="10072"/>
        <v>0</v>
      </c>
      <c r="BD2227" s="166">
        <f t="shared" si="10072"/>
        <v>0</v>
      </c>
      <c r="BE2227" s="166">
        <f t="shared" si="10072"/>
        <v>0</v>
      </c>
      <c r="BF2227" s="166">
        <f t="shared" si="10072"/>
        <v>0</v>
      </c>
      <c r="BG2227" s="166">
        <f t="shared" si="10072"/>
        <v>0</v>
      </c>
      <c r="BH2227" s="166">
        <f t="shared" si="10072"/>
        <v>0</v>
      </c>
    </row>
    <row r="2228" spans="1:60" ht="16.5" hidden="1" customHeight="1" outlineLevel="1" x14ac:dyDescent="0.25">
      <c r="A2228" s="2">
        <f t="shared" si="10063"/>
        <v>118</v>
      </c>
      <c r="B2228" s="86">
        <f t="shared" si="10068"/>
        <v>0</v>
      </c>
      <c r="C2228" s="86">
        <f t="shared" si="10068"/>
        <v>0</v>
      </c>
      <c r="D2228" s="2">
        <f t="shared" si="10068"/>
        <v>0</v>
      </c>
      <c r="E2228" s="141">
        <f t="shared" si="10068"/>
        <v>0</v>
      </c>
      <c r="I2228" s="178">
        <v>0</v>
      </c>
      <c r="J2228" s="166">
        <f t="shared" si="10069"/>
        <v>0</v>
      </c>
      <c r="K2228" s="166">
        <f t="shared" si="10069"/>
        <v>0</v>
      </c>
      <c r="L2228" s="166">
        <f t="shared" si="10069"/>
        <v>0</v>
      </c>
      <c r="M2228" s="166">
        <f t="shared" si="10069"/>
        <v>0</v>
      </c>
      <c r="N2228" s="166">
        <f t="shared" si="10069"/>
        <v>0</v>
      </c>
      <c r="O2228" s="166">
        <f t="shared" si="10069"/>
        <v>0</v>
      </c>
      <c r="P2228" s="166">
        <f t="shared" si="10069"/>
        <v>0</v>
      </c>
      <c r="Q2228" s="166">
        <f t="shared" si="10069"/>
        <v>0</v>
      </c>
      <c r="R2228" s="166">
        <f t="shared" si="10069"/>
        <v>0</v>
      </c>
      <c r="S2228" s="166">
        <f t="shared" si="10069"/>
        <v>0</v>
      </c>
      <c r="T2228" s="166">
        <f t="shared" si="10069"/>
        <v>0</v>
      </c>
      <c r="U2228" s="166">
        <f t="shared" si="10069"/>
        <v>0</v>
      </c>
      <c r="W2228" s="166">
        <f t="shared" si="10070"/>
        <v>0</v>
      </c>
      <c r="X2228" s="166">
        <f t="shared" si="10070"/>
        <v>0</v>
      </c>
      <c r="Y2228" s="166">
        <f t="shared" si="10070"/>
        <v>0</v>
      </c>
      <c r="Z2228" s="166">
        <f t="shared" si="10070"/>
        <v>0</v>
      </c>
      <c r="AA2228" s="166">
        <f t="shared" si="10070"/>
        <v>0</v>
      </c>
      <c r="AB2228" s="166">
        <f t="shared" si="10070"/>
        <v>0</v>
      </c>
      <c r="AC2228" s="166">
        <f t="shared" si="10070"/>
        <v>0</v>
      </c>
      <c r="AD2228" s="166">
        <f t="shared" si="10070"/>
        <v>0</v>
      </c>
      <c r="AE2228" s="166">
        <f t="shared" si="10070"/>
        <v>0</v>
      </c>
      <c r="AF2228" s="166">
        <f t="shared" si="10070"/>
        <v>0</v>
      </c>
      <c r="AG2228" s="166">
        <f t="shared" si="10070"/>
        <v>0</v>
      </c>
      <c r="AH2228" s="166">
        <f t="shared" si="10070"/>
        <v>0</v>
      </c>
      <c r="AJ2228" s="166">
        <f t="shared" si="10057"/>
        <v>0</v>
      </c>
      <c r="AK2228" s="166">
        <f t="shared" si="10071"/>
        <v>0</v>
      </c>
      <c r="AL2228" s="166">
        <f t="shared" si="10071"/>
        <v>0</v>
      </c>
      <c r="AM2228" s="166">
        <f t="shared" si="10071"/>
        <v>0</v>
      </c>
      <c r="AN2228" s="166">
        <f t="shared" si="10071"/>
        <v>0</v>
      </c>
      <c r="AO2228" s="166">
        <f t="shared" si="10071"/>
        <v>0</v>
      </c>
      <c r="AP2228" s="166">
        <f t="shared" si="10071"/>
        <v>0</v>
      </c>
      <c r="AQ2228" s="166">
        <f t="shared" si="10071"/>
        <v>0</v>
      </c>
      <c r="AR2228" s="166">
        <f t="shared" si="10071"/>
        <v>0</v>
      </c>
      <c r="AS2228" s="166">
        <f t="shared" si="10071"/>
        <v>0</v>
      </c>
      <c r="AT2228" s="166">
        <f t="shared" si="10071"/>
        <v>0</v>
      </c>
      <c r="AU2228" s="166">
        <f t="shared" si="10071"/>
        <v>0</v>
      </c>
      <c r="AW2228" s="166">
        <f t="shared" si="10072"/>
        <v>0</v>
      </c>
      <c r="AX2228" s="166">
        <f t="shared" si="10072"/>
        <v>0</v>
      </c>
      <c r="AY2228" s="166">
        <f t="shared" si="10072"/>
        <v>0</v>
      </c>
      <c r="AZ2228" s="166">
        <f t="shared" si="10072"/>
        <v>0</v>
      </c>
      <c r="BA2228" s="166">
        <f t="shared" si="10072"/>
        <v>0</v>
      </c>
      <c r="BB2228" s="166">
        <f t="shared" si="10072"/>
        <v>0</v>
      </c>
      <c r="BC2228" s="166">
        <f t="shared" si="10072"/>
        <v>0</v>
      </c>
      <c r="BD2228" s="166">
        <f t="shared" si="10072"/>
        <v>0</v>
      </c>
      <c r="BE2228" s="166">
        <f t="shared" si="10072"/>
        <v>0</v>
      </c>
      <c r="BF2228" s="166">
        <f t="shared" si="10072"/>
        <v>0</v>
      </c>
      <c r="BG2228" s="166">
        <f t="shared" si="10072"/>
        <v>0</v>
      </c>
      <c r="BH2228" s="166">
        <f t="shared" si="10072"/>
        <v>0</v>
      </c>
    </row>
    <row r="2229" spans="1:60" ht="16.5" hidden="1" customHeight="1" outlineLevel="1" x14ac:dyDescent="0.25">
      <c r="A2229" s="2">
        <f t="shared" si="10063"/>
        <v>119</v>
      </c>
      <c r="B2229" s="86">
        <f t="shared" si="10068"/>
        <v>0</v>
      </c>
      <c r="C2229" s="86">
        <f t="shared" si="10068"/>
        <v>0</v>
      </c>
      <c r="D2229" s="2">
        <f t="shared" si="10068"/>
        <v>0</v>
      </c>
      <c r="E2229" s="141">
        <f t="shared" si="10068"/>
        <v>0</v>
      </c>
      <c r="I2229" s="178">
        <v>0</v>
      </c>
      <c r="J2229" s="166">
        <f t="shared" si="10069"/>
        <v>0</v>
      </c>
      <c r="K2229" s="166">
        <f t="shared" si="10069"/>
        <v>0</v>
      </c>
      <c r="L2229" s="166">
        <f t="shared" si="10069"/>
        <v>0</v>
      </c>
      <c r="M2229" s="166">
        <f t="shared" si="10069"/>
        <v>0</v>
      </c>
      <c r="N2229" s="166">
        <f t="shared" si="10069"/>
        <v>0</v>
      </c>
      <c r="O2229" s="166">
        <f t="shared" si="10069"/>
        <v>0</v>
      </c>
      <c r="P2229" s="166">
        <f t="shared" si="10069"/>
        <v>0</v>
      </c>
      <c r="Q2229" s="166">
        <f t="shared" si="10069"/>
        <v>0</v>
      </c>
      <c r="R2229" s="166">
        <f t="shared" si="10069"/>
        <v>0</v>
      </c>
      <c r="S2229" s="166">
        <f t="shared" si="10069"/>
        <v>0</v>
      </c>
      <c r="T2229" s="166">
        <f t="shared" si="10069"/>
        <v>0</v>
      </c>
      <c r="U2229" s="166">
        <f t="shared" si="10069"/>
        <v>0</v>
      </c>
      <c r="W2229" s="166">
        <f t="shared" si="10070"/>
        <v>0</v>
      </c>
      <c r="X2229" s="166">
        <f t="shared" si="10070"/>
        <v>0</v>
      </c>
      <c r="Y2229" s="166">
        <f t="shared" si="10070"/>
        <v>0</v>
      </c>
      <c r="Z2229" s="166">
        <f t="shared" si="10070"/>
        <v>0</v>
      </c>
      <c r="AA2229" s="166">
        <f t="shared" si="10070"/>
        <v>0</v>
      </c>
      <c r="AB2229" s="166">
        <f t="shared" si="10070"/>
        <v>0</v>
      </c>
      <c r="AC2229" s="166">
        <f t="shared" si="10070"/>
        <v>0</v>
      </c>
      <c r="AD2229" s="166">
        <f t="shared" si="10070"/>
        <v>0</v>
      </c>
      <c r="AE2229" s="166">
        <f t="shared" si="10070"/>
        <v>0</v>
      </c>
      <c r="AF2229" s="166">
        <f t="shared" si="10070"/>
        <v>0</v>
      </c>
      <c r="AG2229" s="166">
        <f t="shared" si="10070"/>
        <v>0</v>
      </c>
      <c r="AH2229" s="166">
        <f t="shared" si="10070"/>
        <v>0</v>
      </c>
      <c r="AJ2229" s="166">
        <f t="shared" si="10057"/>
        <v>0</v>
      </c>
      <c r="AK2229" s="166">
        <f t="shared" si="10071"/>
        <v>0</v>
      </c>
      <c r="AL2229" s="166">
        <f t="shared" si="10071"/>
        <v>0</v>
      </c>
      <c r="AM2229" s="166">
        <f t="shared" si="10071"/>
        <v>0</v>
      </c>
      <c r="AN2229" s="166">
        <f t="shared" si="10071"/>
        <v>0</v>
      </c>
      <c r="AO2229" s="166">
        <f t="shared" si="10071"/>
        <v>0</v>
      </c>
      <c r="AP2229" s="166">
        <f t="shared" si="10071"/>
        <v>0</v>
      </c>
      <c r="AQ2229" s="166">
        <f t="shared" si="10071"/>
        <v>0</v>
      </c>
      <c r="AR2229" s="166">
        <f t="shared" si="10071"/>
        <v>0</v>
      </c>
      <c r="AS2229" s="166">
        <f t="shared" si="10071"/>
        <v>0</v>
      </c>
      <c r="AT2229" s="166">
        <f t="shared" si="10071"/>
        <v>0</v>
      </c>
      <c r="AU2229" s="166">
        <f t="shared" si="10071"/>
        <v>0</v>
      </c>
      <c r="AW2229" s="166">
        <f t="shared" si="10072"/>
        <v>0</v>
      </c>
      <c r="AX2229" s="166">
        <f t="shared" si="10072"/>
        <v>0</v>
      </c>
      <c r="AY2229" s="166">
        <f t="shared" si="10072"/>
        <v>0</v>
      </c>
      <c r="AZ2229" s="166">
        <f t="shared" si="10072"/>
        <v>0</v>
      </c>
      <c r="BA2229" s="166">
        <f t="shared" si="10072"/>
        <v>0</v>
      </c>
      <c r="BB2229" s="166">
        <f t="shared" si="10072"/>
        <v>0</v>
      </c>
      <c r="BC2229" s="166">
        <f t="shared" si="10072"/>
        <v>0</v>
      </c>
      <c r="BD2229" s="166">
        <f t="shared" si="10072"/>
        <v>0</v>
      </c>
      <c r="BE2229" s="166">
        <f t="shared" si="10072"/>
        <v>0</v>
      </c>
      <c r="BF2229" s="166">
        <f t="shared" si="10072"/>
        <v>0</v>
      </c>
      <c r="BG2229" s="166">
        <f t="shared" si="10072"/>
        <v>0</v>
      </c>
      <c r="BH2229" s="166">
        <f t="shared" si="10072"/>
        <v>0</v>
      </c>
    </row>
    <row r="2230" spans="1:60" ht="16.5" hidden="1" customHeight="1" outlineLevel="1" x14ac:dyDescent="0.25">
      <c r="A2230" s="2">
        <f t="shared" si="10063"/>
        <v>120</v>
      </c>
      <c r="B2230" s="86">
        <f t="shared" si="10068"/>
        <v>0</v>
      </c>
      <c r="C2230" s="86">
        <f t="shared" si="10068"/>
        <v>0</v>
      </c>
      <c r="D2230" s="2">
        <f t="shared" si="10068"/>
        <v>0</v>
      </c>
      <c r="E2230" s="141">
        <f t="shared" si="10068"/>
        <v>0</v>
      </c>
      <c r="I2230" s="178">
        <v>0</v>
      </c>
      <c r="J2230" s="166">
        <f t="shared" si="10069"/>
        <v>0</v>
      </c>
      <c r="K2230" s="166">
        <f t="shared" si="10069"/>
        <v>0</v>
      </c>
      <c r="L2230" s="166">
        <f t="shared" si="10069"/>
        <v>0</v>
      </c>
      <c r="M2230" s="166">
        <f t="shared" si="10069"/>
        <v>0</v>
      </c>
      <c r="N2230" s="166">
        <f t="shared" si="10069"/>
        <v>0</v>
      </c>
      <c r="O2230" s="166">
        <f t="shared" si="10069"/>
        <v>0</v>
      </c>
      <c r="P2230" s="166">
        <f t="shared" si="10069"/>
        <v>0</v>
      </c>
      <c r="Q2230" s="166">
        <f t="shared" si="10069"/>
        <v>0</v>
      </c>
      <c r="R2230" s="166">
        <f t="shared" si="10069"/>
        <v>0</v>
      </c>
      <c r="S2230" s="166">
        <f t="shared" si="10069"/>
        <v>0</v>
      </c>
      <c r="T2230" s="166">
        <f t="shared" si="10069"/>
        <v>0</v>
      </c>
      <c r="U2230" s="166">
        <f t="shared" si="10069"/>
        <v>0</v>
      </c>
      <c r="W2230" s="166">
        <f t="shared" si="10070"/>
        <v>0</v>
      </c>
      <c r="X2230" s="166">
        <f t="shared" si="10070"/>
        <v>0</v>
      </c>
      <c r="Y2230" s="166">
        <f t="shared" si="10070"/>
        <v>0</v>
      </c>
      <c r="Z2230" s="166">
        <f t="shared" si="10070"/>
        <v>0</v>
      </c>
      <c r="AA2230" s="166">
        <f t="shared" si="10070"/>
        <v>0</v>
      </c>
      <c r="AB2230" s="166">
        <f t="shared" si="10070"/>
        <v>0</v>
      </c>
      <c r="AC2230" s="166">
        <f t="shared" si="10070"/>
        <v>0</v>
      </c>
      <c r="AD2230" s="166">
        <f t="shared" si="10070"/>
        <v>0</v>
      </c>
      <c r="AE2230" s="166">
        <f t="shared" si="10070"/>
        <v>0</v>
      </c>
      <c r="AF2230" s="166">
        <f t="shared" si="10070"/>
        <v>0</v>
      </c>
      <c r="AG2230" s="166">
        <f t="shared" si="10070"/>
        <v>0</v>
      </c>
      <c r="AH2230" s="166">
        <f t="shared" si="10070"/>
        <v>0</v>
      </c>
      <c r="AJ2230" s="166">
        <f t="shared" si="10057"/>
        <v>0</v>
      </c>
      <c r="AK2230" s="166">
        <f t="shared" si="10071"/>
        <v>0</v>
      </c>
      <c r="AL2230" s="166">
        <f t="shared" si="10071"/>
        <v>0</v>
      </c>
      <c r="AM2230" s="166">
        <f t="shared" si="10071"/>
        <v>0</v>
      </c>
      <c r="AN2230" s="166">
        <f t="shared" si="10071"/>
        <v>0</v>
      </c>
      <c r="AO2230" s="166">
        <f t="shared" si="10071"/>
        <v>0</v>
      </c>
      <c r="AP2230" s="166">
        <f t="shared" si="10071"/>
        <v>0</v>
      </c>
      <c r="AQ2230" s="166">
        <f t="shared" si="10071"/>
        <v>0</v>
      </c>
      <c r="AR2230" s="166">
        <f t="shared" si="10071"/>
        <v>0</v>
      </c>
      <c r="AS2230" s="166">
        <f t="shared" si="10071"/>
        <v>0</v>
      </c>
      <c r="AT2230" s="166">
        <f t="shared" si="10071"/>
        <v>0</v>
      </c>
      <c r="AU2230" s="166">
        <f t="shared" si="10071"/>
        <v>0</v>
      </c>
      <c r="AW2230" s="166">
        <f t="shared" si="10072"/>
        <v>0</v>
      </c>
      <c r="AX2230" s="166">
        <f t="shared" si="10072"/>
        <v>0</v>
      </c>
      <c r="AY2230" s="166">
        <f t="shared" si="10072"/>
        <v>0</v>
      </c>
      <c r="AZ2230" s="166">
        <f t="shared" si="10072"/>
        <v>0</v>
      </c>
      <c r="BA2230" s="166">
        <f t="shared" si="10072"/>
        <v>0</v>
      </c>
      <c r="BB2230" s="166">
        <f t="shared" si="10072"/>
        <v>0</v>
      </c>
      <c r="BC2230" s="166">
        <f t="shared" si="10072"/>
        <v>0</v>
      </c>
      <c r="BD2230" s="166">
        <f t="shared" si="10072"/>
        <v>0</v>
      </c>
      <c r="BE2230" s="166">
        <f t="shared" si="10072"/>
        <v>0</v>
      </c>
      <c r="BF2230" s="166">
        <f t="shared" si="10072"/>
        <v>0</v>
      </c>
      <c r="BG2230" s="166">
        <f t="shared" si="10072"/>
        <v>0</v>
      </c>
      <c r="BH2230" s="166">
        <f t="shared" si="10072"/>
        <v>0</v>
      </c>
    </row>
    <row r="2231" spans="1:60" ht="16.5" hidden="1" customHeight="1" outlineLevel="1" x14ac:dyDescent="0.25">
      <c r="A2231" s="2">
        <f t="shared" si="10063"/>
        <v>121</v>
      </c>
      <c r="B2231" s="86">
        <f t="shared" si="10068"/>
        <v>0</v>
      </c>
      <c r="C2231" s="86">
        <f t="shared" si="10068"/>
        <v>0</v>
      </c>
      <c r="D2231" s="2">
        <f t="shared" si="10068"/>
        <v>0</v>
      </c>
      <c r="E2231" s="141">
        <f t="shared" si="10068"/>
        <v>0</v>
      </c>
      <c r="I2231" s="178">
        <v>0</v>
      </c>
      <c r="J2231" s="166">
        <f t="shared" si="10069"/>
        <v>0</v>
      </c>
      <c r="K2231" s="166">
        <f t="shared" si="10069"/>
        <v>0</v>
      </c>
      <c r="L2231" s="166">
        <f t="shared" si="10069"/>
        <v>0</v>
      </c>
      <c r="M2231" s="166">
        <f t="shared" si="10069"/>
        <v>0</v>
      </c>
      <c r="N2231" s="166">
        <f t="shared" si="10069"/>
        <v>0</v>
      </c>
      <c r="O2231" s="166">
        <f t="shared" si="10069"/>
        <v>0</v>
      </c>
      <c r="P2231" s="166">
        <f t="shared" si="10069"/>
        <v>0</v>
      </c>
      <c r="Q2231" s="166">
        <f t="shared" si="10069"/>
        <v>0</v>
      </c>
      <c r="R2231" s="166">
        <f t="shared" si="10069"/>
        <v>0</v>
      </c>
      <c r="S2231" s="166">
        <f t="shared" si="10069"/>
        <v>0</v>
      </c>
      <c r="T2231" s="166">
        <f t="shared" si="10069"/>
        <v>0</v>
      </c>
      <c r="U2231" s="166">
        <f t="shared" si="10069"/>
        <v>0</v>
      </c>
      <c r="W2231" s="166">
        <f t="shared" si="10070"/>
        <v>0</v>
      </c>
      <c r="X2231" s="166">
        <f t="shared" si="10070"/>
        <v>0</v>
      </c>
      <c r="Y2231" s="166">
        <f t="shared" si="10070"/>
        <v>0</v>
      </c>
      <c r="Z2231" s="166">
        <f t="shared" si="10070"/>
        <v>0</v>
      </c>
      <c r="AA2231" s="166">
        <f t="shared" si="10070"/>
        <v>0</v>
      </c>
      <c r="AB2231" s="166">
        <f t="shared" si="10070"/>
        <v>0</v>
      </c>
      <c r="AC2231" s="166">
        <f t="shared" si="10070"/>
        <v>0</v>
      </c>
      <c r="AD2231" s="166">
        <f t="shared" si="10070"/>
        <v>0</v>
      </c>
      <c r="AE2231" s="166">
        <f t="shared" si="10070"/>
        <v>0</v>
      </c>
      <c r="AF2231" s="166">
        <f t="shared" si="10070"/>
        <v>0</v>
      </c>
      <c r="AG2231" s="166">
        <f t="shared" si="10070"/>
        <v>0</v>
      </c>
      <c r="AH2231" s="166">
        <f t="shared" si="10070"/>
        <v>0</v>
      </c>
      <c r="AJ2231" s="166">
        <f t="shared" si="10057"/>
        <v>0</v>
      </c>
      <c r="AK2231" s="166">
        <f t="shared" si="10071"/>
        <v>0</v>
      </c>
      <c r="AL2231" s="166">
        <f t="shared" si="10071"/>
        <v>0</v>
      </c>
      <c r="AM2231" s="166">
        <f t="shared" si="10071"/>
        <v>0</v>
      </c>
      <c r="AN2231" s="166">
        <f t="shared" si="10071"/>
        <v>0</v>
      </c>
      <c r="AO2231" s="166">
        <f t="shared" si="10071"/>
        <v>0</v>
      </c>
      <c r="AP2231" s="166">
        <f t="shared" si="10071"/>
        <v>0</v>
      </c>
      <c r="AQ2231" s="166">
        <f t="shared" si="10071"/>
        <v>0</v>
      </c>
      <c r="AR2231" s="166">
        <f t="shared" si="10071"/>
        <v>0</v>
      </c>
      <c r="AS2231" s="166">
        <f t="shared" si="10071"/>
        <v>0</v>
      </c>
      <c r="AT2231" s="166">
        <f t="shared" si="10071"/>
        <v>0</v>
      </c>
      <c r="AU2231" s="166">
        <f t="shared" si="10071"/>
        <v>0</v>
      </c>
      <c r="AW2231" s="166">
        <f t="shared" si="10072"/>
        <v>0</v>
      </c>
      <c r="AX2231" s="166">
        <f t="shared" si="10072"/>
        <v>0</v>
      </c>
      <c r="AY2231" s="166">
        <f t="shared" si="10072"/>
        <v>0</v>
      </c>
      <c r="AZ2231" s="166">
        <f t="shared" si="10072"/>
        <v>0</v>
      </c>
      <c r="BA2231" s="166">
        <f t="shared" si="10072"/>
        <v>0</v>
      </c>
      <c r="BB2231" s="166">
        <f t="shared" si="10072"/>
        <v>0</v>
      </c>
      <c r="BC2231" s="166">
        <f t="shared" si="10072"/>
        <v>0</v>
      </c>
      <c r="BD2231" s="166">
        <f t="shared" si="10072"/>
        <v>0</v>
      </c>
      <c r="BE2231" s="166">
        <f t="shared" si="10072"/>
        <v>0</v>
      </c>
      <c r="BF2231" s="166">
        <f t="shared" si="10072"/>
        <v>0</v>
      </c>
      <c r="BG2231" s="166">
        <f t="shared" si="10072"/>
        <v>0</v>
      </c>
      <c r="BH2231" s="166">
        <f t="shared" si="10072"/>
        <v>0</v>
      </c>
    </row>
    <row r="2232" spans="1:60" ht="16.5" hidden="1" customHeight="1" outlineLevel="1" x14ac:dyDescent="0.25">
      <c r="A2232" s="2">
        <f t="shared" si="10063"/>
        <v>122</v>
      </c>
      <c r="B2232" s="86">
        <f t="shared" si="10068"/>
        <v>0</v>
      </c>
      <c r="C2232" s="86">
        <f t="shared" si="10068"/>
        <v>0</v>
      </c>
      <c r="D2232" s="2">
        <f t="shared" si="10068"/>
        <v>0</v>
      </c>
      <c r="E2232" s="141">
        <f t="shared" si="10068"/>
        <v>0</v>
      </c>
      <c r="I2232" s="178">
        <v>0</v>
      </c>
      <c r="J2232" s="166">
        <f t="shared" si="10069"/>
        <v>0</v>
      </c>
      <c r="K2232" s="166">
        <f t="shared" si="10069"/>
        <v>0</v>
      </c>
      <c r="L2232" s="166">
        <f t="shared" si="10069"/>
        <v>0</v>
      </c>
      <c r="M2232" s="166">
        <f t="shared" si="10069"/>
        <v>0</v>
      </c>
      <c r="N2232" s="166">
        <f t="shared" si="10069"/>
        <v>0</v>
      </c>
      <c r="O2232" s="166">
        <f t="shared" si="10069"/>
        <v>0</v>
      </c>
      <c r="P2232" s="166">
        <f t="shared" si="10069"/>
        <v>0</v>
      </c>
      <c r="Q2232" s="166">
        <f t="shared" si="10069"/>
        <v>0</v>
      </c>
      <c r="R2232" s="166">
        <f t="shared" si="10069"/>
        <v>0</v>
      </c>
      <c r="S2232" s="166">
        <f t="shared" si="10069"/>
        <v>0</v>
      </c>
      <c r="T2232" s="166">
        <f t="shared" si="10069"/>
        <v>0</v>
      </c>
      <c r="U2232" s="166">
        <f t="shared" si="10069"/>
        <v>0</v>
      </c>
      <c r="W2232" s="166">
        <f t="shared" si="10070"/>
        <v>0</v>
      </c>
      <c r="X2232" s="166">
        <f t="shared" si="10070"/>
        <v>0</v>
      </c>
      <c r="Y2232" s="166">
        <f t="shared" si="10070"/>
        <v>0</v>
      </c>
      <c r="Z2232" s="166">
        <f t="shared" si="10070"/>
        <v>0</v>
      </c>
      <c r="AA2232" s="166">
        <f t="shared" si="10070"/>
        <v>0</v>
      </c>
      <c r="AB2232" s="166">
        <f t="shared" si="10070"/>
        <v>0</v>
      </c>
      <c r="AC2232" s="166">
        <f t="shared" si="10070"/>
        <v>0</v>
      </c>
      <c r="AD2232" s="166">
        <f t="shared" si="10070"/>
        <v>0</v>
      </c>
      <c r="AE2232" s="166">
        <f t="shared" si="10070"/>
        <v>0</v>
      </c>
      <c r="AF2232" s="166">
        <f t="shared" si="10070"/>
        <v>0</v>
      </c>
      <c r="AG2232" s="166">
        <f t="shared" si="10070"/>
        <v>0</v>
      </c>
      <c r="AH2232" s="166">
        <f t="shared" si="10070"/>
        <v>0</v>
      </c>
      <c r="AJ2232" s="166">
        <f t="shared" si="10057"/>
        <v>0</v>
      </c>
      <c r="AK2232" s="166">
        <f t="shared" si="10071"/>
        <v>0</v>
      </c>
      <c r="AL2232" s="166">
        <f t="shared" si="10071"/>
        <v>0</v>
      </c>
      <c r="AM2232" s="166">
        <f t="shared" si="10071"/>
        <v>0</v>
      </c>
      <c r="AN2232" s="166">
        <f t="shared" si="10071"/>
        <v>0</v>
      </c>
      <c r="AO2232" s="166">
        <f t="shared" si="10071"/>
        <v>0</v>
      </c>
      <c r="AP2232" s="166">
        <f t="shared" si="10071"/>
        <v>0</v>
      </c>
      <c r="AQ2232" s="166">
        <f t="shared" si="10071"/>
        <v>0</v>
      </c>
      <c r="AR2232" s="166">
        <f t="shared" si="10071"/>
        <v>0</v>
      </c>
      <c r="AS2232" s="166">
        <f t="shared" si="10071"/>
        <v>0</v>
      </c>
      <c r="AT2232" s="166">
        <f t="shared" si="10071"/>
        <v>0</v>
      </c>
      <c r="AU2232" s="166">
        <f t="shared" si="10071"/>
        <v>0</v>
      </c>
      <c r="AW2232" s="166">
        <f t="shared" si="10072"/>
        <v>0</v>
      </c>
      <c r="AX2232" s="166">
        <f t="shared" si="10072"/>
        <v>0</v>
      </c>
      <c r="AY2232" s="166">
        <f t="shared" si="10072"/>
        <v>0</v>
      </c>
      <c r="AZ2232" s="166">
        <f t="shared" si="10072"/>
        <v>0</v>
      </c>
      <c r="BA2232" s="166">
        <f t="shared" si="10072"/>
        <v>0</v>
      </c>
      <c r="BB2232" s="166">
        <f t="shared" si="10072"/>
        <v>0</v>
      </c>
      <c r="BC2232" s="166">
        <f t="shared" si="10072"/>
        <v>0</v>
      </c>
      <c r="BD2232" s="166">
        <f t="shared" si="10072"/>
        <v>0</v>
      </c>
      <c r="BE2232" s="166">
        <f t="shared" si="10072"/>
        <v>0</v>
      </c>
      <c r="BF2232" s="166">
        <f t="shared" si="10072"/>
        <v>0</v>
      </c>
      <c r="BG2232" s="166">
        <f t="shared" si="10072"/>
        <v>0</v>
      </c>
      <c r="BH2232" s="166">
        <f t="shared" si="10072"/>
        <v>0</v>
      </c>
    </row>
    <row r="2233" spans="1:60" ht="16.5" hidden="1" customHeight="1" outlineLevel="1" x14ac:dyDescent="0.25">
      <c r="A2233" s="2">
        <f t="shared" si="10063"/>
        <v>123</v>
      </c>
      <c r="B2233" s="86">
        <f t="shared" si="10068"/>
        <v>0</v>
      </c>
      <c r="C2233" s="86">
        <f t="shared" si="10068"/>
        <v>0</v>
      </c>
      <c r="D2233" s="2">
        <f t="shared" si="10068"/>
        <v>0</v>
      </c>
      <c r="E2233" s="141">
        <f t="shared" si="10068"/>
        <v>0</v>
      </c>
      <c r="I2233" s="178">
        <v>0</v>
      </c>
      <c r="J2233" s="166">
        <f t="shared" si="10069"/>
        <v>0</v>
      </c>
      <c r="K2233" s="166">
        <f t="shared" si="10069"/>
        <v>0</v>
      </c>
      <c r="L2233" s="166">
        <f t="shared" si="10069"/>
        <v>0</v>
      </c>
      <c r="M2233" s="166">
        <f t="shared" si="10069"/>
        <v>0</v>
      </c>
      <c r="N2233" s="166">
        <f t="shared" si="10069"/>
        <v>0</v>
      </c>
      <c r="O2233" s="166">
        <f t="shared" si="10069"/>
        <v>0</v>
      </c>
      <c r="P2233" s="166">
        <f t="shared" si="10069"/>
        <v>0</v>
      </c>
      <c r="Q2233" s="166">
        <f t="shared" si="10069"/>
        <v>0</v>
      </c>
      <c r="R2233" s="166">
        <f t="shared" si="10069"/>
        <v>0</v>
      </c>
      <c r="S2233" s="166">
        <f t="shared" si="10069"/>
        <v>0</v>
      </c>
      <c r="T2233" s="166">
        <f t="shared" si="10069"/>
        <v>0</v>
      </c>
      <c r="U2233" s="166">
        <f t="shared" si="10069"/>
        <v>0</v>
      </c>
      <c r="W2233" s="166">
        <f t="shared" si="10070"/>
        <v>0</v>
      </c>
      <c r="X2233" s="166">
        <f t="shared" si="10070"/>
        <v>0</v>
      </c>
      <c r="Y2233" s="166">
        <f t="shared" si="10070"/>
        <v>0</v>
      </c>
      <c r="Z2233" s="166">
        <f t="shared" si="10070"/>
        <v>0</v>
      </c>
      <c r="AA2233" s="166">
        <f t="shared" si="10070"/>
        <v>0</v>
      </c>
      <c r="AB2233" s="166">
        <f t="shared" si="10070"/>
        <v>0</v>
      </c>
      <c r="AC2233" s="166">
        <f t="shared" si="10070"/>
        <v>0</v>
      </c>
      <c r="AD2233" s="166">
        <f t="shared" si="10070"/>
        <v>0</v>
      </c>
      <c r="AE2233" s="166">
        <f t="shared" si="10070"/>
        <v>0</v>
      </c>
      <c r="AF2233" s="166">
        <f t="shared" si="10070"/>
        <v>0</v>
      </c>
      <c r="AG2233" s="166">
        <f t="shared" si="10070"/>
        <v>0</v>
      </c>
      <c r="AH2233" s="166">
        <f t="shared" si="10070"/>
        <v>0</v>
      </c>
      <c r="AJ2233" s="166">
        <f t="shared" si="10057"/>
        <v>0</v>
      </c>
      <c r="AK2233" s="166">
        <f t="shared" si="10071"/>
        <v>0</v>
      </c>
      <c r="AL2233" s="166">
        <f t="shared" si="10071"/>
        <v>0</v>
      </c>
      <c r="AM2233" s="166">
        <f t="shared" si="10071"/>
        <v>0</v>
      </c>
      <c r="AN2233" s="166">
        <f t="shared" si="10071"/>
        <v>0</v>
      </c>
      <c r="AO2233" s="166">
        <f t="shared" si="10071"/>
        <v>0</v>
      </c>
      <c r="AP2233" s="166">
        <f t="shared" si="10071"/>
        <v>0</v>
      </c>
      <c r="AQ2233" s="166">
        <f t="shared" si="10071"/>
        <v>0</v>
      </c>
      <c r="AR2233" s="166">
        <f t="shared" si="10071"/>
        <v>0</v>
      </c>
      <c r="AS2233" s="166">
        <f t="shared" si="10071"/>
        <v>0</v>
      </c>
      <c r="AT2233" s="166">
        <f t="shared" si="10071"/>
        <v>0</v>
      </c>
      <c r="AU2233" s="166">
        <f t="shared" si="10071"/>
        <v>0</v>
      </c>
      <c r="AW2233" s="166">
        <f t="shared" si="10072"/>
        <v>0</v>
      </c>
      <c r="AX2233" s="166">
        <f t="shared" si="10072"/>
        <v>0</v>
      </c>
      <c r="AY2233" s="166">
        <f t="shared" si="10072"/>
        <v>0</v>
      </c>
      <c r="AZ2233" s="166">
        <f t="shared" si="10072"/>
        <v>0</v>
      </c>
      <c r="BA2233" s="166">
        <f t="shared" si="10072"/>
        <v>0</v>
      </c>
      <c r="BB2233" s="166">
        <f t="shared" si="10072"/>
        <v>0</v>
      </c>
      <c r="BC2233" s="166">
        <f t="shared" si="10072"/>
        <v>0</v>
      </c>
      <c r="BD2233" s="166">
        <f t="shared" si="10072"/>
        <v>0</v>
      </c>
      <c r="BE2233" s="166">
        <f t="shared" si="10072"/>
        <v>0</v>
      </c>
      <c r="BF2233" s="166">
        <f t="shared" si="10072"/>
        <v>0</v>
      </c>
      <c r="BG2233" s="166">
        <f t="shared" si="10072"/>
        <v>0</v>
      </c>
      <c r="BH2233" s="166">
        <f t="shared" si="10072"/>
        <v>0</v>
      </c>
    </row>
    <row r="2234" spans="1:60" ht="16.5" hidden="1" customHeight="1" outlineLevel="1" x14ac:dyDescent="0.25">
      <c r="A2234" s="2">
        <f t="shared" si="10063"/>
        <v>124</v>
      </c>
      <c r="B2234" s="86">
        <f t="shared" si="10068"/>
        <v>0</v>
      </c>
      <c r="C2234" s="86">
        <f t="shared" si="10068"/>
        <v>0</v>
      </c>
      <c r="D2234" s="2">
        <f t="shared" si="10068"/>
        <v>0</v>
      </c>
      <c r="E2234" s="141">
        <f t="shared" si="10068"/>
        <v>0</v>
      </c>
      <c r="I2234" s="178">
        <v>0</v>
      </c>
      <c r="J2234" s="166">
        <f t="shared" si="10069"/>
        <v>0</v>
      </c>
      <c r="K2234" s="166">
        <f t="shared" si="10069"/>
        <v>0</v>
      </c>
      <c r="L2234" s="166">
        <f t="shared" si="10069"/>
        <v>0</v>
      </c>
      <c r="M2234" s="166">
        <f t="shared" si="10069"/>
        <v>0</v>
      </c>
      <c r="N2234" s="166">
        <f t="shared" si="10069"/>
        <v>0</v>
      </c>
      <c r="O2234" s="166">
        <f t="shared" si="10069"/>
        <v>0</v>
      </c>
      <c r="P2234" s="166">
        <f t="shared" si="10069"/>
        <v>0</v>
      </c>
      <c r="Q2234" s="166">
        <f t="shared" si="10069"/>
        <v>0</v>
      </c>
      <c r="R2234" s="166">
        <f t="shared" si="10069"/>
        <v>0</v>
      </c>
      <c r="S2234" s="166">
        <f t="shared" si="10069"/>
        <v>0</v>
      </c>
      <c r="T2234" s="166">
        <f t="shared" si="10069"/>
        <v>0</v>
      </c>
      <c r="U2234" s="166">
        <f t="shared" si="10069"/>
        <v>0</v>
      </c>
      <c r="W2234" s="166">
        <f t="shared" si="10070"/>
        <v>0</v>
      </c>
      <c r="X2234" s="166">
        <f t="shared" si="10070"/>
        <v>0</v>
      </c>
      <c r="Y2234" s="166">
        <f t="shared" si="10070"/>
        <v>0</v>
      </c>
      <c r="Z2234" s="166">
        <f t="shared" si="10070"/>
        <v>0</v>
      </c>
      <c r="AA2234" s="166">
        <f t="shared" si="10070"/>
        <v>0</v>
      </c>
      <c r="AB2234" s="166">
        <f t="shared" si="10070"/>
        <v>0</v>
      </c>
      <c r="AC2234" s="166">
        <f t="shared" si="10070"/>
        <v>0</v>
      </c>
      <c r="AD2234" s="166">
        <f t="shared" si="10070"/>
        <v>0</v>
      </c>
      <c r="AE2234" s="166">
        <f t="shared" si="10070"/>
        <v>0</v>
      </c>
      <c r="AF2234" s="166">
        <f t="shared" si="10070"/>
        <v>0</v>
      </c>
      <c r="AG2234" s="166">
        <f t="shared" si="10070"/>
        <v>0</v>
      </c>
      <c r="AH2234" s="166">
        <f t="shared" si="10070"/>
        <v>0</v>
      </c>
      <c r="AJ2234" s="166">
        <f t="shared" si="10057"/>
        <v>0</v>
      </c>
      <c r="AK2234" s="166">
        <f t="shared" si="10071"/>
        <v>0</v>
      </c>
      <c r="AL2234" s="166">
        <f t="shared" si="10071"/>
        <v>0</v>
      </c>
      <c r="AM2234" s="166">
        <f t="shared" si="10071"/>
        <v>0</v>
      </c>
      <c r="AN2234" s="166">
        <f t="shared" si="10071"/>
        <v>0</v>
      </c>
      <c r="AO2234" s="166">
        <f t="shared" si="10071"/>
        <v>0</v>
      </c>
      <c r="AP2234" s="166">
        <f t="shared" si="10071"/>
        <v>0</v>
      </c>
      <c r="AQ2234" s="166">
        <f t="shared" si="10071"/>
        <v>0</v>
      </c>
      <c r="AR2234" s="166">
        <f t="shared" si="10071"/>
        <v>0</v>
      </c>
      <c r="AS2234" s="166">
        <f t="shared" si="10071"/>
        <v>0</v>
      </c>
      <c r="AT2234" s="166">
        <f t="shared" si="10071"/>
        <v>0</v>
      </c>
      <c r="AU2234" s="166">
        <f t="shared" si="10071"/>
        <v>0</v>
      </c>
      <c r="AW2234" s="166">
        <f t="shared" si="10072"/>
        <v>0</v>
      </c>
      <c r="AX2234" s="166">
        <f t="shared" si="10072"/>
        <v>0</v>
      </c>
      <c r="AY2234" s="166">
        <f t="shared" si="10072"/>
        <v>0</v>
      </c>
      <c r="AZ2234" s="166">
        <f t="shared" si="10072"/>
        <v>0</v>
      </c>
      <c r="BA2234" s="166">
        <f t="shared" si="10072"/>
        <v>0</v>
      </c>
      <c r="BB2234" s="166">
        <f t="shared" si="10072"/>
        <v>0</v>
      </c>
      <c r="BC2234" s="166">
        <f t="shared" si="10072"/>
        <v>0</v>
      </c>
      <c r="BD2234" s="166">
        <f t="shared" si="10072"/>
        <v>0</v>
      </c>
      <c r="BE2234" s="166">
        <f t="shared" si="10072"/>
        <v>0</v>
      </c>
      <c r="BF2234" s="166">
        <f t="shared" si="10072"/>
        <v>0</v>
      </c>
      <c r="BG2234" s="166">
        <f t="shared" si="10072"/>
        <v>0</v>
      </c>
      <c r="BH2234" s="166">
        <f t="shared" si="10072"/>
        <v>0</v>
      </c>
    </row>
    <row r="2235" spans="1:60" ht="16.5" hidden="1" customHeight="1" outlineLevel="1" x14ac:dyDescent="0.25">
      <c r="A2235" s="2">
        <f t="shared" si="10063"/>
        <v>125</v>
      </c>
      <c r="B2235" s="86">
        <f t="shared" si="10068"/>
        <v>0</v>
      </c>
      <c r="C2235" s="86">
        <f t="shared" si="10068"/>
        <v>0</v>
      </c>
      <c r="D2235" s="2">
        <f t="shared" si="10068"/>
        <v>0</v>
      </c>
      <c r="E2235" s="141">
        <f t="shared" si="10068"/>
        <v>0</v>
      </c>
      <c r="I2235" s="178">
        <v>0</v>
      </c>
      <c r="J2235" s="166">
        <f t="shared" si="10069"/>
        <v>0</v>
      </c>
      <c r="K2235" s="166">
        <f t="shared" si="10069"/>
        <v>0</v>
      </c>
      <c r="L2235" s="166">
        <f t="shared" si="10069"/>
        <v>0</v>
      </c>
      <c r="M2235" s="166">
        <f t="shared" si="10069"/>
        <v>0</v>
      </c>
      <c r="N2235" s="166">
        <f t="shared" si="10069"/>
        <v>0</v>
      </c>
      <c r="O2235" s="166">
        <f t="shared" si="10069"/>
        <v>0</v>
      </c>
      <c r="P2235" s="166">
        <f t="shared" si="10069"/>
        <v>0</v>
      </c>
      <c r="Q2235" s="166">
        <f t="shared" si="10069"/>
        <v>0</v>
      </c>
      <c r="R2235" s="166">
        <f t="shared" si="10069"/>
        <v>0</v>
      </c>
      <c r="S2235" s="166">
        <f t="shared" si="10069"/>
        <v>0</v>
      </c>
      <c r="T2235" s="166">
        <f t="shared" si="10069"/>
        <v>0</v>
      </c>
      <c r="U2235" s="166">
        <f t="shared" si="10069"/>
        <v>0</v>
      </c>
      <c r="W2235" s="166">
        <f t="shared" si="10070"/>
        <v>0</v>
      </c>
      <c r="X2235" s="166">
        <f t="shared" si="10070"/>
        <v>0</v>
      </c>
      <c r="Y2235" s="166">
        <f t="shared" si="10070"/>
        <v>0</v>
      </c>
      <c r="Z2235" s="166">
        <f t="shared" si="10070"/>
        <v>0</v>
      </c>
      <c r="AA2235" s="166">
        <f t="shared" si="10070"/>
        <v>0</v>
      </c>
      <c r="AB2235" s="166">
        <f t="shared" si="10070"/>
        <v>0</v>
      </c>
      <c r="AC2235" s="166">
        <f t="shared" si="10070"/>
        <v>0</v>
      </c>
      <c r="AD2235" s="166">
        <f t="shared" si="10070"/>
        <v>0</v>
      </c>
      <c r="AE2235" s="166">
        <f t="shared" si="10070"/>
        <v>0</v>
      </c>
      <c r="AF2235" s="166">
        <f t="shared" si="10070"/>
        <v>0</v>
      </c>
      <c r="AG2235" s="166">
        <f t="shared" si="10070"/>
        <v>0</v>
      </c>
      <c r="AH2235" s="166">
        <f t="shared" si="10070"/>
        <v>0</v>
      </c>
      <c r="AJ2235" s="166">
        <f t="shared" si="10057"/>
        <v>0</v>
      </c>
      <c r="AK2235" s="166">
        <f t="shared" si="10071"/>
        <v>0</v>
      </c>
      <c r="AL2235" s="166">
        <f t="shared" si="10071"/>
        <v>0</v>
      </c>
      <c r="AM2235" s="166">
        <f t="shared" si="10071"/>
        <v>0</v>
      </c>
      <c r="AN2235" s="166">
        <f t="shared" si="10071"/>
        <v>0</v>
      </c>
      <c r="AO2235" s="166">
        <f t="shared" si="10071"/>
        <v>0</v>
      </c>
      <c r="AP2235" s="166">
        <f t="shared" si="10071"/>
        <v>0</v>
      </c>
      <c r="AQ2235" s="166">
        <f t="shared" si="10071"/>
        <v>0</v>
      </c>
      <c r="AR2235" s="166">
        <f t="shared" si="10071"/>
        <v>0</v>
      </c>
      <c r="AS2235" s="166">
        <f t="shared" si="10071"/>
        <v>0</v>
      </c>
      <c r="AT2235" s="166">
        <f t="shared" si="10071"/>
        <v>0</v>
      </c>
      <c r="AU2235" s="166">
        <f t="shared" si="10071"/>
        <v>0</v>
      </c>
      <c r="AW2235" s="166">
        <f t="shared" si="10072"/>
        <v>0</v>
      </c>
      <c r="AX2235" s="166">
        <f t="shared" si="10072"/>
        <v>0</v>
      </c>
      <c r="AY2235" s="166">
        <f t="shared" si="10072"/>
        <v>0</v>
      </c>
      <c r="AZ2235" s="166">
        <f t="shared" si="10072"/>
        <v>0</v>
      </c>
      <c r="BA2235" s="166">
        <f t="shared" si="10072"/>
        <v>0</v>
      </c>
      <c r="BB2235" s="166">
        <f t="shared" si="10072"/>
        <v>0</v>
      </c>
      <c r="BC2235" s="166">
        <f t="shared" si="10072"/>
        <v>0</v>
      </c>
      <c r="BD2235" s="166">
        <f t="shared" si="10072"/>
        <v>0</v>
      </c>
      <c r="BE2235" s="166">
        <f t="shared" si="10072"/>
        <v>0</v>
      </c>
      <c r="BF2235" s="166">
        <f t="shared" si="10072"/>
        <v>0</v>
      </c>
      <c r="BG2235" s="166">
        <f t="shared" si="10072"/>
        <v>0</v>
      </c>
      <c r="BH2235" s="166">
        <f t="shared" si="10072"/>
        <v>0</v>
      </c>
    </row>
    <row r="2236" spans="1:60" ht="16.5" hidden="1" customHeight="1" outlineLevel="1" x14ac:dyDescent="0.25">
      <c r="A2236" s="2">
        <f t="shared" si="10063"/>
        <v>126</v>
      </c>
      <c r="B2236" s="86">
        <f t="shared" si="10068"/>
        <v>0</v>
      </c>
      <c r="C2236" s="86">
        <f t="shared" si="10068"/>
        <v>0</v>
      </c>
      <c r="D2236" s="2">
        <f t="shared" si="10068"/>
        <v>0</v>
      </c>
      <c r="E2236" s="141">
        <f t="shared" si="10068"/>
        <v>0</v>
      </c>
      <c r="I2236" s="178">
        <v>0</v>
      </c>
      <c r="J2236" s="166">
        <f t="shared" ref="J2236:U2245" si="10073">+(SUMIFS(J$392:J$607,$A$392:$A$607,$A2236,$D$392:$D$607,$D2236))-(SUMIFS(J$828:J$1043,$A$828:$A$1043,$A2236,$D$828:$D$1043,$D2236))+(SUMIFS(J$1046:J$1237,$A$1046:$A$1237,$A2236,$D$1046:$D$1237,$D2236))-(SUMIFS(J$1848:J$2052,$A$1848:$A$2052,$A2236,$D$1848:$D$2052,$D2236))</f>
        <v>0</v>
      </c>
      <c r="K2236" s="166">
        <f t="shared" si="10073"/>
        <v>0</v>
      </c>
      <c r="L2236" s="166">
        <f t="shared" si="10073"/>
        <v>0</v>
      </c>
      <c r="M2236" s="166">
        <f t="shared" si="10073"/>
        <v>0</v>
      </c>
      <c r="N2236" s="166">
        <f t="shared" si="10073"/>
        <v>0</v>
      </c>
      <c r="O2236" s="166">
        <f t="shared" si="10073"/>
        <v>0</v>
      </c>
      <c r="P2236" s="166">
        <f t="shared" si="10073"/>
        <v>0</v>
      </c>
      <c r="Q2236" s="166">
        <f t="shared" si="10073"/>
        <v>0</v>
      </c>
      <c r="R2236" s="166">
        <f t="shared" si="10073"/>
        <v>0</v>
      </c>
      <c r="S2236" s="166">
        <f t="shared" si="10073"/>
        <v>0</v>
      </c>
      <c r="T2236" s="166">
        <f t="shared" si="10073"/>
        <v>0</v>
      </c>
      <c r="U2236" s="166">
        <f t="shared" si="10073"/>
        <v>0</v>
      </c>
      <c r="W2236" s="166">
        <f t="shared" ref="W2236:AH2245" si="10074">+(SUMIFS(W$392:W$607,$A$392:$A$607,$A2236,$D$392:$D$607,$D2236))-(SUMIFS(W$828:W$1043,$A$828:$A$1043,$A2236,$D$828:$D$1043,$D2236))+(SUMIFS(W$1046:W$1237,$A$1046:$A$1237,$A2236,$D$1046:$D$1237,$D2236))-(SUMIFS(W$1848:W$2052,$A$1848:$A$2052,$A2236,$D$1848:$D$2052,$D2236))</f>
        <v>0</v>
      </c>
      <c r="X2236" s="166">
        <f t="shared" si="10074"/>
        <v>0</v>
      </c>
      <c r="Y2236" s="166">
        <f t="shared" si="10074"/>
        <v>0</v>
      </c>
      <c r="Z2236" s="166">
        <f t="shared" si="10074"/>
        <v>0</v>
      </c>
      <c r="AA2236" s="166">
        <f t="shared" si="10074"/>
        <v>0</v>
      </c>
      <c r="AB2236" s="166">
        <f t="shared" si="10074"/>
        <v>0</v>
      </c>
      <c r="AC2236" s="166">
        <f t="shared" si="10074"/>
        <v>0</v>
      </c>
      <c r="AD2236" s="166">
        <f t="shared" si="10074"/>
        <v>0</v>
      </c>
      <c r="AE2236" s="166">
        <f t="shared" si="10074"/>
        <v>0</v>
      </c>
      <c r="AF2236" s="166">
        <f t="shared" si="10074"/>
        <v>0</v>
      </c>
      <c r="AG2236" s="166">
        <f t="shared" si="10074"/>
        <v>0</v>
      </c>
      <c r="AH2236" s="166">
        <f t="shared" si="10074"/>
        <v>0</v>
      </c>
      <c r="AJ2236" s="166">
        <f t="shared" si="10057"/>
        <v>0</v>
      </c>
      <c r="AK2236" s="166">
        <f t="shared" ref="AK2236:AU2245" si="10075">+(SUMIFS(AK$392:AK$607,$A$392:$A$607,$A2236,$D$392:$D$607,$D2236))-(SUMIFS(AK$828:AK$1043,$A$828:$A$1043,$A2236,$D$828:$D$1043,$D2236))+(SUMIFS(AK$1046:AK$1237,$A$1046:$A$1237,$A2236,$D$1046:$D$1237,$D2236))-(SUMIFS(AK$1848:AK$2052,$A$1848:$A$2052,$A2236,$D$1848:$D$2052,$D2236))</f>
        <v>0</v>
      </c>
      <c r="AL2236" s="166">
        <f t="shared" si="10075"/>
        <v>0</v>
      </c>
      <c r="AM2236" s="166">
        <f t="shared" si="10075"/>
        <v>0</v>
      </c>
      <c r="AN2236" s="166">
        <f t="shared" si="10075"/>
        <v>0</v>
      </c>
      <c r="AO2236" s="166">
        <f t="shared" si="10075"/>
        <v>0</v>
      </c>
      <c r="AP2236" s="166">
        <f t="shared" si="10075"/>
        <v>0</v>
      </c>
      <c r="AQ2236" s="166">
        <f t="shared" si="10075"/>
        <v>0</v>
      </c>
      <c r="AR2236" s="166">
        <f t="shared" si="10075"/>
        <v>0</v>
      </c>
      <c r="AS2236" s="166">
        <f t="shared" si="10075"/>
        <v>0</v>
      </c>
      <c r="AT2236" s="166">
        <f t="shared" si="10075"/>
        <v>0</v>
      </c>
      <c r="AU2236" s="166">
        <f t="shared" si="10075"/>
        <v>0</v>
      </c>
      <c r="AW2236" s="166">
        <f t="shared" ref="AW2236:BH2245" si="10076">+(SUMIFS(AW$392:AW$607,$A$392:$A$607,$A2236,$D$392:$D$607,$D2236))-(SUMIFS(AW$828:AW$1043,$A$828:$A$1043,$A2236,$D$828:$D$1043,$D2236))+(SUMIFS(AW$1046:AW$1237,$A$1046:$A$1237,$A2236,$D$1046:$D$1237,$D2236))-(SUMIFS(AW$1848:AW$2052,$A$1848:$A$2052,$A2236,$D$1848:$D$2052,$D2236))</f>
        <v>0</v>
      </c>
      <c r="AX2236" s="166">
        <f t="shared" si="10076"/>
        <v>0</v>
      </c>
      <c r="AY2236" s="166">
        <f t="shared" si="10076"/>
        <v>0</v>
      </c>
      <c r="AZ2236" s="166">
        <f t="shared" si="10076"/>
        <v>0</v>
      </c>
      <c r="BA2236" s="166">
        <f t="shared" si="10076"/>
        <v>0</v>
      </c>
      <c r="BB2236" s="166">
        <f t="shared" si="10076"/>
        <v>0</v>
      </c>
      <c r="BC2236" s="166">
        <f t="shared" si="10076"/>
        <v>0</v>
      </c>
      <c r="BD2236" s="166">
        <f t="shared" si="10076"/>
        <v>0</v>
      </c>
      <c r="BE2236" s="166">
        <f t="shared" si="10076"/>
        <v>0</v>
      </c>
      <c r="BF2236" s="166">
        <f t="shared" si="10076"/>
        <v>0</v>
      </c>
      <c r="BG2236" s="166">
        <f t="shared" si="10076"/>
        <v>0</v>
      </c>
      <c r="BH2236" s="166">
        <f t="shared" si="10076"/>
        <v>0</v>
      </c>
    </row>
    <row r="2237" spans="1:60" ht="16.5" hidden="1" customHeight="1" outlineLevel="1" x14ac:dyDescent="0.25">
      <c r="A2237" s="2">
        <f t="shared" si="10063"/>
        <v>127</v>
      </c>
      <c r="B2237" s="86">
        <f t="shared" si="10068"/>
        <v>0</v>
      </c>
      <c r="C2237" s="86">
        <f t="shared" si="10068"/>
        <v>0</v>
      </c>
      <c r="D2237" s="2">
        <f t="shared" si="10068"/>
        <v>0</v>
      </c>
      <c r="E2237" s="141">
        <f t="shared" si="10068"/>
        <v>0</v>
      </c>
      <c r="I2237" s="178">
        <v>0</v>
      </c>
      <c r="J2237" s="166">
        <f t="shared" si="10073"/>
        <v>0</v>
      </c>
      <c r="K2237" s="166">
        <f t="shared" si="10073"/>
        <v>0</v>
      </c>
      <c r="L2237" s="166">
        <f t="shared" si="10073"/>
        <v>0</v>
      </c>
      <c r="M2237" s="166">
        <f t="shared" si="10073"/>
        <v>0</v>
      </c>
      <c r="N2237" s="166">
        <f t="shared" si="10073"/>
        <v>0</v>
      </c>
      <c r="O2237" s="166">
        <f t="shared" si="10073"/>
        <v>0</v>
      </c>
      <c r="P2237" s="166">
        <f t="shared" si="10073"/>
        <v>0</v>
      </c>
      <c r="Q2237" s="166">
        <f t="shared" si="10073"/>
        <v>0</v>
      </c>
      <c r="R2237" s="166">
        <f t="shared" si="10073"/>
        <v>0</v>
      </c>
      <c r="S2237" s="166">
        <f t="shared" si="10073"/>
        <v>0</v>
      </c>
      <c r="T2237" s="166">
        <f t="shared" si="10073"/>
        <v>0</v>
      </c>
      <c r="U2237" s="166">
        <f t="shared" si="10073"/>
        <v>0</v>
      </c>
      <c r="W2237" s="166">
        <f t="shared" si="10074"/>
        <v>0</v>
      </c>
      <c r="X2237" s="166">
        <f t="shared" si="10074"/>
        <v>0</v>
      </c>
      <c r="Y2237" s="166">
        <f t="shared" si="10074"/>
        <v>0</v>
      </c>
      <c r="Z2237" s="166">
        <f t="shared" si="10074"/>
        <v>0</v>
      </c>
      <c r="AA2237" s="166">
        <f t="shared" si="10074"/>
        <v>0</v>
      </c>
      <c r="AB2237" s="166">
        <f t="shared" si="10074"/>
        <v>0</v>
      </c>
      <c r="AC2237" s="166">
        <f t="shared" si="10074"/>
        <v>0</v>
      </c>
      <c r="AD2237" s="166">
        <f t="shared" si="10074"/>
        <v>0</v>
      </c>
      <c r="AE2237" s="166">
        <f t="shared" si="10074"/>
        <v>0</v>
      </c>
      <c r="AF2237" s="166">
        <f t="shared" si="10074"/>
        <v>0</v>
      </c>
      <c r="AG2237" s="166">
        <f t="shared" si="10074"/>
        <v>0</v>
      </c>
      <c r="AH2237" s="166">
        <f t="shared" si="10074"/>
        <v>0</v>
      </c>
      <c r="AJ2237" s="166">
        <f t="shared" si="10057"/>
        <v>0</v>
      </c>
      <c r="AK2237" s="166">
        <f t="shared" si="10075"/>
        <v>0</v>
      </c>
      <c r="AL2237" s="166">
        <f t="shared" si="10075"/>
        <v>0</v>
      </c>
      <c r="AM2237" s="166">
        <f t="shared" si="10075"/>
        <v>0</v>
      </c>
      <c r="AN2237" s="166">
        <f t="shared" si="10075"/>
        <v>0</v>
      </c>
      <c r="AO2237" s="166">
        <f t="shared" si="10075"/>
        <v>0</v>
      </c>
      <c r="AP2237" s="166">
        <f t="shared" si="10075"/>
        <v>0</v>
      </c>
      <c r="AQ2237" s="166">
        <f t="shared" si="10075"/>
        <v>0</v>
      </c>
      <c r="AR2237" s="166">
        <f t="shared" si="10075"/>
        <v>0</v>
      </c>
      <c r="AS2237" s="166">
        <f t="shared" si="10075"/>
        <v>0</v>
      </c>
      <c r="AT2237" s="166">
        <f t="shared" si="10075"/>
        <v>0</v>
      </c>
      <c r="AU2237" s="166">
        <f t="shared" si="10075"/>
        <v>0</v>
      </c>
      <c r="AW2237" s="166">
        <f t="shared" si="10076"/>
        <v>0</v>
      </c>
      <c r="AX2237" s="166">
        <f t="shared" si="10076"/>
        <v>0</v>
      </c>
      <c r="AY2237" s="166">
        <f t="shared" si="10076"/>
        <v>0</v>
      </c>
      <c r="AZ2237" s="166">
        <f t="shared" si="10076"/>
        <v>0</v>
      </c>
      <c r="BA2237" s="166">
        <f t="shared" si="10076"/>
        <v>0</v>
      </c>
      <c r="BB2237" s="166">
        <f t="shared" si="10076"/>
        <v>0</v>
      </c>
      <c r="BC2237" s="166">
        <f t="shared" si="10076"/>
        <v>0</v>
      </c>
      <c r="BD2237" s="166">
        <f t="shared" si="10076"/>
        <v>0</v>
      </c>
      <c r="BE2237" s="166">
        <f t="shared" si="10076"/>
        <v>0</v>
      </c>
      <c r="BF2237" s="166">
        <f t="shared" si="10076"/>
        <v>0</v>
      </c>
      <c r="BG2237" s="166">
        <f t="shared" si="10076"/>
        <v>0</v>
      </c>
      <c r="BH2237" s="166">
        <f t="shared" si="10076"/>
        <v>0</v>
      </c>
    </row>
    <row r="2238" spans="1:60" ht="16.5" hidden="1" customHeight="1" outlineLevel="1" x14ac:dyDescent="0.25">
      <c r="A2238" s="2">
        <f t="shared" si="10063"/>
        <v>128</v>
      </c>
      <c r="B2238" s="86">
        <f t="shared" si="10068"/>
        <v>0</v>
      </c>
      <c r="C2238" s="86">
        <f t="shared" si="10068"/>
        <v>0</v>
      </c>
      <c r="D2238" s="2">
        <f t="shared" si="10068"/>
        <v>0</v>
      </c>
      <c r="E2238" s="141">
        <f t="shared" si="10068"/>
        <v>0</v>
      </c>
      <c r="I2238" s="178">
        <v>0</v>
      </c>
      <c r="J2238" s="166">
        <f t="shared" si="10073"/>
        <v>0</v>
      </c>
      <c r="K2238" s="166">
        <f t="shared" si="10073"/>
        <v>0</v>
      </c>
      <c r="L2238" s="166">
        <f t="shared" si="10073"/>
        <v>0</v>
      </c>
      <c r="M2238" s="166">
        <f t="shared" si="10073"/>
        <v>0</v>
      </c>
      <c r="N2238" s="166">
        <f t="shared" si="10073"/>
        <v>0</v>
      </c>
      <c r="O2238" s="166">
        <f t="shared" si="10073"/>
        <v>0</v>
      </c>
      <c r="P2238" s="166">
        <f t="shared" si="10073"/>
        <v>0</v>
      </c>
      <c r="Q2238" s="166">
        <f t="shared" si="10073"/>
        <v>0</v>
      </c>
      <c r="R2238" s="166">
        <f t="shared" si="10073"/>
        <v>0</v>
      </c>
      <c r="S2238" s="166">
        <f t="shared" si="10073"/>
        <v>0</v>
      </c>
      <c r="T2238" s="166">
        <f t="shared" si="10073"/>
        <v>0</v>
      </c>
      <c r="U2238" s="166">
        <f t="shared" si="10073"/>
        <v>0</v>
      </c>
      <c r="W2238" s="166">
        <f t="shared" si="10074"/>
        <v>0</v>
      </c>
      <c r="X2238" s="166">
        <f t="shared" si="10074"/>
        <v>0</v>
      </c>
      <c r="Y2238" s="166">
        <f t="shared" si="10074"/>
        <v>0</v>
      </c>
      <c r="Z2238" s="166">
        <f t="shared" si="10074"/>
        <v>0</v>
      </c>
      <c r="AA2238" s="166">
        <f t="shared" si="10074"/>
        <v>0</v>
      </c>
      <c r="AB2238" s="166">
        <f t="shared" si="10074"/>
        <v>0</v>
      </c>
      <c r="AC2238" s="166">
        <f t="shared" si="10074"/>
        <v>0</v>
      </c>
      <c r="AD2238" s="166">
        <f t="shared" si="10074"/>
        <v>0</v>
      </c>
      <c r="AE2238" s="166">
        <f t="shared" si="10074"/>
        <v>0</v>
      </c>
      <c r="AF2238" s="166">
        <f t="shared" si="10074"/>
        <v>0</v>
      </c>
      <c r="AG2238" s="166">
        <f t="shared" si="10074"/>
        <v>0</v>
      </c>
      <c r="AH2238" s="166">
        <f t="shared" si="10074"/>
        <v>0</v>
      </c>
      <c r="AJ2238" s="166">
        <f t="shared" si="10057"/>
        <v>0</v>
      </c>
      <c r="AK2238" s="166">
        <f t="shared" si="10075"/>
        <v>0</v>
      </c>
      <c r="AL2238" s="166">
        <f t="shared" si="10075"/>
        <v>0</v>
      </c>
      <c r="AM2238" s="166">
        <f t="shared" si="10075"/>
        <v>0</v>
      </c>
      <c r="AN2238" s="166">
        <f t="shared" si="10075"/>
        <v>0</v>
      </c>
      <c r="AO2238" s="166">
        <f t="shared" si="10075"/>
        <v>0</v>
      </c>
      <c r="AP2238" s="166">
        <f t="shared" si="10075"/>
        <v>0</v>
      </c>
      <c r="AQ2238" s="166">
        <f t="shared" si="10075"/>
        <v>0</v>
      </c>
      <c r="AR2238" s="166">
        <f t="shared" si="10075"/>
        <v>0</v>
      </c>
      <c r="AS2238" s="166">
        <f t="shared" si="10075"/>
        <v>0</v>
      </c>
      <c r="AT2238" s="166">
        <f t="shared" si="10075"/>
        <v>0</v>
      </c>
      <c r="AU2238" s="166">
        <f t="shared" si="10075"/>
        <v>0</v>
      </c>
      <c r="AW2238" s="166">
        <f t="shared" si="10076"/>
        <v>0</v>
      </c>
      <c r="AX2238" s="166">
        <f t="shared" si="10076"/>
        <v>0</v>
      </c>
      <c r="AY2238" s="166">
        <f t="shared" si="10076"/>
        <v>0</v>
      </c>
      <c r="AZ2238" s="166">
        <f t="shared" si="10076"/>
        <v>0</v>
      </c>
      <c r="BA2238" s="166">
        <f t="shared" si="10076"/>
        <v>0</v>
      </c>
      <c r="BB2238" s="166">
        <f t="shared" si="10076"/>
        <v>0</v>
      </c>
      <c r="BC2238" s="166">
        <f t="shared" si="10076"/>
        <v>0</v>
      </c>
      <c r="BD2238" s="166">
        <f t="shared" si="10076"/>
        <v>0</v>
      </c>
      <c r="BE2238" s="166">
        <f t="shared" si="10076"/>
        <v>0</v>
      </c>
      <c r="BF2238" s="166">
        <f t="shared" si="10076"/>
        <v>0</v>
      </c>
      <c r="BG2238" s="166">
        <f t="shared" si="10076"/>
        <v>0</v>
      </c>
      <c r="BH2238" s="166">
        <f t="shared" si="10076"/>
        <v>0</v>
      </c>
    </row>
    <row r="2239" spans="1:60" ht="16.5" hidden="1" customHeight="1" outlineLevel="1" x14ac:dyDescent="0.25">
      <c r="A2239" s="2">
        <f t="shared" ref="A2239:A2245" si="10077">A188</f>
        <v>129</v>
      </c>
      <c r="B2239" s="86">
        <f t="shared" si="10068"/>
        <v>0</v>
      </c>
      <c r="C2239" s="86">
        <f t="shared" si="10068"/>
        <v>0</v>
      </c>
      <c r="D2239" s="2">
        <f t="shared" si="10068"/>
        <v>0</v>
      </c>
      <c r="E2239" s="141">
        <f t="shared" si="10068"/>
        <v>0</v>
      </c>
      <c r="I2239" s="178">
        <v>0</v>
      </c>
      <c r="J2239" s="166">
        <f t="shared" si="10073"/>
        <v>0</v>
      </c>
      <c r="K2239" s="166">
        <f t="shared" si="10073"/>
        <v>0</v>
      </c>
      <c r="L2239" s="166">
        <f t="shared" si="10073"/>
        <v>0</v>
      </c>
      <c r="M2239" s="166">
        <f t="shared" si="10073"/>
        <v>0</v>
      </c>
      <c r="N2239" s="166">
        <f t="shared" si="10073"/>
        <v>0</v>
      </c>
      <c r="O2239" s="166">
        <f t="shared" si="10073"/>
        <v>0</v>
      </c>
      <c r="P2239" s="166">
        <f t="shared" si="10073"/>
        <v>0</v>
      </c>
      <c r="Q2239" s="166">
        <f t="shared" si="10073"/>
        <v>0</v>
      </c>
      <c r="R2239" s="166">
        <f t="shared" si="10073"/>
        <v>0</v>
      </c>
      <c r="S2239" s="166">
        <f t="shared" si="10073"/>
        <v>0</v>
      </c>
      <c r="T2239" s="166">
        <f t="shared" si="10073"/>
        <v>0</v>
      </c>
      <c r="U2239" s="166">
        <f t="shared" si="10073"/>
        <v>0</v>
      </c>
      <c r="W2239" s="166">
        <f t="shared" si="10074"/>
        <v>0</v>
      </c>
      <c r="X2239" s="166">
        <f t="shared" si="10074"/>
        <v>0</v>
      </c>
      <c r="Y2239" s="166">
        <f t="shared" si="10074"/>
        <v>0</v>
      </c>
      <c r="Z2239" s="166">
        <f t="shared" si="10074"/>
        <v>0</v>
      </c>
      <c r="AA2239" s="166">
        <f t="shared" si="10074"/>
        <v>0</v>
      </c>
      <c r="AB2239" s="166">
        <f t="shared" si="10074"/>
        <v>0</v>
      </c>
      <c r="AC2239" s="166">
        <f t="shared" si="10074"/>
        <v>0</v>
      </c>
      <c r="AD2239" s="166">
        <f t="shared" si="10074"/>
        <v>0</v>
      </c>
      <c r="AE2239" s="166">
        <f t="shared" si="10074"/>
        <v>0</v>
      </c>
      <c r="AF2239" s="166">
        <f t="shared" si="10074"/>
        <v>0</v>
      </c>
      <c r="AG2239" s="166">
        <f t="shared" si="10074"/>
        <v>0</v>
      </c>
      <c r="AH2239" s="166">
        <f t="shared" si="10074"/>
        <v>0</v>
      </c>
      <c r="AJ2239" s="166">
        <f t="shared" si="10057"/>
        <v>0</v>
      </c>
      <c r="AK2239" s="166">
        <f t="shared" si="10075"/>
        <v>0</v>
      </c>
      <c r="AL2239" s="166">
        <f t="shared" si="10075"/>
        <v>0</v>
      </c>
      <c r="AM2239" s="166">
        <f t="shared" si="10075"/>
        <v>0</v>
      </c>
      <c r="AN2239" s="166">
        <f t="shared" si="10075"/>
        <v>0</v>
      </c>
      <c r="AO2239" s="166">
        <f t="shared" si="10075"/>
        <v>0</v>
      </c>
      <c r="AP2239" s="166">
        <f t="shared" si="10075"/>
        <v>0</v>
      </c>
      <c r="AQ2239" s="166">
        <f t="shared" si="10075"/>
        <v>0</v>
      </c>
      <c r="AR2239" s="166">
        <f t="shared" si="10075"/>
        <v>0</v>
      </c>
      <c r="AS2239" s="166">
        <f t="shared" si="10075"/>
        <v>0</v>
      </c>
      <c r="AT2239" s="166">
        <f t="shared" si="10075"/>
        <v>0</v>
      </c>
      <c r="AU2239" s="166">
        <f t="shared" si="10075"/>
        <v>0</v>
      </c>
      <c r="AW2239" s="166">
        <f t="shared" si="10076"/>
        <v>0</v>
      </c>
      <c r="AX2239" s="166">
        <f t="shared" si="10076"/>
        <v>0</v>
      </c>
      <c r="AY2239" s="166">
        <f t="shared" si="10076"/>
        <v>0</v>
      </c>
      <c r="AZ2239" s="166">
        <f t="shared" si="10076"/>
        <v>0</v>
      </c>
      <c r="BA2239" s="166">
        <f t="shared" si="10076"/>
        <v>0</v>
      </c>
      <c r="BB2239" s="166">
        <f t="shared" si="10076"/>
        <v>0</v>
      </c>
      <c r="BC2239" s="166">
        <f t="shared" si="10076"/>
        <v>0</v>
      </c>
      <c r="BD2239" s="166">
        <f t="shared" si="10076"/>
        <v>0</v>
      </c>
      <c r="BE2239" s="166">
        <f t="shared" si="10076"/>
        <v>0</v>
      </c>
      <c r="BF2239" s="166">
        <f t="shared" si="10076"/>
        <v>0</v>
      </c>
      <c r="BG2239" s="166">
        <f t="shared" si="10076"/>
        <v>0</v>
      </c>
      <c r="BH2239" s="166">
        <f t="shared" si="10076"/>
        <v>0</v>
      </c>
    </row>
    <row r="2240" spans="1:60" ht="16.5" hidden="1" customHeight="1" outlineLevel="1" x14ac:dyDescent="0.25">
      <c r="A2240" s="2">
        <f t="shared" si="10077"/>
        <v>130</v>
      </c>
      <c r="B2240" s="86">
        <f t="shared" si="10068"/>
        <v>0</v>
      </c>
      <c r="C2240" s="86">
        <f t="shared" si="10068"/>
        <v>0</v>
      </c>
      <c r="D2240" s="2">
        <f t="shared" si="10068"/>
        <v>0</v>
      </c>
      <c r="E2240" s="141">
        <f t="shared" si="10068"/>
        <v>0</v>
      </c>
      <c r="I2240" s="178">
        <v>0</v>
      </c>
      <c r="J2240" s="166">
        <f t="shared" si="10073"/>
        <v>0</v>
      </c>
      <c r="K2240" s="166">
        <f t="shared" si="10073"/>
        <v>0</v>
      </c>
      <c r="L2240" s="166">
        <f t="shared" si="10073"/>
        <v>0</v>
      </c>
      <c r="M2240" s="166">
        <f t="shared" si="10073"/>
        <v>0</v>
      </c>
      <c r="N2240" s="166">
        <f t="shared" si="10073"/>
        <v>0</v>
      </c>
      <c r="O2240" s="166">
        <f t="shared" si="10073"/>
        <v>0</v>
      </c>
      <c r="P2240" s="166">
        <f t="shared" si="10073"/>
        <v>0</v>
      </c>
      <c r="Q2240" s="166">
        <f t="shared" si="10073"/>
        <v>0</v>
      </c>
      <c r="R2240" s="166">
        <f t="shared" si="10073"/>
        <v>0</v>
      </c>
      <c r="S2240" s="166">
        <f t="shared" si="10073"/>
        <v>0</v>
      </c>
      <c r="T2240" s="166">
        <f t="shared" si="10073"/>
        <v>0</v>
      </c>
      <c r="U2240" s="166">
        <f t="shared" si="10073"/>
        <v>0</v>
      </c>
      <c r="W2240" s="166">
        <f t="shared" si="10074"/>
        <v>0</v>
      </c>
      <c r="X2240" s="166">
        <f t="shared" si="10074"/>
        <v>0</v>
      </c>
      <c r="Y2240" s="166">
        <f t="shared" si="10074"/>
        <v>0</v>
      </c>
      <c r="Z2240" s="166">
        <f t="shared" si="10074"/>
        <v>0</v>
      </c>
      <c r="AA2240" s="166">
        <f t="shared" si="10074"/>
        <v>0</v>
      </c>
      <c r="AB2240" s="166">
        <f t="shared" si="10074"/>
        <v>0</v>
      </c>
      <c r="AC2240" s="166">
        <f t="shared" si="10074"/>
        <v>0</v>
      </c>
      <c r="AD2240" s="166">
        <f t="shared" si="10074"/>
        <v>0</v>
      </c>
      <c r="AE2240" s="166">
        <f t="shared" si="10074"/>
        <v>0</v>
      </c>
      <c r="AF2240" s="166">
        <f t="shared" si="10074"/>
        <v>0</v>
      </c>
      <c r="AG2240" s="166">
        <f t="shared" si="10074"/>
        <v>0</v>
      </c>
      <c r="AH2240" s="166">
        <f t="shared" si="10074"/>
        <v>0</v>
      </c>
      <c r="AJ2240" s="166">
        <f t="shared" si="10057"/>
        <v>0</v>
      </c>
      <c r="AK2240" s="166">
        <f t="shared" si="10075"/>
        <v>0</v>
      </c>
      <c r="AL2240" s="166">
        <f t="shared" si="10075"/>
        <v>0</v>
      </c>
      <c r="AM2240" s="166">
        <f t="shared" si="10075"/>
        <v>0</v>
      </c>
      <c r="AN2240" s="166">
        <f t="shared" si="10075"/>
        <v>0</v>
      </c>
      <c r="AO2240" s="166">
        <f t="shared" si="10075"/>
        <v>0</v>
      </c>
      <c r="AP2240" s="166">
        <f t="shared" si="10075"/>
        <v>0</v>
      </c>
      <c r="AQ2240" s="166">
        <f t="shared" si="10075"/>
        <v>0</v>
      </c>
      <c r="AR2240" s="166">
        <f t="shared" si="10075"/>
        <v>0</v>
      </c>
      <c r="AS2240" s="166">
        <f t="shared" si="10075"/>
        <v>0</v>
      </c>
      <c r="AT2240" s="166">
        <f t="shared" si="10075"/>
        <v>0</v>
      </c>
      <c r="AU2240" s="166">
        <f t="shared" si="10075"/>
        <v>0</v>
      </c>
      <c r="AW2240" s="166">
        <f t="shared" si="10076"/>
        <v>0</v>
      </c>
      <c r="AX2240" s="166">
        <f t="shared" si="10076"/>
        <v>0</v>
      </c>
      <c r="AY2240" s="166">
        <f t="shared" si="10076"/>
        <v>0</v>
      </c>
      <c r="AZ2240" s="166">
        <f t="shared" si="10076"/>
        <v>0</v>
      </c>
      <c r="BA2240" s="166">
        <f t="shared" si="10076"/>
        <v>0</v>
      </c>
      <c r="BB2240" s="166">
        <f t="shared" si="10076"/>
        <v>0</v>
      </c>
      <c r="BC2240" s="166">
        <f t="shared" si="10076"/>
        <v>0</v>
      </c>
      <c r="BD2240" s="166">
        <f t="shared" si="10076"/>
        <v>0</v>
      </c>
      <c r="BE2240" s="166">
        <f t="shared" si="10076"/>
        <v>0</v>
      </c>
      <c r="BF2240" s="166">
        <f t="shared" si="10076"/>
        <v>0</v>
      </c>
      <c r="BG2240" s="166">
        <f t="shared" si="10076"/>
        <v>0</v>
      </c>
      <c r="BH2240" s="166">
        <f t="shared" si="10076"/>
        <v>0</v>
      </c>
    </row>
    <row r="2241" spans="1:61" ht="16.5" hidden="1" customHeight="1" outlineLevel="1" x14ac:dyDescent="0.25">
      <c r="A2241" s="2">
        <f t="shared" si="10077"/>
        <v>131</v>
      </c>
      <c r="B2241" s="86">
        <f t="shared" si="10068"/>
        <v>0</v>
      </c>
      <c r="C2241" s="86">
        <f t="shared" si="10068"/>
        <v>0</v>
      </c>
      <c r="D2241" s="2">
        <f t="shared" si="10068"/>
        <v>0</v>
      </c>
      <c r="E2241" s="141">
        <f t="shared" si="10068"/>
        <v>0</v>
      </c>
      <c r="I2241" s="178">
        <v>0</v>
      </c>
      <c r="J2241" s="166">
        <f t="shared" si="10073"/>
        <v>0</v>
      </c>
      <c r="K2241" s="166">
        <f t="shared" si="10073"/>
        <v>0</v>
      </c>
      <c r="L2241" s="166">
        <f t="shared" si="10073"/>
        <v>0</v>
      </c>
      <c r="M2241" s="166">
        <f t="shared" si="10073"/>
        <v>0</v>
      </c>
      <c r="N2241" s="166">
        <f t="shared" si="10073"/>
        <v>0</v>
      </c>
      <c r="O2241" s="166">
        <f t="shared" si="10073"/>
        <v>0</v>
      </c>
      <c r="P2241" s="166">
        <f t="shared" si="10073"/>
        <v>0</v>
      </c>
      <c r="Q2241" s="166">
        <f t="shared" si="10073"/>
        <v>0</v>
      </c>
      <c r="R2241" s="166">
        <f t="shared" si="10073"/>
        <v>0</v>
      </c>
      <c r="S2241" s="166">
        <f t="shared" si="10073"/>
        <v>0</v>
      </c>
      <c r="T2241" s="166">
        <f t="shared" si="10073"/>
        <v>0</v>
      </c>
      <c r="U2241" s="166">
        <f t="shared" si="10073"/>
        <v>0</v>
      </c>
      <c r="W2241" s="166">
        <f t="shared" si="10074"/>
        <v>0</v>
      </c>
      <c r="X2241" s="166">
        <f t="shared" si="10074"/>
        <v>0</v>
      </c>
      <c r="Y2241" s="166">
        <f t="shared" si="10074"/>
        <v>0</v>
      </c>
      <c r="Z2241" s="166">
        <f t="shared" si="10074"/>
        <v>0</v>
      </c>
      <c r="AA2241" s="166">
        <f t="shared" si="10074"/>
        <v>0</v>
      </c>
      <c r="AB2241" s="166">
        <f t="shared" si="10074"/>
        <v>0</v>
      </c>
      <c r="AC2241" s="166">
        <f t="shared" si="10074"/>
        <v>0</v>
      </c>
      <c r="AD2241" s="166">
        <f t="shared" si="10074"/>
        <v>0</v>
      </c>
      <c r="AE2241" s="166">
        <f t="shared" si="10074"/>
        <v>0</v>
      </c>
      <c r="AF2241" s="166">
        <f t="shared" si="10074"/>
        <v>0</v>
      </c>
      <c r="AG2241" s="166">
        <f t="shared" si="10074"/>
        <v>0</v>
      </c>
      <c r="AH2241" s="166">
        <f t="shared" si="10074"/>
        <v>0</v>
      </c>
      <c r="AJ2241" s="166">
        <f t="shared" si="10057"/>
        <v>0</v>
      </c>
      <c r="AK2241" s="166">
        <f t="shared" si="10075"/>
        <v>0</v>
      </c>
      <c r="AL2241" s="166">
        <f t="shared" si="10075"/>
        <v>0</v>
      </c>
      <c r="AM2241" s="166">
        <f t="shared" si="10075"/>
        <v>0</v>
      </c>
      <c r="AN2241" s="166">
        <f t="shared" si="10075"/>
        <v>0</v>
      </c>
      <c r="AO2241" s="166">
        <f t="shared" si="10075"/>
        <v>0</v>
      </c>
      <c r="AP2241" s="166">
        <f t="shared" si="10075"/>
        <v>0</v>
      </c>
      <c r="AQ2241" s="166">
        <f t="shared" si="10075"/>
        <v>0</v>
      </c>
      <c r="AR2241" s="166">
        <f t="shared" si="10075"/>
        <v>0</v>
      </c>
      <c r="AS2241" s="166">
        <f t="shared" si="10075"/>
        <v>0</v>
      </c>
      <c r="AT2241" s="166">
        <f t="shared" si="10075"/>
        <v>0</v>
      </c>
      <c r="AU2241" s="166">
        <f t="shared" si="10075"/>
        <v>0</v>
      </c>
      <c r="AW2241" s="166">
        <f t="shared" si="10076"/>
        <v>0</v>
      </c>
      <c r="AX2241" s="166">
        <f t="shared" si="10076"/>
        <v>0</v>
      </c>
      <c r="AY2241" s="166">
        <f t="shared" si="10076"/>
        <v>0</v>
      </c>
      <c r="AZ2241" s="166">
        <f t="shared" si="10076"/>
        <v>0</v>
      </c>
      <c r="BA2241" s="166">
        <f t="shared" si="10076"/>
        <v>0</v>
      </c>
      <c r="BB2241" s="166">
        <f t="shared" si="10076"/>
        <v>0</v>
      </c>
      <c r="BC2241" s="166">
        <f t="shared" si="10076"/>
        <v>0</v>
      </c>
      <c r="BD2241" s="166">
        <f t="shared" si="10076"/>
        <v>0</v>
      </c>
      <c r="BE2241" s="166">
        <f t="shared" si="10076"/>
        <v>0</v>
      </c>
      <c r="BF2241" s="166">
        <f t="shared" si="10076"/>
        <v>0</v>
      </c>
      <c r="BG2241" s="166">
        <f t="shared" si="10076"/>
        <v>0</v>
      </c>
      <c r="BH2241" s="166">
        <f t="shared" si="10076"/>
        <v>0</v>
      </c>
    </row>
    <row r="2242" spans="1:61" ht="16.5" hidden="1" customHeight="1" outlineLevel="1" x14ac:dyDescent="0.25">
      <c r="A2242" s="2">
        <f t="shared" si="10077"/>
        <v>132</v>
      </c>
      <c r="B2242" s="86">
        <f t="shared" ref="B2242:E2245" si="10078">B191</f>
        <v>0</v>
      </c>
      <c r="C2242" s="86">
        <f t="shared" si="10078"/>
        <v>0</v>
      </c>
      <c r="D2242" s="2">
        <f t="shared" si="10078"/>
        <v>0</v>
      </c>
      <c r="E2242" s="141">
        <f t="shared" si="10078"/>
        <v>0</v>
      </c>
      <c r="I2242" s="178">
        <v>0</v>
      </c>
      <c r="J2242" s="166">
        <f t="shared" si="10073"/>
        <v>0</v>
      </c>
      <c r="K2242" s="166">
        <f t="shared" si="10073"/>
        <v>0</v>
      </c>
      <c r="L2242" s="166">
        <f t="shared" si="10073"/>
        <v>0</v>
      </c>
      <c r="M2242" s="166">
        <f t="shared" si="10073"/>
        <v>0</v>
      </c>
      <c r="N2242" s="166">
        <f t="shared" si="10073"/>
        <v>0</v>
      </c>
      <c r="O2242" s="166">
        <f t="shared" si="10073"/>
        <v>0</v>
      </c>
      <c r="P2242" s="166">
        <f t="shared" si="10073"/>
        <v>0</v>
      </c>
      <c r="Q2242" s="166">
        <f t="shared" si="10073"/>
        <v>0</v>
      </c>
      <c r="R2242" s="166">
        <f t="shared" si="10073"/>
        <v>0</v>
      </c>
      <c r="S2242" s="166">
        <f t="shared" si="10073"/>
        <v>0</v>
      </c>
      <c r="T2242" s="166">
        <f t="shared" si="10073"/>
        <v>0</v>
      </c>
      <c r="U2242" s="166">
        <f t="shared" si="10073"/>
        <v>0</v>
      </c>
      <c r="W2242" s="166">
        <f t="shared" si="10074"/>
        <v>0</v>
      </c>
      <c r="X2242" s="166">
        <f t="shared" si="10074"/>
        <v>0</v>
      </c>
      <c r="Y2242" s="166">
        <f t="shared" si="10074"/>
        <v>0</v>
      </c>
      <c r="Z2242" s="166">
        <f t="shared" si="10074"/>
        <v>0</v>
      </c>
      <c r="AA2242" s="166">
        <f t="shared" si="10074"/>
        <v>0</v>
      </c>
      <c r="AB2242" s="166">
        <f t="shared" si="10074"/>
        <v>0</v>
      </c>
      <c r="AC2242" s="166">
        <f t="shared" si="10074"/>
        <v>0</v>
      </c>
      <c r="AD2242" s="166">
        <f t="shared" si="10074"/>
        <v>0</v>
      </c>
      <c r="AE2242" s="166">
        <f t="shared" si="10074"/>
        <v>0</v>
      </c>
      <c r="AF2242" s="166">
        <f t="shared" si="10074"/>
        <v>0</v>
      </c>
      <c r="AG2242" s="166">
        <f t="shared" si="10074"/>
        <v>0</v>
      </c>
      <c r="AH2242" s="166">
        <f t="shared" si="10074"/>
        <v>0</v>
      </c>
      <c r="AJ2242" s="166">
        <f t="shared" si="10057"/>
        <v>0</v>
      </c>
      <c r="AK2242" s="166">
        <f t="shared" si="10075"/>
        <v>0</v>
      </c>
      <c r="AL2242" s="166">
        <f t="shared" si="10075"/>
        <v>0</v>
      </c>
      <c r="AM2242" s="166">
        <f t="shared" si="10075"/>
        <v>0</v>
      </c>
      <c r="AN2242" s="166">
        <f t="shared" si="10075"/>
        <v>0</v>
      </c>
      <c r="AO2242" s="166">
        <f t="shared" si="10075"/>
        <v>0</v>
      </c>
      <c r="AP2242" s="166">
        <f t="shared" si="10075"/>
        <v>0</v>
      </c>
      <c r="AQ2242" s="166">
        <f t="shared" si="10075"/>
        <v>0</v>
      </c>
      <c r="AR2242" s="166">
        <f t="shared" si="10075"/>
        <v>0</v>
      </c>
      <c r="AS2242" s="166">
        <f t="shared" si="10075"/>
        <v>0</v>
      </c>
      <c r="AT2242" s="166">
        <f t="shared" si="10075"/>
        <v>0</v>
      </c>
      <c r="AU2242" s="166">
        <f t="shared" si="10075"/>
        <v>0</v>
      </c>
      <c r="AW2242" s="166">
        <f t="shared" si="10076"/>
        <v>0</v>
      </c>
      <c r="AX2242" s="166">
        <f t="shared" si="10076"/>
        <v>0</v>
      </c>
      <c r="AY2242" s="166">
        <f t="shared" si="10076"/>
        <v>0</v>
      </c>
      <c r="AZ2242" s="166">
        <f t="shared" si="10076"/>
        <v>0</v>
      </c>
      <c r="BA2242" s="166">
        <f t="shared" si="10076"/>
        <v>0</v>
      </c>
      <c r="BB2242" s="166">
        <f t="shared" si="10076"/>
        <v>0</v>
      </c>
      <c r="BC2242" s="166">
        <f t="shared" si="10076"/>
        <v>0</v>
      </c>
      <c r="BD2242" s="166">
        <f t="shared" si="10076"/>
        <v>0</v>
      </c>
      <c r="BE2242" s="166">
        <f t="shared" si="10076"/>
        <v>0</v>
      </c>
      <c r="BF2242" s="166">
        <f t="shared" si="10076"/>
        <v>0</v>
      </c>
      <c r="BG2242" s="166">
        <f t="shared" si="10076"/>
        <v>0</v>
      </c>
      <c r="BH2242" s="166">
        <f t="shared" si="10076"/>
        <v>0</v>
      </c>
    </row>
    <row r="2243" spans="1:61" ht="16.5" hidden="1" customHeight="1" outlineLevel="1" x14ac:dyDescent="0.25">
      <c r="A2243" s="2">
        <f t="shared" si="10077"/>
        <v>133</v>
      </c>
      <c r="B2243" s="86">
        <f t="shared" si="10078"/>
        <v>0</v>
      </c>
      <c r="C2243" s="86">
        <f t="shared" si="10078"/>
        <v>0</v>
      </c>
      <c r="D2243" s="2">
        <f t="shared" si="10078"/>
        <v>0</v>
      </c>
      <c r="E2243" s="141">
        <f t="shared" si="10078"/>
        <v>0</v>
      </c>
      <c r="I2243" s="178">
        <v>0</v>
      </c>
      <c r="J2243" s="166">
        <f t="shared" si="10073"/>
        <v>0</v>
      </c>
      <c r="K2243" s="166">
        <f t="shared" si="10073"/>
        <v>0</v>
      </c>
      <c r="L2243" s="166">
        <f t="shared" si="10073"/>
        <v>0</v>
      </c>
      <c r="M2243" s="166">
        <f t="shared" si="10073"/>
        <v>0</v>
      </c>
      <c r="N2243" s="166">
        <f t="shared" si="10073"/>
        <v>0</v>
      </c>
      <c r="O2243" s="166">
        <f t="shared" si="10073"/>
        <v>0</v>
      </c>
      <c r="P2243" s="166">
        <f t="shared" si="10073"/>
        <v>0</v>
      </c>
      <c r="Q2243" s="166">
        <f t="shared" si="10073"/>
        <v>0</v>
      </c>
      <c r="R2243" s="166">
        <f t="shared" si="10073"/>
        <v>0</v>
      </c>
      <c r="S2243" s="166">
        <f t="shared" si="10073"/>
        <v>0</v>
      </c>
      <c r="T2243" s="166">
        <f t="shared" si="10073"/>
        <v>0</v>
      </c>
      <c r="U2243" s="166">
        <f t="shared" si="10073"/>
        <v>0</v>
      </c>
      <c r="W2243" s="166">
        <f t="shared" si="10074"/>
        <v>0</v>
      </c>
      <c r="X2243" s="166">
        <f t="shared" si="10074"/>
        <v>0</v>
      </c>
      <c r="Y2243" s="166">
        <f t="shared" si="10074"/>
        <v>0</v>
      </c>
      <c r="Z2243" s="166">
        <f t="shared" si="10074"/>
        <v>0</v>
      </c>
      <c r="AA2243" s="166">
        <f t="shared" si="10074"/>
        <v>0</v>
      </c>
      <c r="AB2243" s="166">
        <f t="shared" si="10074"/>
        <v>0</v>
      </c>
      <c r="AC2243" s="166">
        <f t="shared" si="10074"/>
        <v>0</v>
      </c>
      <c r="AD2243" s="166">
        <f t="shared" si="10074"/>
        <v>0</v>
      </c>
      <c r="AE2243" s="166">
        <f t="shared" si="10074"/>
        <v>0</v>
      </c>
      <c r="AF2243" s="166">
        <f t="shared" si="10074"/>
        <v>0</v>
      </c>
      <c r="AG2243" s="166">
        <f t="shared" si="10074"/>
        <v>0</v>
      </c>
      <c r="AH2243" s="166">
        <f t="shared" si="10074"/>
        <v>0</v>
      </c>
      <c r="AJ2243" s="166">
        <f t="shared" si="10057"/>
        <v>0</v>
      </c>
      <c r="AK2243" s="166">
        <f t="shared" si="10075"/>
        <v>0</v>
      </c>
      <c r="AL2243" s="166">
        <f t="shared" si="10075"/>
        <v>0</v>
      </c>
      <c r="AM2243" s="166">
        <f t="shared" si="10075"/>
        <v>0</v>
      </c>
      <c r="AN2243" s="166">
        <f t="shared" si="10075"/>
        <v>0</v>
      </c>
      <c r="AO2243" s="166">
        <f t="shared" si="10075"/>
        <v>0</v>
      </c>
      <c r="AP2243" s="166">
        <f t="shared" si="10075"/>
        <v>0</v>
      </c>
      <c r="AQ2243" s="166">
        <f t="shared" si="10075"/>
        <v>0</v>
      </c>
      <c r="AR2243" s="166">
        <f t="shared" si="10075"/>
        <v>0</v>
      </c>
      <c r="AS2243" s="166">
        <f t="shared" si="10075"/>
        <v>0</v>
      </c>
      <c r="AT2243" s="166">
        <f t="shared" si="10075"/>
        <v>0</v>
      </c>
      <c r="AU2243" s="166">
        <f t="shared" si="10075"/>
        <v>0</v>
      </c>
      <c r="AW2243" s="166">
        <f t="shared" si="10076"/>
        <v>0</v>
      </c>
      <c r="AX2243" s="166">
        <f t="shared" si="10076"/>
        <v>0</v>
      </c>
      <c r="AY2243" s="166">
        <f t="shared" si="10076"/>
        <v>0</v>
      </c>
      <c r="AZ2243" s="166">
        <f t="shared" si="10076"/>
        <v>0</v>
      </c>
      <c r="BA2243" s="166">
        <f t="shared" si="10076"/>
        <v>0</v>
      </c>
      <c r="BB2243" s="166">
        <f t="shared" si="10076"/>
        <v>0</v>
      </c>
      <c r="BC2243" s="166">
        <f t="shared" si="10076"/>
        <v>0</v>
      </c>
      <c r="BD2243" s="166">
        <f t="shared" si="10076"/>
        <v>0</v>
      </c>
      <c r="BE2243" s="166">
        <f t="shared" si="10076"/>
        <v>0</v>
      </c>
      <c r="BF2243" s="166">
        <f t="shared" si="10076"/>
        <v>0</v>
      </c>
      <c r="BG2243" s="166">
        <f t="shared" si="10076"/>
        <v>0</v>
      </c>
      <c r="BH2243" s="166">
        <f t="shared" si="10076"/>
        <v>0</v>
      </c>
    </row>
    <row r="2244" spans="1:61" ht="16.5" hidden="1" customHeight="1" x14ac:dyDescent="0.25">
      <c r="A2244" s="2" t="str">
        <f t="shared" si="10077"/>
        <v>2021F</v>
      </c>
      <c r="B2244" s="86" t="str">
        <f t="shared" si="10078"/>
        <v>PRE-09362</v>
      </c>
      <c r="C2244" s="86" t="str">
        <f t="shared" si="10078"/>
        <v>SPP FH PRE-09362 - 2021F</v>
      </c>
      <c r="D2244" s="2" t="str">
        <f t="shared" si="10078"/>
        <v>FH - TBD2021F</v>
      </c>
      <c r="E2244" s="141" t="str">
        <f t="shared" si="10078"/>
        <v>SPP FH - 2021F</v>
      </c>
      <c r="I2244" s="178">
        <v>0</v>
      </c>
      <c r="J2244" s="166">
        <f t="shared" si="10073"/>
        <v>0</v>
      </c>
      <c r="K2244" s="166">
        <f t="shared" si="10073"/>
        <v>0</v>
      </c>
      <c r="L2244" s="166">
        <f t="shared" si="10073"/>
        <v>0</v>
      </c>
      <c r="M2244" s="166">
        <f t="shared" si="10073"/>
        <v>0</v>
      </c>
      <c r="N2244" s="166">
        <f t="shared" si="10073"/>
        <v>0</v>
      </c>
      <c r="O2244" s="166">
        <f t="shared" si="10073"/>
        <v>0</v>
      </c>
      <c r="P2244" s="166">
        <f t="shared" si="10073"/>
        <v>0</v>
      </c>
      <c r="Q2244" s="166">
        <f t="shared" si="10073"/>
        <v>0</v>
      </c>
      <c r="R2244" s="166">
        <f t="shared" si="10073"/>
        <v>0</v>
      </c>
      <c r="S2244" s="166">
        <f t="shared" si="10073"/>
        <v>0</v>
      </c>
      <c r="T2244" s="166">
        <f t="shared" si="10073"/>
        <v>0</v>
      </c>
      <c r="U2244" s="166">
        <f t="shared" si="10073"/>
        <v>0</v>
      </c>
      <c r="W2244" s="166">
        <f t="shared" si="10074"/>
        <v>0</v>
      </c>
      <c r="X2244" s="166">
        <f t="shared" si="10074"/>
        <v>0</v>
      </c>
      <c r="Y2244" s="166">
        <f t="shared" si="10074"/>
        <v>0</v>
      </c>
      <c r="Z2244" s="166">
        <f t="shared" si="10074"/>
        <v>0</v>
      </c>
      <c r="AA2244" s="166">
        <f t="shared" si="10074"/>
        <v>0</v>
      </c>
      <c r="AB2244" s="166">
        <f t="shared" si="10074"/>
        <v>0</v>
      </c>
      <c r="AC2244" s="166">
        <f t="shared" si="10074"/>
        <v>0</v>
      </c>
      <c r="AD2244" s="166">
        <f t="shared" si="10074"/>
        <v>0</v>
      </c>
      <c r="AE2244" s="166">
        <f t="shared" si="10074"/>
        <v>0</v>
      </c>
      <c r="AF2244" s="166">
        <f t="shared" si="10074"/>
        <v>0</v>
      </c>
      <c r="AG2244" s="166">
        <f t="shared" si="10074"/>
        <v>0</v>
      </c>
      <c r="AH2244" s="166">
        <f t="shared" si="10074"/>
        <v>0</v>
      </c>
      <c r="AJ2244" s="166">
        <f t="shared" si="10057"/>
        <v>0</v>
      </c>
      <c r="AK2244" s="166">
        <f t="shared" si="10075"/>
        <v>0</v>
      </c>
      <c r="AL2244" s="166">
        <f t="shared" si="10075"/>
        <v>0</v>
      </c>
      <c r="AM2244" s="166">
        <f t="shared" si="10075"/>
        <v>0</v>
      </c>
      <c r="AN2244" s="166">
        <f t="shared" si="10075"/>
        <v>0</v>
      </c>
      <c r="AO2244" s="166">
        <f t="shared" si="10075"/>
        <v>0</v>
      </c>
      <c r="AP2244" s="166">
        <f t="shared" si="10075"/>
        <v>0</v>
      </c>
      <c r="AQ2244" s="166">
        <f t="shared" si="10075"/>
        <v>0</v>
      </c>
      <c r="AR2244" s="166">
        <f t="shared" si="10075"/>
        <v>0</v>
      </c>
      <c r="AS2244" s="166">
        <f t="shared" si="10075"/>
        <v>0</v>
      </c>
      <c r="AT2244" s="166">
        <f t="shared" si="10075"/>
        <v>0</v>
      </c>
      <c r="AU2244" s="166">
        <f t="shared" si="10075"/>
        <v>0</v>
      </c>
      <c r="AW2244" s="166">
        <f t="shared" si="10076"/>
        <v>0</v>
      </c>
      <c r="AX2244" s="166">
        <f t="shared" si="10076"/>
        <v>0</v>
      </c>
      <c r="AY2244" s="166">
        <f t="shared" si="10076"/>
        <v>0</v>
      </c>
      <c r="AZ2244" s="166">
        <f t="shared" si="10076"/>
        <v>0</v>
      </c>
      <c r="BA2244" s="166">
        <f t="shared" si="10076"/>
        <v>0</v>
      </c>
      <c r="BB2244" s="166">
        <f t="shared" si="10076"/>
        <v>0</v>
      </c>
      <c r="BC2244" s="166">
        <f t="shared" si="10076"/>
        <v>0</v>
      </c>
      <c r="BD2244" s="166">
        <f t="shared" si="10076"/>
        <v>0</v>
      </c>
      <c r="BE2244" s="166">
        <f t="shared" si="10076"/>
        <v>0</v>
      </c>
      <c r="BF2244" s="166">
        <f t="shared" si="10076"/>
        <v>0</v>
      </c>
      <c r="BG2244" s="166">
        <f t="shared" si="10076"/>
        <v>0</v>
      </c>
      <c r="BH2244" s="166">
        <f t="shared" si="10076"/>
        <v>0</v>
      </c>
    </row>
    <row r="2245" spans="1:61" ht="16.5" hidden="1" customHeight="1" x14ac:dyDescent="0.25">
      <c r="A2245" s="2" t="str">
        <f t="shared" si="10077"/>
        <v>2022B</v>
      </c>
      <c r="B2245" s="86" t="str">
        <f t="shared" si="10078"/>
        <v>FH - 2022B</v>
      </c>
      <c r="C2245" s="86" t="str">
        <f t="shared" si="10078"/>
        <v>SPP FH - 2022B</v>
      </c>
      <c r="D2245" s="2" t="str">
        <f t="shared" si="10078"/>
        <v>FH - TBD2022B</v>
      </c>
      <c r="E2245" s="141" t="str">
        <f t="shared" si="10078"/>
        <v>SPP FH - 2022B</v>
      </c>
      <c r="I2245" s="178">
        <v>0</v>
      </c>
      <c r="J2245" s="166">
        <f t="shared" si="10073"/>
        <v>0</v>
      </c>
      <c r="K2245" s="166">
        <f t="shared" si="10073"/>
        <v>0</v>
      </c>
      <c r="L2245" s="166">
        <f t="shared" si="10073"/>
        <v>0</v>
      </c>
      <c r="M2245" s="166">
        <f t="shared" si="10073"/>
        <v>0</v>
      </c>
      <c r="N2245" s="166">
        <f t="shared" si="10073"/>
        <v>0</v>
      </c>
      <c r="O2245" s="166">
        <f t="shared" si="10073"/>
        <v>0</v>
      </c>
      <c r="P2245" s="166">
        <f t="shared" si="10073"/>
        <v>0</v>
      </c>
      <c r="Q2245" s="166">
        <f t="shared" si="10073"/>
        <v>0</v>
      </c>
      <c r="R2245" s="166">
        <f t="shared" si="10073"/>
        <v>0</v>
      </c>
      <c r="S2245" s="166">
        <f t="shared" si="10073"/>
        <v>0</v>
      </c>
      <c r="T2245" s="166">
        <f t="shared" si="10073"/>
        <v>0</v>
      </c>
      <c r="U2245" s="166">
        <f t="shared" si="10073"/>
        <v>0</v>
      </c>
      <c r="W2245" s="166">
        <f t="shared" si="10074"/>
        <v>0</v>
      </c>
      <c r="X2245" s="166">
        <f t="shared" si="10074"/>
        <v>0</v>
      </c>
      <c r="Y2245" s="166">
        <f t="shared" si="10074"/>
        <v>0</v>
      </c>
      <c r="Z2245" s="166">
        <f t="shared" si="10074"/>
        <v>0</v>
      </c>
      <c r="AA2245" s="166">
        <f t="shared" si="10074"/>
        <v>0</v>
      </c>
      <c r="AB2245" s="166">
        <f t="shared" si="10074"/>
        <v>0</v>
      </c>
      <c r="AC2245" s="166">
        <f t="shared" si="10074"/>
        <v>0</v>
      </c>
      <c r="AD2245" s="166">
        <f t="shared" si="10074"/>
        <v>0</v>
      </c>
      <c r="AE2245" s="166">
        <f t="shared" si="10074"/>
        <v>0</v>
      </c>
      <c r="AF2245" s="166">
        <f t="shared" si="10074"/>
        <v>0</v>
      </c>
      <c r="AG2245" s="166">
        <f t="shared" si="10074"/>
        <v>0</v>
      </c>
      <c r="AH2245" s="166">
        <f t="shared" si="10074"/>
        <v>0</v>
      </c>
      <c r="AJ2245" s="166">
        <f t="shared" si="10057"/>
        <v>0</v>
      </c>
      <c r="AK2245" s="166">
        <f t="shared" si="10075"/>
        <v>0</v>
      </c>
      <c r="AL2245" s="166">
        <f t="shared" si="10075"/>
        <v>0</v>
      </c>
      <c r="AM2245" s="166">
        <f t="shared" si="10075"/>
        <v>0</v>
      </c>
      <c r="AN2245" s="166">
        <f t="shared" si="10075"/>
        <v>0</v>
      </c>
      <c r="AO2245" s="166">
        <f t="shared" si="10075"/>
        <v>0</v>
      </c>
      <c r="AP2245" s="166">
        <f t="shared" si="10075"/>
        <v>0</v>
      </c>
      <c r="AQ2245" s="166">
        <f t="shared" si="10075"/>
        <v>0</v>
      </c>
      <c r="AR2245" s="166">
        <f t="shared" si="10075"/>
        <v>0</v>
      </c>
      <c r="AS2245" s="166">
        <f t="shared" si="10075"/>
        <v>0</v>
      </c>
      <c r="AT2245" s="166">
        <f t="shared" si="10075"/>
        <v>0</v>
      </c>
      <c r="AU2245" s="166">
        <f t="shared" si="10075"/>
        <v>0</v>
      </c>
      <c r="AW2245" s="166">
        <f t="shared" si="10076"/>
        <v>0</v>
      </c>
      <c r="AX2245" s="166">
        <f t="shared" si="10076"/>
        <v>0</v>
      </c>
      <c r="AY2245" s="166">
        <f t="shared" si="10076"/>
        <v>0</v>
      </c>
      <c r="AZ2245" s="166">
        <f t="shared" si="10076"/>
        <v>0</v>
      </c>
      <c r="BA2245" s="166">
        <f t="shared" si="10076"/>
        <v>0</v>
      </c>
      <c r="BB2245" s="166">
        <f t="shared" si="10076"/>
        <v>0</v>
      </c>
      <c r="BC2245" s="166">
        <f t="shared" si="10076"/>
        <v>0</v>
      </c>
      <c r="BD2245" s="166">
        <f t="shared" si="10076"/>
        <v>0</v>
      </c>
      <c r="BE2245" s="166">
        <f t="shared" si="10076"/>
        <v>0</v>
      </c>
      <c r="BF2245" s="166">
        <f t="shared" si="10076"/>
        <v>0</v>
      </c>
      <c r="BG2245" s="166">
        <f t="shared" si="10076"/>
        <v>0</v>
      </c>
      <c r="BH2245" s="166">
        <f t="shared" si="10076"/>
        <v>0</v>
      </c>
    </row>
    <row r="2246" spans="1:61" ht="15.75" x14ac:dyDescent="0.25">
      <c r="B2246" s="86" t="s">
        <v>161</v>
      </c>
      <c r="C2246" s="86"/>
      <c r="E2246" s="141"/>
      <c r="I2246" s="191">
        <f t="shared" ref="I2246:U2246" si="10079">SUM(I2056:I2245)</f>
        <v>0</v>
      </c>
      <c r="J2246" s="196">
        <f t="shared" si="10079"/>
        <v>0</v>
      </c>
      <c r="K2246" s="196">
        <f t="shared" si="10079"/>
        <v>0</v>
      </c>
      <c r="L2246" s="196">
        <f t="shared" si="10079"/>
        <v>0</v>
      </c>
      <c r="M2246" s="196">
        <f t="shared" si="10079"/>
        <v>0</v>
      </c>
      <c r="N2246" s="196">
        <f t="shared" si="10079"/>
        <v>13652.689999999999</v>
      </c>
      <c r="O2246" s="196">
        <f t="shared" si="10079"/>
        <v>39135.120000000003</v>
      </c>
      <c r="P2246" s="196">
        <f t="shared" si="10079"/>
        <v>209895.97000000003</v>
      </c>
      <c r="Q2246" s="196">
        <f t="shared" si="10079"/>
        <v>582930.40999999992</v>
      </c>
      <c r="R2246" s="196">
        <f t="shared" si="10079"/>
        <v>1349801.9599999995</v>
      </c>
      <c r="S2246" s="196">
        <f t="shared" si="10079"/>
        <v>1984609.3199999991</v>
      </c>
      <c r="T2246" s="196">
        <f t="shared" si="10079"/>
        <v>3075000.6300000018</v>
      </c>
      <c r="U2246" s="196">
        <f t="shared" si="10079"/>
        <v>3798471.2800000012</v>
      </c>
      <c r="W2246" s="196">
        <f t="shared" ref="W2246:AH2246" si="10080">SUM(W2056:W2245)</f>
        <v>4653070.07</v>
      </c>
      <c r="X2246" s="196">
        <f t="shared" si="10080"/>
        <v>5780222.7640200024</v>
      </c>
      <c r="Y2246" s="196">
        <f t="shared" si="10080"/>
        <v>7302955.2363400031</v>
      </c>
      <c r="Z2246" s="196">
        <f t="shared" si="10080"/>
        <v>8483186.7386600003</v>
      </c>
      <c r="AA2246" s="196">
        <f t="shared" si="10080"/>
        <v>10546305.820980005</v>
      </c>
      <c r="AB2246" s="196">
        <f t="shared" si="10080"/>
        <v>12095214.303300004</v>
      </c>
      <c r="AC2246" s="196">
        <f t="shared" si="10080"/>
        <v>12896405.255620006</v>
      </c>
      <c r="AD2246" s="196">
        <f t="shared" si="10080"/>
        <v>14290617.600060001</v>
      </c>
      <c r="AE2246" s="196">
        <f t="shared" si="10080"/>
        <v>15560553.424500002</v>
      </c>
      <c r="AF2246" s="196">
        <f t="shared" si="10080"/>
        <v>17675913.818940002</v>
      </c>
      <c r="AG2246" s="196">
        <f t="shared" si="10080"/>
        <v>19682128.145548332</v>
      </c>
      <c r="AH2246" s="196">
        <f t="shared" si="10080"/>
        <v>21108607.332156666</v>
      </c>
      <c r="AJ2246" s="196">
        <f t="shared" ref="AJ2246:AU2246" si="10081">SUM(AJ2056:AJ2245)</f>
        <v>21423567.732725002</v>
      </c>
      <c r="AK2246" s="196">
        <f t="shared" si="10081"/>
        <v>21661614.812186666</v>
      </c>
      <c r="AL2246" s="196">
        <f t="shared" si="10081"/>
        <v>23838794.662345007</v>
      </c>
      <c r="AM2246" s="196">
        <f t="shared" si="10081"/>
        <v>28219071.205642007</v>
      </c>
      <c r="AN2246" s="196">
        <f t="shared" si="10081"/>
        <v>30619644.585188992</v>
      </c>
      <c r="AO2246" s="196">
        <f t="shared" si="10081"/>
        <v>33150324.574287999</v>
      </c>
      <c r="AP2246" s="196">
        <f t="shared" si="10081"/>
        <v>36395694.985013992</v>
      </c>
      <c r="AQ2246" s="196">
        <f t="shared" si="10081"/>
        <v>38734326.161523342</v>
      </c>
      <c r="AR2246" s="196">
        <f t="shared" si="10081"/>
        <v>41677270.470532671</v>
      </c>
      <c r="AS2246" s="196">
        <f t="shared" si="10081"/>
        <v>49597509.967544012</v>
      </c>
      <c r="AT2246" s="196">
        <f t="shared" si="10081"/>
        <v>51561904.094942003</v>
      </c>
      <c r="AU2246" s="196">
        <f t="shared" si="10081"/>
        <v>53455400.692340001</v>
      </c>
      <c r="AW2246" s="196">
        <f t="shared" ref="AW2246:BH2246" si="10082">SUM(AW2056:AW2245)</f>
        <v>54794425.09877371</v>
      </c>
      <c r="AX2246" s="196">
        <f t="shared" si="10082"/>
        <v>56786547.603987083</v>
      </c>
      <c r="AY2246" s="196">
        <f t="shared" si="10082"/>
        <v>59167757.72788848</v>
      </c>
      <c r="AZ2246" s="196">
        <f t="shared" si="10082"/>
        <v>61963009.226879835</v>
      </c>
      <c r="BA2246" s="196">
        <f t="shared" si="10082"/>
        <v>64757890.732537873</v>
      </c>
      <c r="BB2246" s="196">
        <f t="shared" si="10082"/>
        <v>67475881.234862581</v>
      </c>
      <c r="BC2246" s="196">
        <f t="shared" si="10082"/>
        <v>69948500.230520636</v>
      </c>
      <c r="BD2246" s="196">
        <f t="shared" si="10082"/>
        <v>72674105.226178646</v>
      </c>
      <c r="BE2246" s="196">
        <f t="shared" si="10082"/>
        <v>75838827.225170061</v>
      </c>
      <c r="BF2246" s="196">
        <f t="shared" si="10082"/>
        <v>78450516.237357765</v>
      </c>
      <c r="BG2246" s="196">
        <f t="shared" si="10082"/>
        <v>80973730.2528788</v>
      </c>
      <c r="BH2246" s="196">
        <f t="shared" si="10082"/>
        <v>82281572.165866509</v>
      </c>
      <c r="BI2246" s="179"/>
    </row>
    <row r="2247" spans="1:61" x14ac:dyDescent="0.2">
      <c r="E2247" s="141"/>
      <c r="I2247" s="179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AJ2247" s="179"/>
    </row>
    <row r="2248" spans="1:61" ht="21" x14ac:dyDescent="0.35">
      <c r="A2248" s="1"/>
      <c r="B2248" s="195" t="s">
        <v>18</v>
      </c>
      <c r="C2248" s="1"/>
      <c r="D2248" s="1"/>
      <c r="E2248" s="1"/>
      <c r="F2248" s="1"/>
      <c r="G2248" s="1"/>
      <c r="H2248" s="1"/>
      <c r="I2248" s="190" t="s">
        <v>166</v>
      </c>
      <c r="J2248" s="83" t="s">
        <v>87</v>
      </c>
      <c r="K2248" s="83" t="s">
        <v>88</v>
      </c>
      <c r="L2248" s="83" t="s">
        <v>89</v>
      </c>
      <c r="M2248" s="83" t="s">
        <v>90</v>
      </c>
      <c r="N2248" s="83" t="s">
        <v>48</v>
      </c>
      <c r="O2248" s="83" t="s">
        <v>91</v>
      </c>
      <c r="P2248" s="83" t="s">
        <v>92</v>
      </c>
      <c r="Q2248" s="83" t="s">
        <v>93</v>
      </c>
      <c r="R2248" s="83" t="s">
        <v>94</v>
      </c>
      <c r="S2248" s="83" t="s">
        <v>95</v>
      </c>
      <c r="T2248" s="83" t="s">
        <v>96</v>
      </c>
      <c r="U2248" s="83" t="s">
        <v>97</v>
      </c>
      <c r="V2248" s="197" t="s">
        <v>4</v>
      </c>
      <c r="W2248" s="83" t="s">
        <v>87</v>
      </c>
      <c r="X2248" s="83" t="s">
        <v>88</v>
      </c>
      <c r="Y2248" s="83" t="s">
        <v>89</v>
      </c>
      <c r="Z2248" s="83" t="s">
        <v>90</v>
      </c>
      <c r="AA2248" s="83" t="s">
        <v>48</v>
      </c>
      <c r="AB2248" s="83" t="s">
        <v>91</v>
      </c>
      <c r="AC2248" s="83" t="s">
        <v>92</v>
      </c>
      <c r="AD2248" s="83" t="s">
        <v>93</v>
      </c>
      <c r="AE2248" s="83" t="s">
        <v>94</v>
      </c>
      <c r="AF2248" s="83" t="s">
        <v>95</v>
      </c>
      <c r="AG2248" s="83" t="s">
        <v>96</v>
      </c>
      <c r="AH2248" s="83" t="s">
        <v>97</v>
      </c>
      <c r="AI2248" s="197" t="s">
        <v>4</v>
      </c>
      <c r="AJ2248" s="83" t="s">
        <v>87</v>
      </c>
      <c r="AK2248" s="83" t="s">
        <v>88</v>
      </c>
      <c r="AL2248" s="83" t="s">
        <v>89</v>
      </c>
      <c r="AM2248" s="83" t="s">
        <v>90</v>
      </c>
      <c r="AN2248" s="83" t="s">
        <v>48</v>
      </c>
      <c r="AO2248" s="83" t="s">
        <v>91</v>
      </c>
      <c r="AP2248" s="83" t="s">
        <v>92</v>
      </c>
      <c r="AQ2248" s="83" t="s">
        <v>93</v>
      </c>
      <c r="AR2248" s="83" t="s">
        <v>94</v>
      </c>
      <c r="AS2248" s="83" t="s">
        <v>95</v>
      </c>
      <c r="AT2248" s="83" t="s">
        <v>96</v>
      </c>
      <c r="AU2248" s="83" t="s">
        <v>97</v>
      </c>
      <c r="AV2248" s="197" t="s">
        <v>4</v>
      </c>
      <c r="AW2248" s="83" t="s">
        <v>87</v>
      </c>
      <c r="AX2248" s="83" t="s">
        <v>88</v>
      </c>
      <c r="AY2248" s="83" t="s">
        <v>89</v>
      </c>
      <c r="AZ2248" s="83" t="s">
        <v>90</v>
      </c>
      <c r="BA2248" s="83" t="s">
        <v>48</v>
      </c>
      <c r="BB2248" s="83" t="s">
        <v>91</v>
      </c>
      <c r="BC2248" s="83" t="s">
        <v>92</v>
      </c>
      <c r="BD2248" s="83" t="s">
        <v>93</v>
      </c>
      <c r="BE2248" s="83" t="s">
        <v>94</v>
      </c>
      <c r="BF2248" s="83" t="s">
        <v>95</v>
      </c>
      <c r="BG2248" s="83" t="s">
        <v>96</v>
      </c>
      <c r="BH2248" s="83" t="s">
        <v>97</v>
      </c>
      <c r="BI2248" s="197" t="s">
        <v>4</v>
      </c>
    </row>
    <row r="2249" spans="1:61" ht="15.75" outlineLevel="1" x14ac:dyDescent="0.25">
      <c r="A2249" s="2">
        <f t="shared" ref="A2249:E2258" si="10083">A2056</f>
        <v>1</v>
      </c>
      <c r="B2249" s="86" t="str">
        <f t="shared" si="10083"/>
        <v>PRE-09580</v>
      </c>
      <c r="C2249" s="86" t="str">
        <f t="shared" si="10083"/>
        <v>SPP FH - E Winterhaven 13308</v>
      </c>
      <c r="D2249" s="2" t="str">
        <f t="shared" si="10083"/>
        <v>PRE-09580.1</v>
      </c>
      <c r="E2249" s="141" t="str">
        <f t="shared" si="10083"/>
        <v>SPP FH - E Winterhaven 13308 - OH Feed</v>
      </c>
      <c r="I2249" s="178">
        <v>0</v>
      </c>
      <c r="J2249" s="166">
        <f t="shared" ref="J2249:J2280" si="10084">ROUND((I2056+J2056)/2,2)</f>
        <v>0</v>
      </c>
      <c r="K2249" s="166">
        <f t="shared" ref="K2249:U2249" si="10085">ROUND((J2056+K2056)/2,2)</f>
        <v>0</v>
      </c>
      <c r="L2249" s="166">
        <f t="shared" si="10085"/>
        <v>0</v>
      </c>
      <c r="M2249" s="166">
        <f t="shared" si="10085"/>
        <v>0</v>
      </c>
      <c r="N2249" s="166">
        <f t="shared" si="10085"/>
        <v>1000.15</v>
      </c>
      <c r="O2249" s="166">
        <f t="shared" si="10085"/>
        <v>4419.21</v>
      </c>
      <c r="P2249" s="166">
        <f t="shared" si="10085"/>
        <v>37392.74</v>
      </c>
      <c r="Q2249" s="166">
        <f t="shared" si="10085"/>
        <v>74663.28</v>
      </c>
      <c r="R2249" s="166">
        <f t="shared" si="10085"/>
        <v>305525.26</v>
      </c>
      <c r="S2249" s="166">
        <f t="shared" si="10085"/>
        <v>531543.22</v>
      </c>
      <c r="T2249" s="166">
        <f t="shared" si="10085"/>
        <v>535173.09</v>
      </c>
      <c r="U2249" s="166">
        <f t="shared" si="10085"/>
        <v>538240.47</v>
      </c>
      <c r="V2249" s="198">
        <f t="shared" ref="V2249:V2367" si="10086">SUM(J2249:U2249)</f>
        <v>2027957.42</v>
      </c>
      <c r="W2249" s="166">
        <f t="shared" ref="W2249:W2280" si="10087">ROUND((U2056+W2056)/2,2)</f>
        <v>552932.86</v>
      </c>
      <c r="X2249" s="166">
        <f t="shared" ref="X2249:AH2249" si="10088">ROUND((W2056+X2056)/2,2)</f>
        <v>628977.68999999994</v>
      </c>
      <c r="Y2249" s="166">
        <f t="shared" si="10088"/>
        <v>722276.76</v>
      </c>
      <c r="Z2249" s="166">
        <f t="shared" si="10088"/>
        <v>757084.93</v>
      </c>
      <c r="AA2249" s="166">
        <f t="shared" si="10088"/>
        <v>897353.04</v>
      </c>
      <c r="AB2249" s="166">
        <f t="shared" si="10088"/>
        <v>1081120.49</v>
      </c>
      <c r="AC2249" s="166">
        <f t="shared" si="10088"/>
        <v>1164173.21</v>
      </c>
      <c r="AD2249" s="166">
        <f t="shared" si="10088"/>
        <v>1231708.29</v>
      </c>
      <c r="AE2249" s="166">
        <f t="shared" si="10088"/>
        <v>1230774.49</v>
      </c>
      <c r="AF2249" s="166">
        <f t="shared" si="10088"/>
        <v>1281794.52</v>
      </c>
      <c r="AG2249" s="166">
        <f t="shared" si="10088"/>
        <v>1354245.7</v>
      </c>
      <c r="AH2249" s="166">
        <f t="shared" si="10088"/>
        <v>1351100.17</v>
      </c>
      <c r="AI2249" s="198">
        <f t="shared" ref="AI2249:AI2367" si="10089">SUM(W2249:AH2249)</f>
        <v>12253542.149999999</v>
      </c>
      <c r="AJ2249" s="166">
        <f t="shared" ref="AJ2249" si="10090">ROUND((AH2056+AJ2056)/2,2)</f>
        <v>1359609.97</v>
      </c>
      <c r="AK2249" s="166">
        <f t="shared" ref="AK2249" si="10091">ROUND((AJ2056+AK2056)/2,2)</f>
        <v>1359609.97</v>
      </c>
      <c r="AL2249" s="166">
        <f t="shared" ref="AL2249:AU2249" si="10092">ROUND((AK2056+AL2056)/2,2)</f>
        <v>1359609.97</v>
      </c>
      <c r="AM2249" s="166">
        <f t="shared" si="10092"/>
        <v>1359609.97</v>
      </c>
      <c r="AN2249" s="166">
        <f t="shared" si="10092"/>
        <v>1359609.97</v>
      </c>
      <c r="AO2249" s="166">
        <f t="shared" si="10092"/>
        <v>1359609.97</v>
      </c>
      <c r="AP2249" s="166">
        <f t="shared" si="10092"/>
        <v>1359609.97</v>
      </c>
      <c r="AQ2249" s="166">
        <f t="shared" si="10092"/>
        <v>1364609.97</v>
      </c>
      <c r="AR2249" s="166">
        <f t="shared" si="10092"/>
        <v>1374609.97</v>
      </c>
      <c r="AS2249" s="166">
        <f t="shared" si="10092"/>
        <v>1384609.97</v>
      </c>
      <c r="AT2249" s="166">
        <f t="shared" si="10092"/>
        <v>1394609.97</v>
      </c>
      <c r="AU2249" s="166">
        <f t="shared" si="10092"/>
        <v>1404609.97</v>
      </c>
      <c r="AV2249" s="198">
        <f t="shared" ref="AV2249:AV2367" si="10093">SUM(AJ2249:AU2249)</f>
        <v>16440319.640000002</v>
      </c>
      <c r="AW2249" s="166">
        <f t="shared" ref="AW2249:AW2280" si="10094">ROUND((AU2056+AW2056)/2,2)</f>
        <v>1509609.97</v>
      </c>
      <c r="AX2249" s="166">
        <f t="shared" ref="AX2249:BH2249" si="10095">ROUND((AW2056+AX2056)/2,2)</f>
        <v>1709609.97</v>
      </c>
      <c r="AY2249" s="166">
        <f t="shared" si="10095"/>
        <v>1909609.97</v>
      </c>
      <c r="AZ2249" s="166">
        <f t="shared" si="10095"/>
        <v>2109609.9700000002</v>
      </c>
      <c r="BA2249" s="166">
        <f t="shared" si="10095"/>
        <v>2309609.9700000002</v>
      </c>
      <c r="BB2249" s="166">
        <f t="shared" si="10095"/>
        <v>2534609.9700000002</v>
      </c>
      <c r="BC2249" s="166">
        <f t="shared" si="10095"/>
        <v>2686462.97</v>
      </c>
      <c r="BD2249" s="166">
        <f t="shared" si="10095"/>
        <v>2713315.97</v>
      </c>
      <c r="BE2249" s="166">
        <f t="shared" si="10095"/>
        <v>2713315.97</v>
      </c>
      <c r="BF2249" s="166">
        <f t="shared" si="10095"/>
        <v>2710806.15</v>
      </c>
      <c r="BG2249" s="166">
        <f t="shared" si="10095"/>
        <v>2705786.51</v>
      </c>
      <c r="BH2249" s="166">
        <f t="shared" si="10095"/>
        <v>2700766.88</v>
      </c>
      <c r="BI2249" s="198">
        <f t="shared" ref="BI2249:BI2331" si="10096">SUM(AW2249:BH2249)</f>
        <v>28313114.27</v>
      </c>
    </row>
    <row r="2250" spans="1:61" ht="15.75" outlineLevel="1" x14ac:dyDescent="0.25">
      <c r="A2250" s="2">
        <f t="shared" si="10083"/>
        <v>1</v>
      </c>
      <c r="B2250" s="86" t="str">
        <f t="shared" si="10083"/>
        <v>PRE-09580</v>
      </c>
      <c r="C2250" s="86" t="str">
        <f t="shared" si="10083"/>
        <v>SPP FH - E Winterhaven 13308</v>
      </c>
      <c r="D2250" s="2" t="str">
        <f t="shared" si="10083"/>
        <v>A2769355</v>
      </c>
      <c r="E2250" s="141" t="str">
        <f t="shared" si="10083"/>
        <v>SPP FH - E Winterhaven 13308 - OCR</v>
      </c>
      <c r="I2250" s="178">
        <v>0</v>
      </c>
      <c r="J2250" s="166">
        <f t="shared" si="10084"/>
        <v>0</v>
      </c>
      <c r="K2250" s="166">
        <f t="shared" ref="K2250:U2250" si="10097">ROUND((J2057+K2057)/2,2)</f>
        <v>0</v>
      </c>
      <c r="L2250" s="166">
        <f t="shared" si="10097"/>
        <v>0</v>
      </c>
      <c r="M2250" s="166">
        <f t="shared" si="10097"/>
        <v>0</v>
      </c>
      <c r="N2250" s="166">
        <f t="shared" si="10097"/>
        <v>0</v>
      </c>
      <c r="O2250" s="166">
        <f t="shared" si="10097"/>
        <v>0</v>
      </c>
      <c r="P2250" s="166">
        <f t="shared" si="10097"/>
        <v>0</v>
      </c>
      <c r="Q2250" s="166">
        <f t="shared" si="10097"/>
        <v>0</v>
      </c>
      <c r="R2250" s="166">
        <f t="shared" si="10097"/>
        <v>0</v>
      </c>
      <c r="S2250" s="166">
        <f t="shared" si="10097"/>
        <v>0</v>
      </c>
      <c r="T2250" s="166">
        <f t="shared" si="10097"/>
        <v>0</v>
      </c>
      <c r="U2250" s="166">
        <f t="shared" si="10097"/>
        <v>0</v>
      </c>
      <c r="V2250" s="198">
        <f t="shared" ref="V2250" si="10098">SUM(J2250:U2250)</f>
        <v>0</v>
      </c>
      <c r="W2250" s="166">
        <f t="shared" si="10087"/>
        <v>6532.96</v>
      </c>
      <c r="X2250" s="166">
        <f t="shared" ref="X2250:AH2250" si="10099">ROUND((W2057+X2057)/2,2)</f>
        <v>14839.1</v>
      </c>
      <c r="Y2250" s="166">
        <f t="shared" si="10099"/>
        <v>16612.27</v>
      </c>
      <c r="Z2250" s="166">
        <f t="shared" si="10099"/>
        <v>16612.27</v>
      </c>
      <c r="AA2250" s="166">
        <f t="shared" si="10099"/>
        <v>16612.27</v>
      </c>
      <c r="AB2250" s="166">
        <f t="shared" si="10099"/>
        <v>16612.27</v>
      </c>
      <c r="AC2250" s="166">
        <f t="shared" si="10099"/>
        <v>16832.11</v>
      </c>
      <c r="AD2250" s="166">
        <f t="shared" si="10099"/>
        <v>16950.349999999999</v>
      </c>
      <c r="AE2250" s="166">
        <f t="shared" si="10099"/>
        <v>16747.150000000001</v>
      </c>
      <c r="AF2250" s="166">
        <f t="shared" si="10099"/>
        <v>16543.95</v>
      </c>
      <c r="AG2250" s="166">
        <f t="shared" si="10099"/>
        <v>16340.75</v>
      </c>
      <c r="AH2250" s="166">
        <f t="shared" si="10099"/>
        <v>16137.55</v>
      </c>
      <c r="AI2250" s="198">
        <f t="shared" ref="AI2250" si="10100">SUM(W2250:AH2250)</f>
        <v>187373</v>
      </c>
      <c r="AJ2250" s="166">
        <f t="shared" ref="AJ2250:AJ2313" si="10101">ROUND((AH2057+AJ2057)/2,2)</f>
        <v>15934.35</v>
      </c>
      <c r="AK2250" s="166">
        <f t="shared" ref="AK2250:AK2313" si="10102">ROUND((AJ2057+AK2057)/2,2)</f>
        <v>15731.15</v>
      </c>
      <c r="AL2250" s="166">
        <f t="shared" ref="AL2250:AU2250" si="10103">ROUND((AK2057+AL2057)/2,2)</f>
        <v>15527.95</v>
      </c>
      <c r="AM2250" s="166">
        <f t="shared" si="10103"/>
        <v>15324.75</v>
      </c>
      <c r="AN2250" s="166">
        <f t="shared" si="10103"/>
        <v>15121.55</v>
      </c>
      <c r="AO2250" s="166">
        <f t="shared" si="10103"/>
        <v>14918.35</v>
      </c>
      <c r="AP2250" s="166">
        <f t="shared" si="10103"/>
        <v>14715.15</v>
      </c>
      <c r="AQ2250" s="166">
        <f t="shared" si="10103"/>
        <v>14511.95</v>
      </c>
      <c r="AR2250" s="166">
        <f t="shared" si="10103"/>
        <v>14308.75</v>
      </c>
      <c r="AS2250" s="166">
        <f t="shared" si="10103"/>
        <v>14105.55</v>
      </c>
      <c r="AT2250" s="166">
        <f t="shared" si="10103"/>
        <v>13902.35</v>
      </c>
      <c r="AU2250" s="166">
        <f t="shared" si="10103"/>
        <v>13699.15</v>
      </c>
      <c r="AV2250" s="198">
        <f t="shared" ref="AV2250" si="10104">SUM(AJ2250:AU2250)</f>
        <v>177801</v>
      </c>
      <c r="AW2250" s="166">
        <f t="shared" si="10094"/>
        <v>13495.95</v>
      </c>
      <c r="AX2250" s="166">
        <f t="shared" ref="AX2250:BH2250" si="10105">ROUND((AW2057+AX2057)/2,2)</f>
        <v>13292.75</v>
      </c>
      <c r="AY2250" s="166">
        <f t="shared" si="10105"/>
        <v>13089.55</v>
      </c>
      <c r="AZ2250" s="166">
        <f t="shared" si="10105"/>
        <v>12886.35</v>
      </c>
      <c r="BA2250" s="166">
        <f t="shared" si="10105"/>
        <v>12683.15</v>
      </c>
      <c r="BB2250" s="166">
        <f t="shared" si="10105"/>
        <v>12479.95</v>
      </c>
      <c r="BC2250" s="166">
        <f t="shared" si="10105"/>
        <v>12276.75</v>
      </c>
      <c r="BD2250" s="166">
        <f t="shared" si="10105"/>
        <v>12073.55</v>
      </c>
      <c r="BE2250" s="166">
        <f t="shared" si="10105"/>
        <v>11870.35</v>
      </c>
      <c r="BF2250" s="166">
        <f t="shared" si="10105"/>
        <v>11667.15</v>
      </c>
      <c r="BG2250" s="166">
        <f t="shared" si="10105"/>
        <v>11463.95</v>
      </c>
      <c r="BH2250" s="166">
        <f t="shared" si="10105"/>
        <v>11260.75</v>
      </c>
      <c r="BI2250" s="198">
        <f t="shared" si="10096"/>
        <v>148540.20000000001</v>
      </c>
    </row>
    <row r="2251" spans="1:61" ht="15.75" outlineLevel="1" x14ac:dyDescent="0.25">
      <c r="A2251" s="2">
        <f t="shared" si="10083"/>
        <v>2</v>
      </c>
      <c r="B2251" s="86" t="str">
        <f t="shared" si="10083"/>
        <v>PRE-09600</v>
      </c>
      <c r="C2251" s="86" t="str">
        <f t="shared" si="10083"/>
        <v>SPP FH - Knights 13807</v>
      </c>
      <c r="D2251" s="2" t="str">
        <f t="shared" si="10083"/>
        <v>PRE-09600.1</v>
      </c>
      <c r="E2251" s="141" t="str">
        <f t="shared" si="10083"/>
        <v>SPP FH - Knights 13807 - OH Feeder</v>
      </c>
      <c r="I2251" s="178">
        <v>0</v>
      </c>
      <c r="J2251" s="166">
        <f t="shared" si="10084"/>
        <v>0</v>
      </c>
      <c r="K2251" s="166">
        <f t="shared" ref="K2251:U2251" si="10106">ROUND((J2058+K2058)/2,2)</f>
        <v>0</v>
      </c>
      <c r="L2251" s="166">
        <f t="shared" si="10106"/>
        <v>0</v>
      </c>
      <c r="M2251" s="166">
        <f t="shared" si="10106"/>
        <v>0</v>
      </c>
      <c r="N2251" s="166">
        <f t="shared" si="10106"/>
        <v>2238.41</v>
      </c>
      <c r="O2251" s="166">
        <f t="shared" si="10106"/>
        <v>6968.75</v>
      </c>
      <c r="P2251" s="166">
        <f t="shared" si="10106"/>
        <v>11552.6</v>
      </c>
      <c r="Q2251" s="166">
        <f t="shared" si="10106"/>
        <v>14280.62</v>
      </c>
      <c r="R2251" s="166">
        <f t="shared" si="10106"/>
        <v>49243.6</v>
      </c>
      <c r="S2251" s="166">
        <f t="shared" si="10106"/>
        <v>143989.76999999999</v>
      </c>
      <c r="T2251" s="166">
        <f t="shared" si="10106"/>
        <v>557007.43000000005</v>
      </c>
      <c r="U2251" s="166">
        <f t="shared" si="10106"/>
        <v>1065492.76</v>
      </c>
      <c r="V2251" s="198">
        <f t="shared" si="10086"/>
        <v>1850773.94</v>
      </c>
      <c r="W2251" s="166">
        <f t="shared" si="10087"/>
        <v>1328723.1499999999</v>
      </c>
      <c r="X2251" s="166">
        <f t="shared" ref="X2251:AH2251" si="10107">ROUND((W2058+X2058)/2,2)</f>
        <v>1569745.26</v>
      </c>
      <c r="Y2251" s="166">
        <f t="shared" si="10107"/>
        <v>1838960.75</v>
      </c>
      <c r="Z2251" s="166">
        <f t="shared" si="10107"/>
        <v>1975749</v>
      </c>
      <c r="AA2251" s="166">
        <f t="shared" si="10107"/>
        <v>1980122.73</v>
      </c>
      <c r="AB2251" s="166">
        <f t="shared" si="10107"/>
        <v>1985298</v>
      </c>
      <c r="AC2251" s="166">
        <f t="shared" si="10107"/>
        <v>1987868.16</v>
      </c>
      <c r="AD2251" s="166">
        <f t="shared" si="10107"/>
        <v>1989768.48</v>
      </c>
      <c r="AE2251" s="166">
        <f t="shared" si="10107"/>
        <v>1989336.23</v>
      </c>
      <c r="AF2251" s="166">
        <f t="shared" si="10107"/>
        <v>1987531.23</v>
      </c>
      <c r="AG2251" s="166">
        <f t="shared" si="10107"/>
        <v>1985551.65</v>
      </c>
      <c r="AH2251" s="166">
        <f t="shared" si="10107"/>
        <v>1980995.89</v>
      </c>
      <c r="AI2251" s="198">
        <f t="shared" si="10089"/>
        <v>22599650.530000001</v>
      </c>
      <c r="AJ2251" s="166">
        <f t="shared" si="10101"/>
        <v>1976292.83</v>
      </c>
      <c r="AK2251" s="166">
        <f t="shared" si="10102"/>
        <v>1972018.3</v>
      </c>
      <c r="AL2251" s="166">
        <f t="shared" ref="AL2251:AU2251" si="10108">ROUND((AK2058+AL2058)/2,2)</f>
        <v>1967743.77</v>
      </c>
      <c r="AM2251" s="166">
        <f t="shared" si="10108"/>
        <v>1963469.24</v>
      </c>
      <c r="AN2251" s="166">
        <f t="shared" si="10108"/>
        <v>1959194.71</v>
      </c>
      <c r="AO2251" s="166">
        <f t="shared" si="10108"/>
        <v>1954920.18</v>
      </c>
      <c r="AP2251" s="166">
        <f t="shared" si="10108"/>
        <v>1950645.65</v>
      </c>
      <c r="AQ2251" s="166">
        <f t="shared" si="10108"/>
        <v>1946371.12</v>
      </c>
      <c r="AR2251" s="166">
        <f t="shared" si="10108"/>
        <v>1942096.59</v>
      </c>
      <c r="AS2251" s="166">
        <f t="shared" si="10108"/>
        <v>1937822.07</v>
      </c>
      <c r="AT2251" s="166">
        <f t="shared" si="10108"/>
        <v>1933547.54</v>
      </c>
      <c r="AU2251" s="166">
        <f t="shared" si="10108"/>
        <v>1929273.01</v>
      </c>
      <c r="AV2251" s="198">
        <f t="shared" si="10093"/>
        <v>23433395.010000002</v>
      </c>
      <c r="AW2251" s="166">
        <f t="shared" si="10094"/>
        <v>1949998.48</v>
      </c>
      <c r="AX2251" s="166">
        <f t="shared" ref="AX2251:BH2251" si="10109">ROUND((AW2058+AX2058)/2,2)</f>
        <v>1995677.7</v>
      </c>
      <c r="AY2251" s="166">
        <f t="shared" si="10109"/>
        <v>2066264.42</v>
      </c>
      <c r="AZ2251" s="166">
        <f t="shared" si="10109"/>
        <v>2211712.39</v>
      </c>
      <c r="BA2251" s="166">
        <f t="shared" si="10109"/>
        <v>2406882.86</v>
      </c>
      <c r="BB2251" s="166">
        <f t="shared" si="10109"/>
        <v>2601683.33</v>
      </c>
      <c r="BC2251" s="166">
        <f t="shared" si="10109"/>
        <v>2796113.8</v>
      </c>
      <c r="BD2251" s="166">
        <f t="shared" si="10109"/>
        <v>2990174.27</v>
      </c>
      <c r="BE2251" s="166">
        <f t="shared" si="10109"/>
        <v>3183864.74</v>
      </c>
      <c r="BF2251" s="166">
        <f t="shared" si="10109"/>
        <v>3327185.21</v>
      </c>
      <c r="BG2251" s="166">
        <f t="shared" si="10109"/>
        <v>3393904.18</v>
      </c>
      <c r="BH2251" s="166">
        <f t="shared" si="10109"/>
        <v>3410486.85</v>
      </c>
      <c r="BI2251" s="198">
        <f t="shared" si="10096"/>
        <v>32333948.230000004</v>
      </c>
    </row>
    <row r="2252" spans="1:61" ht="15.75" outlineLevel="1" x14ac:dyDescent="0.25">
      <c r="A2252" s="2">
        <f t="shared" si="10083"/>
        <v>2</v>
      </c>
      <c r="B2252" s="86" t="str">
        <f t="shared" si="10083"/>
        <v>PRE-09600</v>
      </c>
      <c r="C2252" s="86" t="str">
        <f t="shared" si="10083"/>
        <v>SPP FH - Knights 13807</v>
      </c>
      <c r="D2252" s="2" t="str">
        <f t="shared" si="10083"/>
        <v>A2769269</v>
      </c>
      <c r="E2252" s="141" t="str">
        <f t="shared" si="10083"/>
        <v>SPP FH - Knights 13807 - OCR</v>
      </c>
      <c r="I2252" s="178">
        <v>0</v>
      </c>
      <c r="J2252" s="166">
        <f t="shared" si="10084"/>
        <v>0</v>
      </c>
      <c r="K2252" s="166">
        <f t="shared" ref="K2252:U2252" si="10110">ROUND((J2059+K2059)/2,2)</f>
        <v>0</v>
      </c>
      <c r="L2252" s="166">
        <f t="shared" si="10110"/>
        <v>0</v>
      </c>
      <c r="M2252" s="166">
        <f t="shared" si="10110"/>
        <v>0</v>
      </c>
      <c r="N2252" s="166">
        <f t="shared" si="10110"/>
        <v>0</v>
      </c>
      <c r="O2252" s="166">
        <f t="shared" si="10110"/>
        <v>0</v>
      </c>
      <c r="P2252" s="166">
        <f t="shared" si="10110"/>
        <v>0</v>
      </c>
      <c r="Q2252" s="166">
        <f t="shared" si="10110"/>
        <v>0</v>
      </c>
      <c r="R2252" s="166">
        <f t="shared" si="10110"/>
        <v>0</v>
      </c>
      <c r="S2252" s="166">
        <f t="shared" si="10110"/>
        <v>0</v>
      </c>
      <c r="T2252" s="166">
        <f t="shared" si="10110"/>
        <v>0</v>
      </c>
      <c r="U2252" s="166">
        <f t="shared" si="10110"/>
        <v>0</v>
      </c>
      <c r="V2252" s="198">
        <f t="shared" ref="V2252" si="10111">SUM(J2252:U2252)</f>
        <v>0</v>
      </c>
      <c r="W2252" s="166">
        <f t="shared" si="10087"/>
        <v>1532.13</v>
      </c>
      <c r="X2252" s="166">
        <f t="shared" ref="X2252:AH2252" si="10112">ROUND((W2059+X2059)/2,2)</f>
        <v>9157.83</v>
      </c>
      <c r="Y2252" s="166">
        <f t="shared" si="10112"/>
        <v>15389.95</v>
      </c>
      <c r="Z2252" s="166">
        <f t="shared" si="10112"/>
        <v>15528.49</v>
      </c>
      <c r="AA2252" s="166">
        <f t="shared" si="10112"/>
        <v>15528.49</v>
      </c>
      <c r="AB2252" s="166">
        <f t="shared" si="10112"/>
        <v>15528.49</v>
      </c>
      <c r="AC2252" s="166">
        <f t="shared" si="10112"/>
        <v>15638.42</v>
      </c>
      <c r="AD2252" s="166">
        <f t="shared" si="10112"/>
        <v>15654.51</v>
      </c>
      <c r="AE2252" s="166">
        <f t="shared" si="10112"/>
        <v>15466.84</v>
      </c>
      <c r="AF2252" s="166">
        <f t="shared" si="10112"/>
        <v>15279.17</v>
      </c>
      <c r="AG2252" s="166">
        <f t="shared" si="10112"/>
        <v>15091.5</v>
      </c>
      <c r="AH2252" s="166">
        <f t="shared" si="10112"/>
        <v>14903.83</v>
      </c>
      <c r="AI2252" s="198">
        <f t="shared" ref="AI2252" si="10113">SUM(W2252:AH2252)</f>
        <v>164699.65</v>
      </c>
      <c r="AJ2252" s="166">
        <f t="shared" si="10101"/>
        <v>14716.16</v>
      </c>
      <c r="AK2252" s="166">
        <f t="shared" si="10102"/>
        <v>14528.49</v>
      </c>
      <c r="AL2252" s="166">
        <f t="shared" ref="AL2252:AU2252" si="10114">ROUND((AK2059+AL2059)/2,2)</f>
        <v>14340.82</v>
      </c>
      <c r="AM2252" s="166">
        <f t="shared" si="10114"/>
        <v>14153.15</v>
      </c>
      <c r="AN2252" s="166">
        <f t="shared" si="10114"/>
        <v>13965.48</v>
      </c>
      <c r="AO2252" s="166">
        <f t="shared" si="10114"/>
        <v>13777.81</v>
      </c>
      <c r="AP2252" s="166">
        <f t="shared" si="10114"/>
        <v>13590.14</v>
      </c>
      <c r="AQ2252" s="166">
        <f t="shared" si="10114"/>
        <v>13402.47</v>
      </c>
      <c r="AR2252" s="166">
        <f t="shared" si="10114"/>
        <v>13214.8</v>
      </c>
      <c r="AS2252" s="166">
        <f t="shared" si="10114"/>
        <v>13027.13</v>
      </c>
      <c r="AT2252" s="166">
        <f t="shared" si="10114"/>
        <v>12839.46</v>
      </c>
      <c r="AU2252" s="166">
        <f t="shared" si="10114"/>
        <v>12651.79</v>
      </c>
      <c r="AV2252" s="198">
        <f t="shared" ref="AV2252" si="10115">SUM(AJ2252:AU2252)</f>
        <v>164207.70000000001</v>
      </c>
      <c r="AW2252" s="166">
        <f t="shared" si="10094"/>
        <v>12464.12</v>
      </c>
      <c r="AX2252" s="166">
        <f t="shared" ref="AX2252:BH2252" si="10116">ROUND((AW2059+AX2059)/2,2)</f>
        <v>12276.45</v>
      </c>
      <c r="AY2252" s="166">
        <f t="shared" si="10116"/>
        <v>12088.78</v>
      </c>
      <c r="AZ2252" s="166">
        <f t="shared" si="10116"/>
        <v>11901.11</v>
      </c>
      <c r="BA2252" s="166">
        <f t="shared" si="10116"/>
        <v>11713.44</v>
      </c>
      <c r="BB2252" s="166">
        <f t="shared" si="10116"/>
        <v>11525.77</v>
      </c>
      <c r="BC2252" s="166">
        <f t="shared" si="10116"/>
        <v>11338.1</v>
      </c>
      <c r="BD2252" s="166">
        <f t="shared" si="10116"/>
        <v>11150.43</v>
      </c>
      <c r="BE2252" s="166">
        <f t="shared" si="10116"/>
        <v>10962.76</v>
      </c>
      <c r="BF2252" s="166">
        <f t="shared" si="10116"/>
        <v>10775.09</v>
      </c>
      <c r="BG2252" s="166">
        <f t="shared" si="10116"/>
        <v>10587.42</v>
      </c>
      <c r="BH2252" s="166">
        <f t="shared" si="10116"/>
        <v>10399.75</v>
      </c>
      <c r="BI2252" s="198">
        <f t="shared" si="10096"/>
        <v>137183.22</v>
      </c>
    </row>
    <row r="2253" spans="1:61" ht="15.75" outlineLevel="1" x14ac:dyDescent="0.25">
      <c r="A2253" s="2">
        <f t="shared" si="10083"/>
        <v>3</v>
      </c>
      <c r="B2253" s="86" t="str">
        <f t="shared" si="10083"/>
        <v>PRE-09601</v>
      </c>
      <c r="C2253" s="86" t="str">
        <f t="shared" si="10083"/>
        <v>SPP FH - Knights 13805</v>
      </c>
      <c r="D2253" s="2" t="str">
        <f t="shared" si="10083"/>
        <v>PRE-09601.1</v>
      </c>
      <c r="E2253" s="141" t="str">
        <f t="shared" si="10083"/>
        <v>SPP FH - Knights 13805 - OH Feeder</v>
      </c>
      <c r="I2253" s="178">
        <v>0</v>
      </c>
      <c r="J2253" s="166">
        <f t="shared" si="10084"/>
        <v>0</v>
      </c>
      <c r="K2253" s="166">
        <f t="shared" ref="K2253:U2253" si="10117">ROUND((J2060+K2060)/2,2)</f>
        <v>0</v>
      </c>
      <c r="L2253" s="166">
        <f t="shared" si="10117"/>
        <v>0</v>
      </c>
      <c r="M2253" s="166">
        <f t="shared" si="10117"/>
        <v>0</v>
      </c>
      <c r="N2253" s="166">
        <f t="shared" si="10117"/>
        <v>1698.65</v>
      </c>
      <c r="O2253" s="166">
        <f t="shared" si="10117"/>
        <v>5845.7</v>
      </c>
      <c r="P2253" s="166">
        <f t="shared" si="10117"/>
        <v>32947.86</v>
      </c>
      <c r="Q2253" s="166">
        <f t="shared" si="10117"/>
        <v>126195.8</v>
      </c>
      <c r="R2253" s="166">
        <f t="shared" si="10117"/>
        <v>254359.52</v>
      </c>
      <c r="S2253" s="166">
        <f t="shared" si="10117"/>
        <v>540536.87</v>
      </c>
      <c r="T2253" s="166">
        <f t="shared" si="10117"/>
        <v>776265.31</v>
      </c>
      <c r="U2253" s="166">
        <f t="shared" si="10117"/>
        <v>840267.08</v>
      </c>
      <c r="V2253" s="198">
        <f t="shared" si="10086"/>
        <v>2578116.79</v>
      </c>
      <c r="W2253" s="166">
        <f t="shared" si="10087"/>
        <v>906941.65</v>
      </c>
      <c r="X2253" s="166">
        <f t="shared" ref="X2253:AH2253" si="10118">ROUND((W2060+X2060)/2,2)</f>
        <v>978272.79</v>
      </c>
      <c r="Y2253" s="166">
        <f t="shared" si="10118"/>
        <v>1145516.57</v>
      </c>
      <c r="Z2253" s="166">
        <f t="shared" si="10118"/>
        <v>1265985.78</v>
      </c>
      <c r="AA2253" s="166">
        <f t="shared" si="10118"/>
        <v>1306940.2</v>
      </c>
      <c r="AB2253" s="166">
        <f t="shared" si="10118"/>
        <v>1315526.23</v>
      </c>
      <c r="AC2253" s="166">
        <f t="shared" si="10118"/>
        <v>1299434.55</v>
      </c>
      <c r="AD2253" s="166">
        <f t="shared" si="10118"/>
        <v>1308437.8799999999</v>
      </c>
      <c r="AE2253" s="166">
        <f t="shared" si="10118"/>
        <v>1317813.6299999999</v>
      </c>
      <c r="AF2253" s="166">
        <f t="shared" si="10118"/>
        <v>1326370.95</v>
      </c>
      <c r="AG2253" s="166">
        <f t="shared" si="10118"/>
        <v>1326355.49</v>
      </c>
      <c r="AH2253" s="166">
        <f t="shared" si="10118"/>
        <v>1321668.6499999999</v>
      </c>
      <c r="AI2253" s="198">
        <f t="shared" si="10089"/>
        <v>14819264.370000001</v>
      </c>
      <c r="AJ2253" s="166">
        <f t="shared" si="10101"/>
        <v>1321668.6499999999</v>
      </c>
      <c r="AK2253" s="166">
        <f t="shared" si="10102"/>
        <v>1321668.6499999999</v>
      </c>
      <c r="AL2253" s="166">
        <f t="shared" ref="AL2253:AU2253" si="10119">ROUND((AK2060+AL2060)/2,2)</f>
        <v>1321668.6499999999</v>
      </c>
      <c r="AM2253" s="166">
        <f t="shared" si="10119"/>
        <v>1320446.1000000001</v>
      </c>
      <c r="AN2253" s="166">
        <f t="shared" si="10119"/>
        <v>1318001.01</v>
      </c>
      <c r="AO2253" s="166">
        <f t="shared" si="10119"/>
        <v>1315555.92</v>
      </c>
      <c r="AP2253" s="166">
        <f t="shared" si="10119"/>
        <v>1313110.83</v>
      </c>
      <c r="AQ2253" s="166">
        <f t="shared" si="10119"/>
        <v>1310665.74</v>
      </c>
      <c r="AR2253" s="166">
        <f t="shared" si="10119"/>
        <v>1308220.6399999999</v>
      </c>
      <c r="AS2253" s="166">
        <f t="shared" si="10119"/>
        <v>1305775.55</v>
      </c>
      <c r="AT2253" s="166">
        <f t="shared" si="10119"/>
        <v>1303330.46</v>
      </c>
      <c r="AU2253" s="166">
        <f t="shared" si="10119"/>
        <v>1300885.3700000001</v>
      </c>
      <c r="AV2253" s="198">
        <f t="shared" si="10093"/>
        <v>15760997.57</v>
      </c>
      <c r="AW2253" s="166">
        <f t="shared" si="10094"/>
        <v>1298440.28</v>
      </c>
      <c r="AX2253" s="166">
        <f t="shared" ref="AX2253:BH2253" si="10120">ROUND((AW2060+AX2060)/2,2)</f>
        <v>1295995.18</v>
      </c>
      <c r="AY2253" s="166">
        <f t="shared" si="10120"/>
        <v>1293550.0900000001</v>
      </c>
      <c r="AZ2253" s="166">
        <f t="shared" si="10120"/>
        <v>1291105</v>
      </c>
      <c r="BA2253" s="166">
        <f t="shared" si="10120"/>
        <v>1288659.9099999999</v>
      </c>
      <c r="BB2253" s="166">
        <f t="shared" si="10120"/>
        <v>1286214.82</v>
      </c>
      <c r="BC2253" s="166">
        <f t="shared" si="10120"/>
        <v>1283769.72</v>
      </c>
      <c r="BD2253" s="166">
        <f t="shared" si="10120"/>
        <v>1281324.6299999999</v>
      </c>
      <c r="BE2253" s="166">
        <f t="shared" si="10120"/>
        <v>1278879.54</v>
      </c>
      <c r="BF2253" s="166">
        <f t="shared" si="10120"/>
        <v>1276434.45</v>
      </c>
      <c r="BG2253" s="166">
        <f t="shared" si="10120"/>
        <v>1273989.3600000001</v>
      </c>
      <c r="BH2253" s="166">
        <f t="shared" si="10120"/>
        <v>1271544.26</v>
      </c>
      <c r="BI2253" s="198">
        <f t="shared" si="10096"/>
        <v>15419907.239999996</v>
      </c>
    </row>
    <row r="2254" spans="1:61" ht="15.75" outlineLevel="1" x14ac:dyDescent="0.25">
      <c r="A2254" s="2">
        <f t="shared" si="10083"/>
        <v>3</v>
      </c>
      <c r="B2254" s="86" t="str">
        <f t="shared" si="10083"/>
        <v>PRE-09601</v>
      </c>
      <c r="C2254" s="86" t="str">
        <f t="shared" si="10083"/>
        <v>SPP FH - Knights 13805</v>
      </c>
      <c r="D2254" s="2" t="str">
        <f t="shared" si="10083"/>
        <v>A2763487</v>
      </c>
      <c r="E2254" s="141" t="str">
        <f t="shared" si="10083"/>
        <v>KNIG805A OCR#125028</v>
      </c>
      <c r="I2254" s="178">
        <v>0</v>
      </c>
      <c r="J2254" s="166">
        <f t="shared" si="10084"/>
        <v>0</v>
      </c>
      <c r="K2254" s="166">
        <f t="shared" ref="K2254:U2254" si="10121">ROUND((J2061+K2061)/2,2)</f>
        <v>0</v>
      </c>
      <c r="L2254" s="166">
        <f t="shared" si="10121"/>
        <v>0</v>
      </c>
      <c r="M2254" s="166">
        <f t="shared" si="10121"/>
        <v>0</v>
      </c>
      <c r="N2254" s="166">
        <f t="shared" si="10121"/>
        <v>0</v>
      </c>
      <c r="O2254" s="166">
        <f t="shared" si="10121"/>
        <v>0</v>
      </c>
      <c r="P2254" s="166">
        <f t="shared" si="10121"/>
        <v>0</v>
      </c>
      <c r="Q2254" s="166">
        <f t="shared" si="10121"/>
        <v>0</v>
      </c>
      <c r="R2254" s="166">
        <f t="shared" si="10121"/>
        <v>0</v>
      </c>
      <c r="S2254" s="166">
        <f t="shared" si="10121"/>
        <v>0</v>
      </c>
      <c r="T2254" s="166">
        <f t="shared" si="10121"/>
        <v>1828.41</v>
      </c>
      <c r="U2254" s="166">
        <f t="shared" si="10121"/>
        <v>3746.3</v>
      </c>
      <c r="V2254" s="198">
        <f t="shared" ref="V2254:V2255" si="10122">SUM(J2254:U2254)</f>
        <v>5574.71</v>
      </c>
      <c r="W2254" s="166">
        <f t="shared" si="10087"/>
        <v>3835.78</v>
      </c>
      <c r="X2254" s="166">
        <f t="shared" ref="X2254:AH2254" si="10123">ROUND((W2061+X2061)/2,2)</f>
        <v>4019.02</v>
      </c>
      <c r="Y2254" s="166">
        <f t="shared" si="10123"/>
        <v>5158.8999999999996</v>
      </c>
      <c r="Z2254" s="166">
        <f t="shared" si="10123"/>
        <v>6115.55</v>
      </c>
      <c r="AA2254" s="166">
        <f t="shared" si="10123"/>
        <v>6115.55</v>
      </c>
      <c r="AB2254" s="166">
        <f t="shared" si="10123"/>
        <v>6115.55</v>
      </c>
      <c r="AC2254" s="166">
        <f t="shared" si="10123"/>
        <v>6115.55</v>
      </c>
      <c r="AD2254" s="166">
        <f t="shared" si="10123"/>
        <v>6079.11</v>
      </c>
      <c r="AE2254" s="166">
        <f t="shared" si="10123"/>
        <v>6185.36</v>
      </c>
      <c r="AF2254" s="166">
        <f t="shared" si="10123"/>
        <v>6289.48</v>
      </c>
      <c r="AG2254" s="166">
        <f t="shared" si="10123"/>
        <v>6212.33</v>
      </c>
      <c r="AH2254" s="166">
        <f t="shared" si="10123"/>
        <v>6135.18</v>
      </c>
      <c r="AI2254" s="198">
        <f t="shared" ref="AI2254:AI2255" si="10124">SUM(W2254:AH2254)</f>
        <v>68377.360000000015</v>
      </c>
      <c r="AJ2254" s="166">
        <f t="shared" si="10101"/>
        <v>6058.03</v>
      </c>
      <c r="AK2254" s="166">
        <f t="shared" si="10102"/>
        <v>5980.88</v>
      </c>
      <c r="AL2254" s="166">
        <f t="shared" ref="AL2254:AU2254" si="10125">ROUND((AK2061+AL2061)/2,2)</f>
        <v>5903.73</v>
      </c>
      <c r="AM2254" s="166">
        <f t="shared" si="10125"/>
        <v>5826.58</v>
      </c>
      <c r="AN2254" s="166">
        <f t="shared" si="10125"/>
        <v>5749.43</v>
      </c>
      <c r="AO2254" s="166">
        <f t="shared" si="10125"/>
        <v>5672.28</v>
      </c>
      <c r="AP2254" s="166">
        <f t="shared" si="10125"/>
        <v>5595.13</v>
      </c>
      <c r="AQ2254" s="166">
        <f t="shared" si="10125"/>
        <v>5517.98</v>
      </c>
      <c r="AR2254" s="166">
        <f t="shared" si="10125"/>
        <v>5440.83</v>
      </c>
      <c r="AS2254" s="166">
        <f t="shared" si="10125"/>
        <v>5363.68</v>
      </c>
      <c r="AT2254" s="166">
        <f t="shared" si="10125"/>
        <v>5286.53</v>
      </c>
      <c r="AU2254" s="166">
        <f t="shared" si="10125"/>
        <v>5209.38</v>
      </c>
      <c r="AV2254" s="198">
        <f t="shared" ref="AV2254:AV2255" si="10126">SUM(AJ2254:AU2254)</f>
        <v>67604.459999999992</v>
      </c>
      <c r="AW2254" s="166">
        <f t="shared" si="10094"/>
        <v>5132.2299999999996</v>
      </c>
      <c r="AX2254" s="166">
        <f t="shared" ref="AX2254:BH2254" si="10127">ROUND((AW2061+AX2061)/2,2)</f>
        <v>5055.08</v>
      </c>
      <c r="AY2254" s="166">
        <f t="shared" si="10127"/>
        <v>4977.93</v>
      </c>
      <c r="AZ2254" s="166">
        <f t="shared" si="10127"/>
        <v>4900.78</v>
      </c>
      <c r="BA2254" s="166">
        <f t="shared" si="10127"/>
        <v>4823.63</v>
      </c>
      <c r="BB2254" s="166">
        <f t="shared" si="10127"/>
        <v>4746.4799999999996</v>
      </c>
      <c r="BC2254" s="166">
        <f t="shared" si="10127"/>
        <v>4669.33</v>
      </c>
      <c r="BD2254" s="166">
        <f t="shared" si="10127"/>
        <v>4592.18</v>
      </c>
      <c r="BE2254" s="166">
        <f t="shared" si="10127"/>
        <v>4515.03</v>
      </c>
      <c r="BF2254" s="166">
        <f t="shared" si="10127"/>
        <v>4437.88</v>
      </c>
      <c r="BG2254" s="166">
        <f t="shared" si="10127"/>
        <v>4360.7299999999996</v>
      </c>
      <c r="BH2254" s="166">
        <f t="shared" si="10127"/>
        <v>4283.58</v>
      </c>
      <c r="BI2254" s="198">
        <f t="shared" si="10096"/>
        <v>56494.86</v>
      </c>
    </row>
    <row r="2255" spans="1:61" ht="15.75" outlineLevel="1" x14ac:dyDescent="0.25">
      <c r="A2255" s="2">
        <f t="shared" si="10083"/>
        <v>3</v>
      </c>
      <c r="B2255" s="86" t="str">
        <f t="shared" si="10083"/>
        <v>PRE-09601</v>
      </c>
      <c r="C2255" s="86" t="str">
        <f t="shared" si="10083"/>
        <v>SPP FH - Knights 13805</v>
      </c>
      <c r="D2255" s="2" t="str">
        <f t="shared" si="10083"/>
        <v>A2763491</v>
      </c>
      <c r="E2255" s="141" t="str">
        <f t="shared" si="10083"/>
        <v>SPP FH - Knights 13805 - OCR</v>
      </c>
      <c r="I2255" s="178">
        <v>0</v>
      </c>
      <c r="J2255" s="166">
        <f t="shared" si="10084"/>
        <v>0</v>
      </c>
      <c r="K2255" s="166">
        <f t="shared" ref="K2255:U2255" si="10128">ROUND((J2062+K2062)/2,2)</f>
        <v>0</v>
      </c>
      <c r="L2255" s="166">
        <f t="shared" si="10128"/>
        <v>0</v>
      </c>
      <c r="M2255" s="166">
        <f t="shared" si="10128"/>
        <v>0</v>
      </c>
      <c r="N2255" s="166">
        <f t="shared" si="10128"/>
        <v>0</v>
      </c>
      <c r="O2255" s="166">
        <f t="shared" si="10128"/>
        <v>0</v>
      </c>
      <c r="P2255" s="166">
        <f t="shared" si="10128"/>
        <v>0</v>
      </c>
      <c r="Q2255" s="166">
        <f t="shared" si="10128"/>
        <v>0</v>
      </c>
      <c r="R2255" s="166">
        <f t="shared" si="10128"/>
        <v>0</v>
      </c>
      <c r="S2255" s="166">
        <f t="shared" si="10128"/>
        <v>0</v>
      </c>
      <c r="T2255" s="166">
        <f t="shared" si="10128"/>
        <v>1727.54</v>
      </c>
      <c r="U2255" s="166">
        <f t="shared" si="10128"/>
        <v>3544.57</v>
      </c>
      <c r="V2255" s="198">
        <f t="shared" si="10122"/>
        <v>5272.1100000000006</v>
      </c>
      <c r="W2255" s="166">
        <f t="shared" si="10087"/>
        <v>4166.5</v>
      </c>
      <c r="X2255" s="166">
        <f t="shared" ref="X2255:AH2255" si="10129">ROUND((W2062+X2062)/2,2)</f>
        <v>4906.75</v>
      </c>
      <c r="Y2255" s="166">
        <f t="shared" si="10129"/>
        <v>5648.45</v>
      </c>
      <c r="Z2255" s="166">
        <f t="shared" si="10129"/>
        <v>6182.33</v>
      </c>
      <c r="AA2255" s="166">
        <f t="shared" si="10129"/>
        <v>6182.33</v>
      </c>
      <c r="AB2255" s="166">
        <f t="shared" si="10129"/>
        <v>6182.33</v>
      </c>
      <c r="AC2255" s="166">
        <f t="shared" si="10129"/>
        <v>6182.33</v>
      </c>
      <c r="AD2255" s="166">
        <f t="shared" si="10129"/>
        <v>6523.62</v>
      </c>
      <c r="AE2255" s="166">
        <f t="shared" si="10129"/>
        <v>7003.14</v>
      </c>
      <c r="AF2255" s="166">
        <f t="shared" si="10129"/>
        <v>7098.32</v>
      </c>
      <c r="AG2255" s="166">
        <f t="shared" si="10129"/>
        <v>7012.24</v>
      </c>
      <c r="AH2255" s="166">
        <f t="shared" si="10129"/>
        <v>6926.16</v>
      </c>
      <c r="AI2255" s="198">
        <f t="shared" si="10124"/>
        <v>74014.500000000015</v>
      </c>
      <c r="AJ2255" s="166">
        <f t="shared" si="10101"/>
        <v>6840.08</v>
      </c>
      <c r="AK2255" s="166">
        <f t="shared" si="10102"/>
        <v>6754</v>
      </c>
      <c r="AL2255" s="166">
        <f t="shared" ref="AL2255:AU2255" si="10130">ROUND((AK2062+AL2062)/2,2)</f>
        <v>6667.92</v>
      </c>
      <c r="AM2255" s="166">
        <f t="shared" si="10130"/>
        <v>6581.84</v>
      </c>
      <c r="AN2255" s="166">
        <f t="shared" si="10130"/>
        <v>6495.76</v>
      </c>
      <c r="AO2255" s="166">
        <f t="shared" si="10130"/>
        <v>6409.68</v>
      </c>
      <c r="AP2255" s="166">
        <f t="shared" si="10130"/>
        <v>6323.6</v>
      </c>
      <c r="AQ2255" s="166">
        <f t="shared" si="10130"/>
        <v>6237.52</v>
      </c>
      <c r="AR2255" s="166">
        <f t="shared" si="10130"/>
        <v>6151.44</v>
      </c>
      <c r="AS2255" s="166">
        <f t="shared" si="10130"/>
        <v>6065.36</v>
      </c>
      <c r="AT2255" s="166">
        <f t="shared" si="10130"/>
        <v>5979.28</v>
      </c>
      <c r="AU2255" s="166">
        <f t="shared" si="10130"/>
        <v>5893.2</v>
      </c>
      <c r="AV2255" s="198">
        <f t="shared" si="10126"/>
        <v>76399.679999999993</v>
      </c>
      <c r="AW2255" s="166">
        <f t="shared" si="10094"/>
        <v>5807.12</v>
      </c>
      <c r="AX2255" s="166">
        <f t="shared" ref="AX2255:BH2255" si="10131">ROUND((AW2062+AX2062)/2,2)</f>
        <v>5721.04</v>
      </c>
      <c r="AY2255" s="166">
        <f t="shared" si="10131"/>
        <v>5634.96</v>
      </c>
      <c r="AZ2255" s="166">
        <f t="shared" si="10131"/>
        <v>5548.88</v>
      </c>
      <c r="BA2255" s="166">
        <f t="shared" si="10131"/>
        <v>5462.8</v>
      </c>
      <c r="BB2255" s="166">
        <f t="shared" si="10131"/>
        <v>5376.72</v>
      </c>
      <c r="BC2255" s="166">
        <f t="shared" si="10131"/>
        <v>5290.64</v>
      </c>
      <c r="BD2255" s="166">
        <f t="shared" si="10131"/>
        <v>5204.5600000000004</v>
      </c>
      <c r="BE2255" s="166">
        <f t="shared" si="10131"/>
        <v>5118.4799999999996</v>
      </c>
      <c r="BF2255" s="166">
        <f t="shared" si="10131"/>
        <v>5032.3999999999996</v>
      </c>
      <c r="BG2255" s="166">
        <f t="shared" si="10131"/>
        <v>4946.32</v>
      </c>
      <c r="BH2255" s="166">
        <f t="shared" si="10131"/>
        <v>4860.24</v>
      </c>
      <c r="BI2255" s="198">
        <f t="shared" si="10096"/>
        <v>64004.159999999996</v>
      </c>
    </row>
    <row r="2256" spans="1:61" ht="15.75" outlineLevel="1" x14ac:dyDescent="0.25">
      <c r="A2256" s="2">
        <f t="shared" si="10083"/>
        <v>3</v>
      </c>
      <c r="B2256" s="86" t="str">
        <f t="shared" si="10083"/>
        <v>PRE-09601</v>
      </c>
      <c r="C2256" s="86" t="str">
        <f t="shared" si="10083"/>
        <v>SPP FH - Knights 13805</v>
      </c>
      <c r="D2256" s="2" t="str">
        <f t="shared" si="10083"/>
        <v>A2763494</v>
      </c>
      <c r="E2256" s="141" t="str">
        <f t="shared" si="10083"/>
        <v>KNIG805C OCR#125084</v>
      </c>
      <c r="I2256" s="178">
        <v>0</v>
      </c>
      <c r="J2256" s="166">
        <f t="shared" si="10084"/>
        <v>0</v>
      </c>
      <c r="K2256" s="166">
        <f t="shared" ref="K2256:U2256" si="10132">ROUND((J2063+K2063)/2,2)</f>
        <v>0</v>
      </c>
      <c r="L2256" s="166">
        <f t="shared" si="10132"/>
        <v>0</v>
      </c>
      <c r="M2256" s="166">
        <f t="shared" si="10132"/>
        <v>0</v>
      </c>
      <c r="N2256" s="166">
        <f t="shared" si="10132"/>
        <v>0</v>
      </c>
      <c r="O2256" s="166">
        <f t="shared" si="10132"/>
        <v>0</v>
      </c>
      <c r="P2256" s="166">
        <f t="shared" si="10132"/>
        <v>0</v>
      </c>
      <c r="Q2256" s="166">
        <f t="shared" si="10132"/>
        <v>0</v>
      </c>
      <c r="R2256" s="166">
        <f t="shared" si="10132"/>
        <v>0</v>
      </c>
      <c r="S2256" s="166">
        <f t="shared" si="10132"/>
        <v>0</v>
      </c>
      <c r="T2256" s="166">
        <f t="shared" si="10132"/>
        <v>1755.15</v>
      </c>
      <c r="U2256" s="166">
        <f t="shared" si="10132"/>
        <v>3599.78</v>
      </c>
      <c r="V2256" s="198">
        <f t="shared" ref="V2256:V2258" si="10133">SUM(J2256:U2256)</f>
        <v>5354.93</v>
      </c>
      <c r="W2256" s="166">
        <f t="shared" si="10087"/>
        <v>3689.26</v>
      </c>
      <c r="X2256" s="166">
        <f t="shared" ref="X2256:AH2256" si="10134">ROUND((W2063+X2063)/2,2)</f>
        <v>4141.3599999999997</v>
      </c>
      <c r="Y2256" s="166">
        <f t="shared" si="10134"/>
        <v>4593.46</v>
      </c>
      <c r="Z2256" s="166">
        <f t="shared" si="10134"/>
        <v>4593.46</v>
      </c>
      <c r="AA2256" s="166">
        <f t="shared" si="10134"/>
        <v>4593.46</v>
      </c>
      <c r="AB2256" s="166">
        <f t="shared" si="10134"/>
        <v>4593.46</v>
      </c>
      <c r="AC2256" s="166">
        <f t="shared" si="10134"/>
        <v>4593.46</v>
      </c>
      <c r="AD2256" s="166">
        <f t="shared" si="10134"/>
        <v>4566.09</v>
      </c>
      <c r="AE2256" s="166">
        <f t="shared" si="10134"/>
        <v>4511.3500000000004</v>
      </c>
      <c r="AF2256" s="166">
        <f t="shared" si="10134"/>
        <v>4456.6099999999997</v>
      </c>
      <c r="AG2256" s="166">
        <f t="shared" si="10134"/>
        <v>4401.87</v>
      </c>
      <c r="AH2256" s="166">
        <f t="shared" si="10134"/>
        <v>4347.13</v>
      </c>
      <c r="AI2256" s="198">
        <f t="shared" ref="AI2256:AI2258" si="10135">SUM(W2256:AH2256)</f>
        <v>53080.969999999994</v>
      </c>
      <c r="AJ2256" s="166">
        <f t="shared" si="10101"/>
        <v>4292.3900000000003</v>
      </c>
      <c r="AK2256" s="166">
        <f t="shared" si="10102"/>
        <v>4237.6499999999996</v>
      </c>
      <c r="AL2256" s="166">
        <f t="shared" ref="AL2256:AU2256" si="10136">ROUND((AK2063+AL2063)/2,2)</f>
        <v>4182.91</v>
      </c>
      <c r="AM2256" s="166">
        <f t="shared" si="10136"/>
        <v>4128.17</v>
      </c>
      <c r="AN2256" s="166">
        <f t="shared" si="10136"/>
        <v>4073.43</v>
      </c>
      <c r="AO2256" s="166">
        <f t="shared" si="10136"/>
        <v>4018.69</v>
      </c>
      <c r="AP2256" s="166">
        <f t="shared" si="10136"/>
        <v>3963.95</v>
      </c>
      <c r="AQ2256" s="166">
        <f t="shared" si="10136"/>
        <v>3909.21</v>
      </c>
      <c r="AR2256" s="166">
        <f t="shared" si="10136"/>
        <v>3854.47</v>
      </c>
      <c r="AS2256" s="166">
        <f t="shared" si="10136"/>
        <v>3799.73</v>
      </c>
      <c r="AT2256" s="166">
        <f t="shared" si="10136"/>
        <v>3744.99</v>
      </c>
      <c r="AU2256" s="166">
        <f t="shared" si="10136"/>
        <v>3690.25</v>
      </c>
      <c r="AV2256" s="198">
        <f t="shared" ref="AV2256:AV2258" si="10137">SUM(AJ2256:AU2256)</f>
        <v>47895.840000000004</v>
      </c>
      <c r="AW2256" s="166">
        <f t="shared" si="10094"/>
        <v>3635.51</v>
      </c>
      <c r="AX2256" s="166">
        <f t="shared" ref="AX2256:BH2256" si="10138">ROUND((AW2063+AX2063)/2,2)</f>
        <v>3580.77</v>
      </c>
      <c r="AY2256" s="166">
        <f t="shared" si="10138"/>
        <v>3526.03</v>
      </c>
      <c r="AZ2256" s="166">
        <f t="shared" si="10138"/>
        <v>3471.29</v>
      </c>
      <c r="BA2256" s="166">
        <f t="shared" si="10138"/>
        <v>3416.55</v>
      </c>
      <c r="BB2256" s="166">
        <f t="shared" si="10138"/>
        <v>3361.81</v>
      </c>
      <c r="BC2256" s="166">
        <f t="shared" si="10138"/>
        <v>3307.07</v>
      </c>
      <c r="BD2256" s="166">
        <f t="shared" si="10138"/>
        <v>3252.33</v>
      </c>
      <c r="BE2256" s="166">
        <f t="shared" si="10138"/>
        <v>3197.59</v>
      </c>
      <c r="BF2256" s="166">
        <f t="shared" si="10138"/>
        <v>3142.85</v>
      </c>
      <c r="BG2256" s="166">
        <f t="shared" si="10138"/>
        <v>3088.11</v>
      </c>
      <c r="BH2256" s="166">
        <f t="shared" si="10138"/>
        <v>3033.37</v>
      </c>
      <c r="BI2256" s="198">
        <f t="shared" si="10096"/>
        <v>40013.280000000006</v>
      </c>
    </row>
    <row r="2257" spans="1:61" ht="15.75" outlineLevel="1" x14ac:dyDescent="0.25">
      <c r="A2257" s="2">
        <f t="shared" si="10083"/>
        <v>3</v>
      </c>
      <c r="B2257" s="86" t="str">
        <f t="shared" si="10083"/>
        <v>PRE-09601</v>
      </c>
      <c r="C2257" s="86" t="str">
        <f t="shared" si="10083"/>
        <v>SPP FH - Knights 13805</v>
      </c>
      <c r="D2257" s="2" t="str">
        <f t="shared" si="10083"/>
        <v>A2763495</v>
      </c>
      <c r="E2257" s="141" t="str">
        <f t="shared" si="10083"/>
        <v>SPP FH - Knights 13805 - OCR</v>
      </c>
      <c r="I2257" s="178">
        <v>0</v>
      </c>
      <c r="J2257" s="166">
        <f t="shared" si="10084"/>
        <v>0</v>
      </c>
      <c r="K2257" s="166">
        <f t="shared" ref="K2257:U2257" si="10139">ROUND((J2064+K2064)/2,2)</f>
        <v>0</v>
      </c>
      <c r="L2257" s="166">
        <f t="shared" si="10139"/>
        <v>0</v>
      </c>
      <c r="M2257" s="166">
        <f t="shared" si="10139"/>
        <v>0</v>
      </c>
      <c r="N2257" s="166">
        <f t="shared" si="10139"/>
        <v>0</v>
      </c>
      <c r="O2257" s="166">
        <f t="shared" si="10139"/>
        <v>0</v>
      </c>
      <c r="P2257" s="166">
        <f t="shared" si="10139"/>
        <v>0</v>
      </c>
      <c r="Q2257" s="166">
        <f t="shared" si="10139"/>
        <v>0</v>
      </c>
      <c r="R2257" s="166">
        <f t="shared" si="10139"/>
        <v>0</v>
      </c>
      <c r="S2257" s="166">
        <f t="shared" si="10139"/>
        <v>0</v>
      </c>
      <c r="T2257" s="166">
        <f t="shared" si="10139"/>
        <v>1828.41</v>
      </c>
      <c r="U2257" s="166">
        <f t="shared" si="10139"/>
        <v>3746.3</v>
      </c>
      <c r="V2257" s="198">
        <f t="shared" si="10133"/>
        <v>5574.71</v>
      </c>
      <c r="W2257" s="166">
        <f t="shared" si="10087"/>
        <v>4556.4799999999996</v>
      </c>
      <c r="X2257" s="166">
        <f t="shared" ref="X2257:AH2257" si="10140">ROUND((W2064+X2064)/2,2)</f>
        <v>5582.55</v>
      </c>
      <c r="Y2257" s="166">
        <f t="shared" si="10140"/>
        <v>5887.93</v>
      </c>
      <c r="Z2257" s="166">
        <f t="shared" si="10140"/>
        <v>5887.93</v>
      </c>
      <c r="AA2257" s="166">
        <f t="shared" si="10140"/>
        <v>5887.93</v>
      </c>
      <c r="AB2257" s="166">
        <f t="shared" si="10140"/>
        <v>5887.93</v>
      </c>
      <c r="AC2257" s="166">
        <f t="shared" si="10140"/>
        <v>5887.93</v>
      </c>
      <c r="AD2257" s="166">
        <f t="shared" si="10140"/>
        <v>6138.78</v>
      </c>
      <c r="AE2257" s="166">
        <f t="shared" si="10140"/>
        <v>6351.55</v>
      </c>
      <c r="AF2257" s="166">
        <f t="shared" si="10140"/>
        <v>6275.41</v>
      </c>
      <c r="AG2257" s="166">
        <f t="shared" si="10140"/>
        <v>6199.27</v>
      </c>
      <c r="AH2257" s="166">
        <f t="shared" si="10140"/>
        <v>6123.13</v>
      </c>
      <c r="AI2257" s="198">
        <f t="shared" si="10135"/>
        <v>70666.820000000007</v>
      </c>
      <c r="AJ2257" s="166">
        <f t="shared" si="10101"/>
        <v>6046.99</v>
      </c>
      <c r="AK2257" s="166">
        <f t="shared" si="10102"/>
        <v>5970.85</v>
      </c>
      <c r="AL2257" s="166">
        <f t="shared" ref="AL2257:AU2257" si="10141">ROUND((AK2064+AL2064)/2,2)</f>
        <v>5894.71</v>
      </c>
      <c r="AM2257" s="166">
        <f t="shared" si="10141"/>
        <v>5818.57</v>
      </c>
      <c r="AN2257" s="166">
        <f t="shared" si="10141"/>
        <v>5742.43</v>
      </c>
      <c r="AO2257" s="166">
        <f t="shared" si="10141"/>
        <v>5666.29</v>
      </c>
      <c r="AP2257" s="166">
        <f t="shared" si="10141"/>
        <v>5590.15</v>
      </c>
      <c r="AQ2257" s="166">
        <f t="shared" si="10141"/>
        <v>5514.01</v>
      </c>
      <c r="AR2257" s="166">
        <f t="shared" si="10141"/>
        <v>5437.87</v>
      </c>
      <c r="AS2257" s="166">
        <f t="shared" si="10141"/>
        <v>5361.73</v>
      </c>
      <c r="AT2257" s="166">
        <f t="shared" si="10141"/>
        <v>5285.59</v>
      </c>
      <c r="AU2257" s="166">
        <f t="shared" si="10141"/>
        <v>5209.45</v>
      </c>
      <c r="AV2257" s="198">
        <f t="shared" si="10137"/>
        <v>67538.64</v>
      </c>
      <c r="AW2257" s="166">
        <f t="shared" si="10094"/>
        <v>5133.3100000000004</v>
      </c>
      <c r="AX2257" s="166">
        <f t="shared" ref="AX2257:BH2257" si="10142">ROUND((AW2064+AX2064)/2,2)</f>
        <v>5057.17</v>
      </c>
      <c r="AY2257" s="166">
        <f t="shared" si="10142"/>
        <v>4981.03</v>
      </c>
      <c r="AZ2257" s="166">
        <f t="shared" si="10142"/>
        <v>4904.8900000000003</v>
      </c>
      <c r="BA2257" s="166">
        <f t="shared" si="10142"/>
        <v>4828.75</v>
      </c>
      <c r="BB2257" s="166">
        <f t="shared" si="10142"/>
        <v>4752.6099999999997</v>
      </c>
      <c r="BC2257" s="166">
        <f t="shared" si="10142"/>
        <v>4676.47</v>
      </c>
      <c r="BD2257" s="166">
        <f t="shared" si="10142"/>
        <v>4600.33</v>
      </c>
      <c r="BE2257" s="166">
        <f t="shared" si="10142"/>
        <v>4524.1899999999996</v>
      </c>
      <c r="BF2257" s="166">
        <f t="shared" si="10142"/>
        <v>4448.05</v>
      </c>
      <c r="BG2257" s="166">
        <f t="shared" si="10142"/>
        <v>4371.91</v>
      </c>
      <c r="BH2257" s="166">
        <f t="shared" si="10142"/>
        <v>4295.7700000000004</v>
      </c>
      <c r="BI2257" s="198">
        <f t="shared" si="10096"/>
        <v>56574.48000000001</v>
      </c>
    </row>
    <row r="2258" spans="1:61" ht="15.75" outlineLevel="1" x14ac:dyDescent="0.25">
      <c r="A2258" s="2">
        <f t="shared" si="10083"/>
        <v>3</v>
      </c>
      <c r="B2258" s="86" t="str">
        <f t="shared" si="10083"/>
        <v>PRE-09601</v>
      </c>
      <c r="C2258" s="86" t="str">
        <f t="shared" si="10083"/>
        <v>SPP FH - Knights 13805</v>
      </c>
      <c r="D2258" s="2" t="str">
        <f t="shared" si="10083"/>
        <v>A2772311</v>
      </c>
      <c r="E2258" s="141" t="str">
        <f t="shared" si="10083"/>
        <v>SPP FH - Knights 13805 - OCR</v>
      </c>
      <c r="I2258" s="178">
        <v>0</v>
      </c>
      <c r="J2258" s="166">
        <f t="shared" si="10084"/>
        <v>0</v>
      </c>
      <c r="K2258" s="166">
        <f t="shared" ref="K2258:U2258" si="10143">ROUND((J2065+K2065)/2,2)</f>
        <v>0</v>
      </c>
      <c r="L2258" s="166">
        <f t="shared" si="10143"/>
        <v>0</v>
      </c>
      <c r="M2258" s="166">
        <f t="shared" si="10143"/>
        <v>0</v>
      </c>
      <c r="N2258" s="166">
        <f t="shared" si="10143"/>
        <v>0</v>
      </c>
      <c r="O2258" s="166">
        <f t="shared" si="10143"/>
        <v>0</v>
      </c>
      <c r="P2258" s="166">
        <f t="shared" si="10143"/>
        <v>0</v>
      </c>
      <c r="Q2258" s="166">
        <f t="shared" si="10143"/>
        <v>0</v>
      </c>
      <c r="R2258" s="166">
        <f t="shared" si="10143"/>
        <v>0</v>
      </c>
      <c r="S2258" s="166">
        <f t="shared" si="10143"/>
        <v>0</v>
      </c>
      <c r="T2258" s="166">
        <f t="shared" si="10143"/>
        <v>0</v>
      </c>
      <c r="U2258" s="166">
        <f t="shared" si="10143"/>
        <v>0</v>
      </c>
      <c r="V2258" s="198">
        <f t="shared" si="10133"/>
        <v>0</v>
      </c>
      <c r="W2258" s="166">
        <f t="shared" si="10087"/>
        <v>0</v>
      </c>
      <c r="X2258" s="166">
        <f t="shared" ref="X2258:AH2258" si="10144">ROUND((W2065+X2065)/2,2)</f>
        <v>2383.48</v>
      </c>
      <c r="Y2258" s="166">
        <f t="shared" si="10144"/>
        <v>6416.58</v>
      </c>
      <c r="Z2258" s="166">
        <f t="shared" si="10144"/>
        <v>8066.19</v>
      </c>
      <c r="AA2258" s="166">
        <f t="shared" si="10144"/>
        <v>8066.19</v>
      </c>
      <c r="AB2258" s="166">
        <f t="shared" si="10144"/>
        <v>8066.19</v>
      </c>
      <c r="AC2258" s="166">
        <f t="shared" si="10144"/>
        <v>8066.19</v>
      </c>
      <c r="AD2258" s="166">
        <f t="shared" si="10144"/>
        <v>8317.0400000000009</v>
      </c>
      <c r="AE2258" s="166">
        <f t="shared" si="10144"/>
        <v>8516.83</v>
      </c>
      <c r="AF2258" s="166">
        <f t="shared" si="10144"/>
        <v>8414.73</v>
      </c>
      <c r="AG2258" s="166">
        <f t="shared" si="10144"/>
        <v>8312.6299999999992</v>
      </c>
      <c r="AH2258" s="166">
        <f t="shared" si="10144"/>
        <v>8210.5300000000007</v>
      </c>
      <c r="AI2258" s="198">
        <f t="shared" si="10135"/>
        <v>82836.58</v>
      </c>
      <c r="AJ2258" s="166">
        <f t="shared" si="10101"/>
        <v>8108.43</v>
      </c>
      <c r="AK2258" s="166">
        <f t="shared" si="10102"/>
        <v>8006.33</v>
      </c>
      <c r="AL2258" s="166">
        <f t="shared" ref="AL2258:AU2258" si="10145">ROUND((AK2065+AL2065)/2,2)</f>
        <v>7904.23</v>
      </c>
      <c r="AM2258" s="166">
        <f t="shared" si="10145"/>
        <v>7802.13</v>
      </c>
      <c r="AN2258" s="166">
        <f t="shared" si="10145"/>
        <v>7700.03</v>
      </c>
      <c r="AO2258" s="166">
        <f t="shared" si="10145"/>
        <v>7597.93</v>
      </c>
      <c r="AP2258" s="166">
        <f t="shared" si="10145"/>
        <v>7495.83</v>
      </c>
      <c r="AQ2258" s="166">
        <f t="shared" si="10145"/>
        <v>7393.73</v>
      </c>
      <c r="AR2258" s="166">
        <f t="shared" si="10145"/>
        <v>7291.63</v>
      </c>
      <c r="AS2258" s="166">
        <f t="shared" si="10145"/>
        <v>7189.53</v>
      </c>
      <c r="AT2258" s="166">
        <f t="shared" si="10145"/>
        <v>7087.43</v>
      </c>
      <c r="AU2258" s="166">
        <f t="shared" si="10145"/>
        <v>6985.33</v>
      </c>
      <c r="AV2258" s="198">
        <f t="shared" si="10137"/>
        <v>90562.560000000012</v>
      </c>
      <c r="AW2258" s="166">
        <f t="shared" si="10094"/>
        <v>6883.23</v>
      </c>
      <c r="AX2258" s="166">
        <f t="shared" ref="AX2258:BH2258" si="10146">ROUND((AW2065+AX2065)/2,2)</f>
        <v>6781.13</v>
      </c>
      <c r="AY2258" s="166">
        <f t="shared" si="10146"/>
        <v>6679.03</v>
      </c>
      <c r="AZ2258" s="166">
        <f t="shared" si="10146"/>
        <v>6576.93</v>
      </c>
      <c r="BA2258" s="166">
        <f t="shared" si="10146"/>
        <v>6474.83</v>
      </c>
      <c r="BB2258" s="166">
        <f t="shared" si="10146"/>
        <v>6372.73</v>
      </c>
      <c r="BC2258" s="166">
        <f t="shared" si="10146"/>
        <v>6270.63</v>
      </c>
      <c r="BD2258" s="166">
        <f t="shared" si="10146"/>
        <v>6168.53</v>
      </c>
      <c r="BE2258" s="166">
        <f t="shared" si="10146"/>
        <v>6066.43</v>
      </c>
      <c r="BF2258" s="166">
        <f t="shared" si="10146"/>
        <v>5964.33</v>
      </c>
      <c r="BG2258" s="166">
        <f t="shared" si="10146"/>
        <v>5862.23</v>
      </c>
      <c r="BH2258" s="166">
        <f t="shared" si="10146"/>
        <v>5760.13</v>
      </c>
      <c r="BI2258" s="198">
        <f t="shared" si="10096"/>
        <v>75860.160000000003</v>
      </c>
    </row>
    <row r="2259" spans="1:61" ht="15.75" outlineLevel="1" x14ac:dyDescent="0.25">
      <c r="A2259" s="2">
        <f t="shared" ref="A2259:E2268" si="10147">A2066</f>
        <v>3</v>
      </c>
      <c r="B2259" s="86" t="str">
        <f t="shared" si="10147"/>
        <v>PRE-09601</v>
      </c>
      <c r="C2259" s="86" t="str">
        <f t="shared" si="10147"/>
        <v>SPP FH - Knights 13805</v>
      </c>
      <c r="D2259" s="2" t="str">
        <f t="shared" si="10147"/>
        <v>A2772393</v>
      </c>
      <c r="E2259" s="141" t="str">
        <f t="shared" si="10147"/>
        <v>KNIG805 OCR#31461</v>
      </c>
      <c r="I2259" s="178">
        <v>0</v>
      </c>
      <c r="J2259" s="166">
        <f t="shared" si="10084"/>
        <v>0</v>
      </c>
      <c r="K2259" s="166">
        <f t="shared" ref="K2259:U2259" si="10148">ROUND((J2066+K2066)/2,2)</f>
        <v>0</v>
      </c>
      <c r="L2259" s="166">
        <f t="shared" si="10148"/>
        <v>0</v>
      </c>
      <c r="M2259" s="166">
        <f t="shared" si="10148"/>
        <v>0</v>
      </c>
      <c r="N2259" s="166">
        <f t="shared" si="10148"/>
        <v>0</v>
      </c>
      <c r="O2259" s="166">
        <f t="shared" si="10148"/>
        <v>0</v>
      </c>
      <c r="P2259" s="166">
        <f t="shared" si="10148"/>
        <v>0</v>
      </c>
      <c r="Q2259" s="166">
        <f t="shared" si="10148"/>
        <v>0</v>
      </c>
      <c r="R2259" s="166">
        <f t="shared" si="10148"/>
        <v>0</v>
      </c>
      <c r="S2259" s="166">
        <f t="shared" si="10148"/>
        <v>0</v>
      </c>
      <c r="T2259" s="166">
        <f t="shared" si="10148"/>
        <v>0</v>
      </c>
      <c r="U2259" s="166">
        <f t="shared" si="10148"/>
        <v>0</v>
      </c>
      <c r="V2259" s="198">
        <f t="shared" ref="V2259" si="10149">SUM(J2259:U2259)</f>
        <v>0</v>
      </c>
      <c r="W2259" s="166">
        <f t="shared" si="10087"/>
        <v>0</v>
      </c>
      <c r="X2259" s="166">
        <f t="shared" ref="X2259:AH2259" si="10150">ROUND((W2066+X2066)/2,2)</f>
        <v>280.32</v>
      </c>
      <c r="Y2259" s="166">
        <f t="shared" si="10150"/>
        <v>808.92</v>
      </c>
      <c r="Z2259" s="166">
        <f t="shared" si="10150"/>
        <v>1057.19</v>
      </c>
      <c r="AA2259" s="166">
        <f t="shared" si="10150"/>
        <v>1057.19</v>
      </c>
      <c r="AB2259" s="166">
        <f t="shared" si="10150"/>
        <v>1057.19</v>
      </c>
      <c r="AC2259" s="166">
        <f t="shared" si="10150"/>
        <v>1057.19</v>
      </c>
      <c r="AD2259" s="166">
        <f t="shared" si="10150"/>
        <v>1055.83</v>
      </c>
      <c r="AE2259" s="166">
        <f t="shared" si="10150"/>
        <v>1053.0999999999999</v>
      </c>
      <c r="AF2259" s="166">
        <f t="shared" si="10150"/>
        <v>1050.3699999999999</v>
      </c>
      <c r="AG2259" s="166">
        <f t="shared" si="10150"/>
        <v>1047.7</v>
      </c>
      <c r="AH2259" s="166">
        <f t="shared" si="10150"/>
        <v>1045.0999999999999</v>
      </c>
      <c r="AI2259" s="198">
        <f t="shared" ref="AI2259" si="10151">SUM(W2259:AH2259)</f>
        <v>10570.1</v>
      </c>
      <c r="AJ2259" s="166">
        <f t="shared" si="10101"/>
        <v>1042.8800000000001</v>
      </c>
      <c r="AK2259" s="166">
        <f t="shared" si="10102"/>
        <v>1041.04</v>
      </c>
      <c r="AL2259" s="166">
        <f t="shared" ref="AL2259:AU2259" si="10152">ROUND((AK2066+AL2066)/2,2)</f>
        <v>1039.19</v>
      </c>
      <c r="AM2259" s="166">
        <f t="shared" si="10152"/>
        <v>1037.3499999999999</v>
      </c>
      <c r="AN2259" s="166">
        <f t="shared" si="10152"/>
        <v>1035.5</v>
      </c>
      <c r="AO2259" s="166">
        <f t="shared" si="10152"/>
        <v>1033.6500000000001</v>
      </c>
      <c r="AP2259" s="166">
        <f t="shared" si="10152"/>
        <v>1031.81</v>
      </c>
      <c r="AQ2259" s="166">
        <f t="shared" si="10152"/>
        <v>1029.96</v>
      </c>
      <c r="AR2259" s="166">
        <f t="shared" si="10152"/>
        <v>1028.1199999999999</v>
      </c>
      <c r="AS2259" s="166">
        <f t="shared" si="10152"/>
        <v>1026.27</v>
      </c>
      <c r="AT2259" s="166">
        <f t="shared" si="10152"/>
        <v>1024.42</v>
      </c>
      <c r="AU2259" s="166">
        <f t="shared" si="10152"/>
        <v>1022.58</v>
      </c>
      <c r="AV2259" s="198">
        <f t="shared" ref="AV2259" si="10153">SUM(AJ2259:AU2259)</f>
        <v>12392.77</v>
      </c>
      <c r="AW2259" s="166">
        <f t="shared" si="10094"/>
        <v>1020.73</v>
      </c>
      <c r="AX2259" s="166">
        <f t="shared" ref="AX2259:BH2259" si="10154">ROUND((AW2066+AX2066)/2,2)</f>
        <v>1018.89</v>
      </c>
      <c r="AY2259" s="166">
        <f t="shared" si="10154"/>
        <v>1017.04</v>
      </c>
      <c r="AZ2259" s="166">
        <f t="shared" si="10154"/>
        <v>1015.2</v>
      </c>
      <c r="BA2259" s="166">
        <f t="shared" si="10154"/>
        <v>1013.35</v>
      </c>
      <c r="BB2259" s="166">
        <f t="shared" si="10154"/>
        <v>1011.5</v>
      </c>
      <c r="BC2259" s="166">
        <f t="shared" si="10154"/>
        <v>1009.66</v>
      </c>
      <c r="BD2259" s="166">
        <f t="shared" si="10154"/>
        <v>1007.81</v>
      </c>
      <c r="BE2259" s="166">
        <f t="shared" si="10154"/>
        <v>1005.97</v>
      </c>
      <c r="BF2259" s="166">
        <f t="shared" si="10154"/>
        <v>1004.12</v>
      </c>
      <c r="BG2259" s="166">
        <f t="shared" si="10154"/>
        <v>1002.27</v>
      </c>
      <c r="BH2259" s="166">
        <f t="shared" si="10154"/>
        <v>1000.43</v>
      </c>
      <c r="BI2259" s="198">
        <f t="shared" si="10096"/>
        <v>12126.970000000001</v>
      </c>
    </row>
    <row r="2260" spans="1:61" ht="15.75" outlineLevel="1" x14ac:dyDescent="0.25">
      <c r="A2260" s="2">
        <f t="shared" si="10147"/>
        <v>4</v>
      </c>
      <c r="B2260" s="86" t="str">
        <f t="shared" si="10147"/>
        <v>PRE-09602</v>
      </c>
      <c r="C2260" s="86" t="str">
        <f t="shared" si="10147"/>
        <v>SPP FH - Casey Road 13745</v>
      </c>
      <c r="D2260" s="2" t="str">
        <f t="shared" si="10147"/>
        <v>PRE-09602.1</v>
      </c>
      <c r="E2260" s="141" t="str">
        <f t="shared" si="10147"/>
        <v>SPP FH - Casey Road 13745 - OH Feed</v>
      </c>
      <c r="I2260" s="178">
        <v>0</v>
      </c>
      <c r="J2260" s="166">
        <f t="shared" si="10084"/>
        <v>0</v>
      </c>
      <c r="K2260" s="166">
        <f t="shared" ref="K2260:U2260" si="10155">ROUND((J2067+K2067)/2,2)</f>
        <v>0</v>
      </c>
      <c r="L2260" s="166">
        <f t="shared" si="10155"/>
        <v>0</v>
      </c>
      <c r="M2260" s="166">
        <f t="shared" si="10155"/>
        <v>0</v>
      </c>
      <c r="N2260" s="166">
        <f t="shared" si="10155"/>
        <v>944.58</v>
      </c>
      <c r="O2260" s="166">
        <f t="shared" si="10155"/>
        <v>4601.03</v>
      </c>
      <c r="P2260" s="166">
        <f t="shared" si="10155"/>
        <v>9482.42</v>
      </c>
      <c r="Q2260" s="166">
        <f t="shared" si="10155"/>
        <v>12242.59</v>
      </c>
      <c r="R2260" s="166">
        <f t="shared" si="10155"/>
        <v>26101.15</v>
      </c>
      <c r="S2260" s="166">
        <f t="shared" si="10155"/>
        <v>40862.35</v>
      </c>
      <c r="T2260" s="166">
        <f t="shared" si="10155"/>
        <v>139548.07</v>
      </c>
      <c r="U2260" s="166">
        <f t="shared" si="10155"/>
        <v>249106.07</v>
      </c>
      <c r="V2260" s="198">
        <f t="shared" si="10086"/>
        <v>482888.26</v>
      </c>
      <c r="W2260" s="166">
        <f t="shared" si="10087"/>
        <v>262448.52</v>
      </c>
      <c r="X2260" s="166">
        <f t="shared" ref="X2260:AH2260" si="10156">ROUND((W2067+X2067)/2,2)</f>
        <v>263648.46000000002</v>
      </c>
      <c r="Y2260" s="166">
        <f t="shared" si="10156"/>
        <v>265770.62</v>
      </c>
      <c r="Z2260" s="166">
        <f t="shared" si="10156"/>
        <v>336957.77</v>
      </c>
      <c r="AA2260" s="166">
        <f t="shared" si="10156"/>
        <v>479787.96</v>
      </c>
      <c r="AB2260" s="166">
        <f t="shared" si="10156"/>
        <v>643767.67000000004</v>
      </c>
      <c r="AC2260" s="166">
        <f t="shared" si="10156"/>
        <v>740924.48</v>
      </c>
      <c r="AD2260" s="166">
        <f t="shared" si="10156"/>
        <v>745373.47</v>
      </c>
      <c r="AE2260" s="166">
        <f t="shared" si="10156"/>
        <v>755428.69</v>
      </c>
      <c r="AF2260" s="166">
        <f t="shared" si="10156"/>
        <v>790137.36</v>
      </c>
      <c r="AG2260" s="166">
        <f t="shared" si="10156"/>
        <v>829434.14</v>
      </c>
      <c r="AH2260" s="166">
        <f t="shared" si="10156"/>
        <v>855682.45</v>
      </c>
      <c r="AI2260" s="198">
        <f t="shared" si="10089"/>
        <v>6969361.5900000008</v>
      </c>
      <c r="AJ2260" s="166">
        <f t="shared" si="10101"/>
        <v>865017.18</v>
      </c>
      <c r="AK2260" s="166">
        <f t="shared" si="10102"/>
        <v>865017.18</v>
      </c>
      <c r="AL2260" s="166">
        <f t="shared" ref="AL2260:AU2260" si="10157">ROUND((AK2067+AL2067)/2,2)</f>
        <v>865017.18</v>
      </c>
      <c r="AM2260" s="166">
        <f t="shared" si="10157"/>
        <v>864217.04</v>
      </c>
      <c r="AN2260" s="166">
        <f t="shared" si="10157"/>
        <v>862616.75</v>
      </c>
      <c r="AO2260" s="166">
        <f t="shared" si="10157"/>
        <v>861016.47</v>
      </c>
      <c r="AP2260" s="166">
        <f t="shared" si="10157"/>
        <v>859416.18</v>
      </c>
      <c r="AQ2260" s="166">
        <f t="shared" si="10157"/>
        <v>857815.9</v>
      </c>
      <c r="AR2260" s="166">
        <f t="shared" si="10157"/>
        <v>856215.61</v>
      </c>
      <c r="AS2260" s="166">
        <f t="shared" si="10157"/>
        <v>854615.32</v>
      </c>
      <c r="AT2260" s="166">
        <f t="shared" si="10157"/>
        <v>853015.04000000004</v>
      </c>
      <c r="AU2260" s="166">
        <f t="shared" si="10157"/>
        <v>851414.75</v>
      </c>
      <c r="AV2260" s="198">
        <f t="shared" si="10093"/>
        <v>10315394.600000001</v>
      </c>
      <c r="AW2260" s="166">
        <f t="shared" si="10094"/>
        <v>849814.47</v>
      </c>
      <c r="AX2260" s="166">
        <f t="shared" ref="AX2260:BH2260" si="10158">ROUND((AW2067+AX2067)/2,2)</f>
        <v>848214.18</v>
      </c>
      <c r="AY2260" s="166">
        <f t="shared" si="10158"/>
        <v>846613.9</v>
      </c>
      <c r="AZ2260" s="166">
        <f t="shared" si="10158"/>
        <v>845013.61</v>
      </c>
      <c r="BA2260" s="166">
        <f t="shared" si="10158"/>
        <v>843413.33</v>
      </c>
      <c r="BB2260" s="166">
        <f t="shared" si="10158"/>
        <v>841813.04</v>
      </c>
      <c r="BC2260" s="166">
        <f t="shared" si="10158"/>
        <v>840212.76</v>
      </c>
      <c r="BD2260" s="166">
        <f t="shared" si="10158"/>
        <v>838612.47</v>
      </c>
      <c r="BE2260" s="166">
        <f t="shared" si="10158"/>
        <v>837012.18</v>
      </c>
      <c r="BF2260" s="166">
        <f t="shared" si="10158"/>
        <v>835411.9</v>
      </c>
      <c r="BG2260" s="166">
        <f t="shared" si="10158"/>
        <v>833811.61</v>
      </c>
      <c r="BH2260" s="166">
        <f t="shared" si="10158"/>
        <v>832211.33</v>
      </c>
      <c r="BI2260" s="198">
        <f t="shared" si="10096"/>
        <v>10092154.779999997</v>
      </c>
    </row>
    <row r="2261" spans="1:61" ht="15.75" outlineLevel="1" x14ac:dyDescent="0.25">
      <c r="A2261" s="2">
        <f t="shared" si="10147"/>
        <v>4</v>
      </c>
      <c r="B2261" s="86" t="str">
        <f t="shared" si="10147"/>
        <v>PRE-09602</v>
      </c>
      <c r="C2261" s="86" t="str">
        <f t="shared" si="10147"/>
        <v>SPP FH - Casey Road 13745</v>
      </c>
      <c r="D2261" s="2" t="str">
        <f t="shared" si="10147"/>
        <v>A2764703</v>
      </c>
      <c r="E2261" s="141" t="str">
        <f t="shared" si="10147"/>
        <v>CASY745A - OCR#124466</v>
      </c>
      <c r="I2261" s="178">
        <v>0</v>
      </c>
      <c r="J2261" s="166">
        <f t="shared" si="10084"/>
        <v>0</v>
      </c>
      <c r="K2261" s="166">
        <f t="shared" ref="K2261:U2261" si="10159">ROUND((J2068+K2068)/2,2)</f>
        <v>0</v>
      </c>
      <c r="L2261" s="166">
        <f t="shared" si="10159"/>
        <v>0</v>
      </c>
      <c r="M2261" s="166">
        <f t="shared" si="10159"/>
        <v>0</v>
      </c>
      <c r="N2261" s="166">
        <f t="shared" si="10159"/>
        <v>0</v>
      </c>
      <c r="O2261" s="166">
        <f t="shared" si="10159"/>
        <v>0</v>
      </c>
      <c r="P2261" s="166">
        <f t="shared" si="10159"/>
        <v>0</v>
      </c>
      <c r="Q2261" s="166">
        <f t="shared" si="10159"/>
        <v>0</v>
      </c>
      <c r="R2261" s="166">
        <f t="shared" si="10159"/>
        <v>0</v>
      </c>
      <c r="S2261" s="166">
        <f t="shared" si="10159"/>
        <v>0</v>
      </c>
      <c r="T2261" s="166">
        <f t="shared" si="10159"/>
        <v>789.84</v>
      </c>
      <c r="U2261" s="166">
        <f t="shared" si="10159"/>
        <v>2146.5300000000002</v>
      </c>
      <c r="V2261" s="198">
        <f t="shared" ref="V2261:V2262" si="10160">SUM(J2261:U2261)</f>
        <v>2936.3700000000003</v>
      </c>
      <c r="W2261" s="166">
        <f t="shared" si="10087"/>
        <v>2713.38</v>
      </c>
      <c r="X2261" s="166">
        <f t="shared" ref="X2261:AH2261" si="10161">ROUND((W2068+X2068)/2,2)</f>
        <v>2713.38</v>
      </c>
      <c r="Y2261" s="166">
        <f t="shared" si="10161"/>
        <v>2892.51</v>
      </c>
      <c r="Z2261" s="166">
        <f t="shared" si="10161"/>
        <v>3071.63</v>
      </c>
      <c r="AA2261" s="166">
        <f t="shared" si="10161"/>
        <v>4149.24</v>
      </c>
      <c r="AB2261" s="166">
        <f t="shared" si="10161"/>
        <v>5226.8500000000004</v>
      </c>
      <c r="AC2261" s="166">
        <f t="shared" si="10161"/>
        <v>5693.91</v>
      </c>
      <c r="AD2261" s="166">
        <f t="shared" si="10161"/>
        <v>6124.26</v>
      </c>
      <c r="AE2261" s="166">
        <f t="shared" si="10161"/>
        <v>6050.84</v>
      </c>
      <c r="AF2261" s="166">
        <f t="shared" si="10161"/>
        <v>5977.42</v>
      </c>
      <c r="AG2261" s="166">
        <f t="shared" si="10161"/>
        <v>5904</v>
      </c>
      <c r="AH2261" s="166">
        <f t="shared" si="10161"/>
        <v>5830.58</v>
      </c>
      <c r="AI2261" s="198">
        <f t="shared" ref="AI2261:AI2262" si="10162">SUM(W2261:AH2261)</f>
        <v>56348</v>
      </c>
      <c r="AJ2261" s="166">
        <f t="shared" si="10101"/>
        <v>5757.16</v>
      </c>
      <c r="AK2261" s="166">
        <f t="shared" si="10102"/>
        <v>5683.74</v>
      </c>
      <c r="AL2261" s="166">
        <f t="shared" ref="AL2261:AU2261" si="10163">ROUND((AK2068+AL2068)/2,2)</f>
        <v>5610.32</v>
      </c>
      <c r="AM2261" s="166">
        <f t="shared" si="10163"/>
        <v>5536.9</v>
      </c>
      <c r="AN2261" s="166">
        <f t="shared" si="10163"/>
        <v>5463.48</v>
      </c>
      <c r="AO2261" s="166">
        <f t="shared" si="10163"/>
        <v>5390.06</v>
      </c>
      <c r="AP2261" s="166">
        <f t="shared" si="10163"/>
        <v>5316.64</v>
      </c>
      <c r="AQ2261" s="166">
        <f t="shared" si="10163"/>
        <v>5243.22</v>
      </c>
      <c r="AR2261" s="166">
        <f t="shared" si="10163"/>
        <v>5169.8</v>
      </c>
      <c r="AS2261" s="166">
        <f t="shared" si="10163"/>
        <v>5096.38</v>
      </c>
      <c r="AT2261" s="166">
        <f t="shared" si="10163"/>
        <v>5022.96</v>
      </c>
      <c r="AU2261" s="166">
        <f t="shared" si="10163"/>
        <v>4949.54</v>
      </c>
      <c r="AV2261" s="198">
        <f t="shared" ref="AV2261:AV2262" si="10164">SUM(AJ2261:AU2261)</f>
        <v>64240.200000000004</v>
      </c>
      <c r="AW2261" s="166">
        <f t="shared" si="10094"/>
        <v>4876.12</v>
      </c>
      <c r="AX2261" s="166">
        <f t="shared" ref="AX2261:BH2261" si="10165">ROUND((AW2068+AX2068)/2,2)</f>
        <v>4802.7</v>
      </c>
      <c r="AY2261" s="166">
        <f t="shared" si="10165"/>
        <v>4729.28</v>
      </c>
      <c r="AZ2261" s="166">
        <f t="shared" si="10165"/>
        <v>4655.8599999999997</v>
      </c>
      <c r="BA2261" s="166">
        <f t="shared" si="10165"/>
        <v>4582.4399999999996</v>
      </c>
      <c r="BB2261" s="166">
        <f t="shared" si="10165"/>
        <v>4509.0200000000004</v>
      </c>
      <c r="BC2261" s="166">
        <f t="shared" si="10165"/>
        <v>4435.6000000000004</v>
      </c>
      <c r="BD2261" s="166">
        <f t="shared" si="10165"/>
        <v>4362.18</v>
      </c>
      <c r="BE2261" s="166">
        <f t="shared" si="10165"/>
        <v>4288.76</v>
      </c>
      <c r="BF2261" s="166">
        <f t="shared" si="10165"/>
        <v>4215.34</v>
      </c>
      <c r="BG2261" s="166">
        <f t="shared" si="10165"/>
        <v>4141.92</v>
      </c>
      <c r="BH2261" s="166">
        <f t="shared" si="10165"/>
        <v>4068.5</v>
      </c>
      <c r="BI2261" s="198">
        <f t="shared" si="10096"/>
        <v>53667.72</v>
      </c>
    </row>
    <row r="2262" spans="1:61" ht="15.75" outlineLevel="1" x14ac:dyDescent="0.25">
      <c r="A2262" s="2">
        <f t="shared" si="10147"/>
        <v>4</v>
      </c>
      <c r="B2262" s="86" t="str">
        <f t="shared" si="10147"/>
        <v>PRE-09602</v>
      </c>
      <c r="C2262" s="86" t="str">
        <f t="shared" si="10147"/>
        <v>SPP FH - Casey Road 13745</v>
      </c>
      <c r="D2262" s="2" t="str">
        <f t="shared" si="10147"/>
        <v>A2764705</v>
      </c>
      <c r="E2262" s="141" t="str">
        <f t="shared" si="10147"/>
        <v>CASY745B - OCR#27273</v>
      </c>
      <c r="I2262" s="178">
        <v>0</v>
      </c>
      <c r="J2262" s="166">
        <f t="shared" si="10084"/>
        <v>0</v>
      </c>
      <c r="K2262" s="166">
        <f t="shared" ref="K2262:U2262" si="10166">ROUND((J2069+K2069)/2,2)</f>
        <v>0</v>
      </c>
      <c r="L2262" s="166">
        <f t="shared" si="10166"/>
        <v>0</v>
      </c>
      <c r="M2262" s="166">
        <f t="shared" si="10166"/>
        <v>0</v>
      </c>
      <c r="N2262" s="166">
        <f t="shared" si="10166"/>
        <v>0</v>
      </c>
      <c r="O2262" s="166">
        <f t="shared" si="10166"/>
        <v>0</v>
      </c>
      <c r="P2262" s="166">
        <f t="shared" si="10166"/>
        <v>0</v>
      </c>
      <c r="Q2262" s="166">
        <f t="shared" si="10166"/>
        <v>0</v>
      </c>
      <c r="R2262" s="166">
        <f t="shared" si="10166"/>
        <v>0</v>
      </c>
      <c r="S2262" s="166">
        <f t="shared" si="10166"/>
        <v>0</v>
      </c>
      <c r="T2262" s="166">
        <f t="shared" si="10166"/>
        <v>921.31</v>
      </c>
      <c r="U2262" s="166">
        <f t="shared" si="10166"/>
        <v>2335.42</v>
      </c>
      <c r="V2262" s="198">
        <f t="shared" si="10160"/>
        <v>3256.73</v>
      </c>
      <c r="W2262" s="166">
        <f t="shared" si="10087"/>
        <v>2828.22</v>
      </c>
      <c r="X2262" s="166">
        <f t="shared" ref="X2262:AH2262" si="10167">ROUND((W2069+X2069)/2,2)</f>
        <v>2828.22</v>
      </c>
      <c r="Y2262" s="166">
        <f t="shared" si="10167"/>
        <v>2899.87</v>
      </c>
      <c r="Z2262" s="166">
        <f t="shared" si="10167"/>
        <v>3061.09</v>
      </c>
      <c r="AA2262" s="166">
        <f t="shared" si="10167"/>
        <v>4057.72</v>
      </c>
      <c r="AB2262" s="166">
        <f t="shared" si="10167"/>
        <v>4964.78</v>
      </c>
      <c r="AC2262" s="166">
        <f t="shared" si="10167"/>
        <v>5036.6400000000003</v>
      </c>
      <c r="AD2262" s="166">
        <f t="shared" si="10167"/>
        <v>5078.05</v>
      </c>
      <c r="AE2262" s="166">
        <f t="shared" si="10167"/>
        <v>5017.17</v>
      </c>
      <c r="AF2262" s="166">
        <f t="shared" si="10167"/>
        <v>4956.29</v>
      </c>
      <c r="AG2262" s="166">
        <f t="shared" si="10167"/>
        <v>4895.41</v>
      </c>
      <c r="AH2262" s="166">
        <f t="shared" si="10167"/>
        <v>4834.53</v>
      </c>
      <c r="AI2262" s="198">
        <f t="shared" si="10162"/>
        <v>50457.989999999991</v>
      </c>
      <c r="AJ2262" s="166">
        <f t="shared" si="10101"/>
        <v>4773.6499999999996</v>
      </c>
      <c r="AK2262" s="166">
        <f t="shared" si="10102"/>
        <v>4712.7700000000004</v>
      </c>
      <c r="AL2262" s="166">
        <f t="shared" ref="AL2262:AU2262" si="10168">ROUND((AK2069+AL2069)/2,2)</f>
        <v>4651.8900000000003</v>
      </c>
      <c r="AM2262" s="166">
        <f t="shared" si="10168"/>
        <v>4591.01</v>
      </c>
      <c r="AN2262" s="166">
        <f t="shared" si="10168"/>
        <v>4530.13</v>
      </c>
      <c r="AO2262" s="166">
        <f t="shared" si="10168"/>
        <v>4469.25</v>
      </c>
      <c r="AP2262" s="166">
        <f t="shared" si="10168"/>
        <v>4408.37</v>
      </c>
      <c r="AQ2262" s="166">
        <f t="shared" si="10168"/>
        <v>4347.49</v>
      </c>
      <c r="AR2262" s="166">
        <f t="shared" si="10168"/>
        <v>4286.6099999999997</v>
      </c>
      <c r="AS2262" s="166">
        <f t="shared" si="10168"/>
        <v>4225.7299999999996</v>
      </c>
      <c r="AT2262" s="166">
        <f t="shared" si="10168"/>
        <v>4164.8500000000004</v>
      </c>
      <c r="AU2262" s="166">
        <f t="shared" si="10168"/>
        <v>4103.97</v>
      </c>
      <c r="AV2262" s="198">
        <f t="shared" si="10164"/>
        <v>53265.719999999994</v>
      </c>
      <c r="AW2262" s="166">
        <f t="shared" si="10094"/>
        <v>4043.09</v>
      </c>
      <c r="AX2262" s="166">
        <f t="shared" ref="AX2262:BH2262" si="10169">ROUND((AW2069+AX2069)/2,2)</f>
        <v>3982.21</v>
      </c>
      <c r="AY2262" s="166">
        <f t="shared" si="10169"/>
        <v>3921.33</v>
      </c>
      <c r="AZ2262" s="166">
        <f t="shared" si="10169"/>
        <v>3860.45</v>
      </c>
      <c r="BA2262" s="166">
        <f t="shared" si="10169"/>
        <v>3799.57</v>
      </c>
      <c r="BB2262" s="166">
        <f t="shared" si="10169"/>
        <v>3738.69</v>
      </c>
      <c r="BC2262" s="166">
        <f t="shared" si="10169"/>
        <v>3677.81</v>
      </c>
      <c r="BD2262" s="166">
        <f t="shared" si="10169"/>
        <v>3616.93</v>
      </c>
      <c r="BE2262" s="166">
        <f t="shared" si="10169"/>
        <v>3556.05</v>
      </c>
      <c r="BF2262" s="166">
        <f t="shared" si="10169"/>
        <v>3495.17</v>
      </c>
      <c r="BG2262" s="166">
        <f t="shared" si="10169"/>
        <v>3434.29</v>
      </c>
      <c r="BH2262" s="166">
        <f t="shared" si="10169"/>
        <v>3373.41</v>
      </c>
      <c r="BI2262" s="198">
        <f t="shared" si="10096"/>
        <v>44499</v>
      </c>
    </row>
    <row r="2263" spans="1:61" ht="15.75" outlineLevel="1" x14ac:dyDescent="0.25">
      <c r="A2263" s="2">
        <f t="shared" si="10147"/>
        <v>4</v>
      </c>
      <c r="B2263" s="86" t="str">
        <f t="shared" si="10147"/>
        <v>PRE-09602</v>
      </c>
      <c r="C2263" s="86" t="str">
        <f t="shared" si="10147"/>
        <v>SPP FH - Casey Road 13745</v>
      </c>
      <c r="D2263" s="2" t="str">
        <f t="shared" si="10147"/>
        <v>A2764713</v>
      </c>
      <c r="E2263" s="141" t="str">
        <f t="shared" si="10147"/>
        <v>CASY745C - OCR#124884</v>
      </c>
      <c r="I2263" s="178">
        <v>0</v>
      </c>
      <c r="J2263" s="166">
        <f t="shared" si="10084"/>
        <v>0</v>
      </c>
      <c r="K2263" s="166">
        <f t="shared" ref="K2263:U2263" si="10170">ROUND((J2070+K2070)/2,2)</f>
        <v>0</v>
      </c>
      <c r="L2263" s="166">
        <f t="shared" si="10170"/>
        <v>0</v>
      </c>
      <c r="M2263" s="166">
        <f t="shared" si="10170"/>
        <v>0</v>
      </c>
      <c r="N2263" s="166">
        <f t="shared" si="10170"/>
        <v>0</v>
      </c>
      <c r="O2263" s="166">
        <f t="shared" si="10170"/>
        <v>0</v>
      </c>
      <c r="P2263" s="166">
        <f t="shared" si="10170"/>
        <v>0</v>
      </c>
      <c r="Q2263" s="166">
        <f t="shared" si="10170"/>
        <v>0</v>
      </c>
      <c r="R2263" s="166">
        <f t="shared" si="10170"/>
        <v>0</v>
      </c>
      <c r="S2263" s="166">
        <f t="shared" si="10170"/>
        <v>0</v>
      </c>
      <c r="T2263" s="166">
        <f t="shared" si="10170"/>
        <v>789.84</v>
      </c>
      <c r="U2263" s="166">
        <f t="shared" si="10170"/>
        <v>2040.71</v>
      </c>
      <c r="V2263" s="198">
        <f t="shared" ref="V2263:V2264" si="10171">SUM(J2263:U2263)</f>
        <v>2830.55</v>
      </c>
      <c r="W2263" s="166">
        <f t="shared" si="10087"/>
        <v>2501.75</v>
      </c>
      <c r="X2263" s="166">
        <f t="shared" ref="X2263:AH2263" si="10172">ROUND((W2070+X2070)/2,2)</f>
        <v>2501.75</v>
      </c>
      <c r="Y2263" s="166">
        <f t="shared" si="10172"/>
        <v>2573.4</v>
      </c>
      <c r="Z2263" s="166">
        <f t="shared" si="10172"/>
        <v>2734.62</v>
      </c>
      <c r="AA2263" s="166">
        <f t="shared" si="10172"/>
        <v>2824.18</v>
      </c>
      <c r="AB2263" s="166">
        <f t="shared" si="10172"/>
        <v>2824.18</v>
      </c>
      <c r="AC2263" s="166">
        <f t="shared" si="10172"/>
        <v>3083.61</v>
      </c>
      <c r="AD2263" s="166">
        <f t="shared" si="10172"/>
        <v>3343.04</v>
      </c>
      <c r="AE2263" s="166">
        <f t="shared" si="10172"/>
        <v>3323.12</v>
      </c>
      <c r="AF2263" s="166">
        <f t="shared" si="10172"/>
        <v>3283.28</v>
      </c>
      <c r="AG2263" s="166">
        <f t="shared" si="10172"/>
        <v>3243.44</v>
      </c>
      <c r="AH2263" s="166">
        <f t="shared" si="10172"/>
        <v>3203.6</v>
      </c>
      <c r="AI2263" s="198">
        <f t="shared" ref="AI2263:AI2264" si="10173">SUM(W2263:AH2263)</f>
        <v>35439.97</v>
      </c>
      <c r="AJ2263" s="166">
        <f t="shared" si="10101"/>
        <v>3163.76</v>
      </c>
      <c r="AK2263" s="166">
        <f t="shared" si="10102"/>
        <v>3123.92</v>
      </c>
      <c r="AL2263" s="166">
        <f t="shared" ref="AL2263:AU2263" si="10174">ROUND((AK2070+AL2070)/2,2)</f>
        <v>3084.08</v>
      </c>
      <c r="AM2263" s="166">
        <f t="shared" si="10174"/>
        <v>3044.24</v>
      </c>
      <c r="AN2263" s="166">
        <f t="shared" si="10174"/>
        <v>3004.4</v>
      </c>
      <c r="AO2263" s="166">
        <f t="shared" si="10174"/>
        <v>2964.56</v>
      </c>
      <c r="AP2263" s="166">
        <f t="shared" si="10174"/>
        <v>2924.72</v>
      </c>
      <c r="AQ2263" s="166">
        <f t="shared" si="10174"/>
        <v>2884.88</v>
      </c>
      <c r="AR2263" s="166">
        <f t="shared" si="10174"/>
        <v>2845.04</v>
      </c>
      <c r="AS2263" s="166">
        <f t="shared" si="10174"/>
        <v>2805.2</v>
      </c>
      <c r="AT2263" s="166">
        <f t="shared" si="10174"/>
        <v>2765.36</v>
      </c>
      <c r="AU2263" s="166">
        <f t="shared" si="10174"/>
        <v>2725.52</v>
      </c>
      <c r="AV2263" s="198">
        <f t="shared" ref="AV2263:AV2264" si="10175">SUM(AJ2263:AU2263)</f>
        <v>35335.68</v>
      </c>
      <c r="AW2263" s="166">
        <f t="shared" si="10094"/>
        <v>2685.68</v>
      </c>
      <c r="AX2263" s="166">
        <f t="shared" ref="AX2263:BH2263" si="10176">ROUND((AW2070+AX2070)/2,2)</f>
        <v>2645.84</v>
      </c>
      <c r="AY2263" s="166">
        <f t="shared" si="10176"/>
        <v>2606</v>
      </c>
      <c r="AZ2263" s="166">
        <f t="shared" si="10176"/>
        <v>2566.16</v>
      </c>
      <c r="BA2263" s="166">
        <f t="shared" si="10176"/>
        <v>2526.3200000000002</v>
      </c>
      <c r="BB2263" s="166">
        <f t="shared" si="10176"/>
        <v>2486.48</v>
      </c>
      <c r="BC2263" s="166">
        <f t="shared" si="10176"/>
        <v>2446.64</v>
      </c>
      <c r="BD2263" s="166">
        <f t="shared" si="10176"/>
        <v>2406.8000000000002</v>
      </c>
      <c r="BE2263" s="166">
        <f t="shared" si="10176"/>
        <v>2366.96</v>
      </c>
      <c r="BF2263" s="166">
        <f t="shared" si="10176"/>
        <v>2327.12</v>
      </c>
      <c r="BG2263" s="166">
        <f t="shared" si="10176"/>
        <v>2287.2800000000002</v>
      </c>
      <c r="BH2263" s="166">
        <f t="shared" si="10176"/>
        <v>2247.44</v>
      </c>
      <c r="BI2263" s="198">
        <f t="shared" si="10096"/>
        <v>29598.719999999994</v>
      </c>
    </row>
    <row r="2264" spans="1:61" ht="15.75" outlineLevel="1" x14ac:dyDescent="0.25">
      <c r="A2264" s="2">
        <f t="shared" si="10147"/>
        <v>4</v>
      </c>
      <c r="B2264" s="86" t="str">
        <f t="shared" si="10147"/>
        <v>PRE-09602</v>
      </c>
      <c r="C2264" s="86" t="str">
        <f t="shared" si="10147"/>
        <v>SPP FH - Casey Road 13745</v>
      </c>
      <c r="D2264" s="2" t="str">
        <f t="shared" si="10147"/>
        <v>A2764715</v>
      </c>
      <c r="E2264" s="141" t="str">
        <f t="shared" si="10147"/>
        <v>SPP FH - Casey 13745 - OCR 124889</v>
      </c>
      <c r="I2264" s="178">
        <v>0</v>
      </c>
      <c r="J2264" s="166">
        <f t="shared" si="10084"/>
        <v>0</v>
      </c>
      <c r="K2264" s="166">
        <f t="shared" ref="K2264:U2264" si="10177">ROUND((J2071+K2071)/2,2)</f>
        <v>0</v>
      </c>
      <c r="L2264" s="166">
        <f t="shared" si="10177"/>
        <v>0</v>
      </c>
      <c r="M2264" s="166">
        <f t="shared" si="10177"/>
        <v>0</v>
      </c>
      <c r="N2264" s="166">
        <f t="shared" si="10177"/>
        <v>0</v>
      </c>
      <c r="O2264" s="166">
        <f t="shared" si="10177"/>
        <v>0</v>
      </c>
      <c r="P2264" s="166">
        <f t="shared" si="10177"/>
        <v>0</v>
      </c>
      <c r="Q2264" s="166">
        <f t="shared" si="10177"/>
        <v>0</v>
      </c>
      <c r="R2264" s="166">
        <f t="shared" si="10177"/>
        <v>0</v>
      </c>
      <c r="S2264" s="166">
        <f t="shared" si="10177"/>
        <v>0</v>
      </c>
      <c r="T2264" s="166">
        <f t="shared" si="10177"/>
        <v>942.31</v>
      </c>
      <c r="U2264" s="166">
        <f t="shared" si="10177"/>
        <v>2201.9499999999998</v>
      </c>
      <c r="V2264" s="198">
        <f t="shared" si="10171"/>
        <v>3144.2599999999998</v>
      </c>
      <c r="W2264" s="166">
        <f t="shared" si="10087"/>
        <v>2519.27</v>
      </c>
      <c r="X2264" s="166">
        <f t="shared" ref="X2264:AH2264" si="10178">ROUND((W2071+X2071)/2,2)</f>
        <v>2519.27</v>
      </c>
      <c r="Y2264" s="166">
        <f t="shared" si="10178"/>
        <v>2590.92</v>
      </c>
      <c r="Z2264" s="166">
        <f t="shared" si="10178"/>
        <v>2787.96</v>
      </c>
      <c r="AA2264" s="166">
        <f t="shared" si="10178"/>
        <v>2913.35</v>
      </c>
      <c r="AB2264" s="166">
        <f t="shared" si="10178"/>
        <v>2913.35</v>
      </c>
      <c r="AC2264" s="166">
        <f t="shared" si="10178"/>
        <v>3482.22</v>
      </c>
      <c r="AD2264" s="166">
        <f t="shared" si="10178"/>
        <v>5160.74</v>
      </c>
      <c r="AE2264" s="166">
        <f t="shared" si="10178"/>
        <v>6270.39</v>
      </c>
      <c r="AF2264" s="166">
        <f t="shared" si="10178"/>
        <v>6270.39</v>
      </c>
      <c r="AG2264" s="166">
        <f t="shared" si="10178"/>
        <v>6444.42</v>
      </c>
      <c r="AH2264" s="166">
        <f t="shared" si="10178"/>
        <v>6578.56</v>
      </c>
      <c r="AI2264" s="198">
        <f t="shared" si="10173"/>
        <v>50450.84</v>
      </c>
      <c r="AJ2264" s="166">
        <f t="shared" si="10101"/>
        <v>6498.8</v>
      </c>
      <c r="AK2264" s="166">
        <f t="shared" si="10102"/>
        <v>6419.04</v>
      </c>
      <c r="AL2264" s="166">
        <f t="shared" ref="AL2264:AU2264" si="10179">ROUND((AK2071+AL2071)/2,2)</f>
        <v>6339.28</v>
      </c>
      <c r="AM2264" s="166">
        <f t="shared" si="10179"/>
        <v>6259.52</v>
      </c>
      <c r="AN2264" s="166">
        <f t="shared" si="10179"/>
        <v>6179.76</v>
      </c>
      <c r="AO2264" s="166">
        <f t="shared" si="10179"/>
        <v>6100</v>
      </c>
      <c r="AP2264" s="166">
        <f t="shared" si="10179"/>
        <v>6020.24</v>
      </c>
      <c r="AQ2264" s="166">
        <f t="shared" si="10179"/>
        <v>5940.48</v>
      </c>
      <c r="AR2264" s="166">
        <f t="shared" si="10179"/>
        <v>5860.72</v>
      </c>
      <c r="AS2264" s="166">
        <f t="shared" si="10179"/>
        <v>5780.96</v>
      </c>
      <c r="AT2264" s="166">
        <f t="shared" si="10179"/>
        <v>5701.2</v>
      </c>
      <c r="AU2264" s="166">
        <f t="shared" si="10179"/>
        <v>5621.44</v>
      </c>
      <c r="AV2264" s="198">
        <f t="shared" si="10175"/>
        <v>72721.440000000002</v>
      </c>
      <c r="AW2264" s="166">
        <f t="shared" si="10094"/>
        <v>5541.68</v>
      </c>
      <c r="AX2264" s="166">
        <f t="shared" ref="AX2264:BH2264" si="10180">ROUND((AW2071+AX2071)/2,2)</f>
        <v>5461.92</v>
      </c>
      <c r="AY2264" s="166">
        <f t="shared" si="10180"/>
        <v>5382.16</v>
      </c>
      <c r="AZ2264" s="166">
        <f t="shared" si="10180"/>
        <v>5302.4</v>
      </c>
      <c r="BA2264" s="166">
        <f t="shared" si="10180"/>
        <v>5222.6400000000003</v>
      </c>
      <c r="BB2264" s="166">
        <f t="shared" si="10180"/>
        <v>5142.88</v>
      </c>
      <c r="BC2264" s="166">
        <f t="shared" si="10180"/>
        <v>5063.12</v>
      </c>
      <c r="BD2264" s="166">
        <f t="shared" si="10180"/>
        <v>4983.3599999999997</v>
      </c>
      <c r="BE2264" s="166">
        <f t="shared" si="10180"/>
        <v>4903.6000000000004</v>
      </c>
      <c r="BF2264" s="166">
        <f t="shared" si="10180"/>
        <v>4823.84</v>
      </c>
      <c r="BG2264" s="166">
        <f t="shared" si="10180"/>
        <v>4744.08</v>
      </c>
      <c r="BH2264" s="166">
        <f t="shared" si="10180"/>
        <v>4664.32</v>
      </c>
      <c r="BI2264" s="198">
        <f t="shared" si="10096"/>
        <v>61236.000000000007</v>
      </c>
    </row>
    <row r="2265" spans="1:61" ht="15.75" outlineLevel="1" x14ac:dyDescent="0.25">
      <c r="A2265" s="2">
        <f t="shared" si="10147"/>
        <v>4</v>
      </c>
      <c r="B2265" s="86" t="str">
        <f t="shared" si="10147"/>
        <v>PRE-09602</v>
      </c>
      <c r="C2265" s="86" t="str">
        <f t="shared" si="10147"/>
        <v>SPP FH - Casey Road 13745</v>
      </c>
      <c r="D2265" s="2" t="str">
        <f t="shared" si="10147"/>
        <v>A2764716</v>
      </c>
      <c r="E2265" s="141" t="str">
        <f t="shared" si="10147"/>
        <v>CASY745E - OCR#42920 N.O. 13871 HEN</v>
      </c>
      <c r="I2265" s="178">
        <v>0</v>
      </c>
      <c r="J2265" s="166">
        <f t="shared" si="10084"/>
        <v>0</v>
      </c>
      <c r="K2265" s="166">
        <f t="shared" ref="K2265:U2265" si="10181">ROUND((J2072+K2072)/2,2)</f>
        <v>0</v>
      </c>
      <c r="L2265" s="166">
        <f t="shared" si="10181"/>
        <v>0</v>
      </c>
      <c r="M2265" s="166">
        <f t="shared" si="10181"/>
        <v>0</v>
      </c>
      <c r="N2265" s="166">
        <f t="shared" si="10181"/>
        <v>0</v>
      </c>
      <c r="O2265" s="166">
        <f t="shared" si="10181"/>
        <v>0</v>
      </c>
      <c r="P2265" s="166">
        <f t="shared" si="10181"/>
        <v>0</v>
      </c>
      <c r="Q2265" s="166">
        <f t="shared" si="10181"/>
        <v>0</v>
      </c>
      <c r="R2265" s="166">
        <f t="shared" si="10181"/>
        <v>0</v>
      </c>
      <c r="S2265" s="166">
        <f t="shared" si="10181"/>
        <v>0</v>
      </c>
      <c r="T2265" s="166">
        <f t="shared" si="10181"/>
        <v>789.84</v>
      </c>
      <c r="U2265" s="166">
        <f t="shared" si="10181"/>
        <v>2171.73</v>
      </c>
      <c r="V2265" s="198">
        <f t="shared" ref="V2265" si="10182">SUM(J2265:U2265)</f>
        <v>2961.57</v>
      </c>
      <c r="W2265" s="166">
        <f t="shared" si="10087"/>
        <v>2763.79</v>
      </c>
      <c r="X2265" s="166">
        <f t="shared" ref="X2265:AH2265" si="10183">ROUND((W2072+X2072)/2,2)</f>
        <v>2763.79</v>
      </c>
      <c r="Y2265" s="166">
        <f t="shared" si="10183"/>
        <v>2835.44</v>
      </c>
      <c r="Z2265" s="166">
        <f t="shared" si="10183"/>
        <v>2907.09</v>
      </c>
      <c r="AA2265" s="166">
        <f t="shared" si="10183"/>
        <v>3122.06</v>
      </c>
      <c r="AB2265" s="166">
        <f t="shared" si="10183"/>
        <v>3337.02</v>
      </c>
      <c r="AC2265" s="166">
        <f t="shared" si="10183"/>
        <v>3840.94</v>
      </c>
      <c r="AD2265" s="166">
        <f t="shared" si="10183"/>
        <v>4344.8599999999997</v>
      </c>
      <c r="AE2265" s="166">
        <f t="shared" si="10183"/>
        <v>4318.97</v>
      </c>
      <c r="AF2265" s="166">
        <f t="shared" si="10183"/>
        <v>4267.1899999999996</v>
      </c>
      <c r="AG2265" s="166">
        <f t="shared" si="10183"/>
        <v>4215.41</v>
      </c>
      <c r="AH2265" s="166">
        <f t="shared" si="10183"/>
        <v>4163.63</v>
      </c>
      <c r="AI2265" s="198">
        <f t="shared" ref="AI2265" si="10184">SUM(W2265:AH2265)</f>
        <v>42880.189999999995</v>
      </c>
      <c r="AJ2265" s="166">
        <f t="shared" si="10101"/>
        <v>4111.8500000000004</v>
      </c>
      <c r="AK2265" s="166">
        <f t="shared" si="10102"/>
        <v>4060.07</v>
      </c>
      <c r="AL2265" s="166">
        <f t="shared" ref="AL2265:AU2265" si="10185">ROUND((AK2072+AL2072)/2,2)</f>
        <v>4008.29</v>
      </c>
      <c r="AM2265" s="166">
        <f t="shared" si="10185"/>
        <v>3956.51</v>
      </c>
      <c r="AN2265" s="166">
        <f t="shared" si="10185"/>
        <v>3904.73</v>
      </c>
      <c r="AO2265" s="166">
        <f t="shared" si="10185"/>
        <v>3852.95</v>
      </c>
      <c r="AP2265" s="166">
        <f t="shared" si="10185"/>
        <v>3801.17</v>
      </c>
      <c r="AQ2265" s="166">
        <f t="shared" si="10185"/>
        <v>3749.39</v>
      </c>
      <c r="AR2265" s="166">
        <f t="shared" si="10185"/>
        <v>3697.61</v>
      </c>
      <c r="AS2265" s="166">
        <f t="shared" si="10185"/>
        <v>3645.83</v>
      </c>
      <c r="AT2265" s="166">
        <f t="shared" si="10185"/>
        <v>3594.05</v>
      </c>
      <c r="AU2265" s="166">
        <f t="shared" si="10185"/>
        <v>3542.27</v>
      </c>
      <c r="AV2265" s="198">
        <f t="shared" ref="AV2265" si="10186">SUM(AJ2265:AU2265)</f>
        <v>45924.72</v>
      </c>
      <c r="AW2265" s="166">
        <f t="shared" si="10094"/>
        <v>3490.49</v>
      </c>
      <c r="AX2265" s="166">
        <f t="shared" ref="AX2265:BH2265" si="10187">ROUND((AW2072+AX2072)/2,2)</f>
        <v>3438.71</v>
      </c>
      <c r="AY2265" s="166">
        <f t="shared" si="10187"/>
        <v>3386.93</v>
      </c>
      <c r="AZ2265" s="166">
        <f t="shared" si="10187"/>
        <v>3335.15</v>
      </c>
      <c r="BA2265" s="166">
        <f t="shared" si="10187"/>
        <v>3283.37</v>
      </c>
      <c r="BB2265" s="166">
        <f t="shared" si="10187"/>
        <v>3231.59</v>
      </c>
      <c r="BC2265" s="166">
        <f t="shared" si="10187"/>
        <v>3179.81</v>
      </c>
      <c r="BD2265" s="166">
        <f t="shared" si="10187"/>
        <v>3128.03</v>
      </c>
      <c r="BE2265" s="166">
        <f t="shared" si="10187"/>
        <v>3076.25</v>
      </c>
      <c r="BF2265" s="166">
        <f t="shared" si="10187"/>
        <v>3024.47</v>
      </c>
      <c r="BG2265" s="166">
        <f t="shared" si="10187"/>
        <v>2972.69</v>
      </c>
      <c r="BH2265" s="166">
        <f t="shared" si="10187"/>
        <v>2920.91</v>
      </c>
      <c r="BI2265" s="198">
        <f t="shared" si="10096"/>
        <v>38468.399999999994</v>
      </c>
    </row>
    <row r="2266" spans="1:61" ht="15.75" outlineLevel="1" x14ac:dyDescent="0.25">
      <c r="A2266" s="2">
        <f t="shared" si="10147"/>
        <v>5</v>
      </c>
      <c r="B2266" s="86" t="str">
        <f t="shared" si="10147"/>
        <v>PRE-09603</v>
      </c>
      <c r="C2266" s="86" t="str">
        <f t="shared" si="10147"/>
        <v>SPP FH - Coolidge  13533</v>
      </c>
      <c r="D2266" s="2" t="str">
        <f t="shared" si="10147"/>
        <v>PRE-09603.1</v>
      </c>
      <c r="E2266" s="141" t="str">
        <f t="shared" si="10147"/>
        <v>SPP FH – Coolidge 13533 – OH Feeder</v>
      </c>
      <c r="I2266" s="178">
        <v>0</v>
      </c>
      <c r="J2266" s="166">
        <f t="shared" si="10084"/>
        <v>0</v>
      </c>
      <c r="K2266" s="166">
        <f t="shared" ref="K2266:U2266" si="10188">ROUND((J2073+K2073)/2,2)</f>
        <v>0</v>
      </c>
      <c r="L2266" s="166">
        <f t="shared" si="10188"/>
        <v>0</v>
      </c>
      <c r="M2266" s="166">
        <f t="shared" si="10188"/>
        <v>0</v>
      </c>
      <c r="N2266" s="166">
        <f t="shared" si="10188"/>
        <v>944.58</v>
      </c>
      <c r="O2266" s="166">
        <f t="shared" si="10188"/>
        <v>4559.22</v>
      </c>
      <c r="P2266" s="166">
        <f t="shared" si="10188"/>
        <v>33139.93</v>
      </c>
      <c r="Q2266" s="166">
        <f t="shared" si="10188"/>
        <v>164725.92000000001</v>
      </c>
      <c r="R2266" s="166">
        <f t="shared" si="10188"/>
        <v>315556.11</v>
      </c>
      <c r="S2266" s="166">
        <f t="shared" si="10188"/>
        <v>370136.29</v>
      </c>
      <c r="T2266" s="166">
        <f t="shared" si="10188"/>
        <v>391689.48</v>
      </c>
      <c r="U2266" s="166">
        <f t="shared" si="10188"/>
        <v>463231.8</v>
      </c>
      <c r="V2266" s="198">
        <f t="shared" si="10086"/>
        <v>1743983.33</v>
      </c>
      <c r="W2266" s="166">
        <f t="shared" si="10087"/>
        <v>541623.31999999995</v>
      </c>
      <c r="X2266" s="166">
        <f t="shared" ref="X2266:AH2266" si="10189">ROUND((W2073+X2073)/2,2)</f>
        <v>621112.54</v>
      </c>
      <c r="Y2266" s="166">
        <f t="shared" si="10189"/>
        <v>723105.26</v>
      </c>
      <c r="Z2266" s="166">
        <f t="shared" si="10189"/>
        <v>765606.27</v>
      </c>
      <c r="AA2266" s="166">
        <f t="shared" si="10189"/>
        <v>767146.46</v>
      </c>
      <c r="AB2266" s="166">
        <f t="shared" si="10189"/>
        <v>767827.71</v>
      </c>
      <c r="AC2266" s="166">
        <f t="shared" si="10189"/>
        <v>768063.48</v>
      </c>
      <c r="AD2266" s="166">
        <f t="shared" si="10189"/>
        <v>768645.2</v>
      </c>
      <c r="AE2266" s="166">
        <f t="shared" si="10189"/>
        <v>769502.71999999997</v>
      </c>
      <c r="AF2266" s="166">
        <f t="shared" si="10189"/>
        <v>774801.34</v>
      </c>
      <c r="AG2266" s="166">
        <f t="shared" si="10189"/>
        <v>778739.44</v>
      </c>
      <c r="AH2266" s="166">
        <f t="shared" si="10189"/>
        <v>776718.46</v>
      </c>
      <c r="AI2266" s="198">
        <f t="shared" si="10089"/>
        <v>8822892.1999999993</v>
      </c>
      <c r="AJ2266" s="166">
        <f t="shared" si="10101"/>
        <v>774876.39</v>
      </c>
      <c r="AK2266" s="166">
        <f t="shared" si="10102"/>
        <v>773213.22</v>
      </c>
      <c r="AL2266" s="166">
        <f t="shared" ref="AL2266:AU2266" si="10190">ROUND((AK2073+AL2073)/2,2)</f>
        <v>771550.05</v>
      </c>
      <c r="AM2266" s="166">
        <f t="shared" si="10190"/>
        <v>769886.89</v>
      </c>
      <c r="AN2266" s="166">
        <f t="shared" si="10190"/>
        <v>768223.72</v>
      </c>
      <c r="AO2266" s="166">
        <f t="shared" si="10190"/>
        <v>766560.56</v>
      </c>
      <c r="AP2266" s="166">
        <f t="shared" si="10190"/>
        <v>764897.39</v>
      </c>
      <c r="AQ2266" s="166">
        <f t="shared" si="10190"/>
        <v>763234.23</v>
      </c>
      <c r="AR2266" s="166">
        <f t="shared" si="10190"/>
        <v>761571.06</v>
      </c>
      <c r="AS2266" s="166">
        <f t="shared" si="10190"/>
        <v>759907.9</v>
      </c>
      <c r="AT2266" s="166">
        <f t="shared" si="10190"/>
        <v>758244.73</v>
      </c>
      <c r="AU2266" s="166">
        <f t="shared" si="10190"/>
        <v>756581.57</v>
      </c>
      <c r="AV2266" s="198">
        <f t="shared" si="10093"/>
        <v>9188747.7100000009</v>
      </c>
      <c r="AW2266" s="166">
        <f t="shared" si="10094"/>
        <v>754918.40000000002</v>
      </c>
      <c r="AX2266" s="166">
        <f t="shared" ref="AX2266:BH2266" si="10191">ROUND((AW2073+AX2073)/2,2)</f>
        <v>753255.24</v>
      </c>
      <c r="AY2266" s="166">
        <f t="shared" si="10191"/>
        <v>751592.07</v>
      </c>
      <c r="AZ2266" s="166">
        <f t="shared" si="10191"/>
        <v>749928.91</v>
      </c>
      <c r="BA2266" s="166">
        <f t="shared" si="10191"/>
        <v>748265.74</v>
      </c>
      <c r="BB2266" s="166">
        <f t="shared" si="10191"/>
        <v>746602.58</v>
      </c>
      <c r="BC2266" s="166">
        <f t="shared" si="10191"/>
        <v>744939.41</v>
      </c>
      <c r="BD2266" s="166">
        <f t="shared" si="10191"/>
        <v>743276.25</v>
      </c>
      <c r="BE2266" s="166">
        <f t="shared" si="10191"/>
        <v>741613.08</v>
      </c>
      <c r="BF2266" s="166">
        <f t="shared" si="10191"/>
        <v>739949.92</v>
      </c>
      <c r="BG2266" s="166">
        <f t="shared" si="10191"/>
        <v>738286.75</v>
      </c>
      <c r="BH2266" s="166">
        <f t="shared" si="10191"/>
        <v>736623.59</v>
      </c>
      <c r="BI2266" s="198">
        <f t="shared" si="10096"/>
        <v>8949251.9400000013</v>
      </c>
    </row>
    <row r="2267" spans="1:61" ht="15.75" outlineLevel="1" x14ac:dyDescent="0.25">
      <c r="A2267" s="2">
        <f t="shared" si="10147"/>
        <v>5</v>
      </c>
      <c r="B2267" s="86" t="str">
        <f t="shared" si="10147"/>
        <v>PRE-09603</v>
      </c>
      <c r="C2267" s="86" t="str">
        <f t="shared" si="10147"/>
        <v>SPP FH - Coolidge  13533</v>
      </c>
      <c r="D2267" s="2" t="str">
        <f t="shared" si="10147"/>
        <v>PRE-09603.2</v>
      </c>
      <c r="E2267" s="141" t="str">
        <f t="shared" si="10147"/>
        <v>SPP FH – Coolidge 13533 - S&amp;E/R&amp;C</v>
      </c>
      <c r="I2267" s="178">
        <v>0</v>
      </c>
      <c r="J2267" s="166">
        <f t="shared" si="10084"/>
        <v>0</v>
      </c>
      <c r="K2267" s="166">
        <f>ROUND((J2074+K2074)/2,2)</f>
        <v>0</v>
      </c>
      <c r="L2267" s="166">
        <f>ROUND((K2074+L2074)/2,2)</f>
        <v>0</v>
      </c>
      <c r="M2267" s="166">
        <f>ROUND((L2074+M2074)/2,2)</f>
        <v>0</v>
      </c>
      <c r="N2267" s="166">
        <f>ROUND((M2074+N2074)/2,2)</f>
        <v>0</v>
      </c>
      <c r="O2267" s="166">
        <f t="shared" ref="O2267:U2267" si="10192">ROUND((N2074+O2074)/2,2)</f>
        <v>0</v>
      </c>
      <c r="P2267" s="166">
        <f t="shared" si="10192"/>
        <v>0</v>
      </c>
      <c r="Q2267" s="166">
        <f t="shared" si="10192"/>
        <v>4304.9799999999996</v>
      </c>
      <c r="R2267" s="166">
        <f t="shared" si="10192"/>
        <v>15580.56</v>
      </c>
      <c r="S2267" s="166">
        <f t="shared" si="10192"/>
        <v>22425.67</v>
      </c>
      <c r="T2267" s="166">
        <f t="shared" si="10192"/>
        <v>46396.11</v>
      </c>
      <c r="U2267" s="166">
        <f t="shared" si="10192"/>
        <v>85273.38</v>
      </c>
      <c r="V2267" s="198">
        <f t="shared" ref="V2267:V2268" si="10193">SUM(J2267:U2267)</f>
        <v>173980.7</v>
      </c>
      <c r="W2267" s="166">
        <f t="shared" si="10087"/>
        <v>100096.38</v>
      </c>
      <c r="X2267" s="166">
        <f t="shared" ref="X2267:AH2267" si="10194">ROUND((W2074+X2074)/2,2)</f>
        <v>102278.09</v>
      </c>
      <c r="Y2267" s="166">
        <f t="shared" si="10194"/>
        <v>104524.71</v>
      </c>
      <c r="Z2267" s="166">
        <f t="shared" si="10194"/>
        <v>104551.07</v>
      </c>
      <c r="AA2267" s="166">
        <f t="shared" si="10194"/>
        <v>104390.66</v>
      </c>
      <c r="AB2267" s="166">
        <f t="shared" si="10194"/>
        <v>104230.26</v>
      </c>
      <c r="AC2267" s="166">
        <f t="shared" si="10194"/>
        <v>104069.85</v>
      </c>
      <c r="AD2267" s="166">
        <f t="shared" si="10194"/>
        <v>103909.44</v>
      </c>
      <c r="AE2267" s="166">
        <f t="shared" si="10194"/>
        <v>103749.03</v>
      </c>
      <c r="AF2267" s="166">
        <f t="shared" si="10194"/>
        <v>103588.63</v>
      </c>
      <c r="AG2267" s="166">
        <f t="shared" si="10194"/>
        <v>103428.22</v>
      </c>
      <c r="AH2267" s="166">
        <f t="shared" si="10194"/>
        <v>103267.81</v>
      </c>
      <c r="AI2267" s="198">
        <f t="shared" ref="AI2267:AI2268" si="10195">SUM(W2267:AH2267)</f>
        <v>1242084.1500000001</v>
      </c>
      <c r="AJ2267" s="166">
        <f t="shared" si="10101"/>
        <v>103104.06</v>
      </c>
      <c r="AK2267" s="166">
        <f t="shared" si="10102"/>
        <v>102936.96000000001</v>
      </c>
      <c r="AL2267" s="166">
        <f t="shared" ref="AL2267:AU2267" si="10196">ROUND((AK2074+AL2074)/2,2)</f>
        <v>102769.87</v>
      </c>
      <c r="AM2267" s="166">
        <f t="shared" si="10196"/>
        <v>102602.77</v>
      </c>
      <c r="AN2267" s="166">
        <f t="shared" si="10196"/>
        <v>102435.68</v>
      </c>
      <c r="AO2267" s="166">
        <f t="shared" si="10196"/>
        <v>102268.58</v>
      </c>
      <c r="AP2267" s="166">
        <f t="shared" si="10196"/>
        <v>102101.48</v>
      </c>
      <c r="AQ2267" s="166">
        <f t="shared" si="10196"/>
        <v>101934.39</v>
      </c>
      <c r="AR2267" s="166">
        <f t="shared" si="10196"/>
        <v>101767.29</v>
      </c>
      <c r="AS2267" s="166">
        <f t="shared" si="10196"/>
        <v>101600.2</v>
      </c>
      <c r="AT2267" s="166">
        <f t="shared" si="10196"/>
        <v>101433.1</v>
      </c>
      <c r="AU2267" s="166">
        <f t="shared" si="10196"/>
        <v>101266</v>
      </c>
      <c r="AV2267" s="198">
        <f t="shared" ref="AV2267:AV2268" si="10197">SUM(AJ2267:AU2267)</f>
        <v>1226220.3800000001</v>
      </c>
      <c r="AW2267" s="166">
        <f t="shared" si="10094"/>
        <v>101098.91</v>
      </c>
      <c r="AX2267" s="166">
        <f t="shared" ref="AX2267:BH2267" si="10198">ROUND((AW2074+AX2074)/2,2)</f>
        <v>100931.81</v>
      </c>
      <c r="AY2267" s="166">
        <f t="shared" si="10198"/>
        <v>100764.72</v>
      </c>
      <c r="AZ2267" s="166">
        <f t="shared" si="10198"/>
        <v>100597.62</v>
      </c>
      <c r="BA2267" s="166">
        <f t="shared" si="10198"/>
        <v>100430.52</v>
      </c>
      <c r="BB2267" s="166">
        <f t="shared" si="10198"/>
        <v>100263.43</v>
      </c>
      <c r="BC2267" s="166">
        <f t="shared" si="10198"/>
        <v>100096.33</v>
      </c>
      <c r="BD2267" s="166">
        <f t="shared" si="10198"/>
        <v>99929.24</v>
      </c>
      <c r="BE2267" s="166">
        <f t="shared" si="10198"/>
        <v>99762.14</v>
      </c>
      <c r="BF2267" s="166">
        <f t="shared" si="10198"/>
        <v>99595.05</v>
      </c>
      <c r="BG2267" s="166">
        <f t="shared" si="10198"/>
        <v>99427.95</v>
      </c>
      <c r="BH2267" s="166">
        <f t="shared" si="10198"/>
        <v>99260.85</v>
      </c>
      <c r="BI2267" s="198">
        <f t="shared" si="10096"/>
        <v>1202158.57</v>
      </c>
    </row>
    <row r="2268" spans="1:61" ht="15.75" outlineLevel="1" x14ac:dyDescent="0.25">
      <c r="A2268" s="2">
        <f t="shared" si="10147"/>
        <v>5</v>
      </c>
      <c r="B2268" s="86" t="str">
        <f t="shared" si="10147"/>
        <v>PRE-09603</v>
      </c>
      <c r="C2268" s="86" t="str">
        <f t="shared" si="10147"/>
        <v>SPP FH - Coolidge  13533</v>
      </c>
      <c r="D2268" s="2" t="str">
        <f t="shared" si="10147"/>
        <v>A2763851</v>
      </c>
      <c r="E2268" s="141" t="str">
        <f t="shared" si="10147"/>
        <v>SPP FH - Coolidge  13533 - S&amp;E/R&amp;C</v>
      </c>
      <c r="I2268" s="178">
        <v>0</v>
      </c>
      <c r="J2268" s="166">
        <f t="shared" si="10084"/>
        <v>0</v>
      </c>
      <c r="K2268" s="166">
        <f t="shared" ref="K2268:U2268" si="10199">ROUND((J2075+K2075)/2,2)</f>
        <v>0</v>
      </c>
      <c r="L2268" s="166">
        <f t="shared" si="10199"/>
        <v>0</v>
      </c>
      <c r="M2268" s="166">
        <f t="shared" si="10199"/>
        <v>0</v>
      </c>
      <c r="N2268" s="166">
        <f t="shared" si="10199"/>
        <v>0</v>
      </c>
      <c r="O2268" s="166">
        <f t="shared" si="10199"/>
        <v>0</v>
      </c>
      <c r="P2268" s="166">
        <f t="shared" si="10199"/>
        <v>0</v>
      </c>
      <c r="Q2268" s="166">
        <f t="shared" si="10199"/>
        <v>0</v>
      </c>
      <c r="R2268" s="166">
        <f t="shared" si="10199"/>
        <v>0</v>
      </c>
      <c r="S2268" s="166">
        <f t="shared" si="10199"/>
        <v>0</v>
      </c>
      <c r="T2268" s="166">
        <f t="shared" si="10199"/>
        <v>480.83</v>
      </c>
      <c r="U2268" s="166">
        <f t="shared" si="10199"/>
        <v>3746.48</v>
      </c>
      <c r="V2268" s="198">
        <f t="shared" si="10193"/>
        <v>4227.3100000000004</v>
      </c>
      <c r="W2268" s="166">
        <f t="shared" si="10087"/>
        <v>6531.29</v>
      </c>
      <c r="X2268" s="166">
        <f t="shared" ref="X2268:AH2268" si="10200">ROUND((W2075+X2075)/2,2)</f>
        <v>6531.29</v>
      </c>
      <c r="Y2268" s="166">
        <f t="shared" si="10200"/>
        <v>6524.76</v>
      </c>
      <c r="Z2268" s="166">
        <f t="shared" si="10200"/>
        <v>6511.7</v>
      </c>
      <c r="AA2268" s="166">
        <f t="shared" si="10200"/>
        <v>6498.64</v>
      </c>
      <c r="AB2268" s="166">
        <f t="shared" si="10200"/>
        <v>6485.58</v>
      </c>
      <c r="AC2268" s="166">
        <f t="shared" si="10200"/>
        <v>6472.52</v>
      </c>
      <c r="AD2268" s="166">
        <f t="shared" si="10200"/>
        <v>6459.46</v>
      </c>
      <c r="AE2268" s="166">
        <f t="shared" si="10200"/>
        <v>6446.4</v>
      </c>
      <c r="AF2268" s="166">
        <f t="shared" si="10200"/>
        <v>6433.34</v>
      </c>
      <c r="AG2268" s="166">
        <f t="shared" si="10200"/>
        <v>6420.28</v>
      </c>
      <c r="AH2268" s="166">
        <f t="shared" si="10200"/>
        <v>6407.22</v>
      </c>
      <c r="AI2268" s="198">
        <f t="shared" si="10195"/>
        <v>77722.48</v>
      </c>
      <c r="AJ2268" s="166">
        <f t="shared" si="10101"/>
        <v>6393.89</v>
      </c>
      <c r="AK2268" s="166">
        <f t="shared" si="10102"/>
        <v>6380.28</v>
      </c>
      <c r="AL2268" s="166">
        <f t="shared" ref="AL2268:AU2268" si="10201">ROUND((AK2075+AL2075)/2,2)</f>
        <v>6366.67</v>
      </c>
      <c r="AM2268" s="166">
        <f t="shared" si="10201"/>
        <v>6353.06</v>
      </c>
      <c r="AN2268" s="166">
        <f t="shared" si="10201"/>
        <v>6339.45</v>
      </c>
      <c r="AO2268" s="166">
        <f t="shared" si="10201"/>
        <v>6325.84</v>
      </c>
      <c r="AP2268" s="166">
        <f t="shared" si="10201"/>
        <v>6312.23</v>
      </c>
      <c r="AQ2268" s="166">
        <f t="shared" si="10201"/>
        <v>6298.62</v>
      </c>
      <c r="AR2268" s="166">
        <f t="shared" si="10201"/>
        <v>6285.01</v>
      </c>
      <c r="AS2268" s="166">
        <f t="shared" si="10201"/>
        <v>6271.4</v>
      </c>
      <c r="AT2268" s="166">
        <f t="shared" si="10201"/>
        <v>6257.79</v>
      </c>
      <c r="AU2268" s="166">
        <f t="shared" si="10201"/>
        <v>6244.18</v>
      </c>
      <c r="AV2268" s="198">
        <f t="shared" si="10197"/>
        <v>75828.420000000013</v>
      </c>
      <c r="AW2268" s="166">
        <f t="shared" si="10094"/>
        <v>6230.57</v>
      </c>
      <c r="AX2268" s="166">
        <f t="shared" ref="AX2268:BH2268" si="10202">ROUND((AW2075+AX2075)/2,2)</f>
        <v>6216.96</v>
      </c>
      <c r="AY2268" s="166">
        <f t="shared" si="10202"/>
        <v>6203.35</v>
      </c>
      <c r="AZ2268" s="166">
        <f t="shared" si="10202"/>
        <v>6189.74</v>
      </c>
      <c r="BA2268" s="166">
        <f t="shared" si="10202"/>
        <v>6176.13</v>
      </c>
      <c r="BB2268" s="166">
        <f t="shared" si="10202"/>
        <v>6162.52</v>
      </c>
      <c r="BC2268" s="166">
        <f t="shared" si="10202"/>
        <v>6148.91</v>
      </c>
      <c r="BD2268" s="166">
        <f t="shared" si="10202"/>
        <v>6135.3</v>
      </c>
      <c r="BE2268" s="166">
        <f t="shared" si="10202"/>
        <v>6121.69</v>
      </c>
      <c r="BF2268" s="166">
        <f t="shared" si="10202"/>
        <v>6108.08</v>
      </c>
      <c r="BG2268" s="166">
        <f t="shared" si="10202"/>
        <v>6094.47</v>
      </c>
      <c r="BH2268" s="166">
        <f t="shared" si="10202"/>
        <v>6080.86</v>
      </c>
      <c r="BI2268" s="198">
        <f t="shared" si="10096"/>
        <v>73868.58</v>
      </c>
    </row>
    <row r="2269" spans="1:61" ht="15.75" outlineLevel="1" x14ac:dyDescent="0.25">
      <c r="A2269" s="2">
        <f t="shared" ref="A2269:E2278" si="10203">A2076</f>
        <v>5</v>
      </c>
      <c r="B2269" s="86" t="str">
        <f t="shared" si="10203"/>
        <v>PRE-09603</v>
      </c>
      <c r="C2269" s="86" t="str">
        <f t="shared" si="10203"/>
        <v>SPP FH - Coolidge  13533</v>
      </c>
      <c r="D2269" s="2" t="str">
        <f t="shared" si="10203"/>
        <v>A2764626</v>
      </c>
      <c r="E2269" s="141" t="str">
        <f t="shared" si="10203"/>
        <v>SPP FH – Coolidge 13533 – OCR</v>
      </c>
      <c r="I2269" s="178">
        <v>0</v>
      </c>
      <c r="J2269" s="166">
        <f t="shared" si="10084"/>
        <v>0</v>
      </c>
      <c r="K2269" s="166">
        <f t="shared" ref="K2269:U2269" si="10204">ROUND((J2076+K2076)/2,2)</f>
        <v>0</v>
      </c>
      <c r="L2269" s="166">
        <f t="shared" si="10204"/>
        <v>0</v>
      </c>
      <c r="M2269" s="166">
        <f t="shared" si="10204"/>
        <v>0</v>
      </c>
      <c r="N2269" s="166">
        <f t="shared" si="10204"/>
        <v>0</v>
      </c>
      <c r="O2269" s="166">
        <f t="shared" si="10204"/>
        <v>0</v>
      </c>
      <c r="P2269" s="166">
        <f t="shared" si="10204"/>
        <v>0</v>
      </c>
      <c r="Q2269" s="166">
        <f t="shared" si="10204"/>
        <v>0</v>
      </c>
      <c r="R2269" s="166">
        <f t="shared" si="10204"/>
        <v>0</v>
      </c>
      <c r="S2269" s="166">
        <f t="shared" si="10204"/>
        <v>0</v>
      </c>
      <c r="T2269" s="166">
        <f t="shared" si="10204"/>
        <v>993.87</v>
      </c>
      <c r="U2269" s="166">
        <f t="shared" si="10204"/>
        <v>2855.98</v>
      </c>
      <c r="V2269" s="198">
        <f t="shared" ref="V2269" si="10205">SUM(J2269:U2269)</f>
        <v>3849.85</v>
      </c>
      <c r="W2269" s="166">
        <f t="shared" si="10087"/>
        <v>5624.55</v>
      </c>
      <c r="X2269" s="166">
        <f t="shared" ref="X2269:AH2269" si="10206">ROUND((W2076+X2076)/2,2)</f>
        <v>7524.88</v>
      </c>
      <c r="Y2269" s="166">
        <f t="shared" si="10206"/>
        <v>7524.88</v>
      </c>
      <c r="Z2269" s="166">
        <f t="shared" si="10206"/>
        <v>7524.88</v>
      </c>
      <c r="AA2269" s="166">
        <f t="shared" si="10206"/>
        <v>7524.88</v>
      </c>
      <c r="AB2269" s="166">
        <f t="shared" si="10206"/>
        <v>7524.88</v>
      </c>
      <c r="AC2269" s="166">
        <f t="shared" si="10206"/>
        <v>7634.81</v>
      </c>
      <c r="AD2269" s="166">
        <f t="shared" si="10206"/>
        <v>7698.59</v>
      </c>
      <c r="AE2269" s="166">
        <f t="shared" si="10206"/>
        <v>7606.3</v>
      </c>
      <c r="AF2269" s="166">
        <f t="shared" si="10206"/>
        <v>7514.01</v>
      </c>
      <c r="AG2269" s="166">
        <f t="shared" si="10206"/>
        <v>7421.72</v>
      </c>
      <c r="AH2269" s="166">
        <f t="shared" si="10206"/>
        <v>7329.43</v>
      </c>
      <c r="AI2269" s="198">
        <f t="shared" ref="AI2269" si="10207">SUM(W2269:AH2269)</f>
        <v>88453.81</v>
      </c>
      <c r="AJ2269" s="166">
        <f t="shared" si="10101"/>
        <v>7237.14</v>
      </c>
      <c r="AK2269" s="166">
        <f t="shared" si="10102"/>
        <v>7144.85</v>
      </c>
      <c r="AL2269" s="166">
        <f t="shared" ref="AL2269:AU2269" si="10208">ROUND((AK2076+AL2076)/2,2)</f>
        <v>7052.56</v>
      </c>
      <c r="AM2269" s="166">
        <f t="shared" si="10208"/>
        <v>6960.27</v>
      </c>
      <c r="AN2269" s="166">
        <f t="shared" si="10208"/>
        <v>6867.98</v>
      </c>
      <c r="AO2269" s="166">
        <f t="shared" si="10208"/>
        <v>6775.69</v>
      </c>
      <c r="AP2269" s="166">
        <f t="shared" si="10208"/>
        <v>6683.4</v>
      </c>
      <c r="AQ2269" s="166">
        <f t="shared" si="10208"/>
        <v>6591.11</v>
      </c>
      <c r="AR2269" s="166">
        <f t="shared" si="10208"/>
        <v>6498.82</v>
      </c>
      <c r="AS2269" s="166">
        <f t="shared" si="10208"/>
        <v>6406.53</v>
      </c>
      <c r="AT2269" s="166">
        <f t="shared" si="10208"/>
        <v>6314.24</v>
      </c>
      <c r="AU2269" s="166">
        <f t="shared" si="10208"/>
        <v>6221.95</v>
      </c>
      <c r="AV2269" s="198">
        <f t="shared" ref="AV2269" si="10209">SUM(AJ2269:AU2269)</f>
        <v>80754.540000000008</v>
      </c>
      <c r="AW2269" s="166">
        <f t="shared" si="10094"/>
        <v>6129.66</v>
      </c>
      <c r="AX2269" s="166">
        <f t="shared" ref="AX2269:BH2269" si="10210">ROUND((AW2076+AX2076)/2,2)</f>
        <v>6037.37</v>
      </c>
      <c r="AY2269" s="166">
        <f t="shared" si="10210"/>
        <v>5945.08</v>
      </c>
      <c r="AZ2269" s="166">
        <f t="shared" si="10210"/>
        <v>5852.79</v>
      </c>
      <c r="BA2269" s="166">
        <f t="shared" si="10210"/>
        <v>5760.5</v>
      </c>
      <c r="BB2269" s="166">
        <f t="shared" si="10210"/>
        <v>5668.21</v>
      </c>
      <c r="BC2269" s="166">
        <f t="shared" si="10210"/>
        <v>5575.92</v>
      </c>
      <c r="BD2269" s="166">
        <f t="shared" si="10210"/>
        <v>5483.63</v>
      </c>
      <c r="BE2269" s="166">
        <f t="shared" si="10210"/>
        <v>5391.34</v>
      </c>
      <c r="BF2269" s="166">
        <f t="shared" si="10210"/>
        <v>5299.05</v>
      </c>
      <c r="BG2269" s="166">
        <f t="shared" si="10210"/>
        <v>5206.76</v>
      </c>
      <c r="BH2269" s="166">
        <f t="shared" si="10210"/>
        <v>5114.47</v>
      </c>
      <c r="BI2269" s="198">
        <f t="shared" si="10096"/>
        <v>67464.78</v>
      </c>
    </row>
    <row r="2270" spans="1:61" ht="15.75" outlineLevel="1" x14ac:dyDescent="0.25">
      <c r="A2270" s="2">
        <f t="shared" si="10203"/>
        <v>5</v>
      </c>
      <c r="B2270" s="86" t="str">
        <f t="shared" si="10203"/>
        <v>PRE-09603</v>
      </c>
      <c r="C2270" s="86" t="str">
        <f t="shared" si="10203"/>
        <v>SPP FH - Coolidge  13533</v>
      </c>
      <c r="D2270" s="2" t="str">
        <f t="shared" si="10203"/>
        <v>A2767872</v>
      </c>
      <c r="E2270" s="141" t="str">
        <f t="shared" si="10203"/>
        <v>COOL533B - OCR#38721 N.O. 138003</v>
      </c>
      <c r="I2270" s="178">
        <v>0</v>
      </c>
      <c r="J2270" s="166">
        <f t="shared" si="10084"/>
        <v>0</v>
      </c>
      <c r="K2270" s="166">
        <f t="shared" ref="K2270:U2270" si="10211">ROUND((J2077+K2077)/2,2)</f>
        <v>0</v>
      </c>
      <c r="L2270" s="166">
        <f t="shared" si="10211"/>
        <v>0</v>
      </c>
      <c r="M2270" s="166">
        <f t="shared" si="10211"/>
        <v>0</v>
      </c>
      <c r="N2270" s="166">
        <f t="shared" si="10211"/>
        <v>0</v>
      </c>
      <c r="O2270" s="166">
        <f t="shared" si="10211"/>
        <v>0</v>
      </c>
      <c r="P2270" s="166">
        <f t="shared" si="10211"/>
        <v>0</v>
      </c>
      <c r="Q2270" s="166">
        <f t="shared" si="10211"/>
        <v>0</v>
      </c>
      <c r="R2270" s="166">
        <f t="shared" si="10211"/>
        <v>0</v>
      </c>
      <c r="S2270" s="166">
        <f t="shared" si="10211"/>
        <v>0</v>
      </c>
      <c r="T2270" s="166">
        <f t="shared" si="10211"/>
        <v>0</v>
      </c>
      <c r="U2270" s="166">
        <f t="shared" si="10211"/>
        <v>761.24</v>
      </c>
      <c r="V2270" s="198">
        <f t="shared" ref="V2270" si="10212">SUM(J2270:U2270)</f>
        <v>761.24</v>
      </c>
      <c r="W2270" s="166">
        <f t="shared" si="10087"/>
        <v>3450.03</v>
      </c>
      <c r="X2270" s="166">
        <f t="shared" ref="X2270:AH2270" si="10213">ROUND((W2077+X2077)/2,2)</f>
        <v>5707.53</v>
      </c>
      <c r="Y2270" s="166">
        <f t="shared" si="10213"/>
        <v>6037.49</v>
      </c>
      <c r="Z2270" s="166">
        <f t="shared" si="10213"/>
        <v>6037.49</v>
      </c>
      <c r="AA2270" s="166">
        <f t="shared" si="10213"/>
        <v>6037.49</v>
      </c>
      <c r="AB2270" s="166">
        <f t="shared" si="10213"/>
        <v>6037.49</v>
      </c>
      <c r="AC2270" s="166">
        <f t="shared" si="10213"/>
        <v>6257.33</v>
      </c>
      <c r="AD2270" s="166">
        <f t="shared" si="10213"/>
        <v>6438.58</v>
      </c>
      <c r="AE2270" s="166">
        <f t="shared" si="10213"/>
        <v>6361.39</v>
      </c>
      <c r="AF2270" s="166">
        <f t="shared" si="10213"/>
        <v>6284.2</v>
      </c>
      <c r="AG2270" s="166">
        <f t="shared" si="10213"/>
        <v>6207.01</v>
      </c>
      <c r="AH2270" s="166">
        <f t="shared" si="10213"/>
        <v>6129.82</v>
      </c>
      <c r="AI2270" s="198">
        <f t="shared" ref="AI2270" si="10214">SUM(W2270:AH2270)</f>
        <v>70985.850000000006</v>
      </c>
      <c r="AJ2270" s="166">
        <f t="shared" si="10101"/>
        <v>6052.63</v>
      </c>
      <c r="AK2270" s="166">
        <f t="shared" si="10102"/>
        <v>5975.44</v>
      </c>
      <c r="AL2270" s="166">
        <f t="shared" ref="AL2270:AU2270" si="10215">ROUND((AK2077+AL2077)/2,2)</f>
        <v>5898.25</v>
      </c>
      <c r="AM2270" s="166">
        <f t="shared" si="10215"/>
        <v>5821.06</v>
      </c>
      <c r="AN2270" s="166">
        <f t="shared" si="10215"/>
        <v>5743.87</v>
      </c>
      <c r="AO2270" s="166">
        <f t="shared" si="10215"/>
        <v>5666.68</v>
      </c>
      <c r="AP2270" s="166">
        <f t="shared" si="10215"/>
        <v>5589.49</v>
      </c>
      <c r="AQ2270" s="166">
        <f t="shared" si="10215"/>
        <v>5512.3</v>
      </c>
      <c r="AR2270" s="166">
        <f t="shared" si="10215"/>
        <v>5435.11</v>
      </c>
      <c r="AS2270" s="166">
        <f t="shared" si="10215"/>
        <v>5357.92</v>
      </c>
      <c r="AT2270" s="166">
        <f t="shared" si="10215"/>
        <v>5280.73</v>
      </c>
      <c r="AU2270" s="166">
        <f t="shared" si="10215"/>
        <v>5203.54</v>
      </c>
      <c r="AV2270" s="198">
        <f t="shared" ref="AV2270" si="10216">SUM(AJ2270:AU2270)</f>
        <v>67537.01999999999</v>
      </c>
      <c r="AW2270" s="166">
        <f t="shared" si="10094"/>
        <v>5126.3500000000004</v>
      </c>
      <c r="AX2270" s="166">
        <f t="shared" ref="AX2270:BH2270" si="10217">ROUND((AW2077+AX2077)/2,2)</f>
        <v>5049.16</v>
      </c>
      <c r="AY2270" s="166">
        <f t="shared" si="10217"/>
        <v>4971.97</v>
      </c>
      <c r="AZ2270" s="166">
        <f t="shared" si="10217"/>
        <v>4894.78</v>
      </c>
      <c r="BA2270" s="166">
        <f t="shared" si="10217"/>
        <v>4817.59</v>
      </c>
      <c r="BB2270" s="166">
        <f t="shared" si="10217"/>
        <v>4740.3999999999996</v>
      </c>
      <c r="BC2270" s="166">
        <f t="shared" si="10217"/>
        <v>4663.21</v>
      </c>
      <c r="BD2270" s="166">
        <f t="shared" si="10217"/>
        <v>4586.0200000000004</v>
      </c>
      <c r="BE2270" s="166">
        <f t="shared" si="10217"/>
        <v>4508.83</v>
      </c>
      <c r="BF2270" s="166">
        <f t="shared" si="10217"/>
        <v>4431.6400000000003</v>
      </c>
      <c r="BG2270" s="166">
        <f t="shared" si="10217"/>
        <v>4354.45</v>
      </c>
      <c r="BH2270" s="166">
        <f t="shared" si="10217"/>
        <v>4277.26</v>
      </c>
      <c r="BI2270" s="198">
        <f t="shared" si="10096"/>
        <v>56421.659999999996</v>
      </c>
    </row>
    <row r="2271" spans="1:61" ht="15.75" outlineLevel="1" x14ac:dyDescent="0.25">
      <c r="A2271" s="2">
        <f t="shared" si="10203"/>
        <v>5</v>
      </c>
      <c r="B2271" s="86" t="str">
        <f t="shared" si="10203"/>
        <v>PRE-09603</v>
      </c>
      <c r="C2271" s="86" t="str">
        <f t="shared" si="10203"/>
        <v>SPP FH - Coolidge  13533</v>
      </c>
      <c r="D2271" s="2" t="str">
        <f t="shared" si="10203"/>
        <v>A2768867</v>
      </c>
      <c r="E2271" s="141" t="str">
        <f t="shared" si="10203"/>
        <v>COOLIDGE 13533 OCRs - 5 TAV</v>
      </c>
      <c r="I2271" s="178">
        <v>0</v>
      </c>
      <c r="J2271" s="166">
        <f t="shared" si="10084"/>
        <v>0</v>
      </c>
      <c r="K2271" s="166">
        <f t="shared" ref="K2271:U2271" si="10218">ROUND((J2078+K2078)/2,2)</f>
        <v>0</v>
      </c>
      <c r="L2271" s="166">
        <f t="shared" si="10218"/>
        <v>0</v>
      </c>
      <c r="M2271" s="166">
        <f t="shared" si="10218"/>
        <v>0</v>
      </c>
      <c r="N2271" s="166">
        <f t="shared" si="10218"/>
        <v>0</v>
      </c>
      <c r="O2271" s="166">
        <f t="shared" si="10218"/>
        <v>0</v>
      </c>
      <c r="P2271" s="166">
        <f t="shared" si="10218"/>
        <v>0</v>
      </c>
      <c r="Q2271" s="166">
        <f t="shared" si="10218"/>
        <v>0</v>
      </c>
      <c r="R2271" s="166">
        <f t="shared" si="10218"/>
        <v>0</v>
      </c>
      <c r="S2271" s="166">
        <f t="shared" si="10218"/>
        <v>0</v>
      </c>
      <c r="T2271" s="166">
        <f t="shared" si="10218"/>
        <v>0</v>
      </c>
      <c r="U2271" s="166">
        <f t="shared" si="10218"/>
        <v>0</v>
      </c>
      <c r="V2271" s="198">
        <f t="shared" ref="V2271" si="10219">SUM(J2271:U2271)</f>
        <v>0</v>
      </c>
      <c r="W2271" s="166">
        <f t="shared" si="10087"/>
        <v>8038.4</v>
      </c>
      <c r="X2271" s="166">
        <f t="shared" ref="X2271:AH2271" si="10220">ROUND((W2078+X2078)/2,2)</f>
        <v>19047.71</v>
      </c>
      <c r="Y2271" s="166">
        <f t="shared" si="10220"/>
        <v>23072.82</v>
      </c>
      <c r="Z2271" s="166">
        <f t="shared" si="10220"/>
        <v>24127.01</v>
      </c>
      <c r="AA2271" s="166">
        <f t="shared" si="10220"/>
        <v>24306.16</v>
      </c>
      <c r="AB2271" s="166">
        <f t="shared" si="10220"/>
        <v>24485.3</v>
      </c>
      <c r="AC2271" s="166">
        <f t="shared" si="10220"/>
        <v>25042.19</v>
      </c>
      <c r="AD2271" s="166">
        <f t="shared" si="10220"/>
        <v>27565.23</v>
      </c>
      <c r="AE2271" s="166">
        <f t="shared" si="10220"/>
        <v>29355.43</v>
      </c>
      <c r="AF2271" s="166">
        <f t="shared" si="10220"/>
        <v>29003.51</v>
      </c>
      <c r="AG2271" s="166">
        <f t="shared" si="10220"/>
        <v>28651.59</v>
      </c>
      <c r="AH2271" s="166">
        <f t="shared" si="10220"/>
        <v>28299.67</v>
      </c>
      <c r="AI2271" s="198">
        <f t="shared" ref="AI2271" si="10221">SUM(W2271:AH2271)</f>
        <v>290995.02</v>
      </c>
      <c r="AJ2271" s="166">
        <f t="shared" si="10101"/>
        <v>27947.75</v>
      </c>
      <c r="AK2271" s="166">
        <f t="shared" si="10102"/>
        <v>27595.83</v>
      </c>
      <c r="AL2271" s="166">
        <f t="shared" ref="AL2271:AU2271" si="10222">ROUND((AK2078+AL2078)/2,2)</f>
        <v>27243.91</v>
      </c>
      <c r="AM2271" s="166">
        <f t="shared" si="10222"/>
        <v>26891.99</v>
      </c>
      <c r="AN2271" s="166">
        <f t="shared" si="10222"/>
        <v>26540.07</v>
      </c>
      <c r="AO2271" s="166">
        <f t="shared" si="10222"/>
        <v>26188.15</v>
      </c>
      <c r="AP2271" s="166">
        <f t="shared" si="10222"/>
        <v>25836.23</v>
      </c>
      <c r="AQ2271" s="166">
        <f t="shared" si="10222"/>
        <v>25484.31</v>
      </c>
      <c r="AR2271" s="166">
        <f t="shared" si="10222"/>
        <v>25132.39</v>
      </c>
      <c r="AS2271" s="166">
        <f t="shared" si="10222"/>
        <v>24780.47</v>
      </c>
      <c r="AT2271" s="166">
        <f t="shared" si="10222"/>
        <v>24428.55</v>
      </c>
      <c r="AU2271" s="166">
        <f t="shared" si="10222"/>
        <v>24076.63</v>
      </c>
      <c r="AV2271" s="198">
        <f t="shared" ref="AV2271" si="10223">SUM(AJ2271:AU2271)</f>
        <v>312146.27999999997</v>
      </c>
      <c r="AW2271" s="166">
        <f t="shared" si="10094"/>
        <v>23724.71</v>
      </c>
      <c r="AX2271" s="166">
        <f t="shared" ref="AX2271:BH2271" si="10224">ROUND((AW2078+AX2078)/2,2)</f>
        <v>23372.79</v>
      </c>
      <c r="AY2271" s="166">
        <f t="shared" si="10224"/>
        <v>23020.87</v>
      </c>
      <c r="AZ2271" s="166">
        <f t="shared" si="10224"/>
        <v>22668.95</v>
      </c>
      <c r="BA2271" s="166">
        <f t="shared" si="10224"/>
        <v>22317.03</v>
      </c>
      <c r="BB2271" s="166">
        <f t="shared" si="10224"/>
        <v>21965.11</v>
      </c>
      <c r="BC2271" s="166">
        <f t="shared" si="10224"/>
        <v>21613.19</v>
      </c>
      <c r="BD2271" s="166">
        <f t="shared" si="10224"/>
        <v>21261.27</v>
      </c>
      <c r="BE2271" s="166">
        <f t="shared" si="10224"/>
        <v>20909.349999999999</v>
      </c>
      <c r="BF2271" s="166">
        <f t="shared" si="10224"/>
        <v>20557.43</v>
      </c>
      <c r="BG2271" s="166">
        <f t="shared" si="10224"/>
        <v>20205.509999999998</v>
      </c>
      <c r="BH2271" s="166">
        <f t="shared" si="10224"/>
        <v>19853.59</v>
      </c>
      <c r="BI2271" s="198">
        <f t="shared" si="10096"/>
        <v>261469.8</v>
      </c>
    </row>
    <row r="2272" spans="1:61" ht="15.75" outlineLevel="1" x14ac:dyDescent="0.25">
      <c r="A2272" s="2">
        <f t="shared" si="10203"/>
        <v>6</v>
      </c>
      <c r="B2272" s="86" t="str">
        <f t="shared" si="10203"/>
        <v>PRE-09793</v>
      </c>
      <c r="C2272" s="86" t="str">
        <f t="shared" si="10203"/>
        <v>SPP FH - Clarkwild 13461</v>
      </c>
      <c r="D2272" s="2" t="str">
        <f t="shared" si="10203"/>
        <v>PRE-09793.1</v>
      </c>
      <c r="E2272" s="141" t="str">
        <f t="shared" si="10203"/>
        <v>SPP FH - Clarkwild 13461 -OH Feeder</v>
      </c>
      <c r="I2272" s="178">
        <v>0</v>
      </c>
      <c r="J2272" s="166">
        <f t="shared" si="10084"/>
        <v>0</v>
      </c>
      <c r="K2272" s="166">
        <f t="shared" ref="K2272:U2272" si="10225">ROUND((J2079+K2079)/2,2)</f>
        <v>0</v>
      </c>
      <c r="L2272" s="166">
        <f t="shared" si="10225"/>
        <v>0</v>
      </c>
      <c r="M2272" s="166">
        <f t="shared" si="10225"/>
        <v>0</v>
      </c>
      <c r="N2272" s="166">
        <f t="shared" si="10225"/>
        <v>0</v>
      </c>
      <c r="O2272" s="166">
        <f t="shared" si="10225"/>
        <v>0</v>
      </c>
      <c r="P2272" s="166">
        <f t="shared" si="10225"/>
        <v>0</v>
      </c>
      <c r="Q2272" s="166">
        <f t="shared" si="10225"/>
        <v>0</v>
      </c>
      <c r="R2272" s="166">
        <f t="shared" si="10225"/>
        <v>0</v>
      </c>
      <c r="S2272" s="166">
        <f t="shared" si="10225"/>
        <v>0</v>
      </c>
      <c r="T2272" s="166">
        <f t="shared" si="10225"/>
        <v>0</v>
      </c>
      <c r="U2272" s="166">
        <f t="shared" si="10225"/>
        <v>270.73</v>
      </c>
      <c r="V2272" s="198">
        <f t="shared" si="10086"/>
        <v>270.73</v>
      </c>
      <c r="W2272" s="166">
        <f t="shared" si="10087"/>
        <v>19225.93</v>
      </c>
      <c r="X2272" s="166">
        <f t="shared" ref="X2272:AH2272" si="10226">ROUND((W2079+X2079)/2,2)</f>
        <v>38312.480000000003</v>
      </c>
      <c r="Y2272" s="166">
        <f t="shared" si="10226"/>
        <v>50500.2</v>
      </c>
      <c r="Z2272" s="166">
        <f t="shared" si="10226"/>
        <v>65568.039999999994</v>
      </c>
      <c r="AA2272" s="166">
        <f t="shared" si="10226"/>
        <v>71444.23</v>
      </c>
      <c r="AB2272" s="166">
        <f t="shared" si="10226"/>
        <v>251405.11</v>
      </c>
      <c r="AC2272" s="166">
        <f t="shared" si="10226"/>
        <v>496061.7</v>
      </c>
      <c r="AD2272" s="166">
        <f t="shared" si="10226"/>
        <v>800322.6</v>
      </c>
      <c r="AE2272" s="166">
        <f t="shared" si="10226"/>
        <v>1062287.42</v>
      </c>
      <c r="AF2272" s="166">
        <f t="shared" si="10226"/>
        <v>1155389.3999999999</v>
      </c>
      <c r="AG2272" s="166">
        <f t="shared" si="10226"/>
        <v>1230528.01</v>
      </c>
      <c r="AH2272" s="166">
        <f t="shared" si="10226"/>
        <v>1254718.0900000001</v>
      </c>
      <c r="AI2272" s="198">
        <f t="shared" si="10089"/>
        <v>6495763.21</v>
      </c>
      <c r="AJ2272" s="166">
        <f t="shared" si="10101"/>
        <v>1271877.93</v>
      </c>
      <c r="AK2272" s="166">
        <f t="shared" si="10102"/>
        <v>1271877.93</v>
      </c>
      <c r="AL2272" s="166">
        <f t="shared" ref="AL2272:AU2272" si="10227">ROUND((AK2079+AL2079)/2,2)</f>
        <v>1270701.44</v>
      </c>
      <c r="AM2272" s="166">
        <f t="shared" si="10227"/>
        <v>1268348.47</v>
      </c>
      <c r="AN2272" s="166">
        <f t="shared" si="10227"/>
        <v>1265995.5</v>
      </c>
      <c r="AO2272" s="166">
        <f t="shared" si="10227"/>
        <v>1263642.53</v>
      </c>
      <c r="AP2272" s="166">
        <f t="shared" si="10227"/>
        <v>1261289.56</v>
      </c>
      <c r="AQ2272" s="166">
        <f t="shared" si="10227"/>
        <v>1258936.5900000001</v>
      </c>
      <c r="AR2272" s="166">
        <f t="shared" si="10227"/>
        <v>1256583.6200000001</v>
      </c>
      <c r="AS2272" s="166">
        <f t="shared" si="10227"/>
        <v>1254230.6499999999</v>
      </c>
      <c r="AT2272" s="166">
        <f t="shared" si="10227"/>
        <v>1251877.68</v>
      </c>
      <c r="AU2272" s="166">
        <f t="shared" si="10227"/>
        <v>1249524.71</v>
      </c>
      <c r="AV2272" s="198">
        <f t="shared" si="10093"/>
        <v>15144886.609999999</v>
      </c>
      <c r="AW2272" s="166">
        <f t="shared" si="10094"/>
        <v>1247171.74</v>
      </c>
      <c r="AX2272" s="166">
        <f t="shared" ref="AX2272:BH2272" si="10228">ROUND((AW2079+AX2079)/2,2)</f>
        <v>1244818.77</v>
      </c>
      <c r="AY2272" s="166">
        <f t="shared" si="10228"/>
        <v>1242465.8</v>
      </c>
      <c r="AZ2272" s="166">
        <f t="shared" si="10228"/>
        <v>1240112.83</v>
      </c>
      <c r="BA2272" s="166">
        <f t="shared" si="10228"/>
        <v>1237759.8600000001</v>
      </c>
      <c r="BB2272" s="166">
        <f t="shared" si="10228"/>
        <v>1235406.8899999999</v>
      </c>
      <c r="BC2272" s="166">
        <f t="shared" si="10228"/>
        <v>1233053.92</v>
      </c>
      <c r="BD2272" s="166">
        <f t="shared" si="10228"/>
        <v>1230700.95</v>
      </c>
      <c r="BE2272" s="166">
        <f t="shared" si="10228"/>
        <v>1228347.97</v>
      </c>
      <c r="BF2272" s="166">
        <f t="shared" si="10228"/>
        <v>1225995</v>
      </c>
      <c r="BG2272" s="166">
        <f t="shared" si="10228"/>
        <v>1223642.03</v>
      </c>
      <c r="BH2272" s="166">
        <f t="shared" si="10228"/>
        <v>1221289.06</v>
      </c>
      <c r="BI2272" s="198">
        <f t="shared" si="10096"/>
        <v>14810764.819999998</v>
      </c>
    </row>
    <row r="2273" spans="1:61" ht="15.75" outlineLevel="1" x14ac:dyDescent="0.25">
      <c r="A2273" s="2">
        <f t="shared" si="10203"/>
        <v>6</v>
      </c>
      <c r="B2273" s="86" t="str">
        <f t="shared" si="10203"/>
        <v>PRE-09793</v>
      </c>
      <c r="C2273" s="86" t="str">
        <f t="shared" si="10203"/>
        <v>SPP FH - Clarkwild 13461</v>
      </c>
      <c r="D2273" s="2" t="str">
        <f t="shared" si="10203"/>
        <v>A2787325</v>
      </c>
      <c r="E2273" s="141" t="str">
        <f t="shared" si="10203"/>
        <v>SPP FH - Clarkwild 13461 OCR-10 TAV</v>
      </c>
      <c r="I2273" s="178">
        <v>0</v>
      </c>
      <c r="J2273" s="166">
        <f t="shared" si="10084"/>
        <v>0</v>
      </c>
      <c r="K2273" s="166">
        <f t="shared" ref="K2273" si="10229">ROUND((J2080+K2080)/2,2)</f>
        <v>0</v>
      </c>
      <c r="L2273" s="166">
        <f t="shared" ref="L2273" si="10230">ROUND((K2080+L2080)/2,2)</f>
        <v>0</v>
      </c>
      <c r="M2273" s="166">
        <f t="shared" ref="M2273" si="10231">ROUND((L2080+M2080)/2,2)</f>
        <v>0</v>
      </c>
      <c r="N2273" s="166">
        <f t="shared" ref="N2273" si="10232">ROUND((M2080+N2080)/2,2)</f>
        <v>0</v>
      </c>
      <c r="O2273" s="166">
        <f t="shared" ref="O2273" si="10233">ROUND((N2080+O2080)/2,2)</f>
        <v>0</v>
      </c>
      <c r="P2273" s="166">
        <f t="shared" ref="P2273" si="10234">ROUND((O2080+P2080)/2,2)</f>
        <v>0</v>
      </c>
      <c r="Q2273" s="166">
        <f t="shared" ref="Q2273" si="10235">ROUND((P2080+Q2080)/2,2)</f>
        <v>0</v>
      </c>
      <c r="R2273" s="166">
        <f t="shared" ref="R2273" si="10236">ROUND((Q2080+R2080)/2,2)</f>
        <v>0</v>
      </c>
      <c r="S2273" s="166">
        <f t="shared" ref="S2273" si="10237">ROUND((R2080+S2080)/2,2)</f>
        <v>0</v>
      </c>
      <c r="T2273" s="166">
        <f t="shared" ref="T2273" si="10238">ROUND((S2080+T2080)/2,2)</f>
        <v>0</v>
      </c>
      <c r="U2273" s="166">
        <f t="shared" ref="U2273" si="10239">ROUND((T2080+U2080)/2,2)</f>
        <v>0</v>
      </c>
      <c r="V2273" s="198">
        <f t="shared" ref="V2273" si="10240">SUM(J2273:U2273)</f>
        <v>0</v>
      </c>
      <c r="W2273" s="166">
        <f t="shared" si="10087"/>
        <v>0</v>
      </c>
      <c r="X2273" s="166">
        <f t="shared" ref="X2273" si="10241">ROUND((W2080+X2080)/2,2)</f>
        <v>0</v>
      </c>
      <c r="Y2273" s="166">
        <f t="shared" ref="Y2273" si="10242">ROUND((X2080+Y2080)/2,2)</f>
        <v>0</v>
      </c>
      <c r="Z2273" s="166">
        <f t="shared" ref="Z2273" si="10243">ROUND((Y2080+Z2080)/2,2)</f>
        <v>0</v>
      </c>
      <c r="AA2273" s="166">
        <f t="shared" ref="AA2273" si="10244">ROUND((Z2080+AA2080)/2,2)</f>
        <v>0</v>
      </c>
      <c r="AB2273" s="166">
        <f t="shared" ref="AB2273" si="10245">ROUND((AA2080+AB2080)/2,2)</f>
        <v>0</v>
      </c>
      <c r="AC2273" s="166">
        <f t="shared" ref="AC2273" si="10246">ROUND((AB2080+AC2080)/2,2)</f>
        <v>0</v>
      </c>
      <c r="AD2273" s="166">
        <f t="shared" ref="AD2273" si="10247">ROUND((AC2080+AD2080)/2,2)</f>
        <v>14073.19</v>
      </c>
      <c r="AE2273" s="166">
        <f t="shared" ref="AE2273" si="10248">ROUND((AD2080+AE2080)/2,2)</f>
        <v>34038.11</v>
      </c>
      <c r="AF2273" s="166">
        <f t="shared" ref="AF2273" si="10249">ROUND((AE2080+AF2080)/2,2)</f>
        <v>40668.19</v>
      </c>
      <c r="AG2273" s="166">
        <f t="shared" ref="AG2273" si="10250">ROUND((AF2080+AG2080)/2,2)</f>
        <v>41406.550000000003</v>
      </c>
      <c r="AH2273" s="166">
        <f t="shared" ref="AH2273" si="10251">ROUND((AG2080+AH2080)/2,2)</f>
        <v>41406.550000000003</v>
      </c>
      <c r="AI2273" s="198">
        <f t="shared" ref="AI2273" si="10252">SUM(W2273:AH2273)</f>
        <v>171592.59000000003</v>
      </c>
      <c r="AJ2273" s="166">
        <f t="shared" si="10101"/>
        <v>41406.550000000003</v>
      </c>
      <c r="AK2273" s="166">
        <f t="shared" si="10102"/>
        <v>41406.550000000003</v>
      </c>
      <c r="AL2273" s="166">
        <f t="shared" ref="AL2273:AU2273" si="10253">ROUND((AK2080+AL2080)/2,2)</f>
        <v>41368.25</v>
      </c>
      <c r="AM2273" s="166">
        <f t="shared" si="10253"/>
        <v>41291.65</v>
      </c>
      <c r="AN2273" s="166">
        <f t="shared" si="10253"/>
        <v>41215.050000000003</v>
      </c>
      <c r="AO2273" s="166">
        <f t="shared" si="10253"/>
        <v>41138.44</v>
      </c>
      <c r="AP2273" s="166">
        <f t="shared" si="10253"/>
        <v>41061.839999999997</v>
      </c>
      <c r="AQ2273" s="166">
        <f t="shared" si="10253"/>
        <v>40985.24</v>
      </c>
      <c r="AR2273" s="166">
        <f t="shared" si="10253"/>
        <v>40908.639999999999</v>
      </c>
      <c r="AS2273" s="166">
        <f t="shared" si="10253"/>
        <v>40832.04</v>
      </c>
      <c r="AT2273" s="166">
        <f t="shared" si="10253"/>
        <v>40755.43</v>
      </c>
      <c r="AU2273" s="166">
        <f t="shared" si="10253"/>
        <v>40678.83</v>
      </c>
      <c r="AV2273" s="198">
        <f t="shared" ref="AV2273" si="10254">SUM(AJ2273:AU2273)</f>
        <v>493048.50999999995</v>
      </c>
      <c r="AW2273" s="166">
        <f t="shared" si="10094"/>
        <v>40602.230000000003</v>
      </c>
      <c r="AX2273" s="166">
        <f t="shared" ref="AX2273:BH2273" si="10255">ROUND((AW2080+AX2080)/2,2)</f>
        <v>40525.629999999997</v>
      </c>
      <c r="AY2273" s="166">
        <f t="shared" si="10255"/>
        <v>40449.03</v>
      </c>
      <c r="AZ2273" s="166">
        <f t="shared" si="10255"/>
        <v>40372.42</v>
      </c>
      <c r="BA2273" s="166">
        <f t="shared" si="10255"/>
        <v>40295.82</v>
      </c>
      <c r="BB2273" s="166">
        <f t="shared" si="10255"/>
        <v>40219.22</v>
      </c>
      <c r="BC2273" s="166">
        <f t="shared" si="10255"/>
        <v>40142.620000000003</v>
      </c>
      <c r="BD2273" s="166">
        <f t="shared" si="10255"/>
        <v>40066.019999999997</v>
      </c>
      <c r="BE2273" s="166">
        <f t="shared" si="10255"/>
        <v>39989.410000000003</v>
      </c>
      <c r="BF2273" s="166">
        <f t="shared" si="10255"/>
        <v>39912.81</v>
      </c>
      <c r="BG2273" s="166">
        <f t="shared" si="10255"/>
        <v>39836.21</v>
      </c>
      <c r="BH2273" s="166">
        <f t="shared" si="10255"/>
        <v>39759.61</v>
      </c>
      <c r="BI2273" s="198">
        <f t="shared" si="10096"/>
        <v>482171.03</v>
      </c>
    </row>
    <row r="2274" spans="1:61" ht="15.75" outlineLevel="1" x14ac:dyDescent="0.25">
      <c r="A2274" s="2">
        <f t="shared" si="10203"/>
        <v>7</v>
      </c>
      <c r="B2274" s="86" t="str">
        <f t="shared" si="10203"/>
        <v>PRE-09794</v>
      </c>
      <c r="C2274" s="86" t="str">
        <f t="shared" si="10203"/>
        <v>SPP FH - Fishhawk 14121</v>
      </c>
      <c r="D2274" s="2" t="str">
        <f t="shared" si="10203"/>
        <v>PRE-09794.1</v>
      </c>
      <c r="E2274" s="141" t="str">
        <f t="shared" si="10203"/>
        <v>SPP FH - Fishhawk 14121 - OH Feeder</v>
      </c>
      <c r="I2274" s="178">
        <v>0</v>
      </c>
      <c r="J2274" s="166">
        <f t="shared" si="10084"/>
        <v>0</v>
      </c>
      <c r="K2274" s="166">
        <f t="shared" ref="K2274:U2274" si="10256">ROUND((J2081+K2081)/2,2)</f>
        <v>0</v>
      </c>
      <c r="L2274" s="166">
        <f t="shared" si="10256"/>
        <v>0</v>
      </c>
      <c r="M2274" s="166">
        <f t="shared" si="10256"/>
        <v>0</v>
      </c>
      <c r="N2274" s="166">
        <f t="shared" si="10256"/>
        <v>0</v>
      </c>
      <c r="O2274" s="166">
        <f t="shared" si="10256"/>
        <v>0</v>
      </c>
      <c r="P2274" s="166">
        <f t="shared" si="10256"/>
        <v>0</v>
      </c>
      <c r="Q2274" s="166">
        <f t="shared" si="10256"/>
        <v>0</v>
      </c>
      <c r="R2274" s="166">
        <f t="shared" si="10256"/>
        <v>0</v>
      </c>
      <c r="S2274" s="166">
        <f t="shared" si="10256"/>
        <v>0</v>
      </c>
      <c r="T2274" s="166">
        <f t="shared" si="10256"/>
        <v>0</v>
      </c>
      <c r="U2274" s="166">
        <f t="shared" si="10256"/>
        <v>245.69</v>
      </c>
      <c r="V2274" s="198">
        <f t="shared" si="10086"/>
        <v>245.69</v>
      </c>
      <c r="W2274" s="166">
        <f t="shared" si="10087"/>
        <v>550.79</v>
      </c>
      <c r="X2274" s="166">
        <f t="shared" ref="X2274:AH2274" si="10257">ROUND((W2081+X2081)/2,2)</f>
        <v>4819.72</v>
      </c>
      <c r="Y2274" s="166">
        <f t="shared" si="10257"/>
        <v>17796.41</v>
      </c>
      <c r="Z2274" s="166">
        <f t="shared" si="10257"/>
        <v>54849.98</v>
      </c>
      <c r="AA2274" s="166">
        <f t="shared" si="10257"/>
        <v>184523.18</v>
      </c>
      <c r="AB2274" s="166">
        <f t="shared" si="10257"/>
        <v>273594.62</v>
      </c>
      <c r="AC2274" s="166">
        <f t="shared" si="10257"/>
        <v>268262.09999999998</v>
      </c>
      <c r="AD2274" s="166">
        <f t="shared" si="10257"/>
        <v>263502.44</v>
      </c>
      <c r="AE2274" s="166">
        <f t="shared" si="10257"/>
        <v>265919.28000000003</v>
      </c>
      <c r="AF2274" s="166">
        <f t="shared" si="10257"/>
        <v>287919.06</v>
      </c>
      <c r="AG2274" s="166">
        <f t="shared" si="10257"/>
        <v>296113.86</v>
      </c>
      <c r="AH2274" s="166">
        <f t="shared" si="10257"/>
        <v>298759.34999999998</v>
      </c>
      <c r="AI2274" s="198">
        <f t="shared" si="10089"/>
        <v>2216610.79</v>
      </c>
      <c r="AJ2274" s="166">
        <f t="shared" si="10101"/>
        <v>301050.48</v>
      </c>
      <c r="AK2274" s="166">
        <f t="shared" si="10102"/>
        <v>300772.01</v>
      </c>
      <c r="AL2274" s="166">
        <f t="shared" ref="AL2274:AU2274" si="10258">ROUND((AK2081+AL2081)/2,2)</f>
        <v>300215.06</v>
      </c>
      <c r="AM2274" s="166">
        <f t="shared" si="10258"/>
        <v>299658.12</v>
      </c>
      <c r="AN2274" s="166">
        <f t="shared" si="10258"/>
        <v>299101.17</v>
      </c>
      <c r="AO2274" s="166">
        <f t="shared" si="10258"/>
        <v>298544.23</v>
      </c>
      <c r="AP2274" s="166">
        <f t="shared" si="10258"/>
        <v>297987.28999999998</v>
      </c>
      <c r="AQ2274" s="166">
        <f t="shared" si="10258"/>
        <v>297430.34000000003</v>
      </c>
      <c r="AR2274" s="166">
        <f t="shared" si="10258"/>
        <v>296873.40000000002</v>
      </c>
      <c r="AS2274" s="166">
        <f t="shared" si="10258"/>
        <v>296316.45</v>
      </c>
      <c r="AT2274" s="166">
        <f t="shared" si="10258"/>
        <v>295759.51</v>
      </c>
      <c r="AU2274" s="166">
        <f t="shared" si="10258"/>
        <v>295202.56</v>
      </c>
      <c r="AV2274" s="198">
        <f t="shared" si="10093"/>
        <v>3578910.6199999996</v>
      </c>
      <c r="AW2274" s="166">
        <f t="shared" si="10094"/>
        <v>294645.62</v>
      </c>
      <c r="AX2274" s="166">
        <f t="shared" ref="AX2274:BH2274" si="10259">ROUND((AW2081+AX2081)/2,2)</f>
        <v>294088.67</v>
      </c>
      <c r="AY2274" s="166">
        <f t="shared" si="10259"/>
        <v>293531.73</v>
      </c>
      <c r="AZ2274" s="166">
        <f t="shared" si="10259"/>
        <v>292974.78999999998</v>
      </c>
      <c r="BA2274" s="166">
        <f t="shared" si="10259"/>
        <v>292417.84000000003</v>
      </c>
      <c r="BB2274" s="166">
        <f t="shared" si="10259"/>
        <v>291860.90000000002</v>
      </c>
      <c r="BC2274" s="166">
        <f t="shared" si="10259"/>
        <v>291303.95</v>
      </c>
      <c r="BD2274" s="166">
        <f t="shared" si="10259"/>
        <v>290747.01</v>
      </c>
      <c r="BE2274" s="166">
        <f t="shared" si="10259"/>
        <v>290190.06</v>
      </c>
      <c r="BF2274" s="166">
        <f t="shared" si="10259"/>
        <v>289633.12</v>
      </c>
      <c r="BG2274" s="166">
        <f t="shared" si="10259"/>
        <v>289076.18</v>
      </c>
      <c r="BH2274" s="166">
        <f t="shared" si="10259"/>
        <v>288519.23</v>
      </c>
      <c r="BI2274" s="198">
        <f t="shared" si="10096"/>
        <v>3498989.1000000006</v>
      </c>
    </row>
    <row r="2275" spans="1:61" ht="15.75" outlineLevel="1" x14ac:dyDescent="0.25">
      <c r="A2275" s="2">
        <f t="shared" si="10203"/>
        <v>7</v>
      </c>
      <c r="B2275" s="86" t="str">
        <f t="shared" si="10203"/>
        <v>PRE-09794</v>
      </c>
      <c r="C2275" s="86" t="str">
        <f t="shared" si="10203"/>
        <v>SPP FH - Fishhawk 14121</v>
      </c>
      <c r="D2275" s="2" t="str">
        <f t="shared" si="10203"/>
        <v>A2778192</v>
      </c>
      <c r="E2275" s="141" t="str">
        <f t="shared" si="10203"/>
        <v>FISH121A - OCR#28555 - N.O. - 13785</v>
      </c>
      <c r="I2275" s="178">
        <v>0</v>
      </c>
      <c r="J2275" s="166">
        <f t="shared" si="10084"/>
        <v>0</v>
      </c>
      <c r="K2275" s="166">
        <f t="shared" ref="K2275:U2275" si="10260">ROUND((J2082+K2082)/2,2)</f>
        <v>0</v>
      </c>
      <c r="L2275" s="166">
        <f t="shared" si="10260"/>
        <v>0</v>
      </c>
      <c r="M2275" s="166">
        <f t="shared" si="10260"/>
        <v>0</v>
      </c>
      <c r="N2275" s="166">
        <f t="shared" si="10260"/>
        <v>0</v>
      </c>
      <c r="O2275" s="166">
        <f t="shared" si="10260"/>
        <v>0</v>
      </c>
      <c r="P2275" s="166">
        <f t="shared" si="10260"/>
        <v>0</v>
      </c>
      <c r="Q2275" s="166">
        <f t="shared" si="10260"/>
        <v>0</v>
      </c>
      <c r="R2275" s="166">
        <f t="shared" si="10260"/>
        <v>0</v>
      </c>
      <c r="S2275" s="166">
        <f t="shared" si="10260"/>
        <v>0</v>
      </c>
      <c r="T2275" s="166">
        <f t="shared" si="10260"/>
        <v>0</v>
      </c>
      <c r="U2275" s="166">
        <f t="shared" si="10260"/>
        <v>0</v>
      </c>
      <c r="V2275" s="198">
        <f t="shared" ref="V2275" si="10261">SUM(J2275:U2275)</f>
        <v>0</v>
      </c>
      <c r="W2275" s="166">
        <f t="shared" si="10087"/>
        <v>0</v>
      </c>
      <c r="X2275" s="166">
        <f t="shared" ref="X2275:AH2275" si="10262">ROUND((W2082+X2082)/2,2)</f>
        <v>0</v>
      </c>
      <c r="Y2275" s="166">
        <f t="shared" si="10262"/>
        <v>0</v>
      </c>
      <c r="Z2275" s="166">
        <f t="shared" si="10262"/>
        <v>0</v>
      </c>
      <c r="AA2275" s="166">
        <f t="shared" si="10262"/>
        <v>705.5</v>
      </c>
      <c r="AB2275" s="166">
        <f t="shared" si="10262"/>
        <v>2210.86</v>
      </c>
      <c r="AC2275" s="166">
        <f t="shared" si="10262"/>
        <v>3234.32</v>
      </c>
      <c r="AD2275" s="166">
        <f t="shared" si="10262"/>
        <v>3437.32</v>
      </c>
      <c r="AE2275" s="166">
        <f t="shared" si="10262"/>
        <v>3396.11</v>
      </c>
      <c r="AF2275" s="166">
        <f t="shared" si="10262"/>
        <v>3354.9</v>
      </c>
      <c r="AG2275" s="166">
        <f t="shared" si="10262"/>
        <v>3313.69</v>
      </c>
      <c r="AH2275" s="166">
        <f t="shared" si="10262"/>
        <v>3272.48</v>
      </c>
      <c r="AI2275" s="198">
        <f t="shared" ref="AI2275" si="10263">SUM(W2275:AH2275)</f>
        <v>22925.18</v>
      </c>
      <c r="AJ2275" s="166">
        <f t="shared" si="10101"/>
        <v>3231.27</v>
      </c>
      <c r="AK2275" s="166">
        <f t="shared" si="10102"/>
        <v>3190.06</v>
      </c>
      <c r="AL2275" s="166">
        <f t="shared" ref="AL2275:AU2275" si="10264">ROUND((AK2082+AL2082)/2,2)</f>
        <v>3148.85</v>
      </c>
      <c r="AM2275" s="166">
        <f t="shared" si="10264"/>
        <v>3107.64</v>
      </c>
      <c r="AN2275" s="166">
        <f t="shared" si="10264"/>
        <v>3066.43</v>
      </c>
      <c r="AO2275" s="166">
        <f t="shared" si="10264"/>
        <v>3025.22</v>
      </c>
      <c r="AP2275" s="166">
        <f t="shared" si="10264"/>
        <v>2984.01</v>
      </c>
      <c r="AQ2275" s="166">
        <f t="shared" si="10264"/>
        <v>2942.8</v>
      </c>
      <c r="AR2275" s="166">
        <f t="shared" si="10264"/>
        <v>2901.59</v>
      </c>
      <c r="AS2275" s="166">
        <f t="shared" si="10264"/>
        <v>2860.38</v>
      </c>
      <c r="AT2275" s="166">
        <f t="shared" si="10264"/>
        <v>2819.17</v>
      </c>
      <c r="AU2275" s="166">
        <f t="shared" si="10264"/>
        <v>2777.96</v>
      </c>
      <c r="AV2275" s="198">
        <f t="shared" ref="AV2275" si="10265">SUM(AJ2275:AU2275)</f>
        <v>36055.380000000005</v>
      </c>
      <c r="AW2275" s="166">
        <f t="shared" si="10094"/>
        <v>2736.75</v>
      </c>
      <c r="AX2275" s="166">
        <f t="shared" ref="AX2275:BH2275" si="10266">ROUND((AW2082+AX2082)/2,2)</f>
        <v>2695.54</v>
      </c>
      <c r="AY2275" s="166">
        <f t="shared" si="10266"/>
        <v>2654.33</v>
      </c>
      <c r="AZ2275" s="166">
        <f t="shared" si="10266"/>
        <v>2613.12</v>
      </c>
      <c r="BA2275" s="166">
        <f t="shared" si="10266"/>
        <v>2571.91</v>
      </c>
      <c r="BB2275" s="166">
        <f t="shared" si="10266"/>
        <v>2530.6999999999998</v>
      </c>
      <c r="BC2275" s="166">
        <f t="shared" si="10266"/>
        <v>2489.4899999999998</v>
      </c>
      <c r="BD2275" s="166">
        <f t="shared" si="10266"/>
        <v>2448.2800000000002</v>
      </c>
      <c r="BE2275" s="166">
        <f t="shared" si="10266"/>
        <v>2407.0700000000002</v>
      </c>
      <c r="BF2275" s="166">
        <f t="shared" si="10266"/>
        <v>2365.86</v>
      </c>
      <c r="BG2275" s="166">
        <f t="shared" si="10266"/>
        <v>2324.65</v>
      </c>
      <c r="BH2275" s="166">
        <f t="shared" si="10266"/>
        <v>2283.44</v>
      </c>
      <c r="BI2275" s="198">
        <f t="shared" si="10096"/>
        <v>30121.139999999996</v>
      </c>
    </row>
    <row r="2276" spans="1:61" ht="15.75" outlineLevel="1" x14ac:dyDescent="0.25">
      <c r="A2276" s="2">
        <f t="shared" si="10203"/>
        <v>7</v>
      </c>
      <c r="B2276" s="86" t="str">
        <f t="shared" si="10203"/>
        <v>PRE-09794</v>
      </c>
      <c r="C2276" s="86" t="str">
        <f t="shared" si="10203"/>
        <v>SPP FH - Fishhawk 14121</v>
      </c>
      <c r="D2276" s="2" t="str">
        <f t="shared" si="10203"/>
        <v>A2787635</v>
      </c>
      <c r="E2276" s="141" t="str">
        <f t="shared" si="10203"/>
        <v>SPP FH - Fishhawk 14121 OCR 131655</v>
      </c>
      <c r="I2276" s="178">
        <v>0</v>
      </c>
      <c r="J2276" s="166">
        <f t="shared" si="10084"/>
        <v>0</v>
      </c>
      <c r="K2276" s="166">
        <f t="shared" ref="K2276" si="10267">ROUND((J2083+K2083)/2,2)</f>
        <v>0</v>
      </c>
      <c r="L2276" s="166">
        <f t="shared" ref="L2276" si="10268">ROUND((K2083+L2083)/2,2)</f>
        <v>0</v>
      </c>
      <c r="M2276" s="166">
        <f t="shared" ref="M2276" si="10269">ROUND((L2083+M2083)/2,2)</f>
        <v>0</v>
      </c>
      <c r="N2276" s="166">
        <f t="shared" ref="N2276" si="10270">ROUND((M2083+N2083)/2,2)</f>
        <v>0</v>
      </c>
      <c r="O2276" s="166">
        <f t="shared" ref="O2276" si="10271">ROUND((N2083+O2083)/2,2)</f>
        <v>0</v>
      </c>
      <c r="P2276" s="166">
        <f t="shared" ref="P2276" si="10272">ROUND((O2083+P2083)/2,2)</f>
        <v>0</v>
      </c>
      <c r="Q2276" s="166">
        <f t="shared" ref="Q2276" si="10273">ROUND((P2083+Q2083)/2,2)</f>
        <v>0</v>
      </c>
      <c r="R2276" s="166">
        <f t="shared" ref="R2276" si="10274">ROUND((Q2083+R2083)/2,2)</f>
        <v>0</v>
      </c>
      <c r="S2276" s="166">
        <f t="shared" ref="S2276" si="10275">ROUND((R2083+S2083)/2,2)</f>
        <v>0</v>
      </c>
      <c r="T2276" s="166">
        <f t="shared" ref="T2276" si="10276">ROUND((S2083+T2083)/2,2)</f>
        <v>0</v>
      </c>
      <c r="U2276" s="166">
        <f t="shared" ref="U2276" si="10277">ROUND((T2083+U2083)/2,2)</f>
        <v>0</v>
      </c>
      <c r="V2276" s="198">
        <f t="shared" ref="V2276" si="10278">SUM(J2276:U2276)</f>
        <v>0</v>
      </c>
      <c r="W2276" s="166">
        <f t="shared" si="10087"/>
        <v>0</v>
      </c>
      <c r="X2276" s="166">
        <f t="shared" ref="X2276" si="10279">ROUND((W2083+X2083)/2,2)</f>
        <v>0</v>
      </c>
      <c r="Y2276" s="166">
        <f t="shared" ref="Y2276" si="10280">ROUND((X2083+Y2083)/2,2)</f>
        <v>0</v>
      </c>
      <c r="Z2276" s="166">
        <f t="shared" ref="Z2276" si="10281">ROUND((Y2083+Z2083)/2,2)</f>
        <v>0</v>
      </c>
      <c r="AA2276" s="166">
        <f t="shared" ref="AA2276" si="10282">ROUND((Z2083+AA2083)/2,2)</f>
        <v>0</v>
      </c>
      <c r="AB2276" s="166">
        <f t="shared" ref="AB2276" si="10283">ROUND((AA2083+AB2083)/2,2)</f>
        <v>0</v>
      </c>
      <c r="AC2276" s="166">
        <f t="shared" ref="AC2276" si="10284">ROUND((AB2083+AC2083)/2,2)</f>
        <v>0</v>
      </c>
      <c r="AD2276" s="166">
        <f t="shared" ref="AD2276" si="10285">ROUND((AC2083+AD2083)/2,2)</f>
        <v>1654.32</v>
      </c>
      <c r="AE2276" s="166">
        <f t="shared" ref="AE2276" si="10286">ROUND((AD2083+AE2083)/2,2)</f>
        <v>3445.08</v>
      </c>
      <c r="AF2276" s="166">
        <f t="shared" ref="AF2276" si="10287">ROUND((AE2083+AF2083)/2,2)</f>
        <v>4299.74</v>
      </c>
      <c r="AG2276" s="166">
        <f t="shared" ref="AG2276" si="10288">ROUND((AF2083+AG2083)/2,2)</f>
        <v>5017.96</v>
      </c>
      <c r="AH2276" s="166">
        <f t="shared" ref="AH2276" si="10289">ROUND((AG2083+AH2083)/2,2)</f>
        <v>5017.96</v>
      </c>
      <c r="AI2276" s="198">
        <f t="shared" ref="AI2276" si="10290">SUM(W2276:AH2276)</f>
        <v>19435.059999999998</v>
      </c>
      <c r="AJ2276" s="166">
        <f t="shared" si="10101"/>
        <v>4988.0600000000004</v>
      </c>
      <c r="AK2276" s="166">
        <f t="shared" si="10102"/>
        <v>4928.26</v>
      </c>
      <c r="AL2276" s="166">
        <f t="shared" ref="AL2276:AU2276" si="10291">ROUND((AK2083+AL2083)/2,2)</f>
        <v>4868.46</v>
      </c>
      <c r="AM2276" s="166">
        <f t="shared" si="10291"/>
        <v>4808.66</v>
      </c>
      <c r="AN2276" s="166">
        <f t="shared" si="10291"/>
        <v>4748.8599999999997</v>
      </c>
      <c r="AO2276" s="166">
        <f t="shared" si="10291"/>
        <v>4689.0600000000004</v>
      </c>
      <c r="AP2276" s="166">
        <f t="shared" si="10291"/>
        <v>4629.26</v>
      </c>
      <c r="AQ2276" s="166">
        <f t="shared" si="10291"/>
        <v>4569.46</v>
      </c>
      <c r="AR2276" s="166">
        <f t="shared" si="10291"/>
        <v>4509.66</v>
      </c>
      <c r="AS2276" s="166">
        <f t="shared" si="10291"/>
        <v>4449.8599999999997</v>
      </c>
      <c r="AT2276" s="166">
        <f t="shared" si="10291"/>
        <v>4390.0600000000004</v>
      </c>
      <c r="AU2276" s="166">
        <f t="shared" si="10291"/>
        <v>4330.26</v>
      </c>
      <c r="AV2276" s="198">
        <f t="shared" ref="AV2276" si="10292">SUM(AJ2276:AU2276)</f>
        <v>55909.920000000006</v>
      </c>
      <c r="AW2276" s="166">
        <f t="shared" si="10094"/>
        <v>4270.46</v>
      </c>
      <c r="AX2276" s="166">
        <f t="shared" ref="AX2276:BH2276" si="10293">ROUND((AW2083+AX2083)/2,2)</f>
        <v>4210.66</v>
      </c>
      <c r="AY2276" s="166">
        <f t="shared" si="10293"/>
        <v>4150.8599999999997</v>
      </c>
      <c r="AZ2276" s="166">
        <f t="shared" si="10293"/>
        <v>4091.06</v>
      </c>
      <c r="BA2276" s="166">
        <f t="shared" si="10293"/>
        <v>4031.26</v>
      </c>
      <c r="BB2276" s="166">
        <f t="shared" si="10293"/>
        <v>3971.46</v>
      </c>
      <c r="BC2276" s="166">
        <f t="shared" si="10293"/>
        <v>3911.66</v>
      </c>
      <c r="BD2276" s="166">
        <f t="shared" si="10293"/>
        <v>3851.86</v>
      </c>
      <c r="BE2276" s="166">
        <f t="shared" si="10293"/>
        <v>3792.06</v>
      </c>
      <c r="BF2276" s="166">
        <f t="shared" si="10293"/>
        <v>3732.26</v>
      </c>
      <c r="BG2276" s="166">
        <f t="shared" si="10293"/>
        <v>3672.46</v>
      </c>
      <c r="BH2276" s="166">
        <f t="shared" si="10293"/>
        <v>3612.66</v>
      </c>
      <c r="BI2276" s="198">
        <f t="shared" si="10096"/>
        <v>47298.720000000001</v>
      </c>
    </row>
    <row r="2277" spans="1:61" ht="15.75" outlineLevel="1" x14ac:dyDescent="0.25">
      <c r="A2277" s="2">
        <f t="shared" si="10203"/>
        <v>8</v>
      </c>
      <c r="B2277" s="86" t="str">
        <f t="shared" si="10203"/>
        <v>PRE-09742</v>
      </c>
      <c r="C2277" s="86" t="str">
        <f t="shared" si="10203"/>
        <v>SPP FH - Lake Magdalene 13939</v>
      </c>
      <c r="D2277" s="2" t="str">
        <f t="shared" si="10203"/>
        <v>PRE-09742.1</v>
      </c>
      <c r="E2277" s="141" t="str">
        <f t="shared" si="10203"/>
        <v>SPP FH - Lake Magdalene 13939 - OH</v>
      </c>
      <c r="I2277" s="178">
        <v>0</v>
      </c>
      <c r="J2277" s="166">
        <f t="shared" si="10084"/>
        <v>0</v>
      </c>
      <c r="K2277" s="166">
        <f t="shared" ref="K2277:U2277" si="10294">ROUND((J2084+K2084)/2,2)</f>
        <v>0</v>
      </c>
      <c r="L2277" s="166">
        <f t="shared" si="10294"/>
        <v>0</v>
      </c>
      <c r="M2277" s="166">
        <f t="shared" si="10294"/>
        <v>0</v>
      </c>
      <c r="N2277" s="166">
        <f t="shared" si="10294"/>
        <v>0</v>
      </c>
      <c r="O2277" s="166">
        <f t="shared" si="10294"/>
        <v>0</v>
      </c>
      <c r="P2277" s="166">
        <f t="shared" si="10294"/>
        <v>0</v>
      </c>
      <c r="Q2277" s="166">
        <f t="shared" si="10294"/>
        <v>0</v>
      </c>
      <c r="R2277" s="166">
        <f t="shared" si="10294"/>
        <v>0</v>
      </c>
      <c r="S2277" s="166">
        <f t="shared" si="10294"/>
        <v>221.23</v>
      </c>
      <c r="T2277" s="166">
        <f t="shared" si="10294"/>
        <v>1100.26</v>
      </c>
      <c r="U2277" s="166">
        <f t="shared" si="10294"/>
        <v>3134</v>
      </c>
      <c r="V2277" s="198">
        <f t="shared" si="10086"/>
        <v>4455.49</v>
      </c>
      <c r="W2277" s="166">
        <f t="shared" si="10087"/>
        <v>5473.27</v>
      </c>
      <c r="X2277" s="166">
        <f t="shared" ref="X2277:AH2277" si="10295">ROUND((W2084+X2084)/2,2)</f>
        <v>12995.76</v>
      </c>
      <c r="Y2277" s="166">
        <f t="shared" si="10295"/>
        <v>28997.09</v>
      </c>
      <c r="Z2277" s="166">
        <f t="shared" si="10295"/>
        <v>169598.51</v>
      </c>
      <c r="AA2277" s="166">
        <f t="shared" si="10295"/>
        <v>443180.49</v>
      </c>
      <c r="AB2277" s="166">
        <f t="shared" si="10295"/>
        <v>604950.79</v>
      </c>
      <c r="AC2277" s="166">
        <f t="shared" si="10295"/>
        <v>647999.15</v>
      </c>
      <c r="AD2277" s="166">
        <f t="shared" si="10295"/>
        <v>655192.19999999995</v>
      </c>
      <c r="AE2277" s="166">
        <f t="shared" si="10295"/>
        <v>674343.62</v>
      </c>
      <c r="AF2277" s="166">
        <f t="shared" si="10295"/>
        <v>710664.15</v>
      </c>
      <c r="AG2277" s="166">
        <f t="shared" si="10295"/>
        <v>711507.82</v>
      </c>
      <c r="AH2277" s="166">
        <f t="shared" si="10295"/>
        <v>711812.5</v>
      </c>
      <c r="AI2277" s="198">
        <f t="shared" si="10089"/>
        <v>5376715.3499999996</v>
      </c>
      <c r="AJ2277" s="166">
        <f t="shared" si="10101"/>
        <v>711934.86</v>
      </c>
      <c r="AK2277" s="166">
        <f t="shared" si="10102"/>
        <v>711934.86</v>
      </c>
      <c r="AL2277" s="166">
        <f t="shared" ref="AL2277:AU2277" si="10296">ROUND((AK2084+AL2084)/2,2)</f>
        <v>711276.32</v>
      </c>
      <c r="AM2277" s="166">
        <f t="shared" si="10296"/>
        <v>709959.24</v>
      </c>
      <c r="AN2277" s="166">
        <f t="shared" si="10296"/>
        <v>708642.17</v>
      </c>
      <c r="AO2277" s="166">
        <f t="shared" si="10296"/>
        <v>707325.09</v>
      </c>
      <c r="AP2277" s="166">
        <f t="shared" si="10296"/>
        <v>706008.01</v>
      </c>
      <c r="AQ2277" s="166">
        <f t="shared" si="10296"/>
        <v>704690.94</v>
      </c>
      <c r="AR2277" s="166">
        <f t="shared" si="10296"/>
        <v>703373.86</v>
      </c>
      <c r="AS2277" s="166">
        <f t="shared" si="10296"/>
        <v>702056.78</v>
      </c>
      <c r="AT2277" s="166">
        <f t="shared" si="10296"/>
        <v>700739.71</v>
      </c>
      <c r="AU2277" s="166">
        <f t="shared" si="10296"/>
        <v>699422.63</v>
      </c>
      <c r="AV2277" s="198">
        <f t="shared" si="10093"/>
        <v>8477364.4700000007</v>
      </c>
      <c r="AW2277" s="166">
        <f t="shared" si="10094"/>
        <v>698105.55</v>
      </c>
      <c r="AX2277" s="166">
        <f t="shared" ref="AX2277:BH2277" si="10297">ROUND((AW2084+AX2084)/2,2)</f>
        <v>696788.47</v>
      </c>
      <c r="AY2277" s="166">
        <f t="shared" si="10297"/>
        <v>695471.4</v>
      </c>
      <c r="AZ2277" s="166">
        <f t="shared" si="10297"/>
        <v>694154.32</v>
      </c>
      <c r="BA2277" s="166">
        <f t="shared" si="10297"/>
        <v>692837.24</v>
      </c>
      <c r="BB2277" s="166">
        <f t="shared" si="10297"/>
        <v>691520.17</v>
      </c>
      <c r="BC2277" s="166">
        <f t="shared" si="10297"/>
        <v>690203.09</v>
      </c>
      <c r="BD2277" s="166">
        <f t="shared" si="10297"/>
        <v>688886.01</v>
      </c>
      <c r="BE2277" s="166">
        <f t="shared" si="10297"/>
        <v>687568.94</v>
      </c>
      <c r="BF2277" s="166">
        <f t="shared" si="10297"/>
        <v>686251.86</v>
      </c>
      <c r="BG2277" s="166">
        <f t="shared" si="10297"/>
        <v>684934.78</v>
      </c>
      <c r="BH2277" s="166">
        <f t="shared" si="10297"/>
        <v>683617.7</v>
      </c>
      <c r="BI2277" s="198">
        <f t="shared" si="10096"/>
        <v>8290339.5300000003</v>
      </c>
    </row>
    <row r="2278" spans="1:61" ht="15.75" outlineLevel="1" x14ac:dyDescent="0.25">
      <c r="A2278" s="2">
        <f t="shared" si="10203"/>
        <v>8</v>
      </c>
      <c r="B2278" s="86" t="str">
        <f t="shared" si="10203"/>
        <v>PRE-09742</v>
      </c>
      <c r="C2278" s="86" t="str">
        <f t="shared" si="10203"/>
        <v>SPP FH - Lake Magdalene 13939</v>
      </c>
      <c r="D2278" s="2" t="str">
        <f t="shared" si="10203"/>
        <v>PRE-09742.2</v>
      </c>
      <c r="E2278" s="141" t="str">
        <f t="shared" si="10203"/>
        <v>SPP FH - Lake Magdalene 13939-S&amp;E/R&amp;C</v>
      </c>
      <c r="I2278" s="178">
        <v>0</v>
      </c>
      <c r="J2278" s="166">
        <f t="shared" si="10084"/>
        <v>0</v>
      </c>
      <c r="K2278" s="166">
        <f t="shared" ref="K2278:U2278" si="10298">ROUND((J2085+K2085)/2,2)</f>
        <v>0</v>
      </c>
      <c r="L2278" s="166">
        <f t="shared" si="10298"/>
        <v>0</v>
      </c>
      <c r="M2278" s="166">
        <f t="shared" si="10298"/>
        <v>0</v>
      </c>
      <c r="N2278" s="166">
        <f t="shared" si="10298"/>
        <v>0</v>
      </c>
      <c r="O2278" s="166">
        <f t="shared" si="10298"/>
        <v>0</v>
      </c>
      <c r="P2278" s="166">
        <f t="shared" si="10298"/>
        <v>0</v>
      </c>
      <c r="Q2278" s="166">
        <f t="shared" si="10298"/>
        <v>0</v>
      </c>
      <c r="R2278" s="166">
        <f t="shared" si="10298"/>
        <v>0</v>
      </c>
      <c r="S2278" s="166">
        <f t="shared" si="10298"/>
        <v>0</v>
      </c>
      <c r="T2278" s="166">
        <f t="shared" si="10298"/>
        <v>0</v>
      </c>
      <c r="U2278" s="166">
        <f t="shared" si="10298"/>
        <v>0</v>
      </c>
      <c r="V2278" s="198">
        <f t="shared" ref="V2278" si="10299">SUM(J2278:U2278)</f>
        <v>0</v>
      </c>
      <c r="W2278" s="166">
        <f t="shared" si="10087"/>
        <v>0</v>
      </c>
      <c r="X2278" s="166">
        <f t="shared" ref="X2278:AH2278" si="10300">ROUND((W2085+X2085)/2,2)</f>
        <v>0</v>
      </c>
      <c r="Y2278" s="166">
        <f t="shared" si="10300"/>
        <v>797.4</v>
      </c>
      <c r="Z2278" s="166">
        <f t="shared" si="10300"/>
        <v>3114.37</v>
      </c>
      <c r="AA2278" s="166">
        <f t="shared" si="10300"/>
        <v>4977.95</v>
      </c>
      <c r="AB2278" s="166">
        <f t="shared" si="10300"/>
        <v>8666.27</v>
      </c>
      <c r="AC2278" s="166">
        <f t="shared" si="10300"/>
        <v>45311.26</v>
      </c>
      <c r="AD2278" s="166">
        <f t="shared" si="10300"/>
        <v>102574.57</v>
      </c>
      <c r="AE2278" s="166">
        <f t="shared" si="10300"/>
        <v>126827.7</v>
      </c>
      <c r="AF2278" s="166">
        <f t="shared" si="10300"/>
        <v>127571.65</v>
      </c>
      <c r="AG2278" s="166">
        <f t="shared" si="10300"/>
        <v>128056.25</v>
      </c>
      <c r="AH2278" s="166">
        <f t="shared" si="10300"/>
        <v>127958.79</v>
      </c>
      <c r="AI2278" s="198">
        <f t="shared" ref="AI2278" si="10301">SUM(W2278:AH2278)</f>
        <v>675856.21000000008</v>
      </c>
      <c r="AJ2278" s="166">
        <f t="shared" si="10101"/>
        <v>127716.83</v>
      </c>
      <c r="AK2278" s="166">
        <f t="shared" si="10102"/>
        <v>127490.1</v>
      </c>
      <c r="AL2278" s="166">
        <f t="shared" ref="AL2278:AU2278" si="10302">ROUND((AK2085+AL2085)/2,2)</f>
        <v>127263.38</v>
      </c>
      <c r="AM2278" s="166">
        <f t="shared" si="10302"/>
        <v>127036.65</v>
      </c>
      <c r="AN2278" s="166">
        <f t="shared" si="10302"/>
        <v>126809.92</v>
      </c>
      <c r="AO2278" s="166">
        <f t="shared" si="10302"/>
        <v>126583.2</v>
      </c>
      <c r="AP2278" s="166">
        <f t="shared" si="10302"/>
        <v>126356.47</v>
      </c>
      <c r="AQ2278" s="166">
        <f t="shared" si="10302"/>
        <v>126129.75</v>
      </c>
      <c r="AR2278" s="166">
        <f t="shared" si="10302"/>
        <v>125903.02</v>
      </c>
      <c r="AS2278" s="166">
        <f t="shared" si="10302"/>
        <v>125676.3</v>
      </c>
      <c r="AT2278" s="166">
        <f t="shared" si="10302"/>
        <v>125449.57</v>
      </c>
      <c r="AU2278" s="166">
        <f t="shared" si="10302"/>
        <v>125222.84</v>
      </c>
      <c r="AV2278" s="198">
        <f t="shared" ref="AV2278" si="10303">SUM(AJ2278:AU2278)</f>
        <v>1517638.03</v>
      </c>
      <c r="AW2278" s="166">
        <f t="shared" si="10094"/>
        <v>124996.12</v>
      </c>
      <c r="AX2278" s="166">
        <f t="shared" ref="AX2278:BH2278" si="10304">ROUND((AW2085+AX2085)/2,2)</f>
        <v>124769.39</v>
      </c>
      <c r="AY2278" s="166">
        <f t="shared" si="10304"/>
        <v>124542.67</v>
      </c>
      <c r="AZ2278" s="166">
        <f t="shared" si="10304"/>
        <v>124315.94</v>
      </c>
      <c r="BA2278" s="166">
        <f t="shared" si="10304"/>
        <v>124089.21</v>
      </c>
      <c r="BB2278" s="166">
        <f t="shared" si="10304"/>
        <v>123862.49</v>
      </c>
      <c r="BC2278" s="166">
        <f t="shared" si="10304"/>
        <v>123635.76</v>
      </c>
      <c r="BD2278" s="166">
        <f t="shared" si="10304"/>
        <v>123409.04</v>
      </c>
      <c r="BE2278" s="166">
        <f t="shared" si="10304"/>
        <v>123182.31</v>
      </c>
      <c r="BF2278" s="166">
        <f t="shared" si="10304"/>
        <v>122955.59</v>
      </c>
      <c r="BG2278" s="166">
        <f t="shared" si="10304"/>
        <v>122728.86</v>
      </c>
      <c r="BH2278" s="166">
        <f t="shared" si="10304"/>
        <v>122502.13</v>
      </c>
      <c r="BI2278" s="198">
        <f t="shared" si="10096"/>
        <v>1484989.5100000002</v>
      </c>
    </row>
    <row r="2279" spans="1:61" ht="15.75" outlineLevel="1" x14ac:dyDescent="0.25">
      <c r="A2279" s="2">
        <f t="shared" ref="A2279:E2281" si="10305">A2086</f>
        <v>8</v>
      </c>
      <c r="B2279" s="86" t="str">
        <f t="shared" si="10305"/>
        <v>PRE-09742</v>
      </c>
      <c r="C2279" s="86" t="str">
        <f t="shared" si="10305"/>
        <v>SPP FH - Lake Magdalene 13939</v>
      </c>
      <c r="D2279" s="2" t="str">
        <f t="shared" si="10305"/>
        <v>A2778173</v>
      </c>
      <c r="E2279" s="141" t="str">
        <f t="shared" si="10305"/>
        <v>LAKE MAGDALENE 13939 OCRs - 6 TAV</v>
      </c>
      <c r="I2279" s="178">
        <v>0</v>
      </c>
      <c r="J2279" s="166">
        <f t="shared" si="10084"/>
        <v>0</v>
      </c>
      <c r="K2279" s="166">
        <f t="shared" ref="K2279:U2279" si="10306">ROUND((J2086+K2086)/2,2)</f>
        <v>0</v>
      </c>
      <c r="L2279" s="166">
        <f t="shared" si="10306"/>
        <v>0</v>
      </c>
      <c r="M2279" s="166">
        <f t="shared" si="10306"/>
        <v>0</v>
      </c>
      <c r="N2279" s="166">
        <f t="shared" si="10306"/>
        <v>0</v>
      </c>
      <c r="O2279" s="166">
        <f t="shared" si="10306"/>
        <v>0</v>
      </c>
      <c r="P2279" s="166">
        <f t="shared" si="10306"/>
        <v>0</v>
      </c>
      <c r="Q2279" s="166">
        <f t="shared" si="10306"/>
        <v>0</v>
      </c>
      <c r="R2279" s="166">
        <f t="shared" si="10306"/>
        <v>0</v>
      </c>
      <c r="S2279" s="166">
        <f t="shared" si="10306"/>
        <v>0</v>
      </c>
      <c r="T2279" s="166">
        <f t="shared" si="10306"/>
        <v>0</v>
      </c>
      <c r="U2279" s="166">
        <f t="shared" si="10306"/>
        <v>0</v>
      </c>
      <c r="V2279" s="198">
        <f t="shared" ref="V2279:V2280" si="10307">SUM(J2279:U2279)</f>
        <v>0</v>
      </c>
      <c r="W2279" s="166">
        <f t="shared" si="10087"/>
        <v>0</v>
      </c>
      <c r="X2279" s="166">
        <f t="shared" ref="X2279:AH2279" si="10308">ROUND((W2086+X2086)/2,2)</f>
        <v>0</v>
      </c>
      <c r="Y2279" s="166">
        <f t="shared" si="10308"/>
        <v>0</v>
      </c>
      <c r="Z2279" s="166">
        <f t="shared" si="10308"/>
        <v>0</v>
      </c>
      <c r="AA2279" s="166">
        <f t="shared" si="10308"/>
        <v>6452.07</v>
      </c>
      <c r="AB2279" s="166">
        <f t="shared" si="10308"/>
        <v>14204.53</v>
      </c>
      <c r="AC2279" s="166">
        <f t="shared" si="10308"/>
        <v>17167.72</v>
      </c>
      <c r="AD2279" s="166">
        <f t="shared" si="10308"/>
        <v>18830.52</v>
      </c>
      <c r="AE2279" s="166">
        <f t="shared" si="10308"/>
        <v>18719.25</v>
      </c>
      <c r="AF2279" s="166">
        <f t="shared" si="10308"/>
        <v>18496.71</v>
      </c>
      <c r="AG2279" s="166">
        <f t="shared" si="10308"/>
        <v>18274.169999999998</v>
      </c>
      <c r="AH2279" s="166">
        <f t="shared" si="10308"/>
        <v>18051.63</v>
      </c>
      <c r="AI2279" s="198">
        <f t="shared" ref="AI2279:AI2280" si="10309">SUM(W2279:AH2279)</f>
        <v>130196.59999999999</v>
      </c>
      <c r="AJ2279" s="166">
        <f t="shared" si="10101"/>
        <v>17828.82</v>
      </c>
      <c r="AK2279" s="166">
        <f t="shared" si="10102"/>
        <v>17605.740000000002</v>
      </c>
      <c r="AL2279" s="166">
        <f t="shared" ref="AL2279:AU2279" si="10310">ROUND((AK2086+AL2086)/2,2)</f>
        <v>17382.66</v>
      </c>
      <c r="AM2279" s="166">
        <f t="shared" si="10310"/>
        <v>17159.580000000002</v>
      </c>
      <c r="AN2279" s="166">
        <f t="shared" si="10310"/>
        <v>16936.5</v>
      </c>
      <c r="AO2279" s="166">
        <f t="shared" si="10310"/>
        <v>16713.419999999998</v>
      </c>
      <c r="AP2279" s="166">
        <f t="shared" si="10310"/>
        <v>16490.34</v>
      </c>
      <c r="AQ2279" s="166">
        <f t="shared" si="10310"/>
        <v>16267.26</v>
      </c>
      <c r="AR2279" s="166">
        <f t="shared" si="10310"/>
        <v>16044.18</v>
      </c>
      <c r="AS2279" s="166">
        <f t="shared" si="10310"/>
        <v>15821.1</v>
      </c>
      <c r="AT2279" s="166">
        <f t="shared" si="10310"/>
        <v>15598.02</v>
      </c>
      <c r="AU2279" s="166">
        <f t="shared" si="10310"/>
        <v>15374.94</v>
      </c>
      <c r="AV2279" s="198">
        <f t="shared" ref="AV2279:AV2280" si="10311">SUM(AJ2279:AU2279)</f>
        <v>199222.56</v>
      </c>
      <c r="AW2279" s="166">
        <f t="shared" si="10094"/>
        <v>15151.86</v>
      </c>
      <c r="AX2279" s="166">
        <f t="shared" ref="AX2279:BH2279" si="10312">ROUND((AW2086+AX2086)/2,2)</f>
        <v>14928.78</v>
      </c>
      <c r="AY2279" s="166">
        <f t="shared" si="10312"/>
        <v>14705.7</v>
      </c>
      <c r="AZ2279" s="166">
        <f t="shared" si="10312"/>
        <v>14482.62</v>
      </c>
      <c r="BA2279" s="166">
        <f t="shared" si="10312"/>
        <v>14259.54</v>
      </c>
      <c r="BB2279" s="166">
        <f t="shared" si="10312"/>
        <v>14036.46</v>
      </c>
      <c r="BC2279" s="166">
        <f t="shared" si="10312"/>
        <v>13813.38</v>
      </c>
      <c r="BD2279" s="166">
        <f t="shared" si="10312"/>
        <v>13590.3</v>
      </c>
      <c r="BE2279" s="166">
        <f t="shared" si="10312"/>
        <v>13367.22</v>
      </c>
      <c r="BF2279" s="166">
        <f t="shared" si="10312"/>
        <v>13144.14</v>
      </c>
      <c r="BG2279" s="166">
        <f t="shared" si="10312"/>
        <v>12921.06</v>
      </c>
      <c r="BH2279" s="166">
        <f t="shared" si="10312"/>
        <v>12697.98</v>
      </c>
      <c r="BI2279" s="198">
        <f t="shared" si="10096"/>
        <v>167099.04</v>
      </c>
    </row>
    <row r="2280" spans="1:61" ht="15.75" outlineLevel="1" x14ac:dyDescent="0.25">
      <c r="A2280" s="2">
        <f t="shared" si="10305"/>
        <v>8</v>
      </c>
      <c r="B2280" s="86" t="str">
        <f t="shared" si="10305"/>
        <v>PRE-09742</v>
      </c>
      <c r="C2280" s="86" t="str">
        <f t="shared" si="10305"/>
        <v>SPP FH - Lake Magdalene 13939</v>
      </c>
      <c r="D2280" s="2" t="str">
        <f t="shared" si="10305"/>
        <v>A2786545</v>
      </c>
      <c r="E2280" s="141" t="str">
        <f t="shared" si="10305"/>
        <v>SPP FH Lake Magdalene Sub - R&amp;C</v>
      </c>
      <c r="I2280" s="178">
        <v>0</v>
      </c>
      <c r="J2280" s="166">
        <f t="shared" si="10084"/>
        <v>0</v>
      </c>
      <c r="K2280" s="166">
        <f t="shared" ref="K2280:U2280" si="10313">ROUND((J2087+K2087)/2,2)</f>
        <v>0</v>
      </c>
      <c r="L2280" s="166">
        <f t="shared" si="10313"/>
        <v>0</v>
      </c>
      <c r="M2280" s="166">
        <f t="shared" si="10313"/>
        <v>0</v>
      </c>
      <c r="N2280" s="166">
        <f t="shared" si="10313"/>
        <v>0</v>
      </c>
      <c r="O2280" s="166">
        <f t="shared" si="10313"/>
        <v>0</v>
      </c>
      <c r="P2280" s="166">
        <f t="shared" si="10313"/>
        <v>0</v>
      </c>
      <c r="Q2280" s="166">
        <f t="shared" si="10313"/>
        <v>0</v>
      </c>
      <c r="R2280" s="166">
        <f t="shared" si="10313"/>
        <v>0</v>
      </c>
      <c r="S2280" s="166">
        <f t="shared" si="10313"/>
        <v>0</v>
      </c>
      <c r="T2280" s="166">
        <f t="shared" si="10313"/>
        <v>0</v>
      </c>
      <c r="U2280" s="166">
        <f t="shared" si="10313"/>
        <v>0</v>
      </c>
      <c r="V2280" s="198">
        <f t="shared" si="10307"/>
        <v>0</v>
      </c>
      <c r="W2280" s="166">
        <f t="shared" si="10087"/>
        <v>0</v>
      </c>
      <c r="X2280" s="166">
        <f t="shared" ref="X2280:AH2280" si="10314">ROUND((W2087+X2087)/2,2)</f>
        <v>0</v>
      </c>
      <c r="Y2280" s="166">
        <f t="shared" si="10314"/>
        <v>0</v>
      </c>
      <c r="Z2280" s="166">
        <f t="shared" si="10314"/>
        <v>0</v>
      </c>
      <c r="AA2280" s="166">
        <f t="shared" si="10314"/>
        <v>0</v>
      </c>
      <c r="AB2280" s="166">
        <f t="shared" si="10314"/>
        <v>0</v>
      </c>
      <c r="AC2280" s="166">
        <f t="shared" si="10314"/>
        <v>0</v>
      </c>
      <c r="AD2280" s="166">
        <f t="shared" si="10314"/>
        <v>6592.08</v>
      </c>
      <c r="AE2280" s="166">
        <f t="shared" si="10314"/>
        <v>13174.7</v>
      </c>
      <c r="AF2280" s="166">
        <f t="shared" si="10314"/>
        <v>13152.09</v>
      </c>
      <c r="AG2280" s="166">
        <f t="shared" si="10314"/>
        <v>13917.36</v>
      </c>
      <c r="AH2280" s="166">
        <f t="shared" si="10314"/>
        <v>14681.04</v>
      </c>
      <c r="AI2280" s="198">
        <f t="shared" si="10309"/>
        <v>61517.27</v>
      </c>
      <c r="AJ2280" s="166">
        <f t="shared" si="10101"/>
        <v>14650.93</v>
      </c>
      <c r="AK2280" s="166">
        <f t="shared" si="10102"/>
        <v>14620.2</v>
      </c>
      <c r="AL2280" s="166">
        <f t="shared" ref="AL2280:AU2280" si="10315">ROUND((AK2087+AL2087)/2,2)</f>
        <v>14589.47</v>
      </c>
      <c r="AM2280" s="166">
        <f t="shared" si="10315"/>
        <v>14558.74</v>
      </c>
      <c r="AN2280" s="166">
        <f t="shared" si="10315"/>
        <v>14528.01</v>
      </c>
      <c r="AO2280" s="166">
        <f t="shared" si="10315"/>
        <v>14497.28</v>
      </c>
      <c r="AP2280" s="166">
        <f t="shared" si="10315"/>
        <v>14466.55</v>
      </c>
      <c r="AQ2280" s="166">
        <f t="shared" si="10315"/>
        <v>14435.82</v>
      </c>
      <c r="AR2280" s="166">
        <f t="shared" si="10315"/>
        <v>14405.09</v>
      </c>
      <c r="AS2280" s="166">
        <f t="shared" si="10315"/>
        <v>14374.36</v>
      </c>
      <c r="AT2280" s="166">
        <f t="shared" si="10315"/>
        <v>14343.63</v>
      </c>
      <c r="AU2280" s="166">
        <f t="shared" si="10315"/>
        <v>14312.9</v>
      </c>
      <c r="AV2280" s="198">
        <f t="shared" si="10311"/>
        <v>173782.98</v>
      </c>
      <c r="AW2280" s="166">
        <f t="shared" si="10094"/>
        <v>14282.17</v>
      </c>
      <c r="AX2280" s="166">
        <f t="shared" ref="AX2280:BH2280" si="10316">ROUND((AW2087+AX2087)/2,2)</f>
        <v>14251.44</v>
      </c>
      <c r="AY2280" s="166">
        <f t="shared" si="10316"/>
        <v>14220.71</v>
      </c>
      <c r="AZ2280" s="166">
        <f t="shared" si="10316"/>
        <v>14189.98</v>
      </c>
      <c r="BA2280" s="166">
        <f t="shared" si="10316"/>
        <v>14159.25</v>
      </c>
      <c r="BB2280" s="166">
        <f t="shared" si="10316"/>
        <v>14128.52</v>
      </c>
      <c r="BC2280" s="166">
        <f t="shared" si="10316"/>
        <v>14097.79</v>
      </c>
      <c r="BD2280" s="166">
        <f t="shared" si="10316"/>
        <v>14067.06</v>
      </c>
      <c r="BE2280" s="166">
        <f t="shared" si="10316"/>
        <v>14036.33</v>
      </c>
      <c r="BF2280" s="166">
        <f t="shared" si="10316"/>
        <v>14005.6</v>
      </c>
      <c r="BG2280" s="166">
        <f t="shared" si="10316"/>
        <v>13974.87</v>
      </c>
      <c r="BH2280" s="166">
        <f t="shared" si="10316"/>
        <v>13944.14</v>
      </c>
      <c r="BI2280" s="198">
        <f t="shared" si="10096"/>
        <v>169357.86</v>
      </c>
    </row>
    <row r="2281" spans="1:61" ht="15.75" outlineLevel="1" x14ac:dyDescent="0.25">
      <c r="A2281" s="2">
        <f t="shared" si="10305"/>
        <v>8</v>
      </c>
      <c r="B2281" s="86" t="str">
        <f t="shared" si="10305"/>
        <v>PRE-09742</v>
      </c>
      <c r="C2281" s="86" t="str">
        <f t="shared" si="10305"/>
        <v>SPP FH - Lake Magdalene 13939</v>
      </c>
      <c r="D2281" s="2" t="str">
        <f t="shared" si="10305"/>
        <v>A2787632</v>
      </c>
      <c r="E2281" s="141" t="str">
        <f t="shared" si="10305"/>
        <v>SPP FH - Lake Magdalene OCR 27796</v>
      </c>
      <c r="I2281" s="178">
        <v>0</v>
      </c>
      <c r="J2281" s="166">
        <f t="shared" ref="J2281:J2312" si="10317">ROUND((I2088+J2088)/2,2)</f>
        <v>0</v>
      </c>
      <c r="K2281" s="166">
        <f t="shared" ref="K2281" si="10318">ROUND((J2088+K2088)/2,2)</f>
        <v>0</v>
      </c>
      <c r="L2281" s="166">
        <f t="shared" ref="L2281" si="10319">ROUND((K2088+L2088)/2,2)</f>
        <v>0</v>
      </c>
      <c r="M2281" s="166">
        <f t="shared" ref="M2281" si="10320">ROUND((L2088+M2088)/2,2)</f>
        <v>0</v>
      </c>
      <c r="N2281" s="166">
        <f t="shared" ref="N2281" si="10321">ROUND((M2088+N2088)/2,2)</f>
        <v>0</v>
      </c>
      <c r="O2281" s="166">
        <f t="shared" ref="O2281" si="10322">ROUND((N2088+O2088)/2,2)</f>
        <v>0</v>
      </c>
      <c r="P2281" s="166">
        <f t="shared" ref="P2281" si="10323">ROUND((O2088+P2088)/2,2)</f>
        <v>0</v>
      </c>
      <c r="Q2281" s="166">
        <f t="shared" ref="Q2281" si="10324">ROUND((P2088+Q2088)/2,2)</f>
        <v>0</v>
      </c>
      <c r="R2281" s="166">
        <f t="shared" ref="R2281" si="10325">ROUND((Q2088+R2088)/2,2)</f>
        <v>0</v>
      </c>
      <c r="S2281" s="166">
        <f t="shared" ref="S2281" si="10326">ROUND((R2088+S2088)/2,2)</f>
        <v>0</v>
      </c>
      <c r="T2281" s="166">
        <f t="shared" ref="T2281" si="10327">ROUND((S2088+T2088)/2,2)</f>
        <v>0</v>
      </c>
      <c r="U2281" s="166">
        <f t="shared" ref="U2281" si="10328">ROUND((T2088+U2088)/2,2)</f>
        <v>0</v>
      </c>
      <c r="V2281" s="198">
        <f t="shared" ref="V2281" si="10329">SUM(J2281:U2281)</f>
        <v>0</v>
      </c>
      <c r="W2281" s="166">
        <f t="shared" ref="W2281:W2312" si="10330">ROUND((U2088+W2088)/2,2)</f>
        <v>0</v>
      </c>
      <c r="X2281" s="166">
        <f t="shared" ref="X2281" si="10331">ROUND((W2088+X2088)/2,2)</f>
        <v>0</v>
      </c>
      <c r="Y2281" s="166">
        <f t="shared" ref="Y2281" si="10332">ROUND((X2088+Y2088)/2,2)</f>
        <v>0</v>
      </c>
      <c r="Z2281" s="166">
        <f t="shared" ref="Z2281" si="10333">ROUND((Y2088+Z2088)/2,2)</f>
        <v>0</v>
      </c>
      <c r="AA2281" s="166">
        <f t="shared" ref="AA2281" si="10334">ROUND((Z2088+AA2088)/2,2)</f>
        <v>0</v>
      </c>
      <c r="AB2281" s="166">
        <f t="shared" ref="AB2281" si="10335">ROUND((AA2088+AB2088)/2,2)</f>
        <v>0</v>
      </c>
      <c r="AC2281" s="166">
        <f t="shared" ref="AC2281" si="10336">ROUND((AB2088+AC2088)/2,2)</f>
        <v>0</v>
      </c>
      <c r="AD2281" s="166">
        <f t="shared" ref="AD2281" si="10337">ROUND((AC2088+AD2088)/2,2)</f>
        <v>1279.25</v>
      </c>
      <c r="AE2281" s="166">
        <f t="shared" ref="AE2281" si="10338">ROUND((AD2088+AE2088)/2,2)</f>
        <v>2694.95</v>
      </c>
      <c r="AF2281" s="166">
        <f t="shared" ref="AF2281" si="10339">ROUND((AE2088+AF2088)/2,2)</f>
        <v>4591.08</v>
      </c>
      <c r="AG2281" s="166">
        <f t="shared" ref="AG2281" si="10340">ROUND((AF2088+AG2088)/2,2)</f>
        <v>6524.31</v>
      </c>
      <c r="AH2281" s="166">
        <f t="shared" ref="AH2281" si="10341">ROUND((AG2088+AH2088)/2,2)</f>
        <v>6657.49</v>
      </c>
      <c r="AI2281" s="198">
        <f t="shared" ref="AI2281" si="10342">SUM(W2281:AH2281)</f>
        <v>21747.08</v>
      </c>
      <c r="AJ2281" s="166">
        <f t="shared" si="10101"/>
        <v>6576.77</v>
      </c>
      <c r="AK2281" s="166">
        <f t="shared" si="10102"/>
        <v>6496.05</v>
      </c>
      <c r="AL2281" s="166">
        <f t="shared" ref="AL2281:AU2281" si="10343">ROUND((AK2088+AL2088)/2,2)</f>
        <v>6415.33</v>
      </c>
      <c r="AM2281" s="166">
        <f t="shared" si="10343"/>
        <v>6334.61</v>
      </c>
      <c r="AN2281" s="166">
        <f t="shared" si="10343"/>
        <v>6253.89</v>
      </c>
      <c r="AO2281" s="166">
        <f t="shared" si="10343"/>
        <v>6173.17</v>
      </c>
      <c r="AP2281" s="166">
        <f t="shared" si="10343"/>
        <v>6092.45</v>
      </c>
      <c r="AQ2281" s="166">
        <f t="shared" si="10343"/>
        <v>6011.73</v>
      </c>
      <c r="AR2281" s="166">
        <f t="shared" si="10343"/>
        <v>5931.01</v>
      </c>
      <c r="AS2281" s="166">
        <f t="shared" si="10343"/>
        <v>5850.29</v>
      </c>
      <c r="AT2281" s="166">
        <f t="shared" si="10343"/>
        <v>5769.57</v>
      </c>
      <c r="AU2281" s="166">
        <f t="shared" si="10343"/>
        <v>5688.85</v>
      </c>
      <c r="AV2281" s="198">
        <f t="shared" ref="AV2281" si="10344">SUM(AJ2281:AU2281)</f>
        <v>73593.72</v>
      </c>
      <c r="AW2281" s="166">
        <f t="shared" ref="AW2281:AW2312" si="10345">ROUND((AU2088+AW2088)/2,2)</f>
        <v>5608.13</v>
      </c>
      <c r="AX2281" s="166">
        <f t="shared" ref="AX2281:BH2281" si="10346">ROUND((AW2088+AX2088)/2,2)</f>
        <v>5527.41</v>
      </c>
      <c r="AY2281" s="166">
        <f t="shared" si="10346"/>
        <v>5446.69</v>
      </c>
      <c r="AZ2281" s="166">
        <f t="shared" si="10346"/>
        <v>5365.97</v>
      </c>
      <c r="BA2281" s="166">
        <f t="shared" si="10346"/>
        <v>5285.25</v>
      </c>
      <c r="BB2281" s="166">
        <f t="shared" si="10346"/>
        <v>5204.53</v>
      </c>
      <c r="BC2281" s="166">
        <f t="shared" si="10346"/>
        <v>5123.8100000000004</v>
      </c>
      <c r="BD2281" s="166">
        <f t="shared" si="10346"/>
        <v>5043.09</v>
      </c>
      <c r="BE2281" s="166">
        <f t="shared" si="10346"/>
        <v>4962.37</v>
      </c>
      <c r="BF2281" s="166">
        <f t="shared" si="10346"/>
        <v>4881.6499999999996</v>
      </c>
      <c r="BG2281" s="166">
        <f t="shared" si="10346"/>
        <v>4800.93</v>
      </c>
      <c r="BH2281" s="166">
        <f t="shared" si="10346"/>
        <v>4720.21</v>
      </c>
      <c r="BI2281" s="198">
        <f t="shared" si="10096"/>
        <v>61970.040000000008</v>
      </c>
    </row>
    <row r="2282" spans="1:61" ht="15.75" outlineLevel="1" x14ac:dyDescent="0.25">
      <c r="A2282" s="2">
        <f t="shared" ref="A2282:E2282" si="10347">A2089</f>
        <v>9</v>
      </c>
      <c r="B2282" s="86" t="str">
        <f t="shared" si="10347"/>
        <v>PRE-09741</v>
      </c>
      <c r="C2282" s="86" t="str">
        <f t="shared" si="10347"/>
        <v>SPP FH - Ehrlich 13890</v>
      </c>
      <c r="D2282" s="2" t="str">
        <f t="shared" si="10347"/>
        <v>PRE-09741.1</v>
      </c>
      <c r="E2282" s="141" t="str">
        <f t="shared" si="10347"/>
        <v>SPP FH - Ehrlich 13890 - OH Feeder</v>
      </c>
      <c r="I2282" s="178">
        <v>0</v>
      </c>
      <c r="J2282" s="166">
        <f t="shared" si="10317"/>
        <v>0</v>
      </c>
      <c r="K2282" s="166">
        <f t="shared" ref="K2282:U2282" si="10348">ROUND((J2089+K2089)/2,2)</f>
        <v>0</v>
      </c>
      <c r="L2282" s="166">
        <f t="shared" si="10348"/>
        <v>0</v>
      </c>
      <c r="M2282" s="166">
        <f t="shared" si="10348"/>
        <v>0</v>
      </c>
      <c r="N2282" s="166">
        <f t="shared" si="10348"/>
        <v>0</v>
      </c>
      <c r="O2282" s="166">
        <f t="shared" si="10348"/>
        <v>0</v>
      </c>
      <c r="P2282" s="166">
        <f t="shared" si="10348"/>
        <v>0</v>
      </c>
      <c r="Q2282" s="166">
        <f t="shared" si="10348"/>
        <v>0</v>
      </c>
      <c r="R2282" s="166">
        <f t="shared" si="10348"/>
        <v>0</v>
      </c>
      <c r="S2282" s="166">
        <f t="shared" si="10348"/>
        <v>652.71</v>
      </c>
      <c r="T2282" s="166">
        <f t="shared" si="10348"/>
        <v>1995.91</v>
      </c>
      <c r="U2282" s="166">
        <f t="shared" si="10348"/>
        <v>4055.21</v>
      </c>
      <c r="V2282" s="198">
        <f t="shared" si="10086"/>
        <v>6703.83</v>
      </c>
      <c r="W2282" s="166">
        <f t="shared" si="10330"/>
        <v>6426.98</v>
      </c>
      <c r="X2282" s="166">
        <f t="shared" ref="X2282:AH2282" si="10349">ROUND((W2089+X2089)/2,2)</f>
        <v>12716.62</v>
      </c>
      <c r="Y2282" s="166">
        <f t="shared" si="10349"/>
        <v>26736.87</v>
      </c>
      <c r="Z2282" s="166">
        <f t="shared" si="10349"/>
        <v>95246.12</v>
      </c>
      <c r="AA2282" s="166">
        <f t="shared" si="10349"/>
        <v>228411.25</v>
      </c>
      <c r="AB2282" s="166">
        <f t="shared" si="10349"/>
        <v>406337.41</v>
      </c>
      <c r="AC2282" s="166">
        <f t="shared" si="10349"/>
        <v>551379.81000000006</v>
      </c>
      <c r="AD2282" s="166">
        <f t="shared" si="10349"/>
        <v>595438.91</v>
      </c>
      <c r="AE2282" s="166">
        <f t="shared" si="10349"/>
        <v>552527.14</v>
      </c>
      <c r="AF2282" s="166">
        <f t="shared" si="10349"/>
        <v>573463.55000000005</v>
      </c>
      <c r="AG2282" s="166">
        <f t="shared" si="10349"/>
        <v>692883.12</v>
      </c>
      <c r="AH2282" s="166">
        <f t="shared" si="10349"/>
        <v>759077.48</v>
      </c>
      <c r="AI2282" s="198">
        <f t="shared" si="10089"/>
        <v>4500645.26</v>
      </c>
      <c r="AJ2282" s="166">
        <f t="shared" si="10101"/>
        <v>773253.85</v>
      </c>
      <c r="AK2282" s="166">
        <f t="shared" si="10102"/>
        <v>772538.59</v>
      </c>
      <c r="AL2282" s="166">
        <f t="shared" ref="AL2282:AU2282" si="10350">ROUND((AK2089+AL2089)/2,2)</f>
        <v>771108.07</v>
      </c>
      <c r="AM2282" s="166">
        <f t="shared" si="10350"/>
        <v>769677.55</v>
      </c>
      <c r="AN2282" s="166">
        <f t="shared" si="10350"/>
        <v>768247.03</v>
      </c>
      <c r="AO2282" s="166">
        <f t="shared" si="10350"/>
        <v>766816.51</v>
      </c>
      <c r="AP2282" s="166">
        <f t="shared" si="10350"/>
        <v>765385.99</v>
      </c>
      <c r="AQ2282" s="166">
        <f t="shared" si="10350"/>
        <v>763955.47</v>
      </c>
      <c r="AR2282" s="166">
        <f t="shared" si="10350"/>
        <v>762524.95</v>
      </c>
      <c r="AS2282" s="166">
        <f t="shared" si="10350"/>
        <v>761094.43</v>
      </c>
      <c r="AT2282" s="166">
        <f t="shared" si="10350"/>
        <v>759663.91</v>
      </c>
      <c r="AU2282" s="166">
        <f t="shared" si="10350"/>
        <v>758233.39</v>
      </c>
      <c r="AV2282" s="198">
        <f t="shared" si="10093"/>
        <v>9192499.7400000002</v>
      </c>
      <c r="AW2282" s="166">
        <f t="shared" si="10345"/>
        <v>756802.87</v>
      </c>
      <c r="AX2282" s="166">
        <f t="shared" ref="AX2282:BH2282" si="10351">ROUND((AW2089+AX2089)/2,2)</f>
        <v>755372.35</v>
      </c>
      <c r="AY2282" s="166">
        <f t="shared" si="10351"/>
        <v>753941.83</v>
      </c>
      <c r="AZ2282" s="166">
        <f t="shared" si="10351"/>
        <v>752511.31</v>
      </c>
      <c r="BA2282" s="166">
        <f t="shared" si="10351"/>
        <v>751080.79</v>
      </c>
      <c r="BB2282" s="166">
        <f t="shared" si="10351"/>
        <v>749650.27</v>
      </c>
      <c r="BC2282" s="166">
        <f t="shared" si="10351"/>
        <v>748219.75</v>
      </c>
      <c r="BD2282" s="166">
        <f t="shared" si="10351"/>
        <v>746789.23</v>
      </c>
      <c r="BE2282" s="166">
        <f t="shared" si="10351"/>
        <v>745358.71</v>
      </c>
      <c r="BF2282" s="166">
        <f t="shared" si="10351"/>
        <v>743928.18</v>
      </c>
      <c r="BG2282" s="166">
        <f t="shared" si="10351"/>
        <v>742497.66</v>
      </c>
      <c r="BH2282" s="166">
        <f t="shared" si="10351"/>
        <v>741067.14</v>
      </c>
      <c r="BI2282" s="198">
        <f t="shared" si="10096"/>
        <v>8987220.0899999999</v>
      </c>
    </row>
    <row r="2283" spans="1:61" ht="15.75" outlineLevel="1" x14ac:dyDescent="0.25">
      <c r="A2283" s="2">
        <f t="shared" ref="A2283:E2292" si="10352">A2090</f>
        <v>9</v>
      </c>
      <c r="B2283" s="86" t="str">
        <f t="shared" si="10352"/>
        <v>PRE-09741</v>
      </c>
      <c r="C2283" s="86" t="str">
        <f t="shared" si="10352"/>
        <v>SPP FH - Ehrlich 13890</v>
      </c>
      <c r="D2283" s="2" t="str">
        <f t="shared" si="10352"/>
        <v>PRE-09741.2</v>
      </c>
      <c r="E2283" s="141" t="str">
        <f t="shared" si="10352"/>
        <v>SPP FH - Ehrlich 13890 - S&amp;E/R&amp;C</v>
      </c>
      <c r="I2283" s="178">
        <v>0</v>
      </c>
      <c r="J2283" s="166">
        <f t="shared" si="10317"/>
        <v>0</v>
      </c>
      <c r="K2283" s="166">
        <f t="shared" ref="K2283:U2283" si="10353">ROUND((J2090+K2090)/2,2)</f>
        <v>0</v>
      </c>
      <c r="L2283" s="166">
        <f t="shared" si="10353"/>
        <v>0</v>
      </c>
      <c r="M2283" s="166">
        <f t="shared" si="10353"/>
        <v>0</v>
      </c>
      <c r="N2283" s="166">
        <f t="shared" si="10353"/>
        <v>0</v>
      </c>
      <c r="O2283" s="166">
        <f t="shared" si="10353"/>
        <v>0</v>
      </c>
      <c r="P2283" s="166">
        <f t="shared" si="10353"/>
        <v>0</v>
      </c>
      <c r="Q2283" s="166">
        <f t="shared" si="10353"/>
        <v>0</v>
      </c>
      <c r="R2283" s="166">
        <f t="shared" si="10353"/>
        <v>0</v>
      </c>
      <c r="S2283" s="166">
        <f t="shared" si="10353"/>
        <v>0</v>
      </c>
      <c r="T2283" s="166">
        <f t="shared" si="10353"/>
        <v>96.7</v>
      </c>
      <c r="U2283" s="166">
        <f t="shared" si="10353"/>
        <v>1028.53</v>
      </c>
      <c r="V2283" s="198">
        <f t="shared" ref="V2283:V2284" si="10354">SUM(J2283:U2283)</f>
        <v>1125.23</v>
      </c>
      <c r="W2283" s="166">
        <f t="shared" si="10330"/>
        <v>1863.66</v>
      </c>
      <c r="X2283" s="166">
        <f t="shared" ref="X2283:AH2283" si="10355">ROUND((W2090+X2090)/2,2)</f>
        <v>6738.4</v>
      </c>
      <c r="Y2283" s="166">
        <f t="shared" si="10355"/>
        <v>60948.98</v>
      </c>
      <c r="Z2283" s="166">
        <f t="shared" si="10355"/>
        <v>204566.15</v>
      </c>
      <c r="AA2283" s="166">
        <f t="shared" si="10355"/>
        <v>316169.13</v>
      </c>
      <c r="AB2283" s="166">
        <f t="shared" si="10355"/>
        <v>339792.79</v>
      </c>
      <c r="AC2283" s="166">
        <f t="shared" si="10355"/>
        <v>346094.78</v>
      </c>
      <c r="AD2283" s="166">
        <f t="shared" si="10355"/>
        <v>341819.6</v>
      </c>
      <c r="AE2283" s="166">
        <f t="shared" si="10355"/>
        <v>340309.18</v>
      </c>
      <c r="AF2283" s="166">
        <f t="shared" si="10355"/>
        <v>343073.93</v>
      </c>
      <c r="AG2283" s="166">
        <f t="shared" si="10355"/>
        <v>342730.86</v>
      </c>
      <c r="AH2283" s="166">
        <f t="shared" si="10355"/>
        <v>342044.71</v>
      </c>
      <c r="AI2283" s="198">
        <f t="shared" ref="AI2283:AI2284" si="10356">SUM(W2283:AH2283)</f>
        <v>2986152.17</v>
      </c>
      <c r="AJ2283" s="166">
        <f t="shared" si="10101"/>
        <v>341344.26</v>
      </c>
      <c r="AK2283" s="166">
        <f t="shared" si="10102"/>
        <v>340629.52</v>
      </c>
      <c r="AL2283" s="166">
        <f t="shared" ref="AL2283:AU2283" si="10357">ROUND((AK2090+AL2090)/2,2)</f>
        <v>339914.78</v>
      </c>
      <c r="AM2283" s="166">
        <f t="shared" si="10357"/>
        <v>339200.04</v>
      </c>
      <c r="AN2283" s="166">
        <f t="shared" si="10357"/>
        <v>338485.3</v>
      </c>
      <c r="AO2283" s="166">
        <f t="shared" si="10357"/>
        <v>337770.56</v>
      </c>
      <c r="AP2283" s="166">
        <f t="shared" si="10357"/>
        <v>337055.82</v>
      </c>
      <c r="AQ2283" s="166">
        <f t="shared" si="10357"/>
        <v>336341.08</v>
      </c>
      <c r="AR2283" s="166">
        <f t="shared" si="10357"/>
        <v>335626.34</v>
      </c>
      <c r="AS2283" s="166">
        <f t="shared" si="10357"/>
        <v>334911.59999999998</v>
      </c>
      <c r="AT2283" s="166">
        <f t="shared" si="10357"/>
        <v>334196.86</v>
      </c>
      <c r="AU2283" s="166">
        <f t="shared" si="10357"/>
        <v>333482.12</v>
      </c>
      <c r="AV2283" s="198">
        <f t="shared" ref="AV2283:AV2284" si="10358">SUM(AJ2283:AU2283)</f>
        <v>4048958.2800000003</v>
      </c>
      <c r="AW2283" s="166">
        <f t="shared" si="10345"/>
        <v>332767.38</v>
      </c>
      <c r="AX2283" s="166">
        <f t="shared" ref="AX2283:BH2283" si="10359">ROUND((AW2090+AX2090)/2,2)</f>
        <v>332052.64</v>
      </c>
      <c r="AY2283" s="166">
        <f t="shared" si="10359"/>
        <v>331337.90000000002</v>
      </c>
      <c r="AZ2283" s="166">
        <f t="shared" si="10359"/>
        <v>330623.15999999997</v>
      </c>
      <c r="BA2283" s="166">
        <f t="shared" si="10359"/>
        <v>329908.42</v>
      </c>
      <c r="BB2283" s="166">
        <f t="shared" si="10359"/>
        <v>329193.68</v>
      </c>
      <c r="BC2283" s="166">
        <f t="shared" si="10359"/>
        <v>328478.94</v>
      </c>
      <c r="BD2283" s="166">
        <f t="shared" si="10359"/>
        <v>327764.2</v>
      </c>
      <c r="BE2283" s="166">
        <f t="shared" si="10359"/>
        <v>327049.46000000002</v>
      </c>
      <c r="BF2283" s="166">
        <f t="shared" si="10359"/>
        <v>326334.71999999997</v>
      </c>
      <c r="BG2283" s="166">
        <f t="shared" si="10359"/>
        <v>325619.98</v>
      </c>
      <c r="BH2283" s="166">
        <f t="shared" si="10359"/>
        <v>324905.24</v>
      </c>
      <c r="BI2283" s="198">
        <f t="shared" si="10096"/>
        <v>3946035.7199999997</v>
      </c>
    </row>
    <row r="2284" spans="1:61" ht="15.75" outlineLevel="1" x14ac:dyDescent="0.25">
      <c r="A2284" s="2">
        <f t="shared" si="10352"/>
        <v>9</v>
      </c>
      <c r="B2284" s="86" t="str">
        <f t="shared" si="10352"/>
        <v>PRE-09741</v>
      </c>
      <c r="C2284" s="86" t="str">
        <f t="shared" si="10352"/>
        <v>SPP FH - Ehrlich 13890</v>
      </c>
      <c r="D2284" s="2" t="str">
        <f t="shared" si="10352"/>
        <v>A2773904</v>
      </c>
      <c r="E2284" s="141" t="str">
        <f t="shared" si="10352"/>
        <v>SPP FH - Ehrlich - R&amp;C</v>
      </c>
      <c r="I2284" s="178">
        <v>0</v>
      </c>
      <c r="J2284" s="166">
        <f t="shared" si="10317"/>
        <v>0</v>
      </c>
      <c r="K2284" s="166">
        <f t="shared" ref="K2284:U2284" si="10360">ROUND((J2091+K2091)/2,2)</f>
        <v>0</v>
      </c>
      <c r="L2284" s="166">
        <f t="shared" si="10360"/>
        <v>0</v>
      </c>
      <c r="M2284" s="166">
        <f t="shared" si="10360"/>
        <v>0</v>
      </c>
      <c r="N2284" s="166">
        <f t="shared" si="10360"/>
        <v>0</v>
      </c>
      <c r="O2284" s="166">
        <f t="shared" si="10360"/>
        <v>0</v>
      </c>
      <c r="P2284" s="166">
        <f t="shared" si="10360"/>
        <v>0</v>
      </c>
      <c r="Q2284" s="166">
        <f t="shared" si="10360"/>
        <v>0</v>
      </c>
      <c r="R2284" s="166">
        <f t="shared" si="10360"/>
        <v>0</v>
      </c>
      <c r="S2284" s="166">
        <f t="shared" si="10360"/>
        <v>0</v>
      </c>
      <c r="T2284" s="166">
        <f t="shared" si="10360"/>
        <v>0</v>
      </c>
      <c r="U2284" s="166">
        <f t="shared" si="10360"/>
        <v>0</v>
      </c>
      <c r="V2284" s="198">
        <f t="shared" si="10354"/>
        <v>0</v>
      </c>
      <c r="W2284" s="166">
        <f t="shared" si="10330"/>
        <v>0</v>
      </c>
      <c r="X2284" s="166">
        <f t="shared" ref="X2284:AH2284" si="10361">ROUND((W2091+X2091)/2,2)</f>
        <v>0</v>
      </c>
      <c r="Y2284" s="166">
        <f t="shared" si="10361"/>
        <v>1739.8</v>
      </c>
      <c r="Z2284" s="166">
        <f t="shared" si="10361"/>
        <v>12062.78</v>
      </c>
      <c r="AA2284" s="166">
        <f t="shared" si="10361"/>
        <v>22244.02</v>
      </c>
      <c r="AB2284" s="166">
        <f t="shared" si="10361"/>
        <v>23842.07</v>
      </c>
      <c r="AC2284" s="166">
        <f t="shared" si="10361"/>
        <v>23842.07</v>
      </c>
      <c r="AD2284" s="166">
        <f t="shared" si="10361"/>
        <v>23842.07</v>
      </c>
      <c r="AE2284" s="166">
        <f t="shared" si="10361"/>
        <v>23842.07</v>
      </c>
      <c r="AF2284" s="166">
        <f t="shared" si="10361"/>
        <v>23842.07</v>
      </c>
      <c r="AG2284" s="166">
        <f t="shared" si="10361"/>
        <v>23842.07</v>
      </c>
      <c r="AH2284" s="166">
        <f t="shared" si="10361"/>
        <v>23842.07</v>
      </c>
      <c r="AI2284" s="198">
        <f t="shared" si="10356"/>
        <v>202941.09000000003</v>
      </c>
      <c r="AJ2284" s="166">
        <f t="shared" si="10101"/>
        <v>23842.07</v>
      </c>
      <c r="AK2284" s="166">
        <f t="shared" si="10102"/>
        <v>23842.07</v>
      </c>
      <c r="AL2284" s="166">
        <f t="shared" ref="AL2284:AU2284" si="10362">ROUND((AK2091+AL2091)/2,2)</f>
        <v>23842.07</v>
      </c>
      <c r="AM2284" s="166">
        <f t="shared" si="10362"/>
        <v>23820.02</v>
      </c>
      <c r="AN2284" s="166">
        <f t="shared" si="10362"/>
        <v>23775.91</v>
      </c>
      <c r="AO2284" s="166">
        <f t="shared" si="10362"/>
        <v>23731.81</v>
      </c>
      <c r="AP2284" s="166">
        <f t="shared" si="10362"/>
        <v>23687.7</v>
      </c>
      <c r="AQ2284" s="166">
        <f t="shared" si="10362"/>
        <v>23643.599999999999</v>
      </c>
      <c r="AR2284" s="166">
        <f t="shared" si="10362"/>
        <v>23599.49</v>
      </c>
      <c r="AS2284" s="166">
        <f t="shared" si="10362"/>
        <v>23555.39</v>
      </c>
      <c r="AT2284" s="166">
        <f t="shared" si="10362"/>
        <v>23511.279999999999</v>
      </c>
      <c r="AU2284" s="166">
        <f t="shared" si="10362"/>
        <v>23467.18</v>
      </c>
      <c r="AV2284" s="198">
        <f t="shared" si="10358"/>
        <v>284318.59000000003</v>
      </c>
      <c r="AW2284" s="166">
        <f t="shared" si="10345"/>
        <v>23423.07</v>
      </c>
      <c r="AX2284" s="166">
        <f t="shared" ref="AX2284:BH2284" si="10363">ROUND((AW2091+AX2091)/2,2)</f>
        <v>23378.97</v>
      </c>
      <c r="AY2284" s="166">
        <f t="shared" si="10363"/>
        <v>23334.87</v>
      </c>
      <c r="AZ2284" s="166">
        <f t="shared" si="10363"/>
        <v>23290.76</v>
      </c>
      <c r="BA2284" s="166">
        <f t="shared" si="10363"/>
        <v>23246.66</v>
      </c>
      <c r="BB2284" s="166">
        <f t="shared" si="10363"/>
        <v>23202.55</v>
      </c>
      <c r="BC2284" s="166">
        <f t="shared" si="10363"/>
        <v>23158.45</v>
      </c>
      <c r="BD2284" s="166">
        <f t="shared" si="10363"/>
        <v>23114.34</v>
      </c>
      <c r="BE2284" s="166">
        <f t="shared" si="10363"/>
        <v>23070.240000000002</v>
      </c>
      <c r="BF2284" s="166">
        <f t="shared" si="10363"/>
        <v>23026.13</v>
      </c>
      <c r="BG2284" s="166">
        <f t="shared" si="10363"/>
        <v>22982.03</v>
      </c>
      <c r="BH2284" s="166">
        <f t="shared" si="10363"/>
        <v>22937.919999999998</v>
      </c>
      <c r="BI2284" s="198">
        <f t="shared" si="10096"/>
        <v>278165.99</v>
      </c>
    </row>
    <row r="2285" spans="1:61" ht="15.75" outlineLevel="1" x14ac:dyDescent="0.25">
      <c r="A2285" s="2">
        <f t="shared" si="10352"/>
        <v>9</v>
      </c>
      <c r="B2285" s="86" t="str">
        <f t="shared" si="10352"/>
        <v>PRE-09741</v>
      </c>
      <c r="C2285" s="86" t="str">
        <f t="shared" si="10352"/>
        <v>SPP FH - Ehrlich 13890</v>
      </c>
      <c r="D2285" s="2" t="str">
        <f t="shared" si="10352"/>
        <v>A2779736</v>
      </c>
      <c r="E2285" s="141" t="str">
        <f t="shared" si="10352"/>
        <v>EHRLICH RD 13890 OCRs - 4 TAV</v>
      </c>
      <c r="I2285" s="178">
        <v>0</v>
      </c>
      <c r="J2285" s="166">
        <f t="shared" si="10317"/>
        <v>0</v>
      </c>
      <c r="K2285" s="166">
        <f t="shared" ref="K2285:U2285" si="10364">ROUND((J2092+K2092)/2,2)</f>
        <v>0</v>
      </c>
      <c r="L2285" s="166">
        <f t="shared" si="10364"/>
        <v>0</v>
      </c>
      <c r="M2285" s="166">
        <f t="shared" si="10364"/>
        <v>0</v>
      </c>
      <c r="N2285" s="166">
        <f t="shared" si="10364"/>
        <v>0</v>
      </c>
      <c r="O2285" s="166">
        <f t="shared" si="10364"/>
        <v>0</v>
      </c>
      <c r="P2285" s="166">
        <f t="shared" si="10364"/>
        <v>0</v>
      </c>
      <c r="Q2285" s="166">
        <f t="shared" si="10364"/>
        <v>0</v>
      </c>
      <c r="R2285" s="166">
        <f t="shared" si="10364"/>
        <v>0</v>
      </c>
      <c r="S2285" s="166">
        <f t="shared" si="10364"/>
        <v>0</v>
      </c>
      <c r="T2285" s="166">
        <f t="shared" si="10364"/>
        <v>0</v>
      </c>
      <c r="U2285" s="166">
        <f t="shared" si="10364"/>
        <v>0</v>
      </c>
      <c r="V2285" s="198">
        <f t="shared" ref="V2285" si="10365">SUM(J2285:U2285)</f>
        <v>0</v>
      </c>
      <c r="W2285" s="166">
        <f t="shared" si="10330"/>
        <v>0</v>
      </c>
      <c r="X2285" s="166">
        <f t="shared" ref="X2285:AH2285" si="10366">ROUND((W2092+X2092)/2,2)</f>
        <v>0</v>
      </c>
      <c r="Y2285" s="166">
        <f t="shared" si="10366"/>
        <v>0</v>
      </c>
      <c r="Z2285" s="166">
        <f t="shared" si="10366"/>
        <v>0</v>
      </c>
      <c r="AA2285" s="166">
        <f t="shared" si="10366"/>
        <v>664.44</v>
      </c>
      <c r="AB2285" s="166">
        <f t="shared" si="10366"/>
        <v>6467.93</v>
      </c>
      <c r="AC2285" s="166">
        <f t="shared" si="10366"/>
        <v>12165.07</v>
      </c>
      <c r="AD2285" s="166">
        <f t="shared" si="10366"/>
        <v>12906.34</v>
      </c>
      <c r="AE2285" s="166">
        <f t="shared" si="10366"/>
        <v>13268.64</v>
      </c>
      <c r="AF2285" s="166">
        <f t="shared" si="10366"/>
        <v>13447.77</v>
      </c>
      <c r="AG2285" s="166">
        <f t="shared" si="10366"/>
        <v>17558.27</v>
      </c>
      <c r="AH2285" s="166">
        <f t="shared" si="10366"/>
        <v>21668.76</v>
      </c>
      <c r="AI2285" s="198">
        <f t="shared" ref="AI2285" si="10367">SUM(W2285:AH2285)</f>
        <v>98147.22</v>
      </c>
      <c r="AJ2285" s="166">
        <f t="shared" si="10101"/>
        <v>21539.65</v>
      </c>
      <c r="AK2285" s="166">
        <f t="shared" si="10102"/>
        <v>21281.43</v>
      </c>
      <c r="AL2285" s="166">
        <f t="shared" ref="AL2285:AU2285" si="10368">ROUND((AK2092+AL2092)/2,2)</f>
        <v>21023.21</v>
      </c>
      <c r="AM2285" s="166">
        <f t="shared" si="10368"/>
        <v>20764.990000000002</v>
      </c>
      <c r="AN2285" s="166">
        <f t="shared" si="10368"/>
        <v>20506.77</v>
      </c>
      <c r="AO2285" s="166">
        <f t="shared" si="10368"/>
        <v>20248.55</v>
      </c>
      <c r="AP2285" s="166">
        <f t="shared" si="10368"/>
        <v>19990.330000000002</v>
      </c>
      <c r="AQ2285" s="166">
        <f t="shared" si="10368"/>
        <v>19732.11</v>
      </c>
      <c r="AR2285" s="166">
        <f t="shared" si="10368"/>
        <v>19473.89</v>
      </c>
      <c r="AS2285" s="166">
        <f t="shared" si="10368"/>
        <v>19215.669999999998</v>
      </c>
      <c r="AT2285" s="166">
        <f t="shared" si="10368"/>
        <v>18957.45</v>
      </c>
      <c r="AU2285" s="166">
        <f t="shared" si="10368"/>
        <v>18699.23</v>
      </c>
      <c r="AV2285" s="198">
        <f t="shared" ref="AV2285" si="10369">SUM(AJ2285:AU2285)</f>
        <v>241433.28</v>
      </c>
      <c r="AW2285" s="166">
        <f t="shared" si="10345"/>
        <v>18441.009999999998</v>
      </c>
      <c r="AX2285" s="166">
        <f t="shared" ref="AX2285:BH2285" si="10370">ROUND((AW2092+AX2092)/2,2)</f>
        <v>18182.79</v>
      </c>
      <c r="AY2285" s="166">
        <f t="shared" si="10370"/>
        <v>17924.57</v>
      </c>
      <c r="AZ2285" s="166">
        <f t="shared" si="10370"/>
        <v>17666.349999999999</v>
      </c>
      <c r="BA2285" s="166">
        <f t="shared" si="10370"/>
        <v>17408.13</v>
      </c>
      <c r="BB2285" s="166">
        <f t="shared" si="10370"/>
        <v>17149.91</v>
      </c>
      <c r="BC2285" s="166">
        <f t="shared" si="10370"/>
        <v>16891.689999999999</v>
      </c>
      <c r="BD2285" s="166">
        <f t="shared" si="10370"/>
        <v>16633.47</v>
      </c>
      <c r="BE2285" s="166">
        <f t="shared" si="10370"/>
        <v>16375.25</v>
      </c>
      <c r="BF2285" s="166">
        <f t="shared" si="10370"/>
        <v>16117.03</v>
      </c>
      <c r="BG2285" s="166">
        <f t="shared" si="10370"/>
        <v>15858.81</v>
      </c>
      <c r="BH2285" s="166">
        <f t="shared" si="10370"/>
        <v>15600.59</v>
      </c>
      <c r="BI2285" s="198">
        <f t="shared" si="10096"/>
        <v>204249.60000000001</v>
      </c>
    </row>
    <row r="2286" spans="1:61" ht="15.75" outlineLevel="1" x14ac:dyDescent="0.25">
      <c r="A2286" s="2">
        <f t="shared" si="10352"/>
        <v>10</v>
      </c>
      <c r="B2286" s="86" t="str">
        <f t="shared" si="10352"/>
        <v>PRE-09739</v>
      </c>
      <c r="C2286" s="86" t="str">
        <f t="shared" si="10352"/>
        <v>SPP FH - Lake Region 13443</v>
      </c>
      <c r="D2286" s="2" t="str">
        <f t="shared" si="10352"/>
        <v>PRE-09739.1</v>
      </c>
      <c r="E2286" s="141" t="str">
        <f t="shared" si="10352"/>
        <v>SPP FH - Lake Region 13443 - OH</v>
      </c>
      <c r="I2286" s="178">
        <v>0</v>
      </c>
      <c r="J2286" s="166">
        <f t="shared" si="10317"/>
        <v>0</v>
      </c>
      <c r="K2286" s="166">
        <f t="shared" ref="K2286:U2286" si="10371">ROUND((J2093+K2093)/2,2)</f>
        <v>0</v>
      </c>
      <c r="L2286" s="166">
        <f t="shared" si="10371"/>
        <v>0</v>
      </c>
      <c r="M2286" s="166">
        <f t="shared" si="10371"/>
        <v>0</v>
      </c>
      <c r="N2286" s="166">
        <f t="shared" si="10371"/>
        <v>0</v>
      </c>
      <c r="O2286" s="166">
        <f t="shared" si="10371"/>
        <v>0</v>
      </c>
      <c r="P2286" s="166">
        <f t="shared" si="10371"/>
        <v>0</v>
      </c>
      <c r="Q2286" s="166">
        <f t="shared" si="10371"/>
        <v>0</v>
      </c>
      <c r="R2286" s="166">
        <f t="shared" si="10371"/>
        <v>0</v>
      </c>
      <c r="S2286" s="166">
        <f t="shared" si="10371"/>
        <v>11191.33</v>
      </c>
      <c r="T2286" s="166">
        <f t="shared" si="10371"/>
        <v>23710.43</v>
      </c>
      <c r="U2286" s="166">
        <f t="shared" si="10371"/>
        <v>41820.61</v>
      </c>
      <c r="V2286" s="198">
        <f t="shared" si="10086"/>
        <v>76722.37</v>
      </c>
      <c r="W2286" s="166">
        <f t="shared" si="10330"/>
        <v>64622.89</v>
      </c>
      <c r="X2286" s="166">
        <f t="shared" ref="X2286:AH2286" si="10372">ROUND((W2093+X2093)/2,2)</f>
        <v>75557.8</v>
      </c>
      <c r="Y2286" s="166">
        <f t="shared" si="10372"/>
        <v>86029.8</v>
      </c>
      <c r="Z2286" s="166">
        <f t="shared" si="10372"/>
        <v>129977.37</v>
      </c>
      <c r="AA2286" s="166">
        <f t="shared" si="10372"/>
        <v>325065.94</v>
      </c>
      <c r="AB2286" s="166">
        <f t="shared" si="10372"/>
        <v>578840.96</v>
      </c>
      <c r="AC2286" s="166">
        <f t="shared" si="10372"/>
        <v>688312.08</v>
      </c>
      <c r="AD2286" s="166">
        <f t="shared" si="10372"/>
        <v>678285.03</v>
      </c>
      <c r="AE2286" s="166">
        <f t="shared" si="10372"/>
        <v>683559.29</v>
      </c>
      <c r="AF2286" s="166">
        <f t="shared" si="10372"/>
        <v>722646.85</v>
      </c>
      <c r="AG2286" s="166">
        <f t="shared" si="10372"/>
        <v>741899.52</v>
      </c>
      <c r="AH2286" s="166">
        <f t="shared" si="10372"/>
        <v>759565.6</v>
      </c>
      <c r="AI2286" s="198">
        <f t="shared" si="10089"/>
        <v>5534363.1299999999</v>
      </c>
      <c r="AJ2286" s="166">
        <f t="shared" si="10101"/>
        <v>769371.15</v>
      </c>
      <c r="AK2286" s="166">
        <f t="shared" si="10102"/>
        <v>769371.15</v>
      </c>
      <c r="AL2286" s="166">
        <f t="shared" ref="AL2286:AU2286" si="10373">ROUND((AK2093+AL2093)/2,2)</f>
        <v>768659.48</v>
      </c>
      <c r="AM2286" s="166">
        <f t="shared" si="10373"/>
        <v>767236.14</v>
      </c>
      <c r="AN2286" s="166">
        <f t="shared" si="10373"/>
        <v>765812.8</v>
      </c>
      <c r="AO2286" s="166">
        <f t="shared" si="10373"/>
        <v>764389.46</v>
      </c>
      <c r="AP2286" s="166">
        <f t="shared" si="10373"/>
        <v>762966.12</v>
      </c>
      <c r="AQ2286" s="166">
        <f t="shared" si="10373"/>
        <v>761542.79</v>
      </c>
      <c r="AR2286" s="166">
        <f t="shared" si="10373"/>
        <v>760119.45</v>
      </c>
      <c r="AS2286" s="166">
        <f t="shared" si="10373"/>
        <v>758696.11</v>
      </c>
      <c r="AT2286" s="166">
        <f t="shared" si="10373"/>
        <v>757272.77</v>
      </c>
      <c r="AU2286" s="166">
        <f t="shared" si="10373"/>
        <v>755849.43</v>
      </c>
      <c r="AV2286" s="198">
        <f t="shared" si="10093"/>
        <v>9161286.8500000015</v>
      </c>
      <c r="AW2286" s="166">
        <f t="shared" si="10345"/>
        <v>754426.09</v>
      </c>
      <c r="AX2286" s="166">
        <f t="shared" ref="AX2286:BH2286" si="10374">ROUND((AW2093+AX2093)/2,2)</f>
        <v>753002.75</v>
      </c>
      <c r="AY2286" s="166">
        <f t="shared" si="10374"/>
        <v>751579.41</v>
      </c>
      <c r="AZ2286" s="166">
        <f t="shared" si="10374"/>
        <v>750156.07</v>
      </c>
      <c r="BA2286" s="166">
        <f t="shared" si="10374"/>
        <v>748732.74</v>
      </c>
      <c r="BB2286" s="166">
        <f t="shared" si="10374"/>
        <v>747309.4</v>
      </c>
      <c r="BC2286" s="166">
        <f t="shared" si="10374"/>
        <v>745886.06</v>
      </c>
      <c r="BD2286" s="166">
        <f t="shared" si="10374"/>
        <v>744462.72</v>
      </c>
      <c r="BE2286" s="166">
        <f t="shared" si="10374"/>
        <v>743039.38</v>
      </c>
      <c r="BF2286" s="166">
        <f t="shared" si="10374"/>
        <v>741616.04</v>
      </c>
      <c r="BG2286" s="166">
        <f t="shared" si="10374"/>
        <v>740192.7</v>
      </c>
      <c r="BH2286" s="166">
        <f t="shared" si="10374"/>
        <v>738769.36</v>
      </c>
      <c r="BI2286" s="198">
        <f t="shared" si="10096"/>
        <v>8959172.7199999988</v>
      </c>
    </row>
    <row r="2287" spans="1:61" ht="15.75" outlineLevel="1" x14ac:dyDescent="0.25">
      <c r="A2287" s="2">
        <f t="shared" si="10352"/>
        <v>10</v>
      </c>
      <c r="B2287" s="86" t="str">
        <f t="shared" si="10352"/>
        <v>PRE-09739</v>
      </c>
      <c r="C2287" s="86" t="str">
        <f t="shared" si="10352"/>
        <v>SPP FH - Lake Region 13443</v>
      </c>
      <c r="D2287" s="2" t="str">
        <f t="shared" si="10352"/>
        <v>PRE-09739.2</v>
      </c>
      <c r="E2287" s="141" t="str">
        <f t="shared" si="10352"/>
        <v>SPP FH-Cypress Garden 13443-S&amp;E/R&amp;C</v>
      </c>
      <c r="I2287" s="178">
        <v>0</v>
      </c>
      <c r="J2287" s="166">
        <f t="shared" si="10317"/>
        <v>0</v>
      </c>
      <c r="K2287" s="166">
        <f t="shared" ref="K2287:U2287" si="10375">ROUND((J2094+K2094)/2,2)</f>
        <v>0</v>
      </c>
      <c r="L2287" s="166">
        <f t="shared" si="10375"/>
        <v>0</v>
      </c>
      <c r="M2287" s="166">
        <f t="shared" si="10375"/>
        <v>0</v>
      </c>
      <c r="N2287" s="166">
        <f t="shared" si="10375"/>
        <v>0</v>
      </c>
      <c r="O2287" s="166">
        <f t="shared" si="10375"/>
        <v>0</v>
      </c>
      <c r="P2287" s="166">
        <f t="shared" si="10375"/>
        <v>0</v>
      </c>
      <c r="Q2287" s="166">
        <f t="shared" si="10375"/>
        <v>0</v>
      </c>
      <c r="R2287" s="166">
        <f t="shared" si="10375"/>
        <v>0</v>
      </c>
      <c r="S2287" s="166">
        <f t="shared" si="10375"/>
        <v>0</v>
      </c>
      <c r="T2287" s="166">
        <f t="shared" si="10375"/>
        <v>96.7</v>
      </c>
      <c r="U2287" s="166">
        <f t="shared" si="10375"/>
        <v>662.24</v>
      </c>
      <c r="V2287" s="198">
        <f t="shared" ref="V2287:V2288" si="10376">SUM(J2287:U2287)</f>
        <v>758.94</v>
      </c>
      <c r="W2287" s="166">
        <f t="shared" si="10330"/>
        <v>1131.07</v>
      </c>
      <c r="X2287" s="166">
        <f t="shared" ref="X2287:AH2287" si="10377">ROUND((W2094+X2094)/2,2)</f>
        <v>1131.07</v>
      </c>
      <c r="Y2287" s="166">
        <f t="shared" si="10377"/>
        <v>1131.07</v>
      </c>
      <c r="Z2287" s="166">
        <f t="shared" si="10377"/>
        <v>1131.07</v>
      </c>
      <c r="AA2287" s="166">
        <f t="shared" si="10377"/>
        <v>1131.07</v>
      </c>
      <c r="AB2287" s="166">
        <f t="shared" si="10377"/>
        <v>1678.21</v>
      </c>
      <c r="AC2287" s="166">
        <f t="shared" si="10377"/>
        <v>4967.42</v>
      </c>
      <c r="AD2287" s="166">
        <f t="shared" si="10377"/>
        <v>13987.2</v>
      </c>
      <c r="AE2287" s="166">
        <f t="shared" si="10377"/>
        <v>73302.69</v>
      </c>
      <c r="AF2287" s="166">
        <f t="shared" si="10377"/>
        <v>215745.06</v>
      </c>
      <c r="AG2287" s="166">
        <f t="shared" si="10377"/>
        <v>734400.41</v>
      </c>
      <c r="AH2287" s="166">
        <f t="shared" si="10377"/>
        <v>1302963.1100000001</v>
      </c>
      <c r="AI2287" s="198">
        <f t="shared" ref="AI2287:AI2288" si="10378">SUM(W2287:AH2287)</f>
        <v>2352699.4500000002</v>
      </c>
      <c r="AJ2287" s="166">
        <f t="shared" si="10101"/>
        <v>1442275.04</v>
      </c>
      <c r="AK2287" s="166">
        <f t="shared" si="10102"/>
        <v>1442275.04</v>
      </c>
      <c r="AL2287" s="166">
        <f t="shared" ref="AL2287:AU2287" si="10379">ROUND((AK2094+AL2094)/2,2)</f>
        <v>1440940.94</v>
      </c>
      <c r="AM2287" s="166">
        <f t="shared" si="10379"/>
        <v>1438272.73</v>
      </c>
      <c r="AN2287" s="166">
        <f t="shared" si="10379"/>
        <v>1435604.53</v>
      </c>
      <c r="AO2287" s="166">
        <f t="shared" si="10379"/>
        <v>1432936.33</v>
      </c>
      <c r="AP2287" s="166">
        <f t="shared" si="10379"/>
        <v>1430268.12</v>
      </c>
      <c r="AQ2287" s="166">
        <f t="shared" si="10379"/>
        <v>1427599.92</v>
      </c>
      <c r="AR2287" s="166">
        <f t="shared" si="10379"/>
        <v>1424931.71</v>
      </c>
      <c r="AS2287" s="166">
        <f t="shared" si="10379"/>
        <v>1422263.51</v>
      </c>
      <c r="AT2287" s="166">
        <f t="shared" si="10379"/>
        <v>1419595.31</v>
      </c>
      <c r="AU2287" s="166">
        <f t="shared" si="10379"/>
        <v>1416927.1</v>
      </c>
      <c r="AV2287" s="198">
        <f t="shared" ref="AV2287:AV2288" si="10380">SUM(AJ2287:AU2287)</f>
        <v>17173890.280000001</v>
      </c>
      <c r="AW2287" s="166">
        <f t="shared" si="10345"/>
        <v>1414258.9</v>
      </c>
      <c r="AX2287" s="166">
        <f t="shared" ref="AX2287:BH2287" si="10381">ROUND((AW2094+AX2094)/2,2)</f>
        <v>1411590.69</v>
      </c>
      <c r="AY2287" s="166">
        <f t="shared" si="10381"/>
        <v>1408922.49</v>
      </c>
      <c r="AZ2287" s="166">
        <f t="shared" si="10381"/>
        <v>1406254.28</v>
      </c>
      <c r="BA2287" s="166">
        <f t="shared" si="10381"/>
        <v>1403586.08</v>
      </c>
      <c r="BB2287" s="166">
        <f t="shared" si="10381"/>
        <v>1400917.88</v>
      </c>
      <c r="BC2287" s="166">
        <f t="shared" si="10381"/>
        <v>1398249.67</v>
      </c>
      <c r="BD2287" s="166">
        <f t="shared" si="10381"/>
        <v>1395581.47</v>
      </c>
      <c r="BE2287" s="166">
        <f t="shared" si="10381"/>
        <v>1392913.26</v>
      </c>
      <c r="BF2287" s="166">
        <f t="shared" si="10381"/>
        <v>1390245.06</v>
      </c>
      <c r="BG2287" s="166">
        <f t="shared" si="10381"/>
        <v>1387576.86</v>
      </c>
      <c r="BH2287" s="166">
        <f t="shared" si="10381"/>
        <v>1384908.65</v>
      </c>
      <c r="BI2287" s="198">
        <f t="shared" si="10096"/>
        <v>16795005.289999999</v>
      </c>
    </row>
    <row r="2288" spans="1:61" ht="15.75" outlineLevel="1" x14ac:dyDescent="0.25">
      <c r="A2288" s="2">
        <f t="shared" si="10352"/>
        <v>10</v>
      </c>
      <c r="B2288" s="86" t="str">
        <f t="shared" si="10352"/>
        <v>PRE-09739</v>
      </c>
      <c r="C2288" s="86" t="str">
        <f t="shared" si="10352"/>
        <v>SPP FH - Lake Region 13443</v>
      </c>
      <c r="D2288" s="2" t="str">
        <f t="shared" si="10352"/>
        <v>A2777742</v>
      </c>
      <c r="E2288" s="141" t="str">
        <f t="shared" si="10352"/>
        <v>SPP FH - Lake Region 13443 - OCR</v>
      </c>
      <c r="I2288" s="178">
        <v>0</v>
      </c>
      <c r="J2288" s="166">
        <f t="shared" si="10317"/>
        <v>0</v>
      </c>
      <c r="K2288" s="166">
        <f t="shared" ref="K2288:U2288" si="10382">ROUND((J2095+K2095)/2,2)</f>
        <v>0</v>
      </c>
      <c r="L2288" s="166">
        <f t="shared" si="10382"/>
        <v>0</v>
      </c>
      <c r="M2288" s="166">
        <f t="shared" si="10382"/>
        <v>0</v>
      </c>
      <c r="N2288" s="166">
        <f t="shared" si="10382"/>
        <v>0</v>
      </c>
      <c r="O2288" s="166">
        <f t="shared" si="10382"/>
        <v>0</v>
      </c>
      <c r="P2288" s="166">
        <f t="shared" si="10382"/>
        <v>0</v>
      </c>
      <c r="Q2288" s="166">
        <f t="shared" si="10382"/>
        <v>0</v>
      </c>
      <c r="R2288" s="166">
        <f t="shared" si="10382"/>
        <v>0</v>
      </c>
      <c r="S2288" s="166">
        <f t="shared" si="10382"/>
        <v>0</v>
      </c>
      <c r="T2288" s="166">
        <f t="shared" si="10382"/>
        <v>0</v>
      </c>
      <c r="U2288" s="166">
        <f t="shared" si="10382"/>
        <v>0</v>
      </c>
      <c r="V2288" s="198">
        <f t="shared" si="10376"/>
        <v>0</v>
      </c>
      <c r="W2288" s="166">
        <f t="shared" si="10330"/>
        <v>0</v>
      </c>
      <c r="X2288" s="166">
        <f t="shared" ref="X2288:AH2288" si="10383">ROUND((W2095+X2095)/2,2)</f>
        <v>0</v>
      </c>
      <c r="Y2288" s="166">
        <f t="shared" si="10383"/>
        <v>0</v>
      </c>
      <c r="Z2288" s="166">
        <f t="shared" si="10383"/>
        <v>5702.97</v>
      </c>
      <c r="AA2288" s="166">
        <f t="shared" si="10383"/>
        <v>14858.91</v>
      </c>
      <c r="AB2288" s="166">
        <f t="shared" si="10383"/>
        <v>18311.89</v>
      </c>
      <c r="AC2288" s="166">
        <f t="shared" si="10383"/>
        <v>19456.95</v>
      </c>
      <c r="AD2288" s="166">
        <f t="shared" si="10383"/>
        <v>20785.18</v>
      </c>
      <c r="AE2288" s="166">
        <f t="shared" si="10383"/>
        <v>22794.29</v>
      </c>
      <c r="AF2288" s="166">
        <f t="shared" si="10383"/>
        <v>29869.86</v>
      </c>
      <c r="AG2288" s="166">
        <f t="shared" si="10383"/>
        <v>35119.480000000003</v>
      </c>
      <c r="AH2288" s="166">
        <f t="shared" si="10383"/>
        <v>35478.68</v>
      </c>
      <c r="AI2288" s="198">
        <f t="shared" si="10378"/>
        <v>202378.21</v>
      </c>
      <c r="AJ2288" s="166">
        <f t="shared" si="10101"/>
        <v>35837.879999999997</v>
      </c>
      <c r="AK2288" s="166">
        <f t="shared" si="10102"/>
        <v>35837.879999999997</v>
      </c>
      <c r="AL2288" s="166">
        <f t="shared" ref="AL2288:AU2288" si="10384">ROUND((AK2095+AL2095)/2,2)</f>
        <v>35804.730000000003</v>
      </c>
      <c r="AM2288" s="166">
        <f t="shared" si="10384"/>
        <v>35738.43</v>
      </c>
      <c r="AN2288" s="166">
        <f t="shared" si="10384"/>
        <v>35672.129999999997</v>
      </c>
      <c r="AO2288" s="166">
        <f t="shared" si="10384"/>
        <v>35605.83</v>
      </c>
      <c r="AP2288" s="166">
        <f t="shared" si="10384"/>
        <v>35539.53</v>
      </c>
      <c r="AQ2288" s="166">
        <f t="shared" si="10384"/>
        <v>35473.230000000003</v>
      </c>
      <c r="AR2288" s="166">
        <f t="shared" si="10384"/>
        <v>35406.93</v>
      </c>
      <c r="AS2288" s="166">
        <f t="shared" si="10384"/>
        <v>35340.629999999997</v>
      </c>
      <c r="AT2288" s="166">
        <f t="shared" si="10384"/>
        <v>35274.33</v>
      </c>
      <c r="AU2288" s="166">
        <f t="shared" si="10384"/>
        <v>35208.03</v>
      </c>
      <c r="AV2288" s="198">
        <f t="shared" si="10380"/>
        <v>426739.56000000006</v>
      </c>
      <c r="AW2288" s="166">
        <f t="shared" si="10345"/>
        <v>35141.730000000003</v>
      </c>
      <c r="AX2288" s="166">
        <f t="shared" ref="AX2288:BH2288" si="10385">ROUND((AW2095+AX2095)/2,2)</f>
        <v>35075.43</v>
      </c>
      <c r="AY2288" s="166">
        <f t="shared" si="10385"/>
        <v>35009.129999999997</v>
      </c>
      <c r="AZ2288" s="166">
        <f t="shared" si="10385"/>
        <v>34942.83</v>
      </c>
      <c r="BA2288" s="166">
        <f t="shared" si="10385"/>
        <v>34876.53</v>
      </c>
      <c r="BB2288" s="166">
        <f t="shared" si="10385"/>
        <v>34810.230000000003</v>
      </c>
      <c r="BC2288" s="166">
        <f t="shared" si="10385"/>
        <v>34743.93</v>
      </c>
      <c r="BD2288" s="166">
        <f t="shared" si="10385"/>
        <v>34677.629999999997</v>
      </c>
      <c r="BE2288" s="166">
        <f t="shared" si="10385"/>
        <v>34611.33</v>
      </c>
      <c r="BF2288" s="166">
        <f t="shared" si="10385"/>
        <v>34545.03</v>
      </c>
      <c r="BG2288" s="166">
        <f t="shared" si="10385"/>
        <v>34478.730000000003</v>
      </c>
      <c r="BH2288" s="166">
        <f t="shared" si="10385"/>
        <v>34412.43</v>
      </c>
      <c r="BI2288" s="198">
        <f t="shared" si="10096"/>
        <v>417324.96</v>
      </c>
    </row>
    <row r="2289" spans="1:61" ht="15.75" outlineLevel="1" x14ac:dyDescent="0.25">
      <c r="A2289" s="2">
        <f t="shared" si="10352"/>
        <v>10</v>
      </c>
      <c r="B2289" s="86" t="str">
        <f t="shared" si="10352"/>
        <v>PRE-09739</v>
      </c>
      <c r="C2289" s="86" t="str">
        <f t="shared" si="10352"/>
        <v>SPP FH - Lake Region 13443</v>
      </c>
      <c r="D2289" s="2" t="str">
        <f t="shared" si="10352"/>
        <v>PRE-09739.3</v>
      </c>
      <c r="E2289" s="141" t="str">
        <f t="shared" si="10352"/>
        <v>SPP FH - Lake Region 13443 - Trans</v>
      </c>
      <c r="I2289" s="178">
        <v>0</v>
      </c>
      <c r="J2289" s="166">
        <f t="shared" si="10317"/>
        <v>0</v>
      </c>
      <c r="K2289" s="166">
        <f t="shared" ref="K2289:U2289" si="10386">ROUND((J2096+K2096)/2,2)</f>
        <v>0</v>
      </c>
      <c r="L2289" s="166">
        <f t="shared" si="10386"/>
        <v>0</v>
      </c>
      <c r="M2289" s="166">
        <f t="shared" si="10386"/>
        <v>0</v>
      </c>
      <c r="N2289" s="166">
        <f t="shared" si="10386"/>
        <v>0</v>
      </c>
      <c r="O2289" s="166">
        <f t="shared" si="10386"/>
        <v>0</v>
      </c>
      <c r="P2289" s="166">
        <f t="shared" si="10386"/>
        <v>0</v>
      </c>
      <c r="Q2289" s="166">
        <f t="shared" si="10386"/>
        <v>0</v>
      </c>
      <c r="R2289" s="166">
        <f t="shared" si="10386"/>
        <v>0</v>
      </c>
      <c r="S2289" s="166">
        <f t="shared" si="10386"/>
        <v>0</v>
      </c>
      <c r="T2289" s="166">
        <f t="shared" si="10386"/>
        <v>0</v>
      </c>
      <c r="U2289" s="166">
        <f t="shared" si="10386"/>
        <v>0</v>
      </c>
      <c r="V2289" s="198">
        <f t="shared" ref="V2289" si="10387">SUM(J2289:U2289)</f>
        <v>0</v>
      </c>
      <c r="W2289" s="166">
        <f t="shared" si="10330"/>
        <v>0</v>
      </c>
      <c r="X2289" s="166">
        <f t="shared" ref="X2289:AH2289" si="10388">ROUND((W2096+X2096)/2,2)</f>
        <v>0</v>
      </c>
      <c r="Y2289" s="166">
        <f t="shared" si="10388"/>
        <v>0</v>
      </c>
      <c r="Z2289" s="166">
        <f t="shared" si="10388"/>
        <v>0</v>
      </c>
      <c r="AA2289" s="166">
        <f t="shared" si="10388"/>
        <v>0</v>
      </c>
      <c r="AB2289" s="166">
        <f t="shared" si="10388"/>
        <v>1529.89</v>
      </c>
      <c r="AC2289" s="166">
        <f t="shared" si="10388"/>
        <v>3504.3</v>
      </c>
      <c r="AD2289" s="166">
        <f t="shared" si="10388"/>
        <v>14172.21</v>
      </c>
      <c r="AE2289" s="166">
        <f t="shared" si="10388"/>
        <v>29798.44</v>
      </c>
      <c r="AF2289" s="166">
        <f t="shared" si="10388"/>
        <v>38347.879999999997</v>
      </c>
      <c r="AG2289" s="166">
        <f t="shared" si="10388"/>
        <v>45275.31</v>
      </c>
      <c r="AH2289" s="166">
        <f t="shared" si="10388"/>
        <v>132433.23000000001</v>
      </c>
      <c r="AI2289" s="198">
        <f t="shared" ref="AI2289" si="10389">SUM(W2289:AH2289)</f>
        <v>265061.26</v>
      </c>
      <c r="AJ2289" s="166">
        <f t="shared" si="10101"/>
        <v>215571.49</v>
      </c>
      <c r="AK2289" s="166">
        <f t="shared" si="10102"/>
        <v>215093.83</v>
      </c>
      <c r="AL2289" s="166">
        <f t="shared" ref="AL2289:AU2289" si="10390">ROUND((AK2096+AL2096)/2,2)</f>
        <v>214616.18</v>
      </c>
      <c r="AM2289" s="166">
        <f t="shared" si="10390"/>
        <v>214138.52</v>
      </c>
      <c r="AN2289" s="166">
        <f t="shared" si="10390"/>
        <v>213660.86</v>
      </c>
      <c r="AO2289" s="166">
        <f t="shared" si="10390"/>
        <v>213183.2</v>
      </c>
      <c r="AP2289" s="166">
        <f t="shared" si="10390"/>
        <v>212705.54</v>
      </c>
      <c r="AQ2289" s="166">
        <f t="shared" si="10390"/>
        <v>212227.89</v>
      </c>
      <c r="AR2289" s="166">
        <f t="shared" si="10390"/>
        <v>211750.23</v>
      </c>
      <c r="AS2289" s="166">
        <f t="shared" si="10390"/>
        <v>211272.57</v>
      </c>
      <c r="AT2289" s="166">
        <f t="shared" si="10390"/>
        <v>210794.91</v>
      </c>
      <c r="AU2289" s="166">
        <f t="shared" si="10390"/>
        <v>210317.26</v>
      </c>
      <c r="AV2289" s="198">
        <f t="shared" ref="AV2289" si="10391">SUM(AJ2289:AU2289)</f>
        <v>2555332.4799999995</v>
      </c>
      <c r="AW2289" s="166">
        <f t="shared" si="10345"/>
        <v>209839.6</v>
      </c>
      <c r="AX2289" s="166">
        <f t="shared" ref="AX2289:BH2289" si="10392">ROUND((AW2096+AX2096)/2,2)</f>
        <v>209361.94</v>
      </c>
      <c r="AY2289" s="166">
        <f t="shared" si="10392"/>
        <v>208884.28</v>
      </c>
      <c r="AZ2289" s="166">
        <f t="shared" si="10392"/>
        <v>208406.63</v>
      </c>
      <c r="BA2289" s="166">
        <f t="shared" si="10392"/>
        <v>207928.97</v>
      </c>
      <c r="BB2289" s="166">
        <f t="shared" si="10392"/>
        <v>207451.31</v>
      </c>
      <c r="BC2289" s="166">
        <f t="shared" si="10392"/>
        <v>206973.65</v>
      </c>
      <c r="BD2289" s="166">
        <f t="shared" si="10392"/>
        <v>206495.99</v>
      </c>
      <c r="BE2289" s="166">
        <f t="shared" si="10392"/>
        <v>206018.34</v>
      </c>
      <c r="BF2289" s="166">
        <f t="shared" si="10392"/>
        <v>205540.68</v>
      </c>
      <c r="BG2289" s="166">
        <f t="shared" si="10392"/>
        <v>205063.02</v>
      </c>
      <c r="BH2289" s="166">
        <f t="shared" si="10392"/>
        <v>204585.36</v>
      </c>
      <c r="BI2289" s="198">
        <f t="shared" si="10096"/>
        <v>2486549.7699999996</v>
      </c>
    </row>
    <row r="2290" spans="1:61" ht="15.75" outlineLevel="1" x14ac:dyDescent="0.25">
      <c r="A2290" s="2">
        <f t="shared" si="10352"/>
        <v>10</v>
      </c>
      <c r="B2290" s="86" t="str">
        <f t="shared" si="10352"/>
        <v>PRE-09739</v>
      </c>
      <c r="C2290" s="86" t="str">
        <f t="shared" si="10352"/>
        <v>SPP FH - Lake Region 13443</v>
      </c>
      <c r="D2290" s="2" t="str">
        <f t="shared" si="10352"/>
        <v>A2789168</v>
      </c>
      <c r="E2290" s="141" t="str">
        <f t="shared" si="10352"/>
        <v>CYPRESS GARDENS MOS 9070</v>
      </c>
      <c r="I2290" s="178">
        <v>0</v>
      </c>
      <c r="J2290" s="166">
        <f t="shared" si="10317"/>
        <v>0</v>
      </c>
      <c r="K2290" s="166">
        <f t="shared" ref="K2290" si="10393">ROUND((J2097+K2097)/2,2)</f>
        <v>0</v>
      </c>
      <c r="L2290" s="166">
        <f t="shared" ref="L2290" si="10394">ROUND((K2097+L2097)/2,2)</f>
        <v>0</v>
      </c>
      <c r="M2290" s="166">
        <f t="shared" ref="M2290" si="10395">ROUND((L2097+M2097)/2,2)</f>
        <v>0</v>
      </c>
      <c r="N2290" s="166">
        <f t="shared" ref="N2290" si="10396">ROUND((M2097+N2097)/2,2)</f>
        <v>0</v>
      </c>
      <c r="O2290" s="166">
        <f t="shared" ref="O2290" si="10397">ROUND((N2097+O2097)/2,2)</f>
        <v>0</v>
      </c>
      <c r="P2290" s="166">
        <f t="shared" ref="P2290" si="10398">ROUND((O2097+P2097)/2,2)</f>
        <v>0</v>
      </c>
      <c r="Q2290" s="166">
        <f t="shared" ref="Q2290" si="10399">ROUND((P2097+Q2097)/2,2)</f>
        <v>0</v>
      </c>
      <c r="R2290" s="166">
        <f t="shared" ref="R2290" si="10400">ROUND((Q2097+R2097)/2,2)</f>
        <v>0</v>
      </c>
      <c r="S2290" s="166">
        <f t="shared" ref="S2290" si="10401">ROUND((R2097+S2097)/2,2)</f>
        <v>0</v>
      </c>
      <c r="T2290" s="166">
        <f t="shared" ref="T2290" si="10402">ROUND((S2097+T2097)/2,2)</f>
        <v>0</v>
      </c>
      <c r="U2290" s="166">
        <f t="shared" ref="U2290" si="10403">ROUND((T2097+U2097)/2,2)</f>
        <v>0</v>
      </c>
      <c r="V2290" s="198">
        <f t="shared" ref="V2290" si="10404">SUM(J2290:U2290)</f>
        <v>0</v>
      </c>
      <c r="W2290" s="166">
        <f t="shared" si="10330"/>
        <v>0</v>
      </c>
      <c r="X2290" s="166">
        <f t="shared" ref="X2290" si="10405">ROUND((W2097+X2097)/2,2)</f>
        <v>0</v>
      </c>
      <c r="Y2290" s="166">
        <f t="shared" ref="Y2290" si="10406">ROUND((X2097+Y2097)/2,2)</f>
        <v>0</v>
      </c>
      <c r="Z2290" s="166">
        <f t="shared" ref="Z2290" si="10407">ROUND((Y2097+Z2097)/2,2)</f>
        <v>0</v>
      </c>
      <c r="AA2290" s="166">
        <f t="shared" ref="AA2290" si="10408">ROUND((Z2097+AA2097)/2,2)</f>
        <v>0</v>
      </c>
      <c r="AB2290" s="166">
        <f t="shared" ref="AB2290" si="10409">ROUND((AA2097+AB2097)/2,2)</f>
        <v>0</v>
      </c>
      <c r="AC2290" s="166">
        <f t="shared" ref="AC2290" si="10410">ROUND((AB2097+AC2097)/2,2)</f>
        <v>0</v>
      </c>
      <c r="AD2290" s="166">
        <f t="shared" ref="AD2290" si="10411">ROUND((AC2097+AD2097)/2,2)</f>
        <v>0</v>
      </c>
      <c r="AE2290" s="166">
        <f t="shared" ref="AE2290" si="10412">ROUND((AD2097+AE2097)/2,2)</f>
        <v>514.33000000000004</v>
      </c>
      <c r="AF2290" s="166">
        <f t="shared" ref="AF2290" si="10413">ROUND((AE2097+AF2097)/2,2)</f>
        <v>1843.74</v>
      </c>
      <c r="AG2290" s="166">
        <f t="shared" ref="AG2290" si="10414">ROUND((AF2097+AG2097)/2,2)</f>
        <v>2658.82</v>
      </c>
      <c r="AH2290" s="166">
        <f t="shared" ref="AH2290" si="10415">ROUND((AG2097+AH2097)/2,2)</f>
        <v>2712.35</v>
      </c>
      <c r="AI2290" s="198">
        <f t="shared" ref="AI2290" si="10416">SUM(W2290:AH2290)</f>
        <v>7729.24</v>
      </c>
      <c r="AJ2290" s="166">
        <f t="shared" si="10101"/>
        <v>2765.88</v>
      </c>
      <c r="AK2290" s="166">
        <f t="shared" si="10102"/>
        <v>2765.88</v>
      </c>
      <c r="AL2290" s="166">
        <f t="shared" ref="AL2290" si="10417">ROUND((AK2097+AL2097)/2,2)</f>
        <v>2763.32</v>
      </c>
      <c r="AM2290" s="166">
        <f t="shared" ref="AM2290" si="10418">ROUND((AL2097+AM2097)/2,2)</f>
        <v>2758.2</v>
      </c>
      <c r="AN2290" s="166">
        <f t="shared" ref="AN2290" si="10419">ROUND((AM2097+AN2097)/2,2)</f>
        <v>2753.08</v>
      </c>
      <c r="AO2290" s="166">
        <f t="shared" ref="AO2290" si="10420">ROUND((AN2097+AO2097)/2,2)</f>
        <v>2747.96</v>
      </c>
      <c r="AP2290" s="166">
        <f t="shared" ref="AP2290" si="10421">ROUND((AO2097+AP2097)/2,2)</f>
        <v>2742.85</v>
      </c>
      <c r="AQ2290" s="166">
        <f t="shared" ref="AQ2290" si="10422">ROUND((AP2097+AQ2097)/2,2)</f>
        <v>2737.73</v>
      </c>
      <c r="AR2290" s="166">
        <f t="shared" ref="AR2290" si="10423">ROUND((AQ2097+AR2097)/2,2)</f>
        <v>2732.61</v>
      </c>
      <c r="AS2290" s="166">
        <f t="shared" ref="AS2290" si="10424">ROUND((AR2097+AS2097)/2,2)</f>
        <v>2727.49</v>
      </c>
      <c r="AT2290" s="166">
        <f t="shared" ref="AT2290" si="10425">ROUND((AS2097+AT2097)/2,2)</f>
        <v>2722.37</v>
      </c>
      <c r="AU2290" s="166">
        <f t="shared" ref="AU2290" si="10426">ROUND((AT2097+AU2097)/2,2)</f>
        <v>2717.25</v>
      </c>
      <c r="AV2290" s="198">
        <f t="shared" ref="AV2290" si="10427">SUM(AJ2290:AU2290)</f>
        <v>32934.619999999995</v>
      </c>
      <c r="AW2290" s="166">
        <f t="shared" si="10345"/>
        <v>2712.13</v>
      </c>
      <c r="AX2290" s="166">
        <f t="shared" ref="AX2290:BH2290" si="10428">ROUND((AW2097+AX2097)/2,2)</f>
        <v>2707.01</v>
      </c>
      <c r="AY2290" s="166">
        <f t="shared" si="10428"/>
        <v>2701.9</v>
      </c>
      <c r="AZ2290" s="166">
        <f t="shared" si="10428"/>
        <v>2696.78</v>
      </c>
      <c r="BA2290" s="166">
        <f t="shared" si="10428"/>
        <v>2691.66</v>
      </c>
      <c r="BB2290" s="166">
        <f t="shared" si="10428"/>
        <v>2686.54</v>
      </c>
      <c r="BC2290" s="166">
        <f t="shared" si="10428"/>
        <v>2681.42</v>
      </c>
      <c r="BD2290" s="166">
        <f t="shared" si="10428"/>
        <v>2676.3</v>
      </c>
      <c r="BE2290" s="166">
        <f t="shared" si="10428"/>
        <v>2671.18</v>
      </c>
      <c r="BF2290" s="166">
        <f t="shared" si="10428"/>
        <v>2666.06</v>
      </c>
      <c r="BG2290" s="166">
        <f t="shared" si="10428"/>
        <v>2660.95</v>
      </c>
      <c r="BH2290" s="166">
        <f t="shared" si="10428"/>
        <v>2655.83</v>
      </c>
      <c r="BI2290" s="198">
        <f t="shared" si="10096"/>
        <v>32207.760000000002</v>
      </c>
    </row>
    <row r="2291" spans="1:61" ht="15.75" outlineLevel="1" x14ac:dyDescent="0.25">
      <c r="A2291" s="2">
        <f t="shared" si="10352"/>
        <v>10</v>
      </c>
      <c r="B2291" s="86" t="str">
        <f t="shared" si="10352"/>
        <v>PRE-09739</v>
      </c>
      <c r="C2291" s="86" t="str">
        <f t="shared" si="10352"/>
        <v>SPP FH - Lake Region 13443</v>
      </c>
      <c r="D2291" s="2" t="str">
        <f t="shared" si="10352"/>
        <v>A2803124</v>
      </c>
      <c r="E2291" s="141" t="str">
        <f t="shared" si="10352"/>
        <v>Cypress Gardens - New TX and protec</v>
      </c>
      <c r="I2291" s="178">
        <v>0</v>
      </c>
      <c r="J2291" s="166">
        <f t="shared" si="10317"/>
        <v>0</v>
      </c>
      <c r="K2291" s="166">
        <f t="shared" ref="K2291" si="10429">ROUND((J2098+K2098)/2,2)</f>
        <v>0</v>
      </c>
      <c r="L2291" s="166">
        <f t="shared" ref="L2291" si="10430">ROUND((K2098+L2098)/2,2)</f>
        <v>0</v>
      </c>
      <c r="M2291" s="166">
        <f t="shared" ref="M2291" si="10431">ROUND((L2098+M2098)/2,2)</f>
        <v>0</v>
      </c>
      <c r="N2291" s="166">
        <f t="shared" ref="N2291" si="10432">ROUND((M2098+N2098)/2,2)</f>
        <v>0</v>
      </c>
      <c r="O2291" s="166">
        <f t="shared" ref="O2291" si="10433">ROUND((N2098+O2098)/2,2)</f>
        <v>0</v>
      </c>
      <c r="P2291" s="166">
        <f t="shared" ref="P2291" si="10434">ROUND((O2098+P2098)/2,2)</f>
        <v>0</v>
      </c>
      <c r="Q2291" s="166">
        <f t="shared" ref="Q2291" si="10435">ROUND((P2098+Q2098)/2,2)</f>
        <v>0</v>
      </c>
      <c r="R2291" s="166">
        <f t="shared" ref="R2291" si="10436">ROUND((Q2098+R2098)/2,2)</f>
        <v>0</v>
      </c>
      <c r="S2291" s="166">
        <f t="shared" ref="S2291" si="10437">ROUND((R2098+S2098)/2,2)</f>
        <v>0</v>
      </c>
      <c r="T2291" s="166">
        <f t="shared" ref="T2291" si="10438">ROUND((S2098+T2098)/2,2)</f>
        <v>0</v>
      </c>
      <c r="U2291" s="166">
        <f t="shared" ref="U2291" si="10439">ROUND((T2098+U2098)/2,2)</f>
        <v>0</v>
      </c>
      <c r="V2291" s="198">
        <v>0</v>
      </c>
      <c r="W2291" s="166">
        <f t="shared" si="10330"/>
        <v>0</v>
      </c>
      <c r="X2291" s="166">
        <f t="shared" ref="X2291" si="10440">ROUND((W2098+X2098)/2,2)</f>
        <v>0</v>
      </c>
      <c r="Y2291" s="166">
        <f t="shared" ref="Y2291" si="10441">ROUND((X2098+Y2098)/2,2)</f>
        <v>0</v>
      </c>
      <c r="Z2291" s="166">
        <f t="shared" ref="Z2291" si="10442">ROUND((Y2098+Z2098)/2,2)</f>
        <v>0</v>
      </c>
      <c r="AA2291" s="166">
        <f t="shared" ref="AA2291" si="10443">ROUND((Z2098+AA2098)/2,2)</f>
        <v>0</v>
      </c>
      <c r="AB2291" s="166">
        <f t="shared" ref="AB2291" si="10444">ROUND((AA2098+AB2098)/2,2)</f>
        <v>0</v>
      </c>
      <c r="AC2291" s="166">
        <f t="shared" ref="AC2291" si="10445">ROUND((AB2098+AC2098)/2,2)</f>
        <v>0</v>
      </c>
      <c r="AD2291" s="166">
        <f t="shared" ref="AD2291" si="10446">ROUND((AC2098+AD2098)/2,2)</f>
        <v>0</v>
      </c>
      <c r="AE2291" s="166">
        <f t="shared" ref="AE2291" si="10447">ROUND((AD2098+AE2098)/2,2)</f>
        <v>0</v>
      </c>
      <c r="AF2291" s="166">
        <f t="shared" ref="AF2291" si="10448">ROUND((AE2098+AF2098)/2,2)</f>
        <v>0</v>
      </c>
      <c r="AG2291" s="166">
        <f t="shared" ref="AG2291" si="10449">ROUND((AF2098+AG2098)/2,2)</f>
        <v>5434.33</v>
      </c>
      <c r="AH2291" s="166">
        <f t="shared" ref="AH2291" si="10450">ROUND((AG2098+AH2098)/2,2)</f>
        <v>21998.16</v>
      </c>
      <c r="AI2291" s="198">
        <f t="shared" ref="AI2291" si="10451">SUM(W2291:AH2291)</f>
        <v>27432.489999999998</v>
      </c>
      <c r="AJ2291" s="166">
        <f t="shared" si="10101"/>
        <v>33127.660000000003</v>
      </c>
      <c r="AK2291" s="166">
        <f t="shared" si="10102"/>
        <v>33127.660000000003</v>
      </c>
      <c r="AL2291" s="166">
        <f t="shared" ref="AL2291" si="10452">ROUND((AK2098+AL2098)/2,2)</f>
        <v>33097.019999999997</v>
      </c>
      <c r="AM2291" s="166">
        <f t="shared" ref="AM2291" si="10453">ROUND((AL2098+AM2098)/2,2)</f>
        <v>33035.74</v>
      </c>
      <c r="AN2291" s="166">
        <f t="shared" ref="AN2291" si="10454">ROUND((AM2098+AN2098)/2,2)</f>
        <v>32974.449999999997</v>
      </c>
      <c r="AO2291" s="166">
        <f t="shared" ref="AO2291" si="10455">ROUND((AN2098+AO2098)/2,2)</f>
        <v>32913.17</v>
      </c>
      <c r="AP2291" s="166">
        <f t="shared" ref="AP2291" si="10456">ROUND((AO2098+AP2098)/2,2)</f>
        <v>32851.89</v>
      </c>
      <c r="AQ2291" s="166">
        <f t="shared" ref="AQ2291" si="10457">ROUND((AP2098+AQ2098)/2,2)</f>
        <v>32790.61</v>
      </c>
      <c r="AR2291" s="166">
        <f t="shared" ref="AR2291" si="10458">ROUND((AQ2098+AR2098)/2,2)</f>
        <v>32729.32</v>
      </c>
      <c r="AS2291" s="166">
        <f t="shared" ref="AS2291" si="10459">ROUND((AR2098+AS2098)/2,2)</f>
        <v>32668.04</v>
      </c>
      <c r="AT2291" s="166">
        <f t="shared" ref="AT2291" si="10460">ROUND((AS2098+AT2098)/2,2)</f>
        <v>32606.76</v>
      </c>
      <c r="AU2291" s="166">
        <f t="shared" ref="AU2291" si="10461">ROUND((AT2098+AU2098)/2,2)</f>
        <v>32545.48</v>
      </c>
      <c r="AV2291" s="198">
        <f t="shared" ref="AV2291" si="10462">SUM(AJ2291:AU2291)</f>
        <v>394467.79999999993</v>
      </c>
      <c r="AW2291" s="166">
        <f t="shared" si="10345"/>
        <v>32484.19</v>
      </c>
      <c r="AX2291" s="166">
        <f t="shared" ref="AX2291:BH2291" si="10463">ROUND((AW2098+AX2098)/2,2)</f>
        <v>32422.91</v>
      </c>
      <c r="AY2291" s="166">
        <f t="shared" si="10463"/>
        <v>32361.63</v>
      </c>
      <c r="AZ2291" s="166">
        <f t="shared" si="10463"/>
        <v>32300.35</v>
      </c>
      <c r="BA2291" s="166">
        <f t="shared" si="10463"/>
        <v>32239.06</v>
      </c>
      <c r="BB2291" s="166">
        <f t="shared" si="10463"/>
        <v>32177.78</v>
      </c>
      <c r="BC2291" s="166">
        <f t="shared" si="10463"/>
        <v>32116.5</v>
      </c>
      <c r="BD2291" s="166">
        <f t="shared" si="10463"/>
        <v>32055.22</v>
      </c>
      <c r="BE2291" s="166">
        <f t="shared" si="10463"/>
        <v>31993.93</v>
      </c>
      <c r="BF2291" s="166">
        <f t="shared" si="10463"/>
        <v>31932.65</v>
      </c>
      <c r="BG2291" s="166">
        <f t="shared" si="10463"/>
        <v>31871.37</v>
      </c>
      <c r="BH2291" s="166">
        <f t="shared" si="10463"/>
        <v>31810.09</v>
      </c>
      <c r="BI2291" s="198">
        <f t="shared" si="10096"/>
        <v>385765.68000000005</v>
      </c>
    </row>
    <row r="2292" spans="1:61" ht="15.75" outlineLevel="1" x14ac:dyDescent="0.25">
      <c r="A2292" s="2">
        <f t="shared" si="10352"/>
        <v>11</v>
      </c>
      <c r="B2292" s="86" t="str">
        <f t="shared" si="10352"/>
        <v>PRE-09795</v>
      </c>
      <c r="C2292" s="86" t="str">
        <f t="shared" si="10352"/>
        <v>SPP FH - Brandon 13227</v>
      </c>
      <c r="D2292" s="2" t="str">
        <f t="shared" si="10352"/>
        <v>PRE-09795.1</v>
      </c>
      <c r="E2292" s="141" t="str">
        <f t="shared" si="10352"/>
        <v>SPP FH - Brandon 13227 - OH Feeder</v>
      </c>
      <c r="I2292" s="178">
        <v>0</v>
      </c>
      <c r="J2292" s="166">
        <f t="shared" si="10317"/>
        <v>0</v>
      </c>
      <c r="K2292" s="166">
        <f t="shared" ref="K2292:U2292" si="10464">ROUND((J2099+K2099)/2,2)</f>
        <v>0</v>
      </c>
      <c r="L2292" s="166">
        <f t="shared" si="10464"/>
        <v>0</v>
      </c>
      <c r="M2292" s="166">
        <f t="shared" si="10464"/>
        <v>0</v>
      </c>
      <c r="N2292" s="166">
        <f t="shared" si="10464"/>
        <v>0</v>
      </c>
      <c r="O2292" s="166">
        <f t="shared" si="10464"/>
        <v>0</v>
      </c>
      <c r="P2292" s="166">
        <f t="shared" si="10464"/>
        <v>0</v>
      </c>
      <c r="Q2292" s="166">
        <f t="shared" si="10464"/>
        <v>0</v>
      </c>
      <c r="R2292" s="166">
        <f t="shared" si="10464"/>
        <v>0</v>
      </c>
      <c r="S2292" s="166">
        <f t="shared" si="10464"/>
        <v>0</v>
      </c>
      <c r="T2292" s="166">
        <f t="shared" si="10464"/>
        <v>11282.55</v>
      </c>
      <c r="U2292" s="166">
        <f t="shared" si="10464"/>
        <v>27365.77</v>
      </c>
      <c r="V2292" s="198">
        <f t="shared" si="10086"/>
        <v>38648.32</v>
      </c>
      <c r="W2292" s="166">
        <f t="shared" si="10330"/>
        <v>225086.7</v>
      </c>
      <c r="X2292" s="166">
        <f t="shared" ref="X2292:AH2292" si="10465">ROUND((W2099+X2099)/2,2)</f>
        <v>424102.49</v>
      </c>
      <c r="Y2292" s="166">
        <f t="shared" si="10465"/>
        <v>610666.85</v>
      </c>
      <c r="Z2292" s="166">
        <f t="shared" si="10465"/>
        <v>807604.89</v>
      </c>
      <c r="AA2292" s="166">
        <f t="shared" si="10465"/>
        <v>831913.95</v>
      </c>
      <c r="AB2292" s="166">
        <f t="shared" si="10465"/>
        <v>842319.52</v>
      </c>
      <c r="AC2292" s="166">
        <f t="shared" si="10465"/>
        <v>843485.94</v>
      </c>
      <c r="AD2292" s="166">
        <f t="shared" si="10465"/>
        <v>843488.91</v>
      </c>
      <c r="AE2292" s="166">
        <f t="shared" si="10465"/>
        <v>848499.57</v>
      </c>
      <c r="AF2292" s="166">
        <f t="shared" si="10465"/>
        <v>870539.18</v>
      </c>
      <c r="AG2292" s="166">
        <f t="shared" si="10465"/>
        <v>890622.65</v>
      </c>
      <c r="AH2292" s="166">
        <f t="shared" si="10465"/>
        <v>893011.77</v>
      </c>
      <c r="AI2292" s="198">
        <f t="shared" si="10089"/>
        <v>8931342.4199999999</v>
      </c>
      <c r="AJ2292" s="166">
        <f t="shared" si="10101"/>
        <v>893748.65</v>
      </c>
      <c r="AK2292" s="166">
        <f t="shared" si="10102"/>
        <v>893748.65</v>
      </c>
      <c r="AL2292" s="166">
        <f t="shared" ref="AL2292:AU2292" si="10466">ROUND((AK2099+AL2099)/2,2)</f>
        <v>893748.65</v>
      </c>
      <c r="AM2292" s="166">
        <f t="shared" si="10466"/>
        <v>893748.65</v>
      </c>
      <c r="AN2292" s="166">
        <f t="shared" si="10466"/>
        <v>893748.65</v>
      </c>
      <c r="AO2292" s="166">
        <f t="shared" si="10466"/>
        <v>893748.65</v>
      </c>
      <c r="AP2292" s="166">
        <f t="shared" si="10466"/>
        <v>893748.65</v>
      </c>
      <c r="AQ2292" s="166">
        <f t="shared" si="10466"/>
        <v>898748.65</v>
      </c>
      <c r="AR2292" s="166">
        <f t="shared" si="10466"/>
        <v>908748.65</v>
      </c>
      <c r="AS2292" s="166">
        <f t="shared" si="10466"/>
        <v>918748.65</v>
      </c>
      <c r="AT2292" s="166">
        <f t="shared" si="10466"/>
        <v>928748.65</v>
      </c>
      <c r="AU2292" s="166">
        <f t="shared" si="10466"/>
        <v>938748.65</v>
      </c>
      <c r="AV2292" s="198">
        <f t="shared" si="10093"/>
        <v>10849983.800000003</v>
      </c>
      <c r="AW2292" s="166">
        <f t="shared" si="10345"/>
        <v>956248.65</v>
      </c>
      <c r="AX2292" s="166">
        <f t="shared" ref="AX2292:BH2292" si="10467">ROUND((AW2099+AX2099)/2,2)</f>
        <v>983748.65</v>
      </c>
      <c r="AY2292" s="166">
        <f t="shared" si="10467"/>
        <v>1048748.6499999999</v>
      </c>
      <c r="AZ2292" s="166">
        <f t="shared" si="10467"/>
        <v>1148748.6499999999</v>
      </c>
      <c r="BA2292" s="166">
        <f t="shared" si="10467"/>
        <v>1298748.6499999999</v>
      </c>
      <c r="BB2292" s="166">
        <f t="shared" si="10467"/>
        <v>1498748.65</v>
      </c>
      <c r="BC2292" s="166">
        <f t="shared" si="10467"/>
        <v>1748748.65</v>
      </c>
      <c r="BD2292" s="166">
        <f t="shared" si="10467"/>
        <v>1921557.15</v>
      </c>
      <c r="BE2292" s="166">
        <f t="shared" si="10467"/>
        <v>1944365.65</v>
      </c>
      <c r="BF2292" s="166">
        <f t="shared" si="10467"/>
        <v>1944365.65</v>
      </c>
      <c r="BG2292" s="166">
        <f t="shared" si="10467"/>
        <v>1944365.65</v>
      </c>
      <c r="BH2292" s="166">
        <f t="shared" si="10467"/>
        <v>1944365.65</v>
      </c>
      <c r="BI2292" s="198">
        <f t="shared" si="10096"/>
        <v>18382760.300000001</v>
      </c>
    </row>
    <row r="2293" spans="1:61" ht="15.75" outlineLevel="1" x14ac:dyDescent="0.25">
      <c r="A2293" s="2">
        <f t="shared" ref="A2293:E2302" si="10468">A2100</f>
        <v>11</v>
      </c>
      <c r="B2293" s="86" t="str">
        <f t="shared" si="10468"/>
        <v>PRE-09795</v>
      </c>
      <c r="C2293" s="86" t="str">
        <f t="shared" si="10468"/>
        <v>SPP FH - Brandon 13227</v>
      </c>
      <c r="D2293" s="2" t="str">
        <f t="shared" si="10468"/>
        <v>A2774884</v>
      </c>
      <c r="E2293" s="141" t="str">
        <f t="shared" si="10468"/>
        <v>BRANDON 13227 OCRs - 8 TAV</v>
      </c>
      <c r="I2293" s="178">
        <v>0</v>
      </c>
      <c r="J2293" s="166">
        <f t="shared" si="10317"/>
        <v>0</v>
      </c>
      <c r="K2293" s="166">
        <f t="shared" ref="K2293:U2293" si="10469">ROUND((J2100+K2100)/2,2)</f>
        <v>0</v>
      </c>
      <c r="L2293" s="166">
        <f t="shared" si="10469"/>
        <v>0</v>
      </c>
      <c r="M2293" s="166">
        <f t="shared" si="10469"/>
        <v>0</v>
      </c>
      <c r="N2293" s="166">
        <f t="shared" si="10469"/>
        <v>0</v>
      </c>
      <c r="O2293" s="166">
        <f t="shared" si="10469"/>
        <v>0</v>
      </c>
      <c r="P2293" s="166">
        <f t="shared" si="10469"/>
        <v>0</v>
      </c>
      <c r="Q2293" s="166">
        <f t="shared" si="10469"/>
        <v>0</v>
      </c>
      <c r="R2293" s="166">
        <f t="shared" si="10469"/>
        <v>0</v>
      </c>
      <c r="S2293" s="166">
        <f t="shared" si="10469"/>
        <v>0</v>
      </c>
      <c r="T2293" s="166">
        <f t="shared" si="10469"/>
        <v>0</v>
      </c>
      <c r="U2293" s="166">
        <f t="shared" si="10469"/>
        <v>0</v>
      </c>
      <c r="V2293" s="198">
        <f t="shared" ref="V2293" si="10470">SUM(J2293:U2293)</f>
        <v>0</v>
      </c>
      <c r="W2293" s="166">
        <f t="shared" si="10330"/>
        <v>0</v>
      </c>
      <c r="X2293" s="166">
        <f t="shared" ref="X2293:AH2293" si="10471">ROUND((W2100+X2100)/2,2)</f>
        <v>0</v>
      </c>
      <c r="Y2293" s="166">
        <f t="shared" si="10471"/>
        <v>7104.28</v>
      </c>
      <c r="Z2293" s="166">
        <f t="shared" si="10471"/>
        <v>19853.87</v>
      </c>
      <c r="AA2293" s="166">
        <f t="shared" si="10471"/>
        <v>25862.82</v>
      </c>
      <c r="AB2293" s="166">
        <f t="shared" si="10471"/>
        <v>26226.46</v>
      </c>
      <c r="AC2293" s="166">
        <f t="shared" si="10471"/>
        <v>26336.39</v>
      </c>
      <c r="AD2293" s="166">
        <f t="shared" si="10471"/>
        <v>26288.74</v>
      </c>
      <c r="AE2293" s="166">
        <f t="shared" si="10471"/>
        <v>25973.59</v>
      </c>
      <c r="AF2293" s="166">
        <f t="shared" si="10471"/>
        <v>25658.44</v>
      </c>
      <c r="AG2293" s="166">
        <f t="shared" si="10471"/>
        <v>25343.29</v>
      </c>
      <c r="AH2293" s="166">
        <f t="shared" si="10471"/>
        <v>25028.14</v>
      </c>
      <c r="AI2293" s="198">
        <f t="shared" ref="AI2293" si="10472">SUM(W2293:AH2293)</f>
        <v>233676.02000000002</v>
      </c>
      <c r="AJ2293" s="166">
        <f t="shared" si="10101"/>
        <v>24712.99</v>
      </c>
      <c r="AK2293" s="166">
        <f t="shared" si="10102"/>
        <v>24397.84</v>
      </c>
      <c r="AL2293" s="166">
        <f t="shared" ref="AL2293:AU2293" si="10473">ROUND((AK2100+AL2100)/2,2)</f>
        <v>24082.69</v>
      </c>
      <c r="AM2293" s="166">
        <f t="shared" si="10473"/>
        <v>23767.54</v>
      </c>
      <c r="AN2293" s="166">
        <f t="shared" si="10473"/>
        <v>23452.39</v>
      </c>
      <c r="AO2293" s="166">
        <f t="shared" si="10473"/>
        <v>23137.24</v>
      </c>
      <c r="AP2293" s="166">
        <f t="shared" si="10473"/>
        <v>22822.09</v>
      </c>
      <c r="AQ2293" s="166">
        <f t="shared" si="10473"/>
        <v>22506.94</v>
      </c>
      <c r="AR2293" s="166">
        <f t="shared" si="10473"/>
        <v>22191.79</v>
      </c>
      <c r="AS2293" s="166">
        <f t="shared" si="10473"/>
        <v>21876.639999999999</v>
      </c>
      <c r="AT2293" s="166">
        <f t="shared" si="10473"/>
        <v>21561.49</v>
      </c>
      <c r="AU2293" s="166">
        <f t="shared" si="10473"/>
        <v>21246.34</v>
      </c>
      <c r="AV2293" s="198">
        <f t="shared" ref="AV2293" si="10474">SUM(AJ2293:AU2293)</f>
        <v>275755.98000000004</v>
      </c>
      <c r="AW2293" s="166">
        <f t="shared" si="10345"/>
        <v>20931.189999999999</v>
      </c>
      <c r="AX2293" s="166">
        <f t="shared" ref="AX2293:BH2293" si="10475">ROUND((AW2100+AX2100)/2,2)</f>
        <v>20616.04</v>
      </c>
      <c r="AY2293" s="166">
        <f t="shared" si="10475"/>
        <v>20300.89</v>
      </c>
      <c r="AZ2293" s="166">
        <f t="shared" si="10475"/>
        <v>19985.740000000002</v>
      </c>
      <c r="BA2293" s="166">
        <f t="shared" si="10475"/>
        <v>19670.59</v>
      </c>
      <c r="BB2293" s="166">
        <f t="shared" si="10475"/>
        <v>19355.439999999999</v>
      </c>
      <c r="BC2293" s="166">
        <f t="shared" si="10475"/>
        <v>19040.29</v>
      </c>
      <c r="BD2293" s="166">
        <f t="shared" si="10475"/>
        <v>18725.14</v>
      </c>
      <c r="BE2293" s="166">
        <f t="shared" si="10475"/>
        <v>18409.990000000002</v>
      </c>
      <c r="BF2293" s="166">
        <f t="shared" si="10475"/>
        <v>18094.84</v>
      </c>
      <c r="BG2293" s="166">
        <f t="shared" si="10475"/>
        <v>17779.689999999999</v>
      </c>
      <c r="BH2293" s="166">
        <f t="shared" si="10475"/>
        <v>17464.54</v>
      </c>
      <c r="BI2293" s="198">
        <f t="shared" si="10096"/>
        <v>230374.38</v>
      </c>
    </row>
    <row r="2294" spans="1:61" ht="15.75" outlineLevel="1" x14ac:dyDescent="0.25">
      <c r="A2294" s="2">
        <f t="shared" si="10468"/>
        <v>11</v>
      </c>
      <c r="B2294" s="86" t="str">
        <f t="shared" si="10468"/>
        <v>PRE-09795</v>
      </c>
      <c r="C2294" s="86" t="str">
        <f t="shared" si="10468"/>
        <v>SPP FH - Brandon 13227</v>
      </c>
      <c r="D2294" s="2" t="str">
        <f t="shared" si="10468"/>
        <v>A2804998</v>
      </c>
      <c r="E2294" s="141" t="str">
        <f t="shared" si="10468"/>
        <v>SPP FH - Brandon 13227 OCR#128098</v>
      </c>
      <c r="I2294" s="178">
        <v>0</v>
      </c>
      <c r="J2294" s="166">
        <f t="shared" si="10317"/>
        <v>0</v>
      </c>
      <c r="K2294" s="166">
        <f t="shared" ref="K2294" si="10476">ROUND((J2101+K2101)/2,2)</f>
        <v>0</v>
      </c>
      <c r="L2294" s="166">
        <f t="shared" ref="L2294" si="10477">ROUND((K2101+L2101)/2,2)</f>
        <v>0</v>
      </c>
      <c r="M2294" s="166">
        <f t="shared" ref="M2294" si="10478">ROUND((L2101+M2101)/2,2)</f>
        <v>0</v>
      </c>
      <c r="N2294" s="166">
        <f t="shared" ref="N2294" si="10479">ROUND((M2101+N2101)/2,2)</f>
        <v>0</v>
      </c>
      <c r="O2294" s="166">
        <f t="shared" ref="O2294" si="10480">ROUND((N2101+O2101)/2,2)</f>
        <v>0</v>
      </c>
      <c r="P2294" s="166">
        <f t="shared" ref="P2294" si="10481">ROUND((O2101+P2101)/2,2)</f>
        <v>0</v>
      </c>
      <c r="Q2294" s="166">
        <f t="shared" ref="Q2294" si="10482">ROUND((P2101+Q2101)/2,2)</f>
        <v>0</v>
      </c>
      <c r="R2294" s="166">
        <f t="shared" ref="R2294" si="10483">ROUND((Q2101+R2101)/2,2)</f>
        <v>0</v>
      </c>
      <c r="S2294" s="166">
        <f t="shared" ref="S2294" si="10484">ROUND((R2101+S2101)/2,2)</f>
        <v>0</v>
      </c>
      <c r="T2294" s="166">
        <f t="shared" ref="T2294" si="10485">ROUND((S2101+T2101)/2,2)</f>
        <v>0</v>
      </c>
      <c r="U2294" s="166">
        <f t="shared" ref="U2294" si="10486">ROUND((T2101+U2101)/2,2)</f>
        <v>0</v>
      </c>
      <c r="V2294" s="198">
        <f t="shared" ref="V2294" si="10487">SUM(J2294:U2294)</f>
        <v>0</v>
      </c>
      <c r="W2294" s="166">
        <f t="shared" si="10330"/>
        <v>0</v>
      </c>
      <c r="X2294" s="166">
        <f t="shared" ref="X2294" si="10488">ROUND((W2101+X2101)/2,2)</f>
        <v>0</v>
      </c>
      <c r="Y2294" s="166">
        <f t="shared" ref="Y2294" si="10489">ROUND((X2101+Y2101)/2,2)</f>
        <v>0</v>
      </c>
      <c r="Z2294" s="166">
        <f t="shared" ref="Z2294" si="10490">ROUND((Y2101+Z2101)/2,2)</f>
        <v>0</v>
      </c>
      <c r="AA2294" s="166">
        <f t="shared" ref="AA2294" si="10491">ROUND((Z2101+AA2101)/2,2)</f>
        <v>0</v>
      </c>
      <c r="AB2294" s="166">
        <f t="shared" ref="AB2294" si="10492">ROUND((AA2101+AB2101)/2,2)</f>
        <v>0</v>
      </c>
      <c r="AC2294" s="166">
        <f t="shared" ref="AC2294" si="10493">ROUND((AB2101+AC2101)/2,2)</f>
        <v>0</v>
      </c>
      <c r="AD2294" s="166">
        <f t="shared" ref="AD2294" si="10494">ROUND((AC2101+AD2101)/2,2)</f>
        <v>0</v>
      </c>
      <c r="AE2294" s="166">
        <f t="shared" ref="AE2294" si="10495">ROUND((AD2101+AE2101)/2,2)</f>
        <v>0</v>
      </c>
      <c r="AF2294" s="166">
        <f t="shared" ref="AF2294" si="10496">ROUND((AE2101+AF2101)/2,2)</f>
        <v>1700.76</v>
      </c>
      <c r="AG2294" s="166">
        <f t="shared" ref="AG2294" si="10497">ROUND((AF2101+AG2101)/2,2)</f>
        <v>3835.23</v>
      </c>
      <c r="AH2294" s="166">
        <f t="shared" ref="AH2294" si="10498">ROUND((AG2101+AH2101)/2,2)</f>
        <v>4268.9399999999996</v>
      </c>
      <c r="AI2294" s="198">
        <f t="shared" ref="AI2294" si="10499">SUM(W2294:AH2294)</f>
        <v>9804.93</v>
      </c>
      <c r="AJ2294" s="166">
        <f t="shared" si="10101"/>
        <v>4265.03</v>
      </c>
      <c r="AK2294" s="166">
        <f t="shared" si="10102"/>
        <v>4257.2</v>
      </c>
      <c r="AL2294" s="166">
        <f t="shared" ref="AL2294" si="10500">ROUND((AK2101+AL2101)/2,2)</f>
        <v>4249.37</v>
      </c>
      <c r="AM2294" s="166">
        <f t="shared" ref="AM2294" si="10501">ROUND((AL2101+AM2101)/2,2)</f>
        <v>4241.54</v>
      </c>
      <c r="AN2294" s="166">
        <f t="shared" ref="AN2294" si="10502">ROUND((AM2101+AN2101)/2,2)</f>
        <v>4233.71</v>
      </c>
      <c r="AO2294" s="166">
        <f t="shared" ref="AO2294" si="10503">ROUND((AN2101+AO2101)/2,2)</f>
        <v>4225.88</v>
      </c>
      <c r="AP2294" s="166">
        <f t="shared" ref="AP2294" si="10504">ROUND((AO2101+AP2101)/2,2)</f>
        <v>4218.05</v>
      </c>
      <c r="AQ2294" s="166">
        <f t="shared" ref="AQ2294" si="10505">ROUND((AP2101+AQ2101)/2,2)</f>
        <v>4210.22</v>
      </c>
      <c r="AR2294" s="166">
        <f t="shared" ref="AR2294" si="10506">ROUND((AQ2101+AR2101)/2,2)</f>
        <v>4202.3900000000003</v>
      </c>
      <c r="AS2294" s="166">
        <f t="shared" ref="AS2294" si="10507">ROUND((AR2101+AS2101)/2,2)</f>
        <v>4194.5600000000004</v>
      </c>
      <c r="AT2294" s="166">
        <f t="shared" ref="AT2294" si="10508">ROUND((AS2101+AT2101)/2,2)</f>
        <v>4186.7299999999996</v>
      </c>
      <c r="AU2294" s="166">
        <f t="shared" ref="AU2294" si="10509">ROUND((AT2101+AU2101)/2,2)</f>
        <v>4178.8999999999996</v>
      </c>
      <c r="AV2294" s="198">
        <f t="shared" ref="AV2294" si="10510">SUM(AJ2294:AU2294)</f>
        <v>50663.579999999994</v>
      </c>
      <c r="AW2294" s="166">
        <f t="shared" si="10345"/>
        <v>4171.07</v>
      </c>
      <c r="AX2294" s="166">
        <f t="shared" ref="AX2294:BH2294" si="10511">ROUND((AW2101+AX2101)/2,2)</f>
        <v>4163.24</v>
      </c>
      <c r="AY2294" s="166">
        <f t="shared" si="10511"/>
        <v>4155.41</v>
      </c>
      <c r="AZ2294" s="166">
        <f t="shared" si="10511"/>
        <v>4147.58</v>
      </c>
      <c r="BA2294" s="166">
        <f t="shared" si="10511"/>
        <v>4139.75</v>
      </c>
      <c r="BB2294" s="166">
        <f t="shared" si="10511"/>
        <v>4131.92</v>
      </c>
      <c r="BC2294" s="166">
        <f t="shared" si="10511"/>
        <v>4124.09</v>
      </c>
      <c r="BD2294" s="166">
        <f t="shared" si="10511"/>
        <v>4116.26</v>
      </c>
      <c r="BE2294" s="166">
        <f t="shared" si="10511"/>
        <v>4108.43</v>
      </c>
      <c r="BF2294" s="166">
        <f t="shared" si="10511"/>
        <v>4100.6000000000004</v>
      </c>
      <c r="BG2294" s="166">
        <f t="shared" si="10511"/>
        <v>4092.77</v>
      </c>
      <c r="BH2294" s="166">
        <f t="shared" si="10511"/>
        <v>4084.94</v>
      </c>
      <c r="BI2294" s="198">
        <f t="shared" si="10096"/>
        <v>49536.06</v>
      </c>
    </row>
    <row r="2295" spans="1:61" ht="15.75" outlineLevel="1" x14ac:dyDescent="0.25">
      <c r="A2295" s="2">
        <f t="shared" si="10468"/>
        <v>12</v>
      </c>
      <c r="B2295" s="86" t="str">
        <f t="shared" si="10468"/>
        <v>PRE-09796</v>
      </c>
      <c r="C2295" s="86" t="str">
        <f t="shared" si="10468"/>
        <v>SPP FH - Alexander Road 13462</v>
      </c>
      <c r="D2295" s="2" t="str">
        <f t="shared" si="10468"/>
        <v>PRE-09796.1</v>
      </c>
      <c r="E2295" s="141" t="str">
        <f t="shared" si="10468"/>
        <v>SPP FH - Alexander Rd 13462 -OH Feed</v>
      </c>
      <c r="I2295" s="178">
        <v>0</v>
      </c>
      <c r="J2295" s="166">
        <f t="shared" si="10317"/>
        <v>0</v>
      </c>
      <c r="K2295" s="166">
        <f t="shared" ref="K2295:U2295" si="10512">ROUND((J2102+K2102)/2,2)</f>
        <v>0</v>
      </c>
      <c r="L2295" s="166">
        <f t="shared" si="10512"/>
        <v>0</v>
      </c>
      <c r="M2295" s="166">
        <f t="shared" si="10512"/>
        <v>0</v>
      </c>
      <c r="N2295" s="166">
        <f t="shared" si="10512"/>
        <v>0</v>
      </c>
      <c r="O2295" s="166">
        <f t="shared" si="10512"/>
        <v>0</v>
      </c>
      <c r="P2295" s="166">
        <f t="shared" si="10512"/>
        <v>0</v>
      </c>
      <c r="Q2295" s="166">
        <f t="shared" si="10512"/>
        <v>0</v>
      </c>
      <c r="R2295" s="166">
        <f t="shared" si="10512"/>
        <v>0</v>
      </c>
      <c r="S2295" s="166">
        <f t="shared" si="10512"/>
        <v>0</v>
      </c>
      <c r="T2295" s="166">
        <f t="shared" si="10512"/>
        <v>0</v>
      </c>
      <c r="U2295" s="166">
        <f t="shared" si="10512"/>
        <v>12439.29</v>
      </c>
      <c r="V2295" s="198">
        <f t="shared" si="10086"/>
        <v>12439.29</v>
      </c>
      <c r="W2295" s="166">
        <f t="shared" si="10330"/>
        <v>33054.699999999997</v>
      </c>
      <c r="X2295" s="166">
        <f t="shared" ref="X2295:AH2295" si="10513">ROUND((W2102+X2102)/2,2)</f>
        <v>58509.49</v>
      </c>
      <c r="Y2295" s="166">
        <f t="shared" si="10513"/>
        <v>80631.31</v>
      </c>
      <c r="Z2295" s="166">
        <f t="shared" si="10513"/>
        <v>86217.9</v>
      </c>
      <c r="AA2295" s="166">
        <f t="shared" si="10513"/>
        <v>244146.28</v>
      </c>
      <c r="AB2295" s="166">
        <f t="shared" si="10513"/>
        <v>415765.85</v>
      </c>
      <c r="AC2295" s="166">
        <f t="shared" si="10513"/>
        <v>466024.98</v>
      </c>
      <c r="AD2295" s="166">
        <f t="shared" si="10513"/>
        <v>568939.93000000005</v>
      </c>
      <c r="AE2295" s="166">
        <f t="shared" si="10513"/>
        <v>657034.22</v>
      </c>
      <c r="AF2295" s="166">
        <f t="shared" si="10513"/>
        <v>724989.76</v>
      </c>
      <c r="AG2295" s="166">
        <f t="shared" si="10513"/>
        <v>841372.41</v>
      </c>
      <c r="AH2295" s="166">
        <f t="shared" si="10513"/>
        <v>948707.59</v>
      </c>
      <c r="AI2295" s="198">
        <f t="shared" si="10089"/>
        <v>5125394.42</v>
      </c>
      <c r="AJ2295" s="166">
        <f t="shared" si="10101"/>
        <v>986611.82</v>
      </c>
      <c r="AK2295" s="166">
        <f t="shared" si="10102"/>
        <v>985699.21</v>
      </c>
      <c r="AL2295" s="166">
        <f t="shared" ref="AL2295:AU2295" si="10514">ROUND((AK2102+AL2102)/2,2)</f>
        <v>983873.98</v>
      </c>
      <c r="AM2295" s="166">
        <f t="shared" si="10514"/>
        <v>982048.75</v>
      </c>
      <c r="AN2295" s="166">
        <f t="shared" si="10514"/>
        <v>980223.52</v>
      </c>
      <c r="AO2295" s="166">
        <f t="shared" si="10514"/>
        <v>978398.29</v>
      </c>
      <c r="AP2295" s="166">
        <f t="shared" si="10514"/>
        <v>976573.06</v>
      </c>
      <c r="AQ2295" s="166">
        <f t="shared" si="10514"/>
        <v>974747.83</v>
      </c>
      <c r="AR2295" s="166">
        <f t="shared" si="10514"/>
        <v>972922.6</v>
      </c>
      <c r="AS2295" s="166">
        <f t="shared" si="10514"/>
        <v>971097.38</v>
      </c>
      <c r="AT2295" s="166">
        <f t="shared" si="10514"/>
        <v>969272.15</v>
      </c>
      <c r="AU2295" s="166">
        <f t="shared" si="10514"/>
        <v>967446.92</v>
      </c>
      <c r="AV2295" s="198">
        <f t="shared" si="10093"/>
        <v>11728915.51</v>
      </c>
      <c r="AW2295" s="166">
        <f t="shared" si="10345"/>
        <v>965621.69</v>
      </c>
      <c r="AX2295" s="166">
        <f t="shared" ref="AX2295:BH2295" si="10515">ROUND((AW2102+AX2102)/2,2)</f>
        <v>963796.46</v>
      </c>
      <c r="AY2295" s="166">
        <f t="shared" si="10515"/>
        <v>961971.23</v>
      </c>
      <c r="AZ2295" s="166">
        <f t="shared" si="10515"/>
        <v>960146</v>
      </c>
      <c r="BA2295" s="166">
        <f t="shared" si="10515"/>
        <v>958320.77</v>
      </c>
      <c r="BB2295" s="166">
        <f t="shared" si="10515"/>
        <v>956495.55</v>
      </c>
      <c r="BC2295" s="166">
        <f t="shared" si="10515"/>
        <v>954670.32</v>
      </c>
      <c r="BD2295" s="166">
        <f t="shared" si="10515"/>
        <v>952845.09</v>
      </c>
      <c r="BE2295" s="166">
        <f t="shared" si="10515"/>
        <v>951019.86</v>
      </c>
      <c r="BF2295" s="166">
        <f t="shared" si="10515"/>
        <v>949194.63</v>
      </c>
      <c r="BG2295" s="166">
        <f t="shared" si="10515"/>
        <v>947369.4</v>
      </c>
      <c r="BH2295" s="166">
        <f t="shared" si="10515"/>
        <v>945544.17</v>
      </c>
      <c r="BI2295" s="198">
        <f t="shared" si="10096"/>
        <v>11466995.170000002</v>
      </c>
    </row>
    <row r="2296" spans="1:61" ht="15.75" outlineLevel="1" x14ac:dyDescent="0.25">
      <c r="A2296" s="2">
        <f t="shared" si="10468"/>
        <v>12</v>
      </c>
      <c r="B2296" s="86" t="str">
        <f t="shared" si="10468"/>
        <v>PRE-09796</v>
      </c>
      <c r="C2296" s="86" t="str">
        <f t="shared" si="10468"/>
        <v>SPP FH - Alexander Road 13462</v>
      </c>
      <c r="D2296" s="2" t="str">
        <f t="shared" si="10468"/>
        <v>A2779868</v>
      </c>
      <c r="E2296" s="141" t="str">
        <f t="shared" si="10468"/>
        <v>SPP FH - Alexander Rd 13462 - OCR</v>
      </c>
      <c r="I2296" s="178">
        <v>0</v>
      </c>
      <c r="J2296" s="166">
        <f t="shared" si="10317"/>
        <v>0</v>
      </c>
      <c r="K2296" s="166">
        <f t="shared" ref="K2296:U2296" si="10516">ROUND((J2103+K2103)/2,2)</f>
        <v>0</v>
      </c>
      <c r="L2296" s="166">
        <f t="shared" si="10516"/>
        <v>0</v>
      </c>
      <c r="M2296" s="166">
        <f t="shared" si="10516"/>
        <v>0</v>
      </c>
      <c r="N2296" s="166">
        <f t="shared" si="10516"/>
        <v>0</v>
      </c>
      <c r="O2296" s="166">
        <f t="shared" si="10516"/>
        <v>0</v>
      </c>
      <c r="P2296" s="166">
        <f t="shared" si="10516"/>
        <v>0</v>
      </c>
      <c r="Q2296" s="166">
        <f t="shared" si="10516"/>
        <v>0</v>
      </c>
      <c r="R2296" s="166">
        <f t="shared" si="10516"/>
        <v>0</v>
      </c>
      <c r="S2296" s="166">
        <f t="shared" si="10516"/>
        <v>0</v>
      </c>
      <c r="T2296" s="166">
        <f t="shared" si="10516"/>
        <v>0</v>
      </c>
      <c r="U2296" s="166">
        <f t="shared" si="10516"/>
        <v>0</v>
      </c>
      <c r="V2296" s="198">
        <f t="shared" ref="V2296" si="10517">SUM(J2296:U2296)</f>
        <v>0</v>
      </c>
      <c r="W2296" s="166">
        <f t="shared" si="10330"/>
        <v>0</v>
      </c>
      <c r="X2296" s="166">
        <f t="shared" ref="X2296:AH2296" si="10518">ROUND((W2103+X2103)/2,2)</f>
        <v>0</v>
      </c>
      <c r="Y2296" s="166">
        <f t="shared" si="10518"/>
        <v>0</v>
      </c>
      <c r="Z2296" s="166">
        <f t="shared" si="10518"/>
        <v>0</v>
      </c>
      <c r="AA2296" s="166">
        <f t="shared" si="10518"/>
        <v>1955.97</v>
      </c>
      <c r="AB2296" s="166">
        <f t="shared" si="10518"/>
        <v>4536.41</v>
      </c>
      <c r="AC2296" s="166">
        <f t="shared" si="10518"/>
        <v>11758.89</v>
      </c>
      <c r="AD2296" s="166">
        <f t="shared" si="10518"/>
        <v>20029.150000000001</v>
      </c>
      <c r="AE2296" s="166">
        <f t="shared" si="10518"/>
        <v>24803.45</v>
      </c>
      <c r="AF2296" s="166">
        <f t="shared" si="10518"/>
        <v>29716.49</v>
      </c>
      <c r="AG2296" s="166">
        <f t="shared" si="10518"/>
        <v>33149.24</v>
      </c>
      <c r="AH2296" s="166">
        <f t="shared" si="10518"/>
        <v>35488.449999999997</v>
      </c>
      <c r="AI2296" s="198">
        <f t="shared" ref="AI2296" si="10519">SUM(W2296:AH2296)</f>
        <v>161438.04999999999</v>
      </c>
      <c r="AJ2296" s="166">
        <f t="shared" si="10101"/>
        <v>36205.9</v>
      </c>
      <c r="AK2296" s="166">
        <f t="shared" si="10102"/>
        <v>36205.9</v>
      </c>
      <c r="AL2296" s="166">
        <f t="shared" ref="AL2296:AU2296" si="10520">ROUND((AK2103+AL2103)/2,2)</f>
        <v>36172.410000000003</v>
      </c>
      <c r="AM2296" s="166">
        <f t="shared" si="10520"/>
        <v>36105.440000000002</v>
      </c>
      <c r="AN2296" s="166">
        <f t="shared" si="10520"/>
        <v>36038.46</v>
      </c>
      <c r="AO2296" s="166">
        <f t="shared" si="10520"/>
        <v>35971.480000000003</v>
      </c>
      <c r="AP2296" s="166">
        <f t="shared" si="10520"/>
        <v>35904.51</v>
      </c>
      <c r="AQ2296" s="166">
        <f t="shared" si="10520"/>
        <v>35837.53</v>
      </c>
      <c r="AR2296" s="166">
        <f t="shared" si="10520"/>
        <v>35770.559999999998</v>
      </c>
      <c r="AS2296" s="166">
        <f t="shared" si="10520"/>
        <v>35703.58</v>
      </c>
      <c r="AT2296" s="166">
        <f t="shared" si="10520"/>
        <v>35636.6</v>
      </c>
      <c r="AU2296" s="166">
        <f t="shared" si="10520"/>
        <v>35569.629999999997</v>
      </c>
      <c r="AV2296" s="198">
        <f t="shared" ref="AV2296" si="10521">SUM(AJ2296:AU2296)</f>
        <v>431122</v>
      </c>
      <c r="AW2296" s="166">
        <f t="shared" si="10345"/>
        <v>35502.65</v>
      </c>
      <c r="AX2296" s="166">
        <f t="shared" ref="AX2296:BH2296" si="10522">ROUND((AW2103+AX2103)/2,2)</f>
        <v>35435.68</v>
      </c>
      <c r="AY2296" s="166">
        <f t="shared" si="10522"/>
        <v>35368.699999999997</v>
      </c>
      <c r="AZ2296" s="166">
        <f t="shared" si="10522"/>
        <v>35301.72</v>
      </c>
      <c r="BA2296" s="166">
        <f t="shared" si="10522"/>
        <v>35234.75</v>
      </c>
      <c r="BB2296" s="166">
        <f t="shared" si="10522"/>
        <v>35167.769999999997</v>
      </c>
      <c r="BC2296" s="166">
        <f t="shared" si="10522"/>
        <v>35100.800000000003</v>
      </c>
      <c r="BD2296" s="166">
        <f t="shared" si="10522"/>
        <v>35033.82</v>
      </c>
      <c r="BE2296" s="166">
        <f t="shared" si="10522"/>
        <v>34966.839999999997</v>
      </c>
      <c r="BF2296" s="166">
        <f t="shared" si="10522"/>
        <v>34899.870000000003</v>
      </c>
      <c r="BG2296" s="166">
        <f t="shared" si="10522"/>
        <v>34832.89</v>
      </c>
      <c r="BH2296" s="166">
        <f t="shared" si="10522"/>
        <v>34765.910000000003</v>
      </c>
      <c r="BI2296" s="198">
        <f t="shared" si="10096"/>
        <v>421611.4</v>
      </c>
    </row>
    <row r="2297" spans="1:61" ht="15.75" outlineLevel="1" x14ac:dyDescent="0.25">
      <c r="A2297" s="2">
        <f t="shared" si="10468"/>
        <v>12</v>
      </c>
      <c r="B2297" s="86" t="str">
        <f t="shared" si="10468"/>
        <v>PRE-09796</v>
      </c>
      <c r="C2297" s="86" t="str">
        <f t="shared" si="10468"/>
        <v>SPP FH - Alexander Road 13462</v>
      </c>
      <c r="D2297" s="2" t="str">
        <f t="shared" si="10468"/>
        <v>A2787516</v>
      </c>
      <c r="E2297" s="141" t="str">
        <f t="shared" si="10468"/>
        <v>SPP FH -Alexander Rd 13462 OCR 5994</v>
      </c>
      <c r="I2297" s="178">
        <v>0</v>
      </c>
      <c r="J2297" s="166">
        <f t="shared" si="10317"/>
        <v>0</v>
      </c>
      <c r="K2297" s="166">
        <f t="shared" ref="K2297" si="10523">ROUND((J2104+K2104)/2,2)</f>
        <v>0</v>
      </c>
      <c r="L2297" s="166">
        <f t="shared" ref="L2297" si="10524">ROUND((K2104+L2104)/2,2)</f>
        <v>0</v>
      </c>
      <c r="M2297" s="166">
        <f t="shared" ref="M2297" si="10525">ROUND((L2104+M2104)/2,2)</f>
        <v>0</v>
      </c>
      <c r="N2297" s="166">
        <f t="shared" ref="N2297" si="10526">ROUND((M2104+N2104)/2,2)</f>
        <v>0</v>
      </c>
      <c r="O2297" s="166">
        <f t="shared" ref="O2297" si="10527">ROUND((N2104+O2104)/2,2)</f>
        <v>0</v>
      </c>
      <c r="P2297" s="166">
        <f t="shared" ref="P2297" si="10528">ROUND((O2104+P2104)/2,2)</f>
        <v>0</v>
      </c>
      <c r="Q2297" s="166">
        <f t="shared" ref="Q2297" si="10529">ROUND((P2104+Q2104)/2,2)</f>
        <v>0</v>
      </c>
      <c r="R2297" s="166">
        <f t="shared" ref="R2297" si="10530">ROUND((Q2104+R2104)/2,2)</f>
        <v>0</v>
      </c>
      <c r="S2297" s="166">
        <f t="shared" ref="S2297" si="10531">ROUND((R2104+S2104)/2,2)</f>
        <v>0</v>
      </c>
      <c r="T2297" s="166">
        <f t="shared" ref="T2297" si="10532">ROUND((S2104+T2104)/2,2)</f>
        <v>0</v>
      </c>
      <c r="U2297" s="166">
        <f t="shared" ref="U2297" si="10533">ROUND((T2104+U2104)/2,2)</f>
        <v>0</v>
      </c>
      <c r="V2297" s="198">
        <f t="shared" ref="V2297" si="10534">SUM(J2297:U2297)</f>
        <v>0</v>
      </c>
      <c r="W2297" s="166">
        <f t="shared" si="10330"/>
        <v>0</v>
      </c>
      <c r="X2297" s="166">
        <f t="shared" ref="X2297" si="10535">ROUND((W2104+X2104)/2,2)</f>
        <v>0</v>
      </c>
      <c r="Y2297" s="166">
        <f t="shared" ref="Y2297" si="10536">ROUND((X2104+Y2104)/2,2)</f>
        <v>0</v>
      </c>
      <c r="Z2297" s="166">
        <f t="shared" ref="Z2297" si="10537">ROUND((Y2104+Z2104)/2,2)</f>
        <v>0</v>
      </c>
      <c r="AA2297" s="166">
        <f t="shared" ref="AA2297" si="10538">ROUND((Z2104+AA2104)/2,2)</f>
        <v>0</v>
      </c>
      <c r="AB2297" s="166">
        <f t="shared" ref="AB2297" si="10539">ROUND((AA2104+AB2104)/2,2)</f>
        <v>0</v>
      </c>
      <c r="AC2297" s="166">
        <f t="shared" ref="AC2297" si="10540">ROUND((AB2104+AC2104)/2,2)</f>
        <v>0</v>
      </c>
      <c r="AD2297" s="166">
        <f t="shared" ref="AD2297" si="10541">ROUND((AC2104+AD2104)/2,2)</f>
        <v>1508.49</v>
      </c>
      <c r="AE2297" s="166">
        <f t="shared" ref="AE2297" si="10542">ROUND((AD2104+AE2104)/2,2)</f>
        <v>3153.42</v>
      </c>
      <c r="AF2297" s="166">
        <f t="shared" ref="AF2297" si="10543">ROUND((AE2104+AF2104)/2,2)</f>
        <v>3648.97</v>
      </c>
      <c r="AG2297" s="166">
        <f t="shared" ref="AG2297" si="10544">ROUND((AF2104+AG2104)/2,2)</f>
        <v>4195.59</v>
      </c>
      <c r="AH2297" s="166">
        <f t="shared" ref="AH2297" si="10545">ROUND((AG2104+AH2104)/2,2)</f>
        <v>4356.6899999999996</v>
      </c>
      <c r="AI2297" s="198">
        <f t="shared" ref="AI2297" si="10546">SUM(W2297:AH2297)</f>
        <v>16863.16</v>
      </c>
      <c r="AJ2297" s="166">
        <f t="shared" si="10101"/>
        <v>4303.8900000000003</v>
      </c>
      <c r="AK2297" s="166">
        <f t="shared" si="10102"/>
        <v>4251.09</v>
      </c>
      <c r="AL2297" s="166">
        <f t="shared" ref="AL2297:AU2297" si="10547">ROUND((AK2104+AL2104)/2,2)</f>
        <v>4198.29</v>
      </c>
      <c r="AM2297" s="166">
        <f t="shared" si="10547"/>
        <v>4145.49</v>
      </c>
      <c r="AN2297" s="166">
        <f t="shared" si="10547"/>
        <v>4092.69</v>
      </c>
      <c r="AO2297" s="166">
        <f t="shared" si="10547"/>
        <v>4039.89</v>
      </c>
      <c r="AP2297" s="166">
        <f t="shared" si="10547"/>
        <v>3987.09</v>
      </c>
      <c r="AQ2297" s="166">
        <f t="shared" si="10547"/>
        <v>3934.29</v>
      </c>
      <c r="AR2297" s="166">
        <f t="shared" si="10547"/>
        <v>3881.49</v>
      </c>
      <c r="AS2297" s="166">
        <f t="shared" si="10547"/>
        <v>3828.69</v>
      </c>
      <c r="AT2297" s="166">
        <f t="shared" si="10547"/>
        <v>3775.89</v>
      </c>
      <c r="AU2297" s="166">
        <f t="shared" si="10547"/>
        <v>3723.09</v>
      </c>
      <c r="AV2297" s="198">
        <f t="shared" ref="AV2297" si="10548">SUM(AJ2297:AU2297)</f>
        <v>48161.880000000005</v>
      </c>
      <c r="AW2297" s="166">
        <f t="shared" si="10345"/>
        <v>3670.29</v>
      </c>
      <c r="AX2297" s="166">
        <f t="shared" ref="AX2297:BH2297" si="10549">ROUND((AW2104+AX2104)/2,2)</f>
        <v>3617.49</v>
      </c>
      <c r="AY2297" s="166">
        <f t="shared" si="10549"/>
        <v>3564.69</v>
      </c>
      <c r="AZ2297" s="166">
        <f t="shared" si="10549"/>
        <v>3511.89</v>
      </c>
      <c r="BA2297" s="166">
        <f t="shared" si="10549"/>
        <v>3459.09</v>
      </c>
      <c r="BB2297" s="166">
        <f t="shared" si="10549"/>
        <v>3406.29</v>
      </c>
      <c r="BC2297" s="166">
        <f t="shared" si="10549"/>
        <v>3353.49</v>
      </c>
      <c r="BD2297" s="166">
        <f t="shared" si="10549"/>
        <v>3300.69</v>
      </c>
      <c r="BE2297" s="166">
        <f t="shared" si="10549"/>
        <v>3247.89</v>
      </c>
      <c r="BF2297" s="166">
        <f t="shared" si="10549"/>
        <v>3195.09</v>
      </c>
      <c r="BG2297" s="166">
        <f t="shared" si="10549"/>
        <v>3142.29</v>
      </c>
      <c r="BH2297" s="166">
        <f t="shared" si="10549"/>
        <v>3089.49</v>
      </c>
      <c r="BI2297" s="198">
        <f t="shared" si="10096"/>
        <v>40558.679999999993</v>
      </c>
    </row>
    <row r="2298" spans="1:61" ht="15.75" outlineLevel="1" x14ac:dyDescent="0.25">
      <c r="A2298" s="2">
        <f t="shared" si="10468"/>
        <v>13</v>
      </c>
      <c r="B2298" s="86" t="str">
        <f t="shared" si="10468"/>
        <v>PRE-09740</v>
      </c>
      <c r="C2298" s="86" t="str">
        <f t="shared" si="10468"/>
        <v>SPP FH - Pine Lake N 13633</v>
      </c>
      <c r="D2298" s="2" t="str">
        <f t="shared" si="10468"/>
        <v>PRE-09740.1</v>
      </c>
      <c r="E2298" s="141" t="str">
        <f t="shared" si="10468"/>
        <v>SPP FH - Pine Lake N 13633 - OH</v>
      </c>
      <c r="I2298" s="178">
        <v>0</v>
      </c>
      <c r="J2298" s="166">
        <f t="shared" si="10317"/>
        <v>0</v>
      </c>
      <c r="K2298" s="166">
        <f t="shared" ref="K2298:U2298" si="10550">ROUND((J2105+K2105)/2,2)</f>
        <v>0</v>
      </c>
      <c r="L2298" s="166">
        <f t="shared" si="10550"/>
        <v>0</v>
      </c>
      <c r="M2298" s="166">
        <f t="shared" si="10550"/>
        <v>0</v>
      </c>
      <c r="N2298" s="166">
        <f t="shared" si="10550"/>
        <v>0</v>
      </c>
      <c r="O2298" s="166">
        <f t="shared" si="10550"/>
        <v>0</v>
      </c>
      <c r="P2298" s="166">
        <f t="shared" si="10550"/>
        <v>0</v>
      </c>
      <c r="Q2298" s="166">
        <f t="shared" si="10550"/>
        <v>0</v>
      </c>
      <c r="R2298" s="166">
        <f t="shared" si="10550"/>
        <v>0</v>
      </c>
      <c r="S2298" s="166">
        <f t="shared" si="10550"/>
        <v>302.39</v>
      </c>
      <c r="T2298" s="166">
        <f t="shared" si="10550"/>
        <v>14748.54</v>
      </c>
      <c r="U2298" s="166">
        <f t="shared" si="10550"/>
        <v>42034.98</v>
      </c>
      <c r="V2298" s="198">
        <f t="shared" si="10086"/>
        <v>57085.91</v>
      </c>
      <c r="W2298" s="166">
        <f t="shared" si="10330"/>
        <v>82833.41</v>
      </c>
      <c r="X2298" s="166">
        <f t="shared" ref="X2298:AH2298" si="10551">ROUND((W2105+X2105)/2,2)</f>
        <v>244829.19</v>
      </c>
      <c r="Y2298" s="166">
        <f t="shared" si="10551"/>
        <v>509760.39</v>
      </c>
      <c r="Z2298" s="166">
        <f t="shared" si="10551"/>
        <v>684107.95</v>
      </c>
      <c r="AA2298" s="166">
        <f t="shared" si="10551"/>
        <v>805777.06</v>
      </c>
      <c r="AB2298" s="166">
        <f t="shared" si="10551"/>
        <v>906536.62</v>
      </c>
      <c r="AC2298" s="166">
        <f t="shared" si="10551"/>
        <v>932807.51</v>
      </c>
      <c r="AD2298" s="166">
        <f t="shared" si="10551"/>
        <v>940783.06</v>
      </c>
      <c r="AE2298" s="166">
        <f t="shared" si="10551"/>
        <v>951944.36</v>
      </c>
      <c r="AF2298" s="166">
        <f t="shared" si="10551"/>
        <v>962228.23</v>
      </c>
      <c r="AG2298" s="166">
        <f t="shared" si="10551"/>
        <v>964805.92</v>
      </c>
      <c r="AH2298" s="166">
        <f t="shared" si="10551"/>
        <v>964085.6</v>
      </c>
      <c r="AI2298" s="198">
        <f t="shared" si="10089"/>
        <v>8950499.2999999989</v>
      </c>
      <c r="AJ2298" s="166">
        <f t="shared" si="10101"/>
        <v>963503.03</v>
      </c>
      <c r="AK2298" s="166">
        <f t="shared" si="10102"/>
        <v>961585.76</v>
      </c>
      <c r="AL2298" s="166">
        <f t="shared" ref="AL2298:AU2298" si="10552">ROUND((AK2105+AL2105)/2,2)</f>
        <v>959668.48</v>
      </c>
      <c r="AM2298" s="166">
        <f t="shared" si="10552"/>
        <v>957751.21</v>
      </c>
      <c r="AN2298" s="166">
        <f t="shared" si="10552"/>
        <v>955833.93</v>
      </c>
      <c r="AO2298" s="166">
        <f t="shared" si="10552"/>
        <v>953916.66</v>
      </c>
      <c r="AP2298" s="166">
        <f t="shared" si="10552"/>
        <v>951999.38</v>
      </c>
      <c r="AQ2298" s="166">
        <f t="shared" si="10552"/>
        <v>950082.11</v>
      </c>
      <c r="AR2298" s="166">
        <f t="shared" si="10552"/>
        <v>948164.83</v>
      </c>
      <c r="AS2298" s="166">
        <f t="shared" si="10552"/>
        <v>946247.56</v>
      </c>
      <c r="AT2298" s="166">
        <f t="shared" si="10552"/>
        <v>944330.28</v>
      </c>
      <c r="AU2298" s="166">
        <f t="shared" si="10552"/>
        <v>942413.01</v>
      </c>
      <c r="AV2298" s="198">
        <f t="shared" si="10093"/>
        <v>11435496.24</v>
      </c>
      <c r="AW2298" s="166">
        <f t="shared" si="10345"/>
        <v>965495.73</v>
      </c>
      <c r="AX2298" s="166">
        <f t="shared" ref="AX2298:BH2298" si="10553">ROUND((AW2105+AX2105)/2,2)</f>
        <v>988532.21</v>
      </c>
      <c r="AY2298" s="166">
        <f t="shared" si="10553"/>
        <v>986522.44</v>
      </c>
      <c r="AZ2298" s="166">
        <f t="shared" si="10553"/>
        <v>984512.67</v>
      </c>
      <c r="BA2298" s="166">
        <f t="shared" si="10553"/>
        <v>982502.91</v>
      </c>
      <c r="BB2298" s="166">
        <f t="shared" si="10553"/>
        <v>980493.14</v>
      </c>
      <c r="BC2298" s="166">
        <f t="shared" si="10553"/>
        <v>1028483.37</v>
      </c>
      <c r="BD2298" s="166">
        <f t="shared" si="10553"/>
        <v>1176381.1000000001</v>
      </c>
      <c r="BE2298" s="166">
        <f t="shared" si="10553"/>
        <v>1374001.33</v>
      </c>
      <c r="BF2298" s="166">
        <f t="shared" si="10553"/>
        <v>1621251.56</v>
      </c>
      <c r="BG2298" s="166">
        <f t="shared" si="10553"/>
        <v>1943039.28</v>
      </c>
      <c r="BH2298" s="166">
        <f t="shared" si="10553"/>
        <v>2198032.7599999998</v>
      </c>
      <c r="BI2298" s="198">
        <f t="shared" si="10096"/>
        <v>15229248.5</v>
      </c>
    </row>
    <row r="2299" spans="1:61" ht="15.75" outlineLevel="1" x14ac:dyDescent="0.25">
      <c r="A2299" s="2">
        <f t="shared" si="10468"/>
        <v>13</v>
      </c>
      <c r="B2299" s="86" t="str">
        <f t="shared" si="10468"/>
        <v>PRE-09740</v>
      </c>
      <c r="C2299" s="86" t="str">
        <f t="shared" si="10468"/>
        <v>SPP FH - Pine Lake N 13633</v>
      </c>
      <c r="D2299" s="2" t="str">
        <f t="shared" si="10468"/>
        <v>PRE-09740.2</v>
      </c>
      <c r="E2299" s="141" t="str">
        <f t="shared" si="10468"/>
        <v>SPP FH - Pine Lake N 13633 -S&amp;E/R&amp;C</v>
      </c>
      <c r="I2299" s="178">
        <v>0</v>
      </c>
      <c r="J2299" s="166">
        <f t="shared" si="10317"/>
        <v>0</v>
      </c>
      <c r="K2299" s="166">
        <f t="shared" ref="K2299:U2299" si="10554">ROUND((J2106+K2106)/2,2)</f>
        <v>0</v>
      </c>
      <c r="L2299" s="166">
        <f t="shared" si="10554"/>
        <v>0</v>
      </c>
      <c r="M2299" s="166">
        <f t="shared" si="10554"/>
        <v>0</v>
      </c>
      <c r="N2299" s="166">
        <f t="shared" si="10554"/>
        <v>0</v>
      </c>
      <c r="O2299" s="166">
        <f t="shared" si="10554"/>
        <v>0</v>
      </c>
      <c r="P2299" s="166">
        <f t="shared" si="10554"/>
        <v>0</v>
      </c>
      <c r="Q2299" s="166">
        <f t="shared" si="10554"/>
        <v>0</v>
      </c>
      <c r="R2299" s="166">
        <f t="shared" si="10554"/>
        <v>0</v>
      </c>
      <c r="S2299" s="166">
        <f t="shared" si="10554"/>
        <v>5343.83</v>
      </c>
      <c r="T2299" s="166">
        <f t="shared" si="10554"/>
        <v>17847.11</v>
      </c>
      <c r="U2299" s="166">
        <f t="shared" si="10554"/>
        <v>29170.43</v>
      </c>
      <c r="V2299" s="198">
        <f t="shared" ref="V2299:V2300" si="10555">SUM(J2299:U2299)</f>
        <v>52361.37</v>
      </c>
      <c r="W2299" s="166">
        <f t="shared" si="10330"/>
        <v>31451.67</v>
      </c>
      <c r="X2299" s="166">
        <f t="shared" ref="X2299:AH2299" si="10556">ROUND((W2106+X2106)/2,2)</f>
        <v>74877.77</v>
      </c>
      <c r="Y2299" s="166">
        <f t="shared" si="10556"/>
        <v>119452.25</v>
      </c>
      <c r="Z2299" s="166">
        <f t="shared" si="10556"/>
        <v>118785.02</v>
      </c>
      <c r="AA2299" s="166">
        <f t="shared" si="10556"/>
        <v>118852.05</v>
      </c>
      <c r="AB2299" s="166">
        <f t="shared" si="10556"/>
        <v>118852.05</v>
      </c>
      <c r="AC2299" s="166">
        <f t="shared" si="10556"/>
        <v>118852.05</v>
      </c>
      <c r="AD2299" s="166">
        <f t="shared" si="10556"/>
        <v>118754.7</v>
      </c>
      <c r="AE2299" s="166">
        <f t="shared" si="10556"/>
        <v>118559.99</v>
      </c>
      <c r="AF2299" s="166">
        <f t="shared" si="10556"/>
        <v>118365.28</v>
      </c>
      <c r="AG2299" s="166">
        <f t="shared" si="10556"/>
        <v>118170.57</v>
      </c>
      <c r="AH2299" s="166">
        <f t="shared" si="10556"/>
        <v>117975.86</v>
      </c>
      <c r="AI2299" s="198">
        <f t="shared" ref="AI2299:AI2300" si="10557">SUM(W2299:AH2299)</f>
        <v>1292949.2600000002</v>
      </c>
      <c r="AJ2299" s="166">
        <f t="shared" si="10101"/>
        <v>117777.1</v>
      </c>
      <c r="AK2299" s="166">
        <f t="shared" si="10102"/>
        <v>117574.27</v>
      </c>
      <c r="AL2299" s="166">
        <f t="shared" ref="AL2299:AU2299" si="10558">ROUND((AK2106+AL2106)/2,2)</f>
        <v>117371.44</v>
      </c>
      <c r="AM2299" s="166">
        <f t="shared" si="10558"/>
        <v>117168.62</v>
      </c>
      <c r="AN2299" s="166">
        <f t="shared" si="10558"/>
        <v>116965.79</v>
      </c>
      <c r="AO2299" s="166">
        <f t="shared" si="10558"/>
        <v>116762.96</v>
      </c>
      <c r="AP2299" s="166">
        <f t="shared" si="10558"/>
        <v>116560.14</v>
      </c>
      <c r="AQ2299" s="166">
        <f t="shared" si="10558"/>
        <v>116357.31</v>
      </c>
      <c r="AR2299" s="166">
        <f t="shared" si="10558"/>
        <v>116154.48</v>
      </c>
      <c r="AS2299" s="166">
        <f t="shared" si="10558"/>
        <v>115951.66</v>
      </c>
      <c r="AT2299" s="166">
        <f t="shared" si="10558"/>
        <v>115748.83</v>
      </c>
      <c r="AU2299" s="166">
        <f t="shared" si="10558"/>
        <v>115546.01</v>
      </c>
      <c r="AV2299" s="198">
        <f t="shared" ref="AV2299:AV2300" si="10559">SUM(AJ2299:AU2299)</f>
        <v>1399938.6099999999</v>
      </c>
      <c r="AW2299" s="166">
        <f t="shared" si="10345"/>
        <v>115343.18</v>
      </c>
      <c r="AX2299" s="166">
        <f t="shared" ref="AX2299:BH2299" si="10560">ROUND((AW2106+AX2106)/2,2)</f>
        <v>115140.35</v>
      </c>
      <c r="AY2299" s="166">
        <f t="shared" si="10560"/>
        <v>114937.53</v>
      </c>
      <c r="AZ2299" s="166">
        <f t="shared" si="10560"/>
        <v>114734.7</v>
      </c>
      <c r="BA2299" s="166">
        <f t="shared" si="10560"/>
        <v>114531.87</v>
      </c>
      <c r="BB2299" s="166">
        <f t="shared" si="10560"/>
        <v>114329.05</v>
      </c>
      <c r="BC2299" s="166">
        <f t="shared" si="10560"/>
        <v>114126.22</v>
      </c>
      <c r="BD2299" s="166">
        <f t="shared" si="10560"/>
        <v>113923.39</v>
      </c>
      <c r="BE2299" s="166">
        <f t="shared" si="10560"/>
        <v>113720.57</v>
      </c>
      <c r="BF2299" s="166">
        <f t="shared" si="10560"/>
        <v>113517.74</v>
      </c>
      <c r="BG2299" s="166">
        <f t="shared" si="10560"/>
        <v>113314.91</v>
      </c>
      <c r="BH2299" s="166">
        <f t="shared" si="10560"/>
        <v>113112.09</v>
      </c>
      <c r="BI2299" s="198">
        <f t="shared" si="10096"/>
        <v>1370731.6</v>
      </c>
    </row>
    <row r="2300" spans="1:61" ht="15.75" outlineLevel="1" x14ac:dyDescent="0.25">
      <c r="A2300" s="2">
        <f t="shared" si="10468"/>
        <v>13</v>
      </c>
      <c r="B2300" s="86" t="str">
        <f t="shared" si="10468"/>
        <v>PRE-09740</v>
      </c>
      <c r="C2300" s="86" t="str">
        <f t="shared" si="10468"/>
        <v>SPP FH - Pine Lake N 13633</v>
      </c>
      <c r="D2300" s="2" t="str">
        <f t="shared" si="10468"/>
        <v>A2770874</v>
      </c>
      <c r="E2300" s="141" t="str">
        <f t="shared" si="10468"/>
        <v>SPP FH - Pine Lake 13633 - R&amp;C</v>
      </c>
      <c r="I2300" s="178">
        <v>0</v>
      </c>
      <c r="J2300" s="166">
        <f t="shared" si="10317"/>
        <v>0</v>
      </c>
      <c r="K2300" s="166">
        <f t="shared" ref="K2300:U2300" si="10561">ROUND((J2107+K2107)/2,2)</f>
        <v>0</v>
      </c>
      <c r="L2300" s="166">
        <f t="shared" si="10561"/>
        <v>0</v>
      </c>
      <c r="M2300" s="166">
        <f t="shared" si="10561"/>
        <v>0</v>
      </c>
      <c r="N2300" s="166">
        <f t="shared" si="10561"/>
        <v>0</v>
      </c>
      <c r="O2300" s="166">
        <f t="shared" si="10561"/>
        <v>0</v>
      </c>
      <c r="P2300" s="166">
        <f t="shared" si="10561"/>
        <v>0</v>
      </c>
      <c r="Q2300" s="166">
        <f t="shared" si="10561"/>
        <v>0</v>
      </c>
      <c r="R2300" s="166">
        <f t="shared" si="10561"/>
        <v>0</v>
      </c>
      <c r="S2300" s="166">
        <f t="shared" si="10561"/>
        <v>0</v>
      </c>
      <c r="T2300" s="166">
        <f t="shared" si="10561"/>
        <v>0</v>
      </c>
      <c r="U2300" s="166">
        <f t="shared" si="10561"/>
        <v>0</v>
      </c>
      <c r="V2300" s="198">
        <f t="shared" si="10555"/>
        <v>0</v>
      </c>
      <c r="W2300" s="166">
        <f t="shared" si="10330"/>
        <v>0</v>
      </c>
      <c r="X2300" s="166">
        <f t="shared" ref="X2300:AH2300" si="10562">ROUND((W2107+X2107)/2,2)</f>
        <v>572.6</v>
      </c>
      <c r="Y2300" s="166">
        <f t="shared" si="10562"/>
        <v>1145.2</v>
      </c>
      <c r="Z2300" s="166">
        <f t="shared" si="10562"/>
        <v>1145.2</v>
      </c>
      <c r="AA2300" s="166">
        <f t="shared" si="10562"/>
        <v>1145.2</v>
      </c>
      <c r="AB2300" s="166">
        <f t="shared" si="10562"/>
        <v>1145.2</v>
      </c>
      <c r="AC2300" s="166">
        <f t="shared" si="10562"/>
        <v>1144.06</v>
      </c>
      <c r="AD2300" s="166">
        <f t="shared" si="10562"/>
        <v>1141.77</v>
      </c>
      <c r="AE2300" s="166">
        <f t="shared" si="10562"/>
        <v>1139.48</v>
      </c>
      <c r="AF2300" s="166">
        <f t="shared" si="10562"/>
        <v>1137.19</v>
      </c>
      <c r="AG2300" s="166">
        <f t="shared" si="10562"/>
        <v>1134.9000000000001</v>
      </c>
      <c r="AH2300" s="166">
        <f t="shared" si="10562"/>
        <v>1133.1099999999999</v>
      </c>
      <c r="AI2300" s="198">
        <f t="shared" si="10557"/>
        <v>11983.91</v>
      </c>
      <c r="AJ2300" s="166">
        <f t="shared" si="10101"/>
        <v>1131.79</v>
      </c>
      <c r="AK2300" s="166">
        <f t="shared" si="10102"/>
        <v>1130.44</v>
      </c>
      <c r="AL2300" s="166">
        <f t="shared" ref="AL2300:AU2300" si="10563">ROUND((AK2107+AL2107)/2,2)</f>
        <v>1129.0899999999999</v>
      </c>
      <c r="AM2300" s="166">
        <f t="shared" si="10563"/>
        <v>1127.74</v>
      </c>
      <c r="AN2300" s="166">
        <f t="shared" si="10563"/>
        <v>1126.3900000000001</v>
      </c>
      <c r="AO2300" s="166">
        <f t="shared" si="10563"/>
        <v>1125.04</v>
      </c>
      <c r="AP2300" s="166">
        <f t="shared" si="10563"/>
        <v>1123.7</v>
      </c>
      <c r="AQ2300" s="166">
        <f t="shared" si="10563"/>
        <v>1122.3499999999999</v>
      </c>
      <c r="AR2300" s="166">
        <f t="shared" si="10563"/>
        <v>1121</v>
      </c>
      <c r="AS2300" s="166">
        <f t="shared" si="10563"/>
        <v>1119.6500000000001</v>
      </c>
      <c r="AT2300" s="166">
        <f t="shared" si="10563"/>
        <v>1118.3</v>
      </c>
      <c r="AU2300" s="166">
        <f t="shared" si="10563"/>
        <v>1116.95</v>
      </c>
      <c r="AV2300" s="198">
        <f t="shared" si="10559"/>
        <v>13492.439999999999</v>
      </c>
      <c r="AW2300" s="166">
        <f t="shared" si="10345"/>
        <v>1115.6099999999999</v>
      </c>
      <c r="AX2300" s="166">
        <f t="shared" ref="AX2300:BH2300" si="10564">ROUND((AW2107+AX2107)/2,2)</f>
        <v>1114.26</v>
      </c>
      <c r="AY2300" s="166">
        <f t="shared" si="10564"/>
        <v>1112.9100000000001</v>
      </c>
      <c r="AZ2300" s="166">
        <f t="shared" si="10564"/>
        <v>1111.56</v>
      </c>
      <c r="BA2300" s="166">
        <f t="shared" si="10564"/>
        <v>1110.21</v>
      </c>
      <c r="BB2300" s="166">
        <f t="shared" si="10564"/>
        <v>1108.8599999999999</v>
      </c>
      <c r="BC2300" s="166">
        <f t="shared" si="10564"/>
        <v>1107.52</v>
      </c>
      <c r="BD2300" s="166">
        <f t="shared" si="10564"/>
        <v>1106.17</v>
      </c>
      <c r="BE2300" s="166">
        <f t="shared" si="10564"/>
        <v>1104.82</v>
      </c>
      <c r="BF2300" s="166">
        <f t="shared" si="10564"/>
        <v>1103.47</v>
      </c>
      <c r="BG2300" s="166">
        <f t="shared" si="10564"/>
        <v>1102.1199999999999</v>
      </c>
      <c r="BH2300" s="166">
        <f t="shared" si="10564"/>
        <v>1100.77</v>
      </c>
      <c r="BI2300" s="198">
        <f t="shared" si="10096"/>
        <v>13298.279999999999</v>
      </c>
    </row>
    <row r="2301" spans="1:61" ht="15.75" outlineLevel="1" x14ac:dyDescent="0.25">
      <c r="A2301" s="2">
        <f t="shared" si="10468"/>
        <v>13</v>
      </c>
      <c r="B2301" s="86" t="str">
        <f t="shared" si="10468"/>
        <v>PRE-09740</v>
      </c>
      <c r="C2301" s="86" t="str">
        <f t="shared" si="10468"/>
        <v>SPP FH - Pine Lake N 13633</v>
      </c>
      <c r="D2301" s="2" t="str">
        <f t="shared" si="10468"/>
        <v>A2775269</v>
      </c>
      <c r="E2301" s="141" t="str">
        <f t="shared" si="10468"/>
        <v>PINE LAKE 13633 OCRs - 4 TAV</v>
      </c>
      <c r="I2301" s="178">
        <v>0</v>
      </c>
      <c r="J2301" s="166">
        <f t="shared" si="10317"/>
        <v>0</v>
      </c>
      <c r="K2301" s="166">
        <f t="shared" ref="K2301:U2301" si="10565">ROUND((J2108+K2108)/2,2)</f>
        <v>0</v>
      </c>
      <c r="L2301" s="166">
        <f t="shared" si="10565"/>
        <v>0</v>
      </c>
      <c r="M2301" s="166">
        <f t="shared" si="10565"/>
        <v>0</v>
      </c>
      <c r="N2301" s="166">
        <f t="shared" si="10565"/>
        <v>0</v>
      </c>
      <c r="O2301" s="166">
        <f t="shared" si="10565"/>
        <v>0</v>
      </c>
      <c r="P2301" s="166">
        <f t="shared" si="10565"/>
        <v>0</v>
      </c>
      <c r="Q2301" s="166">
        <f t="shared" si="10565"/>
        <v>0</v>
      </c>
      <c r="R2301" s="166">
        <f t="shared" si="10565"/>
        <v>0</v>
      </c>
      <c r="S2301" s="166">
        <f t="shared" si="10565"/>
        <v>0</v>
      </c>
      <c r="T2301" s="166">
        <f t="shared" si="10565"/>
        <v>0</v>
      </c>
      <c r="U2301" s="166">
        <f t="shared" si="10565"/>
        <v>0</v>
      </c>
      <c r="V2301" s="198">
        <f t="shared" ref="V2301" si="10566">SUM(J2301:U2301)</f>
        <v>0</v>
      </c>
      <c r="W2301" s="166">
        <f t="shared" si="10330"/>
        <v>0</v>
      </c>
      <c r="X2301" s="166">
        <f t="shared" ref="X2301:AH2301" si="10567">ROUND((W2108+X2108)/2,2)</f>
        <v>0</v>
      </c>
      <c r="Y2301" s="166">
        <f t="shared" si="10567"/>
        <v>0</v>
      </c>
      <c r="Z2301" s="166">
        <f t="shared" si="10567"/>
        <v>5825.3</v>
      </c>
      <c r="AA2301" s="166">
        <f t="shared" si="10567"/>
        <v>14331.3</v>
      </c>
      <c r="AB2301" s="166">
        <f t="shared" si="10567"/>
        <v>17011.990000000002</v>
      </c>
      <c r="AC2301" s="166">
        <f t="shared" si="10567"/>
        <v>17011.990000000002</v>
      </c>
      <c r="AD2301" s="166">
        <f t="shared" si="10567"/>
        <v>16910.63</v>
      </c>
      <c r="AE2301" s="166">
        <f t="shared" si="10567"/>
        <v>16707.900000000001</v>
      </c>
      <c r="AF2301" s="166">
        <f t="shared" si="10567"/>
        <v>16505.169999999998</v>
      </c>
      <c r="AG2301" s="166">
        <f t="shared" si="10567"/>
        <v>16302.44</v>
      </c>
      <c r="AH2301" s="166">
        <f t="shared" si="10567"/>
        <v>16099.71</v>
      </c>
      <c r="AI2301" s="198">
        <f t="shared" ref="AI2301" si="10568">SUM(W2301:AH2301)</f>
        <v>136706.43000000002</v>
      </c>
      <c r="AJ2301" s="166">
        <f t="shared" si="10101"/>
        <v>15896.98</v>
      </c>
      <c r="AK2301" s="166">
        <f t="shared" si="10102"/>
        <v>15694.25</v>
      </c>
      <c r="AL2301" s="166">
        <f t="shared" ref="AL2301:AU2301" si="10569">ROUND((AK2108+AL2108)/2,2)</f>
        <v>15491.52</v>
      </c>
      <c r="AM2301" s="166">
        <f t="shared" si="10569"/>
        <v>15288.79</v>
      </c>
      <c r="AN2301" s="166">
        <f t="shared" si="10569"/>
        <v>15086.06</v>
      </c>
      <c r="AO2301" s="166">
        <f t="shared" si="10569"/>
        <v>14883.33</v>
      </c>
      <c r="AP2301" s="166">
        <f t="shared" si="10569"/>
        <v>14680.6</v>
      </c>
      <c r="AQ2301" s="166">
        <f t="shared" si="10569"/>
        <v>14477.87</v>
      </c>
      <c r="AR2301" s="166">
        <f t="shared" si="10569"/>
        <v>14275.14</v>
      </c>
      <c r="AS2301" s="166">
        <f t="shared" si="10569"/>
        <v>14072.41</v>
      </c>
      <c r="AT2301" s="166">
        <f t="shared" si="10569"/>
        <v>13869.68</v>
      </c>
      <c r="AU2301" s="166">
        <f t="shared" si="10569"/>
        <v>13666.95</v>
      </c>
      <c r="AV2301" s="198">
        <f t="shared" ref="AV2301" si="10570">SUM(AJ2301:AU2301)</f>
        <v>177383.58000000002</v>
      </c>
      <c r="AW2301" s="166">
        <f t="shared" si="10345"/>
        <v>13464.22</v>
      </c>
      <c r="AX2301" s="166">
        <f t="shared" ref="AX2301:BH2301" si="10571">ROUND((AW2108+AX2108)/2,2)</f>
        <v>13261.49</v>
      </c>
      <c r="AY2301" s="166">
        <f t="shared" si="10571"/>
        <v>13058.76</v>
      </c>
      <c r="AZ2301" s="166">
        <f t="shared" si="10571"/>
        <v>12856.03</v>
      </c>
      <c r="BA2301" s="166">
        <f t="shared" si="10571"/>
        <v>12653.3</v>
      </c>
      <c r="BB2301" s="166">
        <f t="shared" si="10571"/>
        <v>12450.57</v>
      </c>
      <c r="BC2301" s="166">
        <f t="shared" si="10571"/>
        <v>12247.84</v>
      </c>
      <c r="BD2301" s="166">
        <f t="shared" si="10571"/>
        <v>12045.11</v>
      </c>
      <c r="BE2301" s="166">
        <f t="shared" si="10571"/>
        <v>11842.38</v>
      </c>
      <c r="BF2301" s="166">
        <f t="shared" si="10571"/>
        <v>11639.65</v>
      </c>
      <c r="BG2301" s="166">
        <f t="shared" si="10571"/>
        <v>11436.92</v>
      </c>
      <c r="BH2301" s="166">
        <f t="shared" si="10571"/>
        <v>11234.19</v>
      </c>
      <c r="BI2301" s="198">
        <f t="shared" si="10096"/>
        <v>148190.46</v>
      </c>
    </row>
    <row r="2302" spans="1:61" ht="15.75" outlineLevel="1" x14ac:dyDescent="0.25">
      <c r="A2302" s="2">
        <f t="shared" si="10468"/>
        <v>14</v>
      </c>
      <c r="B2302" s="86" t="str">
        <f t="shared" si="10468"/>
        <v>PRE-10057</v>
      </c>
      <c r="C2302" s="86" t="str">
        <f t="shared" si="10468"/>
        <v>SPP FH - Hopewell 13148</v>
      </c>
      <c r="D2302" s="2" t="str">
        <f t="shared" si="10468"/>
        <v>PRE-10057.2</v>
      </c>
      <c r="E2302" s="141" t="str">
        <f t="shared" si="10468"/>
        <v>SPP FH - Hopewell 13148 - S&amp;E/R&amp;C</v>
      </c>
      <c r="I2302" s="178">
        <v>0</v>
      </c>
      <c r="J2302" s="166">
        <f t="shared" si="10317"/>
        <v>0</v>
      </c>
      <c r="K2302" s="166">
        <f t="shared" ref="K2302:U2302" si="10572">ROUND((J2109+K2109)/2,2)</f>
        <v>0</v>
      </c>
      <c r="L2302" s="166">
        <f t="shared" si="10572"/>
        <v>0</v>
      </c>
      <c r="M2302" s="166">
        <f t="shared" si="10572"/>
        <v>0</v>
      </c>
      <c r="N2302" s="166">
        <f t="shared" si="10572"/>
        <v>0</v>
      </c>
      <c r="O2302" s="166">
        <f t="shared" si="10572"/>
        <v>0</v>
      </c>
      <c r="P2302" s="166">
        <f t="shared" si="10572"/>
        <v>0</v>
      </c>
      <c r="Q2302" s="166">
        <f t="shared" si="10572"/>
        <v>0</v>
      </c>
      <c r="R2302" s="166">
        <f t="shared" si="10572"/>
        <v>0</v>
      </c>
      <c r="S2302" s="166">
        <f t="shared" si="10572"/>
        <v>0</v>
      </c>
      <c r="T2302" s="166">
        <f t="shared" si="10572"/>
        <v>0</v>
      </c>
      <c r="U2302" s="166">
        <f t="shared" si="10572"/>
        <v>0</v>
      </c>
      <c r="V2302" s="198">
        <f t="shared" si="10086"/>
        <v>0</v>
      </c>
      <c r="W2302" s="166">
        <f t="shared" si="10330"/>
        <v>0</v>
      </c>
      <c r="X2302" s="166">
        <f t="shared" ref="X2302:AH2302" si="10573">ROUND((W2109+X2109)/2,2)</f>
        <v>0</v>
      </c>
      <c r="Y2302" s="166">
        <f t="shared" si="10573"/>
        <v>0</v>
      </c>
      <c r="Z2302" s="166">
        <f t="shared" si="10573"/>
        <v>0</v>
      </c>
      <c r="AA2302" s="166">
        <f t="shared" si="10573"/>
        <v>0</v>
      </c>
      <c r="AB2302" s="166">
        <f t="shared" si="10573"/>
        <v>0</v>
      </c>
      <c r="AC2302" s="166">
        <f t="shared" si="10573"/>
        <v>0</v>
      </c>
      <c r="AD2302" s="166">
        <f t="shared" si="10573"/>
        <v>0</v>
      </c>
      <c r="AE2302" s="166">
        <f t="shared" si="10573"/>
        <v>0</v>
      </c>
      <c r="AF2302" s="166">
        <f t="shared" si="10573"/>
        <v>0</v>
      </c>
      <c r="AG2302" s="166">
        <f t="shared" si="10573"/>
        <v>14746.53</v>
      </c>
      <c r="AH2302" s="166">
        <f t="shared" si="10573"/>
        <v>32593.61</v>
      </c>
      <c r="AI2302" s="198">
        <f t="shared" si="10089"/>
        <v>47340.14</v>
      </c>
      <c r="AJ2302" s="166">
        <f t="shared" si="10101"/>
        <v>35694.15</v>
      </c>
      <c r="AK2302" s="166">
        <f t="shared" si="10102"/>
        <v>35694.15</v>
      </c>
      <c r="AL2302" s="166">
        <f t="shared" ref="AL2302:AU2302" si="10574">ROUND((AK2109+AL2109)/2,2)</f>
        <v>281203.53000000003</v>
      </c>
      <c r="AM2302" s="166">
        <f t="shared" si="10574"/>
        <v>890749.86</v>
      </c>
      <c r="AN2302" s="166">
        <f t="shared" si="10574"/>
        <v>1254786.81</v>
      </c>
      <c r="AO2302" s="166">
        <f t="shared" si="10574"/>
        <v>1254786.81</v>
      </c>
      <c r="AP2302" s="166">
        <f t="shared" si="10574"/>
        <v>1254786.81</v>
      </c>
      <c r="AQ2302" s="166">
        <f t="shared" si="10574"/>
        <v>1253626.1299999999</v>
      </c>
      <c r="AR2302" s="166">
        <f t="shared" si="10574"/>
        <v>1251304.77</v>
      </c>
      <c r="AS2302" s="166">
        <f t="shared" si="10574"/>
        <v>1248983.4099999999</v>
      </c>
      <c r="AT2302" s="166">
        <f t="shared" si="10574"/>
        <v>1246662.05</v>
      </c>
      <c r="AU2302" s="166">
        <f t="shared" si="10574"/>
        <v>1244340.69</v>
      </c>
      <c r="AV2302" s="198">
        <f t="shared" si="10093"/>
        <v>11252619.17</v>
      </c>
      <c r="AW2302" s="166">
        <f t="shared" si="10345"/>
        <v>1242019.33</v>
      </c>
      <c r="AX2302" s="166">
        <f t="shared" ref="AX2302:BH2302" si="10575">ROUND((AW2109+AX2109)/2,2)</f>
        <v>1239697.97</v>
      </c>
      <c r="AY2302" s="166">
        <f t="shared" si="10575"/>
        <v>1237376.6100000001</v>
      </c>
      <c r="AZ2302" s="166">
        <f t="shared" si="10575"/>
        <v>1235055.25</v>
      </c>
      <c r="BA2302" s="166">
        <f t="shared" si="10575"/>
        <v>1232733.8899999999</v>
      </c>
      <c r="BB2302" s="166">
        <f t="shared" si="10575"/>
        <v>1230412.53</v>
      </c>
      <c r="BC2302" s="166">
        <f t="shared" si="10575"/>
        <v>1228091.17</v>
      </c>
      <c r="BD2302" s="166">
        <f t="shared" si="10575"/>
        <v>1225769.81</v>
      </c>
      <c r="BE2302" s="166">
        <f t="shared" si="10575"/>
        <v>1223448.46</v>
      </c>
      <c r="BF2302" s="166">
        <f t="shared" si="10575"/>
        <v>1221127.1000000001</v>
      </c>
      <c r="BG2302" s="166">
        <f t="shared" si="10575"/>
        <v>1218805.74</v>
      </c>
      <c r="BH2302" s="166">
        <f t="shared" si="10575"/>
        <v>1216484.3799999999</v>
      </c>
      <c r="BI2302" s="198">
        <f t="shared" si="10096"/>
        <v>14751022.239999998</v>
      </c>
    </row>
    <row r="2303" spans="1:61" ht="15.75" outlineLevel="1" x14ac:dyDescent="0.25">
      <c r="A2303" s="2">
        <f t="shared" ref="A2303:E2312" si="10576">A2110</f>
        <v>15</v>
      </c>
      <c r="B2303" s="86" t="str">
        <f t="shared" si="10576"/>
        <v>PRE-10058</v>
      </c>
      <c r="C2303" s="86" t="str">
        <f t="shared" si="10576"/>
        <v>SPP FH - 14th St 13048</v>
      </c>
      <c r="D2303" s="2" t="str">
        <f t="shared" si="10576"/>
        <v>PRE-10058.1</v>
      </c>
      <c r="E2303" s="141" t="str">
        <f t="shared" si="10576"/>
        <v>SPP FH - 14th St 13048 - OH</v>
      </c>
      <c r="I2303" s="178">
        <v>0</v>
      </c>
      <c r="J2303" s="166">
        <f t="shared" si="10317"/>
        <v>0</v>
      </c>
      <c r="K2303" s="166">
        <f t="shared" ref="K2303:U2303" si="10577">ROUND((J2110+K2110)/2,2)</f>
        <v>0</v>
      </c>
      <c r="L2303" s="166">
        <f t="shared" si="10577"/>
        <v>0</v>
      </c>
      <c r="M2303" s="166">
        <f t="shared" si="10577"/>
        <v>0</v>
      </c>
      <c r="N2303" s="166">
        <f t="shared" si="10577"/>
        <v>0</v>
      </c>
      <c r="O2303" s="166">
        <f t="shared" si="10577"/>
        <v>0</v>
      </c>
      <c r="P2303" s="166">
        <f t="shared" si="10577"/>
        <v>0</v>
      </c>
      <c r="Q2303" s="166">
        <f t="shared" si="10577"/>
        <v>0</v>
      </c>
      <c r="R2303" s="166">
        <f t="shared" si="10577"/>
        <v>0</v>
      </c>
      <c r="S2303" s="166">
        <f t="shared" si="10577"/>
        <v>0</v>
      </c>
      <c r="T2303" s="166">
        <f t="shared" si="10577"/>
        <v>0</v>
      </c>
      <c r="U2303" s="166">
        <f t="shared" si="10577"/>
        <v>0</v>
      </c>
      <c r="V2303" s="198">
        <f t="shared" si="10086"/>
        <v>0</v>
      </c>
      <c r="W2303" s="166">
        <f t="shared" si="10330"/>
        <v>0</v>
      </c>
      <c r="X2303" s="166">
        <f t="shared" ref="X2303:AH2303" si="10578">ROUND((W2110+X2110)/2,2)</f>
        <v>0</v>
      </c>
      <c r="Y2303" s="166">
        <f t="shared" si="10578"/>
        <v>0</v>
      </c>
      <c r="Z2303" s="166">
        <f t="shared" si="10578"/>
        <v>0</v>
      </c>
      <c r="AA2303" s="166">
        <f t="shared" si="10578"/>
        <v>0</v>
      </c>
      <c r="AB2303" s="166">
        <f t="shared" si="10578"/>
        <v>0</v>
      </c>
      <c r="AC2303" s="166">
        <f t="shared" si="10578"/>
        <v>0</v>
      </c>
      <c r="AD2303" s="166">
        <f t="shared" si="10578"/>
        <v>0</v>
      </c>
      <c r="AE2303" s="166">
        <f t="shared" si="10578"/>
        <v>0</v>
      </c>
      <c r="AF2303" s="166">
        <f t="shared" si="10578"/>
        <v>0</v>
      </c>
      <c r="AG2303" s="166">
        <f t="shared" si="10578"/>
        <v>0</v>
      </c>
      <c r="AH2303" s="166">
        <f t="shared" si="10578"/>
        <v>1925.17</v>
      </c>
      <c r="AI2303" s="198">
        <f t="shared" si="10089"/>
        <v>1925.17</v>
      </c>
      <c r="AJ2303" s="166">
        <f t="shared" si="10101"/>
        <v>3850.33</v>
      </c>
      <c r="AK2303" s="166">
        <f t="shared" si="10102"/>
        <v>3850.33</v>
      </c>
      <c r="AL2303" s="166">
        <f t="shared" ref="AL2303:AU2303" si="10579">ROUND((AK2110+AL2110)/2,2)</f>
        <v>359280.27</v>
      </c>
      <c r="AM2303" s="166">
        <f t="shared" si="10579"/>
        <v>787757.08</v>
      </c>
      <c r="AN2303" s="166">
        <f t="shared" si="10579"/>
        <v>1043421.14</v>
      </c>
      <c r="AO2303" s="166">
        <f t="shared" si="10579"/>
        <v>1445178.96</v>
      </c>
      <c r="AP2303" s="166">
        <f t="shared" si="10579"/>
        <v>1871373.92</v>
      </c>
      <c r="AQ2303" s="166">
        <f t="shared" si="10579"/>
        <v>2076502.86</v>
      </c>
      <c r="AR2303" s="166">
        <f t="shared" si="10579"/>
        <v>2072652.07</v>
      </c>
      <c r="AS2303" s="166">
        <f t="shared" si="10579"/>
        <v>2068801.28</v>
      </c>
      <c r="AT2303" s="166">
        <f t="shared" si="10579"/>
        <v>2064950.49</v>
      </c>
      <c r="AU2303" s="166">
        <f t="shared" si="10579"/>
        <v>2061099.71</v>
      </c>
      <c r="AV2303" s="198">
        <f t="shared" si="10093"/>
        <v>15858718.439999998</v>
      </c>
      <c r="AW2303" s="166">
        <f t="shared" si="10345"/>
        <v>2057248.92</v>
      </c>
      <c r="AX2303" s="166">
        <f t="shared" ref="AX2303:BH2303" si="10580">ROUND((AW2110+AX2110)/2,2)</f>
        <v>2053398.13</v>
      </c>
      <c r="AY2303" s="166">
        <f t="shared" si="10580"/>
        <v>2049547.34</v>
      </c>
      <c r="AZ2303" s="166">
        <f t="shared" si="10580"/>
        <v>2045696.56</v>
      </c>
      <c r="BA2303" s="166">
        <f t="shared" si="10580"/>
        <v>2041845.77</v>
      </c>
      <c r="BB2303" s="166">
        <f t="shared" si="10580"/>
        <v>2037994.98</v>
      </c>
      <c r="BC2303" s="166">
        <f t="shared" si="10580"/>
        <v>2034144.19</v>
      </c>
      <c r="BD2303" s="166">
        <f t="shared" si="10580"/>
        <v>2030293.4</v>
      </c>
      <c r="BE2303" s="166">
        <f t="shared" si="10580"/>
        <v>2026442.62</v>
      </c>
      <c r="BF2303" s="166">
        <f t="shared" si="10580"/>
        <v>2022591.83</v>
      </c>
      <c r="BG2303" s="166">
        <f t="shared" si="10580"/>
        <v>2018741.04</v>
      </c>
      <c r="BH2303" s="166">
        <f t="shared" si="10580"/>
        <v>2014890.25</v>
      </c>
      <c r="BI2303" s="198">
        <f t="shared" si="10096"/>
        <v>24432835.030000001</v>
      </c>
    </row>
    <row r="2304" spans="1:61" ht="15.75" outlineLevel="1" x14ac:dyDescent="0.25">
      <c r="A2304" s="2">
        <f t="shared" si="10576"/>
        <v>15</v>
      </c>
      <c r="B2304" s="86" t="str">
        <f t="shared" si="10576"/>
        <v>PRE-10058</v>
      </c>
      <c r="C2304" s="86" t="str">
        <f t="shared" si="10576"/>
        <v>SPP FH - 14th St 13048</v>
      </c>
      <c r="D2304" s="2" t="str">
        <f t="shared" si="10576"/>
        <v>PRE-10058.2</v>
      </c>
      <c r="E2304" s="141" t="str">
        <f t="shared" si="10576"/>
        <v>SPP FH - 14th St 13048 - S&amp;E/R&amp;C</v>
      </c>
      <c r="I2304" s="178">
        <v>0</v>
      </c>
      <c r="J2304" s="166">
        <f t="shared" si="10317"/>
        <v>0</v>
      </c>
      <c r="K2304" s="166">
        <f t="shared" ref="K2304:U2304" si="10581">ROUND((J2111+K2111)/2,2)</f>
        <v>0</v>
      </c>
      <c r="L2304" s="166">
        <f t="shared" si="10581"/>
        <v>0</v>
      </c>
      <c r="M2304" s="166">
        <f t="shared" si="10581"/>
        <v>0</v>
      </c>
      <c r="N2304" s="166">
        <f t="shared" si="10581"/>
        <v>0</v>
      </c>
      <c r="O2304" s="166">
        <f t="shared" si="10581"/>
        <v>0</v>
      </c>
      <c r="P2304" s="166">
        <f t="shared" si="10581"/>
        <v>0</v>
      </c>
      <c r="Q2304" s="166">
        <f t="shared" si="10581"/>
        <v>0</v>
      </c>
      <c r="R2304" s="166">
        <f t="shared" si="10581"/>
        <v>0</v>
      </c>
      <c r="S2304" s="166">
        <f t="shared" si="10581"/>
        <v>0</v>
      </c>
      <c r="T2304" s="166">
        <f t="shared" si="10581"/>
        <v>0</v>
      </c>
      <c r="U2304" s="166">
        <f t="shared" si="10581"/>
        <v>0</v>
      </c>
      <c r="V2304" s="198">
        <f t="shared" ref="V2304" si="10582">SUM(J2304:U2304)</f>
        <v>0</v>
      </c>
      <c r="W2304" s="166">
        <f t="shared" si="10330"/>
        <v>0</v>
      </c>
      <c r="X2304" s="166">
        <f t="shared" ref="X2304:AH2304" si="10583">ROUND((W2111+X2111)/2,2)</f>
        <v>0</v>
      </c>
      <c r="Y2304" s="166">
        <f t="shared" si="10583"/>
        <v>0</v>
      </c>
      <c r="Z2304" s="166">
        <f t="shared" si="10583"/>
        <v>0</v>
      </c>
      <c r="AA2304" s="166">
        <f t="shared" si="10583"/>
        <v>0</v>
      </c>
      <c r="AB2304" s="166">
        <f t="shared" si="10583"/>
        <v>0</v>
      </c>
      <c r="AC2304" s="166">
        <f t="shared" si="10583"/>
        <v>0</v>
      </c>
      <c r="AD2304" s="166">
        <f t="shared" si="10583"/>
        <v>0</v>
      </c>
      <c r="AE2304" s="166">
        <f t="shared" si="10583"/>
        <v>0</v>
      </c>
      <c r="AF2304" s="166">
        <f t="shared" si="10583"/>
        <v>0</v>
      </c>
      <c r="AG2304" s="166">
        <f t="shared" si="10583"/>
        <v>0</v>
      </c>
      <c r="AH2304" s="166">
        <f t="shared" si="10583"/>
        <v>1121.28</v>
      </c>
      <c r="AI2304" s="198">
        <f t="shared" ref="AI2304" si="10584">SUM(W2304:AH2304)</f>
        <v>1121.28</v>
      </c>
      <c r="AJ2304" s="166">
        <f t="shared" si="10101"/>
        <v>2242.5500000000002</v>
      </c>
      <c r="AK2304" s="166">
        <f t="shared" si="10102"/>
        <v>2242.5500000000002</v>
      </c>
      <c r="AL2304" s="166">
        <f t="shared" ref="AL2304:AU2304" si="10585">ROUND((AK2111+AL2111)/2,2)</f>
        <v>2242.5500000000002</v>
      </c>
      <c r="AM2304" s="166">
        <f t="shared" si="10585"/>
        <v>2242.5500000000002</v>
      </c>
      <c r="AN2304" s="166">
        <f t="shared" si="10585"/>
        <v>2242.5500000000002</v>
      </c>
      <c r="AO2304" s="166">
        <f t="shared" si="10585"/>
        <v>2242.5500000000002</v>
      </c>
      <c r="AP2304" s="166">
        <f t="shared" si="10585"/>
        <v>2240.48</v>
      </c>
      <c r="AQ2304" s="166">
        <f t="shared" si="10585"/>
        <v>2236.33</v>
      </c>
      <c r="AR2304" s="166">
        <f t="shared" si="10585"/>
        <v>2232.19</v>
      </c>
      <c r="AS2304" s="166">
        <f t="shared" si="10585"/>
        <v>2228.0500000000002</v>
      </c>
      <c r="AT2304" s="166">
        <f t="shared" si="10585"/>
        <v>2223.9</v>
      </c>
      <c r="AU2304" s="166">
        <f t="shared" si="10585"/>
        <v>2219.7600000000002</v>
      </c>
      <c r="AV2304" s="198">
        <f t="shared" ref="AV2304" si="10586">SUM(AJ2304:AU2304)</f>
        <v>26836.010000000002</v>
      </c>
      <c r="AW2304" s="166">
        <f t="shared" si="10345"/>
        <v>2215.61</v>
      </c>
      <c r="AX2304" s="166">
        <f t="shared" ref="AX2304:BH2304" si="10587">ROUND((AW2111+AX2111)/2,2)</f>
        <v>2211.4699999999998</v>
      </c>
      <c r="AY2304" s="166">
        <f t="shared" si="10587"/>
        <v>2207.3200000000002</v>
      </c>
      <c r="AZ2304" s="166">
        <f t="shared" si="10587"/>
        <v>2203.1799999999998</v>
      </c>
      <c r="BA2304" s="166">
        <f t="shared" si="10587"/>
        <v>2199.04</v>
      </c>
      <c r="BB2304" s="166">
        <f t="shared" si="10587"/>
        <v>2194.89</v>
      </c>
      <c r="BC2304" s="166">
        <f t="shared" si="10587"/>
        <v>2190.75</v>
      </c>
      <c r="BD2304" s="166">
        <f t="shared" si="10587"/>
        <v>2186.6</v>
      </c>
      <c r="BE2304" s="166">
        <f t="shared" si="10587"/>
        <v>2182.46</v>
      </c>
      <c r="BF2304" s="166">
        <f t="shared" si="10587"/>
        <v>2178.3200000000002</v>
      </c>
      <c r="BG2304" s="166">
        <f t="shared" si="10587"/>
        <v>2174.17</v>
      </c>
      <c r="BH2304" s="166">
        <f t="shared" si="10587"/>
        <v>2170.0300000000002</v>
      </c>
      <c r="BI2304" s="198">
        <f t="shared" ref="BI2304" si="10588">SUM(AW2304:BH2304)</f>
        <v>26313.839999999997</v>
      </c>
    </row>
    <row r="2305" spans="1:61" ht="15.75" outlineLevel="1" x14ac:dyDescent="0.25">
      <c r="A2305" s="2">
        <f t="shared" si="10576"/>
        <v>16</v>
      </c>
      <c r="B2305" s="86" t="str">
        <f t="shared" si="10576"/>
        <v>PRE-10059</v>
      </c>
      <c r="C2305" s="86" t="str">
        <f t="shared" si="10576"/>
        <v>SPP FH - Plymouth St 13094</v>
      </c>
      <c r="D2305" s="2" t="str">
        <f t="shared" si="10576"/>
        <v>PRE-10059.1</v>
      </c>
      <c r="E2305" s="141" t="str">
        <f t="shared" si="10576"/>
        <v>SPP FH - Plymouth St 13094 - OH</v>
      </c>
      <c r="I2305" s="178">
        <v>0</v>
      </c>
      <c r="J2305" s="166">
        <f t="shared" si="10317"/>
        <v>0</v>
      </c>
      <c r="K2305" s="166">
        <f t="shared" ref="K2305:U2305" si="10589">ROUND((J2112+K2112)/2,2)</f>
        <v>0</v>
      </c>
      <c r="L2305" s="166">
        <f t="shared" si="10589"/>
        <v>0</v>
      </c>
      <c r="M2305" s="166">
        <f t="shared" si="10589"/>
        <v>0</v>
      </c>
      <c r="N2305" s="166">
        <f t="shared" si="10589"/>
        <v>0</v>
      </c>
      <c r="O2305" s="166">
        <f t="shared" si="10589"/>
        <v>0</v>
      </c>
      <c r="P2305" s="166">
        <f t="shared" si="10589"/>
        <v>0</v>
      </c>
      <c r="Q2305" s="166">
        <f t="shared" si="10589"/>
        <v>0</v>
      </c>
      <c r="R2305" s="166">
        <f t="shared" si="10589"/>
        <v>0</v>
      </c>
      <c r="S2305" s="166">
        <f t="shared" si="10589"/>
        <v>0</v>
      </c>
      <c r="T2305" s="166">
        <f t="shared" si="10589"/>
        <v>0</v>
      </c>
      <c r="U2305" s="166">
        <f t="shared" si="10589"/>
        <v>0</v>
      </c>
      <c r="V2305" s="198">
        <f t="shared" ref="V2305" si="10590">SUM(J2305:U2305)</f>
        <v>0</v>
      </c>
      <c r="W2305" s="166">
        <f t="shared" si="10330"/>
        <v>0</v>
      </c>
      <c r="X2305" s="166">
        <f t="shared" ref="X2305:AH2305" si="10591">ROUND((W2112+X2112)/2,2)</f>
        <v>0</v>
      </c>
      <c r="Y2305" s="166">
        <f t="shared" si="10591"/>
        <v>0</v>
      </c>
      <c r="Z2305" s="166">
        <f t="shared" si="10591"/>
        <v>0</v>
      </c>
      <c r="AA2305" s="166">
        <f t="shared" si="10591"/>
        <v>0</v>
      </c>
      <c r="AB2305" s="166">
        <f t="shared" si="10591"/>
        <v>0</v>
      </c>
      <c r="AC2305" s="166">
        <f t="shared" si="10591"/>
        <v>0</v>
      </c>
      <c r="AD2305" s="166">
        <f t="shared" si="10591"/>
        <v>0</v>
      </c>
      <c r="AE2305" s="166">
        <f t="shared" si="10591"/>
        <v>0</v>
      </c>
      <c r="AF2305" s="166">
        <f t="shared" si="10591"/>
        <v>0</v>
      </c>
      <c r="AG2305" s="166">
        <f t="shared" si="10591"/>
        <v>0</v>
      </c>
      <c r="AH2305" s="166">
        <f t="shared" si="10591"/>
        <v>0</v>
      </c>
      <c r="AI2305" s="198">
        <f t="shared" ref="AI2305" si="10592">SUM(W2305:AH2305)</f>
        <v>0</v>
      </c>
      <c r="AJ2305" s="166">
        <f t="shared" si="10101"/>
        <v>0</v>
      </c>
      <c r="AK2305" s="166">
        <f t="shared" si="10102"/>
        <v>0</v>
      </c>
      <c r="AL2305" s="166">
        <f t="shared" ref="AL2305:AU2305" si="10593">ROUND((AK2112+AL2112)/2,2)</f>
        <v>0</v>
      </c>
      <c r="AM2305" s="166">
        <f t="shared" si="10593"/>
        <v>353132.34</v>
      </c>
      <c r="AN2305" s="166">
        <f t="shared" si="10593"/>
        <v>778496.36</v>
      </c>
      <c r="AO2305" s="166">
        <f t="shared" si="10593"/>
        <v>922959.72</v>
      </c>
      <c r="AP2305" s="166">
        <f t="shared" si="10593"/>
        <v>1142154.76</v>
      </c>
      <c r="AQ2305" s="166">
        <f t="shared" si="10593"/>
        <v>1505813.15</v>
      </c>
      <c r="AR2305" s="166">
        <f t="shared" si="10593"/>
        <v>1828355.7</v>
      </c>
      <c r="AS2305" s="166">
        <f t="shared" si="10593"/>
        <v>1934203.21</v>
      </c>
      <c r="AT2305" s="166">
        <f t="shared" si="10593"/>
        <v>1934203.21</v>
      </c>
      <c r="AU2305" s="166">
        <f t="shared" si="10593"/>
        <v>1934203.21</v>
      </c>
      <c r="AV2305" s="198">
        <f t="shared" ref="AV2305" si="10594">SUM(AJ2305:AU2305)</f>
        <v>12333521.66</v>
      </c>
      <c r="AW2305" s="166">
        <f t="shared" si="10345"/>
        <v>1932414.07</v>
      </c>
      <c r="AX2305" s="166">
        <f t="shared" ref="AX2305:BH2305" si="10595">ROUND((AW2112+AX2112)/2,2)</f>
        <v>1928835.8</v>
      </c>
      <c r="AY2305" s="166">
        <f t="shared" si="10595"/>
        <v>1925257.53</v>
      </c>
      <c r="AZ2305" s="166">
        <f t="shared" si="10595"/>
        <v>1921679.26</v>
      </c>
      <c r="BA2305" s="166">
        <f t="shared" si="10595"/>
        <v>1918100.98</v>
      </c>
      <c r="BB2305" s="166">
        <f t="shared" si="10595"/>
        <v>1914522.71</v>
      </c>
      <c r="BC2305" s="166">
        <f t="shared" si="10595"/>
        <v>1910944.44</v>
      </c>
      <c r="BD2305" s="166">
        <f t="shared" si="10595"/>
        <v>1907366.16</v>
      </c>
      <c r="BE2305" s="166">
        <f t="shared" si="10595"/>
        <v>1903787.89</v>
      </c>
      <c r="BF2305" s="166">
        <f t="shared" si="10595"/>
        <v>1900209.62</v>
      </c>
      <c r="BG2305" s="166">
        <f t="shared" si="10595"/>
        <v>1896631.35</v>
      </c>
      <c r="BH2305" s="166">
        <f t="shared" si="10595"/>
        <v>1893053.07</v>
      </c>
      <c r="BI2305" s="198">
        <f t="shared" si="10096"/>
        <v>22952802.880000003</v>
      </c>
    </row>
    <row r="2306" spans="1:61" ht="15.75" outlineLevel="1" x14ac:dyDescent="0.25">
      <c r="A2306" s="2">
        <f t="shared" si="10576"/>
        <v>16</v>
      </c>
      <c r="B2306" s="86" t="str">
        <f t="shared" si="10576"/>
        <v>PRE-10059</v>
      </c>
      <c r="C2306" s="86" t="str">
        <f t="shared" si="10576"/>
        <v>SPP FH - Plymouth St 13094</v>
      </c>
      <c r="D2306" s="2" t="str">
        <f t="shared" si="10576"/>
        <v>PRE-10059.2</v>
      </c>
      <c r="E2306" s="141" t="str">
        <f t="shared" si="10576"/>
        <v>SPP FH - Plymouth St 13094-S&amp;E/R&amp;C</v>
      </c>
      <c r="I2306" s="178">
        <v>0</v>
      </c>
      <c r="J2306" s="166">
        <f t="shared" si="10317"/>
        <v>0</v>
      </c>
      <c r="K2306" s="166">
        <f t="shared" ref="K2306:U2306" si="10596">ROUND((J2113+K2113)/2,2)</f>
        <v>0</v>
      </c>
      <c r="L2306" s="166">
        <f t="shared" si="10596"/>
        <v>0</v>
      </c>
      <c r="M2306" s="166">
        <f t="shared" si="10596"/>
        <v>0</v>
      </c>
      <c r="N2306" s="166">
        <f t="shared" si="10596"/>
        <v>0</v>
      </c>
      <c r="O2306" s="166">
        <f t="shared" si="10596"/>
        <v>0</v>
      </c>
      <c r="P2306" s="166">
        <f t="shared" si="10596"/>
        <v>0</v>
      </c>
      <c r="Q2306" s="166">
        <f t="shared" si="10596"/>
        <v>0</v>
      </c>
      <c r="R2306" s="166">
        <f t="shared" si="10596"/>
        <v>0</v>
      </c>
      <c r="S2306" s="166">
        <f t="shared" si="10596"/>
        <v>0</v>
      </c>
      <c r="T2306" s="166">
        <f t="shared" si="10596"/>
        <v>0</v>
      </c>
      <c r="U2306" s="166">
        <f t="shared" si="10596"/>
        <v>0</v>
      </c>
      <c r="V2306" s="198">
        <f t="shared" si="10086"/>
        <v>0</v>
      </c>
      <c r="W2306" s="166">
        <f t="shared" si="10330"/>
        <v>0</v>
      </c>
      <c r="X2306" s="166">
        <f t="shared" ref="X2306:AH2306" si="10597">ROUND((W2113+X2113)/2,2)</f>
        <v>0</v>
      </c>
      <c r="Y2306" s="166">
        <f t="shared" si="10597"/>
        <v>0</v>
      </c>
      <c r="Z2306" s="166">
        <f t="shared" si="10597"/>
        <v>0</v>
      </c>
      <c r="AA2306" s="166">
        <f t="shared" si="10597"/>
        <v>0</v>
      </c>
      <c r="AB2306" s="166">
        <f t="shared" si="10597"/>
        <v>0</v>
      </c>
      <c r="AC2306" s="166">
        <f t="shared" si="10597"/>
        <v>0</v>
      </c>
      <c r="AD2306" s="166">
        <f t="shared" si="10597"/>
        <v>0</v>
      </c>
      <c r="AE2306" s="166">
        <f t="shared" si="10597"/>
        <v>514.33000000000004</v>
      </c>
      <c r="AF2306" s="166">
        <f t="shared" si="10597"/>
        <v>1399.92</v>
      </c>
      <c r="AG2306" s="166">
        <f t="shared" si="10597"/>
        <v>1771.18</v>
      </c>
      <c r="AH2306" s="166">
        <f t="shared" si="10597"/>
        <v>1985.31</v>
      </c>
      <c r="AI2306" s="198">
        <f t="shared" si="10089"/>
        <v>5670.74</v>
      </c>
      <c r="AJ2306" s="166">
        <f t="shared" si="10101"/>
        <v>2199.44</v>
      </c>
      <c r="AK2306" s="166">
        <f t="shared" si="10102"/>
        <v>2199.44</v>
      </c>
      <c r="AL2306" s="166">
        <f t="shared" ref="AL2306:AU2306" si="10598">ROUND((AK2113+AL2113)/2,2)</f>
        <v>2199.44</v>
      </c>
      <c r="AM2306" s="166">
        <f t="shared" si="10598"/>
        <v>2199.44</v>
      </c>
      <c r="AN2306" s="166">
        <f t="shared" si="10598"/>
        <v>2199.44</v>
      </c>
      <c r="AO2306" s="166">
        <f t="shared" si="10598"/>
        <v>2199.44</v>
      </c>
      <c r="AP2306" s="166">
        <f t="shared" si="10598"/>
        <v>454699.44</v>
      </c>
      <c r="AQ2306" s="166">
        <f t="shared" si="10598"/>
        <v>1359699.44</v>
      </c>
      <c r="AR2306" s="166">
        <f t="shared" si="10598"/>
        <v>2264699.44</v>
      </c>
      <c r="AS2306" s="166">
        <f t="shared" si="10598"/>
        <v>3169699.44</v>
      </c>
      <c r="AT2306" s="166">
        <f t="shared" si="10598"/>
        <v>3622199.44</v>
      </c>
      <c r="AU2306" s="166">
        <f t="shared" si="10598"/>
        <v>3622199.44</v>
      </c>
      <c r="AV2306" s="198">
        <f t="shared" si="10093"/>
        <v>14506393.279999999</v>
      </c>
      <c r="AW2306" s="166">
        <f t="shared" si="10345"/>
        <v>3622199.44</v>
      </c>
      <c r="AX2306" s="166">
        <f t="shared" ref="AX2306:BH2306" si="10599">ROUND((AW2113+AX2113)/2,2)</f>
        <v>3618848.9</v>
      </c>
      <c r="AY2306" s="166">
        <f t="shared" si="10599"/>
        <v>3612147.83</v>
      </c>
      <c r="AZ2306" s="166">
        <f t="shared" si="10599"/>
        <v>3605446.76</v>
      </c>
      <c r="BA2306" s="166">
        <f t="shared" si="10599"/>
        <v>3598745.69</v>
      </c>
      <c r="BB2306" s="166">
        <f t="shared" si="10599"/>
        <v>3592044.62</v>
      </c>
      <c r="BC2306" s="166">
        <f t="shared" si="10599"/>
        <v>3585343.55</v>
      </c>
      <c r="BD2306" s="166">
        <f t="shared" si="10599"/>
        <v>3578642.48</v>
      </c>
      <c r="BE2306" s="166">
        <f t="shared" si="10599"/>
        <v>3571941.41</v>
      </c>
      <c r="BF2306" s="166">
        <f t="shared" si="10599"/>
        <v>3565240.34</v>
      </c>
      <c r="BG2306" s="166">
        <f t="shared" si="10599"/>
        <v>3558539.27</v>
      </c>
      <c r="BH2306" s="166">
        <f t="shared" si="10599"/>
        <v>3551838.2</v>
      </c>
      <c r="BI2306" s="198">
        <f t="shared" si="10096"/>
        <v>43060978.49000001</v>
      </c>
    </row>
    <row r="2307" spans="1:61" ht="15.75" outlineLevel="1" x14ac:dyDescent="0.25">
      <c r="A2307" s="2">
        <f t="shared" si="10576"/>
        <v>17</v>
      </c>
      <c r="B2307" s="86" t="str">
        <f t="shared" si="10576"/>
        <v>FH - TBD12</v>
      </c>
      <c r="C2307" s="86" t="str">
        <f t="shared" si="10576"/>
        <v>SPP FH - 13770</v>
      </c>
      <c r="D2307" s="2" t="str">
        <f t="shared" si="10576"/>
        <v>FH - TBD12.1</v>
      </c>
      <c r="E2307" s="141" t="str">
        <f t="shared" si="10576"/>
        <v>SPP FH - Lake Juliana 13770 - OH Feeder</v>
      </c>
      <c r="I2307" s="178">
        <v>0</v>
      </c>
      <c r="J2307" s="166">
        <f t="shared" si="10317"/>
        <v>0</v>
      </c>
      <c r="K2307" s="166">
        <f t="shared" ref="K2307:U2307" si="10600">ROUND((J2114+K2114)/2,2)</f>
        <v>0</v>
      </c>
      <c r="L2307" s="166">
        <f t="shared" si="10600"/>
        <v>0</v>
      </c>
      <c r="M2307" s="166">
        <f t="shared" si="10600"/>
        <v>0</v>
      </c>
      <c r="N2307" s="166">
        <f t="shared" si="10600"/>
        <v>0</v>
      </c>
      <c r="O2307" s="166">
        <f t="shared" si="10600"/>
        <v>0</v>
      </c>
      <c r="P2307" s="166">
        <f t="shared" si="10600"/>
        <v>0</v>
      </c>
      <c r="Q2307" s="166">
        <f t="shared" si="10600"/>
        <v>0</v>
      </c>
      <c r="R2307" s="166">
        <f t="shared" si="10600"/>
        <v>0</v>
      </c>
      <c r="S2307" s="166">
        <f t="shared" si="10600"/>
        <v>0</v>
      </c>
      <c r="T2307" s="166">
        <f t="shared" si="10600"/>
        <v>0</v>
      </c>
      <c r="U2307" s="166">
        <f t="shared" si="10600"/>
        <v>0</v>
      </c>
      <c r="V2307" s="198">
        <f t="shared" ref="V2307" si="10601">SUM(J2307:U2307)</f>
        <v>0</v>
      </c>
      <c r="W2307" s="166">
        <f t="shared" si="10330"/>
        <v>0</v>
      </c>
      <c r="X2307" s="166">
        <f t="shared" ref="X2307:AH2307" si="10602">ROUND((W2114+X2114)/2,2)</f>
        <v>0</v>
      </c>
      <c r="Y2307" s="166">
        <f t="shared" si="10602"/>
        <v>0</v>
      </c>
      <c r="Z2307" s="166">
        <f t="shared" si="10602"/>
        <v>0</v>
      </c>
      <c r="AA2307" s="166">
        <f t="shared" si="10602"/>
        <v>0</v>
      </c>
      <c r="AB2307" s="166">
        <f t="shared" si="10602"/>
        <v>0</v>
      </c>
      <c r="AC2307" s="166">
        <f t="shared" si="10602"/>
        <v>0</v>
      </c>
      <c r="AD2307" s="166">
        <f t="shared" si="10602"/>
        <v>0</v>
      </c>
      <c r="AE2307" s="166">
        <f t="shared" si="10602"/>
        <v>0</v>
      </c>
      <c r="AF2307" s="166">
        <f t="shared" si="10602"/>
        <v>0</v>
      </c>
      <c r="AG2307" s="166">
        <f t="shared" si="10602"/>
        <v>0</v>
      </c>
      <c r="AH2307" s="166">
        <f t="shared" si="10602"/>
        <v>0</v>
      </c>
      <c r="AI2307" s="198">
        <f t="shared" ref="AI2307" si="10603">SUM(W2307:AH2307)</f>
        <v>0</v>
      </c>
      <c r="AJ2307" s="166">
        <f t="shared" si="10101"/>
        <v>0</v>
      </c>
      <c r="AK2307" s="166">
        <f t="shared" si="10102"/>
        <v>0</v>
      </c>
      <c r="AL2307" s="166">
        <f t="shared" ref="AL2307:AU2307" si="10604">ROUND((AK2114+AL2114)/2,2)</f>
        <v>0</v>
      </c>
      <c r="AM2307" s="166">
        <f t="shared" si="10604"/>
        <v>302610.53000000003</v>
      </c>
      <c r="AN2307" s="166">
        <f t="shared" si="10604"/>
        <v>898942.54</v>
      </c>
      <c r="AO2307" s="166">
        <f t="shared" si="10604"/>
        <v>1293854.21</v>
      </c>
      <c r="AP2307" s="166">
        <f t="shared" si="10604"/>
        <v>1589924.79</v>
      </c>
      <c r="AQ2307" s="166">
        <f t="shared" si="10604"/>
        <v>1979685.56</v>
      </c>
      <c r="AR2307" s="166">
        <f t="shared" si="10604"/>
        <v>2416291.4300000002</v>
      </c>
      <c r="AS2307" s="166">
        <f t="shared" si="10604"/>
        <v>2658016.91</v>
      </c>
      <c r="AT2307" s="166">
        <f t="shared" si="10604"/>
        <v>2658016.91</v>
      </c>
      <c r="AU2307" s="166">
        <f t="shared" si="10604"/>
        <v>2658016.91</v>
      </c>
      <c r="AV2307" s="198">
        <f t="shared" ref="AV2307" si="10605">SUM(AJ2307:AU2307)</f>
        <v>16455359.790000001</v>
      </c>
      <c r="AW2307" s="166">
        <f t="shared" si="10345"/>
        <v>2655558.2400000002</v>
      </c>
      <c r="AX2307" s="166">
        <f t="shared" ref="AX2307:BH2307" si="10606">ROUND((AW2114+AX2114)/2,2)</f>
        <v>2650640.91</v>
      </c>
      <c r="AY2307" s="166">
        <f t="shared" si="10606"/>
        <v>2645723.58</v>
      </c>
      <c r="AZ2307" s="166">
        <f t="shared" si="10606"/>
        <v>2640806.25</v>
      </c>
      <c r="BA2307" s="166">
        <f t="shared" si="10606"/>
        <v>2635888.9300000002</v>
      </c>
      <c r="BB2307" s="166">
        <f t="shared" si="10606"/>
        <v>2630971.6</v>
      </c>
      <c r="BC2307" s="166">
        <f t="shared" si="10606"/>
        <v>2626054.27</v>
      </c>
      <c r="BD2307" s="166">
        <f t="shared" si="10606"/>
        <v>2621136.94</v>
      </c>
      <c r="BE2307" s="166">
        <f t="shared" si="10606"/>
        <v>2616219.61</v>
      </c>
      <c r="BF2307" s="166">
        <f t="shared" si="10606"/>
        <v>2611302.2799999998</v>
      </c>
      <c r="BG2307" s="166">
        <f t="shared" si="10606"/>
        <v>2606384.9500000002</v>
      </c>
      <c r="BH2307" s="166">
        <f t="shared" si="10606"/>
        <v>2601467.62</v>
      </c>
      <c r="BI2307" s="198">
        <f t="shared" si="10096"/>
        <v>31542155.180000003</v>
      </c>
    </row>
    <row r="2308" spans="1:61" ht="15.75" outlineLevel="1" x14ac:dyDescent="0.25">
      <c r="A2308" s="2">
        <f t="shared" si="10576"/>
        <v>17</v>
      </c>
      <c r="B2308" s="86" t="str">
        <f t="shared" si="10576"/>
        <v>PRE-10060</v>
      </c>
      <c r="C2308" s="86" t="str">
        <f t="shared" si="10576"/>
        <v>SPP FH - Lake Juliana 13770</v>
      </c>
      <c r="D2308" s="2" t="str">
        <f t="shared" si="10576"/>
        <v>PRE-10060.2</v>
      </c>
      <c r="E2308" s="141" t="str">
        <f t="shared" si="10576"/>
        <v>SPP FH - Lake Juliana 13770-S&amp;E/R&amp;C</v>
      </c>
      <c r="I2308" s="178">
        <v>0</v>
      </c>
      <c r="J2308" s="166">
        <f t="shared" si="10317"/>
        <v>0</v>
      </c>
      <c r="K2308" s="166">
        <f t="shared" ref="K2308:U2308" si="10607">ROUND((J2115+K2115)/2,2)</f>
        <v>0</v>
      </c>
      <c r="L2308" s="166">
        <f t="shared" si="10607"/>
        <v>0</v>
      </c>
      <c r="M2308" s="166">
        <f t="shared" si="10607"/>
        <v>0</v>
      </c>
      <c r="N2308" s="166">
        <f t="shared" si="10607"/>
        <v>0</v>
      </c>
      <c r="O2308" s="166">
        <f t="shared" si="10607"/>
        <v>0</v>
      </c>
      <c r="P2308" s="166">
        <f t="shared" si="10607"/>
        <v>0</v>
      </c>
      <c r="Q2308" s="166">
        <f t="shared" si="10607"/>
        <v>0</v>
      </c>
      <c r="R2308" s="166">
        <f t="shared" si="10607"/>
        <v>0</v>
      </c>
      <c r="S2308" s="166">
        <f t="shared" si="10607"/>
        <v>0</v>
      </c>
      <c r="T2308" s="166">
        <f t="shared" si="10607"/>
        <v>0</v>
      </c>
      <c r="U2308" s="166">
        <f t="shared" si="10607"/>
        <v>0</v>
      </c>
      <c r="V2308" s="198">
        <f t="shared" si="10086"/>
        <v>0</v>
      </c>
      <c r="W2308" s="166">
        <f t="shared" si="10330"/>
        <v>0</v>
      </c>
      <c r="X2308" s="166">
        <f t="shared" ref="X2308:AH2308" si="10608">ROUND((W2115+X2115)/2,2)</f>
        <v>0</v>
      </c>
      <c r="Y2308" s="166">
        <f t="shared" si="10608"/>
        <v>0</v>
      </c>
      <c r="Z2308" s="166">
        <f t="shared" si="10608"/>
        <v>0</v>
      </c>
      <c r="AA2308" s="166">
        <f t="shared" si="10608"/>
        <v>0</v>
      </c>
      <c r="AB2308" s="166">
        <f t="shared" si="10608"/>
        <v>0</v>
      </c>
      <c r="AC2308" s="166">
        <f t="shared" si="10608"/>
        <v>0</v>
      </c>
      <c r="AD2308" s="166">
        <f t="shared" si="10608"/>
        <v>0</v>
      </c>
      <c r="AE2308" s="166">
        <f t="shared" si="10608"/>
        <v>0</v>
      </c>
      <c r="AF2308" s="166">
        <f t="shared" si="10608"/>
        <v>0</v>
      </c>
      <c r="AG2308" s="166">
        <f t="shared" si="10608"/>
        <v>0</v>
      </c>
      <c r="AH2308" s="166">
        <f t="shared" si="10608"/>
        <v>235.55</v>
      </c>
      <c r="AI2308" s="198">
        <f t="shared" si="10089"/>
        <v>235.55</v>
      </c>
      <c r="AJ2308" s="166">
        <f t="shared" si="10101"/>
        <v>471.1</v>
      </c>
      <c r="AK2308" s="166">
        <f t="shared" si="10102"/>
        <v>471.1</v>
      </c>
      <c r="AL2308" s="166">
        <f t="shared" ref="AL2308:AU2308" si="10609">ROUND((AK2115+AL2115)/2,2)</f>
        <v>471.1</v>
      </c>
      <c r="AM2308" s="166">
        <f t="shared" si="10609"/>
        <v>471.1</v>
      </c>
      <c r="AN2308" s="166">
        <f t="shared" si="10609"/>
        <v>471.1</v>
      </c>
      <c r="AO2308" s="166">
        <f t="shared" si="10609"/>
        <v>471.1</v>
      </c>
      <c r="AP2308" s="166">
        <f t="shared" si="10609"/>
        <v>471.1</v>
      </c>
      <c r="AQ2308" s="166">
        <f t="shared" si="10609"/>
        <v>470.67</v>
      </c>
      <c r="AR2308" s="166">
        <f t="shared" si="10609"/>
        <v>405469.8</v>
      </c>
      <c r="AS2308" s="166">
        <f t="shared" si="10609"/>
        <v>1214719.68</v>
      </c>
      <c r="AT2308" s="166">
        <f t="shared" si="10609"/>
        <v>2022471.06</v>
      </c>
      <c r="AU2308" s="166">
        <f t="shared" si="10609"/>
        <v>2828723.94</v>
      </c>
      <c r="AV2308" s="198">
        <f t="shared" si="10093"/>
        <v>6475152.8499999996</v>
      </c>
      <c r="AW2308" s="166">
        <f t="shared" si="10345"/>
        <v>3228478.32</v>
      </c>
      <c r="AX2308" s="166">
        <f t="shared" ref="AX2308:BH2308" si="10610">ROUND((AW2115+AX2115)/2,2)</f>
        <v>3222483.45</v>
      </c>
      <c r="AY2308" s="166">
        <f t="shared" si="10610"/>
        <v>3216488.58</v>
      </c>
      <c r="AZ2308" s="166">
        <f t="shared" si="10610"/>
        <v>3210493.71</v>
      </c>
      <c r="BA2308" s="166">
        <f t="shared" si="10610"/>
        <v>3204498.84</v>
      </c>
      <c r="BB2308" s="166">
        <f t="shared" si="10610"/>
        <v>3198503.98</v>
      </c>
      <c r="BC2308" s="166">
        <f t="shared" si="10610"/>
        <v>3192509.11</v>
      </c>
      <c r="BD2308" s="166">
        <f t="shared" si="10610"/>
        <v>3186514.24</v>
      </c>
      <c r="BE2308" s="166">
        <f t="shared" si="10610"/>
        <v>3180519.37</v>
      </c>
      <c r="BF2308" s="166">
        <f t="shared" si="10610"/>
        <v>3174524.5</v>
      </c>
      <c r="BG2308" s="166">
        <f t="shared" si="10610"/>
        <v>3168529.63</v>
      </c>
      <c r="BH2308" s="166">
        <f t="shared" si="10610"/>
        <v>3162534.76</v>
      </c>
      <c r="BI2308" s="198">
        <f t="shared" si="10096"/>
        <v>38346078.489999995</v>
      </c>
    </row>
    <row r="2309" spans="1:61" ht="15.75" outlineLevel="1" x14ac:dyDescent="0.25">
      <c r="A2309" s="2">
        <f t="shared" si="10576"/>
        <v>18</v>
      </c>
      <c r="B2309" s="86" t="str">
        <f t="shared" si="10576"/>
        <v>PRE-10061</v>
      </c>
      <c r="C2309" s="86" t="str">
        <f t="shared" si="10576"/>
        <v>SPP FH - Lake Alfred 13118</v>
      </c>
      <c r="D2309" s="2" t="str">
        <f t="shared" si="10576"/>
        <v>PRE-10061.1</v>
      </c>
      <c r="E2309" s="141" t="str">
        <f t="shared" si="10576"/>
        <v>SPP FH - Lake Alfred 13118 -OH Feeder</v>
      </c>
      <c r="I2309" s="178">
        <v>0</v>
      </c>
      <c r="J2309" s="166">
        <f t="shared" si="10317"/>
        <v>0</v>
      </c>
      <c r="K2309" s="166">
        <f t="shared" ref="K2309:U2309" si="10611">ROUND((J2116+K2116)/2,2)</f>
        <v>0</v>
      </c>
      <c r="L2309" s="166">
        <f t="shared" si="10611"/>
        <v>0</v>
      </c>
      <c r="M2309" s="166">
        <f t="shared" si="10611"/>
        <v>0</v>
      </c>
      <c r="N2309" s="166">
        <f t="shared" si="10611"/>
        <v>0</v>
      </c>
      <c r="O2309" s="166">
        <f t="shared" si="10611"/>
        <v>0</v>
      </c>
      <c r="P2309" s="166">
        <f t="shared" si="10611"/>
        <v>0</v>
      </c>
      <c r="Q2309" s="166">
        <f t="shared" si="10611"/>
        <v>0</v>
      </c>
      <c r="R2309" s="166">
        <f t="shared" si="10611"/>
        <v>0</v>
      </c>
      <c r="S2309" s="166">
        <f t="shared" si="10611"/>
        <v>0</v>
      </c>
      <c r="T2309" s="166">
        <f t="shared" si="10611"/>
        <v>0</v>
      </c>
      <c r="U2309" s="166">
        <f t="shared" si="10611"/>
        <v>0</v>
      </c>
      <c r="V2309" s="198">
        <f t="shared" ref="V2309" si="10612">SUM(J2309:U2309)</f>
        <v>0</v>
      </c>
      <c r="W2309" s="166">
        <f t="shared" si="10330"/>
        <v>0</v>
      </c>
      <c r="X2309" s="166">
        <f t="shared" ref="X2309:AH2309" si="10613">ROUND((W2116+X2116)/2,2)</f>
        <v>0</v>
      </c>
      <c r="Y2309" s="166">
        <f t="shared" si="10613"/>
        <v>0</v>
      </c>
      <c r="Z2309" s="166">
        <f t="shared" si="10613"/>
        <v>0</v>
      </c>
      <c r="AA2309" s="166">
        <f t="shared" si="10613"/>
        <v>0</v>
      </c>
      <c r="AB2309" s="166">
        <f t="shared" si="10613"/>
        <v>0</v>
      </c>
      <c r="AC2309" s="166">
        <f t="shared" si="10613"/>
        <v>0</v>
      </c>
      <c r="AD2309" s="166">
        <f t="shared" si="10613"/>
        <v>0</v>
      </c>
      <c r="AE2309" s="166">
        <f t="shared" si="10613"/>
        <v>0</v>
      </c>
      <c r="AF2309" s="166">
        <f t="shared" si="10613"/>
        <v>0</v>
      </c>
      <c r="AG2309" s="166">
        <f t="shared" si="10613"/>
        <v>0</v>
      </c>
      <c r="AH2309" s="166">
        <f t="shared" si="10613"/>
        <v>17536.689999999999</v>
      </c>
      <c r="AI2309" s="198">
        <f t="shared" ref="AI2309" si="10614">SUM(W2309:AH2309)</f>
        <v>17536.689999999999</v>
      </c>
      <c r="AJ2309" s="166">
        <f t="shared" si="10101"/>
        <v>35073.379999999997</v>
      </c>
      <c r="AK2309" s="166">
        <f t="shared" si="10102"/>
        <v>35073.379999999997</v>
      </c>
      <c r="AL2309" s="166">
        <f t="shared" ref="AL2309:AU2309" si="10615">ROUND((AK2116+AL2116)/2,2)</f>
        <v>448773.38</v>
      </c>
      <c r="AM2309" s="166">
        <f t="shared" si="10615"/>
        <v>997173.38</v>
      </c>
      <c r="AN2309" s="166">
        <f t="shared" si="10615"/>
        <v>1297123.3799999999</v>
      </c>
      <c r="AO2309" s="166">
        <f t="shared" si="10615"/>
        <v>1627623.38</v>
      </c>
      <c r="AP2309" s="166">
        <f t="shared" si="10615"/>
        <v>1792873.38</v>
      </c>
      <c r="AQ2309" s="166">
        <f t="shared" si="10615"/>
        <v>1792873.38</v>
      </c>
      <c r="AR2309" s="166">
        <f t="shared" si="10615"/>
        <v>1792873.38</v>
      </c>
      <c r="AS2309" s="166">
        <f t="shared" si="10615"/>
        <v>1791214.97</v>
      </c>
      <c r="AT2309" s="166">
        <f t="shared" si="10615"/>
        <v>1787898.15</v>
      </c>
      <c r="AU2309" s="166">
        <f t="shared" si="10615"/>
        <v>1784581.33</v>
      </c>
      <c r="AV2309" s="198">
        <f t="shared" ref="AV2309" si="10616">SUM(AJ2309:AU2309)</f>
        <v>15183154.869999999</v>
      </c>
      <c r="AW2309" s="166">
        <f t="shared" si="10345"/>
        <v>1781264.51</v>
      </c>
      <c r="AX2309" s="166">
        <f t="shared" ref="AX2309:BH2309" si="10617">ROUND((AW2116+AX2116)/2,2)</f>
        <v>1777947.69</v>
      </c>
      <c r="AY2309" s="166">
        <f t="shared" si="10617"/>
        <v>1774630.87</v>
      </c>
      <c r="AZ2309" s="166">
        <f t="shared" si="10617"/>
        <v>1771314.05</v>
      </c>
      <c r="BA2309" s="166">
        <f t="shared" si="10617"/>
        <v>1767997.23</v>
      </c>
      <c r="BB2309" s="166">
        <f t="shared" si="10617"/>
        <v>1764680.41</v>
      </c>
      <c r="BC2309" s="166">
        <f t="shared" si="10617"/>
        <v>1761363.59</v>
      </c>
      <c r="BD2309" s="166">
        <f t="shared" si="10617"/>
        <v>1758046.78</v>
      </c>
      <c r="BE2309" s="166">
        <f t="shared" si="10617"/>
        <v>1754729.96</v>
      </c>
      <c r="BF2309" s="166">
        <f t="shared" si="10617"/>
        <v>1751413.14</v>
      </c>
      <c r="BG2309" s="166">
        <f t="shared" si="10617"/>
        <v>1748096.32</v>
      </c>
      <c r="BH2309" s="166">
        <f t="shared" si="10617"/>
        <v>1744779.5</v>
      </c>
      <c r="BI2309" s="198">
        <f t="shared" si="10096"/>
        <v>21156264.050000001</v>
      </c>
    </row>
    <row r="2310" spans="1:61" ht="15.75" outlineLevel="1" x14ac:dyDescent="0.25">
      <c r="A2310" s="2">
        <f t="shared" si="10576"/>
        <v>18</v>
      </c>
      <c r="B2310" s="86" t="str">
        <f t="shared" si="10576"/>
        <v>FH - TBD13</v>
      </c>
      <c r="C2310" s="86" t="str">
        <f t="shared" si="10576"/>
        <v>SPP FH - 13118</v>
      </c>
      <c r="D2310" s="2" t="str">
        <f t="shared" si="10576"/>
        <v>FH - TBD13.2</v>
      </c>
      <c r="E2310" s="141" t="str">
        <f t="shared" si="10576"/>
        <v>SPP FH - Lake Alfred 13118 - S&amp;E/R&amp;C</v>
      </c>
      <c r="I2310" s="178">
        <v>0</v>
      </c>
      <c r="J2310" s="166">
        <f t="shared" si="10317"/>
        <v>0</v>
      </c>
      <c r="K2310" s="166">
        <f t="shared" ref="K2310:U2310" si="10618">ROUND((J2117+K2117)/2,2)</f>
        <v>0</v>
      </c>
      <c r="L2310" s="166">
        <f t="shared" si="10618"/>
        <v>0</v>
      </c>
      <c r="M2310" s="166">
        <f t="shared" si="10618"/>
        <v>0</v>
      </c>
      <c r="N2310" s="166">
        <f t="shared" si="10618"/>
        <v>0</v>
      </c>
      <c r="O2310" s="166">
        <f t="shared" si="10618"/>
        <v>0</v>
      </c>
      <c r="P2310" s="166">
        <f t="shared" si="10618"/>
        <v>0</v>
      </c>
      <c r="Q2310" s="166">
        <f t="shared" si="10618"/>
        <v>0</v>
      </c>
      <c r="R2310" s="166">
        <f t="shared" si="10618"/>
        <v>0</v>
      </c>
      <c r="S2310" s="166">
        <f t="shared" si="10618"/>
        <v>0</v>
      </c>
      <c r="T2310" s="166">
        <f t="shared" si="10618"/>
        <v>0</v>
      </c>
      <c r="U2310" s="166">
        <f t="shared" si="10618"/>
        <v>0</v>
      </c>
      <c r="V2310" s="198">
        <f t="shared" si="10086"/>
        <v>0</v>
      </c>
      <c r="W2310" s="166">
        <f t="shared" si="10330"/>
        <v>0</v>
      </c>
      <c r="X2310" s="166">
        <f t="shared" ref="X2310:AH2310" si="10619">ROUND((W2117+X2117)/2,2)</f>
        <v>0</v>
      </c>
      <c r="Y2310" s="166">
        <f t="shared" si="10619"/>
        <v>0</v>
      </c>
      <c r="Z2310" s="166">
        <f t="shared" si="10619"/>
        <v>0</v>
      </c>
      <c r="AA2310" s="166">
        <f t="shared" si="10619"/>
        <v>0</v>
      </c>
      <c r="AB2310" s="166">
        <f t="shared" si="10619"/>
        <v>0</v>
      </c>
      <c r="AC2310" s="166">
        <f t="shared" si="10619"/>
        <v>0</v>
      </c>
      <c r="AD2310" s="166">
        <f t="shared" si="10619"/>
        <v>0</v>
      </c>
      <c r="AE2310" s="166">
        <f t="shared" si="10619"/>
        <v>0</v>
      </c>
      <c r="AF2310" s="166">
        <f t="shared" si="10619"/>
        <v>0</v>
      </c>
      <c r="AG2310" s="166">
        <f t="shared" si="10619"/>
        <v>0</v>
      </c>
      <c r="AH2310" s="166">
        <f t="shared" si="10619"/>
        <v>0</v>
      </c>
      <c r="AI2310" s="198">
        <f t="shared" si="10089"/>
        <v>0</v>
      </c>
      <c r="AJ2310" s="166">
        <f t="shared" si="10101"/>
        <v>0</v>
      </c>
      <c r="AK2310" s="166">
        <f t="shared" si="10102"/>
        <v>0</v>
      </c>
      <c r="AL2310" s="166">
        <f t="shared" ref="AL2310:AU2310" si="10620">ROUND((AK2117+AL2117)/2,2)</f>
        <v>0</v>
      </c>
      <c r="AM2310" s="166">
        <f t="shared" si="10620"/>
        <v>0</v>
      </c>
      <c r="AN2310" s="166">
        <f t="shared" si="10620"/>
        <v>0</v>
      </c>
      <c r="AO2310" s="166">
        <f t="shared" si="10620"/>
        <v>0</v>
      </c>
      <c r="AP2310" s="166">
        <f t="shared" si="10620"/>
        <v>0</v>
      </c>
      <c r="AQ2310" s="166">
        <f t="shared" si="10620"/>
        <v>0</v>
      </c>
      <c r="AR2310" s="166">
        <f t="shared" si="10620"/>
        <v>0</v>
      </c>
      <c r="AS2310" s="166">
        <f t="shared" si="10620"/>
        <v>270000</v>
      </c>
      <c r="AT2310" s="166">
        <f t="shared" si="10620"/>
        <v>810000</v>
      </c>
      <c r="AU2310" s="166">
        <f t="shared" si="10620"/>
        <v>1350000</v>
      </c>
      <c r="AV2310" s="198">
        <f t="shared" si="10093"/>
        <v>2430000</v>
      </c>
      <c r="AW2310" s="166">
        <f t="shared" si="10345"/>
        <v>1620000</v>
      </c>
      <c r="AX2310" s="166">
        <f t="shared" ref="AX2310:BH2310" si="10621">ROUND((AW2117+AX2117)/2,2)</f>
        <v>1620000</v>
      </c>
      <c r="AY2310" s="166">
        <f t="shared" si="10621"/>
        <v>1620000</v>
      </c>
      <c r="AZ2310" s="166">
        <f t="shared" si="10621"/>
        <v>1618501.5</v>
      </c>
      <c r="BA2310" s="166">
        <f t="shared" si="10621"/>
        <v>1615504.5</v>
      </c>
      <c r="BB2310" s="166">
        <f t="shared" si="10621"/>
        <v>1612507.5</v>
      </c>
      <c r="BC2310" s="166">
        <f t="shared" si="10621"/>
        <v>1609510.5</v>
      </c>
      <c r="BD2310" s="166">
        <f t="shared" si="10621"/>
        <v>1606513.5</v>
      </c>
      <c r="BE2310" s="166">
        <f t="shared" si="10621"/>
        <v>1603516.5</v>
      </c>
      <c r="BF2310" s="166">
        <f t="shared" si="10621"/>
        <v>1600519.5</v>
      </c>
      <c r="BG2310" s="166">
        <f t="shared" si="10621"/>
        <v>1597522.5</v>
      </c>
      <c r="BH2310" s="166">
        <f t="shared" si="10621"/>
        <v>1594525.5</v>
      </c>
      <c r="BI2310" s="198">
        <f t="shared" si="10096"/>
        <v>19318621.5</v>
      </c>
    </row>
    <row r="2311" spans="1:61" ht="15.75" outlineLevel="1" x14ac:dyDescent="0.25">
      <c r="A2311" s="2">
        <f t="shared" si="10576"/>
        <v>19</v>
      </c>
      <c r="B2311" s="86" t="str">
        <f t="shared" si="10576"/>
        <v>PRE-10062</v>
      </c>
      <c r="C2311" s="86" t="str">
        <f t="shared" si="10576"/>
        <v>SPP FH - Jan Phyl 13296</v>
      </c>
      <c r="D2311" s="2" t="str">
        <f t="shared" si="10576"/>
        <v>PRE-10062.1</v>
      </c>
      <c r="E2311" s="141" t="str">
        <f t="shared" si="10576"/>
        <v>SPP FH - Jan Phyl 13296 - OH</v>
      </c>
      <c r="I2311" s="178">
        <v>0</v>
      </c>
      <c r="J2311" s="166">
        <f t="shared" si="10317"/>
        <v>0</v>
      </c>
      <c r="K2311" s="166">
        <f t="shared" ref="K2311:U2311" si="10622">ROUND((J2118+K2118)/2,2)</f>
        <v>0</v>
      </c>
      <c r="L2311" s="166">
        <f t="shared" si="10622"/>
        <v>0</v>
      </c>
      <c r="M2311" s="166">
        <f t="shared" si="10622"/>
        <v>0</v>
      </c>
      <c r="N2311" s="166">
        <f t="shared" si="10622"/>
        <v>0</v>
      </c>
      <c r="O2311" s="166">
        <f t="shared" si="10622"/>
        <v>0</v>
      </c>
      <c r="P2311" s="166">
        <f t="shared" si="10622"/>
        <v>0</v>
      </c>
      <c r="Q2311" s="166">
        <f t="shared" si="10622"/>
        <v>0</v>
      </c>
      <c r="R2311" s="166">
        <f t="shared" si="10622"/>
        <v>0</v>
      </c>
      <c r="S2311" s="166">
        <f t="shared" si="10622"/>
        <v>0</v>
      </c>
      <c r="T2311" s="166">
        <f t="shared" si="10622"/>
        <v>0</v>
      </c>
      <c r="U2311" s="166">
        <f t="shared" si="10622"/>
        <v>0</v>
      </c>
      <c r="V2311" s="198">
        <f t="shared" ref="V2311" si="10623">SUM(J2311:U2311)</f>
        <v>0</v>
      </c>
      <c r="W2311" s="166">
        <f t="shared" si="10330"/>
        <v>0</v>
      </c>
      <c r="X2311" s="166">
        <f t="shared" ref="X2311:AH2311" si="10624">ROUND((W2118+X2118)/2,2)</f>
        <v>0</v>
      </c>
      <c r="Y2311" s="166">
        <f t="shared" si="10624"/>
        <v>0</v>
      </c>
      <c r="Z2311" s="166">
        <f t="shared" si="10624"/>
        <v>0</v>
      </c>
      <c r="AA2311" s="166">
        <f t="shared" si="10624"/>
        <v>0</v>
      </c>
      <c r="AB2311" s="166">
        <f t="shared" si="10624"/>
        <v>0</v>
      </c>
      <c r="AC2311" s="166">
        <f t="shared" si="10624"/>
        <v>0</v>
      </c>
      <c r="AD2311" s="166">
        <f t="shared" si="10624"/>
        <v>0</v>
      </c>
      <c r="AE2311" s="166">
        <f t="shared" si="10624"/>
        <v>0</v>
      </c>
      <c r="AF2311" s="166">
        <f t="shared" si="10624"/>
        <v>0</v>
      </c>
      <c r="AG2311" s="166">
        <f t="shared" si="10624"/>
        <v>0</v>
      </c>
      <c r="AH2311" s="166">
        <f t="shared" si="10624"/>
        <v>0</v>
      </c>
      <c r="AI2311" s="198">
        <f t="shared" ref="AI2311" si="10625">SUM(W2311:AH2311)</f>
        <v>0</v>
      </c>
      <c r="AJ2311" s="166">
        <f t="shared" si="10101"/>
        <v>0</v>
      </c>
      <c r="AK2311" s="166">
        <f t="shared" si="10102"/>
        <v>0</v>
      </c>
      <c r="AL2311" s="166">
        <f t="shared" ref="AL2311:AU2311" si="10626">ROUND((AK2118+AL2118)/2,2)</f>
        <v>0</v>
      </c>
      <c r="AM2311" s="166">
        <f t="shared" si="10626"/>
        <v>716140.08</v>
      </c>
      <c r="AN2311" s="166">
        <f t="shared" si="10626"/>
        <v>1657953.52</v>
      </c>
      <c r="AO2311" s="166">
        <f t="shared" si="10626"/>
        <v>2161343.5699999998</v>
      </c>
      <c r="AP2311" s="166">
        <f t="shared" si="10626"/>
        <v>2716776.96</v>
      </c>
      <c r="AQ2311" s="166">
        <f t="shared" si="10626"/>
        <v>2994493.65</v>
      </c>
      <c r="AR2311" s="166">
        <f t="shared" si="10626"/>
        <v>2994493.65</v>
      </c>
      <c r="AS2311" s="166">
        <f t="shared" si="10626"/>
        <v>2994493.65</v>
      </c>
      <c r="AT2311" s="166">
        <f t="shared" si="10626"/>
        <v>2991723.74</v>
      </c>
      <c r="AU2311" s="166">
        <f t="shared" si="10626"/>
        <v>2986183.93</v>
      </c>
      <c r="AV2311" s="198">
        <f t="shared" ref="AV2311" si="10627">SUM(AJ2311:AU2311)</f>
        <v>22213602.75</v>
      </c>
      <c r="AW2311" s="166">
        <f t="shared" si="10345"/>
        <v>2980644.12</v>
      </c>
      <c r="AX2311" s="166">
        <f t="shared" ref="AX2311:BH2311" si="10628">ROUND((AW2118+AX2118)/2,2)</f>
        <v>2975104.31</v>
      </c>
      <c r="AY2311" s="166">
        <f t="shared" si="10628"/>
        <v>2969564.5</v>
      </c>
      <c r="AZ2311" s="166">
        <f t="shared" si="10628"/>
        <v>2964024.69</v>
      </c>
      <c r="BA2311" s="166">
        <f t="shared" si="10628"/>
        <v>2958484.88</v>
      </c>
      <c r="BB2311" s="166">
        <f t="shared" si="10628"/>
        <v>2952945.07</v>
      </c>
      <c r="BC2311" s="166">
        <f t="shared" si="10628"/>
        <v>2947405.26</v>
      </c>
      <c r="BD2311" s="166">
        <f t="shared" si="10628"/>
        <v>2941865.44</v>
      </c>
      <c r="BE2311" s="166">
        <f t="shared" si="10628"/>
        <v>2936325.63</v>
      </c>
      <c r="BF2311" s="166">
        <f t="shared" si="10628"/>
        <v>2930785.82</v>
      </c>
      <c r="BG2311" s="166">
        <f t="shared" si="10628"/>
        <v>2925246.01</v>
      </c>
      <c r="BH2311" s="166">
        <f t="shared" si="10628"/>
        <v>2919706.2</v>
      </c>
      <c r="BI2311" s="198">
        <f t="shared" si="10096"/>
        <v>35402101.93</v>
      </c>
    </row>
    <row r="2312" spans="1:61" ht="15.75" outlineLevel="1" x14ac:dyDescent="0.25">
      <c r="A2312" s="2">
        <f t="shared" si="10576"/>
        <v>19</v>
      </c>
      <c r="B2312" s="86" t="str">
        <f t="shared" si="10576"/>
        <v>PRE-10062</v>
      </c>
      <c r="C2312" s="86" t="str">
        <f t="shared" si="10576"/>
        <v>SPP FH - Jan Phyl 13296</v>
      </c>
      <c r="D2312" s="2" t="str">
        <f t="shared" si="10576"/>
        <v>PRE-10062.2</v>
      </c>
      <c r="E2312" s="141" t="str">
        <f t="shared" si="10576"/>
        <v>SPP FH -  Jan Phyl  13296 - S&amp;E/R&amp;C</v>
      </c>
      <c r="I2312" s="178">
        <v>0</v>
      </c>
      <c r="J2312" s="166">
        <f t="shared" si="10317"/>
        <v>0</v>
      </c>
      <c r="K2312" s="166">
        <f t="shared" ref="K2312:U2312" si="10629">ROUND((J2119+K2119)/2,2)</f>
        <v>0</v>
      </c>
      <c r="L2312" s="166">
        <f t="shared" si="10629"/>
        <v>0</v>
      </c>
      <c r="M2312" s="166">
        <f t="shared" si="10629"/>
        <v>0</v>
      </c>
      <c r="N2312" s="166">
        <f t="shared" si="10629"/>
        <v>0</v>
      </c>
      <c r="O2312" s="166">
        <f t="shared" si="10629"/>
        <v>0</v>
      </c>
      <c r="P2312" s="166">
        <f t="shared" si="10629"/>
        <v>0</v>
      </c>
      <c r="Q2312" s="166">
        <f t="shared" si="10629"/>
        <v>0</v>
      </c>
      <c r="R2312" s="166">
        <f t="shared" si="10629"/>
        <v>0</v>
      </c>
      <c r="S2312" s="166">
        <f t="shared" si="10629"/>
        <v>0</v>
      </c>
      <c r="T2312" s="166">
        <f t="shared" si="10629"/>
        <v>0</v>
      </c>
      <c r="U2312" s="166">
        <f t="shared" si="10629"/>
        <v>0</v>
      </c>
      <c r="V2312" s="198">
        <f t="shared" si="10086"/>
        <v>0</v>
      </c>
      <c r="W2312" s="166">
        <f t="shared" si="10330"/>
        <v>0</v>
      </c>
      <c r="X2312" s="166">
        <f t="shared" ref="X2312:AH2312" si="10630">ROUND((W2119+X2119)/2,2)</f>
        <v>0</v>
      </c>
      <c r="Y2312" s="166">
        <f t="shared" si="10630"/>
        <v>0</v>
      </c>
      <c r="Z2312" s="166">
        <f t="shared" si="10630"/>
        <v>0</v>
      </c>
      <c r="AA2312" s="166">
        <f t="shared" si="10630"/>
        <v>0</v>
      </c>
      <c r="AB2312" s="166">
        <f t="shared" si="10630"/>
        <v>0</v>
      </c>
      <c r="AC2312" s="166">
        <f t="shared" si="10630"/>
        <v>0</v>
      </c>
      <c r="AD2312" s="166">
        <f t="shared" si="10630"/>
        <v>0</v>
      </c>
      <c r="AE2312" s="166">
        <f t="shared" si="10630"/>
        <v>0</v>
      </c>
      <c r="AF2312" s="166">
        <f t="shared" si="10630"/>
        <v>235.13</v>
      </c>
      <c r="AG2312" s="166">
        <f t="shared" si="10630"/>
        <v>470.26</v>
      </c>
      <c r="AH2312" s="166">
        <f t="shared" si="10630"/>
        <v>673.68</v>
      </c>
      <c r="AI2312" s="198">
        <f t="shared" si="10089"/>
        <v>1379.07</v>
      </c>
      <c r="AJ2312" s="166">
        <f t="shared" si="10101"/>
        <v>877.1</v>
      </c>
      <c r="AK2312" s="166">
        <f t="shared" si="10102"/>
        <v>877.1</v>
      </c>
      <c r="AL2312" s="166">
        <f t="shared" ref="AL2312:AU2312" si="10631">ROUND((AK2119+AL2119)/2,2)</f>
        <v>877.1</v>
      </c>
      <c r="AM2312" s="166">
        <f t="shared" si="10631"/>
        <v>877.1</v>
      </c>
      <c r="AN2312" s="166">
        <f t="shared" si="10631"/>
        <v>877.1</v>
      </c>
      <c r="AO2312" s="166">
        <f t="shared" si="10631"/>
        <v>877.1</v>
      </c>
      <c r="AP2312" s="166">
        <f t="shared" si="10631"/>
        <v>877.1</v>
      </c>
      <c r="AQ2312" s="166">
        <f t="shared" si="10631"/>
        <v>877.1</v>
      </c>
      <c r="AR2312" s="166">
        <f t="shared" si="10631"/>
        <v>877.1</v>
      </c>
      <c r="AS2312" s="166">
        <f t="shared" si="10631"/>
        <v>250877.1</v>
      </c>
      <c r="AT2312" s="166">
        <f t="shared" si="10631"/>
        <v>750877.1</v>
      </c>
      <c r="AU2312" s="166">
        <f t="shared" si="10631"/>
        <v>1250877.1000000001</v>
      </c>
      <c r="AV2312" s="198">
        <f t="shared" si="10093"/>
        <v>2260525.2000000002</v>
      </c>
      <c r="AW2312" s="166">
        <f t="shared" si="10345"/>
        <v>1500877.1</v>
      </c>
      <c r="AX2312" s="166">
        <f t="shared" ref="AX2312:BH2312" si="10632">ROUND((AW2119+AX2119)/2,2)</f>
        <v>1500877.1</v>
      </c>
      <c r="AY2312" s="166">
        <f t="shared" si="10632"/>
        <v>1500877.1</v>
      </c>
      <c r="AZ2312" s="166">
        <f t="shared" si="10632"/>
        <v>1499488.79</v>
      </c>
      <c r="BA2312" s="166">
        <f t="shared" si="10632"/>
        <v>1496712.17</v>
      </c>
      <c r="BB2312" s="166">
        <f t="shared" si="10632"/>
        <v>1493935.55</v>
      </c>
      <c r="BC2312" s="166">
        <f t="shared" si="10632"/>
        <v>1491158.94</v>
      </c>
      <c r="BD2312" s="166">
        <f t="shared" si="10632"/>
        <v>1488382.32</v>
      </c>
      <c r="BE2312" s="166">
        <f t="shared" si="10632"/>
        <v>1485605.7</v>
      </c>
      <c r="BF2312" s="166">
        <f t="shared" si="10632"/>
        <v>1482829.08</v>
      </c>
      <c r="BG2312" s="166">
        <f t="shared" si="10632"/>
        <v>1480052.46</v>
      </c>
      <c r="BH2312" s="166">
        <f t="shared" si="10632"/>
        <v>1477275.84</v>
      </c>
      <c r="BI2312" s="198">
        <f t="shared" si="10096"/>
        <v>17898072.149999999</v>
      </c>
    </row>
    <row r="2313" spans="1:61" ht="15.75" outlineLevel="1" x14ac:dyDescent="0.25">
      <c r="A2313" s="2">
        <f t="shared" ref="A2313:E2322" si="10633">A2120</f>
        <v>20</v>
      </c>
      <c r="B2313" s="86" t="str">
        <f t="shared" si="10633"/>
        <v>FH - TBD15</v>
      </c>
      <c r="C2313" s="86" t="str">
        <f t="shared" si="10633"/>
        <v>SPP FH - 13989</v>
      </c>
      <c r="D2313" s="2" t="str">
        <f t="shared" si="10633"/>
        <v>FH - TBD15.1</v>
      </c>
      <c r="E2313" s="141" t="str">
        <f t="shared" si="10633"/>
        <v>SPP FH - 13989</v>
      </c>
      <c r="I2313" s="178">
        <v>0</v>
      </c>
      <c r="J2313" s="166">
        <f t="shared" ref="J2313:J2321" si="10634">ROUND((I2120+J2120)/2,2)</f>
        <v>0</v>
      </c>
      <c r="K2313" s="166">
        <f t="shared" ref="K2313:U2313" si="10635">ROUND((J2120+K2120)/2,2)</f>
        <v>0</v>
      </c>
      <c r="L2313" s="166">
        <f t="shared" si="10635"/>
        <v>0</v>
      </c>
      <c r="M2313" s="166">
        <f t="shared" si="10635"/>
        <v>0</v>
      </c>
      <c r="N2313" s="166">
        <f t="shared" si="10635"/>
        <v>0</v>
      </c>
      <c r="O2313" s="166">
        <f t="shared" si="10635"/>
        <v>0</v>
      </c>
      <c r="P2313" s="166">
        <f t="shared" si="10635"/>
        <v>0</v>
      </c>
      <c r="Q2313" s="166">
        <f t="shared" si="10635"/>
        <v>0</v>
      </c>
      <c r="R2313" s="166">
        <f t="shared" si="10635"/>
        <v>0</v>
      </c>
      <c r="S2313" s="166">
        <f t="shared" si="10635"/>
        <v>0</v>
      </c>
      <c r="T2313" s="166">
        <f t="shared" si="10635"/>
        <v>0</v>
      </c>
      <c r="U2313" s="166">
        <f t="shared" si="10635"/>
        <v>0</v>
      </c>
      <c r="V2313" s="198">
        <f t="shared" si="10086"/>
        <v>0</v>
      </c>
      <c r="W2313" s="166">
        <f t="shared" ref="W2313:W2321" si="10636">ROUND((U2120+W2120)/2,2)</f>
        <v>0</v>
      </c>
      <c r="X2313" s="166">
        <f t="shared" ref="X2313:AH2313" si="10637">ROUND((W2120+X2120)/2,2)</f>
        <v>0</v>
      </c>
      <c r="Y2313" s="166">
        <f t="shared" si="10637"/>
        <v>0</v>
      </c>
      <c r="Z2313" s="166">
        <f t="shared" si="10637"/>
        <v>0</v>
      </c>
      <c r="AA2313" s="166">
        <f t="shared" si="10637"/>
        <v>0</v>
      </c>
      <c r="AB2313" s="166">
        <f t="shared" si="10637"/>
        <v>0</v>
      </c>
      <c r="AC2313" s="166">
        <f t="shared" si="10637"/>
        <v>0</v>
      </c>
      <c r="AD2313" s="166">
        <f t="shared" si="10637"/>
        <v>0</v>
      </c>
      <c r="AE2313" s="166">
        <f t="shared" si="10637"/>
        <v>0</v>
      </c>
      <c r="AF2313" s="166">
        <f t="shared" si="10637"/>
        <v>0</v>
      </c>
      <c r="AG2313" s="166">
        <f t="shared" si="10637"/>
        <v>0</v>
      </c>
      <c r="AH2313" s="166">
        <f t="shared" si="10637"/>
        <v>0</v>
      </c>
      <c r="AI2313" s="198">
        <f t="shared" si="10089"/>
        <v>0</v>
      </c>
      <c r="AJ2313" s="166">
        <f t="shared" si="10101"/>
        <v>0</v>
      </c>
      <c r="AK2313" s="166">
        <f t="shared" si="10102"/>
        <v>0</v>
      </c>
      <c r="AL2313" s="166">
        <f t="shared" ref="AL2313:AU2313" si="10638">ROUND((AK2120+AL2120)/2,2)</f>
        <v>0</v>
      </c>
      <c r="AM2313" s="166">
        <f t="shared" si="10638"/>
        <v>159751.16</v>
      </c>
      <c r="AN2313" s="166">
        <f t="shared" si="10638"/>
        <v>353439.24</v>
      </c>
      <c r="AO2313" s="166">
        <f t="shared" si="10638"/>
        <v>498655.42</v>
      </c>
      <c r="AP2313" s="166">
        <f t="shared" si="10638"/>
        <v>721213.91</v>
      </c>
      <c r="AQ2313" s="166">
        <f t="shared" si="10638"/>
        <v>832493.15</v>
      </c>
      <c r="AR2313" s="166">
        <f t="shared" si="10638"/>
        <v>832493.15</v>
      </c>
      <c r="AS2313" s="166">
        <f t="shared" si="10638"/>
        <v>832493.15</v>
      </c>
      <c r="AT2313" s="166">
        <f t="shared" si="10638"/>
        <v>831723.1</v>
      </c>
      <c r="AU2313" s="166">
        <f t="shared" si="10638"/>
        <v>830182.99</v>
      </c>
      <c r="AV2313" s="198">
        <f t="shared" si="10093"/>
        <v>5892445.2699999996</v>
      </c>
      <c r="AW2313" s="166">
        <f t="shared" ref="AW2313:AW2331" si="10639">ROUND((AU2120+AW2120)/2,2)</f>
        <v>828642.88</v>
      </c>
      <c r="AX2313" s="166">
        <f t="shared" ref="AX2313:BH2313" si="10640">ROUND((AW2120+AX2120)/2,2)</f>
        <v>827102.77</v>
      </c>
      <c r="AY2313" s="166">
        <f t="shared" si="10640"/>
        <v>825562.66</v>
      </c>
      <c r="AZ2313" s="166">
        <f t="shared" si="10640"/>
        <v>824022.55</v>
      </c>
      <c r="BA2313" s="166">
        <f t="shared" si="10640"/>
        <v>822482.45</v>
      </c>
      <c r="BB2313" s="166">
        <f t="shared" si="10640"/>
        <v>820942.34</v>
      </c>
      <c r="BC2313" s="166">
        <f t="shared" si="10640"/>
        <v>819402.23</v>
      </c>
      <c r="BD2313" s="166">
        <f t="shared" si="10640"/>
        <v>817862.12</v>
      </c>
      <c r="BE2313" s="166">
        <f t="shared" si="10640"/>
        <v>816322.01</v>
      </c>
      <c r="BF2313" s="166">
        <f t="shared" si="10640"/>
        <v>814781.9</v>
      </c>
      <c r="BG2313" s="166">
        <f t="shared" si="10640"/>
        <v>813241.79</v>
      </c>
      <c r="BH2313" s="166">
        <f t="shared" si="10640"/>
        <v>811701.69</v>
      </c>
      <c r="BI2313" s="198">
        <f t="shared" si="10096"/>
        <v>9842067.3900000006</v>
      </c>
    </row>
    <row r="2314" spans="1:61" ht="15.75" outlineLevel="1" x14ac:dyDescent="0.25">
      <c r="A2314" s="2">
        <f t="shared" si="10633"/>
        <v>21</v>
      </c>
      <c r="B2314" s="86" t="str">
        <f t="shared" si="10633"/>
        <v>FH - TBD16</v>
      </c>
      <c r="C2314" s="86" t="str">
        <f t="shared" si="10633"/>
        <v>SPP FH - 13984</v>
      </c>
      <c r="D2314" s="2" t="str">
        <f t="shared" si="10633"/>
        <v>FH - TBD16.1</v>
      </c>
      <c r="E2314" s="141" t="str">
        <f t="shared" si="10633"/>
        <v>SPP FH - 13984</v>
      </c>
      <c r="I2314" s="178">
        <v>0</v>
      </c>
      <c r="J2314" s="166">
        <f t="shared" si="10634"/>
        <v>0</v>
      </c>
      <c r="K2314" s="166">
        <f t="shared" ref="K2314:U2314" si="10641">ROUND((J2121+K2121)/2,2)</f>
        <v>0</v>
      </c>
      <c r="L2314" s="166">
        <f t="shared" si="10641"/>
        <v>0</v>
      </c>
      <c r="M2314" s="166">
        <f t="shared" si="10641"/>
        <v>0</v>
      </c>
      <c r="N2314" s="166">
        <f t="shared" si="10641"/>
        <v>0</v>
      </c>
      <c r="O2314" s="166">
        <f t="shared" si="10641"/>
        <v>0</v>
      </c>
      <c r="P2314" s="166">
        <f t="shared" si="10641"/>
        <v>0</v>
      </c>
      <c r="Q2314" s="166">
        <f t="shared" si="10641"/>
        <v>0</v>
      </c>
      <c r="R2314" s="166">
        <f t="shared" si="10641"/>
        <v>0</v>
      </c>
      <c r="S2314" s="166">
        <f t="shared" si="10641"/>
        <v>0</v>
      </c>
      <c r="T2314" s="166">
        <f t="shared" si="10641"/>
        <v>0</v>
      </c>
      <c r="U2314" s="166">
        <f t="shared" si="10641"/>
        <v>0</v>
      </c>
      <c r="V2314" s="198">
        <f t="shared" si="10086"/>
        <v>0</v>
      </c>
      <c r="W2314" s="166">
        <f t="shared" si="10636"/>
        <v>0</v>
      </c>
      <c r="X2314" s="166">
        <f t="shared" ref="X2314:AH2314" si="10642">ROUND((W2121+X2121)/2,2)</f>
        <v>0</v>
      </c>
      <c r="Y2314" s="166">
        <f t="shared" si="10642"/>
        <v>0</v>
      </c>
      <c r="Z2314" s="166">
        <f t="shared" si="10642"/>
        <v>0</v>
      </c>
      <c r="AA2314" s="166">
        <f t="shared" si="10642"/>
        <v>0</v>
      </c>
      <c r="AB2314" s="166">
        <f t="shared" si="10642"/>
        <v>0</v>
      </c>
      <c r="AC2314" s="166">
        <f t="shared" si="10642"/>
        <v>0</v>
      </c>
      <c r="AD2314" s="166">
        <f t="shared" si="10642"/>
        <v>0</v>
      </c>
      <c r="AE2314" s="166">
        <f t="shared" si="10642"/>
        <v>0</v>
      </c>
      <c r="AF2314" s="166">
        <f t="shared" si="10642"/>
        <v>0</v>
      </c>
      <c r="AG2314" s="166">
        <f t="shared" si="10642"/>
        <v>0</v>
      </c>
      <c r="AH2314" s="166">
        <f t="shared" si="10642"/>
        <v>0</v>
      </c>
      <c r="AI2314" s="198">
        <f t="shared" si="10089"/>
        <v>0</v>
      </c>
      <c r="AJ2314" s="166">
        <f t="shared" ref="AJ2314:AJ2377" si="10643">ROUND((AH2121+AJ2121)/2,2)</f>
        <v>0</v>
      </c>
      <c r="AK2314" s="166">
        <f t="shared" ref="AK2314:AK2377" si="10644">ROUND((AJ2121+AK2121)/2,2)</f>
        <v>0</v>
      </c>
      <c r="AL2314" s="166">
        <f t="shared" ref="AL2314:AU2314" si="10645">ROUND((AK2121+AL2121)/2,2)</f>
        <v>0</v>
      </c>
      <c r="AM2314" s="166">
        <f t="shared" si="10645"/>
        <v>0</v>
      </c>
      <c r="AN2314" s="166">
        <f t="shared" si="10645"/>
        <v>237563.28</v>
      </c>
      <c r="AO2314" s="166">
        <f t="shared" si="10645"/>
        <v>541225.77</v>
      </c>
      <c r="AP2314" s="166">
        <f t="shared" si="10645"/>
        <v>693790.58</v>
      </c>
      <c r="AQ2314" s="166">
        <f t="shared" si="10645"/>
        <v>889588.19</v>
      </c>
      <c r="AR2314" s="166">
        <f t="shared" si="10645"/>
        <v>1085385.8</v>
      </c>
      <c r="AS2314" s="166">
        <f t="shared" si="10645"/>
        <v>1171851.3999999999</v>
      </c>
      <c r="AT2314" s="166">
        <f t="shared" si="10645"/>
        <v>1171851.3999999999</v>
      </c>
      <c r="AU2314" s="166">
        <f t="shared" si="10645"/>
        <v>1171851.3999999999</v>
      </c>
      <c r="AV2314" s="198">
        <f t="shared" si="10093"/>
        <v>6963107.8200000003</v>
      </c>
      <c r="AW2314" s="166">
        <f t="shared" si="10639"/>
        <v>1170767.44</v>
      </c>
      <c r="AX2314" s="166">
        <f t="shared" ref="AX2314:BH2314" si="10646">ROUND((AW2121+AX2121)/2,2)</f>
        <v>1168599.51</v>
      </c>
      <c r="AY2314" s="166">
        <f t="shared" si="10646"/>
        <v>1166431.58</v>
      </c>
      <c r="AZ2314" s="166">
        <f t="shared" si="10646"/>
        <v>1164263.6599999999</v>
      </c>
      <c r="BA2314" s="166">
        <f t="shared" si="10646"/>
        <v>1162095.73</v>
      </c>
      <c r="BB2314" s="166">
        <f t="shared" si="10646"/>
        <v>1159927.8</v>
      </c>
      <c r="BC2314" s="166">
        <f t="shared" si="10646"/>
        <v>1157759.8799999999</v>
      </c>
      <c r="BD2314" s="166">
        <f t="shared" si="10646"/>
        <v>1155591.95</v>
      </c>
      <c r="BE2314" s="166">
        <f t="shared" si="10646"/>
        <v>1153424.02</v>
      </c>
      <c r="BF2314" s="166">
        <f t="shared" si="10646"/>
        <v>1151256.1000000001</v>
      </c>
      <c r="BG2314" s="166">
        <f t="shared" si="10646"/>
        <v>1149088.17</v>
      </c>
      <c r="BH2314" s="166">
        <f t="shared" si="10646"/>
        <v>1146920.24</v>
      </c>
      <c r="BI2314" s="198">
        <f t="shared" si="10096"/>
        <v>13906126.079999998</v>
      </c>
    </row>
    <row r="2315" spans="1:61" ht="15.75" outlineLevel="1" x14ac:dyDescent="0.25">
      <c r="A2315" s="2">
        <f t="shared" si="10633"/>
        <v>22</v>
      </c>
      <c r="B2315" s="86" t="str">
        <f t="shared" si="10633"/>
        <v>FH - TBD17</v>
      </c>
      <c r="C2315" s="86" t="str">
        <f t="shared" si="10633"/>
        <v>SPP FH - 14123</v>
      </c>
      <c r="D2315" s="2" t="str">
        <f t="shared" si="10633"/>
        <v>FH - TBD17.1</v>
      </c>
      <c r="E2315" s="141" t="str">
        <f t="shared" si="10633"/>
        <v>SPP FH - 14123</v>
      </c>
      <c r="I2315" s="178">
        <v>0</v>
      </c>
      <c r="J2315" s="166">
        <f t="shared" si="10634"/>
        <v>0</v>
      </c>
      <c r="K2315" s="166">
        <f t="shared" ref="K2315:U2315" si="10647">ROUND((J2122+K2122)/2,2)</f>
        <v>0</v>
      </c>
      <c r="L2315" s="166">
        <f t="shared" si="10647"/>
        <v>0</v>
      </c>
      <c r="M2315" s="166">
        <f t="shared" si="10647"/>
        <v>0</v>
      </c>
      <c r="N2315" s="166">
        <f t="shared" si="10647"/>
        <v>0</v>
      </c>
      <c r="O2315" s="166">
        <f t="shared" si="10647"/>
        <v>0</v>
      </c>
      <c r="P2315" s="166">
        <f t="shared" si="10647"/>
        <v>0</v>
      </c>
      <c r="Q2315" s="166">
        <f t="shared" si="10647"/>
        <v>0</v>
      </c>
      <c r="R2315" s="166">
        <f t="shared" si="10647"/>
        <v>0</v>
      </c>
      <c r="S2315" s="166">
        <f t="shared" si="10647"/>
        <v>0</v>
      </c>
      <c r="T2315" s="166">
        <f t="shared" si="10647"/>
        <v>0</v>
      </c>
      <c r="U2315" s="166">
        <f t="shared" si="10647"/>
        <v>0</v>
      </c>
      <c r="V2315" s="198">
        <f t="shared" si="10086"/>
        <v>0</v>
      </c>
      <c r="W2315" s="166">
        <f t="shared" si="10636"/>
        <v>0</v>
      </c>
      <c r="X2315" s="166">
        <f t="shared" ref="X2315:AH2315" si="10648">ROUND((W2122+X2122)/2,2)</f>
        <v>0</v>
      </c>
      <c r="Y2315" s="166">
        <f t="shared" si="10648"/>
        <v>0</v>
      </c>
      <c r="Z2315" s="166">
        <f t="shared" si="10648"/>
        <v>0</v>
      </c>
      <c r="AA2315" s="166">
        <f t="shared" si="10648"/>
        <v>0</v>
      </c>
      <c r="AB2315" s="166">
        <f t="shared" si="10648"/>
        <v>0</v>
      </c>
      <c r="AC2315" s="166">
        <f t="shared" si="10648"/>
        <v>0</v>
      </c>
      <c r="AD2315" s="166">
        <f t="shared" si="10648"/>
        <v>0</v>
      </c>
      <c r="AE2315" s="166">
        <f t="shared" si="10648"/>
        <v>0</v>
      </c>
      <c r="AF2315" s="166">
        <f t="shared" si="10648"/>
        <v>0</v>
      </c>
      <c r="AG2315" s="166">
        <f t="shared" si="10648"/>
        <v>0</v>
      </c>
      <c r="AH2315" s="166">
        <f t="shared" si="10648"/>
        <v>0</v>
      </c>
      <c r="AI2315" s="198">
        <f t="shared" si="10089"/>
        <v>0</v>
      </c>
      <c r="AJ2315" s="166">
        <f t="shared" si="10643"/>
        <v>0</v>
      </c>
      <c r="AK2315" s="166">
        <f t="shared" si="10644"/>
        <v>0</v>
      </c>
      <c r="AL2315" s="166">
        <f t="shared" ref="AL2315:AU2315" si="10649">ROUND((AK2122+AL2122)/2,2)</f>
        <v>0</v>
      </c>
      <c r="AM2315" s="166">
        <f t="shared" si="10649"/>
        <v>20973.599999999999</v>
      </c>
      <c r="AN2315" s="166">
        <f t="shared" si="10649"/>
        <v>41947.199999999997</v>
      </c>
      <c r="AO2315" s="166">
        <f t="shared" si="10649"/>
        <v>308237.52</v>
      </c>
      <c r="AP2315" s="166">
        <f t="shared" si="10649"/>
        <v>686895.84</v>
      </c>
      <c r="AQ2315" s="166">
        <f t="shared" si="10649"/>
        <v>935105.43</v>
      </c>
      <c r="AR2315" s="166">
        <f t="shared" si="10649"/>
        <v>1159841.42</v>
      </c>
      <c r="AS2315" s="166">
        <f t="shared" si="10649"/>
        <v>1248735.81</v>
      </c>
      <c r="AT2315" s="166">
        <f t="shared" si="10649"/>
        <v>1248735.81</v>
      </c>
      <c r="AU2315" s="166">
        <f t="shared" si="10649"/>
        <v>1248735.81</v>
      </c>
      <c r="AV2315" s="198">
        <f t="shared" si="10093"/>
        <v>6899208.4400000013</v>
      </c>
      <c r="AW2315" s="166">
        <f t="shared" si="10639"/>
        <v>1247580.73</v>
      </c>
      <c r="AX2315" s="166">
        <f t="shared" ref="AX2315:BH2315" si="10650">ROUND((AW2122+AX2122)/2,2)</f>
        <v>1245270.57</v>
      </c>
      <c r="AY2315" s="166">
        <f t="shared" si="10650"/>
        <v>1242960.3999999999</v>
      </c>
      <c r="AZ2315" s="166">
        <f t="shared" si="10650"/>
        <v>1240650.24</v>
      </c>
      <c r="BA2315" s="166">
        <f t="shared" si="10650"/>
        <v>1238340.08</v>
      </c>
      <c r="BB2315" s="166">
        <f t="shared" si="10650"/>
        <v>1236029.92</v>
      </c>
      <c r="BC2315" s="166">
        <f t="shared" si="10650"/>
        <v>1233719.75</v>
      </c>
      <c r="BD2315" s="166">
        <f t="shared" si="10650"/>
        <v>1231409.5900000001</v>
      </c>
      <c r="BE2315" s="166">
        <f t="shared" si="10650"/>
        <v>1229099.43</v>
      </c>
      <c r="BF2315" s="166">
        <f t="shared" si="10650"/>
        <v>1226789.27</v>
      </c>
      <c r="BG2315" s="166">
        <f t="shared" si="10650"/>
        <v>1224479.1000000001</v>
      </c>
      <c r="BH2315" s="166">
        <f t="shared" si="10650"/>
        <v>1222168.94</v>
      </c>
      <c r="BI2315" s="198">
        <f t="shared" si="10096"/>
        <v>14818498.019999998</v>
      </c>
    </row>
    <row r="2316" spans="1:61" ht="15.75" outlineLevel="1" x14ac:dyDescent="0.25">
      <c r="A2316" s="2">
        <f t="shared" si="10633"/>
        <v>23</v>
      </c>
      <c r="B2316" s="86" t="str">
        <f t="shared" si="10633"/>
        <v>PRE-09848</v>
      </c>
      <c r="C2316" s="86" t="str">
        <f t="shared" si="10633"/>
        <v>SPP FH - Yukon 13101</v>
      </c>
      <c r="D2316" s="2" t="str">
        <f t="shared" si="10633"/>
        <v>PRE-09848.1</v>
      </c>
      <c r="E2316" s="141" t="str">
        <f t="shared" si="10633"/>
        <v>SPP FH - Yukon 13101</v>
      </c>
      <c r="I2316" s="178">
        <v>0</v>
      </c>
      <c r="J2316" s="166">
        <f t="shared" si="10634"/>
        <v>0</v>
      </c>
      <c r="K2316" s="166">
        <f t="shared" ref="K2316:U2316" si="10651">ROUND((J2123+K2123)/2,2)</f>
        <v>0</v>
      </c>
      <c r="L2316" s="166">
        <f t="shared" si="10651"/>
        <v>0</v>
      </c>
      <c r="M2316" s="166">
        <f t="shared" si="10651"/>
        <v>0</v>
      </c>
      <c r="N2316" s="166">
        <f t="shared" si="10651"/>
        <v>0</v>
      </c>
      <c r="O2316" s="166">
        <f t="shared" si="10651"/>
        <v>0</v>
      </c>
      <c r="P2316" s="166">
        <f t="shared" si="10651"/>
        <v>0</v>
      </c>
      <c r="Q2316" s="166">
        <f t="shared" si="10651"/>
        <v>0</v>
      </c>
      <c r="R2316" s="166">
        <f t="shared" si="10651"/>
        <v>0</v>
      </c>
      <c r="S2316" s="166">
        <f t="shared" si="10651"/>
        <v>0</v>
      </c>
      <c r="T2316" s="166">
        <f t="shared" si="10651"/>
        <v>0</v>
      </c>
      <c r="U2316" s="166">
        <f t="shared" si="10651"/>
        <v>0</v>
      </c>
      <c r="V2316" s="198">
        <f t="shared" si="10086"/>
        <v>0</v>
      </c>
      <c r="W2316" s="166">
        <f t="shared" si="10636"/>
        <v>0</v>
      </c>
      <c r="X2316" s="166">
        <f t="shared" ref="X2316:AH2316" si="10652">ROUND((W2123+X2123)/2,2)</f>
        <v>0</v>
      </c>
      <c r="Y2316" s="166">
        <f t="shared" si="10652"/>
        <v>10070.65</v>
      </c>
      <c r="Z2316" s="166">
        <f t="shared" si="10652"/>
        <v>33009.07</v>
      </c>
      <c r="AA2316" s="166">
        <f t="shared" si="10652"/>
        <v>46498.45</v>
      </c>
      <c r="AB2316" s="166">
        <f t="shared" si="10652"/>
        <v>71841.289999999994</v>
      </c>
      <c r="AC2316" s="166">
        <f t="shared" si="10652"/>
        <v>142790.84</v>
      </c>
      <c r="AD2316" s="166">
        <f t="shared" si="10652"/>
        <v>319477.33</v>
      </c>
      <c r="AE2316" s="166">
        <f t="shared" si="10652"/>
        <v>462137.48</v>
      </c>
      <c r="AF2316" s="166">
        <f t="shared" si="10652"/>
        <v>574332.23</v>
      </c>
      <c r="AG2316" s="166">
        <f t="shared" si="10652"/>
        <v>704907.15</v>
      </c>
      <c r="AH2316" s="166">
        <f t="shared" si="10652"/>
        <v>797253.93</v>
      </c>
      <c r="AI2316" s="198">
        <f t="shared" si="10089"/>
        <v>3162318.42</v>
      </c>
      <c r="AJ2316" s="166">
        <f t="shared" si="10643"/>
        <v>859018.58</v>
      </c>
      <c r="AK2316" s="166">
        <f t="shared" si="10644"/>
        <v>859018.58</v>
      </c>
      <c r="AL2316" s="166">
        <f t="shared" ref="AL2316:AU2316" si="10653">ROUND((AK2123+AL2123)/2,2)</f>
        <v>859018.58</v>
      </c>
      <c r="AM2316" s="166">
        <f t="shared" si="10653"/>
        <v>858223.99</v>
      </c>
      <c r="AN2316" s="166">
        <f t="shared" si="10653"/>
        <v>856634.8</v>
      </c>
      <c r="AO2316" s="166">
        <f t="shared" si="10653"/>
        <v>855045.62</v>
      </c>
      <c r="AP2316" s="166">
        <f t="shared" si="10653"/>
        <v>853456.44</v>
      </c>
      <c r="AQ2316" s="166">
        <f t="shared" si="10653"/>
        <v>851867.25</v>
      </c>
      <c r="AR2316" s="166">
        <f t="shared" si="10653"/>
        <v>850278.07</v>
      </c>
      <c r="AS2316" s="166">
        <f t="shared" si="10653"/>
        <v>848688.89</v>
      </c>
      <c r="AT2316" s="166">
        <f t="shared" si="10653"/>
        <v>847099.7</v>
      </c>
      <c r="AU2316" s="166">
        <f t="shared" si="10653"/>
        <v>845510.52</v>
      </c>
      <c r="AV2316" s="198">
        <f t="shared" si="10093"/>
        <v>10243861.02</v>
      </c>
      <c r="AW2316" s="166">
        <f t="shared" si="10639"/>
        <v>843921.33</v>
      </c>
      <c r="AX2316" s="166">
        <f t="shared" ref="AX2316:BH2316" si="10654">ROUND((AW2123+AX2123)/2,2)</f>
        <v>842332.15</v>
      </c>
      <c r="AY2316" s="166">
        <f t="shared" si="10654"/>
        <v>840742.97</v>
      </c>
      <c r="AZ2316" s="166">
        <f t="shared" si="10654"/>
        <v>839153.78</v>
      </c>
      <c r="BA2316" s="166">
        <f t="shared" si="10654"/>
        <v>837564.6</v>
      </c>
      <c r="BB2316" s="166">
        <f t="shared" si="10654"/>
        <v>835975.42</v>
      </c>
      <c r="BC2316" s="166">
        <f t="shared" si="10654"/>
        <v>834386.23</v>
      </c>
      <c r="BD2316" s="166">
        <f t="shared" si="10654"/>
        <v>832797.05</v>
      </c>
      <c r="BE2316" s="166">
        <f t="shared" si="10654"/>
        <v>831207.86</v>
      </c>
      <c r="BF2316" s="166">
        <f t="shared" si="10654"/>
        <v>829618.68</v>
      </c>
      <c r="BG2316" s="166">
        <f t="shared" si="10654"/>
        <v>828029.5</v>
      </c>
      <c r="BH2316" s="166">
        <f t="shared" si="10654"/>
        <v>826440.31</v>
      </c>
      <c r="BI2316" s="198">
        <f t="shared" si="10096"/>
        <v>10022169.880000001</v>
      </c>
    </row>
    <row r="2317" spans="1:61" ht="15.75" outlineLevel="1" x14ac:dyDescent="0.25">
      <c r="A2317" s="2">
        <f t="shared" si="10633"/>
        <v>23</v>
      </c>
      <c r="B2317" s="86" t="str">
        <f t="shared" si="10633"/>
        <v>PRE-09848</v>
      </c>
      <c r="C2317" s="86" t="str">
        <f t="shared" si="10633"/>
        <v>SPP FH - Yukon 13101</v>
      </c>
      <c r="D2317" s="2" t="str">
        <f t="shared" si="10633"/>
        <v>A2804994</v>
      </c>
      <c r="E2317" s="141" t="str">
        <f t="shared" si="10633"/>
        <v>SPP FH - Yukon 13101 ACRs - 3 TAV</v>
      </c>
      <c r="I2317" s="178">
        <v>0</v>
      </c>
      <c r="J2317" s="166">
        <f t="shared" si="10634"/>
        <v>0</v>
      </c>
      <c r="K2317" s="166">
        <f t="shared" ref="K2317" si="10655">ROUND((J2124+K2124)/2,2)</f>
        <v>0</v>
      </c>
      <c r="L2317" s="166">
        <f t="shared" ref="L2317" si="10656">ROUND((K2124+L2124)/2,2)</f>
        <v>0</v>
      </c>
      <c r="M2317" s="166">
        <f t="shared" ref="M2317" si="10657">ROUND((L2124+M2124)/2,2)</f>
        <v>0</v>
      </c>
      <c r="N2317" s="166">
        <f t="shared" ref="N2317" si="10658">ROUND((M2124+N2124)/2,2)</f>
        <v>0</v>
      </c>
      <c r="O2317" s="166">
        <f t="shared" ref="O2317" si="10659">ROUND((N2124+O2124)/2,2)</f>
        <v>0</v>
      </c>
      <c r="P2317" s="166">
        <f t="shared" ref="P2317" si="10660">ROUND((O2124+P2124)/2,2)</f>
        <v>0</v>
      </c>
      <c r="Q2317" s="166">
        <f t="shared" ref="Q2317" si="10661">ROUND((P2124+Q2124)/2,2)</f>
        <v>0</v>
      </c>
      <c r="R2317" s="166">
        <f t="shared" ref="R2317" si="10662">ROUND((Q2124+R2124)/2,2)</f>
        <v>0</v>
      </c>
      <c r="S2317" s="166">
        <f t="shared" ref="S2317" si="10663">ROUND((R2124+S2124)/2,2)</f>
        <v>0</v>
      </c>
      <c r="T2317" s="166">
        <f t="shared" ref="T2317" si="10664">ROUND((S2124+T2124)/2,2)</f>
        <v>0</v>
      </c>
      <c r="U2317" s="166">
        <f t="shared" ref="U2317" si="10665">ROUND((T2124+U2124)/2,2)</f>
        <v>0</v>
      </c>
      <c r="V2317" s="198">
        <f t="shared" ref="V2317" si="10666">SUM(J2317:U2317)</f>
        <v>0</v>
      </c>
      <c r="W2317" s="166">
        <f t="shared" si="10636"/>
        <v>0</v>
      </c>
      <c r="X2317" s="166">
        <f t="shared" ref="X2317" si="10667">ROUND((W2124+X2124)/2,2)</f>
        <v>0</v>
      </c>
      <c r="Y2317" s="166">
        <f t="shared" ref="Y2317" si="10668">ROUND((X2124+Y2124)/2,2)</f>
        <v>0</v>
      </c>
      <c r="Z2317" s="166">
        <f t="shared" ref="Z2317" si="10669">ROUND((Y2124+Z2124)/2,2)</f>
        <v>0</v>
      </c>
      <c r="AA2317" s="166">
        <f t="shared" ref="AA2317" si="10670">ROUND((Z2124+AA2124)/2,2)</f>
        <v>0</v>
      </c>
      <c r="AB2317" s="166">
        <f t="shared" ref="AB2317" si="10671">ROUND((AA2124+AB2124)/2,2)</f>
        <v>0</v>
      </c>
      <c r="AC2317" s="166">
        <f t="shared" ref="AC2317" si="10672">ROUND((AB2124+AC2124)/2,2)</f>
        <v>0</v>
      </c>
      <c r="AD2317" s="166">
        <f t="shared" ref="AD2317" si="10673">ROUND((AC2124+AD2124)/2,2)</f>
        <v>0</v>
      </c>
      <c r="AE2317" s="166">
        <f t="shared" ref="AE2317" si="10674">ROUND((AD2124+AE2124)/2,2)</f>
        <v>0</v>
      </c>
      <c r="AF2317" s="166">
        <f t="shared" ref="AF2317" si="10675">ROUND((AE2124+AF2124)/2,2)</f>
        <v>1617.98</v>
      </c>
      <c r="AG2317" s="166">
        <f t="shared" ref="AG2317" si="10676">ROUND((AF2124+AG2124)/2,2)</f>
        <v>3235.96</v>
      </c>
      <c r="AH2317" s="166">
        <f t="shared" ref="AH2317" si="10677">ROUND((AG2124+AH2124)/2,2)</f>
        <v>3790.62</v>
      </c>
      <c r="AI2317" s="198">
        <f t="shared" ref="AI2317" si="10678">SUM(W2317:AH2317)</f>
        <v>8644.5600000000013</v>
      </c>
      <c r="AJ2317" s="166">
        <f t="shared" si="10643"/>
        <v>4345.28</v>
      </c>
      <c r="AK2317" s="166">
        <f t="shared" si="10644"/>
        <v>4341.26</v>
      </c>
      <c r="AL2317" s="166">
        <f t="shared" ref="AL2317" si="10679">ROUND((AK2124+AL2124)/2,2)</f>
        <v>4333.22</v>
      </c>
      <c r="AM2317" s="166">
        <f t="shared" ref="AM2317" si="10680">ROUND((AL2124+AM2124)/2,2)</f>
        <v>4325.18</v>
      </c>
      <c r="AN2317" s="166">
        <f t="shared" ref="AN2317" si="10681">ROUND((AM2124+AN2124)/2,2)</f>
        <v>4317.1400000000003</v>
      </c>
      <c r="AO2317" s="166">
        <f t="shared" ref="AO2317" si="10682">ROUND((AN2124+AO2124)/2,2)</f>
        <v>4309.1000000000004</v>
      </c>
      <c r="AP2317" s="166">
        <f t="shared" ref="AP2317" si="10683">ROUND((AO2124+AP2124)/2,2)</f>
        <v>4301.0600000000004</v>
      </c>
      <c r="AQ2317" s="166">
        <f t="shared" ref="AQ2317" si="10684">ROUND((AP2124+AQ2124)/2,2)</f>
        <v>4293.01</v>
      </c>
      <c r="AR2317" s="166">
        <f t="shared" ref="AR2317" si="10685">ROUND((AQ2124+AR2124)/2,2)</f>
        <v>4284.97</v>
      </c>
      <c r="AS2317" s="166">
        <f t="shared" ref="AS2317" si="10686">ROUND((AR2124+AS2124)/2,2)</f>
        <v>4276.93</v>
      </c>
      <c r="AT2317" s="166">
        <f t="shared" ref="AT2317" si="10687">ROUND((AS2124+AT2124)/2,2)</f>
        <v>4268.8900000000003</v>
      </c>
      <c r="AU2317" s="166">
        <f t="shared" ref="AU2317" si="10688">ROUND((AT2124+AU2124)/2,2)</f>
        <v>4260.8500000000004</v>
      </c>
      <c r="AV2317" s="198">
        <f t="shared" ref="AV2317" si="10689">SUM(AJ2317:AU2317)</f>
        <v>51656.89</v>
      </c>
      <c r="AW2317" s="166">
        <f t="shared" si="10639"/>
        <v>4252.8100000000004</v>
      </c>
      <c r="AX2317" s="166">
        <f t="shared" ref="AX2317:BH2317" si="10690">ROUND((AW2124+AX2124)/2,2)</f>
        <v>4244.7700000000004</v>
      </c>
      <c r="AY2317" s="166">
        <f t="shared" si="10690"/>
        <v>4236.7299999999996</v>
      </c>
      <c r="AZ2317" s="166">
        <f t="shared" si="10690"/>
        <v>4228.6899999999996</v>
      </c>
      <c r="BA2317" s="166">
        <f t="shared" si="10690"/>
        <v>4220.6499999999996</v>
      </c>
      <c r="BB2317" s="166">
        <f t="shared" si="10690"/>
        <v>4212.6099999999997</v>
      </c>
      <c r="BC2317" s="166">
        <f t="shared" si="10690"/>
        <v>4204.57</v>
      </c>
      <c r="BD2317" s="166">
        <f t="shared" si="10690"/>
        <v>4196.5200000000004</v>
      </c>
      <c r="BE2317" s="166">
        <f t="shared" si="10690"/>
        <v>4188.4799999999996</v>
      </c>
      <c r="BF2317" s="166">
        <f t="shared" si="10690"/>
        <v>4180.4399999999996</v>
      </c>
      <c r="BG2317" s="166">
        <f t="shared" si="10690"/>
        <v>4172.3999999999996</v>
      </c>
      <c r="BH2317" s="166">
        <f t="shared" si="10690"/>
        <v>4164.3599999999997</v>
      </c>
      <c r="BI2317" s="198">
        <f t="shared" si="10096"/>
        <v>50503.030000000006</v>
      </c>
    </row>
    <row r="2318" spans="1:61" ht="15.75" outlineLevel="1" x14ac:dyDescent="0.25">
      <c r="A2318" s="2">
        <f t="shared" si="10633"/>
        <v>24</v>
      </c>
      <c r="B2318" s="86" t="str">
        <f t="shared" si="10633"/>
        <v>PRE-09849</v>
      </c>
      <c r="C2318" s="86" t="str">
        <f t="shared" si="10633"/>
        <v>SPP FH - McFarland 13104</v>
      </c>
      <c r="D2318" s="2" t="str">
        <f t="shared" si="10633"/>
        <v>PRE-09849.1</v>
      </c>
      <c r="E2318" s="141" t="str">
        <f t="shared" si="10633"/>
        <v>SPP FH - McFarland 13104</v>
      </c>
      <c r="I2318" s="178">
        <v>0</v>
      </c>
      <c r="J2318" s="166">
        <f t="shared" si="10634"/>
        <v>0</v>
      </c>
      <c r="K2318" s="166">
        <f t="shared" ref="K2318:U2318" si="10691">ROUND((J2125+K2125)/2,2)</f>
        <v>0</v>
      </c>
      <c r="L2318" s="166">
        <f t="shared" si="10691"/>
        <v>0</v>
      </c>
      <c r="M2318" s="166">
        <f t="shared" si="10691"/>
        <v>0</v>
      </c>
      <c r="N2318" s="166">
        <f t="shared" si="10691"/>
        <v>0</v>
      </c>
      <c r="O2318" s="166">
        <f t="shared" si="10691"/>
        <v>0</v>
      </c>
      <c r="P2318" s="166">
        <f t="shared" si="10691"/>
        <v>0</v>
      </c>
      <c r="Q2318" s="166">
        <f t="shared" si="10691"/>
        <v>0</v>
      </c>
      <c r="R2318" s="166">
        <f t="shared" si="10691"/>
        <v>0</v>
      </c>
      <c r="S2318" s="166">
        <f t="shared" si="10691"/>
        <v>0</v>
      </c>
      <c r="T2318" s="166">
        <f t="shared" si="10691"/>
        <v>0</v>
      </c>
      <c r="U2318" s="166">
        <f t="shared" si="10691"/>
        <v>0</v>
      </c>
      <c r="V2318" s="198">
        <f t="shared" si="10086"/>
        <v>0</v>
      </c>
      <c r="W2318" s="166">
        <f t="shared" si="10636"/>
        <v>0</v>
      </c>
      <c r="X2318" s="166">
        <f t="shared" ref="X2318:AH2318" si="10692">ROUND((W2125+X2125)/2,2)</f>
        <v>0</v>
      </c>
      <c r="Y2318" s="166">
        <f t="shared" si="10692"/>
        <v>10457.299999999999</v>
      </c>
      <c r="Z2318" s="166">
        <f t="shared" si="10692"/>
        <v>27489.27</v>
      </c>
      <c r="AA2318" s="166">
        <f t="shared" si="10692"/>
        <v>34537.33</v>
      </c>
      <c r="AB2318" s="166">
        <f t="shared" si="10692"/>
        <v>136128.06</v>
      </c>
      <c r="AC2318" s="166">
        <f t="shared" si="10692"/>
        <v>243827.38</v>
      </c>
      <c r="AD2318" s="166">
        <f t="shared" si="10692"/>
        <v>263860.94</v>
      </c>
      <c r="AE2318" s="166">
        <f t="shared" si="10692"/>
        <v>287658.01</v>
      </c>
      <c r="AF2318" s="166">
        <f t="shared" si="10692"/>
        <v>315430.34000000003</v>
      </c>
      <c r="AG2318" s="166">
        <f t="shared" si="10692"/>
        <v>367419.97</v>
      </c>
      <c r="AH2318" s="166">
        <f t="shared" si="10692"/>
        <v>442653.48</v>
      </c>
      <c r="AI2318" s="198">
        <f t="shared" si="10089"/>
        <v>2129462.08</v>
      </c>
      <c r="AJ2318" s="166">
        <f t="shared" si="10643"/>
        <v>483324.2</v>
      </c>
      <c r="AK2318" s="166">
        <f t="shared" si="10644"/>
        <v>483324.2</v>
      </c>
      <c r="AL2318" s="166">
        <f t="shared" ref="AL2318:AU2318" si="10693">ROUND((AK2125+AL2125)/2,2)</f>
        <v>483324.2</v>
      </c>
      <c r="AM2318" s="166">
        <f t="shared" si="10693"/>
        <v>482877.12</v>
      </c>
      <c r="AN2318" s="166">
        <f t="shared" si="10693"/>
        <v>481982.97</v>
      </c>
      <c r="AO2318" s="166">
        <f t="shared" si="10693"/>
        <v>481088.82</v>
      </c>
      <c r="AP2318" s="166">
        <f t="shared" si="10693"/>
        <v>480194.67</v>
      </c>
      <c r="AQ2318" s="166">
        <f t="shared" si="10693"/>
        <v>479300.52</v>
      </c>
      <c r="AR2318" s="166">
        <f t="shared" si="10693"/>
        <v>478406.37</v>
      </c>
      <c r="AS2318" s="166">
        <f t="shared" si="10693"/>
        <v>477512.22</v>
      </c>
      <c r="AT2318" s="166">
        <f t="shared" si="10693"/>
        <v>476618.07</v>
      </c>
      <c r="AU2318" s="166">
        <f t="shared" si="10693"/>
        <v>475723.92</v>
      </c>
      <c r="AV2318" s="198">
        <f t="shared" si="10093"/>
        <v>5763677.2800000003</v>
      </c>
      <c r="AW2318" s="166">
        <f t="shared" si="10639"/>
        <v>474829.77</v>
      </c>
      <c r="AX2318" s="166">
        <f t="shared" ref="AX2318:BH2318" si="10694">ROUND((AW2125+AX2125)/2,2)</f>
        <v>473935.62</v>
      </c>
      <c r="AY2318" s="166">
        <f t="shared" si="10694"/>
        <v>473041.47</v>
      </c>
      <c r="AZ2318" s="166">
        <f t="shared" si="10694"/>
        <v>472147.32</v>
      </c>
      <c r="BA2318" s="166">
        <f t="shared" si="10694"/>
        <v>471253.17</v>
      </c>
      <c r="BB2318" s="166">
        <f t="shared" si="10694"/>
        <v>470359.02</v>
      </c>
      <c r="BC2318" s="166">
        <f t="shared" si="10694"/>
        <v>469464.87</v>
      </c>
      <c r="BD2318" s="166">
        <f t="shared" si="10694"/>
        <v>468570.72</v>
      </c>
      <c r="BE2318" s="166">
        <f t="shared" si="10694"/>
        <v>467676.57</v>
      </c>
      <c r="BF2318" s="166">
        <f t="shared" si="10694"/>
        <v>466782.42</v>
      </c>
      <c r="BG2318" s="166">
        <f t="shared" si="10694"/>
        <v>465888.27</v>
      </c>
      <c r="BH2318" s="166">
        <f t="shared" si="10694"/>
        <v>464994.12</v>
      </c>
      <c r="BI2318" s="198">
        <f t="shared" si="10096"/>
        <v>5638943.3400000008</v>
      </c>
    </row>
    <row r="2319" spans="1:61" ht="15.75" outlineLevel="1" x14ac:dyDescent="0.25">
      <c r="A2319" s="2">
        <f t="shared" si="10633"/>
        <v>24</v>
      </c>
      <c r="B2319" s="86" t="str">
        <f t="shared" si="10633"/>
        <v>PRE-09849</v>
      </c>
      <c r="C2319" s="86" t="str">
        <f t="shared" si="10633"/>
        <v>SPP FH - McFarland 13104</v>
      </c>
      <c r="D2319" s="2" t="str">
        <f t="shared" si="10633"/>
        <v>A2805002</v>
      </c>
      <c r="E2319" s="141" t="str">
        <f t="shared" si="10633"/>
        <v>SPP FH-McFarland 13104 OCRs - 2 TAV</v>
      </c>
      <c r="I2319" s="178">
        <v>0</v>
      </c>
      <c r="J2319" s="166">
        <f t="shared" si="10634"/>
        <v>0</v>
      </c>
      <c r="K2319" s="166">
        <f t="shared" ref="K2319" si="10695">ROUND((J2126+K2126)/2,2)</f>
        <v>0</v>
      </c>
      <c r="L2319" s="166">
        <f t="shared" ref="L2319" si="10696">ROUND((K2126+L2126)/2,2)</f>
        <v>0</v>
      </c>
      <c r="M2319" s="166">
        <f t="shared" ref="M2319" si="10697">ROUND((L2126+M2126)/2,2)</f>
        <v>0</v>
      </c>
      <c r="N2319" s="166">
        <f t="shared" ref="N2319" si="10698">ROUND((M2126+N2126)/2,2)</f>
        <v>0</v>
      </c>
      <c r="O2319" s="166">
        <f t="shared" ref="O2319" si="10699">ROUND((N2126+O2126)/2,2)</f>
        <v>0</v>
      </c>
      <c r="P2319" s="166">
        <f t="shared" ref="P2319" si="10700">ROUND((O2126+P2126)/2,2)</f>
        <v>0</v>
      </c>
      <c r="Q2319" s="166">
        <f t="shared" ref="Q2319" si="10701">ROUND((P2126+Q2126)/2,2)</f>
        <v>0</v>
      </c>
      <c r="R2319" s="166">
        <f t="shared" ref="R2319" si="10702">ROUND((Q2126+R2126)/2,2)</f>
        <v>0</v>
      </c>
      <c r="S2319" s="166">
        <f t="shared" ref="S2319" si="10703">ROUND((R2126+S2126)/2,2)</f>
        <v>0</v>
      </c>
      <c r="T2319" s="166">
        <f t="shared" ref="T2319" si="10704">ROUND((S2126+T2126)/2,2)</f>
        <v>0</v>
      </c>
      <c r="U2319" s="166">
        <f t="shared" ref="U2319" si="10705">ROUND((T2126+U2126)/2,2)</f>
        <v>0</v>
      </c>
      <c r="V2319" s="198">
        <f t="shared" ref="V2319" si="10706">SUM(J2319:U2319)</f>
        <v>0</v>
      </c>
      <c r="W2319" s="166">
        <f t="shared" si="10636"/>
        <v>0</v>
      </c>
      <c r="X2319" s="166">
        <f t="shared" ref="X2319" si="10707">ROUND((W2126+X2126)/2,2)</f>
        <v>0</v>
      </c>
      <c r="Y2319" s="166">
        <f t="shared" ref="Y2319" si="10708">ROUND((X2126+Y2126)/2,2)</f>
        <v>0</v>
      </c>
      <c r="Z2319" s="166">
        <f t="shared" ref="Z2319" si="10709">ROUND((Y2126+Z2126)/2,2)</f>
        <v>0</v>
      </c>
      <c r="AA2319" s="166">
        <f t="shared" ref="AA2319" si="10710">ROUND((Z2126+AA2126)/2,2)</f>
        <v>0</v>
      </c>
      <c r="AB2319" s="166">
        <f t="shared" ref="AB2319" si="10711">ROUND((AA2126+AB2126)/2,2)</f>
        <v>0</v>
      </c>
      <c r="AC2319" s="166">
        <f t="shared" ref="AC2319" si="10712">ROUND((AB2126+AC2126)/2,2)</f>
        <v>0</v>
      </c>
      <c r="AD2319" s="166">
        <f t="shared" ref="AD2319" si="10713">ROUND((AC2126+AD2126)/2,2)</f>
        <v>0</v>
      </c>
      <c r="AE2319" s="166">
        <f t="shared" ref="AE2319" si="10714">ROUND((AD2126+AE2126)/2,2)</f>
        <v>0</v>
      </c>
      <c r="AF2319" s="166">
        <f t="shared" ref="AF2319" si="10715">ROUND((AE2126+AF2126)/2,2)</f>
        <v>1016.35</v>
      </c>
      <c r="AG2319" s="166">
        <f t="shared" ref="AG2319" si="10716">ROUND((AF2126+AG2126)/2,2)</f>
        <v>2032.69</v>
      </c>
      <c r="AH2319" s="166">
        <f t="shared" ref="AH2319" si="10717">ROUND((AG2126+AH2126)/2,2)</f>
        <v>2383.83</v>
      </c>
      <c r="AI2319" s="198">
        <f t="shared" ref="AI2319" si="10718">SUM(W2319:AH2319)</f>
        <v>5432.87</v>
      </c>
      <c r="AJ2319" s="166">
        <f t="shared" si="10643"/>
        <v>2734.97</v>
      </c>
      <c r="AK2319" s="166">
        <f t="shared" si="10644"/>
        <v>2732.44</v>
      </c>
      <c r="AL2319" s="166">
        <f t="shared" ref="AL2319" si="10719">ROUND((AK2126+AL2126)/2,2)</f>
        <v>2727.38</v>
      </c>
      <c r="AM2319" s="166">
        <f t="shared" ref="AM2319" si="10720">ROUND((AL2126+AM2126)/2,2)</f>
        <v>2722.33</v>
      </c>
      <c r="AN2319" s="166">
        <f t="shared" ref="AN2319" si="10721">ROUND((AM2126+AN2126)/2,2)</f>
        <v>2717.27</v>
      </c>
      <c r="AO2319" s="166">
        <f t="shared" ref="AO2319" si="10722">ROUND((AN2126+AO2126)/2,2)</f>
        <v>2712.21</v>
      </c>
      <c r="AP2319" s="166">
        <f t="shared" ref="AP2319" si="10723">ROUND((AO2126+AP2126)/2,2)</f>
        <v>2707.16</v>
      </c>
      <c r="AQ2319" s="166">
        <f t="shared" ref="AQ2319" si="10724">ROUND((AP2126+AQ2126)/2,2)</f>
        <v>2702.1</v>
      </c>
      <c r="AR2319" s="166">
        <f t="shared" ref="AR2319" si="10725">ROUND((AQ2126+AR2126)/2,2)</f>
        <v>2697.04</v>
      </c>
      <c r="AS2319" s="166">
        <f t="shared" ref="AS2319" si="10726">ROUND((AR2126+AS2126)/2,2)</f>
        <v>2691.99</v>
      </c>
      <c r="AT2319" s="166">
        <f t="shared" ref="AT2319" si="10727">ROUND((AS2126+AT2126)/2,2)</f>
        <v>2686.93</v>
      </c>
      <c r="AU2319" s="166">
        <f t="shared" ref="AU2319" si="10728">ROUND((AT2126+AU2126)/2,2)</f>
        <v>2681.87</v>
      </c>
      <c r="AV2319" s="198">
        <f t="shared" ref="AV2319" si="10729">SUM(AJ2319:AU2319)</f>
        <v>32513.69</v>
      </c>
      <c r="AW2319" s="166">
        <f t="shared" si="10639"/>
        <v>2676.82</v>
      </c>
      <c r="AX2319" s="166">
        <f t="shared" ref="AX2319:BH2319" si="10730">ROUND((AW2126+AX2126)/2,2)</f>
        <v>2671.76</v>
      </c>
      <c r="AY2319" s="166">
        <f t="shared" si="10730"/>
        <v>2666.7</v>
      </c>
      <c r="AZ2319" s="166">
        <f t="shared" si="10730"/>
        <v>2661.65</v>
      </c>
      <c r="BA2319" s="166">
        <f t="shared" si="10730"/>
        <v>2656.59</v>
      </c>
      <c r="BB2319" s="166">
        <f t="shared" si="10730"/>
        <v>2651.53</v>
      </c>
      <c r="BC2319" s="166">
        <f t="shared" si="10730"/>
        <v>2646.47</v>
      </c>
      <c r="BD2319" s="166">
        <f t="shared" si="10730"/>
        <v>2641.42</v>
      </c>
      <c r="BE2319" s="166">
        <f t="shared" si="10730"/>
        <v>2636.36</v>
      </c>
      <c r="BF2319" s="166">
        <f t="shared" si="10730"/>
        <v>2631.3</v>
      </c>
      <c r="BG2319" s="166">
        <f t="shared" si="10730"/>
        <v>2626.25</v>
      </c>
      <c r="BH2319" s="166">
        <f t="shared" si="10730"/>
        <v>2621.19</v>
      </c>
      <c r="BI2319" s="198">
        <f t="shared" si="10096"/>
        <v>31788.04</v>
      </c>
    </row>
    <row r="2320" spans="1:61" ht="15.75" outlineLevel="1" x14ac:dyDescent="0.25">
      <c r="A2320" s="2">
        <f t="shared" si="10633"/>
        <v>25</v>
      </c>
      <c r="B2320" s="86" t="str">
        <f t="shared" si="10633"/>
        <v>PRE-09850</v>
      </c>
      <c r="C2320" s="86" t="str">
        <f t="shared" si="10633"/>
        <v>SPP FH - Manhattan 13111</v>
      </c>
      <c r="D2320" s="2" t="str">
        <f t="shared" si="10633"/>
        <v>PRE-09850.1</v>
      </c>
      <c r="E2320" s="141" t="str">
        <f t="shared" si="10633"/>
        <v>SPP FH - Manhattan 13111</v>
      </c>
      <c r="I2320" s="178">
        <v>0</v>
      </c>
      <c r="J2320" s="166">
        <f t="shared" si="10634"/>
        <v>0</v>
      </c>
      <c r="K2320" s="166">
        <f t="shared" ref="K2320:U2320" si="10731">ROUND((J2127+K2127)/2,2)</f>
        <v>0</v>
      </c>
      <c r="L2320" s="166">
        <f t="shared" si="10731"/>
        <v>0</v>
      </c>
      <c r="M2320" s="166">
        <f t="shared" si="10731"/>
        <v>0</v>
      </c>
      <c r="N2320" s="166">
        <f t="shared" si="10731"/>
        <v>0</v>
      </c>
      <c r="O2320" s="166">
        <f t="shared" si="10731"/>
        <v>0</v>
      </c>
      <c r="P2320" s="166">
        <f t="shared" si="10731"/>
        <v>0</v>
      </c>
      <c r="Q2320" s="166">
        <f t="shared" si="10731"/>
        <v>0</v>
      </c>
      <c r="R2320" s="166">
        <f t="shared" si="10731"/>
        <v>0</v>
      </c>
      <c r="S2320" s="166">
        <f t="shared" si="10731"/>
        <v>0</v>
      </c>
      <c r="T2320" s="166">
        <f t="shared" si="10731"/>
        <v>0</v>
      </c>
      <c r="U2320" s="166">
        <f t="shared" si="10731"/>
        <v>0</v>
      </c>
      <c r="V2320" s="198">
        <f t="shared" si="10086"/>
        <v>0</v>
      </c>
      <c r="W2320" s="166">
        <f t="shared" si="10636"/>
        <v>0</v>
      </c>
      <c r="X2320" s="166">
        <f t="shared" ref="X2320:AH2320" si="10732">ROUND((W2127+X2127)/2,2)</f>
        <v>0</v>
      </c>
      <c r="Y2320" s="166">
        <f t="shared" si="10732"/>
        <v>0</v>
      </c>
      <c r="Z2320" s="166">
        <f t="shared" si="10732"/>
        <v>8056.16</v>
      </c>
      <c r="AA2320" s="166">
        <f t="shared" si="10732"/>
        <v>19712.349999999999</v>
      </c>
      <c r="AB2320" s="166">
        <f t="shared" si="10732"/>
        <v>70623.67</v>
      </c>
      <c r="AC2320" s="166">
        <f t="shared" si="10732"/>
        <v>118710.05</v>
      </c>
      <c r="AD2320" s="166">
        <f t="shared" si="10732"/>
        <v>180163.9</v>
      </c>
      <c r="AE2320" s="166">
        <f t="shared" si="10732"/>
        <v>280405.5</v>
      </c>
      <c r="AF2320" s="166">
        <f t="shared" si="10732"/>
        <v>348238.68</v>
      </c>
      <c r="AG2320" s="166">
        <f t="shared" si="10732"/>
        <v>381843.12</v>
      </c>
      <c r="AH2320" s="166">
        <f t="shared" si="10732"/>
        <v>392373.03</v>
      </c>
      <c r="AI2320" s="198">
        <f t="shared" si="10089"/>
        <v>1800126.4600000002</v>
      </c>
      <c r="AJ2320" s="166">
        <f t="shared" si="10643"/>
        <v>397568.82</v>
      </c>
      <c r="AK2320" s="166">
        <f t="shared" si="10644"/>
        <v>397568.82</v>
      </c>
      <c r="AL2320" s="166">
        <f t="shared" ref="AL2320:AU2320" si="10733">ROUND((AK2127+AL2127)/2,2)</f>
        <v>397568.82</v>
      </c>
      <c r="AM2320" s="166">
        <f t="shared" si="10733"/>
        <v>397201.07</v>
      </c>
      <c r="AN2320" s="166">
        <f t="shared" si="10733"/>
        <v>396465.56</v>
      </c>
      <c r="AO2320" s="166">
        <f t="shared" si="10733"/>
        <v>395730.06</v>
      </c>
      <c r="AP2320" s="166">
        <f t="shared" si="10733"/>
        <v>394994.55</v>
      </c>
      <c r="AQ2320" s="166">
        <f t="shared" si="10733"/>
        <v>394259.05</v>
      </c>
      <c r="AR2320" s="166">
        <f t="shared" si="10733"/>
        <v>393523.54</v>
      </c>
      <c r="AS2320" s="166">
        <f t="shared" si="10733"/>
        <v>392788.04</v>
      </c>
      <c r="AT2320" s="166">
        <f t="shared" si="10733"/>
        <v>392052.53</v>
      </c>
      <c r="AU2320" s="166">
        <f t="shared" si="10733"/>
        <v>391317.03</v>
      </c>
      <c r="AV2320" s="198">
        <f t="shared" si="10093"/>
        <v>4741037.8899999997</v>
      </c>
      <c r="AW2320" s="166">
        <f t="shared" si="10639"/>
        <v>390581.52</v>
      </c>
      <c r="AX2320" s="166">
        <f t="shared" ref="AX2320:BH2320" si="10734">ROUND((AW2127+AX2127)/2,2)</f>
        <v>389846.02</v>
      </c>
      <c r="AY2320" s="166">
        <f t="shared" si="10734"/>
        <v>389110.51</v>
      </c>
      <c r="AZ2320" s="166">
        <f t="shared" si="10734"/>
        <v>388375.01</v>
      </c>
      <c r="BA2320" s="166">
        <f t="shared" si="10734"/>
        <v>387639.5</v>
      </c>
      <c r="BB2320" s="166">
        <f t="shared" si="10734"/>
        <v>386904</v>
      </c>
      <c r="BC2320" s="166">
        <f t="shared" si="10734"/>
        <v>386168.49</v>
      </c>
      <c r="BD2320" s="166">
        <f t="shared" si="10734"/>
        <v>385432.99</v>
      </c>
      <c r="BE2320" s="166">
        <f t="shared" si="10734"/>
        <v>384697.48</v>
      </c>
      <c r="BF2320" s="166">
        <f t="shared" si="10734"/>
        <v>383961.98</v>
      </c>
      <c r="BG2320" s="166">
        <f t="shared" si="10734"/>
        <v>383226.47</v>
      </c>
      <c r="BH2320" s="166">
        <f t="shared" si="10734"/>
        <v>382490.96</v>
      </c>
      <c r="BI2320" s="198">
        <f t="shared" si="10096"/>
        <v>4638434.93</v>
      </c>
    </row>
    <row r="2321" spans="1:61" ht="15.75" outlineLevel="1" x14ac:dyDescent="0.25">
      <c r="A2321" s="2">
        <f t="shared" si="10633"/>
        <v>25</v>
      </c>
      <c r="B2321" s="86" t="str">
        <f t="shared" si="10633"/>
        <v>PRE-09850</v>
      </c>
      <c r="C2321" s="86" t="str">
        <f t="shared" si="10633"/>
        <v>SPP FH - Manhattan 13111</v>
      </c>
      <c r="D2321" s="2" t="str">
        <f t="shared" si="10633"/>
        <v>A2805003</v>
      </c>
      <c r="E2321" s="141" t="str">
        <f t="shared" si="10633"/>
        <v>SPP FH-Manhattan 13111 OCRs - 3 TAV</v>
      </c>
      <c r="I2321" s="178">
        <v>0</v>
      </c>
      <c r="J2321" s="166">
        <f t="shared" si="10634"/>
        <v>0</v>
      </c>
      <c r="K2321" s="166">
        <f t="shared" ref="K2321" si="10735">ROUND((J2128+K2128)/2,2)</f>
        <v>0</v>
      </c>
      <c r="L2321" s="166">
        <f t="shared" ref="L2321" si="10736">ROUND((K2128+L2128)/2,2)</f>
        <v>0</v>
      </c>
      <c r="M2321" s="166">
        <f t="shared" ref="M2321" si="10737">ROUND((L2128+M2128)/2,2)</f>
        <v>0</v>
      </c>
      <c r="N2321" s="166">
        <f t="shared" ref="N2321" si="10738">ROUND((M2128+N2128)/2,2)</f>
        <v>0</v>
      </c>
      <c r="O2321" s="166">
        <f t="shared" ref="O2321" si="10739">ROUND((N2128+O2128)/2,2)</f>
        <v>0</v>
      </c>
      <c r="P2321" s="166">
        <f t="shared" ref="P2321" si="10740">ROUND((O2128+P2128)/2,2)</f>
        <v>0</v>
      </c>
      <c r="Q2321" s="166">
        <f t="shared" ref="Q2321" si="10741">ROUND((P2128+Q2128)/2,2)</f>
        <v>0</v>
      </c>
      <c r="R2321" s="166">
        <f t="shared" ref="R2321" si="10742">ROUND((Q2128+R2128)/2,2)</f>
        <v>0</v>
      </c>
      <c r="S2321" s="166">
        <f t="shared" ref="S2321" si="10743">ROUND((R2128+S2128)/2,2)</f>
        <v>0</v>
      </c>
      <c r="T2321" s="166">
        <f t="shared" ref="T2321" si="10744">ROUND((S2128+T2128)/2,2)</f>
        <v>0</v>
      </c>
      <c r="U2321" s="166">
        <f t="shared" ref="U2321" si="10745">ROUND((T2128+U2128)/2,2)</f>
        <v>0</v>
      </c>
      <c r="V2321" s="198">
        <f t="shared" ref="V2321" si="10746">SUM(J2321:U2321)</f>
        <v>0</v>
      </c>
      <c r="W2321" s="166">
        <f t="shared" si="10636"/>
        <v>0</v>
      </c>
      <c r="X2321" s="166">
        <f t="shared" ref="X2321" si="10747">ROUND((W2128+X2128)/2,2)</f>
        <v>0</v>
      </c>
      <c r="Y2321" s="166">
        <f t="shared" ref="Y2321" si="10748">ROUND((X2128+Y2128)/2,2)</f>
        <v>0</v>
      </c>
      <c r="Z2321" s="166">
        <f t="shared" ref="Z2321" si="10749">ROUND((Y2128+Z2128)/2,2)</f>
        <v>0</v>
      </c>
      <c r="AA2321" s="166">
        <f t="shared" ref="AA2321" si="10750">ROUND((Z2128+AA2128)/2,2)</f>
        <v>0</v>
      </c>
      <c r="AB2321" s="166">
        <f t="shared" ref="AB2321" si="10751">ROUND((AA2128+AB2128)/2,2)</f>
        <v>0</v>
      </c>
      <c r="AC2321" s="166">
        <f t="shared" ref="AC2321" si="10752">ROUND((AB2128+AC2128)/2,2)</f>
        <v>0</v>
      </c>
      <c r="AD2321" s="166">
        <f t="shared" ref="AD2321" si="10753">ROUND((AC2128+AD2128)/2,2)</f>
        <v>0</v>
      </c>
      <c r="AE2321" s="166">
        <f t="shared" ref="AE2321" si="10754">ROUND((AD2128+AE2128)/2,2)</f>
        <v>0</v>
      </c>
      <c r="AF2321" s="166">
        <f t="shared" ref="AF2321" si="10755">ROUND((AE2128+AF2128)/2,2)</f>
        <v>2230.0300000000002</v>
      </c>
      <c r="AG2321" s="166">
        <f t="shared" ref="AG2321" si="10756">ROUND((AF2128+AG2128)/2,2)</f>
        <v>4460.05</v>
      </c>
      <c r="AH2321" s="166">
        <f t="shared" ref="AH2321" si="10757">ROUND((AG2128+AH2128)/2,2)</f>
        <v>4737.96</v>
      </c>
      <c r="AI2321" s="198">
        <f t="shared" ref="AI2321" si="10758">SUM(W2321:AH2321)</f>
        <v>11428.04</v>
      </c>
      <c r="AJ2321" s="166">
        <f t="shared" si="10643"/>
        <v>5015.8599999999997</v>
      </c>
      <c r="AK2321" s="166">
        <f t="shared" si="10644"/>
        <v>5015.8599999999997</v>
      </c>
      <c r="AL2321" s="166">
        <f t="shared" ref="AL2321" si="10759">ROUND((AK2128+AL2128)/2,2)</f>
        <v>5011.22</v>
      </c>
      <c r="AM2321" s="166">
        <f t="shared" ref="AM2321" si="10760">ROUND((AL2128+AM2128)/2,2)</f>
        <v>5001.93</v>
      </c>
      <c r="AN2321" s="166">
        <f t="shared" ref="AN2321" si="10761">ROUND((AM2128+AN2128)/2,2)</f>
        <v>4992.6499999999996</v>
      </c>
      <c r="AO2321" s="166">
        <f t="shared" ref="AO2321" si="10762">ROUND((AN2128+AO2128)/2,2)</f>
        <v>4983.37</v>
      </c>
      <c r="AP2321" s="166">
        <f t="shared" ref="AP2321" si="10763">ROUND((AO2128+AP2128)/2,2)</f>
        <v>4974.08</v>
      </c>
      <c r="AQ2321" s="166">
        <f t="shared" ref="AQ2321" si="10764">ROUND((AP2128+AQ2128)/2,2)</f>
        <v>4964.8</v>
      </c>
      <c r="AR2321" s="166">
        <f t="shared" ref="AR2321" si="10765">ROUND((AQ2128+AR2128)/2,2)</f>
        <v>4955.5200000000004</v>
      </c>
      <c r="AS2321" s="166">
        <f t="shared" ref="AS2321" si="10766">ROUND((AR2128+AS2128)/2,2)</f>
        <v>4946.2299999999996</v>
      </c>
      <c r="AT2321" s="166">
        <f t="shared" ref="AT2321" si="10767">ROUND((AS2128+AT2128)/2,2)</f>
        <v>4936.95</v>
      </c>
      <c r="AU2321" s="166">
        <f t="shared" ref="AU2321" si="10768">ROUND((AT2128+AU2128)/2,2)</f>
        <v>4927.66</v>
      </c>
      <c r="AV2321" s="198">
        <f t="shared" ref="AV2321" si="10769">SUM(AJ2321:AU2321)</f>
        <v>59726.12999999999</v>
      </c>
      <c r="AW2321" s="166">
        <f t="shared" si="10639"/>
        <v>4918.38</v>
      </c>
      <c r="AX2321" s="166">
        <f t="shared" ref="AX2321:BH2321" si="10770">ROUND((AW2128+AX2128)/2,2)</f>
        <v>4909.1000000000004</v>
      </c>
      <c r="AY2321" s="166">
        <f t="shared" si="10770"/>
        <v>4899.8100000000004</v>
      </c>
      <c r="AZ2321" s="166">
        <f t="shared" si="10770"/>
        <v>4890.53</v>
      </c>
      <c r="BA2321" s="166">
        <f t="shared" si="10770"/>
        <v>4881.25</v>
      </c>
      <c r="BB2321" s="166">
        <f t="shared" si="10770"/>
        <v>4871.96</v>
      </c>
      <c r="BC2321" s="166">
        <f t="shared" si="10770"/>
        <v>4862.68</v>
      </c>
      <c r="BD2321" s="166">
        <f t="shared" si="10770"/>
        <v>4853.3900000000003</v>
      </c>
      <c r="BE2321" s="166">
        <f t="shared" si="10770"/>
        <v>4844.1099999999997</v>
      </c>
      <c r="BF2321" s="166">
        <f t="shared" si="10770"/>
        <v>4834.83</v>
      </c>
      <c r="BG2321" s="166">
        <f t="shared" si="10770"/>
        <v>4825.54</v>
      </c>
      <c r="BH2321" s="166">
        <f t="shared" si="10770"/>
        <v>4816.26</v>
      </c>
      <c r="BI2321" s="198">
        <f t="shared" si="10096"/>
        <v>58407.840000000004</v>
      </c>
    </row>
    <row r="2322" spans="1:61" ht="15.75" outlineLevel="1" x14ac:dyDescent="0.25">
      <c r="A2322" s="2">
        <f t="shared" si="10633"/>
        <v>26</v>
      </c>
      <c r="B2322" s="86" t="str">
        <f t="shared" si="10633"/>
        <v>PRE-09851</v>
      </c>
      <c r="C2322" s="86" t="str">
        <f t="shared" si="10633"/>
        <v>SPP FH - East Winter Haven 13309</v>
      </c>
      <c r="D2322" s="2" t="str">
        <f t="shared" si="10633"/>
        <v>PRE-09851.1</v>
      </c>
      <c r="E2322" s="141" t="str">
        <f t="shared" si="10633"/>
        <v>SPP FH - East Winter Haven 13309</v>
      </c>
      <c r="I2322" s="178">
        <v>0</v>
      </c>
      <c r="J2322" s="166">
        <f t="shared" ref="J2322" si="10771">ROUND((I2129+J2129)/2,2)</f>
        <v>0</v>
      </c>
      <c r="K2322" s="166">
        <f t="shared" ref="K2322:U2322" si="10772">ROUND((J2129+K2129)/2,2)</f>
        <v>0</v>
      </c>
      <c r="L2322" s="166">
        <f t="shared" si="10772"/>
        <v>0</v>
      </c>
      <c r="M2322" s="166">
        <f t="shared" si="10772"/>
        <v>0</v>
      </c>
      <c r="N2322" s="166">
        <f t="shared" si="10772"/>
        <v>0</v>
      </c>
      <c r="O2322" s="166">
        <f t="shared" si="10772"/>
        <v>0</v>
      </c>
      <c r="P2322" s="166">
        <f t="shared" si="10772"/>
        <v>0</v>
      </c>
      <c r="Q2322" s="166">
        <f t="shared" si="10772"/>
        <v>0</v>
      </c>
      <c r="R2322" s="166">
        <f t="shared" si="10772"/>
        <v>0</v>
      </c>
      <c r="S2322" s="166">
        <f t="shared" si="10772"/>
        <v>0</v>
      </c>
      <c r="T2322" s="166">
        <f t="shared" si="10772"/>
        <v>0</v>
      </c>
      <c r="U2322" s="166">
        <f t="shared" si="10772"/>
        <v>0</v>
      </c>
      <c r="V2322" s="198">
        <f t="shared" si="10086"/>
        <v>0</v>
      </c>
      <c r="W2322" s="166">
        <f t="shared" ref="W2322" si="10773">ROUND((U2129+W2129)/2,2)</f>
        <v>0</v>
      </c>
      <c r="X2322" s="166">
        <f t="shared" ref="X2322:AH2322" si="10774">ROUND((W2129+X2129)/2,2)</f>
        <v>0</v>
      </c>
      <c r="Y2322" s="166">
        <f t="shared" si="10774"/>
        <v>0</v>
      </c>
      <c r="Z2322" s="166">
        <f t="shared" si="10774"/>
        <v>6332.02</v>
      </c>
      <c r="AA2322" s="166">
        <f t="shared" si="10774"/>
        <v>13674.23</v>
      </c>
      <c r="AB2322" s="166">
        <f t="shared" si="10774"/>
        <v>14892.54</v>
      </c>
      <c r="AC2322" s="166">
        <f t="shared" si="10774"/>
        <v>42187.92</v>
      </c>
      <c r="AD2322" s="166">
        <f t="shared" si="10774"/>
        <v>70177.960000000006</v>
      </c>
      <c r="AE2322" s="166">
        <f t="shared" si="10774"/>
        <v>146694</v>
      </c>
      <c r="AF2322" s="166">
        <f t="shared" si="10774"/>
        <v>239527.72</v>
      </c>
      <c r="AG2322" s="166">
        <f t="shared" si="10774"/>
        <v>259447.39</v>
      </c>
      <c r="AH2322" s="166">
        <f t="shared" si="10774"/>
        <v>276254.26</v>
      </c>
      <c r="AI2322" s="198">
        <f t="shared" si="10089"/>
        <v>1069188.04</v>
      </c>
      <c r="AJ2322" s="166">
        <f t="shared" si="10643"/>
        <v>321728.90999999997</v>
      </c>
      <c r="AK2322" s="166">
        <f t="shared" si="10644"/>
        <v>384462.91</v>
      </c>
      <c r="AL2322" s="166">
        <f t="shared" ref="AL2322:AU2322" si="10775">ROUND((AK2129+AL2129)/2,2)</f>
        <v>415829.91</v>
      </c>
      <c r="AM2322" s="166">
        <f t="shared" si="10775"/>
        <v>415829.91</v>
      </c>
      <c r="AN2322" s="166">
        <f t="shared" si="10775"/>
        <v>415829.91</v>
      </c>
      <c r="AO2322" s="166">
        <f t="shared" si="10775"/>
        <v>415445.27</v>
      </c>
      <c r="AP2322" s="166">
        <f t="shared" si="10775"/>
        <v>414675.99</v>
      </c>
      <c r="AQ2322" s="166">
        <f t="shared" si="10775"/>
        <v>413906.7</v>
      </c>
      <c r="AR2322" s="166">
        <f t="shared" si="10775"/>
        <v>413137.42</v>
      </c>
      <c r="AS2322" s="166">
        <f t="shared" si="10775"/>
        <v>412368.14</v>
      </c>
      <c r="AT2322" s="166">
        <f t="shared" si="10775"/>
        <v>411598.85</v>
      </c>
      <c r="AU2322" s="166">
        <f t="shared" si="10775"/>
        <v>410829.57</v>
      </c>
      <c r="AV2322" s="198">
        <f t="shared" si="10093"/>
        <v>4845643.49</v>
      </c>
      <c r="AW2322" s="166">
        <f t="shared" si="10639"/>
        <v>410060.29</v>
      </c>
      <c r="AX2322" s="166">
        <f t="shared" ref="AX2322:BH2322" si="10776">ROUND((AW2129+AX2129)/2,2)</f>
        <v>409291</v>
      </c>
      <c r="AY2322" s="166">
        <f t="shared" si="10776"/>
        <v>408521.72</v>
      </c>
      <c r="AZ2322" s="166">
        <f t="shared" si="10776"/>
        <v>407752.44</v>
      </c>
      <c r="BA2322" s="166">
        <f t="shared" si="10776"/>
        <v>406983.15</v>
      </c>
      <c r="BB2322" s="166">
        <f t="shared" si="10776"/>
        <v>406213.87</v>
      </c>
      <c r="BC2322" s="166">
        <f t="shared" si="10776"/>
        <v>405444.59</v>
      </c>
      <c r="BD2322" s="166">
        <f t="shared" si="10776"/>
        <v>404675.3</v>
      </c>
      <c r="BE2322" s="166">
        <f t="shared" si="10776"/>
        <v>403906.02</v>
      </c>
      <c r="BF2322" s="166">
        <f t="shared" si="10776"/>
        <v>403136.74</v>
      </c>
      <c r="BG2322" s="166">
        <f t="shared" si="10776"/>
        <v>402367.46</v>
      </c>
      <c r="BH2322" s="166">
        <f t="shared" si="10776"/>
        <v>401598.17</v>
      </c>
      <c r="BI2322" s="198">
        <f t="shared" si="10096"/>
        <v>4869950.75</v>
      </c>
    </row>
    <row r="2323" spans="1:61" ht="15.75" outlineLevel="1" x14ac:dyDescent="0.25">
      <c r="A2323" s="2">
        <f t="shared" ref="A2323:E2332" si="10777">A2130</f>
        <v>26</v>
      </c>
      <c r="B2323" s="86" t="str">
        <f t="shared" si="10777"/>
        <v>PRE-09851</v>
      </c>
      <c r="C2323" s="86" t="str">
        <f t="shared" si="10777"/>
        <v>SPP FH - East Winter Haven 13309</v>
      </c>
      <c r="D2323" s="2" t="str">
        <f t="shared" si="10777"/>
        <v>A2805469</v>
      </c>
      <c r="E2323" s="141" t="str">
        <f t="shared" si="10777"/>
        <v>SPP FH-E.Wntrhvn 13309 - OCR#138236</v>
      </c>
      <c r="I2323" s="178">
        <v>0</v>
      </c>
      <c r="J2323" s="166">
        <f t="shared" ref="J2323" si="10778">ROUND((I2130+J2130)/2,2)</f>
        <v>0</v>
      </c>
      <c r="K2323" s="166">
        <f t="shared" ref="K2323" si="10779">ROUND((J2130+K2130)/2,2)</f>
        <v>0</v>
      </c>
      <c r="L2323" s="166">
        <f t="shared" ref="L2323" si="10780">ROUND((K2130+L2130)/2,2)</f>
        <v>0</v>
      </c>
      <c r="M2323" s="166">
        <f t="shared" ref="M2323" si="10781">ROUND((L2130+M2130)/2,2)</f>
        <v>0</v>
      </c>
      <c r="N2323" s="166">
        <f t="shared" ref="N2323" si="10782">ROUND((M2130+N2130)/2,2)</f>
        <v>0</v>
      </c>
      <c r="O2323" s="166">
        <f t="shared" ref="O2323" si="10783">ROUND((N2130+O2130)/2,2)</f>
        <v>0</v>
      </c>
      <c r="P2323" s="166">
        <f t="shared" ref="P2323" si="10784">ROUND((O2130+P2130)/2,2)</f>
        <v>0</v>
      </c>
      <c r="Q2323" s="166">
        <f t="shared" ref="Q2323" si="10785">ROUND((P2130+Q2130)/2,2)</f>
        <v>0</v>
      </c>
      <c r="R2323" s="166">
        <f t="shared" ref="R2323" si="10786">ROUND((Q2130+R2130)/2,2)</f>
        <v>0</v>
      </c>
      <c r="S2323" s="166">
        <f t="shared" ref="S2323" si="10787">ROUND((R2130+S2130)/2,2)</f>
        <v>0</v>
      </c>
      <c r="T2323" s="166">
        <f t="shared" ref="T2323" si="10788">ROUND((S2130+T2130)/2,2)</f>
        <v>0</v>
      </c>
      <c r="U2323" s="166">
        <f t="shared" ref="U2323" si="10789">ROUND((T2130+U2130)/2,2)</f>
        <v>0</v>
      </c>
      <c r="V2323" s="198">
        <f t="shared" ref="V2323" si="10790">SUM(J2323:U2323)</f>
        <v>0</v>
      </c>
      <c r="W2323" s="166">
        <f t="shared" ref="W2323" si="10791">ROUND((U2130+W2130)/2,2)</f>
        <v>0</v>
      </c>
      <c r="X2323" s="166">
        <f t="shared" ref="X2323" si="10792">ROUND((W2130+X2130)/2,2)</f>
        <v>0</v>
      </c>
      <c r="Y2323" s="166">
        <f t="shared" ref="Y2323" si="10793">ROUND((X2130+Y2130)/2,2)</f>
        <v>0</v>
      </c>
      <c r="Z2323" s="166">
        <f t="shared" ref="Z2323" si="10794">ROUND((Y2130+Z2130)/2,2)</f>
        <v>0</v>
      </c>
      <c r="AA2323" s="166">
        <f t="shared" ref="AA2323" si="10795">ROUND((Z2130+AA2130)/2,2)</f>
        <v>0</v>
      </c>
      <c r="AB2323" s="166">
        <f t="shared" ref="AB2323" si="10796">ROUND((AA2130+AB2130)/2,2)</f>
        <v>0</v>
      </c>
      <c r="AC2323" s="166">
        <f t="shared" ref="AC2323" si="10797">ROUND((AB2130+AC2130)/2,2)</f>
        <v>0</v>
      </c>
      <c r="AD2323" s="166">
        <f t="shared" ref="AD2323" si="10798">ROUND((AC2130+AD2130)/2,2)</f>
        <v>0</v>
      </c>
      <c r="AE2323" s="166">
        <f t="shared" ref="AE2323" si="10799">ROUND((AD2130+AE2130)/2,2)</f>
        <v>0</v>
      </c>
      <c r="AF2323" s="166">
        <f t="shared" ref="AF2323" si="10800">ROUND((AE2130+AF2130)/2,2)</f>
        <v>1288.8399999999999</v>
      </c>
      <c r="AG2323" s="166">
        <f t="shared" ref="AG2323" si="10801">ROUND((AF2130+AG2130)/2,2)</f>
        <v>3016.04</v>
      </c>
      <c r="AH2323" s="166">
        <f t="shared" ref="AH2323" si="10802">ROUND((AG2130+AH2130)/2,2)</f>
        <v>3685.41</v>
      </c>
      <c r="AI2323" s="198">
        <f t="shared" ref="AI2323" si="10803">SUM(W2323:AH2323)</f>
        <v>7990.29</v>
      </c>
      <c r="AJ2323" s="166">
        <f t="shared" si="10643"/>
        <v>3916.41</v>
      </c>
      <c r="AK2323" s="166">
        <f t="shared" si="10644"/>
        <v>3916.41</v>
      </c>
      <c r="AL2323" s="166">
        <f t="shared" ref="AL2323" si="10804">ROUND((AK2130+AL2130)/2,2)</f>
        <v>3916.41</v>
      </c>
      <c r="AM2323" s="166">
        <f t="shared" ref="AM2323" si="10805">ROUND((AL2130+AM2130)/2,2)</f>
        <v>3912.79</v>
      </c>
      <c r="AN2323" s="166">
        <f t="shared" ref="AN2323" si="10806">ROUND((AM2130+AN2130)/2,2)</f>
        <v>3905.54</v>
      </c>
      <c r="AO2323" s="166">
        <f t="shared" ref="AO2323" si="10807">ROUND((AN2130+AO2130)/2,2)</f>
        <v>3898.29</v>
      </c>
      <c r="AP2323" s="166">
        <f t="shared" ref="AP2323" si="10808">ROUND((AO2130+AP2130)/2,2)</f>
        <v>3891.04</v>
      </c>
      <c r="AQ2323" s="166">
        <f t="shared" ref="AQ2323" si="10809">ROUND((AP2130+AQ2130)/2,2)</f>
        <v>3883.79</v>
      </c>
      <c r="AR2323" s="166">
        <f t="shared" ref="AR2323" si="10810">ROUND((AQ2130+AR2130)/2,2)</f>
        <v>3876.54</v>
      </c>
      <c r="AS2323" s="166">
        <f t="shared" ref="AS2323" si="10811">ROUND((AR2130+AS2130)/2,2)</f>
        <v>3869.29</v>
      </c>
      <c r="AT2323" s="166">
        <f t="shared" ref="AT2323" si="10812">ROUND((AS2130+AT2130)/2,2)</f>
        <v>3862.04</v>
      </c>
      <c r="AU2323" s="166">
        <f t="shared" ref="AU2323" si="10813">ROUND((AT2130+AU2130)/2,2)</f>
        <v>3854.79</v>
      </c>
      <c r="AV2323" s="198">
        <f t="shared" ref="AV2323" si="10814">SUM(AJ2323:AU2323)</f>
        <v>46703.340000000004</v>
      </c>
      <c r="AW2323" s="166">
        <f t="shared" si="10639"/>
        <v>3847.54</v>
      </c>
      <c r="AX2323" s="166">
        <f t="shared" ref="AX2323:BH2323" si="10815">ROUND((AW2130+AX2130)/2,2)</f>
        <v>3840.29</v>
      </c>
      <c r="AY2323" s="166">
        <f t="shared" si="10815"/>
        <v>3833.04</v>
      </c>
      <c r="AZ2323" s="166">
        <f t="shared" si="10815"/>
        <v>3825.79</v>
      </c>
      <c r="BA2323" s="166">
        <f t="shared" si="10815"/>
        <v>3818.54</v>
      </c>
      <c r="BB2323" s="166">
        <f t="shared" si="10815"/>
        <v>3811.29</v>
      </c>
      <c r="BC2323" s="166">
        <f t="shared" si="10815"/>
        <v>3804.04</v>
      </c>
      <c r="BD2323" s="166">
        <f t="shared" si="10815"/>
        <v>3796.79</v>
      </c>
      <c r="BE2323" s="166">
        <f t="shared" si="10815"/>
        <v>3789.54</v>
      </c>
      <c r="BF2323" s="166">
        <f t="shared" si="10815"/>
        <v>3782.29</v>
      </c>
      <c r="BG2323" s="166">
        <f t="shared" si="10815"/>
        <v>3775.04</v>
      </c>
      <c r="BH2323" s="166">
        <f t="shared" si="10815"/>
        <v>3767.79</v>
      </c>
      <c r="BI2323" s="198">
        <f t="shared" si="10096"/>
        <v>45691.98</v>
      </c>
    </row>
    <row r="2324" spans="1:61" ht="15.75" outlineLevel="1" x14ac:dyDescent="0.25">
      <c r="A2324" s="2">
        <f t="shared" si="10777"/>
        <v>27</v>
      </c>
      <c r="B2324" s="86" t="str">
        <f t="shared" si="10777"/>
        <v>PRE-09860</v>
      </c>
      <c r="C2324" s="86" t="str">
        <f t="shared" si="10777"/>
        <v>SPP FH - East Winter Haven 13313</v>
      </c>
      <c r="D2324" s="2" t="str">
        <f t="shared" si="10777"/>
        <v>PRE-09860.1</v>
      </c>
      <c r="E2324" s="141" t="str">
        <f t="shared" si="10777"/>
        <v>SPP FH - E. Winter Haven 13313 - OH</v>
      </c>
      <c r="I2324" s="178">
        <v>0</v>
      </c>
      <c r="J2324" s="166">
        <f t="shared" ref="J2324:J2355" si="10816">ROUND((I2131+J2131)/2,2)</f>
        <v>0</v>
      </c>
      <c r="K2324" s="166">
        <f t="shared" ref="K2324:U2324" si="10817">ROUND((J2131+K2131)/2,2)</f>
        <v>0</v>
      </c>
      <c r="L2324" s="166">
        <f t="shared" si="10817"/>
        <v>0</v>
      </c>
      <c r="M2324" s="166">
        <f t="shared" si="10817"/>
        <v>0</v>
      </c>
      <c r="N2324" s="166">
        <f t="shared" si="10817"/>
        <v>0</v>
      </c>
      <c r="O2324" s="166">
        <f t="shared" si="10817"/>
        <v>0</v>
      </c>
      <c r="P2324" s="166">
        <f t="shared" si="10817"/>
        <v>0</v>
      </c>
      <c r="Q2324" s="166">
        <f t="shared" si="10817"/>
        <v>0</v>
      </c>
      <c r="R2324" s="166">
        <f t="shared" si="10817"/>
        <v>0</v>
      </c>
      <c r="S2324" s="166">
        <f t="shared" si="10817"/>
        <v>0</v>
      </c>
      <c r="T2324" s="166">
        <f t="shared" si="10817"/>
        <v>0</v>
      </c>
      <c r="U2324" s="166">
        <f t="shared" si="10817"/>
        <v>0</v>
      </c>
      <c r="V2324" s="198">
        <f t="shared" si="10086"/>
        <v>0</v>
      </c>
      <c r="W2324" s="166">
        <f t="shared" ref="W2324:W2355" si="10818">ROUND((U2131+W2131)/2,2)</f>
        <v>0</v>
      </c>
      <c r="X2324" s="166">
        <f t="shared" ref="X2324:AH2324" si="10819">ROUND((W2131+X2131)/2,2)</f>
        <v>0</v>
      </c>
      <c r="Y2324" s="166">
        <f t="shared" si="10819"/>
        <v>0</v>
      </c>
      <c r="Z2324" s="166">
        <f t="shared" si="10819"/>
        <v>9433.43</v>
      </c>
      <c r="AA2324" s="166">
        <f t="shared" si="10819"/>
        <v>19688.080000000002</v>
      </c>
      <c r="AB2324" s="166">
        <f t="shared" si="10819"/>
        <v>19960.2</v>
      </c>
      <c r="AC2324" s="166">
        <f t="shared" si="10819"/>
        <v>22330.63</v>
      </c>
      <c r="AD2324" s="166">
        <f t="shared" si="10819"/>
        <v>25891.19</v>
      </c>
      <c r="AE2324" s="166">
        <f t="shared" si="10819"/>
        <v>119779.05</v>
      </c>
      <c r="AF2324" s="166">
        <f t="shared" si="10819"/>
        <v>258461.36</v>
      </c>
      <c r="AG2324" s="166">
        <f t="shared" si="10819"/>
        <v>303813.06</v>
      </c>
      <c r="AH2324" s="166">
        <f t="shared" si="10819"/>
        <v>307648.77</v>
      </c>
      <c r="AI2324" s="198">
        <f t="shared" si="10089"/>
        <v>1087005.77</v>
      </c>
      <c r="AJ2324" s="166">
        <f t="shared" si="10643"/>
        <v>329827.28999999998</v>
      </c>
      <c r="AK2324" s="166">
        <f t="shared" si="10644"/>
        <v>366345.29</v>
      </c>
      <c r="AL2324" s="166">
        <f t="shared" ref="AL2324:AU2324" si="10820">ROUND((AK2131+AL2131)/2,2)</f>
        <v>384604.29</v>
      </c>
      <c r="AM2324" s="166">
        <f t="shared" si="10820"/>
        <v>384604.29</v>
      </c>
      <c r="AN2324" s="166">
        <f t="shared" si="10820"/>
        <v>384604.29</v>
      </c>
      <c r="AO2324" s="166">
        <f t="shared" si="10820"/>
        <v>384248.53</v>
      </c>
      <c r="AP2324" s="166">
        <f t="shared" si="10820"/>
        <v>383537.02</v>
      </c>
      <c r="AQ2324" s="166">
        <f t="shared" si="10820"/>
        <v>382825.5</v>
      </c>
      <c r="AR2324" s="166">
        <f t="shared" si="10820"/>
        <v>382113.99</v>
      </c>
      <c r="AS2324" s="166">
        <f t="shared" si="10820"/>
        <v>381402.47</v>
      </c>
      <c r="AT2324" s="166">
        <f t="shared" si="10820"/>
        <v>380690.96</v>
      </c>
      <c r="AU2324" s="166">
        <f t="shared" si="10820"/>
        <v>379979.44</v>
      </c>
      <c r="AV2324" s="198">
        <f t="shared" si="10093"/>
        <v>4524783.3600000003</v>
      </c>
      <c r="AW2324" s="166">
        <f t="shared" si="10639"/>
        <v>379267.93</v>
      </c>
      <c r="AX2324" s="166">
        <f t="shared" ref="AX2324:BH2324" si="10821">ROUND((AW2131+AX2131)/2,2)</f>
        <v>378556.41</v>
      </c>
      <c r="AY2324" s="166">
        <f t="shared" si="10821"/>
        <v>377844.9</v>
      </c>
      <c r="AZ2324" s="166">
        <f t="shared" si="10821"/>
        <v>377133.39</v>
      </c>
      <c r="BA2324" s="166">
        <f t="shared" si="10821"/>
        <v>376421.87</v>
      </c>
      <c r="BB2324" s="166">
        <f t="shared" si="10821"/>
        <v>375710.36</v>
      </c>
      <c r="BC2324" s="166">
        <f t="shared" si="10821"/>
        <v>374998.84</v>
      </c>
      <c r="BD2324" s="166">
        <f t="shared" si="10821"/>
        <v>374287.33</v>
      </c>
      <c r="BE2324" s="166">
        <f t="shared" si="10821"/>
        <v>373575.81</v>
      </c>
      <c r="BF2324" s="166">
        <f t="shared" si="10821"/>
        <v>372864.3</v>
      </c>
      <c r="BG2324" s="166">
        <f t="shared" si="10821"/>
        <v>372152.78</v>
      </c>
      <c r="BH2324" s="166">
        <f t="shared" si="10821"/>
        <v>371441.27</v>
      </c>
      <c r="BI2324" s="198">
        <f t="shared" si="10096"/>
        <v>4504255.1899999995</v>
      </c>
    </row>
    <row r="2325" spans="1:61" ht="15.75" outlineLevel="1" x14ac:dyDescent="0.25">
      <c r="A2325" s="2">
        <f t="shared" si="10777"/>
        <v>27</v>
      </c>
      <c r="B2325" s="86" t="str">
        <f t="shared" si="10777"/>
        <v>PRE-09860</v>
      </c>
      <c r="C2325" s="86" t="str">
        <f t="shared" si="10777"/>
        <v>SPP FH - East Winter Haven 13313</v>
      </c>
      <c r="D2325" s="2" t="str">
        <f t="shared" si="10777"/>
        <v>A2805452</v>
      </c>
      <c r="E2325" s="141" t="str">
        <f t="shared" si="10777"/>
        <v>SPP FH-E.Wntrhvn 13313 OCR-2 TAV</v>
      </c>
      <c r="I2325" s="178">
        <v>0</v>
      </c>
      <c r="J2325" s="166">
        <f t="shared" si="10816"/>
        <v>0</v>
      </c>
      <c r="K2325" s="166">
        <f t="shared" ref="K2325" si="10822">ROUND((J2132+K2132)/2,2)</f>
        <v>0</v>
      </c>
      <c r="L2325" s="166">
        <f t="shared" ref="L2325" si="10823">ROUND((K2132+L2132)/2,2)</f>
        <v>0</v>
      </c>
      <c r="M2325" s="166">
        <f t="shared" ref="M2325" si="10824">ROUND((L2132+M2132)/2,2)</f>
        <v>0</v>
      </c>
      <c r="N2325" s="166">
        <f t="shared" ref="N2325" si="10825">ROUND((M2132+N2132)/2,2)</f>
        <v>0</v>
      </c>
      <c r="O2325" s="166">
        <f t="shared" ref="O2325" si="10826">ROUND((N2132+O2132)/2,2)</f>
        <v>0</v>
      </c>
      <c r="P2325" s="166">
        <f t="shared" ref="P2325" si="10827">ROUND((O2132+P2132)/2,2)</f>
        <v>0</v>
      </c>
      <c r="Q2325" s="166">
        <f t="shared" ref="Q2325" si="10828">ROUND((P2132+Q2132)/2,2)</f>
        <v>0</v>
      </c>
      <c r="R2325" s="166">
        <f t="shared" ref="R2325" si="10829">ROUND((Q2132+R2132)/2,2)</f>
        <v>0</v>
      </c>
      <c r="S2325" s="166">
        <f t="shared" ref="S2325" si="10830">ROUND((R2132+S2132)/2,2)</f>
        <v>0</v>
      </c>
      <c r="T2325" s="166">
        <f t="shared" ref="T2325" si="10831">ROUND((S2132+T2132)/2,2)</f>
        <v>0</v>
      </c>
      <c r="U2325" s="166">
        <f t="shared" ref="U2325" si="10832">ROUND((T2132+U2132)/2,2)</f>
        <v>0</v>
      </c>
      <c r="V2325" s="198">
        <f t="shared" ref="V2325" si="10833">SUM(J2325:U2325)</f>
        <v>0</v>
      </c>
      <c r="W2325" s="166">
        <f t="shared" si="10818"/>
        <v>0</v>
      </c>
      <c r="X2325" s="166">
        <f t="shared" ref="X2325" si="10834">ROUND((W2132+X2132)/2,2)</f>
        <v>0</v>
      </c>
      <c r="Y2325" s="166">
        <f t="shared" ref="Y2325" si="10835">ROUND((X2132+Y2132)/2,2)</f>
        <v>0</v>
      </c>
      <c r="Z2325" s="166">
        <f t="shared" ref="Z2325" si="10836">ROUND((Y2132+Z2132)/2,2)</f>
        <v>0</v>
      </c>
      <c r="AA2325" s="166">
        <f t="shared" ref="AA2325" si="10837">ROUND((Z2132+AA2132)/2,2)</f>
        <v>0</v>
      </c>
      <c r="AB2325" s="166">
        <f t="shared" ref="AB2325" si="10838">ROUND((AA2132+AB2132)/2,2)</f>
        <v>0</v>
      </c>
      <c r="AC2325" s="166">
        <f t="shared" ref="AC2325" si="10839">ROUND((AB2132+AC2132)/2,2)</f>
        <v>0</v>
      </c>
      <c r="AD2325" s="166">
        <f t="shared" ref="AD2325" si="10840">ROUND((AC2132+AD2132)/2,2)</f>
        <v>0</v>
      </c>
      <c r="AE2325" s="166">
        <f t="shared" ref="AE2325" si="10841">ROUND((AD2132+AE2132)/2,2)</f>
        <v>0</v>
      </c>
      <c r="AF2325" s="166">
        <f t="shared" ref="AF2325" si="10842">ROUND((AE2132+AF2132)/2,2)</f>
        <v>1445.91</v>
      </c>
      <c r="AG2325" s="166">
        <f t="shared" ref="AG2325" si="10843">ROUND((AF2132+AG2132)/2,2)</f>
        <v>3734.26</v>
      </c>
      <c r="AH2325" s="166">
        <f t="shared" ref="AH2325" si="10844">ROUND((AG2132+AH2132)/2,2)</f>
        <v>4576.6899999999996</v>
      </c>
      <c r="AI2325" s="198">
        <f t="shared" ref="AI2325" si="10845">SUM(W2325:AH2325)</f>
        <v>9756.86</v>
      </c>
      <c r="AJ2325" s="166">
        <f t="shared" si="10643"/>
        <v>4576.6899999999996</v>
      </c>
      <c r="AK2325" s="166">
        <f t="shared" si="10644"/>
        <v>4576.6899999999996</v>
      </c>
      <c r="AL2325" s="166">
        <f t="shared" ref="AL2325" si="10846">ROUND((AK2132+AL2132)/2,2)</f>
        <v>4576.6899999999996</v>
      </c>
      <c r="AM2325" s="166">
        <f t="shared" ref="AM2325" si="10847">ROUND((AL2132+AM2132)/2,2)</f>
        <v>4572.46</v>
      </c>
      <c r="AN2325" s="166">
        <f t="shared" ref="AN2325" si="10848">ROUND((AM2132+AN2132)/2,2)</f>
        <v>4563.99</v>
      </c>
      <c r="AO2325" s="166">
        <f t="shared" ref="AO2325" si="10849">ROUND((AN2132+AO2132)/2,2)</f>
        <v>4555.53</v>
      </c>
      <c r="AP2325" s="166">
        <f t="shared" ref="AP2325" si="10850">ROUND((AO2132+AP2132)/2,2)</f>
        <v>4547.0600000000004</v>
      </c>
      <c r="AQ2325" s="166">
        <f t="shared" ref="AQ2325" si="10851">ROUND((AP2132+AQ2132)/2,2)</f>
        <v>4538.6000000000004</v>
      </c>
      <c r="AR2325" s="166">
        <f t="shared" ref="AR2325" si="10852">ROUND((AQ2132+AR2132)/2,2)</f>
        <v>4530.13</v>
      </c>
      <c r="AS2325" s="166">
        <f t="shared" ref="AS2325" si="10853">ROUND((AR2132+AS2132)/2,2)</f>
        <v>4521.66</v>
      </c>
      <c r="AT2325" s="166">
        <f t="shared" ref="AT2325" si="10854">ROUND((AS2132+AT2132)/2,2)</f>
        <v>4513.2</v>
      </c>
      <c r="AU2325" s="166">
        <f t="shared" ref="AU2325" si="10855">ROUND((AT2132+AU2132)/2,2)</f>
        <v>4504.7299999999996</v>
      </c>
      <c r="AV2325" s="198">
        <f t="shared" ref="AV2325" si="10856">SUM(AJ2325:AU2325)</f>
        <v>54577.429999999993</v>
      </c>
      <c r="AW2325" s="166">
        <f t="shared" si="10639"/>
        <v>4496.2700000000004</v>
      </c>
      <c r="AX2325" s="166">
        <f t="shared" ref="AX2325:BH2325" si="10857">ROUND((AW2132+AX2132)/2,2)</f>
        <v>4487.8</v>
      </c>
      <c r="AY2325" s="166">
        <f t="shared" si="10857"/>
        <v>4479.34</v>
      </c>
      <c r="AZ2325" s="166">
        <f t="shared" si="10857"/>
        <v>4470.87</v>
      </c>
      <c r="BA2325" s="166">
        <f t="shared" si="10857"/>
        <v>4462.41</v>
      </c>
      <c r="BB2325" s="166">
        <f t="shared" si="10857"/>
        <v>4453.9399999999996</v>
      </c>
      <c r="BC2325" s="166">
        <f t="shared" si="10857"/>
        <v>4445.4799999999996</v>
      </c>
      <c r="BD2325" s="166">
        <f t="shared" si="10857"/>
        <v>4437.01</v>
      </c>
      <c r="BE2325" s="166">
        <f t="shared" si="10857"/>
        <v>4428.55</v>
      </c>
      <c r="BF2325" s="166">
        <f t="shared" si="10857"/>
        <v>4420.08</v>
      </c>
      <c r="BG2325" s="166">
        <f t="shared" si="10857"/>
        <v>4411.6099999999997</v>
      </c>
      <c r="BH2325" s="166">
        <f t="shared" si="10857"/>
        <v>4403.1499999999996</v>
      </c>
      <c r="BI2325" s="198">
        <f t="shared" si="10096"/>
        <v>53396.51</v>
      </c>
    </row>
    <row r="2326" spans="1:61" ht="15.75" outlineLevel="1" x14ac:dyDescent="0.25">
      <c r="A2326" s="2">
        <f t="shared" si="10777"/>
        <v>28</v>
      </c>
      <c r="B2326" s="86" t="str">
        <f t="shared" si="10777"/>
        <v>PRE-09861</v>
      </c>
      <c r="C2326" s="86" t="str">
        <f t="shared" si="10777"/>
        <v>SPP FH - East Winter Haven 13314</v>
      </c>
      <c r="D2326" s="2" t="str">
        <f t="shared" si="10777"/>
        <v>PRE-09861.1</v>
      </c>
      <c r="E2326" s="141" t="str">
        <f t="shared" si="10777"/>
        <v>SPP FH - E Winter Haven 13314 - OH</v>
      </c>
      <c r="I2326" s="178">
        <v>0</v>
      </c>
      <c r="J2326" s="166">
        <f t="shared" si="10816"/>
        <v>0</v>
      </c>
      <c r="K2326" s="166">
        <f t="shared" ref="K2326:U2326" si="10858">ROUND((J2133+K2133)/2,2)</f>
        <v>0</v>
      </c>
      <c r="L2326" s="166">
        <f t="shared" si="10858"/>
        <v>0</v>
      </c>
      <c r="M2326" s="166">
        <f t="shared" si="10858"/>
        <v>0</v>
      </c>
      <c r="N2326" s="166">
        <f t="shared" si="10858"/>
        <v>0</v>
      </c>
      <c r="O2326" s="166">
        <f t="shared" si="10858"/>
        <v>0</v>
      </c>
      <c r="P2326" s="166">
        <f t="shared" si="10858"/>
        <v>0</v>
      </c>
      <c r="Q2326" s="166">
        <f t="shared" si="10858"/>
        <v>0</v>
      </c>
      <c r="R2326" s="166">
        <f t="shared" si="10858"/>
        <v>0</v>
      </c>
      <c r="S2326" s="166">
        <f t="shared" si="10858"/>
        <v>0</v>
      </c>
      <c r="T2326" s="166">
        <f t="shared" si="10858"/>
        <v>0</v>
      </c>
      <c r="U2326" s="166">
        <f t="shared" si="10858"/>
        <v>0</v>
      </c>
      <c r="V2326" s="198">
        <f t="shared" si="10086"/>
        <v>0</v>
      </c>
      <c r="W2326" s="166">
        <f t="shared" si="10818"/>
        <v>0</v>
      </c>
      <c r="X2326" s="166">
        <f t="shared" ref="X2326:AH2326" si="10859">ROUND((W2133+X2133)/2,2)</f>
        <v>0</v>
      </c>
      <c r="Y2326" s="166">
        <f t="shared" si="10859"/>
        <v>0</v>
      </c>
      <c r="Z2326" s="166">
        <f t="shared" si="10859"/>
        <v>12785.78</v>
      </c>
      <c r="AA2326" s="166">
        <f t="shared" si="10859"/>
        <v>26864.35</v>
      </c>
      <c r="AB2326" s="166">
        <f t="shared" si="10859"/>
        <v>31012.58</v>
      </c>
      <c r="AC2326" s="166">
        <f t="shared" si="10859"/>
        <v>53900.6</v>
      </c>
      <c r="AD2326" s="166">
        <f t="shared" si="10859"/>
        <v>90951.74</v>
      </c>
      <c r="AE2326" s="166">
        <f t="shared" si="10859"/>
        <v>199457.79</v>
      </c>
      <c r="AF2326" s="166">
        <f t="shared" si="10859"/>
        <v>303703.57</v>
      </c>
      <c r="AG2326" s="166">
        <f t="shared" si="10859"/>
        <v>318379.53999999998</v>
      </c>
      <c r="AH2326" s="166">
        <f t="shared" si="10859"/>
        <v>364568.95</v>
      </c>
      <c r="AI2326" s="198">
        <f t="shared" si="10089"/>
        <v>1401624.9</v>
      </c>
      <c r="AJ2326" s="166">
        <f t="shared" si="10643"/>
        <v>416257.68</v>
      </c>
      <c r="AK2326" s="166">
        <f t="shared" si="10644"/>
        <v>431091.68</v>
      </c>
      <c r="AL2326" s="166">
        <f t="shared" ref="AL2326:AU2326" si="10860">ROUND((AK2133+AL2133)/2,2)</f>
        <v>438508.68</v>
      </c>
      <c r="AM2326" s="166">
        <f t="shared" si="10860"/>
        <v>438508.68</v>
      </c>
      <c r="AN2326" s="166">
        <f t="shared" si="10860"/>
        <v>438508.68</v>
      </c>
      <c r="AO2326" s="166">
        <f t="shared" si="10860"/>
        <v>438103.06</v>
      </c>
      <c r="AP2326" s="166">
        <f t="shared" si="10860"/>
        <v>437291.82</v>
      </c>
      <c r="AQ2326" s="166">
        <f t="shared" si="10860"/>
        <v>436480.57</v>
      </c>
      <c r="AR2326" s="166">
        <f t="shared" si="10860"/>
        <v>435669.33</v>
      </c>
      <c r="AS2326" s="166">
        <f t="shared" si="10860"/>
        <v>434858.09</v>
      </c>
      <c r="AT2326" s="166">
        <f t="shared" si="10860"/>
        <v>434046.85</v>
      </c>
      <c r="AU2326" s="166">
        <f t="shared" si="10860"/>
        <v>433235.6</v>
      </c>
      <c r="AV2326" s="198">
        <f t="shared" si="10093"/>
        <v>5212560.7199999988</v>
      </c>
      <c r="AW2326" s="166">
        <f t="shared" si="10639"/>
        <v>432424.36</v>
      </c>
      <c r="AX2326" s="166">
        <f t="shared" ref="AX2326:BH2326" si="10861">ROUND((AW2133+AX2133)/2,2)</f>
        <v>431613.12</v>
      </c>
      <c r="AY2326" s="166">
        <f t="shared" si="10861"/>
        <v>430801.88</v>
      </c>
      <c r="AZ2326" s="166">
        <f t="shared" si="10861"/>
        <v>429990.63</v>
      </c>
      <c r="BA2326" s="166">
        <f t="shared" si="10861"/>
        <v>429179.39</v>
      </c>
      <c r="BB2326" s="166">
        <f t="shared" si="10861"/>
        <v>428368.15</v>
      </c>
      <c r="BC2326" s="166">
        <f t="shared" si="10861"/>
        <v>427556.9</v>
      </c>
      <c r="BD2326" s="166">
        <f t="shared" si="10861"/>
        <v>426745.66</v>
      </c>
      <c r="BE2326" s="166">
        <f t="shared" si="10861"/>
        <v>425934.42</v>
      </c>
      <c r="BF2326" s="166">
        <f t="shared" si="10861"/>
        <v>425123.18</v>
      </c>
      <c r="BG2326" s="166">
        <f t="shared" si="10861"/>
        <v>424311.93</v>
      </c>
      <c r="BH2326" s="166">
        <f t="shared" si="10861"/>
        <v>423500.69</v>
      </c>
      <c r="BI2326" s="198">
        <f t="shared" si="10096"/>
        <v>5135550.3099999996</v>
      </c>
    </row>
    <row r="2327" spans="1:61" ht="15.75" outlineLevel="1" x14ac:dyDescent="0.25">
      <c r="A2327" s="2">
        <f t="shared" si="10777"/>
        <v>28</v>
      </c>
      <c r="B2327" s="86" t="str">
        <f t="shared" si="10777"/>
        <v>PRE-09861</v>
      </c>
      <c r="C2327" s="86" t="str">
        <f t="shared" si="10777"/>
        <v>SPP FH - East Winter Haven 13314</v>
      </c>
      <c r="D2327" s="2" t="str">
        <f t="shared" si="10777"/>
        <v>A2805468</v>
      </c>
      <c r="E2327" s="141" t="str">
        <f t="shared" si="10777"/>
        <v>SPP FH-E.Wntrhvn 13314 - OCR#141731</v>
      </c>
      <c r="I2327" s="178">
        <v>0</v>
      </c>
      <c r="J2327" s="166">
        <f t="shared" si="10816"/>
        <v>0</v>
      </c>
      <c r="K2327" s="166">
        <f t="shared" ref="K2327" si="10862">ROUND((J2134+K2134)/2,2)</f>
        <v>0</v>
      </c>
      <c r="L2327" s="166">
        <f t="shared" ref="L2327" si="10863">ROUND((K2134+L2134)/2,2)</f>
        <v>0</v>
      </c>
      <c r="M2327" s="166">
        <f t="shared" ref="M2327" si="10864">ROUND((L2134+M2134)/2,2)</f>
        <v>0</v>
      </c>
      <c r="N2327" s="166">
        <f t="shared" ref="N2327" si="10865">ROUND((M2134+N2134)/2,2)</f>
        <v>0</v>
      </c>
      <c r="O2327" s="166">
        <f t="shared" ref="O2327" si="10866">ROUND((N2134+O2134)/2,2)</f>
        <v>0</v>
      </c>
      <c r="P2327" s="166">
        <f t="shared" ref="P2327" si="10867">ROUND((O2134+P2134)/2,2)</f>
        <v>0</v>
      </c>
      <c r="Q2327" s="166">
        <f t="shared" ref="Q2327" si="10868">ROUND((P2134+Q2134)/2,2)</f>
        <v>0</v>
      </c>
      <c r="R2327" s="166">
        <f t="shared" ref="R2327" si="10869">ROUND((Q2134+R2134)/2,2)</f>
        <v>0</v>
      </c>
      <c r="S2327" s="166">
        <f t="shared" ref="S2327" si="10870">ROUND((R2134+S2134)/2,2)</f>
        <v>0</v>
      </c>
      <c r="T2327" s="166">
        <f t="shared" ref="T2327" si="10871">ROUND((S2134+T2134)/2,2)</f>
        <v>0</v>
      </c>
      <c r="U2327" s="166">
        <f t="shared" ref="U2327" si="10872">ROUND((T2134+U2134)/2,2)</f>
        <v>0</v>
      </c>
      <c r="V2327" s="198">
        <f t="shared" ref="V2327" si="10873">SUM(J2327:U2327)</f>
        <v>0</v>
      </c>
      <c r="W2327" s="166">
        <f t="shared" si="10818"/>
        <v>0</v>
      </c>
      <c r="X2327" s="166">
        <f t="shared" ref="X2327" si="10874">ROUND((W2134+X2134)/2,2)</f>
        <v>0</v>
      </c>
      <c r="Y2327" s="166">
        <f t="shared" ref="Y2327" si="10875">ROUND((X2134+Y2134)/2,2)</f>
        <v>0</v>
      </c>
      <c r="Z2327" s="166">
        <f t="shared" ref="Z2327" si="10876">ROUND((Y2134+Z2134)/2,2)</f>
        <v>0</v>
      </c>
      <c r="AA2327" s="166">
        <f t="shared" ref="AA2327" si="10877">ROUND((Z2134+AA2134)/2,2)</f>
        <v>0</v>
      </c>
      <c r="AB2327" s="166">
        <f t="shared" ref="AB2327" si="10878">ROUND((AA2134+AB2134)/2,2)</f>
        <v>0</v>
      </c>
      <c r="AC2327" s="166">
        <f t="shared" ref="AC2327" si="10879">ROUND((AB2134+AC2134)/2,2)</f>
        <v>0</v>
      </c>
      <c r="AD2327" s="166">
        <f t="shared" ref="AD2327" si="10880">ROUND((AC2134+AD2134)/2,2)</f>
        <v>0</v>
      </c>
      <c r="AE2327" s="166">
        <f t="shared" ref="AE2327" si="10881">ROUND((AD2134+AE2134)/2,2)</f>
        <v>0</v>
      </c>
      <c r="AF2327" s="166">
        <f t="shared" ref="AF2327" si="10882">ROUND((AE2134+AF2134)/2,2)</f>
        <v>1221.0899999999999</v>
      </c>
      <c r="AG2327" s="166">
        <f t="shared" ref="AG2327" si="10883">ROUND((AF2134+AG2134)/2,2)</f>
        <v>3037.03</v>
      </c>
      <c r="AH2327" s="166">
        <f t="shared" ref="AH2327" si="10884">ROUND((AG2134+AH2134)/2,2)</f>
        <v>3862.88</v>
      </c>
      <c r="AI2327" s="198">
        <f t="shared" ref="AI2327" si="10885">SUM(W2327:AH2327)</f>
        <v>8121</v>
      </c>
      <c r="AJ2327" s="166">
        <f t="shared" si="10643"/>
        <v>4093.88</v>
      </c>
      <c r="AK2327" s="166">
        <f t="shared" si="10644"/>
        <v>4093.88</v>
      </c>
      <c r="AL2327" s="166">
        <f t="shared" ref="AL2327" si="10886">ROUND((AK2134+AL2134)/2,2)</f>
        <v>4090.09</v>
      </c>
      <c r="AM2327" s="166">
        <f t="shared" ref="AM2327" si="10887">ROUND((AL2134+AM2134)/2,2)</f>
        <v>4082.52</v>
      </c>
      <c r="AN2327" s="166">
        <f t="shared" ref="AN2327" si="10888">ROUND((AM2134+AN2134)/2,2)</f>
        <v>4074.95</v>
      </c>
      <c r="AO2327" s="166">
        <f t="shared" ref="AO2327" si="10889">ROUND((AN2134+AO2134)/2,2)</f>
        <v>4067.38</v>
      </c>
      <c r="AP2327" s="166">
        <f t="shared" ref="AP2327" si="10890">ROUND((AO2134+AP2134)/2,2)</f>
        <v>4059.81</v>
      </c>
      <c r="AQ2327" s="166">
        <f t="shared" ref="AQ2327" si="10891">ROUND((AP2134+AQ2134)/2,2)</f>
        <v>4052.24</v>
      </c>
      <c r="AR2327" s="166">
        <f t="shared" ref="AR2327" si="10892">ROUND((AQ2134+AR2134)/2,2)</f>
        <v>4044.67</v>
      </c>
      <c r="AS2327" s="166">
        <f t="shared" ref="AS2327" si="10893">ROUND((AR2134+AS2134)/2,2)</f>
        <v>4037.1</v>
      </c>
      <c r="AT2327" s="166">
        <f t="shared" ref="AT2327" si="10894">ROUND((AS2134+AT2134)/2,2)</f>
        <v>4029.53</v>
      </c>
      <c r="AU2327" s="166">
        <f t="shared" ref="AU2327" si="10895">ROUND((AT2134+AU2134)/2,2)</f>
        <v>4021.96</v>
      </c>
      <c r="AV2327" s="198">
        <f t="shared" ref="AV2327" si="10896">SUM(AJ2327:AU2327)</f>
        <v>48748.009999999995</v>
      </c>
      <c r="AW2327" s="166">
        <f t="shared" si="10639"/>
        <v>4014.39</v>
      </c>
      <c r="AX2327" s="166">
        <f t="shared" ref="AX2327:BH2327" si="10897">ROUND((AW2134+AX2134)/2,2)</f>
        <v>4006.81</v>
      </c>
      <c r="AY2327" s="166">
        <f t="shared" si="10897"/>
        <v>3999.24</v>
      </c>
      <c r="AZ2327" s="166">
        <f t="shared" si="10897"/>
        <v>3991.67</v>
      </c>
      <c r="BA2327" s="166">
        <f t="shared" si="10897"/>
        <v>3984.1</v>
      </c>
      <c r="BB2327" s="166">
        <f t="shared" si="10897"/>
        <v>3976.53</v>
      </c>
      <c r="BC2327" s="166">
        <f t="shared" si="10897"/>
        <v>3968.96</v>
      </c>
      <c r="BD2327" s="166">
        <f t="shared" si="10897"/>
        <v>3961.39</v>
      </c>
      <c r="BE2327" s="166">
        <f t="shared" si="10897"/>
        <v>3953.82</v>
      </c>
      <c r="BF2327" s="166">
        <f t="shared" si="10897"/>
        <v>3946.25</v>
      </c>
      <c r="BG2327" s="166">
        <f t="shared" si="10897"/>
        <v>3938.68</v>
      </c>
      <c r="BH2327" s="166">
        <f t="shared" si="10897"/>
        <v>3931.11</v>
      </c>
      <c r="BI2327" s="198">
        <f t="shared" si="10096"/>
        <v>47672.95</v>
      </c>
    </row>
    <row r="2328" spans="1:61" ht="15.75" outlineLevel="1" x14ac:dyDescent="0.25">
      <c r="A2328" s="2">
        <f t="shared" si="10777"/>
        <v>28</v>
      </c>
      <c r="B2328" s="86" t="str">
        <f t="shared" si="10777"/>
        <v>PRE-09861</v>
      </c>
      <c r="C2328" s="86" t="str">
        <f t="shared" si="10777"/>
        <v>SPP FH - East Winter Haven 13314</v>
      </c>
      <c r="D2328" s="2" t="str">
        <f t="shared" si="10777"/>
        <v>A2812203</v>
      </c>
      <c r="E2328" s="141" t="str">
        <f t="shared" si="10777"/>
        <v>EWHV314B - OCR#10301 - N.O. - 13479</v>
      </c>
      <c r="I2328" s="178">
        <v>0</v>
      </c>
      <c r="J2328" s="166">
        <f t="shared" si="10816"/>
        <v>0</v>
      </c>
      <c r="K2328" s="166">
        <f t="shared" ref="K2328" si="10898">ROUND((J2135+K2135)/2,2)</f>
        <v>0</v>
      </c>
      <c r="L2328" s="166">
        <f t="shared" ref="L2328" si="10899">ROUND((K2135+L2135)/2,2)</f>
        <v>0</v>
      </c>
      <c r="M2328" s="166">
        <f t="shared" ref="M2328" si="10900">ROUND((L2135+M2135)/2,2)</f>
        <v>0</v>
      </c>
      <c r="N2328" s="166">
        <f t="shared" ref="N2328" si="10901">ROUND((M2135+N2135)/2,2)</f>
        <v>0</v>
      </c>
      <c r="O2328" s="166">
        <f t="shared" ref="O2328" si="10902">ROUND((N2135+O2135)/2,2)</f>
        <v>0</v>
      </c>
      <c r="P2328" s="166">
        <f t="shared" ref="P2328" si="10903">ROUND((O2135+P2135)/2,2)</f>
        <v>0</v>
      </c>
      <c r="Q2328" s="166">
        <f t="shared" ref="Q2328" si="10904">ROUND((P2135+Q2135)/2,2)</f>
        <v>0</v>
      </c>
      <c r="R2328" s="166">
        <f t="shared" ref="R2328" si="10905">ROUND((Q2135+R2135)/2,2)</f>
        <v>0</v>
      </c>
      <c r="S2328" s="166">
        <f t="shared" ref="S2328" si="10906">ROUND((R2135+S2135)/2,2)</f>
        <v>0</v>
      </c>
      <c r="T2328" s="166">
        <f t="shared" ref="T2328" si="10907">ROUND((S2135+T2135)/2,2)</f>
        <v>0</v>
      </c>
      <c r="U2328" s="166">
        <f t="shared" ref="U2328" si="10908">ROUND((T2135+U2135)/2,2)</f>
        <v>0</v>
      </c>
      <c r="V2328" s="198">
        <f t="shared" ref="V2328" si="10909">SUM(J2328:U2328)</f>
        <v>0</v>
      </c>
      <c r="W2328" s="166">
        <f t="shared" si="10818"/>
        <v>0</v>
      </c>
      <c r="X2328" s="166">
        <f t="shared" ref="X2328" si="10910">ROUND((W2135+X2135)/2,2)</f>
        <v>0</v>
      </c>
      <c r="Y2328" s="166">
        <f t="shared" ref="Y2328" si="10911">ROUND((X2135+Y2135)/2,2)</f>
        <v>0</v>
      </c>
      <c r="Z2328" s="166">
        <f t="shared" ref="Z2328" si="10912">ROUND((Y2135+Z2135)/2,2)</f>
        <v>0</v>
      </c>
      <c r="AA2328" s="166">
        <f t="shared" ref="AA2328" si="10913">ROUND((Z2135+AA2135)/2,2)</f>
        <v>0</v>
      </c>
      <c r="AB2328" s="166">
        <f t="shared" ref="AB2328" si="10914">ROUND((AA2135+AB2135)/2,2)</f>
        <v>0</v>
      </c>
      <c r="AC2328" s="166">
        <f t="shared" ref="AC2328" si="10915">ROUND((AB2135+AC2135)/2,2)</f>
        <v>0</v>
      </c>
      <c r="AD2328" s="166">
        <f t="shared" ref="AD2328" si="10916">ROUND((AC2135+AD2135)/2,2)</f>
        <v>0</v>
      </c>
      <c r="AE2328" s="166">
        <f t="shared" ref="AE2328" si="10917">ROUND((AD2135+AE2135)/2,2)</f>
        <v>0</v>
      </c>
      <c r="AF2328" s="166">
        <f t="shared" ref="AF2328" si="10918">ROUND((AE2135+AF2135)/2,2)</f>
        <v>0</v>
      </c>
      <c r="AG2328" s="166">
        <f t="shared" ref="AG2328" si="10919">ROUND((AF2135+AG2135)/2,2)</f>
        <v>1099.03</v>
      </c>
      <c r="AH2328" s="166">
        <f t="shared" ref="AH2328:AH2345" si="10920">ROUND((AG2135+AH2135)/2,2)</f>
        <v>2485.58</v>
      </c>
      <c r="AI2328" s="198">
        <f t="shared" ref="AI2328:AI2345" si="10921">SUM(W2328:AH2328)</f>
        <v>3584.6099999999997</v>
      </c>
      <c r="AJ2328" s="166">
        <f t="shared" si="10643"/>
        <v>2773.11</v>
      </c>
      <c r="AK2328" s="166">
        <f t="shared" si="10644"/>
        <v>2773.11</v>
      </c>
      <c r="AL2328" s="166">
        <f t="shared" ref="AL2328" si="10922">ROUND((AK2135+AL2135)/2,2)</f>
        <v>2770.55</v>
      </c>
      <c r="AM2328" s="166">
        <f t="shared" ref="AM2328" si="10923">ROUND((AL2135+AM2135)/2,2)</f>
        <v>2765.42</v>
      </c>
      <c r="AN2328" s="166">
        <f t="shared" ref="AN2328" si="10924">ROUND((AM2135+AN2135)/2,2)</f>
        <v>2760.29</v>
      </c>
      <c r="AO2328" s="166">
        <f t="shared" ref="AO2328" si="10925">ROUND((AN2135+AO2135)/2,2)</f>
        <v>2755.16</v>
      </c>
      <c r="AP2328" s="166">
        <f t="shared" ref="AP2328" si="10926">ROUND((AO2135+AP2135)/2,2)</f>
        <v>2750.03</v>
      </c>
      <c r="AQ2328" s="166">
        <f t="shared" ref="AQ2328" si="10927">ROUND((AP2135+AQ2135)/2,2)</f>
        <v>2744.9</v>
      </c>
      <c r="AR2328" s="166">
        <f t="shared" ref="AR2328" si="10928">ROUND((AQ2135+AR2135)/2,2)</f>
        <v>2739.77</v>
      </c>
      <c r="AS2328" s="166">
        <f t="shared" ref="AS2328" si="10929">ROUND((AR2135+AS2135)/2,2)</f>
        <v>2734.64</v>
      </c>
      <c r="AT2328" s="166">
        <f t="shared" ref="AT2328" si="10930">ROUND((AS2135+AT2135)/2,2)</f>
        <v>2729.51</v>
      </c>
      <c r="AU2328" s="166">
        <f t="shared" ref="AU2328" si="10931">ROUND((AT2135+AU2135)/2,2)</f>
        <v>2724.38</v>
      </c>
      <c r="AV2328" s="198">
        <f t="shared" ref="AV2328" si="10932">SUM(AJ2328:AU2328)</f>
        <v>33020.869999999995</v>
      </c>
      <c r="AW2328" s="166">
        <f t="shared" si="10639"/>
        <v>2719.25</v>
      </c>
      <c r="AX2328" s="166">
        <f t="shared" ref="AX2328:BH2328" si="10933">ROUND((AW2135+AX2135)/2,2)</f>
        <v>2714.12</v>
      </c>
      <c r="AY2328" s="166">
        <f t="shared" si="10933"/>
        <v>2708.99</v>
      </c>
      <c r="AZ2328" s="166">
        <f t="shared" si="10933"/>
        <v>2703.86</v>
      </c>
      <c r="BA2328" s="166">
        <f t="shared" si="10933"/>
        <v>2698.73</v>
      </c>
      <c r="BB2328" s="166">
        <f t="shared" si="10933"/>
        <v>2693.6</v>
      </c>
      <c r="BC2328" s="166">
        <f t="shared" si="10933"/>
        <v>2688.47</v>
      </c>
      <c r="BD2328" s="166">
        <f t="shared" si="10933"/>
        <v>2683.34</v>
      </c>
      <c r="BE2328" s="166">
        <f t="shared" si="10933"/>
        <v>2678.21</v>
      </c>
      <c r="BF2328" s="166">
        <f t="shared" si="10933"/>
        <v>2673.08</v>
      </c>
      <c r="BG2328" s="166">
        <f t="shared" si="10933"/>
        <v>2667.95</v>
      </c>
      <c r="BH2328" s="166">
        <f t="shared" si="10933"/>
        <v>2662.82</v>
      </c>
      <c r="BI2328" s="198">
        <f t="shared" si="10096"/>
        <v>32292.420000000002</v>
      </c>
    </row>
    <row r="2329" spans="1:61" ht="15.75" outlineLevel="1" x14ac:dyDescent="0.25">
      <c r="A2329" s="2">
        <f t="shared" si="10777"/>
        <v>29</v>
      </c>
      <c r="B2329" s="86" t="str">
        <f t="shared" si="10777"/>
        <v>PRE-09862</v>
      </c>
      <c r="C2329" s="86" t="str">
        <f t="shared" si="10777"/>
        <v>SPP FH - Waters Avenue 13339</v>
      </c>
      <c r="D2329" s="2" t="str">
        <f t="shared" si="10777"/>
        <v>PRE-09862.1</v>
      </c>
      <c r="E2329" s="141" t="str">
        <f t="shared" si="10777"/>
        <v>SPP FH - Waters Avenue 13339 - OH</v>
      </c>
      <c r="I2329" s="178">
        <v>0</v>
      </c>
      <c r="J2329" s="166">
        <f t="shared" si="10816"/>
        <v>0</v>
      </c>
      <c r="K2329" s="166">
        <f t="shared" ref="K2329:U2329" si="10934">ROUND((J2136+K2136)/2,2)</f>
        <v>0</v>
      </c>
      <c r="L2329" s="166">
        <f t="shared" si="10934"/>
        <v>0</v>
      </c>
      <c r="M2329" s="166">
        <f t="shared" si="10934"/>
        <v>0</v>
      </c>
      <c r="N2329" s="166">
        <f t="shared" si="10934"/>
        <v>0</v>
      </c>
      <c r="O2329" s="166">
        <f t="shared" si="10934"/>
        <v>0</v>
      </c>
      <c r="P2329" s="166">
        <f t="shared" si="10934"/>
        <v>0</v>
      </c>
      <c r="Q2329" s="166">
        <f t="shared" si="10934"/>
        <v>0</v>
      </c>
      <c r="R2329" s="166">
        <f t="shared" si="10934"/>
        <v>0</v>
      </c>
      <c r="S2329" s="166">
        <f t="shared" si="10934"/>
        <v>0</v>
      </c>
      <c r="T2329" s="166">
        <f t="shared" si="10934"/>
        <v>0</v>
      </c>
      <c r="U2329" s="166">
        <f t="shared" si="10934"/>
        <v>0</v>
      </c>
      <c r="V2329" s="198">
        <f t="shared" si="10086"/>
        <v>0</v>
      </c>
      <c r="W2329" s="166">
        <f t="shared" si="10818"/>
        <v>0</v>
      </c>
      <c r="X2329" s="166">
        <f t="shared" ref="X2329:AG2329" si="10935">ROUND((W2136+X2136)/2,2)</f>
        <v>0</v>
      </c>
      <c r="Y2329" s="166">
        <f t="shared" si="10935"/>
        <v>0</v>
      </c>
      <c r="Z2329" s="166">
        <f t="shared" si="10935"/>
        <v>1659.46</v>
      </c>
      <c r="AA2329" s="166">
        <f t="shared" si="10935"/>
        <v>6044.83</v>
      </c>
      <c r="AB2329" s="166">
        <f t="shared" si="10935"/>
        <v>13259.94</v>
      </c>
      <c r="AC2329" s="166">
        <f t="shared" si="10935"/>
        <v>20182.64</v>
      </c>
      <c r="AD2329" s="166">
        <f t="shared" si="10935"/>
        <v>32197.56</v>
      </c>
      <c r="AE2329" s="166">
        <f t="shared" si="10935"/>
        <v>62000.55</v>
      </c>
      <c r="AF2329" s="166">
        <f t="shared" si="10935"/>
        <v>84696.43</v>
      </c>
      <c r="AG2329" s="166">
        <f t="shared" si="10935"/>
        <v>102414.77</v>
      </c>
      <c r="AH2329" s="166">
        <f t="shared" si="10920"/>
        <v>121898.99</v>
      </c>
      <c r="AI2329" s="198">
        <f t="shared" si="10921"/>
        <v>444355.17</v>
      </c>
      <c r="AJ2329" s="166">
        <f t="shared" si="10643"/>
        <v>126139.16</v>
      </c>
      <c r="AK2329" s="166">
        <f t="shared" si="10644"/>
        <v>126139.16</v>
      </c>
      <c r="AL2329" s="166">
        <f t="shared" ref="AL2329:AU2329" si="10936">ROUND((AK2136+AL2136)/2,2)</f>
        <v>126139.16</v>
      </c>
      <c r="AM2329" s="166">
        <f t="shared" si="10936"/>
        <v>126022.48</v>
      </c>
      <c r="AN2329" s="166">
        <f t="shared" si="10936"/>
        <v>125789.12</v>
      </c>
      <c r="AO2329" s="166">
        <f t="shared" si="10936"/>
        <v>125555.76</v>
      </c>
      <c r="AP2329" s="166">
        <f t="shared" si="10936"/>
        <v>125322.41</v>
      </c>
      <c r="AQ2329" s="166">
        <f t="shared" si="10936"/>
        <v>125089.05</v>
      </c>
      <c r="AR2329" s="166">
        <f t="shared" si="10936"/>
        <v>124855.69</v>
      </c>
      <c r="AS2329" s="166">
        <f t="shared" si="10936"/>
        <v>124622.33</v>
      </c>
      <c r="AT2329" s="166">
        <f t="shared" si="10936"/>
        <v>124388.97</v>
      </c>
      <c r="AU2329" s="166">
        <f t="shared" si="10936"/>
        <v>124155.61</v>
      </c>
      <c r="AV2329" s="198">
        <f t="shared" si="10093"/>
        <v>1504218.9000000001</v>
      </c>
      <c r="AW2329" s="166">
        <f t="shared" si="10639"/>
        <v>123922.26</v>
      </c>
      <c r="AX2329" s="166">
        <f t="shared" ref="AX2329:BH2329" si="10937">ROUND((AW2136+AX2136)/2,2)</f>
        <v>123688.9</v>
      </c>
      <c r="AY2329" s="166">
        <f t="shared" si="10937"/>
        <v>123455.54</v>
      </c>
      <c r="AZ2329" s="166">
        <f t="shared" si="10937"/>
        <v>123222.18</v>
      </c>
      <c r="BA2329" s="166">
        <f t="shared" si="10937"/>
        <v>122988.82</v>
      </c>
      <c r="BB2329" s="166">
        <f t="shared" si="10937"/>
        <v>122755.46</v>
      </c>
      <c r="BC2329" s="166">
        <f t="shared" si="10937"/>
        <v>122522.11</v>
      </c>
      <c r="BD2329" s="166">
        <f t="shared" si="10937"/>
        <v>122288.75</v>
      </c>
      <c r="BE2329" s="166">
        <f t="shared" si="10937"/>
        <v>122055.39</v>
      </c>
      <c r="BF2329" s="166">
        <f t="shared" si="10937"/>
        <v>121822.03</v>
      </c>
      <c r="BG2329" s="166">
        <f t="shared" si="10937"/>
        <v>121588.67</v>
      </c>
      <c r="BH2329" s="166">
        <f t="shared" si="10937"/>
        <v>121355.31</v>
      </c>
      <c r="BI2329" s="198">
        <f t="shared" si="10096"/>
        <v>1471665.42</v>
      </c>
    </row>
    <row r="2330" spans="1:61" ht="15.75" outlineLevel="1" x14ac:dyDescent="0.25">
      <c r="A2330" s="2">
        <f t="shared" si="10777"/>
        <v>29</v>
      </c>
      <c r="B2330" s="86" t="str">
        <f t="shared" si="10777"/>
        <v>PRE-09862</v>
      </c>
      <c r="C2330" s="86" t="str">
        <f t="shared" si="10777"/>
        <v>SPP FH - Waters Avenue 13339</v>
      </c>
      <c r="D2330" s="2" t="str">
        <f t="shared" si="10777"/>
        <v>A2787723</v>
      </c>
      <c r="E2330" s="141" t="str">
        <f t="shared" si="10777"/>
        <v>SPP FH -Waters Ave 13339 OCR 138436</v>
      </c>
      <c r="I2330" s="178">
        <v>0</v>
      </c>
      <c r="J2330" s="166">
        <f t="shared" si="10816"/>
        <v>0</v>
      </c>
      <c r="K2330" s="166">
        <f t="shared" ref="K2330" si="10938">ROUND((J2137+K2137)/2,2)</f>
        <v>0</v>
      </c>
      <c r="L2330" s="166">
        <f t="shared" ref="L2330" si="10939">ROUND((K2137+L2137)/2,2)</f>
        <v>0</v>
      </c>
      <c r="M2330" s="166">
        <f t="shared" ref="M2330" si="10940">ROUND((L2137+M2137)/2,2)</f>
        <v>0</v>
      </c>
      <c r="N2330" s="166">
        <f t="shared" ref="N2330" si="10941">ROUND((M2137+N2137)/2,2)</f>
        <v>0</v>
      </c>
      <c r="O2330" s="166">
        <f t="shared" ref="O2330" si="10942">ROUND((N2137+O2137)/2,2)</f>
        <v>0</v>
      </c>
      <c r="P2330" s="166">
        <f t="shared" ref="P2330" si="10943">ROUND((O2137+P2137)/2,2)</f>
        <v>0</v>
      </c>
      <c r="Q2330" s="166">
        <f t="shared" ref="Q2330" si="10944">ROUND((P2137+Q2137)/2,2)</f>
        <v>0</v>
      </c>
      <c r="R2330" s="166">
        <f t="shared" ref="R2330" si="10945">ROUND((Q2137+R2137)/2,2)</f>
        <v>0</v>
      </c>
      <c r="S2330" s="166">
        <f t="shared" ref="S2330" si="10946">ROUND((R2137+S2137)/2,2)</f>
        <v>0</v>
      </c>
      <c r="T2330" s="166">
        <f t="shared" ref="T2330" si="10947">ROUND((S2137+T2137)/2,2)</f>
        <v>0</v>
      </c>
      <c r="U2330" s="166">
        <f t="shared" ref="U2330" si="10948">ROUND((T2137+U2137)/2,2)</f>
        <v>0</v>
      </c>
      <c r="V2330" s="198">
        <f t="shared" ref="V2330" si="10949">SUM(J2330:U2330)</f>
        <v>0</v>
      </c>
      <c r="W2330" s="166">
        <f t="shared" si="10818"/>
        <v>0</v>
      </c>
      <c r="X2330" s="166">
        <f t="shared" ref="X2330" si="10950">ROUND((W2137+X2137)/2,2)</f>
        <v>0</v>
      </c>
      <c r="Y2330" s="166">
        <f t="shared" ref="Y2330" si="10951">ROUND((X2137+Y2137)/2,2)</f>
        <v>0</v>
      </c>
      <c r="Z2330" s="166">
        <f t="shared" ref="Z2330" si="10952">ROUND((Y2137+Z2137)/2,2)</f>
        <v>0</v>
      </c>
      <c r="AA2330" s="166">
        <f t="shared" ref="AA2330" si="10953">ROUND((Z2137+AA2137)/2,2)</f>
        <v>0</v>
      </c>
      <c r="AB2330" s="166">
        <f t="shared" ref="AB2330" si="10954">ROUND((AA2137+AB2137)/2,2)</f>
        <v>0</v>
      </c>
      <c r="AC2330" s="166">
        <f t="shared" ref="AC2330" si="10955">ROUND((AB2137+AC2137)/2,2)</f>
        <v>0</v>
      </c>
      <c r="AD2330" s="166">
        <f t="shared" ref="AD2330" si="10956">ROUND((AC2137+AD2137)/2,2)</f>
        <v>1180.1400000000001</v>
      </c>
      <c r="AE2330" s="166">
        <f t="shared" ref="AE2330" si="10957">ROUND((AD2137+AE2137)/2,2)</f>
        <v>2496.7199999999998</v>
      </c>
      <c r="AF2330" s="166">
        <f t="shared" ref="AF2330" si="10958">ROUND((AE2137+AF2137)/2,2)</f>
        <v>2633.16</v>
      </c>
      <c r="AG2330" s="166">
        <f t="shared" ref="AG2330" si="10959">ROUND((AF2137+AG2137)/2,2)</f>
        <v>4080.89</v>
      </c>
      <c r="AH2330" s="166">
        <f t="shared" si="10920"/>
        <v>5528.62</v>
      </c>
      <c r="AI2330" s="198">
        <f t="shared" si="10921"/>
        <v>15919.529999999999</v>
      </c>
      <c r="AJ2330" s="166">
        <f t="shared" si="10643"/>
        <v>5495.68</v>
      </c>
      <c r="AK2330" s="166">
        <f t="shared" si="10644"/>
        <v>5429.8</v>
      </c>
      <c r="AL2330" s="166">
        <f t="shared" ref="AL2330:AU2330" si="10960">ROUND((AK2137+AL2137)/2,2)</f>
        <v>5363.92</v>
      </c>
      <c r="AM2330" s="166">
        <f t="shared" si="10960"/>
        <v>5298.04</v>
      </c>
      <c r="AN2330" s="166">
        <f t="shared" si="10960"/>
        <v>5232.16</v>
      </c>
      <c r="AO2330" s="166">
        <f t="shared" si="10960"/>
        <v>5166.28</v>
      </c>
      <c r="AP2330" s="166">
        <f t="shared" si="10960"/>
        <v>5100.3999999999996</v>
      </c>
      <c r="AQ2330" s="166">
        <f t="shared" si="10960"/>
        <v>5034.5200000000004</v>
      </c>
      <c r="AR2330" s="166">
        <f t="shared" si="10960"/>
        <v>4968.6400000000003</v>
      </c>
      <c r="AS2330" s="166">
        <f t="shared" si="10960"/>
        <v>4902.76</v>
      </c>
      <c r="AT2330" s="166">
        <f t="shared" si="10960"/>
        <v>4836.88</v>
      </c>
      <c r="AU2330" s="166">
        <f t="shared" si="10960"/>
        <v>4771</v>
      </c>
      <c r="AV2330" s="198">
        <f t="shared" ref="AV2330" si="10961">SUM(AJ2330:AU2330)</f>
        <v>61600.08</v>
      </c>
      <c r="AW2330" s="166">
        <f t="shared" si="10639"/>
        <v>4705.12</v>
      </c>
      <c r="AX2330" s="166">
        <f t="shared" ref="AX2330:BH2330" si="10962">ROUND((AW2137+AX2137)/2,2)</f>
        <v>4639.24</v>
      </c>
      <c r="AY2330" s="166">
        <f t="shared" si="10962"/>
        <v>4573.3599999999997</v>
      </c>
      <c r="AZ2330" s="166">
        <f t="shared" si="10962"/>
        <v>4507.4799999999996</v>
      </c>
      <c r="BA2330" s="166">
        <f t="shared" si="10962"/>
        <v>4441.6000000000004</v>
      </c>
      <c r="BB2330" s="166">
        <f t="shared" si="10962"/>
        <v>4375.72</v>
      </c>
      <c r="BC2330" s="166">
        <f t="shared" si="10962"/>
        <v>4309.84</v>
      </c>
      <c r="BD2330" s="166">
        <f t="shared" si="10962"/>
        <v>4243.96</v>
      </c>
      <c r="BE2330" s="166">
        <f t="shared" si="10962"/>
        <v>4178.08</v>
      </c>
      <c r="BF2330" s="166">
        <f t="shared" si="10962"/>
        <v>4112.2</v>
      </c>
      <c r="BG2330" s="166">
        <f t="shared" si="10962"/>
        <v>4046.32</v>
      </c>
      <c r="BH2330" s="166">
        <f t="shared" si="10962"/>
        <v>3980.44</v>
      </c>
      <c r="BI2330" s="198">
        <f t="shared" si="10096"/>
        <v>52113.360000000008</v>
      </c>
    </row>
    <row r="2331" spans="1:61" ht="15.75" outlineLevel="1" x14ac:dyDescent="0.25">
      <c r="A2331" s="2">
        <f t="shared" si="10777"/>
        <v>30</v>
      </c>
      <c r="B2331" s="86" t="str">
        <f t="shared" si="10777"/>
        <v>PRE-09863</v>
      </c>
      <c r="C2331" s="86" t="str">
        <f t="shared" si="10777"/>
        <v>SPP FH - Twelfth Avenue 13433</v>
      </c>
      <c r="D2331" s="2" t="str">
        <f t="shared" si="10777"/>
        <v>PRE-09863.1</v>
      </c>
      <c r="E2331" s="141" t="str">
        <f t="shared" si="10777"/>
        <v>SPP FH - Twelfth Avenue 13433 - OH</v>
      </c>
      <c r="I2331" s="178">
        <v>0</v>
      </c>
      <c r="J2331" s="166">
        <f t="shared" si="10816"/>
        <v>0</v>
      </c>
      <c r="K2331" s="166">
        <f t="shared" ref="K2331:U2331" si="10963">ROUND((J2138+K2138)/2,2)</f>
        <v>0</v>
      </c>
      <c r="L2331" s="166">
        <f t="shared" si="10963"/>
        <v>0</v>
      </c>
      <c r="M2331" s="166">
        <f t="shared" si="10963"/>
        <v>0</v>
      </c>
      <c r="N2331" s="166">
        <f t="shared" si="10963"/>
        <v>0</v>
      </c>
      <c r="O2331" s="166">
        <f t="shared" si="10963"/>
        <v>0</v>
      </c>
      <c r="P2331" s="166">
        <f t="shared" si="10963"/>
        <v>0</v>
      </c>
      <c r="Q2331" s="166">
        <f t="shared" si="10963"/>
        <v>0</v>
      </c>
      <c r="R2331" s="166">
        <f t="shared" si="10963"/>
        <v>0</v>
      </c>
      <c r="S2331" s="166">
        <f t="shared" si="10963"/>
        <v>0</v>
      </c>
      <c r="T2331" s="166">
        <f t="shared" si="10963"/>
        <v>0</v>
      </c>
      <c r="U2331" s="166">
        <f t="shared" si="10963"/>
        <v>0</v>
      </c>
      <c r="V2331" s="198">
        <f t="shared" si="10086"/>
        <v>0</v>
      </c>
      <c r="W2331" s="166">
        <f t="shared" si="10818"/>
        <v>0</v>
      </c>
      <c r="X2331" s="166">
        <f t="shared" ref="X2331:AG2331" si="10964">ROUND((W2138+X2138)/2,2)</f>
        <v>0</v>
      </c>
      <c r="Y2331" s="166">
        <f t="shared" si="10964"/>
        <v>0</v>
      </c>
      <c r="Z2331" s="166">
        <f t="shared" si="10964"/>
        <v>103.35</v>
      </c>
      <c r="AA2331" s="166">
        <f t="shared" si="10964"/>
        <v>13486.41</v>
      </c>
      <c r="AB2331" s="166">
        <f t="shared" si="10964"/>
        <v>30615.69</v>
      </c>
      <c r="AC2331" s="166">
        <f t="shared" si="10964"/>
        <v>35061.78</v>
      </c>
      <c r="AD2331" s="166">
        <f t="shared" si="10964"/>
        <v>37865.4</v>
      </c>
      <c r="AE2331" s="166">
        <f t="shared" si="10964"/>
        <v>57645.440000000002</v>
      </c>
      <c r="AF2331" s="166">
        <f t="shared" si="10964"/>
        <v>321076.40999999997</v>
      </c>
      <c r="AG2331" s="166">
        <f t="shared" si="10964"/>
        <v>643186.87</v>
      </c>
      <c r="AH2331" s="166">
        <f t="shared" si="10920"/>
        <v>766854.63</v>
      </c>
      <c r="AI2331" s="198">
        <f t="shared" si="10921"/>
        <v>1905895.98</v>
      </c>
      <c r="AJ2331" s="166">
        <f t="shared" si="10643"/>
        <v>920869.93</v>
      </c>
      <c r="AK2331" s="166">
        <f t="shared" si="10644"/>
        <v>1097669.93</v>
      </c>
      <c r="AL2331" s="166">
        <f t="shared" ref="AL2331:AU2331" si="10965">ROUND((AK2138+AL2138)/2,2)</f>
        <v>1254069.93</v>
      </c>
      <c r="AM2331" s="166">
        <f t="shared" si="10965"/>
        <v>1421469.93</v>
      </c>
      <c r="AN2331" s="166">
        <f t="shared" si="10965"/>
        <v>1502669.93</v>
      </c>
      <c r="AO2331" s="166">
        <f t="shared" si="10965"/>
        <v>1502669.93</v>
      </c>
      <c r="AP2331" s="166">
        <f t="shared" si="10965"/>
        <v>1502669.93</v>
      </c>
      <c r="AQ2331" s="166">
        <f t="shared" si="10965"/>
        <v>1501279.96</v>
      </c>
      <c r="AR2331" s="166">
        <f t="shared" si="10965"/>
        <v>1498500.02</v>
      </c>
      <c r="AS2331" s="166">
        <f t="shared" si="10965"/>
        <v>1495720.09</v>
      </c>
      <c r="AT2331" s="166">
        <f t="shared" si="10965"/>
        <v>1492940.15</v>
      </c>
      <c r="AU2331" s="166">
        <f t="shared" si="10965"/>
        <v>1490160.21</v>
      </c>
      <c r="AV2331" s="198">
        <f t="shared" si="10093"/>
        <v>16680689.939999998</v>
      </c>
      <c r="AW2331" s="166">
        <f t="shared" si="10639"/>
        <v>1487380.28</v>
      </c>
      <c r="AX2331" s="166">
        <f t="shared" ref="AX2331:BH2331" si="10966">ROUND((AW2138+AX2138)/2,2)</f>
        <v>1484600.34</v>
      </c>
      <c r="AY2331" s="166">
        <f t="shared" si="10966"/>
        <v>1481820.4</v>
      </c>
      <c r="AZ2331" s="166">
        <f t="shared" si="10966"/>
        <v>1479040.46</v>
      </c>
      <c r="BA2331" s="166">
        <f t="shared" si="10966"/>
        <v>1476260.53</v>
      </c>
      <c r="BB2331" s="166">
        <f t="shared" si="10966"/>
        <v>1473480.59</v>
      </c>
      <c r="BC2331" s="166">
        <f t="shared" si="10966"/>
        <v>1470700.65</v>
      </c>
      <c r="BD2331" s="166">
        <f t="shared" si="10966"/>
        <v>1467920.72</v>
      </c>
      <c r="BE2331" s="166">
        <f t="shared" si="10966"/>
        <v>1465140.78</v>
      </c>
      <c r="BF2331" s="166">
        <f t="shared" si="10966"/>
        <v>1462360.84</v>
      </c>
      <c r="BG2331" s="166">
        <f t="shared" si="10966"/>
        <v>1459580.91</v>
      </c>
      <c r="BH2331" s="166">
        <f t="shared" si="10966"/>
        <v>1456800.97</v>
      </c>
      <c r="BI2331" s="198">
        <f t="shared" si="10096"/>
        <v>17665087.469999999</v>
      </c>
    </row>
    <row r="2332" spans="1:61" ht="15.75" outlineLevel="1" x14ac:dyDescent="0.25">
      <c r="A2332" s="2">
        <f t="shared" si="10777"/>
        <v>30</v>
      </c>
      <c r="B2332" s="86" t="str">
        <f t="shared" si="10777"/>
        <v>PRE-09863</v>
      </c>
      <c r="C2332" s="86" t="str">
        <f t="shared" si="10777"/>
        <v>SPP FH - Twelfth Avenue 13433</v>
      </c>
      <c r="D2332" s="2" t="str">
        <f t="shared" si="10777"/>
        <v>A2811597</v>
      </c>
      <c r="E2332" s="141" t="str">
        <f t="shared" si="10777"/>
        <v>12AV433A - OCR#4346</v>
      </c>
      <c r="I2332" s="178">
        <v>0</v>
      </c>
      <c r="J2332" s="166">
        <f t="shared" si="10816"/>
        <v>0</v>
      </c>
      <c r="K2332" s="166">
        <f t="shared" ref="K2332" si="10967">ROUND((J2139+K2139)/2,2)</f>
        <v>0</v>
      </c>
      <c r="L2332" s="166">
        <f t="shared" ref="L2332" si="10968">ROUND((K2139+L2139)/2,2)</f>
        <v>0</v>
      </c>
      <c r="M2332" s="166">
        <f t="shared" ref="M2332" si="10969">ROUND((L2139+M2139)/2,2)</f>
        <v>0</v>
      </c>
      <c r="N2332" s="166">
        <f t="shared" ref="N2332" si="10970">ROUND((M2139+N2139)/2,2)</f>
        <v>0</v>
      </c>
      <c r="O2332" s="166">
        <f t="shared" ref="O2332" si="10971">ROUND((N2139+O2139)/2,2)</f>
        <v>0</v>
      </c>
      <c r="P2332" s="166">
        <f t="shared" ref="P2332" si="10972">ROUND((O2139+P2139)/2,2)</f>
        <v>0</v>
      </c>
      <c r="Q2332" s="166">
        <f t="shared" ref="Q2332" si="10973">ROUND((P2139+Q2139)/2,2)</f>
        <v>0</v>
      </c>
      <c r="R2332" s="166">
        <f t="shared" ref="R2332" si="10974">ROUND((Q2139+R2139)/2,2)</f>
        <v>0</v>
      </c>
      <c r="S2332" s="166">
        <f t="shared" ref="S2332" si="10975">ROUND((R2139+S2139)/2,2)</f>
        <v>0</v>
      </c>
      <c r="T2332" s="166">
        <f t="shared" ref="T2332" si="10976">ROUND((S2139+T2139)/2,2)</f>
        <v>0</v>
      </c>
      <c r="U2332" s="166">
        <f t="shared" ref="U2332" si="10977">ROUND((T2139+U2139)/2,2)</f>
        <v>0</v>
      </c>
      <c r="V2332" s="198">
        <f t="shared" ref="V2332" si="10978">SUM(J2332:U2332)</f>
        <v>0</v>
      </c>
      <c r="W2332" s="166">
        <f t="shared" si="10818"/>
        <v>0</v>
      </c>
      <c r="X2332" s="166">
        <f t="shared" ref="X2332" si="10979">ROUND((W2139+X2139)/2,2)</f>
        <v>0</v>
      </c>
      <c r="Y2332" s="166">
        <f t="shared" ref="Y2332" si="10980">ROUND((X2139+Y2139)/2,2)</f>
        <v>0</v>
      </c>
      <c r="Z2332" s="166">
        <f t="shared" ref="Z2332" si="10981">ROUND((Y2139+Z2139)/2,2)</f>
        <v>0</v>
      </c>
      <c r="AA2332" s="166">
        <f t="shared" ref="AA2332" si="10982">ROUND((Z2139+AA2139)/2,2)</f>
        <v>0</v>
      </c>
      <c r="AB2332" s="166">
        <f t="shared" ref="AB2332" si="10983">ROUND((AA2139+AB2139)/2,2)</f>
        <v>0</v>
      </c>
      <c r="AC2332" s="166">
        <f t="shared" ref="AC2332" si="10984">ROUND((AB2139+AC2139)/2,2)</f>
        <v>0</v>
      </c>
      <c r="AD2332" s="166">
        <f t="shared" ref="AD2332" si="10985">ROUND((AC2139+AD2139)/2,2)</f>
        <v>0</v>
      </c>
      <c r="AE2332" s="166">
        <f t="shared" ref="AE2332" si="10986">ROUND((AD2139+AE2139)/2,2)</f>
        <v>0</v>
      </c>
      <c r="AF2332" s="166">
        <f t="shared" ref="AF2332" si="10987">ROUND((AE2139+AF2139)/2,2)</f>
        <v>0</v>
      </c>
      <c r="AG2332" s="166">
        <f t="shared" ref="AG2332" si="10988">ROUND((AF2139+AG2139)/2,2)</f>
        <v>830.56</v>
      </c>
      <c r="AH2332" s="166">
        <f t="shared" si="10920"/>
        <v>1892.11</v>
      </c>
      <c r="AI2332" s="198">
        <f t="shared" si="10921"/>
        <v>2722.67</v>
      </c>
      <c r="AJ2332" s="166">
        <f t="shared" ref="AJ2332:AJ2333" si="10989">ROUND((AH2139+AJ2139)/2,2)</f>
        <v>2123.11</v>
      </c>
      <c r="AK2332" s="166">
        <f t="shared" ref="AK2332:AK2333" si="10990">ROUND((AJ2139+AK2139)/2,2)</f>
        <v>2123.11</v>
      </c>
      <c r="AL2332" s="166">
        <f t="shared" ref="AL2332:AL2333" si="10991">ROUND((AK2139+AL2139)/2,2)</f>
        <v>2123.11</v>
      </c>
      <c r="AM2332" s="166">
        <f t="shared" ref="AM2332:AM2333" si="10992">ROUND((AL2139+AM2139)/2,2)</f>
        <v>2123.11</v>
      </c>
      <c r="AN2332" s="166">
        <f t="shared" ref="AN2332:AN2333" si="10993">ROUND((AM2139+AN2139)/2,2)</f>
        <v>2123.11</v>
      </c>
      <c r="AO2332" s="166">
        <f t="shared" ref="AO2332:AO2333" si="10994">ROUND((AN2139+AO2139)/2,2)</f>
        <v>2119.84</v>
      </c>
      <c r="AP2332" s="166">
        <f t="shared" ref="AP2332:AP2333" si="10995">ROUND((AO2139+AP2139)/2,2)</f>
        <v>2113.29</v>
      </c>
      <c r="AQ2332" s="166">
        <f t="shared" ref="AQ2332:AQ2333" si="10996">ROUND((AP2139+AQ2139)/2,2)</f>
        <v>2106.7399999999998</v>
      </c>
      <c r="AR2332" s="166">
        <f t="shared" ref="AR2332:AR2333" si="10997">ROUND((AQ2139+AR2139)/2,2)</f>
        <v>2100.19</v>
      </c>
      <c r="AS2332" s="166">
        <f t="shared" ref="AS2332:AS2333" si="10998">ROUND((AR2139+AS2139)/2,2)</f>
        <v>2093.64</v>
      </c>
      <c r="AT2332" s="166">
        <f t="shared" ref="AT2332:AT2333" si="10999">ROUND((AS2139+AT2139)/2,2)</f>
        <v>2087.09</v>
      </c>
      <c r="AU2332" s="166">
        <f t="shared" ref="AU2332:AU2333" si="11000">ROUND((AT2139+AU2139)/2,2)</f>
        <v>2080.54</v>
      </c>
      <c r="AV2332" s="198">
        <f t="shared" ref="AV2332:AV2333" si="11001">SUM(AJ2332:AU2332)</f>
        <v>25316.879999999997</v>
      </c>
      <c r="AW2332" s="166">
        <f t="shared" ref="AW2332:AW2333" si="11002">ROUND((AU2139+AW2139)/2,2)</f>
        <v>2073.9899999999998</v>
      </c>
      <c r="AX2332" s="166">
        <f t="shared" ref="AX2332:AX2333" si="11003">ROUND((AW2139+AX2139)/2,2)</f>
        <v>2067.44</v>
      </c>
      <c r="AY2332" s="166">
        <f t="shared" ref="AY2332:AY2333" si="11004">ROUND((AX2139+AY2139)/2,2)</f>
        <v>2060.89</v>
      </c>
      <c r="AZ2332" s="166">
        <f t="shared" ref="AZ2332:AZ2333" si="11005">ROUND((AY2139+AZ2139)/2,2)</f>
        <v>2054.34</v>
      </c>
      <c r="BA2332" s="166">
        <f t="shared" ref="BA2332:BA2333" si="11006">ROUND((AZ2139+BA2139)/2,2)</f>
        <v>2047.79</v>
      </c>
      <c r="BB2332" s="166">
        <f t="shared" ref="BB2332:BB2333" si="11007">ROUND((BA2139+BB2139)/2,2)</f>
        <v>2041.24</v>
      </c>
      <c r="BC2332" s="166">
        <f t="shared" ref="BC2332:BC2333" si="11008">ROUND((BB2139+BC2139)/2,2)</f>
        <v>2034.69</v>
      </c>
      <c r="BD2332" s="166">
        <f t="shared" ref="BD2332:BD2333" si="11009">ROUND((BC2139+BD2139)/2,2)</f>
        <v>2028.14</v>
      </c>
      <c r="BE2332" s="166">
        <f t="shared" ref="BE2332:BE2333" si="11010">ROUND((BD2139+BE2139)/2,2)</f>
        <v>2021.59</v>
      </c>
      <c r="BF2332" s="166">
        <f t="shared" ref="BF2332:BF2333" si="11011">ROUND((BE2139+BF2139)/2,2)</f>
        <v>2015.04</v>
      </c>
      <c r="BG2332" s="166">
        <f t="shared" ref="BG2332:BG2333" si="11012">ROUND((BF2139+BG2139)/2,2)</f>
        <v>2008.49</v>
      </c>
      <c r="BH2332" s="166">
        <f t="shared" ref="BH2332:BH2333" si="11013">ROUND((BG2139+BH2139)/2,2)</f>
        <v>2001.94</v>
      </c>
      <c r="BI2332" s="198">
        <f t="shared" ref="BI2332:BI2333" si="11014">SUM(AW2332:BH2332)</f>
        <v>24455.58</v>
      </c>
    </row>
    <row r="2333" spans="1:61" ht="15.75" outlineLevel="1" x14ac:dyDescent="0.25">
      <c r="A2333" s="2">
        <f t="shared" ref="A2333:E2333" si="11015">A2140</f>
        <v>31</v>
      </c>
      <c r="B2333" s="86" t="str">
        <f t="shared" si="11015"/>
        <v>PRE-09871</v>
      </c>
      <c r="C2333" s="86" t="str">
        <f t="shared" si="11015"/>
        <v>SPP FH - Knights 13808</v>
      </c>
      <c r="D2333" s="2" t="str">
        <f t="shared" si="11015"/>
        <v>PRE-09871.1</v>
      </c>
      <c r="E2333" s="141" t="str">
        <f t="shared" si="11015"/>
        <v>SPP FH - Knights 13808</v>
      </c>
      <c r="I2333" s="178">
        <v>0</v>
      </c>
      <c r="J2333" s="166">
        <f t="shared" si="10816"/>
        <v>0</v>
      </c>
      <c r="K2333" s="166">
        <f t="shared" ref="K2333:U2333" si="11016">ROUND((J2140+K2140)/2,2)</f>
        <v>0</v>
      </c>
      <c r="L2333" s="166">
        <f t="shared" si="11016"/>
        <v>0</v>
      </c>
      <c r="M2333" s="166">
        <f t="shared" si="11016"/>
        <v>0</v>
      </c>
      <c r="N2333" s="166">
        <f t="shared" si="11016"/>
        <v>0</v>
      </c>
      <c r="O2333" s="166">
        <f t="shared" si="11016"/>
        <v>0</v>
      </c>
      <c r="P2333" s="166">
        <f t="shared" si="11016"/>
        <v>0</v>
      </c>
      <c r="Q2333" s="166">
        <f t="shared" si="11016"/>
        <v>0</v>
      </c>
      <c r="R2333" s="166">
        <f t="shared" si="11016"/>
        <v>0</v>
      </c>
      <c r="S2333" s="166">
        <f t="shared" si="11016"/>
        <v>0</v>
      </c>
      <c r="T2333" s="166">
        <f t="shared" si="11016"/>
        <v>0</v>
      </c>
      <c r="U2333" s="166">
        <f t="shared" si="11016"/>
        <v>0</v>
      </c>
      <c r="V2333" s="198">
        <f t="shared" si="10086"/>
        <v>0</v>
      </c>
      <c r="W2333" s="166">
        <f t="shared" si="10818"/>
        <v>0</v>
      </c>
      <c r="X2333" s="166">
        <f t="shared" ref="X2333:AG2333" si="11017">ROUND((W2140+X2140)/2,2)</f>
        <v>0</v>
      </c>
      <c r="Y2333" s="166">
        <f t="shared" si="11017"/>
        <v>0</v>
      </c>
      <c r="Z2333" s="166">
        <f t="shared" si="11017"/>
        <v>0</v>
      </c>
      <c r="AA2333" s="166">
        <f t="shared" si="11017"/>
        <v>0</v>
      </c>
      <c r="AB2333" s="166">
        <f t="shared" si="11017"/>
        <v>21494.19</v>
      </c>
      <c r="AC2333" s="166">
        <f t="shared" si="11017"/>
        <v>51657.02</v>
      </c>
      <c r="AD2333" s="166">
        <f t="shared" si="11017"/>
        <v>150994.59</v>
      </c>
      <c r="AE2333" s="166">
        <f t="shared" si="11017"/>
        <v>374377.45</v>
      </c>
      <c r="AF2333" s="166">
        <f t="shared" si="11017"/>
        <v>638647.86</v>
      </c>
      <c r="AG2333" s="166">
        <f t="shared" si="11017"/>
        <v>852211.53</v>
      </c>
      <c r="AH2333" s="166">
        <f t="shared" si="10920"/>
        <v>1026312.94</v>
      </c>
      <c r="AI2333" s="198">
        <f t="shared" si="10921"/>
        <v>3115695.58</v>
      </c>
      <c r="AJ2333" s="166">
        <f t="shared" si="10989"/>
        <v>1118407.17</v>
      </c>
      <c r="AK2333" s="166">
        <f t="shared" si="10990"/>
        <v>1118407.17</v>
      </c>
      <c r="AL2333" s="166">
        <f t="shared" si="10991"/>
        <v>1118407.17</v>
      </c>
      <c r="AM2333" s="166">
        <f t="shared" si="10992"/>
        <v>1117372.6399999999</v>
      </c>
      <c r="AN2333" s="166">
        <f t="shared" si="10993"/>
        <v>1115303.5900000001</v>
      </c>
      <c r="AO2333" s="166">
        <f t="shared" si="10994"/>
        <v>1113234.54</v>
      </c>
      <c r="AP2333" s="166">
        <f t="shared" si="10995"/>
        <v>1111165.49</v>
      </c>
      <c r="AQ2333" s="166">
        <f t="shared" si="10996"/>
        <v>1109096.44</v>
      </c>
      <c r="AR2333" s="166">
        <f t="shared" si="10997"/>
        <v>1107027.3899999999</v>
      </c>
      <c r="AS2333" s="166">
        <f t="shared" si="10998"/>
        <v>1104958.3400000001</v>
      </c>
      <c r="AT2333" s="166">
        <f t="shared" si="10999"/>
        <v>1102889.29</v>
      </c>
      <c r="AU2333" s="166">
        <f t="shared" si="11000"/>
        <v>1100820.24</v>
      </c>
      <c r="AV2333" s="198">
        <f t="shared" si="11001"/>
        <v>13337089.470000001</v>
      </c>
      <c r="AW2333" s="166">
        <f t="shared" si="11002"/>
        <v>1098751.18</v>
      </c>
      <c r="AX2333" s="166">
        <f t="shared" si="11003"/>
        <v>1096682.1299999999</v>
      </c>
      <c r="AY2333" s="166">
        <f t="shared" si="11004"/>
        <v>1094613.08</v>
      </c>
      <c r="AZ2333" s="166">
        <f t="shared" si="11005"/>
        <v>1092544.03</v>
      </c>
      <c r="BA2333" s="166">
        <f t="shared" si="11006"/>
        <v>1090474.98</v>
      </c>
      <c r="BB2333" s="166">
        <f t="shared" si="11007"/>
        <v>1088405.93</v>
      </c>
      <c r="BC2333" s="166">
        <f t="shared" si="11008"/>
        <v>1086336.8799999999</v>
      </c>
      <c r="BD2333" s="166">
        <f t="shared" si="11009"/>
        <v>1084267.83</v>
      </c>
      <c r="BE2333" s="166">
        <f t="shared" si="11010"/>
        <v>1082198.77</v>
      </c>
      <c r="BF2333" s="166">
        <f t="shared" si="11011"/>
        <v>1080129.72</v>
      </c>
      <c r="BG2333" s="166">
        <f t="shared" si="11012"/>
        <v>1078060.67</v>
      </c>
      <c r="BH2333" s="166">
        <f t="shared" si="11013"/>
        <v>1075991.6200000001</v>
      </c>
      <c r="BI2333" s="198">
        <f t="shared" si="11014"/>
        <v>13048456.82</v>
      </c>
    </row>
    <row r="2334" spans="1:61" ht="15.75" outlineLevel="1" x14ac:dyDescent="0.25">
      <c r="A2334" s="2">
        <f t="shared" ref="A2334:E2334" si="11018">A2141</f>
        <v>32</v>
      </c>
      <c r="B2334" s="86" t="str">
        <f t="shared" si="11018"/>
        <v>PRE-09864</v>
      </c>
      <c r="C2334" s="86" t="str">
        <f t="shared" si="11018"/>
        <v>SPP FH - Orient Park 13964</v>
      </c>
      <c r="D2334" s="2" t="str">
        <f t="shared" si="11018"/>
        <v>PRE-09864.1</v>
      </c>
      <c r="E2334" s="141" t="str">
        <f t="shared" si="11018"/>
        <v>SPP FH - Orient Park 13964 - OH</v>
      </c>
      <c r="I2334" s="178">
        <v>0</v>
      </c>
      <c r="J2334" s="166">
        <f t="shared" si="10816"/>
        <v>0</v>
      </c>
      <c r="K2334" s="166">
        <f t="shared" ref="K2334:U2334" si="11019">ROUND((J2141+K2141)/2,2)</f>
        <v>0</v>
      </c>
      <c r="L2334" s="166">
        <f t="shared" si="11019"/>
        <v>0</v>
      </c>
      <c r="M2334" s="166">
        <f t="shared" si="11019"/>
        <v>0</v>
      </c>
      <c r="N2334" s="166">
        <f t="shared" si="11019"/>
        <v>0</v>
      </c>
      <c r="O2334" s="166">
        <f t="shared" si="11019"/>
        <v>0</v>
      </c>
      <c r="P2334" s="166">
        <f t="shared" si="11019"/>
        <v>0</v>
      </c>
      <c r="Q2334" s="166">
        <f t="shared" si="11019"/>
        <v>0</v>
      </c>
      <c r="R2334" s="166">
        <f t="shared" si="11019"/>
        <v>0</v>
      </c>
      <c r="S2334" s="166">
        <f t="shared" si="11019"/>
        <v>0</v>
      </c>
      <c r="T2334" s="166">
        <f t="shared" si="11019"/>
        <v>0</v>
      </c>
      <c r="U2334" s="166">
        <f t="shared" si="11019"/>
        <v>0</v>
      </c>
      <c r="V2334" s="198">
        <f t="shared" si="10086"/>
        <v>0</v>
      </c>
      <c r="W2334" s="166">
        <f t="shared" si="10818"/>
        <v>0</v>
      </c>
      <c r="X2334" s="166">
        <f t="shared" ref="X2334:AG2334" si="11020">ROUND((W2141+X2141)/2,2)</f>
        <v>0</v>
      </c>
      <c r="Y2334" s="166">
        <f t="shared" si="11020"/>
        <v>0</v>
      </c>
      <c r="Z2334" s="166">
        <f t="shared" si="11020"/>
        <v>103.35</v>
      </c>
      <c r="AA2334" s="166">
        <f t="shared" si="11020"/>
        <v>9209.35</v>
      </c>
      <c r="AB2334" s="166">
        <f t="shared" si="11020"/>
        <v>21091.360000000001</v>
      </c>
      <c r="AC2334" s="166">
        <f t="shared" si="11020"/>
        <v>24529.42</v>
      </c>
      <c r="AD2334" s="166">
        <f t="shared" si="11020"/>
        <v>28869.53</v>
      </c>
      <c r="AE2334" s="166">
        <f t="shared" si="11020"/>
        <v>32650.94</v>
      </c>
      <c r="AF2334" s="166">
        <f t="shared" si="11020"/>
        <v>34531.910000000003</v>
      </c>
      <c r="AG2334" s="166">
        <f t="shared" si="11020"/>
        <v>187872.37</v>
      </c>
      <c r="AH2334" s="166">
        <f t="shared" si="10920"/>
        <v>381614.06</v>
      </c>
      <c r="AI2334" s="198">
        <f t="shared" si="10921"/>
        <v>720472.29</v>
      </c>
      <c r="AJ2334" s="166">
        <f t="shared" ref="AJ2334:AJ2335" si="11021">ROUND((AH2141+AJ2141)/2,2)</f>
        <v>423896.25</v>
      </c>
      <c r="AK2334" s="166">
        <f t="shared" ref="AK2334:AK2335" si="11022">ROUND((AJ2141+AK2141)/2,2)</f>
        <v>423896.25</v>
      </c>
      <c r="AL2334" s="166">
        <f t="shared" ref="AL2334:AL2335" si="11023">ROUND((AK2141+AL2141)/2,2)</f>
        <v>423896.25</v>
      </c>
      <c r="AM2334" s="166">
        <f t="shared" ref="AM2334:AM2335" si="11024">ROUND((AL2141+AM2141)/2,2)</f>
        <v>423504.15</v>
      </c>
      <c r="AN2334" s="166">
        <f t="shared" ref="AN2334:AN2335" si="11025">ROUND((AM2141+AN2141)/2,2)</f>
        <v>422719.94</v>
      </c>
      <c r="AO2334" s="166">
        <f t="shared" ref="AO2334:AO2335" si="11026">ROUND((AN2141+AO2141)/2,2)</f>
        <v>421935.74</v>
      </c>
      <c r="AP2334" s="166">
        <f t="shared" ref="AP2334:AP2335" si="11027">ROUND((AO2141+AP2141)/2,2)</f>
        <v>421151.53</v>
      </c>
      <c r="AQ2334" s="166">
        <f t="shared" ref="AQ2334:AQ2335" si="11028">ROUND((AP2141+AQ2141)/2,2)</f>
        <v>420367.33</v>
      </c>
      <c r="AR2334" s="166">
        <f t="shared" ref="AR2334:AR2335" si="11029">ROUND((AQ2141+AR2141)/2,2)</f>
        <v>419583.12</v>
      </c>
      <c r="AS2334" s="166">
        <f t="shared" ref="AS2334:AS2335" si="11030">ROUND((AR2141+AS2141)/2,2)</f>
        <v>418798.92</v>
      </c>
      <c r="AT2334" s="166">
        <f t="shared" ref="AT2334:AT2335" si="11031">ROUND((AS2141+AT2141)/2,2)</f>
        <v>418014.71999999997</v>
      </c>
      <c r="AU2334" s="166">
        <f t="shared" ref="AU2334:AU2335" si="11032">ROUND((AT2141+AU2141)/2,2)</f>
        <v>417230.51</v>
      </c>
      <c r="AV2334" s="198">
        <f t="shared" ref="AV2334:AV2335" si="11033">SUM(AJ2334:AU2334)</f>
        <v>5054994.71</v>
      </c>
      <c r="AW2334" s="166">
        <f t="shared" ref="AW2334:AW2335" si="11034">ROUND((AU2141+AW2141)/2,2)</f>
        <v>416446.31</v>
      </c>
      <c r="AX2334" s="166">
        <f t="shared" ref="AX2334:AX2335" si="11035">ROUND((AW2141+AX2141)/2,2)</f>
        <v>415662.1</v>
      </c>
      <c r="AY2334" s="166">
        <f t="shared" ref="AY2334:AY2335" si="11036">ROUND((AX2141+AY2141)/2,2)</f>
        <v>414877.9</v>
      </c>
      <c r="AZ2334" s="166">
        <f t="shared" ref="AZ2334:AZ2335" si="11037">ROUND((AY2141+AZ2141)/2,2)</f>
        <v>414093.69</v>
      </c>
      <c r="BA2334" s="166">
        <f t="shared" ref="BA2334:BA2335" si="11038">ROUND((AZ2141+BA2141)/2,2)</f>
        <v>413309.49</v>
      </c>
      <c r="BB2334" s="166">
        <f t="shared" ref="BB2334:BB2335" si="11039">ROUND((BA2141+BB2141)/2,2)</f>
        <v>412525.28</v>
      </c>
      <c r="BC2334" s="166">
        <f t="shared" ref="BC2334:BC2335" si="11040">ROUND((BB2141+BC2141)/2,2)</f>
        <v>411741.08</v>
      </c>
      <c r="BD2334" s="166">
        <f t="shared" ref="BD2334:BD2335" si="11041">ROUND((BC2141+BD2141)/2,2)</f>
        <v>410956.87</v>
      </c>
      <c r="BE2334" s="166">
        <f t="shared" ref="BE2334:BE2335" si="11042">ROUND((BD2141+BE2141)/2,2)</f>
        <v>410172.67</v>
      </c>
      <c r="BF2334" s="166">
        <f t="shared" ref="BF2334:BF2335" si="11043">ROUND((BE2141+BF2141)/2,2)</f>
        <v>409388.46</v>
      </c>
      <c r="BG2334" s="166">
        <f t="shared" ref="BG2334:BG2335" si="11044">ROUND((BF2141+BG2141)/2,2)</f>
        <v>408604.26</v>
      </c>
      <c r="BH2334" s="166">
        <f t="shared" ref="BH2334:BH2335" si="11045">ROUND((BG2141+BH2141)/2,2)</f>
        <v>407820.06</v>
      </c>
      <c r="BI2334" s="198">
        <f t="shared" ref="BI2334:BI2335" si="11046">SUM(AW2334:BH2334)</f>
        <v>4945598.17</v>
      </c>
    </row>
    <row r="2335" spans="1:61" ht="15.75" outlineLevel="1" x14ac:dyDescent="0.25">
      <c r="A2335" s="2">
        <v>32</v>
      </c>
      <c r="B2335" s="86" t="str">
        <f>B2142</f>
        <v>PRE-09864</v>
      </c>
      <c r="C2335" s="86" t="str">
        <f>C2142</f>
        <v>SPP FH - Orient Park 13964</v>
      </c>
      <c r="D2335" s="2" t="str">
        <f>D2142</f>
        <v>A2811608</v>
      </c>
      <c r="E2335" s="141" t="str">
        <f>E2142</f>
        <v>ORIENT PARK 13964 OCRs - 2 TAV</v>
      </c>
      <c r="I2335" s="178">
        <v>0</v>
      </c>
      <c r="J2335" s="166">
        <f t="shared" si="10816"/>
        <v>0</v>
      </c>
      <c r="K2335" s="166">
        <f t="shared" ref="K2335" si="11047">ROUND((J2142+K2142)/2,2)</f>
        <v>0</v>
      </c>
      <c r="L2335" s="166">
        <f t="shared" ref="L2335" si="11048">ROUND((K2142+L2142)/2,2)</f>
        <v>0</v>
      </c>
      <c r="M2335" s="166">
        <f t="shared" ref="M2335" si="11049">ROUND((L2142+M2142)/2,2)</f>
        <v>0</v>
      </c>
      <c r="N2335" s="166">
        <f t="shared" ref="N2335" si="11050">ROUND((M2142+N2142)/2,2)</f>
        <v>0</v>
      </c>
      <c r="O2335" s="166">
        <f t="shared" ref="O2335" si="11051">ROUND((N2142+O2142)/2,2)</f>
        <v>0</v>
      </c>
      <c r="P2335" s="166">
        <f t="shared" ref="P2335" si="11052">ROUND((O2142+P2142)/2,2)</f>
        <v>0</v>
      </c>
      <c r="Q2335" s="166">
        <f t="shared" ref="Q2335" si="11053">ROUND((P2142+Q2142)/2,2)</f>
        <v>0</v>
      </c>
      <c r="R2335" s="166">
        <f t="shared" ref="R2335" si="11054">ROUND((Q2142+R2142)/2,2)</f>
        <v>0</v>
      </c>
      <c r="S2335" s="166">
        <f t="shared" ref="S2335" si="11055">ROUND((R2142+S2142)/2,2)</f>
        <v>0</v>
      </c>
      <c r="T2335" s="166">
        <f t="shared" ref="T2335" si="11056">ROUND((S2142+T2142)/2,2)</f>
        <v>0</v>
      </c>
      <c r="U2335" s="166">
        <f t="shared" ref="U2335" si="11057">ROUND((T2142+U2142)/2,2)</f>
        <v>0</v>
      </c>
      <c r="V2335" s="198">
        <f t="shared" ref="V2335" si="11058">SUM(J2335:U2335)</f>
        <v>0</v>
      </c>
      <c r="W2335" s="166">
        <f t="shared" si="10818"/>
        <v>0</v>
      </c>
      <c r="X2335" s="166">
        <f t="shared" ref="X2335" si="11059">ROUND((W2142+X2142)/2,2)</f>
        <v>0</v>
      </c>
      <c r="Y2335" s="166">
        <f t="shared" ref="Y2335" si="11060">ROUND((X2142+Y2142)/2,2)</f>
        <v>0</v>
      </c>
      <c r="Z2335" s="166">
        <f t="shared" ref="Z2335" si="11061">ROUND((Y2142+Z2142)/2,2)</f>
        <v>0</v>
      </c>
      <c r="AA2335" s="166">
        <f t="shared" ref="AA2335" si="11062">ROUND((Z2142+AA2142)/2,2)</f>
        <v>0</v>
      </c>
      <c r="AB2335" s="166">
        <f t="shared" ref="AB2335" si="11063">ROUND((AA2142+AB2142)/2,2)</f>
        <v>0</v>
      </c>
      <c r="AC2335" s="166">
        <f t="shared" ref="AC2335" si="11064">ROUND((AB2142+AC2142)/2,2)</f>
        <v>0</v>
      </c>
      <c r="AD2335" s="166">
        <f t="shared" ref="AD2335" si="11065">ROUND((AC2142+AD2142)/2,2)</f>
        <v>0</v>
      </c>
      <c r="AE2335" s="166">
        <f t="shared" ref="AE2335" si="11066">ROUND((AD2142+AE2142)/2,2)</f>
        <v>0</v>
      </c>
      <c r="AF2335" s="166">
        <f t="shared" ref="AF2335" si="11067">ROUND((AE2142+AF2142)/2,2)</f>
        <v>0</v>
      </c>
      <c r="AG2335" s="166">
        <f t="shared" ref="AG2335" si="11068">ROUND((AF2142+AG2142)/2,2)</f>
        <v>3840.28</v>
      </c>
      <c r="AH2335" s="166">
        <f t="shared" si="10920"/>
        <v>8604.86</v>
      </c>
      <c r="AI2335" s="198">
        <f t="shared" si="10921"/>
        <v>12445.140000000001</v>
      </c>
      <c r="AJ2335" s="166">
        <f t="shared" si="11021"/>
        <v>9529.17</v>
      </c>
      <c r="AK2335" s="166">
        <f t="shared" si="11022"/>
        <v>9529.17</v>
      </c>
      <c r="AL2335" s="166">
        <f t="shared" si="11023"/>
        <v>9529.17</v>
      </c>
      <c r="AM2335" s="166">
        <f t="shared" si="11024"/>
        <v>9529.17</v>
      </c>
      <c r="AN2335" s="166">
        <f t="shared" si="11025"/>
        <v>9514.48</v>
      </c>
      <c r="AO2335" s="166">
        <f t="shared" si="11026"/>
        <v>9485.1</v>
      </c>
      <c r="AP2335" s="166">
        <f t="shared" si="11027"/>
        <v>9455.7199999999993</v>
      </c>
      <c r="AQ2335" s="166">
        <f t="shared" si="11028"/>
        <v>9426.34</v>
      </c>
      <c r="AR2335" s="166">
        <f t="shared" si="11029"/>
        <v>9396.9599999999991</v>
      </c>
      <c r="AS2335" s="166">
        <f t="shared" si="11030"/>
        <v>9367.58</v>
      </c>
      <c r="AT2335" s="166">
        <f t="shared" si="11031"/>
        <v>9338.2000000000007</v>
      </c>
      <c r="AU2335" s="166">
        <f t="shared" si="11032"/>
        <v>9308.82</v>
      </c>
      <c r="AV2335" s="198">
        <f t="shared" si="11033"/>
        <v>113409.88</v>
      </c>
      <c r="AW2335" s="166">
        <f t="shared" si="11034"/>
        <v>9279.44</v>
      </c>
      <c r="AX2335" s="166">
        <f t="shared" si="11035"/>
        <v>9250.06</v>
      </c>
      <c r="AY2335" s="166">
        <f t="shared" si="11036"/>
        <v>9220.68</v>
      </c>
      <c r="AZ2335" s="166">
        <f t="shared" si="11037"/>
        <v>9191.2999999999993</v>
      </c>
      <c r="BA2335" s="166">
        <f t="shared" si="11038"/>
        <v>9161.92</v>
      </c>
      <c r="BB2335" s="166">
        <f t="shared" si="11039"/>
        <v>9132.5400000000009</v>
      </c>
      <c r="BC2335" s="166">
        <f t="shared" si="11040"/>
        <v>9103.16</v>
      </c>
      <c r="BD2335" s="166">
        <f t="shared" si="11041"/>
        <v>9073.7800000000007</v>
      </c>
      <c r="BE2335" s="166">
        <f t="shared" si="11042"/>
        <v>9044.4</v>
      </c>
      <c r="BF2335" s="166">
        <f t="shared" si="11043"/>
        <v>9015.02</v>
      </c>
      <c r="BG2335" s="166">
        <f t="shared" si="11044"/>
        <v>8985.64</v>
      </c>
      <c r="BH2335" s="166">
        <f t="shared" si="11045"/>
        <v>8956.26</v>
      </c>
      <c r="BI2335" s="198">
        <f t="shared" si="11046"/>
        <v>109414.19999999998</v>
      </c>
    </row>
    <row r="2336" spans="1:61" ht="15.75" outlineLevel="1" x14ac:dyDescent="0.25">
      <c r="A2336" s="2">
        <f t="shared" ref="A2336:E2336" si="11069">A2143</f>
        <v>33</v>
      </c>
      <c r="B2336" s="86" t="str">
        <f t="shared" si="11069"/>
        <v>FH - TBD28</v>
      </c>
      <c r="C2336" s="86" t="str">
        <f t="shared" si="11069"/>
        <v>SPP FH - 14094</v>
      </c>
      <c r="D2336" s="2" t="str">
        <f t="shared" si="11069"/>
        <v>FH - TBD28.1</v>
      </c>
      <c r="E2336" s="141" t="str">
        <f t="shared" si="11069"/>
        <v>SPP FH - 14094</v>
      </c>
      <c r="I2336" s="178">
        <v>0</v>
      </c>
      <c r="J2336" s="166">
        <f t="shared" si="10816"/>
        <v>0</v>
      </c>
      <c r="K2336" s="166">
        <f t="shared" ref="K2336:U2336" si="11070">ROUND((J2143+K2143)/2,2)</f>
        <v>0</v>
      </c>
      <c r="L2336" s="166">
        <f t="shared" si="11070"/>
        <v>0</v>
      </c>
      <c r="M2336" s="166">
        <f t="shared" si="11070"/>
        <v>0</v>
      </c>
      <c r="N2336" s="166">
        <f t="shared" si="11070"/>
        <v>0</v>
      </c>
      <c r="O2336" s="166">
        <f t="shared" si="11070"/>
        <v>0</v>
      </c>
      <c r="P2336" s="166">
        <f t="shared" si="11070"/>
        <v>0</v>
      </c>
      <c r="Q2336" s="166">
        <f t="shared" si="11070"/>
        <v>0</v>
      </c>
      <c r="R2336" s="166">
        <f t="shared" si="11070"/>
        <v>0</v>
      </c>
      <c r="S2336" s="166">
        <f t="shared" si="11070"/>
        <v>0</v>
      </c>
      <c r="T2336" s="166">
        <f t="shared" si="11070"/>
        <v>0</v>
      </c>
      <c r="U2336" s="166">
        <f t="shared" si="11070"/>
        <v>0</v>
      </c>
      <c r="V2336" s="198">
        <f t="shared" si="10086"/>
        <v>0</v>
      </c>
      <c r="W2336" s="166">
        <f t="shared" si="10818"/>
        <v>0</v>
      </c>
      <c r="X2336" s="166">
        <f t="shared" ref="X2336:AG2336" si="11071">ROUND((W2143+X2143)/2,2)</f>
        <v>0</v>
      </c>
      <c r="Y2336" s="166">
        <f t="shared" si="11071"/>
        <v>0</v>
      </c>
      <c r="Z2336" s="166">
        <f t="shared" si="11071"/>
        <v>0</v>
      </c>
      <c r="AA2336" s="166">
        <f t="shared" si="11071"/>
        <v>0</v>
      </c>
      <c r="AB2336" s="166">
        <f t="shared" si="11071"/>
        <v>0</v>
      </c>
      <c r="AC2336" s="166">
        <f t="shared" si="11071"/>
        <v>0</v>
      </c>
      <c r="AD2336" s="166">
        <f t="shared" si="11071"/>
        <v>0</v>
      </c>
      <c r="AE2336" s="166">
        <f t="shared" si="11071"/>
        <v>0</v>
      </c>
      <c r="AF2336" s="166">
        <f t="shared" si="11071"/>
        <v>0</v>
      </c>
      <c r="AG2336" s="166">
        <f t="shared" si="11071"/>
        <v>0</v>
      </c>
      <c r="AH2336" s="166">
        <f t="shared" si="10920"/>
        <v>0</v>
      </c>
      <c r="AI2336" s="198">
        <f t="shared" si="10921"/>
        <v>0</v>
      </c>
      <c r="AJ2336" s="166">
        <f t="shared" si="10643"/>
        <v>143.77000000000001</v>
      </c>
      <c r="AK2336" s="166">
        <f t="shared" si="10644"/>
        <v>287.52999999999997</v>
      </c>
      <c r="AL2336" s="166">
        <f t="shared" ref="AL2336:AU2336" si="11072">ROUND((AK2143+AL2143)/2,2)</f>
        <v>287.52999999999997</v>
      </c>
      <c r="AM2336" s="166">
        <f t="shared" si="11072"/>
        <v>287.52999999999997</v>
      </c>
      <c r="AN2336" s="166">
        <f t="shared" si="11072"/>
        <v>287.52999999999997</v>
      </c>
      <c r="AO2336" s="166">
        <f t="shared" si="11072"/>
        <v>287.52999999999997</v>
      </c>
      <c r="AP2336" s="166">
        <f t="shared" si="11072"/>
        <v>287.52999999999997</v>
      </c>
      <c r="AQ2336" s="166">
        <f t="shared" si="11072"/>
        <v>287.52999999999997</v>
      </c>
      <c r="AR2336" s="166">
        <f t="shared" si="11072"/>
        <v>1835.53</v>
      </c>
      <c r="AS2336" s="166">
        <f t="shared" si="11072"/>
        <v>5971.28</v>
      </c>
      <c r="AT2336" s="166">
        <f t="shared" si="11072"/>
        <v>8559.0300000000007</v>
      </c>
      <c r="AU2336" s="166">
        <f t="shared" si="11072"/>
        <v>8559.0300000000007</v>
      </c>
      <c r="AV2336" s="198">
        <f t="shared" si="10093"/>
        <v>27081.35</v>
      </c>
      <c r="AW2336" s="166">
        <f t="shared" ref="AW2336:AW2367" si="11073">ROUND((AU2143+AW2143)/2,2)</f>
        <v>8559.0300000000007</v>
      </c>
      <c r="AX2336" s="166">
        <f t="shared" ref="AX2336:BH2336" si="11074">ROUND((AW2143+AX2143)/2,2)</f>
        <v>8551.11</v>
      </c>
      <c r="AY2336" s="166">
        <f t="shared" si="11074"/>
        <v>8535.2800000000007</v>
      </c>
      <c r="AZ2336" s="166">
        <f t="shared" si="11074"/>
        <v>8519.4500000000007</v>
      </c>
      <c r="BA2336" s="166">
        <f t="shared" si="11074"/>
        <v>8503.61</v>
      </c>
      <c r="BB2336" s="166">
        <f t="shared" si="11074"/>
        <v>8487.7800000000007</v>
      </c>
      <c r="BC2336" s="166">
        <f t="shared" si="11074"/>
        <v>8471.94</v>
      </c>
      <c r="BD2336" s="166">
        <f t="shared" si="11074"/>
        <v>8456.11</v>
      </c>
      <c r="BE2336" s="166">
        <f t="shared" si="11074"/>
        <v>8440.2800000000007</v>
      </c>
      <c r="BF2336" s="166">
        <f t="shared" si="11074"/>
        <v>8424.44</v>
      </c>
      <c r="BG2336" s="166">
        <f t="shared" si="11074"/>
        <v>8408.61</v>
      </c>
      <c r="BH2336" s="166">
        <f t="shared" si="11074"/>
        <v>8392.77</v>
      </c>
      <c r="BI2336" s="198">
        <f t="shared" ref="BI2336:BI2437" si="11075">SUM(AW2336:BH2336)</f>
        <v>101750.41</v>
      </c>
    </row>
    <row r="2337" spans="1:61" ht="15.75" outlineLevel="1" x14ac:dyDescent="0.25">
      <c r="A2337" s="2">
        <f t="shared" ref="A2337:E2346" si="11076">A2144</f>
        <v>34</v>
      </c>
      <c r="B2337" s="86" t="str">
        <f t="shared" si="11076"/>
        <v>FH - TBD29</v>
      </c>
      <c r="C2337" s="86" t="str">
        <f t="shared" si="11076"/>
        <v>SPP FH - 13651</v>
      </c>
      <c r="D2337" s="2" t="str">
        <f t="shared" si="11076"/>
        <v>FH - TBD29.1</v>
      </c>
      <c r="E2337" s="141" t="str">
        <f t="shared" si="11076"/>
        <v>SPP FH - 13651</v>
      </c>
      <c r="I2337" s="178">
        <v>0</v>
      </c>
      <c r="J2337" s="166">
        <f t="shared" si="10816"/>
        <v>0</v>
      </c>
      <c r="K2337" s="166">
        <f t="shared" ref="K2337:U2337" si="11077">ROUND((J2144+K2144)/2,2)</f>
        <v>0</v>
      </c>
      <c r="L2337" s="166">
        <f t="shared" si="11077"/>
        <v>0</v>
      </c>
      <c r="M2337" s="166">
        <f t="shared" si="11077"/>
        <v>0</v>
      </c>
      <c r="N2337" s="166">
        <f t="shared" si="11077"/>
        <v>0</v>
      </c>
      <c r="O2337" s="166">
        <f t="shared" si="11077"/>
        <v>0</v>
      </c>
      <c r="P2337" s="166">
        <f t="shared" si="11077"/>
        <v>0</v>
      </c>
      <c r="Q2337" s="166">
        <f t="shared" si="11077"/>
        <v>0</v>
      </c>
      <c r="R2337" s="166">
        <f t="shared" si="11077"/>
        <v>0</v>
      </c>
      <c r="S2337" s="166">
        <f t="shared" si="11077"/>
        <v>0</v>
      </c>
      <c r="T2337" s="166">
        <f t="shared" si="11077"/>
        <v>0</v>
      </c>
      <c r="U2337" s="166">
        <f t="shared" si="11077"/>
        <v>0</v>
      </c>
      <c r="V2337" s="198">
        <f t="shared" si="10086"/>
        <v>0</v>
      </c>
      <c r="W2337" s="166">
        <f t="shared" si="10818"/>
        <v>0</v>
      </c>
      <c r="X2337" s="166">
        <f t="shared" ref="X2337:AG2337" si="11078">ROUND((W2144+X2144)/2,2)</f>
        <v>0</v>
      </c>
      <c r="Y2337" s="166">
        <f t="shared" si="11078"/>
        <v>0</v>
      </c>
      <c r="Z2337" s="166">
        <f t="shared" si="11078"/>
        <v>0</v>
      </c>
      <c r="AA2337" s="166">
        <f t="shared" si="11078"/>
        <v>0</v>
      </c>
      <c r="AB2337" s="166">
        <f t="shared" si="11078"/>
        <v>0</v>
      </c>
      <c r="AC2337" s="166">
        <f t="shared" si="11078"/>
        <v>0</v>
      </c>
      <c r="AD2337" s="166">
        <f t="shared" si="11078"/>
        <v>0</v>
      </c>
      <c r="AE2337" s="166">
        <f t="shared" si="11078"/>
        <v>0</v>
      </c>
      <c r="AF2337" s="166">
        <f t="shared" si="11078"/>
        <v>0</v>
      </c>
      <c r="AG2337" s="166">
        <f t="shared" si="11078"/>
        <v>0</v>
      </c>
      <c r="AH2337" s="166">
        <f t="shared" si="10920"/>
        <v>0</v>
      </c>
      <c r="AI2337" s="198">
        <f t="shared" si="10921"/>
        <v>0</v>
      </c>
      <c r="AJ2337" s="166">
        <f t="shared" si="10643"/>
        <v>0</v>
      </c>
      <c r="AK2337" s="166">
        <f t="shared" si="10644"/>
        <v>0</v>
      </c>
      <c r="AL2337" s="166">
        <f t="shared" ref="AL2337:AU2337" si="11079">ROUND((AK2144+AL2144)/2,2)</f>
        <v>0</v>
      </c>
      <c r="AM2337" s="166">
        <f t="shared" si="11079"/>
        <v>768.81</v>
      </c>
      <c r="AN2337" s="166">
        <f t="shared" si="11079"/>
        <v>2306.42</v>
      </c>
      <c r="AO2337" s="166">
        <f t="shared" si="11079"/>
        <v>3075.22</v>
      </c>
      <c r="AP2337" s="166">
        <f t="shared" si="11079"/>
        <v>9123.4500000000007</v>
      </c>
      <c r="AQ2337" s="166">
        <f t="shared" si="11079"/>
        <v>21553.31</v>
      </c>
      <c r="AR2337" s="166">
        <f t="shared" si="11079"/>
        <v>34316.559999999998</v>
      </c>
      <c r="AS2337" s="166">
        <f t="shared" si="11079"/>
        <v>45542.2</v>
      </c>
      <c r="AT2337" s="166">
        <f t="shared" si="11079"/>
        <v>50386.22</v>
      </c>
      <c r="AU2337" s="166">
        <f t="shared" si="11079"/>
        <v>50386.22</v>
      </c>
      <c r="AV2337" s="198">
        <f t="shared" si="10093"/>
        <v>217458.41</v>
      </c>
      <c r="AW2337" s="166">
        <f t="shared" si="11073"/>
        <v>50386.22</v>
      </c>
      <c r="AX2337" s="166">
        <f t="shared" ref="AX2337:BH2337" si="11080">ROUND((AW2144+AX2144)/2,2)</f>
        <v>50386.22</v>
      </c>
      <c r="AY2337" s="166">
        <f t="shared" si="11080"/>
        <v>50339.61</v>
      </c>
      <c r="AZ2337" s="166">
        <f t="shared" si="11080"/>
        <v>50246.39</v>
      </c>
      <c r="BA2337" s="166">
        <f t="shared" si="11080"/>
        <v>50153.18</v>
      </c>
      <c r="BB2337" s="166">
        <f t="shared" si="11080"/>
        <v>50059.96</v>
      </c>
      <c r="BC2337" s="166">
        <f t="shared" si="11080"/>
        <v>49966.74</v>
      </c>
      <c r="BD2337" s="166">
        <f t="shared" si="11080"/>
        <v>49873.53</v>
      </c>
      <c r="BE2337" s="166">
        <f t="shared" si="11080"/>
        <v>49780.31</v>
      </c>
      <c r="BF2337" s="166">
        <f t="shared" si="11080"/>
        <v>49687.09</v>
      </c>
      <c r="BG2337" s="166">
        <f t="shared" si="11080"/>
        <v>49593.88</v>
      </c>
      <c r="BH2337" s="166">
        <f t="shared" si="11080"/>
        <v>49500.66</v>
      </c>
      <c r="BI2337" s="198">
        <f t="shared" si="11075"/>
        <v>599973.79</v>
      </c>
    </row>
    <row r="2338" spans="1:61" ht="15.75" outlineLevel="1" x14ac:dyDescent="0.25">
      <c r="A2338" s="2">
        <f t="shared" si="11076"/>
        <v>35</v>
      </c>
      <c r="B2338" s="86" t="str">
        <f t="shared" si="11076"/>
        <v>FH - TBD30</v>
      </c>
      <c r="C2338" s="86" t="str">
        <f t="shared" si="11076"/>
        <v>SPP FH - 13346</v>
      </c>
      <c r="D2338" s="2" t="str">
        <f t="shared" si="11076"/>
        <v>FH - TBD30.1</v>
      </c>
      <c r="E2338" s="141" t="str">
        <f t="shared" si="11076"/>
        <v>SPP FH - 13346</v>
      </c>
      <c r="I2338" s="178">
        <v>0</v>
      </c>
      <c r="J2338" s="166">
        <f t="shared" si="10816"/>
        <v>0</v>
      </c>
      <c r="K2338" s="166">
        <f t="shared" ref="K2338:U2338" si="11081">ROUND((J2145+K2145)/2,2)</f>
        <v>0</v>
      </c>
      <c r="L2338" s="166">
        <f t="shared" si="11081"/>
        <v>0</v>
      </c>
      <c r="M2338" s="166">
        <f t="shared" si="11081"/>
        <v>0</v>
      </c>
      <c r="N2338" s="166">
        <f t="shared" si="11081"/>
        <v>0</v>
      </c>
      <c r="O2338" s="166">
        <f t="shared" si="11081"/>
        <v>0</v>
      </c>
      <c r="P2338" s="166">
        <f t="shared" si="11081"/>
        <v>0</v>
      </c>
      <c r="Q2338" s="166">
        <f t="shared" si="11081"/>
        <v>0</v>
      </c>
      <c r="R2338" s="166">
        <f t="shared" si="11081"/>
        <v>0</v>
      </c>
      <c r="S2338" s="166">
        <f t="shared" si="11081"/>
        <v>0</v>
      </c>
      <c r="T2338" s="166">
        <f t="shared" si="11081"/>
        <v>0</v>
      </c>
      <c r="U2338" s="166">
        <f t="shared" si="11081"/>
        <v>0</v>
      </c>
      <c r="V2338" s="198">
        <f t="shared" si="10086"/>
        <v>0</v>
      </c>
      <c r="W2338" s="166">
        <f t="shared" si="10818"/>
        <v>0</v>
      </c>
      <c r="X2338" s="166">
        <f t="shared" ref="X2338:AG2338" si="11082">ROUND((W2145+X2145)/2,2)</f>
        <v>0</v>
      </c>
      <c r="Y2338" s="166">
        <f t="shared" si="11082"/>
        <v>0</v>
      </c>
      <c r="Z2338" s="166">
        <f t="shared" si="11082"/>
        <v>0</v>
      </c>
      <c r="AA2338" s="166">
        <f t="shared" si="11082"/>
        <v>0</v>
      </c>
      <c r="AB2338" s="166">
        <f t="shared" si="11082"/>
        <v>0</v>
      </c>
      <c r="AC2338" s="166">
        <f t="shared" si="11082"/>
        <v>0</v>
      </c>
      <c r="AD2338" s="166">
        <f t="shared" si="11082"/>
        <v>0</v>
      </c>
      <c r="AE2338" s="166">
        <f t="shared" si="11082"/>
        <v>0</v>
      </c>
      <c r="AF2338" s="166">
        <f t="shared" si="11082"/>
        <v>0</v>
      </c>
      <c r="AG2338" s="166">
        <f t="shared" si="11082"/>
        <v>0</v>
      </c>
      <c r="AH2338" s="166">
        <f t="shared" si="10920"/>
        <v>0</v>
      </c>
      <c r="AI2338" s="198">
        <f t="shared" si="10921"/>
        <v>0</v>
      </c>
      <c r="AJ2338" s="166">
        <f t="shared" si="10643"/>
        <v>0</v>
      </c>
      <c r="AK2338" s="166">
        <f t="shared" si="10644"/>
        <v>0</v>
      </c>
      <c r="AL2338" s="166">
        <f t="shared" ref="AL2338:AU2338" si="11083">ROUND((AK2145+AL2145)/2,2)</f>
        <v>0</v>
      </c>
      <c r="AM2338" s="166">
        <f t="shared" si="11083"/>
        <v>1232.6500000000001</v>
      </c>
      <c r="AN2338" s="166">
        <f t="shared" si="11083"/>
        <v>3697.94</v>
      </c>
      <c r="AO2338" s="166">
        <f t="shared" si="11083"/>
        <v>4930.58</v>
      </c>
      <c r="AP2338" s="166">
        <f t="shared" si="11083"/>
        <v>4930.58</v>
      </c>
      <c r="AQ2338" s="166">
        <f t="shared" si="11083"/>
        <v>4930.58</v>
      </c>
      <c r="AR2338" s="166">
        <f t="shared" si="11083"/>
        <v>24833.71</v>
      </c>
      <c r="AS2338" s="166">
        <f t="shared" si="11083"/>
        <v>54365.35</v>
      </c>
      <c r="AT2338" s="166">
        <f t="shared" si="11083"/>
        <v>72389.72</v>
      </c>
      <c r="AU2338" s="166">
        <f t="shared" si="11083"/>
        <v>80785.58</v>
      </c>
      <c r="AV2338" s="198">
        <f t="shared" si="10093"/>
        <v>252096.69</v>
      </c>
      <c r="AW2338" s="166">
        <f t="shared" si="11073"/>
        <v>80785.58</v>
      </c>
      <c r="AX2338" s="166">
        <f t="shared" ref="AX2338:BH2338" si="11084">ROUND((AW2145+AX2145)/2,2)</f>
        <v>80785.58</v>
      </c>
      <c r="AY2338" s="166">
        <f t="shared" si="11084"/>
        <v>80710.850000000006</v>
      </c>
      <c r="AZ2338" s="166">
        <f t="shared" si="11084"/>
        <v>80561.399999999994</v>
      </c>
      <c r="BA2338" s="166">
        <f t="shared" si="11084"/>
        <v>80411.94</v>
      </c>
      <c r="BB2338" s="166">
        <f t="shared" si="11084"/>
        <v>80262.490000000005</v>
      </c>
      <c r="BC2338" s="166">
        <f t="shared" si="11084"/>
        <v>80113.03</v>
      </c>
      <c r="BD2338" s="166">
        <f t="shared" si="11084"/>
        <v>79963.58</v>
      </c>
      <c r="BE2338" s="166">
        <f t="shared" si="11084"/>
        <v>79814.13</v>
      </c>
      <c r="BF2338" s="166">
        <f t="shared" si="11084"/>
        <v>79664.67</v>
      </c>
      <c r="BG2338" s="166">
        <f t="shared" si="11084"/>
        <v>79515.22</v>
      </c>
      <c r="BH2338" s="166">
        <f t="shared" si="11084"/>
        <v>79365.759999999995</v>
      </c>
      <c r="BI2338" s="198">
        <f t="shared" si="11075"/>
        <v>961954.23</v>
      </c>
    </row>
    <row r="2339" spans="1:61" ht="15.75" outlineLevel="1" x14ac:dyDescent="0.25">
      <c r="A2339" s="2">
        <f t="shared" si="11076"/>
        <v>36</v>
      </c>
      <c r="B2339" s="86" t="str">
        <f t="shared" si="11076"/>
        <v>FH - TBD31</v>
      </c>
      <c r="C2339" s="86" t="str">
        <f t="shared" si="11076"/>
        <v>SPP FH - 13312</v>
      </c>
      <c r="D2339" s="2" t="str">
        <f t="shared" si="11076"/>
        <v>FH - TBD31.1</v>
      </c>
      <c r="E2339" s="141" t="str">
        <f t="shared" si="11076"/>
        <v>SPP FH - 13312</v>
      </c>
      <c r="I2339" s="178">
        <v>0</v>
      </c>
      <c r="J2339" s="166">
        <f t="shared" si="10816"/>
        <v>0</v>
      </c>
      <c r="K2339" s="166">
        <f t="shared" ref="K2339:U2339" si="11085">ROUND((J2146+K2146)/2,2)</f>
        <v>0</v>
      </c>
      <c r="L2339" s="166">
        <f t="shared" si="11085"/>
        <v>0</v>
      </c>
      <c r="M2339" s="166">
        <f t="shared" si="11085"/>
        <v>0</v>
      </c>
      <c r="N2339" s="166">
        <f t="shared" si="11085"/>
        <v>0</v>
      </c>
      <c r="O2339" s="166">
        <f t="shared" si="11085"/>
        <v>0</v>
      </c>
      <c r="P2339" s="166">
        <f t="shared" si="11085"/>
        <v>0</v>
      </c>
      <c r="Q2339" s="166">
        <f t="shared" si="11085"/>
        <v>0</v>
      </c>
      <c r="R2339" s="166">
        <f t="shared" si="11085"/>
        <v>0</v>
      </c>
      <c r="S2339" s="166">
        <f t="shared" si="11085"/>
        <v>0</v>
      </c>
      <c r="T2339" s="166">
        <f t="shared" si="11085"/>
        <v>0</v>
      </c>
      <c r="U2339" s="166">
        <f t="shared" si="11085"/>
        <v>0</v>
      </c>
      <c r="V2339" s="198">
        <f t="shared" si="10086"/>
        <v>0</v>
      </c>
      <c r="W2339" s="166">
        <f t="shared" si="10818"/>
        <v>0</v>
      </c>
      <c r="X2339" s="166">
        <f t="shared" ref="X2339:AG2339" si="11086">ROUND((W2146+X2146)/2,2)</f>
        <v>0</v>
      </c>
      <c r="Y2339" s="166">
        <f t="shared" si="11086"/>
        <v>0</v>
      </c>
      <c r="Z2339" s="166">
        <f t="shared" si="11086"/>
        <v>0</v>
      </c>
      <c r="AA2339" s="166">
        <f t="shared" si="11086"/>
        <v>0</v>
      </c>
      <c r="AB2339" s="166">
        <f t="shared" si="11086"/>
        <v>0</v>
      </c>
      <c r="AC2339" s="166">
        <f t="shared" si="11086"/>
        <v>0</v>
      </c>
      <c r="AD2339" s="166">
        <f t="shared" si="11086"/>
        <v>0</v>
      </c>
      <c r="AE2339" s="166">
        <f t="shared" si="11086"/>
        <v>0</v>
      </c>
      <c r="AF2339" s="166">
        <f t="shared" si="11086"/>
        <v>0</v>
      </c>
      <c r="AG2339" s="166">
        <f t="shared" si="11086"/>
        <v>0</v>
      </c>
      <c r="AH2339" s="166">
        <f t="shared" si="10920"/>
        <v>0</v>
      </c>
      <c r="AI2339" s="198">
        <f t="shared" si="10921"/>
        <v>0</v>
      </c>
      <c r="AJ2339" s="166">
        <f t="shared" si="10643"/>
        <v>0</v>
      </c>
      <c r="AK2339" s="166">
        <f t="shared" si="10644"/>
        <v>0</v>
      </c>
      <c r="AL2339" s="166">
        <f t="shared" ref="AL2339:AU2339" si="11087">ROUND((AK2146+AL2146)/2,2)</f>
        <v>0</v>
      </c>
      <c r="AM2339" s="166">
        <f t="shared" si="11087"/>
        <v>0</v>
      </c>
      <c r="AN2339" s="166">
        <f t="shared" si="11087"/>
        <v>4760.7299999999996</v>
      </c>
      <c r="AO2339" s="166">
        <f t="shared" si="11087"/>
        <v>14282.19</v>
      </c>
      <c r="AP2339" s="166">
        <f t="shared" si="11087"/>
        <v>65073.05</v>
      </c>
      <c r="AQ2339" s="166">
        <f t="shared" si="11087"/>
        <v>127885.37</v>
      </c>
      <c r="AR2339" s="166">
        <f t="shared" si="11087"/>
        <v>170971.21</v>
      </c>
      <c r="AS2339" s="166">
        <f t="shared" si="11087"/>
        <v>228339.24</v>
      </c>
      <c r="AT2339" s="166">
        <f t="shared" si="11087"/>
        <v>285707.27</v>
      </c>
      <c r="AU2339" s="166">
        <f t="shared" si="11087"/>
        <v>312010.92</v>
      </c>
      <c r="AV2339" s="198">
        <f t="shared" si="10093"/>
        <v>1209029.98</v>
      </c>
      <c r="AW2339" s="166">
        <f t="shared" si="11073"/>
        <v>312010.92</v>
      </c>
      <c r="AX2339" s="166">
        <f t="shared" ref="AX2339:BH2339" si="11088">ROUND((AW2146+AX2146)/2,2)</f>
        <v>312010.92</v>
      </c>
      <c r="AY2339" s="166">
        <f t="shared" si="11088"/>
        <v>311722.31</v>
      </c>
      <c r="AZ2339" s="166">
        <f t="shared" si="11088"/>
        <v>311145.09999999998</v>
      </c>
      <c r="BA2339" s="166">
        <f t="shared" si="11088"/>
        <v>310567.88</v>
      </c>
      <c r="BB2339" s="166">
        <f t="shared" si="11088"/>
        <v>309990.65999999997</v>
      </c>
      <c r="BC2339" s="166">
        <f t="shared" si="11088"/>
        <v>309413.45</v>
      </c>
      <c r="BD2339" s="166">
        <f t="shared" si="11088"/>
        <v>308836.23</v>
      </c>
      <c r="BE2339" s="166">
        <f t="shared" si="11088"/>
        <v>308259.01</v>
      </c>
      <c r="BF2339" s="166">
        <f t="shared" si="11088"/>
        <v>307681.8</v>
      </c>
      <c r="BG2339" s="166">
        <f t="shared" si="11088"/>
        <v>307104.58</v>
      </c>
      <c r="BH2339" s="166">
        <f t="shared" si="11088"/>
        <v>306527.35999999999</v>
      </c>
      <c r="BI2339" s="198">
        <f t="shared" si="11075"/>
        <v>3715270.2199999993</v>
      </c>
    </row>
    <row r="2340" spans="1:61" ht="15.75" outlineLevel="1" x14ac:dyDescent="0.25">
      <c r="A2340" s="2">
        <f t="shared" si="11076"/>
        <v>37</v>
      </c>
      <c r="B2340" s="86" t="str">
        <f t="shared" si="11076"/>
        <v>FH - TBD32</v>
      </c>
      <c r="C2340" s="86" t="str">
        <f t="shared" si="11076"/>
        <v>SPP FH - 13008</v>
      </c>
      <c r="D2340" s="2" t="str">
        <f t="shared" si="11076"/>
        <v>FH - TBD32.1</v>
      </c>
      <c r="E2340" s="141" t="str">
        <f t="shared" si="11076"/>
        <v>SPP FH - 13008</v>
      </c>
      <c r="I2340" s="178">
        <v>0</v>
      </c>
      <c r="J2340" s="166">
        <f t="shared" si="10816"/>
        <v>0</v>
      </c>
      <c r="K2340" s="166">
        <f t="shared" ref="K2340:U2340" si="11089">ROUND((J2147+K2147)/2,2)</f>
        <v>0</v>
      </c>
      <c r="L2340" s="166">
        <f t="shared" si="11089"/>
        <v>0</v>
      </c>
      <c r="M2340" s="166">
        <f t="shared" si="11089"/>
        <v>0</v>
      </c>
      <c r="N2340" s="166">
        <f t="shared" si="11089"/>
        <v>0</v>
      </c>
      <c r="O2340" s="166">
        <f t="shared" si="11089"/>
        <v>0</v>
      </c>
      <c r="P2340" s="166">
        <f t="shared" si="11089"/>
        <v>0</v>
      </c>
      <c r="Q2340" s="166">
        <f t="shared" si="11089"/>
        <v>0</v>
      </c>
      <c r="R2340" s="166">
        <f t="shared" si="11089"/>
        <v>0</v>
      </c>
      <c r="S2340" s="166">
        <f t="shared" si="11089"/>
        <v>0</v>
      </c>
      <c r="T2340" s="166">
        <f t="shared" si="11089"/>
        <v>0</v>
      </c>
      <c r="U2340" s="166">
        <f t="shared" si="11089"/>
        <v>0</v>
      </c>
      <c r="V2340" s="198">
        <f t="shared" si="10086"/>
        <v>0</v>
      </c>
      <c r="W2340" s="166">
        <f t="shared" si="10818"/>
        <v>0</v>
      </c>
      <c r="X2340" s="166">
        <f t="shared" ref="X2340:AG2340" si="11090">ROUND((W2147+X2147)/2,2)</f>
        <v>0</v>
      </c>
      <c r="Y2340" s="166">
        <f t="shared" si="11090"/>
        <v>0</v>
      </c>
      <c r="Z2340" s="166">
        <f t="shared" si="11090"/>
        <v>0</v>
      </c>
      <c r="AA2340" s="166">
        <f t="shared" si="11090"/>
        <v>0</v>
      </c>
      <c r="AB2340" s="166">
        <f t="shared" si="11090"/>
        <v>0</v>
      </c>
      <c r="AC2340" s="166">
        <f t="shared" si="11090"/>
        <v>0</v>
      </c>
      <c r="AD2340" s="166">
        <f t="shared" si="11090"/>
        <v>0</v>
      </c>
      <c r="AE2340" s="166">
        <f t="shared" si="11090"/>
        <v>0</v>
      </c>
      <c r="AF2340" s="166">
        <f t="shared" si="11090"/>
        <v>0</v>
      </c>
      <c r="AG2340" s="166">
        <f t="shared" si="11090"/>
        <v>0</v>
      </c>
      <c r="AH2340" s="166">
        <f t="shared" si="10920"/>
        <v>0</v>
      </c>
      <c r="AI2340" s="198">
        <f t="shared" si="10921"/>
        <v>0</v>
      </c>
      <c r="AJ2340" s="166">
        <f t="shared" si="10643"/>
        <v>0</v>
      </c>
      <c r="AK2340" s="166">
        <f t="shared" si="10644"/>
        <v>0</v>
      </c>
      <c r="AL2340" s="166">
        <f t="shared" ref="AL2340:AU2340" si="11091">ROUND((AK2147+AL2147)/2,2)</f>
        <v>0</v>
      </c>
      <c r="AM2340" s="166">
        <f t="shared" si="11091"/>
        <v>0</v>
      </c>
      <c r="AN2340" s="166">
        <f t="shared" si="11091"/>
        <v>0</v>
      </c>
      <c r="AO2340" s="166">
        <f t="shared" si="11091"/>
        <v>0</v>
      </c>
      <c r="AP2340" s="166">
        <f t="shared" si="11091"/>
        <v>0</v>
      </c>
      <c r="AQ2340" s="166">
        <f t="shared" si="11091"/>
        <v>5000</v>
      </c>
      <c r="AR2340" s="166">
        <f t="shared" si="11091"/>
        <v>15000</v>
      </c>
      <c r="AS2340" s="166">
        <f t="shared" si="11091"/>
        <v>25000</v>
      </c>
      <c r="AT2340" s="166">
        <f t="shared" si="11091"/>
        <v>35000</v>
      </c>
      <c r="AU2340" s="166">
        <f t="shared" si="11091"/>
        <v>45000</v>
      </c>
      <c r="AV2340" s="198">
        <f t="shared" si="10093"/>
        <v>125000</v>
      </c>
      <c r="AW2340" s="166">
        <f t="shared" si="11073"/>
        <v>65000</v>
      </c>
      <c r="AX2340" s="166">
        <f t="shared" ref="AX2340:BH2340" si="11092">ROUND((AW2147+AX2147)/2,2)</f>
        <v>180000</v>
      </c>
      <c r="AY2340" s="166">
        <f t="shared" si="11092"/>
        <v>380000</v>
      </c>
      <c r="AZ2340" s="166">
        <f t="shared" si="11092"/>
        <v>630000</v>
      </c>
      <c r="BA2340" s="166">
        <f t="shared" si="11092"/>
        <v>880000</v>
      </c>
      <c r="BB2340" s="166">
        <f t="shared" si="11092"/>
        <v>1027542</v>
      </c>
      <c r="BC2340" s="166">
        <f t="shared" si="11092"/>
        <v>1075084</v>
      </c>
      <c r="BD2340" s="166">
        <f t="shared" si="11092"/>
        <v>1075084</v>
      </c>
      <c r="BE2340" s="166">
        <f t="shared" si="11092"/>
        <v>1075084</v>
      </c>
      <c r="BF2340" s="166">
        <f t="shared" si="11092"/>
        <v>1074089.55</v>
      </c>
      <c r="BG2340" s="166">
        <f t="shared" si="11092"/>
        <v>1072100.6499999999</v>
      </c>
      <c r="BH2340" s="166">
        <f t="shared" si="11092"/>
        <v>1070111.74</v>
      </c>
      <c r="BI2340" s="198">
        <f t="shared" si="11075"/>
        <v>9604095.9399999995</v>
      </c>
    </row>
    <row r="2341" spans="1:61" ht="15.75" outlineLevel="1" x14ac:dyDescent="0.25">
      <c r="A2341" s="2">
        <f t="shared" si="11076"/>
        <v>38</v>
      </c>
      <c r="B2341" s="86" t="str">
        <f t="shared" si="11076"/>
        <v>FH - TBD33</v>
      </c>
      <c r="C2341" s="86" t="str">
        <f t="shared" si="11076"/>
        <v>SPP FH - 13028</v>
      </c>
      <c r="D2341" s="2" t="str">
        <f t="shared" si="11076"/>
        <v>FH - TBD33.1</v>
      </c>
      <c r="E2341" s="141" t="str">
        <f t="shared" si="11076"/>
        <v>SPP FH - 13028</v>
      </c>
      <c r="I2341" s="178">
        <v>0</v>
      </c>
      <c r="J2341" s="166">
        <f t="shared" si="10816"/>
        <v>0</v>
      </c>
      <c r="K2341" s="166">
        <f t="shared" ref="K2341:U2341" si="11093">ROUND((J2148+K2148)/2,2)</f>
        <v>0</v>
      </c>
      <c r="L2341" s="166">
        <f t="shared" si="11093"/>
        <v>0</v>
      </c>
      <c r="M2341" s="166">
        <f t="shared" si="11093"/>
        <v>0</v>
      </c>
      <c r="N2341" s="166">
        <f t="shared" si="11093"/>
        <v>0</v>
      </c>
      <c r="O2341" s="166">
        <f t="shared" si="11093"/>
        <v>0</v>
      </c>
      <c r="P2341" s="166">
        <f t="shared" si="11093"/>
        <v>0</v>
      </c>
      <c r="Q2341" s="166">
        <f t="shared" si="11093"/>
        <v>0</v>
      </c>
      <c r="R2341" s="166">
        <f t="shared" si="11093"/>
        <v>0</v>
      </c>
      <c r="S2341" s="166">
        <f t="shared" si="11093"/>
        <v>0</v>
      </c>
      <c r="T2341" s="166">
        <f t="shared" si="11093"/>
        <v>0</v>
      </c>
      <c r="U2341" s="166">
        <f t="shared" si="11093"/>
        <v>0</v>
      </c>
      <c r="V2341" s="198">
        <f t="shared" si="10086"/>
        <v>0</v>
      </c>
      <c r="W2341" s="166">
        <f t="shared" si="10818"/>
        <v>0</v>
      </c>
      <c r="X2341" s="166">
        <f t="shared" ref="X2341:AG2341" si="11094">ROUND((W2148+X2148)/2,2)</f>
        <v>0</v>
      </c>
      <c r="Y2341" s="166">
        <f t="shared" si="11094"/>
        <v>0</v>
      </c>
      <c r="Z2341" s="166">
        <f t="shared" si="11094"/>
        <v>0</v>
      </c>
      <c r="AA2341" s="166">
        <f t="shared" si="11094"/>
        <v>0</v>
      </c>
      <c r="AB2341" s="166">
        <f t="shared" si="11094"/>
        <v>0</v>
      </c>
      <c r="AC2341" s="166">
        <f t="shared" si="11094"/>
        <v>0</v>
      </c>
      <c r="AD2341" s="166">
        <f t="shared" si="11094"/>
        <v>0</v>
      </c>
      <c r="AE2341" s="166">
        <f t="shared" si="11094"/>
        <v>0</v>
      </c>
      <c r="AF2341" s="166">
        <f t="shared" si="11094"/>
        <v>0</v>
      </c>
      <c r="AG2341" s="166">
        <f t="shared" si="11094"/>
        <v>0</v>
      </c>
      <c r="AH2341" s="166">
        <f t="shared" si="10920"/>
        <v>0</v>
      </c>
      <c r="AI2341" s="198">
        <f t="shared" si="10921"/>
        <v>0</v>
      </c>
      <c r="AJ2341" s="166">
        <f t="shared" si="10643"/>
        <v>0</v>
      </c>
      <c r="AK2341" s="166">
        <f t="shared" si="10644"/>
        <v>0</v>
      </c>
      <c r="AL2341" s="166">
        <f t="shared" ref="AL2341:AU2341" si="11095">ROUND((AK2148+AL2148)/2,2)</f>
        <v>0</v>
      </c>
      <c r="AM2341" s="166">
        <f t="shared" si="11095"/>
        <v>0</v>
      </c>
      <c r="AN2341" s="166">
        <f t="shared" si="11095"/>
        <v>0</v>
      </c>
      <c r="AO2341" s="166">
        <f t="shared" si="11095"/>
        <v>0</v>
      </c>
      <c r="AP2341" s="166">
        <f t="shared" si="11095"/>
        <v>0</v>
      </c>
      <c r="AQ2341" s="166">
        <f t="shared" si="11095"/>
        <v>5000</v>
      </c>
      <c r="AR2341" s="166">
        <f t="shared" si="11095"/>
        <v>15000</v>
      </c>
      <c r="AS2341" s="166">
        <f t="shared" si="11095"/>
        <v>25000</v>
      </c>
      <c r="AT2341" s="166">
        <f t="shared" si="11095"/>
        <v>35000</v>
      </c>
      <c r="AU2341" s="166">
        <f t="shared" si="11095"/>
        <v>45000</v>
      </c>
      <c r="AV2341" s="198">
        <f t="shared" si="10093"/>
        <v>125000</v>
      </c>
      <c r="AW2341" s="166">
        <f t="shared" si="11073"/>
        <v>60000</v>
      </c>
      <c r="AX2341" s="166">
        <f t="shared" ref="AX2341:BH2341" si="11096">ROUND((AW2148+AX2148)/2,2)</f>
        <v>160000</v>
      </c>
      <c r="AY2341" s="166">
        <f t="shared" si="11096"/>
        <v>375000</v>
      </c>
      <c r="AZ2341" s="166">
        <f t="shared" si="11096"/>
        <v>625000</v>
      </c>
      <c r="BA2341" s="166">
        <f t="shared" si="11096"/>
        <v>875000</v>
      </c>
      <c r="BB2341" s="166">
        <f t="shared" si="11096"/>
        <v>1014197.5</v>
      </c>
      <c r="BC2341" s="166">
        <f t="shared" si="11096"/>
        <v>1028395</v>
      </c>
      <c r="BD2341" s="166">
        <f t="shared" si="11096"/>
        <v>1028395</v>
      </c>
      <c r="BE2341" s="166">
        <f t="shared" si="11096"/>
        <v>1028395</v>
      </c>
      <c r="BF2341" s="166">
        <f t="shared" si="11096"/>
        <v>1027443.74</v>
      </c>
      <c r="BG2341" s="166">
        <f t="shared" si="11096"/>
        <v>1025541.21</v>
      </c>
      <c r="BH2341" s="166">
        <f t="shared" si="11096"/>
        <v>1023638.68</v>
      </c>
      <c r="BI2341" s="198">
        <f t="shared" si="11075"/>
        <v>9271006.1300000008</v>
      </c>
    </row>
    <row r="2342" spans="1:61" ht="15.75" outlineLevel="1" x14ac:dyDescent="0.25">
      <c r="A2342" s="2">
        <f t="shared" si="11076"/>
        <v>39</v>
      </c>
      <c r="B2342" s="86" t="str">
        <f t="shared" si="11076"/>
        <v>FH - TBD34</v>
      </c>
      <c r="C2342" s="86" t="str">
        <f t="shared" si="11076"/>
        <v>SPP FH - 13039</v>
      </c>
      <c r="D2342" s="2" t="str">
        <f t="shared" si="11076"/>
        <v>FH - TBD34.1</v>
      </c>
      <c r="E2342" s="141" t="str">
        <f t="shared" si="11076"/>
        <v>SPP FH - 13039</v>
      </c>
      <c r="I2342" s="178">
        <v>0</v>
      </c>
      <c r="J2342" s="166">
        <f t="shared" si="10816"/>
        <v>0</v>
      </c>
      <c r="K2342" s="166">
        <f t="shared" ref="K2342:U2342" si="11097">ROUND((J2149+K2149)/2,2)</f>
        <v>0</v>
      </c>
      <c r="L2342" s="166">
        <f t="shared" si="11097"/>
        <v>0</v>
      </c>
      <c r="M2342" s="166">
        <f t="shared" si="11097"/>
        <v>0</v>
      </c>
      <c r="N2342" s="166">
        <f t="shared" si="11097"/>
        <v>0</v>
      </c>
      <c r="O2342" s="166">
        <f t="shared" si="11097"/>
        <v>0</v>
      </c>
      <c r="P2342" s="166">
        <f t="shared" si="11097"/>
        <v>0</v>
      </c>
      <c r="Q2342" s="166">
        <f t="shared" si="11097"/>
        <v>0</v>
      </c>
      <c r="R2342" s="166">
        <f t="shared" si="11097"/>
        <v>0</v>
      </c>
      <c r="S2342" s="166">
        <f t="shared" si="11097"/>
        <v>0</v>
      </c>
      <c r="T2342" s="166">
        <f t="shared" si="11097"/>
        <v>0</v>
      </c>
      <c r="U2342" s="166">
        <f t="shared" si="11097"/>
        <v>0</v>
      </c>
      <c r="V2342" s="198">
        <f t="shared" si="10086"/>
        <v>0</v>
      </c>
      <c r="W2342" s="166">
        <f t="shared" si="10818"/>
        <v>0</v>
      </c>
      <c r="X2342" s="166">
        <f t="shared" ref="X2342:AG2342" si="11098">ROUND((W2149+X2149)/2,2)</f>
        <v>0</v>
      </c>
      <c r="Y2342" s="166">
        <f t="shared" si="11098"/>
        <v>0</v>
      </c>
      <c r="Z2342" s="166">
        <f t="shared" si="11098"/>
        <v>0</v>
      </c>
      <c r="AA2342" s="166">
        <f t="shared" si="11098"/>
        <v>0</v>
      </c>
      <c r="AB2342" s="166">
        <f t="shared" si="11098"/>
        <v>0</v>
      </c>
      <c r="AC2342" s="166">
        <f t="shared" si="11098"/>
        <v>0</v>
      </c>
      <c r="AD2342" s="166">
        <f t="shared" si="11098"/>
        <v>0</v>
      </c>
      <c r="AE2342" s="166">
        <f t="shared" si="11098"/>
        <v>0</v>
      </c>
      <c r="AF2342" s="166">
        <f t="shared" si="11098"/>
        <v>0</v>
      </c>
      <c r="AG2342" s="166">
        <f t="shared" si="11098"/>
        <v>0</v>
      </c>
      <c r="AH2342" s="166">
        <f t="shared" si="10920"/>
        <v>0</v>
      </c>
      <c r="AI2342" s="198">
        <f t="shared" si="10921"/>
        <v>0</v>
      </c>
      <c r="AJ2342" s="166">
        <f t="shared" si="10643"/>
        <v>0</v>
      </c>
      <c r="AK2342" s="166">
        <f t="shared" si="10644"/>
        <v>0</v>
      </c>
      <c r="AL2342" s="166">
        <f t="shared" ref="AL2342:AU2342" si="11099">ROUND((AK2149+AL2149)/2,2)</f>
        <v>0</v>
      </c>
      <c r="AM2342" s="166">
        <f t="shared" si="11099"/>
        <v>0</v>
      </c>
      <c r="AN2342" s="166">
        <f t="shared" si="11099"/>
        <v>0</v>
      </c>
      <c r="AO2342" s="166">
        <f t="shared" si="11099"/>
        <v>0</v>
      </c>
      <c r="AP2342" s="166">
        <f t="shared" si="11099"/>
        <v>0</v>
      </c>
      <c r="AQ2342" s="166">
        <f t="shared" si="11099"/>
        <v>5000</v>
      </c>
      <c r="AR2342" s="166">
        <f t="shared" si="11099"/>
        <v>15000</v>
      </c>
      <c r="AS2342" s="166">
        <f t="shared" si="11099"/>
        <v>25000</v>
      </c>
      <c r="AT2342" s="166">
        <f t="shared" si="11099"/>
        <v>35000</v>
      </c>
      <c r="AU2342" s="166">
        <f t="shared" si="11099"/>
        <v>45000</v>
      </c>
      <c r="AV2342" s="198">
        <f t="shared" si="10093"/>
        <v>125000</v>
      </c>
      <c r="AW2342" s="166">
        <f t="shared" si="11073"/>
        <v>60000</v>
      </c>
      <c r="AX2342" s="166">
        <f t="shared" ref="AX2342:BH2342" si="11100">ROUND((AW2149+AX2149)/2,2)</f>
        <v>110000</v>
      </c>
      <c r="AY2342" s="166">
        <f t="shared" si="11100"/>
        <v>200000</v>
      </c>
      <c r="AZ2342" s="166">
        <f t="shared" si="11100"/>
        <v>325000</v>
      </c>
      <c r="BA2342" s="166">
        <f t="shared" si="11100"/>
        <v>500000</v>
      </c>
      <c r="BB2342" s="166">
        <f t="shared" si="11100"/>
        <v>700000</v>
      </c>
      <c r="BC2342" s="166">
        <f t="shared" si="11100"/>
        <v>900000</v>
      </c>
      <c r="BD2342" s="166">
        <f t="shared" si="11100"/>
        <v>1018358</v>
      </c>
      <c r="BE2342" s="166">
        <f t="shared" si="11100"/>
        <v>1036716</v>
      </c>
      <c r="BF2342" s="166">
        <f t="shared" si="11100"/>
        <v>1036716</v>
      </c>
      <c r="BG2342" s="166">
        <f t="shared" si="11100"/>
        <v>1036716</v>
      </c>
      <c r="BH2342" s="166">
        <f t="shared" si="11100"/>
        <v>1036716</v>
      </c>
      <c r="BI2342" s="198">
        <f t="shared" si="11075"/>
        <v>7960222</v>
      </c>
    </row>
    <row r="2343" spans="1:61" ht="15.75" outlineLevel="1" x14ac:dyDescent="0.25">
      <c r="A2343" s="2">
        <f t="shared" si="11076"/>
        <v>40</v>
      </c>
      <c r="B2343" s="86" t="str">
        <f t="shared" si="11076"/>
        <v>FH - TBD35</v>
      </c>
      <c r="C2343" s="86" t="str">
        <f t="shared" si="11076"/>
        <v>SPP FH - 13077</v>
      </c>
      <c r="D2343" s="2" t="str">
        <f t="shared" si="11076"/>
        <v>FH - TBD35.1</v>
      </c>
      <c r="E2343" s="141" t="str">
        <f t="shared" si="11076"/>
        <v>SPP FH - 13077</v>
      </c>
      <c r="I2343" s="178">
        <v>0</v>
      </c>
      <c r="J2343" s="166">
        <f t="shared" si="10816"/>
        <v>0</v>
      </c>
      <c r="K2343" s="166">
        <f t="shared" ref="K2343:U2343" si="11101">ROUND((J2150+K2150)/2,2)</f>
        <v>0</v>
      </c>
      <c r="L2343" s="166">
        <f t="shared" si="11101"/>
        <v>0</v>
      </c>
      <c r="M2343" s="166">
        <f t="shared" si="11101"/>
        <v>0</v>
      </c>
      <c r="N2343" s="166">
        <f t="shared" si="11101"/>
        <v>0</v>
      </c>
      <c r="O2343" s="166">
        <f t="shared" si="11101"/>
        <v>0</v>
      </c>
      <c r="P2343" s="166">
        <f t="shared" si="11101"/>
        <v>0</v>
      </c>
      <c r="Q2343" s="166">
        <f t="shared" si="11101"/>
        <v>0</v>
      </c>
      <c r="R2343" s="166">
        <f t="shared" si="11101"/>
        <v>0</v>
      </c>
      <c r="S2343" s="166">
        <f t="shared" si="11101"/>
        <v>0</v>
      </c>
      <c r="T2343" s="166">
        <f t="shared" si="11101"/>
        <v>0</v>
      </c>
      <c r="U2343" s="166">
        <f t="shared" si="11101"/>
        <v>0</v>
      </c>
      <c r="V2343" s="198">
        <f t="shared" si="10086"/>
        <v>0</v>
      </c>
      <c r="W2343" s="166">
        <f t="shared" si="10818"/>
        <v>0</v>
      </c>
      <c r="X2343" s="166">
        <f t="shared" ref="X2343:AG2343" si="11102">ROUND((W2150+X2150)/2,2)</f>
        <v>0</v>
      </c>
      <c r="Y2343" s="166">
        <f t="shared" si="11102"/>
        <v>0</v>
      </c>
      <c r="Z2343" s="166">
        <f t="shared" si="11102"/>
        <v>0</v>
      </c>
      <c r="AA2343" s="166">
        <f t="shared" si="11102"/>
        <v>0</v>
      </c>
      <c r="AB2343" s="166">
        <f t="shared" si="11102"/>
        <v>0</v>
      </c>
      <c r="AC2343" s="166">
        <f t="shared" si="11102"/>
        <v>0</v>
      </c>
      <c r="AD2343" s="166">
        <f t="shared" si="11102"/>
        <v>0</v>
      </c>
      <c r="AE2343" s="166">
        <f t="shared" si="11102"/>
        <v>0</v>
      </c>
      <c r="AF2343" s="166">
        <f t="shared" si="11102"/>
        <v>0</v>
      </c>
      <c r="AG2343" s="166">
        <f t="shared" si="11102"/>
        <v>0</v>
      </c>
      <c r="AH2343" s="166">
        <f t="shared" si="10920"/>
        <v>0</v>
      </c>
      <c r="AI2343" s="198">
        <f t="shared" si="10921"/>
        <v>0</v>
      </c>
      <c r="AJ2343" s="166">
        <f t="shared" si="10643"/>
        <v>0</v>
      </c>
      <c r="AK2343" s="166">
        <f t="shared" si="10644"/>
        <v>0</v>
      </c>
      <c r="AL2343" s="166">
        <f t="shared" ref="AL2343:AU2343" si="11103">ROUND((AK2150+AL2150)/2,2)</f>
        <v>0</v>
      </c>
      <c r="AM2343" s="166">
        <f t="shared" si="11103"/>
        <v>0</v>
      </c>
      <c r="AN2343" s="166">
        <f t="shared" si="11103"/>
        <v>0</v>
      </c>
      <c r="AO2343" s="166">
        <f t="shared" si="11103"/>
        <v>0</v>
      </c>
      <c r="AP2343" s="166">
        <f t="shared" si="11103"/>
        <v>0</v>
      </c>
      <c r="AQ2343" s="166">
        <f t="shared" si="11103"/>
        <v>5000</v>
      </c>
      <c r="AR2343" s="166">
        <f t="shared" si="11103"/>
        <v>15000</v>
      </c>
      <c r="AS2343" s="166">
        <f t="shared" si="11103"/>
        <v>25000</v>
      </c>
      <c r="AT2343" s="166">
        <f t="shared" si="11103"/>
        <v>35000</v>
      </c>
      <c r="AU2343" s="166">
        <f t="shared" si="11103"/>
        <v>45000</v>
      </c>
      <c r="AV2343" s="198">
        <f t="shared" si="10093"/>
        <v>125000</v>
      </c>
      <c r="AW2343" s="166">
        <f t="shared" si="11073"/>
        <v>62500</v>
      </c>
      <c r="AX2343" s="166">
        <f t="shared" ref="AX2343:BH2343" si="11104">ROUND((AW2150+AX2150)/2,2)</f>
        <v>125000</v>
      </c>
      <c r="AY2343" s="166">
        <f t="shared" si="11104"/>
        <v>225000</v>
      </c>
      <c r="AZ2343" s="166">
        <f t="shared" si="11104"/>
        <v>325000</v>
      </c>
      <c r="BA2343" s="166">
        <f t="shared" si="11104"/>
        <v>425000</v>
      </c>
      <c r="BB2343" s="166">
        <f t="shared" si="11104"/>
        <v>575000</v>
      </c>
      <c r="BC2343" s="166">
        <f t="shared" si="11104"/>
        <v>775000</v>
      </c>
      <c r="BD2343" s="166">
        <f t="shared" si="11104"/>
        <v>975000</v>
      </c>
      <c r="BE2343" s="166">
        <f t="shared" si="11104"/>
        <v>1115291</v>
      </c>
      <c r="BF2343" s="166">
        <f t="shared" si="11104"/>
        <v>1155582</v>
      </c>
      <c r="BG2343" s="166">
        <f t="shared" si="11104"/>
        <v>1155582</v>
      </c>
      <c r="BH2343" s="166">
        <f t="shared" si="11104"/>
        <v>1155582</v>
      </c>
      <c r="BI2343" s="198">
        <f t="shared" si="11075"/>
        <v>8069537</v>
      </c>
    </row>
    <row r="2344" spans="1:61" ht="15.75" outlineLevel="1" x14ac:dyDescent="0.25">
      <c r="A2344" s="2">
        <f t="shared" si="11076"/>
        <v>41</v>
      </c>
      <c r="B2344" s="86" t="str">
        <f t="shared" si="11076"/>
        <v>FH - TBD36</v>
      </c>
      <c r="C2344" s="86" t="str">
        <f t="shared" si="11076"/>
        <v>SPP FH - 13187</v>
      </c>
      <c r="D2344" s="2" t="str">
        <f t="shared" si="11076"/>
        <v>FH - TBD36.1</v>
      </c>
      <c r="E2344" s="141" t="str">
        <f t="shared" si="11076"/>
        <v>SPP FH - 13187</v>
      </c>
      <c r="I2344" s="178">
        <v>0</v>
      </c>
      <c r="J2344" s="166">
        <f t="shared" si="10816"/>
        <v>0</v>
      </c>
      <c r="K2344" s="166">
        <f t="shared" ref="K2344:U2344" si="11105">ROUND((J2151+K2151)/2,2)</f>
        <v>0</v>
      </c>
      <c r="L2344" s="166">
        <f t="shared" si="11105"/>
        <v>0</v>
      </c>
      <c r="M2344" s="166">
        <f t="shared" si="11105"/>
        <v>0</v>
      </c>
      <c r="N2344" s="166">
        <f t="shared" si="11105"/>
        <v>0</v>
      </c>
      <c r="O2344" s="166">
        <f t="shared" si="11105"/>
        <v>0</v>
      </c>
      <c r="P2344" s="166">
        <f t="shared" si="11105"/>
        <v>0</v>
      </c>
      <c r="Q2344" s="166">
        <f t="shared" si="11105"/>
        <v>0</v>
      </c>
      <c r="R2344" s="166">
        <f t="shared" si="11105"/>
        <v>0</v>
      </c>
      <c r="S2344" s="166">
        <f t="shared" si="11105"/>
        <v>0</v>
      </c>
      <c r="T2344" s="166">
        <f t="shared" si="11105"/>
        <v>0</v>
      </c>
      <c r="U2344" s="166">
        <f t="shared" si="11105"/>
        <v>0</v>
      </c>
      <c r="V2344" s="198">
        <f t="shared" si="10086"/>
        <v>0</v>
      </c>
      <c r="W2344" s="166">
        <f t="shared" si="10818"/>
        <v>0</v>
      </c>
      <c r="X2344" s="166">
        <f t="shared" ref="X2344:AG2344" si="11106">ROUND((W2151+X2151)/2,2)</f>
        <v>0</v>
      </c>
      <c r="Y2344" s="166">
        <f t="shared" si="11106"/>
        <v>0</v>
      </c>
      <c r="Z2344" s="166">
        <f t="shared" si="11106"/>
        <v>0</v>
      </c>
      <c r="AA2344" s="166">
        <f t="shared" si="11106"/>
        <v>0</v>
      </c>
      <c r="AB2344" s="166">
        <f t="shared" si="11106"/>
        <v>0</v>
      </c>
      <c r="AC2344" s="166">
        <f t="shared" si="11106"/>
        <v>0</v>
      </c>
      <c r="AD2344" s="166">
        <f t="shared" si="11106"/>
        <v>0</v>
      </c>
      <c r="AE2344" s="166">
        <f t="shared" si="11106"/>
        <v>0</v>
      </c>
      <c r="AF2344" s="166">
        <f t="shared" si="11106"/>
        <v>0</v>
      </c>
      <c r="AG2344" s="166">
        <f t="shared" si="11106"/>
        <v>0</v>
      </c>
      <c r="AH2344" s="166">
        <f t="shared" si="10920"/>
        <v>0</v>
      </c>
      <c r="AI2344" s="198">
        <f t="shared" si="10921"/>
        <v>0</v>
      </c>
      <c r="AJ2344" s="166">
        <f t="shared" si="10643"/>
        <v>0</v>
      </c>
      <c r="AK2344" s="166">
        <f t="shared" si="10644"/>
        <v>0</v>
      </c>
      <c r="AL2344" s="166">
        <f t="shared" ref="AL2344:AU2344" si="11107">ROUND((AK2151+AL2151)/2,2)</f>
        <v>0</v>
      </c>
      <c r="AM2344" s="166">
        <f t="shared" si="11107"/>
        <v>0</v>
      </c>
      <c r="AN2344" s="166">
        <f t="shared" si="11107"/>
        <v>0</v>
      </c>
      <c r="AO2344" s="166">
        <f t="shared" si="11107"/>
        <v>0</v>
      </c>
      <c r="AP2344" s="166">
        <f t="shared" si="11107"/>
        <v>0</v>
      </c>
      <c r="AQ2344" s="166">
        <f t="shared" si="11107"/>
        <v>5000</v>
      </c>
      <c r="AR2344" s="166">
        <f t="shared" si="11107"/>
        <v>15000</v>
      </c>
      <c r="AS2344" s="166">
        <f t="shared" si="11107"/>
        <v>25000</v>
      </c>
      <c r="AT2344" s="166">
        <f t="shared" si="11107"/>
        <v>35000</v>
      </c>
      <c r="AU2344" s="166">
        <f t="shared" si="11107"/>
        <v>45000</v>
      </c>
      <c r="AV2344" s="198">
        <f t="shared" si="10093"/>
        <v>125000</v>
      </c>
      <c r="AW2344" s="166">
        <f t="shared" si="11073"/>
        <v>65000</v>
      </c>
      <c r="AX2344" s="166">
        <f t="shared" ref="AX2344:BH2344" si="11108">ROUND((AW2151+AX2151)/2,2)</f>
        <v>130000</v>
      </c>
      <c r="AY2344" s="166">
        <f t="shared" si="11108"/>
        <v>255000</v>
      </c>
      <c r="AZ2344" s="166">
        <f t="shared" si="11108"/>
        <v>405000</v>
      </c>
      <c r="BA2344" s="166">
        <f t="shared" si="11108"/>
        <v>555000</v>
      </c>
      <c r="BB2344" s="166">
        <f t="shared" si="11108"/>
        <v>705000</v>
      </c>
      <c r="BC2344" s="166">
        <f t="shared" si="11108"/>
        <v>855000</v>
      </c>
      <c r="BD2344" s="166">
        <f t="shared" si="11108"/>
        <v>1005000</v>
      </c>
      <c r="BE2344" s="166">
        <f t="shared" si="11108"/>
        <v>1180000</v>
      </c>
      <c r="BF2344" s="166">
        <f t="shared" si="11108"/>
        <v>1430000</v>
      </c>
      <c r="BG2344" s="166">
        <f t="shared" si="11108"/>
        <v>1730000</v>
      </c>
      <c r="BH2344" s="166">
        <f t="shared" si="11108"/>
        <v>1880857.5</v>
      </c>
      <c r="BI2344" s="198">
        <f t="shared" si="11075"/>
        <v>10195857.5</v>
      </c>
    </row>
    <row r="2345" spans="1:61" ht="15.75" outlineLevel="1" x14ac:dyDescent="0.25">
      <c r="A2345" s="2">
        <f t="shared" si="11076"/>
        <v>42</v>
      </c>
      <c r="B2345" s="86" t="str">
        <f t="shared" si="11076"/>
        <v>FH - TBD38</v>
      </c>
      <c r="C2345" s="86" t="str">
        <f t="shared" si="11076"/>
        <v>SPP FH - 13230</v>
      </c>
      <c r="D2345" s="2" t="str">
        <f t="shared" si="11076"/>
        <v>FH - TBD38.1</v>
      </c>
      <c r="E2345" s="141" t="str">
        <f t="shared" si="11076"/>
        <v>SPP FH - 13230</v>
      </c>
      <c r="I2345" s="178">
        <v>0</v>
      </c>
      <c r="J2345" s="166">
        <f t="shared" si="10816"/>
        <v>0</v>
      </c>
      <c r="K2345" s="166">
        <f t="shared" ref="K2345:U2345" si="11109">ROUND((J2152+K2152)/2,2)</f>
        <v>0</v>
      </c>
      <c r="L2345" s="166">
        <f t="shared" si="11109"/>
        <v>0</v>
      </c>
      <c r="M2345" s="166">
        <f t="shared" si="11109"/>
        <v>0</v>
      </c>
      <c r="N2345" s="166">
        <f t="shared" si="11109"/>
        <v>0</v>
      </c>
      <c r="O2345" s="166">
        <f t="shared" si="11109"/>
        <v>0</v>
      </c>
      <c r="P2345" s="166">
        <f t="shared" si="11109"/>
        <v>0</v>
      </c>
      <c r="Q2345" s="166">
        <f t="shared" si="11109"/>
        <v>0</v>
      </c>
      <c r="R2345" s="166">
        <f t="shared" si="11109"/>
        <v>0</v>
      </c>
      <c r="S2345" s="166">
        <f t="shared" si="11109"/>
        <v>0</v>
      </c>
      <c r="T2345" s="166">
        <f t="shared" si="11109"/>
        <v>0</v>
      </c>
      <c r="U2345" s="166">
        <f t="shared" si="11109"/>
        <v>0</v>
      </c>
      <c r="V2345" s="198">
        <f t="shared" si="10086"/>
        <v>0</v>
      </c>
      <c r="W2345" s="166">
        <f t="shared" si="10818"/>
        <v>0</v>
      </c>
      <c r="X2345" s="166">
        <f t="shared" ref="X2345:AG2345" si="11110">ROUND((W2152+X2152)/2,2)</f>
        <v>0</v>
      </c>
      <c r="Y2345" s="166">
        <f t="shared" si="11110"/>
        <v>0</v>
      </c>
      <c r="Z2345" s="166">
        <f t="shared" si="11110"/>
        <v>0</v>
      </c>
      <c r="AA2345" s="166">
        <f t="shared" si="11110"/>
        <v>0</v>
      </c>
      <c r="AB2345" s="166">
        <f t="shared" si="11110"/>
        <v>0</v>
      </c>
      <c r="AC2345" s="166">
        <f t="shared" si="11110"/>
        <v>0</v>
      </c>
      <c r="AD2345" s="166">
        <f t="shared" si="11110"/>
        <v>0</v>
      </c>
      <c r="AE2345" s="166">
        <f t="shared" si="11110"/>
        <v>0</v>
      </c>
      <c r="AF2345" s="166">
        <f t="shared" si="11110"/>
        <v>0</v>
      </c>
      <c r="AG2345" s="166">
        <f t="shared" si="11110"/>
        <v>0</v>
      </c>
      <c r="AH2345" s="166">
        <f t="shared" si="10920"/>
        <v>0</v>
      </c>
      <c r="AI2345" s="198">
        <f t="shared" si="10921"/>
        <v>0</v>
      </c>
      <c r="AJ2345" s="166">
        <f t="shared" si="10643"/>
        <v>0</v>
      </c>
      <c r="AK2345" s="166">
        <f t="shared" si="10644"/>
        <v>0</v>
      </c>
      <c r="AL2345" s="166">
        <f t="shared" ref="AL2345:AU2345" si="11111">ROUND((AK2152+AL2152)/2,2)</f>
        <v>0</v>
      </c>
      <c r="AM2345" s="166">
        <f t="shared" si="11111"/>
        <v>0</v>
      </c>
      <c r="AN2345" s="166">
        <f t="shared" si="11111"/>
        <v>0</v>
      </c>
      <c r="AO2345" s="166">
        <f t="shared" si="11111"/>
        <v>0</v>
      </c>
      <c r="AP2345" s="166">
        <f t="shared" si="11111"/>
        <v>0</v>
      </c>
      <c r="AQ2345" s="166">
        <f t="shared" si="11111"/>
        <v>5000</v>
      </c>
      <c r="AR2345" s="166">
        <f t="shared" si="11111"/>
        <v>15000</v>
      </c>
      <c r="AS2345" s="166">
        <f t="shared" si="11111"/>
        <v>25000</v>
      </c>
      <c r="AT2345" s="166">
        <f t="shared" si="11111"/>
        <v>35000</v>
      </c>
      <c r="AU2345" s="166">
        <f t="shared" si="11111"/>
        <v>45000</v>
      </c>
      <c r="AV2345" s="198">
        <f t="shared" si="10093"/>
        <v>125000</v>
      </c>
      <c r="AW2345" s="166">
        <f t="shared" si="11073"/>
        <v>75000</v>
      </c>
      <c r="AX2345" s="166">
        <f t="shared" ref="AX2345:BH2345" si="11112">ROUND((AW2152+AX2152)/2,2)</f>
        <v>125000</v>
      </c>
      <c r="AY2345" s="166">
        <f t="shared" si="11112"/>
        <v>175000</v>
      </c>
      <c r="AZ2345" s="166">
        <f t="shared" si="11112"/>
        <v>225000</v>
      </c>
      <c r="BA2345" s="166">
        <f t="shared" si="11112"/>
        <v>275000</v>
      </c>
      <c r="BB2345" s="166">
        <f t="shared" si="11112"/>
        <v>400000</v>
      </c>
      <c r="BC2345" s="166">
        <f t="shared" si="11112"/>
        <v>550000</v>
      </c>
      <c r="BD2345" s="166">
        <f t="shared" si="11112"/>
        <v>775000</v>
      </c>
      <c r="BE2345" s="166">
        <f t="shared" si="11112"/>
        <v>1075000</v>
      </c>
      <c r="BF2345" s="166">
        <f t="shared" si="11112"/>
        <v>1300000</v>
      </c>
      <c r="BG2345" s="166">
        <f t="shared" si="11112"/>
        <v>1467273</v>
      </c>
      <c r="BH2345" s="166">
        <f t="shared" si="11112"/>
        <v>1534546</v>
      </c>
      <c r="BI2345" s="198">
        <f t="shared" si="11075"/>
        <v>7976819</v>
      </c>
    </row>
    <row r="2346" spans="1:61" ht="15.75" outlineLevel="1" x14ac:dyDescent="0.25">
      <c r="A2346" s="2">
        <f t="shared" si="11076"/>
        <v>43</v>
      </c>
      <c r="B2346" s="86" t="str">
        <f t="shared" si="11076"/>
        <v>FH - TBD39</v>
      </c>
      <c r="C2346" s="86" t="str">
        <f t="shared" si="11076"/>
        <v>SPP FH - 13292</v>
      </c>
      <c r="D2346" s="2" t="str">
        <f t="shared" si="11076"/>
        <v>FH - TBD39.1</v>
      </c>
      <c r="E2346" s="141" t="str">
        <f t="shared" si="11076"/>
        <v>SPP FH - 13292</v>
      </c>
      <c r="I2346" s="178">
        <v>0</v>
      </c>
      <c r="J2346" s="166">
        <f t="shared" si="10816"/>
        <v>0</v>
      </c>
      <c r="K2346" s="166">
        <f t="shared" ref="K2346:U2346" si="11113">ROUND((J2153+K2153)/2,2)</f>
        <v>0</v>
      </c>
      <c r="L2346" s="166">
        <f t="shared" si="11113"/>
        <v>0</v>
      </c>
      <c r="M2346" s="166">
        <f t="shared" si="11113"/>
        <v>0</v>
      </c>
      <c r="N2346" s="166">
        <f t="shared" si="11113"/>
        <v>0</v>
      </c>
      <c r="O2346" s="166">
        <f t="shared" si="11113"/>
        <v>0</v>
      </c>
      <c r="P2346" s="166">
        <f t="shared" si="11113"/>
        <v>0</v>
      </c>
      <c r="Q2346" s="166">
        <f t="shared" si="11113"/>
        <v>0</v>
      </c>
      <c r="R2346" s="166">
        <f t="shared" si="11113"/>
        <v>0</v>
      </c>
      <c r="S2346" s="166">
        <f t="shared" si="11113"/>
        <v>0</v>
      </c>
      <c r="T2346" s="166">
        <f t="shared" si="11113"/>
        <v>0</v>
      </c>
      <c r="U2346" s="166">
        <f t="shared" si="11113"/>
        <v>0</v>
      </c>
      <c r="V2346" s="198">
        <f t="shared" si="10086"/>
        <v>0</v>
      </c>
      <c r="W2346" s="166">
        <f t="shared" si="10818"/>
        <v>0</v>
      </c>
      <c r="X2346" s="166">
        <f t="shared" ref="X2346:AH2346" si="11114">ROUND((W2153+X2153)/2,2)</f>
        <v>0</v>
      </c>
      <c r="Y2346" s="166">
        <f t="shared" si="11114"/>
        <v>0</v>
      </c>
      <c r="Z2346" s="166">
        <f t="shared" si="11114"/>
        <v>0</v>
      </c>
      <c r="AA2346" s="166">
        <f t="shared" si="11114"/>
        <v>0</v>
      </c>
      <c r="AB2346" s="166">
        <f t="shared" si="11114"/>
        <v>0</v>
      </c>
      <c r="AC2346" s="166">
        <f t="shared" si="11114"/>
        <v>0</v>
      </c>
      <c r="AD2346" s="166">
        <f t="shared" si="11114"/>
        <v>0</v>
      </c>
      <c r="AE2346" s="166">
        <f t="shared" si="11114"/>
        <v>0</v>
      </c>
      <c r="AF2346" s="166">
        <f t="shared" si="11114"/>
        <v>0</v>
      </c>
      <c r="AG2346" s="166">
        <f t="shared" si="11114"/>
        <v>0</v>
      </c>
      <c r="AH2346" s="166">
        <f t="shared" si="11114"/>
        <v>0</v>
      </c>
      <c r="AI2346" s="198">
        <f t="shared" si="10089"/>
        <v>0</v>
      </c>
      <c r="AJ2346" s="166">
        <f t="shared" si="10643"/>
        <v>0</v>
      </c>
      <c r="AK2346" s="166">
        <f t="shared" si="10644"/>
        <v>0</v>
      </c>
      <c r="AL2346" s="166">
        <f t="shared" ref="AL2346:AU2346" si="11115">ROUND((AK2153+AL2153)/2,2)</f>
        <v>0</v>
      </c>
      <c r="AM2346" s="166">
        <f t="shared" si="11115"/>
        <v>0</v>
      </c>
      <c r="AN2346" s="166">
        <f t="shared" si="11115"/>
        <v>0</v>
      </c>
      <c r="AO2346" s="166">
        <f t="shared" si="11115"/>
        <v>0</v>
      </c>
      <c r="AP2346" s="166">
        <f t="shared" si="11115"/>
        <v>0</v>
      </c>
      <c r="AQ2346" s="166">
        <f t="shared" si="11115"/>
        <v>5000</v>
      </c>
      <c r="AR2346" s="166">
        <f t="shared" si="11115"/>
        <v>15000</v>
      </c>
      <c r="AS2346" s="166">
        <f t="shared" si="11115"/>
        <v>25000</v>
      </c>
      <c r="AT2346" s="166">
        <f t="shared" si="11115"/>
        <v>35000</v>
      </c>
      <c r="AU2346" s="166">
        <f t="shared" si="11115"/>
        <v>45000</v>
      </c>
      <c r="AV2346" s="198">
        <f t="shared" si="10093"/>
        <v>125000</v>
      </c>
      <c r="AW2346" s="166">
        <f t="shared" si="11073"/>
        <v>95000</v>
      </c>
      <c r="AX2346" s="166">
        <f t="shared" ref="AX2346:BH2346" si="11116">ROUND((AW2153+AX2153)/2,2)</f>
        <v>155000</v>
      </c>
      <c r="AY2346" s="166">
        <f t="shared" si="11116"/>
        <v>170000</v>
      </c>
      <c r="AZ2346" s="166">
        <f t="shared" si="11116"/>
        <v>170000</v>
      </c>
      <c r="BA2346" s="166">
        <f t="shared" si="11116"/>
        <v>170000</v>
      </c>
      <c r="BB2346" s="166">
        <f t="shared" si="11116"/>
        <v>170000</v>
      </c>
      <c r="BC2346" s="166">
        <f t="shared" si="11116"/>
        <v>169842.75</v>
      </c>
      <c r="BD2346" s="166">
        <f t="shared" si="11116"/>
        <v>169528.25</v>
      </c>
      <c r="BE2346" s="166">
        <f t="shared" si="11116"/>
        <v>169213.74</v>
      </c>
      <c r="BF2346" s="166">
        <f t="shared" si="11116"/>
        <v>168899.24</v>
      </c>
      <c r="BG2346" s="166">
        <f t="shared" si="11116"/>
        <v>168584.74</v>
      </c>
      <c r="BH2346" s="166">
        <f t="shared" si="11116"/>
        <v>168270.23</v>
      </c>
      <c r="BI2346" s="198">
        <f t="shared" si="11075"/>
        <v>1944338.95</v>
      </c>
    </row>
    <row r="2347" spans="1:61" ht="15.75" outlineLevel="1" x14ac:dyDescent="0.25">
      <c r="A2347" s="2">
        <f t="shared" ref="A2347:E2356" si="11117">A2154</f>
        <v>44</v>
      </c>
      <c r="B2347" s="86" t="str">
        <f t="shared" si="11117"/>
        <v>FH - TBD40</v>
      </c>
      <c r="C2347" s="86" t="str">
        <f t="shared" si="11117"/>
        <v>SPP FH - 13299</v>
      </c>
      <c r="D2347" s="2" t="str">
        <f t="shared" si="11117"/>
        <v>FH - TBD40.1</v>
      </c>
      <c r="E2347" s="141" t="str">
        <f t="shared" si="11117"/>
        <v>SPP FH - 13299</v>
      </c>
      <c r="I2347" s="178">
        <v>0</v>
      </c>
      <c r="J2347" s="166">
        <f t="shared" si="10816"/>
        <v>0</v>
      </c>
      <c r="K2347" s="166">
        <f t="shared" ref="K2347:U2347" si="11118">ROUND((J2154+K2154)/2,2)</f>
        <v>0</v>
      </c>
      <c r="L2347" s="166">
        <f t="shared" si="11118"/>
        <v>0</v>
      </c>
      <c r="M2347" s="166">
        <f t="shared" si="11118"/>
        <v>0</v>
      </c>
      <c r="N2347" s="166">
        <f t="shared" si="11118"/>
        <v>0</v>
      </c>
      <c r="O2347" s="166">
        <f t="shared" si="11118"/>
        <v>0</v>
      </c>
      <c r="P2347" s="166">
        <f t="shared" si="11118"/>
        <v>0</v>
      </c>
      <c r="Q2347" s="166">
        <f t="shared" si="11118"/>
        <v>0</v>
      </c>
      <c r="R2347" s="166">
        <f t="shared" si="11118"/>
        <v>0</v>
      </c>
      <c r="S2347" s="166">
        <f t="shared" si="11118"/>
        <v>0</v>
      </c>
      <c r="T2347" s="166">
        <f t="shared" si="11118"/>
        <v>0</v>
      </c>
      <c r="U2347" s="166">
        <f t="shared" si="11118"/>
        <v>0</v>
      </c>
      <c r="V2347" s="198">
        <f t="shared" si="10086"/>
        <v>0</v>
      </c>
      <c r="W2347" s="166">
        <f t="shared" si="10818"/>
        <v>0</v>
      </c>
      <c r="X2347" s="166">
        <f t="shared" ref="X2347:AH2347" si="11119">ROUND((W2154+X2154)/2,2)</f>
        <v>0</v>
      </c>
      <c r="Y2347" s="166">
        <f t="shared" si="11119"/>
        <v>0</v>
      </c>
      <c r="Z2347" s="166">
        <f t="shared" si="11119"/>
        <v>0</v>
      </c>
      <c r="AA2347" s="166">
        <f t="shared" si="11119"/>
        <v>0</v>
      </c>
      <c r="AB2347" s="166">
        <f t="shared" si="11119"/>
        <v>0</v>
      </c>
      <c r="AC2347" s="166">
        <f t="shared" si="11119"/>
        <v>0</v>
      </c>
      <c r="AD2347" s="166">
        <f t="shared" si="11119"/>
        <v>0</v>
      </c>
      <c r="AE2347" s="166">
        <f t="shared" si="11119"/>
        <v>0</v>
      </c>
      <c r="AF2347" s="166">
        <f t="shared" si="11119"/>
        <v>0</v>
      </c>
      <c r="AG2347" s="166">
        <f t="shared" si="11119"/>
        <v>0</v>
      </c>
      <c r="AH2347" s="166">
        <f t="shared" si="11119"/>
        <v>0</v>
      </c>
      <c r="AI2347" s="198">
        <f t="shared" si="10089"/>
        <v>0</v>
      </c>
      <c r="AJ2347" s="166">
        <f t="shared" si="10643"/>
        <v>0</v>
      </c>
      <c r="AK2347" s="166">
        <f t="shared" si="10644"/>
        <v>0</v>
      </c>
      <c r="AL2347" s="166">
        <f t="shared" ref="AL2347:AU2347" si="11120">ROUND((AK2154+AL2154)/2,2)</f>
        <v>0</v>
      </c>
      <c r="AM2347" s="166">
        <f t="shared" si="11120"/>
        <v>0</v>
      </c>
      <c r="AN2347" s="166">
        <f t="shared" si="11120"/>
        <v>0</v>
      </c>
      <c r="AO2347" s="166">
        <f t="shared" si="11120"/>
        <v>0</v>
      </c>
      <c r="AP2347" s="166">
        <f t="shared" si="11120"/>
        <v>0</v>
      </c>
      <c r="AQ2347" s="166">
        <f t="shared" si="11120"/>
        <v>5000</v>
      </c>
      <c r="AR2347" s="166">
        <f t="shared" si="11120"/>
        <v>15000</v>
      </c>
      <c r="AS2347" s="166">
        <f t="shared" si="11120"/>
        <v>25000</v>
      </c>
      <c r="AT2347" s="166">
        <f t="shared" si="11120"/>
        <v>35000</v>
      </c>
      <c r="AU2347" s="166">
        <f t="shared" si="11120"/>
        <v>45000</v>
      </c>
      <c r="AV2347" s="198">
        <f t="shared" si="10093"/>
        <v>125000</v>
      </c>
      <c r="AW2347" s="166">
        <f t="shared" si="11073"/>
        <v>150000</v>
      </c>
      <c r="AX2347" s="166">
        <f t="shared" ref="AX2347:BH2347" si="11121">ROUND((AW2154+AX2154)/2,2)</f>
        <v>350000</v>
      </c>
      <c r="AY2347" s="166">
        <f t="shared" si="11121"/>
        <v>550000</v>
      </c>
      <c r="AZ2347" s="166">
        <f t="shared" si="11121"/>
        <v>750000</v>
      </c>
      <c r="BA2347" s="166">
        <f t="shared" si="11121"/>
        <v>950000</v>
      </c>
      <c r="BB2347" s="166">
        <f t="shared" si="11121"/>
        <v>1150000</v>
      </c>
      <c r="BC2347" s="166">
        <f t="shared" si="11121"/>
        <v>1400000</v>
      </c>
      <c r="BD2347" s="166">
        <f t="shared" si="11121"/>
        <v>1725000</v>
      </c>
      <c r="BE2347" s="166">
        <f t="shared" si="11121"/>
        <v>2025000</v>
      </c>
      <c r="BF2347" s="166">
        <f t="shared" si="11121"/>
        <v>2190000</v>
      </c>
      <c r="BG2347" s="166">
        <f t="shared" si="11121"/>
        <v>2246599.5</v>
      </c>
      <c r="BH2347" s="166">
        <f t="shared" si="11121"/>
        <v>2263199</v>
      </c>
      <c r="BI2347" s="198">
        <f t="shared" si="11075"/>
        <v>15749798.5</v>
      </c>
    </row>
    <row r="2348" spans="1:61" ht="15.75" outlineLevel="1" x14ac:dyDescent="0.25">
      <c r="A2348" s="2">
        <f t="shared" si="11117"/>
        <v>45</v>
      </c>
      <c r="B2348" s="86" t="str">
        <f t="shared" si="11117"/>
        <v>FH - TBD42</v>
      </c>
      <c r="C2348" s="86" t="str">
        <f t="shared" si="11117"/>
        <v>SPP FH - 13687</v>
      </c>
      <c r="D2348" s="2" t="str">
        <f t="shared" si="11117"/>
        <v>FH - TBD42.1</v>
      </c>
      <c r="E2348" s="141" t="str">
        <f t="shared" si="11117"/>
        <v>SPP FH - 13687</v>
      </c>
      <c r="I2348" s="178">
        <v>0</v>
      </c>
      <c r="J2348" s="166">
        <f t="shared" si="10816"/>
        <v>0</v>
      </c>
      <c r="K2348" s="166">
        <f t="shared" ref="K2348:U2348" si="11122">ROUND((J2155+K2155)/2,2)</f>
        <v>0</v>
      </c>
      <c r="L2348" s="166">
        <f t="shared" si="11122"/>
        <v>0</v>
      </c>
      <c r="M2348" s="166">
        <f t="shared" si="11122"/>
        <v>0</v>
      </c>
      <c r="N2348" s="166">
        <f t="shared" si="11122"/>
        <v>0</v>
      </c>
      <c r="O2348" s="166">
        <f t="shared" si="11122"/>
        <v>0</v>
      </c>
      <c r="P2348" s="166">
        <f t="shared" si="11122"/>
        <v>0</v>
      </c>
      <c r="Q2348" s="166">
        <f t="shared" si="11122"/>
        <v>0</v>
      </c>
      <c r="R2348" s="166">
        <f t="shared" si="11122"/>
        <v>0</v>
      </c>
      <c r="S2348" s="166">
        <f t="shared" si="11122"/>
        <v>0</v>
      </c>
      <c r="T2348" s="166">
        <f t="shared" si="11122"/>
        <v>0</v>
      </c>
      <c r="U2348" s="166">
        <f t="shared" si="11122"/>
        <v>0</v>
      </c>
      <c r="V2348" s="198">
        <f t="shared" si="10086"/>
        <v>0</v>
      </c>
      <c r="W2348" s="166">
        <f t="shared" si="10818"/>
        <v>0</v>
      </c>
      <c r="X2348" s="166">
        <f t="shared" ref="X2348:AH2348" si="11123">ROUND((W2155+X2155)/2,2)</f>
        <v>0</v>
      </c>
      <c r="Y2348" s="166">
        <f t="shared" si="11123"/>
        <v>0</v>
      </c>
      <c r="Z2348" s="166">
        <f t="shared" si="11123"/>
        <v>0</v>
      </c>
      <c r="AA2348" s="166">
        <f t="shared" si="11123"/>
        <v>0</v>
      </c>
      <c r="AB2348" s="166">
        <f t="shared" si="11123"/>
        <v>0</v>
      </c>
      <c r="AC2348" s="166">
        <f t="shared" si="11123"/>
        <v>0</v>
      </c>
      <c r="AD2348" s="166">
        <f t="shared" si="11123"/>
        <v>0</v>
      </c>
      <c r="AE2348" s="166">
        <f t="shared" si="11123"/>
        <v>0</v>
      </c>
      <c r="AF2348" s="166">
        <f t="shared" si="11123"/>
        <v>0</v>
      </c>
      <c r="AG2348" s="166">
        <f t="shared" si="11123"/>
        <v>0</v>
      </c>
      <c r="AH2348" s="166">
        <f t="shared" si="11123"/>
        <v>0</v>
      </c>
      <c r="AI2348" s="198">
        <f t="shared" si="10089"/>
        <v>0</v>
      </c>
      <c r="AJ2348" s="166">
        <f t="shared" si="10643"/>
        <v>0</v>
      </c>
      <c r="AK2348" s="166">
        <f t="shared" si="10644"/>
        <v>0</v>
      </c>
      <c r="AL2348" s="166">
        <f t="shared" ref="AL2348:AU2348" si="11124">ROUND((AK2155+AL2155)/2,2)</f>
        <v>0</v>
      </c>
      <c r="AM2348" s="166">
        <f t="shared" si="11124"/>
        <v>0</v>
      </c>
      <c r="AN2348" s="166">
        <f t="shared" si="11124"/>
        <v>0</v>
      </c>
      <c r="AO2348" s="166">
        <f t="shared" si="11124"/>
        <v>0</v>
      </c>
      <c r="AP2348" s="166">
        <f t="shared" si="11124"/>
        <v>0</v>
      </c>
      <c r="AQ2348" s="166">
        <f t="shared" si="11124"/>
        <v>5000</v>
      </c>
      <c r="AR2348" s="166">
        <f t="shared" si="11124"/>
        <v>15000</v>
      </c>
      <c r="AS2348" s="166">
        <f t="shared" si="11124"/>
        <v>25000</v>
      </c>
      <c r="AT2348" s="166">
        <f t="shared" si="11124"/>
        <v>35000</v>
      </c>
      <c r="AU2348" s="166">
        <f t="shared" si="11124"/>
        <v>45000</v>
      </c>
      <c r="AV2348" s="198">
        <f t="shared" si="10093"/>
        <v>125000</v>
      </c>
      <c r="AW2348" s="166">
        <f t="shared" si="11073"/>
        <v>150000</v>
      </c>
      <c r="AX2348" s="166">
        <f t="shared" ref="AX2348:BH2348" si="11125">ROUND((AW2155+AX2155)/2,2)</f>
        <v>375000</v>
      </c>
      <c r="AY2348" s="166">
        <f t="shared" si="11125"/>
        <v>625000</v>
      </c>
      <c r="AZ2348" s="166">
        <f t="shared" si="11125"/>
        <v>875000</v>
      </c>
      <c r="BA2348" s="166">
        <f t="shared" si="11125"/>
        <v>1125000</v>
      </c>
      <c r="BB2348" s="166">
        <f t="shared" si="11125"/>
        <v>1375000</v>
      </c>
      <c r="BC2348" s="166">
        <f t="shared" si="11125"/>
        <v>1625000</v>
      </c>
      <c r="BD2348" s="166">
        <f t="shared" si="11125"/>
        <v>1875000</v>
      </c>
      <c r="BE2348" s="166">
        <f t="shared" si="11125"/>
        <v>2134182.5</v>
      </c>
      <c r="BF2348" s="166">
        <f t="shared" si="11125"/>
        <v>2268365</v>
      </c>
      <c r="BG2348" s="166">
        <f t="shared" si="11125"/>
        <v>2268365</v>
      </c>
      <c r="BH2348" s="166">
        <f t="shared" si="11125"/>
        <v>2268365</v>
      </c>
      <c r="BI2348" s="198">
        <f t="shared" si="11075"/>
        <v>16964277.5</v>
      </c>
    </row>
    <row r="2349" spans="1:61" ht="15.75" outlineLevel="1" x14ac:dyDescent="0.25">
      <c r="A2349" s="2">
        <f t="shared" si="11117"/>
        <v>46</v>
      </c>
      <c r="B2349" s="86" t="str">
        <f t="shared" si="11117"/>
        <v>FH - TBD43</v>
      </c>
      <c r="C2349" s="86" t="str">
        <f t="shared" si="11117"/>
        <v>SPP FH - 13040</v>
      </c>
      <c r="D2349" s="2" t="str">
        <f t="shared" si="11117"/>
        <v>FH - TBD43.1</v>
      </c>
      <c r="E2349" s="141" t="str">
        <f t="shared" si="11117"/>
        <v>SPP FH - 13040</v>
      </c>
      <c r="I2349" s="178">
        <v>0</v>
      </c>
      <c r="J2349" s="166">
        <f t="shared" si="10816"/>
        <v>0</v>
      </c>
      <c r="K2349" s="166">
        <f t="shared" ref="K2349:U2349" si="11126">ROUND((J2156+K2156)/2,2)</f>
        <v>0</v>
      </c>
      <c r="L2349" s="166">
        <f t="shared" si="11126"/>
        <v>0</v>
      </c>
      <c r="M2349" s="166">
        <f t="shared" si="11126"/>
        <v>0</v>
      </c>
      <c r="N2349" s="166">
        <f t="shared" si="11126"/>
        <v>0</v>
      </c>
      <c r="O2349" s="166">
        <f t="shared" si="11126"/>
        <v>0</v>
      </c>
      <c r="P2349" s="166">
        <f t="shared" si="11126"/>
        <v>0</v>
      </c>
      <c r="Q2349" s="166">
        <f t="shared" si="11126"/>
        <v>0</v>
      </c>
      <c r="R2349" s="166">
        <f t="shared" si="11126"/>
        <v>0</v>
      </c>
      <c r="S2349" s="166">
        <f t="shared" si="11126"/>
        <v>0</v>
      </c>
      <c r="T2349" s="166">
        <f t="shared" si="11126"/>
        <v>0</v>
      </c>
      <c r="U2349" s="166">
        <f t="shared" si="11126"/>
        <v>0</v>
      </c>
      <c r="V2349" s="198">
        <f t="shared" si="10086"/>
        <v>0</v>
      </c>
      <c r="W2349" s="166">
        <f t="shared" si="10818"/>
        <v>0</v>
      </c>
      <c r="X2349" s="166">
        <f t="shared" ref="X2349:AH2349" si="11127">ROUND((W2156+X2156)/2,2)</f>
        <v>0</v>
      </c>
      <c r="Y2349" s="166">
        <f t="shared" si="11127"/>
        <v>0</v>
      </c>
      <c r="Z2349" s="166">
        <f t="shared" si="11127"/>
        <v>0</v>
      </c>
      <c r="AA2349" s="166">
        <f t="shared" si="11127"/>
        <v>0</v>
      </c>
      <c r="AB2349" s="166">
        <f t="shared" si="11127"/>
        <v>0</v>
      </c>
      <c r="AC2349" s="166">
        <f t="shared" si="11127"/>
        <v>0</v>
      </c>
      <c r="AD2349" s="166">
        <f t="shared" si="11127"/>
        <v>0</v>
      </c>
      <c r="AE2349" s="166">
        <f t="shared" si="11127"/>
        <v>0</v>
      </c>
      <c r="AF2349" s="166">
        <f t="shared" si="11127"/>
        <v>0</v>
      </c>
      <c r="AG2349" s="166">
        <f t="shared" si="11127"/>
        <v>0</v>
      </c>
      <c r="AH2349" s="166">
        <f t="shared" si="11127"/>
        <v>0</v>
      </c>
      <c r="AI2349" s="198">
        <f t="shared" si="10089"/>
        <v>0</v>
      </c>
      <c r="AJ2349" s="166">
        <f t="shared" si="10643"/>
        <v>0</v>
      </c>
      <c r="AK2349" s="166">
        <f t="shared" si="10644"/>
        <v>0</v>
      </c>
      <c r="AL2349" s="166">
        <f t="shared" ref="AL2349:AU2349" si="11128">ROUND((AK2156+AL2156)/2,2)</f>
        <v>0</v>
      </c>
      <c r="AM2349" s="166">
        <f t="shared" si="11128"/>
        <v>0</v>
      </c>
      <c r="AN2349" s="166">
        <f t="shared" si="11128"/>
        <v>0</v>
      </c>
      <c r="AO2349" s="166">
        <f t="shared" si="11128"/>
        <v>0</v>
      </c>
      <c r="AP2349" s="166">
        <f t="shared" si="11128"/>
        <v>0</v>
      </c>
      <c r="AQ2349" s="166">
        <f t="shared" si="11128"/>
        <v>5000</v>
      </c>
      <c r="AR2349" s="166">
        <f t="shared" si="11128"/>
        <v>15000</v>
      </c>
      <c r="AS2349" s="166">
        <f t="shared" si="11128"/>
        <v>25000</v>
      </c>
      <c r="AT2349" s="166">
        <f t="shared" si="11128"/>
        <v>35000</v>
      </c>
      <c r="AU2349" s="166">
        <f t="shared" si="11128"/>
        <v>45000</v>
      </c>
      <c r="AV2349" s="198">
        <f t="shared" si="10093"/>
        <v>125000</v>
      </c>
      <c r="AW2349" s="166">
        <f t="shared" si="11073"/>
        <v>125000</v>
      </c>
      <c r="AX2349" s="166">
        <f t="shared" ref="AX2349:BH2349" si="11129">ROUND((AW2156+AX2156)/2,2)</f>
        <v>300000</v>
      </c>
      <c r="AY2349" s="166">
        <f t="shared" si="11129"/>
        <v>500000</v>
      </c>
      <c r="AZ2349" s="166">
        <f t="shared" si="11129"/>
        <v>725000</v>
      </c>
      <c r="BA2349" s="166">
        <f t="shared" si="11129"/>
        <v>975000</v>
      </c>
      <c r="BB2349" s="166">
        <f t="shared" si="11129"/>
        <v>1225000</v>
      </c>
      <c r="BC2349" s="166">
        <f t="shared" si="11129"/>
        <v>1475000</v>
      </c>
      <c r="BD2349" s="166">
        <f t="shared" si="11129"/>
        <v>1725000</v>
      </c>
      <c r="BE2349" s="166">
        <f t="shared" si="11129"/>
        <v>1975000</v>
      </c>
      <c r="BF2349" s="166">
        <f t="shared" si="11129"/>
        <v>2201416</v>
      </c>
      <c r="BG2349" s="166">
        <f t="shared" si="11129"/>
        <v>2302832</v>
      </c>
      <c r="BH2349" s="166">
        <f t="shared" si="11129"/>
        <v>2302832</v>
      </c>
      <c r="BI2349" s="198">
        <f t="shared" si="11075"/>
        <v>15832080</v>
      </c>
    </row>
    <row r="2350" spans="1:61" ht="15.75" outlineLevel="1" x14ac:dyDescent="0.25">
      <c r="A2350" s="2">
        <f t="shared" si="11117"/>
        <v>47</v>
      </c>
      <c r="B2350" s="86" t="str">
        <f t="shared" si="11117"/>
        <v>TBD</v>
      </c>
      <c r="C2350" s="86" t="str">
        <f t="shared" si="11117"/>
        <v>RIVA License Purchase</v>
      </c>
      <c r="D2350" s="2" t="str">
        <f t="shared" si="11117"/>
        <v>TBD</v>
      </c>
      <c r="E2350" s="141" t="str">
        <f t="shared" si="11117"/>
        <v>RIVA License Purchase</v>
      </c>
      <c r="I2350" s="178">
        <v>0</v>
      </c>
      <c r="J2350" s="166">
        <f t="shared" si="10816"/>
        <v>0</v>
      </c>
      <c r="K2350" s="166">
        <f t="shared" ref="K2350:U2350" si="11130">ROUND((J2157+K2157)/2,2)</f>
        <v>0</v>
      </c>
      <c r="L2350" s="166">
        <f t="shared" si="11130"/>
        <v>0</v>
      </c>
      <c r="M2350" s="166">
        <f t="shared" si="11130"/>
        <v>0</v>
      </c>
      <c r="N2350" s="166">
        <f t="shared" si="11130"/>
        <v>0</v>
      </c>
      <c r="O2350" s="166">
        <f t="shared" si="11130"/>
        <v>0</v>
      </c>
      <c r="P2350" s="166">
        <f t="shared" si="11130"/>
        <v>0</v>
      </c>
      <c r="Q2350" s="166">
        <f t="shared" si="11130"/>
        <v>0</v>
      </c>
      <c r="R2350" s="166">
        <f t="shared" si="11130"/>
        <v>0</v>
      </c>
      <c r="S2350" s="166">
        <f t="shared" si="11130"/>
        <v>0</v>
      </c>
      <c r="T2350" s="166">
        <f t="shared" si="11130"/>
        <v>0</v>
      </c>
      <c r="U2350" s="166">
        <f t="shared" si="11130"/>
        <v>0</v>
      </c>
      <c r="V2350" s="198">
        <f t="shared" si="10086"/>
        <v>0</v>
      </c>
      <c r="W2350" s="166">
        <f t="shared" si="10818"/>
        <v>0</v>
      </c>
      <c r="X2350" s="166">
        <f t="shared" ref="X2350:AH2350" si="11131">ROUND((W2157+X2157)/2,2)</f>
        <v>0</v>
      </c>
      <c r="Y2350" s="166">
        <f t="shared" si="11131"/>
        <v>0</v>
      </c>
      <c r="Z2350" s="166">
        <f t="shared" si="11131"/>
        <v>0</v>
      </c>
      <c r="AA2350" s="166">
        <f t="shared" si="11131"/>
        <v>0</v>
      </c>
      <c r="AB2350" s="166">
        <f t="shared" si="11131"/>
        <v>0</v>
      </c>
      <c r="AC2350" s="166">
        <f t="shared" si="11131"/>
        <v>0</v>
      </c>
      <c r="AD2350" s="166">
        <f t="shared" si="11131"/>
        <v>0</v>
      </c>
      <c r="AE2350" s="166">
        <f t="shared" si="11131"/>
        <v>0</v>
      </c>
      <c r="AF2350" s="166">
        <f t="shared" si="11131"/>
        <v>0</v>
      </c>
      <c r="AG2350" s="166">
        <f t="shared" si="11131"/>
        <v>0</v>
      </c>
      <c r="AH2350" s="166">
        <f t="shared" si="11131"/>
        <v>0</v>
      </c>
      <c r="AI2350" s="198">
        <f t="shared" si="10089"/>
        <v>0</v>
      </c>
      <c r="AJ2350" s="166">
        <f t="shared" si="10643"/>
        <v>0</v>
      </c>
      <c r="AK2350" s="166">
        <f t="shared" si="10644"/>
        <v>0</v>
      </c>
      <c r="AL2350" s="166">
        <f t="shared" ref="AL2350:AU2350" si="11132">ROUND((AK2157+AL2157)/2,2)</f>
        <v>0</v>
      </c>
      <c r="AM2350" s="166">
        <f t="shared" si="11132"/>
        <v>0</v>
      </c>
      <c r="AN2350" s="166">
        <f t="shared" si="11132"/>
        <v>0</v>
      </c>
      <c r="AO2350" s="166">
        <f t="shared" si="11132"/>
        <v>0</v>
      </c>
      <c r="AP2350" s="166">
        <f t="shared" si="11132"/>
        <v>0</v>
      </c>
      <c r="AQ2350" s="166">
        <f t="shared" si="11132"/>
        <v>0</v>
      </c>
      <c r="AR2350" s="166">
        <f t="shared" si="11132"/>
        <v>0</v>
      </c>
      <c r="AS2350" s="166">
        <f t="shared" si="11132"/>
        <v>2500000</v>
      </c>
      <c r="AT2350" s="166">
        <f t="shared" si="11132"/>
        <v>4992291.67</v>
      </c>
      <c r="AU2350" s="166">
        <f t="shared" si="11132"/>
        <v>4976875</v>
      </c>
      <c r="AV2350" s="198">
        <f t="shared" si="10093"/>
        <v>12469166.67</v>
      </c>
      <c r="AW2350" s="166">
        <f t="shared" si="11073"/>
        <v>4961458.33</v>
      </c>
      <c r="AX2350" s="166">
        <f t="shared" ref="AX2350:BH2350" si="11133">ROUND((AW2157+AX2157)/2,2)</f>
        <v>4946041.66</v>
      </c>
      <c r="AY2350" s="166">
        <f t="shared" si="11133"/>
        <v>4930624.99</v>
      </c>
      <c r="AZ2350" s="166">
        <f t="shared" si="11133"/>
        <v>4915208.32</v>
      </c>
      <c r="BA2350" s="166">
        <f t="shared" si="11133"/>
        <v>4899791.6500000004</v>
      </c>
      <c r="BB2350" s="166">
        <f t="shared" si="11133"/>
        <v>4884374.9800000004</v>
      </c>
      <c r="BC2350" s="166">
        <f t="shared" si="11133"/>
        <v>4868958.3099999996</v>
      </c>
      <c r="BD2350" s="166">
        <f t="shared" si="11133"/>
        <v>4853541.6399999997</v>
      </c>
      <c r="BE2350" s="166">
        <f t="shared" si="11133"/>
        <v>4838124.97</v>
      </c>
      <c r="BF2350" s="166">
        <f t="shared" si="11133"/>
        <v>4822708.3</v>
      </c>
      <c r="BG2350" s="166">
        <f t="shared" si="11133"/>
        <v>4807291.63</v>
      </c>
      <c r="BH2350" s="166">
        <f t="shared" si="11133"/>
        <v>4791874.96</v>
      </c>
      <c r="BI2350" s="198">
        <f t="shared" si="11075"/>
        <v>58519999.740000002</v>
      </c>
    </row>
    <row r="2351" spans="1:61" ht="15.75" outlineLevel="1" x14ac:dyDescent="0.25">
      <c r="A2351" s="2">
        <f t="shared" si="11117"/>
        <v>48</v>
      </c>
      <c r="B2351" s="86" t="str">
        <f t="shared" si="11117"/>
        <v>FH - TBD42</v>
      </c>
      <c r="C2351" s="86" t="str">
        <f t="shared" si="11117"/>
        <v>SPP FH - 13311</v>
      </c>
      <c r="D2351" s="2" t="str">
        <f t="shared" si="11117"/>
        <v>FH - TBD42.1</v>
      </c>
      <c r="E2351" s="141" t="str">
        <f t="shared" si="11117"/>
        <v>SPP FH - 13311</v>
      </c>
      <c r="I2351" s="178">
        <v>0</v>
      </c>
      <c r="J2351" s="166">
        <f t="shared" si="10816"/>
        <v>0</v>
      </c>
      <c r="K2351" s="166">
        <f t="shared" ref="K2351:U2351" si="11134">ROUND((J2158+K2158)/2,2)</f>
        <v>0</v>
      </c>
      <c r="L2351" s="166">
        <f t="shared" si="11134"/>
        <v>0</v>
      </c>
      <c r="M2351" s="166">
        <f t="shared" si="11134"/>
        <v>0</v>
      </c>
      <c r="N2351" s="166">
        <f t="shared" si="11134"/>
        <v>0</v>
      </c>
      <c r="O2351" s="166">
        <f t="shared" si="11134"/>
        <v>0</v>
      </c>
      <c r="P2351" s="166">
        <f t="shared" si="11134"/>
        <v>0</v>
      </c>
      <c r="Q2351" s="166">
        <f t="shared" si="11134"/>
        <v>0</v>
      </c>
      <c r="R2351" s="166">
        <f t="shared" si="11134"/>
        <v>0</v>
      </c>
      <c r="S2351" s="166">
        <f t="shared" si="11134"/>
        <v>0</v>
      </c>
      <c r="T2351" s="166">
        <f t="shared" si="11134"/>
        <v>0</v>
      </c>
      <c r="U2351" s="166">
        <f t="shared" si="11134"/>
        <v>0</v>
      </c>
      <c r="V2351" s="198">
        <f t="shared" si="10086"/>
        <v>0</v>
      </c>
      <c r="W2351" s="166">
        <f t="shared" si="10818"/>
        <v>0</v>
      </c>
      <c r="X2351" s="166">
        <f t="shared" ref="X2351:AH2351" si="11135">ROUND((W2158+X2158)/2,2)</f>
        <v>0</v>
      </c>
      <c r="Y2351" s="166">
        <f t="shared" si="11135"/>
        <v>0</v>
      </c>
      <c r="Z2351" s="166">
        <f t="shared" si="11135"/>
        <v>0</v>
      </c>
      <c r="AA2351" s="166">
        <f t="shared" si="11135"/>
        <v>0</v>
      </c>
      <c r="AB2351" s="166">
        <f t="shared" si="11135"/>
        <v>0</v>
      </c>
      <c r="AC2351" s="166">
        <f t="shared" si="11135"/>
        <v>0</v>
      </c>
      <c r="AD2351" s="166">
        <f t="shared" si="11135"/>
        <v>0</v>
      </c>
      <c r="AE2351" s="166">
        <f t="shared" si="11135"/>
        <v>0</v>
      </c>
      <c r="AF2351" s="166">
        <f t="shared" si="11135"/>
        <v>0</v>
      </c>
      <c r="AG2351" s="166">
        <f t="shared" si="11135"/>
        <v>0</v>
      </c>
      <c r="AH2351" s="166">
        <f t="shared" si="11135"/>
        <v>0</v>
      </c>
      <c r="AI2351" s="198">
        <f t="shared" si="10089"/>
        <v>0</v>
      </c>
      <c r="AJ2351" s="166">
        <f t="shared" si="10643"/>
        <v>0</v>
      </c>
      <c r="AK2351" s="166">
        <f t="shared" si="10644"/>
        <v>0</v>
      </c>
      <c r="AL2351" s="166">
        <f t="shared" ref="AL2351:AU2351" si="11136">ROUND((AK2158+AL2158)/2,2)</f>
        <v>0</v>
      </c>
      <c r="AM2351" s="166">
        <f t="shared" si="11136"/>
        <v>0</v>
      </c>
      <c r="AN2351" s="166">
        <f t="shared" si="11136"/>
        <v>0</v>
      </c>
      <c r="AO2351" s="166">
        <f t="shared" si="11136"/>
        <v>0</v>
      </c>
      <c r="AP2351" s="166">
        <f t="shared" si="11136"/>
        <v>0</v>
      </c>
      <c r="AQ2351" s="166">
        <f t="shared" si="11136"/>
        <v>0</v>
      </c>
      <c r="AR2351" s="166">
        <f t="shared" si="11136"/>
        <v>0</v>
      </c>
      <c r="AS2351" s="166">
        <f t="shared" si="11136"/>
        <v>0</v>
      </c>
      <c r="AT2351" s="166">
        <f t="shared" si="11136"/>
        <v>0</v>
      </c>
      <c r="AU2351" s="166">
        <f t="shared" si="11136"/>
        <v>0</v>
      </c>
      <c r="AV2351" s="198">
        <f t="shared" si="10093"/>
        <v>0</v>
      </c>
      <c r="AW2351" s="166">
        <f t="shared" si="11073"/>
        <v>10000</v>
      </c>
      <c r="AX2351" s="166">
        <f t="shared" ref="AX2351:BH2351" si="11137">ROUND((AW2158+AX2158)/2,2)</f>
        <v>30000</v>
      </c>
      <c r="AY2351" s="166">
        <f t="shared" si="11137"/>
        <v>45000</v>
      </c>
      <c r="AZ2351" s="166">
        <f t="shared" si="11137"/>
        <v>50000</v>
      </c>
      <c r="BA2351" s="166">
        <f t="shared" si="11137"/>
        <v>50000</v>
      </c>
      <c r="BB2351" s="166">
        <f t="shared" si="11137"/>
        <v>50000</v>
      </c>
      <c r="BC2351" s="166">
        <f t="shared" si="11137"/>
        <v>75000</v>
      </c>
      <c r="BD2351" s="166">
        <f t="shared" si="11137"/>
        <v>200000</v>
      </c>
      <c r="BE2351" s="166">
        <f t="shared" si="11137"/>
        <v>400000</v>
      </c>
      <c r="BF2351" s="166">
        <f t="shared" si="11137"/>
        <v>600000</v>
      </c>
      <c r="BG2351" s="166">
        <f t="shared" si="11137"/>
        <v>850000</v>
      </c>
      <c r="BH2351" s="166">
        <f t="shared" si="11137"/>
        <v>1075035</v>
      </c>
      <c r="BI2351" s="198">
        <f t="shared" si="11075"/>
        <v>3435035</v>
      </c>
    </row>
    <row r="2352" spans="1:61" ht="15.75" outlineLevel="1" x14ac:dyDescent="0.25">
      <c r="A2352" s="2">
        <f t="shared" si="11117"/>
        <v>49</v>
      </c>
      <c r="B2352" s="86" t="str">
        <f t="shared" si="11117"/>
        <v>FH - TBD43</v>
      </c>
      <c r="C2352" s="86" t="str">
        <f t="shared" si="11117"/>
        <v>SPP FH - 13343</v>
      </c>
      <c r="D2352" s="2" t="str">
        <f t="shared" si="11117"/>
        <v>FH - TBD43.1</v>
      </c>
      <c r="E2352" s="141" t="str">
        <f t="shared" si="11117"/>
        <v>SPP FH - 13343</v>
      </c>
      <c r="I2352" s="178">
        <v>0</v>
      </c>
      <c r="J2352" s="166">
        <f t="shared" si="10816"/>
        <v>0</v>
      </c>
      <c r="K2352" s="166">
        <f t="shared" ref="K2352:U2352" si="11138">ROUND((J2159+K2159)/2,2)</f>
        <v>0</v>
      </c>
      <c r="L2352" s="166">
        <f t="shared" si="11138"/>
        <v>0</v>
      </c>
      <c r="M2352" s="166">
        <f t="shared" si="11138"/>
        <v>0</v>
      </c>
      <c r="N2352" s="166">
        <f t="shared" si="11138"/>
        <v>0</v>
      </c>
      <c r="O2352" s="166">
        <f t="shared" si="11138"/>
        <v>0</v>
      </c>
      <c r="P2352" s="166">
        <f t="shared" si="11138"/>
        <v>0</v>
      </c>
      <c r="Q2352" s="166">
        <f t="shared" si="11138"/>
        <v>0</v>
      </c>
      <c r="R2352" s="166">
        <f t="shared" si="11138"/>
        <v>0</v>
      </c>
      <c r="S2352" s="166">
        <f t="shared" si="11138"/>
        <v>0</v>
      </c>
      <c r="T2352" s="166">
        <f t="shared" si="11138"/>
        <v>0</v>
      </c>
      <c r="U2352" s="166">
        <f t="shared" si="11138"/>
        <v>0</v>
      </c>
      <c r="V2352" s="198">
        <f t="shared" si="10086"/>
        <v>0</v>
      </c>
      <c r="W2352" s="166">
        <f t="shared" si="10818"/>
        <v>0</v>
      </c>
      <c r="X2352" s="166">
        <f t="shared" ref="X2352:AH2352" si="11139">ROUND((W2159+X2159)/2,2)</f>
        <v>0</v>
      </c>
      <c r="Y2352" s="166">
        <f t="shared" si="11139"/>
        <v>0</v>
      </c>
      <c r="Z2352" s="166">
        <f t="shared" si="11139"/>
        <v>0</v>
      </c>
      <c r="AA2352" s="166">
        <f t="shared" si="11139"/>
        <v>0</v>
      </c>
      <c r="AB2352" s="166">
        <f t="shared" si="11139"/>
        <v>0</v>
      </c>
      <c r="AC2352" s="166">
        <f t="shared" si="11139"/>
        <v>0</v>
      </c>
      <c r="AD2352" s="166">
        <f t="shared" si="11139"/>
        <v>0</v>
      </c>
      <c r="AE2352" s="166">
        <f t="shared" si="11139"/>
        <v>0</v>
      </c>
      <c r="AF2352" s="166">
        <f t="shared" si="11139"/>
        <v>0</v>
      </c>
      <c r="AG2352" s="166">
        <f t="shared" si="11139"/>
        <v>0</v>
      </c>
      <c r="AH2352" s="166">
        <f t="shared" si="11139"/>
        <v>0</v>
      </c>
      <c r="AI2352" s="198">
        <f t="shared" si="10089"/>
        <v>0</v>
      </c>
      <c r="AJ2352" s="166">
        <f t="shared" si="10643"/>
        <v>0</v>
      </c>
      <c r="AK2352" s="166">
        <f t="shared" si="10644"/>
        <v>0</v>
      </c>
      <c r="AL2352" s="166">
        <f t="shared" ref="AL2352:AU2352" si="11140">ROUND((AK2159+AL2159)/2,2)</f>
        <v>0</v>
      </c>
      <c r="AM2352" s="166">
        <f t="shared" si="11140"/>
        <v>0</v>
      </c>
      <c r="AN2352" s="166">
        <f t="shared" si="11140"/>
        <v>0</v>
      </c>
      <c r="AO2352" s="166">
        <f t="shared" si="11140"/>
        <v>0</v>
      </c>
      <c r="AP2352" s="166">
        <f t="shared" si="11140"/>
        <v>0</v>
      </c>
      <c r="AQ2352" s="166">
        <f t="shared" si="11140"/>
        <v>0</v>
      </c>
      <c r="AR2352" s="166">
        <f t="shared" si="11140"/>
        <v>0</v>
      </c>
      <c r="AS2352" s="166">
        <f t="shared" si="11140"/>
        <v>0</v>
      </c>
      <c r="AT2352" s="166">
        <f t="shared" si="11140"/>
        <v>0</v>
      </c>
      <c r="AU2352" s="166">
        <f t="shared" si="11140"/>
        <v>0</v>
      </c>
      <c r="AV2352" s="198">
        <f t="shared" si="10093"/>
        <v>0</v>
      </c>
      <c r="AW2352" s="166">
        <f t="shared" si="11073"/>
        <v>0</v>
      </c>
      <c r="AX2352" s="166">
        <f t="shared" ref="AX2352:BH2352" si="11141">ROUND((AW2159+AX2159)/2,2)</f>
        <v>0</v>
      </c>
      <c r="AY2352" s="166">
        <f t="shared" si="11141"/>
        <v>0</v>
      </c>
      <c r="AZ2352" s="166">
        <f t="shared" si="11141"/>
        <v>0</v>
      </c>
      <c r="BA2352" s="166">
        <f t="shared" si="11141"/>
        <v>0</v>
      </c>
      <c r="BB2352" s="166">
        <f t="shared" si="11141"/>
        <v>0</v>
      </c>
      <c r="BC2352" s="166">
        <f t="shared" si="11141"/>
        <v>0</v>
      </c>
      <c r="BD2352" s="166">
        <f t="shared" si="11141"/>
        <v>0</v>
      </c>
      <c r="BE2352" s="166">
        <f t="shared" si="11141"/>
        <v>0</v>
      </c>
      <c r="BF2352" s="166">
        <f t="shared" si="11141"/>
        <v>0</v>
      </c>
      <c r="BG2352" s="166">
        <f t="shared" si="11141"/>
        <v>0</v>
      </c>
      <c r="BH2352" s="166">
        <f t="shared" si="11141"/>
        <v>24657</v>
      </c>
      <c r="BI2352" s="198">
        <f t="shared" si="11075"/>
        <v>24657</v>
      </c>
    </row>
    <row r="2353" spans="1:61" ht="15.75" outlineLevel="1" x14ac:dyDescent="0.25">
      <c r="A2353" s="2">
        <f t="shared" si="11117"/>
        <v>50</v>
      </c>
      <c r="B2353" s="86" t="str">
        <f t="shared" si="11117"/>
        <v>FH - TBD44</v>
      </c>
      <c r="C2353" s="86" t="str">
        <f t="shared" si="11117"/>
        <v>SPP FH - 13364</v>
      </c>
      <c r="D2353" s="2" t="str">
        <f t="shared" si="11117"/>
        <v>FH - TBD44.1</v>
      </c>
      <c r="E2353" s="141" t="str">
        <f t="shared" si="11117"/>
        <v>SPP FH - 13364</v>
      </c>
      <c r="I2353" s="178">
        <v>0</v>
      </c>
      <c r="J2353" s="166">
        <f t="shared" si="10816"/>
        <v>0</v>
      </c>
      <c r="K2353" s="166">
        <f t="shared" ref="K2353:U2353" si="11142">ROUND((J2160+K2160)/2,2)</f>
        <v>0</v>
      </c>
      <c r="L2353" s="166">
        <f t="shared" si="11142"/>
        <v>0</v>
      </c>
      <c r="M2353" s="166">
        <f t="shared" si="11142"/>
        <v>0</v>
      </c>
      <c r="N2353" s="166">
        <f t="shared" si="11142"/>
        <v>0</v>
      </c>
      <c r="O2353" s="166">
        <f t="shared" si="11142"/>
        <v>0</v>
      </c>
      <c r="P2353" s="166">
        <f t="shared" si="11142"/>
        <v>0</v>
      </c>
      <c r="Q2353" s="166">
        <f t="shared" si="11142"/>
        <v>0</v>
      </c>
      <c r="R2353" s="166">
        <f t="shared" si="11142"/>
        <v>0</v>
      </c>
      <c r="S2353" s="166">
        <f t="shared" si="11142"/>
        <v>0</v>
      </c>
      <c r="T2353" s="166">
        <f t="shared" si="11142"/>
        <v>0</v>
      </c>
      <c r="U2353" s="166">
        <f t="shared" si="11142"/>
        <v>0</v>
      </c>
      <c r="V2353" s="198">
        <f t="shared" si="10086"/>
        <v>0</v>
      </c>
      <c r="W2353" s="166">
        <f t="shared" si="10818"/>
        <v>0</v>
      </c>
      <c r="X2353" s="166">
        <f t="shared" ref="X2353:AH2353" si="11143">ROUND((W2160+X2160)/2,2)</f>
        <v>0</v>
      </c>
      <c r="Y2353" s="166">
        <f t="shared" si="11143"/>
        <v>0</v>
      </c>
      <c r="Z2353" s="166">
        <f t="shared" si="11143"/>
        <v>0</v>
      </c>
      <c r="AA2353" s="166">
        <f t="shared" si="11143"/>
        <v>0</v>
      </c>
      <c r="AB2353" s="166">
        <f t="shared" si="11143"/>
        <v>0</v>
      </c>
      <c r="AC2353" s="166">
        <f t="shared" si="11143"/>
        <v>0</v>
      </c>
      <c r="AD2353" s="166">
        <f t="shared" si="11143"/>
        <v>0</v>
      </c>
      <c r="AE2353" s="166">
        <f t="shared" si="11143"/>
        <v>0</v>
      </c>
      <c r="AF2353" s="166">
        <f t="shared" si="11143"/>
        <v>0</v>
      </c>
      <c r="AG2353" s="166">
        <f t="shared" si="11143"/>
        <v>0</v>
      </c>
      <c r="AH2353" s="166">
        <f t="shared" si="11143"/>
        <v>0</v>
      </c>
      <c r="AI2353" s="198">
        <f t="shared" si="10089"/>
        <v>0</v>
      </c>
      <c r="AJ2353" s="166">
        <f t="shared" si="10643"/>
        <v>0</v>
      </c>
      <c r="AK2353" s="166">
        <f t="shared" si="10644"/>
        <v>0</v>
      </c>
      <c r="AL2353" s="166">
        <f t="shared" ref="AL2353:AU2353" si="11144">ROUND((AK2160+AL2160)/2,2)</f>
        <v>0</v>
      </c>
      <c r="AM2353" s="166">
        <f t="shared" si="11144"/>
        <v>0</v>
      </c>
      <c r="AN2353" s="166">
        <f t="shared" si="11144"/>
        <v>0</v>
      </c>
      <c r="AO2353" s="166">
        <f t="shared" si="11144"/>
        <v>0</v>
      </c>
      <c r="AP2353" s="166">
        <f t="shared" si="11144"/>
        <v>0</v>
      </c>
      <c r="AQ2353" s="166">
        <f t="shared" si="11144"/>
        <v>0</v>
      </c>
      <c r="AR2353" s="166">
        <f t="shared" si="11144"/>
        <v>0</v>
      </c>
      <c r="AS2353" s="166">
        <f t="shared" si="11144"/>
        <v>0</v>
      </c>
      <c r="AT2353" s="166">
        <f t="shared" si="11144"/>
        <v>0</v>
      </c>
      <c r="AU2353" s="166">
        <f t="shared" si="11144"/>
        <v>0</v>
      </c>
      <c r="AV2353" s="198">
        <f t="shared" si="10093"/>
        <v>0</v>
      </c>
      <c r="AW2353" s="166">
        <f t="shared" si="11073"/>
        <v>0</v>
      </c>
      <c r="AX2353" s="166">
        <f t="shared" ref="AX2353:BH2353" si="11145">ROUND((AW2160+AX2160)/2,2)</f>
        <v>0</v>
      </c>
      <c r="AY2353" s="166">
        <f t="shared" si="11145"/>
        <v>0</v>
      </c>
      <c r="AZ2353" s="166">
        <f t="shared" si="11145"/>
        <v>0</v>
      </c>
      <c r="BA2353" s="166">
        <f t="shared" si="11145"/>
        <v>0</v>
      </c>
      <c r="BB2353" s="166">
        <f t="shared" si="11145"/>
        <v>0</v>
      </c>
      <c r="BC2353" s="166">
        <f t="shared" si="11145"/>
        <v>0</v>
      </c>
      <c r="BD2353" s="166">
        <f t="shared" si="11145"/>
        <v>0</v>
      </c>
      <c r="BE2353" s="166">
        <f t="shared" si="11145"/>
        <v>0</v>
      </c>
      <c r="BF2353" s="166">
        <f t="shared" si="11145"/>
        <v>0</v>
      </c>
      <c r="BG2353" s="166">
        <f t="shared" si="11145"/>
        <v>0</v>
      </c>
      <c r="BH2353" s="166">
        <f t="shared" si="11145"/>
        <v>26541</v>
      </c>
      <c r="BI2353" s="198">
        <f t="shared" si="11075"/>
        <v>26541</v>
      </c>
    </row>
    <row r="2354" spans="1:61" ht="15.75" outlineLevel="1" x14ac:dyDescent="0.25">
      <c r="A2354" s="2">
        <f t="shared" si="11117"/>
        <v>51</v>
      </c>
      <c r="B2354" s="86" t="str">
        <f t="shared" si="11117"/>
        <v>FH - TBD45</v>
      </c>
      <c r="C2354" s="86" t="str">
        <f t="shared" si="11117"/>
        <v>SPP FH - 13414</v>
      </c>
      <c r="D2354" s="2" t="str">
        <f t="shared" si="11117"/>
        <v>FH - TBD45.1</v>
      </c>
      <c r="E2354" s="141" t="str">
        <f t="shared" si="11117"/>
        <v>SPP FH - 13414</v>
      </c>
      <c r="I2354" s="178">
        <v>0</v>
      </c>
      <c r="J2354" s="166">
        <f t="shared" si="10816"/>
        <v>0</v>
      </c>
      <c r="K2354" s="166">
        <f>ROUND((J2161+K2161)/2,2)</f>
        <v>0</v>
      </c>
      <c r="L2354" s="166">
        <f>ROUND((K2161+L2161)/2,2)</f>
        <v>0</v>
      </c>
      <c r="M2354" s="166">
        <f>ROUND((L2161+M2161)/2,2)</f>
        <v>0</v>
      </c>
      <c r="N2354" s="166">
        <f>ROUND((M2161+N2161)/2,2)</f>
        <v>0</v>
      </c>
      <c r="O2354" s="166">
        <f t="shared" ref="O2354:U2354" si="11146">ROUND((N2161+O2161)/2,2)</f>
        <v>0</v>
      </c>
      <c r="P2354" s="166">
        <f t="shared" si="11146"/>
        <v>0</v>
      </c>
      <c r="Q2354" s="166">
        <f t="shared" si="11146"/>
        <v>0</v>
      </c>
      <c r="R2354" s="166">
        <f t="shared" si="11146"/>
        <v>0</v>
      </c>
      <c r="S2354" s="166">
        <f t="shared" si="11146"/>
        <v>0</v>
      </c>
      <c r="T2354" s="166">
        <f t="shared" si="11146"/>
        <v>0</v>
      </c>
      <c r="U2354" s="166">
        <f t="shared" si="11146"/>
        <v>0</v>
      </c>
      <c r="V2354" s="198">
        <f t="shared" si="10086"/>
        <v>0</v>
      </c>
      <c r="W2354" s="166">
        <f t="shared" si="10818"/>
        <v>0</v>
      </c>
      <c r="X2354" s="166">
        <f t="shared" ref="X2354:AH2354" si="11147">ROUND((W2161+X2161)/2,2)</f>
        <v>0</v>
      </c>
      <c r="Y2354" s="166">
        <f t="shared" si="11147"/>
        <v>0</v>
      </c>
      <c r="Z2354" s="166">
        <f t="shared" si="11147"/>
        <v>0</v>
      </c>
      <c r="AA2354" s="166">
        <f t="shared" si="11147"/>
        <v>0</v>
      </c>
      <c r="AB2354" s="166">
        <f t="shared" si="11147"/>
        <v>0</v>
      </c>
      <c r="AC2354" s="166">
        <f t="shared" si="11147"/>
        <v>0</v>
      </c>
      <c r="AD2354" s="166">
        <f t="shared" si="11147"/>
        <v>0</v>
      </c>
      <c r="AE2354" s="166">
        <f t="shared" si="11147"/>
        <v>0</v>
      </c>
      <c r="AF2354" s="166">
        <f t="shared" si="11147"/>
        <v>0</v>
      </c>
      <c r="AG2354" s="166">
        <f t="shared" si="11147"/>
        <v>0</v>
      </c>
      <c r="AH2354" s="166">
        <f t="shared" si="11147"/>
        <v>0</v>
      </c>
      <c r="AI2354" s="198">
        <f t="shared" si="10089"/>
        <v>0</v>
      </c>
      <c r="AJ2354" s="166">
        <f t="shared" si="10643"/>
        <v>0</v>
      </c>
      <c r="AK2354" s="166">
        <f t="shared" si="10644"/>
        <v>0</v>
      </c>
      <c r="AL2354" s="166">
        <f t="shared" ref="AL2354:AU2354" si="11148">ROUND((AK2161+AL2161)/2,2)</f>
        <v>0</v>
      </c>
      <c r="AM2354" s="166">
        <f t="shared" si="11148"/>
        <v>0</v>
      </c>
      <c r="AN2354" s="166">
        <f t="shared" si="11148"/>
        <v>0</v>
      </c>
      <c r="AO2354" s="166">
        <f t="shared" si="11148"/>
        <v>0</v>
      </c>
      <c r="AP2354" s="166">
        <f t="shared" si="11148"/>
        <v>0</v>
      </c>
      <c r="AQ2354" s="166">
        <f t="shared" si="11148"/>
        <v>0</v>
      </c>
      <c r="AR2354" s="166">
        <f t="shared" si="11148"/>
        <v>0</v>
      </c>
      <c r="AS2354" s="166">
        <f t="shared" si="11148"/>
        <v>0</v>
      </c>
      <c r="AT2354" s="166">
        <f t="shared" si="11148"/>
        <v>0</v>
      </c>
      <c r="AU2354" s="166">
        <f t="shared" si="11148"/>
        <v>0</v>
      </c>
      <c r="AV2354" s="198">
        <f t="shared" si="10093"/>
        <v>0</v>
      </c>
      <c r="AW2354" s="166">
        <f t="shared" si="11073"/>
        <v>25000</v>
      </c>
      <c r="AX2354" s="166">
        <f t="shared" ref="AX2354:BH2354" si="11149">ROUND((AW2161+AX2161)/2,2)</f>
        <v>60000</v>
      </c>
      <c r="AY2354" s="166">
        <f t="shared" si="11149"/>
        <v>70000</v>
      </c>
      <c r="AZ2354" s="166">
        <f t="shared" si="11149"/>
        <v>70000</v>
      </c>
      <c r="BA2354" s="166">
        <f t="shared" si="11149"/>
        <v>70000</v>
      </c>
      <c r="BB2354" s="166">
        <f t="shared" si="11149"/>
        <v>70000</v>
      </c>
      <c r="BC2354" s="166">
        <f t="shared" si="11149"/>
        <v>70000</v>
      </c>
      <c r="BD2354" s="166">
        <f t="shared" si="11149"/>
        <v>95000</v>
      </c>
      <c r="BE2354" s="166">
        <f t="shared" si="11149"/>
        <v>195000</v>
      </c>
      <c r="BF2354" s="166">
        <f t="shared" si="11149"/>
        <v>395000</v>
      </c>
      <c r="BG2354" s="166">
        <f t="shared" si="11149"/>
        <v>670000</v>
      </c>
      <c r="BH2354" s="166">
        <f t="shared" si="11149"/>
        <v>894180</v>
      </c>
      <c r="BI2354" s="198">
        <f t="shared" si="11075"/>
        <v>2684180</v>
      </c>
    </row>
    <row r="2355" spans="1:61" ht="15.75" outlineLevel="1" x14ac:dyDescent="0.25">
      <c r="A2355" s="2">
        <f t="shared" si="11117"/>
        <v>52</v>
      </c>
      <c r="B2355" s="86" t="str">
        <f t="shared" si="11117"/>
        <v>FH - TBD46</v>
      </c>
      <c r="C2355" s="86" t="str">
        <f t="shared" si="11117"/>
        <v>SPP FH - 13417</v>
      </c>
      <c r="D2355" s="2" t="str">
        <f t="shared" si="11117"/>
        <v>FH - TBD46.1</v>
      </c>
      <c r="E2355" s="141" t="str">
        <f t="shared" si="11117"/>
        <v>SPP FH - 13417</v>
      </c>
      <c r="I2355" s="178">
        <v>0</v>
      </c>
      <c r="J2355" s="166">
        <f t="shared" si="10816"/>
        <v>0</v>
      </c>
      <c r="K2355" s="166">
        <f t="shared" ref="K2355:U2355" si="11150">ROUND((J2162+K2162)/2,2)</f>
        <v>0</v>
      </c>
      <c r="L2355" s="166">
        <f t="shared" si="11150"/>
        <v>0</v>
      </c>
      <c r="M2355" s="166">
        <f t="shared" si="11150"/>
        <v>0</v>
      </c>
      <c r="N2355" s="166">
        <f t="shared" si="11150"/>
        <v>0</v>
      </c>
      <c r="O2355" s="166">
        <f t="shared" si="11150"/>
        <v>0</v>
      </c>
      <c r="P2355" s="166">
        <f t="shared" si="11150"/>
        <v>0</v>
      </c>
      <c r="Q2355" s="166">
        <f t="shared" si="11150"/>
        <v>0</v>
      </c>
      <c r="R2355" s="166">
        <f t="shared" si="11150"/>
        <v>0</v>
      </c>
      <c r="S2355" s="166">
        <f t="shared" si="11150"/>
        <v>0</v>
      </c>
      <c r="T2355" s="166">
        <f t="shared" si="11150"/>
        <v>0</v>
      </c>
      <c r="U2355" s="166">
        <f t="shared" si="11150"/>
        <v>0</v>
      </c>
      <c r="V2355" s="198">
        <f t="shared" si="10086"/>
        <v>0</v>
      </c>
      <c r="W2355" s="166">
        <f t="shared" si="10818"/>
        <v>0</v>
      </c>
      <c r="X2355" s="166">
        <f t="shared" ref="X2355:AH2355" si="11151">ROUND((W2162+X2162)/2,2)</f>
        <v>0</v>
      </c>
      <c r="Y2355" s="166">
        <f t="shared" si="11151"/>
        <v>0</v>
      </c>
      <c r="Z2355" s="166">
        <f t="shared" si="11151"/>
        <v>0</v>
      </c>
      <c r="AA2355" s="166">
        <f t="shared" si="11151"/>
        <v>0</v>
      </c>
      <c r="AB2355" s="166">
        <f t="shared" si="11151"/>
        <v>0</v>
      </c>
      <c r="AC2355" s="166">
        <f t="shared" si="11151"/>
        <v>0</v>
      </c>
      <c r="AD2355" s="166">
        <f t="shared" si="11151"/>
        <v>0</v>
      </c>
      <c r="AE2355" s="166">
        <f t="shared" si="11151"/>
        <v>0</v>
      </c>
      <c r="AF2355" s="166">
        <f t="shared" si="11151"/>
        <v>0</v>
      </c>
      <c r="AG2355" s="166">
        <f t="shared" si="11151"/>
        <v>0</v>
      </c>
      <c r="AH2355" s="166">
        <f t="shared" si="11151"/>
        <v>0</v>
      </c>
      <c r="AI2355" s="198">
        <f t="shared" si="10089"/>
        <v>0</v>
      </c>
      <c r="AJ2355" s="166">
        <f t="shared" si="10643"/>
        <v>0</v>
      </c>
      <c r="AK2355" s="166">
        <f t="shared" si="10644"/>
        <v>0</v>
      </c>
      <c r="AL2355" s="166">
        <f t="shared" ref="AL2355:AU2355" si="11152">ROUND((AK2162+AL2162)/2,2)</f>
        <v>0</v>
      </c>
      <c r="AM2355" s="166">
        <f t="shared" si="11152"/>
        <v>0</v>
      </c>
      <c r="AN2355" s="166">
        <f t="shared" si="11152"/>
        <v>0</v>
      </c>
      <c r="AO2355" s="166">
        <f t="shared" si="11152"/>
        <v>0</v>
      </c>
      <c r="AP2355" s="166">
        <f t="shared" si="11152"/>
        <v>0</v>
      </c>
      <c r="AQ2355" s="166">
        <f t="shared" si="11152"/>
        <v>0</v>
      </c>
      <c r="AR2355" s="166">
        <f t="shared" si="11152"/>
        <v>0</v>
      </c>
      <c r="AS2355" s="166">
        <f t="shared" si="11152"/>
        <v>0</v>
      </c>
      <c r="AT2355" s="166">
        <f t="shared" si="11152"/>
        <v>0</v>
      </c>
      <c r="AU2355" s="166">
        <f t="shared" si="11152"/>
        <v>0</v>
      </c>
      <c r="AV2355" s="198">
        <f t="shared" si="10093"/>
        <v>0</v>
      </c>
      <c r="AW2355" s="166">
        <f t="shared" si="11073"/>
        <v>25000</v>
      </c>
      <c r="AX2355" s="166">
        <f t="shared" ref="AX2355:BH2355" si="11153">ROUND((AW2162+AX2162)/2,2)</f>
        <v>50000</v>
      </c>
      <c r="AY2355" s="166">
        <f t="shared" si="11153"/>
        <v>50000</v>
      </c>
      <c r="AZ2355" s="166">
        <f t="shared" si="11153"/>
        <v>50000</v>
      </c>
      <c r="BA2355" s="166">
        <f t="shared" si="11153"/>
        <v>50000</v>
      </c>
      <c r="BB2355" s="166">
        <f t="shared" si="11153"/>
        <v>50000</v>
      </c>
      <c r="BC2355" s="166">
        <f t="shared" si="11153"/>
        <v>75000</v>
      </c>
      <c r="BD2355" s="166">
        <f t="shared" si="11153"/>
        <v>200000</v>
      </c>
      <c r="BE2355" s="166">
        <f t="shared" si="11153"/>
        <v>400000</v>
      </c>
      <c r="BF2355" s="166">
        <f t="shared" si="11153"/>
        <v>625000</v>
      </c>
      <c r="BG2355" s="166">
        <f t="shared" si="11153"/>
        <v>900000</v>
      </c>
      <c r="BH2355" s="166">
        <f t="shared" si="11153"/>
        <v>1121369.5</v>
      </c>
      <c r="BI2355" s="198">
        <f t="shared" si="11075"/>
        <v>3596369.5</v>
      </c>
    </row>
    <row r="2356" spans="1:61" ht="15.75" outlineLevel="1" x14ac:dyDescent="0.25">
      <c r="A2356" s="2">
        <f t="shared" si="11117"/>
        <v>53</v>
      </c>
      <c r="B2356" s="86" t="str">
        <f t="shared" si="11117"/>
        <v>FH - TBD47</v>
      </c>
      <c r="C2356" s="86" t="str">
        <f t="shared" si="11117"/>
        <v>SPP FH - 13438</v>
      </c>
      <c r="D2356" s="2" t="str">
        <f t="shared" si="11117"/>
        <v>FH - TBD47.1</v>
      </c>
      <c r="E2356" s="141" t="str">
        <f t="shared" si="11117"/>
        <v>SPP FH - 13438</v>
      </c>
      <c r="I2356" s="178">
        <v>0</v>
      </c>
      <c r="J2356" s="166">
        <f t="shared" ref="J2356:J2387" si="11154">ROUND((I2163+J2163)/2,2)</f>
        <v>0</v>
      </c>
      <c r="K2356" s="166">
        <f t="shared" ref="K2356:U2356" si="11155">ROUND((J2163+K2163)/2,2)</f>
        <v>0</v>
      </c>
      <c r="L2356" s="166">
        <f t="shared" si="11155"/>
        <v>0</v>
      </c>
      <c r="M2356" s="166">
        <f t="shared" si="11155"/>
        <v>0</v>
      </c>
      <c r="N2356" s="166">
        <f t="shared" si="11155"/>
        <v>0</v>
      </c>
      <c r="O2356" s="166">
        <f t="shared" si="11155"/>
        <v>0</v>
      </c>
      <c r="P2356" s="166">
        <f t="shared" si="11155"/>
        <v>0</v>
      </c>
      <c r="Q2356" s="166">
        <f t="shared" si="11155"/>
        <v>0</v>
      </c>
      <c r="R2356" s="166">
        <f t="shared" si="11155"/>
        <v>0</v>
      </c>
      <c r="S2356" s="166">
        <f t="shared" si="11155"/>
        <v>0</v>
      </c>
      <c r="T2356" s="166">
        <f t="shared" si="11155"/>
        <v>0</v>
      </c>
      <c r="U2356" s="166">
        <f t="shared" si="11155"/>
        <v>0</v>
      </c>
      <c r="V2356" s="198">
        <f t="shared" si="10086"/>
        <v>0</v>
      </c>
      <c r="W2356" s="166">
        <f t="shared" ref="W2356:W2387" si="11156">ROUND((U2163+W2163)/2,2)</f>
        <v>0</v>
      </c>
      <c r="X2356" s="166">
        <f t="shared" ref="X2356:AH2356" si="11157">ROUND((W2163+X2163)/2,2)</f>
        <v>0</v>
      </c>
      <c r="Y2356" s="166">
        <f t="shared" si="11157"/>
        <v>0</v>
      </c>
      <c r="Z2356" s="166">
        <f t="shared" si="11157"/>
        <v>0</v>
      </c>
      <c r="AA2356" s="166">
        <f t="shared" si="11157"/>
        <v>0</v>
      </c>
      <c r="AB2356" s="166">
        <f t="shared" si="11157"/>
        <v>0</v>
      </c>
      <c r="AC2356" s="166">
        <f t="shared" si="11157"/>
        <v>0</v>
      </c>
      <c r="AD2356" s="166">
        <f t="shared" si="11157"/>
        <v>0</v>
      </c>
      <c r="AE2356" s="166">
        <f t="shared" si="11157"/>
        <v>0</v>
      </c>
      <c r="AF2356" s="166">
        <f t="shared" si="11157"/>
        <v>0</v>
      </c>
      <c r="AG2356" s="166">
        <f t="shared" si="11157"/>
        <v>0</v>
      </c>
      <c r="AH2356" s="166">
        <f t="shared" si="11157"/>
        <v>0</v>
      </c>
      <c r="AI2356" s="198">
        <f t="shared" si="10089"/>
        <v>0</v>
      </c>
      <c r="AJ2356" s="166">
        <f t="shared" si="10643"/>
        <v>0</v>
      </c>
      <c r="AK2356" s="166">
        <f t="shared" si="10644"/>
        <v>0</v>
      </c>
      <c r="AL2356" s="166">
        <f t="shared" ref="AL2356:AU2356" si="11158">ROUND((AK2163+AL2163)/2,2)</f>
        <v>0</v>
      </c>
      <c r="AM2356" s="166">
        <f t="shared" si="11158"/>
        <v>0</v>
      </c>
      <c r="AN2356" s="166">
        <f t="shared" si="11158"/>
        <v>0</v>
      </c>
      <c r="AO2356" s="166">
        <f t="shared" si="11158"/>
        <v>0</v>
      </c>
      <c r="AP2356" s="166">
        <f t="shared" si="11158"/>
        <v>0</v>
      </c>
      <c r="AQ2356" s="166">
        <f t="shared" si="11158"/>
        <v>0</v>
      </c>
      <c r="AR2356" s="166">
        <f t="shared" si="11158"/>
        <v>0</v>
      </c>
      <c r="AS2356" s="166">
        <f t="shared" si="11158"/>
        <v>0</v>
      </c>
      <c r="AT2356" s="166">
        <f t="shared" si="11158"/>
        <v>0</v>
      </c>
      <c r="AU2356" s="166">
        <f t="shared" si="11158"/>
        <v>0</v>
      </c>
      <c r="AV2356" s="198">
        <f t="shared" si="10093"/>
        <v>0</v>
      </c>
      <c r="AW2356" s="166">
        <f t="shared" si="11073"/>
        <v>0</v>
      </c>
      <c r="AX2356" s="166">
        <f t="shared" ref="AX2356:BH2356" si="11159">ROUND((AW2163+AX2163)/2,2)</f>
        <v>0</v>
      </c>
      <c r="AY2356" s="166">
        <f t="shared" si="11159"/>
        <v>0</v>
      </c>
      <c r="AZ2356" s="166">
        <f t="shared" si="11159"/>
        <v>0</v>
      </c>
      <c r="BA2356" s="166">
        <f t="shared" si="11159"/>
        <v>0</v>
      </c>
      <c r="BB2356" s="166">
        <f t="shared" si="11159"/>
        <v>0</v>
      </c>
      <c r="BC2356" s="166">
        <f t="shared" si="11159"/>
        <v>0</v>
      </c>
      <c r="BD2356" s="166">
        <f t="shared" si="11159"/>
        <v>0</v>
      </c>
      <c r="BE2356" s="166">
        <f t="shared" si="11159"/>
        <v>0</v>
      </c>
      <c r="BF2356" s="166">
        <f t="shared" si="11159"/>
        <v>0</v>
      </c>
      <c r="BG2356" s="166">
        <f t="shared" si="11159"/>
        <v>0</v>
      </c>
      <c r="BH2356" s="166">
        <f t="shared" si="11159"/>
        <v>22872.5</v>
      </c>
      <c r="BI2356" s="198">
        <f t="shared" si="11075"/>
        <v>22872.5</v>
      </c>
    </row>
    <row r="2357" spans="1:61" ht="15.75" outlineLevel="1" x14ac:dyDescent="0.25">
      <c r="A2357" s="2">
        <f t="shared" ref="A2357:E2366" si="11160">A2164</f>
        <v>54</v>
      </c>
      <c r="B2357" s="86" t="str">
        <f t="shared" si="11160"/>
        <v>FH - TBD48</v>
      </c>
      <c r="C2357" s="86" t="str">
        <f t="shared" si="11160"/>
        <v>SPP FH - 13457</v>
      </c>
      <c r="D2357" s="2" t="str">
        <f t="shared" si="11160"/>
        <v>FH - TBD48.1</v>
      </c>
      <c r="E2357" s="141" t="str">
        <f t="shared" si="11160"/>
        <v>SPP FH - 13457</v>
      </c>
      <c r="I2357" s="178">
        <v>0</v>
      </c>
      <c r="J2357" s="166">
        <f t="shared" si="11154"/>
        <v>0</v>
      </c>
      <c r="K2357" s="166">
        <f t="shared" ref="K2357:U2357" si="11161">ROUND((J2164+K2164)/2,2)</f>
        <v>0</v>
      </c>
      <c r="L2357" s="166">
        <f t="shared" si="11161"/>
        <v>0</v>
      </c>
      <c r="M2357" s="166">
        <f t="shared" si="11161"/>
        <v>0</v>
      </c>
      <c r="N2357" s="166">
        <f t="shared" si="11161"/>
        <v>0</v>
      </c>
      <c r="O2357" s="166">
        <f t="shared" si="11161"/>
        <v>0</v>
      </c>
      <c r="P2357" s="166">
        <f t="shared" si="11161"/>
        <v>0</v>
      </c>
      <c r="Q2357" s="166">
        <f t="shared" si="11161"/>
        <v>0</v>
      </c>
      <c r="R2357" s="166">
        <f t="shared" si="11161"/>
        <v>0</v>
      </c>
      <c r="S2357" s="166">
        <f t="shared" si="11161"/>
        <v>0</v>
      </c>
      <c r="T2357" s="166">
        <f t="shared" si="11161"/>
        <v>0</v>
      </c>
      <c r="U2357" s="166">
        <f t="shared" si="11161"/>
        <v>0</v>
      </c>
      <c r="V2357" s="198">
        <f t="shared" si="10086"/>
        <v>0</v>
      </c>
      <c r="W2357" s="166">
        <f t="shared" si="11156"/>
        <v>0</v>
      </c>
      <c r="X2357" s="166">
        <f t="shared" ref="X2357:AH2357" si="11162">ROUND((W2164+X2164)/2,2)</f>
        <v>0</v>
      </c>
      <c r="Y2357" s="166">
        <f t="shared" si="11162"/>
        <v>0</v>
      </c>
      <c r="Z2357" s="166">
        <f t="shared" si="11162"/>
        <v>0</v>
      </c>
      <c r="AA2357" s="166">
        <f t="shared" si="11162"/>
        <v>0</v>
      </c>
      <c r="AB2357" s="166">
        <f t="shared" si="11162"/>
        <v>0</v>
      </c>
      <c r="AC2357" s="166">
        <f t="shared" si="11162"/>
        <v>0</v>
      </c>
      <c r="AD2357" s="166">
        <f t="shared" si="11162"/>
        <v>0</v>
      </c>
      <c r="AE2357" s="166">
        <f t="shared" si="11162"/>
        <v>0</v>
      </c>
      <c r="AF2357" s="166">
        <f t="shared" si="11162"/>
        <v>0</v>
      </c>
      <c r="AG2357" s="166">
        <f t="shared" si="11162"/>
        <v>0</v>
      </c>
      <c r="AH2357" s="166">
        <f t="shared" si="11162"/>
        <v>0</v>
      </c>
      <c r="AI2357" s="198">
        <f t="shared" si="10089"/>
        <v>0</v>
      </c>
      <c r="AJ2357" s="166">
        <f t="shared" si="10643"/>
        <v>0</v>
      </c>
      <c r="AK2357" s="166">
        <f t="shared" si="10644"/>
        <v>0</v>
      </c>
      <c r="AL2357" s="166">
        <f t="shared" ref="AL2357:AU2357" si="11163">ROUND((AK2164+AL2164)/2,2)</f>
        <v>0</v>
      </c>
      <c r="AM2357" s="166">
        <f t="shared" si="11163"/>
        <v>0</v>
      </c>
      <c r="AN2357" s="166">
        <f t="shared" si="11163"/>
        <v>0</v>
      </c>
      <c r="AO2357" s="166">
        <f t="shared" si="11163"/>
        <v>0</v>
      </c>
      <c r="AP2357" s="166">
        <f t="shared" si="11163"/>
        <v>0</v>
      </c>
      <c r="AQ2357" s="166">
        <f t="shared" si="11163"/>
        <v>0</v>
      </c>
      <c r="AR2357" s="166">
        <f t="shared" si="11163"/>
        <v>0</v>
      </c>
      <c r="AS2357" s="166">
        <f t="shared" si="11163"/>
        <v>0</v>
      </c>
      <c r="AT2357" s="166">
        <f t="shared" si="11163"/>
        <v>0</v>
      </c>
      <c r="AU2357" s="166">
        <f t="shared" si="11163"/>
        <v>0</v>
      </c>
      <c r="AV2357" s="198">
        <f t="shared" si="10093"/>
        <v>0</v>
      </c>
      <c r="AW2357" s="166">
        <f t="shared" si="11073"/>
        <v>25000</v>
      </c>
      <c r="AX2357" s="166">
        <f t="shared" ref="AX2357:BH2357" si="11164">ROUND((AW2164+AX2164)/2,2)</f>
        <v>150000</v>
      </c>
      <c r="AY2357" s="166">
        <f t="shared" si="11164"/>
        <v>350000</v>
      </c>
      <c r="AZ2357" s="166">
        <f t="shared" si="11164"/>
        <v>550000</v>
      </c>
      <c r="BA2357" s="166">
        <f t="shared" si="11164"/>
        <v>725000</v>
      </c>
      <c r="BB2357" s="166">
        <f t="shared" si="11164"/>
        <v>850000</v>
      </c>
      <c r="BC2357" s="166">
        <f t="shared" si="11164"/>
        <v>930504</v>
      </c>
      <c r="BD2357" s="166">
        <f t="shared" si="11164"/>
        <v>961008</v>
      </c>
      <c r="BE2357" s="166">
        <f t="shared" si="11164"/>
        <v>961008</v>
      </c>
      <c r="BF2357" s="166">
        <f t="shared" si="11164"/>
        <v>960119.07</v>
      </c>
      <c r="BG2357" s="166">
        <f t="shared" si="11164"/>
        <v>958341.2</v>
      </c>
      <c r="BH2357" s="166">
        <f t="shared" si="11164"/>
        <v>956563.33</v>
      </c>
      <c r="BI2357" s="198">
        <f t="shared" si="11075"/>
        <v>8377543.6000000006</v>
      </c>
    </row>
    <row r="2358" spans="1:61" ht="15.75" outlineLevel="1" x14ac:dyDescent="0.25">
      <c r="A2358" s="2">
        <f t="shared" si="11160"/>
        <v>55</v>
      </c>
      <c r="B2358" s="86" t="str">
        <f t="shared" si="11160"/>
        <v>FH - TBD51</v>
      </c>
      <c r="C2358" s="86" t="str">
        <f t="shared" si="11160"/>
        <v>SPP FH - 13695</v>
      </c>
      <c r="D2358" s="2" t="str">
        <f t="shared" si="11160"/>
        <v>FH - TBD51.1</v>
      </c>
      <c r="E2358" s="141" t="str">
        <f t="shared" si="11160"/>
        <v>SPP FH - 13695</v>
      </c>
      <c r="I2358" s="178">
        <v>0</v>
      </c>
      <c r="J2358" s="166">
        <f t="shared" si="11154"/>
        <v>0</v>
      </c>
      <c r="K2358" s="166">
        <f t="shared" ref="K2358:U2358" si="11165">ROUND((J2165+K2165)/2,2)</f>
        <v>0</v>
      </c>
      <c r="L2358" s="166">
        <f t="shared" si="11165"/>
        <v>0</v>
      </c>
      <c r="M2358" s="166">
        <f t="shared" si="11165"/>
        <v>0</v>
      </c>
      <c r="N2358" s="166">
        <f t="shared" si="11165"/>
        <v>0</v>
      </c>
      <c r="O2358" s="166">
        <f t="shared" si="11165"/>
        <v>0</v>
      </c>
      <c r="P2358" s="166">
        <f t="shared" si="11165"/>
        <v>0</v>
      </c>
      <c r="Q2358" s="166">
        <f t="shared" si="11165"/>
        <v>0</v>
      </c>
      <c r="R2358" s="166">
        <f t="shared" si="11165"/>
        <v>0</v>
      </c>
      <c r="S2358" s="166">
        <f t="shared" si="11165"/>
        <v>0</v>
      </c>
      <c r="T2358" s="166">
        <f t="shared" si="11165"/>
        <v>0</v>
      </c>
      <c r="U2358" s="166">
        <f t="shared" si="11165"/>
        <v>0</v>
      </c>
      <c r="V2358" s="198">
        <f t="shared" si="10086"/>
        <v>0</v>
      </c>
      <c r="W2358" s="166">
        <f t="shared" si="11156"/>
        <v>0</v>
      </c>
      <c r="X2358" s="166">
        <f t="shared" ref="X2358:AH2358" si="11166">ROUND((W2165+X2165)/2,2)</f>
        <v>0</v>
      </c>
      <c r="Y2358" s="166">
        <f t="shared" si="11166"/>
        <v>0</v>
      </c>
      <c r="Z2358" s="166">
        <f t="shared" si="11166"/>
        <v>0</v>
      </c>
      <c r="AA2358" s="166">
        <f t="shared" si="11166"/>
        <v>0</v>
      </c>
      <c r="AB2358" s="166">
        <f t="shared" si="11166"/>
        <v>0</v>
      </c>
      <c r="AC2358" s="166">
        <f t="shared" si="11166"/>
        <v>0</v>
      </c>
      <c r="AD2358" s="166">
        <f t="shared" si="11166"/>
        <v>0</v>
      </c>
      <c r="AE2358" s="166">
        <f t="shared" si="11166"/>
        <v>0</v>
      </c>
      <c r="AF2358" s="166">
        <f t="shared" si="11166"/>
        <v>0</v>
      </c>
      <c r="AG2358" s="166">
        <f t="shared" si="11166"/>
        <v>0</v>
      </c>
      <c r="AH2358" s="166">
        <f t="shared" si="11166"/>
        <v>0</v>
      </c>
      <c r="AI2358" s="198">
        <f t="shared" si="10089"/>
        <v>0</v>
      </c>
      <c r="AJ2358" s="166">
        <f t="shared" si="10643"/>
        <v>0</v>
      </c>
      <c r="AK2358" s="166">
        <f t="shared" si="10644"/>
        <v>0</v>
      </c>
      <c r="AL2358" s="166">
        <f t="shared" ref="AL2358:AU2358" si="11167">ROUND((AK2165+AL2165)/2,2)</f>
        <v>0</v>
      </c>
      <c r="AM2358" s="166">
        <f t="shared" si="11167"/>
        <v>0</v>
      </c>
      <c r="AN2358" s="166">
        <f t="shared" si="11167"/>
        <v>0</v>
      </c>
      <c r="AO2358" s="166">
        <f t="shared" si="11167"/>
        <v>0</v>
      </c>
      <c r="AP2358" s="166">
        <f t="shared" si="11167"/>
        <v>0</v>
      </c>
      <c r="AQ2358" s="166">
        <f t="shared" si="11167"/>
        <v>0</v>
      </c>
      <c r="AR2358" s="166">
        <f t="shared" si="11167"/>
        <v>0</v>
      </c>
      <c r="AS2358" s="166">
        <f t="shared" si="11167"/>
        <v>0</v>
      </c>
      <c r="AT2358" s="166">
        <f t="shared" si="11167"/>
        <v>0</v>
      </c>
      <c r="AU2358" s="166">
        <f t="shared" si="11167"/>
        <v>0</v>
      </c>
      <c r="AV2358" s="198">
        <f t="shared" si="10093"/>
        <v>0</v>
      </c>
      <c r="AW2358" s="166">
        <f t="shared" si="11073"/>
        <v>15000</v>
      </c>
      <c r="AX2358" s="166">
        <f t="shared" ref="AX2358:BH2358" si="11168">ROUND((AW2165+AX2165)/2,2)</f>
        <v>40000</v>
      </c>
      <c r="AY2358" s="166">
        <f t="shared" si="11168"/>
        <v>50000</v>
      </c>
      <c r="AZ2358" s="166">
        <f t="shared" si="11168"/>
        <v>50000</v>
      </c>
      <c r="BA2358" s="166">
        <f t="shared" si="11168"/>
        <v>50000</v>
      </c>
      <c r="BB2358" s="166">
        <f t="shared" si="11168"/>
        <v>50000</v>
      </c>
      <c r="BC2358" s="166">
        <f t="shared" si="11168"/>
        <v>50000</v>
      </c>
      <c r="BD2358" s="166">
        <f t="shared" si="11168"/>
        <v>75000</v>
      </c>
      <c r="BE2358" s="166">
        <f t="shared" si="11168"/>
        <v>130000</v>
      </c>
      <c r="BF2358" s="166">
        <f t="shared" si="11168"/>
        <v>335000</v>
      </c>
      <c r="BG2358" s="166">
        <f t="shared" si="11168"/>
        <v>685000</v>
      </c>
      <c r="BH2358" s="166">
        <f t="shared" si="11168"/>
        <v>938791</v>
      </c>
      <c r="BI2358" s="198">
        <f t="shared" si="11075"/>
        <v>2468791</v>
      </c>
    </row>
    <row r="2359" spans="1:61" ht="15.75" outlineLevel="1" x14ac:dyDescent="0.25">
      <c r="A2359" s="2">
        <f t="shared" si="11160"/>
        <v>56</v>
      </c>
      <c r="B2359" s="86" t="str">
        <f t="shared" si="11160"/>
        <v>FH - TBD52</v>
      </c>
      <c r="C2359" s="86" t="str">
        <f t="shared" si="11160"/>
        <v>SPP FH - 13737</v>
      </c>
      <c r="D2359" s="2" t="str">
        <f t="shared" si="11160"/>
        <v>FH - TBD52.1</v>
      </c>
      <c r="E2359" s="141" t="str">
        <f t="shared" si="11160"/>
        <v>SPP FH - 13737</v>
      </c>
      <c r="I2359" s="178">
        <v>0</v>
      </c>
      <c r="J2359" s="166">
        <f t="shared" si="11154"/>
        <v>0</v>
      </c>
      <c r="K2359" s="166">
        <f t="shared" ref="K2359:U2359" si="11169">ROUND((J2166+K2166)/2,2)</f>
        <v>0</v>
      </c>
      <c r="L2359" s="166">
        <f t="shared" si="11169"/>
        <v>0</v>
      </c>
      <c r="M2359" s="166">
        <f t="shared" si="11169"/>
        <v>0</v>
      </c>
      <c r="N2359" s="166">
        <f t="shared" si="11169"/>
        <v>0</v>
      </c>
      <c r="O2359" s="166">
        <f t="shared" si="11169"/>
        <v>0</v>
      </c>
      <c r="P2359" s="166">
        <f t="shared" si="11169"/>
        <v>0</v>
      </c>
      <c r="Q2359" s="166">
        <f t="shared" si="11169"/>
        <v>0</v>
      </c>
      <c r="R2359" s="166">
        <f t="shared" si="11169"/>
        <v>0</v>
      </c>
      <c r="S2359" s="166">
        <f t="shared" si="11169"/>
        <v>0</v>
      </c>
      <c r="T2359" s="166">
        <f t="shared" si="11169"/>
        <v>0</v>
      </c>
      <c r="U2359" s="166">
        <f t="shared" si="11169"/>
        <v>0</v>
      </c>
      <c r="V2359" s="198">
        <f t="shared" si="10086"/>
        <v>0</v>
      </c>
      <c r="W2359" s="166">
        <f t="shared" si="11156"/>
        <v>0</v>
      </c>
      <c r="X2359" s="166">
        <f t="shared" ref="X2359:AH2359" si="11170">ROUND((W2166+X2166)/2,2)</f>
        <v>0</v>
      </c>
      <c r="Y2359" s="166">
        <f t="shared" si="11170"/>
        <v>0</v>
      </c>
      <c r="Z2359" s="166">
        <f t="shared" si="11170"/>
        <v>0</v>
      </c>
      <c r="AA2359" s="166">
        <f t="shared" si="11170"/>
        <v>0</v>
      </c>
      <c r="AB2359" s="166">
        <f t="shared" si="11170"/>
        <v>0</v>
      </c>
      <c r="AC2359" s="166">
        <f t="shared" si="11170"/>
        <v>0</v>
      </c>
      <c r="AD2359" s="166">
        <f t="shared" si="11170"/>
        <v>0</v>
      </c>
      <c r="AE2359" s="166">
        <f t="shared" si="11170"/>
        <v>0</v>
      </c>
      <c r="AF2359" s="166">
        <f t="shared" si="11170"/>
        <v>0</v>
      </c>
      <c r="AG2359" s="166">
        <f t="shared" si="11170"/>
        <v>0</v>
      </c>
      <c r="AH2359" s="166">
        <f t="shared" si="11170"/>
        <v>0</v>
      </c>
      <c r="AI2359" s="198">
        <f t="shared" si="10089"/>
        <v>0</v>
      </c>
      <c r="AJ2359" s="166">
        <f t="shared" si="10643"/>
        <v>0</v>
      </c>
      <c r="AK2359" s="166">
        <f t="shared" si="10644"/>
        <v>0</v>
      </c>
      <c r="AL2359" s="166">
        <f t="shared" ref="AL2359:AU2359" si="11171">ROUND((AK2166+AL2166)/2,2)</f>
        <v>0</v>
      </c>
      <c r="AM2359" s="166">
        <f t="shared" si="11171"/>
        <v>0</v>
      </c>
      <c r="AN2359" s="166">
        <f t="shared" si="11171"/>
        <v>0</v>
      </c>
      <c r="AO2359" s="166">
        <f t="shared" si="11171"/>
        <v>0</v>
      </c>
      <c r="AP2359" s="166">
        <f t="shared" si="11171"/>
        <v>0</v>
      </c>
      <c r="AQ2359" s="166">
        <f t="shared" si="11171"/>
        <v>0</v>
      </c>
      <c r="AR2359" s="166">
        <f t="shared" si="11171"/>
        <v>0</v>
      </c>
      <c r="AS2359" s="166">
        <f t="shared" si="11171"/>
        <v>0</v>
      </c>
      <c r="AT2359" s="166">
        <f t="shared" si="11171"/>
        <v>0</v>
      </c>
      <c r="AU2359" s="166">
        <f t="shared" si="11171"/>
        <v>0</v>
      </c>
      <c r="AV2359" s="198">
        <f t="shared" si="10093"/>
        <v>0</v>
      </c>
      <c r="AW2359" s="166">
        <f t="shared" si="11073"/>
        <v>15000</v>
      </c>
      <c r="AX2359" s="166">
        <f t="shared" ref="AX2359:BH2359" si="11172">ROUND((AW2166+AX2166)/2,2)</f>
        <v>40000</v>
      </c>
      <c r="AY2359" s="166">
        <f t="shared" si="11172"/>
        <v>50000</v>
      </c>
      <c r="AZ2359" s="166">
        <f t="shared" si="11172"/>
        <v>50000</v>
      </c>
      <c r="BA2359" s="166">
        <f t="shared" si="11172"/>
        <v>50000</v>
      </c>
      <c r="BB2359" s="166">
        <f t="shared" si="11172"/>
        <v>50000</v>
      </c>
      <c r="BC2359" s="166">
        <f t="shared" si="11172"/>
        <v>100000</v>
      </c>
      <c r="BD2359" s="166">
        <f t="shared" si="11172"/>
        <v>200000</v>
      </c>
      <c r="BE2359" s="166">
        <f t="shared" si="11172"/>
        <v>300000</v>
      </c>
      <c r="BF2359" s="166">
        <f t="shared" si="11172"/>
        <v>450000</v>
      </c>
      <c r="BG2359" s="166">
        <f t="shared" si="11172"/>
        <v>650000</v>
      </c>
      <c r="BH2359" s="166">
        <f t="shared" si="11172"/>
        <v>855067</v>
      </c>
      <c r="BI2359" s="198">
        <f t="shared" si="11075"/>
        <v>2810067</v>
      </c>
    </row>
    <row r="2360" spans="1:61" ht="15.75" outlineLevel="1" x14ac:dyDescent="0.25">
      <c r="A2360" s="2">
        <f t="shared" si="11160"/>
        <v>57</v>
      </c>
      <c r="B2360" s="86" t="str">
        <f t="shared" si="11160"/>
        <v>FH - TBD53</v>
      </c>
      <c r="C2360" s="86" t="str">
        <f t="shared" si="11160"/>
        <v>SPP FH - 13753</v>
      </c>
      <c r="D2360" s="2" t="str">
        <f t="shared" si="11160"/>
        <v>FH - TBD53.1</v>
      </c>
      <c r="E2360" s="141" t="str">
        <f t="shared" si="11160"/>
        <v>SPP FH - 13753</v>
      </c>
      <c r="I2360" s="178">
        <v>0</v>
      </c>
      <c r="J2360" s="166">
        <f t="shared" si="11154"/>
        <v>0</v>
      </c>
      <c r="K2360" s="166">
        <f t="shared" ref="K2360:U2360" si="11173">ROUND((J2167+K2167)/2,2)</f>
        <v>0</v>
      </c>
      <c r="L2360" s="166">
        <f t="shared" si="11173"/>
        <v>0</v>
      </c>
      <c r="M2360" s="166">
        <f t="shared" si="11173"/>
        <v>0</v>
      </c>
      <c r="N2360" s="166">
        <f t="shared" si="11173"/>
        <v>0</v>
      </c>
      <c r="O2360" s="166">
        <f t="shared" si="11173"/>
        <v>0</v>
      </c>
      <c r="P2360" s="166">
        <f t="shared" si="11173"/>
        <v>0</v>
      </c>
      <c r="Q2360" s="166">
        <f t="shared" si="11173"/>
        <v>0</v>
      </c>
      <c r="R2360" s="166">
        <f t="shared" si="11173"/>
        <v>0</v>
      </c>
      <c r="S2360" s="166">
        <f t="shared" si="11173"/>
        <v>0</v>
      </c>
      <c r="T2360" s="166">
        <f t="shared" si="11173"/>
        <v>0</v>
      </c>
      <c r="U2360" s="166">
        <f t="shared" si="11173"/>
        <v>0</v>
      </c>
      <c r="V2360" s="198">
        <f t="shared" si="10086"/>
        <v>0</v>
      </c>
      <c r="W2360" s="166">
        <f t="shared" si="11156"/>
        <v>0</v>
      </c>
      <c r="X2360" s="166">
        <f t="shared" ref="X2360:AH2360" si="11174">ROUND((W2167+X2167)/2,2)</f>
        <v>0</v>
      </c>
      <c r="Y2360" s="166">
        <f t="shared" si="11174"/>
        <v>0</v>
      </c>
      <c r="Z2360" s="166">
        <f t="shared" si="11174"/>
        <v>0</v>
      </c>
      <c r="AA2360" s="166">
        <f t="shared" si="11174"/>
        <v>0</v>
      </c>
      <c r="AB2360" s="166">
        <f t="shared" si="11174"/>
        <v>0</v>
      </c>
      <c r="AC2360" s="166">
        <f t="shared" si="11174"/>
        <v>0</v>
      </c>
      <c r="AD2360" s="166">
        <f t="shared" si="11174"/>
        <v>0</v>
      </c>
      <c r="AE2360" s="166">
        <f t="shared" si="11174"/>
        <v>0</v>
      </c>
      <c r="AF2360" s="166">
        <f t="shared" si="11174"/>
        <v>0</v>
      </c>
      <c r="AG2360" s="166">
        <f t="shared" si="11174"/>
        <v>0</v>
      </c>
      <c r="AH2360" s="166">
        <f t="shared" si="11174"/>
        <v>0</v>
      </c>
      <c r="AI2360" s="198">
        <f t="shared" si="10089"/>
        <v>0</v>
      </c>
      <c r="AJ2360" s="166">
        <f t="shared" si="10643"/>
        <v>0</v>
      </c>
      <c r="AK2360" s="166">
        <f t="shared" si="10644"/>
        <v>0</v>
      </c>
      <c r="AL2360" s="166">
        <f t="shared" ref="AL2360:AU2360" si="11175">ROUND((AK2167+AL2167)/2,2)</f>
        <v>0</v>
      </c>
      <c r="AM2360" s="166">
        <f t="shared" si="11175"/>
        <v>0</v>
      </c>
      <c r="AN2360" s="166">
        <f t="shared" si="11175"/>
        <v>0</v>
      </c>
      <c r="AO2360" s="166">
        <f t="shared" si="11175"/>
        <v>0</v>
      </c>
      <c r="AP2360" s="166">
        <f t="shared" si="11175"/>
        <v>0</v>
      </c>
      <c r="AQ2360" s="166">
        <f t="shared" si="11175"/>
        <v>0</v>
      </c>
      <c r="AR2360" s="166">
        <f t="shared" si="11175"/>
        <v>0</v>
      </c>
      <c r="AS2360" s="166">
        <f t="shared" si="11175"/>
        <v>0</v>
      </c>
      <c r="AT2360" s="166">
        <f t="shared" si="11175"/>
        <v>0</v>
      </c>
      <c r="AU2360" s="166">
        <f t="shared" si="11175"/>
        <v>0</v>
      </c>
      <c r="AV2360" s="198">
        <f t="shared" si="10093"/>
        <v>0</v>
      </c>
      <c r="AW2360" s="166">
        <f t="shared" si="11073"/>
        <v>15000</v>
      </c>
      <c r="AX2360" s="166">
        <f t="shared" ref="AX2360:BH2360" si="11176">ROUND((AW2167+AX2167)/2,2)</f>
        <v>40000</v>
      </c>
      <c r="AY2360" s="166">
        <f t="shared" si="11176"/>
        <v>175000</v>
      </c>
      <c r="AZ2360" s="166">
        <f t="shared" si="11176"/>
        <v>450000</v>
      </c>
      <c r="BA2360" s="166">
        <f t="shared" si="11176"/>
        <v>750000</v>
      </c>
      <c r="BB2360" s="166">
        <f t="shared" si="11176"/>
        <v>1050000</v>
      </c>
      <c r="BC2360" s="166">
        <f t="shared" si="11176"/>
        <v>1207039</v>
      </c>
      <c r="BD2360" s="166">
        <f t="shared" si="11176"/>
        <v>1214078</v>
      </c>
      <c r="BE2360" s="166">
        <f t="shared" si="11176"/>
        <v>1214078</v>
      </c>
      <c r="BF2360" s="166">
        <f t="shared" si="11176"/>
        <v>1212954.98</v>
      </c>
      <c r="BG2360" s="166">
        <f t="shared" si="11176"/>
        <v>1210708.93</v>
      </c>
      <c r="BH2360" s="166">
        <f t="shared" si="11176"/>
        <v>1208462.8799999999</v>
      </c>
      <c r="BI2360" s="198">
        <f t="shared" si="11075"/>
        <v>9747321.7899999991</v>
      </c>
    </row>
    <row r="2361" spans="1:61" ht="15.75" outlineLevel="1" x14ac:dyDescent="0.25">
      <c r="A2361" s="2">
        <f t="shared" si="11160"/>
        <v>58</v>
      </c>
      <c r="B2361" s="86" t="str">
        <f t="shared" si="11160"/>
        <v>FH - TBD54</v>
      </c>
      <c r="C2361" s="86" t="str">
        <f t="shared" si="11160"/>
        <v>SPP FH - 13772</v>
      </c>
      <c r="D2361" s="2" t="str">
        <f t="shared" si="11160"/>
        <v>FH - TBD54.1</v>
      </c>
      <c r="E2361" s="141" t="str">
        <f t="shared" si="11160"/>
        <v>SPP FH - 13772</v>
      </c>
      <c r="I2361" s="178">
        <v>0</v>
      </c>
      <c r="J2361" s="166">
        <f t="shared" si="11154"/>
        <v>0</v>
      </c>
      <c r="K2361" s="166">
        <f t="shared" ref="K2361:U2361" si="11177">ROUND((J2168+K2168)/2,2)</f>
        <v>0</v>
      </c>
      <c r="L2361" s="166">
        <f t="shared" si="11177"/>
        <v>0</v>
      </c>
      <c r="M2361" s="166">
        <f t="shared" si="11177"/>
        <v>0</v>
      </c>
      <c r="N2361" s="166">
        <f t="shared" si="11177"/>
        <v>0</v>
      </c>
      <c r="O2361" s="166">
        <f t="shared" si="11177"/>
        <v>0</v>
      </c>
      <c r="P2361" s="166">
        <f t="shared" si="11177"/>
        <v>0</v>
      </c>
      <c r="Q2361" s="166">
        <f t="shared" si="11177"/>
        <v>0</v>
      </c>
      <c r="R2361" s="166">
        <f t="shared" si="11177"/>
        <v>0</v>
      </c>
      <c r="S2361" s="166">
        <f t="shared" si="11177"/>
        <v>0</v>
      </c>
      <c r="T2361" s="166">
        <f t="shared" si="11177"/>
        <v>0</v>
      </c>
      <c r="U2361" s="166">
        <f t="shared" si="11177"/>
        <v>0</v>
      </c>
      <c r="V2361" s="198">
        <f t="shared" si="10086"/>
        <v>0</v>
      </c>
      <c r="W2361" s="166">
        <f t="shared" si="11156"/>
        <v>0</v>
      </c>
      <c r="X2361" s="166">
        <f t="shared" ref="X2361:AH2361" si="11178">ROUND((W2168+X2168)/2,2)</f>
        <v>0</v>
      </c>
      <c r="Y2361" s="166">
        <f t="shared" si="11178"/>
        <v>0</v>
      </c>
      <c r="Z2361" s="166">
        <f t="shared" si="11178"/>
        <v>0</v>
      </c>
      <c r="AA2361" s="166">
        <f t="shared" si="11178"/>
        <v>0</v>
      </c>
      <c r="AB2361" s="166">
        <f t="shared" si="11178"/>
        <v>0</v>
      </c>
      <c r="AC2361" s="166">
        <f t="shared" si="11178"/>
        <v>0</v>
      </c>
      <c r="AD2361" s="166">
        <f t="shared" si="11178"/>
        <v>0</v>
      </c>
      <c r="AE2361" s="166">
        <f t="shared" si="11178"/>
        <v>0</v>
      </c>
      <c r="AF2361" s="166">
        <f t="shared" si="11178"/>
        <v>0</v>
      </c>
      <c r="AG2361" s="166">
        <f t="shared" si="11178"/>
        <v>0</v>
      </c>
      <c r="AH2361" s="166">
        <f t="shared" si="11178"/>
        <v>0</v>
      </c>
      <c r="AI2361" s="198">
        <f t="shared" si="10089"/>
        <v>0</v>
      </c>
      <c r="AJ2361" s="166">
        <f t="shared" si="10643"/>
        <v>0</v>
      </c>
      <c r="AK2361" s="166">
        <f t="shared" si="10644"/>
        <v>0</v>
      </c>
      <c r="AL2361" s="166">
        <f t="shared" ref="AL2361:AU2361" si="11179">ROUND((AK2168+AL2168)/2,2)</f>
        <v>0</v>
      </c>
      <c r="AM2361" s="166">
        <f t="shared" si="11179"/>
        <v>0</v>
      </c>
      <c r="AN2361" s="166">
        <f t="shared" si="11179"/>
        <v>0</v>
      </c>
      <c r="AO2361" s="166">
        <f t="shared" si="11179"/>
        <v>0</v>
      </c>
      <c r="AP2361" s="166">
        <f t="shared" si="11179"/>
        <v>0</v>
      </c>
      <c r="AQ2361" s="166">
        <f t="shared" si="11179"/>
        <v>0</v>
      </c>
      <c r="AR2361" s="166">
        <f t="shared" si="11179"/>
        <v>0</v>
      </c>
      <c r="AS2361" s="166">
        <f t="shared" si="11179"/>
        <v>0</v>
      </c>
      <c r="AT2361" s="166">
        <f t="shared" si="11179"/>
        <v>0</v>
      </c>
      <c r="AU2361" s="166">
        <f t="shared" si="11179"/>
        <v>0</v>
      </c>
      <c r="AV2361" s="198">
        <f t="shared" si="10093"/>
        <v>0</v>
      </c>
      <c r="AW2361" s="166">
        <f t="shared" si="11073"/>
        <v>0</v>
      </c>
      <c r="AX2361" s="166">
        <f t="shared" ref="AX2361:BH2361" si="11180">ROUND((AW2168+AX2168)/2,2)</f>
        <v>0</v>
      </c>
      <c r="AY2361" s="166">
        <f t="shared" si="11180"/>
        <v>0</v>
      </c>
      <c r="AZ2361" s="166">
        <f t="shared" si="11180"/>
        <v>0</v>
      </c>
      <c r="BA2361" s="166">
        <f t="shared" si="11180"/>
        <v>0</v>
      </c>
      <c r="BB2361" s="166">
        <f t="shared" si="11180"/>
        <v>0</v>
      </c>
      <c r="BC2361" s="166">
        <f t="shared" si="11180"/>
        <v>0</v>
      </c>
      <c r="BD2361" s="166">
        <f t="shared" si="11180"/>
        <v>0</v>
      </c>
      <c r="BE2361" s="166">
        <f t="shared" si="11180"/>
        <v>0</v>
      </c>
      <c r="BF2361" s="166">
        <f t="shared" si="11180"/>
        <v>0</v>
      </c>
      <c r="BG2361" s="166">
        <f t="shared" si="11180"/>
        <v>15000</v>
      </c>
      <c r="BH2361" s="166">
        <f t="shared" si="11180"/>
        <v>75000</v>
      </c>
      <c r="BI2361" s="198">
        <f t="shared" si="11075"/>
        <v>90000</v>
      </c>
    </row>
    <row r="2362" spans="1:61" ht="15.75" outlineLevel="1" x14ac:dyDescent="0.25">
      <c r="A2362" s="2">
        <f t="shared" si="11160"/>
        <v>59</v>
      </c>
      <c r="B2362" s="86" t="str">
        <f t="shared" si="11160"/>
        <v>FH - TBD56</v>
      </c>
      <c r="C2362" s="86" t="str">
        <f t="shared" si="11160"/>
        <v>SPP FH - 13892</v>
      </c>
      <c r="D2362" s="2" t="str">
        <f t="shared" si="11160"/>
        <v>FH - TBD56.1</v>
      </c>
      <c r="E2362" s="141" t="str">
        <f t="shared" si="11160"/>
        <v>SPP FH - 13892</v>
      </c>
      <c r="I2362" s="178">
        <v>0</v>
      </c>
      <c r="J2362" s="166">
        <f t="shared" si="11154"/>
        <v>0</v>
      </c>
      <c r="K2362" s="166">
        <f t="shared" ref="K2362:U2362" si="11181">ROUND((J2169+K2169)/2,2)</f>
        <v>0</v>
      </c>
      <c r="L2362" s="166">
        <f t="shared" si="11181"/>
        <v>0</v>
      </c>
      <c r="M2362" s="166">
        <f t="shared" si="11181"/>
        <v>0</v>
      </c>
      <c r="N2362" s="166">
        <f t="shared" si="11181"/>
        <v>0</v>
      </c>
      <c r="O2362" s="166">
        <f t="shared" si="11181"/>
        <v>0</v>
      </c>
      <c r="P2362" s="166">
        <f t="shared" si="11181"/>
        <v>0</v>
      </c>
      <c r="Q2362" s="166">
        <f t="shared" si="11181"/>
        <v>0</v>
      </c>
      <c r="R2362" s="166">
        <f t="shared" si="11181"/>
        <v>0</v>
      </c>
      <c r="S2362" s="166">
        <f t="shared" si="11181"/>
        <v>0</v>
      </c>
      <c r="T2362" s="166">
        <f t="shared" si="11181"/>
        <v>0</v>
      </c>
      <c r="U2362" s="166">
        <f t="shared" si="11181"/>
        <v>0</v>
      </c>
      <c r="V2362" s="198">
        <f t="shared" si="10086"/>
        <v>0</v>
      </c>
      <c r="W2362" s="166">
        <f t="shared" si="11156"/>
        <v>0</v>
      </c>
      <c r="X2362" s="166">
        <f t="shared" ref="X2362:AH2362" si="11182">ROUND((W2169+X2169)/2,2)</f>
        <v>0</v>
      </c>
      <c r="Y2362" s="166">
        <f t="shared" si="11182"/>
        <v>0</v>
      </c>
      <c r="Z2362" s="166">
        <f t="shared" si="11182"/>
        <v>0</v>
      </c>
      <c r="AA2362" s="166">
        <f t="shared" si="11182"/>
        <v>0</v>
      </c>
      <c r="AB2362" s="166">
        <f t="shared" si="11182"/>
        <v>0</v>
      </c>
      <c r="AC2362" s="166">
        <f t="shared" si="11182"/>
        <v>0</v>
      </c>
      <c r="AD2362" s="166">
        <f t="shared" si="11182"/>
        <v>0</v>
      </c>
      <c r="AE2362" s="166">
        <f t="shared" si="11182"/>
        <v>0</v>
      </c>
      <c r="AF2362" s="166">
        <f t="shared" si="11182"/>
        <v>0</v>
      </c>
      <c r="AG2362" s="166">
        <f t="shared" si="11182"/>
        <v>0</v>
      </c>
      <c r="AH2362" s="166">
        <f t="shared" si="11182"/>
        <v>0</v>
      </c>
      <c r="AI2362" s="198">
        <f t="shared" si="10089"/>
        <v>0</v>
      </c>
      <c r="AJ2362" s="166">
        <f t="shared" si="10643"/>
        <v>0</v>
      </c>
      <c r="AK2362" s="166">
        <f t="shared" si="10644"/>
        <v>0</v>
      </c>
      <c r="AL2362" s="166">
        <f t="shared" ref="AL2362:AU2362" si="11183">ROUND((AK2169+AL2169)/2,2)</f>
        <v>0</v>
      </c>
      <c r="AM2362" s="166">
        <f t="shared" si="11183"/>
        <v>0</v>
      </c>
      <c r="AN2362" s="166">
        <f t="shared" si="11183"/>
        <v>0</v>
      </c>
      <c r="AO2362" s="166">
        <f t="shared" si="11183"/>
        <v>0</v>
      </c>
      <c r="AP2362" s="166">
        <f t="shared" si="11183"/>
        <v>0</v>
      </c>
      <c r="AQ2362" s="166">
        <f t="shared" si="11183"/>
        <v>0</v>
      </c>
      <c r="AR2362" s="166">
        <f t="shared" si="11183"/>
        <v>0</v>
      </c>
      <c r="AS2362" s="166">
        <f t="shared" si="11183"/>
        <v>0</v>
      </c>
      <c r="AT2362" s="166">
        <f t="shared" si="11183"/>
        <v>0</v>
      </c>
      <c r="AU2362" s="166">
        <f t="shared" si="11183"/>
        <v>0</v>
      </c>
      <c r="AV2362" s="198">
        <f t="shared" si="10093"/>
        <v>0</v>
      </c>
      <c r="AW2362" s="166">
        <f t="shared" si="11073"/>
        <v>15000</v>
      </c>
      <c r="AX2362" s="166">
        <f t="shared" ref="AX2362:BH2362" si="11184">ROUND((AW2169+AX2169)/2,2)</f>
        <v>90000</v>
      </c>
      <c r="AY2362" s="166">
        <f t="shared" si="11184"/>
        <v>210000</v>
      </c>
      <c r="AZ2362" s="166">
        <f t="shared" si="11184"/>
        <v>345000</v>
      </c>
      <c r="BA2362" s="166">
        <f t="shared" si="11184"/>
        <v>495000</v>
      </c>
      <c r="BB2362" s="166">
        <f t="shared" si="11184"/>
        <v>645000</v>
      </c>
      <c r="BC2362" s="166">
        <f t="shared" si="11184"/>
        <v>795000</v>
      </c>
      <c r="BD2362" s="166">
        <f t="shared" si="11184"/>
        <v>945000</v>
      </c>
      <c r="BE2362" s="166">
        <f t="shared" si="11184"/>
        <v>1051621.5</v>
      </c>
      <c r="BF2362" s="166">
        <f t="shared" si="11184"/>
        <v>1083243</v>
      </c>
      <c r="BG2362" s="166">
        <f t="shared" si="11184"/>
        <v>1083243</v>
      </c>
      <c r="BH2362" s="166">
        <f t="shared" si="11184"/>
        <v>1083243</v>
      </c>
      <c r="BI2362" s="198">
        <f t="shared" si="11075"/>
        <v>7841350.5</v>
      </c>
    </row>
    <row r="2363" spans="1:61" ht="15.75" outlineLevel="1" x14ac:dyDescent="0.25">
      <c r="A2363" s="2">
        <f t="shared" si="11160"/>
        <v>60</v>
      </c>
      <c r="B2363" s="86" t="str">
        <f t="shared" si="11160"/>
        <v>FH - TBD57</v>
      </c>
      <c r="C2363" s="86" t="str">
        <f t="shared" si="11160"/>
        <v>SPP FH - 13944</v>
      </c>
      <c r="D2363" s="2" t="str">
        <f t="shared" si="11160"/>
        <v>FH - TBD57.1</v>
      </c>
      <c r="E2363" s="141" t="str">
        <f t="shared" si="11160"/>
        <v>SPP FH - 13944</v>
      </c>
      <c r="I2363" s="178">
        <v>0</v>
      </c>
      <c r="J2363" s="166">
        <f t="shared" si="11154"/>
        <v>0</v>
      </c>
      <c r="K2363" s="166">
        <f t="shared" ref="K2363:U2363" si="11185">ROUND((J2170+K2170)/2,2)</f>
        <v>0</v>
      </c>
      <c r="L2363" s="166">
        <f t="shared" si="11185"/>
        <v>0</v>
      </c>
      <c r="M2363" s="166">
        <f t="shared" si="11185"/>
        <v>0</v>
      </c>
      <c r="N2363" s="166">
        <f t="shared" si="11185"/>
        <v>0</v>
      </c>
      <c r="O2363" s="166">
        <f t="shared" si="11185"/>
        <v>0</v>
      </c>
      <c r="P2363" s="166">
        <f t="shared" si="11185"/>
        <v>0</v>
      </c>
      <c r="Q2363" s="166">
        <f t="shared" si="11185"/>
        <v>0</v>
      </c>
      <c r="R2363" s="166">
        <f t="shared" si="11185"/>
        <v>0</v>
      </c>
      <c r="S2363" s="166">
        <f t="shared" si="11185"/>
        <v>0</v>
      </c>
      <c r="T2363" s="166">
        <f t="shared" si="11185"/>
        <v>0</v>
      </c>
      <c r="U2363" s="166">
        <f t="shared" si="11185"/>
        <v>0</v>
      </c>
      <c r="V2363" s="198">
        <f t="shared" si="10086"/>
        <v>0</v>
      </c>
      <c r="W2363" s="166">
        <f t="shared" si="11156"/>
        <v>0</v>
      </c>
      <c r="X2363" s="166">
        <f t="shared" ref="X2363:AH2363" si="11186">ROUND((W2170+X2170)/2,2)</f>
        <v>0</v>
      </c>
      <c r="Y2363" s="166">
        <f t="shared" si="11186"/>
        <v>0</v>
      </c>
      <c r="Z2363" s="166">
        <f t="shared" si="11186"/>
        <v>0</v>
      </c>
      <c r="AA2363" s="166">
        <f t="shared" si="11186"/>
        <v>0</v>
      </c>
      <c r="AB2363" s="166">
        <f t="shared" si="11186"/>
        <v>0</v>
      </c>
      <c r="AC2363" s="166">
        <f t="shared" si="11186"/>
        <v>0</v>
      </c>
      <c r="AD2363" s="166">
        <f t="shared" si="11186"/>
        <v>0</v>
      </c>
      <c r="AE2363" s="166">
        <f t="shared" si="11186"/>
        <v>0</v>
      </c>
      <c r="AF2363" s="166">
        <f t="shared" si="11186"/>
        <v>0</v>
      </c>
      <c r="AG2363" s="166">
        <f t="shared" si="11186"/>
        <v>0</v>
      </c>
      <c r="AH2363" s="166">
        <f t="shared" si="11186"/>
        <v>0</v>
      </c>
      <c r="AI2363" s="198">
        <f t="shared" si="10089"/>
        <v>0</v>
      </c>
      <c r="AJ2363" s="166">
        <f t="shared" si="10643"/>
        <v>0</v>
      </c>
      <c r="AK2363" s="166">
        <f t="shared" si="10644"/>
        <v>0</v>
      </c>
      <c r="AL2363" s="166">
        <f t="shared" ref="AL2363:AU2363" si="11187">ROUND((AK2170+AL2170)/2,2)</f>
        <v>0</v>
      </c>
      <c r="AM2363" s="166">
        <f t="shared" si="11187"/>
        <v>0</v>
      </c>
      <c r="AN2363" s="166">
        <f t="shared" si="11187"/>
        <v>0</v>
      </c>
      <c r="AO2363" s="166">
        <f t="shared" si="11187"/>
        <v>0</v>
      </c>
      <c r="AP2363" s="166">
        <f t="shared" si="11187"/>
        <v>0</v>
      </c>
      <c r="AQ2363" s="166">
        <f t="shared" si="11187"/>
        <v>0</v>
      </c>
      <c r="AR2363" s="166">
        <f t="shared" si="11187"/>
        <v>0</v>
      </c>
      <c r="AS2363" s="166">
        <f t="shared" si="11187"/>
        <v>0</v>
      </c>
      <c r="AT2363" s="166">
        <f t="shared" si="11187"/>
        <v>0</v>
      </c>
      <c r="AU2363" s="166">
        <f t="shared" si="11187"/>
        <v>0</v>
      </c>
      <c r="AV2363" s="198">
        <f t="shared" si="10093"/>
        <v>0</v>
      </c>
      <c r="AW2363" s="166">
        <f t="shared" si="11073"/>
        <v>0</v>
      </c>
      <c r="AX2363" s="166">
        <f t="shared" ref="AX2363:BH2363" si="11188">ROUND((AW2170+AX2170)/2,2)</f>
        <v>0</v>
      </c>
      <c r="AY2363" s="166">
        <f t="shared" si="11188"/>
        <v>0</v>
      </c>
      <c r="AZ2363" s="166">
        <f t="shared" si="11188"/>
        <v>0</v>
      </c>
      <c r="BA2363" s="166">
        <f t="shared" si="11188"/>
        <v>0</v>
      </c>
      <c r="BB2363" s="166">
        <f t="shared" si="11188"/>
        <v>0</v>
      </c>
      <c r="BC2363" s="166">
        <f t="shared" si="11188"/>
        <v>0</v>
      </c>
      <c r="BD2363" s="166">
        <f t="shared" si="11188"/>
        <v>0</v>
      </c>
      <c r="BE2363" s="166">
        <f t="shared" si="11188"/>
        <v>0</v>
      </c>
      <c r="BF2363" s="166">
        <f t="shared" si="11188"/>
        <v>0</v>
      </c>
      <c r="BG2363" s="166">
        <f t="shared" si="11188"/>
        <v>0</v>
      </c>
      <c r="BH2363" s="166">
        <f t="shared" si="11188"/>
        <v>4423.5</v>
      </c>
      <c r="BI2363" s="198">
        <f t="shared" si="11075"/>
        <v>4423.5</v>
      </c>
    </row>
    <row r="2364" spans="1:61" ht="15.75" outlineLevel="1" x14ac:dyDescent="0.25">
      <c r="A2364" s="2">
        <f t="shared" si="11160"/>
        <v>61</v>
      </c>
      <c r="B2364" s="86" t="str">
        <f t="shared" si="11160"/>
        <v>FH - TBD58</v>
      </c>
      <c r="C2364" s="86" t="str">
        <f t="shared" si="11160"/>
        <v>SPP FH - 13014</v>
      </c>
      <c r="D2364" s="2" t="str">
        <f t="shared" si="11160"/>
        <v>FH - TBD58.1</v>
      </c>
      <c r="E2364" s="141" t="str">
        <f t="shared" si="11160"/>
        <v>SPP FH - 13014</v>
      </c>
      <c r="I2364" s="178">
        <v>0</v>
      </c>
      <c r="J2364" s="166">
        <f t="shared" si="11154"/>
        <v>0</v>
      </c>
      <c r="K2364" s="166">
        <f t="shared" ref="K2364:U2364" si="11189">ROUND((J2171+K2171)/2,2)</f>
        <v>0</v>
      </c>
      <c r="L2364" s="166">
        <f t="shared" si="11189"/>
        <v>0</v>
      </c>
      <c r="M2364" s="166">
        <f t="shared" si="11189"/>
        <v>0</v>
      </c>
      <c r="N2364" s="166">
        <f t="shared" si="11189"/>
        <v>0</v>
      </c>
      <c r="O2364" s="166">
        <f t="shared" si="11189"/>
        <v>0</v>
      </c>
      <c r="P2364" s="166">
        <f t="shared" si="11189"/>
        <v>0</v>
      </c>
      <c r="Q2364" s="166">
        <f t="shared" si="11189"/>
        <v>0</v>
      </c>
      <c r="R2364" s="166">
        <f t="shared" si="11189"/>
        <v>0</v>
      </c>
      <c r="S2364" s="166">
        <f t="shared" si="11189"/>
        <v>0</v>
      </c>
      <c r="T2364" s="166">
        <f t="shared" si="11189"/>
        <v>0</v>
      </c>
      <c r="U2364" s="166">
        <f t="shared" si="11189"/>
        <v>0</v>
      </c>
      <c r="V2364" s="198">
        <f t="shared" si="10086"/>
        <v>0</v>
      </c>
      <c r="W2364" s="166">
        <f t="shared" si="11156"/>
        <v>0</v>
      </c>
      <c r="X2364" s="166">
        <f t="shared" ref="X2364:AH2364" si="11190">ROUND((W2171+X2171)/2,2)</f>
        <v>0</v>
      </c>
      <c r="Y2364" s="166">
        <f t="shared" si="11190"/>
        <v>0</v>
      </c>
      <c r="Z2364" s="166">
        <f t="shared" si="11190"/>
        <v>0</v>
      </c>
      <c r="AA2364" s="166">
        <f t="shared" si="11190"/>
        <v>0</v>
      </c>
      <c r="AB2364" s="166">
        <f t="shared" si="11190"/>
        <v>0</v>
      </c>
      <c r="AC2364" s="166">
        <f t="shared" si="11190"/>
        <v>0</v>
      </c>
      <c r="AD2364" s="166">
        <f t="shared" si="11190"/>
        <v>0</v>
      </c>
      <c r="AE2364" s="166">
        <f t="shared" si="11190"/>
        <v>0</v>
      </c>
      <c r="AF2364" s="166">
        <f t="shared" si="11190"/>
        <v>0</v>
      </c>
      <c r="AG2364" s="166">
        <f t="shared" si="11190"/>
        <v>0</v>
      </c>
      <c r="AH2364" s="166">
        <f t="shared" si="11190"/>
        <v>0</v>
      </c>
      <c r="AI2364" s="198">
        <f t="shared" si="10089"/>
        <v>0</v>
      </c>
      <c r="AJ2364" s="166">
        <f t="shared" si="10643"/>
        <v>0</v>
      </c>
      <c r="AK2364" s="166">
        <f t="shared" si="10644"/>
        <v>0</v>
      </c>
      <c r="AL2364" s="166">
        <f t="shared" ref="AL2364:AU2364" si="11191">ROUND((AK2171+AL2171)/2,2)</f>
        <v>0</v>
      </c>
      <c r="AM2364" s="166">
        <f t="shared" si="11191"/>
        <v>0</v>
      </c>
      <c r="AN2364" s="166">
        <f t="shared" si="11191"/>
        <v>0</v>
      </c>
      <c r="AO2364" s="166">
        <f t="shared" si="11191"/>
        <v>0</v>
      </c>
      <c r="AP2364" s="166">
        <f t="shared" si="11191"/>
        <v>0</v>
      </c>
      <c r="AQ2364" s="166">
        <f t="shared" si="11191"/>
        <v>0</v>
      </c>
      <c r="AR2364" s="166">
        <f t="shared" si="11191"/>
        <v>0</v>
      </c>
      <c r="AS2364" s="166">
        <f t="shared" si="11191"/>
        <v>0</v>
      </c>
      <c r="AT2364" s="166">
        <f t="shared" si="11191"/>
        <v>0</v>
      </c>
      <c r="AU2364" s="166">
        <f t="shared" si="11191"/>
        <v>0</v>
      </c>
      <c r="AV2364" s="198">
        <f t="shared" si="10093"/>
        <v>0</v>
      </c>
      <c r="AW2364" s="166">
        <f t="shared" si="11073"/>
        <v>0</v>
      </c>
      <c r="AX2364" s="166">
        <f t="shared" ref="AX2364:BH2364" si="11192">ROUND((AW2171+AX2171)/2,2)</f>
        <v>0</v>
      </c>
      <c r="AY2364" s="166">
        <f t="shared" si="11192"/>
        <v>0</v>
      </c>
      <c r="AZ2364" s="166">
        <f t="shared" si="11192"/>
        <v>0</v>
      </c>
      <c r="BA2364" s="166">
        <f t="shared" si="11192"/>
        <v>0</v>
      </c>
      <c r="BB2364" s="166">
        <f t="shared" si="11192"/>
        <v>0</v>
      </c>
      <c r="BC2364" s="166">
        <f t="shared" si="11192"/>
        <v>0</v>
      </c>
      <c r="BD2364" s="166">
        <f t="shared" si="11192"/>
        <v>0</v>
      </c>
      <c r="BE2364" s="166">
        <f t="shared" si="11192"/>
        <v>0</v>
      </c>
      <c r="BF2364" s="166">
        <f t="shared" si="11192"/>
        <v>0</v>
      </c>
      <c r="BG2364" s="166">
        <f t="shared" si="11192"/>
        <v>0</v>
      </c>
      <c r="BH2364" s="166">
        <f t="shared" si="11192"/>
        <v>39811.5</v>
      </c>
      <c r="BI2364" s="198">
        <f t="shared" si="11075"/>
        <v>39811.5</v>
      </c>
    </row>
    <row r="2365" spans="1:61" ht="15.75" outlineLevel="1" x14ac:dyDescent="0.25">
      <c r="A2365" s="2">
        <f t="shared" si="11160"/>
        <v>62</v>
      </c>
      <c r="B2365" s="86" t="str">
        <f t="shared" si="11160"/>
        <v>FH - TBD60</v>
      </c>
      <c r="C2365" s="86" t="str">
        <f t="shared" si="11160"/>
        <v>SPP FH - 13042</v>
      </c>
      <c r="D2365" s="2" t="str">
        <f t="shared" si="11160"/>
        <v>FH - TBD60.1</v>
      </c>
      <c r="E2365" s="141" t="str">
        <f t="shared" si="11160"/>
        <v>SPP FH - 13042</v>
      </c>
      <c r="I2365" s="178">
        <v>0</v>
      </c>
      <c r="J2365" s="166">
        <f t="shared" si="11154"/>
        <v>0</v>
      </c>
      <c r="K2365" s="166">
        <f t="shared" ref="K2365:U2365" si="11193">ROUND((J2172+K2172)/2,2)</f>
        <v>0</v>
      </c>
      <c r="L2365" s="166">
        <f t="shared" si="11193"/>
        <v>0</v>
      </c>
      <c r="M2365" s="166">
        <f t="shared" si="11193"/>
        <v>0</v>
      </c>
      <c r="N2365" s="166">
        <f t="shared" si="11193"/>
        <v>0</v>
      </c>
      <c r="O2365" s="166">
        <f t="shared" si="11193"/>
        <v>0</v>
      </c>
      <c r="P2365" s="166">
        <f t="shared" si="11193"/>
        <v>0</v>
      </c>
      <c r="Q2365" s="166">
        <f t="shared" si="11193"/>
        <v>0</v>
      </c>
      <c r="R2365" s="166">
        <f t="shared" si="11193"/>
        <v>0</v>
      </c>
      <c r="S2365" s="166">
        <f t="shared" si="11193"/>
        <v>0</v>
      </c>
      <c r="T2365" s="166">
        <f t="shared" si="11193"/>
        <v>0</v>
      </c>
      <c r="U2365" s="166">
        <f t="shared" si="11193"/>
        <v>0</v>
      </c>
      <c r="V2365" s="198">
        <f t="shared" si="10086"/>
        <v>0</v>
      </c>
      <c r="W2365" s="166">
        <f t="shared" si="11156"/>
        <v>0</v>
      </c>
      <c r="X2365" s="166">
        <f t="shared" ref="X2365:AH2365" si="11194">ROUND((W2172+X2172)/2,2)</f>
        <v>0</v>
      </c>
      <c r="Y2365" s="166">
        <f t="shared" si="11194"/>
        <v>0</v>
      </c>
      <c r="Z2365" s="166">
        <f t="shared" si="11194"/>
        <v>0</v>
      </c>
      <c r="AA2365" s="166">
        <f t="shared" si="11194"/>
        <v>0</v>
      </c>
      <c r="AB2365" s="166">
        <f t="shared" si="11194"/>
        <v>0</v>
      </c>
      <c r="AC2365" s="166">
        <f t="shared" si="11194"/>
        <v>0</v>
      </c>
      <c r="AD2365" s="166">
        <f t="shared" si="11194"/>
        <v>0</v>
      </c>
      <c r="AE2365" s="166">
        <f t="shared" si="11194"/>
        <v>0</v>
      </c>
      <c r="AF2365" s="166">
        <f t="shared" si="11194"/>
        <v>0</v>
      </c>
      <c r="AG2365" s="166">
        <f t="shared" si="11194"/>
        <v>0</v>
      </c>
      <c r="AH2365" s="166">
        <f t="shared" si="11194"/>
        <v>0</v>
      </c>
      <c r="AI2365" s="198">
        <f t="shared" si="10089"/>
        <v>0</v>
      </c>
      <c r="AJ2365" s="166">
        <f t="shared" si="10643"/>
        <v>0</v>
      </c>
      <c r="AK2365" s="166">
        <f t="shared" si="10644"/>
        <v>0</v>
      </c>
      <c r="AL2365" s="166">
        <f t="shared" ref="AL2365:AU2365" si="11195">ROUND((AK2172+AL2172)/2,2)</f>
        <v>0</v>
      </c>
      <c r="AM2365" s="166">
        <f t="shared" si="11195"/>
        <v>0</v>
      </c>
      <c r="AN2365" s="166">
        <f t="shared" si="11195"/>
        <v>0</v>
      </c>
      <c r="AO2365" s="166">
        <f t="shared" si="11195"/>
        <v>0</v>
      </c>
      <c r="AP2365" s="166">
        <f t="shared" si="11195"/>
        <v>0</v>
      </c>
      <c r="AQ2365" s="166">
        <f t="shared" si="11195"/>
        <v>0</v>
      </c>
      <c r="AR2365" s="166">
        <f t="shared" si="11195"/>
        <v>0</v>
      </c>
      <c r="AS2365" s="166">
        <f t="shared" si="11195"/>
        <v>0</v>
      </c>
      <c r="AT2365" s="166">
        <f t="shared" si="11195"/>
        <v>0</v>
      </c>
      <c r="AU2365" s="166">
        <f t="shared" si="11195"/>
        <v>0</v>
      </c>
      <c r="AV2365" s="198">
        <f t="shared" si="10093"/>
        <v>0</v>
      </c>
      <c r="AW2365" s="166">
        <f t="shared" si="11073"/>
        <v>0</v>
      </c>
      <c r="AX2365" s="166">
        <f t="shared" ref="AX2365:BH2365" si="11196">ROUND((AW2172+AX2172)/2,2)</f>
        <v>0</v>
      </c>
      <c r="AY2365" s="166">
        <f t="shared" si="11196"/>
        <v>0</v>
      </c>
      <c r="AZ2365" s="166">
        <f t="shared" si="11196"/>
        <v>25000</v>
      </c>
      <c r="BA2365" s="166">
        <f t="shared" si="11196"/>
        <v>75000</v>
      </c>
      <c r="BB2365" s="166">
        <f t="shared" si="11196"/>
        <v>125000</v>
      </c>
      <c r="BC2365" s="166">
        <f t="shared" si="11196"/>
        <v>175000</v>
      </c>
      <c r="BD2365" s="166">
        <f t="shared" si="11196"/>
        <v>225000</v>
      </c>
      <c r="BE2365" s="166">
        <f t="shared" si="11196"/>
        <v>400000</v>
      </c>
      <c r="BF2365" s="166">
        <f t="shared" si="11196"/>
        <v>700000</v>
      </c>
      <c r="BG2365" s="166">
        <f t="shared" si="11196"/>
        <v>1000000</v>
      </c>
      <c r="BH2365" s="166">
        <f t="shared" si="11196"/>
        <v>1173006</v>
      </c>
      <c r="BI2365" s="198">
        <f t="shared" si="11075"/>
        <v>3898006</v>
      </c>
    </row>
    <row r="2366" spans="1:61" ht="15.75" outlineLevel="1" x14ac:dyDescent="0.25">
      <c r="A2366" s="2">
        <f t="shared" si="11160"/>
        <v>63</v>
      </c>
      <c r="B2366" s="86" t="str">
        <f t="shared" si="11160"/>
        <v>FH - TBD61</v>
      </c>
      <c r="C2366" s="86" t="str">
        <f t="shared" si="11160"/>
        <v>SPP FH - 13083</v>
      </c>
      <c r="D2366" s="2" t="str">
        <f t="shared" si="11160"/>
        <v>FH - TBD61.1</v>
      </c>
      <c r="E2366" s="141" t="str">
        <f t="shared" si="11160"/>
        <v>SPP FH - 13083</v>
      </c>
      <c r="I2366" s="178">
        <v>0</v>
      </c>
      <c r="J2366" s="166">
        <f t="shared" si="11154"/>
        <v>0</v>
      </c>
      <c r="K2366" s="166">
        <f t="shared" ref="K2366:U2366" si="11197">ROUND((J2173+K2173)/2,2)</f>
        <v>0</v>
      </c>
      <c r="L2366" s="166">
        <f t="shared" si="11197"/>
        <v>0</v>
      </c>
      <c r="M2366" s="166">
        <f t="shared" si="11197"/>
        <v>0</v>
      </c>
      <c r="N2366" s="166">
        <f t="shared" si="11197"/>
        <v>0</v>
      </c>
      <c r="O2366" s="166">
        <f t="shared" si="11197"/>
        <v>0</v>
      </c>
      <c r="P2366" s="166">
        <f t="shared" si="11197"/>
        <v>0</v>
      </c>
      <c r="Q2366" s="166">
        <f t="shared" si="11197"/>
        <v>0</v>
      </c>
      <c r="R2366" s="166">
        <f t="shared" si="11197"/>
        <v>0</v>
      </c>
      <c r="S2366" s="166">
        <f t="shared" si="11197"/>
        <v>0</v>
      </c>
      <c r="T2366" s="166">
        <f t="shared" si="11197"/>
        <v>0</v>
      </c>
      <c r="U2366" s="166">
        <f t="shared" si="11197"/>
        <v>0</v>
      </c>
      <c r="V2366" s="198">
        <f t="shared" si="10086"/>
        <v>0</v>
      </c>
      <c r="W2366" s="166">
        <f t="shared" si="11156"/>
        <v>0</v>
      </c>
      <c r="X2366" s="166">
        <f t="shared" ref="X2366:AH2366" si="11198">ROUND((W2173+X2173)/2,2)</f>
        <v>0</v>
      </c>
      <c r="Y2366" s="166">
        <f t="shared" si="11198"/>
        <v>0</v>
      </c>
      <c r="Z2366" s="166">
        <f t="shared" si="11198"/>
        <v>0</v>
      </c>
      <c r="AA2366" s="166">
        <f t="shared" si="11198"/>
        <v>0</v>
      </c>
      <c r="AB2366" s="166">
        <f t="shared" si="11198"/>
        <v>0</v>
      </c>
      <c r="AC2366" s="166">
        <f t="shared" si="11198"/>
        <v>0</v>
      </c>
      <c r="AD2366" s="166">
        <f t="shared" si="11198"/>
        <v>0</v>
      </c>
      <c r="AE2366" s="166">
        <f t="shared" si="11198"/>
        <v>0</v>
      </c>
      <c r="AF2366" s="166">
        <f t="shared" si="11198"/>
        <v>0</v>
      </c>
      <c r="AG2366" s="166">
        <f t="shared" si="11198"/>
        <v>0</v>
      </c>
      <c r="AH2366" s="166">
        <f t="shared" si="11198"/>
        <v>0</v>
      </c>
      <c r="AI2366" s="198">
        <f t="shared" si="10089"/>
        <v>0</v>
      </c>
      <c r="AJ2366" s="166">
        <f t="shared" si="10643"/>
        <v>0</v>
      </c>
      <c r="AK2366" s="166">
        <f t="shared" si="10644"/>
        <v>0</v>
      </c>
      <c r="AL2366" s="166">
        <f t="shared" ref="AL2366:AU2366" si="11199">ROUND((AK2173+AL2173)/2,2)</f>
        <v>0</v>
      </c>
      <c r="AM2366" s="166">
        <f t="shared" si="11199"/>
        <v>0</v>
      </c>
      <c r="AN2366" s="166">
        <f t="shared" si="11199"/>
        <v>0</v>
      </c>
      <c r="AO2366" s="166">
        <f t="shared" si="11199"/>
        <v>0</v>
      </c>
      <c r="AP2366" s="166">
        <f t="shared" si="11199"/>
        <v>0</v>
      </c>
      <c r="AQ2366" s="166">
        <f t="shared" si="11199"/>
        <v>0</v>
      </c>
      <c r="AR2366" s="166">
        <f t="shared" si="11199"/>
        <v>0</v>
      </c>
      <c r="AS2366" s="166">
        <f t="shared" si="11199"/>
        <v>0</v>
      </c>
      <c r="AT2366" s="166">
        <f t="shared" si="11199"/>
        <v>0</v>
      </c>
      <c r="AU2366" s="166">
        <f t="shared" si="11199"/>
        <v>0</v>
      </c>
      <c r="AV2366" s="198">
        <f t="shared" si="10093"/>
        <v>0</v>
      </c>
      <c r="AW2366" s="166">
        <f t="shared" si="11073"/>
        <v>0</v>
      </c>
      <c r="AX2366" s="166">
        <f t="shared" ref="AX2366:BH2366" si="11200">ROUND((AW2173+AX2173)/2,2)</f>
        <v>0</v>
      </c>
      <c r="AY2366" s="166">
        <f t="shared" si="11200"/>
        <v>0</v>
      </c>
      <c r="AZ2366" s="166">
        <f t="shared" si="11200"/>
        <v>0</v>
      </c>
      <c r="BA2366" s="166">
        <f t="shared" si="11200"/>
        <v>0</v>
      </c>
      <c r="BB2366" s="166">
        <f t="shared" si="11200"/>
        <v>0</v>
      </c>
      <c r="BC2366" s="166">
        <f t="shared" si="11200"/>
        <v>0</v>
      </c>
      <c r="BD2366" s="166">
        <f t="shared" si="11200"/>
        <v>0</v>
      </c>
      <c r="BE2366" s="166">
        <f t="shared" si="11200"/>
        <v>0</v>
      </c>
      <c r="BF2366" s="166">
        <f t="shared" si="11200"/>
        <v>0</v>
      </c>
      <c r="BG2366" s="166">
        <f t="shared" si="11200"/>
        <v>0</v>
      </c>
      <c r="BH2366" s="166">
        <f t="shared" si="11200"/>
        <v>39811.5</v>
      </c>
      <c r="BI2366" s="198">
        <f t="shared" si="11075"/>
        <v>39811.5</v>
      </c>
    </row>
    <row r="2367" spans="1:61" ht="15.75" outlineLevel="1" x14ac:dyDescent="0.25">
      <c r="A2367" s="2">
        <f t="shared" ref="A2367:E2376" si="11201">A2174</f>
        <v>64</v>
      </c>
      <c r="B2367" s="86" t="str">
        <f t="shared" si="11201"/>
        <v>TBD</v>
      </c>
      <c r="C2367" s="86" t="str">
        <f t="shared" si="11201"/>
        <v>FLISR Line Sensing Server Installation</v>
      </c>
      <c r="D2367" s="2" t="str">
        <f t="shared" si="11201"/>
        <v>TBD</v>
      </c>
      <c r="E2367" s="141" t="str">
        <f t="shared" si="11201"/>
        <v>FLISR Line Sensing Server Installation</v>
      </c>
      <c r="I2367" s="178">
        <v>0</v>
      </c>
      <c r="J2367" s="166">
        <f t="shared" si="11154"/>
        <v>0</v>
      </c>
      <c r="K2367" s="166">
        <f t="shared" ref="K2367:U2367" si="11202">ROUND((J2174+K2174)/2,2)</f>
        <v>0</v>
      </c>
      <c r="L2367" s="166">
        <f t="shared" si="11202"/>
        <v>0</v>
      </c>
      <c r="M2367" s="166">
        <f t="shared" si="11202"/>
        <v>0</v>
      </c>
      <c r="N2367" s="166">
        <f t="shared" si="11202"/>
        <v>0</v>
      </c>
      <c r="O2367" s="166">
        <f t="shared" si="11202"/>
        <v>0</v>
      </c>
      <c r="P2367" s="166">
        <f t="shared" si="11202"/>
        <v>0</v>
      </c>
      <c r="Q2367" s="166">
        <f t="shared" si="11202"/>
        <v>0</v>
      </c>
      <c r="R2367" s="166">
        <f t="shared" si="11202"/>
        <v>0</v>
      </c>
      <c r="S2367" s="166">
        <f t="shared" si="11202"/>
        <v>0</v>
      </c>
      <c r="T2367" s="166">
        <f t="shared" si="11202"/>
        <v>0</v>
      </c>
      <c r="U2367" s="166">
        <f t="shared" si="11202"/>
        <v>0</v>
      </c>
      <c r="V2367" s="198">
        <f t="shared" si="10086"/>
        <v>0</v>
      </c>
      <c r="W2367" s="166">
        <f t="shared" si="11156"/>
        <v>0</v>
      </c>
      <c r="X2367" s="166">
        <f t="shared" ref="X2367:AH2367" si="11203">ROUND((W2174+X2174)/2,2)</f>
        <v>0</v>
      </c>
      <c r="Y2367" s="166">
        <f t="shared" si="11203"/>
        <v>0</v>
      </c>
      <c r="Z2367" s="166">
        <f t="shared" si="11203"/>
        <v>0</v>
      </c>
      <c r="AA2367" s="166">
        <f t="shared" si="11203"/>
        <v>0</v>
      </c>
      <c r="AB2367" s="166">
        <f t="shared" si="11203"/>
        <v>0</v>
      </c>
      <c r="AC2367" s="166">
        <f t="shared" si="11203"/>
        <v>0</v>
      </c>
      <c r="AD2367" s="166">
        <f t="shared" si="11203"/>
        <v>0</v>
      </c>
      <c r="AE2367" s="166">
        <f t="shared" si="11203"/>
        <v>0</v>
      </c>
      <c r="AF2367" s="166">
        <f t="shared" si="11203"/>
        <v>0</v>
      </c>
      <c r="AG2367" s="166">
        <f t="shared" si="11203"/>
        <v>0</v>
      </c>
      <c r="AH2367" s="166">
        <f t="shared" si="11203"/>
        <v>0</v>
      </c>
      <c r="AI2367" s="198">
        <f t="shared" si="10089"/>
        <v>0</v>
      </c>
      <c r="AJ2367" s="166">
        <f t="shared" si="10643"/>
        <v>0</v>
      </c>
      <c r="AK2367" s="166">
        <f t="shared" si="10644"/>
        <v>0</v>
      </c>
      <c r="AL2367" s="166">
        <f t="shared" ref="AL2367:AU2367" si="11204">ROUND((AK2174+AL2174)/2,2)</f>
        <v>0</v>
      </c>
      <c r="AM2367" s="166">
        <f t="shared" si="11204"/>
        <v>0</v>
      </c>
      <c r="AN2367" s="166">
        <f t="shared" si="11204"/>
        <v>0</v>
      </c>
      <c r="AO2367" s="166">
        <f t="shared" si="11204"/>
        <v>0</v>
      </c>
      <c r="AP2367" s="166">
        <f t="shared" si="11204"/>
        <v>0</v>
      </c>
      <c r="AQ2367" s="166">
        <f t="shared" si="11204"/>
        <v>0</v>
      </c>
      <c r="AR2367" s="166">
        <f t="shared" si="11204"/>
        <v>0</v>
      </c>
      <c r="AS2367" s="166">
        <f t="shared" si="11204"/>
        <v>0</v>
      </c>
      <c r="AT2367" s="166">
        <f t="shared" si="11204"/>
        <v>0</v>
      </c>
      <c r="AU2367" s="166">
        <f t="shared" si="11204"/>
        <v>0</v>
      </c>
      <c r="AV2367" s="198">
        <f t="shared" si="10093"/>
        <v>0</v>
      </c>
      <c r="AW2367" s="166">
        <f t="shared" si="11073"/>
        <v>0</v>
      </c>
      <c r="AX2367" s="166">
        <f t="shared" ref="AX2367:BH2367" si="11205">ROUND((AW2174+AX2174)/2,2)</f>
        <v>0</v>
      </c>
      <c r="AY2367" s="166">
        <f t="shared" si="11205"/>
        <v>0</v>
      </c>
      <c r="AZ2367" s="166">
        <f t="shared" si="11205"/>
        <v>0</v>
      </c>
      <c r="BA2367" s="166">
        <f t="shared" si="11205"/>
        <v>0</v>
      </c>
      <c r="BB2367" s="166">
        <f t="shared" si="11205"/>
        <v>0</v>
      </c>
      <c r="BC2367" s="166">
        <f t="shared" si="11205"/>
        <v>0</v>
      </c>
      <c r="BD2367" s="166">
        <f t="shared" si="11205"/>
        <v>0</v>
      </c>
      <c r="BE2367" s="166">
        <f t="shared" si="11205"/>
        <v>250000</v>
      </c>
      <c r="BF2367" s="166">
        <f t="shared" si="11205"/>
        <v>500000</v>
      </c>
      <c r="BG2367" s="166">
        <f t="shared" si="11205"/>
        <v>500000</v>
      </c>
      <c r="BH2367" s="166">
        <f t="shared" si="11205"/>
        <v>500000</v>
      </c>
      <c r="BI2367" s="198">
        <f t="shared" si="11075"/>
        <v>1750000</v>
      </c>
    </row>
    <row r="2368" spans="1:61" ht="15.75" hidden="1" outlineLevel="1" x14ac:dyDescent="0.25">
      <c r="A2368" s="2">
        <f t="shared" si="11201"/>
        <v>65</v>
      </c>
      <c r="B2368" s="86">
        <f t="shared" si="11201"/>
        <v>0</v>
      </c>
      <c r="C2368" s="86">
        <f t="shared" si="11201"/>
        <v>0</v>
      </c>
      <c r="D2368" s="2">
        <f t="shared" si="11201"/>
        <v>0</v>
      </c>
      <c r="E2368" s="141">
        <f t="shared" si="11201"/>
        <v>0</v>
      </c>
      <c r="I2368" s="178">
        <v>0</v>
      </c>
      <c r="J2368" s="166">
        <f t="shared" si="11154"/>
        <v>0</v>
      </c>
      <c r="K2368" s="166">
        <f t="shared" ref="K2368:U2368" si="11206">ROUND((J2175+K2175)/2,2)</f>
        <v>0</v>
      </c>
      <c r="L2368" s="166">
        <f t="shared" si="11206"/>
        <v>0</v>
      </c>
      <c r="M2368" s="166">
        <f t="shared" si="11206"/>
        <v>0</v>
      </c>
      <c r="N2368" s="166">
        <f t="shared" si="11206"/>
        <v>0</v>
      </c>
      <c r="O2368" s="166">
        <f t="shared" si="11206"/>
        <v>0</v>
      </c>
      <c r="P2368" s="166">
        <f t="shared" si="11206"/>
        <v>0</v>
      </c>
      <c r="Q2368" s="166">
        <f t="shared" si="11206"/>
        <v>0</v>
      </c>
      <c r="R2368" s="166">
        <f t="shared" si="11206"/>
        <v>0</v>
      </c>
      <c r="S2368" s="166">
        <f t="shared" si="11206"/>
        <v>0</v>
      </c>
      <c r="T2368" s="166">
        <f t="shared" si="11206"/>
        <v>0</v>
      </c>
      <c r="U2368" s="166">
        <f t="shared" si="11206"/>
        <v>0</v>
      </c>
      <c r="V2368" s="198">
        <f t="shared" ref="V2368:V2431" si="11207">SUM(J2368:U2368)</f>
        <v>0</v>
      </c>
      <c r="W2368" s="166">
        <f t="shared" si="11156"/>
        <v>0</v>
      </c>
      <c r="X2368" s="166">
        <f t="shared" ref="X2368:AH2368" si="11208">ROUND((W2175+X2175)/2,2)</f>
        <v>0</v>
      </c>
      <c r="Y2368" s="166">
        <f t="shared" si="11208"/>
        <v>0</v>
      </c>
      <c r="Z2368" s="166">
        <f t="shared" si="11208"/>
        <v>0</v>
      </c>
      <c r="AA2368" s="166">
        <f t="shared" si="11208"/>
        <v>0</v>
      </c>
      <c r="AB2368" s="166">
        <f t="shared" si="11208"/>
        <v>0</v>
      </c>
      <c r="AC2368" s="166">
        <f t="shared" si="11208"/>
        <v>0</v>
      </c>
      <c r="AD2368" s="166">
        <f t="shared" si="11208"/>
        <v>0</v>
      </c>
      <c r="AE2368" s="166">
        <f t="shared" si="11208"/>
        <v>0</v>
      </c>
      <c r="AF2368" s="166">
        <f t="shared" si="11208"/>
        <v>0</v>
      </c>
      <c r="AG2368" s="166">
        <f t="shared" si="11208"/>
        <v>0</v>
      </c>
      <c r="AH2368" s="166">
        <f t="shared" si="11208"/>
        <v>0</v>
      </c>
      <c r="AI2368" s="198">
        <f t="shared" ref="AI2368:AI2431" si="11209">SUM(W2368:AH2368)</f>
        <v>0</v>
      </c>
      <c r="AJ2368" s="166">
        <f t="shared" si="10643"/>
        <v>0</v>
      </c>
      <c r="AK2368" s="166">
        <f t="shared" si="10644"/>
        <v>0</v>
      </c>
      <c r="AL2368" s="166">
        <f t="shared" ref="AL2368:AU2368" si="11210">ROUND((AK2175+AL2175)/2,2)</f>
        <v>0</v>
      </c>
      <c r="AM2368" s="166">
        <f t="shared" si="11210"/>
        <v>0</v>
      </c>
      <c r="AN2368" s="166">
        <f t="shared" si="11210"/>
        <v>0</v>
      </c>
      <c r="AO2368" s="166">
        <f t="shared" si="11210"/>
        <v>0</v>
      </c>
      <c r="AP2368" s="166">
        <f t="shared" si="11210"/>
        <v>0</v>
      </c>
      <c r="AQ2368" s="166">
        <f t="shared" si="11210"/>
        <v>0</v>
      </c>
      <c r="AR2368" s="166">
        <f t="shared" si="11210"/>
        <v>0</v>
      </c>
      <c r="AS2368" s="166">
        <f t="shared" si="11210"/>
        <v>0</v>
      </c>
      <c r="AT2368" s="166">
        <f t="shared" si="11210"/>
        <v>0</v>
      </c>
      <c r="AU2368" s="166">
        <f t="shared" si="11210"/>
        <v>0</v>
      </c>
      <c r="AV2368" s="198">
        <f t="shared" ref="AV2368:AV2431" si="11211">SUM(AJ2368:AU2368)</f>
        <v>0</v>
      </c>
      <c r="AW2368" s="166">
        <f t="shared" ref="AW2368:AW2399" si="11212">ROUND((AU2175+AW2175)/2,2)</f>
        <v>0</v>
      </c>
      <c r="AX2368" s="166">
        <f t="shared" ref="AX2368:BH2368" si="11213">ROUND((AW2175+AX2175)/2,2)</f>
        <v>0</v>
      </c>
      <c r="AY2368" s="166">
        <f t="shared" si="11213"/>
        <v>0</v>
      </c>
      <c r="AZ2368" s="166">
        <f t="shared" si="11213"/>
        <v>0</v>
      </c>
      <c r="BA2368" s="166">
        <f t="shared" si="11213"/>
        <v>0</v>
      </c>
      <c r="BB2368" s="166">
        <f t="shared" si="11213"/>
        <v>0</v>
      </c>
      <c r="BC2368" s="166">
        <f t="shared" si="11213"/>
        <v>0</v>
      </c>
      <c r="BD2368" s="166">
        <f t="shared" si="11213"/>
        <v>0</v>
      </c>
      <c r="BE2368" s="166">
        <f t="shared" si="11213"/>
        <v>0</v>
      </c>
      <c r="BF2368" s="166">
        <f t="shared" si="11213"/>
        <v>0</v>
      </c>
      <c r="BG2368" s="166">
        <f t="shared" si="11213"/>
        <v>0</v>
      </c>
      <c r="BH2368" s="166">
        <f t="shared" si="11213"/>
        <v>0</v>
      </c>
      <c r="BI2368" s="198">
        <f t="shared" si="11075"/>
        <v>0</v>
      </c>
    </row>
    <row r="2369" spans="1:61" ht="15.75" hidden="1" outlineLevel="1" x14ac:dyDescent="0.25">
      <c r="A2369" s="2">
        <f t="shared" si="11201"/>
        <v>66</v>
      </c>
      <c r="B2369" s="86">
        <f t="shared" si="11201"/>
        <v>0</v>
      </c>
      <c r="C2369" s="86">
        <f t="shared" si="11201"/>
        <v>0</v>
      </c>
      <c r="D2369" s="2">
        <f t="shared" si="11201"/>
        <v>0</v>
      </c>
      <c r="E2369" s="141">
        <f t="shared" si="11201"/>
        <v>0</v>
      </c>
      <c r="I2369" s="178">
        <v>0</v>
      </c>
      <c r="J2369" s="166">
        <f t="shared" si="11154"/>
        <v>0</v>
      </c>
      <c r="K2369" s="166">
        <f t="shared" ref="K2369:U2369" si="11214">ROUND((J2176+K2176)/2,2)</f>
        <v>0</v>
      </c>
      <c r="L2369" s="166">
        <f t="shared" si="11214"/>
        <v>0</v>
      </c>
      <c r="M2369" s="166">
        <f t="shared" si="11214"/>
        <v>0</v>
      </c>
      <c r="N2369" s="166">
        <f t="shared" si="11214"/>
        <v>0</v>
      </c>
      <c r="O2369" s="166">
        <f t="shared" si="11214"/>
        <v>0</v>
      </c>
      <c r="P2369" s="166">
        <f t="shared" si="11214"/>
        <v>0</v>
      </c>
      <c r="Q2369" s="166">
        <f t="shared" si="11214"/>
        <v>0</v>
      </c>
      <c r="R2369" s="166">
        <f t="shared" si="11214"/>
        <v>0</v>
      </c>
      <c r="S2369" s="166">
        <f t="shared" si="11214"/>
        <v>0</v>
      </c>
      <c r="T2369" s="166">
        <f t="shared" si="11214"/>
        <v>0</v>
      </c>
      <c r="U2369" s="166">
        <f t="shared" si="11214"/>
        <v>0</v>
      </c>
      <c r="V2369" s="198">
        <f t="shared" si="11207"/>
        <v>0</v>
      </c>
      <c r="W2369" s="166">
        <f t="shared" si="11156"/>
        <v>0</v>
      </c>
      <c r="X2369" s="166">
        <f t="shared" ref="X2369:AH2369" si="11215">ROUND((W2176+X2176)/2,2)</f>
        <v>0</v>
      </c>
      <c r="Y2369" s="166">
        <f t="shared" si="11215"/>
        <v>0</v>
      </c>
      <c r="Z2369" s="166">
        <f t="shared" si="11215"/>
        <v>0</v>
      </c>
      <c r="AA2369" s="166">
        <f t="shared" si="11215"/>
        <v>0</v>
      </c>
      <c r="AB2369" s="166">
        <f t="shared" si="11215"/>
        <v>0</v>
      </c>
      <c r="AC2369" s="166">
        <f t="shared" si="11215"/>
        <v>0</v>
      </c>
      <c r="AD2369" s="166">
        <f t="shared" si="11215"/>
        <v>0</v>
      </c>
      <c r="AE2369" s="166">
        <f t="shared" si="11215"/>
        <v>0</v>
      </c>
      <c r="AF2369" s="166">
        <f t="shared" si="11215"/>
        <v>0</v>
      </c>
      <c r="AG2369" s="166">
        <f t="shared" si="11215"/>
        <v>0</v>
      </c>
      <c r="AH2369" s="166">
        <f t="shared" si="11215"/>
        <v>0</v>
      </c>
      <c r="AI2369" s="198">
        <f t="shared" si="11209"/>
        <v>0</v>
      </c>
      <c r="AJ2369" s="166">
        <f t="shared" si="10643"/>
        <v>0</v>
      </c>
      <c r="AK2369" s="166">
        <f t="shared" si="10644"/>
        <v>0</v>
      </c>
      <c r="AL2369" s="166">
        <f t="shared" ref="AL2369:AU2369" si="11216">ROUND((AK2176+AL2176)/2,2)</f>
        <v>0</v>
      </c>
      <c r="AM2369" s="166">
        <f t="shared" si="11216"/>
        <v>0</v>
      </c>
      <c r="AN2369" s="166">
        <f t="shared" si="11216"/>
        <v>0</v>
      </c>
      <c r="AO2369" s="166">
        <f t="shared" si="11216"/>
        <v>0</v>
      </c>
      <c r="AP2369" s="166">
        <f t="shared" si="11216"/>
        <v>0</v>
      </c>
      <c r="AQ2369" s="166">
        <f t="shared" si="11216"/>
        <v>0</v>
      </c>
      <c r="AR2369" s="166">
        <f t="shared" si="11216"/>
        <v>0</v>
      </c>
      <c r="AS2369" s="166">
        <f t="shared" si="11216"/>
        <v>0</v>
      </c>
      <c r="AT2369" s="166">
        <f t="shared" si="11216"/>
        <v>0</v>
      </c>
      <c r="AU2369" s="166">
        <f t="shared" si="11216"/>
        <v>0</v>
      </c>
      <c r="AV2369" s="198">
        <f t="shared" si="11211"/>
        <v>0</v>
      </c>
      <c r="AW2369" s="166">
        <f t="shared" si="11212"/>
        <v>0</v>
      </c>
      <c r="AX2369" s="166">
        <f t="shared" ref="AX2369:BH2369" si="11217">ROUND((AW2176+AX2176)/2,2)</f>
        <v>0</v>
      </c>
      <c r="AY2369" s="166">
        <f t="shared" si="11217"/>
        <v>0</v>
      </c>
      <c r="AZ2369" s="166">
        <f t="shared" si="11217"/>
        <v>0</v>
      </c>
      <c r="BA2369" s="166">
        <f t="shared" si="11217"/>
        <v>0</v>
      </c>
      <c r="BB2369" s="166">
        <f t="shared" si="11217"/>
        <v>0</v>
      </c>
      <c r="BC2369" s="166">
        <f t="shared" si="11217"/>
        <v>0</v>
      </c>
      <c r="BD2369" s="166">
        <f t="shared" si="11217"/>
        <v>0</v>
      </c>
      <c r="BE2369" s="166">
        <f t="shared" si="11217"/>
        <v>0</v>
      </c>
      <c r="BF2369" s="166">
        <f t="shared" si="11217"/>
        <v>0</v>
      </c>
      <c r="BG2369" s="166">
        <f t="shared" si="11217"/>
        <v>0</v>
      </c>
      <c r="BH2369" s="166">
        <f t="shared" si="11217"/>
        <v>0</v>
      </c>
      <c r="BI2369" s="198">
        <f t="shared" si="11075"/>
        <v>0</v>
      </c>
    </row>
    <row r="2370" spans="1:61" ht="15.75" hidden="1" outlineLevel="1" x14ac:dyDescent="0.25">
      <c r="A2370" s="2">
        <f t="shared" si="11201"/>
        <v>67</v>
      </c>
      <c r="B2370" s="86">
        <f t="shared" si="11201"/>
        <v>0</v>
      </c>
      <c r="C2370" s="86">
        <f t="shared" si="11201"/>
        <v>0</v>
      </c>
      <c r="D2370" s="2">
        <f t="shared" si="11201"/>
        <v>0</v>
      </c>
      <c r="E2370" s="141">
        <f t="shared" si="11201"/>
        <v>0</v>
      </c>
      <c r="I2370" s="178">
        <v>0</v>
      </c>
      <c r="J2370" s="166">
        <f t="shared" si="11154"/>
        <v>0</v>
      </c>
      <c r="K2370" s="166">
        <f t="shared" ref="K2370:U2370" si="11218">ROUND((J2177+K2177)/2,2)</f>
        <v>0</v>
      </c>
      <c r="L2370" s="166">
        <f t="shared" si="11218"/>
        <v>0</v>
      </c>
      <c r="M2370" s="166">
        <f t="shared" si="11218"/>
        <v>0</v>
      </c>
      <c r="N2370" s="166">
        <f t="shared" si="11218"/>
        <v>0</v>
      </c>
      <c r="O2370" s="166">
        <f t="shared" si="11218"/>
        <v>0</v>
      </c>
      <c r="P2370" s="166">
        <f t="shared" si="11218"/>
        <v>0</v>
      </c>
      <c r="Q2370" s="166">
        <f t="shared" si="11218"/>
        <v>0</v>
      </c>
      <c r="R2370" s="166">
        <f t="shared" si="11218"/>
        <v>0</v>
      </c>
      <c r="S2370" s="166">
        <f t="shared" si="11218"/>
        <v>0</v>
      </c>
      <c r="T2370" s="166">
        <f t="shared" si="11218"/>
        <v>0</v>
      </c>
      <c r="U2370" s="166">
        <f t="shared" si="11218"/>
        <v>0</v>
      </c>
      <c r="V2370" s="198">
        <f t="shared" si="11207"/>
        <v>0</v>
      </c>
      <c r="W2370" s="166">
        <f t="shared" si="11156"/>
        <v>0</v>
      </c>
      <c r="X2370" s="166">
        <f t="shared" ref="X2370:AH2370" si="11219">ROUND((W2177+X2177)/2,2)</f>
        <v>0</v>
      </c>
      <c r="Y2370" s="166">
        <f t="shared" si="11219"/>
        <v>0</v>
      </c>
      <c r="Z2370" s="166">
        <f t="shared" si="11219"/>
        <v>0</v>
      </c>
      <c r="AA2370" s="166">
        <f t="shared" si="11219"/>
        <v>0</v>
      </c>
      <c r="AB2370" s="166">
        <f t="shared" si="11219"/>
        <v>0</v>
      </c>
      <c r="AC2370" s="166">
        <f t="shared" si="11219"/>
        <v>0</v>
      </c>
      <c r="AD2370" s="166">
        <f t="shared" si="11219"/>
        <v>0</v>
      </c>
      <c r="AE2370" s="166">
        <f t="shared" si="11219"/>
        <v>0</v>
      </c>
      <c r="AF2370" s="166">
        <f t="shared" si="11219"/>
        <v>0</v>
      </c>
      <c r="AG2370" s="166">
        <f t="shared" si="11219"/>
        <v>0</v>
      </c>
      <c r="AH2370" s="166">
        <f t="shared" si="11219"/>
        <v>0</v>
      </c>
      <c r="AI2370" s="198">
        <f t="shared" si="11209"/>
        <v>0</v>
      </c>
      <c r="AJ2370" s="166">
        <f t="shared" si="10643"/>
        <v>0</v>
      </c>
      <c r="AK2370" s="166">
        <f t="shared" si="10644"/>
        <v>0</v>
      </c>
      <c r="AL2370" s="166">
        <f t="shared" ref="AL2370:AU2370" si="11220">ROUND((AK2177+AL2177)/2,2)</f>
        <v>0</v>
      </c>
      <c r="AM2370" s="166">
        <f t="shared" si="11220"/>
        <v>0</v>
      </c>
      <c r="AN2370" s="166">
        <f t="shared" si="11220"/>
        <v>0</v>
      </c>
      <c r="AO2370" s="166">
        <f t="shared" si="11220"/>
        <v>0</v>
      </c>
      <c r="AP2370" s="166">
        <f t="shared" si="11220"/>
        <v>0</v>
      </c>
      <c r="AQ2370" s="166">
        <f t="shared" si="11220"/>
        <v>0</v>
      </c>
      <c r="AR2370" s="166">
        <f t="shared" si="11220"/>
        <v>0</v>
      </c>
      <c r="AS2370" s="166">
        <f t="shared" si="11220"/>
        <v>0</v>
      </c>
      <c r="AT2370" s="166">
        <f t="shared" si="11220"/>
        <v>0</v>
      </c>
      <c r="AU2370" s="166">
        <f t="shared" si="11220"/>
        <v>0</v>
      </c>
      <c r="AV2370" s="198">
        <f t="shared" si="11211"/>
        <v>0</v>
      </c>
      <c r="AW2370" s="166">
        <f t="shared" si="11212"/>
        <v>0</v>
      </c>
      <c r="AX2370" s="166">
        <f t="shared" ref="AX2370:BH2370" si="11221">ROUND((AW2177+AX2177)/2,2)</f>
        <v>0</v>
      </c>
      <c r="AY2370" s="166">
        <f t="shared" si="11221"/>
        <v>0</v>
      </c>
      <c r="AZ2370" s="166">
        <f t="shared" si="11221"/>
        <v>0</v>
      </c>
      <c r="BA2370" s="166">
        <f t="shared" si="11221"/>
        <v>0</v>
      </c>
      <c r="BB2370" s="166">
        <f t="shared" si="11221"/>
        <v>0</v>
      </c>
      <c r="BC2370" s="166">
        <f t="shared" si="11221"/>
        <v>0</v>
      </c>
      <c r="BD2370" s="166">
        <f t="shared" si="11221"/>
        <v>0</v>
      </c>
      <c r="BE2370" s="166">
        <f t="shared" si="11221"/>
        <v>0</v>
      </c>
      <c r="BF2370" s="166">
        <f t="shared" si="11221"/>
        <v>0</v>
      </c>
      <c r="BG2370" s="166">
        <f t="shared" si="11221"/>
        <v>0</v>
      </c>
      <c r="BH2370" s="166">
        <f t="shared" si="11221"/>
        <v>0</v>
      </c>
      <c r="BI2370" s="198">
        <f t="shared" si="11075"/>
        <v>0</v>
      </c>
    </row>
    <row r="2371" spans="1:61" ht="15.75" hidden="1" outlineLevel="1" x14ac:dyDescent="0.25">
      <c r="A2371" s="2">
        <f t="shared" si="11201"/>
        <v>68</v>
      </c>
      <c r="B2371" s="86">
        <f t="shared" si="11201"/>
        <v>0</v>
      </c>
      <c r="C2371" s="86">
        <f t="shared" si="11201"/>
        <v>0</v>
      </c>
      <c r="D2371" s="2">
        <f t="shared" si="11201"/>
        <v>0</v>
      </c>
      <c r="E2371" s="141">
        <f t="shared" si="11201"/>
        <v>0</v>
      </c>
      <c r="I2371" s="178">
        <v>0</v>
      </c>
      <c r="J2371" s="166">
        <f t="shared" si="11154"/>
        <v>0</v>
      </c>
      <c r="K2371" s="166">
        <f t="shared" ref="K2371:U2371" si="11222">ROUND((J2178+K2178)/2,2)</f>
        <v>0</v>
      </c>
      <c r="L2371" s="166">
        <f t="shared" si="11222"/>
        <v>0</v>
      </c>
      <c r="M2371" s="166">
        <f t="shared" si="11222"/>
        <v>0</v>
      </c>
      <c r="N2371" s="166">
        <f t="shared" si="11222"/>
        <v>0</v>
      </c>
      <c r="O2371" s="166">
        <f t="shared" si="11222"/>
        <v>0</v>
      </c>
      <c r="P2371" s="166">
        <f t="shared" si="11222"/>
        <v>0</v>
      </c>
      <c r="Q2371" s="166">
        <f t="shared" si="11222"/>
        <v>0</v>
      </c>
      <c r="R2371" s="166">
        <f t="shared" si="11222"/>
        <v>0</v>
      </c>
      <c r="S2371" s="166">
        <f t="shared" si="11222"/>
        <v>0</v>
      </c>
      <c r="T2371" s="166">
        <f t="shared" si="11222"/>
        <v>0</v>
      </c>
      <c r="U2371" s="166">
        <f t="shared" si="11222"/>
        <v>0</v>
      </c>
      <c r="V2371" s="198">
        <f t="shared" si="11207"/>
        <v>0</v>
      </c>
      <c r="W2371" s="166">
        <f t="shared" si="11156"/>
        <v>0</v>
      </c>
      <c r="X2371" s="166">
        <f t="shared" ref="X2371:AH2371" si="11223">ROUND((W2178+X2178)/2,2)</f>
        <v>0</v>
      </c>
      <c r="Y2371" s="166">
        <f t="shared" si="11223"/>
        <v>0</v>
      </c>
      <c r="Z2371" s="166">
        <f t="shared" si="11223"/>
        <v>0</v>
      </c>
      <c r="AA2371" s="166">
        <f t="shared" si="11223"/>
        <v>0</v>
      </c>
      <c r="AB2371" s="166">
        <f t="shared" si="11223"/>
        <v>0</v>
      </c>
      <c r="AC2371" s="166">
        <f t="shared" si="11223"/>
        <v>0</v>
      </c>
      <c r="AD2371" s="166">
        <f t="shared" si="11223"/>
        <v>0</v>
      </c>
      <c r="AE2371" s="166">
        <f t="shared" si="11223"/>
        <v>0</v>
      </c>
      <c r="AF2371" s="166">
        <f t="shared" si="11223"/>
        <v>0</v>
      </c>
      <c r="AG2371" s="166">
        <f t="shared" si="11223"/>
        <v>0</v>
      </c>
      <c r="AH2371" s="166">
        <f t="shared" si="11223"/>
        <v>0</v>
      </c>
      <c r="AI2371" s="198">
        <f t="shared" si="11209"/>
        <v>0</v>
      </c>
      <c r="AJ2371" s="166">
        <f t="shared" si="10643"/>
        <v>0</v>
      </c>
      <c r="AK2371" s="166">
        <f t="shared" si="10644"/>
        <v>0</v>
      </c>
      <c r="AL2371" s="166">
        <f t="shared" ref="AL2371:AU2371" si="11224">ROUND((AK2178+AL2178)/2,2)</f>
        <v>0</v>
      </c>
      <c r="AM2371" s="166">
        <f t="shared" si="11224"/>
        <v>0</v>
      </c>
      <c r="AN2371" s="166">
        <f t="shared" si="11224"/>
        <v>0</v>
      </c>
      <c r="AO2371" s="166">
        <f t="shared" si="11224"/>
        <v>0</v>
      </c>
      <c r="AP2371" s="166">
        <f t="shared" si="11224"/>
        <v>0</v>
      </c>
      <c r="AQ2371" s="166">
        <f t="shared" si="11224"/>
        <v>0</v>
      </c>
      <c r="AR2371" s="166">
        <f t="shared" si="11224"/>
        <v>0</v>
      </c>
      <c r="AS2371" s="166">
        <f t="shared" si="11224"/>
        <v>0</v>
      </c>
      <c r="AT2371" s="166">
        <f t="shared" si="11224"/>
        <v>0</v>
      </c>
      <c r="AU2371" s="166">
        <f t="shared" si="11224"/>
        <v>0</v>
      </c>
      <c r="AV2371" s="198">
        <f t="shared" si="11211"/>
        <v>0</v>
      </c>
      <c r="AW2371" s="166">
        <f t="shared" si="11212"/>
        <v>0</v>
      </c>
      <c r="AX2371" s="166">
        <f t="shared" ref="AX2371:BH2371" si="11225">ROUND((AW2178+AX2178)/2,2)</f>
        <v>0</v>
      </c>
      <c r="AY2371" s="166">
        <f t="shared" si="11225"/>
        <v>0</v>
      </c>
      <c r="AZ2371" s="166">
        <f t="shared" si="11225"/>
        <v>0</v>
      </c>
      <c r="BA2371" s="166">
        <f t="shared" si="11225"/>
        <v>0</v>
      </c>
      <c r="BB2371" s="166">
        <f t="shared" si="11225"/>
        <v>0</v>
      </c>
      <c r="BC2371" s="166">
        <f t="shared" si="11225"/>
        <v>0</v>
      </c>
      <c r="BD2371" s="166">
        <f t="shared" si="11225"/>
        <v>0</v>
      </c>
      <c r="BE2371" s="166">
        <f t="shared" si="11225"/>
        <v>0</v>
      </c>
      <c r="BF2371" s="166">
        <f t="shared" si="11225"/>
        <v>0</v>
      </c>
      <c r="BG2371" s="166">
        <f t="shared" si="11225"/>
        <v>0</v>
      </c>
      <c r="BH2371" s="166">
        <f t="shared" si="11225"/>
        <v>0</v>
      </c>
      <c r="BI2371" s="198">
        <f t="shared" si="11075"/>
        <v>0</v>
      </c>
    </row>
    <row r="2372" spans="1:61" ht="15.75" hidden="1" outlineLevel="1" x14ac:dyDescent="0.25">
      <c r="A2372" s="2">
        <f t="shared" si="11201"/>
        <v>69</v>
      </c>
      <c r="B2372" s="86">
        <f t="shared" si="11201"/>
        <v>0</v>
      </c>
      <c r="C2372" s="86">
        <f t="shared" si="11201"/>
        <v>0</v>
      </c>
      <c r="D2372" s="2">
        <f t="shared" si="11201"/>
        <v>0</v>
      </c>
      <c r="E2372" s="141">
        <f t="shared" si="11201"/>
        <v>0</v>
      </c>
      <c r="I2372" s="178">
        <v>0</v>
      </c>
      <c r="J2372" s="166">
        <f t="shared" si="11154"/>
        <v>0</v>
      </c>
      <c r="K2372" s="166">
        <f t="shared" ref="K2372:U2372" si="11226">ROUND((J2179+K2179)/2,2)</f>
        <v>0</v>
      </c>
      <c r="L2372" s="166">
        <f t="shared" si="11226"/>
        <v>0</v>
      </c>
      <c r="M2372" s="166">
        <f t="shared" si="11226"/>
        <v>0</v>
      </c>
      <c r="N2372" s="166">
        <f t="shared" si="11226"/>
        <v>0</v>
      </c>
      <c r="O2372" s="166">
        <f t="shared" si="11226"/>
        <v>0</v>
      </c>
      <c r="P2372" s="166">
        <f t="shared" si="11226"/>
        <v>0</v>
      </c>
      <c r="Q2372" s="166">
        <f t="shared" si="11226"/>
        <v>0</v>
      </c>
      <c r="R2372" s="166">
        <f t="shared" si="11226"/>
        <v>0</v>
      </c>
      <c r="S2372" s="166">
        <f t="shared" si="11226"/>
        <v>0</v>
      </c>
      <c r="T2372" s="166">
        <f t="shared" si="11226"/>
        <v>0</v>
      </c>
      <c r="U2372" s="166">
        <f t="shared" si="11226"/>
        <v>0</v>
      </c>
      <c r="V2372" s="198">
        <f t="shared" si="11207"/>
        <v>0</v>
      </c>
      <c r="W2372" s="166">
        <f t="shared" si="11156"/>
        <v>0</v>
      </c>
      <c r="X2372" s="166">
        <f t="shared" ref="X2372:AH2372" si="11227">ROUND((W2179+X2179)/2,2)</f>
        <v>0</v>
      </c>
      <c r="Y2372" s="166">
        <f t="shared" si="11227"/>
        <v>0</v>
      </c>
      <c r="Z2372" s="166">
        <f t="shared" si="11227"/>
        <v>0</v>
      </c>
      <c r="AA2372" s="166">
        <f t="shared" si="11227"/>
        <v>0</v>
      </c>
      <c r="AB2372" s="166">
        <f t="shared" si="11227"/>
        <v>0</v>
      </c>
      <c r="AC2372" s="166">
        <f t="shared" si="11227"/>
        <v>0</v>
      </c>
      <c r="AD2372" s="166">
        <f t="shared" si="11227"/>
        <v>0</v>
      </c>
      <c r="AE2372" s="166">
        <f t="shared" si="11227"/>
        <v>0</v>
      </c>
      <c r="AF2372" s="166">
        <f t="shared" si="11227"/>
        <v>0</v>
      </c>
      <c r="AG2372" s="166">
        <f t="shared" si="11227"/>
        <v>0</v>
      </c>
      <c r="AH2372" s="166">
        <f t="shared" si="11227"/>
        <v>0</v>
      </c>
      <c r="AI2372" s="198">
        <f t="shared" si="11209"/>
        <v>0</v>
      </c>
      <c r="AJ2372" s="166">
        <f t="shared" si="10643"/>
        <v>0</v>
      </c>
      <c r="AK2372" s="166">
        <f t="shared" si="10644"/>
        <v>0</v>
      </c>
      <c r="AL2372" s="166">
        <f t="shared" ref="AL2372:AU2372" si="11228">ROUND((AK2179+AL2179)/2,2)</f>
        <v>0</v>
      </c>
      <c r="AM2372" s="166">
        <f t="shared" si="11228"/>
        <v>0</v>
      </c>
      <c r="AN2372" s="166">
        <f t="shared" si="11228"/>
        <v>0</v>
      </c>
      <c r="AO2372" s="166">
        <f t="shared" si="11228"/>
        <v>0</v>
      </c>
      <c r="AP2372" s="166">
        <f t="shared" si="11228"/>
        <v>0</v>
      </c>
      <c r="AQ2372" s="166">
        <f t="shared" si="11228"/>
        <v>0</v>
      </c>
      <c r="AR2372" s="166">
        <f t="shared" si="11228"/>
        <v>0</v>
      </c>
      <c r="AS2372" s="166">
        <f t="shared" si="11228"/>
        <v>0</v>
      </c>
      <c r="AT2372" s="166">
        <f t="shared" si="11228"/>
        <v>0</v>
      </c>
      <c r="AU2372" s="166">
        <f t="shared" si="11228"/>
        <v>0</v>
      </c>
      <c r="AV2372" s="198">
        <f t="shared" si="11211"/>
        <v>0</v>
      </c>
      <c r="AW2372" s="166">
        <f t="shared" si="11212"/>
        <v>0</v>
      </c>
      <c r="AX2372" s="166">
        <f t="shared" ref="AX2372:BH2372" si="11229">ROUND((AW2179+AX2179)/2,2)</f>
        <v>0</v>
      </c>
      <c r="AY2372" s="166">
        <f t="shared" si="11229"/>
        <v>0</v>
      </c>
      <c r="AZ2372" s="166">
        <f t="shared" si="11229"/>
        <v>0</v>
      </c>
      <c r="BA2372" s="166">
        <f t="shared" si="11229"/>
        <v>0</v>
      </c>
      <c r="BB2372" s="166">
        <f t="shared" si="11229"/>
        <v>0</v>
      </c>
      <c r="BC2372" s="166">
        <f t="shared" si="11229"/>
        <v>0</v>
      </c>
      <c r="BD2372" s="166">
        <f t="shared" si="11229"/>
        <v>0</v>
      </c>
      <c r="BE2372" s="166">
        <f t="shared" si="11229"/>
        <v>0</v>
      </c>
      <c r="BF2372" s="166">
        <f t="shared" si="11229"/>
        <v>0</v>
      </c>
      <c r="BG2372" s="166">
        <f t="shared" si="11229"/>
        <v>0</v>
      </c>
      <c r="BH2372" s="166">
        <f t="shared" si="11229"/>
        <v>0</v>
      </c>
      <c r="BI2372" s="198">
        <f t="shared" si="11075"/>
        <v>0</v>
      </c>
    </row>
    <row r="2373" spans="1:61" ht="15.75" hidden="1" outlineLevel="1" x14ac:dyDescent="0.25">
      <c r="A2373" s="2">
        <f t="shared" si="11201"/>
        <v>70</v>
      </c>
      <c r="B2373" s="86">
        <f t="shared" si="11201"/>
        <v>0</v>
      </c>
      <c r="C2373" s="86">
        <f t="shared" si="11201"/>
        <v>0</v>
      </c>
      <c r="D2373" s="2">
        <f t="shared" si="11201"/>
        <v>0</v>
      </c>
      <c r="E2373" s="141">
        <f t="shared" si="11201"/>
        <v>0</v>
      </c>
      <c r="I2373" s="178">
        <v>0</v>
      </c>
      <c r="J2373" s="166">
        <f t="shared" si="11154"/>
        <v>0</v>
      </c>
      <c r="K2373" s="166">
        <f t="shared" ref="K2373:U2373" si="11230">ROUND((J2180+K2180)/2,2)</f>
        <v>0</v>
      </c>
      <c r="L2373" s="166">
        <f t="shared" si="11230"/>
        <v>0</v>
      </c>
      <c r="M2373" s="166">
        <f t="shared" si="11230"/>
        <v>0</v>
      </c>
      <c r="N2373" s="166">
        <f t="shared" si="11230"/>
        <v>0</v>
      </c>
      <c r="O2373" s="166">
        <f t="shared" si="11230"/>
        <v>0</v>
      </c>
      <c r="P2373" s="166">
        <f t="shared" si="11230"/>
        <v>0</v>
      </c>
      <c r="Q2373" s="166">
        <f t="shared" si="11230"/>
        <v>0</v>
      </c>
      <c r="R2373" s="166">
        <f t="shared" si="11230"/>
        <v>0</v>
      </c>
      <c r="S2373" s="166">
        <f t="shared" si="11230"/>
        <v>0</v>
      </c>
      <c r="T2373" s="166">
        <f t="shared" si="11230"/>
        <v>0</v>
      </c>
      <c r="U2373" s="166">
        <f t="shared" si="11230"/>
        <v>0</v>
      </c>
      <c r="V2373" s="198">
        <f t="shared" si="11207"/>
        <v>0</v>
      </c>
      <c r="W2373" s="166">
        <f t="shared" si="11156"/>
        <v>0</v>
      </c>
      <c r="X2373" s="166">
        <f t="shared" ref="X2373:AH2373" si="11231">ROUND((W2180+X2180)/2,2)</f>
        <v>0</v>
      </c>
      <c r="Y2373" s="166">
        <f t="shared" si="11231"/>
        <v>0</v>
      </c>
      <c r="Z2373" s="166">
        <f t="shared" si="11231"/>
        <v>0</v>
      </c>
      <c r="AA2373" s="166">
        <f t="shared" si="11231"/>
        <v>0</v>
      </c>
      <c r="AB2373" s="166">
        <f t="shared" si="11231"/>
        <v>0</v>
      </c>
      <c r="AC2373" s="166">
        <f t="shared" si="11231"/>
        <v>0</v>
      </c>
      <c r="AD2373" s="166">
        <f t="shared" si="11231"/>
        <v>0</v>
      </c>
      <c r="AE2373" s="166">
        <f t="shared" si="11231"/>
        <v>0</v>
      </c>
      <c r="AF2373" s="166">
        <f t="shared" si="11231"/>
        <v>0</v>
      </c>
      <c r="AG2373" s="166">
        <f t="shared" si="11231"/>
        <v>0</v>
      </c>
      <c r="AH2373" s="166">
        <f t="shared" si="11231"/>
        <v>0</v>
      </c>
      <c r="AI2373" s="198">
        <f t="shared" si="11209"/>
        <v>0</v>
      </c>
      <c r="AJ2373" s="166">
        <f t="shared" si="10643"/>
        <v>0</v>
      </c>
      <c r="AK2373" s="166">
        <f t="shared" si="10644"/>
        <v>0</v>
      </c>
      <c r="AL2373" s="166">
        <f t="shared" ref="AL2373:AU2373" si="11232">ROUND((AK2180+AL2180)/2,2)</f>
        <v>0</v>
      </c>
      <c r="AM2373" s="166">
        <f t="shared" si="11232"/>
        <v>0</v>
      </c>
      <c r="AN2373" s="166">
        <f t="shared" si="11232"/>
        <v>0</v>
      </c>
      <c r="AO2373" s="166">
        <f t="shared" si="11232"/>
        <v>0</v>
      </c>
      <c r="AP2373" s="166">
        <f t="shared" si="11232"/>
        <v>0</v>
      </c>
      <c r="AQ2373" s="166">
        <f t="shared" si="11232"/>
        <v>0</v>
      </c>
      <c r="AR2373" s="166">
        <f t="shared" si="11232"/>
        <v>0</v>
      </c>
      <c r="AS2373" s="166">
        <f t="shared" si="11232"/>
        <v>0</v>
      </c>
      <c r="AT2373" s="166">
        <f t="shared" si="11232"/>
        <v>0</v>
      </c>
      <c r="AU2373" s="166">
        <f t="shared" si="11232"/>
        <v>0</v>
      </c>
      <c r="AV2373" s="198">
        <f t="shared" si="11211"/>
        <v>0</v>
      </c>
      <c r="AW2373" s="166">
        <f t="shared" si="11212"/>
        <v>0</v>
      </c>
      <c r="AX2373" s="166">
        <f t="shared" ref="AX2373:BH2373" si="11233">ROUND((AW2180+AX2180)/2,2)</f>
        <v>0</v>
      </c>
      <c r="AY2373" s="166">
        <f t="shared" si="11233"/>
        <v>0</v>
      </c>
      <c r="AZ2373" s="166">
        <f t="shared" si="11233"/>
        <v>0</v>
      </c>
      <c r="BA2373" s="166">
        <f t="shared" si="11233"/>
        <v>0</v>
      </c>
      <c r="BB2373" s="166">
        <f t="shared" si="11233"/>
        <v>0</v>
      </c>
      <c r="BC2373" s="166">
        <f t="shared" si="11233"/>
        <v>0</v>
      </c>
      <c r="BD2373" s="166">
        <f t="shared" si="11233"/>
        <v>0</v>
      </c>
      <c r="BE2373" s="166">
        <f t="shared" si="11233"/>
        <v>0</v>
      </c>
      <c r="BF2373" s="166">
        <f t="shared" si="11233"/>
        <v>0</v>
      </c>
      <c r="BG2373" s="166">
        <f t="shared" si="11233"/>
        <v>0</v>
      </c>
      <c r="BH2373" s="166">
        <f t="shared" si="11233"/>
        <v>0</v>
      </c>
      <c r="BI2373" s="198">
        <f t="shared" si="11075"/>
        <v>0</v>
      </c>
    </row>
    <row r="2374" spans="1:61" ht="15.75" hidden="1" outlineLevel="1" x14ac:dyDescent="0.25">
      <c r="A2374" s="2">
        <f t="shared" si="11201"/>
        <v>71</v>
      </c>
      <c r="B2374" s="86">
        <f t="shared" si="11201"/>
        <v>0</v>
      </c>
      <c r="C2374" s="86">
        <f t="shared" si="11201"/>
        <v>0</v>
      </c>
      <c r="D2374" s="2">
        <f t="shared" si="11201"/>
        <v>0</v>
      </c>
      <c r="E2374" s="141">
        <f t="shared" si="11201"/>
        <v>0</v>
      </c>
      <c r="I2374" s="178">
        <v>0</v>
      </c>
      <c r="J2374" s="166">
        <f t="shared" si="11154"/>
        <v>0</v>
      </c>
      <c r="K2374" s="166">
        <f t="shared" ref="K2374:U2374" si="11234">ROUND((J2181+K2181)/2,2)</f>
        <v>0</v>
      </c>
      <c r="L2374" s="166">
        <f t="shared" si="11234"/>
        <v>0</v>
      </c>
      <c r="M2374" s="166">
        <f t="shared" si="11234"/>
        <v>0</v>
      </c>
      <c r="N2374" s="166">
        <f t="shared" si="11234"/>
        <v>0</v>
      </c>
      <c r="O2374" s="166">
        <f t="shared" si="11234"/>
        <v>0</v>
      </c>
      <c r="P2374" s="166">
        <f t="shared" si="11234"/>
        <v>0</v>
      </c>
      <c r="Q2374" s="166">
        <f t="shared" si="11234"/>
        <v>0</v>
      </c>
      <c r="R2374" s="166">
        <f t="shared" si="11234"/>
        <v>0</v>
      </c>
      <c r="S2374" s="166">
        <f t="shared" si="11234"/>
        <v>0</v>
      </c>
      <c r="T2374" s="166">
        <f t="shared" si="11234"/>
        <v>0</v>
      </c>
      <c r="U2374" s="166">
        <f t="shared" si="11234"/>
        <v>0</v>
      </c>
      <c r="V2374" s="198">
        <f t="shared" si="11207"/>
        <v>0</v>
      </c>
      <c r="W2374" s="166">
        <f t="shared" si="11156"/>
        <v>0</v>
      </c>
      <c r="X2374" s="166">
        <f t="shared" ref="X2374:AH2374" si="11235">ROUND((W2181+X2181)/2,2)</f>
        <v>0</v>
      </c>
      <c r="Y2374" s="166">
        <f t="shared" si="11235"/>
        <v>0</v>
      </c>
      <c r="Z2374" s="166">
        <f t="shared" si="11235"/>
        <v>0</v>
      </c>
      <c r="AA2374" s="166">
        <f t="shared" si="11235"/>
        <v>0</v>
      </c>
      <c r="AB2374" s="166">
        <f t="shared" si="11235"/>
        <v>0</v>
      </c>
      <c r="AC2374" s="166">
        <f t="shared" si="11235"/>
        <v>0</v>
      </c>
      <c r="AD2374" s="166">
        <f t="shared" si="11235"/>
        <v>0</v>
      </c>
      <c r="AE2374" s="166">
        <f t="shared" si="11235"/>
        <v>0</v>
      </c>
      <c r="AF2374" s="166">
        <f t="shared" si="11235"/>
        <v>0</v>
      </c>
      <c r="AG2374" s="166">
        <f t="shared" si="11235"/>
        <v>0</v>
      </c>
      <c r="AH2374" s="166">
        <f t="shared" si="11235"/>
        <v>0</v>
      </c>
      <c r="AI2374" s="198">
        <f t="shared" si="11209"/>
        <v>0</v>
      </c>
      <c r="AJ2374" s="166">
        <f t="shared" si="10643"/>
        <v>0</v>
      </c>
      <c r="AK2374" s="166">
        <f t="shared" si="10644"/>
        <v>0</v>
      </c>
      <c r="AL2374" s="166">
        <f t="shared" ref="AL2374:AU2374" si="11236">ROUND((AK2181+AL2181)/2,2)</f>
        <v>0</v>
      </c>
      <c r="AM2374" s="166">
        <f t="shared" si="11236"/>
        <v>0</v>
      </c>
      <c r="AN2374" s="166">
        <f t="shared" si="11236"/>
        <v>0</v>
      </c>
      <c r="AO2374" s="166">
        <f t="shared" si="11236"/>
        <v>0</v>
      </c>
      <c r="AP2374" s="166">
        <f t="shared" si="11236"/>
        <v>0</v>
      </c>
      <c r="AQ2374" s="166">
        <f t="shared" si="11236"/>
        <v>0</v>
      </c>
      <c r="AR2374" s="166">
        <f t="shared" si="11236"/>
        <v>0</v>
      </c>
      <c r="AS2374" s="166">
        <f t="shared" si="11236"/>
        <v>0</v>
      </c>
      <c r="AT2374" s="166">
        <f t="shared" si="11236"/>
        <v>0</v>
      </c>
      <c r="AU2374" s="166">
        <f t="shared" si="11236"/>
        <v>0</v>
      </c>
      <c r="AV2374" s="198">
        <f t="shared" si="11211"/>
        <v>0</v>
      </c>
      <c r="AW2374" s="166">
        <f t="shared" si="11212"/>
        <v>0</v>
      </c>
      <c r="AX2374" s="166">
        <f t="shared" ref="AX2374:BH2374" si="11237">ROUND((AW2181+AX2181)/2,2)</f>
        <v>0</v>
      </c>
      <c r="AY2374" s="166">
        <f t="shared" si="11237"/>
        <v>0</v>
      </c>
      <c r="AZ2374" s="166">
        <f t="shared" si="11237"/>
        <v>0</v>
      </c>
      <c r="BA2374" s="166">
        <f t="shared" si="11237"/>
        <v>0</v>
      </c>
      <c r="BB2374" s="166">
        <f t="shared" si="11237"/>
        <v>0</v>
      </c>
      <c r="BC2374" s="166">
        <f t="shared" si="11237"/>
        <v>0</v>
      </c>
      <c r="BD2374" s="166">
        <f t="shared" si="11237"/>
        <v>0</v>
      </c>
      <c r="BE2374" s="166">
        <f t="shared" si="11237"/>
        <v>0</v>
      </c>
      <c r="BF2374" s="166">
        <f t="shared" si="11237"/>
        <v>0</v>
      </c>
      <c r="BG2374" s="166">
        <f t="shared" si="11237"/>
        <v>0</v>
      </c>
      <c r="BH2374" s="166">
        <f t="shared" si="11237"/>
        <v>0</v>
      </c>
      <c r="BI2374" s="198">
        <f t="shared" si="11075"/>
        <v>0</v>
      </c>
    </row>
    <row r="2375" spans="1:61" ht="15.75" hidden="1" outlineLevel="1" x14ac:dyDescent="0.25">
      <c r="A2375" s="2">
        <f t="shared" si="11201"/>
        <v>72</v>
      </c>
      <c r="B2375" s="86">
        <f t="shared" si="11201"/>
        <v>0</v>
      </c>
      <c r="C2375" s="86">
        <f t="shared" si="11201"/>
        <v>0</v>
      </c>
      <c r="D2375" s="2">
        <f t="shared" si="11201"/>
        <v>0</v>
      </c>
      <c r="E2375" s="141">
        <f t="shared" si="11201"/>
        <v>0</v>
      </c>
      <c r="I2375" s="178">
        <v>0</v>
      </c>
      <c r="J2375" s="166">
        <f t="shared" si="11154"/>
        <v>0</v>
      </c>
      <c r="K2375" s="166">
        <f t="shared" ref="K2375:U2375" si="11238">ROUND((J2182+K2182)/2,2)</f>
        <v>0</v>
      </c>
      <c r="L2375" s="166">
        <f t="shared" si="11238"/>
        <v>0</v>
      </c>
      <c r="M2375" s="166">
        <f t="shared" si="11238"/>
        <v>0</v>
      </c>
      <c r="N2375" s="166">
        <f t="shared" si="11238"/>
        <v>0</v>
      </c>
      <c r="O2375" s="166">
        <f t="shared" si="11238"/>
        <v>0</v>
      </c>
      <c r="P2375" s="166">
        <f t="shared" si="11238"/>
        <v>0</v>
      </c>
      <c r="Q2375" s="166">
        <f t="shared" si="11238"/>
        <v>0</v>
      </c>
      <c r="R2375" s="166">
        <f t="shared" si="11238"/>
        <v>0</v>
      </c>
      <c r="S2375" s="166">
        <f t="shared" si="11238"/>
        <v>0</v>
      </c>
      <c r="T2375" s="166">
        <f t="shared" si="11238"/>
        <v>0</v>
      </c>
      <c r="U2375" s="166">
        <f t="shared" si="11238"/>
        <v>0</v>
      </c>
      <c r="V2375" s="198">
        <f t="shared" si="11207"/>
        <v>0</v>
      </c>
      <c r="W2375" s="166">
        <f t="shared" si="11156"/>
        <v>0</v>
      </c>
      <c r="X2375" s="166">
        <f t="shared" ref="X2375:AH2375" si="11239">ROUND((W2182+X2182)/2,2)</f>
        <v>0</v>
      </c>
      <c r="Y2375" s="166">
        <f t="shared" si="11239"/>
        <v>0</v>
      </c>
      <c r="Z2375" s="166">
        <f t="shared" si="11239"/>
        <v>0</v>
      </c>
      <c r="AA2375" s="166">
        <f t="shared" si="11239"/>
        <v>0</v>
      </c>
      <c r="AB2375" s="166">
        <f t="shared" si="11239"/>
        <v>0</v>
      </c>
      <c r="AC2375" s="166">
        <f t="shared" si="11239"/>
        <v>0</v>
      </c>
      <c r="AD2375" s="166">
        <f t="shared" si="11239"/>
        <v>0</v>
      </c>
      <c r="AE2375" s="166">
        <f t="shared" si="11239"/>
        <v>0</v>
      </c>
      <c r="AF2375" s="166">
        <f t="shared" si="11239"/>
        <v>0</v>
      </c>
      <c r="AG2375" s="166">
        <f t="shared" si="11239"/>
        <v>0</v>
      </c>
      <c r="AH2375" s="166">
        <f t="shared" si="11239"/>
        <v>0</v>
      </c>
      <c r="AI2375" s="198">
        <f t="shared" si="11209"/>
        <v>0</v>
      </c>
      <c r="AJ2375" s="166">
        <f t="shared" si="10643"/>
        <v>0</v>
      </c>
      <c r="AK2375" s="166">
        <f t="shared" si="10644"/>
        <v>0</v>
      </c>
      <c r="AL2375" s="166">
        <f t="shared" ref="AL2375:AU2375" si="11240">ROUND((AK2182+AL2182)/2,2)</f>
        <v>0</v>
      </c>
      <c r="AM2375" s="166">
        <f t="shared" si="11240"/>
        <v>0</v>
      </c>
      <c r="AN2375" s="166">
        <f t="shared" si="11240"/>
        <v>0</v>
      </c>
      <c r="AO2375" s="166">
        <f t="shared" si="11240"/>
        <v>0</v>
      </c>
      <c r="AP2375" s="166">
        <f t="shared" si="11240"/>
        <v>0</v>
      </c>
      <c r="AQ2375" s="166">
        <f t="shared" si="11240"/>
        <v>0</v>
      </c>
      <c r="AR2375" s="166">
        <f t="shared" si="11240"/>
        <v>0</v>
      </c>
      <c r="AS2375" s="166">
        <f t="shared" si="11240"/>
        <v>0</v>
      </c>
      <c r="AT2375" s="166">
        <f t="shared" si="11240"/>
        <v>0</v>
      </c>
      <c r="AU2375" s="166">
        <f t="shared" si="11240"/>
        <v>0</v>
      </c>
      <c r="AV2375" s="198">
        <f t="shared" si="11211"/>
        <v>0</v>
      </c>
      <c r="AW2375" s="166">
        <f t="shared" si="11212"/>
        <v>0</v>
      </c>
      <c r="AX2375" s="166">
        <f t="shared" ref="AX2375:BH2375" si="11241">ROUND((AW2182+AX2182)/2,2)</f>
        <v>0</v>
      </c>
      <c r="AY2375" s="166">
        <f t="shared" si="11241"/>
        <v>0</v>
      </c>
      <c r="AZ2375" s="166">
        <f t="shared" si="11241"/>
        <v>0</v>
      </c>
      <c r="BA2375" s="166">
        <f t="shared" si="11241"/>
        <v>0</v>
      </c>
      <c r="BB2375" s="166">
        <f t="shared" si="11241"/>
        <v>0</v>
      </c>
      <c r="BC2375" s="166">
        <f t="shared" si="11241"/>
        <v>0</v>
      </c>
      <c r="BD2375" s="166">
        <f t="shared" si="11241"/>
        <v>0</v>
      </c>
      <c r="BE2375" s="166">
        <f t="shared" si="11241"/>
        <v>0</v>
      </c>
      <c r="BF2375" s="166">
        <f t="shared" si="11241"/>
        <v>0</v>
      </c>
      <c r="BG2375" s="166">
        <f t="shared" si="11241"/>
        <v>0</v>
      </c>
      <c r="BH2375" s="166">
        <f t="shared" si="11241"/>
        <v>0</v>
      </c>
      <c r="BI2375" s="198">
        <f t="shared" si="11075"/>
        <v>0</v>
      </c>
    </row>
    <row r="2376" spans="1:61" ht="15.75" hidden="1" outlineLevel="1" x14ac:dyDescent="0.25">
      <c r="A2376" s="2">
        <f t="shared" si="11201"/>
        <v>73</v>
      </c>
      <c r="B2376" s="86">
        <f t="shared" si="11201"/>
        <v>0</v>
      </c>
      <c r="C2376" s="86">
        <f t="shared" si="11201"/>
        <v>0</v>
      </c>
      <c r="D2376" s="2">
        <f t="shared" si="11201"/>
        <v>0</v>
      </c>
      <c r="E2376" s="141">
        <f t="shared" si="11201"/>
        <v>0</v>
      </c>
      <c r="I2376" s="178">
        <v>0</v>
      </c>
      <c r="J2376" s="166">
        <f t="shared" si="11154"/>
        <v>0</v>
      </c>
      <c r="K2376" s="166">
        <f t="shared" ref="K2376:U2376" si="11242">ROUND((J2183+K2183)/2,2)</f>
        <v>0</v>
      </c>
      <c r="L2376" s="166">
        <f t="shared" si="11242"/>
        <v>0</v>
      </c>
      <c r="M2376" s="166">
        <f t="shared" si="11242"/>
        <v>0</v>
      </c>
      <c r="N2376" s="166">
        <f t="shared" si="11242"/>
        <v>0</v>
      </c>
      <c r="O2376" s="166">
        <f t="shared" si="11242"/>
        <v>0</v>
      </c>
      <c r="P2376" s="166">
        <f t="shared" si="11242"/>
        <v>0</v>
      </c>
      <c r="Q2376" s="166">
        <f t="shared" si="11242"/>
        <v>0</v>
      </c>
      <c r="R2376" s="166">
        <f t="shared" si="11242"/>
        <v>0</v>
      </c>
      <c r="S2376" s="166">
        <f t="shared" si="11242"/>
        <v>0</v>
      </c>
      <c r="T2376" s="166">
        <f t="shared" si="11242"/>
        <v>0</v>
      </c>
      <c r="U2376" s="166">
        <f t="shared" si="11242"/>
        <v>0</v>
      </c>
      <c r="V2376" s="198">
        <f t="shared" si="11207"/>
        <v>0</v>
      </c>
      <c r="W2376" s="166">
        <f t="shared" si="11156"/>
        <v>0</v>
      </c>
      <c r="X2376" s="166">
        <f t="shared" ref="X2376:AH2376" si="11243">ROUND((W2183+X2183)/2,2)</f>
        <v>0</v>
      </c>
      <c r="Y2376" s="166">
        <f t="shared" si="11243"/>
        <v>0</v>
      </c>
      <c r="Z2376" s="166">
        <f t="shared" si="11243"/>
        <v>0</v>
      </c>
      <c r="AA2376" s="166">
        <f t="shared" si="11243"/>
        <v>0</v>
      </c>
      <c r="AB2376" s="166">
        <f t="shared" si="11243"/>
        <v>0</v>
      </c>
      <c r="AC2376" s="166">
        <f t="shared" si="11243"/>
        <v>0</v>
      </c>
      <c r="AD2376" s="166">
        <f t="shared" si="11243"/>
        <v>0</v>
      </c>
      <c r="AE2376" s="166">
        <f t="shared" si="11243"/>
        <v>0</v>
      </c>
      <c r="AF2376" s="166">
        <f t="shared" si="11243"/>
        <v>0</v>
      </c>
      <c r="AG2376" s="166">
        <f t="shared" si="11243"/>
        <v>0</v>
      </c>
      <c r="AH2376" s="166">
        <f t="shared" si="11243"/>
        <v>0</v>
      </c>
      <c r="AI2376" s="198">
        <f t="shared" si="11209"/>
        <v>0</v>
      </c>
      <c r="AJ2376" s="166">
        <f t="shared" si="10643"/>
        <v>0</v>
      </c>
      <c r="AK2376" s="166">
        <f t="shared" si="10644"/>
        <v>0</v>
      </c>
      <c r="AL2376" s="166">
        <f t="shared" ref="AL2376:AU2376" si="11244">ROUND((AK2183+AL2183)/2,2)</f>
        <v>0</v>
      </c>
      <c r="AM2376" s="166">
        <f t="shared" si="11244"/>
        <v>0</v>
      </c>
      <c r="AN2376" s="166">
        <f t="shared" si="11244"/>
        <v>0</v>
      </c>
      <c r="AO2376" s="166">
        <f t="shared" si="11244"/>
        <v>0</v>
      </c>
      <c r="AP2376" s="166">
        <f t="shared" si="11244"/>
        <v>0</v>
      </c>
      <c r="AQ2376" s="166">
        <f t="shared" si="11244"/>
        <v>0</v>
      </c>
      <c r="AR2376" s="166">
        <f t="shared" si="11244"/>
        <v>0</v>
      </c>
      <c r="AS2376" s="166">
        <f t="shared" si="11244"/>
        <v>0</v>
      </c>
      <c r="AT2376" s="166">
        <f t="shared" si="11244"/>
        <v>0</v>
      </c>
      <c r="AU2376" s="166">
        <f t="shared" si="11244"/>
        <v>0</v>
      </c>
      <c r="AV2376" s="198">
        <f t="shared" si="11211"/>
        <v>0</v>
      </c>
      <c r="AW2376" s="166">
        <f t="shared" si="11212"/>
        <v>0</v>
      </c>
      <c r="AX2376" s="166">
        <f t="shared" ref="AX2376:BH2376" si="11245">ROUND((AW2183+AX2183)/2,2)</f>
        <v>0</v>
      </c>
      <c r="AY2376" s="166">
        <f t="shared" si="11245"/>
        <v>0</v>
      </c>
      <c r="AZ2376" s="166">
        <f t="shared" si="11245"/>
        <v>0</v>
      </c>
      <c r="BA2376" s="166">
        <f t="shared" si="11245"/>
        <v>0</v>
      </c>
      <c r="BB2376" s="166">
        <f t="shared" si="11245"/>
        <v>0</v>
      </c>
      <c r="BC2376" s="166">
        <f t="shared" si="11245"/>
        <v>0</v>
      </c>
      <c r="BD2376" s="166">
        <f t="shared" si="11245"/>
        <v>0</v>
      </c>
      <c r="BE2376" s="166">
        <f t="shared" si="11245"/>
        <v>0</v>
      </c>
      <c r="BF2376" s="166">
        <f t="shared" si="11245"/>
        <v>0</v>
      </c>
      <c r="BG2376" s="166">
        <f t="shared" si="11245"/>
        <v>0</v>
      </c>
      <c r="BH2376" s="166">
        <f t="shared" si="11245"/>
        <v>0</v>
      </c>
      <c r="BI2376" s="198">
        <f t="shared" si="11075"/>
        <v>0</v>
      </c>
    </row>
    <row r="2377" spans="1:61" ht="15.75" hidden="1" outlineLevel="1" x14ac:dyDescent="0.25">
      <c r="A2377" s="2">
        <f t="shared" ref="A2377:E2386" si="11246">A2184</f>
        <v>74</v>
      </c>
      <c r="B2377" s="86">
        <f t="shared" si="11246"/>
        <v>0</v>
      </c>
      <c r="C2377" s="86">
        <f t="shared" si="11246"/>
        <v>0</v>
      </c>
      <c r="D2377" s="2">
        <f t="shared" si="11246"/>
        <v>0</v>
      </c>
      <c r="E2377" s="141">
        <f t="shared" si="11246"/>
        <v>0</v>
      </c>
      <c r="I2377" s="178">
        <v>0</v>
      </c>
      <c r="J2377" s="166">
        <f t="shared" si="11154"/>
        <v>0</v>
      </c>
      <c r="K2377" s="166">
        <f t="shared" ref="K2377:U2377" si="11247">ROUND((J2184+K2184)/2,2)</f>
        <v>0</v>
      </c>
      <c r="L2377" s="166">
        <f t="shared" si="11247"/>
        <v>0</v>
      </c>
      <c r="M2377" s="166">
        <f t="shared" si="11247"/>
        <v>0</v>
      </c>
      <c r="N2377" s="166">
        <f t="shared" si="11247"/>
        <v>0</v>
      </c>
      <c r="O2377" s="166">
        <f t="shared" si="11247"/>
        <v>0</v>
      </c>
      <c r="P2377" s="166">
        <f t="shared" si="11247"/>
        <v>0</v>
      </c>
      <c r="Q2377" s="166">
        <f t="shared" si="11247"/>
        <v>0</v>
      </c>
      <c r="R2377" s="166">
        <f t="shared" si="11247"/>
        <v>0</v>
      </c>
      <c r="S2377" s="166">
        <f t="shared" si="11247"/>
        <v>0</v>
      </c>
      <c r="T2377" s="166">
        <f t="shared" si="11247"/>
        <v>0</v>
      </c>
      <c r="U2377" s="166">
        <f t="shared" si="11247"/>
        <v>0</v>
      </c>
      <c r="V2377" s="198">
        <f t="shared" si="11207"/>
        <v>0</v>
      </c>
      <c r="W2377" s="166">
        <f t="shared" si="11156"/>
        <v>0</v>
      </c>
      <c r="X2377" s="166">
        <f t="shared" ref="X2377:AH2377" si="11248">ROUND((W2184+X2184)/2,2)</f>
        <v>0</v>
      </c>
      <c r="Y2377" s="166">
        <f t="shared" si="11248"/>
        <v>0</v>
      </c>
      <c r="Z2377" s="166">
        <f t="shared" si="11248"/>
        <v>0</v>
      </c>
      <c r="AA2377" s="166">
        <f t="shared" si="11248"/>
        <v>0</v>
      </c>
      <c r="AB2377" s="166">
        <f t="shared" si="11248"/>
        <v>0</v>
      </c>
      <c r="AC2377" s="166">
        <f t="shared" si="11248"/>
        <v>0</v>
      </c>
      <c r="AD2377" s="166">
        <f t="shared" si="11248"/>
        <v>0</v>
      </c>
      <c r="AE2377" s="166">
        <f t="shared" si="11248"/>
        <v>0</v>
      </c>
      <c r="AF2377" s="166">
        <f t="shared" si="11248"/>
        <v>0</v>
      </c>
      <c r="AG2377" s="166">
        <f t="shared" si="11248"/>
        <v>0</v>
      </c>
      <c r="AH2377" s="166">
        <f t="shared" si="11248"/>
        <v>0</v>
      </c>
      <c r="AI2377" s="198">
        <f t="shared" si="11209"/>
        <v>0</v>
      </c>
      <c r="AJ2377" s="166">
        <f t="shared" si="10643"/>
        <v>0</v>
      </c>
      <c r="AK2377" s="166">
        <f t="shared" si="10644"/>
        <v>0</v>
      </c>
      <c r="AL2377" s="166">
        <f t="shared" ref="AL2377:AU2377" si="11249">ROUND((AK2184+AL2184)/2,2)</f>
        <v>0</v>
      </c>
      <c r="AM2377" s="166">
        <f t="shared" si="11249"/>
        <v>0</v>
      </c>
      <c r="AN2377" s="166">
        <f t="shared" si="11249"/>
        <v>0</v>
      </c>
      <c r="AO2377" s="166">
        <f t="shared" si="11249"/>
        <v>0</v>
      </c>
      <c r="AP2377" s="166">
        <f t="shared" si="11249"/>
        <v>0</v>
      </c>
      <c r="AQ2377" s="166">
        <f t="shared" si="11249"/>
        <v>0</v>
      </c>
      <c r="AR2377" s="166">
        <f t="shared" si="11249"/>
        <v>0</v>
      </c>
      <c r="AS2377" s="166">
        <f t="shared" si="11249"/>
        <v>0</v>
      </c>
      <c r="AT2377" s="166">
        <f t="shared" si="11249"/>
        <v>0</v>
      </c>
      <c r="AU2377" s="166">
        <f t="shared" si="11249"/>
        <v>0</v>
      </c>
      <c r="AV2377" s="198">
        <f t="shared" si="11211"/>
        <v>0</v>
      </c>
      <c r="AW2377" s="166">
        <f t="shared" si="11212"/>
        <v>0</v>
      </c>
      <c r="AX2377" s="166">
        <f t="shared" ref="AX2377:BH2377" si="11250">ROUND((AW2184+AX2184)/2,2)</f>
        <v>0</v>
      </c>
      <c r="AY2377" s="166">
        <f t="shared" si="11250"/>
        <v>0</v>
      </c>
      <c r="AZ2377" s="166">
        <f t="shared" si="11250"/>
        <v>0</v>
      </c>
      <c r="BA2377" s="166">
        <f t="shared" si="11250"/>
        <v>0</v>
      </c>
      <c r="BB2377" s="166">
        <f t="shared" si="11250"/>
        <v>0</v>
      </c>
      <c r="BC2377" s="166">
        <f t="shared" si="11250"/>
        <v>0</v>
      </c>
      <c r="BD2377" s="166">
        <f t="shared" si="11250"/>
        <v>0</v>
      </c>
      <c r="BE2377" s="166">
        <f t="shared" si="11250"/>
        <v>0</v>
      </c>
      <c r="BF2377" s="166">
        <f t="shared" si="11250"/>
        <v>0</v>
      </c>
      <c r="BG2377" s="166">
        <f t="shared" si="11250"/>
        <v>0</v>
      </c>
      <c r="BH2377" s="166">
        <f t="shared" si="11250"/>
        <v>0</v>
      </c>
      <c r="BI2377" s="198">
        <f t="shared" si="11075"/>
        <v>0</v>
      </c>
    </row>
    <row r="2378" spans="1:61" ht="15.75" hidden="1" outlineLevel="1" x14ac:dyDescent="0.25">
      <c r="A2378" s="2">
        <f t="shared" si="11246"/>
        <v>75</v>
      </c>
      <c r="B2378" s="86">
        <f t="shared" si="11246"/>
        <v>0</v>
      </c>
      <c r="C2378" s="86">
        <f t="shared" si="11246"/>
        <v>0</v>
      </c>
      <c r="D2378" s="2">
        <f t="shared" si="11246"/>
        <v>0</v>
      </c>
      <c r="E2378" s="141">
        <f t="shared" si="11246"/>
        <v>0</v>
      </c>
      <c r="I2378" s="178">
        <v>0</v>
      </c>
      <c r="J2378" s="166">
        <f t="shared" si="11154"/>
        <v>0</v>
      </c>
      <c r="K2378" s="166">
        <f t="shared" ref="K2378:U2378" si="11251">ROUND((J2185+K2185)/2,2)</f>
        <v>0</v>
      </c>
      <c r="L2378" s="166">
        <f t="shared" si="11251"/>
        <v>0</v>
      </c>
      <c r="M2378" s="166">
        <f t="shared" si="11251"/>
        <v>0</v>
      </c>
      <c r="N2378" s="166">
        <f t="shared" si="11251"/>
        <v>0</v>
      </c>
      <c r="O2378" s="166">
        <f t="shared" si="11251"/>
        <v>0</v>
      </c>
      <c r="P2378" s="166">
        <f t="shared" si="11251"/>
        <v>0</v>
      </c>
      <c r="Q2378" s="166">
        <f t="shared" si="11251"/>
        <v>0</v>
      </c>
      <c r="R2378" s="166">
        <f t="shared" si="11251"/>
        <v>0</v>
      </c>
      <c r="S2378" s="166">
        <f t="shared" si="11251"/>
        <v>0</v>
      </c>
      <c r="T2378" s="166">
        <f t="shared" si="11251"/>
        <v>0</v>
      </c>
      <c r="U2378" s="166">
        <f t="shared" si="11251"/>
        <v>0</v>
      </c>
      <c r="V2378" s="198">
        <f t="shared" si="11207"/>
        <v>0</v>
      </c>
      <c r="W2378" s="166">
        <f t="shared" si="11156"/>
        <v>0</v>
      </c>
      <c r="X2378" s="166">
        <f t="shared" ref="X2378:AH2378" si="11252">ROUND((W2185+X2185)/2,2)</f>
        <v>0</v>
      </c>
      <c r="Y2378" s="166">
        <f t="shared" si="11252"/>
        <v>0</v>
      </c>
      <c r="Z2378" s="166">
        <f t="shared" si="11252"/>
        <v>0</v>
      </c>
      <c r="AA2378" s="166">
        <f t="shared" si="11252"/>
        <v>0</v>
      </c>
      <c r="AB2378" s="166">
        <f t="shared" si="11252"/>
        <v>0</v>
      </c>
      <c r="AC2378" s="166">
        <f t="shared" si="11252"/>
        <v>0</v>
      </c>
      <c r="AD2378" s="166">
        <f t="shared" si="11252"/>
        <v>0</v>
      </c>
      <c r="AE2378" s="166">
        <f t="shared" si="11252"/>
        <v>0</v>
      </c>
      <c r="AF2378" s="166">
        <f t="shared" si="11252"/>
        <v>0</v>
      </c>
      <c r="AG2378" s="166">
        <f t="shared" si="11252"/>
        <v>0</v>
      </c>
      <c r="AH2378" s="166">
        <f t="shared" si="11252"/>
        <v>0</v>
      </c>
      <c r="AI2378" s="198">
        <f t="shared" si="11209"/>
        <v>0</v>
      </c>
      <c r="AJ2378" s="166">
        <f t="shared" ref="AJ2378:AJ2438" si="11253">ROUND((AH2185+AJ2185)/2,2)</f>
        <v>0</v>
      </c>
      <c r="AK2378" s="166">
        <f t="shared" ref="AK2378:AK2438" si="11254">ROUND((AJ2185+AK2185)/2,2)</f>
        <v>0</v>
      </c>
      <c r="AL2378" s="166">
        <f t="shared" ref="AL2378:AU2378" si="11255">ROUND((AK2185+AL2185)/2,2)</f>
        <v>0</v>
      </c>
      <c r="AM2378" s="166">
        <f t="shared" si="11255"/>
        <v>0</v>
      </c>
      <c r="AN2378" s="166">
        <f t="shared" si="11255"/>
        <v>0</v>
      </c>
      <c r="AO2378" s="166">
        <f t="shared" si="11255"/>
        <v>0</v>
      </c>
      <c r="AP2378" s="166">
        <f t="shared" si="11255"/>
        <v>0</v>
      </c>
      <c r="AQ2378" s="166">
        <f t="shared" si="11255"/>
        <v>0</v>
      </c>
      <c r="AR2378" s="166">
        <f t="shared" si="11255"/>
        <v>0</v>
      </c>
      <c r="AS2378" s="166">
        <f t="shared" si="11255"/>
        <v>0</v>
      </c>
      <c r="AT2378" s="166">
        <f t="shared" si="11255"/>
        <v>0</v>
      </c>
      <c r="AU2378" s="166">
        <f t="shared" si="11255"/>
        <v>0</v>
      </c>
      <c r="AV2378" s="198">
        <f t="shared" si="11211"/>
        <v>0</v>
      </c>
      <c r="AW2378" s="166">
        <f t="shared" si="11212"/>
        <v>0</v>
      </c>
      <c r="AX2378" s="166">
        <f t="shared" ref="AX2378:BH2378" si="11256">ROUND((AW2185+AX2185)/2,2)</f>
        <v>0</v>
      </c>
      <c r="AY2378" s="166">
        <f t="shared" si="11256"/>
        <v>0</v>
      </c>
      <c r="AZ2378" s="166">
        <f t="shared" si="11256"/>
        <v>0</v>
      </c>
      <c r="BA2378" s="166">
        <f t="shared" si="11256"/>
        <v>0</v>
      </c>
      <c r="BB2378" s="166">
        <f t="shared" si="11256"/>
        <v>0</v>
      </c>
      <c r="BC2378" s="166">
        <f t="shared" si="11256"/>
        <v>0</v>
      </c>
      <c r="BD2378" s="166">
        <f t="shared" si="11256"/>
        <v>0</v>
      </c>
      <c r="BE2378" s="166">
        <f t="shared" si="11256"/>
        <v>0</v>
      </c>
      <c r="BF2378" s="166">
        <f t="shared" si="11256"/>
        <v>0</v>
      </c>
      <c r="BG2378" s="166">
        <f t="shared" si="11256"/>
        <v>0</v>
      </c>
      <c r="BH2378" s="166">
        <f t="shared" si="11256"/>
        <v>0</v>
      </c>
      <c r="BI2378" s="198">
        <f t="shared" si="11075"/>
        <v>0</v>
      </c>
    </row>
    <row r="2379" spans="1:61" ht="15.75" hidden="1" outlineLevel="1" x14ac:dyDescent="0.25">
      <c r="A2379" s="2">
        <f t="shared" si="11246"/>
        <v>76</v>
      </c>
      <c r="B2379" s="86">
        <f t="shared" si="11246"/>
        <v>0</v>
      </c>
      <c r="C2379" s="86">
        <f t="shared" si="11246"/>
        <v>0</v>
      </c>
      <c r="D2379" s="2">
        <f t="shared" si="11246"/>
        <v>0</v>
      </c>
      <c r="E2379" s="141">
        <f t="shared" si="11246"/>
        <v>0</v>
      </c>
      <c r="I2379" s="178">
        <v>0</v>
      </c>
      <c r="J2379" s="166">
        <f t="shared" si="11154"/>
        <v>0</v>
      </c>
      <c r="K2379" s="166">
        <f t="shared" ref="K2379:U2379" si="11257">ROUND((J2186+K2186)/2,2)</f>
        <v>0</v>
      </c>
      <c r="L2379" s="166">
        <f t="shared" si="11257"/>
        <v>0</v>
      </c>
      <c r="M2379" s="166">
        <f t="shared" si="11257"/>
        <v>0</v>
      </c>
      <c r="N2379" s="166">
        <f t="shared" si="11257"/>
        <v>0</v>
      </c>
      <c r="O2379" s="166">
        <f t="shared" si="11257"/>
        <v>0</v>
      </c>
      <c r="P2379" s="166">
        <f t="shared" si="11257"/>
        <v>0</v>
      </c>
      <c r="Q2379" s="166">
        <f t="shared" si="11257"/>
        <v>0</v>
      </c>
      <c r="R2379" s="166">
        <f t="shared" si="11257"/>
        <v>0</v>
      </c>
      <c r="S2379" s="166">
        <f t="shared" si="11257"/>
        <v>0</v>
      </c>
      <c r="T2379" s="166">
        <f t="shared" si="11257"/>
        <v>0</v>
      </c>
      <c r="U2379" s="166">
        <f t="shared" si="11257"/>
        <v>0</v>
      </c>
      <c r="V2379" s="198">
        <f t="shared" si="11207"/>
        <v>0</v>
      </c>
      <c r="W2379" s="166">
        <f t="shared" si="11156"/>
        <v>0</v>
      </c>
      <c r="X2379" s="166">
        <f t="shared" ref="X2379:AH2379" si="11258">ROUND((W2186+X2186)/2,2)</f>
        <v>0</v>
      </c>
      <c r="Y2379" s="166">
        <f t="shared" si="11258"/>
        <v>0</v>
      </c>
      <c r="Z2379" s="166">
        <f t="shared" si="11258"/>
        <v>0</v>
      </c>
      <c r="AA2379" s="166">
        <f t="shared" si="11258"/>
        <v>0</v>
      </c>
      <c r="AB2379" s="166">
        <f t="shared" si="11258"/>
        <v>0</v>
      </c>
      <c r="AC2379" s="166">
        <f t="shared" si="11258"/>
        <v>0</v>
      </c>
      <c r="AD2379" s="166">
        <f t="shared" si="11258"/>
        <v>0</v>
      </c>
      <c r="AE2379" s="166">
        <f t="shared" si="11258"/>
        <v>0</v>
      </c>
      <c r="AF2379" s="166">
        <f t="shared" si="11258"/>
        <v>0</v>
      </c>
      <c r="AG2379" s="166">
        <f t="shared" si="11258"/>
        <v>0</v>
      </c>
      <c r="AH2379" s="166">
        <f t="shared" si="11258"/>
        <v>0</v>
      </c>
      <c r="AI2379" s="198">
        <f t="shared" si="11209"/>
        <v>0</v>
      </c>
      <c r="AJ2379" s="166">
        <f t="shared" si="11253"/>
        <v>0</v>
      </c>
      <c r="AK2379" s="166">
        <f t="shared" si="11254"/>
        <v>0</v>
      </c>
      <c r="AL2379" s="166">
        <f t="shared" ref="AL2379:AU2379" si="11259">ROUND((AK2186+AL2186)/2,2)</f>
        <v>0</v>
      </c>
      <c r="AM2379" s="166">
        <f t="shared" si="11259"/>
        <v>0</v>
      </c>
      <c r="AN2379" s="166">
        <f t="shared" si="11259"/>
        <v>0</v>
      </c>
      <c r="AO2379" s="166">
        <f t="shared" si="11259"/>
        <v>0</v>
      </c>
      <c r="AP2379" s="166">
        <f t="shared" si="11259"/>
        <v>0</v>
      </c>
      <c r="AQ2379" s="166">
        <f t="shared" si="11259"/>
        <v>0</v>
      </c>
      <c r="AR2379" s="166">
        <f t="shared" si="11259"/>
        <v>0</v>
      </c>
      <c r="AS2379" s="166">
        <f t="shared" si="11259"/>
        <v>0</v>
      </c>
      <c r="AT2379" s="166">
        <f t="shared" si="11259"/>
        <v>0</v>
      </c>
      <c r="AU2379" s="166">
        <f t="shared" si="11259"/>
        <v>0</v>
      </c>
      <c r="AV2379" s="198">
        <f t="shared" si="11211"/>
        <v>0</v>
      </c>
      <c r="AW2379" s="166">
        <f t="shared" si="11212"/>
        <v>0</v>
      </c>
      <c r="AX2379" s="166">
        <f t="shared" ref="AX2379:BH2379" si="11260">ROUND((AW2186+AX2186)/2,2)</f>
        <v>0</v>
      </c>
      <c r="AY2379" s="166">
        <f t="shared" si="11260"/>
        <v>0</v>
      </c>
      <c r="AZ2379" s="166">
        <f t="shared" si="11260"/>
        <v>0</v>
      </c>
      <c r="BA2379" s="166">
        <f t="shared" si="11260"/>
        <v>0</v>
      </c>
      <c r="BB2379" s="166">
        <f t="shared" si="11260"/>
        <v>0</v>
      </c>
      <c r="BC2379" s="166">
        <f t="shared" si="11260"/>
        <v>0</v>
      </c>
      <c r="BD2379" s="166">
        <f t="shared" si="11260"/>
        <v>0</v>
      </c>
      <c r="BE2379" s="166">
        <f t="shared" si="11260"/>
        <v>0</v>
      </c>
      <c r="BF2379" s="166">
        <f t="shared" si="11260"/>
        <v>0</v>
      </c>
      <c r="BG2379" s="166">
        <f t="shared" si="11260"/>
        <v>0</v>
      </c>
      <c r="BH2379" s="166">
        <f t="shared" si="11260"/>
        <v>0</v>
      </c>
      <c r="BI2379" s="198">
        <f t="shared" si="11075"/>
        <v>0</v>
      </c>
    </row>
    <row r="2380" spans="1:61" ht="15.75" hidden="1" outlineLevel="1" x14ac:dyDescent="0.25">
      <c r="A2380" s="2">
        <f t="shared" si="11246"/>
        <v>77</v>
      </c>
      <c r="B2380" s="86">
        <f t="shared" si="11246"/>
        <v>0</v>
      </c>
      <c r="C2380" s="86">
        <f t="shared" si="11246"/>
        <v>0</v>
      </c>
      <c r="D2380" s="2">
        <f t="shared" si="11246"/>
        <v>0</v>
      </c>
      <c r="E2380" s="141">
        <f t="shared" si="11246"/>
        <v>0</v>
      </c>
      <c r="I2380" s="178">
        <v>0</v>
      </c>
      <c r="J2380" s="166">
        <f t="shared" si="11154"/>
        <v>0</v>
      </c>
      <c r="K2380" s="166">
        <f t="shared" ref="K2380:U2380" si="11261">ROUND((J2187+K2187)/2,2)</f>
        <v>0</v>
      </c>
      <c r="L2380" s="166">
        <f t="shared" si="11261"/>
        <v>0</v>
      </c>
      <c r="M2380" s="166">
        <f t="shared" si="11261"/>
        <v>0</v>
      </c>
      <c r="N2380" s="166">
        <f t="shared" si="11261"/>
        <v>0</v>
      </c>
      <c r="O2380" s="166">
        <f t="shared" si="11261"/>
        <v>0</v>
      </c>
      <c r="P2380" s="166">
        <f t="shared" si="11261"/>
        <v>0</v>
      </c>
      <c r="Q2380" s="166">
        <f t="shared" si="11261"/>
        <v>0</v>
      </c>
      <c r="R2380" s="166">
        <f t="shared" si="11261"/>
        <v>0</v>
      </c>
      <c r="S2380" s="166">
        <f t="shared" si="11261"/>
        <v>0</v>
      </c>
      <c r="T2380" s="166">
        <f t="shared" si="11261"/>
        <v>0</v>
      </c>
      <c r="U2380" s="166">
        <f t="shared" si="11261"/>
        <v>0</v>
      </c>
      <c r="V2380" s="198">
        <f t="shared" si="11207"/>
        <v>0</v>
      </c>
      <c r="W2380" s="166">
        <f t="shared" si="11156"/>
        <v>0</v>
      </c>
      <c r="X2380" s="166">
        <f t="shared" ref="X2380:AH2380" si="11262">ROUND((W2187+X2187)/2,2)</f>
        <v>0</v>
      </c>
      <c r="Y2380" s="166">
        <f t="shared" si="11262"/>
        <v>0</v>
      </c>
      <c r="Z2380" s="166">
        <f t="shared" si="11262"/>
        <v>0</v>
      </c>
      <c r="AA2380" s="166">
        <f t="shared" si="11262"/>
        <v>0</v>
      </c>
      <c r="AB2380" s="166">
        <f t="shared" si="11262"/>
        <v>0</v>
      </c>
      <c r="AC2380" s="166">
        <f t="shared" si="11262"/>
        <v>0</v>
      </c>
      <c r="AD2380" s="166">
        <f t="shared" si="11262"/>
        <v>0</v>
      </c>
      <c r="AE2380" s="166">
        <f t="shared" si="11262"/>
        <v>0</v>
      </c>
      <c r="AF2380" s="166">
        <f t="shared" si="11262"/>
        <v>0</v>
      </c>
      <c r="AG2380" s="166">
        <f t="shared" si="11262"/>
        <v>0</v>
      </c>
      <c r="AH2380" s="166">
        <f t="shared" si="11262"/>
        <v>0</v>
      </c>
      <c r="AI2380" s="198">
        <f t="shared" si="11209"/>
        <v>0</v>
      </c>
      <c r="AJ2380" s="166">
        <f t="shared" si="11253"/>
        <v>0</v>
      </c>
      <c r="AK2380" s="166">
        <f t="shared" si="11254"/>
        <v>0</v>
      </c>
      <c r="AL2380" s="166">
        <f t="shared" ref="AL2380:AU2380" si="11263">ROUND((AK2187+AL2187)/2,2)</f>
        <v>0</v>
      </c>
      <c r="AM2380" s="166">
        <f t="shared" si="11263"/>
        <v>0</v>
      </c>
      <c r="AN2380" s="166">
        <f t="shared" si="11263"/>
        <v>0</v>
      </c>
      <c r="AO2380" s="166">
        <f t="shared" si="11263"/>
        <v>0</v>
      </c>
      <c r="AP2380" s="166">
        <f t="shared" si="11263"/>
        <v>0</v>
      </c>
      <c r="AQ2380" s="166">
        <f t="shared" si="11263"/>
        <v>0</v>
      </c>
      <c r="AR2380" s="166">
        <f t="shared" si="11263"/>
        <v>0</v>
      </c>
      <c r="AS2380" s="166">
        <f t="shared" si="11263"/>
        <v>0</v>
      </c>
      <c r="AT2380" s="166">
        <f t="shared" si="11263"/>
        <v>0</v>
      </c>
      <c r="AU2380" s="166">
        <f t="shared" si="11263"/>
        <v>0</v>
      </c>
      <c r="AV2380" s="198">
        <f t="shared" si="11211"/>
        <v>0</v>
      </c>
      <c r="AW2380" s="166">
        <f t="shared" si="11212"/>
        <v>0</v>
      </c>
      <c r="AX2380" s="166">
        <f t="shared" ref="AX2380:BH2380" si="11264">ROUND((AW2187+AX2187)/2,2)</f>
        <v>0</v>
      </c>
      <c r="AY2380" s="166">
        <f t="shared" si="11264"/>
        <v>0</v>
      </c>
      <c r="AZ2380" s="166">
        <f t="shared" si="11264"/>
        <v>0</v>
      </c>
      <c r="BA2380" s="166">
        <f t="shared" si="11264"/>
        <v>0</v>
      </c>
      <c r="BB2380" s="166">
        <f t="shared" si="11264"/>
        <v>0</v>
      </c>
      <c r="BC2380" s="166">
        <f t="shared" si="11264"/>
        <v>0</v>
      </c>
      <c r="BD2380" s="166">
        <f t="shared" si="11264"/>
        <v>0</v>
      </c>
      <c r="BE2380" s="166">
        <f t="shared" si="11264"/>
        <v>0</v>
      </c>
      <c r="BF2380" s="166">
        <f t="shared" si="11264"/>
        <v>0</v>
      </c>
      <c r="BG2380" s="166">
        <f t="shared" si="11264"/>
        <v>0</v>
      </c>
      <c r="BH2380" s="166">
        <f t="shared" si="11264"/>
        <v>0</v>
      </c>
      <c r="BI2380" s="198">
        <f t="shared" si="11075"/>
        <v>0</v>
      </c>
    </row>
    <row r="2381" spans="1:61" ht="15.75" hidden="1" outlineLevel="1" x14ac:dyDescent="0.25">
      <c r="A2381" s="2">
        <f t="shared" si="11246"/>
        <v>78</v>
      </c>
      <c r="B2381" s="86">
        <f t="shared" si="11246"/>
        <v>0</v>
      </c>
      <c r="C2381" s="86">
        <f t="shared" si="11246"/>
        <v>0</v>
      </c>
      <c r="D2381" s="2">
        <f t="shared" si="11246"/>
        <v>0</v>
      </c>
      <c r="E2381" s="141">
        <f t="shared" si="11246"/>
        <v>0</v>
      </c>
      <c r="I2381" s="178">
        <v>0</v>
      </c>
      <c r="J2381" s="166">
        <f t="shared" si="11154"/>
        <v>0</v>
      </c>
      <c r="K2381" s="166">
        <f t="shared" ref="K2381:U2381" si="11265">ROUND((J2188+K2188)/2,2)</f>
        <v>0</v>
      </c>
      <c r="L2381" s="166">
        <f t="shared" si="11265"/>
        <v>0</v>
      </c>
      <c r="M2381" s="166">
        <f t="shared" si="11265"/>
        <v>0</v>
      </c>
      <c r="N2381" s="166">
        <f t="shared" si="11265"/>
        <v>0</v>
      </c>
      <c r="O2381" s="166">
        <f t="shared" si="11265"/>
        <v>0</v>
      </c>
      <c r="P2381" s="166">
        <f t="shared" si="11265"/>
        <v>0</v>
      </c>
      <c r="Q2381" s="166">
        <f t="shared" si="11265"/>
        <v>0</v>
      </c>
      <c r="R2381" s="166">
        <f t="shared" si="11265"/>
        <v>0</v>
      </c>
      <c r="S2381" s="166">
        <f t="shared" si="11265"/>
        <v>0</v>
      </c>
      <c r="T2381" s="166">
        <f t="shared" si="11265"/>
        <v>0</v>
      </c>
      <c r="U2381" s="166">
        <f t="shared" si="11265"/>
        <v>0</v>
      </c>
      <c r="V2381" s="198">
        <f t="shared" si="11207"/>
        <v>0</v>
      </c>
      <c r="W2381" s="166">
        <f t="shared" si="11156"/>
        <v>0</v>
      </c>
      <c r="X2381" s="166">
        <f t="shared" ref="X2381:AH2381" si="11266">ROUND((W2188+X2188)/2,2)</f>
        <v>0</v>
      </c>
      <c r="Y2381" s="166">
        <f t="shared" si="11266"/>
        <v>0</v>
      </c>
      <c r="Z2381" s="166">
        <f t="shared" si="11266"/>
        <v>0</v>
      </c>
      <c r="AA2381" s="166">
        <f t="shared" si="11266"/>
        <v>0</v>
      </c>
      <c r="AB2381" s="166">
        <f t="shared" si="11266"/>
        <v>0</v>
      </c>
      <c r="AC2381" s="166">
        <f t="shared" si="11266"/>
        <v>0</v>
      </c>
      <c r="AD2381" s="166">
        <f t="shared" si="11266"/>
        <v>0</v>
      </c>
      <c r="AE2381" s="166">
        <f t="shared" si="11266"/>
        <v>0</v>
      </c>
      <c r="AF2381" s="166">
        <f t="shared" si="11266"/>
        <v>0</v>
      </c>
      <c r="AG2381" s="166">
        <f t="shared" si="11266"/>
        <v>0</v>
      </c>
      <c r="AH2381" s="166">
        <f t="shared" si="11266"/>
        <v>0</v>
      </c>
      <c r="AI2381" s="198">
        <f t="shared" si="11209"/>
        <v>0</v>
      </c>
      <c r="AJ2381" s="166">
        <f t="shared" si="11253"/>
        <v>0</v>
      </c>
      <c r="AK2381" s="166">
        <f t="shared" si="11254"/>
        <v>0</v>
      </c>
      <c r="AL2381" s="166">
        <f t="shared" ref="AL2381:AU2381" si="11267">ROUND((AK2188+AL2188)/2,2)</f>
        <v>0</v>
      </c>
      <c r="AM2381" s="166">
        <f t="shared" si="11267"/>
        <v>0</v>
      </c>
      <c r="AN2381" s="166">
        <f t="shared" si="11267"/>
        <v>0</v>
      </c>
      <c r="AO2381" s="166">
        <f t="shared" si="11267"/>
        <v>0</v>
      </c>
      <c r="AP2381" s="166">
        <f t="shared" si="11267"/>
        <v>0</v>
      </c>
      <c r="AQ2381" s="166">
        <f t="shared" si="11267"/>
        <v>0</v>
      </c>
      <c r="AR2381" s="166">
        <f t="shared" si="11267"/>
        <v>0</v>
      </c>
      <c r="AS2381" s="166">
        <f t="shared" si="11267"/>
        <v>0</v>
      </c>
      <c r="AT2381" s="166">
        <f t="shared" si="11267"/>
        <v>0</v>
      </c>
      <c r="AU2381" s="166">
        <f t="shared" si="11267"/>
        <v>0</v>
      </c>
      <c r="AV2381" s="198">
        <f t="shared" si="11211"/>
        <v>0</v>
      </c>
      <c r="AW2381" s="166">
        <f t="shared" si="11212"/>
        <v>0</v>
      </c>
      <c r="AX2381" s="166">
        <f t="shared" ref="AX2381:BH2381" si="11268">ROUND((AW2188+AX2188)/2,2)</f>
        <v>0</v>
      </c>
      <c r="AY2381" s="166">
        <f t="shared" si="11268"/>
        <v>0</v>
      </c>
      <c r="AZ2381" s="166">
        <f t="shared" si="11268"/>
        <v>0</v>
      </c>
      <c r="BA2381" s="166">
        <f t="shared" si="11268"/>
        <v>0</v>
      </c>
      <c r="BB2381" s="166">
        <f t="shared" si="11268"/>
        <v>0</v>
      </c>
      <c r="BC2381" s="166">
        <f t="shared" si="11268"/>
        <v>0</v>
      </c>
      <c r="BD2381" s="166">
        <f t="shared" si="11268"/>
        <v>0</v>
      </c>
      <c r="BE2381" s="166">
        <f t="shared" si="11268"/>
        <v>0</v>
      </c>
      <c r="BF2381" s="166">
        <f t="shared" si="11268"/>
        <v>0</v>
      </c>
      <c r="BG2381" s="166">
        <f t="shared" si="11268"/>
        <v>0</v>
      </c>
      <c r="BH2381" s="166">
        <f t="shared" si="11268"/>
        <v>0</v>
      </c>
      <c r="BI2381" s="198">
        <f t="shared" si="11075"/>
        <v>0</v>
      </c>
    </row>
    <row r="2382" spans="1:61" ht="15.75" hidden="1" outlineLevel="1" x14ac:dyDescent="0.25">
      <c r="A2382" s="2">
        <f t="shared" si="11246"/>
        <v>79</v>
      </c>
      <c r="B2382" s="86">
        <f t="shared" si="11246"/>
        <v>0</v>
      </c>
      <c r="C2382" s="86">
        <f t="shared" si="11246"/>
        <v>0</v>
      </c>
      <c r="D2382" s="2">
        <f t="shared" si="11246"/>
        <v>0</v>
      </c>
      <c r="E2382" s="141">
        <f t="shared" si="11246"/>
        <v>0</v>
      </c>
      <c r="I2382" s="178">
        <v>0</v>
      </c>
      <c r="J2382" s="166">
        <f t="shared" si="11154"/>
        <v>0</v>
      </c>
      <c r="K2382" s="166">
        <f t="shared" ref="K2382:U2382" si="11269">ROUND((J2189+K2189)/2,2)</f>
        <v>0</v>
      </c>
      <c r="L2382" s="166">
        <f t="shared" si="11269"/>
        <v>0</v>
      </c>
      <c r="M2382" s="166">
        <f t="shared" si="11269"/>
        <v>0</v>
      </c>
      <c r="N2382" s="166">
        <f t="shared" si="11269"/>
        <v>0</v>
      </c>
      <c r="O2382" s="166">
        <f t="shared" si="11269"/>
        <v>0</v>
      </c>
      <c r="P2382" s="166">
        <f t="shared" si="11269"/>
        <v>0</v>
      </c>
      <c r="Q2382" s="166">
        <f t="shared" si="11269"/>
        <v>0</v>
      </c>
      <c r="R2382" s="166">
        <f t="shared" si="11269"/>
        <v>0</v>
      </c>
      <c r="S2382" s="166">
        <f t="shared" si="11269"/>
        <v>0</v>
      </c>
      <c r="T2382" s="166">
        <f t="shared" si="11269"/>
        <v>0</v>
      </c>
      <c r="U2382" s="166">
        <f t="shared" si="11269"/>
        <v>0</v>
      </c>
      <c r="V2382" s="198">
        <f t="shared" si="11207"/>
        <v>0</v>
      </c>
      <c r="W2382" s="166">
        <f t="shared" si="11156"/>
        <v>0</v>
      </c>
      <c r="X2382" s="166">
        <f t="shared" ref="X2382:AH2382" si="11270">ROUND((W2189+X2189)/2,2)</f>
        <v>0</v>
      </c>
      <c r="Y2382" s="166">
        <f t="shared" si="11270"/>
        <v>0</v>
      </c>
      <c r="Z2382" s="166">
        <f t="shared" si="11270"/>
        <v>0</v>
      </c>
      <c r="AA2382" s="166">
        <f t="shared" si="11270"/>
        <v>0</v>
      </c>
      <c r="AB2382" s="166">
        <f t="shared" si="11270"/>
        <v>0</v>
      </c>
      <c r="AC2382" s="166">
        <f t="shared" si="11270"/>
        <v>0</v>
      </c>
      <c r="AD2382" s="166">
        <f t="shared" si="11270"/>
        <v>0</v>
      </c>
      <c r="AE2382" s="166">
        <f t="shared" si="11270"/>
        <v>0</v>
      </c>
      <c r="AF2382" s="166">
        <f t="shared" si="11270"/>
        <v>0</v>
      </c>
      <c r="AG2382" s="166">
        <f t="shared" si="11270"/>
        <v>0</v>
      </c>
      <c r="AH2382" s="166">
        <f t="shared" si="11270"/>
        <v>0</v>
      </c>
      <c r="AI2382" s="198">
        <f t="shared" si="11209"/>
        <v>0</v>
      </c>
      <c r="AJ2382" s="166">
        <f t="shared" si="11253"/>
        <v>0</v>
      </c>
      <c r="AK2382" s="166">
        <f t="shared" si="11254"/>
        <v>0</v>
      </c>
      <c r="AL2382" s="166">
        <f t="shared" ref="AL2382:AU2382" si="11271">ROUND((AK2189+AL2189)/2,2)</f>
        <v>0</v>
      </c>
      <c r="AM2382" s="166">
        <f t="shared" si="11271"/>
        <v>0</v>
      </c>
      <c r="AN2382" s="166">
        <f t="shared" si="11271"/>
        <v>0</v>
      </c>
      <c r="AO2382" s="166">
        <f t="shared" si="11271"/>
        <v>0</v>
      </c>
      <c r="AP2382" s="166">
        <f t="shared" si="11271"/>
        <v>0</v>
      </c>
      <c r="AQ2382" s="166">
        <f t="shared" si="11271"/>
        <v>0</v>
      </c>
      <c r="AR2382" s="166">
        <f t="shared" si="11271"/>
        <v>0</v>
      </c>
      <c r="AS2382" s="166">
        <f t="shared" si="11271"/>
        <v>0</v>
      </c>
      <c r="AT2382" s="166">
        <f t="shared" si="11271"/>
        <v>0</v>
      </c>
      <c r="AU2382" s="166">
        <f t="shared" si="11271"/>
        <v>0</v>
      </c>
      <c r="AV2382" s="198">
        <f t="shared" si="11211"/>
        <v>0</v>
      </c>
      <c r="AW2382" s="166">
        <f t="shared" si="11212"/>
        <v>0</v>
      </c>
      <c r="AX2382" s="166">
        <f t="shared" ref="AX2382:BH2382" si="11272">ROUND((AW2189+AX2189)/2,2)</f>
        <v>0</v>
      </c>
      <c r="AY2382" s="166">
        <f t="shared" si="11272"/>
        <v>0</v>
      </c>
      <c r="AZ2382" s="166">
        <f t="shared" si="11272"/>
        <v>0</v>
      </c>
      <c r="BA2382" s="166">
        <f t="shared" si="11272"/>
        <v>0</v>
      </c>
      <c r="BB2382" s="166">
        <f t="shared" si="11272"/>
        <v>0</v>
      </c>
      <c r="BC2382" s="166">
        <f t="shared" si="11272"/>
        <v>0</v>
      </c>
      <c r="BD2382" s="166">
        <f t="shared" si="11272"/>
        <v>0</v>
      </c>
      <c r="BE2382" s="166">
        <f t="shared" si="11272"/>
        <v>0</v>
      </c>
      <c r="BF2382" s="166">
        <f t="shared" si="11272"/>
        <v>0</v>
      </c>
      <c r="BG2382" s="166">
        <f t="shared" si="11272"/>
        <v>0</v>
      </c>
      <c r="BH2382" s="166">
        <f t="shared" si="11272"/>
        <v>0</v>
      </c>
      <c r="BI2382" s="198">
        <f t="shared" si="11075"/>
        <v>0</v>
      </c>
    </row>
    <row r="2383" spans="1:61" ht="15.75" hidden="1" outlineLevel="1" x14ac:dyDescent="0.25">
      <c r="A2383" s="2">
        <f t="shared" si="11246"/>
        <v>80</v>
      </c>
      <c r="B2383" s="86">
        <f t="shared" si="11246"/>
        <v>0</v>
      </c>
      <c r="C2383" s="86">
        <f t="shared" si="11246"/>
        <v>0</v>
      </c>
      <c r="D2383" s="2">
        <f t="shared" si="11246"/>
        <v>0</v>
      </c>
      <c r="E2383" s="141">
        <f t="shared" si="11246"/>
        <v>0</v>
      </c>
      <c r="I2383" s="178">
        <v>0</v>
      </c>
      <c r="J2383" s="166">
        <f t="shared" si="11154"/>
        <v>0</v>
      </c>
      <c r="K2383" s="166">
        <f t="shared" ref="K2383:U2383" si="11273">ROUND((J2190+K2190)/2,2)</f>
        <v>0</v>
      </c>
      <c r="L2383" s="166">
        <f t="shared" si="11273"/>
        <v>0</v>
      </c>
      <c r="M2383" s="166">
        <f t="shared" si="11273"/>
        <v>0</v>
      </c>
      <c r="N2383" s="166">
        <f t="shared" si="11273"/>
        <v>0</v>
      </c>
      <c r="O2383" s="166">
        <f t="shared" si="11273"/>
        <v>0</v>
      </c>
      <c r="P2383" s="166">
        <f t="shared" si="11273"/>
        <v>0</v>
      </c>
      <c r="Q2383" s="166">
        <f t="shared" si="11273"/>
        <v>0</v>
      </c>
      <c r="R2383" s="166">
        <f t="shared" si="11273"/>
        <v>0</v>
      </c>
      <c r="S2383" s="166">
        <f t="shared" si="11273"/>
        <v>0</v>
      </c>
      <c r="T2383" s="166">
        <f t="shared" si="11273"/>
        <v>0</v>
      </c>
      <c r="U2383" s="166">
        <f t="shared" si="11273"/>
        <v>0</v>
      </c>
      <c r="V2383" s="198">
        <f t="shared" si="11207"/>
        <v>0</v>
      </c>
      <c r="W2383" s="166">
        <f t="shared" si="11156"/>
        <v>0</v>
      </c>
      <c r="X2383" s="166">
        <f t="shared" ref="X2383:AH2383" si="11274">ROUND((W2190+X2190)/2,2)</f>
        <v>0</v>
      </c>
      <c r="Y2383" s="166">
        <f t="shared" si="11274"/>
        <v>0</v>
      </c>
      <c r="Z2383" s="166">
        <f t="shared" si="11274"/>
        <v>0</v>
      </c>
      <c r="AA2383" s="166">
        <f t="shared" si="11274"/>
        <v>0</v>
      </c>
      <c r="AB2383" s="166">
        <f t="shared" si="11274"/>
        <v>0</v>
      </c>
      <c r="AC2383" s="166">
        <f t="shared" si="11274"/>
        <v>0</v>
      </c>
      <c r="AD2383" s="166">
        <f t="shared" si="11274"/>
        <v>0</v>
      </c>
      <c r="AE2383" s="166">
        <f t="shared" si="11274"/>
        <v>0</v>
      </c>
      <c r="AF2383" s="166">
        <f t="shared" si="11274"/>
        <v>0</v>
      </c>
      <c r="AG2383" s="166">
        <f t="shared" si="11274"/>
        <v>0</v>
      </c>
      <c r="AH2383" s="166">
        <f t="shared" si="11274"/>
        <v>0</v>
      </c>
      <c r="AI2383" s="198">
        <f t="shared" si="11209"/>
        <v>0</v>
      </c>
      <c r="AJ2383" s="166">
        <f t="shared" si="11253"/>
        <v>0</v>
      </c>
      <c r="AK2383" s="166">
        <f t="shared" si="11254"/>
        <v>0</v>
      </c>
      <c r="AL2383" s="166">
        <f t="shared" ref="AL2383:AU2383" si="11275">ROUND((AK2190+AL2190)/2,2)</f>
        <v>0</v>
      </c>
      <c r="AM2383" s="166">
        <f t="shared" si="11275"/>
        <v>0</v>
      </c>
      <c r="AN2383" s="166">
        <f t="shared" si="11275"/>
        <v>0</v>
      </c>
      <c r="AO2383" s="166">
        <f t="shared" si="11275"/>
        <v>0</v>
      </c>
      <c r="AP2383" s="166">
        <f t="shared" si="11275"/>
        <v>0</v>
      </c>
      <c r="AQ2383" s="166">
        <f t="shared" si="11275"/>
        <v>0</v>
      </c>
      <c r="AR2383" s="166">
        <f t="shared" si="11275"/>
        <v>0</v>
      </c>
      <c r="AS2383" s="166">
        <f t="shared" si="11275"/>
        <v>0</v>
      </c>
      <c r="AT2383" s="166">
        <f t="shared" si="11275"/>
        <v>0</v>
      </c>
      <c r="AU2383" s="166">
        <f t="shared" si="11275"/>
        <v>0</v>
      </c>
      <c r="AV2383" s="198">
        <f t="shared" si="11211"/>
        <v>0</v>
      </c>
      <c r="AW2383" s="166">
        <f t="shared" si="11212"/>
        <v>0</v>
      </c>
      <c r="AX2383" s="166">
        <f t="shared" ref="AX2383:BH2383" si="11276">ROUND((AW2190+AX2190)/2,2)</f>
        <v>0</v>
      </c>
      <c r="AY2383" s="166">
        <f t="shared" si="11276"/>
        <v>0</v>
      </c>
      <c r="AZ2383" s="166">
        <f t="shared" si="11276"/>
        <v>0</v>
      </c>
      <c r="BA2383" s="166">
        <f t="shared" si="11276"/>
        <v>0</v>
      </c>
      <c r="BB2383" s="166">
        <f t="shared" si="11276"/>
        <v>0</v>
      </c>
      <c r="BC2383" s="166">
        <f t="shared" si="11276"/>
        <v>0</v>
      </c>
      <c r="BD2383" s="166">
        <f t="shared" si="11276"/>
        <v>0</v>
      </c>
      <c r="BE2383" s="166">
        <f t="shared" si="11276"/>
        <v>0</v>
      </c>
      <c r="BF2383" s="166">
        <f t="shared" si="11276"/>
        <v>0</v>
      </c>
      <c r="BG2383" s="166">
        <f t="shared" si="11276"/>
        <v>0</v>
      </c>
      <c r="BH2383" s="166">
        <f t="shared" si="11276"/>
        <v>0</v>
      </c>
      <c r="BI2383" s="198">
        <f t="shared" si="11075"/>
        <v>0</v>
      </c>
    </row>
    <row r="2384" spans="1:61" ht="15.75" hidden="1" outlineLevel="1" x14ac:dyDescent="0.25">
      <c r="A2384" s="2">
        <f t="shared" si="11246"/>
        <v>81</v>
      </c>
      <c r="B2384" s="86">
        <f t="shared" si="11246"/>
        <v>0</v>
      </c>
      <c r="C2384" s="86">
        <f t="shared" si="11246"/>
        <v>0</v>
      </c>
      <c r="D2384" s="2">
        <f t="shared" si="11246"/>
        <v>0</v>
      </c>
      <c r="E2384" s="141">
        <f t="shared" si="11246"/>
        <v>0</v>
      </c>
      <c r="I2384" s="178">
        <v>0</v>
      </c>
      <c r="J2384" s="166">
        <f t="shared" si="11154"/>
        <v>0</v>
      </c>
      <c r="K2384" s="166">
        <f t="shared" ref="K2384:U2384" si="11277">ROUND((J2191+K2191)/2,2)</f>
        <v>0</v>
      </c>
      <c r="L2384" s="166">
        <f t="shared" si="11277"/>
        <v>0</v>
      </c>
      <c r="M2384" s="166">
        <f t="shared" si="11277"/>
        <v>0</v>
      </c>
      <c r="N2384" s="166">
        <f t="shared" si="11277"/>
        <v>0</v>
      </c>
      <c r="O2384" s="166">
        <f t="shared" si="11277"/>
        <v>0</v>
      </c>
      <c r="P2384" s="166">
        <f t="shared" si="11277"/>
        <v>0</v>
      </c>
      <c r="Q2384" s="166">
        <f t="shared" si="11277"/>
        <v>0</v>
      </c>
      <c r="R2384" s="166">
        <f t="shared" si="11277"/>
        <v>0</v>
      </c>
      <c r="S2384" s="166">
        <f t="shared" si="11277"/>
        <v>0</v>
      </c>
      <c r="T2384" s="166">
        <f t="shared" si="11277"/>
        <v>0</v>
      </c>
      <c r="U2384" s="166">
        <f t="shared" si="11277"/>
        <v>0</v>
      </c>
      <c r="V2384" s="198">
        <f t="shared" si="11207"/>
        <v>0</v>
      </c>
      <c r="W2384" s="166">
        <f t="shared" si="11156"/>
        <v>0</v>
      </c>
      <c r="X2384" s="166">
        <f t="shared" ref="X2384:AH2384" si="11278">ROUND((W2191+X2191)/2,2)</f>
        <v>0</v>
      </c>
      <c r="Y2384" s="166">
        <f t="shared" si="11278"/>
        <v>0</v>
      </c>
      <c r="Z2384" s="166">
        <f t="shared" si="11278"/>
        <v>0</v>
      </c>
      <c r="AA2384" s="166">
        <f t="shared" si="11278"/>
        <v>0</v>
      </c>
      <c r="AB2384" s="166">
        <f t="shared" si="11278"/>
        <v>0</v>
      </c>
      <c r="AC2384" s="166">
        <f t="shared" si="11278"/>
        <v>0</v>
      </c>
      <c r="AD2384" s="166">
        <f t="shared" si="11278"/>
        <v>0</v>
      </c>
      <c r="AE2384" s="166">
        <f t="shared" si="11278"/>
        <v>0</v>
      </c>
      <c r="AF2384" s="166">
        <f t="shared" si="11278"/>
        <v>0</v>
      </c>
      <c r="AG2384" s="166">
        <f t="shared" si="11278"/>
        <v>0</v>
      </c>
      <c r="AH2384" s="166">
        <f t="shared" si="11278"/>
        <v>0</v>
      </c>
      <c r="AI2384" s="198">
        <f t="shared" si="11209"/>
        <v>0</v>
      </c>
      <c r="AJ2384" s="166">
        <f t="shared" si="11253"/>
        <v>0</v>
      </c>
      <c r="AK2384" s="166">
        <f t="shared" si="11254"/>
        <v>0</v>
      </c>
      <c r="AL2384" s="166">
        <f t="shared" ref="AL2384:AU2384" si="11279">ROUND((AK2191+AL2191)/2,2)</f>
        <v>0</v>
      </c>
      <c r="AM2384" s="166">
        <f t="shared" si="11279"/>
        <v>0</v>
      </c>
      <c r="AN2384" s="166">
        <f t="shared" si="11279"/>
        <v>0</v>
      </c>
      <c r="AO2384" s="166">
        <f t="shared" si="11279"/>
        <v>0</v>
      </c>
      <c r="AP2384" s="166">
        <f t="shared" si="11279"/>
        <v>0</v>
      </c>
      <c r="AQ2384" s="166">
        <f t="shared" si="11279"/>
        <v>0</v>
      </c>
      <c r="AR2384" s="166">
        <f t="shared" si="11279"/>
        <v>0</v>
      </c>
      <c r="AS2384" s="166">
        <f t="shared" si="11279"/>
        <v>0</v>
      </c>
      <c r="AT2384" s="166">
        <f t="shared" si="11279"/>
        <v>0</v>
      </c>
      <c r="AU2384" s="166">
        <f t="shared" si="11279"/>
        <v>0</v>
      </c>
      <c r="AV2384" s="198">
        <f t="shared" si="11211"/>
        <v>0</v>
      </c>
      <c r="AW2384" s="166">
        <f t="shared" si="11212"/>
        <v>0</v>
      </c>
      <c r="AX2384" s="166">
        <f t="shared" ref="AX2384:BH2384" si="11280">ROUND((AW2191+AX2191)/2,2)</f>
        <v>0</v>
      </c>
      <c r="AY2384" s="166">
        <f t="shared" si="11280"/>
        <v>0</v>
      </c>
      <c r="AZ2384" s="166">
        <f t="shared" si="11280"/>
        <v>0</v>
      </c>
      <c r="BA2384" s="166">
        <f t="shared" si="11280"/>
        <v>0</v>
      </c>
      <c r="BB2384" s="166">
        <f t="shared" si="11280"/>
        <v>0</v>
      </c>
      <c r="BC2384" s="166">
        <f t="shared" si="11280"/>
        <v>0</v>
      </c>
      <c r="BD2384" s="166">
        <f t="shared" si="11280"/>
        <v>0</v>
      </c>
      <c r="BE2384" s="166">
        <f t="shared" si="11280"/>
        <v>0</v>
      </c>
      <c r="BF2384" s="166">
        <f t="shared" si="11280"/>
        <v>0</v>
      </c>
      <c r="BG2384" s="166">
        <f t="shared" si="11280"/>
        <v>0</v>
      </c>
      <c r="BH2384" s="166">
        <f t="shared" si="11280"/>
        <v>0</v>
      </c>
      <c r="BI2384" s="198">
        <f t="shared" si="11075"/>
        <v>0</v>
      </c>
    </row>
    <row r="2385" spans="1:61" ht="15.75" hidden="1" outlineLevel="1" x14ac:dyDescent="0.25">
      <c r="A2385" s="2">
        <f t="shared" si="11246"/>
        <v>82</v>
      </c>
      <c r="B2385" s="86">
        <f t="shared" si="11246"/>
        <v>0</v>
      </c>
      <c r="C2385" s="86">
        <f t="shared" si="11246"/>
        <v>0</v>
      </c>
      <c r="D2385" s="2">
        <f t="shared" si="11246"/>
        <v>0</v>
      </c>
      <c r="E2385" s="141">
        <f t="shared" si="11246"/>
        <v>0</v>
      </c>
      <c r="I2385" s="178">
        <v>0</v>
      </c>
      <c r="J2385" s="166">
        <f t="shared" si="11154"/>
        <v>0</v>
      </c>
      <c r="K2385" s="166">
        <f t="shared" ref="K2385:U2385" si="11281">ROUND((J2192+K2192)/2,2)</f>
        <v>0</v>
      </c>
      <c r="L2385" s="166">
        <f t="shared" si="11281"/>
        <v>0</v>
      </c>
      <c r="M2385" s="166">
        <f t="shared" si="11281"/>
        <v>0</v>
      </c>
      <c r="N2385" s="166">
        <f t="shared" si="11281"/>
        <v>0</v>
      </c>
      <c r="O2385" s="166">
        <f t="shared" si="11281"/>
        <v>0</v>
      </c>
      <c r="P2385" s="166">
        <f t="shared" si="11281"/>
        <v>0</v>
      </c>
      <c r="Q2385" s="166">
        <f t="shared" si="11281"/>
        <v>0</v>
      </c>
      <c r="R2385" s="166">
        <f t="shared" si="11281"/>
        <v>0</v>
      </c>
      <c r="S2385" s="166">
        <f t="shared" si="11281"/>
        <v>0</v>
      </c>
      <c r="T2385" s="166">
        <f t="shared" si="11281"/>
        <v>0</v>
      </c>
      <c r="U2385" s="166">
        <f t="shared" si="11281"/>
        <v>0</v>
      </c>
      <c r="V2385" s="198">
        <f t="shared" si="11207"/>
        <v>0</v>
      </c>
      <c r="W2385" s="166">
        <f t="shared" si="11156"/>
        <v>0</v>
      </c>
      <c r="X2385" s="166">
        <f t="shared" ref="X2385:AH2385" si="11282">ROUND((W2192+X2192)/2,2)</f>
        <v>0</v>
      </c>
      <c r="Y2385" s="166">
        <f t="shared" si="11282"/>
        <v>0</v>
      </c>
      <c r="Z2385" s="166">
        <f t="shared" si="11282"/>
        <v>0</v>
      </c>
      <c r="AA2385" s="166">
        <f t="shared" si="11282"/>
        <v>0</v>
      </c>
      <c r="AB2385" s="166">
        <f t="shared" si="11282"/>
        <v>0</v>
      </c>
      <c r="AC2385" s="166">
        <f t="shared" si="11282"/>
        <v>0</v>
      </c>
      <c r="AD2385" s="166">
        <f t="shared" si="11282"/>
        <v>0</v>
      </c>
      <c r="AE2385" s="166">
        <f t="shared" si="11282"/>
        <v>0</v>
      </c>
      <c r="AF2385" s="166">
        <f t="shared" si="11282"/>
        <v>0</v>
      </c>
      <c r="AG2385" s="166">
        <f t="shared" si="11282"/>
        <v>0</v>
      </c>
      <c r="AH2385" s="166">
        <f t="shared" si="11282"/>
        <v>0</v>
      </c>
      <c r="AI2385" s="198">
        <f t="shared" si="11209"/>
        <v>0</v>
      </c>
      <c r="AJ2385" s="166">
        <f t="shared" si="11253"/>
        <v>0</v>
      </c>
      <c r="AK2385" s="166">
        <f t="shared" si="11254"/>
        <v>0</v>
      </c>
      <c r="AL2385" s="166">
        <f t="shared" ref="AL2385:AU2385" si="11283">ROUND((AK2192+AL2192)/2,2)</f>
        <v>0</v>
      </c>
      <c r="AM2385" s="166">
        <f t="shared" si="11283"/>
        <v>0</v>
      </c>
      <c r="AN2385" s="166">
        <f t="shared" si="11283"/>
        <v>0</v>
      </c>
      <c r="AO2385" s="166">
        <f t="shared" si="11283"/>
        <v>0</v>
      </c>
      <c r="AP2385" s="166">
        <f t="shared" si="11283"/>
        <v>0</v>
      </c>
      <c r="AQ2385" s="166">
        <f t="shared" si="11283"/>
        <v>0</v>
      </c>
      <c r="AR2385" s="166">
        <f t="shared" si="11283"/>
        <v>0</v>
      </c>
      <c r="AS2385" s="166">
        <f t="shared" si="11283"/>
        <v>0</v>
      </c>
      <c r="AT2385" s="166">
        <f t="shared" si="11283"/>
        <v>0</v>
      </c>
      <c r="AU2385" s="166">
        <f t="shared" si="11283"/>
        <v>0</v>
      </c>
      <c r="AV2385" s="198">
        <f t="shared" si="11211"/>
        <v>0</v>
      </c>
      <c r="AW2385" s="166">
        <f t="shared" si="11212"/>
        <v>0</v>
      </c>
      <c r="AX2385" s="166">
        <f t="shared" ref="AX2385:BH2385" si="11284">ROUND((AW2192+AX2192)/2,2)</f>
        <v>0</v>
      </c>
      <c r="AY2385" s="166">
        <f t="shared" si="11284"/>
        <v>0</v>
      </c>
      <c r="AZ2385" s="166">
        <f t="shared" si="11284"/>
        <v>0</v>
      </c>
      <c r="BA2385" s="166">
        <f t="shared" si="11284"/>
        <v>0</v>
      </c>
      <c r="BB2385" s="166">
        <f t="shared" si="11284"/>
        <v>0</v>
      </c>
      <c r="BC2385" s="166">
        <f t="shared" si="11284"/>
        <v>0</v>
      </c>
      <c r="BD2385" s="166">
        <f t="shared" si="11284"/>
        <v>0</v>
      </c>
      <c r="BE2385" s="166">
        <f t="shared" si="11284"/>
        <v>0</v>
      </c>
      <c r="BF2385" s="166">
        <f t="shared" si="11284"/>
        <v>0</v>
      </c>
      <c r="BG2385" s="166">
        <f t="shared" si="11284"/>
        <v>0</v>
      </c>
      <c r="BH2385" s="166">
        <f t="shared" si="11284"/>
        <v>0</v>
      </c>
      <c r="BI2385" s="198">
        <f t="shared" si="11075"/>
        <v>0</v>
      </c>
    </row>
    <row r="2386" spans="1:61" ht="15.75" hidden="1" outlineLevel="1" x14ac:dyDescent="0.25">
      <c r="A2386" s="2">
        <f t="shared" si="11246"/>
        <v>83</v>
      </c>
      <c r="B2386" s="86">
        <f t="shared" si="11246"/>
        <v>0</v>
      </c>
      <c r="C2386" s="86">
        <f t="shared" si="11246"/>
        <v>0</v>
      </c>
      <c r="D2386" s="2">
        <f t="shared" si="11246"/>
        <v>0</v>
      </c>
      <c r="E2386" s="141">
        <f t="shared" si="11246"/>
        <v>0</v>
      </c>
      <c r="I2386" s="178">
        <v>0</v>
      </c>
      <c r="J2386" s="166">
        <f t="shared" si="11154"/>
        <v>0</v>
      </c>
      <c r="K2386" s="166">
        <f t="shared" ref="K2386:U2386" si="11285">ROUND((J2193+K2193)/2,2)</f>
        <v>0</v>
      </c>
      <c r="L2386" s="166">
        <f t="shared" si="11285"/>
        <v>0</v>
      </c>
      <c r="M2386" s="166">
        <f t="shared" si="11285"/>
        <v>0</v>
      </c>
      <c r="N2386" s="166">
        <f t="shared" si="11285"/>
        <v>0</v>
      </c>
      <c r="O2386" s="166">
        <f t="shared" si="11285"/>
        <v>0</v>
      </c>
      <c r="P2386" s="166">
        <f t="shared" si="11285"/>
        <v>0</v>
      </c>
      <c r="Q2386" s="166">
        <f t="shared" si="11285"/>
        <v>0</v>
      </c>
      <c r="R2386" s="166">
        <f t="shared" si="11285"/>
        <v>0</v>
      </c>
      <c r="S2386" s="166">
        <f t="shared" si="11285"/>
        <v>0</v>
      </c>
      <c r="T2386" s="166">
        <f t="shared" si="11285"/>
        <v>0</v>
      </c>
      <c r="U2386" s="166">
        <f t="shared" si="11285"/>
        <v>0</v>
      </c>
      <c r="V2386" s="198">
        <f t="shared" si="11207"/>
        <v>0</v>
      </c>
      <c r="W2386" s="166">
        <f t="shared" si="11156"/>
        <v>0</v>
      </c>
      <c r="X2386" s="166">
        <f t="shared" ref="X2386:AH2386" si="11286">ROUND((W2193+X2193)/2,2)</f>
        <v>0</v>
      </c>
      <c r="Y2386" s="166">
        <f t="shared" si="11286"/>
        <v>0</v>
      </c>
      <c r="Z2386" s="166">
        <f t="shared" si="11286"/>
        <v>0</v>
      </c>
      <c r="AA2386" s="166">
        <f t="shared" si="11286"/>
        <v>0</v>
      </c>
      <c r="AB2386" s="166">
        <f t="shared" si="11286"/>
        <v>0</v>
      </c>
      <c r="AC2386" s="166">
        <f t="shared" si="11286"/>
        <v>0</v>
      </c>
      <c r="AD2386" s="166">
        <f t="shared" si="11286"/>
        <v>0</v>
      </c>
      <c r="AE2386" s="166">
        <f t="shared" si="11286"/>
        <v>0</v>
      </c>
      <c r="AF2386" s="166">
        <f t="shared" si="11286"/>
        <v>0</v>
      </c>
      <c r="AG2386" s="166">
        <f t="shared" si="11286"/>
        <v>0</v>
      </c>
      <c r="AH2386" s="166">
        <f t="shared" si="11286"/>
        <v>0</v>
      </c>
      <c r="AI2386" s="198">
        <f t="shared" si="11209"/>
        <v>0</v>
      </c>
      <c r="AJ2386" s="166">
        <f t="shared" si="11253"/>
        <v>0</v>
      </c>
      <c r="AK2386" s="166">
        <f t="shared" si="11254"/>
        <v>0</v>
      </c>
      <c r="AL2386" s="166">
        <f t="shared" ref="AL2386:AU2386" si="11287">ROUND((AK2193+AL2193)/2,2)</f>
        <v>0</v>
      </c>
      <c r="AM2386" s="166">
        <f t="shared" si="11287"/>
        <v>0</v>
      </c>
      <c r="AN2386" s="166">
        <f t="shared" si="11287"/>
        <v>0</v>
      </c>
      <c r="AO2386" s="166">
        <f t="shared" si="11287"/>
        <v>0</v>
      </c>
      <c r="AP2386" s="166">
        <f t="shared" si="11287"/>
        <v>0</v>
      </c>
      <c r="AQ2386" s="166">
        <f t="shared" si="11287"/>
        <v>0</v>
      </c>
      <c r="AR2386" s="166">
        <f t="shared" si="11287"/>
        <v>0</v>
      </c>
      <c r="AS2386" s="166">
        <f t="shared" si="11287"/>
        <v>0</v>
      </c>
      <c r="AT2386" s="166">
        <f t="shared" si="11287"/>
        <v>0</v>
      </c>
      <c r="AU2386" s="166">
        <f t="shared" si="11287"/>
        <v>0</v>
      </c>
      <c r="AV2386" s="198">
        <f t="shared" si="11211"/>
        <v>0</v>
      </c>
      <c r="AW2386" s="166">
        <f t="shared" si="11212"/>
        <v>0</v>
      </c>
      <c r="AX2386" s="166">
        <f t="shared" ref="AX2386:BH2386" si="11288">ROUND((AW2193+AX2193)/2,2)</f>
        <v>0</v>
      </c>
      <c r="AY2386" s="166">
        <f t="shared" si="11288"/>
        <v>0</v>
      </c>
      <c r="AZ2386" s="166">
        <f t="shared" si="11288"/>
        <v>0</v>
      </c>
      <c r="BA2386" s="166">
        <f t="shared" si="11288"/>
        <v>0</v>
      </c>
      <c r="BB2386" s="166">
        <f t="shared" si="11288"/>
        <v>0</v>
      </c>
      <c r="BC2386" s="166">
        <f t="shared" si="11288"/>
        <v>0</v>
      </c>
      <c r="BD2386" s="166">
        <f t="shared" si="11288"/>
        <v>0</v>
      </c>
      <c r="BE2386" s="166">
        <f t="shared" si="11288"/>
        <v>0</v>
      </c>
      <c r="BF2386" s="166">
        <f t="shared" si="11288"/>
        <v>0</v>
      </c>
      <c r="BG2386" s="166">
        <f t="shared" si="11288"/>
        <v>0</v>
      </c>
      <c r="BH2386" s="166">
        <f t="shared" si="11288"/>
        <v>0</v>
      </c>
      <c r="BI2386" s="198">
        <f t="shared" si="11075"/>
        <v>0</v>
      </c>
    </row>
    <row r="2387" spans="1:61" ht="15.75" hidden="1" outlineLevel="1" x14ac:dyDescent="0.25">
      <c r="A2387" s="2">
        <f t="shared" ref="A2387:E2396" si="11289">A2194</f>
        <v>84</v>
      </c>
      <c r="B2387" s="86">
        <f t="shared" si="11289"/>
        <v>0</v>
      </c>
      <c r="C2387" s="86">
        <f t="shared" si="11289"/>
        <v>0</v>
      </c>
      <c r="D2387" s="2">
        <f t="shared" si="11289"/>
        <v>0</v>
      </c>
      <c r="E2387" s="141">
        <f t="shared" si="11289"/>
        <v>0</v>
      </c>
      <c r="I2387" s="178">
        <v>0</v>
      </c>
      <c r="J2387" s="166">
        <f t="shared" si="11154"/>
        <v>0</v>
      </c>
      <c r="K2387" s="166">
        <f t="shared" ref="K2387:U2387" si="11290">ROUND((J2194+K2194)/2,2)</f>
        <v>0</v>
      </c>
      <c r="L2387" s="166">
        <f t="shared" si="11290"/>
        <v>0</v>
      </c>
      <c r="M2387" s="166">
        <f t="shared" si="11290"/>
        <v>0</v>
      </c>
      <c r="N2387" s="166">
        <f t="shared" si="11290"/>
        <v>0</v>
      </c>
      <c r="O2387" s="166">
        <f t="shared" si="11290"/>
        <v>0</v>
      </c>
      <c r="P2387" s="166">
        <f t="shared" si="11290"/>
        <v>0</v>
      </c>
      <c r="Q2387" s="166">
        <f t="shared" si="11290"/>
        <v>0</v>
      </c>
      <c r="R2387" s="166">
        <f t="shared" si="11290"/>
        <v>0</v>
      </c>
      <c r="S2387" s="166">
        <f t="shared" si="11290"/>
        <v>0</v>
      </c>
      <c r="T2387" s="166">
        <f t="shared" si="11290"/>
        <v>0</v>
      </c>
      <c r="U2387" s="166">
        <f t="shared" si="11290"/>
        <v>0</v>
      </c>
      <c r="V2387" s="198">
        <f t="shared" si="11207"/>
        <v>0</v>
      </c>
      <c r="W2387" s="166">
        <f t="shared" si="11156"/>
        <v>0</v>
      </c>
      <c r="X2387" s="166">
        <f t="shared" ref="X2387:AH2387" si="11291">ROUND((W2194+X2194)/2,2)</f>
        <v>0</v>
      </c>
      <c r="Y2387" s="166">
        <f t="shared" si="11291"/>
        <v>0</v>
      </c>
      <c r="Z2387" s="166">
        <f t="shared" si="11291"/>
        <v>0</v>
      </c>
      <c r="AA2387" s="166">
        <f t="shared" si="11291"/>
        <v>0</v>
      </c>
      <c r="AB2387" s="166">
        <f t="shared" si="11291"/>
        <v>0</v>
      </c>
      <c r="AC2387" s="166">
        <f t="shared" si="11291"/>
        <v>0</v>
      </c>
      <c r="AD2387" s="166">
        <f t="shared" si="11291"/>
        <v>0</v>
      </c>
      <c r="AE2387" s="166">
        <f t="shared" si="11291"/>
        <v>0</v>
      </c>
      <c r="AF2387" s="166">
        <f t="shared" si="11291"/>
        <v>0</v>
      </c>
      <c r="AG2387" s="166">
        <f t="shared" si="11291"/>
        <v>0</v>
      </c>
      <c r="AH2387" s="166">
        <f t="shared" si="11291"/>
        <v>0</v>
      </c>
      <c r="AI2387" s="198">
        <f t="shared" si="11209"/>
        <v>0</v>
      </c>
      <c r="AJ2387" s="166">
        <f t="shared" si="11253"/>
        <v>0</v>
      </c>
      <c r="AK2387" s="166">
        <f t="shared" si="11254"/>
        <v>0</v>
      </c>
      <c r="AL2387" s="166">
        <f t="shared" ref="AL2387:AU2387" si="11292">ROUND((AK2194+AL2194)/2,2)</f>
        <v>0</v>
      </c>
      <c r="AM2387" s="166">
        <f t="shared" si="11292"/>
        <v>0</v>
      </c>
      <c r="AN2387" s="166">
        <f t="shared" si="11292"/>
        <v>0</v>
      </c>
      <c r="AO2387" s="166">
        <f t="shared" si="11292"/>
        <v>0</v>
      </c>
      <c r="AP2387" s="166">
        <f t="shared" si="11292"/>
        <v>0</v>
      </c>
      <c r="AQ2387" s="166">
        <f t="shared" si="11292"/>
        <v>0</v>
      </c>
      <c r="AR2387" s="166">
        <f t="shared" si="11292"/>
        <v>0</v>
      </c>
      <c r="AS2387" s="166">
        <f t="shared" si="11292"/>
        <v>0</v>
      </c>
      <c r="AT2387" s="166">
        <f t="shared" si="11292"/>
        <v>0</v>
      </c>
      <c r="AU2387" s="166">
        <f t="shared" si="11292"/>
        <v>0</v>
      </c>
      <c r="AV2387" s="198">
        <f t="shared" si="11211"/>
        <v>0</v>
      </c>
      <c r="AW2387" s="166">
        <f t="shared" si="11212"/>
        <v>0</v>
      </c>
      <c r="AX2387" s="166">
        <f t="shared" ref="AX2387:BH2387" si="11293">ROUND((AW2194+AX2194)/2,2)</f>
        <v>0</v>
      </c>
      <c r="AY2387" s="166">
        <f t="shared" si="11293"/>
        <v>0</v>
      </c>
      <c r="AZ2387" s="166">
        <f t="shared" si="11293"/>
        <v>0</v>
      </c>
      <c r="BA2387" s="166">
        <f t="shared" si="11293"/>
        <v>0</v>
      </c>
      <c r="BB2387" s="166">
        <f t="shared" si="11293"/>
        <v>0</v>
      </c>
      <c r="BC2387" s="166">
        <f t="shared" si="11293"/>
        <v>0</v>
      </c>
      <c r="BD2387" s="166">
        <f t="shared" si="11293"/>
        <v>0</v>
      </c>
      <c r="BE2387" s="166">
        <f t="shared" si="11293"/>
        <v>0</v>
      </c>
      <c r="BF2387" s="166">
        <f t="shared" si="11293"/>
        <v>0</v>
      </c>
      <c r="BG2387" s="166">
        <f t="shared" si="11293"/>
        <v>0</v>
      </c>
      <c r="BH2387" s="166">
        <f t="shared" si="11293"/>
        <v>0</v>
      </c>
      <c r="BI2387" s="198">
        <f t="shared" si="11075"/>
        <v>0</v>
      </c>
    </row>
    <row r="2388" spans="1:61" ht="15.75" hidden="1" outlineLevel="1" x14ac:dyDescent="0.25">
      <c r="A2388" s="2">
        <f t="shared" si="11289"/>
        <v>85</v>
      </c>
      <c r="B2388" s="86">
        <f t="shared" si="11289"/>
        <v>0</v>
      </c>
      <c r="C2388" s="86">
        <f t="shared" si="11289"/>
        <v>0</v>
      </c>
      <c r="D2388" s="2">
        <f t="shared" si="11289"/>
        <v>0</v>
      </c>
      <c r="E2388" s="141">
        <f t="shared" si="11289"/>
        <v>0</v>
      </c>
      <c r="I2388" s="178">
        <v>0</v>
      </c>
      <c r="J2388" s="166">
        <f t="shared" ref="J2388:J2419" si="11294">ROUND((I2195+J2195)/2,2)</f>
        <v>0</v>
      </c>
      <c r="K2388" s="166">
        <f t="shared" ref="K2388:U2388" si="11295">ROUND((J2195+K2195)/2,2)</f>
        <v>0</v>
      </c>
      <c r="L2388" s="166">
        <f t="shared" si="11295"/>
        <v>0</v>
      </c>
      <c r="M2388" s="166">
        <f t="shared" si="11295"/>
        <v>0</v>
      </c>
      <c r="N2388" s="166">
        <f t="shared" si="11295"/>
        <v>0</v>
      </c>
      <c r="O2388" s="166">
        <f t="shared" si="11295"/>
        <v>0</v>
      </c>
      <c r="P2388" s="166">
        <f t="shared" si="11295"/>
        <v>0</v>
      </c>
      <c r="Q2388" s="166">
        <f t="shared" si="11295"/>
        <v>0</v>
      </c>
      <c r="R2388" s="166">
        <f t="shared" si="11295"/>
        <v>0</v>
      </c>
      <c r="S2388" s="166">
        <f t="shared" si="11295"/>
        <v>0</v>
      </c>
      <c r="T2388" s="166">
        <f t="shared" si="11295"/>
        <v>0</v>
      </c>
      <c r="U2388" s="166">
        <f t="shared" si="11295"/>
        <v>0</v>
      </c>
      <c r="V2388" s="198">
        <f t="shared" si="11207"/>
        <v>0</v>
      </c>
      <c r="W2388" s="166">
        <f t="shared" ref="W2388:W2419" si="11296">ROUND((U2195+W2195)/2,2)</f>
        <v>0</v>
      </c>
      <c r="X2388" s="166">
        <f t="shared" ref="X2388:AH2388" si="11297">ROUND((W2195+X2195)/2,2)</f>
        <v>0</v>
      </c>
      <c r="Y2388" s="166">
        <f t="shared" si="11297"/>
        <v>0</v>
      </c>
      <c r="Z2388" s="166">
        <f t="shared" si="11297"/>
        <v>0</v>
      </c>
      <c r="AA2388" s="166">
        <f t="shared" si="11297"/>
        <v>0</v>
      </c>
      <c r="AB2388" s="166">
        <f t="shared" si="11297"/>
        <v>0</v>
      </c>
      <c r="AC2388" s="166">
        <f t="shared" si="11297"/>
        <v>0</v>
      </c>
      <c r="AD2388" s="166">
        <f t="shared" si="11297"/>
        <v>0</v>
      </c>
      <c r="AE2388" s="166">
        <f t="shared" si="11297"/>
        <v>0</v>
      </c>
      <c r="AF2388" s="166">
        <f t="shared" si="11297"/>
        <v>0</v>
      </c>
      <c r="AG2388" s="166">
        <f t="shared" si="11297"/>
        <v>0</v>
      </c>
      <c r="AH2388" s="166">
        <f t="shared" si="11297"/>
        <v>0</v>
      </c>
      <c r="AI2388" s="198">
        <f t="shared" si="11209"/>
        <v>0</v>
      </c>
      <c r="AJ2388" s="166">
        <f t="shared" si="11253"/>
        <v>0</v>
      </c>
      <c r="AK2388" s="166">
        <f t="shared" si="11254"/>
        <v>0</v>
      </c>
      <c r="AL2388" s="166">
        <f t="shared" ref="AL2388:AU2388" si="11298">ROUND((AK2195+AL2195)/2,2)</f>
        <v>0</v>
      </c>
      <c r="AM2388" s="166">
        <f t="shared" si="11298"/>
        <v>0</v>
      </c>
      <c r="AN2388" s="166">
        <f t="shared" si="11298"/>
        <v>0</v>
      </c>
      <c r="AO2388" s="166">
        <f t="shared" si="11298"/>
        <v>0</v>
      </c>
      <c r="AP2388" s="166">
        <f t="shared" si="11298"/>
        <v>0</v>
      </c>
      <c r="AQ2388" s="166">
        <f t="shared" si="11298"/>
        <v>0</v>
      </c>
      <c r="AR2388" s="166">
        <f t="shared" si="11298"/>
        <v>0</v>
      </c>
      <c r="AS2388" s="166">
        <f t="shared" si="11298"/>
        <v>0</v>
      </c>
      <c r="AT2388" s="166">
        <f t="shared" si="11298"/>
        <v>0</v>
      </c>
      <c r="AU2388" s="166">
        <f t="shared" si="11298"/>
        <v>0</v>
      </c>
      <c r="AV2388" s="198">
        <f t="shared" si="11211"/>
        <v>0</v>
      </c>
      <c r="AW2388" s="166">
        <f t="shared" si="11212"/>
        <v>0</v>
      </c>
      <c r="AX2388" s="166">
        <f t="shared" ref="AX2388:BH2388" si="11299">ROUND((AW2195+AX2195)/2,2)</f>
        <v>0</v>
      </c>
      <c r="AY2388" s="166">
        <f t="shared" si="11299"/>
        <v>0</v>
      </c>
      <c r="AZ2388" s="166">
        <f t="shared" si="11299"/>
        <v>0</v>
      </c>
      <c r="BA2388" s="166">
        <f t="shared" si="11299"/>
        <v>0</v>
      </c>
      <c r="BB2388" s="166">
        <f t="shared" si="11299"/>
        <v>0</v>
      </c>
      <c r="BC2388" s="166">
        <f t="shared" si="11299"/>
        <v>0</v>
      </c>
      <c r="BD2388" s="166">
        <f t="shared" si="11299"/>
        <v>0</v>
      </c>
      <c r="BE2388" s="166">
        <f t="shared" si="11299"/>
        <v>0</v>
      </c>
      <c r="BF2388" s="166">
        <f t="shared" si="11299"/>
        <v>0</v>
      </c>
      <c r="BG2388" s="166">
        <f t="shared" si="11299"/>
        <v>0</v>
      </c>
      <c r="BH2388" s="166">
        <f t="shared" si="11299"/>
        <v>0</v>
      </c>
      <c r="BI2388" s="198">
        <f t="shared" si="11075"/>
        <v>0</v>
      </c>
    </row>
    <row r="2389" spans="1:61" ht="15.75" hidden="1" outlineLevel="1" x14ac:dyDescent="0.25">
      <c r="A2389" s="2">
        <f t="shared" si="11289"/>
        <v>86</v>
      </c>
      <c r="B2389" s="86">
        <f t="shared" si="11289"/>
        <v>0</v>
      </c>
      <c r="C2389" s="86">
        <f t="shared" si="11289"/>
        <v>0</v>
      </c>
      <c r="D2389" s="2">
        <f t="shared" si="11289"/>
        <v>0</v>
      </c>
      <c r="E2389" s="141">
        <f t="shared" si="11289"/>
        <v>0</v>
      </c>
      <c r="I2389" s="178">
        <v>0</v>
      </c>
      <c r="J2389" s="166">
        <f t="shared" si="11294"/>
        <v>0</v>
      </c>
      <c r="K2389" s="166">
        <f t="shared" ref="K2389:U2389" si="11300">ROUND((J2196+K2196)/2,2)</f>
        <v>0</v>
      </c>
      <c r="L2389" s="166">
        <f t="shared" si="11300"/>
        <v>0</v>
      </c>
      <c r="M2389" s="166">
        <f t="shared" si="11300"/>
        <v>0</v>
      </c>
      <c r="N2389" s="166">
        <f t="shared" si="11300"/>
        <v>0</v>
      </c>
      <c r="O2389" s="166">
        <f t="shared" si="11300"/>
        <v>0</v>
      </c>
      <c r="P2389" s="166">
        <f t="shared" si="11300"/>
        <v>0</v>
      </c>
      <c r="Q2389" s="166">
        <f t="shared" si="11300"/>
        <v>0</v>
      </c>
      <c r="R2389" s="166">
        <f t="shared" si="11300"/>
        <v>0</v>
      </c>
      <c r="S2389" s="166">
        <f t="shared" si="11300"/>
        <v>0</v>
      </c>
      <c r="T2389" s="166">
        <f t="shared" si="11300"/>
        <v>0</v>
      </c>
      <c r="U2389" s="166">
        <f t="shared" si="11300"/>
        <v>0</v>
      </c>
      <c r="V2389" s="198">
        <f t="shared" si="11207"/>
        <v>0</v>
      </c>
      <c r="W2389" s="166">
        <f t="shared" si="11296"/>
        <v>0</v>
      </c>
      <c r="X2389" s="166">
        <f t="shared" ref="X2389:AH2389" si="11301">ROUND((W2196+X2196)/2,2)</f>
        <v>0</v>
      </c>
      <c r="Y2389" s="166">
        <f t="shared" si="11301"/>
        <v>0</v>
      </c>
      <c r="Z2389" s="166">
        <f t="shared" si="11301"/>
        <v>0</v>
      </c>
      <c r="AA2389" s="166">
        <f t="shared" si="11301"/>
        <v>0</v>
      </c>
      <c r="AB2389" s="166">
        <f t="shared" si="11301"/>
        <v>0</v>
      </c>
      <c r="AC2389" s="166">
        <f t="shared" si="11301"/>
        <v>0</v>
      </c>
      <c r="AD2389" s="166">
        <f t="shared" si="11301"/>
        <v>0</v>
      </c>
      <c r="AE2389" s="166">
        <f t="shared" si="11301"/>
        <v>0</v>
      </c>
      <c r="AF2389" s="166">
        <f t="shared" si="11301"/>
        <v>0</v>
      </c>
      <c r="AG2389" s="166">
        <f t="shared" si="11301"/>
        <v>0</v>
      </c>
      <c r="AH2389" s="166">
        <f t="shared" si="11301"/>
        <v>0</v>
      </c>
      <c r="AI2389" s="198">
        <f t="shared" si="11209"/>
        <v>0</v>
      </c>
      <c r="AJ2389" s="166">
        <f t="shared" si="11253"/>
        <v>0</v>
      </c>
      <c r="AK2389" s="166">
        <f t="shared" si="11254"/>
        <v>0</v>
      </c>
      <c r="AL2389" s="166">
        <f t="shared" ref="AL2389:AU2389" si="11302">ROUND((AK2196+AL2196)/2,2)</f>
        <v>0</v>
      </c>
      <c r="AM2389" s="166">
        <f t="shared" si="11302"/>
        <v>0</v>
      </c>
      <c r="AN2389" s="166">
        <f t="shared" si="11302"/>
        <v>0</v>
      </c>
      <c r="AO2389" s="166">
        <f t="shared" si="11302"/>
        <v>0</v>
      </c>
      <c r="AP2389" s="166">
        <f t="shared" si="11302"/>
        <v>0</v>
      </c>
      <c r="AQ2389" s="166">
        <f t="shared" si="11302"/>
        <v>0</v>
      </c>
      <c r="AR2389" s="166">
        <f t="shared" si="11302"/>
        <v>0</v>
      </c>
      <c r="AS2389" s="166">
        <f t="shared" si="11302"/>
        <v>0</v>
      </c>
      <c r="AT2389" s="166">
        <f t="shared" si="11302"/>
        <v>0</v>
      </c>
      <c r="AU2389" s="166">
        <f t="shared" si="11302"/>
        <v>0</v>
      </c>
      <c r="AV2389" s="198">
        <f t="shared" si="11211"/>
        <v>0</v>
      </c>
      <c r="AW2389" s="166">
        <f t="shared" si="11212"/>
        <v>0</v>
      </c>
      <c r="AX2389" s="166">
        <f t="shared" ref="AX2389:BH2389" si="11303">ROUND((AW2196+AX2196)/2,2)</f>
        <v>0</v>
      </c>
      <c r="AY2389" s="166">
        <f t="shared" si="11303"/>
        <v>0</v>
      </c>
      <c r="AZ2389" s="166">
        <f t="shared" si="11303"/>
        <v>0</v>
      </c>
      <c r="BA2389" s="166">
        <f t="shared" si="11303"/>
        <v>0</v>
      </c>
      <c r="BB2389" s="166">
        <f t="shared" si="11303"/>
        <v>0</v>
      </c>
      <c r="BC2389" s="166">
        <f t="shared" si="11303"/>
        <v>0</v>
      </c>
      <c r="BD2389" s="166">
        <f t="shared" si="11303"/>
        <v>0</v>
      </c>
      <c r="BE2389" s="166">
        <f t="shared" si="11303"/>
        <v>0</v>
      </c>
      <c r="BF2389" s="166">
        <f t="shared" si="11303"/>
        <v>0</v>
      </c>
      <c r="BG2389" s="166">
        <f t="shared" si="11303"/>
        <v>0</v>
      </c>
      <c r="BH2389" s="166">
        <f t="shared" si="11303"/>
        <v>0</v>
      </c>
      <c r="BI2389" s="198">
        <f t="shared" si="11075"/>
        <v>0</v>
      </c>
    </row>
    <row r="2390" spans="1:61" ht="15.75" hidden="1" outlineLevel="1" x14ac:dyDescent="0.25">
      <c r="A2390" s="2">
        <f t="shared" si="11289"/>
        <v>87</v>
      </c>
      <c r="B2390" s="86">
        <f t="shared" si="11289"/>
        <v>0</v>
      </c>
      <c r="C2390" s="86">
        <f t="shared" si="11289"/>
        <v>0</v>
      </c>
      <c r="D2390" s="2">
        <f t="shared" si="11289"/>
        <v>0</v>
      </c>
      <c r="E2390" s="141">
        <f t="shared" si="11289"/>
        <v>0</v>
      </c>
      <c r="I2390" s="178">
        <v>0</v>
      </c>
      <c r="J2390" s="166">
        <f t="shared" si="11294"/>
        <v>0</v>
      </c>
      <c r="K2390" s="166">
        <f t="shared" ref="K2390:U2390" si="11304">ROUND((J2197+K2197)/2,2)</f>
        <v>0</v>
      </c>
      <c r="L2390" s="166">
        <f t="shared" si="11304"/>
        <v>0</v>
      </c>
      <c r="M2390" s="166">
        <f t="shared" si="11304"/>
        <v>0</v>
      </c>
      <c r="N2390" s="166">
        <f t="shared" si="11304"/>
        <v>0</v>
      </c>
      <c r="O2390" s="166">
        <f t="shared" si="11304"/>
        <v>0</v>
      </c>
      <c r="P2390" s="166">
        <f t="shared" si="11304"/>
        <v>0</v>
      </c>
      <c r="Q2390" s="166">
        <f t="shared" si="11304"/>
        <v>0</v>
      </c>
      <c r="R2390" s="166">
        <f t="shared" si="11304"/>
        <v>0</v>
      </c>
      <c r="S2390" s="166">
        <f t="shared" si="11304"/>
        <v>0</v>
      </c>
      <c r="T2390" s="166">
        <f t="shared" si="11304"/>
        <v>0</v>
      </c>
      <c r="U2390" s="166">
        <f t="shared" si="11304"/>
        <v>0</v>
      </c>
      <c r="V2390" s="198">
        <f t="shared" si="11207"/>
        <v>0</v>
      </c>
      <c r="W2390" s="166">
        <f t="shared" si="11296"/>
        <v>0</v>
      </c>
      <c r="X2390" s="166">
        <f t="shared" ref="X2390:AH2390" si="11305">ROUND((W2197+X2197)/2,2)</f>
        <v>0</v>
      </c>
      <c r="Y2390" s="166">
        <f t="shared" si="11305"/>
        <v>0</v>
      </c>
      <c r="Z2390" s="166">
        <f t="shared" si="11305"/>
        <v>0</v>
      </c>
      <c r="AA2390" s="166">
        <f t="shared" si="11305"/>
        <v>0</v>
      </c>
      <c r="AB2390" s="166">
        <f t="shared" si="11305"/>
        <v>0</v>
      </c>
      <c r="AC2390" s="166">
        <f t="shared" si="11305"/>
        <v>0</v>
      </c>
      <c r="AD2390" s="166">
        <f t="shared" si="11305"/>
        <v>0</v>
      </c>
      <c r="AE2390" s="166">
        <f t="shared" si="11305"/>
        <v>0</v>
      </c>
      <c r="AF2390" s="166">
        <f t="shared" si="11305"/>
        <v>0</v>
      </c>
      <c r="AG2390" s="166">
        <f t="shared" si="11305"/>
        <v>0</v>
      </c>
      <c r="AH2390" s="166">
        <f t="shared" si="11305"/>
        <v>0</v>
      </c>
      <c r="AI2390" s="198">
        <f t="shared" si="11209"/>
        <v>0</v>
      </c>
      <c r="AJ2390" s="166">
        <f t="shared" si="11253"/>
        <v>0</v>
      </c>
      <c r="AK2390" s="166">
        <f t="shared" si="11254"/>
        <v>0</v>
      </c>
      <c r="AL2390" s="166">
        <f t="shared" ref="AL2390:AU2390" si="11306">ROUND((AK2197+AL2197)/2,2)</f>
        <v>0</v>
      </c>
      <c r="AM2390" s="166">
        <f t="shared" si="11306"/>
        <v>0</v>
      </c>
      <c r="AN2390" s="166">
        <f t="shared" si="11306"/>
        <v>0</v>
      </c>
      <c r="AO2390" s="166">
        <f t="shared" si="11306"/>
        <v>0</v>
      </c>
      <c r="AP2390" s="166">
        <f t="shared" si="11306"/>
        <v>0</v>
      </c>
      <c r="AQ2390" s="166">
        <f t="shared" si="11306"/>
        <v>0</v>
      </c>
      <c r="AR2390" s="166">
        <f t="shared" si="11306"/>
        <v>0</v>
      </c>
      <c r="AS2390" s="166">
        <f t="shared" si="11306"/>
        <v>0</v>
      </c>
      <c r="AT2390" s="166">
        <f t="shared" si="11306"/>
        <v>0</v>
      </c>
      <c r="AU2390" s="166">
        <f t="shared" si="11306"/>
        <v>0</v>
      </c>
      <c r="AV2390" s="198">
        <f t="shared" si="11211"/>
        <v>0</v>
      </c>
      <c r="AW2390" s="166">
        <f t="shared" si="11212"/>
        <v>0</v>
      </c>
      <c r="AX2390" s="166">
        <f t="shared" ref="AX2390:BH2390" si="11307">ROUND((AW2197+AX2197)/2,2)</f>
        <v>0</v>
      </c>
      <c r="AY2390" s="166">
        <f t="shared" si="11307"/>
        <v>0</v>
      </c>
      <c r="AZ2390" s="166">
        <f t="shared" si="11307"/>
        <v>0</v>
      </c>
      <c r="BA2390" s="166">
        <f t="shared" si="11307"/>
        <v>0</v>
      </c>
      <c r="BB2390" s="166">
        <f t="shared" si="11307"/>
        <v>0</v>
      </c>
      <c r="BC2390" s="166">
        <f t="shared" si="11307"/>
        <v>0</v>
      </c>
      <c r="BD2390" s="166">
        <f t="shared" si="11307"/>
        <v>0</v>
      </c>
      <c r="BE2390" s="166">
        <f t="shared" si="11307"/>
        <v>0</v>
      </c>
      <c r="BF2390" s="166">
        <f t="shared" si="11307"/>
        <v>0</v>
      </c>
      <c r="BG2390" s="166">
        <f t="shared" si="11307"/>
        <v>0</v>
      </c>
      <c r="BH2390" s="166">
        <f t="shared" si="11307"/>
        <v>0</v>
      </c>
      <c r="BI2390" s="198">
        <f t="shared" si="11075"/>
        <v>0</v>
      </c>
    </row>
    <row r="2391" spans="1:61" ht="15.75" hidden="1" outlineLevel="1" x14ac:dyDescent="0.25">
      <c r="A2391" s="2">
        <f t="shared" si="11289"/>
        <v>88</v>
      </c>
      <c r="B2391" s="86">
        <f t="shared" si="11289"/>
        <v>0</v>
      </c>
      <c r="C2391" s="86">
        <f t="shared" si="11289"/>
        <v>0</v>
      </c>
      <c r="D2391" s="2">
        <f t="shared" si="11289"/>
        <v>0</v>
      </c>
      <c r="E2391" s="141">
        <f t="shared" si="11289"/>
        <v>0</v>
      </c>
      <c r="I2391" s="178">
        <v>0</v>
      </c>
      <c r="J2391" s="166">
        <f t="shared" si="11294"/>
        <v>0</v>
      </c>
      <c r="K2391" s="166">
        <f t="shared" ref="K2391:U2391" si="11308">ROUND((J2198+K2198)/2,2)</f>
        <v>0</v>
      </c>
      <c r="L2391" s="166">
        <f t="shared" si="11308"/>
        <v>0</v>
      </c>
      <c r="M2391" s="166">
        <f t="shared" si="11308"/>
        <v>0</v>
      </c>
      <c r="N2391" s="166">
        <f t="shared" si="11308"/>
        <v>0</v>
      </c>
      <c r="O2391" s="166">
        <f t="shared" si="11308"/>
        <v>0</v>
      </c>
      <c r="P2391" s="166">
        <f t="shared" si="11308"/>
        <v>0</v>
      </c>
      <c r="Q2391" s="166">
        <f t="shared" si="11308"/>
        <v>0</v>
      </c>
      <c r="R2391" s="166">
        <f t="shared" si="11308"/>
        <v>0</v>
      </c>
      <c r="S2391" s="166">
        <f t="shared" si="11308"/>
        <v>0</v>
      </c>
      <c r="T2391" s="166">
        <f t="shared" si="11308"/>
        <v>0</v>
      </c>
      <c r="U2391" s="166">
        <f t="shared" si="11308"/>
        <v>0</v>
      </c>
      <c r="V2391" s="198">
        <f t="shared" si="11207"/>
        <v>0</v>
      </c>
      <c r="W2391" s="166">
        <f t="shared" si="11296"/>
        <v>0</v>
      </c>
      <c r="X2391" s="166">
        <f t="shared" ref="X2391:AH2391" si="11309">ROUND((W2198+X2198)/2,2)</f>
        <v>0</v>
      </c>
      <c r="Y2391" s="166">
        <f t="shared" si="11309"/>
        <v>0</v>
      </c>
      <c r="Z2391" s="166">
        <f t="shared" si="11309"/>
        <v>0</v>
      </c>
      <c r="AA2391" s="166">
        <f t="shared" si="11309"/>
        <v>0</v>
      </c>
      <c r="AB2391" s="166">
        <f t="shared" si="11309"/>
        <v>0</v>
      </c>
      <c r="AC2391" s="166">
        <f t="shared" si="11309"/>
        <v>0</v>
      </c>
      <c r="AD2391" s="166">
        <f t="shared" si="11309"/>
        <v>0</v>
      </c>
      <c r="AE2391" s="166">
        <f t="shared" si="11309"/>
        <v>0</v>
      </c>
      <c r="AF2391" s="166">
        <f t="shared" si="11309"/>
        <v>0</v>
      </c>
      <c r="AG2391" s="166">
        <f t="shared" si="11309"/>
        <v>0</v>
      </c>
      <c r="AH2391" s="166">
        <f t="shared" si="11309"/>
        <v>0</v>
      </c>
      <c r="AI2391" s="198">
        <f t="shared" si="11209"/>
        <v>0</v>
      </c>
      <c r="AJ2391" s="166">
        <f t="shared" si="11253"/>
        <v>0</v>
      </c>
      <c r="AK2391" s="166">
        <f t="shared" si="11254"/>
        <v>0</v>
      </c>
      <c r="AL2391" s="166">
        <f t="shared" ref="AL2391:AU2391" si="11310">ROUND((AK2198+AL2198)/2,2)</f>
        <v>0</v>
      </c>
      <c r="AM2391" s="166">
        <f t="shared" si="11310"/>
        <v>0</v>
      </c>
      <c r="AN2391" s="166">
        <f t="shared" si="11310"/>
        <v>0</v>
      </c>
      <c r="AO2391" s="166">
        <f t="shared" si="11310"/>
        <v>0</v>
      </c>
      <c r="AP2391" s="166">
        <f t="shared" si="11310"/>
        <v>0</v>
      </c>
      <c r="AQ2391" s="166">
        <f t="shared" si="11310"/>
        <v>0</v>
      </c>
      <c r="AR2391" s="166">
        <f t="shared" si="11310"/>
        <v>0</v>
      </c>
      <c r="AS2391" s="166">
        <f t="shared" si="11310"/>
        <v>0</v>
      </c>
      <c r="AT2391" s="166">
        <f t="shared" si="11310"/>
        <v>0</v>
      </c>
      <c r="AU2391" s="166">
        <f t="shared" si="11310"/>
        <v>0</v>
      </c>
      <c r="AV2391" s="198">
        <f t="shared" si="11211"/>
        <v>0</v>
      </c>
      <c r="AW2391" s="166">
        <f t="shared" si="11212"/>
        <v>0</v>
      </c>
      <c r="AX2391" s="166">
        <f t="shared" ref="AX2391:BH2391" si="11311">ROUND((AW2198+AX2198)/2,2)</f>
        <v>0</v>
      </c>
      <c r="AY2391" s="166">
        <f t="shared" si="11311"/>
        <v>0</v>
      </c>
      <c r="AZ2391" s="166">
        <f t="shared" si="11311"/>
        <v>0</v>
      </c>
      <c r="BA2391" s="166">
        <f t="shared" si="11311"/>
        <v>0</v>
      </c>
      <c r="BB2391" s="166">
        <f t="shared" si="11311"/>
        <v>0</v>
      </c>
      <c r="BC2391" s="166">
        <f t="shared" si="11311"/>
        <v>0</v>
      </c>
      <c r="BD2391" s="166">
        <f t="shared" si="11311"/>
        <v>0</v>
      </c>
      <c r="BE2391" s="166">
        <f t="shared" si="11311"/>
        <v>0</v>
      </c>
      <c r="BF2391" s="166">
        <f t="shared" si="11311"/>
        <v>0</v>
      </c>
      <c r="BG2391" s="166">
        <f t="shared" si="11311"/>
        <v>0</v>
      </c>
      <c r="BH2391" s="166">
        <f t="shared" si="11311"/>
        <v>0</v>
      </c>
      <c r="BI2391" s="198">
        <f t="shared" si="11075"/>
        <v>0</v>
      </c>
    </row>
    <row r="2392" spans="1:61" ht="15.75" hidden="1" outlineLevel="1" x14ac:dyDescent="0.25">
      <c r="A2392" s="2">
        <f t="shared" si="11289"/>
        <v>89</v>
      </c>
      <c r="B2392" s="86">
        <f t="shared" si="11289"/>
        <v>0</v>
      </c>
      <c r="C2392" s="86">
        <f t="shared" si="11289"/>
        <v>0</v>
      </c>
      <c r="D2392" s="2">
        <f t="shared" si="11289"/>
        <v>0</v>
      </c>
      <c r="E2392" s="141">
        <f t="shared" si="11289"/>
        <v>0</v>
      </c>
      <c r="I2392" s="178">
        <v>0</v>
      </c>
      <c r="J2392" s="166">
        <f t="shared" si="11294"/>
        <v>0</v>
      </c>
      <c r="K2392" s="166">
        <f t="shared" ref="K2392:U2392" si="11312">ROUND((J2199+K2199)/2,2)</f>
        <v>0</v>
      </c>
      <c r="L2392" s="166">
        <f t="shared" si="11312"/>
        <v>0</v>
      </c>
      <c r="M2392" s="166">
        <f t="shared" si="11312"/>
        <v>0</v>
      </c>
      <c r="N2392" s="166">
        <f t="shared" si="11312"/>
        <v>0</v>
      </c>
      <c r="O2392" s="166">
        <f t="shared" si="11312"/>
        <v>0</v>
      </c>
      <c r="P2392" s="166">
        <f t="shared" si="11312"/>
        <v>0</v>
      </c>
      <c r="Q2392" s="166">
        <f t="shared" si="11312"/>
        <v>0</v>
      </c>
      <c r="R2392" s="166">
        <f t="shared" si="11312"/>
        <v>0</v>
      </c>
      <c r="S2392" s="166">
        <f t="shared" si="11312"/>
        <v>0</v>
      </c>
      <c r="T2392" s="166">
        <f t="shared" si="11312"/>
        <v>0</v>
      </c>
      <c r="U2392" s="166">
        <f t="shared" si="11312"/>
        <v>0</v>
      </c>
      <c r="V2392" s="198">
        <f t="shared" si="11207"/>
        <v>0</v>
      </c>
      <c r="W2392" s="166">
        <f t="shared" si="11296"/>
        <v>0</v>
      </c>
      <c r="X2392" s="166">
        <f t="shared" ref="X2392:AH2392" si="11313">ROUND((W2199+X2199)/2,2)</f>
        <v>0</v>
      </c>
      <c r="Y2392" s="166">
        <f t="shared" si="11313"/>
        <v>0</v>
      </c>
      <c r="Z2392" s="166">
        <f t="shared" si="11313"/>
        <v>0</v>
      </c>
      <c r="AA2392" s="166">
        <f t="shared" si="11313"/>
        <v>0</v>
      </c>
      <c r="AB2392" s="166">
        <f t="shared" si="11313"/>
        <v>0</v>
      </c>
      <c r="AC2392" s="166">
        <f t="shared" si="11313"/>
        <v>0</v>
      </c>
      <c r="AD2392" s="166">
        <f t="shared" si="11313"/>
        <v>0</v>
      </c>
      <c r="AE2392" s="166">
        <f t="shared" si="11313"/>
        <v>0</v>
      </c>
      <c r="AF2392" s="166">
        <f t="shared" si="11313"/>
        <v>0</v>
      </c>
      <c r="AG2392" s="166">
        <f t="shared" si="11313"/>
        <v>0</v>
      </c>
      <c r="AH2392" s="166">
        <f t="shared" si="11313"/>
        <v>0</v>
      </c>
      <c r="AI2392" s="198">
        <f t="shared" si="11209"/>
        <v>0</v>
      </c>
      <c r="AJ2392" s="166">
        <f t="shared" si="11253"/>
        <v>0</v>
      </c>
      <c r="AK2392" s="166">
        <f t="shared" si="11254"/>
        <v>0</v>
      </c>
      <c r="AL2392" s="166">
        <f t="shared" ref="AL2392:AU2392" si="11314">ROUND((AK2199+AL2199)/2,2)</f>
        <v>0</v>
      </c>
      <c r="AM2392" s="166">
        <f t="shared" si="11314"/>
        <v>0</v>
      </c>
      <c r="AN2392" s="166">
        <f t="shared" si="11314"/>
        <v>0</v>
      </c>
      <c r="AO2392" s="166">
        <f t="shared" si="11314"/>
        <v>0</v>
      </c>
      <c r="AP2392" s="166">
        <f t="shared" si="11314"/>
        <v>0</v>
      </c>
      <c r="AQ2392" s="166">
        <f t="shared" si="11314"/>
        <v>0</v>
      </c>
      <c r="AR2392" s="166">
        <f t="shared" si="11314"/>
        <v>0</v>
      </c>
      <c r="AS2392" s="166">
        <f t="shared" si="11314"/>
        <v>0</v>
      </c>
      <c r="AT2392" s="166">
        <f t="shared" si="11314"/>
        <v>0</v>
      </c>
      <c r="AU2392" s="166">
        <f t="shared" si="11314"/>
        <v>0</v>
      </c>
      <c r="AV2392" s="198">
        <f t="shared" si="11211"/>
        <v>0</v>
      </c>
      <c r="AW2392" s="166">
        <f t="shared" si="11212"/>
        <v>0</v>
      </c>
      <c r="AX2392" s="166">
        <f t="shared" ref="AX2392:BH2392" si="11315">ROUND((AW2199+AX2199)/2,2)</f>
        <v>0</v>
      </c>
      <c r="AY2392" s="166">
        <f t="shared" si="11315"/>
        <v>0</v>
      </c>
      <c r="AZ2392" s="166">
        <f t="shared" si="11315"/>
        <v>0</v>
      </c>
      <c r="BA2392" s="166">
        <f t="shared" si="11315"/>
        <v>0</v>
      </c>
      <c r="BB2392" s="166">
        <f t="shared" si="11315"/>
        <v>0</v>
      </c>
      <c r="BC2392" s="166">
        <f t="shared" si="11315"/>
        <v>0</v>
      </c>
      <c r="BD2392" s="166">
        <f t="shared" si="11315"/>
        <v>0</v>
      </c>
      <c r="BE2392" s="166">
        <f t="shared" si="11315"/>
        <v>0</v>
      </c>
      <c r="BF2392" s="166">
        <f t="shared" si="11315"/>
        <v>0</v>
      </c>
      <c r="BG2392" s="166">
        <f t="shared" si="11315"/>
        <v>0</v>
      </c>
      <c r="BH2392" s="166">
        <f t="shared" si="11315"/>
        <v>0</v>
      </c>
      <c r="BI2392" s="198">
        <f t="shared" si="11075"/>
        <v>0</v>
      </c>
    </row>
    <row r="2393" spans="1:61" ht="15.75" hidden="1" outlineLevel="1" x14ac:dyDescent="0.25">
      <c r="A2393" s="2">
        <f t="shared" si="11289"/>
        <v>90</v>
      </c>
      <c r="B2393" s="86">
        <f t="shared" si="11289"/>
        <v>0</v>
      </c>
      <c r="C2393" s="86">
        <f t="shared" si="11289"/>
        <v>0</v>
      </c>
      <c r="D2393" s="2">
        <f t="shared" si="11289"/>
        <v>0</v>
      </c>
      <c r="E2393" s="141">
        <f t="shared" si="11289"/>
        <v>0</v>
      </c>
      <c r="I2393" s="178">
        <v>0</v>
      </c>
      <c r="J2393" s="166">
        <f t="shared" si="11294"/>
        <v>0</v>
      </c>
      <c r="K2393" s="166">
        <f t="shared" ref="K2393:U2393" si="11316">ROUND((J2200+K2200)/2,2)</f>
        <v>0</v>
      </c>
      <c r="L2393" s="166">
        <f t="shared" si="11316"/>
        <v>0</v>
      </c>
      <c r="M2393" s="166">
        <f t="shared" si="11316"/>
        <v>0</v>
      </c>
      <c r="N2393" s="166">
        <f t="shared" si="11316"/>
        <v>0</v>
      </c>
      <c r="O2393" s="166">
        <f t="shared" si="11316"/>
        <v>0</v>
      </c>
      <c r="P2393" s="166">
        <f t="shared" si="11316"/>
        <v>0</v>
      </c>
      <c r="Q2393" s="166">
        <f t="shared" si="11316"/>
        <v>0</v>
      </c>
      <c r="R2393" s="166">
        <f t="shared" si="11316"/>
        <v>0</v>
      </c>
      <c r="S2393" s="166">
        <f t="shared" si="11316"/>
        <v>0</v>
      </c>
      <c r="T2393" s="166">
        <f t="shared" si="11316"/>
        <v>0</v>
      </c>
      <c r="U2393" s="166">
        <f t="shared" si="11316"/>
        <v>0</v>
      </c>
      <c r="V2393" s="198">
        <f t="shared" si="11207"/>
        <v>0</v>
      </c>
      <c r="W2393" s="166">
        <f t="shared" si="11296"/>
        <v>0</v>
      </c>
      <c r="X2393" s="166">
        <f t="shared" ref="X2393:AH2393" si="11317">ROUND((W2200+X2200)/2,2)</f>
        <v>0</v>
      </c>
      <c r="Y2393" s="166">
        <f t="shared" si="11317"/>
        <v>0</v>
      </c>
      <c r="Z2393" s="166">
        <f t="shared" si="11317"/>
        <v>0</v>
      </c>
      <c r="AA2393" s="166">
        <f t="shared" si="11317"/>
        <v>0</v>
      </c>
      <c r="AB2393" s="166">
        <f t="shared" si="11317"/>
        <v>0</v>
      </c>
      <c r="AC2393" s="166">
        <f t="shared" si="11317"/>
        <v>0</v>
      </c>
      <c r="AD2393" s="166">
        <f t="shared" si="11317"/>
        <v>0</v>
      </c>
      <c r="AE2393" s="166">
        <f t="shared" si="11317"/>
        <v>0</v>
      </c>
      <c r="AF2393" s="166">
        <f t="shared" si="11317"/>
        <v>0</v>
      </c>
      <c r="AG2393" s="166">
        <f t="shared" si="11317"/>
        <v>0</v>
      </c>
      <c r="AH2393" s="166">
        <f t="shared" si="11317"/>
        <v>0</v>
      </c>
      <c r="AI2393" s="198">
        <f t="shared" si="11209"/>
        <v>0</v>
      </c>
      <c r="AJ2393" s="166">
        <f t="shared" si="11253"/>
        <v>0</v>
      </c>
      <c r="AK2393" s="166">
        <f t="shared" si="11254"/>
        <v>0</v>
      </c>
      <c r="AL2393" s="166">
        <f t="shared" ref="AL2393:AU2393" si="11318">ROUND((AK2200+AL2200)/2,2)</f>
        <v>0</v>
      </c>
      <c r="AM2393" s="166">
        <f t="shared" si="11318"/>
        <v>0</v>
      </c>
      <c r="AN2393" s="166">
        <f t="shared" si="11318"/>
        <v>0</v>
      </c>
      <c r="AO2393" s="166">
        <f t="shared" si="11318"/>
        <v>0</v>
      </c>
      <c r="AP2393" s="166">
        <f t="shared" si="11318"/>
        <v>0</v>
      </c>
      <c r="AQ2393" s="166">
        <f t="shared" si="11318"/>
        <v>0</v>
      </c>
      <c r="AR2393" s="166">
        <f t="shared" si="11318"/>
        <v>0</v>
      </c>
      <c r="AS2393" s="166">
        <f t="shared" si="11318"/>
        <v>0</v>
      </c>
      <c r="AT2393" s="166">
        <f t="shared" si="11318"/>
        <v>0</v>
      </c>
      <c r="AU2393" s="166">
        <f t="shared" si="11318"/>
        <v>0</v>
      </c>
      <c r="AV2393" s="198">
        <f t="shared" si="11211"/>
        <v>0</v>
      </c>
      <c r="AW2393" s="166">
        <f t="shared" si="11212"/>
        <v>0</v>
      </c>
      <c r="AX2393" s="166">
        <f t="shared" ref="AX2393:BH2393" si="11319">ROUND((AW2200+AX2200)/2,2)</f>
        <v>0</v>
      </c>
      <c r="AY2393" s="166">
        <f t="shared" si="11319"/>
        <v>0</v>
      </c>
      <c r="AZ2393" s="166">
        <f t="shared" si="11319"/>
        <v>0</v>
      </c>
      <c r="BA2393" s="166">
        <f t="shared" si="11319"/>
        <v>0</v>
      </c>
      <c r="BB2393" s="166">
        <f t="shared" si="11319"/>
        <v>0</v>
      </c>
      <c r="BC2393" s="166">
        <f t="shared" si="11319"/>
        <v>0</v>
      </c>
      <c r="BD2393" s="166">
        <f t="shared" si="11319"/>
        <v>0</v>
      </c>
      <c r="BE2393" s="166">
        <f t="shared" si="11319"/>
        <v>0</v>
      </c>
      <c r="BF2393" s="166">
        <f t="shared" si="11319"/>
        <v>0</v>
      </c>
      <c r="BG2393" s="166">
        <f t="shared" si="11319"/>
        <v>0</v>
      </c>
      <c r="BH2393" s="166">
        <f t="shared" si="11319"/>
        <v>0</v>
      </c>
      <c r="BI2393" s="198">
        <f t="shared" si="11075"/>
        <v>0</v>
      </c>
    </row>
    <row r="2394" spans="1:61" ht="15.75" hidden="1" outlineLevel="1" x14ac:dyDescent="0.25">
      <c r="A2394" s="2">
        <f t="shared" si="11289"/>
        <v>91</v>
      </c>
      <c r="B2394" s="86">
        <f t="shared" si="11289"/>
        <v>0</v>
      </c>
      <c r="C2394" s="86">
        <f t="shared" si="11289"/>
        <v>0</v>
      </c>
      <c r="D2394" s="2">
        <f t="shared" si="11289"/>
        <v>0</v>
      </c>
      <c r="E2394" s="141">
        <f t="shared" si="11289"/>
        <v>0</v>
      </c>
      <c r="I2394" s="178">
        <v>0</v>
      </c>
      <c r="J2394" s="166">
        <f t="shared" si="11294"/>
        <v>0</v>
      </c>
      <c r="K2394" s="166">
        <f t="shared" ref="K2394:U2394" si="11320">ROUND((J2201+K2201)/2,2)</f>
        <v>0</v>
      </c>
      <c r="L2394" s="166">
        <f t="shared" si="11320"/>
        <v>0</v>
      </c>
      <c r="M2394" s="166">
        <f t="shared" si="11320"/>
        <v>0</v>
      </c>
      <c r="N2394" s="166">
        <f t="shared" si="11320"/>
        <v>0</v>
      </c>
      <c r="O2394" s="166">
        <f t="shared" si="11320"/>
        <v>0</v>
      </c>
      <c r="P2394" s="166">
        <f t="shared" si="11320"/>
        <v>0</v>
      </c>
      <c r="Q2394" s="166">
        <f t="shared" si="11320"/>
        <v>0</v>
      </c>
      <c r="R2394" s="166">
        <f t="shared" si="11320"/>
        <v>0</v>
      </c>
      <c r="S2394" s="166">
        <f t="shared" si="11320"/>
        <v>0</v>
      </c>
      <c r="T2394" s="166">
        <f t="shared" si="11320"/>
        <v>0</v>
      </c>
      <c r="U2394" s="166">
        <f t="shared" si="11320"/>
        <v>0</v>
      </c>
      <c r="V2394" s="198">
        <f t="shared" si="11207"/>
        <v>0</v>
      </c>
      <c r="W2394" s="166">
        <f t="shared" si="11296"/>
        <v>0</v>
      </c>
      <c r="X2394" s="166">
        <f t="shared" ref="X2394:AH2394" si="11321">ROUND((W2201+X2201)/2,2)</f>
        <v>0</v>
      </c>
      <c r="Y2394" s="166">
        <f t="shared" si="11321"/>
        <v>0</v>
      </c>
      <c r="Z2394" s="166">
        <f t="shared" si="11321"/>
        <v>0</v>
      </c>
      <c r="AA2394" s="166">
        <f t="shared" si="11321"/>
        <v>0</v>
      </c>
      <c r="AB2394" s="166">
        <f t="shared" si="11321"/>
        <v>0</v>
      </c>
      <c r="AC2394" s="166">
        <f t="shared" si="11321"/>
        <v>0</v>
      </c>
      <c r="AD2394" s="166">
        <f t="shared" si="11321"/>
        <v>0</v>
      </c>
      <c r="AE2394" s="166">
        <f t="shared" si="11321"/>
        <v>0</v>
      </c>
      <c r="AF2394" s="166">
        <f t="shared" si="11321"/>
        <v>0</v>
      </c>
      <c r="AG2394" s="166">
        <f t="shared" si="11321"/>
        <v>0</v>
      </c>
      <c r="AH2394" s="166">
        <f t="shared" si="11321"/>
        <v>0</v>
      </c>
      <c r="AI2394" s="198">
        <f t="shared" si="11209"/>
        <v>0</v>
      </c>
      <c r="AJ2394" s="166">
        <f t="shared" si="11253"/>
        <v>0</v>
      </c>
      <c r="AK2394" s="166">
        <f t="shared" si="11254"/>
        <v>0</v>
      </c>
      <c r="AL2394" s="166">
        <f t="shared" ref="AL2394:AU2394" si="11322">ROUND((AK2201+AL2201)/2,2)</f>
        <v>0</v>
      </c>
      <c r="AM2394" s="166">
        <f t="shared" si="11322"/>
        <v>0</v>
      </c>
      <c r="AN2394" s="166">
        <f t="shared" si="11322"/>
        <v>0</v>
      </c>
      <c r="AO2394" s="166">
        <f t="shared" si="11322"/>
        <v>0</v>
      </c>
      <c r="AP2394" s="166">
        <f t="shared" si="11322"/>
        <v>0</v>
      </c>
      <c r="AQ2394" s="166">
        <f t="shared" si="11322"/>
        <v>0</v>
      </c>
      <c r="AR2394" s="166">
        <f t="shared" si="11322"/>
        <v>0</v>
      </c>
      <c r="AS2394" s="166">
        <f t="shared" si="11322"/>
        <v>0</v>
      </c>
      <c r="AT2394" s="166">
        <f t="shared" si="11322"/>
        <v>0</v>
      </c>
      <c r="AU2394" s="166">
        <f t="shared" si="11322"/>
        <v>0</v>
      </c>
      <c r="AV2394" s="198">
        <f t="shared" si="11211"/>
        <v>0</v>
      </c>
      <c r="AW2394" s="166">
        <f t="shared" si="11212"/>
        <v>0</v>
      </c>
      <c r="AX2394" s="166">
        <f t="shared" ref="AX2394:BH2394" si="11323">ROUND((AW2201+AX2201)/2,2)</f>
        <v>0</v>
      </c>
      <c r="AY2394" s="166">
        <f t="shared" si="11323"/>
        <v>0</v>
      </c>
      <c r="AZ2394" s="166">
        <f t="shared" si="11323"/>
        <v>0</v>
      </c>
      <c r="BA2394" s="166">
        <f t="shared" si="11323"/>
        <v>0</v>
      </c>
      <c r="BB2394" s="166">
        <f t="shared" si="11323"/>
        <v>0</v>
      </c>
      <c r="BC2394" s="166">
        <f t="shared" si="11323"/>
        <v>0</v>
      </c>
      <c r="BD2394" s="166">
        <f t="shared" si="11323"/>
        <v>0</v>
      </c>
      <c r="BE2394" s="166">
        <f t="shared" si="11323"/>
        <v>0</v>
      </c>
      <c r="BF2394" s="166">
        <f t="shared" si="11323"/>
        <v>0</v>
      </c>
      <c r="BG2394" s="166">
        <f t="shared" si="11323"/>
        <v>0</v>
      </c>
      <c r="BH2394" s="166">
        <f t="shared" si="11323"/>
        <v>0</v>
      </c>
      <c r="BI2394" s="198">
        <f t="shared" si="11075"/>
        <v>0</v>
      </c>
    </row>
    <row r="2395" spans="1:61" ht="15.75" hidden="1" outlineLevel="1" x14ac:dyDescent="0.25">
      <c r="A2395" s="2">
        <f t="shared" si="11289"/>
        <v>92</v>
      </c>
      <c r="B2395" s="86">
        <f t="shared" si="11289"/>
        <v>0</v>
      </c>
      <c r="C2395" s="86">
        <f t="shared" si="11289"/>
        <v>0</v>
      </c>
      <c r="D2395" s="2">
        <f t="shared" si="11289"/>
        <v>0</v>
      </c>
      <c r="E2395" s="141">
        <f t="shared" si="11289"/>
        <v>0</v>
      </c>
      <c r="I2395" s="178">
        <v>0</v>
      </c>
      <c r="J2395" s="166">
        <f t="shared" si="11294"/>
        <v>0</v>
      </c>
      <c r="K2395" s="166">
        <f t="shared" ref="K2395:U2395" si="11324">ROUND((J2202+K2202)/2,2)</f>
        <v>0</v>
      </c>
      <c r="L2395" s="166">
        <f t="shared" si="11324"/>
        <v>0</v>
      </c>
      <c r="M2395" s="166">
        <f t="shared" si="11324"/>
        <v>0</v>
      </c>
      <c r="N2395" s="166">
        <f t="shared" si="11324"/>
        <v>0</v>
      </c>
      <c r="O2395" s="166">
        <f t="shared" si="11324"/>
        <v>0</v>
      </c>
      <c r="P2395" s="166">
        <f t="shared" si="11324"/>
        <v>0</v>
      </c>
      <c r="Q2395" s="166">
        <f t="shared" si="11324"/>
        <v>0</v>
      </c>
      <c r="R2395" s="166">
        <f t="shared" si="11324"/>
        <v>0</v>
      </c>
      <c r="S2395" s="166">
        <f t="shared" si="11324"/>
        <v>0</v>
      </c>
      <c r="T2395" s="166">
        <f t="shared" si="11324"/>
        <v>0</v>
      </c>
      <c r="U2395" s="166">
        <f t="shared" si="11324"/>
        <v>0</v>
      </c>
      <c r="V2395" s="198">
        <f t="shared" si="11207"/>
        <v>0</v>
      </c>
      <c r="W2395" s="166">
        <f t="shared" si="11296"/>
        <v>0</v>
      </c>
      <c r="X2395" s="166">
        <f t="shared" ref="X2395:AH2395" si="11325">ROUND((W2202+X2202)/2,2)</f>
        <v>0</v>
      </c>
      <c r="Y2395" s="166">
        <f t="shared" si="11325"/>
        <v>0</v>
      </c>
      <c r="Z2395" s="166">
        <f t="shared" si="11325"/>
        <v>0</v>
      </c>
      <c r="AA2395" s="166">
        <f t="shared" si="11325"/>
        <v>0</v>
      </c>
      <c r="AB2395" s="166">
        <f t="shared" si="11325"/>
        <v>0</v>
      </c>
      <c r="AC2395" s="166">
        <f t="shared" si="11325"/>
        <v>0</v>
      </c>
      <c r="AD2395" s="166">
        <f t="shared" si="11325"/>
        <v>0</v>
      </c>
      <c r="AE2395" s="166">
        <f t="shared" si="11325"/>
        <v>0</v>
      </c>
      <c r="AF2395" s="166">
        <f t="shared" si="11325"/>
        <v>0</v>
      </c>
      <c r="AG2395" s="166">
        <f t="shared" si="11325"/>
        <v>0</v>
      </c>
      <c r="AH2395" s="166">
        <f t="shared" si="11325"/>
        <v>0</v>
      </c>
      <c r="AI2395" s="198">
        <f t="shared" si="11209"/>
        <v>0</v>
      </c>
      <c r="AJ2395" s="166">
        <f t="shared" si="11253"/>
        <v>0</v>
      </c>
      <c r="AK2395" s="166">
        <f t="shared" si="11254"/>
        <v>0</v>
      </c>
      <c r="AL2395" s="166">
        <f t="shared" ref="AL2395:AU2395" si="11326">ROUND((AK2202+AL2202)/2,2)</f>
        <v>0</v>
      </c>
      <c r="AM2395" s="166">
        <f t="shared" si="11326"/>
        <v>0</v>
      </c>
      <c r="AN2395" s="166">
        <f t="shared" si="11326"/>
        <v>0</v>
      </c>
      <c r="AO2395" s="166">
        <f t="shared" si="11326"/>
        <v>0</v>
      </c>
      <c r="AP2395" s="166">
        <f t="shared" si="11326"/>
        <v>0</v>
      </c>
      <c r="AQ2395" s="166">
        <f t="shared" si="11326"/>
        <v>0</v>
      </c>
      <c r="AR2395" s="166">
        <f t="shared" si="11326"/>
        <v>0</v>
      </c>
      <c r="AS2395" s="166">
        <f t="shared" si="11326"/>
        <v>0</v>
      </c>
      <c r="AT2395" s="166">
        <f t="shared" si="11326"/>
        <v>0</v>
      </c>
      <c r="AU2395" s="166">
        <f t="shared" si="11326"/>
        <v>0</v>
      </c>
      <c r="AV2395" s="198">
        <f t="shared" si="11211"/>
        <v>0</v>
      </c>
      <c r="AW2395" s="166">
        <f t="shared" si="11212"/>
        <v>0</v>
      </c>
      <c r="AX2395" s="166">
        <f t="shared" ref="AX2395:BH2395" si="11327">ROUND((AW2202+AX2202)/2,2)</f>
        <v>0</v>
      </c>
      <c r="AY2395" s="166">
        <f t="shared" si="11327"/>
        <v>0</v>
      </c>
      <c r="AZ2395" s="166">
        <f t="shared" si="11327"/>
        <v>0</v>
      </c>
      <c r="BA2395" s="166">
        <f t="shared" si="11327"/>
        <v>0</v>
      </c>
      <c r="BB2395" s="166">
        <f t="shared" si="11327"/>
        <v>0</v>
      </c>
      <c r="BC2395" s="166">
        <f t="shared" si="11327"/>
        <v>0</v>
      </c>
      <c r="BD2395" s="166">
        <f t="shared" si="11327"/>
        <v>0</v>
      </c>
      <c r="BE2395" s="166">
        <f t="shared" si="11327"/>
        <v>0</v>
      </c>
      <c r="BF2395" s="166">
        <f t="shared" si="11327"/>
        <v>0</v>
      </c>
      <c r="BG2395" s="166">
        <f t="shared" si="11327"/>
        <v>0</v>
      </c>
      <c r="BH2395" s="166">
        <f t="shared" si="11327"/>
        <v>0</v>
      </c>
      <c r="BI2395" s="198">
        <f t="shared" si="11075"/>
        <v>0</v>
      </c>
    </row>
    <row r="2396" spans="1:61" ht="15.75" hidden="1" outlineLevel="1" x14ac:dyDescent="0.25">
      <c r="A2396" s="2">
        <f t="shared" si="11289"/>
        <v>93</v>
      </c>
      <c r="B2396" s="86">
        <f t="shared" si="11289"/>
        <v>0</v>
      </c>
      <c r="C2396" s="86">
        <f t="shared" si="11289"/>
        <v>0</v>
      </c>
      <c r="D2396" s="2">
        <f t="shared" si="11289"/>
        <v>0</v>
      </c>
      <c r="E2396" s="141">
        <f t="shared" si="11289"/>
        <v>0</v>
      </c>
      <c r="I2396" s="178">
        <v>0</v>
      </c>
      <c r="J2396" s="166">
        <f t="shared" si="11294"/>
        <v>0</v>
      </c>
      <c r="K2396" s="166">
        <f t="shared" ref="K2396:U2396" si="11328">ROUND((J2203+K2203)/2,2)</f>
        <v>0</v>
      </c>
      <c r="L2396" s="166">
        <f t="shared" si="11328"/>
        <v>0</v>
      </c>
      <c r="M2396" s="166">
        <f t="shared" si="11328"/>
        <v>0</v>
      </c>
      <c r="N2396" s="166">
        <f t="shared" si="11328"/>
        <v>0</v>
      </c>
      <c r="O2396" s="166">
        <f t="shared" si="11328"/>
        <v>0</v>
      </c>
      <c r="P2396" s="166">
        <f t="shared" si="11328"/>
        <v>0</v>
      </c>
      <c r="Q2396" s="166">
        <f t="shared" si="11328"/>
        <v>0</v>
      </c>
      <c r="R2396" s="166">
        <f t="shared" si="11328"/>
        <v>0</v>
      </c>
      <c r="S2396" s="166">
        <f t="shared" si="11328"/>
        <v>0</v>
      </c>
      <c r="T2396" s="166">
        <f t="shared" si="11328"/>
        <v>0</v>
      </c>
      <c r="U2396" s="166">
        <f t="shared" si="11328"/>
        <v>0</v>
      </c>
      <c r="V2396" s="198">
        <f t="shared" si="11207"/>
        <v>0</v>
      </c>
      <c r="W2396" s="166">
        <f t="shared" si="11296"/>
        <v>0</v>
      </c>
      <c r="X2396" s="166">
        <f t="shared" ref="X2396:AH2396" si="11329">ROUND((W2203+X2203)/2,2)</f>
        <v>0</v>
      </c>
      <c r="Y2396" s="166">
        <f t="shared" si="11329"/>
        <v>0</v>
      </c>
      <c r="Z2396" s="166">
        <f t="shared" si="11329"/>
        <v>0</v>
      </c>
      <c r="AA2396" s="166">
        <f t="shared" si="11329"/>
        <v>0</v>
      </c>
      <c r="AB2396" s="166">
        <f t="shared" si="11329"/>
        <v>0</v>
      </c>
      <c r="AC2396" s="166">
        <f t="shared" si="11329"/>
        <v>0</v>
      </c>
      <c r="AD2396" s="166">
        <f t="shared" si="11329"/>
        <v>0</v>
      </c>
      <c r="AE2396" s="166">
        <f t="shared" si="11329"/>
        <v>0</v>
      </c>
      <c r="AF2396" s="166">
        <f t="shared" si="11329"/>
        <v>0</v>
      </c>
      <c r="AG2396" s="166">
        <f t="shared" si="11329"/>
        <v>0</v>
      </c>
      <c r="AH2396" s="166">
        <f t="shared" si="11329"/>
        <v>0</v>
      </c>
      <c r="AI2396" s="198">
        <f t="shared" si="11209"/>
        <v>0</v>
      </c>
      <c r="AJ2396" s="166">
        <f t="shared" si="11253"/>
        <v>0</v>
      </c>
      <c r="AK2396" s="166">
        <f t="shared" si="11254"/>
        <v>0</v>
      </c>
      <c r="AL2396" s="166">
        <f t="shared" ref="AL2396:AU2396" si="11330">ROUND((AK2203+AL2203)/2,2)</f>
        <v>0</v>
      </c>
      <c r="AM2396" s="166">
        <f t="shared" si="11330"/>
        <v>0</v>
      </c>
      <c r="AN2396" s="166">
        <f t="shared" si="11330"/>
        <v>0</v>
      </c>
      <c r="AO2396" s="166">
        <f t="shared" si="11330"/>
        <v>0</v>
      </c>
      <c r="AP2396" s="166">
        <f t="shared" si="11330"/>
        <v>0</v>
      </c>
      <c r="AQ2396" s="166">
        <f t="shared" si="11330"/>
        <v>0</v>
      </c>
      <c r="AR2396" s="166">
        <f t="shared" si="11330"/>
        <v>0</v>
      </c>
      <c r="AS2396" s="166">
        <f t="shared" si="11330"/>
        <v>0</v>
      </c>
      <c r="AT2396" s="166">
        <f t="shared" si="11330"/>
        <v>0</v>
      </c>
      <c r="AU2396" s="166">
        <f t="shared" si="11330"/>
        <v>0</v>
      </c>
      <c r="AV2396" s="198">
        <f t="shared" si="11211"/>
        <v>0</v>
      </c>
      <c r="AW2396" s="166">
        <f t="shared" si="11212"/>
        <v>0</v>
      </c>
      <c r="AX2396" s="166">
        <f t="shared" ref="AX2396:BH2396" si="11331">ROUND((AW2203+AX2203)/2,2)</f>
        <v>0</v>
      </c>
      <c r="AY2396" s="166">
        <f t="shared" si="11331"/>
        <v>0</v>
      </c>
      <c r="AZ2396" s="166">
        <f t="shared" si="11331"/>
        <v>0</v>
      </c>
      <c r="BA2396" s="166">
        <f t="shared" si="11331"/>
        <v>0</v>
      </c>
      <c r="BB2396" s="166">
        <f t="shared" si="11331"/>
        <v>0</v>
      </c>
      <c r="BC2396" s="166">
        <f t="shared" si="11331"/>
        <v>0</v>
      </c>
      <c r="BD2396" s="166">
        <f t="shared" si="11331"/>
        <v>0</v>
      </c>
      <c r="BE2396" s="166">
        <f t="shared" si="11331"/>
        <v>0</v>
      </c>
      <c r="BF2396" s="166">
        <f t="shared" si="11331"/>
        <v>0</v>
      </c>
      <c r="BG2396" s="166">
        <f t="shared" si="11331"/>
        <v>0</v>
      </c>
      <c r="BH2396" s="166">
        <f t="shared" si="11331"/>
        <v>0</v>
      </c>
      <c r="BI2396" s="198">
        <f t="shared" si="11075"/>
        <v>0</v>
      </c>
    </row>
    <row r="2397" spans="1:61" ht="15.75" hidden="1" outlineLevel="1" x14ac:dyDescent="0.25">
      <c r="A2397" s="2">
        <f t="shared" ref="A2397:E2406" si="11332">A2204</f>
        <v>94</v>
      </c>
      <c r="B2397" s="86">
        <f t="shared" si="11332"/>
        <v>0</v>
      </c>
      <c r="C2397" s="86">
        <f t="shared" si="11332"/>
        <v>0</v>
      </c>
      <c r="D2397" s="2">
        <f t="shared" si="11332"/>
        <v>0</v>
      </c>
      <c r="E2397" s="141">
        <f t="shared" si="11332"/>
        <v>0</v>
      </c>
      <c r="I2397" s="178">
        <v>0</v>
      </c>
      <c r="J2397" s="166">
        <f t="shared" si="11294"/>
        <v>0</v>
      </c>
      <c r="K2397" s="166">
        <f t="shared" ref="K2397:U2397" si="11333">ROUND((J2204+K2204)/2,2)</f>
        <v>0</v>
      </c>
      <c r="L2397" s="166">
        <f t="shared" si="11333"/>
        <v>0</v>
      </c>
      <c r="M2397" s="166">
        <f t="shared" si="11333"/>
        <v>0</v>
      </c>
      <c r="N2397" s="166">
        <f t="shared" si="11333"/>
        <v>0</v>
      </c>
      <c r="O2397" s="166">
        <f t="shared" si="11333"/>
        <v>0</v>
      </c>
      <c r="P2397" s="166">
        <f t="shared" si="11333"/>
        <v>0</v>
      </c>
      <c r="Q2397" s="166">
        <f t="shared" si="11333"/>
        <v>0</v>
      </c>
      <c r="R2397" s="166">
        <f t="shared" si="11333"/>
        <v>0</v>
      </c>
      <c r="S2397" s="166">
        <f t="shared" si="11333"/>
        <v>0</v>
      </c>
      <c r="T2397" s="166">
        <f t="shared" si="11333"/>
        <v>0</v>
      </c>
      <c r="U2397" s="166">
        <f t="shared" si="11333"/>
        <v>0</v>
      </c>
      <c r="V2397" s="198">
        <f t="shared" si="11207"/>
        <v>0</v>
      </c>
      <c r="W2397" s="166">
        <f t="shared" si="11296"/>
        <v>0</v>
      </c>
      <c r="X2397" s="166">
        <f t="shared" ref="X2397:AH2397" si="11334">ROUND((W2204+X2204)/2,2)</f>
        <v>0</v>
      </c>
      <c r="Y2397" s="166">
        <f t="shared" si="11334"/>
        <v>0</v>
      </c>
      <c r="Z2397" s="166">
        <f t="shared" si="11334"/>
        <v>0</v>
      </c>
      <c r="AA2397" s="166">
        <f t="shared" si="11334"/>
        <v>0</v>
      </c>
      <c r="AB2397" s="166">
        <f t="shared" si="11334"/>
        <v>0</v>
      </c>
      <c r="AC2397" s="166">
        <f t="shared" si="11334"/>
        <v>0</v>
      </c>
      <c r="AD2397" s="166">
        <f t="shared" si="11334"/>
        <v>0</v>
      </c>
      <c r="AE2397" s="166">
        <f t="shared" si="11334"/>
        <v>0</v>
      </c>
      <c r="AF2397" s="166">
        <f t="shared" si="11334"/>
        <v>0</v>
      </c>
      <c r="AG2397" s="166">
        <f t="shared" si="11334"/>
        <v>0</v>
      </c>
      <c r="AH2397" s="166">
        <f t="shared" si="11334"/>
        <v>0</v>
      </c>
      <c r="AI2397" s="198">
        <f t="shared" si="11209"/>
        <v>0</v>
      </c>
      <c r="AJ2397" s="166">
        <f t="shared" si="11253"/>
        <v>0</v>
      </c>
      <c r="AK2397" s="166">
        <f t="shared" si="11254"/>
        <v>0</v>
      </c>
      <c r="AL2397" s="166">
        <f t="shared" ref="AL2397:AU2397" si="11335">ROUND((AK2204+AL2204)/2,2)</f>
        <v>0</v>
      </c>
      <c r="AM2397" s="166">
        <f t="shared" si="11335"/>
        <v>0</v>
      </c>
      <c r="AN2397" s="166">
        <f t="shared" si="11335"/>
        <v>0</v>
      </c>
      <c r="AO2397" s="166">
        <f t="shared" si="11335"/>
        <v>0</v>
      </c>
      <c r="AP2397" s="166">
        <f t="shared" si="11335"/>
        <v>0</v>
      </c>
      <c r="AQ2397" s="166">
        <f t="shared" si="11335"/>
        <v>0</v>
      </c>
      <c r="AR2397" s="166">
        <f t="shared" si="11335"/>
        <v>0</v>
      </c>
      <c r="AS2397" s="166">
        <f t="shared" si="11335"/>
        <v>0</v>
      </c>
      <c r="AT2397" s="166">
        <f t="shared" si="11335"/>
        <v>0</v>
      </c>
      <c r="AU2397" s="166">
        <f t="shared" si="11335"/>
        <v>0</v>
      </c>
      <c r="AV2397" s="198">
        <f t="shared" si="11211"/>
        <v>0</v>
      </c>
      <c r="AW2397" s="166">
        <f t="shared" si="11212"/>
        <v>0</v>
      </c>
      <c r="AX2397" s="166">
        <f t="shared" ref="AX2397:BH2397" si="11336">ROUND((AW2204+AX2204)/2,2)</f>
        <v>0</v>
      </c>
      <c r="AY2397" s="166">
        <f t="shared" si="11336"/>
        <v>0</v>
      </c>
      <c r="AZ2397" s="166">
        <f t="shared" si="11336"/>
        <v>0</v>
      </c>
      <c r="BA2397" s="166">
        <f t="shared" si="11336"/>
        <v>0</v>
      </c>
      <c r="BB2397" s="166">
        <f t="shared" si="11336"/>
        <v>0</v>
      </c>
      <c r="BC2397" s="166">
        <f t="shared" si="11336"/>
        <v>0</v>
      </c>
      <c r="BD2397" s="166">
        <f t="shared" si="11336"/>
        <v>0</v>
      </c>
      <c r="BE2397" s="166">
        <f t="shared" si="11336"/>
        <v>0</v>
      </c>
      <c r="BF2397" s="166">
        <f t="shared" si="11336"/>
        <v>0</v>
      </c>
      <c r="BG2397" s="166">
        <f t="shared" si="11336"/>
        <v>0</v>
      </c>
      <c r="BH2397" s="166">
        <f t="shared" si="11336"/>
        <v>0</v>
      </c>
      <c r="BI2397" s="198">
        <f t="shared" si="11075"/>
        <v>0</v>
      </c>
    </row>
    <row r="2398" spans="1:61" ht="15.75" hidden="1" outlineLevel="1" x14ac:dyDescent="0.25">
      <c r="A2398" s="2">
        <f t="shared" si="11332"/>
        <v>95</v>
      </c>
      <c r="B2398" s="86">
        <f t="shared" si="11332"/>
        <v>0</v>
      </c>
      <c r="C2398" s="86">
        <f t="shared" si="11332"/>
        <v>0</v>
      </c>
      <c r="D2398" s="2">
        <f t="shared" si="11332"/>
        <v>0</v>
      </c>
      <c r="E2398" s="141">
        <f t="shared" si="11332"/>
        <v>0</v>
      </c>
      <c r="I2398" s="178">
        <v>0</v>
      </c>
      <c r="J2398" s="166">
        <f t="shared" si="11294"/>
        <v>0</v>
      </c>
      <c r="K2398" s="166">
        <f t="shared" ref="K2398:U2398" si="11337">ROUND((J2205+K2205)/2,2)</f>
        <v>0</v>
      </c>
      <c r="L2398" s="166">
        <f t="shared" si="11337"/>
        <v>0</v>
      </c>
      <c r="M2398" s="166">
        <f t="shared" si="11337"/>
        <v>0</v>
      </c>
      <c r="N2398" s="166">
        <f t="shared" si="11337"/>
        <v>0</v>
      </c>
      <c r="O2398" s="166">
        <f t="shared" si="11337"/>
        <v>0</v>
      </c>
      <c r="P2398" s="166">
        <f t="shared" si="11337"/>
        <v>0</v>
      </c>
      <c r="Q2398" s="166">
        <f t="shared" si="11337"/>
        <v>0</v>
      </c>
      <c r="R2398" s="166">
        <f t="shared" si="11337"/>
        <v>0</v>
      </c>
      <c r="S2398" s="166">
        <f t="shared" si="11337"/>
        <v>0</v>
      </c>
      <c r="T2398" s="166">
        <f t="shared" si="11337"/>
        <v>0</v>
      </c>
      <c r="U2398" s="166">
        <f t="shared" si="11337"/>
        <v>0</v>
      </c>
      <c r="V2398" s="198">
        <f t="shared" si="11207"/>
        <v>0</v>
      </c>
      <c r="W2398" s="166">
        <f t="shared" si="11296"/>
        <v>0</v>
      </c>
      <c r="X2398" s="166">
        <f t="shared" ref="X2398:AH2398" si="11338">ROUND((W2205+X2205)/2,2)</f>
        <v>0</v>
      </c>
      <c r="Y2398" s="166">
        <f t="shared" si="11338"/>
        <v>0</v>
      </c>
      <c r="Z2398" s="166">
        <f t="shared" si="11338"/>
        <v>0</v>
      </c>
      <c r="AA2398" s="166">
        <f t="shared" si="11338"/>
        <v>0</v>
      </c>
      <c r="AB2398" s="166">
        <f t="shared" si="11338"/>
        <v>0</v>
      </c>
      <c r="AC2398" s="166">
        <f t="shared" si="11338"/>
        <v>0</v>
      </c>
      <c r="AD2398" s="166">
        <f t="shared" si="11338"/>
        <v>0</v>
      </c>
      <c r="AE2398" s="166">
        <f t="shared" si="11338"/>
        <v>0</v>
      </c>
      <c r="AF2398" s="166">
        <f t="shared" si="11338"/>
        <v>0</v>
      </c>
      <c r="AG2398" s="166">
        <f t="shared" si="11338"/>
        <v>0</v>
      </c>
      <c r="AH2398" s="166">
        <f t="shared" si="11338"/>
        <v>0</v>
      </c>
      <c r="AI2398" s="198">
        <f t="shared" si="11209"/>
        <v>0</v>
      </c>
      <c r="AJ2398" s="166">
        <f t="shared" si="11253"/>
        <v>0</v>
      </c>
      <c r="AK2398" s="166">
        <f t="shared" si="11254"/>
        <v>0</v>
      </c>
      <c r="AL2398" s="166">
        <f t="shared" ref="AL2398:AU2398" si="11339">ROUND((AK2205+AL2205)/2,2)</f>
        <v>0</v>
      </c>
      <c r="AM2398" s="166">
        <f t="shared" si="11339"/>
        <v>0</v>
      </c>
      <c r="AN2398" s="166">
        <f t="shared" si="11339"/>
        <v>0</v>
      </c>
      <c r="AO2398" s="166">
        <f t="shared" si="11339"/>
        <v>0</v>
      </c>
      <c r="AP2398" s="166">
        <f t="shared" si="11339"/>
        <v>0</v>
      </c>
      <c r="AQ2398" s="166">
        <f t="shared" si="11339"/>
        <v>0</v>
      </c>
      <c r="AR2398" s="166">
        <f t="shared" si="11339"/>
        <v>0</v>
      </c>
      <c r="AS2398" s="166">
        <f t="shared" si="11339"/>
        <v>0</v>
      </c>
      <c r="AT2398" s="166">
        <f t="shared" si="11339"/>
        <v>0</v>
      </c>
      <c r="AU2398" s="166">
        <f t="shared" si="11339"/>
        <v>0</v>
      </c>
      <c r="AV2398" s="198">
        <f t="shared" si="11211"/>
        <v>0</v>
      </c>
      <c r="AW2398" s="166">
        <f t="shared" si="11212"/>
        <v>0</v>
      </c>
      <c r="AX2398" s="166">
        <f t="shared" ref="AX2398:BH2398" si="11340">ROUND((AW2205+AX2205)/2,2)</f>
        <v>0</v>
      </c>
      <c r="AY2398" s="166">
        <f t="shared" si="11340"/>
        <v>0</v>
      </c>
      <c r="AZ2398" s="166">
        <f t="shared" si="11340"/>
        <v>0</v>
      </c>
      <c r="BA2398" s="166">
        <f t="shared" si="11340"/>
        <v>0</v>
      </c>
      <c r="BB2398" s="166">
        <f t="shared" si="11340"/>
        <v>0</v>
      </c>
      <c r="BC2398" s="166">
        <f t="shared" si="11340"/>
        <v>0</v>
      </c>
      <c r="BD2398" s="166">
        <f t="shared" si="11340"/>
        <v>0</v>
      </c>
      <c r="BE2398" s="166">
        <f t="shared" si="11340"/>
        <v>0</v>
      </c>
      <c r="BF2398" s="166">
        <f t="shared" si="11340"/>
        <v>0</v>
      </c>
      <c r="BG2398" s="166">
        <f t="shared" si="11340"/>
        <v>0</v>
      </c>
      <c r="BH2398" s="166">
        <f t="shared" si="11340"/>
        <v>0</v>
      </c>
      <c r="BI2398" s="198">
        <f t="shared" si="11075"/>
        <v>0</v>
      </c>
    </row>
    <row r="2399" spans="1:61" ht="15.75" hidden="1" outlineLevel="1" x14ac:dyDescent="0.25">
      <c r="A2399" s="2">
        <f t="shared" si="11332"/>
        <v>96</v>
      </c>
      <c r="B2399" s="86">
        <f t="shared" si="11332"/>
        <v>0</v>
      </c>
      <c r="C2399" s="86">
        <f t="shared" si="11332"/>
        <v>0</v>
      </c>
      <c r="D2399" s="2">
        <f t="shared" si="11332"/>
        <v>0</v>
      </c>
      <c r="E2399" s="141">
        <f t="shared" si="11332"/>
        <v>0</v>
      </c>
      <c r="I2399" s="178">
        <v>0</v>
      </c>
      <c r="J2399" s="166">
        <f t="shared" si="11294"/>
        <v>0</v>
      </c>
      <c r="K2399" s="166">
        <f t="shared" ref="K2399:U2399" si="11341">ROUND((J2206+K2206)/2,2)</f>
        <v>0</v>
      </c>
      <c r="L2399" s="166">
        <f t="shared" si="11341"/>
        <v>0</v>
      </c>
      <c r="M2399" s="166">
        <f t="shared" si="11341"/>
        <v>0</v>
      </c>
      <c r="N2399" s="166">
        <f t="shared" si="11341"/>
        <v>0</v>
      </c>
      <c r="O2399" s="166">
        <f t="shared" si="11341"/>
        <v>0</v>
      </c>
      <c r="P2399" s="166">
        <f t="shared" si="11341"/>
        <v>0</v>
      </c>
      <c r="Q2399" s="166">
        <f t="shared" si="11341"/>
        <v>0</v>
      </c>
      <c r="R2399" s="166">
        <f t="shared" si="11341"/>
        <v>0</v>
      </c>
      <c r="S2399" s="166">
        <f t="shared" si="11341"/>
        <v>0</v>
      </c>
      <c r="T2399" s="166">
        <f t="shared" si="11341"/>
        <v>0</v>
      </c>
      <c r="U2399" s="166">
        <f t="shared" si="11341"/>
        <v>0</v>
      </c>
      <c r="V2399" s="198">
        <f t="shared" si="11207"/>
        <v>0</v>
      </c>
      <c r="W2399" s="166">
        <f t="shared" si="11296"/>
        <v>0</v>
      </c>
      <c r="X2399" s="166">
        <f t="shared" ref="X2399:AH2399" si="11342">ROUND((W2206+X2206)/2,2)</f>
        <v>0</v>
      </c>
      <c r="Y2399" s="166">
        <f t="shared" si="11342"/>
        <v>0</v>
      </c>
      <c r="Z2399" s="166">
        <f t="shared" si="11342"/>
        <v>0</v>
      </c>
      <c r="AA2399" s="166">
        <f t="shared" si="11342"/>
        <v>0</v>
      </c>
      <c r="AB2399" s="166">
        <f t="shared" si="11342"/>
        <v>0</v>
      </c>
      <c r="AC2399" s="166">
        <f t="shared" si="11342"/>
        <v>0</v>
      </c>
      <c r="AD2399" s="166">
        <f t="shared" si="11342"/>
        <v>0</v>
      </c>
      <c r="AE2399" s="166">
        <f t="shared" si="11342"/>
        <v>0</v>
      </c>
      <c r="AF2399" s="166">
        <f t="shared" si="11342"/>
        <v>0</v>
      </c>
      <c r="AG2399" s="166">
        <f t="shared" si="11342"/>
        <v>0</v>
      </c>
      <c r="AH2399" s="166">
        <f t="shared" si="11342"/>
        <v>0</v>
      </c>
      <c r="AI2399" s="198">
        <f t="shared" si="11209"/>
        <v>0</v>
      </c>
      <c r="AJ2399" s="166">
        <f t="shared" si="11253"/>
        <v>0</v>
      </c>
      <c r="AK2399" s="166">
        <f t="shared" si="11254"/>
        <v>0</v>
      </c>
      <c r="AL2399" s="166">
        <f t="shared" ref="AL2399:AU2399" si="11343">ROUND((AK2206+AL2206)/2,2)</f>
        <v>0</v>
      </c>
      <c r="AM2399" s="166">
        <f t="shared" si="11343"/>
        <v>0</v>
      </c>
      <c r="AN2399" s="166">
        <f t="shared" si="11343"/>
        <v>0</v>
      </c>
      <c r="AO2399" s="166">
        <f t="shared" si="11343"/>
        <v>0</v>
      </c>
      <c r="AP2399" s="166">
        <f t="shared" si="11343"/>
        <v>0</v>
      </c>
      <c r="AQ2399" s="166">
        <f t="shared" si="11343"/>
        <v>0</v>
      </c>
      <c r="AR2399" s="166">
        <f t="shared" si="11343"/>
        <v>0</v>
      </c>
      <c r="AS2399" s="166">
        <f t="shared" si="11343"/>
        <v>0</v>
      </c>
      <c r="AT2399" s="166">
        <f t="shared" si="11343"/>
        <v>0</v>
      </c>
      <c r="AU2399" s="166">
        <f t="shared" si="11343"/>
        <v>0</v>
      </c>
      <c r="AV2399" s="198">
        <f t="shared" si="11211"/>
        <v>0</v>
      </c>
      <c r="AW2399" s="166">
        <f t="shared" si="11212"/>
        <v>0</v>
      </c>
      <c r="AX2399" s="166">
        <f t="shared" ref="AX2399:BH2399" si="11344">ROUND((AW2206+AX2206)/2,2)</f>
        <v>0</v>
      </c>
      <c r="AY2399" s="166">
        <f t="shared" si="11344"/>
        <v>0</v>
      </c>
      <c r="AZ2399" s="166">
        <f t="shared" si="11344"/>
        <v>0</v>
      </c>
      <c r="BA2399" s="166">
        <f t="shared" si="11344"/>
        <v>0</v>
      </c>
      <c r="BB2399" s="166">
        <f t="shared" si="11344"/>
        <v>0</v>
      </c>
      <c r="BC2399" s="166">
        <f t="shared" si="11344"/>
        <v>0</v>
      </c>
      <c r="BD2399" s="166">
        <f t="shared" si="11344"/>
        <v>0</v>
      </c>
      <c r="BE2399" s="166">
        <f t="shared" si="11344"/>
        <v>0</v>
      </c>
      <c r="BF2399" s="166">
        <f t="shared" si="11344"/>
        <v>0</v>
      </c>
      <c r="BG2399" s="166">
        <f t="shared" si="11344"/>
        <v>0</v>
      </c>
      <c r="BH2399" s="166">
        <f t="shared" si="11344"/>
        <v>0</v>
      </c>
      <c r="BI2399" s="198">
        <f t="shared" si="11075"/>
        <v>0</v>
      </c>
    </row>
    <row r="2400" spans="1:61" ht="15.75" hidden="1" outlineLevel="1" x14ac:dyDescent="0.25">
      <c r="A2400" s="2">
        <f t="shared" si="11332"/>
        <v>97</v>
      </c>
      <c r="B2400" s="86">
        <f t="shared" si="11332"/>
        <v>0</v>
      </c>
      <c r="C2400" s="86">
        <f t="shared" si="11332"/>
        <v>0</v>
      </c>
      <c r="D2400" s="2">
        <f t="shared" si="11332"/>
        <v>0</v>
      </c>
      <c r="E2400" s="141">
        <f t="shared" si="11332"/>
        <v>0</v>
      </c>
      <c r="I2400" s="178">
        <v>0</v>
      </c>
      <c r="J2400" s="166">
        <f t="shared" si="11294"/>
        <v>0</v>
      </c>
      <c r="K2400" s="166">
        <f t="shared" ref="K2400:U2400" si="11345">ROUND((J2207+K2207)/2,2)</f>
        <v>0</v>
      </c>
      <c r="L2400" s="166">
        <f t="shared" si="11345"/>
        <v>0</v>
      </c>
      <c r="M2400" s="166">
        <f t="shared" si="11345"/>
        <v>0</v>
      </c>
      <c r="N2400" s="166">
        <f t="shared" si="11345"/>
        <v>0</v>
      </c>
      <c r="O2400" s="166">
        <f t="shared" si="11345"/>
        <v>0</v>
      </c>
      <c r="P2400" s="166">
        <f t="shared" si="11345"/>
        <v>0</v>
      </c>
      <c r="Q2400" s="166">
        <f t="shared" si="11345"/>
        <v>0</v>
      </c>
      <c r="R2400" s="166">
        <f t="shared" si="11345"/>
        <v>0</v>
      </c>
      <c r="S2400" s="166">
        <f t="shared" si="11345"/>
        <v>0</v>
      </c>
      <c r="T2400" s="166">
        <f t="shared" si="11345"/>
        <v>0</v>
      </c>
      <c r="U2400" s="166">
        <f t="shared" si="11345"/>
        <v>0</v>
      </c>
      <c r="V2400" s="198">
        <f t="shared" si="11207"/>
        <v>0</v>
      </c>
      <c r="W2400" s="166">
        <f t="shared" si="11296"/>
        <v>0</v>
      </c>
      <c r="X2400" s="166">
        <f t="shared" ref="X2400:AH2400" si="11346">ROUND((W2207+X2207)/2,2)</f>
        <v>0</v>
      </c>
      <c r="Y2400" s="166">
        <f t="shared" si="11346"/>
        <v>0</v>
      </c>
      <c r="Z2400" s="166">
        <f t="shared" si="11346"/>
        <v>0</v>
      </c>
      <c r="AA2400" s="166">
        <f t="shared" si="11346"/>
        <v>0</v>
      </c>
      <c r="AB2400" s="166">
        <f t="shared" si="11346"/>
        <v>0</v>
      </c>
      <c r="AC2400" s="166">
        <f t="shared" si="11346"/>
        <v>0</v>
      </c>
      <c r="AD2400" s="166">
        <f t="shared" si="11346"/>
        <v>0</v>
      </c>
      <c r="AE2400" s="166">
        <f t="shared" si="11346"/>
        <v>0</v>
      </c>
      <c r="AF2400" s="166">
        <f t="shared" si="11346"/>
        <v>0</v>
      </c>
      <c r="AG2400" s="166">
        <f t="shared" si="11346"/>
        <v>0</v>
      </c>
      <c r="AH2400" s="166">
        <f t="shared" si="11346"/>
        <v>0</v>
      </c>
      <c r="AI2400" s="198">
        <f t="shared" si="11209"/>
        <v>0</v>
      </c>
      <c r="AJ2400" s="166">
        <f t="shared" si="11253"/>
        <v>0</v>
      </c>
      <c r="AK2400" s="166">
        <f t="shared" si="11254"/>
        <v>0</v>
      </c>
      <c r="AL2400" s="166">
        <f t="shared" ref="AL2400:AU2400" si="11347">ROUND((AK2207+AL2207)/2,2)</f>
        <v>0</v>
      </c>
      <c r="AM2400" s="166">
        <f t="shared" si="11347"/>
        <v>0</v>
      </c>
      <c r="AN2400" s="166">
        <f t="shared" si="11347"/>
        <v>0</v>
      </c>
      <c r="AO2400" s="166">
        <f t="shared" si="11347"/>
        <v>0</v>
      </c>
      <c r="AP2400" s="166">
        <f t="shared" si="11347"/>
        <v>0</v>
      </c>
      <c r="AQ2400" s="166">
        <f t="shared" si="11347"/>
        <v>0</v>
      </c>
      <c r="AR2400" s="166">
        <f t="shared" si="11347"/>
        <v>0</v>
      </c>
      <c r="AS2400" s="166">
        <f t="shared" si="11347"/>
        <v>0</v>
      </c>
      <c r="AT2400" s="166">
        <f t="shared" si="11347"/>
        <v>0</v>
      </c>
      <c r="AU2400" s="166">
        <f t="shared" si="11347"/>
        <v>0</v>
      </c>
      <c r="AV2400" s="198">
        <f t="shared" si="11211"/>
        <v>0</v>
      </c>
      <c r="AW2400" s="166">
        <f t="shared" ref="AW2400:AW2431" si="11348">ROUND((AU2207+AW2207)/2,2)</f>
        <v>0</v>
      </c>
      <c r="AX2400" s="166">
        <f t="shared" ref="AX2400:BH2400" si="11349">ROUND((AW2207+AX2207)/2,2)</f>
        <v>0</v>
      </c>
      <c r="AY2400" s="166">
        <f t="shared" si="11349"/>
        <v>0</v>
      </c>
      <c r="AZ2400" s="166">
        <f t="shared" si="11349"/>
        <v>0</v>
      </c>
      <c r="BA2400" s="166">
        <f t="shared" si="11349"/>
        <v>0</v>
      </c>
      <c r="BB2400" s="166">
        <f t="shared" si="11349"/>
        <v>0</v>
      </c>
      <c r="BC2400" s="166">
        <f t="shared" si="11349"/>
        <v>0</v>
      </c>
      <c r="BD2400" s="166">
        <f t="shared" si="11349"/>
        <v>0</v>
      </c>
      <c r="BE2400" s="166">
        <f t="shared" si="11349"/>
        <v>0</v>
      </c>
      <c r="BF2400" s="166">
        <f t="shared" si="11349"/>
        <v>0</v>
      </c>
      <c r="BG2400" s="166">
        <f t="shared" si="11349"/>
        <v>0</v>
      </c>
      <c r="BH2400" s="166">
        <f t="shared" si="11349"/>
        <v>0</v>
      </c>
      <c r="BI2400" s="198">
        <f t="shared" si="11075"/>
        <v>0</v>
      </c>
    </row>
    <row r="2401" spans="1:61" ht="15.75" hidden="1" outlineLevel="1" x14ac:dyDescent="0.25">
      <c r="A2401" s="2">
        <f t="shared" si="11332"/>
        <v>98</v>
      </c>
      <c r="B2401" s="86">
        <f t="shared" si="11332"/>
        <v>0</v>
      </c>
      <c r="C2401" s="86">
        <f t="shared" si="11332"/>
        <v>0</v>
      </c>
      <c r="D2401" s="2">
        <f t="shared" si="11332"/>
        <v>0</v>
      </c>
      <c r="E2401" s="141">
        <f t="shared" si="11332"/>
        <v>0</v>
      </c>
      <c r="I2401" s="178">
        <v>0</v>
      </c>
      <c r="J2401" s="166">
        <f t="shared" si="11294"/>
        <v>0</v>
      </c>
      <c r="K2401" s="166">
        <f t="shared" ref="K2401:U2401" si="11350">ROUND((J2208+K2208)/2,2)</f>
        <v>0</v>
      </c>
      <c r="L2401" s="166">
        <f t="shared" si="11350"/>
        <v>0</v>
      </c>
      <c r="M2401" s="166">
        <f t="shared" si="11350"/>
        <v>0</v>
      </c>
      <c r="N2401" s="166">
        <f t="shared" si="11350"/>
        <v>0</v>
      </c>
      <c r="O2401" s="166">
        <f t="shared" si="11350"/>
        <v>0</v>
      </c>
      <c r="P2401" s="166">
        <f t="shared" si="11350"/>
        <v>0</v>
      </c>
      <c r="Q2401" s="166">
        <f t="shared" si="11350"/>
        <v>0</v>
      </c>
      <c r="R2401" s="166">
        <f t="shared" si="11350"/>
        <v>0</v>
      </c>
      <c r="S2401" s="166">
        <f t="shared" si="11350"/>
        <v>0</v>
      </c>
      <c r="T2401" s="166">
        <f t="shared" si="11350"/>
        <v>0</v>
      </c>
      <c r="U2401" s="166">
        <f t="shared" si="11350"/>
        <v>0</v>
      </c>
      <c r="V2401" s="198">
        <f t="shared" si="11207"/>
        <v>0</v>
      </c>
      <c r="W2401" s="166">
        <f t="shared" si="11296"/>
        <v>0</v>
      </c>
      <c r="X2401" s="166">
        <f t="shared" ref="X2401:AH2401" si="11351">ROUND((W2208+X2208)/2,2)</f>
        <v>0</v>
      </c>
      <c r="Y2401" s="166">
        <f t="shared" si="11351"/>
        <v>0</v>
      </c>
      <c r="Z2401" s="166">
        <f t="shared" si="11351"/>
        <v>0</v>
      </c>
      <c r="AA2401" s="166">
        <f t="shared" si="11351"/>
        <v>0</v>
      </c>
      <c r="AB2401" s="166">
        <f t="shared" si="11351"/>
        <v>0</v>
      </c>
      <c r="AC2401" s="166">
        <f t="shared" si="11351"/>
        <v>0</v>
      </c>
      <c r="AD2401" s="166">
        <f t="shared" si="11351"/>
        <v>0</v>
      </c>
      <c r="AE2401" s="166">
        <f t="shared" si="11351"/>
        <v>0</v>
      </c>
      <c r="AF2401" s="166">
        <f t="shared" si="11351"/>
        <v>0</v>
      </c>
      <c r="AG2401" s="166">
        <f t="shared" si="11351"/>
        <v>0</v>
      </c>
      <c r="AH2401" s="166">
        <f t="shared" si="11351"/>
        <v>0</v>
      </c>
      <c r="AI2401" s="198">
        <f t="shared" si="11209"/>
        <v>0</v>
      </c>
      <c r="AJ2401" s="166">
        <f t="shared" si="11253"/>
        <v>0</v>
      </c>
      <c r="AK2401" s="166">
        <f t="shared" si="11254"/>
        <v>0</v>
      </c>
      <c r="AL2401" s="166">
        <f t="shared" ref="AL2401:AU2401" si="11352">ROUND((AK2208+AL2208)/2,2)</f>
        <v>0</v>
      </c>
      <c r="AM2401" s="166">
        <f t="shared" si="11352"/>
        <v>0</v>
      </c>
      <c r="AN2401" s="166">
        <f t="shared" si="11352"/>
        <v>0</v>
      </c>
      <c r="AO2401" s="166">
        <f t="shared" si="11352"/>
        <v>0</v>
      </c>
      <c r="AP2401" s="166">
        <f t="shared" si="11352"/>
        <v>0</v>
      </c>
      <c r="AQ2401" s="166">
        <f t="shared" si="11352"/>
        <v>0</v>
      </c>
      <c r="AR2401" s="166">
        <f t="shared" si="11352"/>
        <v>0</v>
      </c>
      <c r="AS2401" s="166">
        <f t="shared" si="11352"/>
        <v>0</v>
      </c>
      <c r="AT2401" s="166">
        <f t="shared" si="11352"/>
        <v>0</v>
      </c>
      <c r="AU2401" s="166">
        <f t="shared" si="11352"/>
        <v>0</v>
      </c>
      <c r="AV2401" s="198">
        <f t="shared" si="11211"/>
        <v>0</v>
      </c>
      <c r="AW2401" s="166">
        <f t="shared" si="11348"/>
        <v>0</v>
      </c>
      <c r="AX2401" s="166">
        <f t="shared" ref="AX2401:BH2401" si="11353">ROUND((AW2208+AX2208)/2,2)</f>
        <v>0</v>
      </c>
      <c r="AY2401" s="166">
        <f t="shared" si="11353"/>
        <v>0</v>
      </c>
      <c r="AZ2401" s="166">
        <f t="shared" si="11353"/>
        <v>0</v>
      </c>
      <c r="BA2401" s="166">
        <f t="shared" si="11353"/>
        <v>0</v>
      </c>
      <c r="BB2401" s="166">
        <f t="shared" si="11353"/>
        <v>0</v>
      </c>
      <c r="BC2401" s="166">
        <f t="shared" si="11353"/>
        <v>0</v>
      </c>
      <c r="BD2401" s="166">
        <f t="shared" si="11353"/>
        <v>0</v>
      </c>
      <c r="BE2401" s="166">
        <f t="shared" si="11353"/>
        <v>0</v>
      </c>
      <c r="BF2401" s="166">
        <f t="shared" si="11353"/>
        <v>0</v>
      </c>
      <c r="BG2401" s="166">
        <f t="shared" si="11353"/>
        <v>0</v>
      </c>
      <c r="BH2401" s="166">
        <f t="shared" si="11353"/>
        <v>0</v>
      </c>
      <c r="BI2401" s="198">
        <f t="shared" si="11075"/>
        <v>0</v>
      </c>
    </row>
    <row r="2402" spans="1:61" ht="15.75" hidden="1" outlineLevel="1" x14ac:dyDescent="0.25">
      <c r="A2402" s="2">
        <f t="shared" si="11332"/>
        <v>99</v>
      </c>
      <c r="B2402" s="86">
        <f t="shared" si="11332"/>
        <v>0</v>
      </c>
      <c r="C2402" s="86">
        <f t="shared" si="11332"/>
        <v>0</v>
      </c>
      <c r="D2402" s="2">
        <f t="shared" si="11332"/>
        <v>0</v>
      </c>
      <c r="E2402" s="141">
        <f t="shared" si="11332"/>
        <v>0</v>
      </c>
      <c r="I2402" s="178">
        <v>0</v>
      </c>
      <c r="J2402" s="166">
        <f t="shared" si="11294"/>
        <v>0</v>
      </c>
      <c r="K2402" s="166">
        <f t="shared" ref="K2402:U2402" si="11354">ROUND((J2209+K2209)/2,2)</f>
        <v>0</v>
      </c>
      <c r="L2402" s="166">
        <f t="shared" si="11354"/>
        <v>0</v>
      </c>
      <c r="M2402" s="166">
        <f t="shared" si="11354"/>
        <v>0</v>
      </c>
      <c r="N2402" s="166">
        <f t="shared" si="11354"/>
        <v>0</v>
      </c>
      <c r="O2402" s="166">
        <f t="shared" si="11354"/>
        <v>0</v>
      </c>
      <c r="P2402" s="166">
        <f t="shared" si="11354"/>
        <v>0</v>
      </c>
      <c r="Q2402" s="166">
        <f t="shared" si="11354"/>
        <v>0</v>
      </c>
      <c r="R2402" s="166">
        <f t="shared" si="11354"/>
        <v>0</v>
      </c>
      <c r="S2402" s="166">
        <f t="shared" si="11354"/>
        <v>0</v>
      </c>
      <c r="T2402" s="166">
        <f t="shared" si="11354"/>
        <v>0</v>
      </c>
      <c r="U2402" s="166">
        <f t="shared" si="11354"/>
        <v>0</v>
      </c>
      <c r="V2402" s="198">
        <f t="shared" si="11207"/>
        <v>0</v>
      </c>
      <c r="W2402" s="166">
        <f t="shared" si="11296"/>
        <v>0</v>
      </c>
      <c r="X2402" s="166">
        <f t="shared" ref="X2402:AH2402" si="11355">ROUND((W2209+X2209)/2,2)</f>
        <v>0</v>
      </c>
      <c r="Y2402" s="166">
        <f t="shared" si="11355"/>
        <v>0</v>
      </c>
      <c r="Z2402" s="166">
        <f t="shared" si="11355"/>
        <v>0</v>
      </c>
      <c r="AA2402" s="166">
        <f t="shared" si="11355"/>
        <v>0</v>
      </c>
      <c r="AB2402" s="166">
        <f t="shared" si="11355"/>
        <v>0</v>
      </c>
      <c r="AC2402" s="166">
        <f t="shared" si="11355"/>
        <v>0</v>
      </c>
      <c r="AD2402" s="166">
        <f t="shared" si="11355"/>
        <v>0</v>
      </c>
      <c r="AE2402" s="166">
        <f t="shared" si="11355"/>
        <v>0</v>
      </c>
      <c r="AF2402" s="166">
        <f t="shared" si="11355"/>
        <v>0</v>
      </c>
      <c r="AG2402" s="166">
        <f t="shared" si="11355"/>
        <v>0</v>
      </c>
      <c r="AH2402" s="166">
        <f t="shared" si="11355"/>
        <v>0</v>
      </c>
      <c r="AI2402" s="198">
        <f t="shared" si="11209"/>
        <v>0</v>
      </c>
      <c r="AJ2402" s="166">
        <f t="shared" si="11253"/>
        <v>0</v>
      </c>
      <c r="AK2402" s="166">
        <f t="shared" si="11254"/>
        <v>0</v>
      </c>
      <c r="AL2402" s="166">
        <f t="shared" ref="AL2402:AU2402" si="11356">ROUND((AK2209+AL2209)/2,2)</f>
        <v>0</v>
      </c>
      <c r="AM2402" s="166">
        <f t="shared" si="11356"/>
        <v>0</v>
      </c>
      <c r="AN2402" s="166">
        <f t="shared" si="11356"/>
        <v>0</v>
      </c>
      <c r="AO2402" s="166">
        <f t="shared" si="11356"/>
        <v>0</v>
      </c>
      <c r="AP2402" s="166">
        <f t="shared" si="11356"/>
        <v>0</v>
      </c>
      <c r="AQ2402" s="166">
        <f t="shared" si="11356"/>
        <v>0</v>
      </c>
      <c r="AR2402" s="166">
        <f t="shared" si="11356"/>
        <v>0</v>
      </c>
      <c r="AS2402" s="166">
        <f t="shared" si="11356"/>
        <v>0</v>
      </c>
      <c r="AT2402" s="166">
        <f t="shared" si="11356"/>
        <v>0</v>
      </c>
      <c r="AU2402" s="166">
        <f t="shared" si="11356"/>
        <v>0</v>
      </c>
      <c r="AV2402" s="198">
        <f t="shared" si="11211"/>
        <v>0</v>
      </c>
      <c r="AW2402" s="166">
        <f t="shared" si="11348"/>
        <v>0</v>
      </c>
      <c r="AX2402" s="166">
        <f t="shared" ref="AX2402:BH2402" si="11357">ROUND((AW2209+AX2209)/2,2)</f>
        <v>0</v>
      </c>
      <c r="AY2402" s="166">
        <f t="shared" si="11357"/>
        <v>0</v>
      </c>
      <c r="AZ2402" s="166">
        <f t="shared" si="11357"/>
        <v>0</v>
      </c>
      <c r="BA2402" s="166">
        <f t="shared" si="11357"/>
        <v>0</v>
      </c>
      <c r="BB2402" s="166">
        <f t="shared" si="11357"/>
        <v>0</v>
      </c>
      <c r="BC2402" s="166">
        <f t="shared" si="11357"/>
        <v>0</v>
      </c>
      <c r="BD2402" s="166">
        <f t="shared" si="11357"/>
        <v>0</v>
      </c>
      <c r="BE2402" s="166">
        <f t="shared" si="11357"/>
        <v>0</v>
      </c>
      <c r="BF2402" s="166">
        <f t="shared" si="11357"/>
        <v>0</v>
      </c>
      <c r="BG2402" s="166">
        <f t="shared" si="11357"/>
        <v>0</v>
      </c>
      <c r="BH2402" s="166">
        <f t="shared" si="11357"/>
        <v>0</v>
      </c>
      <c r="BI2402" s="198">
        <f t="shared" si="11075"/>
        <v>0</v>
      </c>
    </row>
    <row r="2403" spans="1:61" ht="15.75" hidden="1" outlineLevel="1" x14ac:dyDescent="0.25">
      <c r="A2403" s="2">
        <f t="shared" si="11332"/>
        <v>100</v>
      </c>
      <c r="B2403" s="86">
        <f t="shared" si="11332"/>
        <v>0</v>
      </c>
      <c r="C2403" s="86">
        <f t="shared" si="11332"/>
        <v>0</v>
      </c>
      <c r="D2403" s="2">
        <f t="shared" si="11332"/>
        <v>0</v>
      </c>
      <c r="E2403" s="141">
        <f t="shared" si="11332"/>
        <v>0</v>
      </c>
      <c r="I2403" s="178">
        <v>0</v>
      </c>
      <c r="J2403" s="166">
        <f t="shared" si="11294"/>
        <v>0</v>
      </c>
      <c r="K2403" s="166">
        <f t="shared" ref="K2403:U2403" si="11358">ROUND((J2210+K2210)/2,2)</f>
        <v>0</v>
      </c>
      <c r="L2403" s="166">
        <f t="shared" si="11358"/>
        <v>0</v>
      </c>
      <c r="M2403" s="166">
        <f t="shared" si="11358"/>
        <v>0</v>
      </c>
      <c r="N2403" s="166">
        <f t="shared" si="11358"/>
        <v>0</v>
      </c>
      <c r="O2403" s="166">
        <f t="shared" si="11358"/>
        <v>0</v>
      </c>
      <c r="P2403" s="166">
        <f t="shared" si="11358"/>
        <v>0</v>
      </c>
      <c r="Q2403" s="166">
        <f t="shared" si="11358"/>
        <v>0</v>
      </c>
      <c r="R2403" s="166">
        <f t="shared" si="11358"/>
        <v>0</v>
      </c>
      <c r="S2403" s="166">
        <f t="shared" si="11358"/>
        <v>0</v>
      </c>
      <c r="T2403" s="166">
        <f t="shared" si="11358"/>
        <v>0</v>
      </c>
      <c r="U2403" s="166">
        <f t="shared" si="11358"/>
        <v>0</v>
      </c>
      <c r="V2403" s="198">
        <f t="shared" si="11207"/>
        <v>0</v>
      </c>
      <c r="W2403" s="166">
        <f t="shared" si="11296"/>
        <v>0</v>
      </c>
      <c r="X2403" s="166">
        <f t="shared" ref="X2403:AH2403" si="11359">ROUND((W2210+X2210)/2,2)</f>
        <v>0</v>
      </c>
      <c r="Y2403" s="166">
        <f t="shared" si="11359"/>
        <v>0</v>
      </c>
      <c r="Z2403" s="166">
        <f t="shared" si="11359"/>
        <v>0</v>
      </c>
      <c r="AA2403" s="166">
        <f t="shared" si="11359"/>
        <v>0</v>
      </c>
      <c r="AB2403" s="166">
        <f t="shared" si="11359"/>
        <v>0</v>
      </c>
      <c r="AC2403" s="166">
        <f t="shared" si="11359"/>
        <v>0</v>
      </c>
      <c r="AD2403" s="166">
        <f t="shared" si="11359"/>
        <v>0</v>
      </c>
      <c r="AE2403" s="166">
        <f t="shared" si="11359"/>
        <v>0</v>
      </c>
      <c r="AF2403" s="166">
        <f t="shared" si="11359"/>
        <v>0</v>
      </c>
      <c r="AG2403" s="166">
        <f t="shared" si="11359"/>
        <v>0</v>
      </c>
      <c r="AH2403" s="166">
        <f t="shared" si="11359"/>
        <v>0</v>
      </c>
      <c r="AI2403" s="198">
        <f t="shared" si="11209"/>
        <v>0</v>
      </c>
      <c r="AJ2403" s="166">
        <f t="shared" si="11253"/>
        <v>0</v>
      </c>
      <c r="AK2403" s="166">
        <f t="shared" si="11254"/>
        <v>0</v>
      </c>
      <c r="AL2403" s="166">
        <f t="shared" ref="AL2403:AU2403" si="11360">ROUND((AK2210+AL2210)/2,2)</f>
        <v>0</v>
      </c>
      <c r="AM2403" s="166">
        <f t="shared" si="11360"/>
        <v>0</v>
      </c>
      <c r="AN2403" s="166">
        <f t="shared" si="11360"/>
        <v>0</v>
      </c>
      <c r="AO2403" s="166">
        <f t="shared" si="11360"/>
        <v>0</v>
      </c>
      <c r="AP2403" s="166">
        <f t="shared" si="11360"/>
        <v>0</v>
      </c>
      <c r="AQ2403" s="166">
        <f t="shared" si="11360"/>
        <v>0</v>
      </c>
      <c r="AR2403" s="166">
        <f t="shared" si="11360"/>
        <v>0</v>
      </c>
      <c r="AS2403" s="166">
        <f t="shared" si="11360"/>
        <v>0</v>
      </c>
      <c r="AT2403" s="166">
        <f t="shared" si="11360"/>
        <v>0</v>
      </c>
      <c r="AU2403" s="166">
        <f t="shared" si="11360"/>
        <v>0</v>
      </c>
      <c r="AV2403" s="198">
        <f t="shared" si="11211"/>
        <v>0</v>
      </c>
      <c r="AW2403" s="166">
        <f t="shared" si="11348"/>
        <v>0</v>
      </c>
      <c r="AX2403" s="166">
        <f t="shared" ref="AX2403:BH2403" si="11361">ROUND((AW2210+AX2210)/2,2)</f>
        <v>0</v>
      </c>
      <c r="AY2403" s="166">
        <f t="shared" si="11361"/>
        <v>0</v>
      </c>
      <c r="AZ2403" s="166">
        <f t="shared" si="11361"/>
        <v>0</v>
      </c>
      <c r="BA2403" s="166">
        <f t="shared" si="11361"/>
        <v>0</v>
      </c>
      <c r="BB2403" s="166">
        <f t="shared" si="11361"/>
        <v>0</v>
      </c>
      <c r="BC2403" s="166">
        <f t="shared" si="11361"/>
        <v>0</v>
      </c>
      <c r="BD2403" s="166">
        <f t="shared" si="11361"/>
        <v>0</v>
      </c>
      <c r="BE2403" s="166">
        <f t="shared" si="11361"/>
        <v>0</v>
      </c>
      <c r="BF2403" s="166">
        <f t="shared" si="11361"/>
        <v>0</v>
      </c>
      <c r="BG2403" s="166">
        <f t="shared" si="11361"/>
        <v>0</v>
      </c>
      <c r="BH2403" s="166">
        <f t="shared" si="11361"/>
        <v>0</v>
      </c>
      <c r="BI2403" s="198">
        <f t="shared" si="11075"/>
        <v>0</v>
      </c>
    </row>
    <row r="2404" spans="1:61" ht="15.75" hidden="1" outlineLevel="1" x14ac:dyDescent="0.25">
      <c r="A2404" s="2">
        <f t="shared" si="11332"/>
        <v>101</v>
      </c>
      <c r="B2404" s="86">
        <f t="shared" si="11332"/>
        <v>0</v>
      </c>
      <c r="C2404" s="86">
        <f t="shared" si="11332"/>
        <v>0</v>
      </c>
      <c r="D2404" s="2">
        <f t="shared" si="11332"/>
        <v>0</v>
      </c>
      <c r="E2404" s="141">
        <f t="shared" si="11332"/>
        <v>0</v>
      </c>
      <c r="I2404" s="178">
        <v>0</v>
      </c>
      <c r="J2404" s="166">
        <f t="shared" si="11294"/>
        <v>0</v>
      </c>
      <c r="K2404" s="166">
        <f t="shared" ref="K2404:U2404" si="11362">ROUND((J2211+K2211)/2,2)</f>
        <v>0</v>
      </c>
      <c r="L2404" s="166">
        <f t="shared" si="11362"/>
        <v>0</v>
      </c>
      <c r="M2404" s="166">
        <f t="shared" si="11362"/>
        <v>0</v>
      </c>
      <c r="N2404" s="166">
        <f t="shared" si="11362"/>
        <v>0</v>
      </c>
      <c r="O2404" s="166">
        <f t="shared" si="11362"/>
        <v>0</v>
      </c>
      <c r="P2404" s="166">
        <f t="shared" si="11362"/>
        <v>0</v>
      </c>
      <c r="Q2404" s="166">
        <f t="shared" si="11362"/>
        <v>0</v>
      </c>
      <c r="R2404" s="166">
        <f t="shared" si="11362"/>
        <v>0</v>
      </c>
      <c r="S2404" s="166">
        <f t="shared" si="11362"/>
        <v>0</v>
      </c>
      <c r="T2404" s="166">
        <f t="shared" si="11362"/>
        <v>0</v>
      </c>
      <c r="U2404" s="166">
        <f t="shared" si="11362"/>
        <v>0</v>
      </c>
      <c r="V2404" s="198">
        <f t="shared" si="11207"/>
        <v>0</v>
      </c>
      <c r="W2404" s="166">
        <f t="shared" si="11296"/>
        <v>0</v>
      </c>
      <c r="X2404" s="166">
        <f t="shared" ref="X2404:AH2404" si="11363">ROUND((W2211+X2211)/2,2)</f>
        <v>0</v>
      </c>
      <c r="Y2404" s="166">
        <f t="shared" si="11363"/>
        <v>0</v>
      </c>
      <c r="Z2404" s="166">
        <f t="shared" si="11363"/>
        <v>0</v>
      </c>
      <c r="AA2404" s="166">
        <f t="shared" si="11363"/>
        <v>0</v>
      </c>
      <c r="AB2404" s="166">
        <f t="shared" si="11363"/>
        <v>0</v>
      </c>
      <c r="AC2404" s="166">
        <f t="shared" si="11363"/>
        <v>0</v>
      </c>
      <c r="AD2404" s="166">
        <f t="shared" si="11363"/>
        <v>0</v>
      </c>
      <c r="AE2404" s="166">
        <f t="shared" si="11363"/>
        <v>0</v>
      </c>
      <c r="AF2404" s="166">
        <f t="shared" si="11363"/>
        <v>0</v>
      </c>
      <c r="AG2404" s="166">
        <f t="shared" si="11363"/>
        <v>0</v>
      </c>
      <c r="AH2404" s="166">
        <f t="shared" si="11363"/>
        <v>0</v>
      </c>
      <c r="AI2404" s="198">
        <f t="shared" si="11209"/>
        <v>0</v>
      </c>
      <c r="AJ2404" s="166">
        <f t="shared" si="11253"/>
        <v>0</v>
      </c>
      <c r="AK2404" s="166">
        <f t="shared" si="11254"/>
        <v>0</v>
      </c>
      <c r="AL2404" s="166">
        <f t="shared" ref="AL2404:AU2404" si="11364">ROUND((AK2211+AL2211)/2,2)</f>
        <v>0</v>
      </c>
      <c r="AM2404" s="166">
        <f t="shared" si="11364"/>
        <v>0</v>
      </c>
      <c r="AN2404" s="166">
        <f t="shared" si="11364"/>
        <v>0</v>
      </c>
      <c r="AO2404" s="166">
        <f t="shared" si="11364"/>
        <v>0</v>
      </c>
      <c r="AP2404" s="166">
        <f t="shared" si="11364"/>
        <v>0</v>
      </c>
      <c r="AQ2404" s="166">
        <f t="shared" si="11364"/>
        <v>0</v>
      </c>
      <c r="AR2404" s="166">
        <f t="shared" si="11364"/>
        <v>0</v>
      </c>
      <c r="AS2404" s="166">
        <f t="shared" si="11364"/>
        <v>0</v>
      </c>
      <c r="AT2404" s="166">
        <f t="shared" si="11364"/>
        <v>0</v>
      </c>
      <c r="AU2404" s="166">
        <f t="shared" si="11364"/>
        <v>0</v>
      </c>
      <c r="AV2404" s="198">
        <f t="shared" si="11211"/>
        <v>0</v>
      </c>
      <c r="AW2404" s="166">
        <f t="shared" si="11348"/>
        <v>0</v>
      </c>
      <c r="AX2404" s="166">
        <f t="shared" ref="AX2404:BH2404" si="11365">ROUND((AW2211+AX2211)/2,2)</f>
        <v>0</v>
      </c>
      <c r="AY2404" s="166">
        <f t="shared" si="11365"/>
        <v>0</v>
      </c>
      <c r="AZ2404" s="166">
        <f t="shared" si="11365"/>
        <v>0</v>
      </c>
      <c r="BA2404" s="166">
        <f t="shared" si="11365"/>
        <v>0</v>
      </c>
      <c r="BB2404" s="166">
        <f t="shared" si="11365"/>
        <v>0</v>
      </c>
      <c r="BC2404" s="166">
        <f t="shared" si="11365"/>
        <v>0</v>
      </c>
      <c r="BD2404" s="166">
        <f t="shared" si="11365"/>
        <v>0</v>
      </c>
      <c r="BE2404" s="166">
        <f t="shared" si="11365"/>
        <v>0</v>
      </c>
      <c r="BF2404" s="166">
        <f t="shared" si="11365"/>
        <v>0</v>
      </c>
      <c r="BG2404" s="166">
        <f t="shared" si="11365"/>
        <v>0</v>
      </c>
      <c r="BH2404" s="166">
        <f t="shared" si="11365"/>
        <v>0</v>
      </c>
      <c r="BI2404" s="198">
        <f t="shared" si="11075"/>
        <v>0</v>
      </c>
    </row>
    <row r="2405" spans="1:61" ht="15.75" hidden="1" outlineLevel="1" x14ac:dyDescent="0.25">
      <c r="A2405" s="2">
        <f t="shared" si="11332"/>
        <v>102</v>
      </c>
      <c r="B2405" s="86">
        <f t="shared" si="11332"/>
        <v>0</v>
      </c>
      <c r="C2405" s="86">
        <f t="shared" si="11332"/>
        <v>0</v>
      </c>
      <c r="D2405" s="2">
        <f t="shared" si="11332"/>
        <v>0</v>
      </c>
      <c r="E2405" s="141">
        <f t="shared" si="11332"/>
        <v>0</v>
      </c>
      <c r="I2405" s="178">
        <v>0</v>
      </c>
      <c r="J2405" s="166">
        <f t="shared" si="11294"/>
        <v>0</v>
      </c>
      <c r="K2405" s="166">
        <f t="shared" ref="K2405:U2405" si="11366">ROUND((J2212+K2212)/2,2)</f>
        <v>0</v>
      </c>
      <c r="L2405" s="166">
        <f t="shared" si="11366"/>
        <v>0</v>
      </c>
      <c r="M2405" s="166">
        <f t="shared" si="11366"/>
        <v>0</v>
      </c>
      <c r="N2405" s="166">
        <f t="shared" si="11366"/>
        <v>0</v>
      </c>
      <c r="O2405" s="166">
        <f t="shared" si="11366"/>
        <v>0</v>
      </c>
      <c r="P2405" s="166">
        <f t="shared" si="11366"/>
        <v>0</v>
      </c>
      <c r="Q2405" s="166">
        <f t="shared" si="11366"/>
        <v>0</v>
      </c>
      <c r="R2405" s="166">
        <f t="shared" si="11366"/>
        <v>0</v>
      </c>
      <c r="S2405" s="166">
        <f t="shared" si="11366"/>
        <v>0</v>
      </c>
      <c r="T2405" s="166">
        <f t="shared" si="11366"/>
        <v>0</v>
      </c>
      <c r="U2405" s="166">
        <f t="shared" si="11366"/>
        <v>0</v>
      </c>
      <c r="V2405" s="198">
        <f t="shared" si="11207"/>
        <v>0</v>
      </c>
      <c r="W2405" s="166">
        <f t="shared" si="11296"/>
        <v>0</v>
      </c>
      <c r="X2405" s="166">
        <f t="shared" ref="X2405:AH2405" si="11367">ROUND((W2212+X2212)/2,2)</f>
        <v>0</v>
      </c>
      <c r="Y2405" s="166">
        <f t="shared" si="11367"/>
        <v>0</v>
      </c>
      <c r="Z2405" s="166">
        <f t="shared" si="11367"/>
        <v>0</v>
      </c>
      <c r="AA2405" s="166">
        <f t="shared" si="11367"/>
        <v>0</v>
      </c>
      <c r="AB2405" s="166">
        <f t="shared" si="11367"/>
        <v>0</v>
      </c>
      <c r="AC2405" s="166">
        <f t="shared" si="11367"/>
        <v>0</v>
      </c>
      <c r="AD2405" s="166">
        <f t="shared" si="11367"/>
        <v>0</v>
      </c>
      <c r="AE2405" s="166">
        <f t="shared" si="11367"/>
        <v>0</v>
      </c>
      <c r="AF2405" s="166">
        <f t="shared" si="11367"/>
        <v>0</v>
      </c>
      <c r="AG2405" s="166">
        <f t="shared" si="11367"/>
        <v>0</v>
      </c>
      <c r="AH2405" s="166">
        <f t="shared" si="11367"/>
        <v>0</v>
      </c>
      <c r="AI2405" s="198">
        <f t="shared" si="11209"/>
        <v>0</v>
      </c>
      <c r="AJ2405" s="166">
        <f t="shared" si="11253"/>
        <v>0</v>
      </c>
      <c r="AK2405" s="166">
        <f t="shared" si="11254"/>
        <v>0</v>
      </c>
      <c r="AL2405" s="166">
        <f t="shared" ref="AL2405:AU2405" si="11368">ROUND((AK2212+AL2212)/2,2)</f>
        <v>0</v>
      </c>
      <c r="AM2405" s="166">
        <f t="shared" si="11368"/>
        <v>0</v>
      </c>
      <c r="AN2405" s="166">
        <f t="shared" si="11368"/>
        <v>0</v>
      </c>
      <c r="AO2405" s="166">
        <f t="shared" si="11368"/>
        <v>0</v>
      </c>
      <c r="AP2405" s="166">
        <f t="shared" si="11368"/>
        <v>0</v>
      </c>
      <c r="AQ2405" s="166">
        <f t="shared" si="11368"/>
        <v>0</v>
      </c>
      <c r="AR2405" s="166">
        <f t="shared" si="11368"/>
        <v>0</v>
      </c>
      <c r="AS2405" s="166">
        <f t="shared" si="11368"/>
        <v>0</v>
      </c>
      <c r="AT2405" s="166">
        <f t="shared" si="11368"/>
        <v>0</v>
      </c>
      <c r="AU2405" s="166">
        <f t="shared" si="11368"/>
        <v>0</v>
      </c>
      <c r="AV2405" s="198">
        <f t="shared" si="11211"/>
        <v>0</v>
      </c>
      <c r="AW2405" s="166">
        <f t="shared" si="11348"/>
        <v>0</v>
      </c>
      <c r="AX2405" s="166">
        <f t="shared" ref="AX2405:BH2405" si="11369">ROUND((AW2212+AX2212)/2,2)</f>
        <v>0</v>
      </c>
      <c r="AY2405" s="166">
        <f t="shared" si="11369"/>
        <v>0</v>
      </c>
      <c r="AZ2405" s="166">
        <f t="shared" si="11369"/>
        <v>0</v>
      </c>
      <c r="BA2405" s="166">
        <f t="shared" si="11369"/>
        <v>0</v>
      </c>
      <c r="BB2405" s="166">
        <f t="shared" si="11369"/>
        <v>0</v>
      </c>
      <c r="BC2405" s="166">
        <f t="shared" si="11369"/>
        <v>0</v>
      </c>
      <c r="BD2405" s="166">
        <f t="shared" si="11369"/>
        <v>0</v>
      </c>
      <c r="BE2405" s="166">
        <f t="shared" si="11369"/>
        <v>0</v>
      </c>
      <c r="BF2405" s="166">
        <f t="shared" si="11369"/>
        <v>0</v>
      </c>
      <c r="BG2405" s="166">
        <f t="shared" si="11369"/>
        <v>0</v>
      </c>
      <c r="BH2405" s="166">
        <f t="shared" si="11369"/>
        <v>0</v>
      </c>
      <c r="BI2405" s="198">
        <f t="shared" si="11075"/>
        <v>0</v>
      </c>
    </row>
    <row r="2406" spans="1:61" ht="15.75" hidden="1" outlineLevel="1" x14ac:dyDescent="0.25">
      <c r="A2406" s="2">
        <f t="shared" si="11332"/>
        <v>103</v>
      </c>
      <c r="B2406" s="86">
        <f t="shared" si="11332"/>
        <v>0</v>
      </c>
      <c r="C2406" s="86">
        <f t="shared" si="11332"/>
        <v>0</v>
      </c>
      <c r="D2406" s="2">
        <f t="shared" si="11332"/>
        <v>0</v>
      </c>
      <c r="E2406" s="141">
        <f t="shared" si="11332"/>
        <v>0</v>
      </c>
      <c r="I2406" s="178">
        <v>0</v>
      </c>
      <c r="J2406" s="166">
        <f t="shared" si="11294"/>
        <v>0</v>
      </c>
      <c r="K2406" s="166">
        <f t="shared" ref="K2406:U2406" si="11370">ROUND((J2213+K2213)/2,2)</f>
        <v>0</v>
      </c>
      <c r="L2406" s="166">
        <f t="shared" si="11370"/>
        <v>0</v>
      </c>
      <c r="M2406" s="166">
        <f t="shared" si="11370"/>
        <v>0</v>
      </c>
      <c r="N2406" s="166">
        <f t="shared" si="11370"/>
        <v>0</v>
      </c>
      <c r="O2406" s="166">
        <f t="shared" si="11370"/>
        <v>0</v>
      </c>
      <c r="P2406" s="166">
        <f t="shared" si="11370"/>
        <v>0</v>
      </c>
      <c r="Q2406" s="166">
        <f t="shared" si="11370"/>
        <v>0</v>
      </c>
      <c r="R2406" s="166">
        <f t="shared" si="11370"/>
        <v>0</v>
      </c>
      <c r="S2406" s="166">
        <f t="shared" si="11370"/>
        <v>0</v>
      </c>
      <c r="T2406" s="166">
        <f t="shared" si="11370"/>
        <v>0</v>
      </c>
      <c r="U2406" s="166">
        <f t="shared" si="11370"/>
        <v>0</v>
      </c>
      <c r="V2406" s="198">
        <f t="shared" si="11207"/>
        <v>0</v>
      </c>
      <c r="W2406" s="166">
        <f t="shared" si="11296"/>
        <v>0</v>
      </c>
      <c r="X2406" s="166">
        <f t="shared" ref="X2406:AH2406" si="11371">ROUND((W2213+X2213)/2,2)</f>
        <v>0</v>
      </c>
      <c r="Y2406" s="166">
        <f t="shared" si="11371"/>
        <v>0</v>
      </c>
      <c r="Z2406" s="166">
        <f t="shared" si="11371"/>
        <v>0</v>
      </c>
      <c r="AA2406" s="166">
        <f t="shared" si="11371"/>
        <v>0</v>
      </c>
      <c r="AB2406" s="166">
        <f t="shared" si="11371"/>
        <v>0</v>
      </c>
      <c r="AC2406" s="166">
        <f t="shared" si="11371"/>
        <v>0</v>
      </c>
      <c r="AD2406" s="166">
        <f t="shared" si="11371"/>
        <v>0</v>
      </c>
      <c r="AE2406" s="166">
        <f t="shared" si="11371"/>
        <v>0</v>
      </c>
      <c r="AF2406" s="166">
        <f t="shared" si="11371"/>
        <v>0</v>
      </c>
      <c r="AG2406" s="166">
        <f t="shared" si="11371"/>
        <v>0</v>
      </c>
      <c r="AH2406" s="166">
        <f t="shared" si="11371"/>
        <v>0</v>
      </c>
      <c r="AI2406" s="198">
        <f t="shared" si="11209"/>
        <v>0</v>
      </c>
      <c r="AJ2406" s="166">
        <f t="shared" si="11253"/>
        <v>0</v>
      </c>
      <c r="AK2406" s="166">
        <f t="shared" si="11254"/>
        <v>0</v>
      </c>
      <c r="AL2406" s="166">
        <f t="shared" ref="AL2406:AU2406" si="11372">ROUND((AK2213+AL2213)/2,2)</f>
        <v>0</v>
      </c>
      <c r="AM2406" s="166">
        <f t="shared" si="11372"/>
        <v>0</v>
      </c>
      <c r="AN2406" s="166">
        <f t="shared" si="11372"/>
        <v>0</v>
      </c>
      <c r="AO2406" s="166">
        <f t="shared" si="11372"/>
        <v>0</v>
      </c>
      <c r="AP2406" s="166">
        <f t="shared" si="11372"/>
        <v>0</v>
      </c>
      <c r="AQ2406" s="166">
        <f t="shared" si="11372"/>
        <v>0</v>
      </c>
      <c r="AR2406" s="166">
        <f t="shared" si="11372"/>
        <v>0</v>
      </c>
      <c r="AS2406" s="166">
        <f t="shared" si="11372"/>
        <v>0</v>
      </c>
      <c r="AT2406" s="166">
        <f t="shared" si="11372"/>
        <v>0</v>
      </c>
      <c r="AU2406" s="166">
        <f t="shared" si="11372"/>
        <v>0</v>
      </c>
      <c r="AV2406" s="198">
        <f t="shared" si="11211"/>
        <v>0</v>
      </c>
      <c r="AW2406" s="166">
        <f t="shared" si="11348"/>
        <v>0</v>
      </c>
      <c r="AX2406" s="166">
        <f t="shared" ref="AX2406:BH2406" si="11373">ROUND((AW2213+AX2213)/2,2)</f>
        <v>0</v>
      </c>
      <c r="AY2406" s="166">
        <f t="shared" si="11373"/>
        <v>0</v>
      </c>
      <c r="AZ2406" s="166">
        <f t="shared" si="11373"/>
        <v>0</v>
      </c>
      <c r="BA2406" s="166">
        <f t="shared" si="11373"/>
        <v>0</v>
      </c>
      <c r="BB2406" s="166">
        <f t="shared" si="11373"/>
        <v>0</v>
      </c>
      <c r="BC2406" s="166">
        <f t="shared" si="11373"/>
        <v>0</v>
      </c>
      <c r="BD2406" s="166">
        <f t="shared" si="11373"/>
        <v>0</v>
      </c>
      <c r="BE2406" s="166">
        <f t="shared" si="11373"/>
        <v>0</v>
      </c>
      <c r="BF2406" s="166">
        <f t="shared" si="11373"/>
        <v>0</v>
      </c>
      <c r="BG2406" s="166">
        <f t="shared" si="11373"/>
        <v>0</v>
      </c>
      <c r="BH2406" s="166">
        <f t="shared" si="11373"/>
        <v>0</v>
      </c>
      <c r="BI2406" s="198">
        <f t="shared" si="11075"/>
        <v>0</v>
      </c>
    </row>
    <row r="2407" spans="1:61" ht="15.75" hidden="1" outlineLevel="1" x14ac:dyDescent="0.25">
      <c r="A2407" s="2">
        <f t="shared" ref="A2407:E2416" si="11374">A2214</f>
        <v>104</v>
      </c>
      <c r="B2407" s="86">
        <f t="shared" si="11374"/>
        <v>0</v>
      </c>
      <c r="C2407" s="86">
        <f t="shared" si="11374"/>
        <v>0</v>
      </c>
      <c r="D2407" s="2">
        <f t="shared" si="11374"/>
        <v>0</v>
      </c>
      <c r="E2407" s="141">
        <f t="shared" si="11374"/>
        <v>0</v>
      </c>
      <c r="I2407" s="178">
        <v>0</v>
      </c>
      <c r="J2407" s="166">
        <f t="shared" si="11294"/>
        <v>0</v>
      </c>
      <c r="K2407" s="166">
        <f t="shared" ref="K2407:U2407" si="11375">ROUND((J2214+K2214)/2,2)</f>
        <v>0</v>
      </c>
      <c r="L2407" s="166">
        <f t="shared" si="11375"/>
        <v>0</v>
      </c>
      <c r="M2407" s="166">
        <f t="shared" si="11375"/>
        <v>0</v>
      </c>
      <c r="N2407" s="166">
        <f t="shared" si="11375"/>
        <v>0</v>
      </c>
      <c r="O2407" s="166">
        <f t="shared" si="11375"/>
        <v>0</v>
      </c>
      <c r="P2407" s="166">
        <f t="shared" si="11375"/>
        <v>0</v>
      </c>
      <c r="Q2407" s="166">
        <f t="shared" si="11375"/>
        <v>0</v>
      </c>
      <c r="R2407" s="166">
        <f t="shared" si="11375"/>
        <v>0</v>
      </c>
      <c r="S2407" s="166">
        <f t="shared" si="11375"/>
        <v>0</v>
      </c>
      <c r="T2407" s="166">
        <f t="shared" si="11375"/>
        <v>0</v>
      </c>
      <c r="U2407" s="166">
        <f t="shared" si="11375"/>
        <v>0</v>
      </c>
      <c r="V2407" s="198">
        <f t="shared" si="11207"/>
        <v>0</v>
      </c>
      <c r="W2407" s="166">
        <f t="shared" si="11296"/>
        <v>0</v>
      </c>
      <c r="X2407" s="166">
        <f t="shared" ref="X2407:AH2407" si="11376">ROUND((W2214+X2214)/2,2)</f>
        <v>0</v>
      </c>
      <c r="Y2407" s="166">
        <f t="shared" si="11376"/>
        <v>0</v>
      </c>
      <c r="Z2407" s="166">
        <f t="shared" si="11376"/>
        <v>0</v>
      </c>
      <c r="AA2407" s="166">
        <f t="shared" si="11376"/>
        <v>0</v>
      </c>
      <c r="AB2407" s="166">
        <f t="shared" si="11376"/>
        <v>0</v>
      </c>
      <c r="AC2407" s="166">
        <f t="shared" si="11376"/>
        <v>0</v>
      </c>
      <c r="AD2407" s="166">
        <f t="shared" si="11376"/>
        <v>0</v>
      </c>
      <c r="AE2407" s="166">
        <f t="shared" si="11376"/>
        <v>0</v>
      </c>
      <c r="AF2407" s="166">
        <f t="shared" si="11376"/>
        <v>0</v>
      </c>
      <c r="AG2407" s="166">
        <f t="shared" si="11376"/>
        <v>0</v>
      </c>
      <c r="AH2407" s="166">
        <f t="shared" si="11376"/>
        <v>0</v>
      </c>
      <c r="AI2407" s="198">
        <f t="shared" si="11209"/>
        <v>0</v>
      </c>
      <c r="AJ2407" s="166">
        <f t="shared" si="11253"/>
        <v>0</v>
      </c>
      <c r="AK2407" s="166">
        <f t="shared" si="11254"/>
        <v>0</v>
      </c>
      <c r="AL2407" s="166">
        <f t="shared" ref="AL2407:AU2407" si="11377">ROUND((AK2214+AL2214)/2,2)</f>
        <v>0</v>
      </c>
      <c r="AM2407" s="166">
        <f t="shared" si="11377"/>
        <v>0</v>
      </c>
      <c r="AN2407" s="166">
        <f t="shared" si="11377"/>
        <v>0</v>
      </c>
      <c r="AO2407" s="166">
        <f t="shared" si="11377"/>
        <v>0</v>
      </c>
      <c r="AP2407" s="166">
        <f t="shared" si="11377"/>
        <v>0</v>
      </c>
      <c r="AQ2407" s="166">
        <f t="shared" si="11377"/>
        <v>0</v>
      </c>
      <c r="AR2407" s="166">
        <f t="shared" si="11377"/>
        <v>0</v>
      </c>
      <c r="AS2407" s="166">
        <f t="shared" si="11377"/>
        <v>0</v>
      </c>
      <c r="AT2407" s="166">
        <f t="shared" si="11377"/>
        <v>0</v>
      </c>
      <c r="AU2407" s="166">
        <f t="shared" si="11377"/>
        <v>0</v>
      </c>
      <c r="AV2407" s="198">
        <f t="shared" si="11211"/>
        <v>0</v>
      </c>
      <c r="AW2407" s="166">
        <f t="shared" si="11348"/>
        <v>0</v>
      </c>
      <c r="AX2407" s="166">
        <f t="shared" ref="AX2407:BH2407" si="11378">ROUND((AW2214+AX2214)/2,2)</f>
        <v>0</v>
      </c>
      <c r="AY2407" s="166">
        <f t="shared" si="11378"/>
        <v>0</v>
      </c>
      <c r="AZ2407" s="166">
        <f t="shared" si="11378"/>
        <v>0</v>
      </c>
      <c r="BA2407" s="166">
        <f t="shared" si="11378"/>
        <v>0</v>
      </c>
      <c r="BB2407" s="166">
        <f t="shared" si="11378"/>
        <v>0</v>
      </c>
      <c r="BC2407" s="166">
        <f t="shared" si="11378"/>
        <v>0</v>
      </c>
      <c r="BD2407" s="166">
        <f t="shared" si="11378"/>
        <v>0</v>
      </c>
      <c r="BE2407" s="166">
        <f t="shared" si="11378"/>
        <v>0</v>
      </c>
      <c r="BF2407" s="166">
        <f t="shared" si="11378"/>
        <v>0</v>
      </c>
      <c r="BG2407" s="166">
        <f t="shared" si="11378"/>
        <v>0</v>
      </c>
      <c r="BH2407" s="166">
        <f t="shared" si="11378"/>
        <v>0</v>
      </c>
      <c r="BI2407" s="198">
        <f t="shared" si="11075"/>
        <v>0</v>
      </c>
    </row>
    <row r="2408" spans="1:61" ht="15.75" hidden="1" outlineLevel="1" x14ac:dyDescent="0.25">
      <c r="A2408" s="2">
        <f t="shared" si="11374"/>
        <v>105</v>
      </c>
      <c r="B2408" s="86">
        <f t="shared" si="11374"/>
        <v>0</v>
      </c>
      <c r="C2408" s="86">
        <f t="shared" si="11374"/>
        <v>0</v>
      </c>
      <c r="D2408" s="2">
        <f t="shared" si="11374"/>
        <v>0</v>
      </c>
      <c r="E2408" s="141">
        <f t="shared" si="11374"/>
        <v>0</v>
      </c>
      <c r="I2408" s="178">
        <v>0</v>
      </c>
      <c r="J2408" s="166">
        <f t="shared" si="11294"/>
        <v>0</v>
      </c>
      <c r="K2408" s="166">
        <f t="shared" ref="K2408:U2408" si="11379">ROUND((J2215+K2215)/2,2)</f>
        <v>0</v>
      </c>
      <c r="L2408" s="166">
        <f t="shared" si="11379"/>
        <v>0</v>
      </c>
      <c r="M2408" s="166">
        <f t="shared" si="11379"/>
        <v>0</v>
      </c>
      <c r="N2408" s="166">
        <f t="shared" si="11379"/>
        <v>0</v>
      </c>
      <c r="O2408" s="166">
        <f t="shared" si="11379"/>
        <v>0</v>
      </c>
      <c r="P2408" s="166">
        <f t="shared" si="11379"/>
        <v>0</v>
      </c>
      <c r="Q2408" s="166">
        <f t="shared" si="11379"/>
        <v>0</v>
      </c>
      <c r="R2408" s="166">
        <f t="shared" si="11379"/>
        <v>0</v>
      </c>
      <c r="S2408" s="166">
        <f t="shared" si="11379"/>
        <v>0</v>
      </c>
      <c r="T2408" s="166">
        <f t="shared" si="11379"/>
        <v>0</v>
      </c>
      <c r="U2408" s="166">
        <f t="shared" si="11379"/>
        <v>0</v>
      </c>
      <c r="V2408" s="198">
        <f t="shared" si="11207"/>
        <v>0</v>
      </c>
      <c r="W2408" s="166">
        <f t="shared" si="11296"/>
        <v>0</v>
      </c>
      <c r="X2408" s="166">
        <f t="shared" ref="X2408:AH2408" si="11380">ROUND((W2215+X2215)/2,2)</f>
        <v>0</v>
      </c>
      <c r="Y2408" s="166">
        <f t="shared" si="11380"/>
        <v>0</v>
      </c>
      <c r="Z2408" s="166">
        <f t="shared" si="11380"/>
        <v>0</v>
      </c>
      <c r="AA2408" s="166">
        <f t="shared" si="11380"/>
        <v>0</v>
      </c>
      <c r="AB2408" s="166">
        <f t="shared" si="11380"/>
        <v>0</v>
      </c>
      <c r="AC2408" s="166">
        <f t="shared" si="11380"/>
        <v>0</v>
      </c>
      <c r="AD2408" s="166">
        <f t="shared" si="11380"/>
        <v>0</v>
      </c>
      <c r="AE2408" s="166">
        <f t="shared" si="11380"/>
        <v>0</v>
      </c>
      <c r="AF2408" s="166">
        <f t="shared" si="11380"/>
        <v>0</v>
      </c>
      <c r="AG2408" s="166">
        <f t="shared" si="11380"/>
        <v>0</v>
      </c>
      <c r="AH2408" s="166">
        <f t="shared" si="11380"/>
        <v>0</v>
      </c>
      <c r="AI2408" s="198">
        <f t="shared" si="11209"/>
        <v>0</v>
      </c>
      <c r="AJ2408" s="166">
        <f t="shared" si="11253"/>
        <v>0</v>
      </c>
      <c r="AK2408" s="166">
        <f t="shared" si="11254"/>
        <v>0</v>
      </c>
      <c r="AL2408" s="166">
        <f t="shared" ref="AL2408:AU2408" si="11381">ROUND((AK2215+AL2215)/2,2)</f>
        <v>0</v>
      </c>
      <c r="AM2408" s="166">
        <f t="shared" si="11381"/>
        <v>0</v>
      </c>
      <c r="AN2408" s="166">
        <f t="shared" si="11381"/>
        <v>0</v>
      </c>
      <c r="AO2408" s="166">
        <f t="shared" si="11381"/>
        <v>0</v>
      </c>
      <c r="AP2408" s="166">
        <f t="shared" si="11381"/>
        <v>0</v>
      </c>
      <c r="AQ2408" s="166">
        <f t="shared" si="11381"/>
        <v>0</v>
      </c>
      <c r="AR2408" s="166">
        <f t="shared" si="11381"/>
        <v>0</v>
      </c>
      <c r="AS2408" s="166">
        <f t="shared" si="11381"/>
        <v>0</v>
      </c>
      <c r="AT2408" s="166">
        <f t="shared" si="11381"/>
        <v>0</v>
      </c>
      <c r="AU2408" s="166">
        <f t="shared" si="11381"/>
        <v>0</v>
      </c>
      <c r="AV2408" s="198">
        <f t="shared" si="11211"/>
        <v>0</v>
      </c>
      <c r="AW2408" s="166">
        <f t="shared" si="11348"/>
        <v>0</v>
      </c>
      <c r="AX2408" s="166">
        <f t="shared" ref="AX2408:BH2408" si="11382">ROUND((AW2215+AX2215)/2,2)</f>
        <v>0</v>
      </c>
      <c r="AY2408" s="166">
        <f t="shared" si="11382"/>
        <v>0</v>
      </c>
      <c r="AZ2408" s="166">
        <f t="shared" si="11382"/>
        <v>0</v>
      </c>
      <c r="BA2408" s="166">
        <f t="shared" si="11382"/>
        <v>0</v>
      </c>
      <c r="BB2408" s="166">
        <f t="shared" si="11382"/>
        <v>0</v>
      </c>
      <c r="BC2408" s="166">
        <f t="shared" si="11382"/>
        <v>0</v>
      </c>
      <c r="BD2408" s="166">
        <f t="shared" si="11382"/>
        <v>0</v>
      </c>
      <c r="BE2408" s="166">
        <f t="shared" si="11382"/>
        <v>0</v>
      </c>
      <c r="BF2408" s="166">
        <f t="shared" si="11382"/>
        <v>0</v>
      </c>
      <c r="BG2408" s="166">
        <f t="shared" si="11382"/>
        <v>0</v>
      </c>
      <c r="BH2408" s="166">
        <f t="shared" si="11382"/>
        <v>0</v>
      </c>
      <c r="BI2408" s="198">
        <f t="shared" si="11075"/>
        <v>0</v>
      </c>
    </row>
    <row r="2409" spans="1:61" ht="15.75" hidden="1" outlineLevel="1" x14ac:dyDescent="0.25">
      <c r="A2409" s="2">
        <f t="shared" si="11374"/>
        <v>106</v>
      </c>
      <c r="B2409" s="86">
        <f t="shared" si="11374"/>
        <v>0</v>
      </c>
      <c r="C2409" s="86">
        <f t="shared" si="11374"/>
        <v>0</v>
      </c>
      <c r="D2409" s="2">
        <f t="shared" si="11374"/>
        <v>0</v>
      </c>
      <c r="E2409" s="141">
        <f t="shared" si="11374"/>
        <v>0</v>
      </c>
      <c r="I2409" s="178">
        <v>0</v>
      </c>
      <c r="J2409" s="166">
        <f t="shared" si="11294"/>
        <v>0</v>
      </c>
      <c r="K2409" s="166">
        <f t="shared" ref="K2409:U2409" si="11383">ROUND((J2216+K2216)/2,2)</f>
        <v>0</v>
      </c>
      <c r="L2409" s="166">
        <f t="shared" si="11383"/>
        <v>0</v>
      </c>
      <c r="M2409" s="166">
        <f t="shared" si="11383"/>
        <v>0</v>
      </c>
      <c r="N2409" s="166">
        <f t="shared" si="11383"/>
        <v>0</v>
      </c>
      <c r="O2409" s="166">
        <f t="shared" si="11383"/>
        <v>0</v>
      </c>
      <c r="P2409" s="166">
        <f t="shared" si="11383"/>
        <v>0</v>
      </c>
      <c r="Q2409" s="166">
        <f t="shared" si="11383"/>
        <v>0</v>
      </c>
      <c r="R2409" s="166">
        <f t="shared" si="11383"/>
        <v>0</v>
      </c>
      <c r="S2409" s="166">
        <f t="shared" si="11383"/>
        <v>0</v>
      </c>
      <c r="T2409" s="166">
        <f t="shared" si="11383"/>
        <v>0</v>
      </c>
      <c r="U2409" s="166">
        <f t="shared" si="11383"/>
        <v>0</v>
      </c>
      <c r="V2409" s="198">
        <f t="shared" si="11207"/>
        <v>0</v>
      </c>
      <c r="W2409" s="166">
        <f t="shared" si="11296"/>
        <v>0</v>
      </c>
      <c r="X2409" s="166">
        <f t="shared" ref="X2409:AH2409" si="11384">ROUND((W2216+X2216)/2,2)</f>
        <v>0</v>
      </c>
      <c r="Y2409" s="166">
        <f t="shared" si="11384"/>
        <v>0</v>
      </c>
      <c r="Z2409" s="166">
        <f t="shared" si="11384"/>
        <v>0</v>
      </c>
      <c r="AA2409" s="166">
        <f t="shared" si="11384"/>
        <v>0</v>
      </c>
      <c r="AB2409" s="166">
        <f t="shared" si="11384"/>
        <v>0</v>
      </c>
      <c r="AC2409" s="166">
        <f t="shared" si="11384"/>
        <v>0</v>
      </c>
      <c r="AD2409" s="166">
        <f t="shared" si="11384"/>
        <v>0</v>
      </c>
      <c r="AE2409" s="166">
        <f t="shared" si="11384"/>
        <v>0</v>
      </c>
      <c r="AF2409" s="166">
        <f t="shared" si="11384"/>
        <v>0</v>
      </c>
      <c r="AG2409" s="166">
        <f t="shared" si="11384"/>
        <v>0</v>
      </c>
      <c r="AH2409" s="166">
        <f t="shared" si="11384"/>
        <v>0</v>
      </c>
      <c r="AI2409" s="198">
        <f t="shared" si="11209"/>
        <v>0</v>
      </c>
      <c r="AJ2409" s="166">
        <f t="shared" si="11253"/>
        <v>0</v>
      </c>
      <c r="AK2409" s="166">
        <f t="shared" si="11254"/>
        <v>0</v>
      </c>
      <c r="AL2409" s="166">
        <f t="shared" ref="AL2409:AU2409" si="11385">ROUND((AK2216+AL2216)/2,2)</f>
        <v>0</v>
      </c>
      <c r="AM2409" s="166">
        <f t="shared" si="11385"/>
        <v>0</v>
      </c>
      <c r="AN2409" s="166">
        <f t="shared" si="11385"/>
        <v>0</v>
      </c>
      <c r="AO2409" s="166">
        <f t="shared" si="11385"/>
        <v>0</v>
      </c>
      <c r="AP2409" s="166">
        <f t="shared" si="11385"/>
        <v>0</v>
      </c>
      <c r="AQ2409" s="166">
        <f t="shared" si="11385"/>
        <v>0</v>
      </c>
      <c r="AR2409" s="166">
        <f t="shared" si="11385"/>
        <v>0</v>
      </c>
      <c r="AS2409" s="166">
        <f t="shared" si="11385"/>
        <v>0</v>
      </c>
      <c r="AT2409" s="166">
        <f t="shared" si="11385"/>
        <v>0</v>
      </c>
      <c r="AU2409" s="166">
        <f t="shared" si="11385"/>
        <v>0</v>
      </c>
      <c r="AV2409" s="198">
        <f t="shared" si="11211"/>
        <v>0</v>
      </c>
      <c r="AW2409" s="166">
        <f t="shared" si="11348"/>
        <v>0</v>
      </c>
      <c r="AX2409" s="166">
        <f t="shared" ref="AX2409:BH2409" si="11386">ROUND((AW2216+AX2216)/2,2)</f>
        <v>0</v>
      </c>
      <c r="AY2409" s="166">
        <f t="shared" si="11386"/>
        <v>0</v>
      </c>
      <c r="AZ2409" s="166">
        <f t="shared" si="11386"/>
        <v>0</v>
      </c>
      <c r="BA2409" s="166">
        <f t="shared" si="11386"/>
        <v>0</v>
      </c>
      <c r="BB2409" s="166">
        <f t="shared" si="11386"/>
        <v>0</v>
      </c>
      <c r="BC2409" s="166">
        <f t="shared" si="11386"/>
        <v>0</v>
      </c>
      <c r="BD2409" s="166">
        <f t="shared" si="11386"/>
        <v>0</v>
      </c>
      <c r="BE2409" s="166">
        <f t="shared" si="11386"/>
        <v>0</v>
      </c>
      <c r="BF2409" s="166">
        <f t="shared" si="11386"/>
        <v>0</v>
      </c>
      <c r="BG2409" s="166">
        <f t="shared" si="11386"/>
        <v>0</v>
      </c>
      <c r="BH2409" s="166">
        <f t="shared" si="11386"/>
        <v>0</v>
      </c>
      <c r="BI2409" s="198">
        <f t="shared" si="11075"/>
        <v>0</v>
      </c>
    </row>
    <row r="2410" spans="1:61" ht="15.75" hidden="1" outlineLevel="1" x14ac:dyDescent="0.25">
      <c r="A2410" s="2">
        <f t="shared" si="11374"/>
        <v>107</v>
      </c>
      <c r="B2410" s="86">
        <f t="shared" si="11374"/>
        <v>0</v>
      </c>
      <c r="C2410" s="86">
        <f t="shared" si="11374"/>
        <v>0</v>
      </c>
      <c r="D2410" s="2">
        <f t="shared" si="11374"/>
        <v>0</v>
      </c>
      <c r="E2410" s="141">
        <f t="shared" si="11374"/>
        <v>0</v>
      </c>
      <c r="I2410" s="178">
        <v>0</v>
      </c>
      <c r="J2410" s="166">
        <f t="shared" si="11294"/>
        <v>0</v>
      </c>
      <c r="K2410" s="166">
        <f t="shared" ref="K2410:U2410" si="11387">ROUND((J2217+K2217)/2,2)</f>
        <v>0</v>
      </c>
      <c r="L2410" s="166">
        <f t="shared" si="11387"/>
        <v>0</v>
      </c>
      <c r="M2410" s="166">
        <f t="shared" si="11387"/>
        <v>0</v>
      </c>
      <c r="N2410" s="166">
        <f t="shared" si="11387"/>
        <v>0</v>
      </c>
      <c r="O2410" s="166">
        <f t="shared" si="11387"/>
        <v>0</v>
      </c>
      <c r="P2410" s="166">
        <f t="shared" si="11387"/>
        <v>0</v>
      </c>
      <c r="Q2410" s="166">
        <f t="shared" si="11387"/>
        <v>0</v>
      </c>
      <c r="R2410" s="166">
        <f t="shared" si="11387"/>
        <v>0</v>
      </c>
      <c r="S2410" s="166">
        <f t="shared" si="11387"/>
        <v>0</v>
      </c>
      <c r="T2410" s="166">
        <f t="shared" si="11387"/>
        <v>0</v>
      </c>
      <c r="U2410" s="166">
        <f t="shared" si="11387"/>
        <v>0</v>
      </c>
      <c r="V2410" s="198">
        <f t="shared" si="11207"/>
        <v>0</v>
      </c>
      <c r="W2410" s="166">
        <f t="shared" si="11296"/>
        <v>0</v>
      </c>
      <c r="X2410" s="166">
        <f t="shared" ref="X2410:AH2410" si="11388">ROUND((W2217+X2217)/2,2)</f>
        <v>0</v>
      </c>
      <c r="Y2410" s="166">
        <f t="shared" si="11388"/>
        <v>0</v>
      </c>
      <c r="Z2410" s="166">
        <f t="shared" si="11388"/>
        <v>0</v>
      </c>
      <c r="AA2410" s="166">
        <f t="shared" si="11388"/>
        <v>0</v>
      </c>
      <c r="AB2410" s="166">
        <f t="shared" si="11388"/>
        <v>0</v>
      </c>
      <c r="AC2410" s="166">
        <f t="shared" si="11388"/>
        <v>0</v>
      </c>
      <c r="AD2410" s="166">
        <f t="shared" si="11388"/>
        <v>0</v>
      </c>
      <c r="AE2410" s="166">
        <f t="shared" si="11388"/>
        <v>0</v>
      </c>
      <c r="AF2410" s="166">
        <f t="shared" si="11388"/>
        <v>0</v>
      </c>
      <c r="AG2410" s="166">
        <f t="shared" si="11388"/>
        <v>0</v>
      </c>
      <c r="AH2410" s="166">
        <f t="shared" si="11388"/>
        <v>0</v>
      </c>
      <c r="AI2410" s="198">
        <f t="shared" si="11209"/>
        <v>0</v>
      </c>
      <c r="AJ2410" s="166">
        <f t="shared" si="11253"/>
        <v>0</v>
      </c>
      <c r="AK2410" s="166">
        <f t="shared" si="11254"/>
        <v>0</v>
      </c>
      <c r="AL2410" s="166">
        <f t="shared" ref="AL2410:AU2410" si="11389">ROUND((AK2217+AL2217)/2,2)</f>
        <v>0</v>
      </c>
      <c r="AM2410" s="166">
        <f t="shared" si="11389"/>
        <v>0</v>
      </c>
      <c r="AN2410" s="166">
        <f t="shared" si="11389"/>
        <v>0</v>
      </c>
      <c r="AO2410" s="166">
        <f t="shared" si="11389"/>
        <v>0</v>
      </c>
      <c r="AP2410" s="166">
        <f t="shared" si="11389"/>
        <v>0</v>
      </c>
      <c r="AQ2410" s="166">
        <f t="shared" si="11389"/>
        <v>0</v>
      </c>
      <c r="AR2410" s="166">
        <f t="shared" si="11389"/>
        <v>0</v>
      </c>
      <c r="AS2410" s="166">
        <f t="shared" si="11389"/>
        <v>0</v>
      </c>
      <c r="AT2410" s="166">
        <f t="shared" si="11389"/>
        <v>0</v>
      </c>
      <c r="AU2410" s="166">
        <f t="shared" si="11389"/>
        <v>0</v>
      </c>
      <c r="AV2410" s="198">
        <f t="shared" si="11211"/>
        <v>0</v>
      </c>
      <c r="AW2410" s="166">
        <f t="shared" si="11348"/>
        <v>0</v>
      </c>
      <c r="AX2410" s="166">
        <f t="shared" ref="AX2410:BH2410" si="11390">ROUND((AW2217+AX2217)/2,2)</f>
        <v>0</v>
      </c>
      <c r="AY2410" s="166">
        <f t="shared" si="11390"/>
        <v>0</v>
      </c>
      <c r="AZ2410" s="166">
        <f t="shared" si="11390"/>
        <v>0</v>
      </c>
      <c r="BA2410" s="166">
        <f t="shared" si="11390"/>
        <v>0</v>
      </c>
      <c r="BB2410" s="166">
        <f t="shared" si="11390"/>
        <v>0</v>
      </c>
      <c r="BC2410" s="166">
        <f t="shared" si="11390"/>
        <v>0</v>
      </c>
      <c r="BD2410" s="166">
        <f t="shared" si="11390"/>
        <v>0</v>
      </c>
      <c r="BE2410" s="166">
        <f t="shared" si="11390"/>
        <v>0</v>
      </c>
      <c r="BF2410" s="166">
        <f t="shared" si="11390"/>
        <v>0</v>
      </c>
      <c r="BG2410" s="166">
        <f t="shared" si="11390"/>
        <v>0</v>
      </c>
      <c r="BH2410" s="166">
        <f t="shared" si="11390"/>
        <v>0</v>
      </c>
      <c r="BI2410" s="198">
        <f t="shared" si="11075"/>
        <v>0</v>
      </c>
    </row>
    <row r="2411" spans="1:61" ht="15.75" hidden="1" outlineLevel="1" x14ac:dyDescent="0.25">
      <c r="A2411" s="2">
        <f t="shared" si="11374"/>
        <v>108</v>
      </c>
      <c r="B2411" s="86">
        <f t="shared" si="11374"/>
        <v>0</v>
      </c>
      <c r="C2411" s="86">
        <f t="shared" si="11374"/>
        <v>0</v>
      </c>
      <c r="D2411" s="2">
        <f t="shared" si="11374"/>
        <v>0</v>
      </c>
      <c r="E2411" s="141">
        <f t="shared" si="11374"/>
        <v>0</v>
      </c>
      <c r="I2411" s="178">
        <v>0</v>
      </c>
      <c r="J2411" s="166">
        <f t="shared" si="11294"/>
        <v>0</v>
      </c>
      <c r="K2411" s="166">
        <f t="shared" ref="K2411:U2411" si="11391">ROUND((J2218+K2218)/2,2)</f>
        <v>0</v>
      </c>
      <c r="L2411" s="166">
        <f t="shared" si="11391"/>
        <v>0</v>
      </c>
      <c r="M2411" s="166">
        <f t="shared" si="11391"/>
        <v>0</v>
      </c>
      <c r="N2411" s="166">
        <f t="shared" si="11391"/>
        <v>0</v>
      </c>
      <c r="O2411" s="166">
        <f t="shared" si="11391"/>
        <v>0</v>
      </c>
      <c r="P2411" s="166">
        <f t="shared" si="11391"/>
        <v>0</v>
      </c>
      <c r="Q2411" s="166">
        <f t="shared" si="11391"/>
        <v>0</v>
      </c>
      <c r="R2411" s="166">
        <f t="shared" si="11391"/>
        <v>0</v>
      </c>
      <c r="S2411" s="166">
        <f t="shared" si="11391"/>
        <v>0</v>
      </c>
      <c r="T2411" s="166">
        <f t="shared" si="11391"/>
        <v>0</v>
      </c>
      <c r="U2411" s="166">
        <f t="shared" si="11391"/>
        <v>0</v>
      </c>
      <c r="V2411" s="198">
        <f t="shared" si="11207"/>
        <v>0</v>
      </c>
      <c r="W2411" s="166">
        <f t="shared" si="11296"/>
        <v>0</v>
      </c>
      <c r="X2411" s="166">
        <f t="shared" ref="X2411:AH2411" si="11392">ROUND((W2218+X2218)/2,2)</f>
        <v>0</v>
      </c>
      <c r="Y2411" s="166">
        <f t="shared" si="11392"/>
        <v>0</v>
      </c>
      <c r="Z2411" s="166">
        <f t="shared" si="11392"/>
        <v>0</v>
      </c>
      <c r="AA2411" s="166">
        <f t="shared" si="11392"/>
        <v>0</v>
      </c>
      <c r="AB2411" s="166">
        <f t="shared" si="11392"/>
        <v>0</v>
      </c>
      <c r="AC2411" s="166">
        <f t="shared" si="11392"/>
        <v>0</v>
      </c>
      <c r="AD2411" s="166">
        <f t="shared" si="11392"/>
        <v>0</v>
      </c>
      <c r="AE2411" s="166">
        <f t="shared" si="11392"/>
        <v>0</v>
      </c>
      <c r="AF2411" s="166">
        <f t="shared" si="11392"/>
        <v>0</v>
      </c>
      <c r="AG2411" s="166">
        <f t="shared" si="11392"/>
        <v>0</v>
      </c>
      <c r="AH2411" s="166">
        <f t="shared" si="11392"/>
        <v>0</v>
      </c>
      <c r="AI2411" s="198">
        <f t="shared" si="11209"/>
        <v>0</v>
      </c>
      <c r="AJ2411" s="166">
        <f t="shared" si="11253"/>
        <v>0</v>
      </c>
      <c r="AK2411" s="166">
        <f t="shared" si="11254"/>
        <v>0</v>
      </c>
      <c r="AL2411" s="166">
        <f t="shared" ref="AL2411:AU2411" si="11393">ROUND((AK2218+AL2218)/2,2)</f>
        <v>0</v>
      </c>
      <c r="AM2411" s="166">
        <f t="shared" si="11393"/>
        <v>0</v>
      </c>
      <c r="AN2411" s="166">
        <f t="shared" si="11393"/>
        <v>0</v>
      </c>
      <c r="AO2411" s="166">
        <f t="shared" si="11393"/>
        <v>0</v>
      </c>
      <c r="AP2411" s="166">
        <f t="shared" si="11393"/>
        <v>0</v>
      </c>
      <c r="AQ2411" s="166">
        <f t="shared" si="11393"/>
        <v>0</v>
      </c>
      <c r="AR2411" s="166">
        <f t="shared" si="11393"/>
        <v>0</v>
      </c>
      <c r="AS2411" s="166">
        <f t="shared" si="11393"/>
        <v>0</v>
      </c>
      <c r="AT2411" s="166">
        <f t="shared" si="11393"/>
        <v>0</v>
      </c>
      <c r="AU2411" s="166">
        <f t="shared" si="11393"/>
        <v>0</v>
      </c>
      <c r="AV2411" s="198">
        <f t="shared" si="11211"/>
        <v>0</v>
      </c>
      <c r="AW2411" s="166">
        <f t="shared" si="11348"/>
        <v>0</v>
      </c>
      <c r="AX2411" s="166">
        <f t="shared" ref="AX2411:BH2411" si="11394">ROUND((AW2218+AX2218)/2,2)</f>
        <v>0</v>
      </c>
      <c r="AY2411" s="166">
        <f t="shared" si="11394"/>
        <v>0</v>
      </c>
      <c r="AZ2411" s="166">
        <f t="shared" si="11394"/>
        <v>0</v>
      </c>
      <c r="BA2411" s="166">
        <f t="shared" si="11394"/>
        <v>0</v>
      </c>
      <c r="BB2411" s="166">
        <f t="shared" si="11394"/>
        <v>0</v>
      </c>
      <c r="BC2411" s="166">
        <f t="shared" si="11394"/>
        <v>0</v>
      </c>
      <c r="BD2411" s="166">
        <f t="shared" si="11394"/>
        <v>0</v>
      </c>
      <c r="BE2411" s="166">
        <f t="shared" si="11394"/>
        <v>0</v>
      </c>
      <c r="BF2411" s="166">
        <f t="shared" si="11394"/>
        <v>0</v>
      </c>
      <c r="BG2411" s="166">
        <f t="shared" si="11394"/>
        <v>0</v>
      </c>
      <c r="BH2411" s="166">
        <f t="shared" si="11394"/>
        <v>0</v>
      </c>
      <c r="BI2411" s="198">
        <f t="shared" si="11075"/>
        <v>0</v>
      </c>
    </row>
    <row r="2412" spans="1:61" ht="15.75" hidden="1" outlineLevel="1" x14ac:dyDescent="0.25">
      <c r="A2412" s="2">
        <f t="shared" si="11374"/>
        <v>109</v>
      </c>
      <c r="B2412" s="86">
        <f t="shared" si="11374"/>
        <v>0</v>
      </c>
      <c r="C2412" s="86">
        <f t="shared" si="11374"/>
        <v>0</v>
      </c>
      <c r="D2412" s="2">
        <f t="shared" si="11374"/>
        <v>0</v>
      </c>
      <c r="E2412" s="141">
        <f t="shared" si="11374"/>
        <v>0</v>
      </c>
      <c r="I2412" s="178">
        <v>0</v>
      </c>
      <c r="J2412" s="166">
        <f t="shared" si="11294"/>
        <v>0</v>
      </c>
      <c r="K2412" s="166">
        <f t="shared" ref="K2412:U2412" si="11395">ROUND((J2219+K2219)/2,2)</f>
        <v>0</v>
      </c>
      <c r="L2412" s="166">
        <f t="shared" si="11395"/>
        <v>0</v>
      </c>
      <c r="M2412" s="166">
        <f t="shared" si="11395"/>
        <v>0</v>
      </c>
      <c r="N2412" s="166">
        <f t="shared" si="11395"/>
        <v>0</v>
      </c>
      <c r="O2412" s="166">
        <f t="shared" si="11395"/>
        <v>0</v>
      </c>
      <c r="P2412" s="166">
        <f t="shared" si="11395"/>
        <v>0</v>
      </c>
      <c r="Q2412" s="166">
        <f t="shared" si="11395"/>
        <v>0</v>
      </c>
      <c r="R2412" s="166">
        <f t="shared" si="11395"/>
        <v>0</v>
      </c>
      <c r="S2412" s="166">
        <f t="shared" si="11395"/>
        <v>0</v>
      </c>
      <c r="T2412" s="166">
        <f t="shared" si="11395"/>
        <v>0</v>
      </c>
      <c r="U2412" s="166">
        <f t="shared" si="11395"/>
        <v>0</v>
      </c>
      <c r="V2412" s="198">
        <f t="shared" si="11207"/>
        <v>0</v>
      </c>
      <c r="W2412" s="166">
        <f t="shared" si="11296"/>
        <v>0</v>
      </c>
      <c r="X2412" s="166">
        <f t="shared" ref="X2412:AH2412" si="11396">ROUND((W2219+X2219)/2,2)</f>
        <v>0</v>
      </c>
      <c r="Y2412" s="166">
        <f t="shared" si="11396"/>
        <v>0</v>
      </c>
      <c r="Z2412" s="166">
        <f t="shared" si="11396"/>
        <v>0</v>
      </c>
      <c r="AA2412" s="166">
        <f t="shared" si="11396"/>
        <v>0</v>
      </c>
      <c r="AB2412" s="166">
        <f t="shared" si="11396"/>
        <v>0</v>
      </c>
      <c r="AC2412" s="166">
        <f t="shared" si="11396"/>
        <v>0</v>
      </c>
      <c r="AD2412" s="166">
        <f t="shared" si="11396"/>
        <v>0</v>
      </c>
      <c r="AE2412" s="166">
        <f t="shared" si="11396"/>
        <v>0</v>
      </c>
      <c r="AF2412" s="166">
        <f t="shared" si="11396"/>
        <v>0</v>
      </c>
      <c r="AG2412" s="166">
        <f t="shared" si="11396"/>
        <v>0</v>
      </c>
      <c r="AH2412" s="166">
        <f t="shared" si="11396"/>
        <v>0</v>
      </c>
      <c r="AI2412" s="198">
        <f t="shared" si="11209"/>
        <v>0</v>
      </c>
      <c r="AJ2412" s="166">
        <f t="shared" si="11253"/>
        <v>0</v>
      </c>
      <c r="AK2412" s="166">
        <f t="shared" si="11254"/>
        <v>0</v>
      </c>
      <c r="AL2412" s="166">
        <f t="shared" ref="AL2412:AU2412" si="11397">ROUND((AK2219+AL2219)/2,2)</f>
        <v>0</v>
      </c>
      <c r="AM2412" s="166">
        <f t="shared" si="11397"/>
        <v>0</v>
      </c>
      <c r="AN2412" s="166">
        <f t="shared" si="11397"/>
        <v>0</v>
      </c>
      <c r="AO2412" s="166">
        <f t="shared" si="11397"/>
        <v>0</v>
      </c>
      <c r="AP2412" s="166">
        <f t="shared" si="11397"/>
        <v>0</v>
      </c>
      <c r="AQ2412" s="166">
        <f t="shared" si="11397"/>
        <v>0</v>
      </c>
      <c r="AR2412" s="166">
        <f t="shared" si="11397"/>
        <v>0</v>
      </c>
      <c r="AS2412" s="166">
        <f t="shared" si="11397"/>
        <v>0</v>
      </c>
      <c r="AT2412" s="166">
        <f t="shared" si="11397"/>
        <v>0</v>
      </c>
      <c r="AU2412" s="166">
        <f t="shared" si="11397"/>
        <v>0</v>
      </c>
      <c r="AV2412" s="198">
        <f t="shared" si="11211"/>
        <v>0</v>
      </c>
      <c r="AW2412" s="166">
        <f t="shared" si="11348"/>
        <v>0</v>
      </c>
      <c r="AX2412" s="166">
        <f t="shared" ref="AX2412:BH2412" si="11398">ROUND((AW2219+AX2219)/2,2)</f>
        <v>0</v>
      </c>
      <c r="AY2412" s="166">
        <f t="shared" si="11398"/>
        <v>0</v>
      </c>
      <c r="AZ2412" s="166">
        <f t="shared" si="11398"/>
        <v>0</v>
      </c>
      <c r="BA2412" s="166">
        <f t="shared" si="11398"/>
        <v>0</v>
      </c>
      <c r="BB2412" s="166">
        <f t="shared" si="11398"/>
        <v>0</v>
      </c>
      <c r="BC2412" s="166">
        <f t="shared" si="11398"/>
        <v>0</v>
      </c>
      <c r="BD2412" s="166">
        <f t="shared" si="11398"/>
        <v>0</v>
      </c>
      <c r="BE2412" s="166">
        <f t="shared" si="11398"/>
        <v>0</v>
      </c>
      <c r="BF2412" s="166">
        <f t="shared" si="11398"/>
        <v>0</v>
      </c>
      <c r="BG2412" s="166">
        <f t="shared" si="11398"/>
        <v>0</v>
      </c>
      <c r="BH2412" s="166">
        <f t="shared" si="11398"/>
        <v>0</v>
      </c>
      <c r="BI2412" s="198">
        <f t="shared" si="11075"/>
        <v>0</v>
      </c>
    </row>
    <row r="2413" spans="1:61" ht="15.75" hidden="1" outlineLevel="1" x14ac:dyDescent="0.25">
      <c r="A2413" s="2">
        <f t="shared" si="11374"/>
        <v>110</v>
      </c>
      <c r="B2413" s="86">
        <f t="shared" si="11374"/>
        <v>0</v>
      </c>
      <c r="C2413" s="86">
        <f t="shared" si="11374"/>
        <v>0</v>
      </c>
      <c r="D2413" s="2">
        <f t="shared" si="11374"/>
        <v>0</v>
      </c>
      <c r="E2413" s="141">
        <f t="shared" si="11374"/>
        <v>0</v>
      </c>
      <c r="I2413" s="178">
        <v>0</v>
      </c>
      <c r="J2413" s="166">
        <f t="shared" si="11294"/>
        <v>0</v>
      </c>
      <c r="K2413" s="166">
        <f t="shared" ref="K2413:U2413" si="11399">ROUND((J2220+K2220)/2,2)</f>
        <v>0</v>
      </c>
      <c r="L2413" s="166">
        <f t="shared" si="11399"/>
        <v>0</v>
      </c>
      <c r="M2413" s="166">
        <f t="shared" si="11399"/>
        <v>0</v>
      </c>
      <c r="N2413" s="166">
        <f t="shared" si="11399"/>
        <v>0</v>
      </c>
      <c r="O2413" s="166">
        <f t="shared" si="11399"/>
        <v>0</v>
      </c>
      <c r="P2413" s="166">
        <f t="shared" si="11399"/>
        <v>0</v>
      </c>
      <c r="Q2413" s="166">
        <f t="shared" si="11399"/>
        <v>0</v>
      </c>
      <c r="R2413" s="166">
        <f t="shared" si="11399"/>
        <v>0</v>
      </c>
      <c r="S2413" s="166">
        <f t="shared" si="11399"/>
        <v>0</v>
      </c>
      <c r="T2413" s="166">
        <f t="shared" si="11399"/>
        <v>0</v>
      </c>
      <c r="U2413" s="166">
        <f t="shared" si="11399"/>
        <v>0</v>
      </c>
      <c r="V2413" s="198">
        <f t="shared" si="11207"/>
        <v>0</v>
      </c>
      <c r="W2413" s="166">
        <f t="shared" si="11296"/>
        <v>0</v>
      </c>
      <c r="X2413" s="166">
        <f t="shared" ref="X2413:AH2413" si="11400">ROUND((W2220+X2220)/2,2)</f>
        <v>0</v>
      </c>
      <c r="Y2413" s="166">
        <f t="shared" si="11400"/>
        <v>0</v>
      </c>
      <c r="Z2413" s="166">
        <f t="shared" si="11400"/>
        <v>0</v>
      </c>
      <c r="AA2413" s="166">
        <f t="shared" si="11400"/>
        <v>0</v>
      </c>
      <c r="AB2413" s="166">
        <f t="shared" si="11400"/>
        <v>0</v>
      </c>
      <c r="AC2413" s="166">
        <f t="shared" si="11400"/>
        <v>0</v>
      </c>
      <c r="AD2413" s="166">
        <f t="shared" si="11400"/>
        <v>0</v>
      </c>
      <c r="AE2413" s="166">
        <f t="shared" si="11400"/>
        <v>0</v>
      </c>
      <c r="AF2413" s="166">
        <f t="shared" si="11400"/>
        <v>0</v>
      </c>
      <c r="AG2413" s="166">
        <f t="shared" si="11400"/>
        <v>0</v>
      </c>
      <c r="AH2413" s="166">
        <f t="shared" si="11400"/>
        <v>0</v>
      </c>
      <c r="AI2413" s="198">
        <f t="shared" si="11209"/>
        <v>0</v>
      </c>
      <c r="AJ2413" s="166">
        <f t="shared" si="11253"/>
        <v>0</v>
      </c>
      <c r="AK2413" s="166">
        <f t="shared" si="11254"/>
        <v>0</v>
      </c>
      <c r="AL2413" s="166">
        <f t="shared" ref="AL2413:AU2413" si="11401">ROUND((AK2220+AL2220)/2,2)</f>
        <v>0</v>
      </c>
      <c r="AM2413" s="166">
        <f t="shared" si="11401"/>
        <v>0</v>
      </c>
      <c r="AN2413" s="166">
        <f t="shared" si="11401"/>
        <v>0</v>
      </c>
      <c r="AO2413" s="166">
        <f t="shared" si="11401"/>
        <v>0</v>
      </c>
      <c r="AP2413" s="166">
        <f t="shared" si="11401"/>
        <v>0</v>
      </c>
      <c r="AQ2413" s="166">
        <f t="shared" si="11401"/>
        <v>0</v>
      </c>
      <c r="AR2413" s="166">
        <f t="shared" si="11401"/>
        <v>0</v>
      </c>
      <c r="AS2413" s="166">
        <f t="shared" si="11401"/>
        <v>0</v>
      </c>
      <c r="AT2413" s="166">
        <f t="shared" si="11401"/>
        <v>0</v>
      </c>
      <c r="AU2413" s="166">
        <f t="shared" si="11401"/>
        <v>0</v>
      </c>
      <c r="AV2413" s="198">
        <f t="shared" si="11211"/>
        <v>0</v>
      </c>
      <c r="AW2413" s="166">
        <f t="shared" si="11348"/>
        <v>0</v>
      </c>
      <c r="AX2413" s="166">
        <f t="shared" ref="AX2413:BH2413" si="11402">ROUND((AW2220+AX2220)/2,2)</f>
        <v>0</v>
      </c>
      <c r="AY2413" s="166">
        <f t="shared" si="11402"/>
        <v>0</v>
      </c>
      <c r="AZ2413" s="166">
        <f t="shared" si="11402"/>
        <v>0</v>
      </c>
      <c r="BA2413" s="166">
        <f t="shared" si="11402"/>
        <v>0</v>
      </c>
      <c r="BB2413" s="166">
        <f t="shared" si="11402"/>
        <v>0</v>
      </c>
      <c r="BC2413" s="166">
        <f t="shared" si="11402"/>
        <v>0</v>
      </c>
      <c r="BD2413" s="166">
        <f t="shared" si="11402"/>
        <v>0</v>
      </c>
      <c r="BE2413" s="166">
        <f t="shared" si="11402"/>
        <v>0</v>
      </c>
      <c r="BF2413" s="166">
        <f t="shared" si="11402"/>
        <v>0</v>
      </c>
      <c r="BG2413" s="166">
        <f t="shared" si="11402"/>
        <v>0</v>
      </c>
      <c r="BH2413" s="166">
        <f t="shared" si="11402"/>
        <v>0</v>
      </c>
      <c r="BI2413" s="198">
        <f t="shared" si="11075"/>
        <v>0</v>
      </c>
    </row>
    <row r="2414" spans="1:61" ht="15.75" hidden="1" outlineLevel="1" x14ac:dyDescent="0.25">
      <c r="A2414" s="2">
        <f t="shared" si="11374"/>
        <v>111</v>
      </c>
      <c r="B2414" s="86">
        <f t="shared" si="11374"/>
        <v>0</v>
      </c>
      <c r="C2414" s="86">
        <f t="shared" si="11374"/>
        <v>0</v>
      </c>
      <c r="D2414" s="2">
        <f t="shared" si="11374"/>
        <v>0</v>
      </c>
      <c r="E2414" s="141">
        <f t="shared" si="11374"/>
        <v>0</v>
      </c>
      <c r="I2414" s="178">
        <v>0</v>
      </c>
      <c r="J2414" s="166">
        <f t="shared" si="11294"/>
        <v>0</v>
      </c>
      <c r="K2414" s="166">
        <f t="shared" ref="K2414:U2414" si="11403">ROUND((J2221+K2221)/2,2)</f>
        <v>0</v>
      </c>
      <c r="L2414" s="166">
        <f t="shared" si="11403"/>
        <v>0</v>
      </c>
      <c r="M2414" s="166">
        <f t="shared" si="11403"/>
        <v>0</v>
      </c>
      <c r="N2414" s="166">
        <f t="shared" si="11403"/>
        <v>0</v>
      </c>
      <c r="O2414" s="166">
        <f t="shared" si="11403"/>
        <v>0</v>
      </c>
      <c r="P2414" s="166">
        <f t="shared" si="11403"/>
        <v>0</v>
      </c>
      <c r="Q2414" s="166">
        <f t="shared" si="11403"/>
        <v>0</v>
      </c>
      <c r="R2414" s="166">
        <f t="shared" si="11403"/>
        <v>0</v>
      </c>
      <c r="S2414" s="166">
        <f t="shared" si="11403"/>
        <v>0</v>
      </c>
      <c r="T2414" s="166">
        <f t="shared" si="11403"/>
        <v>0</v>
      </c>
      <c r="U2414" s="166">
        <f t="shared" si="11403"/>
        <v>0</v>
      </c>
      <c r="V2414" s="198">
        <f t="shared" si="11207"/>
        <v>0</v>
      </c>
      <c r="W2414" s="166">
        <f t="shared" si="11296"/>
        <v>0</v>
      </c>
      <c r="X2414" s="166">
        <f t="shared" ref="X2414:AH2414" si="11404">ROUND((W2221+X2221)/2,2)</f>
        <v>0</v>
      </c>
      <c r="Y2414" s="166">
        <f t="shared" si="11404"/>
        <v>0</v>
      </c>
      <c r="Z2414" s="166">
        <f t="shared" si="11404"/>
        <v>0</v>
      </c>
      <c r="AA2414" s="166">
        <f t="shared" si="11404"/>
        <v>0</v>
      </c>
      <c r="AB2414" s="166">
        <f t="shared" si="11404"/>
        <v>0</v>
      </c>
      <c r="AC2414" s="166">
        <f t="shared" si="11404"/>
        <v>0</v>
      </c>
      <c r="AD2414" s="166">
        <f t="shared" si="11404"/>
        <v>0</v>
      </c>
      <c r="AE2414" s="166">
        <f t="shared" si="11404"/>
        <v>0</v>
      </c>
      <c r="AF2414" s="166">
        <f t="shared" si="11404"/>
        <v>0</v>
      </c>
      <c r="AG2414" s="166">
        <f t="shared" si="11404"/>
        <v>0</v>
      </c>
      <c r="AH2414" s="166">
        <f t="shared" si="11404"/>
        <v>0</v>
      </c>
      <c r="AI2414" s="198">
        <f t="shared" si="11209"/>
        <v>0</v>
      </c>
      <c r="AJ2414" s="166">
        <f t="shared" si="11253"/>
        <v>0</v>
      </c>
      <c r="AK2414" s="166">
        <f t="shared" si="11254"/>
        <v>0</v>
      </c>
      <c r="AL2414" s="166">
        <f t="shared" ref="AL2414:AU2414" si="11405">ROUND((AK2221+AL2221)/2,2)</f>
        <v>0</v>
      </c>
      <c r="AM2414" s="166">
        <f t="shared" si="11405"/>
        <v>0</v>
      </c>
      <c r="AN2414" s="166">
        <f t="shared" si="11405"/>
        <v>0</v>
      </c>
      <c r="AO2414" s="166">
        <f t="shared" si="11405"/>
        <v>0</v>
      </c>
      <c r="AP2414" s="166">
        <f t="shared" si="11405"/>
        <v>0</v>
      </c>
      <c r="AQ2414" s="166">
        <f t="shared" si="11405"/>
        <v>0</v>
      </c>
      <c r="AR2414" s="166">
        <f t="shared" si="11405"/>
        <v>0</v>
      </c>
      <c r="AS2414" s="166">
        <f t="shared" si="11405"/>
        <v>0</v>
      </c>
      <c r="AT2414" s="166">
        <f t="shared" si="11405"/>
        <v>0</v>
      </c>
      <c r="AU2414" s="166">
        <f t="shared" si="11405"/>
        <v>0</v>
      </c>
      <c r="AV2414" s="198">
        <f t="shared" si="11211"/>
        <v>0</v>
      </c>
      <c r="AW2414" s="166">
        <f t="shared" si="11348"/>
        <v>0</v>
      </c>
      <c r="AX2414" s="166">
        <f t="shared" ref="AX2414:BH2414" si="11406">ROUND((AW2221+AX2221)/2,2)</f>
        <v>0</v>
      </c>
      <c r="AY2414" s="166">
        <f t="shared" si="11406"/>
        <v>0</v>
      </c>
      <c r="AZ2414" s="166">
        <f t="shared" si="11406"/>
        <v>0</v>
      </c>
      <c r="BA2414" s="166">
        <f t="shared" si="11406"/>
        <v>0</v>
      </c>
      <c r="BB2414" s="166">
        <f t="shared" si="11406"/>
        <v>0</v>
      </c>
      <c r="BC2414" s="166">
        <f t="shared" si="11406"/>
        <v>0</v>
      </c>
      <c r="BD2414" s="166">
        <f t="shared" si="11406"/>
        <v>0</v>
      </c>
      <c r="BE2414" s="166">
        <f t="shared" si="11406"/>
        <v>0</v>
      </c>
      <c r="BF2414" s="166">
        <f t="shared" si="11406"/>
        <v>0</v>
      </c>
      <c r="BG2414" s="166">
        <f t="shared" si="11406"/>
        <v>0</v>
      </c>
      <c r="BH2414" s="166">
        <f t="shared" si="11406"/>
        <v>0</v>
      </c>
      <c r="BI2414" s="198">
        <f t="shared" si="11075"/>
        <v>0</v>
      </c>
    </row>
    <row r="2415" spans="1:61" ht="15.75" hidden="1" outlineLevel="1" x14ac:dyDescent="0.25">
      <c r="A2415" s="2">
        <f t="shared" si="11374"/>
        <v>112</v>
      </c>
      <c r="B2415" s="86">
        <f t="shared" si="11374"/>
        <v>0</v>
      </c>
      <c r="C2415" s="86">
        <f t="shared" si="11374"/>
        <v>0</v>
      </c>
      <c r="D2415" s="2">
        <f t="shared" si="11374"/>
        <v>0</v>
      </c>
      <c r="E2415" s="141">
        <f t="shared" si="11374"/>
        <v>0</v>
      </c>
      <c r="I2415" s="178">
        <v>0</v>
      </c>
      <c r="J2415" s="166">
        <f t="shared" si="11294"/>
        <v>0</v>
      </c>
      <c r="K2415" s="166">
        <f t="shared" ref="K2415:U2415" si="11407">ROUND((J2222+K2222)/2,2)</f>
        <v>0</v>
      </c>
      <c r="L2415" s="166">
        <f t="shared" si="11407"/>
        <v>0</v>
      </c>
      <c r="M2415" s="166">
        <f t="shared" si="11407"/>
        <v>0</v>
      </c>
      <c r="N2415" s="166">
        <f t="shared" si="11407"/>
        <v>0</v>
      </c>
      <c r="O2415" s="166">
        <f t="shared" si="11407"/>
        <v>0</v>
      </c>
      <c r="P2415" s="166">
        <f t="shared" si="11407"/>
        <v>0</v>
      </c>
      <c r="Q2415" s="166">
        <f t="shared" si="11407"/>
        <v>0</v>
      </c>
      <c r="R2415" s="166">
        <f t="shared" si="11407"/>
        <v>0</v>
      </c>
      <c r="S2415" s="166">
        <f t="shared" si="11407"/>
        <v>0</v>
      </c>
      <c r="T2415" s="166">
        <f t="shared" si="11407"/>
        <v>0</v>
      </c>
      <c r="U2415" s="166">
        <f t="shared" si="11407"/>
        <v>0</v>
      </c>
      <c r="V2415" s="198">
        <f t="shared" si="11207"/>
        <v>0</v>
      </c>
      <c r="W2415" s="166">
        <f t="shared" si="11296"/>
        <v>0</v>
      </c>
      <c r="X2415" s="166">
        <f t="shared" ref="X2415:AH2415" si="11408">ROUND((W2222+X2222)/2,2)</f>
        <v>0</v>
      </c>
      <c r="Y2415" s="166">
        <f t="shared" si="11408"/>
        <v>0</v>
      </c>
      <c r="Z2415" s="166">
        <f t="shared" si="11408"/>
        <v>0</v>
      </c>
      <c r="AA2415" s="166">
        <f t="shared" si="11408"/>
        <v>0</v>
      </c>
      <c r="AB2415" s="166">
        <f t="shared" si="11408"/>
        <v>0</v>
      </c>
      <c r="AC2415" s="166">
        <f t="shared" si="11408"/>
        <v>0</v>
      </c>
      <c r="AD2415" s="166">
        <f t="shared" si="11408"/>
        <v>0</v>
      </c>
      <c r="AE2415" s="166">
        <f t="shared" si="11408"/>
        <v>0</v>
      </c>
      <c r="AF2415" s="166">
        <f t="shared" si="11408"/>
        <v>0</v>
      </c>
      <c r="AG2415" s="166">
        <f t="shared" si="11408"/>
        <v>0</v>
      </c>
      <c r="AH2415" s="166">
        <f t="shared" si="11408"/>
        <v>0</v>
      </c>
      <c r="AI2415" s="198">
        <f t="shared" si="11209"/>
        <v>0</v>
      </c>
      <c r="AJ2415" s="166">
        <f t="shared" si="11253"/>
        <v>0</v>
      </c>
      <c r="AK2415" s="166">
        <f t="shared" si="11254"/>
        <v>0</v>
      </c>
      <c r="AL2415" s="166">
        <f t="shared" ref="AL2415:AU2415" si="11409">ROUND((AK2222+AL2222)/2,2)</f>
        <v>0</v>
      </c>
      <c r="AM2415" s="166">
        <f t="shared" si="11409"/>
        <v>0</v>
      </c>
      <c r="AN2415" s="166">
        <f t="shared" si="11409"/>
        <v>0</v>
      </c>
      <c r="AO2415" s="166">
        <f t="shared" si="11409"/>
        <v>0</v>
      </c>
      <c r="AP2415" s="166">
        <f t="shared" si="11409"/>
        <v>0</v>
      </c>
      <c r="AQ2415" s="166">
        <f t="shared" si="11409"/>
        <v>0</v>
      </c>
      <c r="AR2415" s="166">
        <f t="shared" si="11409"/>
        <v>0</v>
      </c>
      <c r="AS2415" s="166">
        <f t="shared" si="11409"/>
        <v>0</v>
      </c>
      <c r="AT2415" s="166">
        <f t="shared" si="11409"/>
        <v>0</v>
      </c>
      <c r="AU2415" s="166">
        <f t="shared" si="11409"/>
        <v>0</v>
      </c>
      <c r="AV2415" s="198">
        <f t="shared" si="11211"/>
        <v>0</v>
      </c>
      <c r="AW2415" s="166">
        <f t="shared" si="11348"/>
        <v>0</v>
      </c>
      <c r="AX2415" s="166">
        <f t="shared" ref="AX2415:BH2415" si="11410">ROUND((AW2222+AX2222)/2,2)</f>
        <v>0</v>
      </c>
      <c r="AY2415" s="166">
        <f t="shared" si="11410"/>
        <v>0</v>
      </c>
      <c r="AZ2415" s="166">
        <f t="shared" si="11410"/>
        <v>0</v>
      </c>
      <c r="BA2415" s="166">
        <f t="shared" si="11410"/>
        <v>0</v>
      </c>
      <c r="BB2415" s="166">
        <f t="shared" si="11410"/>
        <v>0</v>
      </c>
      <c r="BC2415" s="166">
        <f t="shared" si="11410"/>
        <v>0</v>
      </c>
      <c r="BD2415" s="166">
        <f t="shared" si="11410"/>
        <v>0</v>
      </c>
      <c r="BE2415" s="166">
        <f t="shared" si="11410"/>
        <v>0</v>
      </c>
      <c r="BF2415" s="166">
        <f t="shared" si="11410"/>
        <v>0</v>
      </c>
      <c r="BG2415" s="166">
        <f t="shared" si="11410"/>
        <v>0</v>
      </c>
      <c r="BH2415" s="166">
        <f t="shared" si="11410"/>
        <v>0</v>
      </c>
      <c r="BI2415" s="198">
        <f t="shared" si="11075"/>
        <v>0</v>
      </c>
    </row>
    <row r="2416" spans="1:61" ht="15.75" hidden="1" outlineLevel="1" x14ac:dyDescent="0.25">
      <c r="A2416" s="2">
        <f t="shared" si="11374"/>
        <v>113</v>
      </c>
      <c r="B2416" s="86">
        <f t="shared" si="11374"/>
        <v>0</v>
      </c>
      <c r="C2416" s="86">
        <f t="shared" si="11374"/>
        <v>0</v>
      </c>
      <c r="D2416" s="2">
        <f t="shared" si="11374"/>
        <v>0</v>
      </c>
      <c r="E2416" s="141">
        <f t="shared" si="11374"/>
        <v>0</v>
      </c>
      <c r="I2416" s="178">
        <v>0</v>
      </c>
      <c r="J2416" s="166">
        <f t="shared" si="11294"/>
        <v>0</v>
      </c>
      <c r="K2416" s="166">
        <f t="shared" ref="K2416:U2416" si="11411">ROUND((J2223+K2223)/2,2)</f>
        <v>0</v>
      </c>
      <c r="L2416" s="166">
        <f t="shared" si="11411"/>
        <v>0</v>
      </c>
      <c r="M2416" s="166">
        <f t="shared" si="11411"/>
        <v>0</v>
      </c>
      <c r="N2416" s="166">
        <f t="shared" si="11411"/>
        <v>0</v>
      </c>
      <c r="O2416" s="166">
        <f t="shared" si="11411"/>
        <v>0</v>
      </c>
      <c r="P2416" s="166">
        <f t="shared" si="11411"/>
        <v>0</v>
      </c>
      <c r="Q2416" s="166">
        <f t="shared" si="11411"/>
        <v>0</v>
      </c>
      <c r="R2416" s="166">
        <f t="shared" si="11411"/>
        <v>0</v>
      </c>
      <c r="S2416" s="166">
        <f t="shared" si="11411"/>
        <v>0</v>
      </c>
      <c r="T2416" s="166">
        <f t="shared" si="11411"/>
        <v>0</v>
      </c>
      <c r="U2416" s="166">
        <f t="shared" si="11411"/>
        <v>0</v>
      </c>
      <c r="V2416" s="198">
        <f t="shared" si="11207"/>
        <v>0</v>
      </c>
      <c r="W2416" s="166">
        <f t="shared" si="11296"/>
        <v>0</v>
      </c>
      <c r="X2416" s="166">
        <f t="shared" ref="X2416:AH2416" si="11412">ROUND((W2223+X2223)/2,2)</f>
        <v>0</v>
      </c>
      <c r="Y2416" s="166">
        <f t="shared" si="11412"/>
        <v>0</v>
      </c>
      <c r="Z2416" s="166">
        <f t="shared" si="11412"/>
        <v>0</v>
      </c>
      <c r="AA2416" s="166">
        <f t="shared" si="11412"/>
        <v>0</v>
      </c>
      <c r="AB2416" s="166">
        <f t="shared" si="11412"/>
        <v>0</v>
      </c>
      <c r="AC2416" s="166">
        <f t="shared" si="11412"/>
        <v>0</v>
      </c>
      <c r="AD2416" s="166">
        <f t="shared" si="11412"/>
        <v>0</v>
      </c>
      <c r="AE2416" s="166">
        <f t="shared" si="11412"/>
        <v>0</v>
      </c>
      <c r="AF2416" s="166">
        <f t="shared" si="11412"/>
        <v>0</v>
      </c>
      <c r="AG2416" s="166">
        <f t="shared" si="11412"/>
        <v>0</v>
      </c>
      <c r="AH2416" s="166">
        <f t="shared" si="11412"/>
        <v>0</v>
      </c>
      <c r="AI2416" s="198">
        <f t="shared" si="11209"/>
        <v>0</v>
      </c>
      <c r="AJ2416" s="166">
        <f t="shared" si="11253"/>
        <v>0</v>
      </c>
      <c r="AK2416" s="166">
        <f t="shared" si="11254"/>
        <v>0</v>
      </c>
      <c r="AL2416" s="166">
        <f t="shared" ref="AL2416:AU2416" si="11413">ROUND((AK2223+AL2223)/2,2)</f>
        <v>0</v>
      </c>
      <c r="AM2416" s="166">
        <f t="shared" si="11413"/>
        <v>0</v>
      </c>
      <c r="AN2416" s="166">
        <f t="shared" si="11413"/>
        <v>0</v>
      </c>
      <c r="AO2416" s="166">
        <f t="shared" si="11413"/>
        <v>0</v>
      </c>
      <c r="AP2416" s="166">
        <f t="shared" si="11413"/>
        <v>0</v>
      </c>
      <c r="AQ2416" s="166">
        <f t="shared" si="11413"/>
        <v>0</v>
      </c>
      <c r="AR2416" s="166">
        <f t="shared" si="11413"/>
        <v>0</v>
      </c>
      <c r="AS2416" s="166">
        <f t="shared" si="11413"/>
        <v>0</v>
      </c>
      <c r="AT2416" s="166">
        <f t="shared" si="11413"/>
        <v>0</v>
      </c>
      <c r="AU2416" s="166">
        <f t="shared" si="11413"/>
        <v>0</v>
      </c>
      <c r="AV2416" s="198">
        <f t="shared" si="11211"/>
        <v>0</v>
      </c>
      <c r="AW2416" s="166">
        <f t="shared" si="11348"/>
        <v>0</v>
      </c>
      <c r="AX2416" s="166">
        <f t="shared" ref="AX2416:BH2416" si="11414">ROUND((AW2223+AX2223)/2,2)</f>
        <v>0</v>
      </c>
      <c r="AY2416" s="166">
        <f t="shared" si="11414"/>
        <v>0</v>
      </c>
      <c r="AZ2416" s="166">
        <f t="shared" si="11414"/>
        <v>0</v>
      </c>
      <c r="BA2416" s="166">
        <f t="shared" si="11414"/>
        <v>0</v>
      </c>
      <c r="BB2416" s="166">
        <f t="shared" si="11414"/>
        <v>0</v>
      </c>
      <c r="BC2416" s="166">
        <f t="shared" si="11414"/>
        <v>0</v>
      </c>
      <c r="BD2416" s="166">
        <f t="shared" si="11414"/>
        <v>0</v>
      </c>
      <c r="BE2416" s="166">
        <f t="shared" si="11414"/>
        <v>0</v>
      </c>
      <c r="BF2416" s="166">
        <f t="shared" si="11414"/>
        <v>0</v>
      </c>
      <c r="BG2416" s="166">
        <f t="shared" si="11414"/>
        <v>0</v>
      </c>
      <c r="BH2416" s="166">
        <f t="shared" si="11414"/>
        <v>0</v>
      </c>
      <c r="BI2416" s="198">
        <f t="shared" si="11075"/>
        <v>0</v>
      </c>
    </row>
    <row r="2417" spans="1:61" ht="15.75" hidden="1" outlineLevel="1" x14ac:dyDescent="0.25">
      <c r="A2417" s="2">
        <f t="shared" ref="A2417:E2426" si="11415">A2224</f>
        <v>114</v>
      </c>
      <c r="B2417" s="86">
        <f t="shared" si="11415"/>
        <v>0</v>
      </c>
      <c r="C2417" s="86">
        <f t="shared" si="11415"/>
        <v>0</v>
      </c>
      <c r="D2417" s="2">
        <f t="shared" si="11415"/>
        <v>0</v>
      </c>
      <c r="E2417" s="141">
        <f t="shared" si="11415"/>
        <v>0</v>
      </c>
      <c r="I2417" s="178">
        <v>0</v>
      </c>
      <c r="J2417" s="166">
        <f t="shared" si="11294"/>
        <v>0</v>
      </c>
      <c r="K2417" s="166">
        <f t="shared" ref="K2417:U2417" si="11416">ROUND((J2224+K2224)/2,2)</f>
        <v>0</v>
      </c>
      <c r="L2417" s="166">
        <f t="shared" si="11416"/>
        <v>0</v>
      </c>
      <c r="M2417" s="166">
        <f t="shared" si="11416"/>
        <v>0</v>
      </c>
      <c r="N2417" s="166">
        <f t="shared" si="11416"/>
        <v>0</v>
      </c>
      <c r="O2417" s="166">
        <f t="shared" si="11416"/>
        <v>0</v>
      </c>
      <c r="P2417" s="166">
        <f t="shared" si="11416"/>
        <v>0</v>
      </c>
      <c r="Q2417" s="166">
        <f t="shared" si="11416"/>
        <v>0</v>
      </c>
      <c r="R2417" s="166">
        <f t="shared" si="11416"/>
        <v>0</v>
      </c>
      <c r="S2417" s="166">
        <f t="shared" si="11416"/>
        <v>0</v>
      </c>
      <c r="T2417" s="166">
        <f t="shared" si="11416"/>
        <v>0</v>
      </c>
      <c r="U2417" s="166">
        <f t="shared" si="11416"/>
        <v>0</v>
      </c>
      <c r="V2417" s="198">
        <f t="shared" si="11207"/>
        <v>0</v>
      </c>
      <c r="W2417" s="166">
        <f t="shared" si="11296"/>
        <v>0</v>
      </c>
      <c r="X2417" s="166">
        <f t="shared" ref="X2417:AH2417" si="11417">ROUND((W2224+X2224)/2,2)</f>
        <v>0</v>
      </c>
      <c r="Y2417" s="166">
        <f t="shared" si="11417"/>
        <v>0</v>
      </c>
      <c r="Z2417" s="166">
        <f t="shared" si="11417"/>
        <v>0</v>
      </c>
      <c r="AA2417" s="166">
        <f t="shared" si="11417"/>
        <v>0</v>
      </c>
      <c r="AB2417" s="166">
        <f t="shared" si="11417"/>
        <v>0</v>
      </c>
      <c r="AC2417" s="166">
        <f t="shared" si="11417"/>
        <v>0</v>
      </c>
      <c r="AD2417" s="166">
        <f t="shared" si="11417"/>
        <v>0</v>
      </c>
      <c r="AE2417" s="166">
        <f t="shared" si="11417"/>
        <v>0</v>
      </c>
      <c r="AF2417" s="166">
        <f t="shared" si="11417"/>
        <v>0</v>
      </c>
      <c r="AG2417" s="166">
        <f t="shared" si="11417"/>
        <v>0</v>
      </c>
      <c r="AH2417" s="166">
        <f t="shared" si="11417"/>
        <v>0</v>
      </c>
      <c r="AI2417" s="198">
        <f t="shared" si="11209"/>
        <v>0</v>
      </c>
      <c r="AJ2417" s="166">
        <f t="shared" si="11253"/>
        <v>0</v>
      </c>
      <c r="AK2417" s="166">
        <f t="shared" si="11254"/>
        <v>0</v>
      </c>
      <c r="AL2417" s="166">
        <f t="shared" ref="AL2417:AU2417" si="11418">ROUND((AK2224+AL2224)/2,2)</f>
        <v>0</v>
      </c>
      <c r="AM2417" s="166">
        <f t="shared" si="11418"/>
        <v>0</v>
      </c>
      <c r="AN2417" s="166">
        <f t="shared" si="11418"/>
        <v>0</v>
      </c>
      <c r="AO2417" s="166">
        <f t="shared" si="11418"/>
        <v>0</v>
      </c>
      <c r="AP2417" s="166">
        <f t="shared" si="11418"/>
        <v>0</v>
      </c>
      <c r="AQ2417" s="166">
        <f t="shared" si="11418"/>
        <v>0</v>
      </c>
      <c r="AR2417" s="166">
        <f t="shared" si="11418"/>
        <v>0</v>
      </c>
      <c r="AS2417" s="166">
        <f t="shared" si="11418"/>
        <v>0</v>
      </c>
      <c r="AT2417" s="166">
        <f t="shared" si="11418"/>
        <v>0</v>
      </c>
      <c r="AU2417" s="166">
        <f t="shared" si="11418"/>
        <v>0</v>
      </c>
      <c r="AV2417" s="198">
        <f t="shared" si="11211"/>
        <v>0</v>
      </c>
      <c r="AW2417" s="166">
        <f t="shared" si="11348"/>
        <v>0</v>
      </c>
      <c r="AX2417" s="166">
        <f t="shared" ref="AX2417:BH2417" si="11419">ROUND((AW2224+AX2224)/2,2)</f>
        <v>0</v>
      </c>
      <c r="AY2417" s="166">
        <f t="shared" si="11419"/>
        <v>0</v>
      </c>
      <c r="AZ2417" s="166">
        <f t="shared" si="11419"/>
        <v>0</v>
      </c>
      <c r="BA2417" s="166">
        <f t="shared" si="11419"/>
        <v>0</v>
      </c>
      <c r="BB2417" s="166">
        <f t="shared" si="11419"/>
        <v>0</v>
      </c>
      <c r="BC2417" s="166">
        <f t="shared" si="11419"/>
        <v>0</v>
      </c>
      <c r="BD2417" s="166">
        <f t="shared" si="11419"/>
        <v>0</v>
      </c>
      <c r="BE2417" s="166">
        <f t="shared" si="11419"/>
        <v>0</v>
      </c>
      <c r="BF2417" s="166">
        <f t="shared" si="11419"/>
        <v>0</v>
      </c>
      <c r="BG2417" s="166">
        <f t="shared" si="11419"/>
        <v>0</v>
      </c>
      <c r="BH2417" s="166">
        <f t="shared" si="11419"/>
        <v>0</v>
      </c>
      <c r="BI2417" s="198">
        <f t="shared" si="11075"/>
        <v>0</v>
      </c>
    </row>
    <row r="2418" spans="1:61" ht="15.75" hidden="1" outlineLevel="1" x14ac:dyDescent="0.25">
      <c r="A2418" s="2">
        <f t="shared" si="11415"/>
        <v>115</v>
      </c>
      <c r="B2418" s="86">
        <f t="shared" si="11415"/>
        <v>0</v>
      </c>
      <c r="C2418" s="86">
        <f t="shared" si="11415"/>
        <v>0</v>
      </c>
      <c r="D2418" s="2">
        <f t="shared" si="11415"/>
        <v>0</v>
      </c>
      <c r="E2418" s="141">
        <f t="shared" si="11415"/>
        <v>0</v>
      </c>
      <c r="I2418" s="178">
        <v>0</v>
      </c>
      <c r="J2418" s="166">
        <f t="shared" si="11294"/>
        <v>0</v>
      </c>
      <c r="K2418" s="166">
        <f t="shared" ref="K2418:U2418" si="11420">ROUND((J2225+K2225)/2,2)</f>
        <v>0</v>
      </c>
      <c r="L2418" s="166">
        <f t="shared" si="11420"/>
        <v>0</v>
      </c>
      <c r="M2418" s="166">
        <f t="shared" si="11420"/>
        <v>0</v>
      </c>
      <c r="N2418" s="166">
        <f t="shared" si="11420"/>
        <v>0</v>
      </c>
      <c r="O2418" s="166">
        <f t="shared" si="11420"/>
        <v>0</v>
      </c>
      <c r="P2418" s="166">
        <f t="shared" si="11420"/>
        <v>0</v>
      </c>
      <c r="Q2418" s="166">
        <f t="shared" si="11420"/>
        <v>0</v>
      </c>
      <c r="R2418" s="166">
        <f t="shared" si="11420"/>
        <v>0</v>
      </c>
      <c r="S2418" s="166">
        <f t="shared" si="11420"/>
        <v>0</v>
      </c>
      <c r="T2418" s="166">
        <f t="shared" si="11420"/>
        <v>0</v>
      </c>
      <c r="U2418" s="166">
        <f t="shared" si="11420"/>
        <v>0</v>
      </c>
      <c r="V2418" s="198">
        <f t="shared" si="11207"/>
        <v>0</v>
      </c>
      <c r="W2418" s="166">
        <f t="shared" si="11296"/>
        <v>0</v>
      </c>
      <c r="X2418" s="166">
        <f t="shared" ref="X2418:AH2418" si="11421">ROUND((W2225+X2225)/2,2)</f>
        <v>0</v>
      </c>
      <c r="Y2418" s="166">
        <f t="shared" si="11421"/>
        <v>0</v>
      </c>
      <c r="Z2418" s="166">
        <f t="shared" si="11421"/>
        <v>0</v>
      </c>
      <c r="AA2418" s="166">
        <f t="shared" si="11421"/>
        <v>0</v>
      </c>
      <c r="AB2418" s="166">
        <f t="shared" si="11421"/>
        <v>0</v>
      </c>
      <c r="AC2418" s="166">
        <f t="shared" si="11421"/>
        <v>0</v>
      </c>
      <c r="AD2418" s="166">
        <f t="shared" si="11421"/>
        <v>0</v>
      </c>
      <c r="AE2418" s="166">
        <f t="shared" si="11421"/>
        <v>0</v>
      </c>
      <c r="AF2418" s="166">
        <f t="shared" si="11421"/>
        <v>0</v>
      </c>
      <c r="AG2418" s="166">
        <f t="shared" si="11421"/>
        <v>0</v>
      </c>
      <c r="AH2418" s="166">
        <f t="shared" si="11421"/>
        <v>0</v>
      </c>
      <c r="AI2418" s="198">
        <f t="shared" si="11209"/>
        <v>0</v>
      </c>
      <c r="AJ2418" s="166">
        <f t="shared" si="11253"/>
        <v>0</v>
      </c>
      <c r="AK2418" s="166">
        <f t="shared" si="11254"/>
        <v>0</v>
      </c>
      <c r="AL2418" s="166">
        <f t="shared" ref="AL2418:AU2418" si="11422">ROUND((AK2225+AL2225)/2,2)</f>
        <v>0</v>
      </c>
      <c r="AM2418" s="166">
        <f t="shared" si="11422"/>
        <v>0</v>
      </c>
      <c r="AN2418" s="166">
        <f t="shared" si="11422"/>
        <v>0</v>
      </c>
      <c r="AO2418" s="166">
        <f t="shared" si="11422"/>
        <v>0</v>
      </c>
      <c r="AP2418" s="166">
        <f t="shared" si="11422"/>
        <v>0</v>
      </c>
      <c r="AQ2418" s="166">
        <f t="shared" si="11422"/>
        <v>0</v>
      </c>
      <c r="AR2418" s="166">
        <f t="shared" si="11422"/>
        <v>0</v>
      </c>
      <c r="AS2418" s="166">
        <f t="shared" si="11422"/>
        <v>0</v>
      </c>
      <c r="AT2418" s="166">
        <f t="shared" si="11422"/>
        <v>0</v>
      </c>
      <c r="AU2418" s="166">
        <f t="shared" si="11422"/>
        <v>0</v>
      </c>
      <c r="AV2418" s="198">
        <f t="shared" si="11211"/>
        <v>0</v>
      </c>
      <c r="AW2418" s="166">
        <f t="shared" si="11348"/>
        <v>0</v>
      </c>
      <c r="AX2418" s="166">
        <f t="shared" ref="AX2418:BH2418" si="11423">ROUND((AW2225+AX2225)/2,2)</f>
        <v>0</v>
      </c>
      <c r="AY2418" s="166">
        <f t="shared" si="11423"/>
        <v>0</v>
      </c>
      <c r="AZ2418" s="166">
        <f t="shared" si="11423"/>
        <v>0</v>
      </c>
      <c r="BA2418" s="166">
        <f t="shared" si="11423"/>
        <v>0</v>
      </c>
      <c r="BB2418" s="166">
        <f t="shared" si="11423"/>
        <v>0</v>
      </c>
      <c r="BC2418" s="166">
        <f t="shared" si="11423"/>
        <v>0</v>
      </c>
      <c r="BD2418" s="166">
        <f t="shared" si="11423"/>
        <v>0</v>
      </c>
      <c r="BE2418" s="166">
        <f t="shared" si="11423"/>
        <v>0</v>
      </c>
      <c r="BF2418" s="166">
        <f t="shared" si="11423"/>
        <v>0</v>
      </c>
      <c r="BG2418" s="166">
        <f t="shared" si="11423"/>
        <v>0</v>
      </c>
      <c r="BH2418" s="166">
        <f t="shared" si="11423"/>
        <v>0</v>
      </c>
      <c r="BI2418" s="198">
        <f t="shared" si="11075"/>
        <v>0</v>
      </c>
    </row>
    <row r="2419" spans="1:61" ht="15.75" hidden="1" outlineLevel="1" x14ac:dyDescent="0.25">
      <c r="A2419" s="2">
        <f t="shared" si="11415"/>
        <v>116</v>
      </c>
      <c r="B2419" s="86">
        <f t="shared" si="11415"/>
        <v>0</v>
      </c>
      <c r="C2419" s="86">
        <f t="shared" si="11415"/>
        <v>0</v>
      </c>
      <c r="D2419" s="2">
        <f t="shared" si="11415"/>
        <v>0</v>
      </c>
      <c r="E2419" s="141">
        <f t="shared" si="11415"/>
        <v>0</v>
      </c>
      <c r="I2419" s="178">
        <v>0</v>
      </c>
      <c r="J2419" s="166">
        <f t="shared" si="11294"/>
        <v>0</v>
      </c>
      <c r="K2419" s="166">
        <f t="shared" ref="K2419:U2419" si="11424">ROUND((J2226+K2226)/2,2)</f>
        <v>0</v>
      </c>
      <c r="L2419" s="166">
        <f t="shared" si="11424"/>
        <v>0</v>
      </c>
      <c r="M2419" s="166">
        <f t="shared" si="11424"/>
        <v>0</v>
      </c>
      <c r="N2419" s="166">
        <f t="shared" si="11424"/>
        <v>0</v>
      </c>
      <c r="O2419" s="166">
        <f t="shared" si="11424"/>
        <v>0</v>
      </c>
      <c r="P2419" s="166">
        <f t="shared" si="11424"/>
        <v>0</v>
      </c>
      <c r="Q2419" s="166">
        <f t="shared" si="11424"/>
        <v>0</v>
      </c>
      <c r="R2419" s="166">
        <f t="shared" si="11424"/>
        <v>0</v>
      </c>
      <c r="S2419" s="166">
        <f t="shared" si="11424"/>
        <v>0</v>
      </c>
      <c r="T2419" s="166">
        <f t="shared" si="11424"/>
        <v>0</v>
      </c>
      <c r="U2419" s="166">
        <f t="shared" si="11424"/>
        <v>0</v>
      </c>
      <c r="V2419" s="198">
        <f t="shared" si="11207"/>
        <v>0</v>
      </c>
      <c r="W2419" s="166">
        <f t="shared" si="11296"/>
        <v>0</v>
      </c>
      <c r="X2419" s="166">
        <f t="shared" ref="X2419:AH2419" si="11425">ROUND((W2226+X2226)/2,2)</f>
        <v>0</v>
      </c>
      <c r="Y2419" s="166">
        <f t="shared" si="11425"/>
        <v>0</v>
      </c>
      <c r="Z2419" s="166">
        <f t="shared" si="11425"/>
        <v>0</v>
      </c>
      <c r="AA2419" s="166">
        <f t="shared" si="11425"/>
        <v>0</v>
      </c>
      <c r="AB2419" s="166">
        <f t="shared" si="11425"/>
        <v>0</v>
      </c>
      <c r="AC2419" s="166">
        <f t="shared" si="11425"/>
        <v>0</v>
      </c>
      <c r="AD2419" s="166">
        <f t="shared" si="11425"/>
        <v>0</v>
      </c>
      <c r="AE2419" s="166">
        <f t="shared" si="11425"/>
        <v>0</v>
      </c>
      <c r="AF2419" s="166">
        <f t="shared" si="11425"/>
        <v>0</v>
      </c>
      <c r="AG2419" s="166">
        <f t="shared" si="11425"/>
        <v>0</v>
      </c>
      <c r="AH2419" s="166">
        <f t="shared" si="11425"/>
        <v>0</v>
      </c>
      <c r="AI2419" s="198">
        <f t="shared" si="11209"/>
        <v>0</v>
      </c>
      <c r="AJ2419" s="166">
        <f t="shared" si="11253"/>
        <v>0</v>
      </c>
      <c r="AK2419" s="166">
        <f t="shared" si="11254"/>
        <v>0</v>
      </c>
      <c r="AL2419" s="166">
        <f t="shared" ref="AL2419:AU2419" si="11426">ROUND((AK2226+AL2226)/2,2)</f>
        <v>0</v>
      </c>
      <c r="AM2419" s="166">
        <f t="shared" si="11426"/>
        <v>0</v>
      </c>
      <c r="AN2419" s="166">
        <f t="shared" si="11426"/>
        <v>0</v>
      </c>
      <c r="AO2419" s="166">
        <f t="shared" si="11426"/>
        <v>0</v>
      </c>
      <c r="AP2419" s="166">
        <f t="shared" si="11426"/>
        <v>0</v>
      </c>
      <c r="AQ2419" s="166">
        <f t="shared" si="11426"/>
        <v>0</v>
      </c>
      <c r="AR2419" s="166">
        <f t="shared" si="11426"/>
        <v>0</v>
      </c>
      <c r="AS2419" s="166">
        <f t="shared" si="11426"/>
        <v>0</v>
      </c>
      <c r="AT2419" s="166">
        <f t="shared" si="11426"/>
        <v>0</v>
      </c>
      <c r="AU2419" s="166">
        <f t="shared" si="11426"/>
        <v>0</v>
      </c>
      <c r="AV2419" s="198">
        <f t="shared" si="11211"/>
        <v>0</v>
      </c>
      <c r="AW2419" s="166">
        <f t="shared" si="11348"/>
        <v>0</v>
      </c>
      <c r="AX2419" s="166">
        <f t="shared" ref="AX2419:BH2419" si="11427">ROUND((AW2226+AX2226)/2,2)</f>
        <v>0</v>
      </c>
      <c r="AY2419" s="166">
        <f t="shared" si="11427"/>
        <v>0</v>
      </c>
      <c r="AZ2419" s="166">
        <f t="shared" si="11427"/>
        <v>0</v>
      </c>
      <c r="BA2419" s="166">
        <f t="shared" si="11427"/>
        <v>0</v>
      </c>
      <c r="BB2419" s="166">
        <f t="shared" si="11427"/>
        <v>0</v>
      </c>
      <c r="BC2419" s="166">
        <f t="shared" si="11427"/>
        <v>0</v>
      </c>
      <c r="BD2419" s="166">
        <f t="shared" si="11427"/>
        <v>0</v>
      </c>
      <c r="BE2419" s="166">
        <f t="shared" si="11427"/>
        <v>0</v>
      </c>
      <c r="BF2419" s="166">
        <f t="shared" si="11427"/>
        <v>0</v>
      </c>
      <c r="BG2419" s="166">
        <f t="shared" si="11427"/>
        <v>0</v>
      </c>
      <c r="BH2419" s="166">
        <f t="shared" si="11427"/>
        <v>0</v>
      </c>
      <c r="BI2419" s="198">
        <f t="shared" si="11075"/>
        <v>0</v>
      </c>
    </row>
    <row r="2420" spans="1:61" ht="15.75" hidden="1" outlineLevel="1" x14ac:dyDescent="0.25">
      <c r="A2420" s="2">
        <f t="shared" si="11415"/>
        <v>117</v>
      </c>
      <c r="B2420" s="86">
        <f t="shared" si="11415"/>
        <v>0</v>
      </c>
      <c r="C2420" s="86">
        <f t="shared" si="11415"/>
        <v>0</v>
      </c>
      <c r="D2420" s="2">
        <f t="shared" si="11415"/>
        <v>0</v>
      </c>
      <c r="E2420" s="141">
        <f t="shared" si="11415"/>
        <v>0</v>
      </c>
      <c r="I2420" s="178">
        <v>0</v>
      </c>
      <c r="J2420" s="166">
        <f t="shared" ref="J2420:J2438" si="11428">ROUND((I2227+J2227)/2,2)</f>
        <v>0</v>
      </c>
      <c r="K2420" s="166">
        <f t="shared" ref="K2420:R2420" si="11429">ROUND((J2227+K2227)/2,2)</f>
        <v>0</v>
      </c>
      <c r="L2420" s="166">
        <f t="shared" si="11429"/>
        <v>0</v>
      </c>
      <c r="M2420" s="166">
        <f t="shared" si="11429"/>
        <v>0</v>
      </c>
      <c r="N2420" s="166">
        <f t="shared" si="11429"/>
        <v>0</v>
      </c>
      <c r="O2420" s="166">
        <f t="shared" si="11429"/>
        <v>0</v>
      </c>
      <c r="P2420" s="166">
        <f t="shared" si="11429"/>
        <v>0</v>
      </c>
      <c r="Q2420" s="166">
        <f t="shared" si="11429"/>
        <v>0</v>
      </c>
      <c r="R2420" s="166">
        <f t="shared" si="11429"/>
        <v>0</v>
      </c>
      <c r="S2420" s="166">
        <f t="shared" ref="S2420:U2420" si="11430">ROUND((R2227+S2227)/2,2)</f>
        <v>0</v>
      </c>
      <c r="T2420" s="166">
        <f t="shared" si="11430"/>
        <v>0</v>
      </c>
      <c r="U2420" s="166">
        <f t="shared" si="11430"/>
        <v>0</v>
      </c>
      <c r="V2420" s="198">
        <f t="shared" si="11207"/>
        <v>0</v>
      </c>
      <c r="W2420" s="166">
        <f t="shared" ref="W2420:W2438" si="11431">ROUND((U2227+W2227)/2,2)</f>
        <v>0</v>
      </c>
      <c r="X2420" s="166">
        <f t="shared" ref="X2420:AH2420" si="11432">ROUND((W2227+X2227)/2,2)</f>
        <v>0</v>
      </c>
      <c r="Y2420" s="166">
        <f t="shared" si="11432"/>
        <v>0</v>
      </c>
      <c r="Z2420" s="166">
        <f t="shared" si="11432"/>
        <v>0</v>
      </c>
      <c r="AA2420" s="166">
        <f t="shared" si="11432"/>
        <v>0</v>
      </c>
      <c r="AB2420" s="166">
        <f t="shared" si="11432"/>
        <v>0</v>
      </c>
      <c r="AC2420" s="166">
        <f t="shared" si="11432"/>
        <v>0</v>
      </c>
      <c r="AD2420" s="166">
        <f t="shared" si="11432"/>
        <v>0</v>
      </c>
      <c r="AE2420" s="166">
        <f t="shared" si="11432"/>
        <v>0</v>
      </c>
      <c r="AF2420" s="166">
        <f t="shared" si="11432"/>
        <v>0</v>
      </c>
      <c r="AG2420" s="166">
        <f t="shared" si="11432"/>
        <v>0</v>
      </c>
      <c r="AH2420" s="166">
        <f t="shared" si="11432"/>
        <v>0</v>
      </c>
      <c r="AI2420" s="198">
        <f t="shared" si="11209"/>
        <v>0</v>
      </c>
      <c r="AJ2420" s="166">
        <f t="shared" si="11253"/>
        <v>0</v>
      </c>
      <c r="AK2420" s="166">
        <f t="shared" si="11254"/>
        <v>0</v>
      </c>
      <c r="AL2420" s="166">
        <f t="shared" ref="AL2420:AU2420" si="11433">ROUND((AK2227+AL2227)/2,2)</f>
        <v>0</v>
      </c>
      <c r="AM2420" s="166">
        <f t="shared" si="11433"/>
        <v>0</v>
      </c>
      <c r="AN2420" s="166">
        <f t="shared" si="11433"/>
        <v>0</v>
      </c>
      <c r="AO2420" s="166">
        <f t="shared" si="11433"/>
        <v>0</v>
      </c>
      <c r="AP2420" s="166">
        <f t="shared" si="11433"/>
        <v>0</v>
      </c>
      <c r="AQ2420" s="166">
        <f t="shared" si="11433"/>
        <v>0</v>
      </c>
      <c r="AR2420" s="166">
        <f t="shared" si="11433"/>
        <v>0</v>
      </c>
      <c r="AS2420" s="166">
        <f t="shared" si="11433"/>
        <v>0</v>
      </c>
      <c r="AT2420" s="166">
        <f t="shared" si="11433"/>
        <v>0</v>
      </c>
      <c r="AU2420" s="166">
        <f t="shared" si="11433"/>
        <v>0</v>
      </c>
      <c r="AV2420" s="198">
        <f t="shared" si="11211"/>
        <v>0</v>
      </c>
      <c r="AW2420" s="166">
        <f t="shared" si="11348"/>
        <v>0</v>
      </c>
      <c r="AX2420" s="166">
        <f t="shared" ref="AX2420:BH2420" si="11434">ROUND((AW2227+AX2227)/2,2)</f>
        <v>0</v>
      </c>
      <c r="AY2420" s="166">
        <f t="shared" si="11434"/>
        <v>0</v>
      </c>
      <c r="AZ2420" s="166">
        <f t="shared" si="11434"/>
        <v>0</v>
      </c>
      <c r="BA2420" s="166">
        <f t="shared" si="11434"/>
        <v>0</v>
      </c>
      <c r="BB2420" s="166">
        <f t="shared" si="11434"/>
        <v>0</v>
      </c>
      <c r="BC2420" s="166">
        <f t="shared" si="11434"/>
        <v>0</v>
      </c>
      <c r="BD2420" s="166">
        <f t="shared" si="11434"/>
        <v>0</v>
      </c>
      <c r="BE2420" s="166">
        <f t="shared" si="11434"/>
        <v>0</v>
      </c>
      <c r="BF2420" s="166">
        <f t="shared" si="11434"/>
        <v>0</v>
      </c>
      <c r="BG2420" s="166">
        <f t="shared" si="11434"/>
        <v>0</v>
      </c>
      <c r="BH2420" s="166">
        <f t="shared" si="11434"/>
        <v>0</v>
      </c>
      <c r="BI2420" s="198">
        <f t="shared" si="11075"/>
        <v>0</v>
      </c>
    </row>
    <row r="2421" spans="1:61" ht="15.75" hidden="1" outlineLevel="1" x14ac:dyDescent="0.25">
      <c r="A2421" s="2">
        <f t="shared" si="11415"/>
        <v>118</v>
      </c>
      <c r="B2421" s="86">
        <f t="shared" si="11415"/>
        <v>0</v>
      </c>
      <c r="C2421" s="86">
        <f t="shared" si="11415"/>
        <v>0</v>
      </c>
      <c r="D2421" s="2">
        <f t="shared" si="11415"/>
        <v>0</v>
      </c>
      <c r="E2421" s="141">
        <f t="shared" si="11415"/>
        <v>0</v>
      </c>
      <c r="I2421" s="178">
        <v>0</v>
      </c>
      <c r="J2421" s="166">
        <f t="shared" si="11428"/>
        <v>0</v>
      </c>
      <c r="K2421" s="166">
        <f t="shared" ref="K2421:U2421" si="11435">ROUND((J2228+K2228)/2,2)</f>
        <v>0</v>
      </c>
      <c r="L2421" s="166">
        <f t="shared" si="11435"/>
        <v>0</v>
      </c>
      <c r="M2421" s="166">
        <f t="shared" si="11435"/>
        <v>0</v>
      </c>
      <c r="N2421" s="166">
        <f t="shared" si="11435"/>
        <v>0</v>
      </c>
      <c r="O2421" s="166">
        <f t="shared" si="11435"/>
        <v>0</v>
      </c>
      <c r="P2421" s="166">
        <f t="shared" si="11435"/>
        <v>0</v>
      </c>
      <c r="Q2421" s="166">
        <f t="shared" si="11435"/>
        <v>0</v>
      </c>
      <c r="R2421" s="166">
        <f t="shared" si="11435"/>
        <v>0</v>
      </c>
      <c r="S2421" s="166">
        <f t="shared" si="11435"/>
        <v>0</v>
      </c>
      <c r="T2421" s="166">
        <f t="shared" si="11435"/>
        <v>0</v>
      </c>
      <c r="U2421" s="166">
        <f t="shared" si="11435"/>
        <v>0</v>
      </c>
      <c r="V2421" s="198">
        <f t="shared" si="11207"/>
        <v>0</v>
      </c>
      <c r="W2421" s="166">
        <f t="shared" si="11431"/>
        <v>0</v>
      </c>
      <c r="X2421" s="166">
        <f t="shared" ref="X2421:AH2421" si="11436">ROUND((W2228+X2228)/2,2)</f>
        <v>0</v>
      </c>
      <c r="Y2421" s="166">
        <f t="shared" si="11436"/>
        <v>0</v>
      </c>
      <c r="Z2421" s="166">
        <f t="shared" si="11436"/>
        <v>0</v>
      </c>
      <c r="AA2421" s="166">
        <f t="shared" si="11436"/>
        <v>0</v>
      </c>
      <c r="AB2421" s="166">
        <f t="shared" si="11436"/>
        <v>0</v>
      </c>
      <c r="AC2421" s="166">
        <f t="shared" si="11436"/>
        <v>0</v>
      </c>
      <c r="AD2421" s="166">
        <f t="shared" si="11436"/>
        <v>0</v>
      </c>
      <c r="AE2421" s="166">
        <f t="shared" si="11436"/>
        <v>0</v>
      </c>
      <c r="AF2421" s="166">
        <f t="shared" si="11436"/>
        <v>0</v>
      </c>
      <c r="AG2421" s="166">
        <f t="shared" si="11436"/>
        <v>0</v>
      </c>
      <c r="AH2421" s="166">
        <f t="shared" si="11436"/>
        <v>0</v>
      </c>
      <c r="AI2421" s="198">
        <f t="shared" si="11209"/>
        <v>0</v>
      </c>
      <c r="AJ2421" s="166">
        <f t="shared" si="11253"/>
        <v>0</v>
      </c>
      <c r="AK2421" s="166">
        <f t="shared" si="11254"/>
        <v>0</v>
      </c>
      <c r="AL2421" s="166">
        <f t="shared" ref="AL2421:AU2421" si="11437">ROUND((AK2228+AL2228)/2,2)</f>
        <v>0</v>
      </c>
      <c r="AM2421" s="166">
        <f t="shared" si="11437"/>
        <v>0</v>
      </c>
      <c r="AN2421" s="166">
        <f t="shared" si="11437"/>
        <v>0</v>
      </c>
      <c r="AO2421" s="166">
        <f t="shared" si="11437"/>
        <v>0</v>
      </c>
      <c r="AP2421" s="166">
        <f t="shared" si="11437"/>
        <v>0</v>
      </c>
      <c r="AQ2421" s="166">
        <f t="shared" si="11437"/>
        <v>0</v>
      </c>
      <c r="AR2421" s="166">
        <f t="shared" si="11437"/>
        <v>0</v>
      </c>
      <c r="AS2421" s="166">
        <f t="shared" si="11437"/>
        <v>0</v>
      </c>
      <c r="AT2421" s="166">
        <f t="shared" si="11437"/>
        <v>0</v>
      </c>
      <c r="AU2421" s="166">
        <f t="shared" si="11437"/>
        <v>0</v>
      </c>
      <c r="AV2421" s="198">
        <f t="shared" si="11211"/>
        <v>0</v>
      </c>
      <c r="AW2421" s="166">
        <f t="shared" si="11348"/>
        <v>0</v>
      </c>
      <c r="AX2421" s="166">
        <f t="shared" ref="AX2421:BH2421" si="11438">ROUND((AW2228+AX2228)/2,2)</f>
        <v>0</v>
      </c>
      <c r="AY2421" s="166">
        <f t="shared" si="11438"/>
        <v>0</v>
      </c>
      <c r="AZ2421" s="166">
        <f t="shared" si="11438"/>
        <v>0</v>
      </c>
      <c r="BA2421" s="166">
        <f t="shared" si="11438"/>
        <v>0</v>
      </c>
      <c r="BB2421" s="166">
        <f t="shared" si="11438"/>
        <v>0</v>
      </c>
      <c r="BC2421" s="166">
        <f t="shared" si="11438"/>
        <v>0</v>
      </c>
      <c r="BD2421" s="166">
        <f t="shared" si="11438"/>
        <v>0</v>
      </c>
      <c r="BE2421" s="166">
        <f t="shared" si="11438"/>
        <v>0</v>
      </c>
      <c r="BF2421" s="166">
        <f t="shared" si="11438"/>
        <v>0</v>
      </c>
      <c r="BG2421" s="166">
        <f t="shared" si="11438"/>
        <v>0</v>
      </c>
      <c r="BH2421" s="166">
        <f t="shared" si="11438"/>
        <v>0</v>
      </c>
      <c r="BI2421" s="198">
        <f t="shared" si="11075"/>
        <v>0</v>
      </c>
    </row>
    <row r="2422" spans="1:61" ht="15.75" hidden="1" outlineLevel="1" x14ac:dyDescent="0.25">
      <c r="A2422" s="2">
        <f t="shared" si="11415"/>
        <v>119</v>
      </c>
      <c r="B2422" s="86">
        <f t="shared" si="11415"/>
        <v>0</v>
      </c>
      <c r="C2422" s="86">
        <f t="shared" si="11415"/>
        <v>0</v>
      </c>
      <c r="D2422" s="2">
        <f t="shared" si="11415"/>
        <v>0</v>
      </c>
      <c r="E2422" s="141">
        <f t="shared" si="11415"/>
        <v>0</v>
      </c>
      <c r="I2422" s="178">
        <v>0</v>
      </c>
      <c r="J2422" s="166">
        <f t="shared" si="11428"/>
        <v>0</v>
      </c>
      <c r="K2422" s="166">
        <f t="shared" ref="K2422:U2422" si="11439">ROUND((J2229+K2229)/2,2)</f>
        <v>0</v>
      </c>
      <c r="L2422" s="166">
        <f t="shared" si="11439"/>
        <v>0</v>
      </c>
      <c r="M2422" s="166">
        <f t="shared" si="11439"/>
        <v>0</v>
      </c>
      <c r="N2422" s="166">
        <f t="shared" si="11439"/>
        <v>0</v>
      </c>
      <c r="O2422" s="166">
        <f t="shared" si="11439"/>
        <v>0</v>
      </c>
      <c r="P2422" s="166">
        <f t="shared" si="11439"/>
        <v>0</v>
      </c>
      <c r="Q2422" s="166">
        <f t="shared" si="11439"/>
        <v>0</v>
      </c>
      <c r="R2422" s="166">
        <f t="shared" si="11439"/>
        <v>0</v>
      </c>
      <c r="S2422" s="166">
        <f t="shared" si="11439"/>
        <v>0</v>
      </c>
      <c r="T2422" s="166">
        <f t="shared" si="11439"/>
        <v>0</v>
      </c>
      <c r="U2422" s="166">
        <f t="shared" si="11439"/>
        <v>0</v>
      </c>
      <c r="V2422" s="198">
        <f t="shared" si="11207"/>
        <v>0</v>
      </c>
      <c r="W2422" s="166">
        <f t="shared" si="11431"/>
        <v>0</v>
      </c>
      <c r="X2422" s="166">
        <f t="shared" ref="X2422:AH2422" si="11440">ROUND((W2229+X2229)/2,2)</f>
        <v>0</v>
      </c>
      <c r="Y2422" s="166">
        <f t="shared" si="11440"/>
        <v>0</v>
      </c>
      <c r="Z2422" s="166">
        <f t="shared" si="11440"/>
        <v>0</v>
      </c>
      <c r="AA2422" s="166">
        <f t="shared" si="11440"/>
        <v>0</v>
      </c>
      <c r="AB2422" s="166">
        <f t="shared" si="11440"/>
        <v>0</v>
      </c>
      <c r="AC2422" s="166">
        <f t="shared" si="11440"/>
        <v>0</v>
      </c>
      <c r="AD2422" s="166">
        <f t="shared" si="11440"/>
        <v>0</v>
      </c>
      <c r="AE2422" s="166">
        <f t="shared" si="11440"/>
        <v>0</v>
      </c>
      <c r="AF2422" s="166">
        <f t="shared" si="11440"/>
        <v>0</v>
      </c>
      <c r="AG2422" s="166">
        <f t="shared" si="11440"/>
        <v>0</v>
      </c>
      <c r="AH2422" s="166">
        <f t="shared" si="11440"/>
        <v>0</v>
      </c>
      <c r="AI2422" s="198">
        <f t="shared" si="11209"/>
        <v>0</v>
      </c>
      <c r="AJ2422" s="166">
        <f t="shared" si="11253"/>
        <v>0</v>
      </c>
      <c r="AK2422" s="166">
        <f t="shared" si="11254"/>
        <v>0</v>
      </c>
      <c r="AL2422" s="166">
        <f t="shared" ref="AL2422:AU2422" si="11441">ROUND((AK2229+AL2229)/2,2)</f>
        <v>0</v>
      </c>
      <c r="AM2422" s="166">
        <f t="shared" si="11441"/>
        <v>0</v>
      </c>
      <c r="AN2422" s="166">
        <f t="shared" si="11441"/>
        <v>0</v>
      </c>
      <c r="AO2422" s="166">
        <f t="shared" si="11441"/>
        <v>0</v>
      </c>
      <c r="AP2422" s="166">
        <f t="shared" si="11441"/>
        <v>0</v>
      </c>
      <c r="AQ2422" s="166">
        <f t="shared" si="11441"/>
        <v>0</v>
      </c>
      <c r="AR2422" s="166">
        <f t="shared" si="11441"/>
        <v>0</v>
      </c>
      <c r="AS2422" s="166">
        <f t="shared" si="11441"/>
        <v>0</v>
      </c>
      <c r="AT2422" s="166">
        <f t="shared" si="11441"/>
        <v>0</v>
      </c>
      <c r="AU2422" s="166">
        <f t="shared" si="11441"/>
        <v>0</v>
      </c>
      <c r="AV2422" s="198">
        <f t="shared" si="11211"/>
        <v>0</v>
      </c>
      <c r="AW2422" s="166">
        <f t="shared" si="11348"/>
        <v>0</v>
      </c>
      <c r="AX2422" s="166">
        <f t="shared" ref="AX2422:BH2422" si="11442">ROUND((AW2229+AX2229)/2,2)</f>
        <v>0</v>
      </c>
      <c r="AY2422" s="166">
        <f t="shared" si="11442"/>
        <v>0</v>
      </c>
      <c r="AZ2422" s="166">
        <f t="shared" si="11442"/>
        <v>0</v>
      </c>
      <c r="BA2422" s="166">
        <f t="shared" si="11442"/>
        <v>0</v>
      </c>
      <c r="BB2422" s="166">
        <f t="shared" si="11442"/>
        <v>0</v>
      </c>
      <c r="BC2422" s="166">
        <f t="shared" si="11442"/>
        <v>0</v>
      </c>
      <c r="BD2422" s="166">
        <f t="shared" si="11442"/>
        <v>0</v>
      </c>
      <c r="BE2422" s="166">
        <f t="shared" si="11442"/>
        <v>0</v>
      </c>
      <c r="BF2422" s="166">
        <f t="shared" si="11442"/>
        <v>0</v>
      </c>
      <c r="BG2422" s="166">
        <f t="shared" si="11442"/>
        <v>0</v>
      </c>
      <c r="BH2422" s="166">
        <f t="shared" si="11442"/>
        <v>0</v>
      </c>
      <c r="BI2422" s="198">
        <f t="shared" si="11075"/>
        <v>0</v>
      </c>
    </row>
    <row r="2423" spans="1:61" ht="15.75" hidden="1" outlineLevel="1" x14ac:dyDescent="0.25">
      <c r="A2423" s="2">
        <f t="shared" si="11415"/>
        <v>120</v>
      </c>
      <c r="B2423" s="86">
        <f t="shared" si="11415"/>
        <v>0</v>
      </c>
      <c r="C2423" s="86">
        <f t="shared" si="11415"/>
        <v>0</v>
      </c>
      <c r="D2423" s="2">
        <f t="shared" si="11415"/>
        <v>0</v>
      </c>
      <c r="E2423" s="141">
        <f t="shared" si="11415"/>
        <v>0</v>
      </c>
      <c r="I2423" s="178">
        <v>0</v>
      </c>
      <c r="J2423" s="166">
        <f t="shared" si="11428"/>
        <v>0</v>
      </c>
      <c r="K2423" s="166">
        <f t="shared" ref="K2423:U2423" si="11443">ROUND((J2230+K2230)/2,2)</f>
        <v>0</v>
      </c>
      <c r="L2423" s="166">
        <f t="shared" si="11443"/>
        <v>0</v>
      </c>
      <c r="M2423" s="166">
        <f t="shared" si="11443"/>
        <v>0</v>
      </c>
      <c r="N2423" s="166">
        <f t="shared" si="11443"/>
        <v>0</v>
      </c>
      <c r="O2423" s="166">
        <f t="shared" si="11443"/>
        <v>0</v>
      </c>
      <c r="P2423" s="166">
        <f t="shared" si="11443"/>
        <v>0</v>
      </c>
      <c r="Q2423" s="166">
        <f t="shared" si="11443"/>
        <v>0</v>
      </c>
      <c r="R2423" s="166">
        <f t="shared" si="11443"/>
        <v>0</v>
      </c>
      <c r="S2423" s="166">
        <f t="shared" si="11443"/>
        <v>0</v>
      </c>
      <c r="T2423" s="166">
        <f t="shared" si="11443"/>
        <v>0</v>
      </c>
      <c r="U2423" s="166">
        <f t="shared" si="11443"/>
        <v>0</v>
      </c>
      <c r="V2423" s="198">
        <f t="shared" si="11207"/>
        <v>0</v>
      </c>
      <c r="W2423" s="166">
        <f t="shared" si="11431"/>
        <v>0</v>
      </c>
      <c r="X2423" s="166">
        <f t="shared" ref="X2423:AH2423" si="11444">ROUND((W2230+X2230)/2,2)</f>
        <v>0</v>
      </c>
      <c r="Y2423" s="166">
        <f t="shared" si="11444"/>
        <v>0</v>
      </c>
      <c r="Z2423" s="166">
        <f t="shared" si="11444"/>
        <v>0</v>
      </c>
      <c r="AA2423" s="166">
        <f t="shared" si="11444"/>
        <v>0</v>
      </c>
      <c r="AB2423" s="166">
        <f t="shared" si="11444"/>
        <v>0</v>
      </c>
      <c r="AC2423" s="166">
        <f t="shared" si="11444"/>
        <v>0</v>
      </c>
      <c r="AD2423" s="166">
        <f t="shared" si="11444"/>
        <v>0</v>
      </c>
      <c r="AE2423" s="166">
        <f t="shared" si="11444"/>
        <v>0</v>
      </c>
      <c r="AF2423" s="166">
        <f t="shared" si="11444"/>
        <v>0</v>
      </c>
      <c r="AG2423" s="166">
        <f t="shared" si="11444"/>
        <v>0</v>
      </c>
      <c r="AH2423" s="166">
        <f t="shared" si="11444"/>
        <v>0</v>
      </c>
      <c r="AI2423" s="198">
        <f t="shared" si="11209"/>
        <v>0</v>
      </c>
      <c r="AJ2423" s="166">
        <f t="shared" si="11253"/>
        <v>0</v>
      </c>
      <c r="AK2423" s="166">
        <f t="shared" si="11254"/>
        <v>0</v>
      </c>
      <c r="AL2423" s="166">
        <f t="shared" ref="AL2423:AU2423" si="11445">ROUND((AK2230+AL2230)/2,2)</f>
        <v>0</v>
      </c>
      <c r="AM2423" s="166">
        <f t="shared" si="11445"/>
        <v>0</v>
      </c>
      <c r="AN2423" s="166">
        <f t="shared" si="11445"/>
        <v>0</v>
      </c>
      <c r="AO2423" s="166">
        <f t="shared" si="11445"/>
        <v>0</v>
      </c>
      <c r="AP2423" s="166">
        <f t="shared" si="11445"/>
        <v>0</v>
      </c>
      <c r="AQ2423" s="166">
        <f t="shared" si="11445"/>
        <v>0</v>
      </c>
      <c r="AR2423" s="166">
        <f t="shared" si="11445"/>
        <v>0</v>
      </c>
      <c r="AS2423" s="166">
        <f t="shared" si="11445"/>
        <v>0</v>
      </c>
      <c r="AT2423" s="166">
        <f t="shared" si="11445"/>
        <v>0</v>
      </c>
      <c r="AU2423" s="166">
        <f t="shared" si="11445"/>
        <v>0</v>
      </c>
      <c r="AV2423" s="198">
        <f t="shared" si="11211"/>
        <v>0</v>
      </c>
      <c r="AW2423" s="166">
        <f t="shared" si="11348"/>
        <v>0</v>
      </c>
      <c r="AX2423" s="166">
        <f t="shared" ref="AX2423:BH2423" si="11446">ROUND((AW2230+AX2230)/2,2)</f>
        <v>0</v>
      </c>
      <c r="AY2423" s="166">
        <f t="shared" si="11446"/>
        <v>0</v>
      </c>
      <c r="AZ2423" s="166">
        <f t="shared" si="11446"/>
        <v>0</v>
      </c>
      <c r="BA2423" s="166">
        <f t="shared" si="11446"/>
        <v>0</v>
      </c>
      <c r="BB2423" s="166">
        <f t="shared" si="11446"/>
        <v>0</v>
      </c>
      <c r="BC2423" s="166">
        <f t="shared" si="11446"/>
        <v>0</v>
      </c>
      <c r="BD2423" s="166">
        <f t="shared" si="11446"/>
        <v>0</v>
      </c>
      <c r="BE2423" s="166">
        <f t="shared" si="11446"/>
        <v>0</v>
      </c>
      <c r="BF2423" s="166">
        <f t="shared" si="11446"/>
        <v>0</v>
      </c>
      <c r="BG2423" s="166">
        <f t="shared" si="11446"/>
        <v>0</v>
      </c>
      <c r="BH2423" s="166">
        <f t="shared" si="11446"/>
        <v>0</v>
      </c>
      <c r="BI2423" s="198">
        <f t="shared" si="11075"/>
        <v>0</v>
      </c>
    </row>
    <row r="2424" spans="1:61" ht="15.75" hidden="1" outlineLevel="1" x14ac:dyDescent="0.25">
      <c r="A2424" s="2">
        <f t="shared" si="11415"/>
        <v>121</v>
      </c>
      <c r="B2424" s="86">
        <f t="shared" si="11415"/>
        <v>0</v>
      </c>
      <c r="C2424" s="86">
        <f t="shared" si="11415"/>
        <v>0</v>
      </c>
      <c r="D2424" s="2">
        <f t="shared" si="11415"/>
        <v>0</v>
      </c>
      <c r="E2424" s="141">
        <f t="shared" si="11415"/>
        <v>0</v>
      </c>
      <c r="I2424" s="178">
        <v>0</v>
      </c>
      <c r="J2424" s="166">
        <f t="shared" si="11428"/>
        <v>0</v>
      </c>
      <c r="K2424" s="166">
        <f t="shared" ref="K2424:U2424" si="11447">ROUND((J2231+K2231)/2,2)</f>
        <v>0</v>
      </c>
      <c r="L2424" s="166">
        <f t="shared" si="11447"/>
        <v>0</v>
      </c>
      <c r="M2424" s="166">
        <f t="shared" si="11447"/>
        <v>0</v>
      </c>
      <c r="N2424" s="166">
        <f t="shared" si="11447"/>
        <v>0</v>
      </c>
      <c r="O2424" s="166">
        <f t="shared" si="11447"/>
        <v>0</v>
      </c>
      <c r="P2424" s="166">
        <f t="shared" si="11447"/>
        <v>0</v>
      </c>
      <c r="Q2424" s="166">
        <f t="shared" si="11447"/>
        <v>0</v>
      </c>
      <c r="R2424" s="166">
        <f t="shared" si="11447"/>
        <v>0</v>
      </c>
      <c r="S2424" s="166">
        <f t="shared" si="11447"/>
        <v>0</v>
      </c>
      <c r="T2424" s="166">
        <f t="shared" si="11447"/>
        <v>0</v>
      </c>
      <c r="U2424" s="166">
        <f t="shared" si="11447"/>
        <v>0</v>
      </c>
      <c r="V2424" s="198">
        <f t="shared" si="11207"/>
        <v>0</v>
      </c>
      <c r="W2424" s="166">
        <f t="shared" si="11431"/>
        <v>0</v>
      </c>
      <c r="X2424" s="166">
        <f t="shared" ref="X2424:AH2424" si="11448">ROUND((W2231+X2231)/2,2)</f>
        <v>0</v>
      </c>
      <c r="Y2424" s="166">
        <f t="shared" si="11448"/>
        <v>0</v>
      </c>
      <c r="Z2424" s="166">
        <f t="shared" si="11448"/>
        <v>0</v>
      </c>
      <c r="AA2424" s="166">
        <f t="shared" si="11448"/>
        <v>0</v>
      </c>
      <c r="AB2424" s="166">
        <f t="shared" si="11448"/>
        <v>0</v>
      </c>
      <c r="AC2424" s="166">
        <f t="shared" si="11448"/>
        <v>0</v>
      </c>
      <c r="AD2424" s="166">
        <f t="shared" si="11448"/>
        <v>0</v>
      </c>
      <c r="AE2424" s="166">
        <f t="shared" si="11448"/>
        <v>0</v>
      </c>
      <c r="AF2424" s="166">
        <f t="shared" si="11448"/>
        <v>0</v>
      </c>
      <c r="AG2424" s="166">
        <f t="shared" si="11448"/>
        <v>0</v>
      </c>
      <c r="AH2424" s="166">
        <f t="shared" si="11448"/>
        <v>0</v>
      </c>
      <c r="AI2424" s="198">
        <f t="shared" si="11209"/>
        <v>0</v>
      </c>
      <c r="AJ2424" s="166">
        <f t="shared" si="11253"/>
        <v>0</v>
      </c>
      <c r="AK2424" s="166">
        <f t="shared" si="11254"/>
        <v>0</v>
      </c>
      <c r="AL2424" s="166">
        <f t="shared" ref="AL2424:AU2424" si="11449">ROUND((AK2231+AL2231)/2,2)</f>
        <v>0</v>
      </c>
      <c r="AM2424" s="166">
        <f t="shared" si="11449"/>
        <v>0</v>
      </c>
      <c r="AN2424" s="166">
        <f t="shared" si="11449"/>
        <v>0</v>
      </c>
      <c r="AO2424" s="166">
        <f t="shared" si="11449"/>
        <v>0</v>
      </c>
      <c r="AP2424" s="166">
        <f t="shared" si="11449"/>
        <v>0</v>
      </c>
      <c r="AQ2424" s="166">
        <f t="shared" si="11449"/>
        <v>0</v>
      </c>
      <c r="AR2424" s="166">
        <f t="shared" si="11449"/>
        <v>0</v>
      </c>
      <c r="AS2424" s="166">
        <f t="shared" si="11449"/>
        <v>0</v>
      </c>
      <c r="AT2424" s="166">
        <f t="shared" si="11449"/>
        <v>0</v>
      </c>
      <c r="AU2424" s="166">
        <f t="shared" si="11449"/>
        <v>0</v>
      </c>
      <c r="AV2424" s="198">
        <f t="shared" si="11211"/>
        <v>0</v>
      </c>
      <c r="AW2424" s="166">
        <f t="shared" si="11348"/>
        <v>0</v>
      </c>
      <c r="AX2424" s="166">
        <f t="shared" ref="AX2424:BH2424" si="11450">ROUND((AW2231+AX2231)/2,2)</f>
        <v>0</v>
      </c>
      <c r="AY2424" s="166">
        <f t="shared" si="11450"/>
        <v>0</v>
      </c>
      <c r="AZ2424" s="166">
        <f t="shared" si="11450"/>
        <v>0</v>
      </c>
      <c r="BA2424" s="166">
        <f t="shared" si="11450"/>
        <v>0</v>
      </c>
      <c r="BB2424" s="166">
        <f t="shared" si="11450"/>
        <v>0</v>
      </c>
      <c r="BC2424" s="166">
        <f t="shared" si="11450"/>
        <v>0</v>
      </c>
      <c r="BD2424" s="166">
        <f t="shared" si="11450"/>
        <v>0</v>
      </c>
      <c r="BE2424" s="166">
        <f t="shared" si="11450"/>
        <v>0</v>
      </c>
      <c r="BF2424" s="166">
        <f t="shared" si="11450"/>
        <v>0</v>
      </c>
      <c r="BG2424" s="166">
        <f t="shared" si="11450"/>
        <v>0</v>
      </c>
      <c r="BH2424" s="166">
        <f t="shared" si="11450"/>
        <v>0</v>
      </c>
      <c r="BI2424" s="198">
        <f t="shared" si="11075"/>
        <v>0</v>
      </c>
    </row>
    <row r="2425" spans="1:61" ht="15.75" hidden="1" outlineLevel="1" x14ac:dyDescent="0.25">
      <c r="A2425" s="2">
        <f t="shared" si="11415"/>
        <v>122</v>
      </c>
      <c r="B2425" s="86">
        <f t="shared" si="11415"/>
        <v>0</v>
      </c>
      <c r="C2425" s="86">
        <f t="shared" si="11415"/>
        <v>0</v>
      </c>
      <c r="D2425" s="2">
        <f t="shared" si="11415"/>
        <v>0</v>
      </c>
      <c r="E2425" s="141">
        <f t="shared" si="11415"/>
        <v>0</v>
      </c>
      <c r="I2425" s="178">
        <v>0</v>
      </c>
      <c r="J2425" s="166">
        <f t="shared" si="11428"/>
        <v>0</v>
      </c>
      <c r="K2425" s="166">
        <f t="shared" ref="K2425:U2425" si="11451">ROUND((J2232+K2232)/2,2)</f>
        <v>0</v>
      </c>
      <c r="L2425" s="166">
        <f t="shared" si="11451"/>
        <v>0</v>
      </c>
      <c r="M2425" s="166">
        <f t="shared" si="11451"/>
        <v>0</v>
      </c>
      <c r="N2425" s="166">
        <f t="shared" si="11451"/>
        <v>0</v>
      </c>
      <c r="O2425" s="166">
        <f t="shared" si="11451"/>
        <v>0</v>
      </c>
      <c r="P2425" s="166">
        <f t="shared" si="11451"/>
        <v>0</v>
      </c>
      <c r="Q2425" s="166">
        <f t="shared" si="11451"/>
        <v>0</v>
      </c>
      <c r="R2425" s="166">
        <f t="shared" si="11451"/>
        <v>0</v>
      </c>
      <c r="S2425" s="166">
        <f t="shared" si="11451"/>
        <v>0</v>
      </c>
      <c r="T2425" s="166">
        <f t="shared" si="11451"/>
        <v>0</v>
      </c>
      <c r="U2425" s="166">
        <f t="shared" si="11451"/>
        <v>0</v>
      </c>
      <c r="V2425" s="198">
        <f t="shared" si="11207"/>
        <v>0</v>
      </c>
      <c r="W2425" s="166">
        <f t="shared" si="11431"/>
        <v>0</v>
      </c>
      <c r="X2425" s="166">
        <f t="shared" ref="X2425:AH2425" si="11452">ROUND((W2232+X2232)/2,2)</f>
        <v>0</v>
      </c>
      <c r="Y2425" s="166">
        <f t="shared" si="11452"/>
        <v>0</v>
      </c>
      <c r="Z2425" s="166">
        <f t="shared" si="11452"/>
        <v>0</v>
      </c>
      <c r="AA2425" s="166">
        <f t="shared" si="11452"/>
        <v>0</v>
      </c>
      <c r="AB2425" s="166">
        <f t="shared" si="11452"/>
        <v>0</v>
      </c>
      <c r="AC2425" s="166">
        <f t="shared" si="11452"/>
        <v>0</v>
      </c>
      <c r="AD2425" s="166">
        <f t="shared" si="11452"/>
        <v>0</v>
      </c>
      <c r="AE2425" s="166">
        <f t="shared" si="11452"/>
        <v>0</v>
      </c>
      <c r="AF2425" s="166">
        <f t="shared" si="11452"/>
        <v>0</v>
      </c>
      <c r="AG2425" s="166">
        <f t="shared" si="11452"/>
        <v>0</v>
      </c>
      <c r="AH2425" s="166">
        <f t="shared" si="11452"/>
        <v>0</v>
      </c>
      <c r="AI2425" s="198">
        <f t="shared" si="11209"/>
        <v>0</v>
      </c>
      <c r="AJ2425" s="166">
        <f t="shared" si="11253"/>
        <v>0</v>
      </c>
      <c r="AK2425" s="166">
        <f t="shared" si="11254"/>
        <v>0</v>
      </c>
      <c r="AL2425" s="166">
        <f t="shared" ref="AL2425:AU2425" si="11453">ROUND((AK2232+AL2232)/2,2)</f>
        <v>0</v>
      </c>
      <c r="AM2425" s="166">
        <f t="shared" si="11453"/>
        <v>0</v>
      </c>
      <c r="AN2425" s="166">
        <f t="shared" si="11453"/>
        <v>0</v>
      </c>
      <c r="AO2425" s="166">
        <f t="shared" si="11453"/>
        <v>0</v>
      </c>
      <c r="AP2425" s="166">
        <f t="shared" si="11453"/>
        <v>0</v>
      </c>
      <c r="AQ2425" s="166">
        <f t="shared" si="11453"/>
        <v>0</v>
      </c>
      <c r="AR2425" s="166">
        <f t="shared" si="11453"/>
        <v>0</v>
      </c>
      <c r="AS2425" s="166">
        <f t="shared" si="11453"/>
        <v>0</v>
      </c>
      <c r="AT2425" s="166">
        <f t="shared" si="11453"/>
        <v>0</v>
      </c>
      <c r="AU2425" s="166">
        <f t="shared" si="11453"/>
        <v>0</v>
      </c>
      <c r="AV2425" s="198">
        <f t="shared" si="11211"/>
        <v>0</v>
      </c>
      <c r="AW2425" s="166">
        <f t="shared" si="11348"/>
        <v>0</v>
      </c>
      <c r="AX2425" s="166">
        <f t="shared" ref="AX2425:BH2425" si="11454">ROUND((AW2232+AX2232)/2,2)</f>
        <v>0</v>
      </c>
      <c r="AY2425" s="166">
        <f t="shared" si="11454"/>
        <v>0</v>
      </c>
      <c r="AZ2425" s="166">
        <f t="shared" si="11454"/>
        <v>0</v>
      </c>
      <c r="BA2425" s="166">
        <f t="shared" si="11454"/>
        <v>0</v>
      </c>
      <c r="BB2425" s="166">
        <f t="shared" si="11454"/>
        <v>0</v>
      </c>
      <c r="BC2425" s="166">
        <f t="shared" si="11454"/>
        <v>0</v>
      </c>
      <c r="BD2425" s="166">
        <f t="shared" si="11454"/>
        <v>0</v>
      </c>
      <c r="BE2425" s="166">
        <f t="shared" si="11454"/>
        <v>0</v>
      </c>
      <c r="BF2425" s="166">
        <f t="shared" si="11454"/>
        <v>0</v>
      </c>
      <c r="BG2425" s="166">
        <f t="shared" si="11454"/>
        <v>0</v>
      </c>
      <c r="BH2425" s="166">
        <f t="shared" si="11454"/>
        <v>0</v>
      </c>
      <c r="BI2425" s="198">
        <f t="shared" si="11075"/>
        <v>0</v>
      </c>
    </row>
    <row r="2426" spans="1:61" ht="15.75" hidden="1" outlineLevel="1" x14ac:dyDescent="0.25">
      <c r="A2426" s="2">
        <f t="shared" si="11415"/>
        <v>123</v>
      </c>
      <c r="B2426" s="86">
        <f t="shared" si="11415"/>
        <v>0</v>
      </c>
      <c r="C2426" s="86">
        <f t="shared" si="11415"/>
        <v>0</v>
      </c>
      <c r="D2426" s="2">
        <f t="shared" si="11415"/>
        <v>0</v>
      </c>
      <c r="E2426" s="141">
        <f t="shared" si="11415"/>
        <v>0</v>
      </c>
      <c r="I2426" s="178">
        <v>0</v>
      </c>
      <c r="J2426" s="166">
        <f t="shared" si="11428"/>
        <v>0</v>
      </c>
      <c r="K2426" s="166">
        <f t="shared" ref="K2426:U2426" si="11455">ROUND((J2233+K2233)/2,2)</f>
        <v>0</v>
      </c>
      <c r="L2426" s="166">
        <f t="shared" si="11455"/>
        <v>0</v>
      </c>
      <c r="M2426" s="166">
        <f t="shared" si="11455"/>
        <v>0</v>
      </c>
      <c r="N2426" s="166">
        <f t="shared" si="11455"/>
        <v>0</v>
      </c>
      <c r="O2426" s="166">
        <f t="shared" si="11455"/>
        <v>0</v>
      </c>
      <c r="P2426" s="166">
        <f t="shared" si="11455"/>
        <v>0</v>
      </c>
      <c r="Q2426" s="166">
        <f t="shared" si="11455"/>
        <v>0</v>
      </c>
      <c r="R2426" s="166">
        <f t="shared" si="11455"/>
        <v>0</v>
      </c>
      <c r="S2426" s="166">
        <f t="shared" si="11455"/>
        <v>0</v>
      </c>
      <c r="T2426" s="166">
        <f t="shared" si="11455"/>
        <v>0</v>
      </c>
      <c r="U2426" s="166">
        <f t="shared" si="11455"/>
        <v>0</v>
      </c>
      <c r="V2426" s="198">
        <f t="shared" si="11207"/>
        <v>0</v>
      </c>
      <c r="W2426" s="166">
        <f t="shared" si="11431"/>
        <v>0</v>
      </c>
      <c r="X2426" s="166">
        <f t="shared" ref="X2426:AH2426" si="11456">ROUND((W2233+X2233)/2,2)</f>
        <v>0</v>
      </c>
      <c r="Y2426" s="166">
        <f t="shared" si="11456"/>
        <v>0</v>
      </c>
      <c r="Z2426" s="166">
        <f t="shared" si="11456"/>
        <v>0</v>
      </c>
      <c r="AA2426" s="166">
        <f t="shared" si="11456"/>
        <v>0</v>
      </c>
      <c r="AB2426" s="166">
        <f t="shared" si="11456"/>
        <v>0</v>
      </c>
      <c r="AC2426" s="166">
        <f t="shared" si="11456"/>
        <v>0</v>
      </c>
      <c r="AD2426" s="166">
        <f t="shared" si="11456"/>
        <v>0</v>
      </c>
      <c r="AE2426" s="166">
        <f t="shared" si="11456"/>
        <v>0</v>
      </c>
      <c r="AF2426" s="166">
        <f t="shared" si="11456"/>
        <v>0</v>
      </c>
      <c r="AG2426" s="166">
        <f t="shared" si="11456"/>
        <v>0</v>
      </c>
      <c r="AH2426" s="166">
        <f t="shared" si="11456"/>
        <v>0</v>
      </c>
      <c r="AI2426" s="198">
        <f t="shared" si="11209"/>
        <v>0</v>
      </c>
      <c r="AJ2426" s="166">
        <f t="shared" si="11253"/>
        <v>0</v>
      </c>
      <c r="AK2426" s="166">
        <f t="shared" si="11254"/>
        <v>0</v>
      </c>
      <c r="AL2426" s="166">
        <f t="shared" ref="AL2426:AU2426" si="11457">ROUND((AK2233+AL2233)/2,2)</f>
        <v>0</v>
      </c>
      <c r="AM2426" s="166">
        <f t="shared" si="11457"/>
        <v>0</v>
      </c>
      <c r="AN2426" s="166">
        <f t="shared" si="11457"/>
        <v>0</v>
      </c>
      <c r="AO2426" s="166">
        <f t="shared" si="11457"/>
        <v>0</v>
      </c>
      <c r="AP2426" s="166">
        <f t="shared" si="11457"/>
        <v>0</v>
      </c>
      <c r="AQ2426" s="166">
        <f t="shared" si="11457"/>
        <v>0</v>
      </c>
      <c r="AR2426" s="166">
        <f t="shared" si="11457"/>
        <v>0</v>
      </c>
      <c r="AS2426" s="166">
        <f t="shared" si="11457"/>
        <v>0</v>
      </c>
      <c r="AT2426" s="166">
        <f t="shared" si="11457"/>
        <v>0</v>
      </c>
      <c r="AU2426" s="166">
        <f t="shared" si="11457"/>
        <v>0</v>
      </c>
      <c r="AV2426" s="198">
        <f t="shared" si="11211"/>
        <v>0</v>
      </c>
      <c r="AW2426" s="166">
        <f t="shared" si="11348"/>
        <v>0</v>
      </c>
      <c r="AX2426" s="166">
        <f t="shared" ref="AX2426:BH2426" si="11458">ROUND((AW2233+AX2233)/2,2)</f>
        <v>0</v>
      </c>
      <c r="AY2426" s="166">
        <f t="shared" si="11458"/>
        <v>0</v>
      </c>
      <c r="AZ2426" s="166">
        <f t="shared" si="11458"/>
        <v>0</v>
      </c>
      <c r="BA2426" s="166">
        <f t="shared" si="11458"/>
        <v>0</v>
      </c>
      <c r="BB2426" s="166">
        <f t="shared" si="11458"/>
        <v>0</v>
      </c>
      <c r="BC2426" s="166">
        <f t="shared" si="11458"/>
        <v>0</v>
      </c>
      <c r="BD2426" s="166">
        <f t="shared" si="11458"/>
        <v>0</v>
      </c>
      <c r="BE2426" s="166">
        <f t="shared" si="11458"/>
        <v>0</v>
      </c>
      <c r="BF2426" s="166">
        <f t="shared" si="11458"/>
        <v>0</v>
      </c>
      <c r="BG2426" s="166">
        <f t="shared" si="11458"/>
        <v>0</v>
      </c>
      <c r="BH2426" s="166">
        <f t="shared" si="11458"/>
        <v>0</v>
      </c>
      <c r="BI2426" s="198">
        <f t="shared" si="11075"/>
        <v>0</v>
      </c>
    </row>
    <row r="2427" spans="1:61" ht="15.75" hidden="1" outlineLevel="1" x14ac:dyDescent="0.25">
      <c r="A2427" s="2">
        <f t="shared" ref="A2427:E2436" si="11459">A2234</f>
        <v>124</v>
      </c>
      <c r="B2427" s="86">
        <f t="shared" si="11459"/>
        <v>0</v>
      </c>
      <c r="C2427" s="86">
        <f t="shared" si="11459"/>
        <v>0</v>
      </c>
      <c r="D2427" s="2">
        <f t="shared" si="11459"/>
        <v>0</v>
      </c>
      <c r="E2427" s="141">
        <f t="shared" si="11459"/>
        <v>0</v>
      </c>
      <c r="I2427" s="178">
        <v>0</v>
      </c>
      <c r="J2427" s="166">
        <f t="shared" si="11428"/>
        <v>0</v>
      </c>
      <c r="K2427" s="166">
        <f t="shared" ref="K2427:U2427" si="11460">ROUND((J2234+K2234)/2,2)</f>
        <v>0</v>
      </c>
      <c r="L2427" s="166">
        <f t="shared" si="11460"/>
        <v>0</v>
      </c>
      <c r="M2427" s="166">
        <f t="shared" si="11460"/>
        <v>0</v>
      </c>
      <c r="N2427" s="166">
        <f t="shared" si="11460"/>
        <v>0</v>
      </c>
      <c r="O2427" s="166">
        <f t="shared" si="11460"/>
        <v>0</v>
      </c>
      <c r="P2427" s="166">
        <f t="shared" si="11460"/>
        <v>0</v>
      </c>
      <c r="Q2427" s="166">
        <f t="shared" si="11460"/>
        <v>0</v>
      </c>
      <c r="R2427" s="166">
        <f t="shared" si="11460"/>
        <v>0</v>
      </c>
      <c r="S2427" s="166">
        <f t="shared" si="11460"/>
        <v>0</v>
      </c>
      <c r="T2427" s="166">
        <f t="shared" si="11460"/>
        <v>0</v>
      </c>
      <c r="U2427" s="166">
        <f t="shared" si="11460"/>
        <v>0</v>
      </c>
      <c r="V2427" s="198">
        <f t="shared" si="11207"/>
        <v>0</v>
      </c>
      <c r="W2427" s="166">
        <f t="shared" si="11431"/>
        <v>0</v>
      </c>
      <c r="X2427" s="166">
        <f t="shared" ref="X2427:AH2427" si="11461">ROUND((W2234+X2234)/2,2)</f>
        <v>0</v>
      </c>
      <c r="Y2427" s="166">
        <f t="shared" si="11461"/>
        <v>0</v>
      </c>
      <c r="Z2427" s="166">
        <f t="shared" si="11461"/>
        <v>0</v>
      </c>
      <c r="AA2427" s="166">
        <f t="shared" si="11461"/>
        <v>0</v>
      </c>
      <c r="AB2427" s="166">
        <f t="shared" si="11461"/>
        <v>0</v>
      </c>
      <c r="AC2427" s="166">
        <f t="shared" si="11461"/>
        <v>0</v>
      </c>
      <c r="AD2427" s="166">
        <f t="shared" si="11461"/>
        <v>0</v>
      </c>
      <c r="AE2427" s="166">
        <f t="shared" si="11461"/>
        <v>0</v>
      </c>
      <c r="AF2427" s="166">
        <f t="shared" si="11461"/>
        <v>0</v>
      </c>
      <c r="AG2427" s="166">
        <f t="shared" si="11461"/>
        <v>0</v>
      </c>
      <c r="AH2427" s="166">
        <f t="shared" si="11461"/>
        <v>0</v>
      </c>
      <c r="AI2427" s="198">
        <f t="shared" si="11209"/>
        <v>0</v>
      </c>
      <c r="AJ2427" s="166">
        <f t="shared" si="11253"/>
        <v>0</v>
      </c>
      <c r="AK2427" s="166">
        <f t="shared" si="11254"/>
        <v>0</v>
      </c>
      <c r="AL2427" s="166">
        <f t="shared" ref="AL2427:AU2427" si="11462">ROUND((AK2234+AL2234)/2,2)</f>
        <v>0</v>
      </c>
      <c r="AM2427" s="166">
        <f t="shared" si="11462"/>
        <v>0</v>
      </c>
      <c r="AN2427" s="166">
        <f t="shared" si="11462"/>
        <v>0</v>
      </c>
      <c r="AO2427" s="166">
        <f t="shared" si="11462"/>
        <v>0</v>
      </c>
      <c r="AP2427" s="166">
        <f t="shared" si="11462"/>
        <v>0</v>
      </c>
      <c r="AQ2427" s="166">
        <f t="shared" si="11462"/>
        <v>0</v>
      </c>
      <c r="AR2427" s="166">
        <f t="shared" si="11462"/>
        <v>0</v>
      </c>
      <c r="AS2427" s="166">
        <f t="shared" si="11462"/>
        <v>0</v>
      </c>
      <c r="AT2427" s="166">
        <f t="shared" si="11462"/>
        <v>0</v>
      </c>
      <c r="AU2427" s="166">
        <f t="shared" si="11462"/>
        <v>0</v>
      </c>
      <c r="AV2427" s="198">
        <f t="shared" si="11211"/>
        <v>0</v>
      </c>
      <c r="AW2427" s="166">
        <f t="shared" si="11348"/>
        <v>0</v>
      </c>
      <c r="AX2427" s="166">
        <f t="shared" ref="AX2427:BH2427" si="11463">ROUND((AW2234+AX2234)/2,2)</f>
        <v>0</v>
      </c>
      <c r="AY2427" s="166">
        <f t="shared" si="11463"/>
        <v>0</v>
      </c>
      <c r="AZ2427" s="166">
        <f t="shared" si="11463"/>
        <v>0</v>
      </c>
      <c r="BA2427" s="166">
        <f t="shared" si="11463"/>
        <v>0</v>
      </c>
      <c r="BB2427" s="166">
        <f t="shared" si="11463"/>
        <v>0</v>
      </c>
      <c r="BC2427" s="166">
        <f t="shared" si="11463"/>
        <v>0</v>
      </c>
      <c r="BD2427" s="166">
        <f t="shared" si="11463"/>
        <v>0</v>
      </c>
      <c r="BE2427" s="166">
        <f t="shared" si="11463"/>
        <v>0</v>
      </c>
      <c r="BF2427" s="166">
        <f t="shared" si="11463"/>
        <v>0</v>
      </c>
      <c r="BG2427" s="166">
        <f t="shared" si="11463"/>
        <v>0</v>
      </c>
      <c r="BH2427" s="166">
        <f t="shared" si="11463"/>
        <v>0</v>
      </c>
      <c r="BI2427" s="198">
        <f t="shared" si="11075"/>
        <v>0</v>
      </c>
    </row>
    <row r="2428" spans="1:61" ht="15.75" hidden="1" outlineLevel="1" x14ac:dyDescent="0.25">
      <c r="A2428" s="2">
        <f t="shared" si="11459"/>
        <v>125</v>
      </c>
      <c r="B2428" s="86">
        <f t="shared" si="11459"/>
        <v>0</v>
      </c>
      <c r="C2428" s="86">
        <f t="shared" si="11459"/>
        <v>0</v>
      </c>
      <c r="D2428" s="2">
        <f t="shared" si="11459"/>
        <v>0</v>
      </c>
      <c r="E2428" s="141">
        <f t="shared" si="11459"/>
        <v>0</v>
      </c>
      <c r="I2428" s="178">
        <v>0</v>
      </c>
      <c r="J2428" s="166">
        <f t="shared" si="11428"/>
        <v>0</v>
      </c>
      <c r="K2428" s="166">
        <f t="shared" ref="K2428:U2428" si="11464">ROUND((J2235+K2235)/2,2)</f>
        <v>0</v>
      </c>
      <c r="L2428" s="166">
        <f t="shared" si="11464"/>
        <v>0</v>
      </c>
      <c r="M2428" s="166">
        <f t="shared" si="11464"/>
        <v>0</v>
      </c>
      <c r="N2428" s="166">
        <f t="shared" si="11464"/>
        <v>0</v>
      </c>
      <c r="O2428" s="166">
        <f t="shared" si="11464"/>
        <v>0</v>
      </c>
      <c r="P2428" s="166">
        <f t="shared" si="11464"/>
        <v>0</v>
      </c>
      <c r="Q2428" s="166">
        <f t="shared" si="11464"/>
        <v>0</v>
      </c>
      <c r="R2428" s="166">
        <f t="shared" si="11464"/>
        <v>0</v>
      </c>
      <c r="S2428" s="166">
        <f t="shared" si="11464"/>
        <v>0</v>
      </c>
      <c r="T2428" s="166">
        <f t="shared" si="11464"/>
        <v>0</v>
      </c>
      <c r="U2428" s="166">
        <f t="shared" si="11464"/>
        <v>0</v>
      </c>
      <c r="V2428" s="198">
        <f t="shared" si="11207"/>
        <v>0</v>
      </c>
      <c r="W2428" s="166">
        <f t="shared" si="11431"/>
        <v>0</v>
      </c>
      <c r="X2428" s="166">
        <f t="shared" ref="X2428:AH2428" si="11465">ROUND((W2235+X2235)/2,2)</f>
        <v>0</v>
      </c>
      <c r="Y2428" s="166">
        <f t="shared" si="11465"/>
        <v>0</v>
      </c>
      <c r="Z2428" s="166">
        <f t="shared" si="11465"/>
        <v>0</v>
      </c>
      <c r="AA2428" s="166">
        <f t="shared" si="11465"/>
        <v>0</v>
      </c>
      <c r="AB2428" s="166">
        <f t="shared" si="11465"/>
        <v>0</v>
      </c>
      <c r="AC2428" s="166">
        <f t="shared" si="11465"/>
        <v>0</v>
      </c>
      <c r="AD2428" s="166">
        <f t="shared" si="11465"/>
        <v>0</v>
      </c>
      <c r="AE2428" s="166">
        <f t="shared" si="11465"/>
        <v>0</v>
      </c>
      <c r="AF2428" s="166">
        <f t="shared" si="11465"/>
        <v>0</v>
      </c>
      <c r="AG2428" s="166">
        <f t="shared" si="11465"/>
        <v>0</v>
      </c>
      <c r="AH2428" s="166">
        <f t="shared" si="11465"/>
        <v>0</v>
      </c>
      <c r="AI2428" s="198">
        <f t="shared" si="11209"/>
        <v>0</v>
      </c>
      <c r="AJ2428" s="166">
        <f t="shared" si="11253"/>
        <v>0</v>
      </c>
      <c r="AK2428" s="166">
        <f t="shared" si="11254"/>
        <v>0</v>
      </c>
      <c r="AL2428" s="166">
        <f t="shared" ref="AL2428:AU2428" si="11466">ROUND((AK2235+AL2235)/2,2)</f>
        <v>0</v>
      </c>
      <c r="AM2428" s="166">
        <f t="shared" si="11466"/>
        <v>0</v>
      </c>
      <c r="AN2428" s="166">
        <f t="shared" si="11466"/>
        <v>0</v>
      </c>
      <c r="AO2428" s="166">
        <f t="shared" si="11466"/>
        <v>0</v>
      </c>
      <c r="AP2428" s="166">
        <f t="shared" si="11466"/>
        <v>0</v>
      </c>
      <c r="AQ2428" s="166">
        <f t="shared" si="11466"/>
        <v>0</v>
      </c>
      <c r="AR2428" s="166">
        <f t="shared" si="11466"/>
        <v>0</v>
      </c>
      <c r="AS2428" s="166">
        <f t="shared" si="11466"/>
        <v>0</v>
      </c>
      <c r="AT2428" s="166">
        <f t="shared" si="11466"/>
        <v>0</v>
      </c>
      <c r="AU2428" s="166">
        <f t="shared" si="11466"/>
        <v>0</v>
      </c>
      <c r="AV2428" s="198">
        <f t="shared" si="11211"/>
        <v>0</v>
      </c>
      <c r="AW2428" s="166">
        <f t="shared" si="11348"/>
        <v>0</v>
      </c>
      <c r="AX2428" s="166">
        <f t="shared" ref="AX2428:BH2428" si="11467">ROUND((AW2235+AX2235)/2,2)</f>
        <v>0</v>
      </c>
      <c r="AY2428" s="166">
        <f t="shared" si="11467"/>
        <v>0</v>
      </c>
      <c r="AZ2428" s="166">
        <f t="shared" si="11467"/>
        <v>0</v>
      </c>
      <c r="BA2428" s="166">
        <f t="shared" si="11467"/>
        <v>0</v>
      </c>
      <c r="BB2428" s="166">
        <f t="shared" si="11467"/>
        <v>0</v>
      </c>
      <c r="BC2428" s="166">
        <f t="shared" si="11467"/>
        <v>0</v>
      </c>
      <c r="BD2428" s="166">
        <f t="shared" si="11467"/>
        <v>0</v>
      </c>
      <c r="BE2428" s="166">
        <f t="shared" si="11467"/>
        <v>0</v>
      </c>
      <c r="BF2428" s="166">
        <f t="shared" si="11467"/>
        <v>0</v>
      </c>
      <c r="BG2428" s="166">
        <f t="shared" si="11467"/>
        <v>0</v>
      </c>
      <c r="BH2428" s="166">
        <f t="shared" si="11467"/>
        <v>0</v>
      </c>
      <c r="BI2428" s="198">
        <f t="shared" si="11075"/>
        <v>0</v>
      </c>
    </row>
    <row r="2429" spans="1:61" ht="15.75" hidden="1" outlineLevel="1" x14ac:dyDescent="0.25">
      <c r="A2429" s="2">
        <f t="shared" si="11459"/>
        <v>126</v>
      </c>
      <c r="B2429" s="86">
        <f t="shared" si="11459"/>
        <v>0</v>
      </c>
      <c r="C2429" s="86">
        <f t="shared" si="11459"/>
        <v>0</v>
      </c>
      <c r="D2429" s="2">
        <f t="shared" si="11459"/>
        <v>0</v>
      </c>
      <c r="E2429" s="141">
        <f t="shared" si="11459"/>
        <v>0</v>
      </c>
      <c r="I2429" s="178">
        <v>0</v>
      </c>
      <c r="J2429" s="166">
        <f t="shared" si="11428"/>
        <v>0</v>
      </c>
      <c r="K2429" s="166">
        <f t="shared" ref="K2429:U2429" si="11468">ROUND((J2236+K2236)/2,2)</f>
        <v>0</v>
      </c>
      <c r="L2429" s="166">
        <f t="shared" si="11468"/>
        <v>0</v>
      </c>
      <c r="M2429" s="166">
        <f t="shared" si="11468"/>
        <v>0</v>
      </c>
      <c r="N2429" s="166">
        <f t="shared" si="11468"/>
        <v>0</v>
      </c>
      <c r="O2429" s="166">
        <f t="shared" si="11468"/>
        <v>0</v>
      </c>
      <c r="P2429" s="166">
        <f t="shared" si="11468"/>
        <v>0</v>
      </c>
      <c r="Q2429" s="166">
        <f t="shared" si="11468"/>
        <v>0</v>
      </c>
      <c r="R2429" s="166">
        <f t="shared" si="11468"/>
        <v>0</v>
      </c>
      <c r="S2429" s="166">
        <f t="shared" si="11468"/>
        <v>0</v>
      </c>
      <c r="T2429" s="166">
        <f t="shared" si="11468"/>
        <v>0</v>
      </c>
      <c r="U2429" s="166">
        <f t="shared" si="11468"/>
        <v>0</v>
      </c>
      <c r="V2429" s="198">
        <f t="shared" si="11207"/>
        <v>0</v>
      </c>
      <c r="W2429" s="166">
        <f t="shared" si="11431"/>
        <v>0</v>
      </c>
      <c r="X2429" s="166">
        <f t="shared" ref="X2429:AH2429" si="11469">ROUND((W2236+X2236)/2,2)</f>
        <v>0</v>
      </c>
      <c r="Y2429" s="166">
        <f t="shared" si="11469"/>
        <v>0</v>
      </c>
      <c r="Z2429" s="166">
        <f t="shared" si="11469"/>
        <v>0</v>
      </c>
      <c r="AA2429" s="166">
        <f t="shared" si="11469"/>
        <v>0</v>
      </c>
      <c r="AB2429" s="166">
        <f t="shared" si="11469"/>
        <v>0</v>
      </c>
      <c r="AC2429" s="166">
        <f t="shared" si="11469"/>
        <v>0</v>
      </c>
      <c r="AD2429" s="166">
        <f t="shared" si="11469"/>
        <v>0</v>
      </c>
      <c r="AE2429" s="166">
        <f t="shared" si="11469"/>
        <v>0</v>
      </c>
      <c r="AF2429" s="166">
        <f t="shared" si="11469"/>
        <v>0</v>
      </c>
      <c r="AG2429" s="166">
        <f t="shared" si="11469"/>
        <v>0</v>
      </c>
      <c r="AH2429" s="166">
        <f t="shared" si="11469"/>
        <v>0</v>
      </c>
      <c r="AI2429" s="198">
        <f t="shared" si="11209"/>
        <v>0</v>
      </c>
      <c r="AJ2429" s="166">
        <f t="shared" si="11253"/>
        <v>0</v>
      </c>
      <c r="AK2429" s="166">
        <f t="shared" si="11254"/>
        <v>0</v>
      </c>
      <c r="AL2429" s="166">
        <f t="shared" ref="AL2429:AU2429" si="11470">ROUND((AK2236+AL2236)/2,2)</f>
        <v>0</v>
      </c>
      <c r="AM2429" s="166">
        <f t="shared" si="11470"/>
        <v>0</v>
      </c>
      <c r="AN2429" s="166">
        <f t="shared" si="11470"/>
        <v>0</v>
      </c>
      <c r="AO2429" s="166">
        <f t="shared" si="11470"/>
        <v>0</v>
      </c>
      <c r="AP2429" s="166">
        <f t="shared" si="11470"/>
        <v>0</v>
      </c>
      <c r="AQ2429" s="166">
        <f t="shared" si="11470"/>
        <v>0</v>
      </c>
      <c r="AR2429" s="166">
        <f t="shared" si="11470"/>
        <v>0</v>
      </c>
      <c r="AS2429" s="166">
        <f t="shared" si="11470"/>
        <v>0</v>
      </c>
      <c r="AT2429" s="166">
        <f t="shared" si="11470"/>
        <v>0</v>
      </c>
      <c r="AU2429" s="166">
        <f t="shared" si="11470"/>
        <v>0</v>
      </c>
      <c r="AV2429" s="198">
        <f t="shared" si="11211"/>
        <v>0</v>
      </c>
      <c r="AW2429" s="166">
        <f t="shared" si="11348"/>
        <v>0</v>
      </c>
      <c r="AX2429" s="166">
        <f t="shared" ref="AX2429:BH2429" si="11471">ROUND((AW2236+AX2236)/2,2)</f>
        <v>0</v>
      </c>
      <c r="AY2429" s="166">
        <f t="shared" si="11471"/>
        <v>0</v>
      </c>
      <c r="AZ2429" s="166">
        <f t="shared" si="11471"/>
        <v>0</v>
      </c>
      <c r="BA2429" s="166">
        <f t="shared" si="11471"/>
        <v>0</v>
      </c>
      <c r="BB2429" s="166">
        <f t="shared" si="11471"/>
        <v>0</v>
      </c>
      <c r="BC2429" s="166">
        <f t="shared" si="11471"/>
        <v>0</v>
      </c>
      <c r="BD2429" s="166">
        <f t="shared" si="11471"/>
        <v>0</v>
      </c>
      <c r="BE2429" s="166">
        <f t="shared" si="11471"/>
        <v>0</v>
      </c>
      <c r="BF2429" s="166">
        <f t="shared" si="11471"/>
        <v>0</v>
      </c>
      <c r="BG2429" s="166">
        <f t="shared" si="11471"/>
        <v>0</v>
      </c>
      <c r="BH2429" s="166">
        <f t="shared" si="11471"/>
        <v>0</v>
      </c>
      <c r="BI2429" s="198">
        <f t="shared" si="11075"/>
        <v>0</v>
      </c>
    </row>
    <row r="2430" spans="1:61" ht="15.75" hidden="1" outlineLevel="1" x14ac:dyDescent="0.25">
      <c r="A2430" s="2">
        <f t="shared" si="11459"/>
        <v>127</v>
      </c>
      <c r="B2430" s="86">
        <f t="shared" si="11459"/>
        <v>0</v>
      </c>
      <c r="C2430" s="86">
        <f t="shared" si="11459"/>
        <v>0</v>
      </c>
      <c r="D2430" s="2">
        <f t="shared" si="11459"/>
        <v>0</v>
      </c>
      <c r="E2430" s="141">
        <f t="shared" si="11459"/>
        <v>0</v>
      </c>
      <c r="I2430" s="178">
        <v>0</v>
      </c>
      <c r="J2430" s="166">
        <f t="shared" si="11428"/>
        <v>0</v>
      </c>
      <c r="K2430" s="166">
        <f t="shared" ref="K2430:U2430" si="11472">ROUND((J2237+K2237)/2,2)</f>
        <v>0</v>
      </c>
      <c r="L2430" s="166">
        <f t="shared" si="11472"/>
        <v>0</v>
      </c>
      <c r="M2430" s="166">
        <f t="shared" si="11472"/>
        <v>0</v>
      </c>
      <c r="N2430" s="166">
        <f t="shared" si="11472"/>
        <v>0</v>
      </c>
      <c r="O2430" s="166">
        <f t="shared" si="11472"/>
        <v>0</v>
      </c>
      <c r="P2430" s="166">
        <f t="shared" si="11472"/>
        <v>0</v>
      </c>
      <c r="Q2430" s="166">
        <f t="shared" si="11472"/>
        <v>0</v>
      </c>
      <c r="R2430" s="166">
        <f t="shared" si="11472"/>
        <v>0</v>
      </c>
      <c r="S2430" s="166">
        <f t="shared" si="11472"/>
        <v>0</v>
      </c>
      <c r="T2430" s="166">
        <f t="shared" si="11472"/>
        <v>0</v>
      </c>
      <c r="U2430" s="166">
        <f t="shared" si="11472"/>
        <v>0</v>
      </c>
      <c r="V2430" s="198">
        <f t="shared" si="11207"/>
        <v>0</v>
      </c>
      <c r="W2430" s="166">
        <f t="shared" si="11431"/>
        <v>0</v>
      </c>
      <c r="X2430" s="166">
        <f t="shared" ref="X2430:AH2430" si="11473">ROUND((W2237+X2237)/2,2)</f>
        <v>0</v>
      </c>
      <c r="Y2430" s="166">
        <f t="shared" si="11473"/>
        <v>0</v>
      </c>
      <c r="Z2430" s="166">
        <f t="shared" si="11473"/>
        <v>0</v>
      </c>
      <c r="AA2430" s="166">
        <f t="shared" si="11473"/>
        <v>0</v>
      </c>
      <c r="AB2430" s="166">
        <f t="shared" si="11473"/>
        <v>0</v>
      </c>
      <c r="AC2430" s="166">
        <f t="shared" si="11473"/>
        <v>0</v>
      </c>
      <c r="AD2430" s="166">
        <f t="shared" si="11473"/>
        <v>0</v>
      </c>
      <c r="AE2430" s="166">
        <f t="shared" si="11473"/>
        <v>0</v>
      </c>
      <c r="AF2430" s="166">
        <f t="shared" si="11473"/>
        <v>0</v>
      </c>
      <c r="AG2430" s="166">
        <f t="shared" si="11473"/>
        <v>0</v>
      </c>
      <c r="AH2430" s="166">
        <f t="shared" si="11473"/>
        <v>0</v>
      </c>
      <c r="AI2430" s="198">
        <f t="shared" si="11209"/>
        <v>0</v>
      </c>
      <c r="AJ2430" s="166">
        <f t="shared" si="11253"/>
        <v>0</v>
      </c>
      <c r="AK2430" s="166">
        <f t="shared" si="11254"/>
        <v>0</v>
      </c>
      <c r="AL2430" s="166">
        <f t="shared" ref="AL2430:AU2430" si="11474">ROUND((AK2237+AL2237)/2,2)</f>
        <v>0</v>
      </c>
      <c r="AM2430" s="166">
        <f t="shared" si="11474"/>
        <v>0</v>
      </c>
      <c r="AN2430" s="166">
        <f t="shared" si="11474"/>
        <v>0</v>
      </c>
      <c r="AO2430" s="166">
        <f t="shared" si="11474"/>
        <v>0</v>
      </c>
      <c r="AP2430" s="166">
        <f t="shared" si="11474"/>
        <v>0</v>
      </c>
      <c r="AQ2430" s="166">
        <f t="shared" si="11474"/>
        <v>0</v>
      </c>
      <c r="AR2430" s="166">
        <f t="shared" si="11474"/>
        <v>0</v>
      </c>
      <c r="AS2430" s="166">
        <f t="shared" si="11474"/>
        <v>0</v>
      </c>
      <c r="AT2430" s="166">
        <f t="shared" si="11474"/>
        <v>0</v>
      </c>
      <c r="AU2430" s="166">
        <f t="shared" si="11474"/>
        <v>0</v>
      </c>
      <c r="AV2430" s="198">
        <f t="shared" si="11211"/>
        <v>0</v>
      </c>
      <c r="AW2430" s="166">
        <f t="shared" si="11348"/>
        <v>0</v>
      </c>
      <c r="AX2430" s="166">
        <f t="shared" ref="AX2430:BH2430" si="11475">ROUND((AW2237+AX2237)/2,2)</f>
        <v>0</v>
      </c>
      <c r="AY2430" s="166">
        <f t="shared" si="11475"/>
        <v>0</v>
      </c>
      <c r="AZ2430" s="166">
        <f t="shared" si="11475"/>
        <v>0</v>
      </c>
      <c r="BA2430" s="166">
        <f t="shared" si="11475"/>
        <v>0</v>
      </c>
      <c r="BB2430" s="166">
        <f t="shared" si="11475"/>
        <v>0</v>
      </c>
      <c r="BC2430" s="166">
        <f t="shared" si="11475"/>
        <v>0</v>
      </c>
      <c r="BD2430" s="166">
        <f t="shared" si="11475"/>
        <v>0</v>
      </c>
      <c r="BE2430" s="166">
        <f t="shared" si="11475"/>
        <v>0</v>
      </c>
      <c r="BF2430" s="166">
        <f t="shared" si="11475"/>
        <v>0</v>
      </c>
      <c r="BG2430" s="166">
        <f t="shared" si="11475"/>
        <v>0</v>
      </c>
      <c r="BH2430" s="166">
        <f t="shared" si="11475"/>
        <v>0</v>
      </c>
      <c r="BI2430" s="198">
        <f t="shared" si="11075"/>
        <v>0</v>
      </c>
    </row>
    <row r="2431" spans="1:61" ht="15.75" hidden="1" outlineLevel="1" x14ac:dyDescent="0.25">
      <c r="A2431" s="2">
        <f t="shared" si="11459"/>
        <v>128</v>
      </c>
      <c r="B2431" s="86">
        <f t="shared" si="11459"/>
        <v>0</v>
      </c>
      <c r="C2431" s="86">
        <f t="shared" si="11459"/>
        <v>0</v>
      </c>
      <c r="D2431" s="2">
        <f t="shared" si="11459"/>
        <v>0</v>
      </c>
      <c r="E2431" s="141">
        <f t="shared" si="11459"/>
        <v>0</v>
      </c>
      <c r="I2431" s="178">
        <v>0</v>
      </c>
      <c r="J2431" s="166">
        <f t="shared" si="11428"/>
        <v>0</v>
      </c>
      <c r="K2431" s="166">
        <f t="shared" ref="K2431:U2431" si="11476">ROUND((J2238+K2238)/2,2)</f>
        <v>0</v>
      </c>
      <c r="L2431" s="166">
        <f t="shared" si="11476"/>
        <v>0</v>
      </c>
      <c r="M2431" s="166">
        <f t="shared" si="11476"/>
        <v>0</v>
      </c>
      <c r="N2431" s="166">
        <f t="shared" si="11476"/>
        <v>0</v>
      </c>
      <c r="O2431" s="166">
        <f t="shared" si="11476"/>
        <v>0</v>
      </c>
      <c r="P2431" s="166">
        <f t="shared" si="11476"/>
        <v>0</v>
      </c>
      <c r="Q2431" s="166">
        <f t="shared" si="11476"/>
        <v>0</v>
      </c>
      <c r="R2431" s="166">
        <f t="shared" si="11476"/>
        <v>0</v>
      </c>
      <c r="S2431" s="166">
        <f t="shared" si="11476"/>
        <v>0</v>
      </c>
      <c r="T2431" s="166">
        <f t="shared" si="11476"/>
        <v>0</v>
      </c>
      <c r="U2431" s="166">
        <f t="shared" si="11476"/>
        <v>0</v>
      </c>
      <c r="V2431" s="198">
        <f t="shared" si="11207"/>
        <v>0</v>
      </c>
      <c r="W2431" s="166">
        <f t="shared" si="11431"/>
        <v>0</v>
      </c>
      <c r="X2431" s="166">
        <f t="shared" ref="X2431:AH2431" si="11477">ROUND((W2238+X2238)/2,2)</f>
        <v>0</v>
      </c>
      <c r="Y2431" s="166">
        <f t="shared" si="11477"/>
        <v>0</v>
      </c>
      <c r="Z2431" s="166">
        <f t="shared" si="11477"/>
        <v>0</v>
      </c>
      <c r="AA2431" s="166">
        <f t="shared" si="11477"/>
        <v>0</v>
      </c>
      <c r="AB2431" s="166">
        <f t="shared" si="11477"/>
        <v>0</v>
      </c>
      <c r="AC2431" s="166">
        <f t="shared" si="11477"/>
        <v>0</v>
      </c>
      <c r="AD2431" s="166">
        <f t="shared" si="11477"/>
        <v>0</v>
      </c>
      <c r="AE2431" s="166">
        <f t="shared" si="11477"/>
        <v>0</v>
      </c>
      <c r="AF2431" s="166">
        <f t="shared" si="11477"/>
        <v>0</v>
      </c>
      <c r="AG2431" s="166">
        <f t="shared" si="11477"/>
        <v>0</v>
      </c>
      <c r="AH2431" s="166">
        <f t="shared" si="11477"/>
        <v>0</v>
      </c>
      <c r="AI2431" s="198">
        <f t="shared" si="11209"/>
        <v>0</v>
      </c>
      <c r="AJ2431" s="166">
        <f t="shared" si="11253"/>
        <v>0</v>
      </c>
      <c r="AK2431" s="166">
        <f t="shared" si="11254"/>
        <v>0</v>
      </c>
      <c r="AL2431" s="166">
        <f t="shared" ref="AL2431:AU2431" si="11478">ROUND((AK2238+AL2238)/2,2)</f>
        <v>0</v>
      </c>
      <c r="AM2431" s="166">
        <f t="shared" si="11478"/>
        <v>0</v>
      </c>
      <c r="AN2431" s="166">
        <f t="shared" si="11478"/>
        <v>0</v>
      </c>
      <c r="AO2431" s="166">
        <f t="shared" si="11478"/>
        <v>0</v>
      </c>
      <c r="AP2431" s="166">
        <f t="shared" si="11478"/>
        <v>0</v>
      </c>
      <c r="AQ2431" s="166">
        <f t="shared" si="11478"/>
        <v>0</v>
      </c>
      <c r="AR2431" s="166">
        <f t="shared" si="11478"/>
        <v>0</v>
      </c>
      <c r="AS2431" s="166">
        <f t="shared" si="11478"/>
        <v>0</v>
      </c>
      <c r="AT2431" s="166">
        <f t="shared" si="11478"/>
        <v>0</v>
      </c>
      <c r="AU2431" s="166">
        <f t="shared" si="11478"/>
        <v>0</v>
      </c>
      <c r="AV2431" s="198">
        <f t="shared" si="11211"/>
        <v>0</v>
      </c>
      <c r="AW2431" s="166">
        <f t="shared" si="11348"/>
        <v>0</v>
      </c>
      <c r="AX2431" s="166">
        <f t="shared" ref="AX2431:BH2431" si="11479">ROUND((AW2238+AX2238)/2,2)</f>
        <v>0</v>
      </c>
      <c r="AY2431" s="166">
        <f t="shared" si="11479"/>
        <v>0</v>
      </c>
      <c r="AZ2431" s="166">
        <f t="shared" si="11479"/>
        <v>0</v>
      </c>
      <c r="BA2431" s="166">
        <f t="shared" si="11479"/>
        <v>0</v>
      </c>
      <c r="BB2431" s="166">
        <f t="shared" si="11479"/>
        <v>0</v>
      </c>
      <c r="BC2431" s="166">
        <f t="shared" si="11479"/>
        <v>0</v>
      </c>
      <c r="BD2431" s="166">
        <f t="shared" si="11479"/>
        <v>0</v>
      </c>
      <c r="BE2431" s="166">
        <f t="shared" si="11479"/>
        <v>0</v>
      </c>
      <c r="BF2431" s="166">
        <f t="shared" si="11479"/>
        <v>0</v>
      </c>
      <c r="BG2431" s="166">
        <f t="shared" si="11479"/>
        <v>0</v>
      </c>
      <c r="BH2431" s="166">
        <f t="shared" si="11479"/>
        <v>0</v>
      </c>
      <c r="BI2431" s="198">
        <f t="shared" si="11075"/>
        <v>0</v>
      </c>
    </row>
    <row r="2432" spans="1:61" ht="15.75" hidden="1" outlineLevel="1" x14ac:dyDescent="0.25">
      <c r="A2432" s="2">
        <f t="shared" si="11459"/>
        <v>129</v>
      </c>
      <c r="B2432" s="86">
        <f t="shared" si="11459"/>
        <v>0</v>
      </c>
      <c r="C2432" s="86">
        <f t="shared" si="11459"/>
        <v>0</v>
      </c>
      <c r="D2432" s="2">
        <f t="shared" si="11459"/>
        <v>0</v>
      </c>
      <c r="E2432" s="141">
        <f t="shared" si="11459"/>
        <v>0</v>
      </c>
      <c r="I2432" s="178">
        <v>0</v>
      </c>
      <c r="J2432" s="166">
        <f t="shared" si="11428"/>
        <v>0</v>
      </c>
      <c r="K2432" s="166">
        <f t="shared" ref="K2432:U2432" si="11480">ROUND((J2239+K2239)/2,2)</f>
        <v>0</v>
      </c>
      <c r="L2432" s="166">
        <f t="shared" si="11480"/>
        <v>0</v>
      </c>
      <c r="M2432" s="166">
        <f t="shared" si="11480"/>
        <v>0</v>
      </c>
      <c r="N2432" s="166">
        <f t="shared" si="11480"/>
        <v>0</v>
      </c>
      <c r="O2432" s="166">
        <f t="shared" si="11480"/>
        <v>0</v>
      </c>
      <c r="P2432" s="166">
        <f t="shared" si="11480"/>
        <v>0</v>
      </c>
      <c r="Q2432" s="166">
        <f t="shared" si="11480"/>
        <v>0</v>
      </c>
      <c r="R2432" s="166">
        <f t="shared" si="11480"/>
        <v>0</v>
      </c>
      <c r="S2432" s="166">
        <f t="shared" si="11480"/>
        <v>0</v>
      </c>
      <c r="T2432" s="166">
        <f t="shared" si="11480"/>
        <v>0</v>
      </c>
      <c r="U2432" s="166">
        <f t="shared" si="11480"/>
        <v>0</v>
      </c>
      <c r="V2432" s="198">
        <f t="shared" ref="V2432:V2437" si="11481">SUM(J2432:U2432)</f>
        <v>0</v>
      </c>
      <c r="W2432" s="166">
        <f t="shared" si="11431"/>
        <v>0</v>
      </c>
      <c r="X2432" s="166">
        <f t="shared" ref="X2432:AH2432" si="11482">ROUND((W2239+X2239)/2,2)</f>
        <v>0</v>
      </c>
      <c r="Y2432" s="166">
        <f t="shared" si="11482"/>
        <v>0</v>
      </c>
      <c r="Z2432" s="166">
        <f t="shared" si="11482"/>
        <v>0</v>
      </c>
      <c r="AA2432" s="166">
        <f t="shared" si="11482"/>
        <v>0</v>
      </c>
      <c r="AB2432" s="166">
        <f t="shared" si="11482"/>
        <v>0</v>
      </c>
      <c r="AC2432" s="166">
        <f t="shared" si="11482"/>
        <v>0</v>
      </c>
      <c r="AD2432" s="166">
        <f t="shared" si="11482"/>
        <v>0</v>
      </c>
      <c r="AE2432" s="166">
        <f t="shared" si="11482"/>
        <v>0</v>
      </c>
      <c r="AF2432" s="166">
        <f t="shared" si="11482"/>
        <v>0</v>
      </c>
      <c r="AG2432" s="166">
        <f t="shared" si="11482"/>
        <v>0</v>
      </c>
      <c r="AH2432" s="166">
        <f t="shared" si="11482"/>
        <v>0</v>
      </c>
      <c r="AI2432" s="198">
        <f t="shared" ref="AI2432:AI2437" si="11483">SUM(W2432:AH2432)</f>
        <v>0</v>
      </c>
      <c r="AJ2432" s="166">
        <f t="shared" si="11253"/>
        <v>0</v>
      </c>
      <c r="AK2432" s="166">
        <f t="shared" si="11254"/>
        <v>0</v>
      </c>
      <c r="AL2432" s="166">
        <f t="shared" ref="AL2432:AU2432" si="11484">ROUND((AK2239+AL2239)/2,2)</f>
        <v>0</v>
      </c>
      <c r="AM2432" s="166">
        <f t="shared" si="11484"/>
        <v>0</v>
      </c>
      <c r="AN2432" s="166">
        <f t="shared" si="11484"/>
        <v>0</v>
      </c>
      <c r="AO2432" s="166">
        <f t="shared" si="11484"/>
        <v>0</v>
      </c>
      <c r="AP2432" s="166">
        <f t="shared" si="11484"/>
        <v>0</v>
      </c>
      <c r="AQ2432" s="166">
        <f t="shared" si="11484"/>
        <v>0</v>
      </c>
      <c r="AR2432" s="166">
        <f t="shared" si="11484"/>
        <v>0</v>
      </c>
      <c r="AS2432" s="166">
        <f t="shared" si="11484"/>
        <v>0</v>
      </c>
      <c r="AT2432" s="166">
        <f t="shared" si="11484"/>
        <v>0</v>
      </c>
      <c r="AU2432" s="166">
        <f t="shared" si="11484"/>
        <v>0</v>
      </c>
      <c r="AV2432" s="198">
        <f t="shared" ref="AV2432:AV2437" si="11485">SUM(AJ2432:AU2432)</f>
        <v>0</v>
      </c>
      <c r="AW2432" s="166">
        <f t="shared" ref="AW2432:AW2438" si="11486">ROUND((AU2239+AW2239)/2,2)</f>
        <v>0</v>
      </c>
      <c r="AX2432" s="166">
        <f t="shared" ref="AX2432:BH2432" si="11487">ROUND((AW2239+AX2239)/2,2)</f>
        <v>0</v>
      </c>
      <c r="AY2432" s="166">
        <f t="shared" si="11487"/>
        <v>0</v>
      </c>
      <c r="AZ2432" s="166">
        <f t="shared" si="11487"/>
        <v>0</v>
      </c>
      <c r="BA2432" s="166">
        <f t="shared" si="11487"/>
        <v>0</v>
      </c>
      <c r="BB2432" s="166">
        <f t="shared" si="11487"/>
        <v>0</v>
      </c>
      <c r="BC2432" s="166">
        <f t="shared" si="11487"/>
        <v>0</v>
      </c>
      <c r="BD2432" s="166">
        <f t="shared" si="11487"/>
        <v>0</v>
      </c>
      <c r="BE2432" s="166">
        <f t="shared" si="11487"/>
        <v>0</v>
      </c>
      <c r="BF2432" s="166">
        <f t="shared" si="11487"/>
        <v>0</v>
      </c>
      <c r="BG2432" s="166">
        <f t="shared" si="11487"/>
        <v>0</v>
      </c>
      <c r="BH2432" s="166">
        <f t="shared" si="11487"/>
        <v>0</v>
      </c>
      <c r="BI2432" s="198">
        <f t="shared" si="11075"/>
        <v>0</v>
      </c>
    </row>
    <row r="2433" spans="1:61" ht="15.75" hidden="1" outlineLevel="1" x14ac:dyDescent="0.25">
      <c r="A2433" s="2">
        <f t="shared" si="11459"/>
        <v>130</v>
      </c>
      <c r="B2433" s="86">
        <f t="shared" si="11459"/>
        <v>0</v>
      </c>
      <c r="C2433" s="86">
        <f t="shared" si="11459"/>
        <v>0</v>
      </c>
      <c r="D2433" s="2">
        <f t="shared" si="11459"/>
        <v>0</v>
      </c>
      <c r="E2433" s="141">
        <f t="shared" si="11459"/>
        <v>0</v>
      </c>
      <c r="I2433" s="178">
        <v>0</v>
      </c>
      <c r="J2433" s="166">
        <f t="shared" si="11428"/>
        <v>0</v>
      </c>
      <c r="K2433" s="166">
        <f t="shared" ref="K2433:U2433" si="11488">ROUND((J2240+K2240)/2,2)</f>
        <v>0</v>
      </c>
      <c r="L2433" s="166">
        <f t="shared" si="11488"/>
        <v>0</v>
      </c>
      <c r="M2433" s="166">
        <f t="shared" si="11488"/>
        <v>0</v>
      </c>
      <c r="N2433" s="166">
        <f t="shared" si="11488"/>
        <v>0</v>
      </c>
      <c r="O2433" s="166">
        <f t="shared" si="11488"/>
        <v>0</v>
      </c>
      <c r="P2433" s="166">
        <f t="shared" si="11488"/>
        <v>0</v>
      </c>
      <c r="Q2433" s="166">
        <f t="shared" si="11488"/>
        <v>0</v>
      </c>
      <c r="R2433" s="166">
        <f t="shared" si="11488"/>
        <v>0</v>
      </c>
      <c r="S2433" s="166">
        <f t="shared" si="11488"/>
        <v>0</v>
      </c>
      <c r="T2433" s="166">
        <f t="shared" si="11488"/>
        <v>0</v>
      </c>
      <c r="U2433" s="166">
        <f t="shared" si="11488"/>
        <v>0</v>
      </c>
      <c r="V2433" s="198">
        <f t="shared" si="11481"/>
        <v>0</v>
      </c>
      <c r="W2433" s="166">
        <f t="shared" si="11431"/>
        <v>0</v>
      </c>
      <c r="X2433" s="166">
        <f t="shared" ref="X2433:AH2433" si="11489">ROUND((W2240+X2240)/2,2)</f>
        <v>0</v>
      </c>
      <c r="Y2433" s="166">
        <f t="shared" si="11489"/>
        <v>0</v>
      </c>
      <c r="Z2433" s="166">
        <f t="shared" si="11489"/>
        <v>0</v>
      </c>
      <c r="AA2433" s="166">
        <f t="shared" si="11489"/>
        <v>0</v>
      </c>
      <c r="AB2433" s="166">
        <f t="shared" si="11489"/>
        <v>0</v>
      </c>
      <c r="AC2433" s="166">
        <f t="shared" si="11489"/>
        <v>0</v>
      </c>
      <c r="AD2433" s="166">
        <f t="shared" si="11489"/>
        <v>0</v>
      </c>
      <c r="AE2433" s="166">
        <f t="shared" si="11489"/>
        <v>0</v>
      </c>
      <c r="AF2433" s="166">
        <f t="shared" si="11489"/>
        <v>0</v>
      </c>
      <c r="AG2433" s="166">
        <f t="shared" si="11489"/>
        <v>0</v>
      </c>
      <c r="AH2433" s="166">
        <f t="shared" si="11489"/>
        <v>0</v>
      </c>
      <c r="AI2433" s="198">
        <f t="shared" si="11483"/>
        <v>0</v>
      </c>
      <c r="AJ2433" s="166">
        <f t="shared" si="11253"/>
        <v>0</v>
      </c>
      <c r="AK2433" s="166">
        <f t="shared" si="11254"/>
        <v>0</v>
      </c>
      <c r="AL2433" s="166">
        <f t="shared" ref="AL2433:AU2433" si="11490">ROUND((AK2240+AL2240)/2,2)</f>
        <v>0</v>
      </c>
      <c r="AM2433" s="166">
        <f t="shared" si="11490"/>
        <v>0</v>
      </c>
      <c r="AN2433" s="166">
        <f t="shared" si="11490"/>
        <v>0</v>
      </c>
      <c r="AO2433" s="166">
        <f t="shared" si="11490"/>
        <v>0</v>
      </c>
      <c r="AP2433" s="166">
        <f t="shared" si="11490"/>
        <v>0</v>
      </c>
      <c r="AQ2433" s="166">
        <f t="shared" si="11490"/>
        <v>0</v>
      </c>
      <c r="AR2433" s="166">
        <f t="shared" si="11490"/>
        <v>0</v>
      </c>
      <c r="AS2433" s="166">
        <f t="shared" si="11490"/>
        <v>0</v>
      </c>
      <c r="AT2433" s="166">
        <f t="shared" si="11490"/>
        <v>0</v>
      </c>
      <c r="AU2433" s="166">
        <f t="shared" si="11490"/>
        <v>0</v>
      </c>
      <c r="AV2433" s="198">
        <f t="shared" si="11485"/>
        <v>0</v>
      </c>
      <c r="AW2433" s="166">
        <f t="shared" si="11486"/>
        <v>0</v>
      </c>
      <c r="AX2433" s="166">
        <f t="shared" ref="AX2433:BH2433" si="11491">ROUND((AW2240+AX2240)/2,2)</f>
        <v>0</v>
      </c>
      <c r="AY2433" s="166">
        <f t="shared" si="11491"/>
        <v>0</v>
      </c>
      <c r="AZ2433" s="166">
        <f t="shared" si="11491"/>
        <v>0</v>
      </c>
      <c r="BA2433" s="166">
        <f t="shared" si="11491"/>
        <v>0</v>
      </c>
      <c r="BB2433" s="166">
        <f t="shared" si="11491"/>
        <v>0</v>
      </c>
      <c r="BC2433" s="166">
        <f t="shared" si="11491"/>
        <v>0</v>
      </c>
      <c r="BD2433" s="166">
        <f t="shared" si="11491"/>
        <v>0</v>
      </c>
      <c r="BE2433" s="166">
        <f t="shared" si="11491"/>
        <v>0</v>
      </c>
      <c r="BF2433" s="166">
        <f t="shared" si="11491"/>
        <v>0</v>
      </c>
      <c r="BG2433" s="166">
        <f t="shared" si="11491"/>
        <v>0</v>
      </c>
      <c r="BH2433" s="166">
        <f t="shared" si="11491"/>
        <v>0</v>
      </c>
      <c r="BI2433" s="198">
        <f t="shared" si="11075"/>
        <v>0</v>
      </c>
    </row>
    <row r="2434" spans="1:61" ht="15.75" hidden="1" outlineLevel="1" x14ac:dyDescent="0.25">
      <c r="A2434" s="2">
        <f t="shared" si="11459"/>
        <v>131</v>
      </c>
      <c r="B2434" s="86">
        <f t="shared" si="11459"/>
        <v>0</v>
      </c>
      <c r="C2434" s="86">
        <f t="shared" si="11459"/>
        <v>0</v>
      </c>
      <c r="D2434" s="2">
        <f t="shared" si="11459"/>
        <v>0</v>
      </c>
      <c r="E2434" s="141">
        <f t="shared" si="11459"/>
        <v>0</v>
      </c>
      <c r="I2434" s="178">
        <v>0</v>
      </c>
      <c r="J2434" s="166">
        <f t="shared" si="11428"/>
        <v>0</v>
      </c>
      <c r="K2434" s="166">
        <f t="shared" ref="K2434:U2434" si="11492">ROUND((J2241+K2241)/2,2)</f>
        <v>0</v>
      </c>
      <c r="L2434" s="166">
        <f t="shared" si="11492"/>
        <v>0</v>
      </c>
      <c r="M2434" s="166">
        <f t="shared" si="11492"/>
        <v>0</v>
      </c>
      <c r="N2434" s="166">
        <f t="shared" si="11492"/>
        <v>0</v>
      </c>
      <c r="O2434" s="166">
        <f t="shared" si="11492"/>
        <v>0</v>
      </c>
      <c r="P2434" s="166">
        <f t="shared" si="11492"/>
        <v>0</v>
      </c>
      <c r="Q2434" s="166">
        <f t="shared" si="11492"/>
        <v>0</v>
      </c>
      <c r="R2434" s="166">
        <f t="shared" si="11492"/>
        <v>0</v>
      </c>
      <c r="S2434" s="166">
        <f t="shared" si="11492"/>
        <v>0</v>
      </c>
      <c r="T2434" s="166">
        <f t="shared" si="11492"/>
        <v>0</v>
      </c>
      <c r="U2434" s="166">
        <f t="shared" si="11492"/>
        <v>0</v>
      </c>
      <c r="V2434" s="198">
        <f t="shared" si="11481"/>
        <v>0</v>
      </c>
      <c r="W2434" s="166">
        <f t="shared" si="11431"/>
        <v>0</v>
      </c>
      <c r="X2434" s="166">
        <f t="shared" ref="X2434:AH2434" si="11493">ROUND((W2241+X2241)/2,2)</f>
        <v>0</v>
      </c>
      <c r="Y2434" s="166">
        <f t="shared" si="11493"/>
        <v>0</v>
      </c>
      <c r="Z2434" s="166">
        <f t="shared" si="11493"/>
        <v>0</v>
      </c>
      <c r="AA2434" s="166">
        <f t="shared" si="11493"/>
        <v>0</v>
      </c>
      <c r="AB2434" s="166">
        <f t="shared" si="11493"/>
        <v>0</v>
      </c>
      <c r="AC2434" s="166">
        <f t="shared" si="11493"/>
        <v>0</v>
      </c>
      <c r="AD2434" s="166">
        <f t="shared" si="11493"/>
        <v>0</v>
      </c>
      <c r="AE2434" s="166">
        <f t="shared" si="11493"/>
        <v>0</v>
      </c>
      <c r="AF2434" s="166">
        <f t="shared" si="11493"/>
        <v>0</v>
      </c>
      <c r="AG2434" s="166">
        <f t="shared" si="11493"/>
        <v>0</v>
      </c>
      <c r="AH2434" s="166">
        <f t="shared" si="11493"/>
        <v>0</v>
      </c>
      <c r="AI2434" s="198">
        <f t="shared" si="11483"/>
        <v>0</v>
      </c>
      <c r="AJ2434" s="166">
        <f t="shared" si="11253"/>
        <v>0</v>
      </c>
      <c r="AK2434" s="166">
        <f t="shared" si="11254"/>
        <v>0</v>
      </c>
      <c r="AL2434" s="166">
        <f t="shared" ref="AL2434:AU2434" si="11494">ROUND((AK2241+AL2241)/2,2)</f>
        <v>0</v>
      </c>
      <c r="AM2434" s="166">
        <f t="shared" si="11494"/>
        <v>0</v>
      </c>
      <c r="AN2434" s="166">
        <f t="shared" si="11494"/>
        <v>0</v>
      </c>
      <c r="AO2434" s="166">
        <f t="shared" si="11494"/>
        <v>0</v>
      </c>
      <c r="AP2434" s="166">
        <f t="shared" si="11494"/>
        <v>0</v>
      </c>
      <c r="AQ2434" s="166">
        <f t="shared" si="11494"/>
        <v>0</v>
      </c>
      <c r="AR2434" s="166">
        <f t="shared" si="11494"/>
        <v>0</v>
      </c>
      <c r="AS2434" s="166">
        <f t="shared" si="11494"/>
        <v>0</v>
      </c>
      <c r="AT2434" s="166">
        <f t="shared" si="11494"/>
        <v>0</v>
      </c>
      <c r="AU2434" s="166">
        <f t="shared" si="11494"/>
        <v>0</v>
      </c>
      <c r="AV2434" s="198">
        <f t="shared" si="11485"/>
        <v>0</v>
      </c>
      <c r="AW2434" s="166">
        <f t="shared" si="11486"/>
        <v>0</v>
      </c>
      <c r="AX2434" s="166">
        <f t="shared" ref="AX2434:BH2434" si="11495">ROUND((AW2241+AX2241)/2,2)</f>
        <v>0</v>
      </c>
      <c r="AY2434" s="166">
        <f t="shared" si="11495"/>
        <v>0</v>
      </c>
      <c r="AZ2434" s="166">
        <f t="shared" si="11495"/>
        <v>0</v>
      </c>
      <c r="BA2434" s="166">
        <f t="shared" si="11495"/>
        <v>0</v>
      </c>
      <c r="BB2434" s="166">
        <f t="shared" si="11495"/>
        <v>0</v>
      </c>
      <c r="BC2434" s="166">
        <f t="shared" si="11495"/>
        <v>0</v>
      </c>
      <c r="BD2434" s="166">
        <f t="shared" si="11495"/>
        <v>0</v>
      </c>
      <c r="BE2434" s="166">
        <f t="shared" si="11495"/>
        <v>0</v>
      </c>
      <c r="BF2434" s="166">
        <f t="shared" si="11495"/>
        <v>0</v>
      </c>
      <c r="BG2434" s="166">
        <f t="shared" si="11495"/>
        <v>0</v>
      </c>
      <c r="BH2434" s="166">
        <f t="shared" si="11495"/>
        <v>0</v>
      </c>
      <c r="BI2434" s="198">
        <f t="shared" si="11075"/>
        <v>0</v>
      </c>
    </row>
    <row r="2435" spans="1:61" ht="15.75" hidden="1" outlineLevel="1" x14ac:dyDescent="0.25">
      <c r="A2435" s="2">
        <f t="shared" si="11459"/>
        <v>132</v>
      </c>
      <c r="B2435" s="86">
        <f t="shared" si="11459"/>
        <v>0</v>
      </c>
      <c r="C2435" s="86">
        <f t="shared" si="11459"/>
        <v>0</v>
      </c>
      <c r="D2435" s="2">
        <f t="shared" si="11459"/>
        <v>0</v>
      </c>
      <c r="E2435" s="141">
        <f t="shared" si="11459"/>
        <v>0</v>
      </c>
      <c r="I2435" s="178">
        <v>0</v>
      </c>
      <c r="J2435" s="166">
        <f t="shared" si="11428"/>
        <v>0</v>
      </c>
      <c r="K2435" s="166">
        <f t="shared" ref="K2435:U2435" si="11496">ROUND((J2242+K2242)/2,2)</f>
        <v>0</v>
      </c>
      <c r="L2435" s="166">
        <f t="shared" si="11496"/>
        <v>0</v>
      </c>
      <c r="M2435" s="166">
        <f t="shared" si="11496"/>
        <v>0</v>
      </c>
      <c r="N2435" s="166">
        <f t="shared" si="11496"/>
        <v>0</v>
      </c>
      <c r="O2435" s="166">
        <f t="shared" si="11496"/>
        <v>0</v>
      </c>
      <c r="P2435" s="166">
        <f t="shared" si="11496"/>
        <v>0</v>
      </c>
      <c r="Q2435" s="166">
        <f t="shared" si="11496"/>
        <v>0</v>
      </c>
      <c r="R2435" s="166">
        <f t="shared" si="11496"/>
        <v>0</v>
      </c>
      <c r="S2435" s="166">
        <f t="shared" si="11496"/>
        <v>0</v>
      </c>
      <c r="T2435" s="166">
        <f t="shared" si="11496"/>
        <v>0</v>
      </c>
      <c r="U2435" s="166">
        <f t="shared" si="11496"/>
        <v>0</v>
      </c>
      <c r="V2435" s="198">
        <f t="shared" si="11481"/>
        <v>0</v>
      </c>
      <c r="W2435" s="166">
        <f t="shared" si="11431"/>
        <v>0</v>
      </c>
      <c r="X2435" s="166">
        <f t="shared" ref="X2435:AH2435" si="11497">ROUND((W2242+X2242)/2,2)</f>
        <v>0</v>
      </c>
      <c r="Y2435" s="166">
        <f t="shared" si="11497"/>
        <v>0</v>
      </c>
      <c r="Z2435" s="166">
        <f t="shared" si="11497"/>
        <v>0</v>
      </c>
      <c r="AA2435" s="166">
        <f t="shared" si="11497"/>
        <v>0</v>
      </c>
      <c r="AB2435" s="166">
        <f t="shared" si="11497"/>
        <v>0</v>
      </c>
      <c r="AC2435" s="166">
        <f t="shared" si="11497"/>
        <v>0</v>
      </c>
      <c r="AD2435" s="166">
        <f t="shared" si="11497"/>
        <v>0</v>
      </c>
      <c r="AE2435" s="166">
        <f t="shared" si="11497"/>
        <v>0</v>
      </c>
      <c r="AF2435" s="166">
        <f t="shared" si="11497"/>
        <v>0</v>
      </c>
      <c r="AG2435" s="166">
        <f t="shared" si="11497"/>
        <v>0</v>
      </c>
      <c r="AH2435" s="166">
        <f t="shared" si="11497"/>
        <v>0</v>
      </c>
      <c r="AI2435" s="198">
        <f t="shared" si="11483"/>
        <v>0</v>
      </c>
      <c r="AJ2435" s="166">
        <f t="shared" si="11253"/>
        <v>0</v>
      </c>
      <c r="AK2435" s="166">
        <f t="shared" si="11254"/>
        <v>0</v>
      </c>
      <c r="AL2435" s="166">
        <f t="shared" ref="AL2435:AU2435" si="11498">ROUND((AK2242+AL2242)/2,2)</f>
        <v>0</v>
      </c>
      <c r="AM2435" s="166">
        <f t="shared" si="11498"/>
        <v>0</v>
      </c>
      <c r="AN2435" s="166">
        <f t="shared" si="11498"/>
        <v>0</v>
      </c>
      <c r="AO2435" s="166">
        <f t="shared" si="11498"/>
        <v>0</v>
      </c>
      <c r="AP2435" s="166">
        <f t="shared" si="11498"/>
        <v>0</v>
      </c>
      <c r="AQ2435" s="166">
        <f t="shared" si="11498"/>
        <v>0</v>
      </c>
      <c r="AR2435" s="166">
        <f t="shared" si="11498"/>
        <v>0</v>
      </c>
      <c r="AS2435" s="166">
        <f t="shared" si="11498"/>
        <v>0</v>
      </c>
      <c r="AT2435" s="166">
        <f t="shared" si="11498"/>
        <v>0</v>
      </c>
      <c r="AU2435" s="166">
        <f t="shared" si="11498"/>
        <v>0</v>
      </c>
      <c r="AV2435" s="198">
        <f t="shared" si="11485"/>
        <v>0</v>
      </c>
      <c r="AW2435" s="166">
        <f t="shared" si="11486"/>
        <v>0</v>
      </c>
      <c r="AX2435" s="166">
        <f t="shared" ref="AX2435:BH2435" si="11499">ROUND((AW2242+AX2242)/2,2)</f>
        <v>0</v>
      </c>
      <c r="AY2435" s="166">
        <f t="shared" si="11499"/>
        <v>0</v>
      </c>
      <c r="AZ2435" s="166">
        <f t="shared" si="11499"/>
        <v>0</v>
      </c>
      <c r="BA2435" s="166">
        <f t="shared" si="11499"/>
        <v>0</v>
      </c>
      <c r="BB2435" s="166">
        <f t="shared" si="11499"/>
        <v>0</v>
      </c>
      <c r="BC2435" s="166">
        <f t="shared" si="11499"/>
        <v>0</v>
      </c>
      <c r="BD2435" s="166">
        <f t="shared" si="11499"/>
        <v>0</v>
      </c>
      <c r="BE2435" s="166">
        <f t="shared" si="11499"/>
        <v>0</v>
      </c>
      <c r="BF2435" s="166">
        <f t="shared" si="11499"/>
        <v>0</v>
      </c>
      <c r="BG2435" s="166">
        <f t="shared" si="11499"/>
        <v>0</v>
      </c>
      <c r="BH2435" s="166">
        <f t="shared" si="11499"/>
        <v>0</v>
      </c>
      <c r="BI2435" s="198">
        <f t="shared" si="11075"/>
        <v>0</v>
      </c>
    </row>
    <row r="2436" spans="1:61" ht="15.75" hidden="1" outlineLevel="1" x14ac:dyDescent="0.25">
      <c r="A2436" s="2">
        <f t="shared" si="11459"/>
        <v>133</v>
      </c>
      <c r="B2436" s="86">
        <f t="shared" si="11459"/>
        <v>0</v>
      </c>
      <c r="C2436" s="86">
        <f t="shared" si="11459"/>
        <v>0</v>
      </c>
      <c r="D2436" s="2">
        <f t="shared" si="11459"/>
        <v>0</v>
      </c>
      <c r="E2436" s="141">
        <f t="shared" si="11459"/>
        <v>0</v>
      </c>
      <c r="I2436" s="178">
        <v>0</v>
      </c>
      <c r="J2436" s="166">
        <f t="shared" si="11428"/>
        <v>0</v>
      </c>
      <c r="K2436" s="166">
        <f t="shared" ref="K2436:U2436" si="11500">ROUND((J2243+K2243)/2,2)</f>
        <v>0</v>
      </c>
      <c r="L2436" s="166">
        <f t="shared" si="11500"/>
        <v>0</v>
      </c>
      <c r="M2436" s="166">
        <f t="shared" si="11500"/>
        <v>0</v>
      </c>
      <c r="N2436" s="166">
        <f t="shared" si="11500"/>
        <v>0</v>
      </c>
      <c r="O2436" s="166">
        <f t="shared" si="11500"/>
        <v>0</v>
      </c>
      <c r="P2436" s="166">
        <f t="shared" si="11500"/>
        <v>0</v>
      </c>
      <c r="Q2436" s="166">
        <f t="shared" si="11500"/>
        <v>0</v>
      </c>
      <c r="R2436" s="166">
        <f t="shared" si="11500"/>
        <v>0</v>
      </c>
      <c r="S2436" s="166">
        <f t="shared" si="11500"/>
        <v>0</v>
      </c>
      <c r="T2436" s="166">
        <f t="shared" si="11500"/>
        <v>0</v>
      </c>
      <c r="U2436" s="166">
        <f t="shared" si="11500"/>
        <v>0</v>
      </c>
      <c r="V2436" s="198">
        <f t="shared" si="11481"/>
        <v>0</v>
      </c>
      <c r="W2436" s="166">
        <f t="shared" si="11431"/>
        <v>0</v>
      </c>
      <c r="X2436" s="166">
        <f t="shared" ref="X2436:AH2436" si="11501">ROUND((W2243+X2243)/2,2)</f>
        <v>0</v>
      </c>
      <c r="Y2436" s="166">
        <f t="shared" si="11501"/>
        <v>0</v>
      </c>
      <c r="Z2436" s="166">
        <f t="shared" si="11501"/>
        <v>0</v>
      </c>
      <c r="AA2436" s="166">
        <f t="shared" si="11501"/>
        <v>0</v>
      </c>
      <c r="AB2436" s="166">
        <f t="shared" si="11501"/>
        <v>0</v>
      </c>
      <c r="AC2436" s="166">
        <f t="shared" si="11501"/>
        <v>0</v>
      </c>
      <c r="AD2436" s="166">
        <f t="shared" si="11501"/>
        <v>0</v>
      </c>
      <c r="AE2436" s="166">
        <f t="shared" si="11501"/>
        <v>0</v>
      </c>
      <c r="AF2436" s="166">
        <f t="shared" si="11501"/>
        <v>0</v>
      </c>
      <c r="AG2436" s="166">
        <f t="shared" si="11501"/>
        <v>0</v>
      </c>
      <c r="AH2436" s="166">
        <f t="shared" si="11501"/>
        <v>0</v>
      </c>
      <c r="AI2436" s="198">
        <f t="shared" si="11483"/>
        <v>0</v>
      </c>
      <c r="AJ2436" s="166">
        <f t="shared" si="11253"/>
        <v>0</v>
      </c>
      <c r="AK2436" s="166">
        <f t="shared" si="11254"/>
        <v>0</v>
      </c>
      <c r="AL2436" s="166">
        <f t="shared" ref="AL2436:AU2436" si="11502">ROUND((AK2243+AL2243)/2,2)</f>
        <v>0</v>
      </c>
      <c r="AM2436" s="166">
        <f t="shared" si="11502"/>
        <v>0</v>
      </c>
      <c r="AN2436" s="166">
        <f t="shared" si="11502"/>
        <v>0</v>
      </c>
      <c r="AO2436" s="166">
        <f t="shared" si="11502"/>
        <v>0</v>
      </c>
      <c r="AP2436" s="166">
        <f t="shared" si="11502"/>
        <v>0</v>
      </c>
      <c r="AQ2436" s="166">
        <f t="shared" si="11502"/>
        <v>0</v>
      </c>
      <c r="AR2436" s="166">
        <f t="shared" si="11502"/>
        <v>0</v>
      </c>
      <c r="AS2436" s="166">
        <f t="shared" si="11502"/>
        <v>0</v>
      </c>
      <c r="AT2436" s="166">
        <f t="shared" si="11502"/>
        <v>0</v>
      </c>
      <c r="AU2436" s="166">
        <f t="shared" si="11502"/>
        <v>0</v>
      </c>
      <c r="AV2436" s="198">
        <f t="shared" si="11485"/>
        <v>0</v>
      </c>
      <c r="AW2436" s="166">
        <f t="shared" si="11486"/>
        <v>0</v>
      </c>
      <c r="AX2436" s="166">
        <f t="shared" ref="AX2436:BH2436" si="11503">ROUND((AW2243+AX2243)/2,2)</f>
        <v>0</v>
      </c>
      <c r="AY2436" s="166">
        <f t="shared" si="11503"/>
        <v>0</v>
      </c>
      <c r="AZ2436" s="166">
        <f t="shared" si="11503"/>
        <v>0</v>
      </c>
      <c r="BA2436" s="166">
        <f t="shared" si="11503"/>
        <v>0</v>
      </c>
      <c r="BB2436" s="166">
        <f t="shared" si="11503"/>
        <v>0</v>
      </c>
      <c r="BC2436" s="166">
        <f t="shared" si="11503"/>
        <v>0</v>
      </c>
      <c r="BD2436" s="166">
        <f t="shared" si="11503"/>
        <v>0</v>
      </c>
      <c r="BE2436" s="166">
        <f t="shared" si="11503"/>
        <v>0</v>
      </c>
      <c r="BF2436" s="166">
        <f t="shared" si="11503"/>
        <v>0</v>
      </c>
      <c r="BG2436" s="166">
        <f t="shared" si="11503"/>
        <v>0</v>
      </c>
      <c r="BH2436" s="166">
        <f t="shared" si="11503"/>
        <v>0</v>
      </c>
      <c r="BI2436" s="198">
        <f t="shared" si="11075"/>
        <v>0</v>
      </c>
    </row>
    <row r="2437" spans="1:61" ht="15.75" hidden="1" x14ac:dyDescent="0.25">
      <c r="A2437" s="2" t="str">
        <f t="shared" ref="A2437:E2438" si="11504">A2244</f>
        <v>2021F</v>
      </c>
      <c r="B2437" s="86" t="str">
        <f t="shared" si="11504"/>
        <v>PRE-09362</v>
      </c>
      <c r="C2437" s="86" t="str">
        <f t="shared" si="11504"/>
        <v>SPP FH PRE-09362 - 2021F</v>
      </c>
      <c r="D2437" s="2" t="str">
        <f t="shared" si="11504"/>
        <v>FH - TBD2021F</v>
      </c>
      <c r="E2437" s="141" t="str">
        <f t="shared" si="11504"/>
        <v>SPP FH - 2021F</v>
      </c>
      <c r="I2437" s="178">
        <v>0</v>
      </c>
      <c r="J2437" s="166">
        <f t="shared" si="11428"/>
        <v>0</v>
      </c>
      <c r="K2437" s="166">
        <f t="shared" ref="K2437:U2437" si="11505">ROUND((J2244+K2244)/2,2)</f>
        <v>0</v>
      </c>
      <c r="L2437" s="166">
        <f t="shared" si="11505"/>
        <v>0</v>
      </c>
      <c r="M2437" s="166">
        <f t="shared" si="11505"/>
        <v>0</v>
      </c>
      <c r="N2437" s="166">
        <f t="shared" si="11505"/>
        <v>0</v>
      </c>
      <c r="O2437" s="166">
        <f t="shared" si="11505"/>
        <v>0</v>
      </c>
      <c r="P2437" s="166">
        <f t="shared" si="11505"/>
        <v>0</v>
      </c>
      <c r="Q2437" s="166">
        <f t="shared" si="11505"/>
        <v>0</v>
      </c>
      <c r="R2437" s="166">
        <f t="shared" si="11505"/>
        <v>0</v>
      </c>
      <c r="S2437" s="166">
        <f t="shared" si="11505"/>
        <v>0</v>
      </c>
      <c r="T2437" s="166">
        <f t="shared" si="11505"/>
        <v>0</v>
      </c>
      <c r="U2437" s="166">
        <f t="shared" si="11505"/>
        <v>0</v>
      </c>
      <c r="V2437" s="198">
        <f t="shared" si="11481"/>
        <v>0</v>
      </c>
      <c r="W2437" s="166">
        <f t="shared" si="11431"/>
        <v>0</v>
      </c>
      <c r="X2437" s="166">
        <f t="shared" ref="X2437:AH2437" si="11506">ROUND((W2244+X2244)/2,2)</f>
        <v>0</v>
      </c>
      <c r="Y2437" s="166">
        <f t="shared" si="11506"/>
        <v>0</v>
      </c>
      <c r="Z2437" s="166">
        <f t="shared" si="11506"/>
        <v>0</v>
      </c>
      <c r="AA2437" s="166">
        <f t="shared" si="11506"/>
        <v>0</v>
      </c>
      <c r="AB2437" s="166">
        <f t="shared" si="11506"/>
        <v>0</v>
      </c>
      <c r="AC2437" s="166">
        <f t="shared" si="11506"/>
        <v>0</v>
      </c>
      <c r="AD2437" s="166">
        <f t="shared" si="11506"/>
        <v>0</v>
      </c>
      <c r="AE2437" s="166">
        <f t="shared" si="11506"/>
        <v>0</v>
      </c>
      <c r="AF2437" s="166">
        <f t="shared" si="11506"/>
        <v>0</v>
      </c>
      <c r="AG2437" s="166">
        <f t="shared" si="11506"/>
        <v>0</v>
      </c>
      <c r="AH2437" s="166">
        <f t="shared" si="11506"/>
        <v>0</v>
      </c>
      <c r="AI2437" s="198">
        <f t="shared" si="11483"/>
        <v>0</v>
      </c>
      <c r="AJ2437" s="166">
        <f t="shared" si="11253"/>
        <v>0</v>
      </c>
      <c r="AK2437" s="166">
        <f t="shared" si="11254"/>
        <v>0</v>
      </c>
      <c r="AL2437" s="166">
        <f t="shared" ref="AL2437:AU2437" si="11507">ROUND((AK2244+AL2244)/2,2)</f>
        <v>0</v>
      </c>
      <c r="AM2437" s="166">
        <f t="shared" si="11507"/>
        <v>0</v>
      </c>
      <c r="AN2437" s="166">
        <f t="shared" si="11507"/>
        <v>0</v>
      </c>
      <c r="AO2437" s="166">
        <f t="shared" si="11507"/>
        <v>0</v>
      </c>
      <c r="AP2437" s="166">
        <f t="shared" si="11507"/>
        <v>0</v>
      </c>
      <c r="AQ2437" s="166">
        <f t="shared" si="11507"/>
        <v>0</v>
      </c>
      <c r="AR2437" s="166">
        <f t="shared" si="11507"/>
        <v>0</v>
      </c>
      <c r="AS2437" s="166">
        <f t="shared" si="11507"/>
        <v>0</v>
      </c>
      <c r="AT2437" s="166">
        <f t="shared" si="11507"/>
        <v>0</v>
      </c>
      <c r="AU2437" s="166">
        <f t="shared" si="11507"/>
        <v>0</v>
      </c>
      <c r="AV2437" s="198">
        <f t="shared" si="11485"/>
        <v>0</v>
      </c>
      <c r="AW2437" s="166">
        <f t="shared" si="11486"/>
        <v>0</v>
      </c>
      <c r="AX2437" s="166">
        <f t="shared" ref="AX2437:BH2437" si="11508">ROUND((AW2244+AX2244)/2,2)</f>
        <v>0</v>
      </c>
      <c r="AY2437" s="166">
        <f t="shared" si="11508"/>
        <v>0</v>
      </c>
      <c r="AZ2437" s="166">
        <f t="shared" si="11508"/>
        <v>0</v>
      </c>
      <c r="BA2437" s="166">
        <f t="shared" si="11508"/>
        <v>0</v>
      </c>
      <c r="BB2437" s="166">
        <f t="shared" si="11508"/>
        <v>0</v>
      </c>
      <c r="BC2437" s="166">
        <f t="shared" si="11508"/>
        <v>0</v>
      </c>
      <c r="BD2437" s="166">
        <f t="shared" si="11508"/>
        <v>0</v>
      </c>
      <c r="BE2437" s="166">
        <f t="shared" si="11508"/>
        <v>0</v>
      </c>
      <c r="BF2437" s="166">
        <f t="shared" si="11508"/>
        <v>0</v>
      </c>
      <c r="BG2437" s="166">
        <f t="shared" si="11508"/>
        <v>0</v>
      </c>
      <c r="BH2437" s="166">
        <f t="shared" si="11508"/>
        <v>0</v>
      </c>
      <c r="BI2437" s="198">
        <f t="shared" si="11075"/>
        <v>0</v>
      </c>
    </row>
    <row r="2438" spans="1:61" ht="15.75" hidden="1" x14ac:dyDescent="0.25">
      <c r="A2438" s="2" t="str">
        <f t="shared" si="11504"/>
        <v>2022B</v>
      </c>
      <c r="B2438" s="86" t="str">
        <f t="shared" si="11504"/>
        <v>FH - 2022B</v>
      </c>
      <c r="C2438" s="86" t="str">
        <f t="shared" si="11504"/>
        <v>SPP FH - 2022B</v>
      </c>
      <c r="D2438" s="2" t="str">
        <f t="shared" si="11504"/>
        <v>FH - TBD2022B</v>
      </c>
      <c r="E2438" s="141" t="str">
        <f t="shared" si="11504"/>
        <v>SPP FH - 2022B</v>
      </c>
      <c r="I2438" s="178">
        <v>0</v>
      </c>
      <c r="J2438" s="166">
        <f t="shared" si="11428"/>
        <v>0</v>
      </c>
      <c r="K2438" s="166">
        <f t="shared" ref="K2438:U2438" si="11509">ROUND((J2245+K2245)/2,2)</f>
        <v>0</v>
      </c>
      <c r="L2438" s="166">
        <f t="shared" si="11509"/>
        <v>0</v>
      </c>
      <c r="M2438" s="166">
        <f t="shared" si="11509"/>
        <v>0</v>
      </c>
      <c r="N2438" s="166">
        <f t="shared" si="11509"/>
        <v>0</v>
      </c>
      <c r="O2438" s="166">
        <f t="shared" si="11509"/>
        <v>0</v>
      </c>
      <c r="P2438" s="166">
        <f t="shared" si="11509"/>
        <v>0</v>
      </c>
      <c r="Q2438" s="166">
        <f t="shared" si="11509"/>
        <v>0</v>
      </c>
      <c r="R2438" s="166">
        <f t="shared" si="11509"/>
        <v>0</v>
      </c>
      <c r="S2438" s="166">
        <f t="shared" si="11509"/>
        <v>0</v>
      </c>
      <c r="T2438" s="166">
        <f t="shared" si="11509"/>
        <v>0</v>
      </c>
      <c r="U2438" s="166">
        <f t="shared" si="11509"/>
        <v>0</v>
      </c>
      <c r="V2438" s="199">
        <f>SUM(J2438:U2438)</f>
        <v>0</v>
      </c>
      <c r="W2438" s="166">
        <f t="shared" si="11431"/>
        <v>0</v>
      </c>
      <c r="X2438" s="166">
        <f t="shared" ref="X2438:AH2438" si="11510">ROUND((W2245+X2245)/2,2)</f>
        <v>0</v>
      </c>
      <c r="Y2438" s="166">
        <f t="shared" si="11510"/>
        <v>0</v>
      </c>
      <c r="Z2438" s="166">
        <f t="shared" si="11510"/>
        <v>0</v>
      </c>
      <c r="AA2438" s="166">
        <f t="shared" si="11510"/>
        <v>0</v>
      </c>
      <c r="AB2438" s="166">
        <f t="shared" si="11510"/>
        <v>0</v>
      </c>
      <c r="AC2438" s="166">
        <f t="shared" si="11510"/>
        <v>0</v>
      </c>
      <c r="AD2438" s="166">
        <f t="shared" si="11510"/>
        <v>0</v>
      </c>
      <c r="AE2438" s="166">
        <f t="shared" si="11510"/>
        <v>0</v>
      </c>
      <c r="AF2438" s="166">
        <f t="shared" si="11510"/>
        <v>0</v>
      </c>
      <c r="AG2438" s="166">
        <f t="shared" si="11510"/>
        <v>0</v>
      </c>
      <c r="AH2438" s="166">
        <f t="shared" si="11510"/>
        <v>0</v>
      </c>
      <c r="AI2438" s="199">
        <f>SUM(W2438:AH2438)</f>
        <v>0</v>
      </c>
      <c r="AJ2438" s="166">
        <f t="shared" si="11253"/>
        <v>0</v>
      </c>
      <c r="AK2438" s="166">
        <f t="shared" si="11254"/>
        <v>0</v>
      </c>
      <c r="AL2438" s="166">
        <f t="shared" ref="AL2438:AU2438" si="11511">ROUND((AK2245+AL2245)/2,2)</f>
        <v>0</v>
      </c>
      <c r="AM2438" s="166">
        <f t="shared" si="11511"/>
        <v>0</v>
      </c>
      <c r="AN2438" s="166">
        <f t="shared" si="11511"/>
        <v>0</v>
      </c>
      <c r="AO2438" s="166">
        <f t="shared" si="11511"/>
        <v>0</v>
      </c>
      <c r="AP2438" s="166">
        <f t="shared" si="11511"/>
        <v>0</v>
      </c>
      <c r="AQ2438" s="166">
        <f t="shared" si="11511"/>
        <v>0</v>
      </c>
      <c r="AR2438" s="166">
        <f t="shared" si="11511"/>
        <v>0</v>
      </c>
      <c r="AS2438" s="166">
        <f t="shared" si="11511"/>
        <v>0</v>
      </c>
      <c r="AT2438" s="166">
        <f t="shared" si="11511"/>
        <v>0</v>
      </c>
      <c r="AU2438" s="166">
        <f t="shared" si="11511"/>
        <v>0</v>
      </c>
      <c r="AV2438" s="199">
        <f>SUM(AJ2438:AU2438)</f>
        <v>0</v>
      </c>
      <c r="AW2438" s="166">
        <f t="shared" si="11486"/>
        <v>0</v>
      </c>
      <c r="AX2438" s="166">
        <f t="shared" ref="AX2438:BH2438" si="11512">ROUND((AW2245+AX2245)/2,2)</f>
        <v>0</v>
      </c>
      <c r="AY2438" s="166">
        <f t="shared" si="11512"/>
        <v>0</v>
      </c>
      <c r="AZ2438" s="166">
        <f t="shared" si="11512"/>
        <v>0</v>
      </c>
      <c r="BA2438" s="166">
        <f t="shared" si="11512"/>
        <v>0</v>
      </c>
      <c r="BB2438" s="166">
        <f t="shared" si="11512"/>
        <v>0</v>
      </c>
      <c r="BC2438" s="166">
        <f t="shared" si="11512"/>
        <v>0</v>
      </c>
      <c r="BD2438" s="166">
        <f t="shared" si="11512"/>
        <v>0</v>
      </c>
      <c r="BE2438" s="166">
        <f t="shared" si="11512"/>
        <v>0</v>
      </c>
      <c r="BF2438" s="166">
        <f t="shared" si="11512"/>
        <v>0</v>
      </c>
      <c r="BG2438" s="166">
        <f t="shared" si="11512"/>
        <v>0</v>
      </c>
      <c r="BH2438" s="166">
        <f t="shared" si="11512"/>
        <v>0</v>
      </c>
      <c r="BI2438" s="199">
        <f>SUM(AW2438:BH2438)</f>
        <v>0</v>
      </c>
    </row>
    <row r="2439" spans="1:61" ht="15.75" x14ac:dyDescent="0.25">
      <c r="B2439" s="1" t="s">
        <v>162</v>
      </c>
      <c r="E2439" s="141"/>
      <c r="I2439" s="191">
        <f t="shared" ref="I2439" si="11513">SUM(I2249:I2438)</f>
        <v>0</v>
      </c>
      <c r="J2439" s="196">
        <f>ROUND(SUM(J2249:J2438),0)</f>
        <v>0</v>
      </c>
      <c r="K2439" s="196">
        <f t="shared" ref="K2439:U2439" si="11514">ROUND(SUM(K2249:K2438),0)</f>
        <v>0</v>
      </c>
      <c r="L2439" s="196">
        <f t="shared" si="11514"/>
        <v>0</v>
      </c>
      <c r="M2439" s="196">
        <f t="shared" si="11514"/>
        <v>0</v>
      </c>
      <c r="N2439" s="196">
        <f t="shared" si="11514"/>
        <v>6826</v>
      </c>
      <c r="O2439" s="196">
        <f t="shared" si="11514"/>
        <v>26394</v>
      </c>
      <c r="P2439" s="196">
        <f t="shared" si="11514"/>
        <v>124516</v>
      </c>
      <c r="Q2439" s="196">
        <f t="shared" si="11514"/>
        <v>396413</v>
      </c>
      <c r="R2439" s="196">
        <f t="shared" si="11514"/>
        <v>966366</v>
      </c>
      <c r="S2439" s="196">
        <f t="shared" si="11514"/>
        <v>1667206</v>
      </c>
      <c r="T2439" s="196">
        <f t="shared" si="11514"/>
        <v>2529805</v>
      </c>
      <c r="U2439" s="196">
        <f t="shared" si="11514"/>
        <v>3436736</v>
      </c>
      <c r="V2439" s="191">
        <f>SUM(J2439:U2439)</f>
        <v>9154262</v>
      </c>
      <c r="W2439" s="196">
        <f>ROUND(SUM(W2249:W2438),0)</f>
        <v>4225771</v>
      </c>
      <c r="X2439" s="196">
        <f t="shared" ref="X2439:AH2439" si="11515">ROUND(SUM(X2249:X2438),0)</f>
        <v>5216646</v>
      </c>
      <c r="Y2439" s="196">
        <f t="shared" si="11515"/>
        <v>6541589</v>
      </c>
      <c r="Z2439" s="196">
        <f t="shared" si="11515"/>
        <v>7893071</v>
      </c>
      <c r="AA2439" s="196">
        <f t="shared" si="11515"/>
        <v>9514746</v>
      </c>
      <c r="AB2439" s="196">
        <f t="shared" si="11515"/>
        <v>11320760</v>
      </c>
      <c r="AC2439" s="196">
        <f t="shared" si="11515"/>
        <v>12495810</v>
      </c>
      <c r="AD2439" s="196">
        <f t="shared" si="11515"/>
        <v>13593512</v>
      </c>
      <c r="AE2439" s="196">
        <f t="shared" si="11515"/>
        <v>14925586</v>
      </c>
      <c r="AF2439" s="196">
        <f t="shared" si="11515"/>
        <v>16618234</v>
      </c>
      <c r="AG2439" s="196">
        <f t="shared" si="11515"/>
        <v>18679021</v>
      </c>
      <c r="AH2439" s="196">
        <f t="shared" si="11515"/>
        <v>20395368</v>
      </c>
      <c r="AI2439" s="191">
        <f>SUM(W2439:AH2439)</f>
        <v>141420114</v>
      </c>
      <c r="AJ2439" s="196">
        <f>ROUND(SUM(AJ2249:AJ2438),0)</f>
        <v>21266088</v>
      </c>
      <c r="AK2439" s="196">
        <f t="shared" ref="AK2439:AU2439" si="11516">ROUND(SUM(AK2249:AK2438),0)</f>
        <v>21542591</v>
      </c>
      <c r="AL2439" s="196">
        <f t="shared" si="11516"/>
        <v>22750205</v>
      </c>
      <c r="AM2439" s="196">
        <f t="shared" si="11516"/>
        <v>26028933</v>
      </c>
      <c r="AN2439" s="196">
        <f t="shared" si="11516"/>
        <v>29419358</v>
      </c>
      <c r="AO2439" s="196">
        <f t="shared" si="11516"/>
        <v>31884985</v>
      </c>
      <c r="AP2439" s="196">
        <f t="shared" si="11516"/>
        <v>34773010</v>
      </c>
      <c r="AQ2439" s="196">
        <f t="shared" si="11516"/>
        <v>37565011</v>
      </c>
      <c r="AR2439" s="196">
        <f t="shared" si="11516"/>
        <v>40205798</v>
      </c>
      <c r="AS2439" s="196">
        <f t="shared" si="11516"/>
        <v>45637390</v>
      </c>
      <c r="AT2439" s="196">
        <f t="shared" si="11516"/>
        <v>50579707</v>
      </c>
      <c r="AU2439" s="196">
        <f t="shared" si="11516"/>
        <v>52508652</v>
      </c>
      <c r="AV2439" s="191">
        <f>SUM(AJ2439:AU2439)</f>
        <v>414161728</v>
      </c>
      <c r="AW2439" s="196">
        <f>ROUND(SUM(AW2249:AW2438),0)</f>
        <v>54124913</v>
      </c>
      <c r="AX2439" s="196">
        <f t="shared" ref="AX2439:BH2439" si="11517">ROUND(SUM(AX2249:AX2438),0)</f>
        <v>55790486</v>
      </c>
      <c r="AY2439" s="196">
        <f t="shared" si="11517"/>
        <v>57977153</v>
      </c>
      <c r="AZ2439" s="196">
        <f t="shared" si="11517"/>
        <v>60565384</v>
      </c>
      <c r="BA2439" s="196">
        <f t="shared" si="11517"/>
        <v>63360450</v>
      </c>
      <c r="BB2439" s="196">
        <f t="shared" si="11517"/>
        <v>66116886</v>
      </c>
      <c r="BC2439" s="196">
        <f t="shared" si="11517"/>
        <v>68712191</v>
      </c>
      <c r="BD2439" s="196">
        <f t="shared" si="11517"/>
        <v>71311303</v>
      </c>
      <c r="BE2439" s="196">
        <f t="shared" si="11517"/>
        <v>74256466</v>
      </c>
      <c r="BF2439" s="196">
        <f t="shared" si="11517"/>
        <v>77144672</v>
      </c>
      <c r="BG2439" s="196">
        <f t="shared" si="11517"/>
        <v>79712123</v>
      </c>
      <c r="BH2439" s="196">
        <f t="shared" si="11517"/>
        <v>81627651</v>
      </c>
      <c r="BI2439" s="191">
        <f>SUM(AW2439:BH2439)</f>
        <v>810699678</v>
      </c>
    </row>
    <row r="2440" spans="1:61" x14ac:dyDescent="0.2">
      <c r="E2440" s="141"/>
      <c r="I2440" s="179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  <c r="T2440" s="100"/>
      <c r="U2440" s="166">
        <f>ROUND((ROUND((T2246+U2246)/2,0)-U2439)/1000,0)</f>
        <v>0</v>
      </c>
    </row>
    <row r="2441" spans="1:61" x14ac:dyDescent="0.2">
      <c r="A2441" s="2" t="str">
        <f ca="1">CELL("filename")</f>
        <v>I:\Regulatory Coordination Group\Tison Vega\Filing Work Area\Prep\SPP Discovery\POD\POD Attachments\OPC POD No. 2\Cost and Revenue Requirements\[Capital p4.xlsx]Capital p4 - DOHFH</v>
      </c>
      <c r="E2441" s="141"/>
      <c r="I2441" s="179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  <c r="T2441" s="100"/>
      <c r="U2441" s="166"/>
    </row>
  </sheetData>
  <autoFilter ref="B197:F389" xr:uid="{0DABBD31-4EAB-43A4-9978-FA7C8E0BCE04}"/>
  <mergeCells count="11">
    <mergeCell ref="BJ2:BV2"/>
    <mergeCell ref="J1:V1"/>
    <mergeCell ref="J2:V2"/>
    <mergeCell ref="W2:AI2"/>
    <mergeCell ref="AJ2:AV2"/>
    <mergeCell ref="AW2:BI2"/>
    <mergeCell ref="BW2:CI2"/>
    <mergeCell ref="CJ2:CV2"/>
    <mergeCell ref="CW2:DI2"/>
    <mergeCell ref="DJ2:DV2"/>
    <mergeCell ref="DW2:EI2"/>
  </mergeCells>
  <phoneticPr fontId="74" type="noConversion"/>
  <hyperlinks>
    <hyperlink ref="A1" location="'Distr. OH Feeder Hardening'!B5" display="CAPEX" xr:uid="{B6B6BAA4-F1F1-4113-93EF-950212C7985A}"/>
    <hyperlink ref="B1" location="'Distr. OH Feeder Hardening'!B188" display="CLEARINGS" xr:uid="{BEF35F1C-6FD0-41F4-A8E2-C2F3755FE12D}"/>
    <hyperlink ref="C1" location="'Distr. OH Feeder Hardening'!B373" display="IN-SERVICE" xr:uid="{BFB02A1C-F359-4CE8-9353-60FFEA73C5A2}"/>
    <hyperlink ref="D1" location="'Distr. OH Feeder Hardening'!B779" display="ACCUM DEPR" xr:uid="{634E4553-CE5D-4060-82C3-D1B5C4EE9520}"/>
    <hyperlink ref="E1" location="'Distr. OH Feeder Hardening'!B986" display="CWIP" xr:uid="{CB1519FF-D610-4AD0-8621-3D1946DE9211}"/>
    <hyperlink ref="E2" location="'Distr. OH Feeder Hardening'!B1168" display="total" xr:uid="{9145A55B-4437-4566-98D9-C9A26B80C64C}"/>
    <hyperlink ref="D2" location="'Distr. OH Feeder Hardening'!B983" display="total" xr:uid="{946F59B5-65C4-400D-86A0-10A3B512F897}"/>
    <hyperlink ref="C2" location="'Distr. OH Feeder Hardening'!B575" display="total" xr:uid="{921FEE4D-8E4B-4A2C-A4DB-620A1B2AEBAF}"/>
    <hyperlink ref="B2" location="'Distr. OH Feeder Hardening'!B371" display="total" xr:uid="{6E468228-1189-418A-A47C-510AACDE2791}"/>
    <hyperlink ref="A2" location="'Distr. OH Feeder Hardening'!B186" display="total" xr:uid="{A9509805-05E3-4744-8A8C-24A312B33C27}"/>
    <hyperlink ref="I2" location="'Distr. OH Feeder Hardening'!B2129" display="total" xr:uid="{429DC5F9-BCED-4842-84F7-42D10A3FBD1B}"/>
    <hyperlink ref="I1" location="'Distr. OH Feeder Hardening'!B1947" display="Net Invstmt" xr:uid="{F325BC80-64B2-479F-8223-B745F0D07F43}"/>
    <hyperlink ref="G1" location="'Distr. OH Feeder Hardening'!B1553" display="Dpr Svgs" xr:uid="{13391D39-82BD-4E8D-84D2-CC3D237BC1FF}"/>
    <hyperlink ref="G2" location="'Distr. OH Feeder Hardening'!B1750" display="Acm DprSvg" xr:uid="{F95850EA-2CD0-4B3E-BCEB-B73F774590CF}"/>
    <hyperlink ref="F1" location="'Distr. OH Feeder Hardening'!B1171" display="Retirmnts" xr:uid="{338C274B-A51B-472E-BEBB-5A13360C26A3}"/>
    <hyperlink ref="F2" location="'Distr. OH Feeder Hardening'!B1356" display="Accm Rtrmt" xr:uid="{630CF73A-C23C-4EBD-9A0D-FF056F2D5C2D}"/>
    <hyperlink ref="W1" r:id="rId1" xr:uid="{8CB9ED2A-FCE9-42F9-8798-EACCBEA3273D}"/>
    <hyperlink ref="AJ1" r:id="rId2" xr:uid="{2D7EF431-9044-420B-9060-C73D080927AA}"/>
  </hyperlinks>
  <printOptions horizontalCentered="1"/>
  <pageMargins left="0.2" right="0.2" top="0.75" bottom="0.75" header="0.3" footer="0.3"/>
  <pageSetup paperSize="5" scale="10" fitToHeight="0" orientation="landscape" r:id="rId3"/>
  <rowBreaks count="10" manualBreakCount="10">
    <brk id="196" max="142" man="1"/>
    <brk id="390" max="142" man="1"/>
    <brk id="608" max="142" man="1"/>
    <brk id="827" max="142" man="1"/>
    <brk id="1239" max="46" man="1"/>
    <brk id="1433" max="46" man="1"/>
    <brk id="1639" max="46" man="1"/>
    <brk id="1847" max="46" man="1"/>
    <brk id="2054" max="46" man="1"/>
    <brk id="2247" max="46" man="1"/>
  </rowBreaks>
  <ignoredErrors>
    <ignoredError sqref="X245:AH245 AE216:AH216 AA216:AC216 X210 X283:AH284 X248:AA248 AD248:AH248 X199:AH199 X201:AH201 X203:AH203 Z210:AH210 X224:AH224 X227:AH227 X232:AH232 X236:AH236 X242:AH242 X222:AH222 X279:AH279 X262:AH266 X268:AH268 X270:AH270 X274:AH274 X276:AH276 X272:AH272 X281:AH281 X252:AH253 X256:AH256 X258:AH258 X260:AH260" formulaRange="1"/>
    <ignoredError sqref="V1328:V1430 AI1742:AI1844 V1241 V1243 V1245 V1252 V1258 V1266 V1269 V1274 V1278 V1284 V1287 V1290 AI1642 AI1644 AI1649 AI1656 AI1662 AI1674 AI1677 AI1682 AI1686 AI1693 AI1696 AI1699 V1264 V1321 AI1672 AI1735 V1304:V1308 V1310 V1312 V1316 V1318 V1314 AI1718:AI1722 AI1724 AI1726 AI1730 AI1732 AI1728 V1325:V1326 AI1739:AI1740 V1323 AI1737 V1294:V1295 V1298 V1300 V1302 AI1708:AI1709 AI1712 AI1714 AI17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EA24-4EC2-4547-AD55-96C7473C98D7}">
  <sheetPr codeName="Sheet14">
    <pageSetUpPr fitToPage="1"/>
  </sheetPr>
  <dimension ref="A1:J150"/>
  <sheetViews>
    <sheetView zoomScale="130" zoomScaleNormal="130" workbookViewId="0">
      <selection activeCell="B13" sqref="B13"/>
    </sheetView>
  </sheetViews>
  <sheetFormatPr defaultColWidth="8.88671875" defaultRowHeight="15" x14ac:dyDescent="0.2"/>
  <cols>
    <col min="1" max="1" width="16.33203125" style="115" bestFit="1" customWidth="1"/>
    <col min="2" max="2" width="15.21875" style="115" bestFit="1" customWidth="1"/>
    <col min="3" max="16384" width="8.88671875" style="115"/>
  </cols>
  <sheetData>
    <row r="1" spans="1:10" x14ac:dyDescent="0.2">
      <c r="A1" s="208" t="s">
        <v>110</v>
      </c>
      <c r="B1" s="209"/>
      <c r="D1" s="209" t="s">
        <v>398</v>
      </c>
      <c r="E1" s="209"/>
      <c r="F1" s="209"/>
      <c r="G1" s="209"/>
      <c r="H1" s="209"/>
      <c r="I1" s="209"/>
      <c r="J1" s="209"/>
    </row>
    <row r="2" spans="1:10" x14ac:dyDescent="0.2">
      <c r="A2" s="115" t="s">
        <v>399</v>
      </c>
      <c r="B2" s="115" t="s">
        <v>400</v>
      </c>
    </row>
    <row r="3" spans="1:10" ht="15.75" x14ac:dyDescent="0.25">
      <c r="A3" s="116">
        <v>355</v>
      </c>
      <c r="B3" s="117">
        <v>3.5999999999999997E-2</v>
      </c>
    </row>
    <row r="4" spans="1:10" ht="15.75" x14ac:dyDescent="0.25">
      <c r="A4" s="116">
        <v>356</v>
      </c>
      <c r="B4" s="117">
        <v>2.8000000000000001E-2</v>
      </c>
    </row>
    <row r="5" spans="1:10" ht="15.75" x14ac:dyDescent="0.25">
      <c r="A5" s="116">
        <v>362</v>
      </c>
      <c r="B5" s="117">
        <v>2.4E-2</v>
      </c>
    </row>
    <row r="6" spans="1:10" ht="15.75" x14ac:dyDescent="0.25">
      <c r="A6" s="116">
        <v>364</v>
      </c>
      <c r="B6" s="117">
        <v>4.3999999999999997E-2</v>
      </c>
    </row>
    <row r="7" spans="1:10" ht="15.75" x14ac:dyDescent="0.25">
      <c r="A7" s="116">
        <v>365</v>
      </c>
      <c r="B7" s="117">
        <v>3.1E-2</v>
      </c>
    </row>
    <row r="8" spans="1:10" ht="15.75" x14ac:dyDescent="0.25">
      <c r="A8" s="116">
        <v>366</v>
      </c>
      <c r="B8" s="117">
        <v>1.7999999999999999E-2</v>
      </c>
    </row>
    <row r="9" spans="1:10" ht="15.75" x14ac:dyDescent="0.25">
      <c r="A9" s="116">
        <v>367</v>
      </c>
      <c r="B9" s="117">
        <v>0.03</v>
      </c>
    </row>
    <row r="10" spans="1:10" ht="15.75" x14ac:dyDescent="0.25">
      <c r="A10" s="116">
        <v>368</v>
      </c>
      <c r="B10" s="117">
        <v>4.3999999999999997E-2</v>
      </c>
    </row>
    <row r="11" spans="1:10" ht="15.75" x14ac:dyDescent="0.25">
      <c r="A11" s="116">
        <v>369</v>
      </c>
      <c r="B11" s="117">
        <v>3.4000000000000002E-2</v>
      </c>
    </row>
    <row r="12" spans="1:10" ht="15.75" x14ac:dyDescent="0.25">
      <c r="A12" s="116">
        <v>369.02</v>
      </c>
      <c r="B12" s="117">
        <v>2.8000000000000001E-2</v>
      </c>
    </row>
    <row r="13" spans="1:10" ht="15.75" x14ac:dyDescent="0.25">
      <c r="A13" s="116">
        <v>373</v>
      </c>
      <c r="B13" s="117">
        <v>5.3999999999999999E-2</v>
      </c>
    </row>
    <row r="14" spans="1:10" ht="15.75" x14ac:dyDescent="0.25">
      <c r="A14" s="116">
        <v>397</v>
      </c>
      <c r="B14" s="117">
        <v>0.14299999999999999</v>
      </c>
    </row>
    <row r="15" spans="1:10" x14ac:dyDescent="0.2">
      <c r="A15"/>
      <c r="B15" s="117"/>
    </row>
    <row r="16" spans="1:10" x14ac:dyDescent="0.2">
      <c r="A16"/>
      <c r="B16" s="117"/>
    </row>
    <row r="17" spans="1:2" x14ac:dyDescent="0.2">
      <c r="A17"/>
      <c r="B17" s="117"/>
    </row>
    <row r="18" spans="1:2" x14ac:dyDescent="0.2">
      <c r="A18"/>
      <c r="B18" s="117"/>
    </row>
    <row r="19" spans="1:2" x14ac:dyDescent="0.2">
      <c r="A19"/>
      <c r="B19" s="117"/>
    </row>
    <row r="20" spans="1:2" x14ac:dyDescent="0.2">
      <c r="A20"/>
    </row>
    <row r="21" spans="1:2" x14ac:dyDescent="0.2">
      <c r="A21"/>
    </row>
    <row r="22" spans="1:2" x14ac:dyDescent="0.2">
      <c r="A22"/>
    </row>
    <row r="23" spans="1:2" x14ac:dyDescent="0.2">
      <c r="A23"/>
    </row>
    <row r="24" spans="1:2" x14ac:dyDescent="0.2">
      <c r="A24"/>
    </row>
    <row r="25" spans="1:2" x14ac:dyDescent="0.2">
      <c r="A25"/>
    </row>
    <row r="26" spans="1:2" x14ac:dyDescent="0.2">
      <c r="A26"/>
    </row>
    <row r="27" spans="1:2" x14ac:dyDescent="0.2">
      <c r="A27"/>
    </row>
    <row r="28" spans="1:2" x14ac:dyDescent="0.2">
      <c r="A28"/>
    </row>
    <row r="29" spans="1:2" x14ac:dyDescent="0.2">
      <c r="A29"/>
    </row>
    <row r="30" spans="1:2" x14ac:dyDescent="0.2">
      <c r="A30"/>
    </row>
    <row r="31" spans="1:2" x14ac:dyDescent="0.2">
      <c r="A31"/>
    </row>
    <row r="32" spans="1:2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</sheetData>
  <mergeCells count="2">
    <mergeCell ref="A1:B1"/>
    <mergeCell ref="D1:J1"/>
  </mergeCells>
  <pageMargins left="0.7" right="0.7" top="0.75" bottom="0.75" header="0.3" footer="0.3"/>
  <pageSetup scale="7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6274-60D9-4A35-A137-380154B8B52C}">
  <sheetPr codeName="Sheet15"/>
  <dimension ref="A1:B197"/>
  <sheetViews>
    <sheetView workbookViewId="0"/>
  </sheetViews>
  <sheetFormatPr defaultColWidth="8.88671875" defaultRowHeight="15" x14ac:dyDescent="0.25"/>
  <cols>
    <col min="1" max="1" width="8.88671875" style="113"/>
    <col min="2" max="16384" width="8.88671875" style="112"/>
  </cols>
  <sheetData>
    <row r="1" spans="1:2" ht="15.75" x14ac:dyDescent="0.25">
      <c r="A1" s="110">
        <v>303.14999999999998</v>
      </c>
      <c r="B1" s="111">
        <v>6.7000000000000004E-2</v>
      </c>
    </row>
    <row r="2" spans="1:2" ht="15.75" x14ac:dyDescent="0.25">
      <c r="A2" s="110">
        <v>303.99</v>
      </c>
      <c r="B2" s="111">
        <v>3.3000000000000002E-2</v>
      </c>
    </row>
    <row r="3" spans="1:2" ht="15.75" x14ac:dyDescent="0.25">
      <c r="A3" s="110">
        <v>311.39999999999998</v>
      </c>
      <c r="B3" s="111">
        <v>3.2000000000000001E-2</v>
      </c>
    </row>
    <row r="4" spans="1:2" ht="15.75" x14ac:dyDescent="0.25">
      <c r="A4" s="110">
        <v>311.41000000000003</v>
      </c>
      <c r="B4" s="111">
        <v>2.8000000000000001E-2</v>
      </c>
    </row>
    <row r="5" spans="1:2" ht="15.75" x14ac:dyDescent="0.25">
      <c r="A5" s="110">
        <v>311.42</v>
      </c>
      <c r="B5" s="111">
        <v>2.5999999999999999E-2</v>
      </c>
    </row>
    <row r="6" spans="1:2" ht="15.75" x14ac:dyDescent="0.25">
      <c r="A6" s="110">
        <v>311.43</v>
      </c>
      <c r="B6" s="111">
        <v>1.7000000000000001E-2</v>
      </c>
    </row>
    <row r="7" spans="1:2" ht="15.75" x14ac:dyDescent="0.25">
      <c r="A7" s="110">
        <v>311.44</v>
      </c>
      <c r="B7" s="111">
        <v>1.9E-2</v>
      </c>
    </row>
    <row r="8" spans="1:2" ht="15.75" x14ac:dyDescent="0.25">
      <c r="A8" s="110">
        <v>311.45</v>
      </c>
      <c r="B8" s="111">
        <v>2.1000000000000001E-2</v>
      </c>
    </row>
    <row r="9" spans="1:2" ht="15.75" x14ac:dyDescent="0.25">
      <c r="A9" s="110">
        <v>311.45999999999998</v>
      </c>
      <c r="B9" s="111">
        <v>2.9000000000000001E-2</v>
      </c>
    </row>
    <row r="10" spans="1:2" ht="15.75" x14ac:dyDescent="0.25">
      <c r="A10" s="110">
        <v>311.51</v>
      </c>
      <c r="B10" s="111">
        <v>0.04</v>
      </c>
    </row>
    <row r="11" spans="1:2" ht="15.75" x14ac:dyDescent="0.25">
      <c r="A11" s="110">
        <v>311.52</v>
      </c>
      <c r="B11" s="111">
        <v>3.5000000000000003E-2</v>
      </c>
    </row>
    <row r="12" spans="1:2" ht="15.75" x14ac:dyDescent="0.25">
      <c r="A12" s="110">
        <v>311.52999999999997</v>
      </c>
      <c r="B12" s="111">
        <v>3.1E-2</v>
      </c>
    </row>
    <row r="13" spans="1:2" ht="15.75" x14ac:dyDescent="0.25">
      <c r="A13" s="110">
        <v>311.54000000000002</v>
      </c>
      <c r="B13" s="111">
        <v>2.8000000000000001E-2</v>
      </c>
    </row>
    <row r="14" spans="1:2" ht="15.75" x14ac:dyDescent="0.25">
      <c r="A14" s="110">
        <v>312.39999999999998</v>
      </c>
      <c r="B14" s="111">
        <v>4.5999999999999999E-2</v>
      </c>
    </row>
    <row r="15" spans="1:2" ht="15.75" x14ac:dyDescent="0.25">
      <c r="A15" s="110">
        <v>312.41000000000003</v>
      </c>
      <c r="B15" s="111">
        <v>5.1999999999999998E-2</v>
      </c>
    </row>
    <row r="16" spans="1:2" ht="15.75" x14ac:dyDescent="0.25">
      <c r="A16" s="110">
        <v>312.42</v>
      </c>
      <c r="B16" s="111">
        <v>4.2999999999999997E-2</v>
      </c>
    </row>
    <row r="17" spans="1:2" ht="15.75" x14ac:dyDescent="0.25">
      <c r="A17" s="110">
        <v>312.43</v>
      </c>
      <c r="B17" s="111">
        <v>3.5999999999999997E-2</v>
      </c>
    </row>
    <row r="18" spans="1:2" ht="15.75" x14ac:dyDescent="0.25">
      <c r="A18" s="110">
        <v>312.44</v>
      </c>
      <c r="B18" s="111">
        <v>3.3000000000000002E-2</v>
      </c>
    </row>
    <row r="19" spans="1:2" ht="15.75" x14ac:dyDescent="0.25">
      <c r="A19" s="110">
        <v>312.45</v>
      </c>
      <c r="B19" s="111">
        <v>3.1E-2</v>
      </c>
    </row>
    <row r="20" spans="1:2" ht="15.75" x14ac:dyDescent="0.25">
      <c r="A20" s="110">
        <v>312.45999999999998</v>
      </c>
      <c r="B20" s="111">
        <v>4.2999999999999997E-2</v>
      </c>
    </row>
    <row r="21" spans="1:2" ht="15.75" x14ac:dyDescent="0.25">
      <c r="A21" s="110">
        <v>312.47000000000003</v>
      </c>
      <c r="B21" s="111">
        <v>0.2</v>
      </c>
    </row>
    <row r="22" spans="1:2" ht="15.75" x14ac:dyDescent="0.25">
      <c r="A22" s="110">
        <v>312.51</v>
      </c>
      <c r="B22" s="111">
        <v>4.2999999999999997E-2</v>
      </c>
    </row>
    <row r="23" spans="1:2" ht="15.75" x14ac:dyDescent="0.25">
      <c r="A23" s="110">
        <v>312.52</v>
      </c>
      <c r="B23" s="111">
        <v>4.2000000000000003E-2</v>
      </c>
    </row>
    <row r="24" spans="1:2" ht="15.75" x14ac:dyDescent="0.25">
      <c r="A24" s="110">
        <v>312.52999999999997</v>
      </c>
      <c r="B24" s="111">
        <v>3.5000000000000003E-2</v>
      </c>
    </row>
    <row r="25" spans="1:2" ht="15.75" x14ac:dyDescent="0.25">
      <c r="A25" s="110">
        <v>312.54000000000002</v>
      </c>
      <c r="B25" s="111">
        <v>3.5999999999999997E-2</v>
      </c>
    </row>
    <row r="26" spans="1:2" ht="15.75" x14ac:dyDescent="0.25">
      <c r="A26" s="110">
        <v>314.39999999999998</v>
      </c>
      <c r="B26" s="111">
        <v>3.1E-2</v>
      </c>
    </row>
    <row r="27" spans="1:2" ht="15.75" x14ac:dyDescent="0.25">
      <c r="A27" s="110">
        <v>314.41000000000003</v>
      </c>
      <c r="B27" s="111">
        <v>5.8000000000000003E-2</v>
      </c>
    </row>
    <row r="28" spans="1:2" ht="15.75" x14ac:dyDescent="0.25">
      <c r="A28" s="110">
        <v>314.42</v>
      </c>
      <c r="B28" s="111">
        <v>4.1000000000000002E-2</v>
      </c>
    </row>
    <row r="29" spans="1:2" ht="15.75" x14ac:dyDescent="0.25">
      <c r="A29" s="110">
        <v>314.43</v>
      </c>
      <c r="B29" s="111">
        <v>3.7999999999999999E-2</v>
      </c>
    </row>
    <row r="30" spans="1:2" ht="15.75" x14ac:dyDescent="0.25">
      <c r="A30" s="110">
        <v>314.44</v>
      </c>
      <c r="B30" s="111">
        <v>3.2000000000000001E-2</v>
      </c>
    </row>
    <row r="31" spans="1:2" ht="15.75" x14ac:dyDescent="0.25">
      <c r="A31" s="110">
        <v>315.39999999999998</v>
      </c>
      <c r="B31" s="111">
        <v>3.5000000000000003E-2</v>
      </c>
    </row>
    <row r="32" spans="1:2" ht="15.75" x14ac:dyDescent="0.25">
      <c r="A32" s="110">
        <v>315.41000000000003</v>
      </c>
      <c r="B32" s="111">
        <v>4.3999999999999997E-2</v>
      </c>
    </row>
    <row r="33" spans="1:2" ht="15.75" x14ac:dyDescent="0.25">
      <c r="A33" s="110">
        <v>315.42</v>
      </c>
      <c r="B33" s="111">
        <v>0.05</v>
      </c>
    </row>
    <row r="34" spans="1:2" ht="15.75" x14ac:dyDescent="0.25">
      <c r="A34" s="110">
        <v>315.43</v>
      </c>
      <c r="B34" s="111">
        <v>3.3000000000000002E-2</v>
      </c>
    </row>
    <row r="35" spans="1:2" ht="15.75" x14ac:dyDescent="0.25">
      <c r="A35" s="110">
        <v>315.44</v>
      </c>
      <c r="B35" s="111">
        <v>2.9000000000000001E-2</v>
      </c>
    </row>
    <row r="36" spans="1:2" ht="15.75" x14ac:dyDescent="0.25">
      <c r="A36" s="110">
        <v>315.45</v>
      </c>
      <c r="B36" s="111">
        <v>2.4E-2</v>
      </c>
    </row>
    <row r="37" spans="1:2" ht="15.75" x14ac:dyDescent="0.25">
      <c r="A37" s="110">
        <v>315.45999999999998</v>
      </c>
      <c r="B37" s="111">
        <v>3.5000000000000003E-2</v>
      </c>
    </row>
    <row r="38" spans="1:2" ht="15.75" x14ac:dyDescent="0.25">
      <c r="A38" s="110">
        <v>315.51</v>
      </c>
      <c r="B38" s="111">
        <v>0.04</v>
      </c>
    </row>
    <row r="39" spans="1:2" ht="15.75" x14ac:dyDescent="0.25">
      <c r="A39" s="110">
        <v>315.52</v>
      </c>
      <c r="B39" s="111">
        <v>3.6999999999999998E-2</v>
      </c>
    </row>
    <row r="40" spans="1:2" ht="15.75" x14ac:dyDescent="0.25">
      <c r="A40" s="110">
        <v>315.52999999999997</v>
      </c>
      <c r="B40" s="111">
        <v>3.2000000000000001E-2</v>
      </c>
    </row>
    <row r="41" spans="1:2" ht="15.75" x14ac:dyDescent="0.25">
      <c r="A41" s="110">
        <v>315.54000000000002</v>
      </c>
      <c r="B41" s="111">
        <v>2.8000000000000001E-2</v>
      </c>
    </row>
    <row r="42" spans="1:2" ht="15.75" x14ac:dyDescent="0.25">
      <c r="A42" s="110">
        <v>316.39999999999998</v>
      </c>
      <c r="B42" s="111">
        <v>3.3000000000000002E-2</v>
      </c>
    </row>
    <row r="43" spans="1:2" ht="15.75" x14ac:dyDescent="0.25">
      <c r="A43" s="110">
        <v>316.41000000000003</v>
      </c>
      <c r="B43" s="111">
        <v>3.5999999999999997E-2</v>
      </c>
    </row>
    <row r="44" spans="1:2" ht="15.75" x14ac:dyDescent="0.25">
      <c r="A44" s="110">
        <v>316.42</v>
      </c>
      <c r="B44" s="111">
        <v>1.4E-2</v>
      </c>
    </row>
    <row r="45" spans="1:2" ht="15.75" x14ac:dyDescent="0.25">
      <c r="A45" s="110">
        <v>316.43</v>
      </c>
      <c r="B45" s="111">
        <v>3.5999999999999997E-2</v>
      </c>
    </row>
    <row r="46" spans="1:2" ht="15.75" x14ac:dyDescent="0.25">
      <c r="A46" s="110">
        <v>316.44</v>
      </c>
      <c r="B46" s="111">
        <v>1.7999999999999999E-2</v>
      </c>
    </row>
    <row r="47" spans="1:2" ht="15.75" x14ac:dyDescent="0.25">
      <c r="A47" s="110">
        <v>316.45</v>
      </c>
      <c r="B47" s="111">
        <v>6.0000000000000001E-3</v>
      </c>
    </row>
    <row r="48" spans="1:2" ht="15.75" x14ac:dyDescent="0.25">
      <c r="A48" s="110">
        <v>316.45999999999998</v>
      </c>
      <c r="B48" s="111">
        <v>2.7E-2</v>
      </c>
    </row>
    <row r="49" spans="1:2" ht="15.75" x14ac:dyDescent="0.25">
      <c r="A49" s="110">
        <v>316.47000000000003</v>
      </c>
      <c r="B49" s="111">
        <v>0.14299999999999999</v>
      </c>
    </row>
    <row r="50" spans="1:2" ht="15.75" x14ac:dyDescent="0.25">
      <c r="A50" s="110">
        <v>316.51</v>
      </c>
      <c r="B50" s="111">
        <v>0.04</v>
      </c>
    </row>
    <row r="51" spans="1:2" ht="15.75" x14ac:dyDescent="0.25">
      <c r="A51" s="110">
        <v>316.52</v>
      </c>
      <c r="B51" s="111">
        <v>3.4000000000000002E-2</v>
      </c>
    </row>
    <row r="52" spans="1:2" ht="15.75" x14ac:dyDescent="0.25">
      <c r="A52" s="110">
        <v>316.52999999999997</v>
      </c>
      <c r="B52" s="111">
        <v>2.9000000000000001E-2</v>
      </c>
    </row>
    <row r="53" spans="1:2" ht="15.75" x14ac:dyDescent="0.25">
      <c r="A53" s="110">
        <v>316.54000000000002</v>
      </c>
      <c r="B53" s="111">
        <v>2.4E-2</v>
      </c>
    </row>
    <row r="54" spans="1:2" ht="15.75" x14ac:dyDescent="0.25">
      <c r="A54" s="110">
        <v>317</v>
      </c>
      <c r="B54" s="111">
        <v>0.16689999999999999</v>
      </c>
    </row>
    <row r="55" spans="1:2" ht="15.75" x14ac:dyDescent="0.25">
      <c r="A55" s="110">
        <v>341.3</v>
      </c>
      <c r="B55" s="111">
        <v>3.4000000000000002E-2</v>
      </c>
    </row>
    <row r="56" spans="1:2" ht="15.75" x14ac:dyDescent="0.25">
      <c r="A56" s="110">
        <v>341.31</v>
      </c>
      <c r="B56" s="111">
        <v>3.5999999999999997E-2</v>
      </c>
    </row>
    <row r="57" spans="1:2" ht="15.75" x14ac:dyDescent="0.25">
      <c r="A57" s="110">
        <v>341.32</v>
      </c>
      <c r="B57" s="111">
        <v>3.5000000000000003E-2</v>
      </c>
    </row>
    <row r="58" spans="1:2" ht="15.75" x14ac:dyDescent="0.25">
      <c r="A58" s="110">
        <v>341.33</v>
      </c>
      <c r="B58" s="111">
        <v>3.5000000000000003E-2</v>
      </c>
    </row>
    <row r="59" spans="1:2" ht="15.75" x14ac:dyDescent="0.25">
      <c r="A59" s="110">
        <v>341.34</v>
      </c>
      <c r="B59" s="111">
        <v>5.0999999999999997E-2</v>
      </c>
    </row>
    <row r="60" spans="1:2" ht="15.75" x14ac:dyDescent="0.25">
      <c r="A60" s="110">
        <v>341.35</v>
      </c>
      <c r="B60" s="111">
        <v>4.3999999999999997E-2</v>
      </c>
    </row>
    <row r="61" spans="1:2" ht="15.75" x14ac:dyDescent="0.25">
      <c r="A61" s="110">
        <v>341.36</v>
      </c>
      <c r="B61" s="111">
        <v>3.1E-2</v>
      </c>
    </row>
    <row r="62" spans="1:2" ht="15.75" x14ac:dyDescent="0.25">
      <c r="A62" s="110">
        <v>341.44</v>
      </c>
      <c r="B62" s="111">
        <v>3.5999999999999997E-2</v>
      </c>
    </row>
    <row r="63" spans="1:2" ht="15.75" x14ac:dyDescent="0.25">
      <c r="A63" s="110">
        <v>341.8</v>
      </c>
      <c r="B63" s="111">
        <v>3.1E-2</v>
      </c>
    </row>
    <row r="64" spans="1:2" ht="15.75" x14ac:dyDescent="0.25">
      <c r="A64" s="110">
        <v>341.81</v>
      </c>
      <c r="B64" s="111">
        <v>3.6999999999999998E-2</v>
      </c>
    </row>
    <row r="65" spans="1:2" ht="15.75" x14ac:dyDescent="0.25">
      <c r="A65" s="110">
        <v>341.82</v>
      </c>
      <c r="B65" s="111">
        <v>2.5999999999999999E-2</v>
      </c>
    </row>
    <row r="66" spans="1:2" ht="15.75" x14ac:dyDescent="0.25">
      <c r="A66" s="110">
        <v>341.83</v>
      </c>
      <c r="B66" s="111">
        <v>2.5999999999999999E-2</v>
      </c>
    </row>
    <row r="67" spans="1:2" ht="15.75" x14ac:dyDescent="0.25">
      <c r="A67" s="110">
        <v>341.84</v>
      </c>
      <c r="B67" s="111">
        <v>2.7E-2</v>
      </c>
    </row>
    <row r="68" spans="1:2" ht="15.75" x14ac:dyDescent="0.25">
      <c r="A68" s="110">
        <v>341.85</v>
      </c>
      <c r="B68" s="111">
        <v>2.7E-2</v>
      </c>
    </row>
    <row r="69" spans="1:2" ht="15.75" x14ac:dyDescent="0.25">
      <c r="A69" s="110">
        <v>341.86</v>
      </c>
      <c r="B69" s="111">
        <v>2.5999999999999999E-2</v>
      </c>
    </row>
    <row r="70" spans="1:2" ht="15.75" x14ac:dyDescent="0.25">
      <c r="A70" s="110">
        <v>341.99</v>
      </c>
      <c r="B70" s="111">
        <v>2.9000000000000001E-2</v>
      </c>
    </row>
    <row r="71" spans="1:2" ht="15.75" x14ac:dyDescent="0.25">
      <c r="A71" s="110">
        <v>342.3</v>
      </c>
      <c r="B71" s="111">
        <v>0.03</v>
      </c>
    </row>
    <row r="72" spans="1:2" ht="15.75" x14ac:dyDescent="0.25">
      <c r="A72" s="110">
        <v>342.31</v>
      </c>
      <c r="B72" s="111">
        <v>0.04</v>
      </c>
    </row>
    <row r="73" spans="1:2" ht="15.75" x14ac:dyDescent="0.25">
      <c r="A73" s="110">
        <v>342.32</v>
      </c>
      <c r="B73" s="111">
        <v>3.9E-2</v>
      </c>
    </row>
    <row r="74" spans="1:2" ht="15.75" x14ac:dyDescent="0.25">
      <c r="A74" s="110">
        <v>342.33</v>
      </c>
      <c r="B74" s="111">
        <v>3.2000000000000001E-2</v>
      </c>
    </row>
    <row r="75" spans="1:2" ht="15.75" x14ac:dyDescent="0.25">
      <c r="A75" s="110">
        <v>342.34</v>
      </c>
      <c r="B75" s="111">
        <v>3.2000000000000001E-2</v>
      </c>
    </row>
    <row r="76" spans="1:2" ht="15.75" x14ac:dyDescent="0.25">
      <c r="A76" s="110">
        <v>342.35</v>
      </c>
      <c r="B76" s="111">
        <v>3.3000000000000002E-2</v>
      </c>
    </row>
    <row r="77" spans="1:2" ht="15.75" x14ac:dyDescent="0.25">
      <c r="A77" s="110">
        <v>342.36</v>
      </c>
      <c r="B77" s="111">
        <v>3.6999999999999998E-2</v>
      </c>
    </row>
    <row r="78" spans="1:2" ht="15.75" x14ac:dyDescent="0.25">
      <c r="A78" s="110">
        <v>342.44</v>
      </c>
      <c r="B78" s="111">
        <v>2.5999999999999999E-2</v>
      </c>
    </row>
    <row r="79" spans="1:2" ht="15.75" x14ac:dyDescent="0.25">
      <c r="A79" s="110">
        <v>342.8</v>
      </c>
      <c r="B79" s="111">
        <v>0.03</v>
      </c>
    </row>
    <row r="80" spans="1:2" ht="15.75" x14ac:dyDescent="0.25">
      <c r="A80" s="110">
        <v>342.81</v>
      </c>
      <c r="B80" s="111">
        <v>4.1000000000000002E-2</v>
      </c>
    </row>
    <row r="81" spans="1:2" ht="15.75" x14ac:dyDescent="0.25">
      <c r="A81" s="110">
        <v>342.82</v>
      </c>
      <c r="B81" s="111">
        <v>4.2999999999999997E-2</v>
      </c>
    </row>
    <row r="82" spans="1:2" ht="15.75" x14ac:dyDescent="0.25">
      <c r="A82" s="110">
        <v>342.83</v>
      </c>
      <c r="B82" s="111">
        <v>3.2000000000000001E-2</v>
      </c>
    </row>
    <row r="83" spans="1:2" ht="15.75" x14ac:dyDescent="0.25">
      <c r="A83" s="110">
        <v>342.84</v>
      </c>
      <c r="B83" s="111">
        <v>2.8000000000000001E-2</v>
      </c>
    </row>
    <row r="84" spans="1:2" ht="15.75" x14ac:dyDescent="0.25">
      <c r="A84" s="110">
        <v>342.85</v>
      </c>
      <c r="B84" s="111">
        <v>3.6999999999999998E-2</v>
      </c>
    </row>
    <row r="85" spans="1:2" ht="15.75" x14ac:dyDescent="0.25">
      <c r="A85" s="110">
        <v>342.86</v>
      </c>
      <c r="B85" s="111">
        <v>0.03</v>
      </c>
    </row>
    <row r="86" spans="1:2" ht="15.75" x14ac:dyDescent="0.25">
      <c r="A86" s="110">
        <v>342.87</v>
      </c>
      <c r="B86" s="111">
        <v>0.2</v>
      </c>
    </row>
    <row r="87" spans="1:2" ht="15.75" x14ac:dyDescent="0.25">
      <c r="A87" s="110">
        <v>343.3</v>
      </c>
      <c r="B87" s="111">
        <v>5.5E-2</v>
      </c>
    </row>
    <row r="88" spans="1:2" ht="15.75" x14ac:dyDescent="0.25">
      <c r="A88" s="110">
        <v>343.31</v>
      </c>
      <c r="B88" s="111">
        <v>6.0999999999999999E-2</v>
      </c>
    </row>
    <row r="89" spans="1:2" ht="15.75" x14ac:dyDescent="0.25">
      <c r="A89" s="110">
        <v>343.32</v>
      </c>
      <c r="B89" s="111">
        <v>6.2E-2</v>
      </c>
    </row>
    <row r="90" spans="1:2" ht="15.75" x14ac:dyDescent="0.25">
      <c r="A90" s="110">
        <v>343.33</v>
      </c>
      <c r="B90" s="111">
        <v>3.1E-2</v>
      </c>
    </row>
    <row r="91" spans="1:2" ht="15.75" x14ac:dyDescent="0.25">
      <c r="A91" s="110">
        <v>343.34</v>
      </c>
      <c r="B91" s="111">
        <v>3.2000000000000001E-2</v>
      </c>
    </row>
    <row r="92" spans="1:2" ht="15.75" x14ac:dyDescent="0.25">
      <c r="A92" s="110">
        <v>343.35</v>
      </c>
      <c r="B92" s="111">
        <v>3.4000000000000002E-2</v>
      </c>
    </row>
    <row r="93" spans="1:2" ht="15.75" x14ac:dyDescent="0.25">
      <c r="A93" s="110">
        <v>343.36</v>
      </c>
      <c r="B93" s="111">
        <v>2.7E-2</v>
      </c>
    </row>
    <row r="94" spans="1:2" ht="15.75" x14ac:dyDescent="0.25">
      <c r="A94" s="110">
        <v>343.43</v>
      </c>
      <c r="B94" s="111">
        <v>2.9000000000000001E-2</v>
      </c>
    </row>
    <row r="95" spans="1:2" ht="15.75" x14ac:dyDescent="0.25">
      <c r="A95" s="110">
        <v>343.44</v>
      </c>
      <c r="B95" s="111">
        <v>3.1E-2</v>
      </c>
    </row>
    <row r="96" spans="1:2" ht="15.75" x14ac:dyDescent="0.25">
      <c r="A96" s="110">
        <v>343.45</v>
      </c>
      <c r="B96" s="111">
        <v>2.9000000000000001E-2</v>
      </c>
    </row>
    <row r="97" spans="1:2" ht="15.75" x14ac:dyDescent="0.25">
      <c r="A97" s="110">
        <v>343.46</v>
      </c>
      <c r="B97" s="111">
        <v>2.9000000000000001E-2</v>
      </c>
    </row>
    <row r="98" spans="1:2" ht="15.75" x14ac:dyDescent="0.25">
      <c r="A98" s="110">
        <v>343.8</v>
      </c>
      <c r="B98" s="111">
        <v>3.5999999999999997E-2</v>
      </c>
    </row>
    <row r="99" spans="1:2" ht="15.75" x14ac:dyDescent="0.25">
      <c r="A99" s="110">
        <v>343.81</v>
      </c>
      <c r="B99" s="111">
        <v>4.5999999999999999E-2</v>
      </c>
    </row>
    <row r="100" spans="1:2" ht="15.75" x14ac:dyDescent="0.25">
      <c r="A100" s="110">
        <v>343.82</v>
      </c>
      <c r="B100" s="111">
        <v>4.9000000000000002E-2</v>
      </c>
    </row>
    <row r="101" spans="1:2" ht="15.75" x14ac:dyDescent="0.25">
      <c r="A101" s="110">
        <v>343.83</v>
      </c>
      <c r="B101" s="111">
        <v>3.5999999999999997E-2</v>
      </c>
    </row>
    <row r="102" spans="1:2" ht="15.75" x14ac:dyDescent="0.25">
      <c r="A102" s="110">
        <v>343.84</v>
      </c>
      <c r="B102" s="111">
        <v>4.7E-2</v>
      </c>
    </row>
    <row r="103" spans="1:2" ht="15.75" x14ac:dyDescent="0.25">
      <c r="A103" s="110">
        <v>343.85</v>
      </c>
      <c r="B103" s="111">
        <v>0.05</v>
      </c>
    </row>
    <row r="104" spans="1:2" ht="15.75" x14ac:dyDescent="0.25">
      <c r="A104" s="110">
        <v>343.86</v>
      </c>
      <c r="B104" s="111">
        <v>3.1E-2</v>
      </c>
    </row>
    <row r="105" spans="1:2" ht="15.75" x14ac:dyDescent="0.25">
      <c r="A105" s="110">
        <v>343.99</v>
      </c>
      <c r="B105" s="111">
        <v>2.9000000000000001E-2</v>
      </c>
    </row>
    <row r="106" spans="1:2" ht="15.75" x14ac:dyDescent="0.25">
      <c r="A106" s="110">
        <v>345.3</v>
      </c>
      <c r="B106" s="111">
        <v>3.3000000000000002E-2</v>
      </c>
    </row>
    <row r="107" spans="1:2" ht="15.75" x14ac:dyDescent="0.25">
      <c r="A107" s="110">
        <v>345.31</v>
      </c>
      <c r="B107" s="111">
        <v>4.1000000000000002E-2</v>
      </c>
    </row>
    <row r="108" spans="1:2" ht="15.75" x14ac:dyDescent="0.25">
      <c r="A108" s="110">
        <v>345.32</v>
      </c>
      <c r="B108" s="111">
        <v>4.1000000000000002E-2</v>
      </c>
    </row>
    <row r="109" spans="1:2" ht="15.75" x14ac:dyDescent="0.25">
      <c r="A109" s="110">
        <v>345.33</v>
      </c>
      <c r="B109" s="111">
        <v>2.7E-2</v>
      </c>
    </row>
    <row r="110" spans="1:2" ht="15.75" x14ac:dyDescent="0.25">
      <c r="A110" s="110">
        <v>345.34</v>
      </c>
      <c r="B110" s="111">
        <v>2.8000000000000001E-2</v>
      </c>
    </row>
    <row r="111" spans="1:2" ht="15.75" x14ac:dyDescent="0.25">
      <c r="A111" s="110">
        <v>345.35</v>
      </c>
      <c r="B111" s="111">
        <v>2.7E-2</v>
      </c>
    </row>
    <row r="112" spans="1:2" ht="15.75" x14ac:dyDescent="0.25">
      <c r="A112" s="110">
        <v>345.36</v>
      </c>
      <c r="B112" s="111">
        <v>2.8000000000000001E-2</v>
      </c>
    </row>
    <row r="113" spans="1:2" ht="15.75" x14ac:dyDescent="0.25">
      <c r="A113" s="110">
        <v>345.44</v>
      </c>
      <c r="B113" s="111">
        <v>2.8000000000000001E-2</v>
      </c>
    </row>
    <row r="114" spans="1:2" ht="15.75" x14ac:dyDescent="0.25">
      <c r="A114" s="110">
        <v>345.8</v>
      </c>
      <c r="B114" s="111">
        <v>3.5999999999999997E-2</v>
      </c>
    </row>
    <row r="115" spans="1:2" ht="15.75" x14ac:dyDescent="0.25">
      <c r="A115" s="110">
        <v>345.81</v>
      </c>
      <c r="B115" s="111">
        <v>3.3000000000000002E-2</v>
      </c>
    </row>
    <row r="116" spans="1:2" ht="15.75" x14ac:dyDescent="0.25">
      <c r="A116" s="110">
        <v>345.82</v>
      </c>
      <c r="B116" s="111">
        <v>3.4000000000000002E-2</v>
      </c>
    </row>
    <row r="117" spans="1:2" ht="15.75" x14ac:dyDescent="0.25">
      <c r="A117" s="110">
        <v>345.83</v>
      </c>
      <c r="B117" s="111">
        <v>3.7999999999999999E-2</v>
      </c>
    </row>
    <row r="118" spans="1:2" ht="15.75" x14ac:dyDescent="0.25">
      <c r="A118" s="110">
        <v>345.84</v>
      </c>
      <c r="B118" s="111">
        <v>2.5000000000000001E-2</v>
      </c>
    </row>
    <row r="119" spans="1:2" ht="15.75" x14ac:dyDescent="0.25">
      <c r="A119" s="110">
        <v>345.85</v>
      </c>
      <c r="B119" s="111">
        <v>2.5999999999999999E-2</v>
      </c>
    </row>
    <row r="120" spans="1:2" ht="15.75" x14ac:dyDescent="0.25">
      <c r="A120" s="110">
        <v>345.86</v>
      </c>
      <c r="B120" s="111">
        <v>0.03</v>
      </c>
    </row>
    <row r="121" spans="1:2" ht="15.75" x14ac:dyDescent="0.25">
      <c r="A121" s="110">
        <v>345.99</v>
      </c>
      <c r="B121" s="111">
        <v>2.9000000000000001E-2</v>
      </c>
    </row>
    <row r="122" spans="1:2" ht="15.75" x14ac:dyDescent="0.25">
      <c r="A122" s="110">
        <v>346.3</v>
      </c>
      <c r="B122" s="111">
        <v>0.04</v>
      </c>
    </row>
    <row r="123" spans="1:2" ht="15.75" x14ac:dyDescent="0.25">
      <c r="A123" s="110">
        <v>346.31</v>
      </c>
      <c r="B123" s="111">
        <v>3.2000000000000001E-2</v>
      </c>
    </row>
    <row r="124" spans="1:2" ht="15.75" x14ac:dyDescent="0.25">
      <c r="A124" s="110">
        <v>346.32</v>
      </c>
      <c r="B124" s="111">
        <v>3.3000000000000002E-2</v>
      </c>
    </row>
    <row r="125" spans="1:2" ht="15.75" x14ac:dyDescent="0.25">
      <c r="A125" s="110">
        <v>346.33</v>
      </c>
      <c r="B125" s="111">
        <v>3.4000000000000002E-2</v>
      </c>
    </row>
    <row r="126" spans="1:2" ht="15.75" x14ac:dyDescent="0.25">
      <c r="A126" s="110">
        <v>346.34</v>
      </c>
      <c r="B126" s="111">
        <v>3.4000000000000002E-2</v>
      </c>
    </row>
    <row r="127" spans="1:2" ht="15.75" x14ac:dyDescent="0.25">
      <c r="A127" s="110">
        <v>346.35</v>
      </c>
      <c r="B127" s="111">
        <v>3.9E-2</v>
      </c>
    </row>
    <row r="128" spans="1:2" ht="15.75" x14ac:dyDescent="0.25">
      <c r="A128" s="110">
        <v>346.36</v>
      </c>
      <c r="B128" s="111">
        <v>2.1999999999999999E-2</v>
      </c>
    </row>
    <row r="129" spans="1:2" ht="15.75" x14ac:dyDescent="0.25">
      <c r="A129" s="110">
        <v>346.37</v>
      </c>
      <c r="B129" s="111">
        <v>0.14299999999999999</v>
      </c>
    </row>
    <row r="130" spans="1:2" ht="15.75" x14ac:dyDescent="0.25">
      <c r="A130" s="110">
        <v>346.44</v>
      </c>
      <c r="B130" s="111">
        <v>2.9000000000000001E-2</v>
      </c>
    </row>
    <row r="131" spans="1:2" ht="15.75" x14ac:dyDescent="0.25">
      <c r="A131" s="110">
        <v>346.8</v>
      </c>
      <c r="B131" s="111">
        <v>5.6000000000000001E-2</v>
      </c>
    </row>
    <row r="132" spans="1:2" ht="15.75" x14ac:dyDescent="0.25">
      <c r="A132" s="110">
        <v>346.81</v>
      </c>
      <c r="B132" s="111">
        <v>4.2000000000000003E-2</v>
      </c>
    </row>
    <row r="133" spans="1:2" ht="15.75" x14ac:dyDescent="0.25">
      <c r="A133" s="110">
        <v>346.82</v>
      </c>
      <c r="B133" s="111">
        <v>1.7000000000000001E-2</v>
      </c>
    </row>
    <row r="134" spans="1:2" ht="15.75" x14ac:dyDescent="0.25">
      <c r="A134" s="110">
        <v>346.83</v>
      </c>
      <c r="B134" s="111">
        <v>2.1999999999999999E-2</v>
      </c>
    </row>
    <row r="135" spans="1:2" ht="15.75" x14ac:dyDescent="0.25">
      <c r="A135" s="110">
        <v>346.84</v>
      </c>
      <c r="B135" s="111">
        <v>3.5999999999999997E-2</v>
      </c>
    </row>
    <row r="136" spans="1:2" ht="15.75" x14ac:dyDescent="0.25">
      <c r="A136" s="110">
        <v>346.85</v>
      </c>
      <c r="B136" s="111">
        <v>3.5999999999999997E-2</v>
      </c>
    </row>
    <row r="137" spans="1:2" ht="15.75" x14ac:dyDescent="0.25">
      <c r="A137" s="110">
        <v>346.86</v>
      </c>
      <c r="B137" s="111">
        <v>0.03</v>
      </c>
    </row>
    <row r="138" spans="1:2" ht="15.75" x14ac:dyDescent="0.25">
      <c r="A138" s="110">
        <v>346.87</v>
      </c>
      <c r="B138" s="111">
        <v>0.14299999999999999</v>
      </c>
    </row>
    <row r="139" spans="1:2" ht="15.75" x14ac:dyDescent="0.25">
      <c r="A139" s="110">
        <v>347</v>
      </c>
      <c r="B139" s="111">
        <v>3.39E-2</v>
      </c>
    </row>
    <row r="140" spans="1:2" ht="15.75" x14ac:dyDescent="0.25">
      <c r="A140" s="110">
        <v>348.99</v>
      </c>
      <c r="B140" s="111">
        <v>0.1</v>
      </c>
    </row>
    <row r="141" spans="1:2" ht="15.75" x14ac:dyDescent="0.25">
      <c r="A141" s="110">
        <v>350.01</v>
      </c>
      <c r="B141" s="111">
        <v>1.2999999999999999E-2</v>
      </c>
    </row>
    <row r="142" spans="1:2" ht="15.75" x14ac:dyDescent="0.25">
      <c r="A142" s="110">
        <v>352</v>
      </c>
      <c r="B142" s="111">
        <v>1.7999999999999999E-2</v>
      </c>
    </row>
    <row r="143" spans="1:2" ht="15.75" x14ac:dyDescent="0.25">
      <c r="A143" s="110">
        <v>353</v>
      </c>
      <c r="B143" s="111">
        <v>2.4E-2</v>
      </c>
    </row>
    <row r="144" spans="1:2" ht="15.75" x14ac:dyDescent="0.25">
      <c r="A144" s="110">
        <v>354</v>
      </c>
      <c r="B144" s="111">
        <v>2.8000000000000001E-2</v>
      </c>
    </row>
    <row r="145" spans="1:2" ht="15.75" x14ac:dyDescent="0.25">
      <c r="A145" s="110">
        <v>355</v>
      </c>
      <c r="B145" s="111">
        <v>2.8000000000000001E-2</v>
      </c>
    </row>
    <row r="146" spans="1:2" ht="15.75" x14ac:dyDescent="0.25">
      <c r="A146" s="110">
        <v>356</v>
      </c>
      <c r="B146" s="111">
        <v>2.9000000000000001E-2</v>
      </c>
    </row>
    <row r="147" spans="1:2" ht="15.75" x14ac:dyDescent="0.25">
      <c r="A147" s="110">
        <v>356.01</v>
      </c>
      <c r="B147" s="111">
        <v>1.6E-2</v>
      </c>
    </row>
    <row r="148" spans="1:2" ht="15.75" x14ac:dyDescent="0.25">
      <c r="A148" s="110">
        <v>357</v>
      </c>
      <c r="B148" s="111">
        <v>1.7000000000000001E-2</v>
      </c>
    </row>
    <row r="149" spans="1:2" ht="15.75" x14ac:dyDescent="0.25">
      <c r="A149" s="110">
        <v>358</v>
      </c>
      <c r="B149" s="111">
        <v>2.7E-2</v>
      </c>
    </row>
    <row r="150" spans="1:2" ht="15.75" x14ac:dyDescent="0.25">
      <c r="A150" s="110">
        <v>359</v>
      </c>
      <c r="B150" s="111">
        <v>1.6E-2</v>
      </c>
    </row>
    <row r="151" spans="1:2" ht="15.75" x14ac:dyDescent="0.25">
      <c r="A151" s="110">
        <v>361</v>
      </c>
      <c r="B151" s="111">
        <v>1.7999999999999999E-2</v>
      </c>
    </row>
    <row r="152" spans="1:2" ht="15.75" x14ac:dyDescent="0.25">
      <c r="A152" s="110">
        <v>362</v>
      </c>
      <c r="B152" s="111">
        <v>2.5000000000000001E-2</v>
      </c>
    </row>
    <row r="153" spans="1:2" ht="15.75" x14ac:dyDescent="0.25">
      <c r="A153" s="110">
        <v>364</v>
      </c>
      <c r="B153" s="111">
        <v>3.6999999999999998E-2</v>
      </c>
    </row>
    <row r="154" spans="1:2" ht="15.75" x14ac:dyDescent="0.25">
      <c r="A154" s="110">
        <v>365</v>
      </c>
      <c r="B154" s="111">
        <v>2.1999999999999999E-2</v>
      </c>
    </row>
    <row r="155" spans="1:2" ht="15.75" x14ac:dyDescent="0.25">
      <c r="A155" s="110">
        <v>366</v>
      </c>
      <c r="B155" s="111">
        <v>1.7000000000000001E-2</v>
      </c>
    </row>
    <row r="156" spans="1:2" ht="15.75" x14ac:dyDescent="0.25">
      <c r="A156" s="110">
        <v>367</v>
      </c>
      <c r="B156" s="111">
        <v>2.3E-2</v>
      </c>
    </row>
    <row r="157" spans="1:2" ht="15.75" x14ac:dyDescent="0.25">
      <c r="A157" s="110">
        <v>368</v>
      </c>
      <c r="B157" s="111">
        <v>4.4999999999999998E-2</v>
      </c>
    </row>
    <row r="158" spans="1:2" ht="15.75" x14ac:dyDescent="0.25">
      <c r="A158" s="110">
        <v>369</v>
      </c>
      <c r="B158" s="111">
        <v>1.9E-2</v>
      </c>
    </row>
    <row r="159" spans="1:2" ht="15.75" x14ac:dyDescent="0.25">
      <c r="A159" s="110">
        <v>369.02</v>
      </c>
      <c r="B159" s="111">
        <v>2.3E-2</v>
      </c>
    </row>
    <row r="160" spans="1:2" ht="15.75" x14ac:dyDescent="0.25">
      <c r="A160" s="110">
        <v>370</v>
      </c>
      <c r="B160" s="111">
        <v>7.9000000000000001E-2</v>
      </c>
    </row>
    <row r="161" spans="1:2" ht="15.75" x14ac:dyDescent="0.25">
      <c r="A161" s="110">
        <v>370.01</v>
      </c>
      <c r="B161" s="111">
        <v>8.6999999999999994E-2</v>
      </c>
    </row>
    <row r="162" spans="1:2" ht="15.75" x14ac:dyDescent="0.25">
      <c r="A162" s="110">
        <v>373</v>
      </c>
      <c r="B162" s="111">
        <v>2.8000000000000001E-2</v>
      </c>
    </row>
    <row r="163" spans="1:2" ht="15.75" x14ac:dyDescent="0.25">
      <c r="A163" s="110">
        <v>374</v>
      </c>
      <c r="B163" s="111">
        <v>1.84E-2</v>
      </c>
    </row>
    <row r="164" spans="1:2" ht="15.75" x14ac:dyDescent="0.25">
      <c r="A164" s="110">
        <v>390</v>
      </c>
      <c r="B164" s="111">
        <v>1.4E-2</v>
      </c>
    </row>
    <row r="165" spans="1:2" ht="15.75" x14ac:dyDescent="0.25">
      <c r="A165" s="110">
        <v>391.01</v>
      </c>
      <c r="B165" s="111">
        <v>0.14299999999999999</v>
      </c>
    </row>
    <row r="166" spans="1:2" ht="15.75" x14ac:dyDescent="0.25">
      <c r="A166" s="110">
        <v>391.02</v>
      </c>
      <c r="B166" s="111">
        <v>0.25</v>
      </c>
    </row>
    <row r="167" spans="1:2" ht="15.75" x14ac:dyDescent="0.25">
      <c r="A167" s="110">
        <v>391.03</v>
      </c>
      <c r="B167" s="111">
        <v>0.14299999999999999</v>
      </c>
    </row>
    <row r="168" spans="1:2" ht="15.75" x14ac:dyDescent="0.25">
      <c r="A168" s="110">
        <v>391.04</v>
      </c>
      <c r="B168" s="111">
        <v>0.2</v>
      </c>
    </row>
    <row r="169" spans="1:2" ht="15.75" x14ac:dyDescent="0.25">
      <c r="A169" s="110">
        <v>392.02</v>
      </c>
      <c r="B169" s="111">
        <v>7.4999999999999997E-2</v>
      </c>
    </row>
    <row r="170" spans="1:2" ht="15.75" x14ac:dyDescent="0.25">
      <c r="A170" s="110">
        <v>392.03</v>
      </c>
      <c r="B170" s="111">
        <v>5.1999999999999998E-2</v>
      </c>
    </row>
    <row r="171" spans="1:2" ht="15.75" x14ac:dyDescent="0.25">
      <c r="A171" s="110">
        <v>392.04</v>
      </c>
      <c r="B171" s="111">
        <v>6.5000000000000002E-2</v>
      </c>
    </row>
    <row r="172" spans="1:2" ht="15.75" x14ac:dyDescent="0.25">
      <c r="A172" s="110">
        <v>392.12</v>
      </c>
      <c r="B172" s="111">
        <v>6.0999999999999999E-2</v>
      </c>
    </row>
    <row r="173" spans="1:2" ht="15.75" x14ac:dyDescent="0.25">
      <c r="A173" s="110">
        <v>392.13</v>
      </c>
      <c r="B173" s="111">
        <v>4.8000000000000001E-2</v>
      </c>
    </row>
    <row r="174" spans="1:2" ht="15.75" x14ac:dyDescent="0.25">
      <c r="A174" s="110">
        <v>392.14</v>
      </c>
      <c r="B174" s="111">
        <v>4.7E-2</v>
      </c>
    </row>
    <row r="175" spans="1:2" ht="15.75" x14ac:dyDescent="0.25">
      <c r="A175" s="110">
        <v>393</v>
      </c>
      <c r="B175" s="111">
        <v>0.14299999999999999</v>
      </c>
    </row>
    <row r="176" spans="1:2" ht="15.75" x14ac:dyDescent="0.25">
      <c r="A176" s="110">
        <v>394</v>
      </c>
      <c r="B176" s="111">
        <v>0.14299999999999999</v>
      </c>
    </row>
    <row r="177" spans="1:2" ht="15.75" x14ac:dyDescent="0.25">
      <c r="A177" s="110">
        <v>394.01</v>
      </c>
      <c r="B177" s="111">
        <v>0.2</v>
      </c>
    </row>
    <row r="178" spans="1:2" ht="15.75" x14ac:dyDescent="0.25">
      <c r="A178" s="110">
        <v>395</v>
      </c>
      <c r="B178" s="111">
        <v>0.14299999999999999</v>
      </c>
    </row>
    <row r="179" spans="1:2" ht="15.75" x14ac:dyDescent="0.25">
      <c r="A179" s="110">
        <v>396</v>
      </c>
      <c r="B179" s="111">
        <v>0.14299999999999999</v>
      </c>
    </row>
    <row r="180" spans="1:2" ht="15.75" x14ac:dyDescent="0.25">
      <c r="A180" s="110">
        <v>397</v>
      </c>
      <c r="B180" s="111">
        <v>0.14299999999999999</v>
      </c>
    </row>
    <row r="181" spans="1:2" ht="15.75" x14ac:dyDescent="0.25">
      <c r="A181" s="110">
        <v>397.25</v>
      </c>
      <c r="B181" s="111">
        <v>2.9000000000000001E-2</v>
      </c>
    </row>
    <row r="182" spans="1:2" ht="15.75" x14ac:dyDescent="0.25">
      <c r="A182" s="110">
        <v>398</v>
      </c>
      <c r="B182" s="111">
        <v>0.14299999999999999</v>
      </c>
    </row>
    <row r="183" spans="1:2" ht="15.75" x14ac:dyDescent="0.25">
      <c r="A183" s="110">
        <v>399.1</v>
      </c>
      <c r="B183" s="111">
        <v>5.3600000000000002E-2</v>
      </c>
    </row>
    <row r="184" spans="1:2" ht="15.75" x14ac:dyDescent="0.25">
      <c r="A184" s="110"/>
      <c r="B184" s="111"/>
    </row>
    <row r="185" spans="1:2" ht="15.75" x14ac:dyDescent="0.25">
      <c r="A185" s="110"/>
      <c r="B185" s="111"/>
    </row>
    <row r="186" spans="1:2" ht="15.75" x14ac:dyDescent="0.25">
      <c r="A186" s="110"/>
      <c r="B186" s="111"/>
    </row>
    <row r="187" spans="1:2" ht="15.75" x14ac:dyDescent="0.25">
      <c r="A187" s="110"/>
      <c r="B187" s="111"/>
    </row>
    <row r="188" spans="1:2" ht="15.75" x14ac:dyDescent="0.25">
      <c r="A188" s="110"/>
      <c r="B188" s="111"/>
    </row>
    <row r="189" spans="1:2" ht="15.75" x14ac:dyDescent="0.25">
      <c r="A189" s="110"/>
      <c r="B189" s="111"/>
    </row>
    <row r="190" spans="1:2" ht="15.75" x14ac:dyDescent="0.25">
      <c r="A190" s="110"/>
      <c r="B190" s="111"/>
    </row>
    <row r="191" spans="1:2" ht="15.75" x14ac:dyDescent="0.25">
      <c r="A191" s="110"/>
      <c r="B191" s="111"/>
    </row>
    <row r="192" spans="1:2" ht="15.75" x14ac:dyDescent="0.25">
      <c r="A192" s="110"/>
      <c r="B192" s="111"/>
    </row>
    <row r="193" spans="1:2" ht="15.75" x14ac:dyDescent="0.25">
      <c r="A193" s="110"/>
      <c r="B193" s="111"/>
    </row>
    <row r="194" spans="1:2" ht="15.75" x14ac:dyDescent="0.25">
      <c r="A194" s="110"/>
      <c r="B194" s="111"/>
    </row>
    <row r="195" spans="1:2" ht="15.75" x14ac:dyDescent="0.25">
      <c r="A195" s="110"/>
      <c r="B195" s="111"/>
    </row>
    <row r="196" spans="1:2" ht="15.75" x14ac:dyDescent="0.25">
      <c r="A196" s="110"/>
      <c r="B196" s="111"/>
    </row>
    <row r="197" spans="1:2" ht="15.75" x14ac:dyDescent="0.25">
      <c r="A197" s="110"/>
      <c r="B197" s="11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">
    <tabColor rgb="FF66FFFF"/>
    <pageSetUpPr fitToPage="1"/>
  </sheetPr>
  <dimension ref="A1:L73"/>
  <sheetViews>
    <sheetView view="pageBreakPreview" topLeftCell="A6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2.109375" style="25" bestFit="1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18" t="s">
        <v>119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0" ht="18" x14ac:dyDescent="0.25">
      <c r="A5" s="222" t="s">
        <v>181</v>
      </c>
      <c r="B5" s="223"/>
      <c r="C5" s="223"/>
      <c r="D5" s="223"/>
      <c r="E5" s="223"/>
      <c r="F5" s="223"/>
      <c r="G5" s="223"/>
      <c r="H5" s="223"/>
      <c r="I5" s="223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182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0">
        <f>1897597030/1000</f>
        <v>1897597.03</v>
      </c>
      <c r="F16" s="91">
        <f>ROUND(E16/$E$25,6)</f>
        <v>0.31564999999999999</v>
      </c>
      <c r="G16" s="91">
        <v>4.8899999999999999E-2</v>
      </c>
      <c r="H16" s="92">
        <f>ROUND(F16*G16,6)</f>
        <v>1.5435000000000001E-2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93">
        <f>211895496/1000</f>
        <v>211895.49600000001</v>
      </c>
      <c r="F17" s="91">
        <f t="shared" ref="F17:F22" si="0">ROUND(E17/$E$25,6)</f>
        <v>3.5247000000000001E-2</v>
      </c>
      <c r="G17" s="91">
        <v>2.9700000000000001E-2</v>
      </c>
      <c r="H17" s="92">
        <f t="shared" ref="H17:H22" si="1">ROUND(F17*G17,6)</f>
        <v>1.047E-3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93">
        <f>94966286/1000</f>
        <v>94966.285999999993</v>
      </c>
      <c r="F19" s="91">
        <f t="shared" si="0"/>
        <v>1.5796999999999999E-2</v>
      </c>
      <c r="G19" s="91">
        <v>2.3800000000000002E-2</v>
      </c>
      <c r="H19" s="92">
        <f t="shared" si="1"/>
        <v>3.7599999999999998E-4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93">
        <f>2598065274/1000</f>
        <v>2598065.2740000002</v>
      </c>
      <c r="F20" s="91">
        <f t="shared" si="0"/>
        <v>0.432168</v>
      </c>
      <c r="G20" s="91">
        <v>0.10249999999999999</v>
      </c>
      <c r="H20" s="92">
        <f t="shared" si="1"/>
        <v>4.4297000000000003E-2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93">
        <f>1125549922/1000</f>
        <v>1125549.922</v>
      </c>
      <c r="F21" s="91">
        <f t="shared" si="0"/>
        <v>0.187226</v>
      </c>
      <c r="G21" s="91">
        <v>0</v>
      </c>
      <c r="H21" s="92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94">
        <f>83632763/1000</f>
        <v>83632.763000000006</v>
      </c>
      <c r="F22" s="95">
        <f t="shared" si="0"/>
        <v>1.3912000000000001E-2</v>
      </c>
      <c r="G22" s="91">
        <v>7.9799999999999996E-2</v>
      </c>
      <c r="H22" s="96">
        <f t="shared" si="1"/>
        <v>1.1100000000000001E-3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6011706.7710000006</v>
      </c>
      <c r="F25" s="49">
        <f>SUM(F16:F24)</f>
        <v>1</v>
      </c>
      <c r="G25" s="45"/>
      <c r="H25" s="49">
        <f>SUM(H16:H24)</f>
        <v>6.2265000000000001E-2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1897597.03</v>
      </c>
      <c r="F29" s="37"/>
      <c r="G29" s="44" t="s">
        <v>65</v>
      </c>
      <c r="H29" s="37"/>
      <c r="I29" s="53">
        <f>ROUND(E29/E$33,4)+3.79%</f>
        <v>0.45999999999999996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2598065.2740000002</v>
      </c>
      <c r="F31" s="37"/>
      <c r="G31" s="44" t="s">
        <v>72</v>
      </c>
      <c r="H31" s="37"/>
      <c r="I31" s="57">
        <f>ROUND(E31/E$33,4)-3.79%</f>
        <v>0.53999999999999992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4495662.3040000005</v>
      </c>
      <c r="F33" s="37"/>
      <c r="G33" s="31" t="s">
        <v>4</v>
      </c>
      <c r="H33" s="37"/>
      <c r="I33" s="49">
        <f>SUM(I29:I32)</f>
        <v>0.99999999999999989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120</v>
      </c>
      <c r="C38" s="37"/>
      <c r="D38" s="37"/>
      <c r="E38" s="61">
        <f>ROUND(H22*I29,6)</f>
        <v>5.1099999999999995E-4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121</v>
      </c>
      <c r="C39" s="37"/>
      <c r="D39" s="37"/>
      <c r="E39" s="62">
        <f>ROUND(H22*(I30+I31),6)</f>
        <v>5.9900000000000003E-4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1.1099999999999999E-3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4.4297000000000003E-2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5.9900000000000003E-4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4.4896000000000005E-2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5.9635000000000001E-2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1.5435000000000001E-2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1.047E-3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3.7599999999999998E-4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5.1099999999999995E-4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1.7369000000000002E-2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7.7004000000000003E-2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2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2" x14ac:dyDescent="0.2">
      <c r="A66" s="67"/>
      <c r="B66" s="68" t="s">
        <v>82</v>
      </c>
      <c r="C66" s="37"/>
      <c r="D66" s="37"/>
      <c r="E66" s="37"/>
      <c r="F66" s="37"/>
      <c r="G66" s="37"/>
      <c r="H66" s="37"/>
      <c r="I66" s="37"/>
      <c r="J66" s="35"/>
      <c r="L66" s="97" t="s">
        <v>183</v>
      </c>
    </row>
    <row r="67" spans="1:12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2" x14ac:dyDescent="0.2">
      <c r="A68" s="67"/>
      <c r="B68" s="68" t="s">
        <v>84</v>
      </c>
      <c r="C68" s="37"/>
      <c r="D68" s="37"/>
      <c r="E68" s="37"/>
      <c r="F68" s="37"/>
      <c r="G68" s="37"/>
      <c r="H68" s="37"/>
      <c r="I68" s="37"/>
      <c r="J68" s="35"/>
    </row>
    <row r="69" spans="1:12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2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2" x14ac:dyDescent="0.2">
      <c r="A71" s="23"/>
      <c r="B71" s="26"/>
    </row>
    <row r="72" spans="1:12" x14ac:dyDescent="0.2">
      <c r="A72" s="23"/>
      <c r="B72" s="24"/>
    </row>
    <row r="73" spans="1:12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F865-77B6-4228-A27E-A0897C4D8667}">
  <sheetPr codeName="Sheet5">
    <tabColor rgb="FF66FFFF"/>
    <pageSetUpPr fitToPage="1"/>
  </sheetPr>
  <dimension ref="A1:L73"/>
  <sheetViews>
    <sheetView view="pageBreakPreview" topLeftCell="A11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2.5546875" style="25" bestFit="1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18" t="s">
        <v>184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0" ht="18" x14ac:dyDescent="0.25">
      <c r="A5" s="222" t="s">
        <v>185</v>
      </c>
      <c r="B5" s="223"/>
      <c r="C5" s="223"/>
      <c r="D5" s="223"/>
      <c r="E5" s="223"/>
      <c r="F5" s="223"/>
      <c r="G5" s="223"/>
      <c r="H5" s="223"/>
      <c r="I5" s="223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186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0">
        <f>2209385185/1000</f>
        <v>2209385.1850000001</v>
      </c>
      <c r="F16" s="91">
        <f>ROUND(E16/$E$25,6)</f>
        <v>0.339758</v>
      </c>
      <c r="G16" s="91">
        <v>4.7100000000000003E-2</v>
      </c>
      <c r="H16" s="92">
        <f>ROUND(F16*G16,6)</f>
        <v>1.6003E-2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93">
        <f>196184899/1000</f>
        <v>196184.899</v>
      </c>
      <c r="F17" s="91">
        <f t="shared" ref="F17:F22" si="0">ROUND(E17/$E$25,6)</f>
        <v>3.0169000000000001E-2</v>
      </c>
      <c r="G17" s="91">
        <v>2.1899999999999999E-2</v>
      </c>
      <c r="H17" s="92">
        <f t="shared" ref="H17:H22" si="1">ROUND(F17*G17,6)</f>
        <v>6.6100000000000002E-4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93">
        <f>93706116/1000</f>
        <v>93706.115999999995</v>
      </c>
      <c r="F19" s="91">
        <f t="shared" si="0"/>
        <v>1.4409999999999999E-2</v>
      </c>
      <c r="G19" s="91">
        <v>2.3599999999999999E-2</v>
      </c>
      <c r="H19" s="92">
        <f t="shared" si="1"/>
        <v>3.4000000000000002E-4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93">
        <f>2801776434/1000</f>
        <v>2801776.4339999999</v>
      </c>
      <c r="F20" s="91">
        <f>ROUND(E20/$E$25,6)-0.000025</f>
        <v>0.43083100000000002</v>
      </c>
      <c r="G20" s="91">
        <v>0.10249999999999999</v>
      </c>
      <c r="H20" s="92">
        <f t="shared" si="1"/>
        <v>4.4159999999999998E-2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93">
        <f>1034859175/1000</f>
        <v>1034859.175</v>
      </c>
      <c r="F21" s="91">
        <f t="shared" si="0"/>
        <v>0.15914</v>
      </c>
      <c r="G21" s="91">
        <v>0</v>
      </c>
      <c r="H21" s="92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94">
        <f>166903357/1000</f>
        <v>166903.35699999999</v>
      </c>
      <c r="F22" s="95">
        <f t="shared" si="0"/>
        <v>2.5666000000000001E-2</v>
      </c>
      <c r="G22" s="91">
        <v>7.8100000000000003E-2</v>
      </c>
      <c r="H22" s="96">
        <f t="shared" si="1"/>
        <v>2.0049999999999998E-3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6502815.1659999993</v>
      </c>
      <c r="F25" s="49">
        <f>SUM(F16:F24)</f>
        <v>0.99997399999999992</v>
      </c>
      <c r="G25" s="45"/>
      <c r="H25" s="49">
        <f>SUM(H16:H24)</f>
        <v>6.3169000000000003E-2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  <c r="L26" s="97" t="s">
        <v>183</v>
      </c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2209385.1850000001</v>
      </c>
      <c r="F29" s="37"/>
      <c r="G29" s="44" t="s">
        <v>65</v>
      </c>
      <c r="H29" s="37"/>
      <c r="I29" s="53">
        <f>ROUND(E29/E$33,4)+1.91%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2801776.4339999999</v>
      </c>
      <c r="F31" s="37"/>
      <c r="G31" s="44" t="s">
        <v>72</v>
      </c>
      <c r="H31" s="37"/>
      <c r="I31" s="57">
        <f>ROUND(E31/E$33,4)-1.91%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5011161.6189999999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188</v>
      </c>
      <c r="C38" s="37"/>
      <c r="D38" s="37"/>
      <c r="E38" s="61">
        <f>ROUND(H22*I29,6)</f>
        <v>9.2199999999999997E-4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189</v>
      </c>
      <c r="C39" s="37"/>
      <c r="D39" s="37"/>
      <c r="E39" s="62">
        <f>ROUND(H22*(I30+I31),6)</f>
        <v>1.083E-3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2.0049999999999998E-3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4.4159999999999998E-2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1.083E-3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4.5242999999999998E-2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6.0095999999999997E-2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1.6003E-2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6.6100000000000002E-4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3.4000000000000002E-4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9.2199999999999997E-4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1.7925999999999997E-2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7.8021999999999994E-2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98" t="s">
        <v>190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9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98" t="s">
        <v>191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9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5:I5"/>
    <mergeCell ref="A7:I7"/>
  </mergeCells>
  <printOptions horizontalCentered="1"/>
  <pageMargins left="0.5" right="0.5" top="0.5" bottom="0.5" header="0.25" footer="0.25"/>
  <pageSetup scale="6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B1B90-211A-498D-98ED-9AB5F0CE7B80}">
  <sheetPr codeName="Sheet6">
    <tabColor rgb="FF66FFFF"/>
    <pageSetUpPr fitToPage="1"/>
  </sheetPr>
  <dimension ref="A1:L73"/>
  <sheetViews>
    <sheetView view="pageBreakPreview" zoomScale="78" zoomScaleNormal="80" zoomScaleSheetLayoutView="78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6.5546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2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2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  <c r="L2" s="97"/>
    </row>
    <row r="3" spans="1:12" ht="18" x14ac:dyDescent="0.25">
      <c r="A3" s="216" t="s">
        <v>285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2" ht="18" x14ac:dyDescent="0.25">
      <c r="A4" s="218" t="s">
        <v>226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2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2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2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2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2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2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2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2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2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2" ht="15.75" x14ac:dyDescent="0.25">
      <c r="A14" s="36"/>
      <c r="B14" s="37"/>
      <c r="C14" s="37"/>
      <c r="D14" s="37"/>
      <c r="E14" s="39" t="s">
        <v>286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2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2" x14ac:dyDescent="0.2">
      <c r="A16" s="40"/>
      <c r="B16" s="41" t="s">
        <v>65</v>
      </c>
      <c r="C16" s="37"/>
      <c r="D16" s="37"/>
      <c r="E16" s="103">
        <v>2398773.7548514511</v>
      </c>
      <c r="F16" s="104">
        <f>ROUND(E16/$E$25,6)</f>
        <v>0.338534</v>
      </c>
      <c r="G16" s="104">
        <v>4.3400000000000001E-2</v>
      </c>
      <c r="H16" s="105">
        <f>ROUND(F16*G16,6)</f>
        <v>1.4692E-2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106">
        <v>299518.73163775966</v>
      </c>
      <c r="F17" s="104">
        <f t="shared" ref="F17:F22" si="0">ROUND(E17/$E$25,6)</f>
        <v>4.2270000000000002E-2</v>
      </c>
      <c r="G17" s="104">
        <v>1.06E-2</v>
      </c>
      <c r="H17" s="105">
        <f t="shared" ref="H17:H22" si="1">ROUND(F17*G17,6)</f>
        <v>4.4799999999999999E-4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106">
        <v>0</v>
      </c>
      <c r="F18" s="104">
        <f t="shared" si="0"/>
        <v>0</v>
      </c>
      <c r="G18" s="104">
        <v>0</v>
      </c>
      <c r="H18" s="105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106">
        <v>86300.892178235168</v>
      </c>
      <c r="F19" s="104">
        <f t="shared" si="0"/>
        <v>1.2179000000000001E-2</v>
      </c>
      <c r="G19" s="104">
        <v>2.4400000000000002E-2</v>
      </c>
      <c r="H19" s="105">
        <f t="shared" si="1"/>
        <v>2.9700000000000001E-4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106">
        <v>3147962.9043266666</v>
      </c>
      <c r="F20" s="104">
        <f t="shared" si="0"/>
        <v>0.44426599999999999</v>
      </c>
      <c r="G20" s="104">
        <v>0.10249999999999998</v>
      </c>
      <c r="H20" s="105">
        <f t="shared" si="1"/>
        <v>4.5537000000000001E-2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106">
        <v>948501.43609442539</v>
      </c>
      <c r="F21" s="104">
        <f t="shared" si="0"/>
        <v>0.13386000000000001</v>
      </c>
      <c r="G21" s="104">
        <v>0</v>
      </c>
      <c r="H21" s="105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107">
        <v>204706.90391146185</v>
      </c>
      <c r="F22" s="108">
        <f t="shared" si="0"/>
        <v>2.8889999999999999E-2</v>
      </c>
      <c r="G22" s="104">
        <v>7.3499999999999996E-2</v>
      </c>
      <c r="H22" s="109">
        <f t="shared" si="1"/>
        <v>2.1229999999999999E-3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7085764.6229999997</v>
      </c>
      <c r="F25" s="49">
        <f>SUM(F16:F24)</f>
        <v>0.99999899999999997</v>
      </c>
      <c r="G25" s="45"/>
      <c r="H25" s="49">
        <f>SUM(H16:H24)</f>
        <v>6.3097E-2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2398773.7548514511</v>
      </c>
      <c r="F29" s="37"/>
      <c r="G29" s="44" t="s">
        <v>65</v>
      </c>
      <c r="H29" s="37"/>
      <c r="I29" s="53">
        <f>ROUND(E29/E$33,4)+2.75%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3147962.9043266666</v>
      </c>
      <c r="F31" s="37"/>
      <c r="G31" s="44" t="s">
        <v>72</v>
      </c>
      <c r="H31" s="37"/>
      <c r="I31" s="57">
        <f>ROUND(E31/E$33,4)-2.75%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5546736.6591781173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287</v>
      </c>
      <c r="C38" s="37"/>
      <c r="D38" s="37"/>
      <c r="E38" s="61">
        <f>ROUND(H22*I29,6)</f>
        <v>9.77E-4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288</v>
      </c>
      <c r="C39" s="37"/>
      <c r="D39" s="37"/>
      <c r="E39" s="62">
        <f>ROUND(H22*(I30+I31),6)</f>
        <v>1.1460000000000001E-3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2.1229999999999999E-3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4.5537000000000001E-2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1.1460000000000001E-3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4.6683000000000002E-2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20">
        <v>1.31559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6.1415999999999998E-2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1.4692E-2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4.4799999999999999E-4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2.9700000000000001E-4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9.77E-4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1.6414000000000002E-2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7.7829999999999996E-2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2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2" x14ac:dyDescent="0.2">
      <c r="A66" s="67"/>
      <c r="B66" s="26" t="s">
        <v>228</v>
      </c>
      <c r="C66" s="37"/>
      <c r="D66" s="37"/>
      <c r="E66" s="37"/>
      <c r="F66" s="37"/>
      <c r="G66" s="37"/>
      <c r="H66" s="37"/>
      <c r="I66" s="37"/>
      <c r="J66" s="35"/>
      <c r="L66" s="97"/>
    </row>
    <row r="67" spans="1:12" x14ac:dyDescent="0.2">
      <c r="A67" s="67"/>
      <c r="B67" s="24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2" x14ac:dyDescent="0.2">
      <c r="A68" s="67"/>
      <c r="B68" s="26" t="s">
        <v>229</v>
      </c>
      <c r="C68" s="37"/>
      <c r="D68" s="37"/>
      <c r="E68" s="37"/>
      <c r="F68" s="37"/>
      <c r="G68" s="37"/>
      <c r="H68" s="37"/>
      <c r="I68" s="37"/>
      <c r="J68" s="35"/>
    </row>
    <row r="69" spans="1:12" x14ac:dyDescent="0.2">
      <c r="A69" s="67"/>
      <c r="B69" s="26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2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2" x14ac:dyDescent="0.2">
      <c r="A71" s="23"/>
      <c r="B71" s="26"/>
    </row>
    <row r="72" spans="1:12" x14ac:dyDescent="0.2">
      <c r="A72" s="23"/>
      <c r="B72" s="24"/>
    </row>
    <row r="73" spans="1:12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rintOptions horizontalCentered="1"/>
  <pageMargins left="0.5" right="0.5" top="0.5" bottom="0.5" header="0.25" footer="0.25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2798B-7FC9-496E-B7C8-3E6AC9916C63}">
  <sheetPr codeName="Sheet7">
    <pageSetUpPr fitToPage="1"/>
  </sheetPr>
  <dimension ref="A1:J73"/>
  <sheetViews>
    <sheetView view="pageBreakPreview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33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24" t="s">
        <v>141</v>
      </c>
      <c r="B2" s="225"/>
      <c r="C2" s="225"/>
      <c r="D2" s="225"/>
      <c r="E2" s="225"/>
      <c r="F2" s="225"/>
      <c r="G2" s="225"/>
      <c r="H2" s="225"/>
      <c r="I2" s="22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26" t="s">
        <v>227</v>
      </c>
      <c r="B4" s="227"/>
      <c r="C4" s="227"/>
      <c r="D4" s="227"/>
      <c r="E4" s="227"/>
      <c r="F4" s="227"/>
      <c r="G4" s="227"/>
      <c r="H4" s="227"/>
      <c r="I4" s="227"/>
      <c r="J4" s="34"/>
    </row>
    <row r="5" spans="1:10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125" t="s">
        <v>289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4" t="s">
        <v>65</v>
      </c>
      <c r="C16" s="37"/>
      <c r="D16" s="37"/>
      <c r="E16" s="90">
        <v>2799862.9948207592</v>
      </c>
      <c r="F16" s="91">
        <f>ROUND(E16/$E$25,6)</f>
        <v>0.35020899999999999</v>
      </c>
      <c r="G16" s="91">
        <v>4.1700000000000001E-2</v>
      </c>
      <c r="H16" s="92">
        <f>ROUND(F16*G16,6)</f>
        <v>1.4604000000000001E-2</v>
      </c>
      <c r="I16" s="42"/>
      <c r="J16" s="35"/>
    </row>
    <row r="17" spans="1:10" x14ac:dyDescent="0.2">
      <c r="A17" s="40"/>
      <c r="B17" s="37" t="s">
        <v>66</v>
      </c>
      <c r="C17" s="37"/>
      <c r="D17" s="37"/>
      <c r="E17" s="93">
        <v>237124.00723149729</v>
      </c>
      <c r="F17" s="91">
        <f t="shared" ref="F17:F22" si="0">ROUND(E17/$E$25,6)</f>
        <v>2.9659999999999999E-2</v>
      </c>
      <c r="G17" s="91">
        <v>1.01E-2</v>
      </c>
      <c r="H17" s="92">
        <f t="shared" ref="H17:H22" si="1">ROUND(F17*G17,6)</f>
        <v>2.9999999999999997E-4</v>
      </c>
      <c r="I17" s="42"/>
      <c r="J17" s="35"/>
    </row>
    <row r="18" spans="1:10" x14ac:dyDescent="0.2">
      <c r="A18" s="40"/>
      <c r="B18" s="37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0" x14ac:dyDescent="0.2">
      <c r="A19" s="40"/>
      <c r="B19" s="37" t="s">
        <v>68</v>
      </c>
      <c r="C19" s="37"/>
      <c r="D19" s="37"/>
      <c r="E19" s="93">
        <v>91410.372409517571</v>
      </c>
      <c r="F19" s="91">
        <f t="shared" si="0"/>
        <v>1.1434E-2</v>
      </c>
      <c r="G19" s="91">
        <v>2.4400000000000002E-2</v>
      </c>
      <c r="H19" s="92">
        <f t="shared" si="1"/>
        <v>2.7900000000000001E-4</v>
      </c>
      <c r="I19" s="42"/>
      <c r="J19" s="35"/>
    </row>
    <row r="20" spans="1:10" x14ac:dyDescent="0.2">
      <c r="A20" s="40"/>
      <c r="B20" s="44" t="s">
        <v>69</v>
      </c>
      <c r="C20" s="37"/>
      <c r="D20" s="37"/>
      <c r="E20" s="93">
        <v>3646406.1147878785</v>
      </c>
      <c r="F20" s="91">
        <f t="shared" si="0"/>
        <v>0.45609499999999997</v>
      </c>
      <c r="G20" s="91">
        <v>9.9500000000000005E-2</v>
      </c>
      <c r="H20" s="92">
        <f t="shared" si="1"/>
        <v>4.5380999999999998E-2</v>
      </c>
      <c r="I20" s="42"/>
      <c r="J20" s="35"/>
    </row>
    <row r="21" spans="1:10" x14ac:dyDescent="0.2">
      <c r="A21" s="40"/>
      <c r="B21" s="44" t="s">
        <v>101</v>
      </c>
      <c r="C21" s="37"/>
      <c r="D21" s="37"/>
      <c r="E21" s="93">
        <v>954274.85937285295</v>
      </c>
      <c r="F21" s="91">
        <f t="shared" si="0"/>
        <v>0.11936099999999999</v>
      </c>
      <c r="G21" s="91">
        <v>0</v>
      </c>
      <c r="H21" s="92">
        <f t="shared" si="1"/>
        <v>0</v>
      </c>
      <c r="I21" s="42"/>
      <c r="J21" s="35"/>
    </row>
    <row r="22" spans="1:10" x14ac:dyDescent="0.2">
      <c r="A22" s="40"/>
      <c r="B22" s="37" t="s">
        <v>70</v>
      </c>
      <c r="C22" s="37"/>
      <c r="D22" s="37"/>
      <c r="E22" s="94">
        <v>265755.40348089149</v>
      </c>
      <c r="F22" s="95">
        <f t="shared" si="0"/>
        <v>3.3241E-2</v>
      </c>
      <c r="G22" s="91">
        <v>7.6499999999999999E-2</v>
      </c>
      <c r="H22" s="136">
        <f t="shared" si="1"/>
        <v>2.5430000000000001E-3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SUM(E16:E24)</f>
        <v>7994833.7521033967</v>
      </c>
      <c r="F25" s="49">
        <f>SUM(F16:F24)</f>
        <v>0.99999999999999989</v>
      </c>
      <c r="G25" s="45"/>
      <c r="H25" s="49">
        <f>SUM(H16:H24)</f>
        <v>6.3106999999999996E-2</v>
      </c>
      <c r="I25" s="61"/>
      <c r="J25" s="35"/>
    </row>
    <row r="26" spans="1:10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0" x14ac:dyDescent="0.2">
      <c r="A29" s="40"/>
      <c r="B29" s="44" t="s">
        <v>65</v>
      </c>
      <c r="C29" s="37"/>
      <c r="D29" s="37"/>
      <c r="E29" s="52">
        <f>E16</f>
        <v>2799862.9948207592</v>
      </c>
      <c r="F29" s="37"/>
      <c r="G29" s="44" t="s">
        <v>65</v>
      </c>
      <c r="H29" s="37"/>
      <c r="I29" s="46">
        <f>ROUND(E29/E$33,4)+2.57%</f>
        <v>0.46</v>
      </c>
      <c r="J29" s="35"/>
    </row>
    <row r="30" spans="1:10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46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56">
        <f>E20</f>
        <v>3646406.1147878785</v>
      </c>
      <c r="F31" s="37"/>
      <c r="G31" s="44" t="s">
        <v>72</v>
      </c>
      <c r="H31" s="37"/>
      <c r="I31" s="137">
        <f>ROUND(E31/E$33,4)-2.57%</f>
        <v>0.54</v>
      </c>
      <c r="J31" s="35"/>
    </row>
    <row r="32" spans="1:10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6446269.1096086372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565</v>
      </c>
      <c r="C38" s="37"/>
      <c r="D38" s="37"/>
      <c r="E38" s="61">
        <f>ROUND(H22*I29,6)</f>
        <v>1.17E-3</v>
      </c>
      <c r="F38" s="46"/>
      <c r="G38" s="37"/>
      <c r="H38" s="47"/>
      <c r="I38" s="37"/>
      <c r="J38" s="35"/>
    </row>
    <row r="39" spans="1:10" x14ac:dyDescent="0.2">
      <c r="A39" s="36"/>
      <c r="B39" s="37" t="s">
        <v>566</v>
      </c>
      <c r="C39" s="37"/>
      <c r="D39" s="37"/>
      <c r="E39" s="62">
        <f>ROUND(H22*(I30+I31),6)</f>
        <v>1.3730000000000001E-3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2.5430000000000001E-3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4.5380999999999998E-2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1.3730000000000001E-3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4.6753999999999997E-2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38">
        <v>1.3431500000000001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3">
        <f>ROUND(E48*E49,6)</f>
        <v>6.2798000000000007E-2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1.4604000000000001E-2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2.9999999999999997E-4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2.7900000000000001E-4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1.17E-3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3">
        <f>(SUM(E55:E58))</f>
        <v>1.6352999999999999E-2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102">
        <f>+E50+E59</f>
        <v>7.9150999999999999E-2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26" t="s">
        <v>228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24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26" t="s">
        <v>229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26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rintOptions horizontalCentered="1"/>
  <pageMargins left="0.5" right="0.5" top="0.5" bottom="0.5" header="0.25" footer="0.25"/>
  <pageSetup scale="6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576A56CE-4685-43B4-805A-80FE5BF2D37E}"/>
</file>

<file path=customXml/itemProps2.xml><?xml version="1.0" encoding="utf-8"?>
<ds:datastoreItem xmlns:ds="http://schemas.openxmlformats.org/officeDocument/2006/customXml" ds:itemID="{8D96B1E9-EFD7-4ECA-910F-BBF176B94369}"/>
</file>

<file path=customXml/itemProps3.xml><?xml version="1.0" encoding="utf-8"?>
<ds:datastoreItem xmlns:ds="http://schemas.openxmlformats.org/officeDocument/2006/customXml" ds:itemID="{4EA44143-31C2-409B-808D-F7E8607ED4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Capital p4 - DOHFH</vt:lpstr>
      <vt:lpstr>Distr. OH Feeder Hardening</vt:lpstr>
      <vt:lpstr>2021 Depreciation Rates</vt:lpstr>
      <vt:lpstr>2022-2023 Depreciation Rates</vt:lpstr>
      <vt:lpstr>WACC Jan-June 2020</vt:lpstr>
      <vt:lpstr>WACC July-Dec 2020</vt:lpstr>
      <vt:lpstr>WACC 2021</vt:lpstr>
      <vt:lpstr>WACC 2022</vt:lpstr>
      <vt:lpstr>'2021 Depreciation Rates'!Print_Area</vt:lpstr>
      <vt:lpstr>'Capital p4 - DOHFH'!Print_Area</vt:lpstr>
      <vt:lpstr>'Distr. OH Feeder Hardening'!Print_Area</vt:lpstr>
      <vt:lpstr>'WACC 2021'!Print_Area</vt:lpstr>
      <vt:lpstr>'WACC 2022'!Print_Area</vt:lpstr>
      <vt:lpstr>'WACC Jan-June 2020'!Print_Area</vt:lpstr>
      <vt:lpstr>'WACC July-Dec 2020'!Print_Area</vt:lpstr>
      <vt:lpstr>'Distr. OH Feeder Hardening'!Print_Titles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2022-04-08T17:20:02Z</dcterms:created>
  <dcterms:modified xsi:type="dcterms:W3CDTF">2022-04-08T17:20:05Z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2022-04-08T17:20:02Z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e2eac41c-6b69-4359-92e3-c4baa9a6c7e7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